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B\"/>
    </mc:Choice>
  </mc:AlternateContent>
  <xr:revisionPtr revIDLastSave="0" documentId="13_ncr:1_{297496C8-D60A-4626-ADF8-7E55DB000FB1}" xr6:coauthVersionLast="47" xr6:coauthVersionMax="47" xr10:uidLastSave="{00000000-0000-0000-0000-000000000000}"/>
  <bookViews>
    <workbookView xWindow="-108" yWindow="-108" windowWidth="23256" windowHeight="12456" xr2:uid="{9BABB010-F1AB-4D0D-A0FD-A319EACC2021}"/>
  </bookViews>
  <sheets>
    <sheet name="Inputs" sheetId="24" r:id="rId1"/>
    <sheet name="Check Figures" sheetId="1" r:id="rId2"/>
    <sheet name="Page Numbers" sheetId="2" r:id="rId3"/>
    <sheet name="Test Year 3" sheetId="3" r:id="rId4"/>
    <sheet name="Test Year 2" sheetId="4" r:id="rId5"/>
    <sheet name="Test Year 1" sheetId="5" r:id="rId6"/>
    <sheet name="Historical Year" sheetId="25" r:id="rId7"/>
    <sheet name="SUPPORT ---&gt;" sheetId="7" r:id="rId8"/>
    <sheet name="REG FL  EPIS - 2 System Per Boo" sheetId="8" r:id="rId9"/>
    <sheet name="REG FL  EPIS - 7 Juris Sep Fact" sheetId="9" r:id="rId10"/>
    <sheet name="REG FL  EPIS - 9 Retail Per Boo" sheetId="10" r:id="rId11"/>
    <sheet name="REG FL  Accum Depr - 2 System P" sheetId="11" r:id="rId12"/>
    <sheet name="REG FL  Accum Depr - 7 Juris Se" sheetId="12" r:id="rId13"/>
    <sheet name="REG FL  Accum Depr - 9 Retail P" sheetId="13" r:id="rId14"/>
    <sheet name="REG FL  CWIP - 2 System Per Boo" sheetId="14" r:id="rId15"/>
    <sheet name="REG FL  CWIP - 7 Juris Sep Fact" sheetId="15" r:id="rId16"/>
    <sheet name="REG FL  CWIP - 9 Retail Per Boo" sheetId="16" r:id="rId17"/>
    <sheet name="REG FL  Working Capital - 2 Sys" sheetId="17" r:id="rId18"/>
    <sheet name="REG FL  Working Capital - 7 Jur" sheetId="18" r:id="rId19"/>
    <sheet name="REG FL  Working Capital - 9 Ret" sheetId="19" r:id="rId20"/>
    <sheet name="REG FL  Summary - 2 System Per " sheetId="20" r:id="rId21"/>
    <sheet name="REG FL  Summary - 7 Juris Separ" sheetId="21" r:id="rId22"/>
    <sheet name="REG FL  Summary - 9 Retail Per " sheetId="22" r:id="rId23"/>
    <sheet name="SUPPORT ---&gt; (2)" sheetId="26" r:id="rId24"/>
    <sheet name="HIST REG FL  EPIS - 2 System PB" sheetId="27" r:id="rId25"/>
    <sheet name="HIST REG FL  EPIS - 7 Juris Sep" sheetId="28" r:id="rId26"/>
    <sheet name="HIST REG FL  EPIS - 9 Retail" sheetId="29" r:id="rId27"/>
    <sheet name="HIST REG FL  Accum Depr - 2 Sys" sheetId="30" r:id="rId28"/>
    <sheet name="HIST REG FL  Accum Depr - 7 " sheetId="31" r:id="rId29"/>
    <sheet name="HIST REG FL  Accum Depr - 9 Ret" sheetId="32" r:id="rId30"/>
    <sheet name="HIST REG FL  CWIP - 2 System Pe" sheetId="33" r:id="rId31"/>
    <sheet name="HIST REG FL  CWIP - 7 Juris Sep" sheetId="34" r:id="rId32"/>
    <sheet name="HIST REG FL  CWIP - 9 Retail" sheetId="35" r:id="rId33"/>
    <sheet name="HIST REG FL  Working Capital -2" sheetId="36" r:id="rId34"/>
    <sheet name="HIST REG FL  Working Cap- 7 Jur" sheetId="37" r:id="rId35"/>
    <sheet name="HIST REG FL  Working Cap- 9 Ret" sheetId="38" r:id="rId36"/>
    <sheet name="HIST REG FL  Summary - 2 Sys " sheetId="39" r:id="rId37"/>
    <sheet name="HIST REG FL  Summary - 7 Juris" sheetId="40" r:id="rId38"/>
    <sheet name="HIST REG FL  Summary - 9 Reta" sheetId="41" r:id="rId39"/>
  </sheets>
  <definedNames>
    <definedName name="____________fsd44" localSheetId="2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2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fsd44" localSheetId="2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fsd44" localSheetId="2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fsd44" localSheetId="2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fsd44" localSheetId="2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fsd44" localSheetId="2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thinkcellREMAAAAAAAAEAAAARM3YEr2Vska_PC_IFuLITA" hidden="1">#REF!</definedName>
    <definedName name="__123Graph_A" localSheetId="1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hidden="1">#REF!</definedName>
    <definedName name="__123Graph_AScreenCrv" hidden="1">#REF!</definedName>
    <definedName name="__123Graph_B" localSheetId="1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hidden="1">#REF!</definedName>
    <definedName name="__123Graph_BScreenCrv" hidden="1">#REF!</definedName>
    <definedName name="__123Graph_C" localSheetId="1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hidden="1">#REF!</definedName>
    <definedName name="__123Graph_CScreenCrv" hidden="1">#REF!</definedName>
    <definedName name="__123Graph_D" localSheetId="1" hidden="1">#REF!</definedName>
    <definedName name="__123Graph_D" localSheetId="6" hidden="1">#REF!</definedName>
    <definedName name="__123Graph_D" localSheetId="5" hidden="1">#REF!</definedName>
    <definedName name="__123Graph_D" localSheetId="4" hidden="1">#REF!</definedName>
    <definedName name="__123Graph_D" localSheetId="3" hidden="1">#REF!</definedName>
    <definedName name="__123Graph_D" hidden="1">#REF!</definedName>
    <definedName name="__123Graph_E" localSheetId="1" hidden="1">#REF!</definedName>
    <definedName name="__123Graph_E" localSheetId="6" hidden="1">#REF!</definedName>
    <definedName name="__123Graph_E" localSheetId="5" hidden="1">#REF!</definedName>
    <definedName name="__123Graph_E" localSheetId="4" hidden="1">#REF!</definedName>
    <definedName name="__123Graph_E" localSheetId="3" hidden="1">#REF!</definedName>
    <definedName name="__123Graph_E" hidden="1">#REF!</definedName>
    <definedName name="__123Graph_F" localSheetId="1" hidden="1">#REF!</definedName>
    <definedName name="__123Graph_F" localSheetId="6" hidden="1">#REF!</definedName>
    <definedName name="__123Graph_F" localSheetId="5" hidden="1">#REF!</definedName>
    <definedName name="__123Graph_F" localSheetId="4" hidden="1">#REF!</definedName>
    <definedName name="__123Graph_F" localSheetId="3" hidden="1">#REF!</definedName>
    <definedName name="__123Graph_F" hidden="1">#REF!</definedName>
    <definedName name="__123Graph_X" localSheetId="1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hidden="1">#REF!</definedName>
    <definedName name="__cp3" localSheetId="2" hidden="1">{#N/A,#N/A,FALSE,"ALLOC"}</definedName>
    <definedName name="__cp3" hidden="1">{#N/A,#N/A,FALSE,"ALLOC"}</definedName>
    <definedName name="__FDS_HYPERLINK_TOGGLE_STATE__" hidden="1">"ON"</definedName>
    <definedName name="__fsd44" localSheetId="2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key2" localSheetId="2" hidden="1">#REF!</definedName>
    <definedName name="__key2" hidden="1">#REF!</definedName>
    <definedName name="_123Graph_F1" localSheetId="1" hidden="1">#REF!</definedName>
    <definedName name="_123Graph_F1" localSheetId="6" hidden="1">#REF!</definedName>
    <definedName name="_123Graph_F1" localSheetId="5" hidden="1">#REF!</definedName>
    <definedName name="_123Graph_F1" localSheetId="4" hidden="1">#REF!</definedName>
    <definedName name="_123Graph_F1" localSheetId="3" hidden="1">#REF!</definedName>
    <definedName name="_123Graph_F1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1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3" hidden="1">#REF!</definedName>
    <definedName name="_Fill" hidden="1">#REF!</definedName>
    <definedName name="_fsd44" localSheetId="2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1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1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localSheetId="3" hidden="1">#REF!</definedName>
    <definedName name="_Key2" hidden="1">#REF!</definedName>
    <definedName name="_Order1" hidden="1">0</definedName>
    <definedName name="_Order2" hidden="1">0</definedName>
    <definedName name="_Parse_In" localSheetId="2" hidden="1">#REF!</definedName>
    <definedName name="_Parse_In" hidden="1">#REF!</definedName>
    <definedName name="_Parse_Out" localSheetId="2" hidden="1">#REF!</definedName>
    <definedName name="_Parse_Out" hidden="1">#REF!</definedName>
    <definedName name="_Regression_Int" hidden="1">1</definedName>
    <definedName name="_Sort" localSheetId="1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hidden="1">#REF!</definedName>
    <definedName name="_Sort1" localSheetId="1" hidden="1">#REF!</definedName>
    <definedName name="_Sort1" localSheetId="6" hidden="1">#REF!</definedName>
    <definedName name="_Sort1" localSheetId="5" hidden="1">#REF!</definedName>
    <definedName name="_Sort1" localSheetId="4" hidden="1">#REF!</definedName>
    <definedName name="_Sort1" localSheetId="3" hidden="1">#REF!</definedName>
    <definedName name="_Sort1" hidden="1">#REF!</definedName>
    <definedName name="_Table1_In1" localSheetId="1" hidden="1">#REF!</definedName>
    <definedName name="_Table1_In1" localSheetId="6" hidden="1">#REF!</definedName>
    <definedName name="_Table1_In1" localSheetId="5" hidden="1">#REF!</definedName>
    <definedName name="_Table1_In1" localSheetId="4" hidden="1">#REF!</definedName>
    <definedName name="_Table1_In1" localSheetId="3" hidden="1">#REF!</definedName>
    <definedName name="_Table1_In1" hidden="1">#REF!</definedName>
    <definedName name="_Table1_Out" localSheetId="1" hidden="1">#REF!</definedName>
    <definedName name="_Table1_Out" localSheetId="6" hidden="1">#REF!</definedName>
    <definedName name="_Table1_Out" localSheetId="5" hidden="1">#REF!</definedName>
    <definedName name="_Table1_Out" localSheetId="4" hidden="1">#REF!</definedName>
    <definedName name="_Table1_Out" localSheetId="3" hidden="1">#REF!</definedName>
    <definedName name="_Table1_Out" hidden="1">#REF!</definedName>
    <definedName name="_Table2_In1" localSheetId="1" hidden="1">#REF!</definedName>
    <definedName name="_Table2_In1" localSheetId="6" hidden="1">#REF!</definedName>
    <definedName name="_Table2_In1" localSheetId="5" hidden="1">#REF!</definedName>
    <definedName name="_Table2_In1" localSheetId="4" hidden="1">#REF!</definedName>
    <definedName name="_Table2_In1" localSheetId="3" hidden="1">#REF!</definedName>
    <definedName name="_Table2_In1" hidden="1">#REF!</definedName>
    <definedName name="_Table2_In2" hidden="1">#REF!</definedName>
    <definedName name="_Table2_Out" localSheetId="1" hidden="1">#REF!</definedName>
    <definedName name="_Table2_Out" localSheetId="6" hidden="1">#REF!</definedName>
    <definedName name="_Table2_Out" localSheetId="5" hidden="1">#REF!</definedName>
    <definedName name="_Table2_Out" localSheetId="4" hidden="1">#REF!</definedName>
    <definedName name="_Table2_Out" localSheetId="3" hidden="1">#REF!</definedName>
    <definedName name="_Table2_Out" hidden="1">#REF!</definedName>
    <definedName name="_Table3_In2" hidden="1">#REF!</definedName>
    <definedName name="aa" hidden="1">#REF!</definedName>
    <definedName name="AAA_DOCTOPS" hidden="1">"AAA_SET"</definedName>
    <definedName name="aaaaa" localSheetId="2" hidden="1">{#N/A,#N/A,FALSE,"EXPENSE"}</definedName>
    <definedName name="aaaaa" hidden="1">{#N/A,#N/A,FALSE,"EXPENSE"}</definedName>
    <definedName name="aaaaaaaaaaaaaaaaaaaaa" localSheetId="2" hidden="1">{#N/A,#N/A,FALSE,"EXPENSE"}</definedName>
    <definedName name="aaaaaaaaaaaaaaaaaaaaa" hidden="1">{#N/A,#N/A,FALSE,"EXPENSE"}</definedName>
    <definedName name="ACwvu.print2." hidden="1">#REF!</definedName>
    <definedName name="ACwvu.print3." hidden="1">#REF!</definedName>
    <definedName name="adfadfadfadf" localSheetId="2" hidden="1">{#N/A,#N/A,FALSE,"EXPENSE"}</definedName>
    <definedName name="adfadfadfadf" hidden="1">{#N/A,#N/A,FALSE,"EXPENSE"}</definedName>
    <definedName name="aertajyiukfjhdh" localSheetId="2" hidden="1">{#N/A,#N/A,FALSE,"ALLOC"}</definedName>
    <definedName name="aertajyiukfjhdh" hidden="1">{#N/A,#N/A,FALSE,"ALLOC"}</definedName>
    <definedName name="aewrawerasdfsdaf" localSheetId="2" hidden="1">{#N/A,#N/A,FALSE,"EXPENSE"}</definedName>
    <definedName name="aewrawerasdfsdaf" hidden="1">{#N/A,#N/A,FALSE,"EXPENSE"}</definedName>
    <definedName name="afdasdfaertgrthngbvc" localSheetId="2" hidden="1">{#N/A,#N/A,FALSE,"EXPENSE"}</definedName>
    <definedName name="afdasdfaertgrthngbvc" hidden="1">{#N/A,#N/A,FALSE,"EXPENSE"}</definedName>
    <definedName name="afwerwerewf" localSheetId="2" hidden="1">{#N/A,#N/A,FALSE,"EXPENSE"}</definedName>
    <definedName name="afwerwerewf" hidden="1">{#N/A,#N/A,FALSE,"EXPENSE"}</definedName>
    <definedName name="anscount" hidden="1">1</definedName>
    <definedName name="as" localSheetId="2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2" hidden="1">{"balsheet",#N/A,FALSE,"A"}</definedName>
    <definedName name="asd" hidden="1">{"balsheet",#N/A,FALSE,"A"}</definedName>
    <definedName name="asdf" localSheetId="2" hidden="1">#REF!</definedName>
    <definedName name="asdf" hidden="1">#REF!</definedName>
    <definedName name="asdfasfasdfasdfsdfsdf" localSheetId="2" hidden="1">{#N/A,#N/A,FALSE,"EXPENSE"}</definedName>
    <definedName name="asdfasfasdfasdfsdfsdf" hidden="1">{#N/A,#N/A,FALSE,"EXPENSE"}</definedName>
    <definedName name="awerwaerwerfw" localSheetId="2" hidden="1">{#N/A,#N/A,FALSE,"ALLOC"}</definedName>
    <definedName name="awerwaerwerfw" hidden="1">{#N/A,#N/A,FALSE,"ALLOC"}</definedName>
    <definedName name="bfhbfvdzvcxzv" localSheetId="2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2" hidden="1">{#N/A,#N/A,FALSE,"EXPENSE"}</definedName>
    <definedName name="bgfdghsszsdfzsdf" hidden="1">{#N/A,#N/A,FALSE,"EXPENSE"}</definedName>
    <definedName name="BNE_MESSAGES_HIDDEN" localSheetId="1" hidden="1">#REF!</definedName>
    <definedName name="BNE_MESSAGES_HIDDEN" localSheetId="6" hidden="1">#REF!</definedName>
    <definedName name="BNE_MESSAGES_HIDDEN" localSheetId="5" hidden="1">#REF!</definedName>
    <definedName name="BNE_MESSAGES_HIDDEN" localSheetId="4" hidden="1">#REF!</definedName>
    <definedName name="BNE_MESSAGES_HIDDEN" localSheetId="3" hidden="1">#REF!</definedName>
    <definedName name="BNE_MESSAGES_HIDDEN" hidden="1">#REF!</definedName>
    <definedName name="bob" localSheetId="2" hidden="1">{#N/A,#N/A,FALSE,"EXPENSE"}</definedName>
    <definedName name="bob" hidden="1">{#N/A,#N/A,FALSE,"EXPENSE"}</definedName>
    <definedName name="bv" localSheetId="2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ombined" localSheetId="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hidden="1">#REF!</definedName>
    <definedName name="cprange3" localSheetId="2" hidden="1">{#N/A,#N/A,FALSE,"ALLOC"}</definedName>
    <definedName name="cprange3" hidden="1">{#N/A,#N/A,FALSE,"ALLOC"}</definedName>
    <definedName name="cprrange2" localSheetId="2" hidden="1">{#N/A,#N/A,FALSE,"ALLOC"}</definedName>
    <definedName name="cprrange2" hidden="1">{#N/A,#N/A,FALSE,"ALLOC"}</definedName>
    <definedName name="cvzdfzsdfdsfsf" localSheetId="2" hidden="1">{#N/A,#N/A,FALSE,"EXPENSE"}</definedName>
    <definedName name="cvzdfzsdfdsfsf" hidden="1">{#N/A,#N/A,FALSE,"EXPENSE"}</definedName>
    <definedName name="Cwvu.GREY_ALL." localSheetId="2" hidden="1">#REF!</definedName>
    <definedName name="Cwvu.GREY_ALL." hidden="1">#REF!</definedName>
    <definedName name="df" localSheetId="2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2" hidden="1">{#N/A,#N/A,FALSE,"EXPENSE"}</definedName>
    <definedName name="dfadsfadfadfewfr" hidden="1">{#N/A,#N/A,FALSE,"EXPENSE"}</definedName>
    <definedName name="dfadsfasdfdsf" localSheetId="2" hidden="1">{#N/A,#N/A,FALSE,"EXPENSE"}</definedName>
    <definedName name="dfadsfasdfdsf" hidden="1">{#N/A,#N/A,FALSE,"EXPENSE"}</definedName>
    <definedName name="dfadsfdsafdf" localSheetId="2" hidden="1">{#N/A,#N/A,FALSE,"ALLOC"}</definedName>
    <definedName name="dfadsfdsafdf" hidden="1">{#N/A,#N/A,FALSE,"ALLOC"}</definedName>
    <definedName name="dfasdfasdf" localSheetId="2" hidden="1">{#N/A,#N/A,FALSE,"ALLOC"}</definedName>
    <definedName name="dfasdfasdf" hidden="1">{#N/A,#N/A,FALSE,"ALLOC"}</definedName>
    <definedName name="dfasdfasdfdsaf" localSheetId="2" hidden="1">{#N/A,#N/A,FALSE,"ALLOC"}</definedName>
    <definedName name="dfasdfasdfdsaf" hidden="1">{#N/A,#N/A,FALSE,"ALLOC"}</definedName>
    <definedName name="dfasfasfdfadsf" localSheetId="2" hidden="1">{#N/A,#N/A,FALSE,"EXPENSE"}</definedName>
    <definedName name="dfasfasfdfadsf" hidden="1">{#N/A,#N/A,FALSE,"EXPENSE"}</definedName>
    <definedName name="dfdfdsfadsf" localSheetId="2" hidden="1">{#N/A,#N/A,FALSE,"EXPENSE"}</definedName>
    <definedName name="dfdfdsfadsf" hidden="1">{#N/A,#N/A,FALSE,"EXPENSE"}</definedName>
    <definedName name="dfdsfsdfdfdsf" localSheetId="2" hidden="1">{#N/A,#N/A,FALSE,"EXPENSE"}</definedName>
    <definedName name="dfdsfsdfdfdsf" hidden="1">{#N/A,#N/A,FALSE,"EXPENSE"}</definedName>
    <definedName name="dfsadfdsfdsf" localSheetId="2" hidden="1">{#N/A,#N/A,FALSE,"ALLOC"}</definedName>
    <definedName name="dfsadfdsfdsf" hidden="1">{#N/A,#N/A,FALSE,"ALLOC"}</definedName>
    <definedName name="dfsdfdsfdsfds" localSheetId="2" hidden="1">{#N/A,#N/A,FALSE,"EXPENSE"}</definedName>
    <definedName name="dfsdfdsfdsfds" hidden="1">{#N/A,#N/A,FALSE,"EXPENSE"}</definedName>
    <definedName name="dgdgdfgdg" localSheetId="2" hidden="1">{#N/A,#N/A,FALSE,"EXPENSE"}</definedName>
    <definedName name="dgdgdfgdg" hidden="1">{#N/A,#N/A,FALSE,"EXPENSE"}</definedName>
    <definedName name="dhdyyrtyr" localSheetId="2" hidden="1">{#N/A,#N/A,FALSE,"EXPENSE"}</definedName>
    <definedName name="dhdyyrtyr" hidden="1">{#N/A,#N/A,FALSE,"EXPENSE"}</definedName>
    <definedName name="ds" localSheetId="2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2" hidden="1">{#N/A,#N/A,FALSE,"EXPENSE"}</definedName>
    <definedName name="dsfasdfdasf" hidden="1">{#N/A,#N/A,FALSE,"EXPENSE"}</definedName>
    <definedName name="dsfasdfdsf" localSheetId="2" hidden="1">{#N/A,#N/A,FALSE,"EXPENSE"}</definedName>
    <definedName name="dsfasdfdsf" hidden="1">{#N/A,#N/A,FALSE,"EXPENSE"}</definedName>
    <definedName name="dtresyttyujyujtghgh" localSheetId="2" hidden="1">{#N/A,#N/A,FALSE,"EXPENSE"}</definedName>
    <definedName name="dtresyttyujyujtghgh" hidden="1">{#N/A,#N/A,FALSE,"EXPENSE"}</definedName>
    <definedName name="eatawerawerfe" localSheetId="2" hidden="1">{#N/A,#N/A,FALSE,"ALLOC"}</definedName>
    <definedName name="eatawerawerfe" hidden="1">{#N/A,#N/A,FALSE,"ALLOC"}</definedName>
    <definedName name="er" localSheetId="2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2" hidden="1">{"balsheet",#N/A,FALSE,"A"}</definedName>
    <definedName name="essbase12month" hidden="1">{"balsheet",#N/A,FALSE,"A"}</definedName>
    <definedName name="ew" localSheetId="2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adfasdfasdfadsf" localSheetId="2" hidden="1">{#N/A,#N/A,FALSE,"ALLOC"}</definedName>
    <definedName name="fadfasdfasdfadsf" hidden="1">{#N/A,#N/A,FALSE,"ALLOC"}</definedName>
    <definedName name="fadfasdfwaerwe" localSheetId="2" hidden="1">{#N/A,#N/A,FALSE,"ALLOC"}</definedName>
    <definedName name="fadfasdfwaerwe" hidden="1">{#N/A,#N/A,FALSE,"ALLOC"}</definedName>
    <definedName name="fadsfadsfadsf" localSheetId="2" hidden="1">{#N/A,#N/A,FALSE,"EXPENSE"}</definedName>
    <definedName name="fadsfadsfadsf" hidden="1">{#N/A,#N/A,FALSE,"EXPENSE"}</definedName>
    <definedName name="fadsfadsfdasf" localSheetId="2" hidden="1">{#N/A,#N/A,FALSE,"EXPENSE"}</definedName>
    <definedName name="fadsfadsfdasf" hidden="1">{#N/A,#N/A,FALSE,"EXPENSE"}</definedName>
    <definedName name="fadsfdsafdfd" localSheetId="2" hidden="1">{#N/A,#N/A,FALSE,"ALLOC"}</definedName>
    <definedName name="fadsfdsafdfd" hidden="1">{#N/A,#N/A,FALSE,"ALLOC"}</definedName>
    <definedName name="fasdfadsfdasf" localSheetId="2" hidden="1">{#N/A,#N/A,FALSE,"ALLOC"}</definedName>
    <definedName name="fasdfadsfdasf" hidden="1">{#N/A,#N/A,FALSE,"ALLOC"}</definedName>
    <definedName name="fasdfasdfadsf" localSheetId="2" hidden="1">{#N/A,#N/A,FALSE,"EXPENSE"}</definedName>
    <definedName name="fasdfasdfadsf" hidden="1">{#N/A,#N/A,FALSE,"EXPENSE"}</definedName>
    <definedName name="fasdfdfdf" localSheetId="2" hidden="1">{#N/A,#N/A,FALSE,"EXPENSE"}</definedName>
    <definedName name="fasdfdfdf" hidden="1">{#N/A,#N/A,FALSE,"EXPENSE"}</definedName>
    <definedName name="fasfdsfdsafads" localSheetId="2" hidden="1">{#N/A,#N/A,FALSE,"EXPENSE"}</definedName>
    <definedName name="fasfdsfdsafads" hidden="1">{#N/A,#N/A,FALSE,"EXPENSE"}</definedName>
    <definedName name="fcsdafasdfadsf" localSheetId="2" hidden="1">{#N/A,#N/A,FALSE,"EXPENSE"}</definedName>
    <definedName name="fcsdafasdfadsf" hidden="1">{#N/A,#N/A,FALSE,"EXPENSE"}</definedName>
    <definedName name="fd" localSheetId="2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sfadfdaf" localSheetId="2" hidden="1">{#N/A,#N/A,FALSE,"EXPENSE"}</definedName>
    <definedName name="fdasfadfdaf" hidden="1">{#N/A,#N/A,FALSE,"EXPENSE"}</definedName>
    <definedName name="fdsfdsafdasfds" localSheetId="2" hidden="1">{#N/A,#N/A,FALSE,"EXPENSE"}</definedName>
    <definedName name="fdsfdsafdasfds" hidden="1">{#N/A,#N/A,FALSE,"EXPENSE"}</definedName>
    <definedName name="fdsfsadfsdafdsa" localSheetId="2" hidden="1">{#N/A,#N/A,FALSE,"EXPENSE"}</definedName>
    <definedName name="fdsfsadfsdafdsa" hidden="1">{#N/A,#N/A,FALSE,"EXPENSE"}</definedName>
    <definedName name="fdsfsdfdsfd" localSheetId="2" hidden="1">{#N/A,#N/A,FALSE,"EXPENSE"}</definedName>
    <definedName name="fdsfsdfdsfd" hidden="1">{#N/A,#N/A,FALSE,"EXPENSE"}</definedName>
    <definedName name="fewrfwerwqerwe" localSheetId="2" hidden="1">{#N/A,#N/A,FALSE,"EXPENSE"}</definedName>
    <definedName name="fewrfwerwqerwe" hidden="1">{#N/A,#N/A,FALSE,"EXPENSE"}</definedName>
    <definedName name="ffff" localSheetId="2" hidden="1">{#N/A,#N/A,FALSE,"ALLOC"}</definedName>
    <definedName name="ffff" hidden="1">{#N/A,#N/A,FALSE,"ALLOC"}</definedName>
    <definedName name="fgdfgdzfxczv" localSheetId="2" hidden="1">{#N/A,#N/A,FALSE,"EXPENSE"}</definedName>
    <definedName name="fgdfgdzfxczv" hidden="1">{#N/A,#N/A,FALSE,"EXPENSE"}</definedName>
    <definedName name="fgdfzdsfASFDAS" localSheetId="2" hidden="1">{#N/A,#N/A,FALSE,"EXPENSE"}</definedName>
    <definedName name="fgdfzdsfASFDAS" hidden="1">{#N/A,#N/A,FALSE,"EXPENSE"}</definedName>
    <definedName name="fgdgdfdvcx" localSheetId="2" hidden="1">{#N/A,#N/A,FALSE,"ALLOC"}</definedName>
    <definedName name="fgdgdfdvcx" hidden="1">{#N/A,#N/A,FALSE,"ALLOC"}</definedName>
    <definedName name="fgdsfasdfscc" localSheetId="2" hidden="1">{#N/A,#N/A,FALSE,"ALLOC"}</definedName>
    <definedName name="fgdsfasdfscc" hidden="1">{#N/A,#N/A,FALSE,"ALLOC"}</definedName>
    <definedName name="fgdsfdsfd" localSheetId="2" hidden="1">{#N/A,#N/A,FALSE,"EXPENSE"}</definedName>
    <definedName name="fgdsfdsfd" hidden="1">{#N/A,#N/A,FALSE,"EXPENSE"}</definedName>
    <definedName name="fhfgdgdg" localSheetId="2" hidden="1">{#N/A,#N/A,FALSE,"EXPENSE"}</definedName>
    <definedName name="fhfgdgdg" hidden="1">{#N/A,#N/A,FALSE,"EXPENSE"}</definedName>
    <definedName name="fhfhfhfg" localSheetId="2" hidden="1">{#N/A,#N/A,FALSE,"EXPENSE"}</definedName>
    <definedName name="fhfhfhfg" hidden="1">{#N/A,#N/A,FALSE,"EXPENSE"}</definedName>
    <definedName name="fhgfdgdzfcxvcx" localSheetId="2" hidden="1">{#N/A,#N/A,FALSE,"EXPENSE"}</definedName>
    <definedName name="fhgfdgdzfcxvcx" hidden="1">{#N/A,#N/A,FALSE,"EXPENSE"}</definedName>
    <definedName name="freb" localSheetId="2" hidden="1">{#N/A,#N/A,FALSE,"EXPENSE"}</definedName>
    <definedName name="freb" hidden="1">{#N/A,#N/A,FALSE,"EXPENSE"}</definedName>
    <definedName name="frt" localSheetId="2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2" hidden="1">{#N/A,#N/A,FALSE,"EXPENSE"}</definedName>
    <definedName name="frwerwerwerfw" hidden="1">{#N/A,#N/A,FALSE,"EXPENSE"}</definedName>
    <definedName name="frwerwerwerwerfew" localSheetId="2" hidden="1">{#N/A,#N/A,FALSE,"EXPENSE"}</definedName>
    <definedName name="frwerwerwerwerfew" hidden="1">{#N/A,#N/A,FALSE,"EXPENSE"}</definedName>
    <definedName name="fsadfsdfadfdfwerf" localSheetId="2" hidden="1">{#N/A,#N/A,FALSE,"EXPENSE"}</definedName>
    <definedName name="fsadfsdfadfdfwerf" hidden="1">{#N/A,#N/A,FALSE,"EXPENSE"}</definedName>
    <definedName name="fsafwaerwer" localSheetId="2" hidden="1">{#N/A,#N/A,FALSE,"EXPENSE"}</definedName>
    <definedName name="fsafwaerwer" hidden="1">{#N/A,#N/A,FALSE,"EXPENSE"}</definedName>
    <definedName name="fsd" localSheetId="2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2" hidden="1">{#N/A,#N/A,FALSE,"EXPENSE"}</definedName>
    <definedName name="fsdfadsfdfd" hidden="1">{#N/A,#N/A,FALSE,"EXPENSE"}</definedName>
    <definedName name="fsdfasdfadsf" localSheetId="2" hidden="1">{#N/A,#N/A,FALSE,"EXPENSE"}</definedName>
    <definedName name="fsdfasdfadsf" hidden="1">{#N/A,#N/A,FALSE,"EXPENSE"}</definedName>
    <definedName name="fsdfdfbfvbcvbb" localSheetId="2" hidden="1">{#N/A,#N/A,FALSE,"ALLOC"}</definedName>
    <definedName name="fsdfdfbfvbcvbb" hidden="1">{#N/A,#N/A,FALSE,"ALLOC"}</definedName>
    <definedName name="fsdfdwfdsf" localSheetId="2" hidden="1">{#N/A,#N/A,FALSE,"EXPENSE"}</definedName>
    <definedName name="fsdfdwfdsf" hidden="1">{#N/A,#N/A,FALSE,"EXPENSE"}</definedName>
    <definedName name="fsgrhghj" localSheetId="2" hidden="1">{#N/A,#N/A,FALSE,"ALLOC"}</definedName>
    <definedName name="fsgrhghj" hidden="1">{#N/A,#N/A,FALSE,"ALLOC"}</definedName>
    <definedName name="ftyrtdrt" localSheetId="2" hidden="1">{#N/A,#N/A,FALSE,"ALLOC"}</definedName>
    <definedName name="ftyrtdrt" hidden="1">{#N/A,#N/A,FALSE,"ALLOC"}</definedName>
    <definedName name="gbdfgdfdfzvc" localSheetId="2" hidden="1">{#N/A,#N/A,FALSE,"ALLOC"}</definedName>
    <definedName name="gbdfgdfdfzvc" hidden="1">{#N/A,#N/A,FALSE,"ALLOC"}</definedName>
    <definedName name="gbdfgzdfvvc" localSheetId="2" hidden="1">{#N/A,#N/A,FALSE,"EXPENSE"}</definedName>
    <definedName name="gbdfgzdfvvc" hidden="1">{#N/A,#N/A,FALSE,"EXPENSE"}</definedName>
    <definedName name="gdfgdvzxcvc" localSheetId="2" hidden="1">{#N/A,#N/A,FALSE,"EXPENSE"}</definedName>
    <definedName name="gdfgdvzxcvc" hidden="1">{#N/A,#N/A,FALSE,"EXPENSE"}</definedName>
    <definedName name="gdfgdzfdzfvxzc" localSheetId="2" hidden="1">{#N/A,#N/A,FALSE,"ALLOC"}</definedName>
    <definedName name="gdfgdzfdzfvxzc" hidden="1">{#N/A,#N/A,FALSE,"ALLOC"}</definedName>
    <definedName name="gdfgfbcvbcv" localSheetId="2" hidden="1">{#N/A,#N/A,FALSE,"EXPENSE"}</definedName>
    <definedName name="gdfgfbcvbcv" hidden="1">{#N/A,#N/A,FALSE,"EXPENSE"}</definedName>
    <definedName name="gdfgfvcxvcx" localSheetId="2" hidden="1">{#N/A,#N/A,FALSE,"ALLOC"}</definedName>
    <definedName name="gdfgfvcxvcx" hidden="1">{#N/A,#N/A,FALSE,"ALLOC"}</definedName>
    <definedName name="gdgddgd" localSheetId="2" hidden="1">{#N/A,#N/A,FALSE,"EXPENSE"}</definedName>
    <definedName name="gdgddgd" hidden="1">{#N/A,#N/A,FALSE,"EXPENSE"}</definedName>
    <definedName name="gdsfgdcvcx" localSheetId="2" hidden="1">{#N/A,#N/A,FALSE,"EXPENSE"}</definedName>
    <definedName name="gdsfgdcvcx" hidden="1">{#N/A,#N/A,FALSE,"EXPENSE"}</definedName>
    <definedName name="gdsfgdfvgzcxvcxz" localSheetId="2" hidden="1">{#N/A,#N/A,FALSE,"EXPENSE"}</definedName>
    <definedName name="gdsfgdfvgzcxvcxz" hidden="1">{#N/A,#N/A,FALSE,"EXPENSE"}</definedName>
    <definedName name="gdsgdfvcxvxc" localSheetId="2" hidden="1">{#N/A,#N/A,FALSE,"EXPENSE"}</definedName>
    <definedName name="gdsgdfvcxvxc" hidden="1">{#N/A,#N/A,FALSE,"EXPENSE"}</definedName>
    <definedName name="gfgsdftesrt" localSheetId="2" hidden="1">{#N/A,#N/A,FALSE,"EXPENSE"}</definedName>
    <definedName name="gfgsdftesrt" hidden="1">{#N/A,#N/A,FALSE,"EXPENSE"}</definedName>
    <definedName name="gfhbgfggbvcvcx" localSheetId="2" hidden="1">{#N/A,#N/A,FALSE,"EXPENSE"}</definedName>
    <definedName name="gfhbgfggbvcvcx" hidden="1">{#N/A,#N/A,FALSE,"EXPENSE"}</definedName>
    <definedName name="gfhfgfbcvcv" localSheetId="2" hidden="1">{#N/A,#N/A,FALSE,"EXPENSE"}</definedName>
    <definedName name="gfhfgfbcvcv" hidden="1">{#N/A,#N/A,FALSE,"EXPENSE"}</definedName>
    <definedName name="gfhfxcxvcxzv" localSheetId="2" hidden="1">{#N/A,#N/A,FALSE,"EXPENSE"}</definedName>
    <definedName name="gfhfxcxvcxzv" hidden="1">{#N/A,#N/A,FALSE,"EXPENSE"}</definedName>
    <definedName name="gfhsdzfzasdfSAF" localSheetId="2" hidden="1">{#N/A,#N/A,FALSE,"ALLOC"}</definedName>
    <definedName name="gfhsdzfzasdfSAF" hidden="1">{#N/A,#N/A,FALSE,"ALLOC"}</definedName>
    <definedName name="gfhshyghgf" localSheetId="2" hidden="1">{#N/A,#N/A,FALSE,"EXPENSE"}</definedName>
    <definedName name="gfhshyghgf" hidden="1">{#N/A,#N/A,FALSE,"EXPENSE"}</definedName>
    <definedName name="gfnhsfgdzvc" localSheetId="2" hidden="1">{#N/A,#N/A,FALSE,"ALLOC"}</definedName>
    <definedName name="gfnhsfgdzvc" hidden="1">{#N/A,#N/A,FALSE,"ALLOC"}</definedName>
    <definedName name="gfsgesrwerwer" localSheetId="2" hidden="1">{#N/A,#N/A,FALSE,"EXPENSE"}</definedName>
    <definedName name="gfsgesrwerwer" hidden="1">{#N/A,#N/A,FALSE,"EXPENSE"}</definedName>
    <definedName name="gggg" localSheetId="2" hidden="1">{#N/A,#N/A,FALSE,"EXPENSE"}</definedName>
    <definedName name="gggg" hidden="1">{#N/A,#N/A,FALSE,"EXPENSE"}</definedName>
    <definedName name="ggggg" localSheetId="2" hidden="1">{#N/A,#N/A,FALSE,"EXPENSE"}</definedName>
    <definedName name="ggggg" hidden="1">{#N/A,#N/A,FALSE,"EXPENSE"}</definedName>
    <definedName name="gggggg" localSheetId="2" hidden="1">{#N/A,#N/A,FALSE,"EXPENSE"}</definedName>
    <definedName name="gggggg" hidden="1">{#N/A,#N/A,FALSE,"EXPENSE"}</definedName>
    <definedName name="ghsfgdszfzsdf" localSheetId="2" hidden="1">{#N/A,#N/A,FALSE,"EXPENSE"}</definedName>
    <definedName name="ghsfgdszfzsdf" hidden="1">{#N/A,#N/A,FALSE,"EXPENSE"}</definedName>
    <definedName name="gretertertert" localSheetId="2" hidden="1">{#N/A,#N/A,FALSE,"EXPENSE"}</definedName>
    <definedName name="gretertertert" hidden="1">{#N/A,#N/A,FALSE,"EXPENSE"}</definedName>
    <definedName name="gsdfgdzcvzcxvc" localSheetId="2" hidden="1">{#N/A,#N/A,FALSE,"EXPENSE"}</definedName>
    <definedName name="gsdfgdzcvzcxvc" hidden="1">{#N/A,#N/A,FALSE,"EXPENSE"}</definedName>
    <definedName name="gsdfgdzfzdvcxz" localSheetId="2" hidden="1">{#N/A,#N/A,FALSE,"EXPENSE"}</definedName>
    <definedName name="gsdfgdzfzdvcxz" hidden="1">{#N/A,#N/A,FALSE,"EXPENSE"}</definedName>
    <definedName name="gsdfgzsdfzsdcs" localSheetId="2" hidden="1">{#N/A,#N/A,FALSE,"EXPENSE"}</definedName>
    <definedName name="gsdfgzsdfzsdcs" hidden="1">{#N/A,#N/A,FALSE,"EXPENSE"}</definedName>
    <definedName name="gsfdgzdfcxv" localSheetId="2" hidden="1">{#N/A,#N/A,FALSE,"EXPENSE"}</definedName>
    <definedName name="gsfdgzdfcxv" hidden="1">{#N/A,#N/A,FALSE,"EXPENSE"}</definedName>
    <definedName name="hfgdfdcvc" localSheetId="2" hidden="1">{#N/A,#N/A,FALSE,"EXPENSE"}</definedName>
    <definedName name="hfgdfdcvc" hidden="1">{#N/A,#N/A,FALSE,"EXPENSE"}</definedName>
    <definedName name="hgfhngfvbvcb" localSheetId="2" hidden="1">{#N/A,#N/A,FALSE,"EXPENSE"}</definedName>
    <definedName name="hgfhngfvbvcb" hidden="1">{#N/A,#N/A,FALSE,"EXPENSE"}</definedName>
    <definedName name="hgfhsfdgadgfzdv" localSheetId="2" hidden="1">{#N/A,#N/A,FALSE,"EXPENSE"}</definedName>
    <definedName name="hgfhsfdgadgfzdv" hidden="1">{#N/A,#N/A,FALSE,"EXPENSE"}</definedName>
    <definedName name="hghfdghfgh" localSheetId="2" hidden="1">{#N/A,#N/A,FALSE,"EXPENSE"}</definedName>
    <definedName name="hghfdghfgh" hidden="1">{#N/A,#N/A,FALSE,"EXPENSE"}</definedName>
    <definedName name="hgsfdgdzgfdszfds" localSheetId="2" hidden="1">{#N/A,#N/A,FALSE,"EXPENSE"}</definedName>
    <definedName name="hgsfdgdzgfdszfds" hidden="1">{#N/A,#N/A,FALSE,"EXPENSE"}</definedName>
    <definedName name="hhfghfh" localSheetId="2" hidden="1">{#N/A,#N/A,FALSE,"EXPENSE"}</definedName>
    <definedName name="hhfghfh" hidden="1">{#N/A,#N/A,FALSE,"EXPENSE"}</definedName>
    <definedName name="hhgbvxcv" localSheetId="2" hidden="1">{#N/A,#N/A,FALSE,"EXPENSE"}</definedName>
    <definedName name="hhgbvxcv" hidden="1">{#N/A,#N/A,FALSE,"EXPENSE"}</definedName>
    <definedName name="hhhh" localSheetId="2" hidden="1">{#N/A,#N/A,FALSE,"EXPENSE"}</definedName>
    <definedName name="hhhh" hidden="1">{#N/A,#N/A,FALSE,"EXPENSE"}</definedName>
    <definedName name="hhhhh" localSheetId="2" hidden="1">{#N/A,#N/A,FALSE,"ALLOC"}</definedName>
    <definedName name="hhhhh" hidden="1">{#N/A,#N/A,FALSE,"ALLOC"}</definedName>
    <definedName name="hjgfhgfhgf" localSheetId="2" hidden="1">{#N/A,#N/A,FALSE,"EXPENSE"}</definedName>
    <definedName name="hjgfhgfhgf" hidden="1">{#N/A,#N/A,FALSE,"EXPENSE"}</definedName>
    <definedName name="hnftgszdgfzsdfv" localSheetId="2" hidden="1">{#N/A,#N/A,FALSE,"EXPENSE"}</definedName>
    <definedName name="hnftgszdgfzsdfv" hidden="1">{#N/A,#N/A,FALSE,"EXPENSE"}</definedName>
    <definedName name="hshgsgfgdfg" localSheetId="2" hidden="1">{#N/A,#N/A,FALSE,"ALLOC"}</definedName>
    <definedName name="hshgsgfgdfg" hidden="1">{#N/A,#N/A,FALSE,"ALLOC"}</definedName>
    <definedName name="HTML_CodePage" hidden="1">1252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yrtyfghfg" localSheetId="2" hidden="1">{#N/A,#N/A,FALSE,"EXPENSE"}</definedName>
    <definedName name="htyrtyfghfg" hidden="1">{#N/A,#N/A,FALSE,"EXPENSE"}</definedName>
    <definedName name="iiittuty" localSheetId="2" hidden="1">{#N/A,#N/A,FALSE,"EXPENSE"}</definedName>
    <definedName name="iiittuty" hidden="1">{#N/A,#N/A,FALSE,"EXPENSE"}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PS_GROWTH_1YR" hidden="1">"c1636"</definedName>
    <definedName name="IQ_EST_EPS_GROWTH_1YR_CIQ" hidden="1">"c3628"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39477.4477083333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2" hidden="1">{#N/A,#N/A,FALSE,"EXPENSE"}</definedName>
    <definedName name="iuiyiiyi" hidden="1">{#N/A,#N/A,FALSE,"EXPENSE"}</definedName>
    <definedName name="iutyutytyu" localSheetId="2" hidden="1">{#N/A,#N/A,FALSE,"EXPENSE"}</definedName>
    <definedName name="iutyutytyu" hidden="1">{#N/A,#N/A,FALSE,"EXPENSE"}</definedName>
    <definedName name="jgjddd" localSheetId="2" hidden="1">{#N/A,#N/A,FALSE,"EXPENSE"}</definedName>
    <definedName name="jgjddd" hidden="1">{#N/A,#N/A,FALSE,"EXPENSE"}</definedName>
    <definedName name="jgjfgjghj" localSheetId="2" hidden="1">{#N/A,#N/A,FALSE,"EXPENSE"}</definedName>
    <definedName name="jgjfgjghj" hidden="1">{#N/A,#N/A,FALSE,"EXPENSE"}</definedName>
    <definedName name="jgjghfhd" localSheetId="2" hidden="1">{#N/A,#N/A,FALSE,"EXPENSE"}</definedName>
    <definedName name="jgjghfhd" hidden="1">{#N/A,#N/A,FALSE,"EXPENSE"}</definedName>
    <definedName name="jgjythfg" localSheetId="2" hidden="1">{#N/A,#N/A,FALSE,"EXPENSE"}</definedName>
    <definedName name="jgjythfg" hidden="1">{#N/A,#N/A,FALSE,"EXPENSE"}</definedName>
    <definedName name="jj" localSheetId="2" hidden="1">{"Page 1",#N/A,FALSE,"Sheet1";"Page 2",#N/A,FALSE,"Sheet1"}</definedName>
    <definedName name="jj" hidden="1">{"Page 1",#N/A,FALSE,"Sheet1";"Page 2",#N/A,FALSE,"Sheet1"}</definedName>
    <definedName name="jjjj" localSheetId="2" hidden="1">{#N/A,#N/A,FALSE,"EXPENSE"}</definedName>
    <definedName name="jjjj" hidden="1">{#N/A,#N/A,FALSE,"EXPENSE"}</definedName>
    <definedName name="jnhjhjggh" localSheetId="2" hidden="1">{#N/A,#N/A,FALSE,"EXPENSE"}</definedName>
    <definedName name="jnhjhjggh" hidden="1">{#N/A,#N/A,FALSE,"EXPENSE"}</definedName>
    <definedName name="jnmhgjdbcxbvc" localSheetId="2" hidden="1">{#N/A,#N/A,FALSE,"EXPENSE"}</definedName>
    <definedName name="jnmhgjdbcxbvc" hidden="1">{#N/A,#N/A,FALSE,"EXPENSE"}</definedName>
    <definedName name="jukyukyujkyjm" localSheetId="2" hidden="1">{#N/A,#N/A,FALSE,"EXPENSE"}</definedName>
    <definedName name="jukyukyujkyjm" hidden="1">{#N/A,#N/A,FALSE,"EXPENSE"}</definedName>
    <definedName name="juyjghjghjgt" localSheetId="2" hidden="1">{#N/A,#N/A,FALSE,"EXPENSE"}</definedName>
    <definedName name="juyjghjghjgt" hidden="1">{#N/A,#N/A,FALSE,"EXPENSE"}</definedName>
    <definedName name="jytuyutyu" localSheetId="2" hidden="1">{#N/A,#N/A,FALSE,"EXPENSE"}</definedName>
    <definedName name="jytuyutyu" hidden="1">{#N/A,#N/A,FALSE,"EXPENSE"}</definedName>
    <definedName name="k" localSheetId="2" hidden="1">{"Page 1",#N/A,FALSE,"Sheet1";"Page 2",#N/A,FALSE,"Sheet1"}</definedName>
    <definedName name="k" hidden="1">{"Page 1",#N/A,FALSE,"Sheet1";"Page 2",#N/A,FALSE,"Sheet1"}</definedName>
    <definedName name="KAW" hidden="1">#REF!</definedName>
    <definedName name="kgkgjkghkj" localSheetId="2" hidden="1">{#N/A,#N/A,FALSE,"EXPENSE"}</definedName>
    <definedName name="kgkgjkghkj" hidden="1">{#N/A,#N/A,FALSE,"EXPENSE"}</definedName>
    <definedName name="khgkjgkghkhj" localSheetId="2" hidden="1">{#N/A,#N/A,FALSE,"EXPENSE"}</definedName>
    <definedName name="khgkjgkghkhj" hidden="1">{#N/A,#N/A,FALSE,"EXPENSE"}</definedName>
    <definedName name="khkhkhkh" localSheetId="2" hidden="1">{#N/A,#N/A,FALSE,"EXPENSE"}</definedName>
    <definedName name="khkhkhkh" hidden="1">{#N/A,#N/A,FALSE,"EXPENSE"}</definedName>
    <definedName name="kkhkjhkjh" localSheetId="2" hidden="1">{#N/A,#N/A,FALSE,"EXPENSE"}</definedName>
    <definedName name="kkhkjhkjh" hidden="1">{#N/A,#N/A,FALSE,"EXPENSE"}</definedName>
    <definedName name="kkk" localSheetId="2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2" hidden="1">{#N/A,#N/A,FALSE,"ALLOC"}</definedName>
    <definedName name="kuhgjghjghj" hidden="1">{#N/A,#N/A,FALSE,"ALLOC"}</definedName>
    <definedName name="kyukytjgdhfgfd" localSheetId="2" hidden="1">{#N/A,#N/A,FALSE,"EXPENSE"}</definedName>
    <definedName name="kyukytjgdhfgfd" hidden="1">{#N/A,#N/A,FALSE,"EXPENSE"}</definedName>
    <definedName name="lk" localSheetId="2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2" hidden="1">{#N/A,#N/A,FALSE,"ALLOC"}</definedName>
    <definedName name="lkfyhjfghfdgdgf" hidden="1">{#N/A,#N/A,FALSE,"ALLOC"}</definedName>
    <definedName name="lku" localSheetId="2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2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2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2" hidden="1">{#N/A,#N/A,FALSE,"EXPENSE"}</definedName>
    <definedName name="lllllll" hidden="1">{#N/A,#N/A,FALSE,"EXPENSE"}</definedName>
    <definedName name="llmmn" localSheetId="2" hidden="1">{#N/A,#N/A,FALSE,"EXPENSE"}</definedName>
    <definedName name="llmmn" hidden="1">{#N/A,#N/A,FALSE,"EXPENSE"}</definedName>
    <definedName name="m" localSheetId="2" hidden="1">{"Page 1",#N/A,FALSE,"Sheet1";"Page 2",#N/A,FALSE,"Sheet1"}</definedName>
    <definedName name="m" hidden="1">{"Page 1",#N/A,FALSE,"Sheet1";"Page 2",#N/A,FALSE,"Sheet1"}</definedName>
    <definedName name="May1Forecast" localSheetId="2" hidden="1">{"Page 1",#N/A,FALSE,"Sheet1";"Page 2",#N/A,FALSE,"Sheet1"}</definedName>
    <definedName name="May1Forecast" hidden="1">{"Page 1",#N/A,FALSE,"Sheet1";"Page 2",#N/A,FALSE,"Sheet1"}</definedName>
    <definedName name="MayForecast" localSheetId="2" hidden="1">{"Page 1",#N/A,FALSE,"Sheet1";"Page 2",#N/A,FALSE,"Sheet1"}</definedName>
    <definedName name="MayForecast" hidden="1">{"Page 1",#N/A,FALSE,"Sheet1";"Page 2",#N/A,FALSE,"Sheet1"}</definedName>
    <definedName name="mmmmmmmm" localSheetId="2" hidden="1">{#N/A,#N/A,FALSE,"EXPENSE"}</definedName>
    <definedName name="mmmmmmmm" hidden="1">{#N/A,#N/A,FALSE,"EXPENSE"}</definedName>
    <definedName name="mn" localSheetId="2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2" hidden="1">{#N/A,#N/A,FALSE,"EXPENSE"}</definedName>
    <definedName name="mnhngfxvbcvx" hidden="1">{#N/A,#N/A,FALSE,"EXPENSE"}</definedName>
    <definedName name="n" localSheetId="2" hidden="1">{"Page 1",#N/A,FALSE,"Sheet1";"Page 2",#N/A,FALSE,"Sheet1"}</definedName>
    <definedName name="n" hidden="1">{"Page 1",#N/A,FALSE,"Sheet1";"Page 2",#N/A,FALSE,"Sheet1"}</definedName>
    <definedName name="new" localSheetId="2" hidden="1">{#N/A,#N/A,FALSE,"EXPENSE"}</definedName>
    <definedName name="new" hidden="1">{#N/A,#N/A,FALSE,"EXPENSE"}</definedName>
    <definedName name="nghmndghbfdxgfd" localSheetId="2" hidden="1">{#N/A,#N/A,FALSE,"EXPENSE"}</definedName>
    <definedName name="nghmndghbfdxgfd" hidden="1">{#N/A,#N/A,FALSE,"EXPENSE"}</definedName>
    <definedName name="nhgmnbcvbvc" localSheetId="2" hidden="1">{#N/A,#N/A,FALSE,"EXPENSE"}</definedName>
    <definedName name="nhgmnbcvbvc" hidden="1">{#N/A,#N/A,FALSE,"EXPENSE"}</definedName>
    <definedName name="nhmhgnbvnvb" localSheetId="2" hidden="1">{#N/A,#N/A,FALSE,"ALLOC"}</definedName>
    <definedName name="nhmhgnbvnvb" hidden="1">{#N/A,#N/A,FALSE,"ALLOC"}</definedName>
    <definedName name="nhnjfgdzfvcv" localSheetId="2" hidden="1">{#N/A,#N/A,FALSE,"EXPENSE"}</definedName>
    <definedName name="nhnjfgdzfvcv" hidden="1">{#N/A,#N/A,FALSE,"EXPENSE"}</definedName>
    <definedName name="njhgnfgchfgbf" localSheetId="2" hidden="1">{#N/A,#N/A,FALSE,"EXPENSE"}</definedName>
    <definedName name="njhgnfgchfgbf" hidden="1">{#N/A,#N/A,FALSE,"EXPENSE"}</definedName>
    <definedName name="njhhgnbvbvcb" localSheetId="2" hidden="1">{#N/A,#N/A,FALSE,"ALLOC"}</definedName>
    <definedName name="njhhgnbvbvcb" hidden="1">{#N/A,#N/A,FALSE,"ALLOC"}</definedName>
    <definedName name="none" localSheetId="1" hidden="1">#REF!</definedName>
    <definedName name="none" localSheetId="6" hidden="1">#REF!</definedName>
    <definedName name="none" localSheetId="5" hidden="1">#REF!</definedName>
    <definedName name="none" localSheetId="4" hidden="1">#REF!</definedName>
    <definedName name="none" localSheetId="3" hidden="1">#REF!</definedName>
    <definedName name="none" hidden="1">#REF!</definedName>
    <definedName name="oiu" localSheetId="2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p" localSheetId="2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l_Workbook_GUID" hidden="1">"1KSSGF3ZWY3E3EQEL76D82LV"</definedName>
    <definedName name="pam" localSheetId="2" hidden="1">{#N/A,#N/A,FALSE,"ALLOC"}</definedName>
    <definedName name="pam" hidden="1">{#N/A,#N/A,FALSE,"ALLOC"}</definedName>
    <definedName name="paul" localSheetId="1" hidden="1">#REF!</definedName>
    <definedName name="paul" localSheetId="6" hidden="1">#REF!</definedName>
    <definedName name="paul" localSheetId="5" hidden="1">#REF!</definedName>
    <definedName name="paul" localSheetId="4" hidden="1">#REF!</definedName>
    <definedName name="paul" localSheetId="3" hidden="1">#REF!</definedName>
    <definedName name="paul" hidden="1">#REF!</definedName>
    <definedName name="pesc1" localSheetId="2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2" hidden="1">{#N/A,#N/A,FALSE,"EXPENSE"}</definedName>
    <definedName name="piiiiii" hidden="1">{#N/A,#N/A,FALSE,"EXPENSE"}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pp" localSheetId="2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2" hidden="1">{#N/A,#N/A,FALSE,"ALLOC"}</definedName>
    <definedName name="ppppppp" hidden="1">{#N/A,#N/A,FALSE,"ALLOC"}</definedName>
    <definedName name="pppppppp" localSheetId="2" hidden="1">{#N/A,#N/A,FALSE,"EXPENSE"}</definedName>
    <definedName name="pppppppp" hidden="1">{#N/A,#N/A,FALSE,"EXPENSE"}</definedName>
    <definedName name="_xlnm.Print_Area" localSheetId="6">'Historical Year'!$A$1:$S$589</definedName>
    <definedName name="_xlnm.Print_Area" localSheetId="5">'Test Year 1'!$A$1:$R$589</definedName>
    <definedName name="_xlnm.Print_Area" localSheetId="4">'Test Year 2'!$A$1:$R$589</definedName>
    <definedName name="_xlnm.Print_Area" localSheetId="3">'Test Year 3'!$A$1:$R$589</definedName>
    <definedName name="qqqqq" localSheetId="2" hidden="1">{#N/A,#N/A,FALSE,"EXPENSE"}</definedName>
    <definedName name="qqqqq" hidden="1">{#N/A,#N/A,FALSE,"EXPENSE"}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nge" localSheetId="2" hidden="1">{#N/A,#N/A,FALSE,"EXPENSE"}</definedName>
    <definedName name="range" hidden="1">{#N/A,#N/A,FALSE,"EXPENSE"}</definedName>
    <definedName name="range3" localSheetId="2" hidden="1">{#N/A,#N/A,FALSE,"EXPENSE"}</definedName>
    <definedName name="range3" hidden="1">{#N/A,#N/A,FALSE,"EXPENSE"}</definedName>
    <definedName name="rap" localSheetId="2" hidden="1">{"Page 1",#N/A,FALSE,"Sheet1";"Page 2",#N/A,FALSE,"Sheet1"}</definedName>
    <definedName name="rap" hidden="1">{"Page 1",#N/A,FALSE,"Sheet1";"Page 2",#N/A,FALSE,"Sheet1"}</definedName>
    <definedName name="reagsrgsrgfaefda" localSheetId="2" hidden="1">{#N/A,#N/A,FALSE,"ALLOC"}</definedName>
    <definedName name="reagsrgsrgfaefda" hidden="1">{#N/A,#N/A,FALSE,"ALLOC"}</definedName>
    <definedName name="ret" localSheetId="2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w4wwer" localSheetId="2" hidden="1">{#N/A,#N/A,FALSE,"EXPENSE"}</definedName>
    <definedName name="rew4wwer" hidden="1">{#N/A,#N/A,FALSE,"EXPENSE"}</definedName>
    <definedName name="rfgfdcvc" localSheetId="2" hidden="1">{#N/A,#N/A,FALSE,"ALLOC"}</definedName>
    <definedName name="rfgfdcvc" hidden="1">{#N/A,#N/A,FALSE,"ALLOC"}</definedName>
    <definedName name="rfsetgthnyukmgff" localSheetId="2" hidden="1">{#N/A,#N/A,FALSE,"EXPENSE"}</definedName>
    <definedName name="rfsetgthnyukmgff" hidden="1">{#N/A,#N/A,FALSE,"EXPENSE"}</definedName>
    <definedName name="rfwaerwaerwerwe" localSheetId="2" hidden="1">{#N/A,#N/A,FALSE,"EXPENSE"}</definedName>
    <definedName name="rfwaerwaerwerwe" hidden="1">{#N/A,#N/A,FALSE,"EXPENSE"}</definedName>
    <definedName name="rgrg" localSheetId="2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localSheetId="2" hidden="1">#REF!</definedName>
    <definedName name="rngAddonTemplate" hidden="1">#REF!</definedName>
    <definedName name="rrr" localSheetId="2" hidden="1">{"capital",#N/A,FALSE,"Analysis";"input data",#N/A,FALSE,"Analysis"}</definedName>
    <definedName name="rrr" hidden="1">{"capital",#N/A,FALSE,"Analysis";"input data",#N/A,FALSE,"Analysis"}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2" hidden="1">{#N/A,#N/A,FALSE,"EXPENSE"}</definedName>
    <definedName name="rtyrsygyuiukhjghgt" hidden="1">{#N/A,#N/A,FALSE,"EXPENSE"}</definedName>
    <definedName name="rtyrtyrty" localSheetId="2" hidden="1">{#N/A,#N/A,FALSE,"ALLOC"}</definedName>
    <definedName name="rtyrtyrty" hidden="1">{#N/A,#N/A,FALSE,"ALLOC"}</definedName>
    <definedName name="rwerfwerewrew" localSheetId="2" hidden="1">{#N/A,#N/A,FALSE,"ALLOC"}</definedName>
    <definedName name="rwerfwerewrew" hidden="1">{#N/A,#N/A,FALSE,"ALLOC"}</definedName>
    <definedName name="rysrysrtygthgh" localSheetId="2" hidden="1">{#N/A,#N/A,FALSE,"EXPENSE"}</definedName>
    <definedName name="rysrysrtygthgh" hidden="1">{#N/A,#N/A,FALSE,"EXPENSE"}</definedName>
    <definedName name="sa" localSheetId="2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c" localSheetId="2" hidden="1">{"Page 1",#N/A,FALSE,"Sheet1";"Page 2",#N/A,FALSE,"Sheet1"}</definedName>
    <definedName name="sc" hidden="1">{"Page 1",#N/A,FALSE,"Sheet1";"Page 2",#N/A,FALSE,"Sheet1"}</definedName>
    <definedName name="sencount" hidden="1">1</definedName>
    <definedName name="sersadffasf" localSheetId="2" hidden="1">{#N/A,#N/A,FALSE,"ALLOC"}</definedName>
    <definedName name="sersadffasf" hidden="1">{#N/A,#N/A,FALSE,"ALLOC"}</definedName>
    <definedName name="sertearawertutyu" localSheetId="2" hidden="1">{#N/A,#N/A,FALSE,"EXPENSE"}</definedName>
    <definedName name="sertearawertutyu" hidden="1">{#N/A,#N/A,FALSE,"EXPENSE"}</definedName>
    <definedName name="sfsadfafsdaf" localSheetId="2" hidden="1">{#N/A,#N/A,FALSE,"EXPENSE"}</definedName>
    <definedName name="sfsadfafsdaf" hidden="1">{#N/A,#N/A,FALSE,"EXPENSE"}</definedName>
    <definedName name="spoc" localSheetId="2" hidden="1">{"Page 1",#N/A,FALSE,"Sheet1";"Page 2",#N/A,FALSE,"Sheet1"}</definedName>
    <definedName name="spoc" hidden="1">{"Page 1",#N/A,FALSE,"Sheet1";"Page 2",#N/A,FALSE,"Sheet1"}</definedName>
    <definedName name="srfaedtgthjtdhfdg" localSheetId="2" hidden="1">{#N/A,#N/A,FALSE,"EXPENSE"}</definedName>
    <definedName name="srfaedtgthjtdhfdg" hidden="1">{#N/A,#N/A,FALSE,"EXPENSE"}</definedName>
    <definedName name="ssss" localSheetId="2" hidden="1">{#N/A,#N/A,FALSE,"EXPENSE"}</definedName>
    <definedName name="ssss" hidden="1">{#N/A,#N/A,FALSE,"EXPENSE"}</definedName>
    <definedName name="StartingPoint" localSheetId="2" hidden="1">#REF!</definedName>
    <definedName name="StartingPoint" hidden="1">#REF!</definedName>
    <definedName name="stsaeryyjiutjdhg" localSheetId="2" hidden="1">{#N/A,#N/A,FALSE,"EXPENSE"}</definedName>
    <definedName name="stsaeryyjiutjdhg" hidden="1">{#N/A,#N/A,FALSE,"EXPENSE"}</definedName>
    <definedName name="Swvu.print2." hidden="1">#REF!</definedName>
    <definedName name="Swvu.print3." hidden="1">#REF!</definedName>
    <definedName name="t5terer" localSheetId="2" hidden="1">{#N/A,#N/A,FALSE,"EXPENSE"}</definedName>
    <definedName name="t5terer" hidden="1">{#N/A,#N/A,FALSE,"EXPENSE"}</definedName>
    <definedName name="test1" localSheetId="2" hidden="1">{"Page 1",#N/A,FALSE,"Sheet1";"Page 2",#N/A,FALSE,"Sheet1"}</definedName>
    <definedName name="test1" hidden="1">{"Page 1",#N/A,FALSE,"Sheet1";"Page 2",#N/A,FALSE,"Sheet1"}</definedName>
    <definedName name="test2" localSheetId="2" hidden="1">{"Page 1",#N/A,FALSE,"Sheet1";"Page 2",#N/A,FALSE,"Sheet1"}</definedName>
    <definedName name="test2" hidden="1">{"Page 1",#N/A,FALSE,"Sheet1";"Page 2",#N/A,FALSE,"Sheet1"}</definedName>
    <definedName name="testpage" localSheetId="2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2" hidden="1">{#N/A,#N/A,FALSE,"EXPENSE"}</definedName>
    <definedName name="tgrgfdgfdg" hidden="1">{#N/A,#N/A,FALSE,"EXPENSE"}</definedName>
    <definedName name="tom" localSheetId="2" hidden="1">{#N/A,#N/A,FALSE,"EXPENSE"}</definedName>
    <definedName name="tom" hidden="1">{#N/A,#N/A,FALSE,"EXPENSE"}</definedName>
    <definedName name="ton" localSheetId="2" hidden="1">{#N/A,#N/A,FALSE,"EXPENSE"}</definedName>
    <definedName name="ton" hidden="1">{#N/A,#N/A,FALSE,"EXPENSE"}</definedName>
    <definedName name="TP_Footer_User" hidden="1">"combsk"</definedName>
    <definedName name="TP_Footer_Version" hidden="1">"v4.00"</definedName>
    <definedName name="TPAYNE" hidden="1">#REF!</definedName>
    <definedName name="tre" localSheetId="2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srtesrtresrftg" localSheetId="2" hidden="1">{#N/A,#N/A,FALSE,"EXPENSE"}</definedName>
    <definedName name="tresrtesrtresrftg" hidden="1">{#N/A,#N/A,FALSE,"EXPENSE"}</definedName>
    <definedName name="tresytyuijiukuyjfghgh" localSheetId="2" hidden="1">{#N/A,#N/A,FALSE,"EXPENSE"}</definedName>
    <definedName name="tresytyuijiukuyjfghgh" hidden="1">{#N/A,#N/A,FALSE,"EXPENSE"}</definedName>
    <definedName name="trtertertret" localSheetId="2" hidden="1">{#N/A,#N/A,FALSE,"EXPENSE"}</definedName>
    <definedName name="trtertertret" hidden="1">{#N/A,#N/A,FALSE,"EXPENSE"}</definedName>
    <definedName name="tterr4r4" localSheetId="2" hidden="1">{#N/A,#N/A,FALSE,"ALLOC"}</definedName>
    <definedName name="tterr4r4" hidden="1">{#N/A,#N/A,FALSE,"ALLOC"}</definedName>
    <definedName name="ttttt" localSheetId="2" hidden="1">{#N/A,#N/A,FALSE,"EXPENSE"}</definedName>
    <definedName name="ttttt" hidden="1">{#N/A,#N/A,FALSE,"EXPENSE"}</definedName>
    <definedName name="ttttttt" localSheetId="2" hidden="1">{#N/A,#N/A,FALSE,"ALLOC"}</definedName>
    <definedName name="ttttttt" hidden="1">{#N/A,#N/A,FALSE,"ALLOC"}</definedName>
    <definedName name="ttttttttttttt" localSheetId="2" hidden="1">{#N/A,#N/A,FALSE,"EXPENSE"}</definedName>
    <definedName name="ttttttttttttt" hidden="1">{#N/A,#N/A,FALSE,"EXPENSE"}</definedName>
    <definedName name="tutututu" localSheetId="2" hidden="1">{#N/A,#N/A,FALSE,"ALLOC"}</definedName>
    <definedName name="tutututu" hidden="1">{#N/A,#N/A,FALSE,"ALLOC"}</definedName>
    <definedName name="twrtesrsf" localSheetId="2" hidden="1">{#N/A,#N/A,FALSE,"EXPENSE"}</definedName>
    <definedName name="twrtesrsf" hidden="1">{#N/A,#N/A,FALSE,"EXPENSE"}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2" hidden="1">{#N/A,#N/A,FALSE,"ALLOC"}</definedName>
    <definedName name="tyhtiiliklhjhgj" hidden="1">{#N/A,#N/A,FALSE,"ALLOC"}</definedName>
    <definedName name="tyseryuykiiukhjg" localSheetId="2" hidden="1">{#N/A,#N/A,FALSE,"EXPENSE"}</definedName>
    <definedName name="tyseryuykiiukhjg" hidden="1">{#N/A,#N/A,FALSE,"EXPENSE"}</definedName>
    <definedName name="u6yr5y5yrty" localSheetId="2" hidden="1">{#N/A,#N/A,FALSE,"EXPENSE"}</definedName>
    <definedName name="u6yr5y5yrty" hidden="1">{#N/A,#N/A,FALSE,"EXPENSE"}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ryryryry" localSheetId="2" hidden="1">{#N/A,#N/A,FALSE,"ALLOC"}</definedName>
    <definedName name="uryryryry" hidden="1">{#N/A,#N/A,FALSE,"ALLOC"}</definedName>
    <definedName name="UserPass" hidden="1">"verify"</definedName>
    <definedName name="uturfhfh" localSheetId="2" hidden="1">{#N/A,#N/A,FALSE,"EXPENSE"}</definedName>
    <definedName name="uturfhfh" hidden="1">{#N/A,#N/A,FALSE,"EXPENSE"}</definedName>
    <definedName name="utututt" localSheetId="2" hidden="1">{#N/A,#N/A,FALSE,"EXPENSE"}</definedName>
    <definedName name="utututt" hidden="1">{#N/A,#N/A,FALSE,"EXPENSE"}</definedName>
    <definedName name="utututu" localSheetId="2" hidden="1">{#N/A,#N/A,FALSE,"EXPENSE"}</definedName>
    <definedName name="utututu" hidden="1">{#N/A,#N/A,FALSE,"EXPENSE"}</definedName>
    <definedName name="utuyututyu" localSheetId="2" hidden="1">{#N/A,#N/A,FALSE,"EXPENSE"}</definedName>
    <definedName name="utuyututyu" hidden="1">{#N/A,#N/A,FALSE,"EXPENSE"}</definedName>
    <definedName name="utyurturhfg" localSheetId="2" hidden="1">{#N/A,#N/A,FALSE,"EXPENSE"}</definedName>
    <definedName name="utyurturhfg" hidden="1">{#N/A,#N/A,FALSE,"EXPENSE"}</definedName>
    <definedName name="utyutfghgf" localSheetId="2" hidden="1">{#N/A,#N/A,FALSE,"EXPENSE"}</definedName>
    <definedName name="utyutfghgf" hidden="1">{#N/A,#N/A,FALSE,"EXPENSE"}</definedName>
    <definedName name="uuututu" localSheetId="2" hidden="1">{#N/A,#N/A,FALSE,"EXPENSE"}</definedName>
    <definedName name="uuututu" hidden="1">{#N/A,#N/A,FALSE,"EXPENSE"}</definedName>
    <definedName name="uuuuu" localSheetId="2" hidden="1">{#N/A,#N/A,FALSE,"EXPENSE"}</definedName>
    <definedName name="uuuuu" hidden="1">{#N/A,#N/A,FALSE,"EXPENSE"}</definedName>
    <definedName name="uuuuuu" localSheetId="2" hidden="1">{#N/A,#N/A,FALSE,"EXPENSE"}</definedName>
    <definedName name="uuuuuu" hidden="1">{#N/A,#N/A,FALSE,"EXPENSE"}</definedName>
    <definedName name="uytututut" localSheetId="2" hidden="1">{#N/A,#N/A,FALSE,"EXPENSE"}</definedName>
    <definedName name="uytututut" hidden="1">{#N/A,#N/A,FALSE,"EXPENSE"}</definedName>
    <definedName name="uytutyht" localSheetId="2" hidden="1">{#N/A,#N/A,FALSE,"ALLOC"}</definedName>
    <definedName name="uytutyht" hidden="1">{#N/A,#N/A,FALSE,"ALLOC"}</definedName>
    <definedName name="vcscvbxvbfvb" localSheetId="2" hidden="1">{#N/A,#N/A,FALSE,"EXPENSE"}</definedName>
    <definedName name="vcscvbxvbfvb" hidden="1">{#N/A,#N/A,FALSE,"EXPENSE"}</definedName>
    <definedName name="wearwaerwearfefr" localSheetId="2" hidden="1">{#N/A,#N/A,FALSE,"ALLOC"}</definedName>
    <definedName name="wearwaerwearfefr" hidden="1">{#N/A,#N/A,FALSE,"ALLOC"}</definedName>
    <definedName name="weqeqwewqewewe" localSheetId="2" hidden="1">{#N/A,#N/A,FALSE,"EXPENSE"}</definedName>
    <definedName name="weqeqwewqewewe" hidden="1">{#N/A,#N/A,FALSE,"EXPENSE"}</definedName>
    <definedName name="weqweqweqw" localSheetId="2" hidden="1">{#N/A,#N/A,FALSE,"EXPENSE"}</definedName>
    <definedName name="weqweqweqw" hidden="1">{#N/A,#N/A,FALSE,"EXPENSE"}</definedName>
    <definedName name="werwerwerwefrd" localSheetId="2" hidden="1">{#N/A,#N/A,FALSE,"ALLOC"}</definedName>
    <definedName name="werwerwerwefrd" hidden="1">{#N/A,#N/A,FALSE,"ALLOC"}</definedName>
    <definedName name="wrn.114." localSheetId="2" hidden="1">{#N/A,#N/A,FALSE,"PAGE-114";#N/A,#N/A,FALSE,"Directions"}</definedName>
    <definedName name="wrn.114." hidden="1">{#N/A,#N/A,FALSE,"PAGE-114";#N/A,#N/A,FALSE,"Directions"}</definedName>
    <definedName name="wrn.3cases." localSheetId="2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2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2" hidden="1">{"Accretion",#N/A,FALSE,"Assum"}</definedName>
    <definedName name="wrn.Accretion." hidden="1">{"Accretion",#N/A,FALSE,"Assum"}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2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_Sheets." localSheetId="2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2" hidden="1">{#N/A,#N/A,FALSE,"ALLOC"}</definedName>
    <definedName name="wrn.ALLOC." hidden="1">{#N/A,#N/A,FALSE,"ALLOC"}</definedName>
    <definedName name="wrn.Analysis." localSheetId="2" hidden="1">{"Analysis",#N/A,FALSE,"Analysis";"Details",#N/A,FALSE,"Analysis"}</definedName>
    <definedName name="wrn.Analysis." hidden="1">{"Analysis",#N/A,FALSE,"Analysis";"Details",#N/A,FALSE,"Analysis"}</definedName>
    <definedName name="wrn.Assumptions." localSheetId="2" hidden="1">{"Assumptions",#N/A,FALSE,"Assum"}</definedName>
    <definedName name="wrn.Assumptions." hidden="1">{"Assumptions",#N/A,FALSE,"Assum"}</definedName>
    <definedName name="wrn.balsheet." localSheetId="2" hidden="1">{"balsheet",#N/A,FALSE,"A"}</definedName>
    <definedName name="wrn.balsheet." hidden="1">{"balsheet",#N/A,FALSE,"A"}</definedName>
    <definedName name="wrn.CAG." localSheetId="2" hidden="1">{#N/A,#N/A,FALSE,"CAG"}</definedName>
    <definedName name="wrn.CAG." hidden="1">{#N/A,#N/A,FALSE,"CAG"}</definedName>
    <definedName name="wrn.capandinputs." localSheetId="2" hidden="1">{"capital",#N/A,FALSE,"Analysis";"input data",#N/A,FALSE,"Analysis"}</definedName>
    <definedName name="wrn.capandinputs." hidden="1">{"capital",#N/A,FALSE,"Analysis";"input data",#N/A,FALSE,"Analysis"}</definedName>
    <definedName name="wrn.check." localSheetId="2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2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2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2" hidden="1">{#N/A,#N/A,FALSE,"CPB"}</definedName>
    <definedName name="wrn.CPB." hidden="1">{#N/A,#N/A,FALSE,"CPB"}</definedName>
    <definedName name="wrn.CR3._.All._.Invoices." localSheetId="2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2" hidden="1">{#N/A,#N/A,FALSE,"Credit Summary"}</definedName>
    <definedName name="wrn.Credit._.Summary." hidden="1">{#N/A,#N/A,FALSE,"Credit Summary"}</definedName>
    <definedName name="wrn.EXPENSE." localSheetId="2" hidden="1">{#N/A,#N/A,FALSE,"EXPENSE"}</definedName>
    <definedName name="wrn.EXPENSE." hidden="1">{#N/A,#N/A,FALSE,"EXPENSE"}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ull." localSheetId="2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2" hidden="1">{#N/A,#N/A,FALSE,"GIS"}</definedName>
    <definedName name="wrn.GIS." hidden="1">{#N/A,#N/A,FALSE,"GIS"}</definedName>
    <definedName name="wrn.GL._.154._.BALANCE." localSheetId="2" hidden="1">{#N/A,#N/A,FALSE,"BALANCE"}</definedName>
    <definedName name="wrn.GL._.154._.BALANCE." hidden="1">{#N/A,#N/A,FALSE,"BALANCE"}</definedName>
    <definedName name="wrn.GL154._.ISSUES." localSheetId="2" hidden="1">{#N/A,#N/A,FALSE,"ISSUES"}</definedName>
    <definedName name="wrn.GL154._.ISSUES." hidden="1">{#N/A,#N/A,FALSE,"ISSUES"}</definedName>
    <definedName name="wrn.GL154._.RECEIPTS." localSheetId="2" hidden="1">{#N/A,#N/A,FALSE,"RECEIPTS"}</definedName>
    <definedName name="wrn.GL154._.RECEIPTS." hidden="1">{#N/A,#N/A,FALSE,"RECEIPTS"}</definedName>
    <definedName name="wrn.GL154._.SALVAGE." localSheetId="2" hidden="1">{#N/A,#N/A,FALSE,"SALVAGE"}</definedName>
    <definedName name="wrn.GL154._.SALVAGE." hidden="1">{#N/A,#N/A,FALSE,"SALVAGE"}</definedName>
    <definedName name="wrn.GL154._.SYSTEM._.LEDGER._.REPORTS." localSheetId="2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2" hidden="1">{#N/A,#N/A,FALSE,"HNZ"}</definedName>
    <definedName name="wrn.HNZ." hidden="1">{#N/A,#N/A,FALSE,"HNZ"}</definedName>
    <definedName name="wrn.INT." localSheetId="2" hidden="1">{#N/A,#N/A,FALSE,"EXPENSE"}</definedName>
    <definedName name="wrn.INT." hidden="1">{#N/A,#N/A,FALSE,"EXPENSE"}</definedName>
    <definedName name="wrn.K." localSheetId="2" hidden="1">{#N/A,#N/A,FALSE,"K"}</definedName>
    <definedName name="wrn.K." hidden="1">{#N/A,#N/A,FALSE,"K"}</definedName>
    <definedName name="wrn.Key._.Messages." localSheetId="2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2" hidden="1">{#N/A,#N/A,FALSE,"Mike"}</definedName>
    <definedName name="wrn.KeyCorp._.Summary." hidden="1">{#N/A,#N/A,FALSE,"Mike"}</definedName>
    <definedName name="wrn.LEM." localSheetId="2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CCRK." localSheetId="2" hidden="1">{#N/A,#N/A,FALSE,"MCCRK"}</definedName>
    <definedName name="wrn.MCCRK." hidden="1">{#N/A,#N/A,FALSE,"MCCRK"}</definedName>
    <definedName name="wrn.Monthly._.Report." localSheetId="2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2" hidden="1">{#N/A,#N/A,FALSE,"NA"}</definedName>
    <definedName name="wrn.NA." hidden="1">{#N/A,#N/A,FALSE,"NA"}</definedName>
    <definedName name="wrn.Ocala" localSheetId="2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2" hidden="1">{"Page 1",#N/A,FALSE,"Sheet1";"Page 2",#N/A,FALSE,"Sheet1"}</definedName>
    <definedName name="wrn.Page._.1." hidden="1">{"Page 1",#N/A,FALSE,"Sheet1";"Page 2",#N/A,FALSE,"Sheet1"}</definedName>
    <definedName name="wrn.PORTFOLIO." localSheetId="2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2" hidden="1">{#N/A,#N/A,FALSE,"EXPENSE"}</definedName>
    <definedName name="wrn.PREMDISC." hidden="1">{#N/A,#N/A,FALSE,"EXPENSE"}</definedName>
    <definedName name="wrn.print." localSheetId="2" hidden="1">{"print1",#N/A,FALSE;"print2",#N/A,FALSE;"print3",#N/A,FALSE}</definedName>
    <definedName name="wrn.print." hidden="1">{"print1",#N/A,FALSE;"print2",#N/A,FALSE;"print3",#N/A,FALSE}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2" hidden="1">{"inputs raw data",#N/A,TRUE,"INPUT"}</definedName>
    <definedName name="wrn.print._.raw._.data._.entry." hidden="1">{"inputs raw data",#N/A,TRUE,"INPUT"}</definedName>
    <definedName name="wrn.print._.summary._.sheets." localSheetId="2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2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Y_Sum." localSheetId="2" hidden="1">{"PY_SumDol",#N/A,TRUE,"Revenue";"PY_SumPct",#N/A,TRUE,"Revenue"}</definedName>
    <definedName name="wrn.PY_Sum." hidden="1">{"PY_SumDol",#N/A,TRUE,"Revenue";"PY_SumPct",#N/A,TRUE,"Revenue"}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ETSON.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2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2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TESTS." localSheetId="2" hidden="1">{"PAGE_1",#N/A,FALSE,"MONTH"}</definedName>
    <definedName name="wrn.TESTS." hidden="1">{"PAGE_1",#N/A,FALSE,"MONTH"}</definedName>
    <definedName name="wrn.Trading._.Summary." localSheetId="2" hidden="1">{#N/A,#N/A,FALSE,"Trading Summary"}</definedName>
    <definedName name="wrn.Trading._.Summary." hidden="1">{#N/A,#N/A,FALSE,"Trading Summary"}</definedName>
    <definedName name="wrn.USA." localSheetId="2" hidden="1">{#N/A,#N/A,FALSE,"USA"}</definedName>
    <definedName name="wrn.USA." hidden="1">{#N/A,#N/A,FALSE,"USA"}</definedName>
    <definedName name="wrn.WWY." localSheetId="2" hidden="1">{#N/A,#N/A,FALSE,"WWY"}</definedName>
    <definedName name="wrn.WWY." hidden="1">{#N/A,#N/A,FALSE,"WWY"}</definedName>
    <definedName name="wrt" localSheetId="2" hidden="1">{#N/A,#N/A,FALSE,"EXPENSE"}</definedName>
    <definedName name="wrt" hidden="1">{#N/A,#N/A,FALSE,"EXPENSE"}</definedName>
    <definedName name="wrwerrwer" localSheetId="2" hidden="1">{#N/A,#N/A,FALSE,"ALLOC"}</definedName>
    <definedName name="wrwerrwer" hidden="1">{#N/A,#N/A,FALSE,"ALLOC"}</definedName>
    <definedName name="wtyu" localSheetId="2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2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2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2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2" hidden="1">{#N/A,#N/A,FALSE,"EXPENSE"}</definedName>
    <definedName name="wwwwwww" hidden="1">{#N/A,#N/A,FALSE,"EXPENSE"}</definedName>
    <definedName name="x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1" hidden="1">#REF!</definedName>
    <definedName name="XRefActiveRow" localSheetId="6" hidden="1">#REF!</definedName>
    <definedName name="XRefActiveRow" localSheetId="5" hidden="1">#REF!</definedName>
    <definedName name="XRefActiveRow" localSheetId="4" hidden="1">#REF!</definedName>
    <definedName name="XRefActiveRow" localSheetId="3" hidden="1">#REF!</definedName>
    <definedName name="XRefActiveRow" hidden="1">#REF!</definedName>
    <definedName name="XRefColumnsCount" hidden="1">3</definedName>
    <definedName name="XRefCopy1Row" localSheetId="1" hidden="1">#REF!</definedName>
    <definedName name="XRefCopy1Row" localSheetId="6" hidden="1">#REF!</definedName>
    <definedName name="XRefCopy1Row" localSheetId="5" hidden="1">#REF!</definedName>
    <definedName name="XRefCopy1Row" localSheetId="4" hidden="1">#REF!</definedName>
    <definedName name="XRefCopy1Row" localSheetId="3" hidden="1">#REF!</definedName>
    <definedName name="XRefCopy1Row" hidden="1">#REF!</definedName>
    <definedName name="XRefCopy2Row" localSheetId="1" hidden="1">#REF!</definedName>
    <definedName name="XRefCopy2Row" localSheetId="6" hidden="1">#REF!</definedName>
    <definedName name="XRefCopy2Row" localSheetId="5" hidden="1">#REF!</definedName>
    <definedName name="XRefCopy2Row" localSheetId="4" hidden="1">#REF!</definedName>
    <definedName name="XRefCopy2Row" localSheetId="3" hidden="1">#REF!</definedName>
    <definedName name="XRefCopy2Row" hidden="1">#REF!</definedName>
    <definedName name="XRefCopy3Row" localSheetId="1" hidden="1">#REF!</definedName>
    <definedName name="XRefCopy3Row" localSheetId="6" hidden="1">#REF!</definedName>
    <definedName name="XRefCopy3Row" localSheetId="5" hidden="1">#REF!</definedName>
    <definedName name="XRefCopy3Row" localSheetId="4" hidden="1">#REF!</definedName>
    <definedName name="XRefCopy3Row" localSheetId="3" hidden="1">#REF!</definedName>
    <definedName name="XRefCopy3Row" hidden="1">#REF!</definedName>
    <definedName name="XRefCopyRangeCount" hidden="1">3</definedName>
    <definedName name="XRefPaste1Row" localSheetId="1" hidden="1">#REF!</definedName>
    <definedName name="XRefPaste1Row" localSheetId="6" hidden="1">#REF!</definedName>
    <definedName name="XRefPaste1Row" localSheetId="5" hidden="1">#REF!</definedName>
    <definedName name="XRefPaste1Row" localSheetId="4" hidden="1">#REF!</definedName>
    <definedName name="XRefPaste1Row" localSheetId="3" hidden="1">#REF!</definedName>
    <definedName name="XRefPaste1Row" hidden="1">#REF!</definedName>
    <definedName name="XRefPaste2Row" localSheetId="1" hidden="1">#REF!</definedName>
    <definedName name="XRefPaste2Row" localSheetId="6" hidden="1">#REF!</definedName>
    <definedName name="XRefPaste2Row" localSheetId="5" hidden="1">#REF!</definedName>
    <definedName name="XRefPaste2Row" localSheetId="4" hidden="1">#REF!</definedName>
    <definedName name="XRefPaste2Row" localSheetId="3" hidden="1">#REF!</definedName>
    <definedName name="XRefPaste2Row" hidden="1">#REF!</definedName>
    <definedName name="XRefPasteRangeCount" hidden="1">2</definedName>
    <definedName name="xxx" localSheetId="2" hidden="1">{"capital",#N/A,FALSE,"Analysis";"input data",#N/A,FALSE,"Analysis"}</definedName>
    <definedName name="xxx" hidden="1">{"capital",#N/A,FALSE,"Analysis";"input data",#N/A,FALSE,"Analysis"}</definedName>
    <definedName name="xxxxxxxxxxxxxxxxxxxxxx" localSheetId="2" hidden="1">{#N/A,#N/A,FALSE,"EXPENSE"}</definedName>
    <definedName name="xxxxxxxxxxxxxxxxxxxxxx" hidden="1">{#N/A,#N/A,FALSE,"EXPENSE"}</definedName>
    <definedName name="XYZ" localSheetId="2" hidden="1">{"PAGE_1",#N/A,FALSE,"MONTH"}</definedName>
    <definedName name="XYZ" hidden="1">{"PAGE_1",#N/A,FALSE,"MONTH"}</definedName>
    <definedName name="xyzUserPassword" hidden="1">"abcd"</definedName>
    <definedName name="xz" localSheetId="2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2" hidden="1">{#N/A,#N/A,FALSE,"ALLOC"}</definedName>
    <definedName name="xzy" hidden="1">{#N/A,#N/A,FALSE,"ALLOC"}</definedName>
    <definedName name="ydrtydgdg" localSheetId="2" hidden="1">{#N/A,#N/A,FALSE,"EXPENSE"}</definedName>
    <definedName name="ydrtydgdg" hidden="1">{#N/A,#N/A,FALSE,"EXPENSE"}</definedName>
    <definedName name="yeteterter" localSheetId="2" hidden="1">{#N/A,#N/A,FALSE,"ALLOC"}</definedName>
    <definedName name="yeteterter" hidden="1">{#N/A,#N/A,FALSE,"ALLOC"}</definedName>
    <definedName name="yeyertrt" localSheetId="2" hidden="1">{#N/A,#N/A,FALSE,"ALLOC"}</definedName>
    <definedName name="yeyertrt" hidden="1">{#N/A,#N/A,FALSE,"ALLOC"}</definedName>
    <definedName name="yjtdhjhtshbrfgadf" localSheetId="2" hidden="1">{#N/A,#N/A,FALSE,"EXPENSE"}</definedName>
    <definedName name="yjtdhjhtshbrfgadf" hidden="1">{#N/A,#N/A,FALSE,"EXPENSE"}</definedName>
    <definedName name="yrtyrtyrt" localSheetId="2" hidden="1">{#N/A,#N/A,FALSE,"ALLOC"}</definedName>
    <definedName name="yrtyrtyrt" hidden="1">{#N/A,#N/A,FALSE,"ALLOC"}</definedName>
    <definedName name="yrtyryryf" localSheetId="2" hidden="1">{#N/A,#N/A,FALSE,"EXPENSE"}</definedName>
    <definedName name="yrtyryryf" hidden="1">{#N/A,#N/A,FALSE,"EXPENSE"}</definedName>
    <definedName name="yryrtyrty" localSheetId="2" hidden="1">{#N/A,#N/A,FALSE,"EXPENSE"}</definedName>
    <definedName name="yryrtyrty" hidden="1">{#N/A,#N/A,FALSE,"EXPENSE"}</definedName>
    <definedName name="yt" localSheetId="2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2" hidden="1">{#N/A,#N/A,FALSE,"EXPENSE"}</definedName>
    <definedName name="ytetetet" hidden="1">{#N/A,#N/A,FALSE,"EXPENSE"}</definedName>
    <definedName name="ytrysrtertrtyhfgh" localSheetId="2" hidden="1">{#N/A,#N/A,FALSE,"EXPENSE"}</definedName>
    <definedName name="ytrysrtertrtyhfgh" hidden="1">{#N/A,#N/A,FALSE,"EXPENSE"}</definedName>
    <definedName name="ytyrtyhrbfgbv" localSheetId="2" hidden="1">{#N/A,#N/A,FALSE,"EXPENSE"}</definedName>
    <definedName name="ytyrtyhrbfgbv" hidden="1">{#N/A,#N/A,FALSE,"EXPENSE"}</definedName>
    <definedName name="yyyyy" localSheetId="2" hidden="1">{#N/A,#N/A,FALSE,"EXPENSE"}</definedName>
    <definedName name="yyyyy" hidden="1">{#N/A,#N/A,FALSE,"EXPENSE"}</definedName>
    <definedName name="yyyyyyy" localSheetId="2" hidden="1">{#N/A,#N/A,FALSE,"EXPENSE"}</definedName>
    <definedName name="yyyyyyy" hidden="1">{#N/A,#N/A,FALSE,"EXPENSE"}</definedName>
    <definedName name="z" localSheetId="2" hidden="1">{"Page 1",#N/A,FALSE,"Sheet1";"Page 2",#N/A,FALSE,"Sheet1"}</definedName>
    <definedName name="z" hidden="1">{"Page 1",#N/A,FALSE,"Sheet1";"Page 2",#N/A,FALSE,"Sheet1"}</definedName>
    <definedName name="zbfgbzxcvxzcv" localSheetId="2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65" i="16" l="1"/>
  <c r="AQ62" i="16"/>
  <c r="AQ48" i="16"/>
  <c r="AT48" i="16" s="1"/>
  <c r="AQ49" i="16"/>
  <c r="AQ47" i="16"/>
  <c r="AQ39" i="16"/>
  <c r="AQ40" i="16"/>
  <c r="AQ41" i="16"/>
  <c r="AQ38" i="16"/>
  <c r="AT53" i="16"/>
  <c r="AT54" i="16"/>
  <c r="AT55" i="16"/>
  <c r="AT56" i="16"/>
  <c r="AT57" i="16"/>
  <c r="AT58" i="16"/>
  <c r="AT59" i="16"/>
  <c r="AT60" i="16"/>
  <c r="AT61" i="16"/>
  <c r="AT63" i="16"/>
  <c r="AT64" i="16"/>
  <c r="AT65" i="16"/>
  <c r="AT66" i="16"/>
  <c r="AT67" i="16"/>
  <c r="AT69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9" i="16"/>
  <c r="AT50" i="16"/>
  <c r="AT51" i="16"/>
  <c r="AT30" i="16"/>
  <c r="AT29" i="16"/>
  <c r="AQ36" i="16"/>
  <c r="AQ34" i="16"/>
  <c r="AQ33" i="16"/>
  <c r="AQ32" i="16"/>
  <c r="AQ31" i="16"/>
  <c r="AQ30" i="16"/>
  <c r="AQ29" i="16"/>
  <c r="K312" i="4" l="1"/>
  <c r="M312" i="3"/>
  <c r="K312" i="3"/>
  <c r="M313" i="3"/>
  <c r="K313" i="3"/>
  <c r="M313" i="4"/>
  <c r="K313" i="4"/>
  <c r="M313" i="5"/>
  <c r="K313" i="5"/>
  <c r="AP47" i="16"/>
  <c r="AP65" i="16"/>
  <c r="AP62" i="16"/>
  <c r="AP52" i="16"/>
  <c r="AQ52" i="16" s="1"/>
  <c r="AP31" i="16"/>
  <c r="AP32" i="16"/>
  <c r="AP33" i="16"/>
  <c r="AP34" i="16"/>
  <c r="AP30" i="16"/>
  <c r="AP40" i="16"/>
  <c r="AP41" i="16"/>
  <c r="AP39" i="16"/>
  <c r="AP48" i="16"/>
  <c r="AP38" i="16"/>
  <c r="AP36" i="16"/>
  <c r="AP29" i="16"/>
  <c r="M171" i="5"/>
  <c r="K171" i="5" a="1"/>
  <c r="K171" i="5" s="1"/>
  <c r="K159" i="1"/>
  <c r="H159" i="1"/>
  <c r="K151" i="1"/>
  <c r="H151" i="1"/>
  <c r="N565" i="25"/>
  <c r="L565" i="25"/>
  <c r="N564" i="25"/>
  <c r="L564" i="25"/>
  <c r="P602" i="36"/>
  <c r="P599" i="36"/>
  <c r="P600" i="36"/>
  <c r="P601" i="36"/>
  <c r="P598" i="36"/>
  <c r="P596" i="36"/>
  <c r="P582" i="36"/>
  <c r="P577" i="36"/>
  <c r="N580" i="25"/>
  <c r="L580" i="25"/>
  <c r="N579" i="25"/>
  <c r="L579" i="25"/>
  <c r="J45" i="1"/>
  <c r="J44" i="1"/>
  <c r="J42" i="1"/>
  <c r="J40" i="1"/>
  <c r="J38" i="1"/>
  <c r="J37" i="1"/>
  <c r="J36" i="1"/>
  <c r="J35" i="1"/>
  <c r="J34" i="1"/>
  <c r="J33" i="1"/>
  <c r="J32" i="1"/>
  <c r="J30" i="1"/>
  <c r="J28" i="1"/>
  <c r="J27" i="1"/>
  <c r="J26" i="1"/>
  <c r="J25" i="1"/>
  <c r="J54" i="1"/>
  <c r="G42" i="1"/>
  <c r="G40" i="1"/>
  <c r="G38" i="1"/>
  <c r="G36" i="1"/>
  <c r="G35" i="1"/>
  <c r="G34" i="1"/>
  <c r="G33" i="1"/>
  <c r="G32" i="1"/>
  <c r="G30" i="1"/>
  <c r="G28" i="1"/>
  <c r="G27" i="1"/>
  <c r="G26" i="1"/>
  <c r="G25" i="1"/>
  <c r="L524" i="25"/>
  <c r="L523" i="25" s="1"/>
  <c r="N524" i="25"/>
  <c r="N458" i="25"/>
  <c r="L458" i="25"/>
  <c r="N418" i="25"/>
  <c r="L418" i="25"/>
  <c r="N383" i="25"/>
  <c r="L383" i="25"/>
  <c r="N171" i="25"/>
  <c r="L171" i="25"/>
  <c r="AQ68" i="16" l="1"/>
  <c r="P565" i="25"/>
  <c r="P580" i="25"/>
  <c r="P524" i="25"/>
  <c r="N523" i="25"/>
  <c r="P274" i="29"/>
  <c r="O238" i="3"/>
  <c r="O238" i="4"/>
  <c r="O238" i="5"/>
  <c r="K33" i="1"/>
  <c r="H33" i="1"/>
  <c r="K26" i="1"/>
  <c r="O84" i="3"/>
  <c r="O84" i="4"/>
  <c r="O84" i="5"/>
  <c r="B24" i="1"/>
  <c r="J3" i="1"/>
  <c r="O3" i="1"/>
  <c r="D12" i="25" l="1"/>
  <c r="N312" i="25" l="1"/>
  <c r="N79" i="25"/>
  <c r="L312" i="25"/>
  <c r="N80" i="25"/>
  <c r="N313" i="25"/>
  <c r="N81" i="25"/>
  <c r="L313" i="25"/>
  <c r="N82" i="25"/>
  <c r="L320" i="25"/>
  <c r="N83" i="25"/>
  <c r="N84" i="25"/>
  <c r="N67" i="25"/>
  <c r="N87" i="25"/>
  <c r="L434" i="25"/>
  <c r="N68" i="25"/>
  <c r="P68" i="25" s="1"/>
  <c r="N65" i="25"/>
  <c r="N434" i="25"/>
  <c r="N69" i="25"/>
  <c r="N409" i="25"/>
  <c r="L409" i="25"/>
  <c r="N323" i="25"/>
  <c r="L323" i="25"/>
  <c r="N320" i="25"/>
  <c r="N321" i="25"/>
  <c r="L238" i="25"/>
  <c r="N76" i="25"/>
  <c r="N238" i="25"/>
  <c r="N77" i="25"/>
  <c r="P77" i="25" s="1"/>
  <c r="L322" i="25"/>
  <c r="N85" i="25"/>
  <c r="N66" i="25"/>
  <c r="N86" i="25"/>
  <c r="P86" i="25" s="1"/>
  <c r="N70" i="25"/>
  <c r="N71" i="25"/>
  <c r="N72" i="25"/>
  <c r="N73" i="25"/>
  <c r="N74" i="25"/>
  <c r="N75" i="25"/>
  <c r="P75" i="25" s="1"/>
  <c r="L321" i="25"/>
  <c r="N322" i="25"/>
  <c r="N78" i="25"/>
  <c r="L84" i="25"/>
  <c r="P434" i="25" l="1"/>
  <c r="P238" i="25"/>
  <c r="P84" i="25"/>
  <c r="A65" i="4"/>
  <c r="A65" i="5"/>
  <c r="A65" i="25"/>
  <c r="A65" i="3"/>
  <c r="A7" i="5"/>
  <c r="A7" i="4"/>
  <c r="A7" i="3"/>
  <c r="A7" i="25"/>
  <c r="Q11" i="3"/>
  <c r="Q11" i="4"/>
  <c r="R11" i="25"/>
  <c r="Q11" i="5"/>
  <c r="K552" i="3" l="1"/>
  <c r="M552" i="3" s="1"/>
  <c r="O552" i="3" s="1"/>
  <c r="K552" i="4"/>
  <c r="M552" i="4" s="1"/>
  <c r="O552" i="4" s="1"/>
  <c r="K503" i="3"/>
  <c r="M503" i="3" s="1"/>
  <c r="O503" i="3" s="1"/>
  <c r="K503" i="4"/>
  <c r="M503" i="4" s="1"/>
  <c r="O503" i="4" s="1"/>
  <c r="K454" i="3"/>
  <c r="M454" i="3" s="1"/>
  <c r="O454" i="3" s="1"/>
  <c r="K454" i="4"/>
  <c r="M454" i="4" s="1"/>
  <c r="O454" i="4" s="1"/>
  <c r="K405" i="3"/>
  <c r="M405" i="3" s="1"/>
  <c r="O405" i="3" s="1"/>
  <c r="K405" i="4"/>
  <c r="M405" i="4" s="1"/>
  <c r="O405" i="4" s="1"/>
  <c r="K356" i="3"/>
  <c r="M356" i="3" s="1"/>
  <c r="O356" i="3" s="1"/>
  <c r="K356" i="4"/>
  <c r="M356" i="4" s="1"/>
  <c r="O356" i="4" s="1"/>
  <c r="K552" i="5"/>
  <c r="M552" i="5" s="1"/>
  <c r="O552" i="5" s="1"/>
  <c r="L552" i="25"/>
  <c r="N552" i="25" s="1"/>
  <c r="P552" i="25" s="1"/>
  <c r="K503" i="5"/>
  <c r="M503" i="5" s="1"/>
  <c r="O503" i="5" s="1"/>
  <c r="L503" i="25"/>
  <c r="N503" i="25" s="1"/>
  <c r="P503" i="25" s="1"/>
  <c r="K454" i="5"/>
  <c r="M454" i="5" s="1"/>
  <c r="O454" i="5" s="1"/>
  <c r="L454" i="25"/>
  <c r="N454" i="25" s="1"/>
  <c r="P454" i="25" s="1"/>
  <c r="K405" i="5"/>
  <c r="M405" i="5" s="1"/>
  <c r="O405" i="5" s="1"/>
  <c r="L405" i="25"/>
  <c r="N405" i="25" s="1"/>
  <c r="P405" i="25" s="1"/>
  <c r="K356" i="5"/>
  <c r="M356" i="5" s="1"/>
  <c r="O356" i="5" s="1"/>
  <c r="L356" i="25"/>
  <c r="N356" i="25" s="1"/>
  <c r="P356" i="25" s="1"/>
  <c r="Q496" i="25" l="1"/>
  <c r="Q497" i="25"/>
  <c r="Q498" i="25"/>
  <c r="Q499" i="25"/>
  <c r="S8" i="25" l="1"/>
  <c r="R8" i="25"/>
  <c r="R499" i="25" s="1"/>
  <c r="S7" i="25"/>
  <c r="S498" i="25" s="1"/>
  <c r="R7" i="25"/>
  <c r="R498" i="25" s="1"/>
  <c r="S6" i="25"/>
  <c r="S153" i="25" s="1"/>
  <c r="S448" i="25" s="1"/>
  <c r="R6" i="25"/>
  <c r="R153" i="25" s="1"/>
  <c r="R448" i="25" s="1"/>
  <c r="S5" i="25"/>
  <c r="S54" i="25" s="1"/>
  <c r="R5" i="25"/>
  <c r="R152" i="25" s="1"/>
  <c r="R447" i="25" s="1"/>
  <c r="S4" i="25"/>
  <c r="S102" i="25" s="1"/>
  <c r="S397" i="25" s="1"/>
  <c r="R4" i="25"/>
  <c r="R102" i="25" s="1"/>
  <c r="R397" i="25" s="1"/>
  <c r="S541" i="25"/>
  <c r="S492" i="25"/>
  <c r="S443" i="25"/>
  <c r="S394" i="25"/>
  <c r="S345" i="25"/>
  <c r="S296" i="25"/>
  <c r="S247" i="25"/>
  <c r="S198" i="25"/>
  <c r="S148" i="25"/>
  <c r="S99" i="25"/>
  <c r="S50" i="25"/>
  <c r="S1" i="25"/>
  <c r="I41" i="1"/>
  <c r="L41" i="1"/>
  <c r="O18" i="1"/>
  <c r="A556" i="25"/>
  <c r="A557" i="25" s="1"/>
  <c r="A558" i="25" s="1"/>
  <c r="A559" i="25" s="1"/>
  <c r="A560" i="25" s="1"/>
  <c r="A561" i="25" s="1"/>
  <c r="A562" i="25" s="1"/>
  <c r="A563" i="25" s="1"/>
  <c r="A564" i="25" s="1"/>
  <c r="A565" i="25" s="1"/>
  <c r="A566" i="25" s="1"/>
  <c r="A567" i="25" s="1"/>
  <c r="A568" i="25" s="1"/>
  <c r="A569" i="25" s="1"/>
  <c r="A570" i="25" s="1"/>
  <c r="A571" i="25" s="1"/>
  <c r="A572" i="25" s="1"/>
  <c r="A573" i="25" s="1"/>
  <c r="A574" i="25" s="1"/>
  <c r="A575" i="25" s="1"/>
  <c r="A576" i="25" s="1"/>
  <c r="A577" i="25" s="1"/>
  <c r="A578" i="25" s="1"/>
  <c r="A579" i="25" s="1"/>
  <c r="A580" i="25" s="1"/>
  <c r="A581" i="25" s="1"/>
  <c r="A582" i="25" s="1"/>
  <c r="A583" i="25" s="1"/>
  <c r="A584" i="25" s="1"/>
  <c r="A585" i="25" s="1"/>
  <c r="A586" i="25" s="1"/>
  <c r="A587" i="25" s="1"/>
  <c r="A588" i="25" s="1"/>
  <c r="A507" i="25"/>
  <c r="A508" i="25" s="1"/>
  <c r="A509" i="25" s="1"/>
  <c r="A510" i="25" s="1"/>
  <c r="A511" i="25" s="1"/>
  <c r="A512" i="25" s="1"/>
  <c r="A513" i="25" s="1"/>
  <c r="A514" i="25" s="1"/>
  <c r="A515" i="25" s="1"/>
  <c r="A516" i="25" s="1"/>
  <c r="A517" i="25" s="1"/>
  <c r="A518" i="25" s="1"/>
  <c r="A519" i="25" s="1"/>
  <c r="A520" i="25" s="1"/>
  <c r="A521" i="25" s="1"/>
  <c r="A522" i="25" s="1"/>
  <c r="A523" i="25" s="1"/>
  <c r="A524" i="25" s="1"/>
  <c r="A525" i="25" s="1"/>
  <c r="A526" i="25" s="1"/>
  <c r="A527" i="25" s="1"/>
  <c r="A528" i="25" s="1"/>
  <c r="A529" i="25" s="1"/>
  <c r="A530" i="25" s="1"/>
  <c r="A531" i="25" s="1"/>
  <c r="A532" i="25" s="1"/>
  <c r="A533" i="25" s="1"/>
  <c r="A534" i="25" s="1"/>
  <c r="A535" i="25" s="1"/>
  <c r="A536" i="25" s="1"/>
  <c r="A537" i="25" s="1"/>
  <c r="A538" i="25" s="1"/>
  <c r="A539" i="25" s="1"/>
  <c r="Q495" i="25"/>
  <c r="A458" i="25"/>
  <c r="A459" i="25" s="1"/>
  <c r="A460" i="25" s="1"/>
  <c r="A461" i="25" s="1"/>
  <c r="A462" i="25" s="1"/>
  <c r="A463" i="25" s="1"/>
  <c r="A464" i="25" s="1"/>
  <c r="A465" i="25" s="1"/>
  <c r="A466" i="25" s="1"/>
  <c r="A467" i="25" s="1"/>
  <c r="A468" i="25" s="1"/>
  <c r="A469" i="25" s="1"/>
  <c r="A470" i="25" s="1"/>
  <c r="A471" i="25" s="1"/>
  <c r="A472" i="25" s="1"/>
  <c r="A473" i="25" s="1"/>
  <c r="A474" i="25" s="1"/>
  <c r="A475" i="25" s="1"/>
  <c r="A476" i="25" s="1"/>
  <c r="A477" i="25" s="1"/>
  <c r="A478" i="25" s="1"/>
  <c r="A479" i="25" s="1"/>
  <c r="A480" i="25" s="1"/>
  <c r="A481" i="25" s="1"/>
  <c r="A482" i="25" s="1"/>
  <c r="A483" i="25" s="1"/>
  <c r="A484" i="25" s="1"/>
  <c r="A485" i="25" s="1"/>
  <c r="A486" i="25" s="1"/>
  <c r="A487" i="25" s="1"/>
  <c r="A488" i="25" s="1"/>
  <c r="A489" i="25" s="1"/>
  <c r="A490" i="25" s="1"/>
  <c r="A409" i="25"/>
  <c r="A410" i="25" s="1"/>
  <c r="A411" i="25" s="1"/>
  <c r="A412" i="25" s="1"/>
  <c r="A413" i="25" s="1"/>
  <c r="A414" i="25" s="1"/>
  <c r="A415" i="25" s="1"/>
  <c r="A416" i="25" s="1"/>
  <c r="A417" i="25" s="1"/>
  <c r="A418" i="25" s="1"/>
  <c r="A419" i="25" s="1"/>
  <c r="A420" i="25" s="1"/>
  <c r="A421" i="25" s="1"/>
  <c r="A422" i="25" s="1"/>
  <c r="A423" i="25" s="1"/>
  <c r="A424" i="25" s="1"/>
  <c r="A425" i="25" s="1"/>
  <c r="A426" i="25" s="1"/>
  <c r="A427" i="25" s="1"/>
  <c r="A428" i="25" s="1"/>
  <c r="A429" i="25" s="1"/>
  <c r="A430" i="25" s="1"/>
  <c r="A431" i="25" s="1"/>
  <c r="A432" i="25" s="1"/>
  <c r="A433" i="25" s="1"/>
  <c r="A434" i="25" s="1"/>
  <c r="A435" i="25" s="1"/>
  <c r="A436" i="25" s="1"/>
  <c r="A437" i="25" s="1"/>
  <c r="A438" i="25" s="1"/>
  <c r="A439" i="25" s="1"/>
  <c r="A440" i="25" s="1"/>
  <c r="A441" i="25" s="1"/>
  <c r="A360" i="25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A372" i="25" s="1"/>
  <c r="A373" i="25" s="1"/>
  <c r="A374" i="25" s="1"/>
  <c r="A375" i="25" s="1"/>
  <c r="A376" i="25" s="1"/>
  <c r="A377" i="25" s="1"/>
  <c r="A378" i="25" s="1"/>
  <c r="A379" i="25" s="1"/>
  <c r="A380" i="25" s="1"/>
  <c r="A381" i="25" s="1"/>
  <c r="A382" i="25" s="1"/>
  <c r="A383" i="25" s="1"/>
  <c r="A384" i="25" s="1"/>
  <c r="A385" i="25" s="1"/>
  <c r="A386" i="25" s="1"/>
  <c r="A387" i="25" s="1"/>
  <c r="A388" i="25" s="1"/>
  <c r="A389" i="25" s="1"/>
  <c r="A390" i="25" s="1"/>
  <c r="A391" i="25" s="1"/>
  <c r="A392" i="25" s="1"/>
  <c r="A311" i="25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L307" i="25"/>
  <c r="N307" i="25" s="1"/>
  <c r="P307" i="25" s="1"/>
  <c r="Q303" i="25"/>
  <c r="Q302" i="25"/>
  <c r="Q301" i="25"/>
  <c r="Q300" i="25"/>
  <c r="Q299" i="25"/>
  <c r="A262" i="25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L258" i="25"/>
  <c r="N258" i="25" s="1"/>
  <c r="P258" i="25" s="1"/>
  <c r="A213" i="25"/>
  <c r="A214" i="25" s="1"/>
  <c r="A215" i="25" s="1"/>
  <c r="A216" i="25" s="1"/>
  <c r="A217" i="25" s="1"/>
  <c r="A218" i="25" s="1"/>
  <c r="L209" i="25"/>
  <c r="N209" i="25" s="1"/>
  <c r="P209" i="25" s="1"/>
  <c r="A163" i="25"/>
  <c r="A164" i="25" s="1"/>
  <c r="A165" i="25" s="1"/>
  <c r="L159" i="25"/>
  <c r="N159" i="25" s="1"/>
  <c r="P159" i="25" s="1"/>
  <c r="Q155" i="25"/>
  <c r="Q450" i="25" s="1"/>
  <c r="Q154" i="25"/>
  <c r="Q449" i="25" s="1"/>
  <c r="Q153" i="25"/>
  <c r="Q448" i="25" s="1"/>
  <c r="Q152" i="25"/>
  <c r="Q447" i="25" s="1"/>
  <c r="Q151" i="25"/>
  <c r="Q446" i="25" s="1"/>
  <c r="A114" i="25"/>
  <c r="A115" i="25" s="1"/>
  <c r="A116" i="25" s="1"/>
  <c r="A117" i="25" s="1"/>
  <c r="A118" i="25" s="1"/>
  <c r="A119" i="25" s="1"/>
  <c r="A120" i="25" s="1"/>
  <c r="A121" i="25" s="1"/>
  <c r="A122" i="25" s="1"/>
  <c r="A123" i="25" s="1"/>
  <c r="L110" i="25"/>
  <c r="N110" i="25" s="1"/>
  <c r="P110" i="25" s="1"/>
  <c r="Q106" i="25"/>
  <c r="Q105" i="25"/>
  <c r="Q400" i="25" s="1"/>
  <c r="Q104" i="25"/>
  <c r="Q399" i="25" s="1"/>
  <c r="Q103" i="25"/>
  <c r="Q398" i="25" s="1"/>
  <c r="Q102" i="25"/>
  <c r="Q397" i="25" s="1"/>
  <c r="A66" i="25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L61" i="25"/>
  <c r="N61" i="25" s="1"/>
  <c r="P61" i="25" s="1"/>
  <c r="Q57" i="25"/>
  <c r="Q56" i="25"/>
  <c r="Q547" i="25" s="1"/>
  <c r="Q55" i="25"/>
  <c r="Q546" i="25" s="1"/>
  <c r="Q54" i="25"/>
  <c r="Q202" i="25" s="1"/>
  <c r="Q53" i="25"/>
  <c r="Q544" i="25" s="1"/>
  <c r="A16" i="25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L12" i="25"/>
  <c r="N12" i="25" s="1"/>
  <c r="P12" i="25" s="1"/>
  <c r="R551" i="25"/>
  <c r="A204" i="25"/>
  <c r="A1" i="24"/>
  <c r="I3" i="1"/>
  <c r="N17" i="1" s="1"/>
  <c r="H3" i="1"/>
  <c r="M17" i="1" s="1"/>
  <c r="G3" i="1"/>
  <c r="B149" i="1"/>
  <c r="B107" i="1"/>
  <c r="B66" i="1"/>
  <c r="K60" i="1"/>
  <c r="D12" i="3"/>
  <c r="D12" i="4"/>
  <c r="D12" i="5"/>
  <c r="M519" i="5" l="1"/>
  <c r="O519" i="5" s="1"/>
  <c r="K519" i="5"/>
  <c r="K518" i="5" s="1"/>
  <c r="K329" i="5"/>
  <c r="M329" i="5" s="1"/>
  <c r="M312" i="5"/>
  <c r="K312" i="5"/>
  <c r="K519" i="3"/>
  <c r="K518" i="3" s="1"/>
  <c r="M519" i="3"/>
  <c r="M519" i="4"/>
  <c r="O519" i="4" s="1"/>
  <c r="K519" i="4"/>
  <c r="K518" i="4" s="1"/>
  <c r="M18" i="4"/>
  <c r="M215" i="4"/>
  <c r="K215" i="4"/>
  <c r="M457" i="4"/>
  <c r="K18" i="4"/>
  <c r="K457" i="4"/>
  <c r="M18" i="3"/>
  <c r="M215" i="3"/>
  <c r="M457" i="3"/>
  <c r="K215" i="3"/>
  <c r="K18" i="3"/>
  <c r="K457" i="3"/>
  <c r="K457" i="5"/>
  <c r="M18" i="5"/>
  <c r="O18" i="5" s="1"/>
  <c r="K18" i="5"/>
  <c r="M215" i="5"/>
  <c r="K215" i="5"/>
  <c r="M457" i="5"/>
  <c r="M44" i="5"/>
  <c r="O44" i="5" s="1"/>
  <c r="K44" i="5"/>
  <c r="M223" i="3"/>
  <c r="K44" i="3"/>
  <c r="K223" i="3"/>
  <c r="M69" i="3"/>
  <c r="K69" i="3"/>
  <c r="M44" i="3"/>
  <c r="M44" i="4"/>
  <c r="O44" i="4" s="1"/>
  <c r="K44" i="4"/>
  <c r="A84" i="25"/>
  <c r="A85" i="25" s="1"/>
  <c r="A86" i="25" s="1"/>
  <c r="A87" i="25" s="1"/>
  <c r="A88" i="25" s="1"/>
  <c r="A89" i="25" s="1"/>
  <c r="A90" i="25" s="1"/>
  <c r="A91" i="25" s="1"/>
  <c r="A92" i="25" s="1"/>
  <c r="K328" i="3"/>
  <c r="M328" i="3"/>
  <c r="AS62" i="16" s="1"/>
  <c r="AT62" i="16" s="1"/>
  <c r="K154" i="1"/>
  <c r="H154" i="1"/>
  <c r="M328" i="5"/>
  <c r="K328" i="5"/>
  <c r="M328" i="4"/>
  <c r="K328" i="4"/>
  <c r="K71" i="1"/>
  <c r="H71" i="1"/>
  <c r="K112" i="1"/>
  <c r="H112" i="1"/>
  <c r="H49" i="1"/>
  <c r="K56" i="1"/>
  <c r="M8" i="1"/>
  <c r="H34" i="1"/>
  <c r="H50" i="1"/>
  <c r="K57" i="1"/>
  <c r="H32" i="1"/>
  <c r="H35" i="1"/>
  <c r="K58" i="1"/>
  <c r="T3" i="1"/>
  <c r="H37" i="1"/>
  <c r="M13" i="1"/>
  <c r="H42" i="1"/>
  <c r="H38" i="1"/>
  <c r="H55" i="1"/>
  <c r="O5" i="1"/>
  <c r="M14" i="1"/>
  <c r="H25" i="1"/>
  <c r="K32" i="1"/>
  <c r="H56" i="1"/>
  <c r="O6" i="1"/>
  <c r="K27" i="1"/>
  <c r="K50" i="1"/>
  <c r="H48" i="1"/>
  <c r="M7" i="1"/>
  <c r="H51" i="1"/>
  <c r="H36" i="1"/>
  <c r="N13" i="1"/>
  <c r="O4" i="1"/>
  <c r="H26" i="1"/>
  <c r="H57" i="1"/>
  <c r="O7" i="1"/>
  <c r="O17" i="1"/>
  <c r="K55" i="1"/>
  <c r="H12" i="1"/>
  <c r="M12" i="1" s="1"/>
  <c r="R12" i="1" s="1"/>
  <c r="H52" i="1"/>
  <c r="H54" i="1"/>
  <c r="H27" i="1"/>
  <c r="K34" i="1"/>
  <c r="H58" i="1"/>
  <c r="O8" i="1"/>
  <c r="K49" i="1"/>
  <c r="H28" i="1"/>
  <c r="K44" i="1"/>
  <c r="H29" i="1"/>
  <c r="K36" i="1"/>
  <c r="K45" i="1"/>
  <c r="H30" i="1"/>
  <c r="K37" i="1"/>
  <c r="K46" i="1"/>
  <c r="O13" i="1"/>
  <c r="K35" i="1"/>
  <c r="O9" i="1"/>
  <c r="K42" i="1"/>
  <c r="K38" i="1"/>
  <c r="K47" i="1"/>
  <c r="O14" i="1"/>
  <c r="K25" i="1"/>
  <c r="H40" i="1"/>
  <c r="K48" i="1"/>
  <c r="O15" i="1"/>
  <c r="K40" i="1"/>
  <c r="O16" i="1"/>
  <c r="H44" i="1"/>
  <c r="K28" i="1"/>
  <c r="H45" i="1"/>
  <c r="K51" i="1"/>
  <c r="K29" i="1"/>
  <c r="H46" i="1"/>
  <c r="K52" i="1"/>
  <c r="H60" i="1"/>
  <c r="L17" i="1"/>
  <c r="L7" i="1"/>
  <c r="K30" i="1"/>
  <c r="H47" i="1"/>
  <c r="K54" i="1"/>
  <c r="L135" i="25"/>
  <c r="N135" i="25"/>
  <c r="N558" i="25"/>
  <c r="M135" i="4"/>
  <c r="K135" i="4"/>
  <c r="M135" i="5"/>
  <c r="K135" i="5"/>
  <c r="M135" i="3"/>
  <c r="K135" i="3"/>
  <c r="R302" i="25"/>
  <c r="A219" i="25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93" i="25"/>
  <c r="A94" i="25" s="1"/>
  <c r="A95" i="25" s="1"/>
  <c r="A96" i="25" s="1"/>
  <c r="A97" i="25" s="1"/>
  <c r="S152" i="25"/>
  <c r="S447" i="25" s="1"/>
  <c r="L71" i="25"/>
  <c r="P71" i="25" s="1"/>
  <c r="L75" i="25"/>
  <c r="N114" i="25"/>
  <c r="L115" i="25"/>
  <c r="N192" i="25"/>
  <c r="L191" i="25"/>
  <c r="L416" i="25"/>
  <c r="L192" i="25"/>
  <c r="L417" i="25"/>
  <c r="N575" i="25"/>
  <c r="L421" i="25"/>
  <c r="L137" i="25"/>
  <c r="N420" i="25"/>
  <c r="N115" i="25"/>
  <c r="N415" i="25"/>
  <c r="S56" i="25"/>
  <c r="S351" i="25" s="1"/>
  <c r="L224" i="25"/>
  <c r="N471" i="25"/>
  <c r="L225" i="25"/>
  <c r="L228" i="25"/>
  <c r="N314" i="25"/>
  <c r="N510" i="25"/>
  <c r="N33" i="25"/>
  <c r="L229" i="25"/>
  <c r="N521" i="25"/>
  <c r="P521" i="25" s="1"/>
  <c r="L35" i="25"/>
  <c r="L233" i="25"/>
  <c r="N365" i="25"/>
  <c r="N522" i="25"/>
  <c r="N35" i="25"/>
  <c r="L366" i="25"/>
  <c r="L526" i="25"/>
  <c r="L30" i="25"/>
  <c r="L77" i="25"/>
  <c r="N225" i="25"/>
  <c r="L314" i="25"/>
  <c r="N31" i="25"/>
  <c r="L510" i="25"/>
  <c r="N28" i="25"/>
  <c r="L33" i="25"/>
  <c r="L371" i="25"/>
  <c r="N263" i="25"/>
  <c r="N371" i="25"/>
  <c r="N228" i="25"/>
  <c r="N185" i="25"/>
  <c r="L266" i="25"/>
  <c r="N375" i="25"/>
  <c r="L76" i="25"/>
  <c r="P76" i="25" s="1"/>
  <c r="S55" i="25"/>
  <c r="S350" i="25" s="1"/>
  <c r="L187" i="25"/>
  <c r="N268" i="25"/>
  <c r="L271" i="25"/>
  <c r="R57" i="25"/>
  <c r="R352" i="25" s="1"/>
  <c r="N187" i="25"/>
  <c r="A124" i="25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N190" i="25"/>
  <c r="N271" i="25"/>
  <c r="L412" i="25"/>
  <c r="S545" i="25"/>
  <c r="S202" i="25"/>
  <c r="N36" i="25"/>
  <c r="R60" i="25"/>
  <c r="R109" i="25" s="1"/>
  <c r="R404" i="25" s="1"/>
  <c r="L120" i="25"/>
  <c r="Q203" i="25"/>
  <c r="L234" i="25"/>
  <c r="N273" i="25"/>
  <c r="N315" i="25"/>
  <c r="N376" i="25"/>
  <c r="N425" i="25"/>
  <c r="N528" i="25"/>
  <c r="L38" i="25"/>
  <c r="L81" i="25"/>
  <c r="P81" i="25" s="1"/>
  <c r="L279" i="25"/>
  <c r="L380" i="25"/>
  <c r="L379" i="25" s="1"/>
  <c r="L426" i="25"/>
  <c r="N381" i="25"/>
  <c r="L18" i="25"/>
  <c r="L17" i="25" s="1"/>
  <c r="L39" i="25"/>
  <c r="N124" i="25"/>
  <c r="P124" i="25" s="1"/>
  <c r="L213" i="25"/>
  <c r="L239" i="25"/>
  <c r="L280" i="25"/>
  <c r="N319" i="25"/>
  <c r="P319" i="25" s="1"/>
  <c r="L381" i="25"/>
  <c r="N430" i="25"/>
  <c r="L560" i="25"/>
  <c r="O584" i="36" s="1"/>
  <c r="N18" i="25"/>
  <c r="L40" i="25"/>
  <c r="L87" i="25"/>
  <c r="P87" i="25" s="1"/>
  <c r="L127" i="25"/>
  <c r="N213" i="25"/>
  <c r="N239" i="25"/>
  <c r="L283" i="25"/>
  <c r="N457" i="25"/>
  <c r="N563" i="25"/>
  <c r="N127" i="25"/>
  <c r="R158" i="25"/>
  <c r="R453" i="25" s="1"/>
  <c r="N120" i="25"/>
  <c r="N279" i="25"/>
  <c r="N380" i="25"/>
  <c r="N379" i="25" s="1"/>
  <c r="L427" i="25"/>
  <c r="L22" i="25"/>
  <c r="L41" i="25"/>
  <c r="L131" i="25"/>
  <c r="N219" i="25"/>
  <c r="N240" i="25"/>
  <c r="L284" i="25"/>
  <c r="L326" i="25"/>
  <c r="N385" i="25"/>
  <c r="P385" i="25" s="1"/>
  <c r="N462" i="25"/>
  <c r="L571" i="25"/>
  <c r="O611" i="36" s="1"/>
  <c r="L20" i="25"/>
  <c r="N40" i="25"/>
  <c r="L65" i="25"/>
  <c r="P65" i="25" s="1"/>
  <c r="L240" i="25"/>
  <c r="N283" i="25"/>
  <c r="L324" i="25"/>
  <c r="L385" i="25"/>
  <c r="L570" i="25"/>
  <c r="O621" i="36" s="1"/>
  <c r="N22" i="25"/>
  <c r="N41" i="25"/>
  <c r="L134" i="25"/>
  <c r="L220" i="25"/>
  <c r="L241" i="25"/>
  <c r="N284" i="25"/>
  <c r="P284" i="25" s="1"/>
  <c r="L329" i="25"/>
  <c r="L386" i="25"/>
  <c r="L465" i="25"/>
  <c r="L24" i="25"/>
  <c r="L23" i="25" s="1"/>
  <c r="L43" i="25"/>
  <c r="L66" i="25"/>
  <c r="P66" i="25" s="1"/>
  <c r="S103" i="25"/>
  <c r="S398" i="25" s="1"/>
  <c r="N134" i="25"/>
  <c r="L168" i="25"/>
  <c r="L167" i="25" s="1"/>
  <c r="N220" i="25"/>
  <c r="N241" i="25"/>
  <c r="L337" i="25"/>
  <c r="N386" i="25"/>
  <c r="N466" i="25"/>
  <c r="Q205" i="25"/>
  <c r="Q352" i="25"/>
  <c r="L36" i="25"/>
  <c r="L80" i="25"/>
  <c r="P80" i="25" s="1"/>
  <c r="L116" i="25"/>
  <c r="N233" i="25"/>
  <c r="N272" i="25"/>
  <c r="L376" i="25"/>
  <c r="L422" i="25"/>
  <c r="N527" i="25"/>
  <c r="N24" i="25"/>
  <c r="P24" i="25" s="1"/>
  <c r="N43" i="25"/>
  <c r="L70" i="25"/>
  <c r="P70" i="25" s="1"/>
  <c r="N175" i="25"/>
  <c r="L223" i="25"/>
  <c r="A253" i="25"/>
  <c r="N389" i="25"/>
  <c r="N467" i="25"/>
  <c r="L28" i="25"/>
  <c r="A105" i="25"/>
  <c r="L176" i="25"/>
  <c r="N223" i="25"/>
  <c r="N360" i="25"/>
  <c r="L470" i="25"/>
  <c r="S496" i="25"/>
  <c r="L29" i="25"/>
  <c r="Q254" i="25"/>
  <c r="Q401" i="25"/>
  <c r="L186" i="25"/>
  <c r="N224" i="25"/>
  <c r="L365" i="25"/>
  <c r="L411" i="25"/>
  <c r="S57" i="25"/>
  <c r="S352" i="25" s="1"/>
  <c r="S499" i="25"/>
  <c r="L315" i="25"/>
  <c r="L235" i="25"/>
  <c r="L316" i="25"/>
  <c r="N38" i="25"/>
  <c r="L82" i="25"/>
  <c r="P82" i="25" s="1"/>
  <c r="L121" i="25"/>
  <c r="N235" i="25"/>
  <c r="L319" i="25"/>
  <c r="Q253" i="25"/>
  <c r="Q348" i="25"/>
  <c r="Q349" i="25"/>
  <c r="Q548" i="25"/>
  <c r="Q201" i="25"/>
  <c r="L86" i="25"/>
  <c r="N118" i="25"/>
  <c r="N169" i="25"/>
  <c r="N212" i="25"/>
  <c r="L230" i="25"/>
  <c r="N262" i="25"/>
  <c r="L325" i="25"/>
  <c r="L370" i="25"/>
  <c r="N390" i="25"/>
  <c r="L432" i="25"/>
  <c r="L509" i="25"/>
  <c r="L566" i="25"/>
  <c r="O576" i="36" s="1"/>
  <c r="N30" i="25"/>
  <c r="L67" i="25"/>
  <c r="P67" i="25" s="1"/>
  <c r="L118" i="25"/>
  <c r="N137" i="25"/>
  <c r="L169" i="25"/>
  <c r="N229" i="25"/>
  <c r="N324" i="25"/>
  <c r="P324" i="25" s="1"/>
  <c r="N366" i="25"/>
  <c r="P366" i="25" s="1"/>
  <c r="L390" i="25"/>
  <c r="L431" i="25"/>
  <c r="L31" i="25"/>
  <c r="N119" i="25"/>
  <c r="N138" i="25"/>
  <c r="L175" i="25"/>
  <c r="N230" i="25"/>
  <c r="N325" i="25"/>
  <c r="N370" i="25"/>
  <c r="N509" i="25"/>
  <c r="P509" i="25" s="1"/>
  <c r="N569" i="25"/>
  <c r="N176" i="25"/>
  <c r="N266" i="25"/>
  <c r="N329" i="25"/>
  <c r="P329" i="25" s="1"/>
  <c r="N374" i="25"/>
  <c r="P374" i="25" s="1"/>
  <c r="J48" i="1"/>
  <c r="L511" i="25"/>
  <c r="N574" i="25"/>
  <c r="L34" i="25"/>
  <c r="L72" i="25"/>
  <c r="P72" i="25" s="1"/>
  <c r="L123" i="25"/>
  <c r="L182" i="25"/>
  <c r="N234" i="25"/>
  <c r="N335" i="25"/>
  <c r="N410" i="25"/>
  <c r="L514" i="25"/>
  <c r="L575" i="25"/>
  <c r="O609" i="36" s="1"/>
  <c r="S303" i="25"/>
  <c r="N123" i="25"/>
  <c r="N182" i="25"/>
  <c r="L219" i="25"/>
  <c r="N267" i="25"/>
  <c r="L336" i="25"/>
  <c r="L375" i="25"/>
  <c r="N461" i="25"/>
  <c r="N514" i="25"/>
  <c r="L576" i="25"/>
  <c r="O626" i="36" s="1"/>
  <c r="M16" i="1"/>
  <c r="J12" i="1"/>
  <c r="O12" i="1" s="1"/>
  <c r="T12" i="1" s="1"/>
  <c r="M4" i="1"/>
  <c r="M15" i="1"/>
  <c r="N8" i="1"/>
  <c r="N15" i="1"/>
  <c r="N7" i="1"/>
  <c r="N6" i="1"/>
  <c r="N9" i="1"/>
  <c r="M6" i="1"/>
  <c r="M9" i="1"/>
  <c r="L9" i="1"/>
  <c r="N18" i="1"/>
  <c r="M18" i="1"/>
  <c r="I12" i="1"/>
  <c r="N12" i="1" s="1"/>
  <c r="S12" i="1" s="1"/>
  <c r="L18" i="1"/>
  <c r="N16" i="1"/>
  <c r="A167" i="25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66" i="25"/>
  <c r="Q251" i="25"/>
  <c r="R55" i="25"/>
  <c r="R301" i="25"/>
  <c r="S497" i="25"/>
  <c r="S301" i="25"/>
  <c r="S251" i="25"/>
  <c r="A547" i="25"/>
  <c r="A302" i="25"/>
  <c r="A351" i="25"/>
  <c r="A154" i="25"/>
  <c r="Q252" i="25"/>
  <c r="R495" i="25"/>
  <c r="R53" i="25"/>
  <c r="R151" i="25"/>
  <c r="R446" i="25" s="1"/>
  <c r="R154" i="25"/>
  <c r="R449" i="25" s="1"/>
  <c r="R105" i="25"/>
  <c r="R303" i="25"/>
  <c r="S302" i="25"/>
  <c r="S105" i="25"/>
  <c r="S154" i="25"/>
  <c r="S449" i="25" s="1"/>
  <c r="A56" i="25"/>
  <c r="Q351" i="25"/>
  <c r="Q204" i="25"/>
  <c r="R104" i="25"/>
  <c r="R56" i="25"/>
  <c r="R351" i="25" s="1"/>
  <c r="S104" i="25"/>
  <c r="R497" i="25"/>
  <c r="A400" i="25"/>
  <c r="A449" i="25" s="1"/>
  <c r="A498" i="25"/>
  <c r="R155" i="25"/>
  <c r="R450" i="25" s="1"/>
  <c r="R106" i="25"/>
  <c r="R401" i="25" s="1"/>
  <c r="S151" i="25"/>
  <c r="S446" i="25" s="1"/>
  <c r="S495" i="25"/>
  <c r="S53" i="25"/>
  <c r="S299" i="25"/>
  <c r="R299" i="25"/>
  <c r="R103" i="25"/>
  <c r="R496" i="25"/>
  <c r="R54" i="25"/>
  <c r="R300" i="25"/>
  <c r="R250" i="25"/>
  <c r="Q250" i="25"/>
  <c r="S250" i="25"/>
  <c r="L263" i="25"/>
  <c r="P263" i="25" s="1"/>
  <c r="L268" i="25"/>
  <c r="L273" i="25"/>
  <c r="R306" i="25"/>
  <c r="N337" i="25"/>
  <c r="L360" i="25"/>
  <c r="N412" i="25"/>
  <c r="N417" i="25"/>
  <c r="N422" i="25"/>
  <c r="N427" i="25"/>
  <c r="N432" i="25"/>
  <c r="L462" i="25"/>
  <c r="L467" i="25"/>
  <c r="L522" i="25"/>
  <c r="L528" i="25"/>
  <c r="N560" i="25"/>
  <c r="N566" i="25"/>
  <c r="N571" i="25"/>
  <c r="N576" i="25"/>
  <c r="L68" i="25"/>
  <c r="L73" i="25"/>
  <c r="P73" i="25" s="1"/>
  <c r="L78" i="25"/>
  <c r="P78" i="25" s="1"/>
  <c r="L83" i="25"/>
  <c r="P83" i="25" s="1"/>
  <c r="N131" i="25"/>
  <c r="L165" i="25"/>
  <c r="L183" i="25"/>
  <c r="L188" i="25"/>
  <c r="L193" i="25"/>
  <c r="N280" i="25"/>
  <c r="N316" i="25"/>
  <c r="P316" i="25" s="1"/>
  <c r="N326" i="25"/>
  <c r="L333" i="25"/>
  <c r="L338" i="25"/>
  <c r="L413" i="25"/>
  <c r="L423" i="25"/>
  <c r="L428" i="25"/>
  <c r="L433" i="25"/>
  <c r="N511" i="25"/>
  <c r="L561" i="25"/>
  <c r="O594" i="36" s="1"/>
  <c r="L567" i="25"/>
  <c r="O605" i="36" s="1"/>
  <c r="L572" i="25"/>
  <c r="O633" i="36" s="1"/>
  <c r="L577" i="25"/>
  <c r="O610" i="36" s="1"/>
  <c r="L125" i="25"/>
  <c r="N165" i="25"/>
  <c r="N183" i="25"/>
  <c r="P183" i="25" s="1"/>
  <c r="N188" i="25"/>
  <c r="N193" i="25"/>
  <c r="L214" i="25"/>
  <c r="L264" i="25"/>
  <c r="L269" i="25"/>
  <c r="L274" i="25"/>
  <c r="N333" i="25"/>
  <c r="N338" i="25"/>
  <c r="S349" i="25"/>
  <c r="L361" i="25"/>
  <c r="N413" i="25"/>
  <c r="N423" i="25"/>
  <c r="N428" i="25"/>
  <c r="N433" i="25"/>
  <c r="L459" i="25"/>
  <c r="G49" i="1" s="1"/>
  <c r="L463" i="25"/>
  <c r="L468" i="25"/>
  <c r="R502" i="25"/>
  <c r="L518" i="25"/>
  <c r="L529" i="25"/>
  <c r="N561" i="25"/>
  <c r="N567" i="25"/>
  <c r="N572" i="25"/>
  <c r="N577" i="25"/>
  <c r="N116" i="25"/>
  <c r="P116" i="25" s="1"/>
  <c r="N121" i="25"/>
  <c r="N125" i="25"/>
  <c r="L177" i="25"/>
  <c r="N214" i="25"/>
  <c r="L221" i="25"/>
  <c r="L226" i="25"/>
  <c r="L231" i="25"/>
  <c r="L236" i="25"/>
  <c r="N264" i="25"/>
  <c r="N269" i="25"/>
  <c r="N274" i="25"/>
  <c r="Q350" i="25"/>
  <c r="N361" i="25"/>
  <c r="L367" i="25"/>
  <c r="L372" i="25"/>
  <c r="L382" i="25"/>
  <c r="L387" i="25"/>
  <c r="N459" i="25"/>
  <c r="N463" i="25"/>
  <c r="N468" i="25"/>
  <c r="N518" i="25"/>
  <c r="N529" i="25"/>
  <c r="N20" i="25"/>
  <c r="L132" i="25"/>
  <c r="N177" i="25"/>
  <c r="N221" i="25"/>
  <c r="N226" i="25"/>
  <c r="N231" i="25"/>
  <c r="P231" i="25" s="1"/>
  <c r="N236" i="25"/>
  <c r="L281" i="25"/>
  <c r="S300" i="25"/>
  <c r="L317" i="25"/>
  <c r="L327" i="25"/>
  <c r="N367" i="25"/>
  <c r="P367" i="25" s="1"/>
  <c r="N372" i="25"/>
  <c r="N382" i="25"/>
  <c r="N387" i="25"/>
  <c r="L507" i="25"/>
  <c r="L512" i="25"/>
  <c r="L32" i="25"/>
  <c r="L37" i="25"/>
  <c r="L42" i="25"/>
  <c r="L69" i="25"/>
  <c r="P69" i="25" s="1"/>
  <c r="L74" i="25"/>
  <c r="P74" i="25" s="1"/>
  <c r="L79" i="25"/>
  <c r="P79" i="25" s="1"/>
  <c r="L85" i="25"/>
  <c r="P85" i="25" s="1"/>
  <c r="S106" i="25"/>
  <c r="S401" i="25" s="1"/>
  <c r="N132" i="25"/>
  <c r="L166" i="25"/>
  <c r="L170" i="25"/>
  <c r="L184" i="25"/>
  <c r="L189" i="25"/>
  <c r="L194" i="25"/>
  <c r="N281" i="25"/>
  <c r="N317" i="25"/>
  <c r="N327" i="25"/>
  <c r="P327" i="25" s="1"/>
  <c r="L334" i="25"/>
  <c r="L339" i="25"/>
  <c r="L414" i="25"/>
  <c r="L419" i="25"/>
  <c r="L424" i="25"/>
  <c r="L429" i="25"/>
  <c r="N507" i="25"/>
  <c r="N512" i="25"/>
  <c r="L557" i="25"/>
  <c r="L562" i="25"/>
  <c r="O583" i="36" s="1"/>
  <c r="L568" i="25"/>
  <c r="O608" i="36" s="1"/>
  <c r="L573" i="25"/>
  <c r="O636" i="36" s="1"/>
  <c r="L578" i="25"/>
  <c r="O632" i="36" s="1"/>
  <c r="N32" i="25"/>
  <c r="N37" i="25"/>
  <c r="N42" i="25"/>
  <c r="L117" i="25"/>
  <c r="L122" i="25"/>
  <c r="L126" i="25"/>
  <c r="L136" i="25"/>
  <c r="N166" i="25"/>
  <c r="P171" i="25"/>
  <c r="N184" i="25"/>
  <c r="N189" i="25"/>
  <c r="N194" i="25"/>
  <c r="L265" i="25"/>
  <c r="L270" i="25"/>
  <c r="N334" i="25"/>
  <c r="N339" i="25"/>
  <c r="L362" i="25"/>
  <c r="N414" i="25"/>
  <c r="N419" i="25"/>
  <c r="N424" i="25"/>
  <c r="N429" i="25"/>
  <c r="L460" i="25"/>
  <c r="L464" i="25"/>
  <c r="L469" i="25"/>
  <c r="L519" i="25"/>
  <c r="L530" i="25"/>
  <c r="Q545" i="25"/>
  <c r="N557" i="25"/>
  <c r="N562" i="25"/>
  <c r="N568" i="25"/>
  <c r="N573" i="25"/>
  <c r="N578" i="25"/>
  <c r="L21" i="25"/>
  <c r="N117" i="25"/>
  <c r="N122" i="25"/>
  <c r="N126" i="25"/>
  <c r="N136" i="25"/>
  <c r="S155" i="25"/>
  <c r="S450" i="25" s="1"/>
  <c r="L178" i="25"/>
  <c r="L222" i="25"/>
  <c r="L227" i="25"/>
  <c r="L232" i="25"/>
  <c r="L237" i="25"/>
  <c r="N265" i="25"/>
  <c r="N270" i="25"/>
  <c r="N362" i="25"/>
  <c r="L368" i="25"/>
  <c r="L378" i="25"/>
  <c r="L377" i="25" s="1"/>
  <c r="L388" i="25"/>
  <c r="N460" i="25"/>
  <c r="N464" i="25"/>
  <c r="N469" i="25"/>
  <c r="N519" i="25"/>
  <c r="N530" i="25"/>
  <c r="N21" i="25"/>
  <c r="L133" i="25"/>
  <c r="N178" i="25"/>
  <c r="N222" i="25"/>
  <c r="N227" i="25"/>
  <c r="N232" i="25"/>
  <c r="N237" i="25"/>
  <c r="L282" i="25"/>
  <c r="L318" i="25"/>
  <c r="L328" i="25"/>
  <c r="N368" i="25"/>
  <c r="P368" i="25" s="1"/>
  <c r="N378" i="25"/>
  <c r="N388" i="25"/>
  <c r="L508" i="25"/>
  <c r="L513" i="25"/>
  <c r="N133" i="25"/>
  <c r="L185" i="25"/>
  <c r="L190" i="25"/>
  <c r="N282" i="25"/>
  <c r="P282" i="25" s="1"/>
  <c r="N318" i="25"/>
  <c r="P318" i="25" s="1"/>
  <c r="N328" i="25"/>
  <c r="L335" i="25"/>
  <c r="L410" i="25"/>
  <c r="L415" i="25"/>
  <c r="L420" i="25"/>
  <c r="L425" i="25"/>
  <c r="L430" i="25"/>
  <c r="N508" i="25"/>
  <c r="N513" i="25"/>
  <c r="P513" i="25" s="1"/>
  <c r="L558" i="25"/>
  <c r="L563" i="25"/>
  <c r="O592" i="36" s="1"/>
  <c r="L569" i="25"/>
  <c r="O616" i="36" s="1"/>
  <c r="L574" i="25"/>
  <c r="O634" i="36"/>
  <c r="L374" i="25"/>
  <c r="L373" i="25" s="1"/>
  <c r="L389" i="25"/>
  <c r="N465" i="25"/>
  <c r="P465" i="25" s="1"/>
  <c r="N470" i="25"/>
  <c r="N526" i="25"/>
  <c r="P526" i="25" s="1"/>
  <c r="N29" i="25"/>
  <c r="P29" i="25" s="1"/>
  <c r="N34" i="25"/>
  <c r="N39" i="25"/>
  <c r="L114" i="25"/>
  <c r="L119" i="25"/>
  <c r="L124" i="25"/>
  <c r="L138" i="25"/>
  <c r="N168" i="25"/>
  <c r="N186" i="25"/>
  <c r="P186" i="25" s="1"/>
  <c r="N191" i="25"/>
  <c r="L212" i="25"/>
  <c r="L262" i="25"/>
  <c r="L267" i="25"/>
  <c r="L272" i="25"/>
  <c r="N336" i="25"/>
  <c r="N411" i="25"/>
  <c r="N416" i="25"/>
  <c r="P416" i="25" s="1"/>
  <c r="N421" i="25"/>
  <c r="N426" i="25"/>
  <c r="N431" i="25"/>
  <c r="L457" i="25"/>
  <c r="L461" i="25"/>
  <c r="L466" i="25"/>
  <c r="P466" i="25" s="1"/>
  <c r="L471" i="25"/>
  <c r="L521" i="25"/>
  <c r="L520" i="25" s="1"/>
  <c r="L527" i="25"/>
  <c r="N570" i="25"/>
  <c r="L16" i="1"/>
  <c r="L14" i="1"/>
  <c r="M3" i="1"/>
  <c r="R3" i="1" s="1"/>
  <c r="L4" i="1"/>
  <c r="L8" i="1"/>
  <c r="G12" i="1"/>
  <c r="L12" i="1" s="1"/>
  <c r="Q12" i="1" s="1"/>
  <c r="L15" i="1"/>
  <c r="N5" i="1"/>
  <c r="M5" i="1"/>
  <c r="L3" i="1"/>
  <c r="L13" i="1"/>
  <c r="N3" i="1"/>
  <c r="N4" i="1"/>
  <c r="N14" i="1"/>
  <c r="L6" i="1"/>
  <c r="L5" i="1"/>
  <c r="P499" i="5"/>
  <c r="K361" i="4"/>
  <c r="M528" i="5"/>
  <c r="Q5" i="5"/>
  <c r="Q54" i="5" s="1"/>
  <c r="R5" i="5"/>
  <c r="R54" i="5" s="1"/>
  <c r="Q6" i="5"/>
  <c r="Q55" i="5" s="1"/>
  <c r="R6" i="5"/>
  <c r="Q7" i="5"/>
  <c r="Q105" i="5" s="1"/>
  <c r="R7" i="5"/>
  <c r="Q8" i="5"/>
  <c r="R8" i="5"/>
  <c r="Q5" i="4"/>
  <c r="R5" i="4"/>
  <c r="R103" i="4" s="1"/>
  <c r="R398" i="4" s="1"/>
  <c r="Q6" i="4"/>
  <c r="R6" i="4"/>
  <c r="R301" i="4" s="1"/>
  <c r="Q7" i="4"/>
  <c r="Q302" i="4" s="1"/>
  <c r="R7" i="4"/>
  <c r="R498" i="4" s="1"/>
  <c r="Q8" i="4"/>
  <c r="Q57" i="4" s="1"/>
  <c r="R8" i="4"/>
  <c r="R155" i="4" s="1"/>
  <c r="R450" i="4" s="1"/>
  <c r="R4" i="5"/>
  <c r="R102" i="5" s="1"/>
  <c r="R4" i="4"/>
  <c r="R299" i="4" s="1"/>
  <c r="Q4" i="5"/>
  <c r="Q102" i="5" s="1"/>
  <c r="Q4" i="4"/>
  <c r="R5" i="3"/>
  <c r="R54" i="3" s="1"/>
  <c r="R545" i="3" s="1"/>
  <c r="R6" i="3"/>
  <c r="R55" i="3" s="1"/>
  <c r="R7" i="3"/>
  <c r="R498" i="3" s="1"/>
  <c r="R8" i="3"/>
  <c r="R499" i="3" s="1"/>
  <c r="R4" i="3"/>
  <c r="R53" i="3" s="1"/>
  <c r="K530" i="3"/>
  <c r="Q5" i="3"/>
  <c r="Q496" i="3" s="1"/>
  <c r="Q6" i="3"/>
  <c r="Q7" i="3"/>
  <c r="Q302" i="3" s="1"/>
  <c r="Q8" i="3"/>
  <c r="Q57" i="3" s="1"/>
  <c r="Q4" i="3"/>
  <c r="Q151" i="3" s="1"/>
  <c r="Q446" i="3" s="1"/>
  <c r="E10" i="24"/>
  <c r="E11" i="24" s="1"/>
  <c r="E12" i="24" s="1"/>
  <c r="A556" i="5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07" i="5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P498" i="5"/>
  <c r="P497" i="5"/>
  <c r="P496" i="5"/>
  <c r="P495" i="5"/>
  <c r="A458" i="5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09" i="5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360" i="5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11" i="5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K307" i="5"/>
  <c r="M307" i="5" s="1"/>
  <c r="O307" i="5" s="1"/>
  <c r="P303" i="5"/>
  <c r="P302" i="5"/>
  <c r="P301" i="5"/>
  <c r="P300" i="5"/>
  <c r="P299" i="5"/>
  <c r="A262" i="5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K258" i="5"/>
  <c r="M258" i="5" s="1"/>
  <c r="O258" i="5" s="1"/>
  <c r="A213" i="5"/>
  <c r="A214" i="5" s="1"/>
  <c r="A215" i="5" s="1"/>
  <c r="A216" i="5" s="1"/>
  <c r="A217" i="5" s="1"/>
  <c r="A218" i="5" s="1"/>
  <c r="K209" i="5"/>
  <c r="M209" i="5" s="1"/>
  <c r="O209" i="5" s="1"/>
  <c r="A163" i="5"/>
  <c r="A164" i="5" s="1"/>
  <c r="A165" i="5" s="1"/>
  <c r="K159" i="5"/>
  <c r="M159" i="5" s="1"/>
  <c r="O159" i="5" s="1"/>
  <c r="P155" i="5"/>
  <c r="P154" i="5"/>
  <c r="P449" i="5" s="1"/>
  <c r="P153" i="5"/>
  <c r="P448" i="5" s="1"/>
  <c r="P152" i="5"/>
  <c r="P447" i="5" s="1"/>
  <c r="P151" i="5"/>
  <c r="P446" i="5" s="1"/>
  <c r="A114" i="5"/>
  <c r="A115" i="5" s="1"/>
  <c r="A116" i="5" s="1"/>
  <c r="A117" i="5" s="1"/>
  <c r="A118" i="5" s="1"/>
  <c r="A119" i="5" s="1"/>
  <c r="A120" i="5" s="1"/>
  <c r="A121" i="5" s="1"/>
  <c r="A122" i="5" s="1"/>
  <c r="A123" i="5" s="1"/>
  <c r="K110" i="5"/>
  <c r="M110" i="5" s="1"/>
  <c r="O110" i="5" s="1"/>
  <c r="P106" i="5"/>
  <c r="P401" i="5" s="1"/>
  <c r="P105" i="5"/>
  <c r="P104" i="5"/>
  <c r="P103" i="5"/>
  <c r="P102" i="5"/>
  <c r="A66" i="5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K61" i="5"/>
  <c r="M61" i="5" s="1"/>
  <c r="O61" i="5" s="1"/>
  <c r="P57" i="5"/>
  <c r="P205" i="5" s="1"/>
  <c r="P56" i="5"/>
  <c r="P204" i="5" s="1"/>
  <c r="P55" i="5"/>
  <c r="P546" i="5" s="1"/>
  <c r="P54" i="5"/>
  <c r="P53" i="5"/>
  <c r="P348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K12" i="5"/>
  <c r="M12" i="5" s="1"/>
  <c r="O12" i="5" s="1"/>
  <c r="A56" i="5"/>
  <c r="A556" i="4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07" i="4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P499" i="4"/>
  <c r="P498" i="4"/>
  <c r="P497" i="4"/>
  <c r="P496" i="4"/>
  <c r="P495" i="4"/>
  <c r="A458" i="4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09" i="4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11" i="4"/>
  <c r="A312" i="4" s="1"/>
  <c r="A313" i="4" s="1"/>
  <c r="A314" i="4" s="1"/>
  <c r="A315" i="4" s="1"/>
  <c r="K307" i="4"/>
  <c r="M307" i="4" s="1"/>
  <c r="O307" i="4" s="1"/>
  <c r="P303" i="4"/>
  <c r="P302" i="4"/>
  <c r="P301" i="4"/>
  <c r="P300" i="4"/>
  <c r="P299" i="4"/>
  <c r="A262" i="4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K258" i="4"/>
  <c r="M258" i="4" s="1"/>
  <c r="O258" i="4" s="1"/>
  <c r="A213" i="4"/>
  <c r="A214" i="4" s="1"/>
  <c r="A215" i="4" s="1"/>
  <c r="A216" i="4" s="1"/>
  <c r="A217" i="4" s="1"/>
  <c r="A218" i="4" s="1"/>
  <c r="K209" i="4"/>
  <c r="M209" i="4" s="1"/>
  <c r="O209" i="4" s="1"/>
  <c r="A163" i="4"/>
  <c r="A164" i="4" s="1"/>
  <c r="A165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K159" i="4"/>
  <c r="M159" i="4" s="1"/>
  <c r="O159" i="4" s="1"/>
  <c r="P155" i="4"/>
  <c r="P450" i="4" s="1"/>
  <c r="P154" i="4"/>
  <c r="P449" i="4" s="1"/>
  <c r="P153" i="4"/>
  <c r="P448" i="4" s="1"/>
  <c r="P152" i="4"/>
  <c r="P447" i="4" s="1"/>
  <c r="P151" i="4"/>
  <c r="P446" i="4" s="1"/>
  <c r="A114" i="4"/>
  <c r="A115" i="4" s="1"/>
  <c r="A116" i="4" s="1"/>
  <c r="A117" i="4" s="1"/>
  <c r="A118" i="4" s="1"/>
  <c r="A119" i="4" s="1"/>
  <c r="A120" i="4" s="1"/>
  <c r="A121" i="4" s="1"/>
  <c r="A122" i="4" s="1"/>
  <c r="A123" i="4" s="1"/>
  <c r="K110" i="4"/>
  <c r="M110" i="4" s="1"/>
  <c r="O110" i="4" s="1"/>
  <c r="P106" i="4"/>
  <c r="P105" i="4"/>
  <c r="P253" i="4" s="1"/>
  <c r="P104" i="4"/>
  <c r="P103" i="4"/>
  <c r="P251" i="4" s="1"/>
  <c r="P102" i="4"/>
  <c r="P397" i="4" s="1"/>
  <c r="A66" i="4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K61" i="4"/>
  <c r="M61" i="4" s="1"/>
  <c r="O61" i="4" s="1"/>
  <c r="P57" i="4"/>
  <c r="P56" i="4"/>
  <c r="P55" i="4"/>
  <c r="P54" i="4"/>
  <c r="P202" i="4" s="1"/>
  <c r="P53" i="4"/>
  <c r="P201" i="4" s="1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K12" i="4"/>
  <c r="M12" i="4" s="1"/>
  <c r="O12" i="4" s="1"/>
  <c r="Q502" i="4"/>
  <c r="A498" i="4"/>
  <c r="A556" i="3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07" i="3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P499" i="3"/>
  <c r="P498" i="3"/>
  <c r="P497" i="3"/>
  <c r="P496" i="3"/>
  <c r="P495" i="3"/>
  <c r="A458" i="3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09" i="3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360" i="3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11" i="3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K307" i="3"/>
  <c r="M307" i="3" s="1"/>
  <c r="O307" i="3" s="1"/>
  <c r="P303" i="3"/>
  <c r="P302" i="3"/>
  <c r="P301" i="3"/>
  <c r="P300" i="3"/>
  <c r="P299" i="3"/>
  <c r="A262" i="3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K258" i="3"/>
  <c r="M258" i="3" s="1"/>
  <c r="O258" i="3" s="1"/>
  <c r="A213" i="3"/>
  <c r="A214" i="3" s="1"/>
  <c r="A215" i="3" s="1"/>
  <c r="A216" i="3" s="1"/>
  <c r="A217" i="3" s="1"/>
  <c r="A218" i="3" s="1"/>
  <c r="K209" i="3"/>
  <c r="M209" i="3" s="1"/>
  <c r="O209" i="3" s="1"/>
  <c r="A163" i="3"/>
  <c r="A164" i="3" s="1"/>
  <c r="A165" i="3" s="1"/>
  <c r="K159" i="3"/>
  <c r="M159" i="3" s="1"/>
  <c r="O159" i="3" s="1"/>
  <c r="P155" i="3"/>
  <c r="P450" i="3" s="1"/>
  <c r="P154" i="3"/>
  <c r="P449" i="3" s="1"/>
  <c r="P153" i="3"/>
  <c r="P448" i="3" s="1"/>
  <c r="P152" i="3"/>
  <c r="P447" i="3" s="1"/>
  <c r="P151" i="3"/>
  <c r="P446" i="3" s="1"/>
  <c r="A114" i="3"/>
  <c r="A115" i="3" s="1"/>
  <c r="A116" i="3" s="1"/>
  <c r="A117" i="3" s="1"/>
  <c r="A118" i="3" s="1"/>
  <c r="A119" i="3" s="1"/>
  <c r="A120" i="3" s="1"/>
  <c r="A121" i="3" s="1"/>
  <c r="A122" i="3" s="1"/>
  <c r="A123" i="3" s="1"/>
  <c r="K110" i="3"/>
  <c r="M110" i="3" s="1"/>
  <c r="O110" i="3" s="1"/>
  <c r="P106" i="3"/>
  <c r="P105" i="3"/>
  <c r="P400" i="3" s="1"/>
  <c r="P104" i="3"/>
  <c r="P399" i="3" s="1"/>
  <c r="P103" i="3"/>
  <c r="P102" i="3"/>
  <c r="R99" i="3"/>
  <c r="A66" i="3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K61" i="3"/>
  <c r="M61" i="3" s="1"/>
  <c r="O61" i="3" s="1"/>
  <c r="P57" i="3"/>
  <c r="P205" i="3" s="1"/>
  <c r="P56" i="3"/>
  <c r="P55" i="3"/>
  <c r="P546" i="3" s="1"/>
  <c r="P54" i="3"/>
  <c r="P202" i="3" s="1"/>
  <c r="P53" i="3"/>
  <c r="R50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K12" i="3"/>
  <c r="M12" i="3" s="1"/>
  <c r="O12" i="3" s="1"/>
  <c r="Q306" i="3"/>
  <c r="A154" i="3"/>
  <c r="E38" i="2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27" i="2"/>
  <c r="E28" i="2" s="1"/>
  <c r="E29" i="2" s="1"/>
  <c r="E30" i="2" s="1"/>
  <c r="E31" i="2" s="1"/>
  <c r="E32" i="2" s="1"/>
  <c r="E33" i="2" s="1"/>
  <c r="E34" i="2" s="1"/>
  <c r="E35" i="2" s="1"/>
  <c r="E36" i="2" s="1"/>
  <c r="E26" i="2"/>
  <c r="E17" i="2"/>
  <c r="E18" i="2" s="1"/>
  <c r="E19" i="2" s="1"/>
  <c r="E20" i="2" s="1"/>
  <c r="E21" i="2" s="1"/>
  <c r="E22" i="2" s="1"/>
  <c r="E23" i="2" s="1"/>
  <c r="E24" i="2" s="1"/>
  <c r="E16" i="2"/>
  <c r="E14" i="2"/>
  <c r="E15" i="2" s="1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A4" i="2"/>
  <c r="A5" i="2" s="1"/>
  <c r="D5" i="2" s="1"/>
  <c r="R198" i="3" s="1"/>
  <c r="E3" i="2"/>
  <c r="E4" i="2" s="1"/>
  <c r="E5" i="2" s="1"/>
  <c r="E6" i="2" s="1"/>
  <c r="E7" i="2" s="1"/>
  <c r="E8" i="2" s="1"/>
  <c r="E9" i="2" s="1"/>
  <c r="E10" i="2" s="1"/>
  <c r="E11" i="2" s="1"/>
  <c r="E12" i="2" s="1"/>
  <c r="D3" i="2"/>
  <c r="A3" i="2"/>
  <c r="E2" i="2"/>
  <c r="D2" i="2"/>
  <c r="B2" i="2"/>
  <c r="B3" i="2" s="1"/>
  <c r="A2" i="2"/>
  <c r="D1" i="2"/>
  <c r="R1" i="3" s="1"/>
  <c r="H182" i="1"/>
  <c r="H140" i="1"/>
  <c r="D102" i="1"/>
  <c r="D100" i="1"/>
  <c r="D99" i="1"/>
  <c r="D98" i="1"/>
  <c r="D97" i="1"/>
  <c r="D96" i="1"/>
  <c r="D94" i="1"/>
  <c r="D93" i="1"/>
  <c r="D92" i="1"/>
  <c r="D91" i="1"/>
  <c r="D90" i="1"/>
  <c r="D89" i="1"/>
  <c r="D88" i="1"/>
  <c r="D87" i="1"/>
  <c r="D86" i="1"/>
  <c r="D84" i="1"/>
  <c r="D82" i="1"/>
  <c r="D80" i="1"/>
  <c r="D79" i="1"/>
  <c r="D78" i="1"/>
  <c r="K78" i="1" s="1"/>
  <c r="D77" i="1"/>
  <c r="D76" i="1"/>
  <c r="D75" i="1"/>
  <c r="D74" i="1"/>
  <c r="D72" i="1"/>
  <c r="D71" i="1"/>
  <c r="D70" i="1"/>
  <c r="D69" i="1"/>
  <c r="D68" i="1"/>
  <c r="D67" i="1"/>
  <c r="O18" i="4" l="1"/>
  <c r="M518" i="4"/>
  <c r="O519" i="3"/>
  <c r="M518" i="3"/>
  <c r="M518" i="5"/>
  <c r="O215" i="5"/>
  <c r="O215" i="3"/>
  <c r="O44" i="3"/>
  <c r="O18" i="3"/>
  <c r="O215" i="4"/>
  <c r="I49" i="1"/>
  <c r="P558" i="25"/>
  <c r="P431" i="25"/>
  <c r="P421" i="25"/>
  <c r="P315" i="25"/>
  <c r="P382" i="25"/>
  <c r="N472" i="25"/>
  <c r="J51" i="1" s="1"/>
  <c r="L51" i="1" s="1"/>
  <c r="J46" i="1"/>
  <c r="G46" i="1"/>
  <c r="I46" i="1" s="1"/>
  <c r="L472" i="25"/>
  <c r="P427" i="25"/>
  <c r="P417" i="25"/>
  <c r="P470" i="25"/>
  <c r="P529" i="25"/>
  <c r="P279" i="25"/>
  <c r="P35" i="25"/>
  <c r="N373" i="25"/>
  <c r="P373" i="25" s="1"/>
  <c r="P121" i="25"/>
  <c r="P267" i="25"/>
  <c r="P563" i="25"/>
  <c r="P579" i="25"/>
  <c r="P430" i="25"/>
  <c r="P185" i="25"/>
  <c r="P219" i="25"/>
  <c r="P425" i="25"/>
  <c r="S546" i="25"/>
  <c r="P415" i="25"/>
  <c r="S203" i="25"/>
  <c r="P420" i="25"/>
  <c r="P522" i="25"/>
  <c r="P272" i="25"/>
  <c r="P212" i="25"/>
  <c r="P132" i="25"/>
  <c r="P564" i="25"/>
  <c r="P33" i="25"/>
  <c r="E13" i="24"/>
  <c r="L139" i="25"/>
  <c r="G29" i="1" s="1"/>
  <c r="N139" i="25"/>
  <c r="J29" i="1" s="1"/>
  <c r="P34" i="25"/>
  <c r="L48" i="1"/>
  <c r="P371" i="25"/>
  <c r="P39" i="25"/>
  <c r="A136" i="25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R208" i="25"/>
  <c r="P575" i="25"/>
  <c r="P241" i="25"/>
  <c r="P120" i="25"/>
  <c r="P220" i="25"/>
  <c r="P36" i="25"/>
  <c r="P560" i="25"/>
  <c r="N520" i="25"/>
  <c r="P520" i="25" s="1"/>
  <c r="P375" i="25"/>
  <c r="P569" i="25"/>
  <c r="P273" i="25"/>
  <c r="P176" i="25"/>
  <c r="P137" i="25"/>
  <c r="P268" i="25"/>
  <c r="A245" i="25"/>
  <c r="P191" i="25"/>
  <c r="P389" i="25"/>
  <c r="R257" i="25"/>
  <c r="P365" i="25"/>
  <c r="P40" i="25"/>
  <c r="P187" i="25"/>
  <c r="P376" i="25"/>
  <c r="R355" i="25"/>
  <c r="P229" i="25"/>
  <c r="P411" i="25"/>
  <c r="P234" i="25"/>
  <c r="A219" i="3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P228" i="25"/>
  <c r="P175" i="25"/>
  <c r="A219" i="4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19" i="5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P266" i="25"/>
  <c r="P338" i="25"/>
  <c r="P528" i="25"/>
  <c r="P574" i="25"/>
  <c r="P18" i="25"/>
  <c r="A93" i="3"/>
  <c r="A94" i="3" s="1"/>
  <c r="A95" i="3" s="1"/>
  <c r="A96" i="3" s="1"/>
  <c r="A97" i="3" s="1"/>
  <c r="R548" i="25"/>
  <c r="R205" i="25"/>
  <c r="S547" i="25"/>
  <c r="S204" i="25"/>
  <c r="P386" i="25"/>
  <c r="P38" i="25"/>
  <c r="A93" i="4"/>
  <c r="A94" i="4" s="1"/>
  <c r="A95" i="4" s="1"/>
  <c r="A96" i="4" s="1"/>
  <c r="A97" i="4" s="1"/>
  <c r="A95" i="5"/>
  <c r="A96" i="5" s="1"/>
  <c r="A97" i="5" s="1"/>
  <c r="P336" i="25"/>
  <c r="P326" i="25"/>
  <c r="P314" i="25"/>
  <c r="P213" i="25"/>
  <c r="P570" i="25"/>
  <c r="P138" i="25"/>
  <c r="P461" i="25"/>
  <c r="P41" i="25"/>
  <c r="P22" i="25"/>
  <c r="P467" i="25"/>
  <c r="P115" i="25"/>
  <c r="L369" i="25"/>
  <c r="P337" i="25"/>
  <c r="P383" i="25"/>
  <c r="G47" i="1"/>
  <c r="I47" i="1" s="1"/>
  <c r="P192" i="25"/>
  <c r="P134" i="25"/>
  <c r="J47" i="1"/>
  <c r="L47" i="1" s="1"/>
  <c r="P182" i="25"/>
  <c r="P283" i="25"/>
  <c r="P471" i="25"/>
  <c r="P264" i="25"/>
  <c r="P233" i="25"/>
  <c r="P193" i="25"/>
  <c r="P426" i="25"/>
  <c r="P166" i="25"/>
  <c r="P380" i="25"/>
  <c r="P224" i="25"/>
  <c r="P422" i="25"/>
  <c r="P510" i="25"/>
  <c r="P240" i="25"/>
  <c r="P123" i="25"/>
  <c r="P43" i="25"/>
  <c r="P381" i="25"/>
  <c r="P28" i="25"/>
  <c r="P225" i="25"/>
  <c r="P572" i="25"/>
  <c r="P190" i="25"/>
  <c r="P271" i="25"/>
  <c r="P281" i="25"/>
  <c r="P126" i="25"/>
  <c r="P42" i="25"/>
  <c r="P325" i="25"/>
  <c r="P519" i="25"/>
  <c r="P361" i="25"/>
  <c r="P230" i="25"/>
  <c r="P412" i="25"/>
  <c r="L19" i="25"/>
  <c r="L25" i="25" s="1"/>
  <c r="P433" i="25"/>
  <c r="P221" i="25"/>
  <c r="P31" i="25"/>
  <c r="P413" i="25"/>
  <c r="P571" i="25"/>
  <c r="A124" i="4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P214" i="25"/>
  <c r="P265" i="25"/>
  <c r="P235" i="25"/>
  <c r="A124" i="3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N17" i="25"/>
  <c r="P17" i="25" s="1"/>
  <c r="A124" i="5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P133" i="25"/>
  <c r="P122" i="25"/>
  <c r="P188" i="25"/>
  <c r="P32" i="25"/>
  <c r="N23" i="25"/>
  <c r="P23" i="25" s="1"/>
  <c r="P127" i="25"/>
  <c r="L384" i="25"/>
  <c r="P568" i="25"/>
  <c r="P226" i="25"/>
  <c r="P30" i="25"/>
  <c r="P119" i="25"/>
  <c r="P334" i="25"/>
  <c r="R57" i="5"/>
  <c r="R499" i="5"/>
  <c r="Q57" i="5"/>
  <c r="Q499" i="5"/>
  <c r="P274" i="25"/>
  <c r="P223" i="25"/>
  <c r="P194" i="25"/>
  <c r="P135" i="25"/>
  <c r="P511" i="25"/>
  <c r="P418" i="25"/>
  <c r="P576" i="25"/>
  <c r="S548" i="25"/>
  <c r="P335" i="25"/>
  <c r="S205" i="25"/>
  <c r="L179" i="25"/>
  <c r="P239" i="25"/>
  <c r="P527" i="25"/>
  <c r="P370" i="25"/>
  <c r="P222" i="25"/>
  <c r="P462" i="25"/>
  <c r="P178" i="25"/>
  <c r="P414" i="25"/>
  <c r="P432" i="25"/>
  <c r="P410" i="25"/>
  <c r="L242" i="25"/>
  <c r="P514" i="25"/>
  <c r="P323" i="25"/>
  <c r="P390" i="25"/>
  <c r="G50" i="1"/>
  <c r="I50" i="1" s="1"/>
  <c r="L44" i="25"/>
  <c r="P125" i="25"/>
  <c r="P232" i="25"/>
  <c r="P313" i="25"/>
  <c r="P429" i="25"/>
  <c r="P566" i="25"/>
  <c r="P424" i="25"/>
  <c r="P468" i="25"/>
  <c r="P317" i="25"/>
  <c r="P387" i="25"/>
  <c r="P463" i="25"/>
  <c r="J49" i="1"/>
  <c r="L49" i="1" s="1"/>
  <c r="N275" i="25"/>
  <c r="L36" i="1" s="1"/>
  <c r="P169" i="25"/>
  <c r="P530" i="25"/>
  <c r="P409" i="25"/>
  <c r="L46" i="1"/>
  <c r="P567" i="25"/>
  <c r="P118" i="25"/>
  <c r="N525" i="25"/>
  <c r="P37" i="25"/>
  <c r="P458" i="25"/>
  <c r="G48" i="1"/>
  <c r="I48" i="1" s="1"/>
  <c r="P378" i="25"/>
  <c r="P460" i="25"/>
  <c r="J50" i="1"/>
  <c r="L50" i="1" s="1"/>
  <c r="L559" i="25"/>
  <c r="L581" i="25" s="1"/>
  <c r="L278" i="25"/>
  <c r="L285" i="25" s="1"/>
  <c r="G37" i="1" s="1"/>
  <c r="I37" i="1" s="1"/>
  <c r="L215" i="25"/>
  <c r="P562" i="25"/>
  <c r="N128" i="25"/>
  <c r="L28" i="1" s="1"/>
  <c r="P388" i="25"/>
  <c r="P469" i="25"/>
  <c r="P117" i="25"/>
  <c r="N377" i="25"/>
  <c r="P377" i="25" s="1"/>
  <c r="P333" i="25"/>
  <c r="N340" i="25"/>
  <c r="N384" i="25"/>
  <c r="S544" i="25"/>
  <c r="S348" i="25"/>
  <c r="S201" i="25"/>
  <c r="P518" i="25"/>
  <c r="P464" i="25"/>
  <c r="P339" i="25"/>
  <c r="P372" i="25"/>
  <c r="N369" i="25"/>
  <c r="P459" i="25"/>
  <c r="P577" i="25"/>
  <c r="P578" i="25"/>
  <c r="L340" i="25"/>
  <c r="R350" i="25"/>
  <c r="R203" i="25"/>
  <c r="R546" i="25"/>
  <c r="P573" i="25"/>
  <c r="P561" i="25"/>
  <c r="N44" i="25"/>
  <c r="S252" i="25"/>
  <c r="S399" i="25"/>
  <c r="L128" i="25"/>
  <c r="P114" i="25"/>
  <c r="P508" i="25"/>
  <c r="P321" i="25"/>
  <c r="P320" i="25"/>
  <c r="L330" i="25"/>
  <c r="R254" i="25"/>
  <c r="R547" i="25"/>
  <c r="R204" i="25"/>
  <c r="P557" i="25"/>
  <c r="P184" i="25"/>
  <c r="P512" i="25"/>
  <c r="S254" i="25"/>
  <c r="P280" i="25"/>
  <c r="N278" i="25"/>
  <c r="P379" i="25"/>
  <c r="S253" i="25"/>
  <c r="S400" i="25"/>
  <c r="P457" i="25"/>
  <c r="N215" i="25"/>
  <c r="P189" i="25"/>
  <c r="P362" i="25"/>
  <c r="P507" i="25"/>
  <c r="N515" i="25"/>
  <c r="L54" i="1" s="1"/>
  <c r="N170" i="25"/>
  <c r="P170" i="25" s="1"/>
  <c r="L275" i="25"/>
  <c r="P262" i="25"/>
  <c r="P328" i="25"/>
  <c r="P270" i="25"/>
  <c r="P236" i="25"/>
  <c r="P165" i="25"/>
  <c r="N164" i="25"/>
  <c r="P237" i="25"/>
  <c r="L525" i="25"/>
  <c r="P269" i="25"/>
  <c r="N363" i="25"/>
  <c r="N88" i="25"/>
  <c r="P227" i="25"/>
  <c r="L88" i="25"/>
  <c r="L164" i="25"/>
  <c r="R399" i="25"/>
  <c r="R252" i="25"/>
  <c r="R253" i="25"/>
  <c r="R400" i="25"/>
  <c r="P177" i="25"/>
  <c r="N179" i="25"/>
  <c r="P428" i="25"/>
  <c r="P131" i="25"/>
  <c r="L363" i="25"/>
  <c r="N242" i="25"/>
  <c r="P168" i="25"/>
  <c r="N167" i="25"/>
  <c r="P167" i="25" s="1"/>
  <c r="P423" i="25"/>
  <c r="N559" i="25"/>
  <c r="N581" i="25" s="1"/>
  <c r="P20" i="25"/>
  <c r="N19" i="25"/>
  <c r="R545" i="25"/>
  <c r="R349" i="25"/>
  <c r="R202" i="25"/>
  <c r="P360" i="25"/>
  <c r="P21" i="25"/>
  <c r="P136" i="25"/>
  <c r="P419" i="25"/>
  <c r="P322" i="25"/>
  <c r="L515" i="25"/>
  <c r="P523" i="25"/>
  <c r="R251" i="25"/>
  <c r="R398" i="25"/>
  <c r="R544" i="25"/>
  <c r="R348" i="25"/>
  <c r="R201" i="25"/>
  <c r="S3" i="1"/>
  <c r="Q3" i="1"/>
  <c r="P548" i="5"/>
  <c r="P450" i="5"/>
  <c r="P352" i="5"/>
  <c r="M507" i="4"/>
  <c r="Q153" i="5"/>
  <c r="Q448" i="5" s="1"/>
  <c r="R106" i="4"/>
  <c r="R401" i="4" s="1"/>
  <c r="M236" i="4"/>
  <c r="K459" i="4"/>
  <c r="G132" i="1" s="1"/>
  <c r="K560" i="4"/>
  <c r="M241" i="4"/>
  <c r="A166" i="4"/>
  <c r="P400" i="4"/>
  <c r="A316" i="4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Q502" i="3"/>
  <c r="M423" i="3"/>
  <c r="O423" i="3" s="1"/>
  <c r="K165" i="3"/>
  <c r="K191" i="3"/>
  <c r="M567" i="3"/>
  <c r="M192" i="3"/>
  <c r="M527" i="3"/>
  <c r="M529" i="3"/>
  <c r="O529" i="3" s="1"/>
  <c r="R300" i="3"/>
  <c r="Q105" i="3"/>
  <c r="Q253" i="3" s="1"/>
  <c r="A166" i="3"/>
  <c r="A167" i="3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K426" i="3"/>
  <c r="M39" i="3"/>
  <c r="A105" i="3"/>
  <c r="A400" i="3"/>
  <c r="A449" i="3" s="1"/>
  <c r="M424" i="3"/>
  <c r="Q300" i="3"/>
  <c r="K73" i="4"/>
  <c r="K239" i="3"/>
  <c r="M577" i="3"/>
  <c r="O577" i="3" s="1"/>
  <c r="K77" i="1"/>
  <c r="K100" i="1"/>
  <c r="K80" i="3"/>
  <c r="Q152" i="3"/>
  <c r="Q447" i="3" s="1"/>
  <c r="M239" i="3"/>
  <c r="M319" i="3"/>
  <c r="O319" i="3" s="1"/>
  <c r="M461" i="3"/>
  <c r="M29" i="4"/>
  <c r="O29" i="4" s="1"/>
  <c r="K77" i="4"/>
  <c r="M80" i="3"/>
  <c r="A253" i="3"/>
  <c r="K325" i="3"/>
  <c r="M469" i="3"/>
  <c r="K30" i="4"/>
  <c r="K79" i="4"/>
  <c r="M213" i="4"/>
  <c r="R57" i="4"/>
  <c r="R352" i="4" s="1"/>
  <c r="K115" i="4"/>
  <c r="M361" i="4"/>
  <c r="O361" i="4" s="1"/>
  <c r="M562" i="4"/>
  <c r="K175" i="4"/>
  <c r="H161" i="1"/>
  <c r="M367" i="4"/>
  <c r="O367" i="4" s="1"/>
  <c r="M80" i="4"/>
  <c r="H153" i="1"/>
  <c r="M470" i="4"/>
  <c r="K367" i="4"/>
  <c r="K125" i="3"/>
  <c r="K185" i="4"/>
  <c r="M336" i="3"/>
  <c r="M30" i="4"/>
  <c r="H125" i="1"/>
  <c r="M86" i="3"/>
  <c r="O86" i="3" s="1"/>
  <c r="Q154" i="3"/>
  <c r="Q449" i="3" s="1"/>
  <c r="K31" i="4"/>
  <c r="M85" i="4"/>
  <c r="K214" i="4"/>
  <c r="K264" i="4"/>
  <c r="K562" i="4"/>
  <c r="M267" i="4"/>
  <c r="M283" i="4"/>
  <c r="K169" i="1"/>
  <c r="K150" i="1"/>
  <c r="M409" i="4"/>
  <c r="K82" i="1"/>
  <c r="R496" i="3"/>
  <c r="K127" i="1"/>
  <c r="K381" i="3"/>
  <c r="K42" i="4"/>
  <c r="M219" i="4"/>
  <c r="K323" i="4"/>
  <c r="K322" i="4" s="1"/>
  <c r="M417" i="4"/>
  <c r="M514" i="4"/>
  <c r="P350" i="5"/>
  <c r="K368" i="5"/>
  <c r="K176" i="4"/>
  <c r="K316" i="3"/>
  <c r="K86" i="3"/>
  <c r="K125" i="1"/>
  <c r="K33" i="4"/>
  <c r="K315" i="4"/>
  <c r="M415" i="4"/>
  <c r="M511" i="4"/>
  <c r="M77" i="5"/>
  <c r="O77" i="5" s="1"/>
  <c r="M192" i="5"/>
  <c r="H128" i="1"/>
  <c r="M280" i="3"/>
  <c r="M381" i="3"/>
  <c r="Q154" i="4"/>
  <c r="Q449" i="4" s="1"/>
  <c r="M229" i="4"/>
  <c r="M325" i="4"/>
  <c r="M418" i="4"/>
  <c r="K527" i="4"/>
  <c r="K465" i="4"/>
  <c r="K129" i="1"/>
  <c r="M284" i="3"/>
  <c r="O284" i="3" s="1"/>
  <c r="M382" i="3"/>
  <c r="Q498" i="3"/>
  <c r="M233" i="4"/>
  <c r="K419" i="4"/>
  <c r="K152" i="1"/>
  <c r="M383" i="3"/>
  <c r="Q158" i="4"/>
  <c r="Q453" i="4" s="1"/>
  <c r="K236" i="4"/>
  <c r="K374" i="4"/>
  <c r="K373" i="4" s="1"/>
  <c r="H155" i="1"/>
  <c r="M233" i="3"/>
  <c r="K74" i="4"/>
  <c r="M124" i="4"/>
  <c r="O124" i="4" s="1"/>
  <c r="K390" i="4"/>
  <c r="K116" i="4"/>
  <c r="K160" i="1"/>
  <c r="K121" i="4"/>
  <c r="M122" i="4"/>
  <c r="K229" i="3"/>
  <c r="M123" i="4"/>
  <c r="M76" i="4"/>
  <c r="R546" i="3"/>
  <c r="R203" i="3"/>
  <c r="H135" i="1"/>
  <c r="K326" i="3"/>
  <c r="M426" i="3"/>
  <c r="O426" i="3" s="1"/>
  <c r="R54" i="4"/>
  <c r="R545" i="4" s="1"/>
  <c r="K86" i="4"/>
  <c r="M125" i="4"/>
  <c r="K182" i="4"/>
  <c r="M323" i="4"/>
  <c r="M322" i="4" s="1"/>
  <c r="M40" i="5"/>
  <c r="P203" i="5"/>
  <c r="K40" i="5"/>
  <c r="K193" i="5"/>
  <c r="H92" i="1"/>
  <c r="H113" i="1"/>
  <c r="K137" i="1"/>
  <c r="R56" i="3"/>
  <c r="R547" i="3" s="1"/>
  <c r="K327" i="3"/>
  <c r="M430" i="3"/>
  <c r="K523" i="3"/>
  <c r="M184" i="4"/>
  <c r="M324" i="4"/>
  <c r="M42" i="5"/>
  <c r="M461" i="5"/>
  <c r="A400" i="4"/>
  <c r="A449" i="4" s="1"/>
  <c r="K68" i="1"/>
  <c r="K109" i="1"/>
  <c r="K315" i="5"/>
  <c r="K74" i="1"/>
  <c r="K93" i="1"/>
  <c r="H117" i="1"/>
  <c r="K139" i="1"/>
  <c r="Q60" i="3"/>
  <c r="Q208" i="3" s="1"/>
  <c r="M114" i="3"/>
  <c r="M283" i="3"/>
  <c r="A351" i="3"/>
  <c r="K528" i="3"/>
  <c r="K194" i="4"/>
  <c r="M264" i="4"/>
  <c r="M333" i="4"/>
  <c r="M194" i="4"/>
  <c r="M266" i="4"/>
  <c r="A351" i="4"/>
  <c r="M414" i="4"/>
  <c r="M114" i="5"/>
  <c r="H69" i="1"/>
  <c r="H90" i="1"/>
  <c r="H110" i="1"/>
  <c r="H134" i="1"/>
  <c r="K117" i="1"/>
  <c r="H141" i="1"/>
  <c r="H118" i="1"/>
  <c r="A105" i="4"/>
  <c r="K111" i="1"/>
  <c r="K134" i="1"/>
  <c r="K75" i="1"/>
  <c r="K141" i="1"/>
  <c r="K96" i="1"/>
  <c r="H121" i="1"/>
  <c r="K143" i="1"/>
  <c r="M76" i="3"/>
  <c r="M118" i="3"/>
  <c r="K194" i="3"/>
  <c r="R299" i="3"/>
  <c r="K367" i="3"/>
  <c r="Q60" i="4"/>
  <c r="Q355" i="4" s="1"/>
  <c r="A154" i="4"/>
  <c r="K268" i="4"/>
  <c r="M416" i="4"/>
  <c r="O416" i="4" s="1"/>
  <c r="K116" i="5"/>
  <c r="K91" i="1"/>
  <c r="A56" i="3"/>
  <c r="K72" i="1"/>
  <c r="H116" i="1"/>
  <c r="H139" i="1"/>
  <c r="K76" i="1"/>
  <c r="K121" i="1"/>
  <c r="M79" i="3"/>
  <c r="K119" i="3"/>
  <c r="M378" i="3"/>
  <c r="M377" i="3" s="1"/>
  <c r="M212" i="4"/>
  <c r="M268" i="4"/>
  <c r="K417" i="4"/>
  <c r="K117" i="5"/>
  <c r="K236" i="5"/>
  <c r="M236" i="5"/>
  <c r="M365" i="5"/>
  <c r="A302" i="4"/>
  <c r="M68" i="5"/>
  <c r="K372" i="5"/>
  <c r="K69" i="5"/>
  <c r="M509" i="5"/>
  <c r="O509" i="5" s="1"/>
  <c r="H130" i="1"/>
  <c r="K130" i="1"/>
  <c r="H108" i="1"/>
  <c r="H67" i="1"/>
  <c r="K108" i="1"/>
  <c r="H131" i="1"/>
  <c r="Q54" i="3"/>
  <c r="Q545" i="3" s="1"/>
  <c r="Q103" i="3"/>
  <c r="Q251" i="3" s="1"/>
  <c r="K80" i="5"/>
  <c r="M514" i="5"/>
  <c r="H109" i="1"/>
  <c r="K131" i="1"/>
  <c r="H181" i="1"/>
  <c r="R154" i="3"/>
  <c r="R449" i="3" s="1"/>
  <c r="P252" i="3"/>
  <c r="K419" i="3"/>
  <c r="K39" i="4"/>
  <c r="M77" i="4"/>
  <c r="O77" i="4" s="1"/>
  <c r="K123" i="4"/>
  <c r="K168" i="4"/>
  <c r="K167" i="4" s="1"/>
  <c r="M234" i="4"/>
  <c r="M380" i="4"/>
  <c r="M379" i="4" s="1"/>
  <c r="M558" i="4"/>
  <c r="M557" i="4" s="1"/>
  <c r="M418" i="5"/>
  <c r="K528" i="5"/>
  <c r="K469" i="5"/>
  <c r="M366" i="5"/>
  <c r="O366" i="5" s="1"/>
  <c r="K323" i="5"/>
  <c r="K322" i="5" s="1"/>
  <c r="K279" i="5"/>
  <c r="M231" i="5"/>
  <c r="O231" i="5" s="1"/>
  <c r="K170" i="5"/>
  <c r="K136" i="5"/>
  <c r="K118" i="5"/>
  <c r="K85" i="5"/>
  <c r="K67" i="5"/>
  <c r="K43" i="5"/>
  <c r="M572" i="5"/>
  <c r="K430" i="5"/>
  <c r="K263" i="5"/>
  <c r="M220" i="5"/>
  <c r="K190" i="5"/>
  <c r="M76" i="5"/>
  <c r="K38" i="5"/>
  <c r="M571" i="5"/>
  <c r="K429" i="5"/>
  <c r="M383" i="5"/>
  <c r="K220" i="5"/>
  <c r="M187" i="5"/>
  <c r="K76" i="5"/>
  <c r="M36" i="5"/>
  <c r="K17" i="5"/>
  <c r="M561" i="5"/>
  <c r="M420" i="5"/>
  <c r="M378" i="5"/>
  <c r="M377" i="5" s="1"/>
  <c r="K335" i="5"/>
  <c r="M214" i="5"/>
  <c r="M184" i="5"/>
  <c r="K74" i="5"/>
  <c r="K33" i="5"/>
  <c r="K566" i="5"/>
  <c r="M427" i="5"/>
  <c r="K383" i="5"/>
  <c r="K338" i="5"/>
  <c r="M262" i="5"/>
  <c r="K186" i="5"/>
  <c r="M124" i="5"/>
  <c r="O124" i="5" s="1"/>
  <c r="K35" i="5"/>
  <c r="M562" i="5"/>
  <c r="K422" i="5"/>
  <c r="M381" i="5"/>
  <c r="M336" i="5"/>
  <c r="M185" i="5"/>
  <c r="M123" i="5"/>
  <c r="M74" i="5"/>
  <c r="M34" i="5"/>
  <c r="K123" i="5"/>
  <c r="M416" i="5"/>
  <c r="O416" i="5" s="1"/>
  <c r="M376" i="5"/>
  <c r="K334" i="5"/>
  <c r="M183" i="5"/>
  <c r="O183" i="5" s="1"/>
  <c r="M121" i="5"/>
  <c r="M72" i="5"/>
  <c r="K32" i="5"/>
  <c r="M414" i="5"/>
  <c r="K376" i="5"/>
  <c r="M240" i="5"/>
  <c r="O240" i="5" s="1"/>
  <c r="K212" i="5"/>
  <c r="K183" i="5"/>
  <c r="K72" i="5"/>
  <c r="M31" i="5"/>
  <c r="M412" i="5"/>
  <c r="M372" i="5"/>
  <c r="O372" i="5" s="1"/>
  <c r="K239" i="5"/>
  <c r="K178" i="5"/>
  <c r="M120" i="5"/>
  <c r="M69" i="5"/>
  <c r="M29" i="5"/>
  <c r="O29" i="5" s="1"/>
  <c r="K42" i="5"/>
  <c r="K73" i="5"/>
  <c r="K115" i="5"/>
  <c r="P201" i="5"/>
  <c r="K366" i="5"/>
  <c r="K514" i="5"/>
  <c r="M43" i="5"/>
  <c r="M78" i="5"/>
  <c r="M116" i="5"/>
  <c r="K370" i="5"/>
  <c r="K459" i="5"/>
  <c r="G91" i="1" s="1"/>
  <c r="M524" i="5"/>
  <c r="R202" i="3"/>
  <c r="K174" i="1"/>
  <c r="M136" i="3"/>
  <c r="M212" i="3"/>
  <c r="R349" i="3"/>
  <c r="M31" i="4"/>
  <c r="P399" i="4"/>
  <c r="P252" i="4"/>
  <c r="K132" i="4"/>
  <c r="M176" i="4"/>
  <c r="M222" i="4"/>
  <c r="K269" i="4"/>
  <c r="K327" i="4"/>
  <c r="K381" i="4"/>
  <c r="M421" i="4"/>
  <c r="M564" i="4"/>
  <c r="M81" i="5"/>
  <c r="M118" i="5"/>
  <c r="M264" i="5"/>
  <c r="K316" i="5"/>
  <c r="K378" i="5"/>
  <c r="K377" i="5" s="1"/>
  <c r="M469" i="5"/>
  <c r="P544" i="5"/>
  <c r="R350" i="3"/>
  <c r="R104" i="4"/>
  <c r="R252" i="4" s="1"/>
  <c r="K270" i="4"/>
  <c r="M327" i="4"/>
  <c r="O327" i="4" s="1"/>
  <c r="K382" i="4"/>
  <c r="K422" i="4"/>
  <c r="M571" i="4"/>
  <c r="K82" i="5"/>
  <c r="K119" i="5"/>
  <c r="M265" i="5"/>
  <c r="M316" i="5"/>
  <c r="M385" i="5"/>
  <c r="O385" i="5" s="1"/>
  <c r="K471" i="5"/>
  <c r="H175" i="1"/>
  <c r="K17" i="3"/>
  <c r="K138" i="3"/>
  <c r="M169" i="3"/>
  <c r="K176" i="1"/>
  <c r="K21" i="3"/>
  <c r="K171" i="3"/>
  <c r="K170" i="3" s="1"/>
  <c r="K562" i="3"/>
  <c r="Q303" i="4"/>
  <c r="Q106" i="4"/>
  <c r="Q254" i="4" s="1"/>
  <c r="K35" i="4"/>
  <c r="K68" i="4"/>
  <c r="K136" i="4"/>
  <c r="M182" i="4"/>
  <c r="K230" i="4"/>
  <c r="M272" i="4"/>
  <c r="M382" i="4"/>
  <c r="M423" i="4"/>
  <c r="O423" i="4" s="1"/>
  <c r="K20" i="5"/>
  <c r="M82" i="5"/>
  <c r="K120" i="5"/>
  <c r="M266" i="5"/>
  <c r="K386" i="5"/>
  <c r="K177" i="1"/>
  <c r="M21" i="3"/>
  <c r="O21" i="3" s="1"/>
  <c r="M171" i="3"/>
  <c r="M170" i="3" s="1"/>
  <c r="K220" i="3"/>
  <c r="K263" i="3"/>
  <c r="M565" i="3"/>
  <c r="K36" i="4"/>
  <c r="M68" i="4"/>
  <c r="K183" i="4"/>
  <c r="K231" i="4"/>
  <c r="K273" i="4"/>
  <c r="K386" i="4"/>
  <c r="M428" i="4"/>
  <c r="M20" i="5"/>
  <c r="O20" i="5" s="1"/>
  <c r="K83" i="5"/>
  <c r="K122" i="5"/>
  <c r="K269" i="5"/>
  <c r="M387" i="5"/>
  <c r="K179" i="1"/>
  <c r="M28" i="3"/>
  <c r="K176" i="3"/>
  <c r="M221" i="3"/>
  <c r="M264" i="3"/>
  <c r="Q306" i="4"/>
  <c r="Q551" i="4"/>
  <c r="K38" i="4"/>
  <c r="M183" i="4"/>
  <c r="O183" i="4" s="1"/>
  <c r="K232" i="4"/>
  <c r="M274" i="4"/>
  <c r="K333" i="4"/>
  <c r="K388" i="4"/>
  <c r="K22" i="5"/>
  <c r="M85" i="5"/>
  <c r="K125" i="5"/>
  <c r="M166" i="5"/>
  <c r="O166" i="5" s="1"/>
  <c r="M272" i="5"/>
  <c r="K319" i="5"/>
  <c r="K388" i="5"/>
  <c r="R495" i="3"/>
  <c r="R102" i="3"/>
  <c r="M22" i="5"/>
  <c r="K87" i="5"/>
  <c r="K126" i="5"/>
  <c r="K273" i="5"/>
  <c r="K325" i="5"/>
  <c r="K561" i="5"/>
  <c r="M166" i="3"/>
  <c r="O166" i="3" s="1"/>
  <c r="M339" i="3"/>
  <c r="M387" i="3"/>
  <c r="K360" i="3"/>
  <c r="K32" i="3"/>
  <c r="K185" i="3"/>
  <c r="K224" i="3"/>
  <c r="K267" i="3"/>
  <c r="K361" i="3"/>
  <c r="M410" i="3"/>
  <c r="M508" i="3"/>
  <c r="M568" i="3"/>
  <c r="M569" i="4"/>
  <c r="K561" i="4"/>
  <c r="K510" i="4"/>
  <c r="M460" i="4"/>
  <c r="M420" i="4"/>
  <c r="M390" i="4"/>
  <c r="O390" i="4" s="1"/>
  <c r="M362" i="4"/>
  <c r="K329" i="4"/>
  <c r="M329" i="4" s="1"/>
  <c r="O329" i="4" s="1"/>
  <c r="M269" i="4"/>
  <c r="K184" i="4"/>
  <c r="M36" i="4"/>
  <c r="K17" i="4"/>
  <c r="M578" i="4"/>
  <c r="M412" i="4"/>
  <c r="K378" i="4"/>
  <c r="K377" i="4" s="1"/>
  <c r="K321" i="4"/>
  <c r="K320" i="4" s="1"/>
  <c r="M282" i="4"/>
  <c r="O282" i="4" s="1"/>
  <c r="M262" i="4"/>
  <c r="K229" i="4"/>
  <c r="K193" i="4"/>
  <c r="M171" i="4"/>
  <c r="M170" i="4" s="1"/>
  <c r="M119" i="4"/>
  <c r="K72" i="4"/>
  <c r="K578" i="4"/>
  <c r="M432" i="4"/>
  <c r="K412" i="4"/>
  <c r="M375" i="4"/>
  <c r="M319" i="4"/>
  <c r="O319" i="4" s="1"/>
  <c r="K282" i="4"/>
  <c r="K227" i="4"/>
  <c r="M192" i="4"/>
  <c r="K119" i="4"/>
  <c r="M87" i="4"/>
  <c r="K28" i="4"/>
  <c r="K574" i="4"/>
  <c r="M527" i="4"/>
  <c r="K429" i="4"/>
  <c r="M338" i="4"/>
  <c r="M316" i="4"/>
  <c r="K279" i="4"/>
  <c r="M223" i="4"/>
  <c r="M189" i="4"/>
  <c r="M576" i="4"/>
  <c r="O576" i="4" s="1"/>
  <c r="M430" i="4"/>
  <c r="M411" i="4"/>
  <c r="K375" i="4"/>
  <c r="K319" i="4"/>
  <c r="M281" i="4"/>
  <c r="M226" i="4"/>
  <c r="M190" i="4"/>
  <c r="M169" i="4"/>
  <c r="M137" i="4"/>
  <c r="K118" i="4"/>
  <c r="K87" i="4"/>
  <c r="M70" i="4"/>
  <c r="K575" i="4"/>
  <c r="M429" i="4"/>
  <c r="O429" i="4" s="1"/>
  <c r="K410" i="4"/>
  <c r="M339" i="4"/>
  <c r="K318" i="4"/>
  <c r="K281" i="4"/>
  <c r="M224" i="4"/>
  <c r="K190" i="4"/>
  <c r="M168" i="4"/>
  <c r="O168" i="4" s="1"/>
  <c r="K137" i="4"/>
  <c r="M116" i="4"/>
  <c r="M86" i="4"/>
  <c r="O86" i="4" s="1"/>
  <c r="M69" i="4"/>
  <c r="K43" i="4"/>
  <c r="M23" i="4"/>
  <c r="M374" i="4"/>
  <c r="O374" i="4" s="1"/>
  <c r="K569" i="4"/>
  <c r="M526" i="4"/>
  <c r="O526" i="4" s="1"/>
  <c r="K469" i="4"/>
  <c r="K428" i="4"/>
  <c r="K409" i="4"/>
  <c r="M336" i="4"/>
  <c r="K314" i="4"/>
  <c r="K274" i="4"/>
  <c r="K240" i="4"/>
  <c r="M221" i="4"/>
  <c r="M188" i="4"/>
  <c r="K166" i="4"/>
  <c r="K85" i="4"/>
  <c r="K67" i="4"/>
  <c r="M41" i="4"/>
  <c r="M22" i="4"/>
  <c r="K368" i="4"/>
  <c r="K65" i="4"/>
  <c r="M567" i="4"/>
  <c r="K526" i="4"/>
  <c r="M467" i="4"/>
  <c r="M424" i="4"/>
  <c r="M370" i="4"/>
  <c r="K336" i="4"/>
  <c r="M237" i="4"/>
  <c r="K221" i="4"/>
  <c r="K188" i="4"/>
  <c r="M133" i="4"/>
  <c r="M114" i="4"/>
  <c r="K83" i="4"/>
  <c r="M65" i="4"/>
  <c r="K41" i="4"/>
  <c r="K22" i="4"/>
  <c r="K565" i="4"/>
  <c r="K524" i="4"/>
  <c r="M465" i="4"/>
  <c r="O465" i="4" s="1"/>
  <c r="M334" i="4"/>
  <c r="M312" i="4"/>
  <c r="M273" i="4"/>
  <c r="K237" i="4"/>
  <c r="M220" i="4"/>
  <c r="M187" i="4"/>
  <c r="K133" i="4"/>
  <c r="K114" i="4"/>
  <c r="K81" i="4"/>
  <c r="M40" i="4"/>
  <c r="M39" i="4"/>
  <c r="M73" i="4"/>
  <c r="K234" i="4"/>
  <c r="K338" i="4"/>
  <c r="P398" i="4"/>
  <c r="M508" i="4"/>
  <c r="P397" i="5"/>
  <c r="P250" i="5"/>
  <c r="K127" i="5"/>
  <c r="K169" i="5"/>
  <c r="K223" i="5"/>
  <c r="K274" i="5"/>
  <c r="K327" i="5"/>
  <c r="M573" i="5"/>
  <c r="K29" i="3"/>
  <c r="R151" i="3"/>
  <c r="R446" i="3" s="1"/>
  <c r="K266" i="3"/>
  <c r="M409" i="3"/>
  <c r="M458" i="3"/>
  <c r="J173" i="1" s="1"/>
  <c r="K507" i="3"/>
  <c r="M23" i="5"/>
  <c r="M132" i="5"/>
  <c r="M170" i="5"/>
  <c r="K225" i="5"/>
  <c r="M283" i="5"/>
  <c r="M327" i="5"/>
  <c r="M575" i="5"/>
  <c r="M425" i="3"/>
  <c r="O425" i="3" s="1"/>
  <c r="M389" i="3"/>
  <c r="K362" i="3"/>
  <c r="M324" i="3"/>
  <c r="AS39" i="16" s="1"/>
  <c r="M263" i="3"/>
  <c r="M229" i="3"/>
  <c r="M116" i="3"/>
  <c r="M85" i="3"/>
  <c r="M29" i="3"/>
  <c r="O29" i="3" s="1"/>
  <c r="K565" i="3"/>
  <c r="K416" i="3"/>
  <c r="M374" i="3"/>
  <c r="O374" i="3" s="1"/>
  <c r="K339" i="3"/>
  <c r="K279" i="3"/>
  <c r="K187" i="3"/>
  <c r="M132" i="3"/>
  <c r="M70" i="3"/>
  <c r="K564" i="3"/>
  <c r="M415" i="3"/>
  <c r="K372" i="3"/>
  <c r="M338" i="3"/>
  <c r="M274" i="3"/>
  <c r="M240" i="3"/>
  <c r="O240" i="3" s="1"/>
  <c r="K214" i="3"/>
  <c r="K186" i="3"/>
  <c r="K131" i="3"/>
  <c r="K70" i="3"/>
  <c r="M43" i="3"/>
  <c r="K563" i="3"/>
  <c r="M514" i="3"/>
  <c r="M471" i="3"/>
  <c r="K414" i="3"/>
  <c r="M370" i="3"/>
  <c r="K338" i="3"/>
  <c r="K272" i="3"/>
  <c r="K240" i="3"/>
  <c r="K213" i="3"/>
  <c r="M185" i="3"/>
  <c r="M127" i="3"/>
  <c r="M67" i="3"/>
  <c r="K41" i="3"/>
  <c r="K561" i="3"/>
  <c r="K511" i="3"/>
  <c r="M465" i="3"/>
  <c r="O465" i="3" s="1"/>
  <c r="K409" i="3"/>
  <c r="K336" i="3"/>
  <c r="M236" i="3"/>
  <c r="M178" i="3"/>
  <c r="K37" i="3"/>
  <c r="K510" i="3"/>
  <c r="K431" i="3"/>
  <c r="K269" i="3"/>
  <c r="M177" i="3"/>
  <c r="M119" i="3"/>
  <c r="K35" i="3"/>
  <c r="K560" i="3"/>
  <c r="M510" i="3"/>
  <c r="K465" i="3"/>
  <c r="M432" i="3"/>
  <c r="M366" i="3"/>
  <c r="O366" i="3" s="1"/>
  <c r="K333" i="3"/>
  <c r="M269" i="3"/>
  <c r="M235" i="3"/>
  <c r="K178" i="3"/>
  <c r="K124" i="3"/>
  <c r="K36" i="3"/>
  <c r="K464" i="3"/>
  <c r="K366" i="3"/>
  <c r="K235" i="3"/>
  <c r="K87" i="3"/>
  <c r="M134" i="3"/>
  <c r="M165" i="3"/>
  <c r="O165" i="3" s="1"/>
  <c r="K337" i="3"/>
  <c r="M386" i="3"/>
  <c r="H171" i="1"/>
  <c r="H183" i="1"/>
  <c r="H157" i="1"/>
  <c r="H174" i="1"/>
  <c r="K170" i="1"/>
  <c r="H167" i="1"/>
  <c r="H163" i="1"/>
  <c r="H165" i="1"/>
  <c r="K185" i="1"/>
  <c r="R152" i="3"/>
  <c r="R447" i="3" s="1"/>
  <c r="R103" i="3"/>
  <c r="R398" i="3" s="1"/>
  <c r="M32" i="3"/>
  <c r="M65" i="3"/>
  <c r="K188" i="3"/>
  <c r="M224" i="3"/>
  <c r="M270" i="3"/>
  <c r="M362" i="3"/>
  <c r="M416" i="3"/>
  <c r="O416" i="3" s="1"/>
  <c r="K459" i="3"/>
  <c r="G174" i="1" s="1"/>
  <c r="K513" i="3"/>
  <c r="K572" i="3"/>
  <c r="H150" i="1"/>
  <c r="M34" i="3"/>
  <c r="K71" i="3"/>
  <c r="K189" i="3"/>
  <c r="M225" i="3"/>
  <c r="K271" i="3"/>
  <c r="K314" i="3"/>
  <c r="K365" i="3"/>
  <c r="K417" i="3"/>
  <c r="M513" i="3"/>
  <c r="O513" i="3" s="1"/>
  <c r="K573" i="3"/>
  <c r="M42" i="4"/>
  <c r="M74" i="4"/>
  <c r="K189" i="4"/>
  <c r="M235" i="4"/>
  <c r="K514" i="4"/>
  <c r="K28" i="5"/>
  <c r="M133" i="5"/>
  <c r="K176" i="5"/>
  <c r="K226" i="5"/>
  <c r="K284" i="5"/>
  <c r="M334" i="5"/>
  <c r="M576" i="5"/>
  <c r="R497" i="3"/>
  <c r="R104" i="3"/>
  <c r="R301" i="3"/>
  <c r="R153" i="3"/>
  <c r="R448" i="3" s="1"/>
  <c r="K38" i="3"/>
  <c r="M74" i="3"/>
  <c r="M189" i="3"/>
  <c r="M226" i="3"/>
  <c r="K280" i="3"/>
  <c r="K315" i="3"/>
  <c r="M365" i="3"/>
  <c r="M417" i="3"/>
  <c r="K522" i="3"/>
  <c r="K521" i="3" s="1"/>
  <c r="M575" i="3"/>
  <c r="K29" i="5"/>
  <c r="K65" i="5"/>
  <c r="K134" i="5"/>
  <c r="M176" i="5"/>
  <c r="M226" i="5"/>
  <c r="M409" i="5"/>
  <c r="R498" i="5"/>
  <c r="R105" i="5"/>
  <c r="R253" i="5" s="1"/>
  <c r="R154" i="5"/>
  <c r="R449" i="5" s="1"/>
  <c r="R56" i="5"/>
  <c r="R204" i="5" s="1"/>
  <c r="M32" i="5"/>
  <c r="K228" i="5"/>
  <c r="K410" i="5"/>
  <c r="K318" i="3"/>
  <c r="M420" i="3"/>
  <c r="M523" i="3"/>
  <c r="K77" i="3"/>
  <c r="M191" i="3"/>
  <c r="K230" i="3"/>
  <c r="K282" i="3"/>
  <c r="K368" i="3"/>
  <c r="K463" i="3"/>
  <c r="K578" i="3"/>
  <c r="Q155" i="5"/>
  <c r="Q450" i="5" s="1"/>
  <c r="M38" i="5"/>
  <c r="K66" i="5"/>
  <c r="M138" i="5"/>
  <c r="M190" i="5"/>
  <c r="M229" i="5"/>
  <c r="M411" i="5"/>
  <c r="H100" i="1"/>
  <c r="H94" i="1"/>
  <c r="K102" i="1"/>
  <c r="K88" i="1"/>
  <c r="K70" i="1"/>
  <c r="H84" i="1"/>
  <c r="H98" i="1"/>
  <c r="K67" i="1"/>
  <c r="P348" i="3"/>
  <c r="P544" i="3"/>
  <c r="P201" i="3"/>
  <c r="M77" i="3"/>
  <c r="O77" i="3" s="1"/>
  <c r="K192" i="3"/>
  <c r="K233" i="3"/>
  <c r="M282" i="3"/>
  <c r="O282" i="3" s="1"/>
  <c r="K319" i="3"/>
  <c r="K375" i="3"/>
  <c r="K422" i="3"/>
  <c r="M466" i="3"/>
  <c r="M524" i="3"/>
  <c r="M578" i="3"/>
  <c r="M21" i="4"/>
  <c r="O21" i="4" s="1"/>
  <c r="P546" i="4"/>
  <c r="P350" i="4"/>
  <c r="K78" i="4"/>
  <c r="M121" i="4"/>
  <c r="K462" i="4"/>
  <c r="R155" i="5"/>
  <c r="R450" i="5" s="1"/>
  <c r="R106" i="5"/>
  <c r="R401" i="5" s="1"/>
  <c r="M66" i="5"/>
  <c r="K231" i="5"/>
  <c r="K360" i="5"/>
  <c r="M417" i="5"/>
  <c r="Q495" i="4"/>
  <c r="Q53" i="4"/>
  <c r="Q201" i="4" s="1"/>
  <c r="K39" i="5"/>
  <c r="M67" i="5"/>
  <c r="K192" i="5"/>
  <c r="K235" i="5"/>
  <c r="R302" i="5"/>
  <c r="M432" i="5"/>
  <c r="K509" i="5"/>
  <c r="K119" i="1"/>
  <c r="H138" i="1"/>
  <c r="A302" i="3"/>
  <c r="K120" i="1"/>
  <c r="K138" i="1"/>
  <c r="P349" i="4"/>
  <c r="P545" i="4"/>
  <c r="H88" i="1"/>
  <c r="K89" i="1"/>
  <c r="H127" i="1"/>
  <c r="H143" i="1"/>
  <c r="A547" i="4"/>
  <c r="K113" i="1"/>
  <c r="K133" i="1"/>
  <c r="Q352" i="3"/>
  <c r="Q548" i="3"/>
  <c r="Q205" i="3"/>
  <c r="P349" i="3"/>
  <c r="P250" i="3"/>
  <c r="P397" i="3"/>
  <c r="R155" i="3"/>
  <c r="R450" i="3" s="1"/>
  <c r="P203" i="3"/>
  <c r="P350" i="3"/>
  <c r="P204" i="3"/>
  <c r="P547" i="3"/>
  <c r="P398" i="3"/>
  <c r="P251" i="3"/>
  <c r="Q299" i="3"/>
  <c r="Q102" i="3"/>
  <c r="Q495" i="3"/>
  <c r="Q53" i="3"/>
  <c r="H79" i="1"/>
  <c r="K84" i="1"/>
  <c r="H89" i="1"/>
  <c r="K92" i="1"/>
  <c r="P351" i="3"/>
  <c r="H97" i="1"/>
  <c r="H76" i="1"/>
  <c r="K97" i="1"/>
  <c r="H68" i="1"/>
  <c r="K86" i="1"/>
  <c r="H86" i="1"/>
  <c r="H93" i="1"/>
  <c r="H102" i="1"/>
  <c r="K165" i="1"/>
  <c r="H173" i="1"/>
  <c r="H72" i="1"/>
  <c r="K79" i="1"/>
  <c r="K98" i="1"/>
  <c r="R57" i="3"/>
  <c r="P253" i="3"/>
  <c r="P352" i="4"/>
  <c r="P548" i="4"/>
  <c r="P205" i="4"/>
  <c r="Q301" i="3"/>
  <c r="Q497" i="3"/>
  <c r="Q55" i="3"/>
  <c r="Q104" i="3"/>
  <c r="P254" i="3"/>
  <c r="P401" i="3"/>
  <c r="Q496" i="4"/>
  <c r="Q300" i="4"/>
  <c r="Q152" i="4"/>
  <c r="Q447" i="4" s="1"/>
  <c r="Q54" i="4"/>
  <c r="Q103" i="4"/>
  <c r="H80" i="1"/>
  <c r="K87" i="1"/>
  <c r="K90" i="1"/>
  <c r="D4" i="2"/>
  <c r="R148" i="3" s="1"/>
  <c r="Q301" i="4"/>
  <c r="Q55" i="4"/>
  <c r="Q497" i="4"/>
  <c r="Q153" i="4"/>
  <c r="Q448" i="4" s="1"/>
  <c r="Q104" i="4"/>
  <c r="K69" i="1"/>
  <c r="K80" i="1"/>
  <c r="H87" i="1"/>
  <c r="H99" i="1"/>
  <c r="Q155" i="3"/>
  <c r="Q450" i="3" s="1"/>
  <c r="Q106" i="3"/>
  <c r="Q499" i="3"/>
  <c r="Q303" i="3"/>
  <c r="P545" i="3"/>
  <c r="H74" i="1"/>
  <c r="A6" i="2"/>
  <c r="R303" i="3"/>
  <c r="R106" i="3"/>
  <c r="Q153" i="3"/>
  <c r="Q448" i="3" s="1"/>
  <c r="H91" i="1"/>
  <c r="K94" i="1"/>
  <c r="R201" i="3"/>
  <c r="R544" i="3"/>
  <c r="H70" i="1"/>
  <c r="H78" i="1"/>
  <c r="H77" i="1"/>
  <c r="H82" i="1"/>
  <c r="H96" i="1"/>
  <c r="K99" i="1"/>
  <c r="H75" i="1"/>
  <c r="K182" i="1"/>
  <c r="K171" i="1"/>
  <c r="K158" i="1"/>
  <c r="H185" i="1"/>
  <c r="K180" i="1"/>
  <c r="H176" i="1"/>
  <c r="K172" i="1"/>
  <c r="H169" i="1"/>
  <c r="K162" i="1"/>
  <c r="K183" i="1"/>
  <c r="H180" i="1"/>
  <c r="K175" i="1"/>
  <c r="H172" i="1"/>
  <c r="K167" i="1"/>
  <c r="H162" i="1"/>
  <c r="K181" i="1"/>
  <c r="H177" i="1"/>
  <c r="K173" i="1"/>
  <c r="H170" i="1"/>
  <c r="K163" i="1"/>
  <c r="H160" i="1"/>
  <c r="K155" i="1"/>
  <c r="H152" i="1"/>
  <c r="K153" i="1"/>
  <c r="H158" i="1"/>
  <c r="H179" i="1"/>
  <c r="K157" i="1"/>
  <c r="K161" i="1"/>
  <c r="R348" i="3"/>
  <c r="R53" i="4"/>
  <c r="K512" i="3"/>
  <c r="M572" i="3"/>
  <c r="R154" i="4"/>
  <c r="R449" i="4" s="1"/>
  <c r="P351" i="4"/>
  <c r="P547" i="4"/>
  <c r="Q551" i="3"/>
  <c r="Q158" i="3"/>
  <c r="Q453" i="3" s="1"/>
  <c r="K22" i="3"/>
  <c r="K31" i="3"/>
  <c r="M38" i="3"/>
  <c r="K183" i="3"/>
  <c r="M271" i="3"/>
  <c r="K281" i="3"/>
  <c r="K329" i="3"/>
  <c r="M329" i="3" s="1"/>
  <c r="AS65" i="16" s="1"/>
  <c r="M367" i="3"/>
  <c r="O367" i="3" s="1"/>
  <c r="K427" i="3"/>
  <c r="K467" i="3"/>
  <c r="K558" i="3"/>
  <c r="K557" i="3" s="1"/>
  <c r="M566" i="3"/>
  <c r="K574" i="3"/>
  <c r="Q56" i="4"/>
  <c r="P401" i="4"/>
  <c r="P254" i="4"/>
  <c r="M22" i="3"/>
  <c r="K65" i="3"/>
  <c r="M72" i="3"/>
  <c r="K120" i="3"/>
  <c r="K127" i="3"/>
  <c r="M183" i="3"/>
  <c r="O183" i="3" s="1"/>
  <c r="M219" i="3"/>
  <c r="K264" i="3"/>
  <c r="M321" i="3"/>
  <c r="AS47" i="16" s="1"/>
  <c r="O329" i="3"/>
  <c r="M376" i="3"/>
  <c r="K411" i="3"/>
  <c r="M467" i="3"/>
  <c r="R56" i="4"/>
  <c r="P250" i="4"/>
  <c r="Q548" i="4"/>
  <c r="Q352" i="4"/>
  <c r="Q205" i="4"/>
  <c r="K514" i="3"/>
  <c r="K509" i="3"/>
  <c r="K430" i="3"/>
  <c r="K425" i="3"/>
  <c r="K420" i="3"/>
  <c r="K415" i="3"/>
  <c r="K410" i="3"/>
  <c r="M323" i="3"/>
  <c r="M318" i="3"/>
  <c r="AS34" i="16" s="1"/>
  <c r="K270" i="3"/>
  <c r="K265" i="3"/>
  <c r="K236" i="3"/>
  <c r="K231" i="3"/>
  <c r="K226" i="3"/>
  <c r="K221" i="3"/>
  <c r="M214" i="3"/>
  <c r="M176" i="3"/>
  <c r="M571" i="3"/>
  <c r="K566" i="3"/>
  <c r="K470" i="3"/>
  <c r="M428" i="3"/>
  <c r="K423" i="3"/>
  <c r="M385" i="3"/>
  <c r="O385" i="3" s="1"/>
  <c r="K380" i="3"/>
  <c r="K379" i="3" s="1"/>
  <c r="M317" i="3"/>
  <c r="AS33" i="16" s="1"/>
  <c r="M262" i="3"/>
  <c r="M227" i="3"/>
  <c r="K222" i="3"/>
  <c r="K193" i="3"/>
  <c r="M182" i="3"/>
  <c r="K137" i="3"/>
  <c r="M133" i="3"/>
  <c r="M122" i="3"/>
  <c r="K117" i="3"/>
  <c r="M83" i="3"/>
  <c r="M78" i="3"/>
  <c r="M73" i="3"/>
  <c r="M68" i="3"/>
  <c r="K23" i="3"/>
  <c r="M576" i="3"/>
  <c r="O576" i="3" s="1"/>
  <c r="K571" i="3"/>
  <c r="M522" i="3"/>
  <c r="M509" i="3"/>
  <c r="O509" i="3" s="1"/>
  <c r="M460" i="3"/>
  <c r="K428" i="3"/>
  <c r="M412" i="3"/>
  <c r="M390" i="3"/>
  <c r="O390" i="3" s="1"/>
  <c r="K385" i="3"/>
  <c r="M334" i="3"/>
  <c r="K317" i="3"/>
  <c r="M279" i="3"/>
  <c r="M267" i="3"/>
  <c r="K262" i="3"/>
  <c r="M232" i="3"/>
  <c r="K227" i="3"/>
  <c r="M187" i="3"/>
  <c r="K182" i="3"/>
  <c r="M175" i="3"/>
  <c r="K133" i="3"/>
  <c r="M126" i="3"/>
  <c r="K122" i="3"/>
  <c r="K83" i="3"/>
  <c r="K78" i="3"/>
  <c r="K73" i="3"/>
  <c r="K68" i="3"/>
  <c r="M40" i="3"/>
  <c r="M35" i="3"/>
  <c r="M30" i="3"/>
  <c r="K570" i="3"/>
  <c r="M564" i="3"/>
  <c r="M558" i="3"/>
  <c r="M557" i="3" s="1"/>
  <c r="K458" i="3"/>
  <c r="G173" i="1" s="1"/>
  <c r="K424" i="3"/>
  <c r="M418" i="3"/>
  <c r="K412" i="3"/>
  <c r="K389" i="3"/>
  <c r="K383" i="3"/>
  <c r="K334" i="3"/>
  <c r="K321" i="3"/>
  <c r="K320" i="3" s="1"/>
  <c r="M315" i="3"/>
  <c r="AS31" i="16" s="1"/>
  <c r="M281" i="3"/>
  <c r="K274" i="3"/>
  <c r="M268" i="3"/>
  <c r="K219" i="3"/>
  <c r="M194" i="3"/>
  <c r="K118" i="3"/>
  <c r="M82" i="3"/>
  <c r="M71" i="3"/>
  <c r="M42" i="3"/>
  <c r="M31" i="3"/>
  <c r="M23" i="3"/>
  <c r="K575" i="3"/>
  <c r="K569" i="3"/>
  <c r="K527" i="3"/>
  <c r="O527" i="3" s="1"/>
  <c r="M512" i="3"/>
  <c r="K471" i="3"/>
  <c r="M464" i="3"/>
  <c r="O464" i="3" s="1"/>
  <c r="M459" i="3"/>
  <c r="K388" i="3"/>
  <c r="K382" i="3"/>
  <c r="K376" i="3"/>
  <c r="K370" i="3"/>
  <c r="K324" i="3"/>
  <c r="M574" i="3"/>
  <c r="O574" i="3" s="1"/>
  <c r="K432" i="3"/>
  <c r="M419" i="3"/>
  <c r="K413" i="3"/>
  <c r="M375" i="3"/>
  <c r="M368" i="3"/>
  <c r="O368" i="3" s="1"/>
  <c r="M361" i="3"/>
  <c r="M327" i="3"/>
  <c r="O327" i="3" s="1"/>
  <c r="K232" i="3"/>
  <c r="K212" i="3"/>
  <c r="M188" i="3"/>
  <c r="K134" i="3"/>
  <c r="K126" i="3"/>
  <c r="K121" i="3"/>
  <c r="K115" i="3"/>
  <c r="K79" i="3"/>
  <c r="O79" i="3" s="1"/>
  <c r="K67" i="3"/>
  <c r="K43" i="3"/>
  <c r="M37" i="3"/>
  <c r="M573" i="3"/>
  <c r="K567" i="3"/>
  <c r="M560" i="3"/>
  <c r="M530" i="3"/>
  <c r="O530" i="3" s="1"/>
  <c r="K524" i="3"/>
  <c r="K508" i="3"/>
  <c r="K466" i="3"/>
  <c r="K460" i="3"/>
  <c r="M431" i="3"/>
  <c r="K418" i="3"/>
  <c r="M411" i="3"/>
  <c r="K387" i="3"/>
  <c r="K374" i="3"/>
  <c r="K373" i="3" s="1"/>
  <c r="K335" i="3"/>
  <c r="M326" i="3"/>
  <c r="AS40" i="16" s="1"/>
  <c r="K284" i="3"/>
  <c r="M237" i="3"/>
  <c r="M231" i="3"/>
  <c r="O231" i="3" s="1"/>
  <c r="K225" i="3"/>
  <c r="M125" i="3"/>
  <c r="M120" i="3"/>
  <c r="K114" i="3"/>
  <c r="K85" i="3"/>
  <c r="K72" i="3"/>
  <c r="M66" i="3"/>
  <c r="K42" i="3"/>
  <c r="M36" i="3"/>
  <c r="K30" i="3"/>
  <c r="K577" i="3"/>
  <c r="M570" i="3"/>
  <c r="M520" i="3"/>
  <c r="M462" i="3"/>
  <c r="M421" i="3"/>
  <c r="K371" i="3"/>
  <c r="K273" i="3"/>
  <c r="M241" i="3"/>
  <c r="M234" i="3"/>
  <c r="M228" i="3"/>
  <c r="M222" i="3"/>
  <c r="M190" i="3"/>
  <c r="M184" i="3"/>
  <c r="K169" i="3"/>
  <c r="M123" i="3"/>
  <c r="M117" i="3"/>
  <c r="K75" i="3"/>
  <c r="K39" i="3"/>
  <c r="M33" i="3"/>
  <c r="M20" i="3"/>
  <c r="O20" i="3" s="1"/>
  <c r="M563" i="3"/>
  <c r="M526" i="3"/>
  <c r="K520" i="3"/>
  <c r="M511" i="3"/>
  <c r="M468" i="3"/>
  <c r="K462" i="3"/>
  <c r="M427" i="3"/>
  <c r="K421" i="3"/>
  <c r="K390" i="3"/>
  <c r="M337" i="3"/>
  <c r="K323" i="3"/>
  <c r="K322" i="3" s="1"/>
  <c r="M316" i="3"/>
  <c r="AS32" i="16" s="1"/>
  <c r="M272" i="3"/>
  <c r="M266" i="3"/>
  <c r="K241" i="3"/>
  <c r="K234" i="3"/>
  <c r="K228" i="3"/>
  <c r="K190" i="3"/>
  <c r="K184" i="3"/>
  <c r="M168" i="3"/>
  <c r="K123" i="3"/>
  <c r="M87" i="3"/>
  <c r="K33" i="3"/>
  <c r="K20" i="3"/>
  <c r="K66" i="3"/>
  <c r="K81" i="3"/>
  <c r="M121" i="3"/>
  <c r="M220" i="3"/>
  <c r="M265" i="3"/>
  <c r="M273" i="3"/>
  <c r="M314" i="3"/>
  <c r="AS30" i="16" s="1"/>
  <c r="M360" i="3"/>
  <c r="M413" i="3"/>
  <c r="K429" i="3"/>
  <c r="K468" i="3"/>
  <c r="M507" i="3"/>
  <c r="K40" i="3"/>
  <c r="K74" i="3"/>
  <c r="M81" i="3"/>
  <c r="K136" i="3"/>
  <c r="K166" i="3"/>
  <c r="K164" i="3" s="1"/>
  <c r="K175" i="3"/>
  <c r="K283" i="3"/>
  <c r="K378" i="3"/>
  <c r="K377" i="3" s="1"/>
  <c r="K386" i="3"/>
  <c r="M429" i="3"/>
  <c r="O429" i="3" s="1"/>
  <c r="K461" i="3"/>
  <c r="K469" i="3"/>
  <c r="K526" i="3"/>
  <c r="K568" i="3"/>
  <c r="K576" i="3"/>
  <c r="R251" i="4"/>
  <c r="R151" i="4"/>
  <c r="R446" i="4" s="1"/>
  <c r="R495" i="4"/>
  <c r="P204" i="4"/>
  <c r="R250" i="5"/>
  <c r="R397" i="5"/>
  <c r="Q202" i="5"/>
  <c r="Q545" i="5"/>
  <c r="Q349" i="5"/>
  <c r="K34" i="3"/>
  <c r="M41" i="3"/>
  <c r="M75" i="3"/>
  <c r="K82" i="3"/>
  <c r="M115" i="3"/>
  <c r="M131" i="3"/>
  <c r="M137" i="3"/>
  <c r="K177" i="3"/>
  <c r="M193" i="3"/>
  <c r="K237" i="3"/>
  <c r="M333" i="3"/>
  <c r="M371" i="3"/>
  <c r="M414" i="3"/>
  <c r="M422" i="3"/>
  <c r="M470" i="3"/>
  <c r="M528" i="3"/>
  <c r="M561" i="3"/>
  <c r="M569" i="3"/>
  <c r="R152" i="4"/>
  <c r="R447" i="4" s="1"/>
  <c r="R496" i="4"/>
  <c r="R300" i="4"/>
  <c r="R55" i="4"/>
  <c r="R497" i="4"/>
  <c r="R153" i="4"/>
  <c r="R448" i="4" s="1"/>
  <c r="K28" i="3"/>
  <c r="P352" i="3"/>
  <c r="P548" i="3"/>
  <c r="K76" i="3"/>
  <c r="K116" i="3"/>
  <c r="M124" i="3"/>
  <c r="O124" i="3" s="1"/>
  <c r="K132" i="3"/>
  <c r="M138" i="3"/>
  <c r="K168" i="3"/>
  <c r="K167" i="3" s="1"/>
  <c r="M186" i="3"/>
  <c r="M213" i="3"/>
  <c r="M230" i="3"/>
  <c r="K268" i="3"/>
  <c r="M325" i="3"/>
  <c r="AS41" i="16" s="1"/>
  <c r="M335" i="3"/>
  <c r="M372" i="3"/>
  <c r="O372" i="3" s="1"/>
  <c r="M380" i="3"/>
  <c r="M388" i="3"/>
  <c r="O388" i="3" s="1"/>
  <c r="M463" i="3"/>
  <c r="K529" i="3"/>
  <c r="M562" i="3"/>
  <c r="Q102" i="4"/>
  <c r="Q151" i="4"/>
  <c r="Q446" i="4" s="1"/>
  <c r="Q105" i="4"/>
  <c r="Q498" i="4"/>
  <c r="P544" i="4"/>
  <c r="P348" i="4"/>
  <c r="R102" i="4"/>
  <c r="Q400" i="5"/>
  <c r="Q253" i="5"/>
  <c r="R105" i="4"/>
  <c r="R302" i="4"/>
  <c r="Q299" i="4"/>
  <c r="M469" i="4"/>
  <c r="K511" i="4"/>
  <c r="K523" i="4"/>
  <c r="K116" i="1"/>
  <c r="M529" i="4"/>
  <c r="O529" i="4" s="1"/>
  <c r="M524" i="4"/>
  <c r="M468" i="4"/>
  <c r="M463" i="4"/>
  <c r="M459" i="4"/>
  <c r="M386" i="4"/>
  <c r="M381" i="4"/>
  <c r="M376" i="4"/>
  <c r="M371" i="4"/>
  <c r="M366" i="4"/>
  <c r="O366" i="4" s="1"/>
  <c r="M577" i="4"/>
  <c r="O577" i="4" s="1"/>
  <c r="K572" i="4"/>
  <c r="M561" i="4"/>
  <c r="M523" i="4"/>
  <c r="M510" i="4"/>
  <c r="M466" i="4"/>
  <c r="K461" i="4"/>
  <c r="M419" i="4"/>
  <c r="K414" i="4"/>
  <c r="K376" i="4"/>
  <c r="K337" i="4"/>
  <c r="M315" i="4"/>
  <c r="K272" i="4"/>
  <c r="K267" i="4"/>
  <c r="K262" i="4"/>
  <c r="K239" i="4"/>
  <c r="K233" i="4"/>
  <c r="O233" i="4" s="1"/>
  <c r="K228" i="4"/>
  <c r="K223" i="4"/>
  <c r="M178" i="4"/>
  <c r="M132" i="4"/>
  <c r="M83" i="4"/>
  <c r="M78" i="4"/>
  <c r="M563" i="4"/>
  <c r="K558" i="4"/>
  <c r="K557" i="4" s="1"/>
  <c r="K520" i="4"/>
  <c r="M512" i="4"/>
  <c r="K507" i="4"/>
  <c r="K468" i="4"/>
  <c r="M426" i="4"/>
  <c r="O426" i="4" s="1"/>
  <c r="K421" i="4"/>
  <c r="M568" i="4"/>
  <c r="K563" i="4"/>
  <c r="M530" i="4"/>
  <c r="K512" i="4"/>
  <c r="M458" i="4"/>
  <c r="M431" i="4"/>
  <c r="K426" i="4"/>
  <c r="M410" i="4"/>
  <c r="M388" i="4"/>
  <c r="O388" i="4" s="1"/>
  <c r="K383" i="4"/>
  <c r="M572" i="4"/>
  <c r="K567" i="4"/>
  <c r="M461" i="4"/>
  <c r="K430" i="4"/>
  <c r="K509" i="4"/>
  <c r="K467" i="4"/>
  <c r="K432" i="4"/>
  <c r="M425" i="4"/>
  <c r="O425" i="4" s="1"/>
  <c r="M389" i="4"/>
  <c r="M383" i="4"/>
  <c r="K372" i="4"/>
  <c r="M360" i="4"/>
  <c r="M337" i="4"/>
  <c r="K325" i="4"/>
  <c r="M314" i="4"/>
  <c r="K573" i="4"/>
  <c r="M528" i="4"/>
  <c r="K463" i="4"/>
  <c r="M413" i="4"/>
  <c r="K389" i="4"/>
  <c r="K335" i="4"/>
  <c r="K317" i="4"/>
  <c r="K271" i="4"/>
  <c r="M230" i="4"/>
  <c r="K225" i="4"/>
  <c r="K191" i="4"/>
  <c r="M573" i="4"/>
  <c r="K566" i="4"/>
  <c r="K529" i="4"/>
  <c r="K522" i="4"/>
  <c r="K521" i="4" s="1"/>
  <c r="K513" i="4"/>
  <c r="K470" i="4"/>
  <c r="K427" i="4"/>
  <c r="K420" i="4"/>
  <c r="K371" i="4"/>
  <c r="K365" i="4"/>
  <c r="M335" i="4"/>
  <c r="M317" i="4"/>
  <c r="K284" i="4"/>
  <c r="M271" i="4"/>
  <c r="M225" i="4"/>
  <c r="K220" i="4"/>
  <c r="K213" i="4"/>
  <c r="M191" i="4"/>
  <c r="K186" i="4"/>
  <c r="K125" i="4"/>
  <c r="M81" i="4"/>
  <c r="K76" i="4"/>
  <c r="K71" i="4"/>
  <c r="K66" i="4"/>
  <c r="M43" i="4"/>
  <c r="M38" i="4"/>
  <c r="M33" i="4"/>
  <c r="M28" i="4"/>
  <c r="M566" i="4"/>
  <c r="K418" i="4"/>
  <c r="K411" i="4"/>
  <c r="M385" i="4"/>
  <c r="O385" i="4" s="1"/>
  <c r="K334" i="4"/>
  <c r="M265" i="4"/>
  <c r="K222" i="4"/>
  <c r="K192" i="4"/>
  <c r="M186" i="4"/>
  <c r="K171" i="4"/>
  <c r="M165" i="4"/>
  <c r="M138" i="4"/>
  <c r="M134" i="4"/>
  <c r="M127" i="4"/>
  <c r="M117" i="4"/>
  <c r="M82" i="4"/>
  <c r="M66" i="4"/>
  <c r="M32" i="4"/>
  <c r="M20" i="4"/>
  <c r="O20" i="4" s="1"/>
  <c r="M574" i="4"/>
  <c r="O574" i="4" s="1"/>
  <c r="M471" i="4"/>
  <c r="M464" i="4"/>
  <c r="O464" i="4" s="1"/>
  <c r="K425" i="4"/>
  <c r="K385" i="4"/>
  <c r="M372" i="4"/>
  <c r="O372" i="4" s="1"/>
  <c r="M365" i="4"/>
  <c r="M326" i="4"/>
  <c r="M279" i="4"/>
  <c r="K265" i="4"/>
  <c r="M240" i="4"/>
  <c r="O240" i="4" s="1"/>
  <c r="M214" i="4"/>
  <c r="K178" i="4"/>
  <c r="K165" i="4"/>
  <c r="K138" i="4"/>
  <c r="K134" i="4"/>
  <c r="K127" i="4"/>
  <c r="K117" i="4"/>
  <c r="K82" i="4"/>
  <c r="M71" i="4"/>
  <c r="M37" i="4"/>
  <c r="K32" i="4"/>
  <c r="K20" i="4"/>
  <c r="K564" i="4"/>
  <c r="K464" i="4"/>
  <c r="K431" i="4"/>
  <c r="K423" i="4"/>
  <c r="K415" i="4"/>
  <c r="K380" i="4"/>
  <c r="K366" i="4"/>
  <c r="K339" i="4"/>
  <c r="K324" i="4"/>
  <c r="K266" i="4"/>
  <c r="M239" i="4"/>
  <c r="M193" i="4"/>
  <c r="K187" i="4"/>
  <c r="M136" i="4"/>
  <c r="M131" i="4"/>
  <c r="K70" i="4"/>
  <c r="K40" i="4"/>
  <c r="M34" i="4"/>
  <c r="K21" i="4"/>
  <c r="K571" i="4"/>
  <c r="K471" i="4"/>
  <c r="M462" i="4"/>
  <c r="M422" i="4"/>
  <c r="M575" i="4"/>
  <c r="K530" i="4"/>
  <c r="K508" i="4"/>
  <c r="K460" i="4"/>
  <c r="K424" i="4"/>
  <c r="K416" i="4"/>
  <c r="K387" i="4"/>
  <c r="M321" i="4"/>
  <c r="K283" i="4"/>
  <c r="K226" i="4"/>
  <c r="K219" i="4"/>
  <c r="M185" i="4"/>
  <c r="K177" i="4"/>
  <c r="K169" i="4"/>
  <c r="K122" i="4"/>
  <c r="M115" i="4"/>
  <c r="M72" i="4"/>
  <c r="K577" i="4"/>
  <c r="K75" i="4"/>
  <c r="K120" i="4"/>
  <c r="K126" i="4"/>
  <c r="M227" i="4"/>
  <c r="K263" i="4"/>
  <c r="M270" i="4"/>
  <c r="K280" i="4"/>
  <c r="M318" i="4"/>
  <c r="M378" i="4"/>
  <c r="M560" i="4"/>
  <c r="K570" i="4"/>
  <c r="R105" i="3"/>
  <c r="R302" i="3"/>
  <c r="K37" i="4"/>
  <c r="K69" i="4"/>
  <c r="M75" i="4"/>
  <c r="M120" i="4"/>
  <c r="M126" i="4"/>
  <c r="M177" i="4"/>
  <c r="K212" i="4"/>
  <c r="M228" i="4"/>
  <c r="K235" i="4"/>
  <c r="M263" i="4"/>
  <c r="M280" i="4"/>
  <c r="K326" i="4"/>
  <c r="K362" i="4"/>
  <c r="K370" i="4"/>
  <c r="M387" i="4"/>
  <c r="M427" i="4"/>
  <c r="M513" i="4"/>
  <c r="O513" i="4" s="1"/>
  <c r="M570" i="4"/>
  <c r="P202" i="5"/>
  <c r="P545" i="5"/>
  <c r="P349" i="5"/>
  <c r="Q397" i="5"/>
  <c r="Q250" i="5"/>
  <c r="A166" i="5"/>
  <c r="A167" i="5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R349" i="5"/>
  <c r="R202" i="5"/>
  <c r="R545" i="5"/>
  <c r="Q546" i="5"/>
  <c r="Q350" i="5"/>
  <c r="Q203" i="5"/>
  <c r="R495" i="5"/>
  <c r="R151" i="5"/>
  <c r="R446" i="5" s="1"/>
  <c r="R53" i="5"/>
  <c r="R299" i="5"/>
  <c r="Q152" i="5"/>
  <c r="Q447" i="5" s="1"/>
  <c r="Q300" i="5"/>
  <c r="Q496" i="5"/>
  <c r="Q103" i="5"/>
  <c r="P254" i="5"/>
  <c r="K528" i="4"/>
  <c r="R103" i="5"/>
  <c r="R300" i="5"/>
  <c r="R496" i="5"/>
  <c r="R152" i="5"/>
  <c r="R447" i="5" s="1"/>
  <c r="Q301" i="5"/>
  <c r="Q497" i="5"/>
  <c r="Q104" i="5"/>
  <c r="K110" i="1"/>
  <c r="H115" i="1"/>
  <c r="K118" i="1"/>
  <c r="H123" i="1"/>
  <c r="K128" i="1"/>
  <c r="H132" i="1"/>
  <c r="K135" i="1"/>
  <c r="A56" i="4"/>
  <c r="A204" i="4"/>
  <c r="A253" i="4"/>
  <c r="K34" i="4"/>
  <c r="M79" i="4"/>
  <c r="K124" i="4"/>
  <c r="K131" i="4"/>
  <c r="P203" i="4"/>
  <c r="K224" i="4"/>
  <c r="M231" i="4"/>
  <c r="O231" i="4" s="1"/>
  <c r="M284" i="4"/>
  <c r="O284" i="4" s="1"/>
  <c r="K458" i="4"/>
  <c r="G131" i="1" s="1"/>
  <c r="K466" i="4"/>
  <c r="M520" i="4"/>
  <c r="M565" i="4"/>
  <c r="K576" i="4"/>
  <c r="R301" i="5"/>
  <c r="R104" i="5"/>
  <c r="R497" i="5"/>
  <c r="R153" i="5"/>
  <c r="R448" i="5" s="1"/>
  <c r="R55" i="5"/>
  <c r="Q302" i="5"/>
  <c r="Q498" i="5"/>
  <c r="Q154" i="5"/>
  <c r="Q449" i="5" s="1"/>
  <c r="Q56" i="5"/>
  <c r="H133" i="1"/>
  <c r="H120" i="1"/>
  <c r="H111" i="1"/>
  <c r="K115" i="1"/>
  <c r="H119" i="1"/>
  <c r="K123" i="1"/>
  <c r="H129" i="1"/>
  <c r="K132" i="1"/>
  <c r="H137" i="1"/>
  <c r="K140" i="1"/>
  <c r="Q56" i="3"/>
  <c r="K29" i="4"/>
  <c r="M35" i="4"/>
  <c r="M67" i="4"/>
  <c r="K80" i="4"/>
  <c r="M118" i="4"/>
  <c r="M166" i="4"/>
  <c r="O166" i="4" s="1"/>
  <c r="M175" i="4"/>
  <c r="M232" i="4"/>
  <c r="K241" i="4"/>
  <c r="K316" i="4"/>
  <c r="K360" i="4"/>
  <c r="M368" i="4"/>
  <c r="O368" i="4" s="1"/>
  <c r="K413" i="4"/>
  <c r="M509" i="4"/>
  <c r="O509" i="4" s="1"/>
  <c r="M522" i="4"/>
  <c r="K568" i="4"/>
  <c r="A547" i="5"/>
  <c r="A498" i="5"/>
  <c r="A400" i="5"/>
  <c r="A449" i="5" s="1"/>
  <c r="A253" i="5"/>
  <c r="A302" i="5"/>
  <c r="A154" i="5"/>
  <c r="A351" i="5"/>
  <c r="A204" i="5"/>
  <c r="A105" i="5"/>
  <c r="P400" i="5"/>
  <c r="P253" i="5"/>
  <c r="Q495" i="5"/>
  <c r="Q299" i="5"/>
  <c r="Q53" i="5"/>
  <c r="Q151" i="5"/>
  <c r="Q446" i="5" s="1"/>
  <c r="Q502" i="5"/>
  <c r="Q551" i="5"/>
  <c r="Q158" i="5"/>
  <c r="Q453" i="5" s="1"/>
  <c r="Q306" i="5"/>
  <c r="Q60" i="5"/>
  <c r="P398" i="5"/>
  <c r="P251" i="5"/>
  <c r="M279" i="5"/>
  <c r="M335" i="5"/>
  <c r="M431" i="5"/>
  <c r="M464" i="5"/>
  <c r="O464" i="5" s="1"/>
  <c r="Q499" i="4"/>
  <c r="Q155" i="4"/>
  <c r="Q450" i="4" s="1"/>
  <c r="P547" i="5"/>
  <c r="P351" i="5"/>
  <c r="M188" i="5"/>
  <c r="K270" i="5"/>
  <c r="M284" i="5"/>
  <c r="O284" i="5" s="1"/>
  <c r="M323" i="5"/>
  <c r="K337" i="5"/>
  <c r="A547" i="3"/>
  <c r="A498" i="3"/>
  <c r="A204" i="3"/>
  <c r="R303" i="4"/>
  <c r="R499" i="4"/>
  <c r="K575" i="5"/>
  <c r="K570" i="5"/>
  <c r="K565" i="5"/>
  <c r="K560" i="5"/>
  <c r="K577" i="5"/>
  <c r="K572" i="5"/>
  <c r="K567" i="5"/>
  <c r="K562" i="5"/>
  <c r="K576" i="5"/>
  <c r="K520" i="5"/>
  <c r="M512" i="5"/>
  <c r="M507" i="5"/>
  <c r="M570" i="5"/>
  <c r="K512" i="5"/>
  <c r="K507" i="5"/>
  <c r="K428" i="5"/>
  <c r="K423" i="5"/>
  <c r="K418" i="5"/>
  <c r="K413" i="5"/>
  <c r="M564" i="5"/>
  <c r="M468" i="5"/>
  <c r="M463" i="5"/>
  <c r="M459" i="5"/>
  <c r="M386" i="5"/>
  <c r="K574" i="5"/>
  <c r="K563" i="5"/>
  <c r="K529" i="5"/>
  <c r="K467" i="5"/>
  <c r="K462" i="5"/>
  <c r="K458" i="5"/>
  <c r="G90" i="1" s="1"/>
  <c r="K390" i="5"/>
  <c r="K385" i="5"/>
  <c r="M574" i="5"/>
  <c r="O574" i="5" s="1"/>
  <c r="M529" i="5"/>
  <c r="O529" i="5" s="1"/>
  <c r="M522" i="5"/>
  <c r="K431" i="5"/>
  <c r="M425" i="5"/>
  <c r="O425" i="5" s="1"/>
  <c r="K336" i="5"/>
  <c r="M314" i="5"/>
  <c r="K271" i="5"/>
  <c r="K266" i="5"/>
  <c r="M567" i="5"/>
  <c r="K522" i="5"/>
  <c r="K521" i="5" s="1"/>
  <c r="M513" i="5"/>
  <c r="O513" i="5" s="1"/>
  <c r="M471" i="5"/>
  <c r="M465" i="5"/>
  <c r="O465" i="5" s="1"/>
  <c r="M460" i="5"/>
  <c r="K425" i="5"/>
  <c r="M419" i="5"/>
  <c r="M390" i="5"/>
  <c r="O390" i="5" s="1"/>
  <c r="M374" i="5"/>
  <c r="O374" i="5" s="1"/>
  <c r="O329" i="5"/>
  <c r="M324" i="5"/>
  <c r="M319" i="5"/>
  <c r="O319" i="5" s="1"/>
  <c r="K314" i="5"/>
  <c r="M282" i="5"/>
  <c r="O282" i="5" s="1"/>
  <c r="M558" i="5"/>
  <c r="M557" i="5" s="1"/>
  <c r="M527" i="5"/>
  <c r="M511" i="5"/>
  <c r="K470" i="5"/>
  <c r="K464" i="5"/>
  <c r="M458" i="5"/>
  <c r="K573" i="5"/>
  <c r="M565" i="5"/>
  <c r="M523" i="5"/>
  <c r="K513" i="5"/>
  <c r="K468" i="5"/>
  <c r="K461" i="5"/>
  <c r="K424" i="5"/>
  <c r="K417" i="5"/>
  <c r="K387" i="5"/>
  <c r="M375" i="5"/>
  <c r="M339" i="5"/>
  <c r="M321" i="5"/>
  <c r="M320" i="5" s="1"/>
  <c r="K282" i="5"/>
  <c r="K264" i="5"/>
  <c r="K213" i="5"/>
  <c r="K175" i="5"/>
  <c r="K564" i="5"/>
  <c r="K523" i="5"/>
  <c r="M430" i="5"/>
  <c r="M410" i="5"/>
  <c r="K375" i="5"/>
  <c r="K339" i="5"/>
  <c r="K321" i="5"/>
  <c r="K320" i="5" s="1"/>
  <c r="M315" i="5"/>
  <c r="M269" i="5"/>
  <c r="M191" i="5"/>
  <c r="M186" i="5"/>
  <c r="M168" i="5"/>
  <c r="M530" i="5"/>
  <c r="M467" i="5"/>
  <c r="K416" i="5"/>
  <c r="K380" i="5"/>
  <c r="K379" i="5" s="1"/>
  <c r="K374" i="5"/>
  <c r="K373" i="5" s="1"/>
  <c r="M362" i="5"/>
  <c r="K333" i="5"/>
  <c r="K326" i="5"/>
  <c r="M281" i="5"/>
  <c r="M274" i="5"/>
  <c r="M263" i="5"/>
  <c r="K240" i="5"/>
  <c r="K234" i="5"/>
  <c r="K229" i="5"/>
  <c r="K224" i="5"/>
  <c r="K219" i="5"/>
  <c r="M212" i="5"/>
  <c r="M563" i="5"/>
  <c r="K530" i="5"/>
  <c r="K511" i="5"/>
  <c r="M429" i="5"/>
  <c r="O429" i="5" s="1"/>
  <c r="M422" i="5"/>
  <c r="M368" i="5"/>
  <c r="O368" i="5" s="1"/>
  <c r="K362" i="5"/>
  <c r="K571" i="5"/>
  <c r="M510" i="5"/>
  <c r="M466" i="5"/>
  <c r="K460" i="5"/>
  <c r="M415" i="5"/>
  <c r="K409" i="5"/>
  <c r="M325" i="5"/>
  <c r="K268" i="5"/>
  <c r="M239" i="5"/>
  <c r="M233" i="5"/>
  <c r="M228" i="5"/>
  <c r="M223" i="5"/>
  <c r="M566" i="5"/>
  <c r="K527" i="5"/>
  <c r="K419" i="5"/>
  <c r="M382" i="5"/>
  <c r="K367" i="5"/>
  <c r="K317" i="5"/>
  <c r="M182" i="5"/>
  <c r="M175" i="5"/>
  <c r="M136" i="5"/>
  <c r="M126" i="5"/>
  <c r="M122" i="5"/>
  <c r="M117" i="5"/>
  <c r="K41" i="5"/>
  <c r="K36" i="5"/>
  <c r="K31" i="5"/>
  <c r="K569" i="5"/>
  <c r="M520" i="5"/>
  <c r="K466" i="5"/>
  <c r="K432" i="5"/>
  <c r="M421" i="5"/>
  <c r="M413" i="5"/>
  <c r="M361" i="5"/>
  <c r="M326" i="5"/>
  <c r="K283" i="5"/>
  <c r="K267" i="5"/>
  <c r="M241" i="5"/>
  <c r="M227" i="5"/>
  <c r="M221" i="5"/>
  <c r="K184" i="5"/>
  <c r="K177" i="5"/>
  <c r="K138" i="5"/>
  <c r="K558" i="5"/>
  <c r="K557" i="5" s="1"/>
  <c r="M508" i="5"/>
  <c r="K421" i="5"/>
  <c r="M370" i="5"/>
  <c r="K361" i="5"/>
  <c r="M273" i="5"/>
  <c r="K241" i="5"/>
  <c r="K233" i="5"/>
  <c r="K227" i="5"/>
  <c r="K221" i="5"/>
  <c r="M213" i="5"/>
  <c r="M189" i="5"/>
  <c r="M134" i="5"/>
  <c r="M86" i="5"/>
  <c r="O86" i="5" s="1"/>
  <c r="M80" i="5"/>
  <c r="M75" i="5"/>
  <c r="M70" i="5"/>
  <c r="M65" i="5"/>
  <c r="K21" i="5"/>
  <c r="M577" i="5"/>
  <c r="O577" i="5" s="1"/>
  <c r="K463" i="5"/>
  <c r="M428" i="5"/>
  <c r="K411" i="5"/>
  <c r="M367" i="5"/>
  <c r="O367" i="5" s="1"/>
  <c r="M317" i="5"/>
  <c r="K280" i="5"/>
  <c r="K272" i="5"/>
  <c r="K265" i="5"/>
  <c r="M219" i="5"/>
  <c r="K188" i="5"/>
  <c r="K168" i="5"/>
  <c r="K167" i="5" s="1"/>
  <c r="K508" i="5"/>
  <c r="M423" i="5"/>
  <c r="O423" i="5" s="1"/>
  <c r="K389" i="5"/>
  <c r="K371" i="5"/>
  <c r="M360" i="5"/>
  <c r="M338" i="5"/>
  <c r="K237" i="5"/>
  <c r="K230" i="5"/>
  <c r="K222" i="5"/>
  <c r="K194" i="5"/>
  <c r="M178" i="5"/>
  <c r="O178" i="5" s="1"/>
  <c r="K131" i="5"/>
  <c r="M119" i="5"/>
  <c r="K79" i="5"/>
  <c r="M73" i="5"/>
  <c r="M39" i="5"/>
  <c r="M28" i="5"/>
  <c r="M21" i="5"/>
  <c r="O21" i="5" s="1"/>
  <c r="M569" i="5"/>
  <c r="M426" i="5"/>
  <c r="O426" i="5" s="1"/>
  <c r="K415" i="5"/>
  <c r="K365" i="5"/>
  <c r="M333" i="5"/>
  <c r="K262" i="5"/>
  <c r="M232" i="5"/>
  <c r="M224" i="5"/>
  <c r="K189" i="5"/>
  <c r="K182" i="5"/>
  <c r="M137" i="5"/>
  <c r="K133" i="5"/>
  <c r="K121" i="5"/>
  <c r="K81" i="5"/>
  <c r="M41" i="5"/>
  <c r="K30" i="5"/>
  <c r="M568" i="5"/>
  <c r="M526" i="5"/>
  <c r="O526" i="5" s="1"/>
  <c r="K510" i="5"/>
  <c r="K465" i="5"/>
  <c r="K426" i="5"/>
  <c r="K382" i="5"/>
  <c r="M280" i="5"/>
  <c r="M270" i="5"/>
  <c r="K232" i="5"/>
  <c r="M165" i="5"/>
  <c r="K137" i="5"/>
  <c r="M125" i="5"/>
  <c r="M115" i="5"/>
  <c r="M87" i="5"/>
  <c r="K75" i="5"/>
  <c r="M35" i="5"/>
  <c r="K578" i="5"/>
  <c r="K524" i="5"/>
  <c r="M462" i="5"/>
  <c r="M424" i="5"/>
  <c r="K412" i="5"/>
  <c r="M389" i="5"/>
  <c r="M380" i="5"/>
  <c r="M371" i="5"/>
  <c r="M268" i="5"/>
  <c r="M237" i="5"/>
  <c r="M230" i="5"/>
  <c r="M222" i="5"/>
  <c r="M194" i="5"/>
  <c r="K187" i="5"/>
  <c r="M131" i="5"/>
  <c r="K114" i="5"/>
  <c r="M79" i="5"/>
  <c r="K68" i="5"/>
  <c r="K34" i="5"/>
  <c r="K526" i="5"/>
  <c r="K427" i="5"/>
  <c r="K414" i="5"/>
  <c r="M388" i="5"/>
  <c r="O388" i="5" s="1"/>
  <c r="K281" i="5"/>
  <c r="M235" i="5"/>
  <c r="M225" i="5"/>
  <c r="K214" i="5"/>
  <c r="M193" i="5"/>
  <c r="K185" i="5"/>
  <c r="K165" i="5"/>
  <c r="M127" i="5"/>
  <c r="M83" i="5"/>
  <c r="K70" i="5"/>
  <c r="K37" i="5"/>
  <c r="M30" i="5"/>
  <c r="K318" i="5"/>
  <c r="M267" i="5"/>
  <c r="K191" i="5"/>
  <c r="M169" i="5"/>
  <c r="K71" i="5"/>
  <c r="M37" i="5"/>
  <c r="K568" i="5"/>
  <c r="K381" i="5"/>
  <c r="M318" i="5"/>
  <c r="K132" i="5"/>
  <c r="K124" i="5"/>
  <c r="K78" i="5"/>
  <c r="M71" i="5"/>
  <c r="M33" i="5"/>
  <c r="K77" i="5"/>
  <c r="K86" i="5"/>
  <c r="K166" i="5"/>
  <c r="M177" i="5"/>
  <c r="M234" i="5"/>
  <c r="M271" i="5"/>
  <c r="K324" i="5"/>
  <c r="M337" i="5"/>
  <c r="K420" i="5"/>
  <c r="M470" i="5"/>
  <c r="M560" i="5"/>
  <c r="M578" i="5"/>
  <c r="O528" i="5"/>
  <c r="Q303" i="5"/>
  <c r="Q106" i="5"/>
  <c r="Q401" i="5" s="1"/>
  <c r="R303" i="5"/>
  <c r="P399" i="5"/>
  <c r="P252" i="5"/>
  <c r="AS29" i="16" l="1"/>
  <c r="M322" i="3"/>
  <c r="AS38" i="16" s="1"/>
  <c r="AS48" i="16"/>
  <c r="O184" i="5"/>
  <c r="O175" i="5"/>
  <c r="O191" i="3"/>
  <c r="O178" i="3"/>
  <c r="M216" i="3"/>
  <c r="M216" i="4"/>
  <c r="K216" i="4"/>
  <c r="O165" i="5"/>
  <c r="M216" i="5"/>
  <c r="K216" i="5"/>
  <c r="G76" i="1" s="1"/>
  <c r="I76" i="1" s="1"/>
  <c r="K216" i="3"/>
  <c r="G159" i="1" s="1"/>
  <c r="I159" i="1" s="1"/>
  <c r="O178" i="4"/>
  <c r="O175" i="3"/>
  <c r="O383" i="3"/>
  <c r="O383" i="4"/>
  <c r="O383" i="5"/>
  <c r="K45" i="4"/>
  <c r="M45" i="4"/>
  <c r="M45" i="5"/>
  <c r="K45" i="3"/>
  <c r="M45" i="3"/>
  <c r="K45" i="5"/>
  <c r="O39" i="5"/>
  <c r="K19" i="5"/>
  <c r="O567" i="3"/>
  <c r="G44" i="1"/>
  <c r="I44" i="1" s="1"/>
  <c r="G54" i="1"/>
  <c r="I54" i="1" s="1"/>
  <c r="G56" i="1"/>
  <c r="I56" i="1" s="1"/>
  <c r="P88" i="25"/>
  <c r="L172" i="25"/>
  <c r="A238" i="5"/>
  <c r="A239" i="5" s="1"/>
  <c r="A240" i="5" s="1"/>
  <c r="A241" i="5" s="1"/>
  <c r="A242" i="5" s="1"/>
  <c r="A243" i="5" s="1"/>
  <c r="A244" i="5" s="1"/>
  <c r="A245" i="5" s="1"/>
  <c r="A238" i="4"/>
  <c r="A239" i="4" s="1"/>
  <c r="A240" i="4" s="1"/>
  <c r="A241" i="4" s="1"/>
  <c r="A242" i="4" s="1"/>
  <c r="A243" i="4" s="1"/>
  <c r="A244" i="4" s="1"/>
  <c r="A245" i="4" s="1"/>
  <c r="A238" i="3"/>
  <c r="A239" i="3" s="1"/>
  <c r="A240" i="3" s="1"/>
  <c r="A241" i="3" s="1"/>
  <c r="A242" i="3" s="1"/>
  <c r="A243" i="3" s="1"/>
  <c r="A244" i="3" s="1"/>
  <c r="Q349" i="3"/>
  <c r="M139" i="4"/>
  <c r="J112" i="1" s="1"/>
  <c r="M139" i="3"/>
  <c r="J154" i="1" s="1"/>
  <c r="M139" i="5"/>
  <c r="J71" i="1" s="1"/>
  <c r="K139" i="4"/>
  <c r="G112" i="1" s="1"/>
  <c r="K139" i="5"/>
  <c r="G71" i="1" s="1"/>
  <c r="K139" i="3"/>
  <c r="G154" i="1" s="1"/>
  <c r="A136" i="4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O42" i="4"/>
  <c r="A136" i="3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L141" i="25"/>
  <c r="N531" i="25"/>
  <c r="A136" i="5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O87" i="5"/>
  <c r="O67" i="4"/>
  <c r="O41" i="3"/>
  <c r="O132" i="5"/>
  <c r="O132" i="4"/>
  <c r="O132" i="3"/>
  <c r="A245" i="3"/>
  <c r="O192" i="3"/>
  <c r="O241" i="4"/>
  <c r="O507" i="4"/>
  <c r="O73" i="5"/>
  <c r="O185" i="4"/>
  <c r="R351" i="5"/>
  <c r="P369" i="25"/>
  <c r="L391" i="25"/>
  <c r="O382" i="3"/>
  <c r="P384" i="25"/>
  <c r="J172" i="1"/>
  <c r="L172" i="1" s="1"/>
  <c r="M472" i="3"/>
  <c r="K472" i="3"/>
  <c r="K472" i="4"/>
  <c r="O115" i="5"/>
  <c r="M472" i="5"/>
  <c r="M17" i="5"/>
  <c r="O17" i="5" s="1"/>
  <c r="M472" i="4"/>
  <c r="K472" i="5"/>
  <c r="O316" i="3"/>
  <c r="O214" i="4"/>
  <c r="O523" i="3"/>
  <c r="Q398" i="3"/>
  <c r="O361" i="3"/>
  <c r="M17" i="4"/>
  <c r="O17" i="4" s="1"/>
  <c r="O40" i="4"/>
  <c r="I29" i="1"/>
  <c r="O274" i="4"/>
  <c r="I28" i="1"/>
  <c r="P525" i="25"/>
  <c r="I26" i="1"/>
  <c r="I25" i="1"/>
  <c r="O185" i="3"/>
  <c r="Q548" i="5"/>
  <c r="Q352" i="5"/>
  <c r="I33" i="1"/>
  <c r="R548" i="5"/>
  <c r="R352" i="5"/>
  <c r="O214" i="3"/>
  <c r="I34" i="1"/>
  <c r="I36" i="1"/>
  <c r="N330" i="25"/>
  <c r="T16" i="1" s="1"/>
  <c r="J16" i="1" s="1"/>
  <c r="I35" i="1"/>
  <c r="P312" i="25"/>
  <c r="O463" i="3"/>
  <c r="O315" i="5"/>
  <c r="O135" i="3"/>
  <c r="L531" i="25"/>
  <c r="P275" i="25"/>
  <c r="P139" i="25"/>
  <c r="L29" i="1"/>
  <c r="P179" i="25"/>
  <c r="L33" i="1"/>
  <c r="P44" i="25"/>
  <c r="L26" i="1"/>
  <c r="P340" i="25"/>
  <c r="T15" i="1"/>
  <c r="J15" i="1" s="1"/>
  <c r="L42" i="1"/>
  <c r="L287" i="25"/>
  <c r="I32" i="1"/>
  <c r="I27" i="1"/>
  <c r="P215" i="25"/>
  <c r="L34" i="1"/>
  <c r="L27" i="1"/>
  <c r="T6" i="1"/>
  <c r="J6" i="1" s="1"/>
  <c r="I42" i="1"/>
  <c r="P559" i="25"/>
  <c r="P363" i="25"/>
  <c r="L44" i="1"/>
  <c r="G51" i="1"/>
  <c r="I51" i="1" s="1"/>
  <c r="I40" i="1"/>
  <c r="T7" i="1"/>
  <c r="J7" i="1" s="1"/>
  <c r="P242" i="25"/>
  <c r="L35" i="1"/>
  <c r="P515" i="25"/>
  <c r="J56" i="1"/>
  <c r="P19" i="25"/>
  <c r="N25" i="25"/>
  <c r="N391" i="25"/>
  <c r="L45" i="1" s="1"/>
  <c r="P128" i="25"/>
  <c r="N172" i="25"/>
  <c r="L32" i="1" s="1"/>
  <c r="P164" i="25"/>
  <c r="P278" i="25"/>
  <c r="N285" i="25"/>
  <c r="P285" i="25" s="1"/>
  <c r="P472" i="25"/>
  <c r="O412" i="5"/>
  <c r="O471" i="5"/>
  <c r="O169" i="4"/>
  <c r="O528" i="3"/>
  <c r="O469" i="4"/>
  <c r="O326" i="3"/>
  <c r="O573" i="5"/>
  <c r="O321" i="4"/>
  <c r="O333" i="4"/>
  <c r="O267" i="3"/>
  <c r="O467" i="4"/>
  <c r="I90" i="1"/>
  <c r="O67" i="3"/>
  <c r="O337" i="5"/>
  <c r="O318" i="4"/>
  <c r="O460" i="4"/>
  <c r="O224" i="4"/>
  <c r="O31" i="4"/>
  <c r="O72" i="4"/>
  <c r="O115" i="4"/>
  <c r="O184" i="4"/>
  <c r="O116" i="4"/>
  <c r="O83" i="5"/>
  <c r="O42" i="5"/>
  <c r="O266" i="4"/>
  <c r="Q401" i="4"/>
  <c r="O121" i="4"/>
  <c r="O380" i="4"/>
  <c r="O222" i="4"/>
  <c r="O422" i="4"/>
  <c r="O186" i="5"/>
  <c r="O212" i="4"/>
  <c r="O461" i="5"/>
  <c r="O571" i="4"/>
  <c r="O122" i="4"/>
  <c r="I132" i="1"/>
  <c r="O78" i="5"/>
  <c r="O122" i="5"/>
  <c r="O560" i="4"/>
  <c r="O116" i="5"/>
  <c r="O421" i="4"/>
  <c r="O422" i="5"/>
  <c r="O67" i="5"/>
  <c r="O185" i="5"/>
  <c r="O415" i="4"/>
  <c r="O30" i="4"/>
  <c r="O80" i="4"/>
  <c r="O511" i="4"/>
  <c r="O230" i="4"/>
  <c r="M373" i="4"/>
  <c r="O373" i="4" s="1"/>
  <c r="O223" i="5"/>
  <c r="O334" i="4"/>
  <c r="O229" i="5"/>
  <c r="O70" i="4"/>
  <c r="O566" i="5"/>
  <c r="O79" i="4"/>
  <c r="O575" i="4"/>
  <c r="O386" i="5"/>
  <c r="O370" i="4"/>
  <c r="O119" i="4"/>
  <c r="O561" i="4"/>
  <c r="O68" i="5"/>
  <c r="O328" i="4"/>
  <c r="O38" i="4"/>
  <c r="O381" i="4"/>
  <c r="O527" i="4"/>
  <c r="Q109" i="4"/>
  <c r="Q404" i="4" s="1"/>
  <c r="Q208" i="4"/>
  <c r="K525" i="4"/>
  <c r="K531" i="4" s="1"/>
  <c r="G138" i="1" s="1"/>
  <c r="I138" i="1" s="1"/>
  <c r="O338" i="5"/>
  <c r="O514" i="4"/>
  <c r="O126" i="5"/>
  <c r="O571" i="5"/>
  <c r="O32" i="5"/>
  <c r="O65" i="5"/>
  <c r="I131" i="1"/>
  <c r="O232" i="4"/>
  <c r="O386" i="4"/>
  <c r="O414" i="5"/>
  <c r="O234" i="4"/>
  <c r="O273" i="5"/>
  <c r="O176" i="4"/>
  <c r="O510" i="4"/>
  <c r="K384" i="4"/>
  <c r="O279" i="5"/>
  <c r="O85" i="4"/>
  <c r="O324" i="4"/>
  <c r="O268" i="4"/>
  <c r="O576" i="5"/>
  <c r="O339" i="4"/>
  <c r="O279" i="4"/>
  <c r="O520" i="4"/>
  <c r="O316" i="4"/>
  <c r="O314" i="4"/>
  <c r="O470" i="5"/>
  <c r="O508" i="4"/>
  <c r="O370" i="5"/>
  <c r="O24" i="5"/>
  <c r="O114" i="5"/>
  <c r="O85" i="5"/>
  <c r="O31" i="5"/>
  <c r="O125" i="5"/>
  <c r="O36" i="5"/>
  <c r="O419" i="4"/>
  <c r="O117" i="5"/>
  <c r="O564" i="4"/>
  <c r="O315" i="4"/>
  <c r="K369" i="5"/>
  <c r="O336" i="5"/>
  <c r="O83" i="4"/>
  <c r="O283" i="4"/>
  <c r="O33" i="4"/>
  <c r="O69" i="5"/>
  <c r="M384" i="5"/>
  <c r="O424" i="4"/>
  <c r="O76" i="4"/>
  <c r="O267" i="4"/>
  <c r="O413" i="5"/>
  <c r="O271" i="5"/>
  <c r="M373" i="5"/>
  <c r="O373" i="5" s="1"/>
  <c r="O138" i="5"/>
  <c r="O270" i="5"/>
  <c r="O424" i="5"/>
  <c r="O462" i="5"/>
  <c r="O192" i="4"/>
  <c r="O123" i="5"/>
  <c r="O263" i="5"/>
  <c r="O214" i="5"/>
  <c r="O190" i="4"/>
  <c r="O283" i="5"/>
  <c r="O169" i="5"/>
  <c r="O76" i="5"/>
  <c r="O318" i="5"/>
  <c r="O213" i="5"/>
  <c r="O570" i="5"/>
  <c r="O264" i="4"/>
  <c r="O182" i="4"/>
  <c r="O81" i="4"/>
  <c r="O127" i="5"/>
  <c r="O194" i="5"/>
  <c r="O120" i="4"/>
  <c r="O40" i="5"/>
  <c r="O430" i="5"/>
  <c r="O335" i="5"/>
  <c r="O225" i="5"/>
  <c r="O236" i="4"/>
  <c r="O82" i="5"/>
  <c r="O38" i="5"/>
  <c r="O239" i="5"/>
  <c r="K559" i="4"/>
  <c r="K579" i="4" s="1"/>
  <c r="G139" i="1" s="1"/>
  <c r="I139" i="1" s="1"/>
  <c r="O432" i="5"/>
  <c r="O417" i="5"/>
  <c r="O121" i="5"/>
  <c r="O411" i="5"/>
  <c r="O420" i="4"/>
  <c r="O387" i="5"/>
  <c r="O81" i="5"/>
  <c r="O135" i="5"/>
  <c r="O133" i="5"/>
  <c r="O187" i="4"/>
  <c r="O223" i="4"/>
  <c r="O34" i="5"/>
  <c r="O229" i="4"/>
  <c r="O427" i="5"/>
  <c r="O235" i="4"/>
  <c r="O266" i="5"/>
  <c r="O418" i="5"/>
  <c r="M164" i="5"/>
  <c r="O224" i="5"/>
  <c r="O572" i="5"/>
  <c r="O230" i="5"/>
  <c r="O193" i="5"/>
  <c r="M19" i="4"/>
  <c r="O280" i="5"/>
  <c r="O468" i="5"/>
  <c r="K164" i="4"/>
  <c r="O470" i="4"/>
  <c r="O192" i="5"/>
  <c r="O561" i="5"/>
  <c r="O123" i="4"/>
  <c r="O365" i="5"/>
  <c r="O43" i="5"/>
  <c r="O380" i="5"/>
  <c r="O134" i="5"/>
  <c r="O328" i="5"/>
  <c r="O562" i="4"/>
  <c r="M167" i="4"/>
  <c r="O167" i="4" s="1"/>
  <c r="O409" i="4"/>
  <c r="O264" i="5"/>
  <c r="O420" i="5"/>
  <c r="O524" i="5"/>
  <c r="O265" i="5"/>
  <c r="O432" i="4"/>
  <c r="O273" i="4"/>
  <c r="O220" i="4"/>
  <c r="O73" i="4"/>
  <c r="O39" i="4"/>
  <c r="O24" i="4"/>
  <c r="O135" i="4"/>
  <c r="O430" i="4"/>
  <c r="I91" i="1"/>
  <c r="O41" i="4"/>
  <c r="O78" i="4"/>
  <c r="R205" i="4"/>
  <c r="R548" i="4"/>
  <c r="R547" i="5"/>
  <c r="R254" i="4"/>
  <c r="Q348" i="4"/>
  <c r="Q544" i="4"/>
  <c r="O74" i="3"/>
  <c r="O221" i="3"/>
  <c r="O573" i="4"/>
  <c r="O389" i="4"/>
  <c r="O125" i="4"/>
  <c r="O462" i="4"/>
  <c r="O524" i="4"/>
  <c r="O65" i="4"/>
  <c r="O69" i="4"/>
  <c r="O213" i="4"/>
  <c r="O570" i="4"/>
  <c r="O418" i="4"/>
  <c r="O226" i="4"/>
  <c r="O417" i="4"/>
  <c r="O43" i="4"/>
  <c r="O74" i="4"/>
  <c r="O565" i="4"/>
  <c r="O227" i="4"/>
  <c r="O461" i="3"/>
  <c r="O186" i="3"/>
  <c r="O422" i="3"/>
  <c r="O266" i="3"/>
  <c r="O375" i="3"/>
  <c r="O318" i="3"/>
  <c r="O43" i="3"/>
  <c r="O119" i="3"/>
  <c r="O39" i="3"/>
  <c r="O471" i="3"/>
  <c r="O280" i="3"/>
  <c r="O230" i="3"/>
  <c r="O469" i="3"/>
  <c r="O125" i="3"/>
  <c r="O325" i="3"/>
  <c r="M384" i="3"/>
  <c r="O71" i="3"/>
  <c r="O85" i="3"/>
  <c r="O34" i="3"/>
  <c r="O283" i="3"/>
  <c r="O212" i="3"/>
  <c r="O414" i="3"/>
  <c r="O339" i="3"/>
  <c r="O431" i="3"/>
  <c r="O424" i="3"/>
  <c r="O188" i="3"/>
  <c r="O279" i="3"/>
  <c r="O314" i="3"/>
  <c r="O220" i="3"/>
  <c r="O118" i="3"/>
  <c r="O381" i="3"/>
  <c r="O233" i="3"/>
  <c r="M373" i="3"/>
  <c r="O373" i="3" s="1"/>
  <c r="O370" i="3"/>
  <c r="O37" i="3"/>
  <c r="O87" i="3"/>
  <c r="O134" i="3"/>
  <c r="O187" i="3"/>
  <c r="O138" i="3"/>
  <c r="O565" i="3"/>
  <c r="O573" i="3"/>
  <c r="O328" i="3"/>
  <c r="O120" i="3"/>
  <c r="O38" i="3"/>
  <c r="R204" i="3"/>
  <c r="O470" i="3"/>
  <c r="O23" i="3"/>
  <c r="O413" i="3"/>
  <c r="O272" i="3"/>
  <c r="O281" i="3"/>
  <c r="R351" i="3"/>
  <c r="O176" i="3"/>
  <c r="O177" i="3"/>
  <c r="O169" i="3"/>
  <c r="O80" i="3"/>
  <c r="O270" i="3"/>
  <c r="O337" i="3"/>
  <c r="O239" i="3"/>
  <c r="O430" i="3"/>
  <c r="O409" i="3"/>
  <c r="O569" i="3"/>
  <c r="M164" i="3"/>
  <c r="O164" i="3" s="1"/>
  <c r="O65" i="3"/>
  <c r="L173" i="1"/>
  <c r="O193" i="3"/>
  <c r="O336" i="3"/>
  <c r="O170" i="3"/>
  <c r="O263" i="3"/>
  <c r="O389" i="3"/>
  <c r="O466" i="3"/>
  <c r="O116" i="3"/>
  <c r="O236" i="3"/>
  <c r="Q400" i="3"/>
  <c r="O76" i="3"/>
  <c r="O524" i="3"/>
  <c r="O420" i="3"/>
  <c r="O562" i="3"/>
  <c r="O36" i="3"/>
  <c r="O137" i="3"/>
  <c r="O518" i="3"/>
  <c r="O508" i="3"/>
  <c r="O115" i="3"/>
  <c r="O432" i="3"/>
  <c r="O362" i="3"/>
  <c r="O427" i="3"/>
  <c r="O324" i="3"/>
  <c r="Q355" i="3"/>
  <c r="O225" i="3"/>
  <c r="Q109" i="3"/>
  <c r="Q404" i="3" s="1"/>
  <c r="O274" i="3"/>
  <c r="O561" i="3"/>
  <c r="O563" i="3"/>
  <c r="O520" i="3"/>
  <c r="O69" i="3"/>
  <c r="O575" i="3"/>
  <c r="O229" i="3"/>
  <c r="Q202" i="3"/>
  <c r="O565" i="5"/>
  <c r="O272" i="4"/>
  <c r="O194" i="3"/>
  <c r="O334" i="5"/>
  <c r="O235" i="5"/>
  <c r="R349" i="4"/>
  <c r="O221" i="5"/>
  <c r="K23" i="4"/>
  <c r="O23" i="4" s="1"/>
  <c r="R202" i="4"/>
  <c r="O269" i="3"/>
  <c r="O227" i="5"/>
  <c r="O466" i="5"/>
  <c r="O427" i="4"/>
  <c r="O415" i="3"/>
  <c r="O365" i="3"/>
  <c r="O189" i="5"/>
  <c r="O387" i="4"/>
  <c r="O114" i="4"/>
  <c r="O336" i="4"/>
  <c r="O338" i="4"/>
  <c r="O271" i="3"/>
  <c r="O362" i="4"/>
  <c r="O317" i="4"/>
  <c r="O127" i="3"/>
  <c r="O272" i="5"/>
  <c r="O387" i="3"/>
  <c r="O512" i="3"/>
  <c r="O514" i="3"/>
  <c r="K278" i="4"/>
  <c r="K285" i="4" s="1"/>
  <c r="G120" i="1" s="1"/>
  <c r="I120" i="1" s="1"/>
  <c r="O323" i="4"/>
  <c r="O137" i="4"/>
  <c r="K363" i="5"/>
  <c r="G86" i="1" s="1"/>
  <c r="I86" i="1" s="1"/>
  <c r="M384" i="4"/>
  <c r="O126" i="4"/>
  <c r="O417" i="3"/>
  <c r="O325" i="4"/>
  <c r="R251" i="3"/>
  <c r="O33" i="5"/>
  <c r="O322" i="4"/>
  <c r="O419" i="3"/>
  <c r="O572" i="3"/>
  <c r="R400" i="5"/>
  <c r="R254" i="5"/>
  <c r="O386" i="3"/>
  <c r="O327" i="5"/>
  <c r="O578" i="4"/>
  <c r="O187" i="5"/>
  <c r="O514" i="5"/>
  <c r="O563" i="5"/>
  <c r="O317" i="3"/>
  <c r="O224" i="3"/>
  <c r="O22" i="4"/>
  <c r="O194" i="4"/>
  <c r="O35" i="3"/>
  <c r="O212" i="5"/>
  <c r="O414" i="4"/>
  <c r="K19" i="3"/>
  <c r="K25" i="3" s="1"/>
  <c r="O171" i="5"/>
  <c r="O378" i="4"/>
  <c r="O237" i="5"/>
  <c r="M278" i="5"/>
  <c r="M285" i="5" s="1"/>
  <c r="O37" i="4"/>
  <c r="O315" i="3"/>
  <c r="O32" i="3"/>
  <c r="O70" i="5"/>
  <c r="O562" i="5"/>
  <c r="M525" i="4"/>
  <c r="O213" i="3"/>
  <c r="O428" i="3"/>
  <c r="O264" i="3"/>
  <c r="O578" i="3"/>
  <c r="O382" i="4"/>
  <c r="O270" i="4"/>
  <c r="O567" i="4"/>
  <c r="O558" i="4"/>
  <c r="O80" i="5"/>
  <c r="O171" i="3"/>
  <c r="O376" i="5"/>
  <c r="O236" i="5"/>
  <c r="K384" i="5"/>
  <c r="O73" i="3"/>
  <c r="R399" i="4"/>
  <c r="O120" i="5"/>
  <c r="O220" i="5"/>
  <c r="O274" i="5"/>
  <c r="O570" i="3"/>
  <c r="O411" i="3"/>
  <c r="O37" i="5"/>
  <c r="O569" i="5"/>
  <c r="K525" i="5"/>
  <c r="K531" i="5" s="1"/>
  <c r="G97" i="1" s="1"/>
  <c r="I97" i="1" s="1"/>
  <c r="O568" i="5"/>
  <c r="O241" i="5"/>
  <c r="O575" i="5"/>
  <c r="O118" i="4"/>
  <c r="O22" i="3"/>
  <c r="O312" i="4"/>
  <c r="K23" i="5"/>
  <c r="O23" i="5" s="1"/>
  <c r="O138" i="4"/>
  <c r="O337" i="4"/>
  <c r="O376" i="4"/>
  <c r="O24" i="3"/>
  <c r="I173" i="1"/>
  <c r="O35" i="5"/>
  <c r="O66" i="3"/>
  <c r="O564" i="3"/>
  <c r="O415" i="5"/>
  <c r="O66" i="5"/>
  <c r="Q205" i="5"/>
  <c r="O338" i="3"/>
  <c r="O118" i="5"/>
  <c r="O567" i="5"/>
  <c r="G117" i="1"/>
  <c r="I117" i="1" s="1"/>
  <c r="O510" i="3"/>
  <c r="K559" i="5"/>
  <c r="K579" i="5" s="1"/>
  <c r="G98" i="1" s="1"/>
  <c r="I98" i="1" s="1"/>
  <c r="I174" i="1"/>
  <c r="K559" i="3"/>
  <c r="K579" i="3" s="1"/>
  <c r="G181" i="1" s="1"/>
  <c r="I181" i="1" s="1"/>
  <c r="O22" i="5"/>
  <c r="O428" i="4"/>
  <c r="O74" i="5"/>
  <c r="O378" i="5"/>
  <c r="O234" i="5"/>
  <c r="O41" i="5"/>
  <c r="K379" i="4"/>
  <c r="O379" i="4" s="1"/>
  <c r="O117" i="3"/>
  <c r="O87" i="4"/>
  <c r="R250" i="3"/>
  <c r="R397" i="3"/>
  <c r="O177" i="5"/>
  <c r="O119" i="5"/>
  <c r="K369" i="4"/>
  <c r="K179" i="4"/>
  <c r="G116" i="1" s="1"/>
  <c r="I116" i="1" s="1"/>
  <c r="O265" i="4"/>
  <c r="O568" i="3"/>
  <c r="O31" i="3"/>
  <c r="O226" i="3"/>
  <c r="R399" i="3"/>
  <c r="R252" i="3"/>
  <c r="O412" i="4"/>
  <c r="M242" i="4"/>
  <c r="J118" i="1" s="1"/>
  <c r="L118" i="1" s="1"/>
  <c r="K525" i="3"/>
  <c r="K531" i="3" s="1"/>
  <c r="G180" i="1" s="1"/>
  <c r="I180" i="1" s="1"/>
  <c r="O70" i="3"/>
  <c r="O271" i="4"/>
  <c r="O75" i="3"/>
  <c r="O265" i="3"/>
  <c r="O226" i="5"/>
  <c r="O269" i="4"/>
  <c r="O72" i="5"/>
  <c r="G68" i="1"/>
  <c r="I68" i="1" s="1"/>
  <c r="O280" i="4"/>
  <c r="O82" i="3"/>
  <c r="O30" i="3"/>
  <c r="O176" i="5"/>
  <c r="O510" i="5"/>
  <c r="O137" i="5"/>
  <c r="O467" i="5"/>
  <c r="O512" i="4"/>
  <c r="O281" i="4"/>
  <c r="K363" i="3"/>
  <c r="G169" i="1" s="1"/>
  <c r="I169" i="1" s="1"/>
  <c r="O313" i="4"/>
  <c r="O313" i="3"/>
  <c r="O36" i="4"/>
  <c r="O222" i="5"/>
  <c r="M369" i="5"/>
  <c r="O71" i="4"/>
  <c r="O566" i="4"/>
  <c r="M340" i="4"/>
  <c r="R15" i="1" s="1"/>
  <c r="H15" i="1" s="1"/>
  <c r="K242" i="3"/>
  <c r="G160" i="1" s="1"/>
  <c r="I160" i="1" s="1"/>
  <c r="O566" i="3"/>
  <c r="O375" i="4"/>
  <c r="M525" i="5"/>
  <c r="O223" i="3"/>
  <c r="O467" i="3"/>
  <c r="O228" i="5"/>
  <c r="K128" i="4"/>
  <c r="G111" i="1" s="1"/>
  <c r="I111" i="1" s="1"/>
  <c r="O189" i="3"/>
  <c r="O268" i="5"/>
  <c r="K275" i="5"/>
  <c r="G78" i="1" s="1"/>
  <c r="I78" i="1" s="1"/>
  <c r="K242" i="5"/>
  <c r="G77" i="1" s="1"/>
  <c r="I77" i="1" s="1"/>
  <c r="O269" i="5"/>
  <c r="O35" i="4"/>
  <c r="O66" i="4"/>
  <c r="K172" i="3"/>
  <c r="O511" i="3"/>
  <c r="G171" i="1"/>
  <c r="I171" i="1" s="1"/>
  <c r="O376" i="3"/>
  <c r="O188" i="4"/>
  <c r="O371" i="5"/>
  <c r="O520" i="5"/>
  <c r="O419" i="5"/>
  <c r="O512" i="5"/>
  <c r="G109" i="1"/>
  <c r="I109" i="1" s="1"/>
  <c r="M515" i="4"/>
  <c r="J137" i="1" s="1"/>
  <c r="L137" i="1" s="1"/>
  <c r="O193" i="4"/>
  <c r="O421" i="3"/>
  <c r="O133" i="4"/>
  <c r="O221" i="4"/>
  <c r="O189" i="4"/>
  <c r="O469" i="5"/>
  <c r="K88" i="4"/>
  <c r="G110" i="1" s="1"/>
  <c r="I110" i="1" s="1"/>
  <c r="O235" i="3"/>
  <c r="O325" i="5"/>
  <c r="K340" i="3"/>
  <c r="O190" i="5"/>
  <c r="O316" i="5"/>
  <c r="O560" i="5"/>
  <c r="M369" i="3"/>
  <c r="K278" i="3"/>
  <c r="K285" i="3" s="1"/>
  <c r="G162" i="1" s="1"/>
  <c r="I162" i="1" s="1"/>
  <c r="O237" i="4"/>
  <c r="O569" i="4"/>
  <c r="O68" i="4"/>
  <c r="O428" i="5"/>
  <c r="O339" i="5"/>
  <c r="O324" i="5"/>
  <c r="M179" i="4"/>
  <c r="O175" i="4"/>
  <c r="R251" i="5"/>
  <c r="R398" i="5"/>
  <c r="O134" i="4"/>
  <c r="O528" i="4"/>
  <c r="R400" i="4"/>
  <c r="R253" i="4"/>
  <c r="M19" i="3"/>
  <c r="O81" i="3"/>
  <c r="O234" i="3"/>
  <c r="O42" i="3"/>
  <c r="O122" i="3"/>
  <c r="M128" i="4"/>
  <c r="O410" i="3"/>
  <c r="R205" i="5"/>
  <c r="O71" i="5"/>
  <c r="O421" i="5"/>
  <c r="O530" i="5"/>
  <c r="O375" i="5"/>
  <c r="M521" i="5"/>
  <c r="O521" i="5" s="1"/>
  <c r="O522" i="5"/>
  <c r="O457" i="4"/>
  <c r="J130" i="1"/>
  <c r="L130" i="1" s="1"/>
  <c r="M559" i="4"/>
  <c r="O380" i="3"/>
  <c r="M379" i="3"/>
  <c r="O379" i="3" s="1"/>
  <c r="O241" i="3"/>
  <c r="K128" i="3"/>
  <c r="G153" i="1" s="1"/>
  <c r="I153" i="1" s="1"/>
  <c r="O560" i="3"/>
  <c r="M559" i="3"/>
  <c r="O322" i="3"/>
  <c r="O133" i="3"/>
  <c r="J171" i="1"/>
  <c r="L171" i="1" s="1"/>
  <c r="O458" i="3"/>
  <c r="M88" i="3"/>
  <c r="O232" i="5"/>
  <c r="G89" i="1"/>
  <c r="I89" i="1" s="1"/>
  <c r="O168" i="5"/>
  <c r="M167" i="5"/>
  <c r="O167" i="5" s="1"/>
  <c r="O165" i="4"/>
  <c r="M164" i="4"/>
  <c r="O410" i="4"/>
  <c r="J129" i="1"/>
  <c r="L129" i="1" s="1"/>
  <c r="O468" i="3"/>
  <c r="O334" i="3"/>
  <c r="O72" i="3"/>
  <c r="O320" i="5"/>
  <c r="O508" i="5"/>
  <c r="O457" i="5"/>
  <c r="J89" i="1"/>
  <c r="L89" i="1" s="1"/>
  <c r="K515" i="5"/>
  <c r="Q355" i="5"/>
  <c r="Q208" i="5"/>
  <c r="Q109" i="5"/>
  <c r="R253" i="3"/>
  <c r="R400" i="3"/>
  <c r="O171" i="4"/>
  <c r="K170" i="4"/>
  <c r="O182" i="3"/>
  <c r="Q254" i="5"/>
  <c r="O313" i="5"/>
  <c r="O333" i="5"/>
  <c r="M340" i="5"/>
  <c r="S15" i="1" s="1"/>
  <c r="I15" i="1" s="1"/>
  <c r="O233" i="5"/>
  <c r="O191" i="5"/>
  <c r="M379" i="5"/>
  <c r="O379" i="5" s="1"/>
  <c r="Q351" i="5"/>
  <c r="Q547" i="5"/>
  <c r="Q204" i="5"/>
  <c r="O186" i="4"/>
  <c r="O431" i="4"/>
  <c r="O371" i="4"/>
  <c r="M369" i="4"/>
  <c r="O335" i="3"/>
  <c r="R546" i="4"/>
  <c r="R203" i="4"/>
  <c r="R350" i="4"/>
  <c r="O131" i="3"/>
  <c r="K384" i="3"/>
  <c r="O40" i="3"/>
  <c r="O458" i="4"/>
  <c r="J131" i="1"/>
  <c r="L131" i="1" s="1"/>
  <c r="O526" i="3"/>
  <c r="M525" i="3"/>
  <c r="O578" i="5"/>
  <c r="O389" i="5"/>
  <c r="O75" i="5"/>
  <c r="O431" i="5"/>
  <c r="O326" i="4"/>
  <c r="O191" i="4"/>
  <c r="O360" i="4"/>
  <c r="M363" i="4"/>
  <c r="O507" i="3"/>
  <c r="M515" i="3"/>
  <c r="O168" i="3"/>
  <c r="M167" i="3"/>
  <c r="O167" i="3" s="1"/>
  <c r="O457" i="3"/>
  <c r="G172" i="1"/>
  <c r="I172" i="1" s="1"/>
  <c r="O237" i="3"/>
  <c r="O268" i="3"/>
  <c r="O412" i="3"/>
  <c r="O227" i="3"/>
  <c r="Q401" i="3"/>
  <c r="Q254" i="3"/>
  <c r="R397" i="4"/>
  <c r="R250" i="4"/>
  <c r="M128" i="5"/>
  <c r="M19" i="5"/>
  <c r="K242" i="4"/>
  <c r="G118" i="1" s="1"/>
  <c r="I118" i="1" s="1"/>
  <c r="O219" i="4"/>
  <c r="O365" i="4"/>
  <c r="O462" i="3"/>
  <c r="O262" i="3"/>
  <c r="M275" i="3"/>
  <c r="O136" i="3"/>
  <c r="O523" i="5"/>
  <c r="O507" i="5"/>
  <c r="M515" i="5"/>
  <c r="Q204" i="3"/>
  <c r="Q547" i="3"/>
  <c r="Q351" i="3"/>
  <c r="Q252" i="5"/>
  <c r="Q399" i="5"/>
  <c r="Q398" i="5"/>
  <c r="Q251" i="5"/>
  <c r="O263" i="4"/>
  <c r="M275" i="4"/>
  <c r="O34" i="4"/>
  <c r="M320" i="4"/>
  <c r="O320" i="4" s="1"/>
  <c r="O530" i="4"/>
  <c r="K275" i="4"/>
  <c r="G119" i="1" s="1"/>
  <c r="I119" i="1" s="1"/>
  <c r="O262" i="4"/>
  <c r="O459" i="4"/>
  <c r="J132" i="1"/>
  <c r="L132" i="1" s="1"/>
  <c r="M377" i="4"/>
  <c r="O377" i="4" s="1"/>
  <c r="O460" i="3"/>
  <c r="J175" i="1"/>
  <c r="L175" i="1" s="1"/>
  <c r="K330" i="3"/>
  <c r="O323" i="3"/>
  <c r="Q204" i="4"/>
  <c r="Q547" i="4"/>
  <c r="Q351" i="4"/>
  <c r="K88" i="3"/>
  <c r="G152" i="1" s="1"/>
  <c r="I152" i="1" s="1"/>
  <c r="O360" i="5"/>
  <c r="M363" i="5"/>
  <c r="G88" i="1"/>
  <c r="I88" i="1" s="1"/>
  <c r="O460" i="5"/>
  <c r="J92" i="1"/>
  <c r="L92" i="1" s="1"/>
  <c r="R546" i="5"/>
  <c r="R350" i="5"/>
  <c r="R203" i="5"/>
  <c r="O225" i="4"/>
  <c r="O463" i="4"/>
  <c r="Q400" i="4"/>
  <c r="Q253" i="4"/>
  <c r="O33" i="3"/>
  <c r="O557" i="3"/>
  <c r="J174" i="1"/>
  <c r="L174" i="1" s="1"/>
  <c r="O459" i="3"/>
  <c r="O28" i="5"/>
  <c r="O323" i="5"/>
  <c r="M322" i="5"/>
  <c r="O322" i="5" s="1"/>
  <c r="O557" i="4"/>
  <c r="O228" i="4"/>
  <c r="M88" i="4"/>
  <c r="K19" i="4"/>
  <c r="O568" i="4"/>
  <c r="O468" i="4"/>
  <c r="K369" i="3"/>
  <c r="O126" i="3"/>
  <c r="O522" i="3"/>
  <c r="M521" i="3"/>
  <c r="O521" i="3" s="1"/>
  <c r="R547" i="4"/>
  <c r="R204" i="4"/>
  <c r="R351" i="4"/>
  <c r="R348" i="4"/>
  <c r="R201" i="4"/>
  <c r="R544" i="4"/>
  <c r="R548" i="3"/>
  <c r="R205" i="3"/>
  <c r="R352" i="3"/>
  <c r="O557" i="5"/>
  <c r="G92" i="1"/>
  <c r="I92" i="1" s="1"/>
  <c r="O410" i="5"/>
  <c r="J88" i="1"/>
  <c r="L88" i="1" s="1"/>
  <c r="O458" i="5"/>
  <c r="J90" i="1"/>
  <c r="L90" i="1" s="1"/>
  <c r="M559" i="5"/>
  <c r="M521" i="4"/>
  <c r="O521" i="4" s="1"/>
  <c r="O522" i="4"/>
  <c r="O411" i="4"/>
  <c r="G129" i="1"/>
  <c r="I129" i="1" s="1"/>
  <c r="M278" i="4"/>
  <c r="O518" i="4"/>
  <c r="M363" i="3"/>
  <c r="O360" i="3"/>
  <c r="K515" i="3"/>
  <c r="O267" i="5"/>
  <c r="O281" i="5"/>
  <c r="O381" i="5"/>
  <c r="R252" i="5"/>
  <c r="R399" i="5"/>
  <c r="O177" i="4"/>
  <c r="O131" i="4"/>
  <c r="O471" i="4"/>
  <c r="J133" i="1"/>
  <c r="L133" i="1" s="1"/>
  <c r="K340" i="4"/>
  <c r="O377" i="3"/>
  <c r="M179" i="3"/>
  <c r="O219" i="5"/>
  <c r="M242" i="5"/>
  <c r="O136" i="5"/>
  <c r="O459" i="5"/>
  <c r="J91" i="1"/>
  <c r="L91" i="1" s="1"/>
  <c r="O188" i="5"/>
  <c r="R544" i="5"/>
  <c r="R348" i="5"/>
  <c r="R201" i="5"/>
  <c r="O136" i="4"/>
  <c r="O378" i="3"/>
  <c r="M128" i="3"/>
  <c r="O30" i="5"/>
  <c r="O79" i="5"/>
  <c r="K88" i="5"/>
  <c r="G69" i="1" s="1"/>
  <c r="I69" i="1" s="1"/>
  <c r="M88" i="5"/>
  <c r="M179" i="5"/>
  <c r="K340" i="5"/>
  <c r="O511" i="5"/>
  <c r="O463" i="5"/>
  <c r="M275" i="5"/>
  <c r="K515" i="4"/>
  <c r="Q250" i="4"/>
  <c r="Q397" i="4"/>
  <c r="O273" i="3"/>
  <c r="O123" i="3"/>
  <c r="R254" i="3"/>
  <c r="R401" i="3"/>
  <c r="Q348" i="3"/>
  <c r="Q544" i="3"/>
  <c r="Q201" i="3"/>
  <c r="K128" i="5"/>
  <c r="G70" i="1" s="1"/>
  <c r="I70" i="1" s="1"/>
  <c r="K330" i="5"/>
  <c r="O312" i="5"/>
  <c r="O182" i="5"/>
  <c r="O362" i="5"/>
  <c r="K179" i="5"/>
  <c r="G75" i="1" s="1"/>
  <c r="I75" i="1" s="1"/>
  <c r="O527" i="5"/>
  <c r="O262" i="5"/>
  <c r="O75" i="4"/>
  <c r="O32" i="4"/>
  <c r="O28" i="4"/>
  <c r="O335" i="4"/>
  <c r="O68" i="3"/>
  <c r="O321" i="3"/>
  <c r="M320" i="3"/>
  <c r="M278" i="3"/>
  <c r="Q252" i="4"/>
  <c r="Q399" i="4"/>
  <c r="O170" i="5"/>
  <c r="K278" i="5"/>
  <c r="K285" i="5" s="1"/>
  <c r="G79" i="1" s="1"/>
  <c r="I79" i="1" s="1"/>
  <c r="O326" i="5"/>
  <c r="O558" i="5"/>
  <c r="O518" i="5"/>
  <c r="K363" i="4"/>
  <c r="G127" i="1" s="1"/>
  <c r="I127" i="1" s="1"/>
  <c r="G133" i="1"/>
  <c r="I133" i="1" s="1"/>
  <c r="G130" i="1"/>
  <c r="I130" i="1" s="1"/>
  <c r="O184" i="3"/>
  <c r="G175" i="1"/>
  <c r="I175" i="1" s="1"/>
  <c r="O418" i="3"/>
  <c r="O232" i="3"/>
  <c r="O571" i="3"/>
  <c r="D6" i="2"/>
  <c r="R247" i="3" s="1"/>
  <c r="A7" i="2"/>
  <c r="Q250" i="3"/>
  <c r="Q397" i="3"/>
  <c r="O131" i="5"/>
  <c r="O317" i="5"/>
  <c r="O361" i="5"/>
  <c r="O314" i="5"/>
  <c r="O82" i="4"/>
  <c r="O461" i="4"/>
  <c r="O466" i="4"/>
  <c r="O371" i="3"/>
  <c r="K179" i="3"/>
  <c r="G158" i="1" s="1"/>
  <c r="I158" i="1" s="1"/>
  <c r="O121" i="3"/>
  <c r="O190" i="3"/>
  <c r="M17" i="3"/>
  <c r="O17" i="3" s="1"/>
  <c r="K275" i="3"/>
  <c r="G161" i="1" s="1"/>
  <c r="I161" i="1" s="1"/>
  <c r="O78" i="3"/>
  <c r="Q398" i="4"/>
  <c r="Q251" i="4"/>
  <c r="Q252" i="3"/>
  <c r="Q399" i="3"/>
  <c r="O377" i="5"/>
  <c r="O382" i="5"/>
  <c r="O564" i="5"/>
  <c r="O409" i="5"/>
  <c r="O239" i="4"/>
  <c r="O117" i="4"/>
  <c r="O413" i="4"/>
  <c r="M340" i="3"/>
  <c r="Q15" i="1" s="1"/>
  <c r="G15" i="1" s="1"/>
  <c r="O333" i="3"/>
  <c r="O222" i="3"/>
  <c r="O83" i="3"/>
  <c r="M242" i="3"/>
  <c r="O219" i="3"/>
  <c r="O114" i="3"/>
  <c r="Q546" i="4"/>
  <c r="Q350" i="4"/>
  <c r="Q203" i="4"/>
  <c r="Q202" i="4"/>
  <c r="Q545" i="4"/>
  <c r="Q349" i="4"/>
  <c r="Q350" i="3"/>
  <c r="Q546" i="3"/>
  <c r="Q203" i="3"/>
  <c r="K164" i="5"/>
  <c r="K172" i="5" s="1"/>
  <c r="O321" i="5"/>
  <c r="Q544" i="5"/>
  <c r="Q201" i="5"/>
  <c r="Q348" i="5"/>
  <c r="O127" i="4"/>
  <c r="O572" i="4"/>
  <c r="O563" i="4"/>
  <c r="O523" i="4"/>
  <c r="G151" i="1"/>
  <c r="I151" i="1" s="1"/>
  <c r="O28" i="3"/>
  <c r="O228" i="3"/>
  <c r="O558" i="3"/>
  <c r="K330" i="4"/>
  <c r="O312" i="3" l="1"/>
  <c r="O320" i="3"/>
  <c r="AS36" i="16"/>
  <c r="AS68" i="16" s="1"/>
  <c r="AT68" i="16" s="1"/>
  <c r="O19" i="5"/>
  <c r="J55" i="1"/>
  <c r="L55" i="1" s="1"/>
  <c r="G55" i="1"/>
  <c r="I55" i="1" s="1"/>
  <c r="G45" i="1"/>
  <c r="I45" i="1" s="1"/>
  <c r="L25" i="1"/>
  <c r="N141" i="25"/>
  <c r="K141" i="3"/>
  <c r="Q4" i="1" s="1"/>
  <c r="G4" i="1" s="1"/>
  <c r="L478" i="25"/>
  <c r="M25" i="4"/>
  <c r="L40" i="1"/>
  <c r="P330" i="25"/>
  <c r="G157" i="1"/>
  <c r="I157" i="1" s="1"/>
  <c r="K287" i="3"/>
  <c r="I154" i="1"/>
  <c r="G123" i="1"/>
  <c r="I123" i="1" s="1"/>
  <c r="R7" i="1"/>
  <c r="H7" i="1" s="1"/>
  <c r="G165" i="1"/>
  <c r="I165" i="1" s="1"/>
  <c r="Q7" i="1"/>
  <c r="G7" i="1" s="1"/>
  <c r="G167" i="1"/>
  <c r="I167" i="1" s="1"/>
  <c r="Q6" i="1"/>
  <c r="G6" i="1" s="1"/>
  <c r="G125" i="1"/>
  <c r="I125" i="1" s="1"/>
  <c r="R6" i="1"/>
  <c r="H6" i="1" s="1"/>
  <c r="L289" i="25"/>
  <c r="T4" i="1"/>
  <c r="J4" i="1" s="1"/>
  <c r="I30" i="1"/>
  <c r="P581" i="25"/>
  <c r="L56" i="1"/>
  <c r="P531" i="25"/>
  <c r="T5" i="1"/>
  <c r="J5" i="1" s="1"/>
  <c r="I38" i="1"/>
  <c r="L37" i="1"/>
  <c r="L583" i="25"/>
  <c r="N287" i="25"/>
  <c r="P172" i="25"/>
  <c r="P391" i="25"/>
  <c r="N478" i="25"/>
  <c r="P25" i="25"/>
  <c r="N583" i="25"/>
  <c r="J57" i="1" s="1"/>
  <c r="G82" i="1"/>
  <c r="I82" i="1" s="1"/>
  <c r="S7" i="1"/>
  <c r="I7" i="1" s="1"/>
  <c r="G84" i="1"/>
  <c r="I84" i="1" s="1"/>
  <c r="S6" i="1"/>
  <c r="I6" i="1" s="1"/>
  <c r="I71" i="1"/>
  <c r="O525" i="4"/>
  <c r="O369" i="5"/>
  <c r="Q257" i="4"/>
  <c r="O384" i="4"/>
  <c r="K391" i="5"/>
  <c r="G87" i="1" s="1"/>
  <c r="I87" i="1" s="1"/>
  <c r="O340" i="4"/>
  <c r="K391" i="4"/>
  <c r="G128" i="1" s="1"/>
  <c r="I128" i="1" s="1"/>
  <c r="O559" i="4"/>
  <c r="O525" i="5"/>
  <c r="K172" i="4"/>
  <c r="G115" i="1" s="1"/>
  <c r="I115" i="1" s="1"/>
  <c r="I112" i="1"/>
  <c r="O384" i="5"/>
  <c r="K25" i="5"/>
  <c r="K25" i="4"/>
  <c r="K141" i="4" s="1"/>
  <c r="J125" i="1"/>
  <c r="L125" i="1" s="1"/>
  <c r="O384" i="3"/>
  <c r="Q257" i="3"/>
  <c r="O19" i="3"/>
  <c r="M391" i="3"/>
  <c r="M478" i="3" s="1"/>
  <c r="O369" i="4"/>
  <c r="M25" i="5"/>
  <c r="O559" i="5"/>
  <c r="M531" i="5"/>
  <c r="O531" i="5" s="1"/>
  <c r="O525" i="3"/>
  <c r="M391" i="4"/>
  <c r="M478" i="4" s="1"/>
  <c r="O170" i="4"/>
  <c r="O559" i="3"/>
  <c r="M330" i="3"/>
  <c r="J165" i="1" s="1"/>
  <c r="L165" i="1" s="1"/>
  <c r="O515" i="4"/>
  <c r="K287" i="5"/>
  <c r="G74" i="1"/>
  <c r="I74" i="1" s="1"/>
  <c r="D7" i="2"/>
  <c r="R296" i="3" s="1"/>
  <c r="A8" i="2"/>
  <c r="M579" i="5"/>
  <c r="O216" i="3"/>
  <c r="J159" i="1"/>
  <c r="L159" i="1" s="1"/>
  <c r="O278" i="5"/>
  <c r="K581" i="3"/>
  <c r="G182" i="1" s="1"/>
  <c r="I182" i="1" s="1"/>
  <c r="G179" i="1"/>
  <c r="I179" i="1" s="1"/>
  <c r="O139" i="3"/>
  <c r="L154" i="1"/>
  <c r="G176" i="1"/>
  <c r="I176" i="1" s="1"/>
  <c r="O515" i="5"/>
  <c r="J96" i="1"/>
  <c r="L96" i="1" s="1"/>
  <c r="O472" i="4"/>
  <c r="J134" i="1"/>
  <c r="L134" i="1" s="1"/>
  <c r="O340" i="3"/>
  <c r="J167" i="1"/>
  <c r="L167" i="1" s="1"/>
  <c r="O45" i="3"/>
  <c r="J151" i="1"/>
  <c r="L151" i="1" s="1"/>
  <c r="O139" i="4"/>
  <c r="L112" i="1"/>
  <c r="O88" i="4"/>
  <c r="J110" i="1"/>
  <c r="L110" i="1" s="1"/>
  <c r="O363" i="3"/>
  <c r="J169" i="1"/>
  <c r="L169" i="1" s="1"/>
  <c r="M285" i="3"/>
  <c r="O278" i="3"/>
  <c r="O19" i="4"/>
  <c r="O128" i="5"/>
  <c r="J70" i="1"/>
  <c r="L70" i="1" s="1"/>
  <c r="O515" i="3"/>
  <c r="J179" i="1"/>
  <c r="L179" i="1" s="1"/>
  <c r="M531" i="4"/>
  <c r="J117" i="1"/>
  <c r="L117" i="1" s="1"/>
  <c r="O216" i="4"/>
  <c r="M391" i="5"/>
  <c r="K581" i="4"/>
  <c r="G140" i="1" s="1"/>
  <c r="I140" i="1" s="1"/>
  <c r="G137" i="1"/>
  <c r="I137" i="1" s="1"/>
  <c r="O278" i="4"/>
  <c r="M285" i="4"/>
  <c r="M579" i="4"/>
  <c r="O363" i="4"/>
  <c r="J127" i="1"/>
  <c r="L127" i="1" s="1"/>
  <c r="Q404" i="5"/>
  <c r="Q257" i="5"/>
  <c r="J152" i="1"/>
  <c r="L152" i="1" s="1"/>
  <c r="O88" i="3"/>
  <c r="O179" i="4"/>
  <c r="J116" i="1"/>
  <c r="L116" i="1" s="1"/>
  <c r="O472" i="3"/>
  <c r="J176" i="1"/>
  <c r="L176" i="1" s="1"/>
  <c r="M25" i="3"/>
  <c r="M141" i="3" s="1"/>
  <c r="O45" i="4"/>
  <c r="J109" i="1"/>
  <c r="L109" i="1" s="1"/>
  <c r="O275" i="5"/>
  <c r="J78" i="1"/>
  <c r="L78" i="1" s="1"/>
  <c r="M172" i="5"/>
  <c r="K581" i="5"/>
  <c r="G99" i="1" s="1"/>
  <c r="I99" i="1" s="1"/>
  <c r="G96" i="1"/>
  <c r="I96" i="1" s="1"/>
  <c r="G134" i="1"/>
  <c r="I134" i="1" s="1"/>
  <c r="O164" i="5"/>
  <c r="M172" i="3"/>
  <c r="G150" i="1"/>
  <c r="I150" i="1" s="1"/>
  <c r="O139" i="5"/>
  <c r="L71" i="1"/>
  <c r="O45" i="5"/>
  <c r="J68" i="1"/>
  <c r="L68" i="1" s="1"/>
  <c r="O340" i="5"/>
  <c r="J84" i="1"/>
  <c r="L84" i="1" s="1"/>
  <c r="M172" i="4"/>
  <c r="O164" i="4"/>
  <c r="O472" i="5"/>
  <c r="J93" i="1"/>
  <c r="L93" i="1" s="1"/>
  <c r="O275" i="4"/>
  <c r="J119" i="1"/>
  <c r="L119" i="1" s="1"/>
  <c r="M330" i="5"/>
  <c r="S16" i="1" s="1"/>
  <c r="I16" i="1" s="1"/>
  <c r="O242" i="5"/>
  <c r="J77" i="1"/>
  <c r="L77" i="1" s="1"/>
  <c r="O128" i="4"/>
  <c r="J111" i="1"/>
  <c r="L111" i="1" s="1"/>
  <c r="O242" i="4"/>
  <c r="M330" i="4"/>
  <c r="R16" i="1" s="1"/>
  <c r="H16" i="1" s="1"/>
  <c r="M531" i="3"/>
  <c r="O179" i="5"/>
  <c r="J75" i="1"/>
  <c r="L75" i="1" s="1"/>
  <c r="O179" i="3"/>
  <c r="J158" i="1"/>
  <c r="L158" i="1" s="1"/>
  <c r="O363" i="5"/>
  <c r="J86" i="1"/>
  <c r="L86" i="1" s="1"/>
  <c r="J161" i="1"/>
  <c r="L161" i="1" s="1"/>
  <c r="O275" i="3"/>
  <c r="O88" i="5"/>
  <c r="J69" i="1"/>
  <c r="L69" i="1" s="1"/>
  <c r="O128" i="3"/>
  <c r="J153" i="1"/>
  <c r="L153" i="1" s="1"/>
  <c r="G93" i="1"/>
  <c r="I93" i="1" s="1"/>
  <c r="J160" i="1"/>
  <c r="L160" i="1" s="1"/>
  <c r="O242" i="3"/>
  <c r="O216" i="5"/>
  <c r="J76" i="1"/>
  <c r="L76" i="1" s="1"/>
  <c r="K391" i="3"/>
  <c r="G170" i="1" s="1"/>
  <c r="I170" i="1" s="1"/>
  <c r="M579" i="3"/>
  <c r="O285" i="5"/>
  <c r="J79" i="1"/>
  <c r="L79" i="1" s="1"/>
  <c r="O369" i="3"/>
  <c r="J52" i="1" l="1"/>
  <c r="L52" i="1" s="1"/>
  <c r="G52" i="1"/>
  <c r="I52" i="1" s="1"/>
  <c r="G57" i="1"/>
  <c r="I57" i="1" s="1"/>
  <c r="G67" i="1"/>
  <c r="I67" i="1" s="1"/>
  <c r="K141" i="5"/>
  <c r="J108" i="1"/>
  <c r="L108" i="1" s="1"/>
  <c r="M141" i="4"/>
  <c r="R13" i="1" s="1"/>
  <c r="H13" i="1" s="1"/>
  <c r="M141" i="5"/>
  <c r="S13" i="1" s="1"/>
  <c r="I13" i="1" s="1"/>
  <c r="M287" i="3"/>
  <c r="Q14" i="1" s="1"/>
  <c r="G14" i="1" s="1"/>
  <c r="O25" i="4"/>
  <c r="O330" i="3"/>
  <c r="Q16" i="1"/>
  <c r="G16" i="1" s="1"/>
  <c r="K287" i="4"/>
  <c r="G163" i="1"/>
  <c r="I163" i="1" s="1"/>
  <c r="Q5" i="1"/>
  <c r="G5" i="1" s="1"/>
  <c r="P583" i="25"/>
  <c r="L57" i="1"/>
  <c r="T13" i="1"/>
  <c r="J13" i="1" s="1"/>
  <c r="L30" i="1"/>
  <c r="P287" i="25"/>
  <c r="T14" i="1"/>
  <c r="J14" i="1" s="1"/>
  <c r="L38" i="1"/>
  <c r="L585" i="25"/>
  <c r="G58" i="1" s="1"/>
  <c r="N289" i="25"/>
  <c r="P141" i="25"/>
  <c r="P478" i="25"/>
  <c r="N585" i="25"/>
  <c r="J58" i="1" s="1"/>
  <c r="G80" i="1"/>
  <c r="I80" i="1" s="1"/>
  <c r="S5" i="1"/>
  <c r="I5" i="1" s="1"/>
  <c r="M581" i="3"/>
  <c r="M583" i="3" s="1"/>
  <c r="Q17" i="1" s="1"/>
  <c r="G17" i="1" s="1"/>
  <c r="K478" i="5"/>
  <c r="G94" i="1" s="1"/>
  <c r="I94" i="1" s="1"/>
  <c r="K478" i="4"/>
  <c r="O478" i="4" s="1"/>
  <c r="J67" i="1"/>
  <c r="L67" i="1" s="1"/>
  <c r="O391" i="4"/>
  <c r="J97" i="1"/>
  <c r="L97" i="1" s="1"/>
  <c r="J128" i="1"/>
  <c r="L128" i="1" s="1"/>
  <c r="O25" i="5"/>
  <c r="G108" i="1"/>
  <c r="I108" i="1" s="1"/>
  <c r="J170" i="1"/>
  <c r="L170" i="1" s="1"/>
  <c r="K478" i="3"/>
  <c r="K583" i="3" s="1"/>
  <c r="O579" i="5"/>
  <c r="J98" i="1"/>
  <c r="L98" i="1" s="1"/>
  <c r="O285" i="3"/>
  <c r="J162" i="1"/>
  <c r="L162" i="1" s="1"/>
  <c r="O330" i="5"/>
  <c r="J82" i="1"/>
  <c r="L82" i="1" s="1"/>
  <c r="O391" i="5"/>
  <c r="J87" i="1"/>
  <c r="L87" i="1" s="1"/>
  <c r="O391" i="3"/>
  <c r="O285" i="4"/>
  <c r="J120" i="1"/>
  <c r="L120" i="1" s="1"/>
  <c r="O330" i="4"/>
  <c r="J123" i="1"/>
  <c r="L123" i="1" s="1"/>
  <c r="K289" i="3"/>
  <c r="G155" i="1"/>
  <c r="I155" i="1" s="1"/>
  <c r="O25" i="3"/>
  <c r="Q13" i="1"/>
  <c r="G13" i="1" s="1"/>
  <c r="J150" i="1"/>
  <c r="L150" i="1" s="1"/>
  <c r="O531" i="3"/>
  <c r="J180" i="1"/>
  <c r="L180" i="1" s="1"/>
  <c r="M478" i="5"/>
  <c r="O531" i="4"/>
  <c r="J138" i="1"/>
  <c r="L138" i="1" s="1"/>
  <c r="M581" i="4"/>
  <c r="O172" i="3"/>
  <c r="J157" i="1"/>
  <c r="L157" i="1" s="1"/>
  <c r="O579" i="4"/>
  <c r="J139" i="1"/>
  <c r="L139" i="1" s="1"/>
  <c r="J135" i="1"/>
  <c r="L135" i="1" s="1"/>
  <c r="O172" i="4"/>
  <c r="M287" i="4"/>
  <c r="J115" i="1"/>
  <c r="L115" i="1" s="1"/>
  <c r="M581" i="5"/>
  <c r="A9" i="2"/>
  <c r="D8" i="2"/>
  <c r="R345" i="3" s="1"/>
  <c r="J181" i="1"/>
  <c r="L181" i="1" s="1"/>
  <c r="O579" i="3"/>
  <c r="M287" i="5"/>
  <c r="O172" i="5"/>
  <c r="J74" i="1"/>
  <c r="L74" i="1" s="1"/>
  <c r="J177" i="1"/>
  <c r="L177" i="1" s="1"/>
  <c r="J113" i="1" l="1"/>
  <c r="L113" i="1" s="1"/>
  <c r="G135" i="1"/>
  <c r="I135" i="1" s="1"/>
  <c r="J72" i="1"/>
  <c r="L72" i="1" s="1"/>
  <c r="G183" i="1"/>
  <c r="I183" i="1" s="1"/>
  <c r="Q8" i="1"/>
  <c r="G8" i="1" s="1"/>
  <c r="M289" i="4"/>
  <c r="R14" i="1"/>
  <c r="H14" i="1" s="1"/>
  <c r="G121" i="1"/>
  <c r="I121" i="1" s="1"/>
  <c r="R5" i="1"/>
  <c r="H5" i="1" s="1"/>
  <c r="K289" i="4"/>
  <c r="R4" i="1"/>
  <c r="H4" i="1" s="1"/>
  <c r="L587" i="25"/>
  <c r="G60" i="1" s="1"/>
  <c r="I58" i="1"/>
  <c r="T8" i="1"/>
  <c r="J8" i="1" s="1"/>
  <c r="P585" i="25"/>
  <c r="T17" i="1"/>
  <c r="J17" i="1" s="1"/>
  <c r="L58" i="1"/>
  <c r="N587" i="25"/>
  <c r="J60" i="1" s="1"/>
  <c r="P289" i="25"/>
  <c r="M289" i="5"/>
  <c r="S14" i="1"/>
  <c r="I14" i="1" s="1"/>
  <c r="K289" i="5"/>
  <c r="S4" i="1"/>
  <c r="I4" i="1" s="1"/>
  <c r="O581" i="3"/>
  <c r="J182" i="1"/>
  <c r="L182" i="1" s="1"/>
  <c r="K583" i="5"/>
  <c r="K583" i="4"/>
  <c r="O141" i="5"/>
  <c r="G72" i="1"/>
  <c r="I72" i="1" s="1"/>
  <c r="G113" i="1"/>
  <c r="I113" i="1" s="1"/>
  <c r="O141" i="4"/>
  <c r="G177" i="1"/>
  <c r="I177" i="1" s="1"/>
  <c r="O478" i="3"/>
  <c r="K585" i="3"/>
  <c r="A10" i="2"/>
  <c r="D9" i="2"/>
  <c r="R394" i="3" s="1"/>
  <c r="O141" i="3"/>
  <c r="J155" i="1"/>
  <c r="L155" i="1" s="1"/>
  <c r="M289" i="3"/>
  <c r="O581" i="5"/>
  <c r="J99" i="1"/>
  <c r="L99" i="1" s="1"/>
  <c r="O581" i="4"/>
  <c r="J140" i="1"/>
  <c r="L140" i="1" s="1"/>
  <c r="O583" i="3"/>
  <c r="J183" i="1"/>
  <c r="L183" i="1" s="1"/>
  <c r="M583" i="4"/>
  <c r="R17" i="1" s="1"/>
  <c r="H17" i="1" s="1"/>
  <c r="M583" i="5"/>
  <c r="S17" i="1" s="1"/>
  <c r="I17" i="1" s="1"/>
  <c r="O478" i="5"/>
  <c r="J94" i="1"/>
  <c r="L94" i="1" s="1"/>
  <c r="J163" i="1"/>
  <c r="L163" i="1" s="1"/>
  <c r="O287" i="3"/>
  <c r="O287" i="5"/>
  <c r="J80" i="1"/>
  <c r="L80" i="1" s="1"/>
  <c r="O287" i="4"/>
  <c r="J121" i="1"/>
  <c r="L121" i="1" s="1"/>
  <c r="O289" i="4" l="1"/>
  <c r="G100" i="1"/>
  <c r="I100" i="1" s="1"/>
  <c r="S8" i="1"/>
  <c r="I8" i="1" s="1"/>
  <c r="G141" i="1"/>
  <c r="I141" i="1" s="1"/>
  <c r="R8" i="1"/>
  <c r="H8" i="1" s="1"/>
  <c r="O289" i="5"/>
  <c r="G185" i="1"/>
  <c r="I185" i="1" s="1"/>
  <c r="Q9" i="1"/>
  <c r="G9" i="1" s="1"/>
  <c r="P587" i="25"/>
  <c r="T18" i="1"/>
  <c r="J18" i="1" s="1"/>
  <c r="L60" i="1"/>
  <c r="T9" i="1"/>
  <c r="J9" i="1" s="1"/>
  <c r="I60" i="1"/>
  <c r="K585" i="4"/>
  <c r="K585" i="5"/>
  <c r="O583" i="5"/>
  <c r="J100" i="1"/>
  <c r="L100" i="1" s="1"/>
  <c r="O583" i="4"/>
  <c r="J141" i="1"/>
  <c r="L141" i="1" s="1"/>
  <c r="M585" i="5"/>
  <c r="S18" i="1" s="1"/>
  <c r="I18" i="1" s="1"/>
  <c r="M585" i="3"/>
  <c r="Q18" i="1" s="1"/>
  <c r="G18" i="1" s="1"/>
  <c r="O289" i="3"/>
  <c r="A11" i="2"/>
  <c r="D10" i="2"/>
  <c r="R443" i="3" s="1"/>
  <c r="M585" i="4"/>
  <c r="R18" i="1" s="1"/>
  <c r="H18" i="1" s="1"/>
  <c r="G143" i="1" l="1"/>
  <c r="I143" i="1" s="1"/>
  <c r="R9" i="1"/>
  <c r="H9" i="1" s="1"/>
  <c r="G102" i="1"/>
  <c r="I102" i="1" s="1"/>
  <c r="S9" i="1"/>
  <c r="I9" i="1" s="1"/>
  <c r="O585" i="4"/>
  <c r="J143" i="1"/>
  <c r="L143" i="1" s="1"/>
  <c r="A12" i="2"/>
  <c r="D11" i="2"/>
  <c r="R492" i="3" s="1"/>
  <c r="O585" i="3"/>
  <c r="J185" i="1"/>
  <c r="L185" i="1" s="1"/>
  <c r="O585" i="5"/>
  <c r="J102" i="1"/>
  <c r="L102" i="1" s="1"/>
  <c r="D12" i="2" l="1"/>
  <c r="R541" i="3" s="1"/>
  <c r="A13" i="2"/>
  <c r="A14" i="2" l="1"/>
  <c r="D13" i="2"/>
  <c r="R1" i="4" s="1"/>
  <c r="A15" i="2" l="1"/>
  <c r="D14" i="2"/>
  <c r="R50" i="4" s="1"/>
  <c r="D15" i="2" l="1"/>
  <c r="R99" i="4" s="1"/>
  <c r="A16" i="2"/>
  <c r="D16" i="2" l="1"/>
  <c r="R148" i="4" s="1"/>
  <c r="A17" i="2"/>
  <c r="A18" i="2" l="1"/>
  <c r="D17" i="2"/>
  <c r="R198" i="4" s="1"/>
  <c r="D18" i="2" l="1"/>
  <c r="R247" i="4" s="1"/>
  <c r="A19" i="2"/>
  <c r="A20" i="2" l="1"/>
  <c r="D19" i="2"/>
  <c r="R296" i="4" s="1"/>
  <c r="A21" i="2" l="1"/>
  <c r="D20" i="2"/>
  <c r="R345" i="4" s="1"/>
  <c r="A22" i="2" l="1"/>
  <c r="D21" i="2"/>
  <c r="R394" i="4" s="1"/>
  <c r="A23" i="2" l="1"/>
  <c r="D22" i="2"/>
  <c r="R443" i="4" s="1"/>
  <c r="D23" i="2" l="1"/>
  <c r="R492" i="4" s="1"/>
  <c r="A24" i="2"/>
  <c r="A25" i="2" l="1"/>
  <c r="D24" i="2"/>
  <c r="R541" i="4" s="1"/>
  <c r="D25" i="2" l="1"/>
  <c r="R1" i="5" s="1"/>
  <c r="A26" i="2"/>
  <c r="D26" i="2" l="1"/>
  <c r="R50" i="5" s="1"/>
  <c r="A27" i="2"/>
  <c r="A28" i="2" l="1"/>
  <c r="D27" i="2"/>
  <c r="R99" i="5" s="1"/>
  <c r="A29" i="2" l="1"/>
  <c r="D28" i="2"/>
  <c r="R148" i="5" s="1"/>
  <c r="D29" i="2" l="1"/>
  <c r="R198" i="5" s="1"/>
  <c r="A30" i="2"/>
  <c r="A31" i="2" l="1"/>
  <c r="D30" i="2"/>
  <c r="R247" i="5" s="1"/>
  <c r="A32" i="2" l="1"/>
  <c r="D31" i="2"/>
  <c r="R296" i="5" s="1"/>
  <c r="D32" i="2" l="1"/>
  <c r="R345" i="5" s="1"/>
  <c r="A33" i="2"/>
  <c r="D33" i="2" l="1"/>
  <c r="R394" i="5" s="1"/>
  <c r="A34" i="2"/>
  <c r="D34" i="2" l="1"/>
  <c r="R443" i="5" s="1"/>
  <c r="A35" i="2"/>
  <c r="D35" i="2" l="1"/>
  <c r="R492" i="5" s="1"/>
  <c r="A36" i="2"/>
  <c r="D36" i="2" l="1"/>
  <c r="R541" i="5" s="1"/>
  <c r="A37" i="2"/>
  <c r="A38" i="2" l="1"/>
  <c r="D37" i="2"/>
  <c r="A39" i="2" l="1"/>
  <c r="D38" i="2"/>
  <c r="A40" i="2" l="1"/>
  <c r="D39" i="2"/>
  <c r="A41" i="2" l="1"/>
  <c r="D40" i="2"/>
  <c r="A42" i="2" l="1"/>
  <c r="D41" i="2"/>
  <c r="A43" i="2" l="1"/>
  <c r="D42" i="2"/>
  <c r="A44" i="2" l="1"/>
  <c r="D43" i="2"/>
  <c r="D44" i="2" l="1"/>
  <c r="A45" i="2"/>
  <c r="D45" i="2" l="1"/>
  <c r="A46" i="2"/>
  <c r="A47" i="2" l="1"/>
  <c r="D46" i="2"/>
  <c r="A48" i="2" l="1"/>
  <c r="D48" i="2" s="1"/>
  <c r="D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</author>
  </authors>
  <commentList>
    <comment ref="J13" authorId="0" shapeId="0" xr:uid="{EC60F016-DD60-480F-9ACD-BEB55A1FE66C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See note in cell M27 explanation for diff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</author>
  </authors>
  <commentList>
    <comment ref="O170" authorId="0" shapeId="0" xr:uid="{935E9BE6-B9AB-457A-B0C2-3A9C4BABE94A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13 mth avg which includes Dec 2024 results in less than 1.0000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</author>
  </authors>
  <commentList>
    <comment ref="P274" authorId="0" shapeId="0" xr:uid="{9E040324-2DD1-424C-A509-5EFACEDA7D5A}">
      <text>
        <r>
          <rPr>
            <b/>
            <sz val="9"/>
            <color indexed="81"/>
            <rFont val="Tahoma"/>
            <family val="2"/>
          </rPr>
          <t>Develle, Penney:</t>
        </r>
        <r>
          <rPr>
            <sz val="9"/>
            <color indexed="81"/>
            <rFont val="Tahoma"/>
            <family val="2"/>
          </rPr>
          <t xml:space="preserve">
This is causing the retail numbers to not sum to the correct total.  Pass since it is only $1k.   I was able to correct $1K with a round function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<sst xmlns="http://schemas.openxmlformats.org/spreadsheetml/2006/main" count="17469" uniqueCount="4711">
  <si>
    <t>DOCKET NO.: 20240025-EI</t>
  </si>
  <si>
    <t>Witness:  Olivier</t>
  </si>
  <si>
    <t>Time Periods:</t>
  </si>
  <si>
    <t>Projected Test Year 3 Ended</t>
  </si>
  <si>
    <t>Year 5</t>
  </si>
  <si>
    <t>Year 2027</t>
  </si>
  <si>
    <t>Projected Test Year 2 Ended</t>
  </si>
  <si>
    <t>Year 4</t>
  </si>
  <si>
    <t>Year 2026</t>
  </si>
  <si>
    <t>Projected Test Year 1 Ended</t>
  </si>
  <si>
    <t>Year 3</t>
  </si>
  <si>
    <t>Year 2025</t>
  </si>
  <si>
    <t>Prior Year Ended</t>
  </si>
  <si>
    <t>Year 2</t>
  </si>
  <si>
    <t>Year 2024</t>
  </si>
  <si>
    <t>Historical Year Ended</t>
  </si>
  <si>
    <t>Year 1</t>
  </si>
  <si>
    <t>Year 2023</t>
  </si>
  <si>
    <t>MFR Amount</t>
  </si>
  <si>
    <t>Summary Report 2</t>
  </si>
  <si>
    <t>Total Company</t>
  </si>
  <si>
    <t>*[Plant In Service]*</t>
  </si>
  <si>
    <t>*[Accum Depr &amp; Amort]*</t>
  </si>
  <si>
    <t>*[Future Use &amp; Appd Unrecov Plant]*</t>
  </si>
  <si>
    <t>*[Const Work In Progress]*</t>
  </si>
  <si>
    <t>*[Working Capital (13 Mo. Avg)]*</t>
  </si>
  <si>
    <t>*[Total Rate Base]*</t>
  </si>
  <si>
    <t>Total Jurisdictional</t>
  </si>
  <si>
    <t>MFR</t>
  </si>
  <si>
    <t>Wide Report</t>
  </si>
  <si>
    <t>Difference</t>
  </si>
  <si>
    <t>Total Production</t>
  </si>
  <si>
    <t>*Total Production Plant*</t>
  </si>
  <si>
    <t>Total Transmission</t>
  </si>
  <si>
    <t>*Total Transmission Plant*</t>
  </si>
  <si>
    <t>HF:[Total Transmission Plant]</t>
  </si>
  <si>
    <t>Total Distribution Plant</t>
  </si>
  <si>
    <t>*Total Distribution Plant*</t>
  </si>
  <si>
    <t>Note:  the SPP section that should net to zero is causing the jurisdictional side to be out by $1,000.  See line numbers 273 and 274 in the tab "Hist REG FL EPIS - 9 Retail tab</t>
  </si>
  <si>
    <t>Total General &amp; Intangible Property</t>
  </si>
  <si>
    <t>*Total General &amp; Intangible Property*</t>
  </si>
  <si>
    <t xml:space="preserve">Total Other Items </t>
  </si>
  <si>
    <t xml:space="preserve">  *[Total Other Items from Balance Sheet Not Included Above]*</t>
  </si>
  <si>
    <t>*[Add Amount Needed to Tie to B.S.]*</t>
  </si>
  <si>
    <t xml:space="preserve">     *Total Other Items *</t>
  </si>
  <si>
    <t>Total EPIS</t>
  </si>
  <si>
    <t>*Total Electric Plant in Service - Final Adjusted*</t>
  </si>
  <si>
    <t>Total Production Plant - Accum Depr</t>
  </si>
  <si>
    <t>*Total Production Plant - Accum Depr*</t>
  </si>
  <si>
    <t>Total Fossil Dismantlement Reserve</t>
  </si>
  <si>
    <t>*Total Fossil Dismantlement Reserve*</t>
  </si>
  <si>
    <t xml:space="preserve">          IX:[Total Final Dismantlement Reserve]</t>
  </si>
  <si>
    <t>Total Transmission Plant - Accum Depr</t>
  </si>
  <si>
    <t>*Total Transmission Plant - Accum Depr*</t>
  </si>
  <si>
    <t>Total Distribution Plant - Accum Depr</t>
  </si>
  <si>
    <t>*Total Distribution Plant - Accum Depr*</t>
  </si>
  <si>
    <t>Total General - Accum Depr</t>
  </si>
  <si>
    <t xml:space="preserve">   *[Total General - Accum Depr]*</t>
  </si>
  <si>
    <t>Total Other Items from Balance Sheet Items Not Included Above</t>
  </si>
  <si>
    <t>*Total Other Items from Balance Sheet Items Not Included Above*</t>
  </si>
  <si>
    <t>*[Add difference between capital import and balance sheet]*</t>
  </si>
  <si>
    <t>Total Accumulated Depreciation</t>
  </si>
  <si>
    <t>*[Total Accumulated Depreciation - Final Adjusted]*</t>
  </si>
  <si>
    <t>CWIP Not Bearing Interest</t>
  </si>
  <si>
    <t>*[Total CWIP]*</t>
  </si>
  <si>
    <t>Total Plant Held for Future Use</t>
  </si>
  <si>
    <t>*PHFFU - Total*</t>
  </si>
  <si>
    <t>Other Property &amp; Investments</t>
  </si>
  <si>
    <t xml:space="preserve"> *[Total Other Property &amp; Investments]*</t>
  </si>
  <si>
    <t>Current &amp; Accrued Assets</t>
  </si>
  <si>
    <t>*[Total Current &amp; Accrued Assets]*</t>
  </si>
  <si>
    <t>Other Regulatory Assets  (FERC 182)</t>
  </si>
  <si>
    <t>*[     0182 Other Regulatory Assets]*</t>
  </si>
  <si>
    <t>Prelim Survey &amp; Invest Charges</t>
  </si>
  <si>
    <t>*[     0183 Prelim Survey &amp; Invest Charges]*</t>
  </si>
  <si>
    <t>Clearing Accounts</t>
  </si>
  <si>
    <t>*[     0184 Clearing Accounts]*</t>
  </si>
  <si>
    <t>Temporary Facilities</t>
  </si>
  <si>
    <t>*[0185 Temporary Facilities]*</t>
  </si>
  <si>
    <t>Misc Deferred Debits</t>
  </si>
  <si>
    <t xml:space="preserve">   *[     0186 Misc Deferred Debits]*</t>
  </si>
  <si>
    <t>Total Deferred Debits &amp; Regulatory Assets</t>
  </si>
  <si>
    <t>*[Total Deferred Debits]*</t>
  </si>
  <si>
    <t>Total Working Capital Assets</t>
  </si>
  <si>
    <t>*[Total Working Capital Assets]*</t>
  </si>
  <si>
    <t>Total Non-Current Liabilities</t>
  </si>
  <si>
    <t>*[Total Other Noncurrent Liabilities]*</t>
  </si>
  <si>
    <t>Total Current &amp; Accrued Liabilities</t>
  </si>
  <si>
    <t>*[Total Current &amp; Accrued Liabilities]*</t>
  </si>
  <si>
    <t>Total Deferred Credits &amp; Regulatory Liabilities</t>
  </si>
  <si>
    <t>*[Total Deferred Credits]*</t>
  </si>
  <si>
    <t>Total Working Capital Liabilities</t>
  </si>
  <si>
    <t>*[Total Working Capital Liabilities]*</t>
  </si>
  <si>
    <t>Total Working Capital</t>
  </si>
  <si>
    <t>*[Total Working Capital Including Adjustments]*</t>
  </si>
  <si>
    <t>Total Rate Base</t>
  </si>
  <si>
    <t>*Total Other Items*</t>
  </si>
  <si>
    <t>*[387 - CR PowerLine Battery]*</t>
  </si>
  <si>
    <t>Test Year 3</t>
  </si>
  <si>
    <t>Test Year 2</t>
  </si>
  <si>
    <t>Test Year 1</t>
  </si>
  <si>
    <t>Historical Year</t>
  </si>
  <si>
    <t>SCHEDULE B-6</t>
  </si>
  <si>
    <t>JURISDICTIONAL SEPARATION FACTORS - RATE BASE</t>
  </si>
  <si>
    <t>FLORIDA PUBLIC SERVICE COMMISSION</t>
  </si>
  <si>
    <t>Explanation:</t>
  </si>
  <si>
    <t>Provide a development of jurisdictional separation factors for the rate base for the test year and the most recent historical year.</t>
  </si>
  <si>
    <t>Type of Data Shown:</t>
  </si>
  <si>
    <t>X</t>
  </si>
  <si>
    <t>COMPANY: Duke Energy Florida, LLC</t>
  </si>
  <si>
    <t>_</t>
  </si>
  <si>
    <t>($000)</t>
  </si>
  <si>
    <t>Line</t>
  </si>
  <si>
    <t>Total</t>
  </si>
  <si>
    <t>Jurisdictional</t>
  </si>
  <si>
    <t>No.</t>
  </si>
  <si>
    <t>Description</t>
  </si>
  <si>
    <t>Company</t>
  </si>
  <si>
    <t>Factor</t>
  </si>
  <si>
    <t>Electric Plant in Service:</t>
  </si>
  <si>
    <t>Production</t>
  </si>
  <si>
    <t>Production Base</t>
  </si>
  <si>
    <t>*Total Production Base*</t>
  </si>
  <si>
    <t>Production Base - ECRC</t>
  </si>
  <si>
    <t xml:space="preserve">          DG:[Remove ECRC (Base) from Above - Re Assign to Energy]</t>
  </si>
  <si>
    <t>Production Intermediate</t>
  </si>
  <si>
    <t>*Total Production Intermediate*</t>
  </si>
  <si>
    <t>Production Intermediate - ECRC Anclote</t>
  </si>
  <si>
    <t>*[ECRC-Energy-Anclote Gas Conversion MATS (17.1)]*</t>
  </si>
  <si>
    <t>Production Intermediate - ECRC</t>
  </si>
  <si>
    <t>*[ECRC-Intermediate-Multi Plant-Above Ground Tank Sec Cont (4.3)]*</t>
  </si>
  <si>
    <t>*[ECRC-Intermediate-Multi Plant-Underground Storage Tanks (10.2)]*</t>
  </si>
  <si>
    <t>*[ECRC-Intermediate-Crystal River-NPDES (16.0)]*</t>
  </si>
  <si>
    <t>Production Peaking</t>
  </si>
  <si>
    <t>*Total Production Peaking*</t>
  </si>
  <si>
    <t>Production Solar</t>
  </si>
  <si>
    <t>*Total Production Solar*</t>
  </si>
  <si>
    <t>Production Solar - CEC</t>
  </si>
  <si>
    <t>*[CEC - PEF Other RUSD Solar]*</t>
  </si>
  <si>
    <r>
      <rPr>
        <b/>
        <sz val="10"/>
        <color rgb="FF000000"/>
        <rFont val="Calibri"/>
        <family val="2"/>
        <scheme val="minor"/>
      </rPr>
      <t>Total Production</t>
    </r>
  </si>
  <si>
    <t>Transmission</t>
  </si>
  <si>
    <t>350 Trans Land &amp; Land Rights</t>
  </si>
  <si>
    <t>*350 Trans Land &amp; Land Rights*</t>
  </si>
  <si>
    <t>351 Trans Energy Storage Equipment</t>
  </si>
  <si>
    <t>*351 Trans Energy Storage Equipment*</t>
  </si>
  <si>
    <t>352 Trans Structures &amp; Improvements</t>
  </si>
  <si>
    <t>*352 Trans Structures &amp; Improvements*</t>
  </si>
  <si>
    <t>353 Trans Station Equip - Production Base</t>
  </si>
  <si>
    <t>*353 Trans Station Equip - Production Base*</t>
  </si>
  <si>
    <t>353 Trans Station Equip - Production Intermediate</t>
  </si>
  <si>
    <t>*353 Trans Station Equip - Production Intermediate*</t>
  </si>
  <si>
    <t>353 Trans Station Equip - Production Peak</t>
  </si>
  <si>
    <t>*353 Trans Station Equip - Production Peak*</t>
  </si>
  <si>
    <t>353 Trans Station Equip - Production Solar</t>
  </si>
  <si>
    <t>*353 Trans Station Equip - Production Solar*</t>
  </si>
  <si>
    <t>353 Trans Station Equip - Transmission</t>
  </si>
  <si>
    <t>*353 Trans Station Equip - Transmission*</t>
  </si>
  <si>
    <t>353.2 Trans Energy Control Center</t>
  </si>
  <si>
    <t>*353.2 Trans Energy Control Center*</t>
  </si>
  <si>
    <t>354 Trans Towers &amp; Fixtures</t>
  </si>
  <si>
    <t>*354 Trans Towers &amp; Fixtures*</t>
  </si>
  <si>
    <t>355 Trans Poles &amp; Fixtures</t>
  </si>
  <si>
    <t>*355 Trans Poles &amp; Fixtures*</t>
  </si>
  <si>
    <t>356 Trans Overhead Conductors &amp; Devices</t>
  </si>
  <si>
    <t>*356 Trans Overhead Conductors &amp; Devices - Transmission*</t>
  </si>
  <si>
    <t>356 Radials (Re-assign from T to D)</t>
  </si>
  <si>
    <t>*356 Trans Overhead Conductors &amp; Devices - Primary*</t>
  </si>
  <si>
    <t>357 Trans Underground Conduit</t>
  </si>
  <si>
    <t>*357 Trans Underground Conduit*</t>
  </si>
  <si>
    <t>358 Trans Underground Conductors &amp; Devices</t>
  </si>
  <si>
    <t>*358 Trans Underground Conductors &amp; Devices*</t>
  </si>
  <si>
    <t>359 Trans Roads &amp; Trails</t>
  </si>
  <si>
    <t>*359 Trans Roads &amp; Trails*</t>
  </si>
  <si>
    <t>387 Battery Storage Power Line</t>
  </si>
  <si>
    <r>
      <rPr>
        <b/>
        <sz val="10"/>
        <color rgb="FF010101"/>
        <rFont val="Calibri"/>
        <family val="2"/>
        <scheme val="minor"/>
      </rPr>
      <t>Total Transm</t>
    </r>
    <r>
      <rPr>
        <b/>
        <sz val="10"/>
        <color rgb="FF000000"/>
        <rFont val="Calibri"/>
        <family val="2"/>
        <scheme val="minor"/>
      </rPr>
      <t>i</t>
    </r>
    <r>
      <rPr>
        <b/>
        <sz val="10"/>
        <color rgb="FF010101"/>
        <rFont val="Calibri"/>
        <family val="2"/>
        <scheme val="minor"/>
      </rPr>
      <t>ssion</t>
    </r>
  </si>
  <si>
    <t>Supporting Schedules: B-5, B-7, B-9, B-15, B-16, B-17</t>
  </si>
  <si>
    <t>Recap Schedules: B-1, B-3, E-3a</t>
  </si>
  <si>
    <t>Distribution</t>
  </si>
  <si>
    <t>360 Dist Land and Land Rights - Primary</t>
  </si>
  <si>
    <t>*360 Dist Land and Land Rights - Primary*</t>
  </si>
  <si>
    <t>361 Dist Structures &amp; Improvements - Primary</t>
  </si>
  <si>
    <t>*361 Dist Structures &amp; Improvements - Primary*</t>
  </si>
  <si>
    <t>362 Dist Station Equipment - Primary</t>
  </si>
  <si>
    <t>*362 Dist Station Equipment - Primary*</t>
  </si>
  <si>
    <t>362 Dist Station Equipment - IS Equipment</t>
  </si>
  <si>
    <t>*[362 Dist Station Equipment - IS Equipment]*</t>
  </si>
  <si>
    <t>363 Dist Energy Storage Equipment</t>
  </si>
  <si>
    <t>*363 Dist Energy Storage Equipment*</t>
  </si>
  <si>
    <t>*[363 - Reclass CR PowerLine Battery to 387]</t>
  </si>
  <si>
    <t>364 Dist Poles, Towers &amp; Fixtures - Primary</t>
  </si>
  <si>
    <t>*364 Dist Poles, Towers &amp; Fixtures - Primary*</t>
  </si>
  <si>
    <t>364 Dist Poles, Towers &amp; Fixtures - Secondary</t>
  </si>
  <si>
    <t>*364 Dist Poles, Towers &amp; Fixtures - Secondary*</t>
  </si>
  <si>
    <t>364 Dist Poles, Towers &amp; Fixtures - Lighting</t>
  </si>
  <si>
    <t>*364 Dist Poles, Towers &amp; Fixtures - Lighting*</t>
  </si>
  <si>
    <t>365 Dist Overhead Conductors &amp; Devices - Primary</t>
  </si>
  <si>
    <t>*365 Dist Overhead Conductors &amp; Devices - Primary*</t>
  </si>
  <si>
    <t>365 Dist Overhead Conductors &amp; Devices - Secondary</t>
  </si>
  <si>
    <t>*365 Dist Overhead Conductors &amp; Devices - Secondary*</t>
  </si>
  <si>
    <t>365 Dist Overhead Conductors &amp; Devices - IS Equipment</t>
  </si>
  <si>
    <t>*365 Dist Overhead Conductors &amp; Devices - IS Equipment*</t>
  </si>
  <si>
    <t>366 Dist Underground Conduit - Primary</t>
  </si>
  <si>
    <t>*366 Dist Underground Conduit - Primary*</t>
  </si>
  <si>
    <t>366 Dist Underground Conduit - Secondary</t>
  </si>
  <si>
    <t>*366 Dist Underground Conduit - Secondary*</t>
  </si>
  <si>
    <t>367 Dist Underground Conductors &amp; Devices - Primary</t>
  </si>
  <si>
    <t>*367 Dist Underground Conductors &amp; Devices - Primary*</t>
  </si>
  <si>
    <t>367 Dist Underground Conductors &amp; Devices - Secondary</t>
  </si>
  <si>
    <t>*367 Dist Underground Conductors &amp; Devices - Secondary*</t>
  </si>
  <si>
    <t>368 Dist Line Transformers - Secondary</t>
  </si>
  <si>
    <t>*368 Dist Line Transformers - Secondary*</t>
  </si>
  <si>
    <t>369 Dist Services - Overhead</t>
  </si>
  <si>
    <t>*369 Dist Services - Overhead*</t>
  </si>
  <si>
    <t>369 Dist Services - Underground</t>
  </si>
  <si>
    <t>*369 Dist Services - Underground*</t>
  </si>
  <si>
    <t>370 Dist Meter Equipment</t>
  </si>
  <si>
    <t>*370 Dist Meter Equipment*</t>
  </si>
  <si>
    <t>370 DC Fast Charge</t>
  </si>
  <si>
    <t>*{]*</t>
  </si>
  <si>
    <t>371 Dist Installations on Customers Premises</t>
  </si>
  <si>
    <t>*371 Dist Installs on Customer Premise (Premier Power Service)*</t>
  </si>
  <si>
    <t>373 Dist Street Light &amp; Signal Systems - Primary</t>
  </si>
  <si>
    <t>*373 Dist Street Light &amp; Signal Systems - Primary*</t>
  </si>
  <si>
    <t>373 Dist Street Light &amp; Signal Systems - Lighting</t>
  </si>
  <si>
    <t>*373 Dist Street Light &amp; Signal Systems - Lighting*</t>
  </si>
  <si>
    <t xml:space="preserve">          Total Distribution</t>
  </si>
  <si>
    <t>General &amp; Intangible Property</t>
  </si>
  <si>
    <t xml:space="preserve">     389 General Land &amp; Land Rights</t>
  </si>
  <si>
    <t>*389 General Land &amp; Land Rights*</t>
  </si>
  <si>
    <t xml:space="preserve">     390 General Structures &amp; Improvements</t>
  </si>
  <si>
    <t>*390 General Structures &amp; Improvements*</t>
  </si>
  <si>
    <t xml:space="preserve">     391 General Office Furn &amp; Equip</t>
  </si>
  <si>
    <t>*391 General Office Furn &amp; Equip*</t>
  </si>
  <si>
    <t xml:space="preserve">     392 General Transporation Equipment</t>
  </si>
  <si>
    <t xml:space="preserve"> *[392 General Transportation Equipment]*</t>
  </si>
  <si>
    <t>*[392 General Transportation Equipment]*</t>
  </si>
  <si>
    <t xml:space="preserve">     393 General Stores Equipment</t>
  </si>
  <si>
    <t>*393 General Stores Equipment*</t>
  </si>
  <si>
    <t xml:space="preserve">     394 General Tools Shop &amp; Garage Equip</t>
  </si>
  <si>
    <t>*394 General Tools Shop &amp; Garage Equip*</t>
  </si>
  <si>
    <t xml:space="preserve">     395 General Laboratory Equip</t>
  </si>
  <si>
    <t>*395 General Laboratory Equip*</t>
  </si>
  <si>
    <t xml:space="preserve">     396 General Power Operating Equip</t>
  </si>
  <si>
    <t>*396 General Power Operating Equip*</t>
  </si>
  <si>
    <t xml:space="preserve">     397 General Communication Equip -ECCR</t>
  </si>
  <si>
    <t>*397 General Communication Equip (Remove ECCR)*</t>
  </si>
  <si>
    <t xml:space="preserve">     398 General Misc Equip</t>
  </si>
  <si>
    <t>*398 General Misc Equip*</t>
  </si>
  <si>
    <t xml:space="preserve">     389-399 General Equipment</t>
  </si>
  <si>
    <t>*389-399 General Equipment*</t>
  </si>
  <si>
    <t xml:space="preserve">     301-303 Intangible Plant - Franchise</t>
  </si>
  <si>
    <t>*301-303 Intangible Plant - Franchise*</t>
  </si>
  <si>
    <t xml:space="preserve">     301-303 Intangible Plant - Customer Connect</t>
  </si>
  <si>
    <t>*301-303 Intangible Plant - Customer Connect*</t>
  </si>
  <si>
    <t xml:space="preserve">     301-303 Ingangible Plant - Software &amp; Other</t>
  </si>
  <si>
    <t>*301-303 Ingangible Plant - Software &amp; Other (Remove ECCR)*</t>
  </si>
  <si>
    <t xml:space="preserve">          Total General &amp; Intangible Property</t>
  </si>
  <si>
    <t xml:space="preserve">Other Items </t>
  </si>
  <si>
    <t>Other Items from Balance Sheet Not Included in EPIS</t>
  </si>
  <si>
    <t xml:space="preserve">     101 Contra-EPIS OATT</t>
  </si>
  <si>
    <t>*[0101760 Contra EPIS-OATT]*</t>
  </si>
  <si>
    <t xml:space="preserve">     114 Elect Plant Acquisiton Adj</t>
  </si>
  <si>
    <t>*[114 Electric Plant Acq Adj]*</t>
  </si>
  <si>
    <t xml:space="preserve">     118 Other Utility Plant</t>
  </si>
  <si>
    <t>*[]*</t>
  </si>
  <si>
    <t>Miscellaneous Other</t>
  </si>
  <si>
    <t>*Add Amount Needed to Tie to B.S.*</t>
  </si>
  <si>
    <t>*[Adjusting Entries: General Ledger (On-Top Adjustments)]*</t>
  </si>
  <si>
    <t>*[Add Levy]*</t>
  </si>
  <si>
    <t xml:space="preserve"> *[Add Crystal River Nuclear]*</t>
  </si>
  <si>
    <t>Capital &amp; Operating Leases</t>
  </si>
  <si>
    <t>*[0101100 Capital Lease]*</t>
  </si>
  <si>
    <t>*[0101102 Operating Leases]*</t>
  </si>
  <si>
    <t>ARO  Assets</t>
  </si>
  <si>
    <t>*[0101499  ARO EPIS]*</t>
  </si>
  <si>
    <t>*[0101315 ARO Asset - Coal Ash]*</t>
  </si>
  <si>
    <t>Non-Utility Property</t>
  </si>
  <si>
    <t>*[0121000 Non-Utility Property]*</t>
  </si>
  <si>
    <t xml:space="preserve">          Total Other Items </t>
  </si>
  <si>
    <t xml:space="preserve">         Total Electric Plant in Service </t>
  </si>
  <si>
    <t>Accumulated Depreciation:</t>
  </si>
  <si>
    <t>Production Plant - Accum Depr</t>
  </si>
  <si>
    <t xml:space="preserve"> *[Total Production Base - Accum Dep]*</t>
  </si>
  <si>
    <t>*[Total Production Base - Accum Dep]*</t>
  </si>
  <si>
    <t xml:space="preserve">Production Base ECRC </t>
  </si>
  <si>
    <t>*[Remove ECRC (Base) from Above for Detail Breakout]*</t>
  </si>
  <si>
    <t xml:space="preserve"> *[ECRC-Energy-Crystal River MATS 4&amp;5 (17.0)]*</t>
  </si>
  <si>
    <t>*Total Production Intermediate - Accum Depr*</t>
  </si>
  <si>
    <t>Production Intermediate ECRC</t>
  </si>
  <si>
    <t>*Total Production Peaking - Accum Depr*</t>
  </si>
  <si>
    <t>*Total Production Solar - Accum Depr*</t>
  </si>
  <si>
    <t>Production Solar CEC</t>
  </si>
  <si>
    <t>Fossil Dismantlement</t>
  </si>
  <si>
    <t>Total FD - Production Base</t>
  </si>
  <si>
    <t>*Total FD - Production Base*</t>
  </si>
  <si>
    <t>Total FD - Production Intermediate</t>
  </si>
  <si>
    <t>*Total FD - Production Intermediate*</t>
  </si>
  <si>
    <t>Total FD - Production Peaking</t>
  </si>
  <si>
    <t>*Total FD - Production Peaking*</t>
  </si>
  <si>
    <t>Total FD - Production Solar</t>
  </si>
  <si>
    <t>*Total FD - Production Solar*</t>
  </si>
  <si>
    <t>Transmission Plant - Accum Depr</t>
  </si>
  <si>
    <t xml:space="preserve">    350 Trans Land &amp; Land Rights</t>
  </si>
  <si>
    <t xml:space="preserve">    351 Trans Energy Storage Equipment</t>
  </si>
  <si>
    <t xml:space="preserve">    352 Trans Structures &amp; Improvements</t>
  </si>
  <si>
    <t xml:space="preserve">    353 Trans Station Equip - Production Base</t>
  </si>
  <si>
    <t xml:space="preserve">    353 Trans Station Equip - Production Intermediate</t>
  </si>
  <si>
    <t xml:space="preserve">    353 Trans Station Equip - Production Peaking</t>
  </si>
  <si>
    <t>*353 Trans Station Equip - Production Peaking*</t>
  </si>
  <si>
    <t xml:space="preserve">    353 Trans Station Equip - Production Solar</t>
  </si>
  <si>
    <t xml:space="preserve">    353 Trans Station Equip - Transmission</t>
  </si>
  <si>
    <t xml:space="preserve">    353.2 Trans Energy Control Center</t>
  </si>
  <si>
    <t xml:space="preserve">    354 Trans Towers &amp; Fixtures</t>
  </si>
  <si>
    <t xml:space="preserve">    355 Trans Poles &amp; Fixtures</t>
  </si>
  <si>
    <t xml:space="preserve">    356 Trans Overhead Conductors &amp; Devices</t>
  </si>
  <si>
    <t>*356 Trans Overhead Conductors &amp; Devices*</t>
  </si>
  <si>
    <t xml:space="preserve">    356 Trans Overhead Conductors &amp; Devices - Transmission</t>
  </si>
  <si>
    <t xml:space="preserve">    357 Trans Underground Conduit</t>
  </si>
  <si>
    <t xml:space="preserve">    358 Trans Underground Conductors &amp; Devices</t>
  </si>
  <si>
    <t xml:space="preserve">    359 Trans Roads &amp; Trails</t>
  </si>
  <si>
    <t xml:space="preserve"> 387 Battery Storage Power Line</t>
  </si>
  <si>
    <t>Distribution Plant - Accum Depr</t>
  </si>
  <si>
    <t>*362 Dist Station Equipment - IS Equipment*</t>
  </si>
  <si>
    <t xml:space="preserve">   *[363 - Reclass CR PowerLine Battery to 387]*</t>
  </si>
  <si>
    <t xml:space="preserve">          Total Distribution Plant - Accum Depr</t>
  </si>
  <si>
    <t>389 General Land &amp; Land Rights</t>
  </si>
  <si>
    <t>390 General Structures &amp; Improvements</t>
  </si>
  <si>
    <t>391 General Office Furn &amp; Equip</t>
  </si>
  <si>
    <t>392 General Transportation Equipment</t>
  </si>
  <si>
    <t>*392 General Transportation Equipment*</t>
  </si>
  <si>
    <t>393 General Stores Equipment</t>
  </si>
  <si>
    <t>394 General Tools Shop &amp; Garage Equipment</t>
  </si>
  <si>
    <t>*394 General Tools Shop &amp; Garage Equipment*</t>
  </si>
  <si>
    <t>395 General Laboratory Equipment</t>
  </si>
  <si>
    <t>*395 General Laboratory Equipment*</t>
  </si>
  <si>
    <t>396 General Power Operating Equipment</t>
  </si>
  <si>
    <t>*396 General Power Operating Equipment*</t>
  </si>
  <si>
    <t>397 General Communication Equipment (ECCR)</t>
  </si>
  <si>
    <t xml:space="preserve"> *[397 General Communication Equip (Remove ECCR)]*</t>
  </si>
  <si>
    <t>*[397 General Communication Equip (Remove ECCR)]*</t>
  </si>
  <si>
    <t>398 General Misc Equipment</t>
  </si>
  <si>
    <t>*398 General Misc Equipment*</t>
  </si>
  <si>
    <t>301-303 Intangible Plant - Franchise</t>
  </si>
  <si>
    <t>301-303 Intangible Plant - Customer Connect</t>
  </si>
  <si>
    <t>301-303 Intangible Plant - Software &amp; Other (ECCR)</t>
  </si>
  <si>
    <t xml:space="preserve">    *[301-303 Ingangible Plant - Software &amp; Other (Remove ECCR)]*</t>
  </si>
  <si>
    <t xml:space="preserve">          Total General - Accum Depr</t>
  </si>
  <si>
    <t>Other Items from Balance Sheet Not Included Above</t>
  </si>
  <si>
    <t>Accum Deprec  - ARO</t>
  </si>
  <si>
    <t>Accum Deprec  - Capital &amp; Op Lease</t>
  </si>
  <si>
    <t>*[Acct 108201 Accumulated DD&amp;A - Capital Lease (Op)]*</t>
  </si>
  <si>
    <t>*[Acct 108202 Accumulated DD&amp;A - ROU Asset (Op Leases)]*</t>
  </si>
  <si>
    <t>Accum Deprec  - Acquisition Adj</t>
  </si>
  <si>
    <t>*[Acct 115 Acquisition Adj]*</t>
  </si>
  <si>
    <t>Accum Deprec  - Non-Utility Plant</t>
  </si>
  <si>
    <t>*[Acct 122 Accum Deprec Non-Utility Property from B.S.]*</t>
  </si>
  <si>
    <t>Accum Deprec  - OATT</t>
  </si>
  <si>
    <t>*[Acct 108060 Accum Deprec OATT Contra (0% Retail Allocator)]*</t>
  </si>
  <si>
    <t xml:space="preserve">  *[Adjusting Entry: On-Top Journal Entries]*</t>
  </si>
  <si>
    <t>*[Adjusting Entry: RWIP On Unused Depreciation Groups (Listed in Check to Capital ]*</t>
  </si>
  <si>
    <t xml:space="preserve">          Total Other Items</t>
  </si>
  <si>
    <r>
      <t xml:space="preserve">Net Plant </t>
    </r>
    <r>
      <rPr>
        <b/>
        <sz val="10"/>
        <color rgb="FF030303"/>
        <rFont val="Calibri"/>
        <family val="2"/>
        <scheme val="minor"/>
      </rPr>
      <t>In Service</t>
    </r>
  </si>
  <si>
    <t>CWIP</t>
  </si>
  <si>
    <t>*Production Base*</t>
  </si>
  <si>
    <t xml:space="preserve">    Production Base - ECRC</t>
  </si>
  <si>
    <t>*[ECRC-Base-Multi Plant-Phase II Cooling Water Intake 316(b) (6.0)]*</t>
  </si>
  <si>
    <t>*Production Intermediate*</t>
  </si>
  <si>
    <t>*Production Peaking*</t>
  </si>
  <si>
    <t>*[Production Solar]*</t>
  </si>
  <si>
    <t>Production Solar SOBRA</t>
  </si>
  <si>
    <t>*[Production Solar (Sobra)]*</t>
  </si>
  <si>
    <t>*[Production Solar (CEC)]*</t>
  </si>
  <si>
    <t>Production - Other Electric</t>
  </si>
  <si>
    <t>*Production - Other Electric*</t>
  </si>
  <si>
    <t>*[Transmission]*</t>
  </si>
  <si>
    <t>*[Transmission Interest Manual Input]*</t>
  </si>
  <si>
    <t>Transmission - SPP</t>
  </si>
  <si>
    <t>*[SPP - Transmission]*</t>
  </si>
  <si>
    <t>*Distribution*</t>
  </si>
  <si>
    <t>Distribution - SPP</t>
  </si>
  <si>
    <t>*[SPP - Distribution]*</t>
  </si>
  <si>
    <t>Distribution Energy Storage</t>
  </si>
  <si>
    <t>*[Distribution Energy Storage]*</t>
  </si>
  <si>
    <t>Intangible</t>
  </si>
  <si>
    <t>*Intangible*</t>
  </si>
  <si>
    <t>General</t>
  </si>
  <si>
    <t>*General*</t>
  </si>
  <si>
    <t>Vision Florida</t>
  </si>
  <si>
    <t>*[Vision Florida Projects]*</t>
  </si>
  <si>
    <t xml:space="preserve">Non-utility </t>
  </si>
  <si>
    <t>*[0121500 - NonUtility CWIP]*</t>
  </si>
  <si>
    <t>*[0121600 - NonUtility CWIP Comp Constr Not Classified]*</t>
  </si>
  <si>
    <t>*[Non-Utility]*</t>
  </si>
  <si>
    <t>Misc Other CWIP</t>
  </si>
  <si>
    <t>*[Add Difference Between Import Construction Data and B.S.]*</t>
  </si>
  <si>
    <t>Total CWIP</t>
  </si>
  <si>
    <t>Plant Held for Future Use</t>
  </si>
  <si>
    <t>Levy Lybasse Land</t>
  </si>
  <si>
    <t>*[PHFFU - 105 - Levy Lybasse Land]*</t>
  </si>
  <si>
    <t>Levy Rayonier Land</t>
  </si>
  <si>
    <t>*[PHFFU - 105 - Levy Rayonier Land]*</t>
  </si>
  <si>
    <t>*[PHFFU - 105 - Distribution]*</t>
  </si>
  <si>
    <t>*[PHFFU - 105 - Transmission]*</t>
  </si>
  <si>
    <t>*[PHFFU - 105 - Production Base]*</t>
  </si>
  <si>
    <t>*[PHFFU - 105 - Production Peaking]*</t>
  </si>
  <si>
    <t>General Plant</t>
  </si>
  <si>
    <t>*[PHFFU - 105 - General Plant]*</t>
  </si>
  <si>
    <t>Working Capital</t>
  </si>
  <si>
    <t xml:space="preserve">    Investment in Associated Companies</t>
  </si>
  <si>
    <t>*[0123 Investment in Associated Companies]*</t>
  </si>
  <si>
    <t xml:space="preserve">    Other Investments</t>
  </si>
  <si>
    <t>*[     0124 Other Investments]*</t>
  </si>
  <si>
    <t xml:space="preserve">    Special Funds</t>
  </si>
  <si>
    <t>*[     0128 Special Funds]*</t>
  </si>
  <si>
    <t>Cash</t>
  </si>
  <si>
    <t>*[     0131 Cash]*</t>
  </si>
  <si>
    <t>Special Deposits</t>
  </si>
  <si>
    <t>*[     0132-0134 Special Deposits]*</t>
  </si>
  <si>
    <t>Short Term Investments</t>
  </si>
  <si>
    <t>*[0136 Short Term Investments]*</t>
  </si>
  <si>
    <t>Notes Receivable</t>
  </si>
  <si>
    <t>*[     0141 Notes Receivable]*</t>
  </si>
  <si>
    <t>Customer Accounts Receivable</t>
  </si>
  <si>
    <t>*[     0142 Customer Accounts Receivable]*</t>
  </si>
  <si>
    <t>Customer Accounts Receivable - Non Regulated</t>
  </si>
  <si>
    <t>*[0142001 A/R Non-Reg]*</t>
  </si>
  <si>
    <t>Customer Accounts Receivable - CSS Retail</t>
  </si>
  <si>
    <t>*[0142998 AR Other Than Electric (revenue related to CSS/retail)]*</t>
  </si>
  <si>
    <t>Customer Accounts Receivable - Wholesale</t>
  </si>
  <si>
    <t>*[0142050 Transmission Billing]*</t>
  </si>
  <si>
    <t>*[0142430 A/R Wholesale Billed]*</t>
  </si>
  <si>
    <t>Other Accounts Receivable</t>
  </si>
  <si>
    <t>*[     0143 Other Accounts Receivable]*</t>
  </si>
  <si>
    <t>Other Accounts Receivable - Franchise Tax</t>
  </si>
  <si>
    <t>*[0143985 LT Franchise Tax Rec - Ext]*</t>
  </si>
  <si>
    <t>Accum Prov for Uncollectible Accts</t>
  </si>
  <si>
    <t>*[     0144 Accum Prov for Uncollectible Accts]*</t>
  </si>
  <si>
    <t>Accounts Rec from Associated Co</t>
  </si>
  <si>
    <t>*[     0146 Accounts Receivable from Asso Co]*</t>
  </si>
  <si>
    <t>Fuel Stock</t>
  </si>
  <si>
    <t>*[     0151 Fuel Stock]*</t>
  </si>
  <si>
    <t>Fuel Stock - Diesel</t>
  </si>
  <si>
    <t>*[0151140 Diesel Fuel Stock]*</t>
  </si>
  <si>
    <t>Other Materials &amp; Supplies</t>
  </si>
  <si>
    <t>*[     0153-0163 Other Materials &amp; Supplies]*</t>
  </si>
  <si>
    <t>Other Materials &amp; Supplies - Ammonia/Limestone/SO2</t>
  </si>
  <si>
    <t>*[0154123 Ammonia in Transit]*</t>
  </si>
  <si>
    <t>*[0154200 Limestone Inventory]*</t>
  </si>
  <si>
    <t>*[0154401 Ammonia Inventory]*</t>
  </si>
  <si>
    <t>*[0158150 SO2 Current Vintage]*</t>
  </si>
  <si>
    <t>*[0158170 Annual NOx Current Vintage]*</t>
  </si>
  <si>
    <t>Prepayments - Demand</t>
  </si>
  <si>
    <t>*[0165000 - Other Current Assets]*</t>
  </si>
  <si>
    <t>*[0165006 Bartow LTSA]*</t>
  </si>
  <si>
    <t>*[0165007 Hines LTSA]*</t>
  </si>
  <si>
    <t>*[0165023 Citrus County LTSA]*</t>
  </si>
  <si>
    <t>Prepayments - Solar</t>
  </si>
  <si>
    <t xml:space="preserve"> *[0165024 - FHOF Solar Lease]*</t>
  </si>
  <si>
    <t>Prepayments - Other</t>
  </si>
  <si>
    <t>*[0165518 MW - Prepaid Expenses - LT]*</t>
  </si>
  <si>
    <t>*[0165075 Interco Prepaid Insur (SchM)]*</t>
  </si>
  <si>
    <t>*[0165514 Prepaid Rent/Deposit]*</t>
  </si>
  <si>
    <t>*[0165650 ResSol HomeServ Acquisition]*</t>
  </si>
  <si>
    <t>*[0165700 Prepaid Capital Lease]*</t>
  </si>
  <si>
    <t>Prepayments - Misc</t>
  </si>
  <si>
    <t>*[     0165 Prepayments]*</t>
  </si>
  <si>
    <t>Interest Receivable</t>
  </si>
  <si>
    <t>*[0171 Interest Receivable]*</t>
  </si>
  <si>
    <t>Rents Receivable</t>
  </si>
  <si>
    <t>*[     0172 Rents Receivable]*</t>
  </si>
  <si>
    <t>Accrued Utility Revenues</t>
  </si>
  <si>
    <t>*[0173 Accrued Utility Revenues]*</t>
  </si>
  <si>
    <t>Misc. Current &amp; Accrued Assets</t>
  </si>
  <si>
    <t>*[     0174 Misc Current &amp; Accrued Assets]*</t>
  </si>
  <si>
    <t>Derivative Assets</t>
  </si>
  <si>
    <t>*[0175 Derivative Assets]*</t>
  </si>
  <si>
    <t>Derivative Instrument Assets - Hedge</t>
  </si>
  <si>
    <t>*[     0176 Derivative Instrument Assets - Hedges]*</t>
  </si>
  <si>
    <t>Other Regulatory Assets</t>
  </si>
  <si>
    <t>*[0182359 REPS Incremental Costs]*</t>
  </si>
  <si>
    <t>*[0182311 Accrued Environmental Recovery]*</t>
  </si>
  <si>
    <t>COR Reg Asset</t>
  </si>
  <si>
    <t>*[0182415 Regulatory Asset - COR (CR3 portion adjusted out here)]*</t>
  </si>
  <si>
    <t>Deferred Depreciation Reg Asset</t>
  </si>
  <si>
    <t>*[0182317 Deferred Depreciation - 2010 Rate Case]*</t>
  </si>
  <si>
    <t>*[0182680 Defer Depr-Retail Recovery]*</t>
  </si>
  <si>
    <t>Reg Asset Derivative MTM Oil</t>
  </si>
  <si>
    <t xml:space="preserve"> *[0182321 Reg Asset Derivative MTM Oil]*</t>
  </si>
  <si>
    <t>Non-AMI Meter Reg Asset</t>
  </si>
  <si>
    <t>*[0182525 Non-AMI Meter NBV 182.3]*</t>
  </si>
  <si>
    <t>ARO Reg Asset</t>
  </si>
  <si>
    <t>*[0182399 ARO Regulatory Asset]*</t>
  </si>
  <si>
    <t>*[0182315 Reg Asset Coal Ash Pond ARO]*</t>
  </si>
  <si>
    <t>*[0182470 Coal Ash Spend - Retail SC]*</t>
  </si>
  <si>
    <t>ECCR - Load Management Switches Reg Asset</t>
  </si>
  <si>
    <t>*[0182398 Load Mgmt Switches]*</t>
  </si>
  <si>
    <t>*[0182309 Amort - LM Switches]*</t>
  </si>
  <si>
    <t>Extraordinary Property Loss - Wholesale Reg Asset</t>
  </si>
  <si>
    <t>*[0182100 Extraordinary Property Loss (Wholesale)]*</t>
  </si>
  <si>
    <t>OPEB Medical and Life Re Asset</t>
  </si>
  <si>
    <t>*[0182312 Oprb FAS 106 Medical]*</t>
  </si>
  <si>
    <t>Pension-Related Reg Assets</t>
  </si>
  <si>
    <t>*[0182318 Other Reg Asset - Gen Acct (Pension)]*</t>
  </si>
  <si>
    <t>*[0182800 Acc Pen Post Ret Pur Acct-Qual]*</t>
  </si>
  <si>
    <t>*[0182801 Pension Post Retire P Acctg]*</t>
  </si>
  <si>
    <t>Pension-Settlement Accounting</t>
  </si>
  <si>
    <t>*[0182334 Pension settlement charges]*</t>
  </si>
  <si>
    <t>Fuel - PPA Buyout Reg Asset</t>
  </si>
  <si>
    <t>*[0182536 PPA Buyout Reg Asset]*</t>
  </si>
  <si>
    <t>CCR - PPA Buyout Reg Asset</t>
  </si>
  <si>
    <t>*[0182539 Ridgegen PPA Buyout Reg Asset]*</t>
  </si>
  <si>
    <t>Closed Interest Rate Hedge Reg Asset</t>
  </si>
  <si>
    <t>*[0182319 Closed Def Int Hedge-Asset]*</t>
  </si>
  <si>
    <t>*[0182322 ST Clsoed Def Int Hedge-Asset]*</t>
  </si>
  <si>
    <t>Fuel - Deferred GPIF Reg Asset</t>
  </si>
  <si>
    <t>*[0182331 Reg Asset - Def GPIF]*</t>
  </si>
  <si>
    <t>Deferred CR3 Depreciation - Contra</t>
  </si>
  <si>
    <t>*[0182347 Deferred CR3 Depr Contra]*</t>
  </si>
  <si>
    <t>Deferred SPP</t>
  </si>
  <si>
    <t>*[0182354 Accrued SPP Recovery]*</t>
  </si>
  <si>
    <t xml:space="preserve"> *[0182395 Deferred SPP]*</t>
  </si>
  <si>
    <t>Current Portion of Reg Assets</t>
  </si>
  <si>
    <t>*[0182370 Current Portion of Reg Assets]*</t>
  </si>
  <si>
    <t>Interest Rate SWAP Reg Asset</t>
  </si>
  <si>
    <t>*[0182410 Interest Rate Swap Reg Asset]*</t>
  </si>
  <si>
    <t>Clause - Deferred Under-Recoveries</t>
  </si>
  <si>
    <t>*[0182411 Deferred Fuel Exp-Current Yr]*</t>
  </si>
  <si>
    <t>*[0182412 Deferred Fuel Exp - Prior Year]*</t>
  </si>
  <si>
    <t>*[0182414 Deferred Fuel Exp - Wholesale]*</t>
  </si>
  <si>
    <t>*[0182413 Def Capacity Exp - Current Year]*</t>
  </si>
  <si>
    <t>*[0182400 Deferred Capacity - Florida Retail]*</t>
  </si>
  <si>
    <t>CR South Reg Asset</t>
  </si>
  <si>
    <t>*[0182569 CR South Reg Asset]*</t>
  </si>
  <si>
    <t>Storm Capitalization Reg Asset - 2021 Settlement</t>
  </si>
  <si>
    <t>*[0182338 Storm Cost Reg Asset ($29M) - 2021 Settlement]*</t>
  </si>
  <si>
    <t>Dismantlement Reg Asset - 2021 Settlement</t>
  </si>
  <si>
    <t>*[0182328  DEF Retail Final Dism Deferral]*</t>
  </si>
  <si>
    <t>Reg Asset - Pro Co Formation</t>
  </si>
  <si>
    <t>*[0182371 Reg Asset - Pro Co formation]*</t>
  </si>
  <si>
    <t>*[0186480 Misc Debits to be Cleared]*</t>
  </si>
  <si>
    <t>Misc. Deferred Debits</t>
  </si>
  <si>
    <t>*[0186290 Oth Deferred Charges - Operation]*</t>
  </si>
  <si>
    <t xml:space="preserve">    *[0186120 Misc Wip Fp Dist Wids]*</t>
  </si>
  <si>
    <t>*[0186802 Accr Pen FAS 158 - Qual]*</t>
  </si>
  <si>
    <t>*[0186200 Contra Unamor Debt Purch Acctg]*</t>
  </si>
  <si>
    <t>*[0186984 Other Long Term Assets]*</t>
  </si>
  <si>
    <t>Vison Florida - 2021 Settlement</t>
  </si>
  <si>
    <t xml:space="preserve">  *[0186020 Vision Florida DEF O&amp;M]*</t>
  </si>
  <si>
    <t>CR3 Dry Cask Storage Reg Asset</t>
  </si>
  <si>
    <t>*[0186102 DEF CR3 Dry Cask Storage]*</t>
  </si>
  <si>
    <t>*[0186109 DEF DCS Contra Equity]*</t>
  </si>
  <si>
    <t>Deferred Rate Case Expense</t>
  </si>
  <si>
    <t>*[0186195 Deferred Rate Case Expense]*</t>
  </si>
  <si>
    <t>Deferred Storm Costs</t>
  </si>
  <si>
    <t>*[0186295 Deferred Storm Expense]*</t>
  </si>
  <si>
    <t>SECI Deferred Debit</t>
  </si>
  <si>
    <t>*[0186400 SECI-Interconnect Upgrade]*</t>
  </si>
  <si>
    <t>Misc Work In Process</t>
  </si>
  <si>
    <t xml:space="preserve"> *[0186110 Misc Work in Progress]*</t>
  </si>
  <si>
    <t>*[0186101 DEF CR3 NCR - Reg Asset Base Rate]*</t>
  </si>
  <si>
    <t>*[0186470 Error Suspense - Corp Payroll]*</t>
  </si>
  <si>
    <t>Customer Connect O&amp;M Deferral</t>
  </si>
  <si>
    <t>*[0186111 CIS O&amp;M Deferral]*</t>
  </si>
  <si>
    <t>Deferred Workers Comp</t>
  </si>
  <si>
    <t>*[0186605 Misc Defer Debit Workers Comp]*</t>
  </si>
  <si>
    <t>Deferred  EVSC Pilot 2017 Settlement</t>
  </si>
  <si>
    <t>*[0186036 DEF EVSC Deferral]*</t>
  </si>
  <si>
    <t>Deferred Project - Non-Regulated</t>
  </si>
  <si>
    <t>*[0186201 Def Project/Acq Exp]*</t>
  </si>
  <si>
    <t>Straight Line Lease Deferred Dr</t>
  </si>
  <si>
    <t>*[0186882 - Straight Line Lease Deferred DR]*</t>
  </si>
  <si>
    <t>*[     0227 Obligations under Capital Leases - Noncurrent]*</t>
  </si>
  <si>
    <t>*[0228100 Retail Unfd Storm Damage]*</t>
  </si>
  <si>
    <t>*[0228101 Wholesale Storm Reserve]*</t>
  </si>
  <si>
    <t>*[0228.2 Accum Prov for Injuries &amp; Damages]*</t>
  </si>
  <si>
    <t>*[0228.3 Accum Prov for Pensions &amp; Benefits]*</t>
  </si>
  <si>
    <t>*[     0228.4 Accum Misc Operating Provisions]*</t>
  </si>
  <si>
    <t>*[     0229 Accum Prov for Rate Refunds]*</t>
  </si>
  <si>
    <t>*[     0230 Asset Retirement Obligations]*</t>
  </si>
  <si>
    <t>Accounts Payable</t>
  </si>
  <si>
    <t>*[     0232 Accounts Payable]*</t>
  </si>
  <si>
    <t>Accounts Payable - Emission Allowance</t>
  </si>
  <si>
    <t xml:space="preserve">     PL:[0232163 Emission Allowance A/P]</t>
  </si>
  <si>
    <t>Accounts Payable to Assoc. Co.</t>
  </si>
  <si>
    <t>*[     0234 Accounts Payable to Asso Co]*</t>
  </si>
  <si>
    <t>Taxes Accrued</t>
  </si>
  <si>
    <t>*[     0236 Taxes Accrued]*</t>
  </si>
  <si>
    <t>Taxes Accrued -NC Property Tax</t>
  </si>
  <si>
    <t>*[0236040 NC Prop Tax - Misc Non-Utility]*</t>
  </si>
  <si>
    <t>Interest Accrued</t>
  </si>
  <si>
    <t>*[     0237 Interest Accrued]*</t>
  </si>
  <si>
    <t>Tax Collections Payable</t>
  </si>
  <si>
    <t>*[     0241 Tax Collections Payable]*</t>
  </si>
  <si>
    <t>Misc. Current &amp; Accrued Liabilities</t>
  </si>
  <si>
    <t>*[     0242 Misc Current &amp; Accrued Liabilities]*</t>
  </si>
  <si>
    <t>Misc. Current &amp; Accrued Liabilities - Open Access Deposit</t>
  </si>
  <si>
    <t>*[0242320 Transmission Open Acc-Deposits]*</t>
  </si>
  <si>
    <t>Misc. Current &amp; Accrued Liabilities - Solar</t>
  </si>
  <si>
    <t>*[0242152 Solar Interconnect Deposits]*</t>
  </si>
  <si>
    <t>Oblig under Capital Leases</t>
  </si>
  <si>
    <t>*[     0243 Obligations under Capital Leases - Current]*</t>
  </si>
  <si>
    <t>Derivative Liability</t>
  </si>
  <si>
    <t>*[0244 Derivative Liability]*</t>
  </si>
  <si>
    <t>Derivative Instrument Liab - Hedge</t>
  </si>
  <si>
    <t>*[     0245 Derivative Instrument Liab - Hedges]*</t>
  </si>
  <si>
    <t>Customer Advances for Construction</t>
  </si>
  <si>
    <t>*[     0252 Customer Advances for Construction]*</t>
  </si>
  <si>
    <t>FERC Interconnect Liability</t>
  </si>
  <si>
    <t xml:space="preserve"> *[0224045 FERC Interconnect Liability]*</t>
  </si>
  <si>
    <t>Other Deferred Credits</t>
  </si>
  <si>
    <t>*[     0253 Other Deferred Credits]*</t>
  </si>
  <si>
    <t>FMPA</t>
  </si>
  <si>
    <t>*[0253082 Oth Defer Cr Miscellaneous (Joint Owner-FMPA Settlement)]*</t>
  </si>
  <si>
    <t>Exec. Cash Balance Plan</t>
  </si>
  <si>
    <t>*[0253630 Sch M Exe Cash Balance Plan]*</t>
  </si>
  <si>
    <t>Reserve MGP Sites</t>
  </si>
  <si>
    <t>*[0253070 Reserve - MGP Sites]*</t>
  </si>
  <si>
    <t>Long Term Service Agreement</t>
  </si>
  <si>
    <t>*[0253400 Bartow LTSA]*</t>
  </si>
  <si>
    <t>*[0253401 Hines LTSA]*</t>
  </si>
  <si>
    <t>*[0253403 Citrus County LTSA Def Liab]*</t>
  </si>
  <si>
    <t>Pension Liability - Non Qualified</t>
  </si>
  <si>
    <t>*[0253275 Pension Liability - FAS 87 NQ]*</t>
  </si>
  <si>
    <t>Pole Attachments - Deferred Revenue</t>
  </si>
  <si>
    <t>*[0253008 Pole Attachments - Deferred Revenue]*</t>
  </si>
  <si>
    <t>*[0254016 Deferred SPP]*</t>
  </si>
  <si>
    <t xml:space="preserve">CR4&amp;5 Reg Liability </t>
  </si>
  <si>
    <t xml:space="preserve">    *[0254031 CR4&amp;5 Accelerated Depreciaton]*</t>
  </si>
  <si>
    <t>Deferred GPIF</t>
  </si>
  <si>
    <t>*[0254312 Deferred GPIF - Reg Liab Fuel]*</t>
  </si>
  <si>
    <t>Deferred Property Gains &amp; Losses</t>
  </si>
  <si>
    <t>*[0254318 Deferred Property Gains/Losses - FL]*</t>
  </si>
  <si>
    <t>Deferred PTCs</t>
  </si>
  <si>
    <t>*[0254061 Deferred PTCs]*</t>
  </si>
  <si>
    <t>NDT Qualified Unrealized Gains</t>
  </si>
  <si>
    <t>*[0254914 NDT - Qual - Unreal Gains]*</t>
  </si>
  <si>
    <t>Reg Liability COR</t>
  </si>
  <si>
    <t>*[0254999 Reg Liab COR reclass from A/D]*</t>
  </si>
  <si>
    <t>Deferred Clause Over-Recoveries</t>
  </si>
  <si>
    <t>*[0254311 Deferred Fuel Revenue]*</t>
  </si>
  <si>
    <t>*[0254313 Deferred Fuel - Florida Re]*</t>
  </si>
  <si>
    <t>*[0254316 Deferred Energy Conservation]*</t>
  </si>
  <si>
    <t>*[0254317 Deferred Environmental Cost Recovery]*</t>
  </si>
  <si>
    <t>*[0254320 Deferred Capacity - Curr Yr]*</t>
  </si>
  <si>
    <t>*[0254321 Deferred Capacity - Prior Yr]*</t>
  </si>
  <si>
    <t>DOE Reimbursement - Reg Liability 2021 Settlement</t>
  </si>
  <si>
    <t>*[0254700 - DOE NDTF Reimbursement - 2022 Settlement]*</t>
  </si>
  <si>
    <t>*[0254750 - DOE ISFSI Reimbursement - 2022 Settlement]*</t>
  </si>
  <si>
    <t>DSM Energy Efficiency</t>
  </si>
  <si>
    <t>*[0254401 DSM Energy Efficiency]*</t>
  </si>
  <si>
    <t>Deferred Tax Saving Reg Liability</t>
  </si>
  <si>
    <t xml:space="preserve">    *[0254060 DEF Tax Savings Reg Liability]*</t>
  </si>
  <si>
    <t>Reg Liability MTM Fuel LT</t>
  </si>
  <si>
    <t>*[0254800 Reg Liability MTM Fuel LT]*</t>
  </si>
  <si>
    <t>Interest Rate Swap</t>
  </si>
  <si>
    <t>*[0254980 Open Int Rate Swap Cur Reg Liab]*</t>
  </si>
  <si>
    <t xml:space="preserve">     BA:[ECRC (Remove From Above Actuals Only)]</t>
  </si>
  <si>
    <t>*[ECRC-Energy-Crystal River MATS 4&amp;5 (17.0)]*</t>
  </si>
  <si>
    <t xml:space="preserve">    *[351 Energy Storage Equipment - Transmission]*</t>
  </si>
  <si>
    <t xml:space="preserve">   *[363 Energy Storage Equipment - Distribution]*</t>
  </si>
  <si>
    <t>*370.7 DC Fast Chargers*</t>
  </si>
  <si>
    <t xml:space="preserve">   *[370.7 DC Fast Chargers]*</t>
  </si>
  <si>
    <t>*[Production Base]*</t>
  </si>
  <si>
    <t>*[Production Base (Remove ECRC - Actuals Only)]*</t>
  </si>
  <si>
    <t xml:space="preserve">     *[TOTAL ECRC]*</t>
  </si>
  <si>
    <t>*[TOTAL TRANSMISSION]*</t>
  </si>
  <si>
    <t>*[TOTAL SPP TRANSMISSION]*</t>
  </si>
  <si>
    <t>DD:[TOTAL DISTRIBUTION]</t>
  </si>
  <si>
    <t>DM:[TOTAL SPP DISTRIBUTION (Actuals Only)]</t>
  </si>
  <si>
    <t>*[363 Dist Energy Storage Equipment - Primary]*</t>
  </si>
  <si>
    <t>DG:[Intangible]</t>
  </si>
  <si>
    <t>DF:[General]</t>
  </si>
  <si>
    <t>DH:[Misc-Other]</t>
  </si>
  <si>
    <t>BI:[Total Other Items from Balance Sheet Not Included Above]</t>
  </si>
  <si>
    <t>*[0165011 Ppd-Software - Purchase]*</t>
  </si>
  <si>
    <t>Reg Asset - EV Rebate C&amp;I</t>
  </si>
  <si>
    <t>*[0182327 Reg Asset - EV Rebate for C&amp;I]*</t>
  </si>
  <si>
    <t xml:space="preserve">    *[0182338 Storm Cost Reg Asset ($29M) - 2021 Settlement]*</t>
  </si>
  <si>
    <t>Reg Asset - Customer Connect</t>
  </si>
  <si>
    <t>*[0182751 Customer Connect Deferral LT]*</t>
  </si>
  <si>
    <t xml:space="preserve">    Storm Contra Equity ST</t>
  </si>
  <si>
    <t xml:space="preserve">     IO:[0182360 - Storm Contra Equity ST]</t>
  </si>
  <si>
    <t xml:space="preserve">   Tax Collections Payable</t>
  </si>
  <si>
    <t>*[0241110 State Income Tax Wh - Employee]*</t>
  </si>
  <si>
    <t>*[0224045 FERC Interconnect Liability]*</t>
  </si>
  <si>
    <t>ProCo Sales Tax Liability</t>
  </si>
  <si>
    <t>*[0253902 Pro Co Sales Tax Payable - Elect Distribution]*</t>
  </si>
  <si>
    <t>*[0253902 Pro Co Sales Tax Payable - Elect Transmission (SPP Only)]*</t>
  </si>
  <si>
    <t>*[0253902 Pro Co Sales Tax Payable - Elect Transmission (Non-SPP)]*</t>
  </si>
  <si>
    <t>*[0254059 DOE Settlement]*</t>
  </si>
  <si>
    <t xml:space="preserve">   *[0254315  DOE Settlement (moved to 254059 in May 2022)]*</t>
  </si>
  <si>
    <t>*[0254002 Interest Rate Swap Reg Liab]*</t>
  </si>
  <si>
    <t xml:space="preserve">  Deferred Interest - Hedge</t>
  </si>
  <si>
    <t>*[0254331 - LT Closed Def Int Hedge-Liab]*</t>
  </si>
  <si>
    <t xml:space="preserve">    *[0254332 - ST Closed Def Int Hedge-Liab]*</t>
  </si>
  <si>
    <t>REG FL: 2022 Forecast - Based on 2022 12&amp;00 FL 2024 Rate Case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</si>
  <si>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</si>
  <si>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</si>
  <si>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</si>
  <si>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</si>
  <si>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</si>
  <si>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</si>
  <si>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</si>
  <si>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</si>
  <si>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</si>
  <si>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</si>
  <si>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</si>
  <si>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</si>
  <si>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</si>
  <si>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</si>
  <si>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</si>
  <si>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</si>
  <si>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</si>
  <si>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</si>
  <si>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</si>
  <si>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</si>
  <si>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</si>
  <si>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</si>
  <si>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</si>
  <si>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</si>
  <si>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</si>
  <si>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</si>
  <si>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</si>
  <si>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</si>
  <si>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</si>
  <si>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</si>
  <si>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</si>
  <si>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</si>
  <si>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</si>
  <si>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</si>
  <si>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</si>
  <si>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</si>
  <si>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DE Florida (Inp) </t>
  </si>
  <si>
    <t>B:[]</t>
  </si>
  <si>
    <t>C:[]</t>
  </si>
  <si>
    <t>D:[if]</t>
  </si>
  <si>
    <t>E:[]</t>
  </si>
  <si>
    <t>F:[Start Method]</t>
  </si>
  <si>
    <t>G:[System Per Books (Per End)]</t>
  </si>
  <si>
    <t>H:[System Per Books Sys (13 Mo Av)]</t>
  </si>
  <si>
    <t>I:[System Adjustments (Per End)]</t>
  </si>
  <si>
    <t>J:[System Adjustments (13 Mo Av)]</t>
  </si>
  <si>
    <t>K:[System Adjusted (Per End)]</t>
  </si>
  <si>
    <t>L:[System Adjusted (13 Mo Av)]</t>
  </si>
  <si>
    <t>M:[Jurisdictional Separation Factor]</t>
  </si>
  <si>
    <t>N:[Retail Per Books (Per End)]</t>
  </si>
  <si>
    <t>O:[Retail Per Books (13 Mo Av)]</t>
  </si>
  <si>
    <t>P:[Retail Adjustments (Per End)]</t>
  </si>
  <si>
    <t>Q:[Retail Adjustments (13 Mo Av)]</t>
  </si>
  <si>
    <t>R:[Retail Adjusted (Per End)]</t>
  </si>
  <si>
    <t>S:[Retail Adjusted (13 Mo Av)]</t>
  </si>
  <si>
    <t>T:[MethodReturns]</t>
  </si>
  <si>
    <t>U:[Inputs:]</t>
  </si>
  <si>
    <t>V:[]</t>
  </si>
  <si>
    <t xml:space="preserve">     W:[353 Step-up Transformers - Base Input]</t>
  </si>
  <si>
    <t xml:space="preserve">     X:[353 Step-up Transformers - Intermediate Input]</t>
  </si>
  <si>
    <t xml:space="preserve">     Y:[353 Step-up Transformers - Peaking Input]</t>
  </si>
  <si>
    <t xml:space="preserve">     Z:[353 Step-up Transformers - Solar Input]</t>
  </si>
  <si>
    <t xml:space="preserve">     AA:[353 Step-up Transformers - Transmission]</t>
  </si>
  <si>
    <t xml:space="preserve">          AB:[3535 - Step-up Transformers - Total]</t>
  </si>
  <si>
    <t>AC:[]</t>
  </si>
  <si>
    <t xml:space="preserve">     AD:[Transmission Less Stratified Step-Up Transformers]</t>
  </si>
  <si>
    <t xml:space="preserve">     AE:[Transmission Plant Total]</t>
  </si>
  <si>
    <t>AF:[]</t>
  </si>
  <si>
    <t xml:space="preserve">     AG:[Gross Adj Transmission Plant to Base %]</t>
  </si>
  <si>
    <t xml:space="preserve">     AH:[Gross Adj Transmission Plant to Intermediate %]</t>
  </si>
  <si>
    <t xml:space="preserve">     AI:[Gross Adj Transmission Plant to Peaking %]</t>
  </si>
  <si>
    <t xml:space="preserve">     AJ:[Gross Adj Transmission Plant to  Solar %]</t>
  </si>
  <si>
    <t xml:space="preserve">     AK:[Gross Adj Transmission Plant to Radials]</t>
  </si>
  <si>
    <t xml:space="preserve">     AL:[Gross Adj Transmission Plant As Transmission]</t>
  </si>
  <si>
    <t xml:space="preserve">     AM:[Total]</t>
  </si>
  <si>
    <t>AN:[]</t>
  </si>
  <si>
    <t xml:space="preserve">     AO:[353 Step-Up Transformers - Transmission %]</t>
  </si>
  <si>
    <t>AP:[]</t>
  </si>
  <si>
    <t xml:space="preserve">     AQ:[356 Trans OH Cond &amp; Devices - Radials (assign sep factor to dist primary))]</t>
  </si>
  <si>
    <t>AR:[]</t>
  </si>
  <si>
    <t xml:space="preserve">     AS:[362 Dist Station Equipment - IS Equipment Input]</t>
  </si>
  <si>
    <t>AT:[]</t>
  </si>
  <si>
    <t xml:space="preserve">     AU:[364 - Dist Poles, Towers, &amp; Fixtures - Primary % Input]</t>
  </si>
  <si>
    <t xml:space="preserve">     AV:[364 - Dist Poles, Towers, &amp; Fixtures - Secondary % Input]</t>
  </si>
  <si>
    <t xml:space="preserve">     AW:[364 - Dist Poles, Towers &amp; Fixtures - Lighting % Input]</t>
  </si>
  <si>
    <t xml:space="preserve">          AX:[364 - Dist Poles, Towers &amp; Fixtures - Total (Should be 100%)]</t>
  </si>
  <si>
    <t>AY:[]</t>
  </si>
  <si>
    <t xml:space="preserve">     AZ:[365 - Dist OH Conductors &amp; Devices - Primary % Input]</t>
  </si>
  <si>
    <t xml:space="preserve">     BA:[365 - Dist OH Conductors &amp; Devices -  Secondary % Input]</t>
  </si>
  <si>
    <t>BB:[]</t>
  </si>
  <si>
    <t xml:space="preserve">     BC:[365 Dist Overhead Conductors &amp; Devises - IS Equipment Input]</t>
  </si>
  <si>
    <t>BD:[]</t>
  </si>
  <si>
    <t xml:space="preserve">     BE:[366 - Dist Underground Conduit - Primary %]</t>
  </si>
  <si>
    <t xml:space="preserve">     BF:[366 - Distr Underground Conduit - Secondary %]</t>
  </si>
  <si>
    <t>BG:[]</t>
  </si>
  <si>
    <t xml:space="preserve">     BH:[367 - Dist UG Conductors &amp; Devices -  Primary % Input]</t>
  </si>
  <si>
    <t xml:space="preserve">     BI:[367 - Dist UG Conductors &amp; Devices - Secondary % Input]</t>
  </si>
  <si>
    <t>BJ:[]</t>
  </si>
  <si>
    <t xml:space="preserve">     BK:[373 - Dist Lighting - Primary % Input]</t>
  </si>
  <si>
    <t>BL:[373 - Dist Lighting - Lighting % Input]</t>
  </si>
  <si>
    <t>BM:[]</t>
  </si>
  <si>
    <t xml:space="preserve">     BN:[ITC Monthly Entry (see FP&amp;A B.S. Posting from ITAX - Reconciling Items Federal)]</t>
  </si>
  <si>
    <t xml:space="preserve">     BO:[ITC December Reversal (see FP&amp;A B.S. Posting from ITAX - Reconciling Items Feder]</t>
  </si>
  <si>
    <t xml:space="preserve">     BP:[ITC Subtotal - Monthly Postings to Balance Sheet]</t>
  </si>
  <si>
    <t xml:space="preserve">     BQ:[ITC Previous Month Balance]</t>
  </si>
  <si>
    <t xml:space="preserve">     BR:[ITC Current Month Balance]</t>
  </si>
  <si>
    <t>BS:[]</t>
  </si>
  <si>
    <t>BT:[]</t>
  </si>
  <si>
    <t>BU:[]</t>
  </si>
  <si>
    <t>BV:[Items Subject to Allocations:]</t>
  </si>
  <si>
    <t xml:space="preserve">     BW:[353 Trans Station Equip]</t>
  </si>
  <si>
    <t xml:space="preserve">     BX:[356 Trans OH Conductors and Devices]</t>
  </si>
  <si>
    <t xml:space="preserve">     BY:[362 Dist Station Equipment]</t>
  </si>
  <si>
    <t xml:space="preserve">     BZ:[364 Dist Poles, Towers &amp; Fixtures]</t>
  </si>
  <si>
    <t xml:space="preserve">     CA:[365 Dist Overhead Conductors &amp; Devices]</t>
  </si>
  <si>
    <t xml:space="preserve">     CB:[366 Dist Underground Conduit]</t>
  </si>
  <si>
    <t xml:space="preserve">     CC:[367 Dist Underground Conductors &amp; Devices]</t>
  </si>
  <si>
    <t xml:space="preserve">     CD:[373 Dist Street Lighting &amp; Signal Systems]</t>
  </si>
  <si>
    <t>CE:[]</t>
  </si>
  <si>
    <t>CF:[]</t>
  </si>
  <si>
    <t>CG:[Production Plant:]</t>
  </si>
  <si>
    <t>CH:[Production Base:]</t>
  </si>
  <si>
    <t>CI:[Bartow CC]</t>
  </si>
  <si>
    <t>CJ:[Hines CC]</t>
  </si>
  <si>
    <t xml:space="preserve">     CK:[Citrus CC #1]</t>
  </si>
  <si>
    <t xml:space="preserve">     CL:[Citrus CC #2]</t>
  </si>
  <si>
    <t xml:space="preserve">     CM:[Hines Chillers]</t>
  </si>
  <si>
    <t>CN:[Univ of Florida CT]</t>
  </si>
  <si>
    <t xml:space="preserve">     CO:[Crystal River Units 1&amp;2 Coal]</t>
  </si>
  <si>
    <t>CP:[Crystal River Units 4&amp;5 Coal]</t>
  </si>
  <si>
    <t xml:space="preserve">     CQ:[Crystal River Railcars]</t>
  </si>
  <si>
    <t xml:space="preserve">     CR:[Osprey CC]</t>
  </si>
  <si>
    <t xml:space="preserve">     CS:[Steam Miscellaneous]</t>
  </si>
  <si>
    <t xml:space="preserve">     CT:[Other Production Miscellaneous]</t>
  </si>
  <si>
    <t xml:space="preserve">     CU:[348 Production Energy Storage Equipment]</t>
  </si>
  <si>
    <t xml:space="preserve">     CV:[ECRC-Base-Multi Plant-Phase II Cooling Water Intake 316(b) (6.0)]</t>
  </si>
  <si>
    <t xml:space="preserve">     CW:[ECRC-Base-Multi Plant-Underground Storage Tanks (10.1)]</t>
  </si>
  <si>
    <t xml:space="preserve">     CX:[ECRC-Base-Multi Plant-Above Ground Tank Sec Cont (4.2)]</t>
  </si>
  <si>
    <t xml:space="preserve">     CY:[ECRC-Base-Crystal River-CAIR/CAMR (7.4)]</t>
  </si>
  <si>
    <t xml:space="preserve">     CZ:[ECRC-Base-Crystal River-Effluent Limitation (15.1)]</t>
  </si>
  <si>
    <t xml:space="preserve">     DA:[ECRC-Base-Crystal River-Coal Comb Resid (18.0)]</t>
  </si>
  <si>
    <t xml:space="preserve">          DB:[Remove ECRC (Base) from Above for Detail Breakout]</t>
  </si>
  <si>
    <t xml:space="preserve">     DC:[ECRC-Energy-Multi Plant-SO2 &amp; NOX Emissions (5.0)]</t>
  </si>
  <si>
    <t xml:space="preserve">     DD:[ECRC-Energy-Crystal River MATS 1&amp;2 (17.2)]</t>
  </si>
  <si>
    <t xml:space="preserve">     DE:[ECRC-Energy-Crystal River MATS 4&amp;5 (17.0)]</t>
  </si>
  <si>
    <t xml:space="preserve">     DF:[ECRC-Energy-Crystal River-CAIR/CAMR Reagents (7.4)]</t>
  </si>
  <si>
    <t xml:space="preserve">     DH:[Adjustment to Fin Plng B2 Data - Prod Base]</t>
  </si>
  <si>
    <t>DI:[Total Production Base]</t>
  </si>
  <si>
    <t>DJ:[]</t>
  </si>
  <si>
    <t>DK:[Production Intermediate:]</t>
  </si>
  <si>
    <t>DL:[Anclote Steam]</t>
  </si>
  <si>
    <t xml:space="preserve">     DM:[Anclote Gas Conversion]</t>
  </si>
  <si>
    <t xml:space="preserve">     DN:[Bartow-Anclote Pipeline]</t>
  </si>
  <si>
    <t>DO:[Suwanee Steam]</t>
  </si>
  <si>
    <t>DP:[Tiger Bay CC]</t>
  </si>
  <si>
    <t xml:space="preserve">     DQ:[ECRC-Energy-Anclote Gas Conversion MATS (17.1)]</t>
  </si>
  <si>
    <t xml:space="preserve">          DR:[Remove ECRC (Intermed) from Above - Re Assign to Energy]</t>
  </si>
  <si>
    <t xml:space="preserve">     DS:[ECRC-Intermediate-Multi Plant-Above Ground Tank Sec Cont (4.3)]</t>
  </si>
  <si>
    <t xml:space="preserve">     DT:[ECRC-Intermediate-Multi Plant-Underground Storage Tanks (10.2)]</t>
  </si>
  <si>
    <t xml:space="preserve">     DU:[ECRC-Intermediate-Crystal River-NPDES (16.0)]</t>
  </si>
  <si>
    <t xml:space="preserve">          DV:[Remove ECRC (Intermed) From Plant Above for Detail Breakout]</t>
  </si>
  <si>
    <t xml:space="preserve">     DW:[Adjustment to Fin Plng B2 Data - Prod Int]</t>
  </si>
  <si>
    <t>DX:[Total Production Intermediate]</t>
  </si>
  <si>
    <t>DY:[]</t>
  </si>
  <si>
    <t>DZ:[Production Peaking:]</t>
  </si>
  <si>
    <t>EA:[Avon Park CT]</t>
  </si>
  <si>
    <t>EB:[Bartow CT]</t>
  </si>
  <si>
    <t>EC:[Bayboro CT]</t>
  </si>
  <si>
    <t>ED:[Debary CT]</t>
  </si>
  <si>
    <t>EE:[Higgins CT]</t>
  </si>
  <si>
    <t>EF:[Intercession City CT]</t>
  </si>
  <si>
    <t>EG:[Rio Pinar CT]</t>
  </si>
  <si>
    <t>EH:[Suwannee CT]</t>
  </si>
  <si>
    <t>EI:[Turner CT]</t>
  </si>
  <si>
    <t xml:space="preserve">     EJ:[ECRC-Peaking-Multi Plant-Above Ground Tank Sec Cont (4.1)]</t>
  </si>
  <si>
    <t xml:space="preserve">     EK:[ECRC-Peaking-CAIR/CAMR (7.2)]</t>
  </si>
  <si>
    <t xml:space="preserve">          EL:[Remove ECRC (Peaking) from Plant Above for Detail Breakout]</t>
  </si>
  <si>
    <t xml:space="preserve">     EM:[Adjustment to Fin Plng B2 Data - Prod Peak]</t>
  </si>
  <si>
    <t>EN:[Total Production Peaking]</t>
  </si>
  <si>
    <t>EO:[]</t>
  </si>
  <si>
    <t>EP:[Production Solar:]</t>
  </si>
  <si>
    <t xml:space="preserve">     EQ:[S1 - Columbia Solar]</t>
  </si>
  <si>
    <t xml:space="preserve">     ER:[S1 - Hamilton Solar]</t>
  </si>
  <si>
    <t xml:space="preserve">     ES:[S2 - Debary Solar]</t>
  </si>
  <si>
    <t xml:space="preserve">     ET:[S2 - Trenton Solar]</t>
  </si>
  <si>
    <t xml:space="preserve">     EU:[S2 - Lake Placid Solar]</t>
  </si>
  <si>
    <t xml:space="preserve">     EV:[S3 - Charlie Creek Solar]</t>
  </si>
  <si>
    <t xml:space="preserve">     EW:[S3 - Duette Solar]</t>
  </si>
  <si>
    <t xml:space="preserve">     EX:[S3 - Santa Fe Solar]</t>
  </si>
  <si>
    <t xml:space="preserve">     EY:[S3 - Sandy Creek Solar]</t>
  </si>
  <si>
    <t xml:space="preserve">     EZ:[S3 - Twin Rivers Solar]</t>
  </si>
  <si>
    <t xml:space="preserve">     FA:[SA - Dolphin/Clearwater Aquarium Solar]</t>
  </si>
  <si>
    <t xml:space="preserve">     FB:[SA - Osceola Solar]</t>
  </si>
  <si>
    <t xml:space="preserve">     FC:[SA - Perry Solar]</t>
  </si>
  <si>
    <t xml:space="preserve">     FD:[SA - St. Pete Pier Solar]</t>
  </si>
  <si>
    <t xml:space="preserve">     FE:[SA - Suwannee Solar]</t>
  </si>
  <si>
    <t xml:space="preserve">     FF:[CEC - Bay Trail Solar]</t>
  </si>
  <si>
    <t xml:space="preserve">     FG:[CEC - Fort Green Solar]</t>
  </si>
  <si>
    <t xml:space="preserve">     FH:[CEC - Hildreth Solar]</t>
  </si>
  <si>
    <t xml:space="preserve">     FI:[CEC - Bay Ranch Solar]</t>
  </si>
  <si>
    <t xml:space="preserve">     FJ:[CEC - Hardeetown Solar]</t>
  </si>
  <si>
    <t xml:space="preserve">     FK:[CEC - High Springs Solar]</t>
  </si>
  <si>
    <t xml:space="preserve">     FL:[CEC - PEF Other RUSD Solar]</t>
  </si>
  <si>
    <t xml:space="preserve">     FM:[Production Solar (ECRC):]</t>
  </si>
  <si>
    <t xml:space="preserve">          FN:[Remove ECRC (Solar) from Above for Detail Breakout]</t>
  </si>
  <si>
    <t xml:space="preserve">          FO:[Total Production Solar]</t>
  </si>
  <si>
    <t>FP:[]</t>
  </si>
  <si>
    <t>FQ:[Production - Energy Storage Equipment - Plant]</t>
  </si>
  <si>
    <t>FR:[]</t>
  </si>
  <si>
    <t>FS:[Total Production Plant]</t>
  </si>
  <si>
    <t>FT:[]</t>
  </si>
  <si>
    <t>FU:[Transmission Plant:]</t>
  </si>
  <si>
    <t>FV:[350 Trans Land &amp; Land Rights]</t>
  </si>
  <si>
    <t xml:space="preserve">     FW:[351 Trans Energy Storage Equipment]</t>
  </si>
  <si>
    <t>FX:[352 Trans Structures &amp; Improvements]</t>
  </si>
  <si>
    <t>FY:[353 Trans Station Equip - Production Base]</t>
  </si>
  <si>
    <t>FZ:[353 Trans Station Equip - Production Intermediate]</t>
  </si>
  <si>
    <t>GA:[353 Trans Station Equip - Production Peak]</t>
  </si>
  <si>
    <t xml:space="preserve">     GB:[353 Trans Station Equip - Production Solar]</t>
  </si>
  <si>
    <t>GC:[353 Trans Station Equip - Transmission]</t>
  </si>
  <si>
    <t xml:space="preserve">          GD:[353 Trans Station Equip - Total]</t>
  </si>
  <si>
    <t xml:space="preserve">     GE:[353.2 Trans Energy Control Center]</t>
  </si>
  <si>
    <t>GF:[354 Trans Towers &amp; Fixtures]</t>
  </si>
  <si>
    <t>GG:[355 Trans Poles &amp; Fixtures]</t>
  </si>
  <si>
    <t xml:space="preserve">     GH:[356 Trans Overhead Conductors &amp; Devices - Transmission]</t>
  </si>
  <si>
    <t xml:space="preserve">     GI:[356 Trans Overhead Conductors &amp; Devices - Primary (Radials)]</t>
  </si>
  <si>
    <t xml:space="preserve">          GJ:[356 Trans Overhead Conductors &amp; Devices - Total]</t>
  </si>
  <si>
    <t>GK:[357 Trans Underground Conduit]</t>
  </si>
  <si>
    <t>GL:[358 Trans Underground Conductors &amp; Devices]</t>
  </si>
  <si>
    <t>GM:[359 Trans Roads &amp; Trails]</t>
  </si>
  <si>
    <t>GN:[SPP]</t>
  </si>
  <si>
    <t xml:space="preserve">          GO:[SPP 350 Land and Land Rights]</t>
  </si>
  <si>
    <t xml:space="preserve">          GP:[SPP 352 Structures and Improvements]</t>
  </si>
  <si>
    <t xml:space="preserve">          GQ:[SPP 353 Trans Station Equip - Transmission]</t>
  </si>
  <si>
    <t xml:space="preserve">          GR:[SPP 354 Trans Towers &amp; Fixtures]</t>
  </si>
  <si>
    <t xml:space="preserve">          GS:[SPP 355 Trans Poles &amp; Fixtures]</t>
  </si>
  <si>
    <t xml:space="preserve">          GT:[SPP 355 Trans Poles &amp; Fixtures Veg (SPP)]</t>
  </si>
  <si>
    <t xml:space="preserve">          GU:[SPP 356 Trans Overhead Conductors &amp; Devices - Transmission]</t>
  </si>
  <si>
    <t xml:space="preserve">          GV:[SPP 356 Trans Overhead Conductors &amp; Devices (Veg)]</t>
  </si>
  <si>
    <t xml:space="preserve">          GW:[SPP - Transmission Total]</t>
  </si>
  <si>
    <t xml:space="preserve">          GX:[SPP - Transmission (To Net Section Out)]</t>
  </si>
  <si>
    <t xml:space="preserve">     GY:[Adjustment to Fin Plng B2 Data - Trans]</t>
  </si>
  <si>
    <t>GZ:[Total Transmission Plant]</t>
  </si>
  <si>
    <t>HA:[]</t>
  </si>
  <si>
    <t>HB:[Distribution Plant:]</t>
  </si>
  <si>
    <t>HC:[360 Dist Land and Land Rights - Primary]</t>
  </si>
  <si>
    <t>HD:[361 Dist Structures &amp; Improvements - Primary]</t>
  </si>
  <si>
    <t>HE:[362 Dist Station Equipment - Primary]</t>
  </si>
  <si>
    <t>HF:[362 Dist Station Equipment - IS Equipment]</t>
  </si>
  <si>
    <t xml:space="preserve">          HG:[362 Dist Station Equipment - Total]</t>
  </si>
  <si>
    <t xml:space="preserve">     HH:[363 Dist Energy Storage Equipment]</t>
  </si>
  <si>
    <t xml:space="preserve">          HI:[363 - Reclass CR PowerLine Battery to 387]</t>
  </si>
  <si>
    <t>HJ:[364 Dist Poles, Towers &amp; Fixtures - Primary]</t>
  </si>
  <si>
    <t>HK:[364 Dist Poles, Towers &amp; Fixtures - Secondary]</t>
  </si>
  <si>
    <t>HL:[364 Dist Poles, Towers &amp; Fixtures - Lighting]</t>
  </si>
  <si>
    <t xml:space="preserve">          HM:[364 Dist Poles, Towers &amp; Fixtures - Total]</t>
  </si>
  <si>
    <t>HN:[365 Dist Overhead Conductors &amp; Devices - Primary]</t>
  </si>
  <si>
    <t>HO:[365 Dist Overhead Conductors &amp; Devices - Secondary]</t>
  </si>
  <si>
    <t>HP:[365 Dist Overhead Conductors &amp; Devices - IS Equipment]</t>
  </si>
  <si>
    <t xml:space="preserve">          HQ:[365 Dist Overhead Conductors &amp; Devices - Total]</t>
  </si>
  <si>
    <t>HR:[366 Dist Underground Conduit - Primary]</t>
  </si>
  <si>
    <t xml:space="preserve">     HS:[366 Dist Underground Conduit - Secondary]</t>
  </si>
  <si>
    <t xml:space="preserve">          HT:[366 Dist Underground Conduit - Total]</t>
  </si>
  <si>
    <t>HU:[367 Dist Underground Conductors &amp; Devices - Primary]</t>
  </si>
  <si>
    <t>HV:[367 Dist Underground Conductors &amp; Devices - Secondary]</t>
  </si>
  <si>
    <t xml:space="preserve">          HW:[367 Dist Underground Conductors &amp; Devices - Total]</t>
  </si>
  <si>
    <t>HX:[368 Dist Line Transformers - Secondary]</t>
  </si>
  <si>
    <t>HY:[369 Dist Services - Overhead - Service]</t>
  </si>
  <si>
    <t xml:space="preserve">     HZ:[369 Dist Services - Underground - Service]</t>
  </si>
  <si>
    <t>IA:[370 Dist Meter Equipment - Metering]</t>
  </si>
  <si>
    <t>IB:[371 Dist Installs on Customer Premise (Premier Power Service) - Metering]</t>
  </si>
  <si>
    <t xml:space="preserve">     IC:[373 Dist Street Light &amp; Signal Systems - Primary]</t>
  </si>
  <si>
    <t xml:space="preserve">     ID:[373 Dist Street Light &amp; Signal Systems - Lighting]</t>
  </si>
  <si>
    <t xml:space="preserve">          IE:[373 Dist Street Light &amp; Signal Systems - Total]</t>
  </si>
  <si>
    <t xml:space="preserve">     IG:[ECRC-Distribution-Sea Turtle Lighting (9.0)]</t>
  </si>
  <si>
    <t xml:space="preserve">          IH:[Remove ECRC (Distribution) from Above for Detail Breakout]</t>
  </si>
  <si>
    <t>II:[SPP]</t>
  </si>
  <si>
    <t xml:space="preserve">          IJ:[SPP - 360 Dist Land &amp; Land Rights]</t>
  </si>
  <si>
    <t xml:space="preserve">          IK:[SPP - 361 Dist Struct &amp; Improv]</t>
  </si>
  <si>
    <t xml:space="preserve">          IL:[SPP - 362 Dist Station Equipment]</t>
  </si>
  <si>
    <t xml:space="preserve">          IM:[SPP - 364 Dist Poles, Towers, &amp; Fixtures]</t>
  </si>
  <si>
    <t xml:space="preserve">          IN:[SPP - 365 Dist Overhead Conductors &amp; Devices]</t>
  </si>
  <si>
    <t xml:space="preserve">          IO:[SPP - 366 Dist Underground Conduit]</t>
  </si>
  <si>
    <t xml:space="preserve">          IP:[SPP - 367 Dist Underground Conductors &amp; Devices]</t>
  </si>
  <si>
    <t xml:space="preserve">          IQ:[SPP - 368 Dist Line Transformers - Secondary]</t>
  </si>
  <si>
    <t xml:space="preserve">          IR:[SPP - 369 Dist Services]</t>
  </si>
  <si>
    <t xml:space="preserve">          IS:[SPP - 370 Dist Meter Equipment]</t>
  </si>
  <si>
    <t xml:space="preserve">          IT:[SPP - 371 Dist Install - Customer Premises]</t>
  </si>
  <si>
    <t xml:space="preserve">          IU:[SPP - 373 Dist Street Light &amp; Signal Systems]</t>
  </si>
  <si>
    <t xml:space="preserve">          IV:[SPP -  Distribution Total]</t>
  </si>
  <si>
    <t xml:space="preserve">          IW:[SPP - Distribution Total (To Net Section Out)]</t>
  </si>
  <si>
    <t xml:space="preserve">     IX:[Adjustment to Fin Plng B2 Data - Dist]</t>
  </si>
  <si>
    <t>IY:[Total Distribution Plant]</t>
  </si>
  <si>
    <t>IZ:[]</t>
  </si>
  <si>
    <t>JA:[Energy Storage Property:]</t>
  </si>
  <si>
    <t xml:space="preserve">     JB:[387 - CR PowerLine Battery]</t>
  </si>
  <si>
    <t>JC:[]</t>
  </si>
  <si>
    <t>JD:[General &amp; Intangible Property:]</t>
  </si>
  <si>
    <t xml:space="preserve">     JE:[389 General Land &amp; Land Rights]</t>
  </si>
  <si>
    <t xml:space="preserve">     JF:[390 General Structures &amp; Improvements]</t>
  </si>
  <si>
    <t xml:space="preserve">     JG:[391 General Office Furn &amp; Equip]</t>
  </si>
  <si>
    <t xml:space="preserve">     JH:[392 General Transportation Equipment]</t>
  </si>
  <si>
    <t xml:space="preserve">     JI:[393 General Stores Equipment]</t>
  </si>
  <si>
    <t xml:space="preserve">     JJ:[394 General Tools Shop &amp; Garage Equip]</t>
  </si>
  <si>
    <t xml:space="preserve">     JK:[395 General Laboratory Equip]</t>
  </si>
  <si>
    <t xml:space="preserve">     JL:[396 General Power Operating Equip]</t>
  </si>
  <si>
    <t xml:space="preserve">     JM:[397 General Communication Equip (Remove ECCR)]</t>
  </si>
  <si>
    <t xml:space="preserve">     JN:[398 General Misc Equip]</t>
  </si>
  <si>
    <t xml:space="preserve">     JO:[389-399 General Equipment]</t>
  </si>
  <si>
    <t xml:space="preserve">     JP:[101 - Capital Leases]</t>
  </si>
  <si>
    <t xml:space="preserve">     JQ:[301-303 Intangible Plant - Franchise]</t>
  </si>
  <si>
    <t xml:space="preserve">     JR:[301-303 Intangible Plant - Customer Connect]</t>
  </si>
  <si>
    <t xml:space="preserve">     JS:[301-303 Ingangible Plant - Software &amp; Other (Remove ECCR)]</t>
  </si>
  <si>
    <t xml:space="preserve">     JT:[Adjustment to Fin Plng B2 Data - General]</t>
  </si>
  <si>
    <t>JU:[Total General &amp; Intangible Property]</t>
  </si>
  <si>
    <t>JV:[]</t>
  </si>
  <si>
    <t>JW:[Total EPIS per Capital Import Before Items from Balance Sheet]</t>
  </si>
  <si>
    <t>JX:[]</t>
  </si>
  <si>
    <t>JY:[Other Items from Balance Sheet Not Included Above:]</t>
  </si>
  <si>
    <t xml:space="preserve">     JZ:[0101100 Capital Lease]</t>
  </si>
  <si>
    <t xml:space="preserve">     KA:[0101102 Operating Leases]</t>
  </si>
  <si>
    <t xml:space="preserve">     KB:[0101150 Common Plant in Service]</t>
  </si>
  <si>
    <t xml:space="preserve">     KC:[0101499  ARO EPIS]</t>
  </si>
  <si>
    <t xml:space="preserve">     KD:[0101315 ARO Asset - Coal Ash]</t>
  </si>
  <si>
    <t xml:space="preserve">     KE:[0101760 Contra EPIS-OATT]</t>
  </si>
  <si>
    <t>KF:[0101025 General Plant]</t>
  </si>
  <si>
    <t>KG:[0102100 Electric Plant Purchased]</t>
  </si>
  <si>
    <t xml:space="preserve">     KH:[0106014 Intangibles General]</t>
  </si>
  <si>
    <t xml:space="preserve">     KI:[114 Electric Plant Acq Adj]</t>
  </si>
  <si>
    <t xml:space="preserve">     KJ:[118 Other Utility Plant]</t>
  </si>
  <si>
    <t xml:space="preserve">     KK:[0121000 Non-Utility Property]</t>
  </si>
  <si>
    <t xml:space="preserve">     KL:[Add Levy]</t>
  </si>
  <si>
    <t xml:space="preserve">     KM:[Add Crystal River Nuclear]</t>
  </si>
  <si>
    <t xml:space="preserve">     KN:[Adjusting Entries: General Ledger (On-Top Adjustments)]</t>
  </si>
  <si>
    <t xml:space="preserve">     KO:[ITC Postings]</t>
  </si>
  <si>
    <t xml:space="preserve">          KP:[Total Other Items from Balance Sheet Not Included Above]</t>
  </si>
  <si>
    <t>KQ:[]</t>
  </si>
  <si>
    <t>KR:[Total EPIS Before Amount Needed to Tie to B.S.]</t>
  </si>
  <si>
    <t xml:space="preserve">     KS:[Add Amount Needed to Tie to B.S.]</t>
  </si>
  <si>
    <t>KT:[Total Electric Plant in Service - Final Adjusted]</t>
  </si>
  <si>
    <t>KU:[]</t>
  </si>
  <si>
    <t>KV:[&lt;CHECK TO CAPITAL IMPORT&gt;]</t>
  </si>
  <si>
    <t xml:space="preserve">     KW:[Total EPIS Before Other Items from B.S. (above)]</t>
  </si>
  <si>
    <t xml:space="preserve">          KX:[Add Plant Held for Future Use]</t>
  </si>
  <si>
    <t xml:space="preserve">          KY:[Add Crystal River Nuclear]</t>
  </si>
  <si>
    <t xml:space="preserve">          KZ:[Add Back PHFFU - Levy Land Excluded from Capital Import]</t>
  </si>
  <si>
    <t xml:space="preserve">          LA:[Add ECCR Switches in Account 186]</t>
  </si>
  <si>
    <t xml:space="preserve">          LB:[Add Retired Plant]</t>
  </si>
  <si>
    <t xml:space="preserve">          LC:[Add Capital Challenge]</t>
  </si>
  <si>
    <t xml:space="preserve">          LD:[Add Crystal River Ash Strategy - ECRC]</t>
  </si>
  <si>
    <t xml:space="preserve">          LE:[Add Crystal River CAIR - ECRC]</t>
  </si>
  <si>
    <t xml:space="preserve">          LF:[Add COR Contra]</t>
  </si>
  <si>
    <t xml:space="preserve">          LG:[Add Solar ARO]</t>
  </si>
  <si>
    <t xml:space="preserve">          LH:[Add Battery Storage ARO]</t>
  </si>
  <si>
    <t xml:space="preserve">          LI:[Add ARO]</t>
  </si>
  <si>
    <t xml:space="preserve">          LJ:[Add Non-Utility Property]</t>
  </si>
  <si>
    <t xml:space="preserve">          LK:[Add Crystal River 1&amp;2 FD depr group (to be corrected in PPLN)]</t>
  </si>
  <si>
    <t xml:space="preserve">     LL:[Adjusted Total EPIS]</t>
  </si>
  <si>
    <t xml:space="preserve">     LM:[Total per Capital Import Report]</t>
  </si>
  <si>
    <t xml:space="preserve">     LN:[Difference]</t>
  </si>
  <si>
    <t>LO:[]</t>
  </si>
  <si>
    <t>LP:[&lt;CHECK TO BALANCE SHEET&gt;]</t>
  </si>
  <si>
    <t>LQ:[0101000 EPIS]</t>
  </si>
  <si>
    <t>LR:[0101100 Capital Lease]</t>
  </si>
  <si>
    <t>LS:[0101102 Operating Lease]</t>
  </si>
  <si>
    <t>LT:[0101150 Common Plant in Service]</t>
  </si>
  <si>
    <t>LU:[0102100 Electric Plant Purchased]</t>
  </si>
  <si>
    <t>LV:[0101499 ARO]</t>
  </si>
  <si>
    <t>LW:[0101315 Coal Ash ARO Asset]</t>
  </si>
  <si>
    <t>LX:[0101760 Contra EPIS OATT]</t>
  </si>
  <si>
    <t>LY:[106 Completed Construction Unclassified]</t>
  </si>
  <si>
    <t>LZ:[114-Electric Plant Acq Adj]</t>
  </si>
  <si>
    <t>MA:[118-Other Utility Plant]</t>
  </si>
  <si>
    <t>MB:[121-Non-utility Property]</t>
  </si>
  <si>
    <t>MC:[Total EPIS per Balance Sheet]</t>
  </si>
  <si>
    <t>MD:[Total EPIS Above]</t>
  </si>
  <si>
    <t>ME:[Variance to Balance Sheet]</t>
  </si>
  <si>
    <t>MF:[]</t>
  </si>
  <si>
    <t>MG:[&lt;PRODUCTION ALLOCATORS&gt;]</t>
  </si>
  <si>
    <t xml:space="preserve">     MH:[Production Base %]</t>
  </si>
  <si>
    <t xml:space="preserve">     MI:[Production Intermediate %]</t>
  </si>
  <si>
    <t xml:space="preserve">     MJ:[Production Peaking %]</t>
  </si>
  <si>
    <t xml:space="preserve">     MK:[Production Solar %]</t>
  </si>
  <si>
    <t xml:space="preserve">          ML:[Production Total %]</t>
  </si>
  <si>
    <t>MM:[]</t>
  </si>
  <si>
    <t>MN:[&lt;TRANSMISSION ALLOCATORS&gt;]</t>
  </si>
  <si>
    <t>MO:[Transmission Dollars:]</t>
  </si>
  <si>
    <t>MP:[Transmission Base]</t>
  </si>
  <si>
    <t>MQ:[Transmission Intermediate]</t>
  </si>
  <si>
    <t>MR:[Transmission Peaking]</t>
  </si>
  <si>
    <t>MS:[Transmission Solar]</t>
  </si>
  <si>
    <t>MT:[Transmission]</t>
  </si>
  <si>
    <t>MU:[Transmission Total Dollars]</t>
  </si>
  <si>
    <t>MV:[Transmission Total %:]</t>
  </si>
  <si>
    <t>MW:[Transmission Base %]</t>
  </si>
  <si>
    <t>MX:[Transmission Intermediate %]</t>
  </si>
  <si>
    <t>MY:[Transmission Peaking %]</t>
  </si>
  <si>
    <t>MZ:[Transmission Solar %]</t>
  </si>
  <si>
    <t>NA:[Transmission %]</t>
  </si>
  <si>
    <t>NB:[Transmission Total %]</t>
  </si>
  <si>
    <t>NC:[&lt;DISTRIBUTION ALLOCATORS&gt;]</t>
  </si>
  <si>
    <t>ND:[Distribution Dollars:]</t>
  </si>
  <si>
    <t xml:space="preserve">     NE:[Distribution Primary]</t>
  </si>
  <si>
    <t xml:space="preserve">     NF:[Distribution Secondary]</t>
  </si>
  <si>
    <t xml:space="preserve">     NG:[Distribution Services]</t>
  </si>
  <si>
    <t xml:space="preserve">     NH:[Distribution Metering]</t>
  </si>
  <si>
    <t xml:space="preserve">     NI:[Distribution Lighting]</t>
  </si>
  <si>
    <t xml:space="preserve">     NJ:[Distribution IS Equip]</t>
  </si>
  <si>
    <t xml:space="preserve">          NK:[Distribution Total Dollars]</t>
  </si>
  <si>
    <t xml:space="preserve">          NL:[Check s/b 0]</t>
  </si>
  <si>
    <t>NM:[Distribution Total %:]</t>
  </si>
  <si>
    <t xml:space="preserve">     NN:[Distribution Primary %]</t>
  </si>
  <si>
    <t xml:space="preserve">     NO:[Distribution Secondary %]</t>
  </si>
  <si>
    <t xml:space="preserve">     NP:[Distribution Services %]</t>
  </si>
  <si>
    <t xml:space="preserve">     NQ:[Distribution Metering %]</t>
  </si>
  <si>
    <t xml:space="preserve">     NR:[Distribution Lighting %]</t>
  </si>
  <si>
    <t xml:space="preserve">     NS:[Distribution IS Equip %]</t>
  </si>
  <si>
    <t xml:space="preserve">          NT:[Distribution Total %]</t>
  </si>
  <si>
    <t>NU:[Distribution Primary, Secondary %]</t>
  </si>
  <si>
    <t xml:space="preserve">     NV:[Distribution Primary %]</t>
  </si>
  <si>
    <t xml:space="preserve">     NW:[Distribution Secondary %]</t>
  </si>
  <si>
    <t xml:space="preserve">          NX:[Distribution Total Primary &amp; Secondary %]</t>
  </si>
  <si>
    <t>NY:[Distribution Primary, Secondary, Services %]</t>
  </si>
  <si>
    <t xml:space="preserve">     NZ:[Distribution Primary %]</t>
  </si>
  <si>
    <t xml:space="preserve">     OA:[Distribution Secondary %]</t>
  </si>
  <si>
    <t xml:space="preserve">     OB:[Distribution Services %]</t>
  </si>
  <si>
    <t xml:space="preserve">          OC:[Distribution Total Primary, Secondary, Services %]</t>
  </si>
  <si>
    <t>OD:[Distribution Excluding IS Equip %:]</t>
  </si>
  <si>
    <t xml:space="preserve">     OE:[Distribution Primary %]</t>
  </si>
  <si>
    <t xml:space="preserve">     OF:[Distribution Secondary %]</t>
  </si>
  <si>
    <t xml:space="preserve">     OG:[Distribution Services %]</t>
  </si>
  <si>
    <t xml:space="preserve">     OH:[Distribution Metering %]</t>
  </si>
  <si>
    <t xml:space="preserve">     OI:[Distribution Lighting %]</t>
  </si>
  <si>
    <t xml:space="preserve">          OJ:[Distribution Total Excluding IS Equip %]</t>
  </si>
  <si>
    <t>OK:[Distribution Excluding Metering %:]</t>
  </si>
  <si>
    <t xml:space="preserve">     OL:[Distribution Primary %]</t>
  </si>
  <si>
    <t xml:space="preserve">     OM:[Distribution Secondary %]</t>
  </si>
  <si>
    <t xml:space="preserve">     ON:[Distribution Services %]</t>
  </si>
  <si>
    <t xml:space="preserve">     OO:[Distribution Lighting %]</t>
  </si>
  <si>
    <t xml:space="preserve">     OP:[Distribution IS Equip %]</t>
  </si>
  <si>
    <t xml:space="preserve">          OQ:[Distribution Total Excluding Metering %]</t>
  </si>
  <si>
    <t>OS:[&lt;&gt;]</t>
  </si>
  <si>
    <t>OT:[Summary]</t>
  </si>
  <si>
    <t>OU:[]</t>
  </si>
  <si>
    <t>OV:[&lt;&lt;PLANT HELD FOR FUTURE USE&gt;&gt;]</t>
  </si>
  <si>
    <t>OW:[PHFFU - 105 - Levy Lybasse Land]</t>
  </si>
  <si>
    <t>OX:[PHFFU - 105 - Levy Rayonier Land]</t>
  </si>
  <si>
    <t>OY:[PHFFU - 105 - Subtotal Levy Land]</t>
  </si>
  <si>
    <t>OZ:[PHFFU - 105 - Distribution]</t>
  </si>
  <si>
    <t>PA:[PHFFU - 105 - Transmission]</t>
  </si>
  <si>
    <t>PB:[PHFFU - 105 - Production Base]</t>
  </si>
  <si>
    <t>PC:[PHFFU - 105 - Production Peaking]</t>
  </si>
  <si>
    <t>PD:[PHFFU - 105 - General Plant]</t>
  </si>
  <si>
    <t>PE:[PHFFU - Total]</t>
  </si>
  <si>
    <t>PF:[]</t>
  </si>
  <si>
    <t>PG:[]</t>
  </si>
  <si>
    <t>PH:[Plant Held for Future Use 0105]</t>
  </si>
  <si>
    <t>PI:[Manual Adjustment]</t>
  </si>
  <si>
    <t>PJ:[Total Plant Held for Future Use]</t>
  </si>
  <si>
    <t>PK:[]</t>
  </si>
  <si>
    <t>PL:[]</t>
  </si>
  <si>
    <t>PM:[&lt;&lt;WHOLESALE EPIS&gt;&gt;]</t>
  </si>
  <si>
    <t>PN:[Production Base]</t>
  </si>
  <si>
    <t>PO:[Production Intermediate]</t>
  </si>
  <si>
    <t>PP:[Production Peaking]</t>
  </si>
  <si>
    <t>PQ:[Production Solar]</t>
  </si>
  <si>
    <t xml:space="preserve">     PR:[Total Production]</t>
  </si>
  <si>
    <t>PS:[]</t>
  </si>
  <si>
    <t>PT:[Transmission Base]</t>
  </si>
  <si>
    <t>PU:[Transmission Intermediate]</t>
  </si>
  <si>
    <t>PV:[Transmission Peaking]</t>
  </si>
  <si>
    <t>PW:[Transmission]</t>
  </si>
  <si>
    <t xml:space="preserve">     PX:[Total Transmission]</t>
  </si>
  <si>
    <t>PY:[]</t>
  </si>
  <si>
    <t>PZ:[Distribution Primary]</t>
  </si>
  <si>
    <t>QA:[DIstribution Secondary]</t>
  </si>
  <si>
    <t>QB:[Distribution Services]</t>
  </si>
  <si>
    <t>QC:[Distribution Metering]</t>
  </si>
  <si>
    <t>QD:[Distribution Lighting]</t>
  </si>
  <si>
    <t>QE:[Distribution IS Equipment]</t>
  </si>
  <si>
    <t xml:space="preserve">     QF:[Total Distribution]</t>
  </si>
  <si>
    <t>QG:[]</t>
  </si>
  <si>
    <t>QH:[General]</t>
  </si>
  <si>
    <t>QI:[]</t>
  </si>
  <si>
    <t>QJ:[Grand Total EPIS]</t>
  </si>
  <si>
    <t>QK:[Total EPIS]</t>
  </si>
  <si>
    <t>QL:[Variance]</t>
  </si>
  <si>
    <t>QM:[]</t>
  </si>
  <si>
    <t>QN:[101 Capital Lease]</t>
  </si>
  <si>
    <t>QO:[101 ARO EPIS]</t>
  </si>
  <si>
    <t>QP:[101 ARO Asset - Coal Ash]</t>
  </si>
  <si>
    <t>QQ:[101 Contra OATT]</t>
  </si>
  <si>
    <t>QR:[102 Electric Plant Purchased]</t>
  </si>
  <si>
    <t>QS:[106 General Intangibles]</t>
  </si>
  <si>
    <t>QT:[114 Electric Plant Acquisition Adj]</t>
  </si>
  <si>
    <t>QU:[118 Other Utility Plant]</t>
  </si>
  <si>
    <t>QV:[121 Non Utility Property]</t>
  </si>
  <si>
    <t>QW:[EndMethodCalls]</t>
  </si>
  <si>
    <t>QX:[]</t>
  </si>
  <si>
    <t>QY:[end if]</t>
  </si>
  <si>
    <t>QZ:[]</t>
  </si>
  <si>
    <t>RA:[RESULTANT ALLOCATORS:]</t>
  </si>
  <si>
    <t>RB:[December]</t>
  </si>
  <si>
    <t>RC:[]</t>
  </si>
  <si>
    <t>RD:[Dist Sec/Svcs/LS/IS Equip - 13 Mo Avg Retail Adjusted]</t>
  </si>
  <si>
    <t>RE:[Dist Sec/Svcs/LS/IS Equip - 13 Mo Avg System Adjusted]</t>
  </si>
  <si>
    <t>RF:[WTD Dist Sec/Svcs/LS/IS Equip Allocator]</t>
  </si>
  <si>
    <t>RG:[WTD Dist Sec/Svcs/LS/IS Equip Allocator - same in every month]</t>
  </si>
  <si>
    <t>RH:[]</t>
  </si>
  <si>
    <t>RI:[Gross Production EPIS - 13 Mo Avg Retail Adjusted]</t>
  </si>
  <si>
    <t>RJ:[Gross Production EPIS - 13 Mo Avg System Adjusted]</t>
  </si>
  <si>
    <t>RK:[WTD Gross Production EPIS Allocator]</t>
  </si>
  <si>
    <t>RL:[WTD Gross Production EPIS Allocator - same in every month]</t>
  </si>
  <si>
    <t>RM:[]</t>
  </si>
  <si>
    <t>RN:[Gross Transmission EPIS - 13 Mo Avg Retail Adjusted]</t>
  </si>
  <si>
    <t>RO:[Gross Transmission EPIS - 13 Mo Avg System Adjusted]</t>
  </si>
  <si>
    <t>RP:[WTD Gross Transmission EPIS Allocator]</t>
  </si>
  <si>
    <t>RQ:[WTD Gross Transmission EPIS Allocator - same in every month]</t>
  </si>
  <si>
    <t>RR:[]</t>
  </si>
  <si>
    <t>RS:[Gross Distribution EPIS - 13 Mo Avg Retail Adjusted]</t>
  </si>
  <si>
    <t>RT:[Gross Distribution EPIS - 13 Mo Avg System Adjusted]</t>
  </si>
  <si>
    <t>RU:[WTD Gross Distribution EPIS Allocator]</t>
  </si>
  <si>
    <t>RV:[WTD Gross Distribution EPIS Allocator - same in every month]</t>
  </si>
  <si>
    <t>RW:[]</t>
  </si>
  <si>
    <t>RX:[Gross Prod, Trans, Dist EPIS - 13 Mo Avg Retail Adjusted]</t>
  </si>
  <si>
    <t>RY:[Gross Prod, Trans, Dist EPIS - 13 Mo Avg System Adjusted]</t>
  </si>
  <si>
    <t>RZ:[WTD Gross Prod, Trans, Dist EPIS Allocator]</t>
  </si>
  <si>
    <t>SA:[WTD Gross Prod, Trans, Dist EPIS Allocatory - same in every month]</t>
  </si>
  <si>
    <t>SB:[]</t>
  </si>
  <si>
    <t>SC:[Gross EPIS - 13 Mo Avg Retail Adjusted]</t>
  </si>
  <si>
    <t>SD:[Gross EPIS - 13 Mo Avg System Adjusted]</t>
  </si>
  <si>
    <t>SE:[WTD Gross EPIS Allocator]</t>
  </si>
  <si>
    <t>SF:[WTD Gross EPIS Allocator - same in every month]</t>
  </si>
  <si>
    <t>SG:[]</t>
  </si>
  <si>
    <t>SH:[]</t>
  </si>
  <si>
    <t>DE Florida - Retail </t>
  </si>
  <si>
    <t>W:[353 Step-up Transformers - Base Input]</t>
  </si>
  <si>
    <t>X:[353 Step-up Transformers - Intermediate Input]</t>
  </si>
  <si>
    <t>Y:[353 Step-up Transformers - Peaking Input]</t>
  </si>
  <si>
    <t>AS:[362 Dist Station Equipment - IS Equipment Input]</t>
  </si>
  <si>
    <t>AW:[364 - Dist Poles, Towers &amp; Fixtures - Lighting % Input]</t>
  </si>
  <si>
    <t>AZ:[365 - Dist OH Conductors &amp; Devices - Primary % Input]</t>
  </si>
  <si>
    <t>BA:[365 - Dist OH Conductors &amp; Devices -  Secondary % Input]</t>
  </si>
  <si>
    <t>BC:[365 Dist Overhead Conductors &amp; Devises - IS Equipment Input]</t>
  </si>
  <si>
    <t>BW:[353 Trans Station Equip]</t>
  </si>
  <si>
    <t>BY:[362 Dist Station Equipment]</t>
  </si>
  <si>
    <t>BZ:[364 Dist Poles, Towers &amp; Fixtures]</t>
  </si>
  <si>
    <t>CA:[365 Dist Overhead Conductors &amp; Devices]</t>
  </si>
  <si>
    <t>CB:[366 Dist Underground Conduit]</t>
  </si>
  <si>
    <t>CC:[367 Dist Underground Conductors &amp; Devices]</t>
  </si>
  <si>
    <t>CO:[Crystal River Units 1&amp;2 Coal]</t>
  </si>
  <si>
    <t>CQ:[Crystal River Railcars]</t>
  </si>
  <si>
    <t>CS:[Steam Miscellaneous]</t>
  </si>
  <si>
    <t>CT:[Other Production Miscellaneous]</t>
  </si>
  <si>
    <t>DM:[Anclote Gas Conversion]</t>
  </si>
  <si>
    <t>GD:[353 Trans Station Equip - Total]</t>
  </si>
  <si>
    <t>HG:[362 Dist Station Equipment - Total]</t>
  </si>
  <si>
    <t>HM:[364 Dist Poles, Towers &amp; Fixtures - Total]</t>
  </si>
  <si>
    <t>HQ:[365 Dist Overhead Conductors &amp; Devices - Total]</t>
  </si>
  <si>
    <t>HW:[367 Dist Underground Conductors &amp; Devices - Total]</t>
  </si>
  <si>
    <t>JE:[389 General Land &amp; Land Rights]</t>
  </si>
  <si>
    <t>JF:[390 General Structures &amp; Improvements]</t>
  </si>
  <si>
    <t>JG:[391 General Office Furn &amp; Equip]</t>
  </si>
  <si>
    <t>JH:[392 General Transportation Equipment]</t>
  </si>
  <si>
    <t>JI:[393 General Stores Equipment]</t>
  </si>
  <si>
    <t>JJ:[394 General Tools Shop &amp; Garage Equip]</t>
  </si>
  <si>
    <t>JK:[395 General Laboratory Equip]</t>
  </si>
  <si>
    <t>JL:[396 General Power Operating Equip]</t>
  </si>
  <si>
    <t>JM:[397 General Communication Equip (Remove ECCR)]</t>
  </si>
  <si>
    <t>JN:[398 General Misc Equip]</t>
  </si>
  <si>
    <t>JO:[389-399 General Equipment]</t>
  </si>
  <si>
    <t>JQ:[301-303 Intangible Plant - Franchise]</t>
  </si>
  <si>
    <t>KW:[Total EPIS Before Other Items from B.S. (above)]</t>
  </si>
  <si>
    <t>KX:[Add Plant Held for Future Use]</t>
  </si>
  <si>
    <t>LA:[Add ECCR Switches in Account 186]</t>
  </si>
  <si>
    <t>LB:[Add Retired Plant]</t>
  </si>
  <si>
    <t>LL:[Adjusted Total EPIS]</t>
  </si>
  <si>
    <t>LM:[Total per Capital Import Report]</t>
  </si>
  <si>
    <t>LN:[Difference]</t>
  </si>
  <si>
    <t>MH:[Production Base %]</t>
  </si>
  <si>
    <t>MI:[Production Intermediate %]</t>
  </si>
  <si>
    <t>MJ:[Production Peaking %]</t>
  </si>
  <si>
    <t>F:[Start method]</t>
  </si>
  <si>
    <t>H:[System Per Books (13 Mo Av)]</t>
  </si>
  <si>
    <t xml:space="preserve">          AB:[353 Step-up Transformers - Total]</t>
  </si>
  <si>
    <t xml:space="preserve">     AD:[356 Trans OH Cond &amp; Devices - Radials (assign sep factor to dist primary)]</t>
  </si>
  <si>
    <t>AE:[]</t>
  </si>
  <si>
    <t xml:space="preserve">     AF:[362-Dist Station Equipment - IS Equipment Input]</t>
  </si>
  <si>
    <t>AG:[]</t>
  </si>
  <si>
    <t xml:space="preserve">     AH:[364 - Dist Poles, Towers, &amp; Fixtures - Primary %]</t>
  </si>
  <si>
    <t xml:space="preserve">     AI:[364 - Distr Poles, Towers, &amp; Fixtures - Secondary %]</t>
  </si>
  <si>
    <t xml:space="preserve">     AJ:[364 - Distr Poles, Towers, &amp; Fixtures - Lighting %]</t>
  </si>
  <si>
    <t xml:space="preserve">          AK:[364 - Distr Poles, Towers, &amp; Fixtures - Total (Should be 100%)]</t>
  </si>
  <si>
    <t>AL:[]</t>
  </si>
  <si>
    <t xml:space="preserve">     AM:[365 - Dist OH Conductors &amp; Devices - Primary % Input]</t>
  </si>
  <si>
    <t xml:space="preserve">     AN:[365 - Dist OH Conductors &amp; Devices - Secondary % Input]</t>
  </si>
  <si>
    <t>AO:[]</t>
  </si>
  <si>
    <t xml:space="preserve">     AP:[365-Dist Overhead Conductors &amp; Devices - IS Equipment Input]</t>
  </si>
  <si>
    <t>AQ:[]</t>
  </si>
  <si>
    <t xml:space="preserve">     AR:[366 Underground Conduit - Primary %]</t>
  </si>
  <si>
    <t xml:space="preserve">     AS:[366 Underground Conduit - Secondary %]</t>
  </si>
  <si>
    <t xml:space="preserve">     AU:[367 - Dist UG Conductors &amp; Devices - Primary % Input]</t>
  </si>
  <si>
    <t xml:space="preserve">     AV:[367 - Dist UG Conductors &amp; Devices - Secondary % Input]</t>
  </si>
  <si>
    <t>AW:[]</t>
  </si>
  <si>
    <t xml:space="preserve">     AX:[373 - Dist Lighting - Primary %]</t>
  </si>
  <si>
    <t xml:space="preserve">     AY:[373 - Dist Lighting - Lighting %]</t>
  </si>
  <si>
    <t>AZ:[]</t>
  </si>
  <si>
    <t>BA:[Build Balances Needed to Reconcile]</t>
  </si>
  <si>
    <t>BB:[Solar ARO]</t>
  </si>
  <si>
    <t>BC:[Current Date]</t>
  </si>
  <si>
    <t>BD:[September 2021 (When Solar ARO Begins)]</t>
  </si>
  <si>
    <t>BE:[Solar ARO Adj Activity]</t>
  </si>
  <si>
    <t xml:space="preserve">     BF:[Solar ARO Adj Beginning Balance]</t>
  </si>
  <si>
    <t>BG:[If &gt;= September 2021]</t>
  </si>
  <si>
    <t xml:space="preserve">     BH:[Solar ARO Adj Ending Balance]</t>
  </si>
  <si>
    <t>BI:[]</t>
  </si>
  <si>
    <t>BJ:[Items Subject to Allocations:]</t>
  </si>
  <si>
    <t xml:space="preserve">     BK:[353 Trans Station Equip]</t>
  </si>
  <si>
    <t xml:space="preserve">     BL:[356 Trans OH Cond &amp; Devices]</t>
  </si>
  <si>
    <t xml:space="preserve">     BM:[362 Dist Station Equipment]</t>
  </si>
  <si>
    <t xml:space="preserve">     BN:[364 Dist Poles, Towers &amp; Fixtures]</t>
  </si>
  <si>
    <t xml:space="preserve">     BO:[365 Dist Overhead Conductors &amp; Devices]</t>
  </si>
  <si>
    <t xml:space="preserve">     BP:[366 Dist Underground Conduit]</t>
  </si>
  <si>
    <t xml:space="preserve">     BQ:[367 Dist Underground Conductors &amp; Devices]</t>
  </si>
  <si>
    <t xml:space="preserve">     BR:[373 Dist Street Light and Signal Systems]</t>
  </si>
  <si>
    <t>BT:[&lt;CALCULATION BEGINS HERE&gt;]</t>
  </si>
  <si>
    <t>BU:[Production Plant - Accum Depr:]</t>
  </si>
  <si>
    <t>BV:[Production Base - Accum Depr:]</t>
  </si>
  <si>
    <t xml:space="preserve">     BW:[Bartow CC]</t>
  </si>
  <si>
    <t xml:space="preserve">     BX:[Hines CC]</t>
  </si>
  <si>
    <t xml:space="preserve">     BY:[Citrus CC #1]</t>
  </si>
  <si>
    <t xml:space="preserve">     BZ:[Citrus CC #2]</t>
  </si>
  <si>
    <t xml:space="preserve">     CA:[Hines Chillers]</t>
  </si>
  <si>
    <t xml:space="preserve">     CB:[Univ of Florida CT]</t>
  </si>
  <si>
    <t xml:space="preserve">     CC:[Undesignated CC]</t>
  </si>
  <si>
    <t xml:space="preserve">     CD:[Crystal River Common]</t>
  </si>
  <si>
    <t xml:space="preserve">     CE:[Crystal River Units 1&amp;2 Coal]</t>
  </si>
  <si>
    <t xml:space="preserve">     CF:[Crystal River Units 4&amp;5 Coal]</t>
  </si>
  <si>
    <t xml:space="preserve">     CG:[Crystal River Railcars]</t>
  </si>
  <si>
    <t xml:space="preserve">     CH:[Osprey CC]</t>
  </si>
  <si>
    <t xml:space="preserve">     CI:[Other Production Miscellaneous]</t>
  </si>
  <si>
    <t xml:space="preserve">     CJ:[Steam Miscellaneous]</t>
  </si>
  <si>
    <t xml:space="preserve">     CK:[348 Production Energy Storage Equipment]</t>
  </si>
  <si>
    <t xml:space="preserve">     CL:[ECRC-Base-Multi Plant-Phase II Cooling Water Intake 316(b) (6.0)]</t>
  </si>
  <si>
    <t xml:space="preserve">     CM:[ECRC-Base-Multi Plant-Underground Storage Tanks (10.1)]</t>
  </si>
  <si>
    <t xml:space="preserve">     CN:[ECRC-Base-Crystal River-CAIR/CAMR (7.4)]</t>
  </si>
  <si>
    <t xml:space="preserve">     CO:[ECRC-Base-Multi Plant-Above Ground Tank Sec Cont (4.2)]</t>
  </si>
  <si>
    <t xml:space="preserve">     CP:[ECRC-Base-Crystal River-Effluent Limitation (15.1)]</t>
  </si>
  <si>
    <t xml:space="preserve">     CQ:[ECRC-Base-Crystal River-Coal Comb Resid (18.0)]</t>
  </si>
  <si>
    <t xml:space="preserve">          CR:[Remove ECRC (Base) from Above for Detail Breakout]</t>
  </si>
  <si>
    <t xml:space="preserve">     CS:[ECRC-Energy-Multi Plant-SO2 &amp; NOX Emissions (5.0)]</t>
  </si>
  <si>
    <t xml:space="preserve">     CT:[ECRC-Energy-Crystal River MATS 1&amp;2 (17.2)]</t>
  </si>
  <si>
    <t xml:space="preserve">     CU:[ECRC-Energy-Crystal River MATS 4&amp;5 (17.0)]</t>
  </si>
  <si>
    <t xml:space="preserve">     CV:[ECRC-Energy-Crystal River-CAIR/CAMR (7.4)]</t>
  </si>
  <si>
    <t xml:space="preserve">          CW:[Remove ECRC (Base) from Above - Re Assign to Energy]</t>
  </si>
  <si>
    <t xml:space="preserve">     CX:[Depreciation Study - Base]</t>
  </si>
  <si>
    <t>CY:[Capital Recovery Reserve Impact (Base)]</t>
  </si>
  <si>
    <t xml:space="preserve">     CZ:[Adjustment to Fin Plng B2 Data - Prod Base]</t>
  </si>
  <si>
    <t xml:space="preserve">          DA:[Total Production Base - Accum Dep]</t>
  </si>
  <si>
    <t>DB:[]</t>
  </si>
  <si>
    <t>DC:[Production Intermediate:]</t>
  </si>
  <si>
    <t xml:space="preserve">     DD:[Anclote Steam]</t>
  </si>
  <si>
    <t xml:space="preserve">     DE:[Anclote Gas Conversion]</t>
  </si>
  <si>
    <t xml:space="preserve">     DF:[Bartow-Anclote Pipeline]</t>
  </si>
  <si>
    <t xml:space="preserve">     DG:[Suwanee Steam]</t>
  </si>
  <si>
    <t xml:space="preserve">     DH:[Tiger Bay CC]</t>
  </si>
  <si>
    <t xml:space="preserve">     DI:[ECRC-Energy-Anclote Gas Conversion MATS (17.1)]</t>
  </si>
  <si>
    <t xml:space="preserve">          DJ:[Remove ECRC (Intermed) from Above - Re Assign to Energy]</t>
  </si>
  <si>
    <t xml:space="preserve">     DK:[ECRC-Intermediate-Multi Plant-Above Ground Tank Sec Cont (4.3)]</t>
  </si>
  <si>
    <t xml:space="preserve">     DL:[ECRC-Intermediate-Multi Plant-Underground Storage Tanks (10.2)]</t>
  </si>
  <si>
    <t xml:space="preserve">     DM:[ECRC-Intermediate-Crystal River-NPDES (16.0)]</t>
  </si>
  <si>
    <t xml:space="preserve">          DN:[Remove ECRC (Intermed) From Plant Above for Detail Breakout]</t>
  </si>
  <si>
    <t xml:space="preserve">     DO:[Depreciation Study - Intermediate]</t>
  </si>
  <si>
    <t xml:space="preserve">     DP:[Capital Recovery Reserve Impact (Intermediate)]</t>
  </si>
  <si>
    <t xml:space="preserve">     DQ:[Adjustment to Fin Plng B2 Data - Prod Int]</t>
  </si>
  <si>
    <t xml:space="preserve">          DR:[Total Production Intermediate - Accum Depr]</t>
  </si>
  <si>
    <t>DS:[]</t>
  </si>
  <si>
    <t>DT:[Production Peaking - Accum Depr:]</t>
  </si>
  <si>
    <t xml:space="preserve">     DU:[Avon Park CT]</t>
  </si>
  <si>
    <t xml:space="preserve">     DV:[Inglis CT]</t>
  </si>
  <si>
    <t xml:space="preserve">     DW:[Bartow CT]</t>
  </si>
  <si>
    <t xml:space="preserve">     DX:[Bayboro CT]</t>
  </si>
  <si>
    <t xml:space="preserve">     DY:[Debary CT]</t>
  </si>
  <si>
    <t xml:space="preserve">     DZ:[Higgins CT]</t>
  </si>
  <si>
    <t xml:space="preserve">     EA:[Intercession City CT]</t>
  </si>
  <si>
    <t xml:space="preserve">     EB:[Rio Pinar CT]</t>
  </si>
  <si>
    <t xml:space="preserve">     EC:[Suwannee CT]</t>
  </si>
  <si>
    <t xml:space="preserve">     ED:[Turner CT]</t>
  </si>
  <si>
    <t xml:space="preserve">     EE:[ECRC-Peaking-Multi Plant-Above Ground Tank Sec Cont (4.1)]</t>
  </si>
  <si>
    <t xml:space="preserve">     EF:[ECRC-Peaking-CAIR/CAMR (7.2)]</t>
  </si>
  <si>
    <t xml:space="preserve">          EG:[Remove ECRC (Peaking) from Plant Above for Detail Breakout]</t>
  </si>
  <si>
    <t xml:space="preserve">     EH:[Depreciation Study - Peaking]</t>
  </si>
  <si>
    <t xml:space="preserve">     EI:[Capital Recovery Reserve Impact (Peaking)]</t>
  </si>
  <si>
    <t xml:space="preserve">     EJ:[Adjustment to Fin Plng B2 Data - Prod Peak]</t>
  </si>
  <si>
    <t xml:space="preserve">          EK:[Total Production Peaking - Accum Depr]</t>
  </si>
  <si>
    <t>EL:[]</t>
  </si>
  <si>
    <t>EM:[Production Solar - Accum Depr:]</t>
  </si>
  <si>
    <t xml:space="preserve">     EN:[S1 - Columbia Solar]</t>
  </si>
  <si>
    <t xml:space="preserve">     EO:[S1 - Hamilton Solar]</t>
  </si>
  <si>
    <t xml:space="preserve">     EP:[S2 - Debary Solar]</t>
  </si>
  <si>
    <t xml:space="preserve">     EQ:[S2 - Trenton Solar]</t>
  </si>
  <si>
    <t xml:space="preserve">     ER:[S2 - Lake Placid Solar]</t>
  </si>
  <si>
    <t xml:space="preserve">     ES:[S3 - Charlie Creek]</t>
  </si>
  <si>
    <t xml:space="preserve">     ET:[S3 - Duette Solar]</t>
  </si>
  <si>
    <t xml:space="preserve">     EU:[S3 - Santa Fe Solar]</t>
  </si>
  <si>
    <t xml:space="preserve">     EV:[S3 - Sandy Creek Solar]</t>
  </si>
  <si>
    <t xml:space="preserve">     EW:[S3 - Twin Rivers Solar]</t>
  </si>
  <si>
    <t xml:space="preserve">     EX:[SA - Dolphin/Clearwater Aquarium Solar]</t>
  </si>
  <si>
    <t xml:space="preserve">     EY:[SA - Osceola Solar]</t>
  </si>
  <si>
    <t xml:space="preserve">     EZ:[SA - Perry Solar]</t>
  </si>
  <si>
    <t xml:space="preserve">     FA:[SA - St. Pete Pier Solar]</t>
  </si>
  <si>
    <t xml:space="preserve">     FB:[SA - Suwannee Solar]</t>
  </si>
  <si>
    <t xml:space="preserve">     FC:[CEC - Bay Trail Solar]</t>
  </si>
  <si>
    <t xml:space="preserve">     FD:[CEC - Fort Green Solar]</t>
  </si>
  <si>
    <t xml:space="preserve">     FE:[CEC - Hildreth Solar]</t>
  </si>
  <si>
    <t xml:space="preserve">     FF:[CEC - Bay Ranch Solar]</t>
  </si>
  <si>
    <t xml:space="preserve">     FG:[CEC - Hardeetown Solar]</t>
  </si>
  <si>
    <t xml:space="preserve">     FH:[CEC - High Springs Solar]</t>
  </si>
  <si>
    <t xml:space="preserve">     FI:[CEC - PEF Other RUSD Solar]</t>
  </si>
  <si>
    <t xml:space="preserve">     FJ:[Depreciation Study - Solar]</t>
  </si>
  <si>
    <t xml:space="preserve">          FK:[Total Production Solar - Accum Depr]</t>
  </si>
  <si>
    <t>FL:[]</t>
  </si>
  <si>
    <t>FM:[Production - Energy Storage Equipment - Accum Depr:]</t>
  </si>
  <si>
    <t>FN:[]</t>
  </si>
  <si>
    <t xml:space="preserve">          FO:[Total Production Plant - Accum Depr]</t>
  </si>
  <si>
    <t>FQ:[FINAL DISMANTLEMENT:]</t>
  </si>
  <si>
    <t>FR:[FD - Production Base:]</t>
  </si>
  <si>
    <t xml:space="preserve">     FS:[FD - Bartow CC]</t>
  </si>
  <si>
    <t xml:space="preserve">     FT:[FD - Hines CC]</t>
  </si>
  <si>
    <t xml:space="preserve">     FU:[FD - Citrus CC]</t>
  </si>
  <si>
    <t xml:space="preserve">     FV:[FD - Osprey CC]</t>
  </si>
  <si>
    <t xml:space="preserve">     FW:[FD - Univ of Florida CC]</t>
  </si>
  <si>
    <t xml:space="preserve">     FX:[FD - Crystal River Units 1&amp;2]</t>
  </si>
  <si>
    <t xml:space="preserve">     FY:[FD - Crystal River Units 4&amp;5]</t>
  </si>
  <si>
    <t xml:space="preserve">     FZ:[Dismantlement Study - Battery]</t>
  </si>
  <si>
    <t xml:space="preserve">     GA:[Dismantlement Study - Base]</t>
  </si>
  <si>
    <t xml:space="preserve">          GB:[Total FD - Production Base]</t>
  </si>
  <si>
    <t>GC:[]</t>
  </si>
  <si>
    <t>GD:[FD - Production Intermediate:]</t>
  </si>
  <si>
    <t xml:space="preserve">     GE:[FD - Anclote Steam]</t>
  </si>
  <si>
    <t xml:space="preserve">     GF:[FD - Bartow-Anclote Pipeline]</t>
  </si>
  <si>
    <t xml:space="preserve">     GG:[FD - Suwannee Steam]</t>
  </si>
  <si>
    <t xml:space="preserve">     GH:[FD - Tiger Bay CC]</t>
  </si>
  <si>
    <t xml:space="preserve">     GI:[Dismantlement Study - Intermediate]</t>
  </si>
  <si>
    <t xml:space="preserve">          GJ:[Total FD - Production Intermediate]</t>
  </si>
  <si>
    <t>GK:[]</t>
  </si>
  <si>
    <t>GL:[FD - Production Peaking]</t>
  </si>
  <si>
    <t xml:space="preserve">     GM:[FD - Avon Park CT]</t>
  </si>
  <si>
    <t xml:space="preserve">     GN:[FD - Bartow CT]</t>
  </si>
  <si>
    <t xml:space="preserve">     GO:[FD - Bayboro CT]</t>
  </si>
  <si>
    <t xml:space="preserve">     GP:[FD - Debary CT]</t>
  </si>
  <si>
    <t xml:space="preserve">     GQ:[FD - Higgins CT]</t>
  </si>
  <si>
    <t xml:space="preserve">     GR:[FD - Intercession City CT]</t>
  </si>
  <si>
    <t xml:space="preserve">     GS:[FD - Rio Pinar CT]</t>
  </si>
  <si>
    <t xml:space="preserve">     GT:[FD - Suwannee CT]</t>
  </si>
  <si>
    <t xml:space="preserve">     GU:[FD - Turner CT]</t>
  </si>
  <si>
    <t xml:space="preserve">     GV:[Dismantlement Study - Peaking]</t>
  </si>
  <si>
    <t xml:space="preserve">          GW:[Total FD - Production Peaking]</t>
  </si>
  <si>
    <t>GX:[]</t>
  </si>
  <si>
    <t>GY:[FD - Production Solar]</t>
  </si>
  <si>
    <t xml:space="preserve">     GZ:[FD - S1 - Columbia Solar]</t>
  </si>
  <si>
    <t xml:space="preserve">     HA:[FD - S1 - Hamilton Solar]</t>
  </si>
  <si>
    <t xml:space="preserve">     HB:[FD - S2 - Debary Solar]</t>
  </si>
  <si>
    <t xml:space="preserve">     HC:[FD - S2 - Trenton Solar]</t>
  </si>
  <si>
    <t xml:space="preserve">     HD:[FD - S2 - Lake Placid Solar]</t>
  </si>
  <si>
    <t xml:space="preserve">     HE:[FD - S3 - Charlie Creek Solar]</t>
  </si>
  <si>
    <t xml:space="preserve">     HF:[FD - S3 -  Duette Solar]</t>
  </si>
  <si>
    <t xml:space="preserve">     HG:[FD - S3 - Santa Fe Solar]</t>
  </si>
  <si>
    <t xml:space="preserve">     HH:[FD - S3 - Sandy Creek Solar]</t>
  </si>
  <si>
    <t xml:space="preserve">     HI:[FD - S3 - Twin Rivers Solar]</t>
  </si>
  <si>
    <t xml:space="preserve">     HJ:[FD - SA - Dolphin/Clearwater Aquarium Solar]</t>
  </si>
  <si>
    <t xml:space="preserve">     HK:[FD - SA - Osceola Solar]</t>
  </si>
  <si>
    <t xml:space="preserve">     HL:[FD - SA - Perry Solar]</t>
  </si>
  <si>
    <t xml:space="preserve">     HM:[FD - SA - St Pete Pier Solar]</t>
  </si>
  <si>
    <t xml:space="preserve">     HN:[FD - SA - Suwannee Solar]</t>
  </si>
  <si>
    <t xml:space="preserve">     HO:[FD - CEC - Bay Trail Solar]</t>
  </si>
  <si>
    <t xml:space="preserve">     HP:[FD - CEC - Fort Green Solar]</t>
  </si>
  <si>
    <t xml:space="preserve">     HQ:[FD - CEC - Hildreth Solar]</t>
  </si>
  <si>
    <t xml:space="preserve">     HR:[FD - CEC - Bay Ranch Solar]</t>
  </si>
  <si>
    <t xml:space="preserve">     HS:[FD - CEC - Hardeetown Solar]</t>
  </si>
  <si>
    <t xml:space="preserve">     HT:[FD - CEC - High Springs Solar]</t>
  </si>
  <si>
    <t xml:space="preserve">     HU:[FD - CEC - PEF Other RUSD Solar]</t>
  </si>
  <si>
    <t xml:space="preserve">     HV:[Dismantlement Study - Solar]</t>
  </si>
  <si>
    <t xml:space="preserve">          HW:[Total FD - Production Solar]</t>
  </si>
  <si>
    <t>HX:[]</t>
  </si>
  <si>
    <t xml:space="preserve">          HY:[Total Fossil Dismantlement Reserve]</t>
  </si>
  <si>
    <t>HZ:[]</t>
  </si>
  <si>
    <t>IA:[Transmission Plant - Accum Depr:]</t>
  </si>
  <si>
    <t xml:space="preserve">     IB:[350 Trans Land &amp; Land Rights]</t>
  </si>
  <si>
    <t xml:space="preserve">     IC:[351 Trans Energy Storage Equipment]</t>
  </si>
  <si>
    <t xml:space="preserve">     ID:[352 Trans Structures &amp; Improvements]</t>
  </si>
  <si>
    <t xml:space="preserve">     IE:[353 Trans Station Equip - Production Base]</t>
  </si>
  <si>
    <t xml:space="preserve">     IG:[353 Trans Station Equip - Production Intermediate]</t>
  </si>
  <si>
    <t xml:space="preserve">     IH:[353 Trans Station Equip - Production Peaking]</t>
  </si>
  <si>
    <t xml:space="preserve">     II:[353 Trans Station Equip - Production Solar]</t>
  </si>
  <si>
    <t xml:space="preserve">     IJ:[353 Trans Station Equip - Transmission]</t>
  </si>
  <si>
    <t xml:space="preserve">          IK:[353 Trans Station Equip - Total]</t>
  </si>
  <si>
    <t xml:space="preserve">     IL:[353.2 Trans Energy Control Center]</t>
  </si>
  <si>
    <t xml:space="preserve">     IM:[354 Trans Towers &amp; Fixtures]</t>
  </si>
  <si>
    <t xml:space="preserve">     IN:[355 Trans Poles &amp; Fixtures]</t>
  </si>
  <si>
    <t xml:space="preserve">     IO:[356 Trans Overhead Conductors &amp; Devices - Primary (Radials)]</t>
  </si>
  <si>
    <t xml:space="preserve">     IP:[356 Trans Overhead Conductors &amp; Devices - Transmission]</t>
  </si>
  <si>
    <t xml:space="preserve">          IQ:[356 Trans Overhead Conductors &amp; Devices - Total]</t>
  </si>
  <si>
    <t xml:space="preserve">     IR:[357 Trans Underground Conduit]</t>
  </si>
  <si>
    <t xml:space="preserve">     IS:[358 Trans Underground Conductors &amp; Devices]</t>
  </si>
  <si>
    <t xml:space="preserve">     IT:[359 Trans Roads &amp; Trails]</t>
  </si>
  <si>
    <t>IU:[SPP]</t>
  </si>
  <si>
    <t xml:space="preserve">          IV:[SPP - 350 Trans Land &amp; Land Rights]</t>
  </si>
  <si>
    <t xml:space="preserve">          IW:[SPP - 352 Trans Structures &amp; Improvements]</t>
  </si>
  <si>
    <t xml:space="preserve">          IX:[SPP - 353 Trans Station Equip - Transmission]</t>
  </si>
  <si>
    <t xml:space="preserve">          IY:[SPP - 354 Trans Towers &amp; Fixtures]</t>
  </si>
  <si>
    <t xml:space="preserve">          IZ:[SPP - 355 Trans Poles &amp; Fixtures]</t>
  </si>
  <si>
    <t xml:space="preserve">          JA:[SPP - 355 Trans Poles &amp; Fixtures (Veg)]</t>
  </si>
  <si>
    <t xml:space="preserve">          JB:[SPP - 356 Trans Overhead Conductors &amp; Devices - Transmission]</t>
  </si>
  <si>
    <t xml:space="preserve">          JC:[SPP - 356 Trans Overhead Conductors &amp; Devices (Veg)]</t>
  </si>
  <si>
    <t xml:space="preserve">          JD:[SPP - Transmission Total]</t>
  </si>
  <si>
    <t xml:space="preserve">          JE:[SPP - Transmission (to Net Section Out)]</t>
  </si>
  <si>
    <t xml:space="preserve">     JF:[Depreciation Study - Transmission - Base]</t>
  </si>
  <si>
    <t xml:space="preserve">     JG:[Depreciation Study - Transmission - Intermediate]</t>
  </si>
  <si>
    <t xml:space="preserve">     JH:[Depreciation Study - Transmission - Peaking]</t>
  </si>
  <si>
    <t xml:space="preserve">     JI:[Depreciation Study - Transmission - Solar]</t>
  </si>
  <si>
    <t xml:space="preserve">     JJ:[Depreciation Study - Transmission]</t>
  </si>
  <si>
    <t xml:space="preserve">     JK:[Adjustment to Fin Plng B2 Data - Trans]</t>
  </si>
  <si>
    <t xml:space="preserve">          JL:[Total Transmission Plant - Accum Depr]</t>
  </si>
  <si>
    <t>JM:[]</t>
  </si>
  <si>
    <t>JN:[Distribution Plant - Accum Depr:]</t>
  </si>
  <si>
    <t xml:space="preserve">     JO:[360 Dist Land and Land Rights - Primary]</t>
  </si>
  <si>
    <t xml:space="preserve">     JP:[361 Dist Structures &amp; Improvements - Primary]</t>
  </si>
  <si>
    <t xml:space="preserve">     JQ:[362 Dist Station Equipment - Primary]</t>
  </si>
  <si>
    <t xml:space="preserve">     JR:[362 Dist Station Equipment - IS Equipment]</t>
  </si>
  <si>
    <t xml:space="preserve">          JS:[362 Dist Station Equipment - Total]</t>
  </si>
  <si>
    <t xml:space="preserve">     JT:[363 Dist Energy Storage Equipment]</t>
  </si>
  <si>
    <t xml:space="preserve">          JU:[363 - Reclass CR PowerLine Battery to 387]</t>
  </si>
  <si>
    <t xml:space="preserve">     JV:[364 Dist Poles, Towers &amp; Fixtures - Primary]</t>
  </si>
  <si>
    <t xml:space="preserve">     JW:[364 Dist Poles, Towers &amp; Fixtures - Secondary]</t>
  </si>
  <si>
    <t xml:space="preserve">     JX:[364 Dist Poles, Towers &amp; Fixtures - Lighting]</t>
  </si>
  <si>
    <t xml:space="preserve">          JY:[364 Dist Poles, Towers &amp; Fixtures - Total]</t>
  </si>
  <si>
    <t xml:space="preserve">     JZ:[365 Dist Overhead Conductors &amp; Devices - Primary]</t>
  </si>
  <si>
    <t xml:space="preserve">     KA:[365 Dist Overhead Conductors &amp; Devices - Secondary]</t>
  </si>
  <si>
    <t xml:space="preserve">     KB:[365 Dist Overhead Conductors &amp; Devices - IS Equipment]</t>
  </si>
  <si>
    <t xml:space="preserve">          KC:[365 Dist Overhead Conductors &amp; Devices - Total]</t>
  </si>
  <si>
    <t xml:space="preserve">     KD:[366 Dist Underground Conduit - Primary]</t>
  </si>
  <si>
    <t xml:space="preserve">     KE:[366 Dist Underground Conduit - Secondary]</t>
  </si>
  <si>
    <t xml:space="preserve">          KF:[366 Underground Conduit - Total]</t>
  </si>
  <si>
    <t xml:space="preserve">     KG:[367 Dist Underground Conductors &amp; Devices - Primary]</t>
  </si>
  <si>
    <t xml:space="preserve">     KH:[367 Dist Underground Conductors &amp; Devices - Secondary]</t>
  </si>
  <si>
    <t xml:space="preserve">          KI:[367 Dist Underground Conductors &amp; Devices - Total]</t>
  </si>
  <si>
    <t xml:space="preserve">     KJ:[368 Dist Line Transformers - Secondary]</t>
  </si>
  <si>
    <t xml:space="preserve">     KK:[369 Dist Services - Overhead - Service]</t>
  </si>
  <si>
    <t xml:space="preserve">     KL:[369 Dist Services - Underground - Service]</t>
  </si>
  <si>
    <t xml:space="preserve">     KM:[370 Dist Meter Equipment - Metering]</t>
  </si>
  <si>
    <t xml:space="preserve">     KN:[371 Dist Installs on Customer Premise (Premier Power Service) - Metering]</t>
  </si>
  <si>
    <t xml:space="preserve">     KO:[373 Dist Street Light &amp; Signal Systems - Primary]</t>
  </si>
  <si>
    <t xml:space="preserve">     KP:[373 Dist Street Light &amp; Signal Systems - Lighting]</t>
  </si>
  <si>
    <t xml:space="preserve">          KQ:[373 Dist Street Light &amp; Signal Systems - Total]</t>
  </si>
  <si>
    <t xml:space="preserve">     KR:[ECRC-Distribution-Sea Turtle Lighting (9.0)]</t>
  </si>
  <si>
    <t xml:space="preserve">          KS:[Remove ECRC (Distribution) from Above for Detail Breakout]</t>
  </si>
  <si>
    <t>KT:[SPP]</t>
  </si>
  <si>
    <t xml:space="preserve">          KU:[SPP - 360 Dist Land and Land Rights]</t>
  </si>
  <si>
    <t xml:space="preserve">          KV:[SPP - 361 Distr Struct &amp; Improv]</t>
  </si>
  <si>
    <t xml:space="preserve">          KW:[SPP - 362 Dist Station Equipment]</t>
  </si>
  <si>
    <t xml:space="preserve">          KX:[SPP - 364 Dist Poles, Towers, &amp; Fixtures]</t>
  </si>
  <si>
    <t xml:space="preserve">          KY:[SPP - 365 Dist Overhead Conductors &amp; Devices]</t>
  </si>
  <si>
    <t xml:space="preserve">          KZ:[SPP - 366 Dist Underground Conduit]</t>
  </si>
  <si>
    <t xml:space="preserve">          LA:[Depreciation Study - Energy Storage (PowerLine)]</t>
  </si>
  <si>
    <t xml:space="preserve">          LB:[SPP - 368 Dist Line Transformers - Secondary]</t>
  </si>
  <si>
    <t xml:space="preserve">          LC:[SPP - 369 Dist Services]</t>
  </si>
  <si>
    <t xml:space="preserve">          LD:[SPP - 370 Dist Meter Equipment]</t>
  </si>
  <si>
    <t xml:space="preserve">          LE:[SPP - 371 Distr Install - Customer Premises]</t>
  </si>
  <si>
    <t xml:space="preserve">          LF:[SPP - 373 Dist Street Light &amp; Signal Systems]</t>
  </si>
  <si>
    <t xml:space="preserve">          LG:[SPP - Distribution Total]</t>
  </si>
  <si>
    <t xml:space="preserve">          LH:[SPP - Distribution Total (To Net Section Out)]</t>
  </si>
  <si>
    <t xml:space="preserve">     LI:[Depreciation Study - Distribution - Primary]</t>
  </si>
  <si>
    <t xml:space="preserve">     LJ:[Depreciation Study - Distribution - Secondary]</t>
  </si>
  <si>
    <t xml:space="preserve">     LK:[Depreciation Study - Distribution - Services]</t>
  </si>
  <si>
    <t xml:space="preserve">     LL:[Depreciation Study - Distribution - Meters]</t>
  </si>
  <si>
    <t xml:space="preserve">     LM:[Depreciation Study - Distribution - Lighting]</t>
  </si>
  <si>
    <t xml:space="preserve">     LN:[Adjustment to Fin Plng B2 Data - Prod Dist]</t>
  </si>
  <si>
    <t xml:space="preserve">          LO:[Total Distribution Plant - Accum Depr]</t>
  </si>
  <si>
    <t>LP:[]</t>
  </si>
  <si>
    <t>LQ:[Energy Storage Plant - Accum Depr:]</t>
  </si>
  <si>
    <t xml:space="preserve">     LR:[387 - CR PowerLine Battery]</t>
  </si>
  <si>
    <t xml:space="preserve">     LS:[Depreciation Study - Energy Storage (PowerLine)]</t>
  </si>
  <si>
    <t>LT:[]</t>
  </si>
  <si>
    <t>LU:[General Plant - Accum Depr:]</t>
  </si>
  <si>
    <t xml:space="preserve">     LV:[389 General Land &amp; Land Rights]</t>
  </si>
  <si>
    <t xml:space="preserve">     LW:[390 General Structures &amp; Improvements]</t>
  </si>
  <si>
    <t xml:space="preserve">     LX:[391 General Office Furn &amp; Equip]</t>
  </si>
  <si>
    <t xml:space="preserve">     LY:[392 General Transportation Equipment]</t>
  </si>
  <si>
    <t xml:space="preserve">     LZ:[393 General Stores Equipment]</t>
  </si>
  <si>
    <t xml:space="preserve">     MA:[394 General Tools Shop &amp; Garage Equipment]</t>
  </si>
  <si>
    <t xml:space="preserve">     MB:[395 General Laboratory Equipment]</t>
  </si>
  <si>
    <t xml:space="preserve">     MC:[396 General Power Operating Equipment]</t>
  </si>
  <si>
    <t xml:space="preserve">     MD:[397 General Communication Equip (Remove ECCR)]</t>
  </si>
  <si>
    <t xml:space="preserve">     ME:[398 General Misc Equipment]</t>
  </si>
  <si>
    <t xml:space="preserve">     MF:[301-303 Intangible Plant - Franchise]</t>
  </si>
  <si>
    <t xml:space="preserve">     MG:[301-303 Intangible Plant - Customer Connect]</t>
  </si>
  <si>
    <t xml:space="preserve">     MH:[301-303 Ingangible Plant - Software &amp; Other (Remove ECCR)]</t>
  </si>
  <si>
    <t xml:space="preserve">     MI:[389-399 General Equipment]</t>
  </si>
  <si>
    <t xml:space="preserve">     MJ:[Depreciation Study - General/Intangible]</t>
  </si>
  <si>
    <t xml:space="preserve">     MK:[Adjustment to Fin Plng B2 Data - General]</t>
  </si>
  <si>
    <t xml:space="preserve">          ML:[Total General - Accum Depr]</t>
  </si>
  <si>
    <t>MN:[Total Accum Deprec Items from Above]</t>
  </si>
  <si>
    <t>MO:[]</t>
  </si>
  <si>
    <t>MP:[Other Items from Balance Sheet Not Included Above:]</t>
  </si>
  <si>
    <t xml:space="preserve">     MQ:[Nuclear RWIP]</t>
  </si>
  <si>
    <t xml:space="preserve">     MR:[Acct 108060 Accum Deprec OATT Contra (0% Retail Allocator)]</t>
  </si>
  <si>
    <t xml:space="preserve">     MS:[Acct 108087 - Accel Amort (CR 4&amp;5)]</t>
  </si>
  <si>
    <t xml:space="preserve">     MT:[Acct 108155 FAS 143 COR Contra (adjust as ARO)]</t>
  </si>
  <si>
    <t xml:space="preserve">     MU:[Acct 108201 Accumulated DD&amp;A - Capital Lease (Op)]</t>
  </si>
  <si>
    <t xml:space="preserve">     MV:[Acct 108202 Accumulated DD&amp;A - ROU Asset (Op Leases)]</t>
  </si>
  <si>
    <t xml:space="preserve">     MW:[Acct 108306(new)108405(old) Non Rad Decom - Whls COR (adjust as ARO)]</t>
  </si>
  <si>
    <t xml:space="preserve">     MX:[Acct 108307(new) 108404(old) Non Rad Decom - Retail COR (adjust as ARO)]</t>
  </si>
  <si>
    <t xml:space="preserve">     MY:[Acct 108308(new)108403(old) Rad Decom COR (adj as Non-Reg pre 12/2020, as ARO at]</t>
  </si>
  <si>
    <t xml:space="preserve">     MZ:[Acct 108309(new)108402(old) Non Rad Decom - UNFD - Whls COR (adjust as ARO)]</t>
  </si>
  <si>
    <t xml:space="preserve">     NA:[Acct 108315 ARO Accum Depr - Coal Ash]</t>
  </si>
  <si>
    <t xml:space="preserve">     NB:[Acct 108499 - ARO Asset Accumulated Depreciation]</t>
  </si>
  <si>
    <t xml:space="preserve">     NC:[Acct 108 - Dismantlement Accrual - 2022 Settlement]</t>
  </si>
  <si>
    <t xml:space="preserve">     ND:[CCP Removal Cost Cumulative Forecast Activity model depr group "ZZZ_DEL_none ass]</t>
  </si>
  <si>
    <t xml:space="preserve">     NE:[Acct 108600 SCHM Retirement Wip]</t>
  </si>
  <si>
    <t xml:space="preserve">     NF:[Acct 108620 RWIP - Reg Liability]</t>
  </si>
  <si>
    <t xml:space="preserve">     NG:[Acct 108630 Nuc Decomm Charge (non ARO)]</t>
  </si>
  <si>
    <t xml:space="preserve">     NH:[Acct 108640 ARO Liability - Ash Mgmt]</t>
  </si>
  <si>
    <t xml:space="preserve">     NI:[Acct 115 Acquisition Adj]</t>
  </si>
  <si>
    <t xml:space="preserve">     NJ:[Acct 122 Accum Deprec Non-Utility Property from B.S.]</t>
  </si>
  <si>
    <t xml:space="preserve">     NK:[ARO - Solar Plants]</t>
  </si>
  <si>
    <t xml:space="preserve">     NL:[ARO - Battery Storage ARO]</t>
  </si>
  <si>
    <t xml:space="preserve">     NM:[Adjusting Entry: On-Top Journal Entries]</t>
  </si>
  <si>
    <t xml:space="preserve">     NN:[Adjusting Entry: RWIP On Unused Depreciation Groups (Listed in Check to Capital ]</t>
  </si>
  <si>
    <t xml:space="preserve">     NO:[ARO from B2 Capital Forecast]</t>
  </si>
  <si>
    <t xml:space="preserve">          NP:[Total Other Items from Balance Sheet Items Not Included Above]</t>
  </si>
  <si>
    <t>NQ:[]</t>
  </si>
  <si>
    <t xml:space="preserve">          NR:[Total  Accumulated Depreciation Before Balancing Adjustments]</t>
  </si>
  <si>
    <t xml:space="preserve">     NS:[Add difference between capital import and balance sheet]</t>
  </si>
  <si>
    <t>NT:[Total Accumulated Depreciation - Final Adjusted]</t>
  </si>
  <si>
    <t>NU:[]</t>
  </si>
  <si>
    <t>NV:[&lt;CHECK TO CAPITAL IMPORT&gt;]</t>
  </si>
  <si>
    <t>NW:[Total Accumulated Depreciation Before Items from B.S. (above)]</t>
  </si>
  <si>
    <t xml:space="preserve">     NX:[Add ECRC Model Depr Groups]</t>
  </si>
  <si>
    <t xml:space="preserve">     NY:[Add Asset Retirement Obligation (Solar)]</t>
  </si>
  <si>
    <t xml:space="preserve">     NZ:[Add Asset Retirement Obligation (Battery Storage)]</t>
  </si>
  <si>
    <t xml:space="preserve">     OA:[Add Asset Retirement Obligation]</t>
  </si>
  <si>
    <t xml:space="preserve">     OB:[Add COR Contra]</t>
  </si>
  <si>
    <t xml:space="preserve">     OC:[Add Non-Utility Property]</t>
  </si>
  <si>
    <t xml:space="preserve">     OD:[Add Plant Held for Future Use]</t>
  </si>
  <si>
    <t>OE:[Add CR3 Nuclear]</t>
  </si>
  <si>
    <t xml:space="preserve">     OF:[Add Levy Nuclear]</t>
  </si>
  <si>
    <t xml:space="preserve">     OG:[Add Crystal River Ash Strategy - ECRC]</t>
  </si>
  <si>
    <t xml:space="preserve">     OH:[Add Crystal River CAIR - ECRC]</t>
  </si>
  <si>
    <t xml:space="preserve">     OI:[Add ECCR Switches in Account 186]</t>
  </si>
  <si>
    <t xml:space="preserve">     OJ:[Add Retired Plant]</t>
  </si>
  <si>
    <t>OK:[Adjusted Total Accumulated Depreciation]</t>
  </si>
  <si>
    <t>OL:[Total per Capital Import Report]</t>
  </si>
  <si>
    <t>OM:[Difference]</t>
  </si>
  <si>
    <t>ON:[]</t>
  </si>
  <si>
    <t>OO:[&lt;CHECK TO BALANCE SHEET&gt;]</t>
  </si>
  <si>
    <t xml:space="preserve">     OP:[Account 108 - Accum Deprec]</t>
  </si>
  <si>
    <t xml:space="preserve">     OQ:[Account 111 - Accum Amort]</t>
  </si>
  <si>
    <t xml:space="preserve">     OS:[Account 115 - Accum Amort Acq Adj]</t>
  </si>
  <si>
    <t xml:space="preserve">     OT:[Account 119 - Accum Deprec Other Util Prop]</t>
  </si>
  <si>
    <t xml:space="preserve">     OU:[Account 122 - Accum Amort Non Utility Property]</t>
  </si>
  <si>
    <t>OV:[Total Accumulated Depreciation per Balance Sheet]</t>
  </si>
  <si>
    <t>OW:[Total Accumulated Depreciation Above]</t>
  </si>
  <si>
    <t>OX:[Variance to Balance Sheet]</t>
  </si>
  <si>
    <t>OY:[]</t>
  </si>
  <si>
    <t>OZ:[]</t>
  </si>
  <si>
    <t>PA:[108 Contra OATT]</t>
  </si>
  <si>
    <t>PB:[108 FAS 143 Contra COR]</t>
  </si>
  <si>
    <t>PC:[108 ARO - Coal Ash]</t>
  </si>
  <si>
    <t>PD:[108 Non Rad Decom - Whlse COR]</t>
  </si>
  <si>
    <t>PE:[108 Non Rad Decom - Retail COR]</t>
  </si>
  <si>
    <t>PF:[108 Rad Decom COR - Non Reg &amp; Misc]</t>
  </si>
  <si>
    <t>PG:[108 Non Rad Decom - UNFD - Whlse COR]</t>
  </si>
  <si>
    <t>PH:[108 ARO]</t>
  </si>
  <si>
    <t>PI:[108 Nuclear Decom Charge]</t>
  </si>
  <si>
    <t>PJ:[108 ARO - Ash Management]</t>
  </si>
  <si>
    <t>PK:[115 Acquisition Adj]</t>
  </si>
  <si>
    <t>PL:[122 Non Utility Property]</t>
  </si>
  <si>
    <t>PM:[]</t>
  </si>
  <si>
    <t>PW:[Transmission Solar]</t>
  </si>
  <si>
    <t>PX:[Transmission]</t>
  </si>
  <si>
    <t xml:space="preserve">     PY:[Total Transmission]</t>
  </si>
  <si>
    <t>PZ:[]</t>
  </si>
  <si>
    <t>QA:[Distribution Primary]</t>
  </si>
  <si>
    <t>QB:[Distribution Secondary]</t>
  </si>
  <si>
    <t>QC:[Distribution Services]</t>
  </si>
  <si>
    <t>QD:[Distribution Metering]</t>
  </si>
  <si>
    <t>QE:[Distribution Lighting]</t>
  </si>
  <si>
    <t>QF:[Distribution IS Equipment]</t>
  </si>
  <si>
    <t xml:space="preserve">     QG:[Total Distrbution]</t>
  </si>
  <si>
    <t>QH:[]</t>
  </si>
  <si>
    <t>QI:[General]</t>
  </si>
  <si>
    <t>QJ:[]</t>
  </si>
  <si>
    <t>QK:[Grand Total Acc. Depreciation]</t>
  </si>
  <si>
    <t>QL:[Total Acc. Depreciation]</t>
  </si>
  <si>
    <t>QN:[End Method Calls]</t>
  </si>
  <si>
    <t>QO:[]</t>
  </si>
  <si>
    <t>QP:[end if]</t>
  </si>
  <si>
    <t>QQ:[]</t>
  </si>
  <si>
    <t>AF:[362-Dist Station Equipment - IS Equipment Input]</t>
  </si>
  <si>
    <t>AM:[365 - Dist OH Conductors &amp; Devices - Primary % Input]</t>
  </si>
  <si>
    <t>AN:[365 - Dist OH Conductors &amp; Devices - Secondary % Input]</t>
  </si>
  <si>
    <t>AP:[365-Dist Overhead Conductors &amp; Devices - IS Equipment Input]</t>
  </si>
  <si>
    <t>BK:[353 Trans Station Equip]</t>
  </si>
  <si>
    <t>BM:[362 Dist Station Equipment]</t>
  </si>
  <si>
    <t>BN:[364 Dist Poles, Towers &amp; Fixtures]</t>
  </si>
  <si>
    <t>BO:[365 Dist Overhead Conductors &amp; Devices]</t>
  </si>
  <si>
    <t>BP:[366 Dist Underground Conduit]</t>
  </si>
  <si>
    <t>BQ:[367 Dist Underground Conductors &amp; Devices]</t>
  </si>
  <si>
    <t>BW:[Bartow CC]</t>
  </si>
  <si>
    <t>BX:[Hines CC]</t>
  </si>
  <si>
    <t>CB:[Univ of Florida CT]</t>
  </si>
  <si>
    <t>CC:[Undesignated CC]</t>
  </si>
  <si>
    <t>CE:[Crystal River Units 1&amp;2 Coal]</t>
  </si>
  <si>
    <t>CF:[Crystal River Units 4&amp;5 Coal]</t>
  </si>
  <si>
    <t>CG:[Crystal River Railcars]</t>
  </si>
  <si>
    <t>CI:[Other Production Miscellaneous]</t>
  </si>
  <si>
    <t>CJ:[Steam Miscellaneous]</t>
  </si>
  <si>
    <t>DA:[Total Production Base - Accum Dep]</t>
  </si>
  <si>
    <t>DD:[Anclote Steam]</t>
  </si>
  <si>
    <t>DE:[Anclote Gas Conversion]</t>
  </si>
  <si>
    <t>DG:[Suwanee Steam]</t>
  </si>
  <si>
    <t>DH:[Tiger Bay CC]</t>
  </si>
  <si>
    <t>DR:[Total Production Intermediate - Accum Depr]</t>
  </si>
  <si>
    <t>DU:[Avon Park CT]</t>
  </si>
  <si>
    <t>DW:[Bartow CT]</t>
  </si>
  <si>
    <t>DX:[Bayboro CT]</t>
  </si>
  <si>
    <t>DY:[Debary CT]</t>
  </si>
  <si>
    <t>DZ:[Higgins CT]</t>
  </si>
  <si>
    <t>EA:[Intercession City CT]</t>
  </si>
  <si>
    <t>EB:[Rio Pinar CT]</t>
  </si>
  <si>
    <t>EC:[Suwannee CT]</t>
  </si>
  <si>
    <t>ED:[Turner CT]</t>
  </si>
  <si>
    <t>EK:[Total Production Peaking - Accum Depr]</t>
  </si>
  <si>
    <t>FO:[Total Production Plant - Accum Depr]</t>
  </si>
  <si>
    <t>IB:[350 Trans Land &amp; Land Rights]</t>
  </si>
  <si>
    <t>ID:[352 Trans Structures &amp; Improvements]</t>
  </si>
  <si>
    <t>IE:[353 Trans Station Equip - Production Base]</t>
  </si>
  <si>
    <t>IG:[353 Trans Station Equip - Production Intermediate]</t>
  </si>
  <si>
    <t>IH:[353 Trans Station Equip - Production Peaking]</t>
  </si>
  <si>
    <t>IJ:[353 Trans Station Equip - Transmission]</t>
  </si>
  <si>
    <t>IK:[353 Trans Station Equip - Total]</t>
  </si>
  <si>
    <t>IM:[354 Trans Towers &amp; Fixtures]</t>
  </si>
  <si>
    <t>IN:[355 Trans Poles &amp; Fixtures]</t>
  </si>
  <si>
    <t>IR:[357 Trans Underground Conduit]</t>
  </si>
  <si>
    <t>IS:[358 Trans Underground Conductors &amp; Devices]</t>
  </si>
  <si>
    <t>IT:[359 Trans Roads &amp; Trails]</t>
  </si>
  <si>
    <t>JL:[Total Transmission Plant - Accum Depr]</t>
  </si>
  <si>
    <t>JO:[360 Dist Land and Land Rights - Primary]</t>
  </si>
  <si>
    <t>JP:[361 Dist Structures &amp; Improvements - Primary]</t>
  </si>
  <si>
    <t>JR:[362 Dist Station Equipment - IS Equipment]</t>
  </si>
  <si>
    <t>JS:[362 Dist Station Equipment - Total]</t>
  </si>
  <si>
    <t>JV:[364 Dist Poles, Towers &amp; Fixtures - Primary]</t>
  </si>
  <si>
    <t>JW:[364 Dist Poles, Towers &amp; Fixtures - Secondary]</t>
  </si>
  <si>
    <t>JX:[364 Dist Poles, Towers &amp; Fixtures - Lighting]</t>
  </si>
  <si>
    <t>JY:[364 Dist Poles, Towers &amp; Fixtures - Total]</t>
  </si>
  <si>
    <t>JZ:[365 Dist Overhead Conductors &amp; Devices - Primary]</t>
  </si>
  <si>
    <t>KA:[365 Dist Overhead Conductors &amp; Devices - Secondary]</t>
  </si>
  <si>
    <t>KB:[365 Dist Overhead Conductors &amp; Devices - IS Equipment]</t>
  </si>
  <si>
    <t>KC:[365 Dist Overhead Conductors &amp; Devices - Total]</t>
  </si>
  <si>
    <t>KD:[366 Dist Underground Conduit - Primary]</t>
  </si>
  <si>
    <t>KG:[367 Dist Underground Conductors &amp; Devices - Primary]</t>
  </si>
  <si>
    <t>KH:[367 Dist Underground Conductors &amp; Devices - Secondary]</t>
  </si>
  <si>
    <t>KI:[367 Dist Underground Conductors &amp; Devices - Total]</t>
  </si>
  <si>
    <t>KJ:[368 Dist Line Transformers - Secondary]</t>
  </si>
  <si>
    <t>KK:[369 Dist Services - Overhead - Service]</t>
  </si>
  <si>
    <t>KM:[370 Dist Meter Equipment - Metering]</t>
  </si>
  <si>
    <t>KN:[371 Dist Installs on Customer Premise (Premier Power Service) - Metering]</t>
  </si>
  <si>
    <t>LO:[Total Distribution Plant - Accum Depr]</t>
  </si>
  <si>
    <t>LV:[389 General Land &amp; Land Rights]</t>
  </si>
  <si>
    <t>LW:[390 General Structures &amp; Improvements]</t>
  </si>
  <si>
    <t>LX:[391 General Office Furn &amp; Equip]</t>
  </si>
  <si>
    <t>LY:[392 General Transportation Equipment]</t>
  </si>
  <si>
    <t>LZ:[393 General Stores Equipment]</t>
  </si>
  <si>
    <t>MA:[394 General Tools Shop &amp; Garage Equipment]</t>
  </si>
  <si>
    <t>MB:[395 General Laboratory Equipment]</t>
  </si>
  <si>
    <t>MC:[396 General Power Operating Equipment]</t>
  </si>
  <si>
    <t>MD:[397 General Communication Equip (Remove ECCR)]</t>
  </si>
  <si>
    <t>ME:[398 General Misc Equipment]</t>
  </si>
  <si>
    <t>MI:[389-399 General Equipment]</t>
  </si>
  <si>
    <t>NR:[Total  Accumulated Depreciation Before Balancing Adjustments]</t>
  </si>
  <si>
    <t>OA:[Add Asset Retirement Obligation]</t>
  </si>
  <si>
    <t>OB:[Add COR Contra]</t>
  </si>
  <si>
    <t>OC:[Add Non-Utility Property]</t>
  </si>
  <si>
    <t>OF:[Add Levy Nuclear]</t>
  </si>
  <si>
    <t>B:[Inputs]</t>
  </si>
  <si>
    <t>C:[Transmission Interest monthly activity]</t>
  </si>
  <si>
    <t>D:[Transmission Interest prior month balance]</t>
  </si>
  <si>
    <t>E:[Transmission Interest cumulative balance]</t>
  </si>
  <si>
    <t>F:[]</t>
  </si>
  <si>
    <t>G:[]</t>
  </si>
  <si>
    <t>H:[if]</t>
  </si>
  <si>
    <t>I:[]</t>
  </si>
  <si>
    <t>J:[start method]</t>
  </si>
  <si>
    <t>K:[System Per Books (Per End)]</t>
  </si>
  <si>
    <t>L:[System Per Books (13 Mo Avg)]</t>
  </si>
  <si>
    <t>M:[System Adjustments (Per End)]</t>
  </si>
  <si>
    <t>N:[System Adjustments (13 Mo Avg)]</t>
  </si>
  <si>
    <t>O:[System Adj'd (Per End)]</t>
  </si>
  <si>
    <t>P:[System Adj'd (13 Mo Avg)]</t>
  </si>
  <si>
    <t>Q:[Jurisdictional Separation Factor]</t>
  </si>
  <si>
    <t>R:[Retail Per Books (Per End)]</t>
  </si>
  <si>
    <t>S:[Retail Per Books (13 Mo Avg)]</t>
  </si>
  <si>
    <t>T:[Retail Adjustments (Per End)]</t>
  </si>
  <si>
    <t>U:[Retail Adjustments (13 Mo Avg)]</t>
  </si>
  <si>
    <t>V:[Retail Adj'd (Per End)]</t>
  </si>
  <si>
    <t>W:[Retail Adj'd (13 Mo Avg)]</t>
  </si>
  <si>
    <t>X:[MethodReturns]</t>
  </si>
  <si>
    <t>Y:[CWIP Ending Balance:]</t>
  </si>
  <si>
    <t>Z:[Production Base]</t>
  </si>
  <si>
    <t>AA:[Production Intermediate]</t>
  </si>
  <si>
    <t>AB:[Production Peaking]</t>
  </si>
  <si>
    <t>AC:[Production Solar]</t>
  </si>
  <si>
    <t>AD:[Production Solar (Sobra)]</t>
  </si>
  <si>
    <t>AE:[Production Solar (CEC)]</t>
  </si>
  <si>
    <t>AF:[Production - Other Electric]</t>
  </si>
  <si>
    <t>AG:[Transmission]</t>
  </si>
  <si>
    <t>AH:[Transmission Interest Manual Input]</t>
  </si>
  <si>
    <t>AI:[Distribution]</t>
  </si>
  <si>
    <t>AJ:[Distribution Energy Storage]</t>
  </si>
  <si>
    <t>AK:[General]</t>
  </si>
  <si>
    <t>AL:[Intangible]</t>
  </si>
  <si>
    <t>AM:[Distribution Service]</t>
  </si>
  <si>
    <t>AN:[Vision Florida Projects]</t>
  </si>
  <si>
    <t>AO:[Non-Utility]</t>
  </si>
  <si>
    <t>AP:[Solar v2 - Base]</t>
  </si>
  <si>
    <t>AQ:[SPP (Not from B2)]</t>
  </si>
  <si>
    <t>AR:[SPP - Transmission]</t>
  </si>
  <si>
    <t>AS:[SPP - Distribution]</t>
  </si>
  <si>
    <t xml:space="preserve">     AT:[SPP - Transmission Total (Remove From Above)]</t>
  </si>
  <si>
    <t xml:space="preserve">     AU:[SPP - Distribution Total (Remove From Above)]</t>
  </si>
  <si>
    <t>AV:[ECRC (From B2)]</t>
  </si>
  <si>
    <t>AW:[ECRC-Base-Multi Plant-Phase II Cooling Water Intake 316(b) (6.0)]</t>
  </si>
  <si>
    <t>AX:[ECRC-Base-Crystal River-CAIR/CAMR (7.4)]</t>
  </si>
  <si>
    <t>AY:[ECRC-Base-Crystal River-Effluent Limitation (15.1)]</t>
  </si>
  <si>
    <t>AZ:[ECRC-Base-Crystal River-Coal Cumb Resid (18.0)]</t>
  </si>
  <si>
    <t>BC:[Total CWIP Before Items from Balance Sheet]</t>
  </si>
  <si>
    <t>BD:[Other Items from Balance Sheet Not Included Above:]</t>
  </si>
  <si>
    <t>BE:[0121500 - NonUtility CWIP]</t>
  </si>
  <si>
    <t>BF:[0121600 - NonUtility CWIP Comp Constr Not Classified]</t>
  </si>
  <si>
    <t>BG:[Total Other Items from Balance Sheet Not Included Above]</t>
  </si>
  <si>
    <t>BH:[]</t>
  </si>
  <si>
    <t>BI:[Total CWIP Before Amount Needed to Tie to B.S.]</t>
  </si>
  <si>
    <t>BJ:[Add Difference Between Import Construction Data and B.S.]</t>
  </si>
  <si>
    <t>BK:[Total CWIP]</t>
  </si>
  <si>
    <t>BL:[]</t>
  </si>
  <si>
    <t>BM:[&lt;CHECK TO CONSTRUCTION IMPORT&gt; ***FORECAST ONLY]</t>
  </si>
  <si>
    <t>BN:[Total CWIP per Import Construction Data Above]</t>
  </si>
  <si>
    <t xml:space="preserve">     BO:[Add Nuclear Maint Model Projects]</t>
  </si>
  <si>
    <t>BP:[Adjusted Total CWIP per Import Construction Data Above]</t>
  </si>
  <si>
    <t>BQ:[Total CWIP Per Import Construction Data Report]</t>
  </si>
  <si>
    <t>BR:[Variance to Import Construction Data Report]</t>
  </si>
  <si>
    <t>BT:[&lt;CHECK TO BALANCE SHEET&gt;]</t>
  </si>
  <si>
    <t>BU:[0107000 - CWIP]</t>
  </si>
  <si>
    <t>BV:[0121500 - NonUtility CWIP]</t>
  </si>
  <si>
    <t>BW:[0121600 - NonUtility CWIP Comp Constr Not Classified]</t>
  </si>
  <si>
    <t>BX:[Total CWIP per Balance Sheet]</t>
  </si>
  <si>
    <t>BY:[Total CWIP per Main Body of Report (Line BK)]</t>
  </si>
  <si>
    <t>BZ:[Variance]</t>
  </si>
  <si>
    <t>CA:[]</t>
  </si>
  <si>
    <t>CB:[end if]</t>
  </si>
  <si>
    <t>CC:[]</t>
  </si>
  <si>
    <t>CD:[]</t>
  </si>
  <si>
    <t>H:[System Per Books (13 Mo Avg)]</t>
  </si>
  <si>
    <t>J:[System Adjustments (13 Mo Avg)]</t>
  </si>
  <si>
    <t>L:[System Adjusted (13 Mo Avg)]</t>
  </si>
  <si>
    <t>O:[Retail Per Books (13 Mo Avg)]</t>
  </si>
  <si>
    <t>Q:[Retail Adjustments (13 Mo Avg)]</t>
  </si>
  <si>
    <t>S:[Retail Adjusted (13 Mo Avg)]</t>
  </si>
  <si>
    <t>U:[]</t>
  </si>
  <si>
    <t>V:[Current Date]</t>
  </si>
  <si>
    <t>W:[March 2014]</t>
  </si>
  <si>
    <t>X:[Value to multiply if date is after Mar 2014]</t>
  </si>
  <si>
    <t>Y:[If current date is &gt;= Mar 2014, then 1, else 0]</t>
  </si>
  <si>
    <t>Z:[]</t>
  </si>
  <si>
    <t>AA:[Working Capital:]</t>
  </si>
  <si>
    <t>AB:[Other Property &amp; Investments:]</t>
  </si>
  <si>
    <t xml:space="preserve">     AC:[0123100 Historical Sub Investment]</t>
  </si>
  <si>
    <t xml:space="preserve">     AD:[0123105 Sub OCI]</t>
  </si>
  <si>
    <t xml:space="preserve">     AE:[01231005 Investment in Sub - Equity]</t>
  </si>
  <si>
    <t xml:space="preserve">     AF:[01231015 - Current Sub Investment]</t>
  </si>
  <si>
    <t xml:space="preserve">     AG:[0123220 - Duke Engineering &amp; Servs, Inc]</t>
  </si>
  <si>
    <t xml:space="preserve">     AH:[0123250 IC Netting - Advance]</t>
  </si>
  <si>
    <t xml:space="preserve">          AI:[0123 Investment in Associated Companies]</t>
  </si>
  <si>
    <t xml:space="preserve">     AJ:[0124073 Investments in Projects]</t>
  </si>
  <si>
    <t xml:space="preserve">     AK:[0124113 Investment Inflexion]</t>
  </si>
  <si>
    <t xml:space="preserve">     AL:[0124472 Rabbi Trust Pe Exec]</t>
  </si>
  <si>
    <t xml:space="preserve">     AM:[     0124 Other Investments]</t>
  </si>
  <si>
    <t xml:space="preserve">     AN:[0128716 Prefunded Pension]</t>
  </si>
  <si>
    <t xml:space="preserve">     AO:[0128717 Prefunded Pension]</t>
  </si>
  <si>
    <t xml:space="preserve">     AP:[0128800 Funds DEC Qual Contr]</t>
  </si>
  <si>
    <t xml:space="preserve">     AQ:[0128501 H&amp;W Benefits Funding]</t>
  </si>
  <si>
    <t xml:space="preserve">     AR:[0128804 Rabbi Trust]</t>
  </si>
  <si>
    <t xml:space="preserve">     AS:[0128910 CR#3 - Qual. Unreal Gains/Losses]</t>
  </si>
  <si>
    <t xml:space="preserve">     AT:[0128911 CR#3 - Nuc Decom Nonqualified]</t>
  </si>
  <si>
    <t xml:space="preserve">     AU:[0128912 CR#3-NON-QUAL.UNREAL.GAIN/LOSS]</t>
  </si>
  <si>
    <t xml:space="preserve">     AV:[0128913 CR#3 - NUC Decom NonQualified SH]</t>
  </si>
  <si>
    <t xml:space="preserve">     AW:[0128914 CR3 ADP Qualified Unrealized Gains/Losses]</t>
  </si>
  <si>
    <t xml:space="preserve">     AX:[0128915 CR#3 - ADP NUC Decom Qual]</t>
  </si>
  <si>
    <t xml:space="preserve">     AY:[0128929 CR#3 - NUC Decom Qualified]</t>
  </si>
  <si>
    <t xml:space="preserve">     AZ:[     0128 Special Funds]</t>
  </si>
  <si>
    <t xml:space="preserve">     BA:[Total Other Property &amp; Investments]</t>
  </si>
  <si>
    <t>BC:[Current &amp; Accrued Assets:]</t>
  </si>
  <si>
    <t xml:space="preserve">     BD:[0131032 Cash Wells 1182 DEP]</t>
  </si>
  <si>
    <t xml:space="preserve">     BE:[0131100 Cash Various Banks]</t>
  </si>
  <si>
    <t xml:space="preserve">     BF:[0131145  Cash PNC 5846]</t>
  </si>
  <si>
    <t xml:space="preserve">     BG:[0131203 Cash BOA 1925 PEC]</t>
  </si>
  <si>
    <t xml:space="preserve">     BH:[0131204 Cash BOA 1097 PEF]</t>
  </si>
  <si>
    <t xml:space="preserve">     BI:[0131206 Cash Mellon 0442 PEF]</t>
  </si>
  <si>
    <t xml:space="preserve">     BJ:[0131216 Cash Wells 7792 PEF]</t>
  </si>
  <si>
    <t xml:space="preserve">     BK:[0131217 Cash Wells 1924 PEF]</t>
  </si>
  <si>
    <t xml:space="preserve">     BL:[0131218 Cash Wells 5602 PEF]</t>
  </si>
  <si>
    <t xml:space="preserve">     BM:[0131220 Cash Wells 2450 PEF]</t>
  </si>
  <si>
    <t xml:space="preserve">     BN:[0131227 Cash Wells 0020 PEC]</t>
  </si>
  <si>
    <t xml:space="preserve">     BO:[0131228 Cash Wells 8238 PEF]</t>
  </si>
  <si>
    <t xml:space="preserve">     BP:[0131229 Cash Wells 5067 PE Svc Co]</t>
  </si>
  <si>
    <t xml:space="preserve">     BQ:[0131213 Cash Mellon 2227 PEF]</t>
  </si>
  <si>
    <t xml:space="preserve">     BR:[0131234 Cash Wachovia Row]</t>
  </si>
  <si>
    <t xml:space="preserve">     BS:[0131266 Cash JPM 4588 DEFR-DEF]</t>
  </si>
  <si>
    <t xml:space="preserve">     BT:[0131272 Cash JPM 4513 DEF]</t>
  </si>
  <si>
    <t xml:space="preserve">     BU:[     0131 Cash]</t>
  </si>
  <si>
    <t xml:space="preserve">     BV:[0134200 Misc Special Deposits]</t>
  </si>
  <si>
    <t xml:space="preserve">     BW:[     0132-0134 Special Deposits]</t>
  </si>
  <si>
    <t xml:space="preserve">     BX:[0136200 Short Term Investments]</t>
  </si>
  <si>
    <t xml:space="preserve">          BY:[0136 Short Term Investments]</t>
  </si>
  <si>
    <t xml:space="preserve">     BZ:[0141040 Notes Receivable - 3Rd Party]</t>
  </si>
  <si>
    <t xml:space="preserve">     CA:[     0141 Notes Receivable]</t>
  </si>
  <si>
    <t xml:space="preserve">     CB:[0142001 A/R Non-Reg]</t>
  </si>
  <si>
    <t xml:space="preserve">     CC:[0142010 Accounts Receivable]</t>
  </si>
  <si>
    <t xml:space="preserve">     CD:[0142011 A/R Other]</t>
  </si>
  <si>
    <t xml:space="preserve">     CE:[0142050 Transmission Billing]</t>
  </si>
  <si>
    <t xml:space="preserve">     CF:[0142103 A/R Def Rec'v - NG Sales]</t>
  </si>
  <si>
    <t xml:space="preserve">     CG:[0142107 DEF Rec NG Fin Transact]</t>
  </si>
  <si>
    <t xml:space="preserve">     CH:[0142200 Cust Acct-Edp]</t>
  </si>
  <si>
    <t xml:space="preserve">     CI:[0142211 A/R Cert Supply C/R Sold Acct]</t>
  </si>
  <si>
    <t xml:space="preserve">     CJ:[0142300 Cust Acct - Cash Not Posted - EDP]</t>
  </si>
  <si>
    <t xml:space="preserve">     CK:[0142430 A/R Wholesale Billed]</t>
  </si>
  <si>
    <t xml:space="preserve">     CL:[0142440 A/R BPM - Actual]</t>
  </si>
  <si>
    <t xml:space="preserve">     CM:[0142801 AR Passport Interface]</t>
  </si>
  <si>
    <t xml:space="preserve">     CN:[0142802 A/R Gas]</t>
  </si>
  <si>
    <t xml:space="preserve">     CO:[0142830 A/R Merch/Job/Contract Work]</t>
  </si>
  <si>
    <t xml:space="preserve">     CP:[0142891 IC Customer AR Sold VIE]</t>
  </si>
  <si>
    <t xml:space="preserve">     CQ:[0142998 AR Other Than Electric (revenue related to CSS/retail)]</t>
  </si>
  <si>
    <t xml:space="preserve">     CR:[     0142 Customer Accounts Receivable]</t>
  </si>
  <si>
    <t xml:space="preserve">     CS:[0143001 A/R Joint Venture]</t>
  </si>
  <si>
    <t xml:space="preserve">     CT:[0143010 Aetna-Supplemental_Payroll Ded]</t>
  </si>
  <si>
    <t xml:space="preserve">     CU:[0143011 A/R-Other-Gen Acctg]</t>
  </si>
  <si>
    <t xml:space="preserve">     CV:[0143012 Collections for Safety Apparel]</t>
  </si>
  <si>
    <t xml:space="preserve">     CW:[0143018 A/R Oil Hedging]</t>
  </si>
  <si>
    <t xml:space="preserve">     CX:[0143021 A/R Byproducts - Ash]</t>
  </si>
  <si>
    <t xml:space="preserve">     CY:[0143022 A/R Byproducts - Ash]</t>
  </si>
  <si>
    <t xml:space="preserve">     CZ:[0143023 A/R Byproducts - Ash]</t>
  </si>
  <si>
    <t xml:space="preserve">     DA:[0143026 Non-Income Tax Receivable]</t>
  </si>
  <si>
    <t xml:space="preserve">     DB:[0143068 Parking Funding Receivable]</t>
  </si>
  <si>
    <t xml:space="preserve">     DC:[0143080 VIE - Restricted AR Trade]</t>
  </si>
  <si>
    <t xml:space="preserve">     DD:[0143110 Misc Acct Rec - Clearing]</t>
  </si>
  <si>
    <t xml:space="preserve">     DE:[0143119 Off System Storm Receivable]</t>
  </si>
  <si>
    <t xml:space="preserve">     DF:[0143130 Misc A/R - Stores]</t>
  </si>
  <si>
    <t xml:space="preserve">     DG:[0143155 Other A/R-Miscellaneous]</t>
  </si>
  <si>
    <t xml:space="preserve">     DH:[0143180 Ret Med, Life, Den/Prem Withheld]</t>
  </si>
  <si>
    <t xml:space="preserve">     DI:[0143222 LT Tax Reclass Account Fed]</t>
  </si>
  <si>
    <t xml:space="preserve">     DJ:[0143223 LT Tax Reclass State Dr]</t>
  </si>
  <si>
    <t xml:space="preserve">     DK:[0143272 Misc Accts Rec]</t>
  </si>
  <si>
    <t xml:space="preserve">     DL:[0143290 Misc Coal AR]</t>
  </si>
  <si>
    <t xml:space="preserve">     DM:[0143295 Acct Rec PMP]</t>
  </si>
  <si>
    <t xml:space="preserve">     DN:[0143320 Mar Billed-Edp]</t>
  </si>
  <si>
    <t xml:space="preserve">     DO:[0143341 Accounts Receivable - Joint Owners]</t>
  </si>
  <si>
    <t xml:space="preserve">     DP:[0143927 Employee Receivables]</t>
  </si>
  <si>
    <t xml:space="preserve">     DQ:[0143970 State Tax Refund - External]</t>
  </si>
  <si>
    <t xml:space="preserve">     DR:[0143985 LT Franchise Tax Rec - Ext]</t>
  </si>
  <si>
    <t xml:space="preserve">     DS:[0143999 AR Duke/Spectra]</t>
  </si>
  <si>
    <t xml:space="preserve">     DT:[     0143 Other Accounts Receivable]</t>
  </si>
  <si>
    <t xml:space="preserve">     DU:[0144001 Acc Prov Uncoll Wholesale Acct FPC]</t>
  </si>
  <si>
    <t xml:space="preserve">     DV:[0144100 SCHM Uncollectible Accr Elec]</t>
  </si>
  <si>
    <t xml:space="preserve">     DW:[0144101 Allowance Credit Loss]</t>
  </si>
  <si>
    <t xml:space="preserve">     DX:[0144330 Allowance For Doubtful Account]</t>
  </si>
  <si>
    <t xml:space="preserve">     DY:[0144600 Uncollect Accri-Prod/Serv]</t>
  </si>
  <si>
    <t xml:space="preserve">     DZ:[0144700 Prov for MARBS Uncollectibles]</t>
  </si>
  <si>
    <t xml:space="preserve">     EA:[     0144 Accum Prov for Uncollectible Accts]</t>
  </si>
  <si>
    <t xml:space="preserve">     EB:[0146000 AR Intercompany Crossbill]</t>
  </si>
  <si>
    <t xml:space="preserve">     EC:[0146009 I/C AR Rollup]</t>
  </si>
  <si>
    <t xml:space="preserve">     ED:[0146022 Notes Receivable - LT DEGT Only]</t>
  </si>
  <si>
    <t xml:space="preserve">     EE:[0146104 I/C A/R]</t>
  </si>
  <si>
    <t xml:space="preserve">     EF:[0146250 I/C Netting - A/R]</t>
  </si>
  <si>
    <t xml:space="preserve">     EG:[0146974 A/R - Affiliates]</t>
  </si>
  <si>
    <t xml:space="preserve">     EH:[0146975 Interest Receivable - Affiliates]</t>
  </si>
  <si>
    <t xml:space="preserve">     EI:[0146990 AR Prop/BI - Bison Interco]</t>
  </si>
  <si>
    <t xml:space="preserve">     EJ:[0146992 Federal Tax Refunds - Intercompany]</t>
  </si>
  <si>
    <t xml:space="preserve">     EK:[0146994 State Tax Refunds - Intercompany]</t>
  </si>
  <si>
    <t xml:space="preserve">     EL:[     0146 Accounts Receivable from Asso Co]</t>
  </si>
  <si>
    <t xml:space="preserve">     EM:[0151126 Fuel Stock Propane]</t>
  </si>
  <si>
    <t xml:space="preserve">     EN:[0151130 Coal Stocks]</t>
  </si>
  <si>
    <t xml:space="preserve">     EO:[0151131 Coal Stock In Transit]</t>
  </si>
  <si>
    <t xml:space="preserve">     EP:[0151132 Coal In Transit Accruals]</t>
  </si>
  <si>
    <t xml:space="preserve">     EQ:[0151135 Oil]</t>
  </si>
  <si>
    <t xml:space="preserve">     ER:[0151140 Diesel Fuel Stock]</t>
  </si>
  <si>
    <t xml:space="preserve">     ES:[0151170 Oil Stock in Transit]</t>
  </si>
  <si>
    <t xml:space="preserve">     ET:[0151660 Natural Gas Inventory]</t>
  </si>
  <si>
    <t xml:space="preserve">     EU:[     0151 Fuel Stock]</t>
  </si>
  <si>
    <t xml:space="preserve">     EV:[0120100 Nuclear Fuel In Process]</t>
  </si>
  <si>
    <t xml:space="preserve">     EW:[0154003 Inventory - Recs]</t>
  </si>
  <si>
    <t xml:space="preserve">     EX:[0154004 Inventory-Reserve]</t>
  </si>
  <si>
    <t xml:space="preserve">     EY:[0154100 M&amp;S Inventory]</t>
  </si>
  <si>
    <t xml:space="preserve">     EZ:[0154110 M&amp;S Supply Inv - Joint Owner]</t>
  </si>
  <si>
    <t xml:space="preserve">     FA:[0154121 Joint Owner Share of Parts]</t>
  </si>
  <si>
    <t xml:space="preserve">     FB:[0154123 Ammonia in Transit]</t>
  </si>
  <si>
    <t xml:space="preserve">     FC:[0154140 Misc Inventory]</t>
  </si>
  <si>
    <t xml:space="preserve">     FD:[0154141 In Transit Transfers AAT]</t>
  </si>
  <si>
    <t xml:space="preserve">     FE:[0154200 Limestone Inventory]</t>
  </si>
  <si>
    <t xml:space="preserve">     FF:[0154401 Ammonia Inventory]</t>
  </si>
  <si>
    <t xml:space="preserve">     FG:[0154406 Dibasic Acid Inventory]</t>
  </si>
  <si>
    <t xml:space="preserve">     FH:[0154500 Part Share of CR3 M&amp;S]</t>
  </si>
  <si>
    <t xml:space="preserve">     FI:[0154501 Part Share of Siemens Unit 11]</t>
  </si>
  <si>
    <t xml:space="preserve">     FJ:[0154990 Schm Inv Cr - Surplus Matl Idnt]</t>
  </si>
  <si>
    <t xml:space="preserve">     FK:[0156010 Other M&amp;S / Inventory]</t>
  </si>
  <si>
    <t xml:space="preserve">     FL:[0158112 Intangibles Other]</t>
  </si>
  <si>
    <t xml:space="preserve">     FM:[0158150 SO2 Current Vintage]</t>
  </si>
  <si>
    <t xml:space="preserve">     FN:[0158170 Annual NOx Current Vintage]</t>
  </si>
  <si>
    <t xml:space="preserve">     FO:[0163000 Commodity Cost]</t>
  </si>
  <si>
    <t xml:space="preserve">     FP:[0163110 Stores Expense]</t>
  </si>
  <si>
    <t xml:space="preserve">     FQ:[0163111 Stores Exp WVPA IMPA]</t>
  </si>
  <si>
    <t xml:space="preserve">     FR:[0163120 - Stores Exp Joint Owner]</t>
  </si>
  <si>
    <t xml:space="preserve">     FS:[0163160 Stores Exp Dist Credit]</t>
  </si>
  <si>
    <t xml:space="preserve">     FT:[0163180 Freight &amp; Express]</t>
  </si>
  <si>
    <t xml:space="preserve">     FU:[     0153-0163 Other Materials &amp; Supplies]</t>
  </si>
  <si>
    <t xml:space="preserve">     FV:[0165000 - Other Current Assets]</t>
  </si>
  <si>
    <t xml:space="preserve">     FW:[0165006 Bartow LTSA]</t>
  </si>
  <si>
    <t xml:space="preserve">     FX:[0165007 Hines LTSA]</t>
  </si>
  <si>
    <t>FY:[0165023 Citrus County LTSA]</t>
  </si>
  <si>
    <t xml:space="preserve">     FZ:[0165024 - FHOF Solar Lease]</t>
  </si>
  <si>
    <t xml:space="preserve">     GA:[0165011 Ppd-Software - Purchase]</t>
  </si>
  <si>
    <t xml:space="preserve">     GB:[0165075 Interco Prepaid Insur (SchM)]</t>
  </si>
  <si>
    <t xml:space="preserve">     GC:[0165100 Unexpired Insurance]</t>
  </si>
  <si>
    <t xml:space="preserve">     GD:[0165120 Unexpired Insurance - Nuclear]</t>
  </si>
  <si>
    <t xml:space="preserve">     GE:[0165400 Misc Prepaid Expenses]</t>
  </si>
  <si>
    <t>GF:[0165513 Prepaid Expense - Misc]</t>
  </si>
  <si>
    <t xml:space="preserve">     GG:[0165514 Prepaid Rent/Deposit]</t>
  </si>
  <si>
    <t xml:space="preserve">     GH:[0165518 MW - Prepaid Expenses - LT]</t>
  </si>
  <si>
    <t>GI:[0165650 ResSol HomeServ Acquisition]</t>
  </si>
  <si>
    <t xml:space="preserve">     GJ:[0165700 Prepaid Capital Lease]</t>
  </si>
  <si>
    <t xml:space="preserve">     GK:[0165910 Prepayment Fuel]</t>
  </si>
  <si>
    <t xml:space="preserve">     GL:[0165970 Current Tax Reclass State]</t>
  </si>
  <si>
    <t xml:space="preserve">     GM:[0165990 Current Tax Relass Fed Dr]</t>
  </si>
  <si>
    <t xml:space="preserve">     GN:[     0165 Prepayments]</t>
  </si>
  <si>
    <t xml:space="preserve">     GO:[0171100 SCHM Interest Receivable]</t>
  </si>
  <si>
    <t xml:space="preserve">          GP:[0171 Interest Receivable]</t>
  </si>
  <si>
    <t xml:space="preserve">     GQ:[0172004 Rents Rec-Real Estate]</t>
  </si>
  <si>
    <t xml:space="preserve">     GR:[     0172 Rents Receivable]</t>
  </si>
  <si>
    <t xml:space="preserve">     GS:[0173100 Unbilled Revenue Receivable]</t>
  </si>
  <si>
    <t xml:space="preserve">     GT:[0173111 FL Accr Util Rev - Wholesale]</t>
  </si>
  <si>
    <t xml:space="preserve">          GU:[0173 Accrued Utility Revenues]</t>
  </si>
  <si>
    <t xml:space="preserve">     GV:[0174015 Customer Collateral]</t>
  </si>
  <si>
    <t>GW:[0174300 Swap Int Recvbl Cur Reg Asset]</t>
  </si>
  <si>
    <t xml:space="preserve">     GX:[0174061 Relocation - NEI]</t>
  </si>
  <si>
    <t xml:space="preserve">     GY:[     0174 Misc Current &amp; Accrued Assets]</t>
  </si>
  <si>
    <t xml:space="preserve">     GZ:[0175001 Derivative Assets - Non Cash Flow - S-T]</t>
  </si>
  <si>
    <t xml:space="preserve">     HA:[0175002 Derivative Assets - Non Cash Flow]</t>
  </si>
  <si>
    <t>HB:[0175 Derivative Assets]</t>
  </si>
  <si>
    <t xml:space="preserve">     HC:[0176001 3rd Pty Deriv Asset Current]</t>
  </si>
  <si>
    <t xml:space="preserve">     HD:[0176002 3rd Pty Deriv Asset Long Term]</t>
  </si>
  <si>
    <t xml:space="preserve">     HE:[0176003 Accrued Interest Receivable Swap]</t>
  </si>
  <si>
    <t xml:space="preserve">     HF:[     0176 Derivative Instrument Assets - Hedges]</t>
  </si>
  <si>
    <t xml:space="preserve">     HG:[Total Current &amp; Accrued Assets]</t>
  </si>
  <si>
    <t>HH:[]</t>
  </si>
  <si>
    <t>HI:[Deferred Debits:]</t>
  </si>
  <si>
    <t xml:space="preserve">     HJ:[0182001 Mapping Failure Suspense]</t>
  </si>
  <si>
    <t xml:space="preserve">     HK:[0182002 Mapping Monitoring Suspense]</t>
  </si>
  <si>
    <t xml:space="preserve">     HL:[0182003 Suspense - Journal Lines in Error]</t>
  </si>
  <si>
    <t xml:space="preserve">     HM:[0182100 Extraordinary Property Loss (Wholesale)]</t>
  </si>
  <si>
    <t xml:space="preserve">     HN:[0182120 AMRP 2011 Steel Carry Costs]</t>
  </si>
  <si>
    <t xml:space="preserve">     HO:[0182253 - 2018 Smart Grid PISCC]</t>
  </si>
  <si>
    <t xml:space="preserve">     HP:[0182254 - 2019 Smart Grid PISCC]</t>
  </si>
  <si>
    <t xml:space="preserve">     HQ:[0182303 Reg Asset MTM Fuel ST]</t>
  </si>
  <si>
    <t xml:space="preserve">     HR:[0182308 Fuel Credit Volumes]</t>
  </si>
  <si>
    <t xml:space="preserve">     HS:[0182309 Amort - LM Switches]</t>
  </si>
  <si>
    <t xml:space="preserve">     HT:[0182311 Accrued Environmental Recovery]</t>
  </si>
  <si>
    <t xml:space="preserve">     HU:[0182312 Oprb FAS 106 Medical]</t>
  </si>
  <si>
    <t xml:space="preserve">     HV:[0182313 Def ECRC Cost Recovery]</t>
  </si>
  <si>
    <t xml:space="preserve">     HW:[0182315 Reg Asset Coal Ash Pond ARO]</t>
  </si>
  <si>
    <t xml:space="preserve">     HX:[0182316 Deferred Rate Case Exp (Old Account - Not Used - See 186195 below)]</t>
  </si>
  <si>
    <t xml:space="preserve">     HY:[0182317 Deferred Depreciation - 2010 Rate Case]</t>
  </si>
  <si>
    <t xml:space="preserve">     HZ:[0182318 Other Reg Asset - Gen Acct (Pension)]</t>
  </si>
  <si>
    <t xml:space="preserve">     IA:[0182319 Closed Def Int Hedge-Asset]</t>
  </si>
  <si>
    <t xml:space="preserve">     IB:[0182321 Reg Asset Derivative MTM Oil]</t>
  </si>
  <si>
    <t xml:space="preserve">     IC:[0182322 ST Clsoed Def Int Hedge-Asset]</t>
  </si>
  <si>
    <t xml:space="preserve">     ID:[0182327 Reg Asset - EV Rebate for C&amp;I]</t>
  </si>
  <si>
    <t xml:space="preserve">     IE:[0182328  DEF Retail Final Dism Deferral]</t>
  </si>
  <si>
    <t xml:space="preserve">     IG:[0182331 Reg Asset - Def GPIF]</t>
  </si>
  <si>
    <t xml:space="preserve">     IH:[0182332 Storm Deferral]</t>
  </si>
  <si>
    <t xml:space="preserve">     II:[0182333 SFAS 158 Reg Asset]</t>
  </si>
  <si>
    <t xml:space="preserve">     IJ:[0182334 Pension settlement charges]</t>
  </si>
  <si>
    <t xml:space="preserve">     IK:[0182338 Storm Cost Reg Asset ($29M) - 2021 Settlement]</t>
  </si>
  <si>
    <t xml:space="preserve">     IL:[0182339 CR3 Def Depr &amp; Prop Tax]</t>
  </si>
  <si>
    <t xml:space="preserve">     IM:[0182342 Deferred Asset]</t>
  </si>
  <si>
    <t xml:space="preserve">     IN:[0182347 Deferred CR3 Depr Contra]</t>
  </si>
  <si>
    <t xml:space="preserve">     IO:[0182354 Accrued SPP Recovery]</t>
  </si>
  <si>
    <t xml:space="preserve">     IP:[0182359 REPS Incremental Costs]</t>
  </si>
  <si>
    <t xml:space="preserve">     IQ:[0182370 Current Portion of Reg Assets]</t>
  </si>
  <si>
    <t xml:space="preserve">     IR:[0182371 Reg Asset - Pro Co formation]</t>
  </si>
  <si>
    <t xml:space="preserve">     IS:[0182390 SC GridSouth Reg Asset]</t>
  </si>
  <si>
    <t xml:space="preserve">     IT:[0182393 Deferred VOP Costs]</t>
  </si>
  <si>
    <t xml:space="preserve">     IU:[0182395 Deferred SPP]</t>
  </si>
  <si>
    <t>IV:[0182397 Restrict Reg Asset Inc Tax]</t>
  </si>
  <si>
    <t xml:space="preserve">     IW:[0182398 Load Mgmt Switches]</t>
  </si>
  <si>
    <t xml:space="preserve">     IX:[0182399 ARO Regulatory Asset]</t>
  </si>
  <si>
    <t xml:space="preserve">     IY:[0182400 Deferred Capacity - Florida Retail]</t>
  </si>
  <si>
    <t xml:space="preserve">     IZ:[0182xxx Capital Recovery Reg Asset - Base]</t>
  </si>
  <si>
    <t xml:space="preserve">     JA:[0182xxx Capital Recovery Reg Asset - Intermediate]</t>
  </si>
  <si>
    <t xml:space="preserve">     JB:[0182xxx Capital Recovery Reg Asset - Peaking]</t>
  </si>
  <si>
    <t xml:space="preserve">     JC:[0182410 Interest Rate Swap Reg Asset]</t>
  </si>
  <si>
    <t xml:space="preserve">     JD:[0182411 Deferred Fuel Exp-Current Yr]</t>
  </si>
  <si>
    <t xml:space="preserve">     JE:[0182412 Deferred Fuel Exp - Prior Year]</t>
  </si>
  <si>
    <t xml:space="preserve">     JF:[0182413 Def Capacity Exp - Current Year]</t>
  </si>
  <si>
    <t xml:space="preserve">     JG:[0182414 Deferred Fuel Exp - Wholesale]</t>
  </si>
  <si>
    <t xml:space="preserve">     JH:[0182415 Regulatory Asset - COR (CR3 portion adjusted out here)]</t>
  </si>
  <si>
    <t xml:space="preserve">     JI:[0182433 SFAS158 Regulatory Asset]</t>
  </si>
  <si>
    <t xml:space="preserve">     JJ:[0182470 Coal Ash Spend - Retail SC]</t>
  </si>
  <si>
    <t xml:space="preserve">     JK:[0182488 Non-NCRC EPU Contra Equity]</t>
  </si>
  <si>
    <t xml:space="preserve">     JL:[0182489 Osprey Outage O&amp;M Deferral]</t>
  </si>
  <si>
    <t xml:space="preserve">     JM:[0182525 Non-AMI Meter NBV 182.3]</t>
  </si>
  <si>
    <t xml:space="preserve">     JN:[0182536 PPA Buyout Reg Asset]</t>
  </si>
  <si>
    <t xml:space="preserve">     JO:[0182539 Ridgegen PPA Buyout Reg Asset]</t>
  </si>
  <si>
    <t xml:space="preserve">     JP:[0182560 NC Solar Rebate Program Costs]</t>
  </si>
  <si>
    <t xml:space="preserve">     JQ:[0182568 CR South Reg Asset - Current]</t>
  </si>
  <si>
    <t xml:space="preserve">     JR:[0182569 CR South Reg Asset]</t>
  </si>
  <si>
    <t xml:space="preserve">     JS:[0182625 IGCC Def Expenses]</t>
  </si>
  <si>
    <t xml:space="preserve">     JT:[0182680 Defer Depr-Retail Recovery]</t>
  </si>
  <si>
    <t xml:space="preserve">     JU:[0182700 Dismantlement Reg Asset - 2022 Settlement]</t>
  </si>
  <si>
    <t xml:space="preserve">     JV:[0182716 Ohio Gas Integrity Deferral Co.]</t>
  </si>
  <si>
    <t xml:space="preserve">     JW:[0182750 Storm Capitalization Reg Asset - 2022 Settlement]</t>
  </si>
  <si>
    <t xml:space="preserve">     JX:[0182800 Acc Pen Post Ret Pur Acct-Qual]</t>
  </si>
  <si>
    <t xml:space="preserve">     JY:[0182801 Pension Post Retire P Acctg]</t>
  </si>
  <si>
    <t xml:space="preserve">     JZ:[0182802 Pension Post Retire P Acctg - FAS 106]</t>
  </si>
  <si>
    <t xml:space="preserve">     KA:[     0182 Other Regulatory Assets]</t>
  </si>
  <si>
    <t xml:space="preserve">     KB:[0183000 Prelim Survey &amp; Investigation]</t>
  </si>
  <si>
    <t xml:space="preserve">     KC:[0183300 Deferred Energy Conservation]</t>
  </si>
  <si>
    <t xml:space="preserve">     KD:[     0183 Prelim Survey &amp; Invest Charges]</t>
  </si>
  <si>
    <t xml:space="preserve">     KE:[0184023 Clearing Payroll Fixed Distribution]</t>
  </si>
  <si>
    <t xml:space="preserve">     KF:[0184100 Fringe Benefits Clearing]</t>
  </si>
  <si>
    <t xml:space="preserve">     KG:[0184102 Other Current Assets Clearing]</t>
  </si>
  <si>
    <t xml:space="preserve">     KH:[0184201 Indirect Overheads]</t>
  </si>
  <si>
    <t xml:space="preserve">     KI:[0184202 Technical Services Dept]</t>
  </si>
  <si>
    <t xml:space="preserve">     KJ:[0184450 Charges To Be Tranferred]</t>
  </si>
  <si>
    <t xml:space="preserve">     KK:[0184495 - Rail Car Leasing Clearing]</t>
  </si>
  <si>
    <t xml:space="preserve">     KL:[0184500 Departmental &amp; Other Clearing]</t>
  </si>
  <si>
    <t xml:space="preserve">     KM:[0184503 Departmental &amp; Other Clearing]</t>
  </si>
  <si>
    <t xml:space="preserve">     KN:[0184504 FPC Termed Contracts]</t>
  </si>
  <si>
    <t xml:space="preserve">     KO:[0184505 Power Gen PEF Clearing]</t>
  </si>
  <si>
    <t xml:space="preserve">     KP:[0184510 FGD Department Staff]</t>
  </si>
  <si>
    <t xml:space="preserve">     KQ:[0803290 Misc Expense]</t>
  </si>
  <si>
    <t xml:space="preserve">     KR:[0804110 Unproductive Time Distributed]</t>
  </si>
  <si>
    <t xml:space="preserve">     KS:[0804210 Vacations]</t>
  </si>
  <si>
    <t xml:space="preserve">     KT:[0804220 Holidays]</t>
  </si>
  <si>
    <t xml:space="preserve">     KU:[0804290 Other Excused Absences]</t>
  </si>
  <si>
    <t xml:space="preserve">     KV:[0804330 Sick]</t>
  </si>
  <si>
    <t xml:space="preserve">     KW:[0999998 Allocations Suspense]</t>
  </si>
  <si>
    <t xml:space="preserve">     KX:[     0184 Clearing Accounts]</t>
  </si>
  <si>
    <t xml:space="preserve">     KY:[0185000 Temporary Facilities]</t>
  </si>
  <si>
    <t xml:space="preserve">          KZ:[0185 Temporary Facilities]</t>
  </si>
  <si>
    <t xml:space="preserve">     LA:[0186000 NC Environmental Expenses]</t>
  </si>
  <si>
    <t xml:space="preserve">     LB:[0186002 Reserve - Misc Def Debits]</t>
  </si>
  <si>
    <t xml:space="preserve">     LC:[0186020 Vision Florida DEF O&amp;M]</t>
  </si>
  <si>
    <t xml:space="preserve">     LD:[0186022 St Asset Closed Def Int Hedge]</t>
  </si>
  <si>
    <t xml:space="preserve">     LE:[0186023 Coal Mine Safety-OCA F2G]</t>
  </si>
  <si>
    <t xml:space="preserve">     LF:[0186036 DEF EVSC Deferral]</t>
  </si>
  <si>
    <t xml:space="preserve">     LG:[0186037 MRC Program Reg Asset]</t>
  </si>
  <si>
    <t xml:space="preserve">     LH:[0186038 NC CustConnect Equity Rsv LT]</t>
  </si>
  <si>
    <t xml:space="preserve">     LI:[0186075 Smart Grid Oca]</t>
  </si>
  <si>
    <t xml:space="preserve">     LJ:[0186100 Balancing Gas - Union Gas]</t>
  </si>
  <si>
    <t xml:space="preserve">     LK:[0186101 DEF CR3 NCR - Reg Asset Base Rate]</t>
  </si>
  <si>
    <t xml:space="preserve">     LL:[0186102 DEF CR3 Dry Cask Storage]</t>
  </si>
  <si>
    <t xml:space="preserve">     LM:[0186109 DEF DCS Contra Equity]</t>
  </si>
  <si>
    <t xml:space="preserve">     LN:[0186110 Misc Work in Progress]</t>
  </si>
  <si>
    <t xml:space="preserve">     LO:[0186111 CIS O&amp;M Deferral]</t>
  </si>
  <si>
    <t xml:space="preserve">     LP:[0186120 Misc Wip Fp Dist Wids]</t>
  </si>
  <si>
    <t xml:space="preserve">     LQ:[0186195 Deferred Rate Case Expense]</t>
  </si>
  <si>
    <t xml:space="preserve">     LR:[0186200 Contra Unamor Debt Purch Acctg]</t>
  </si>
  <si>
    <t xml:space="preserve">     LS:[0186201 Def Project/Acq Exp]</t>
  </si>
  <si>
    <t xml:space="preserve">     LT:[0186280 Deferred Vacation Pay Accrual]</t>
  </si>
  <si>
    <t xml:space="preserve">     LU:[0186281 Def Coal &amp; Oil Related Costs]</t>
  </si>
  <si>
    <t xml:space="preserve">     LV:[0186282 Smart Grid Deferred Costs]</t>
  </si>
  <si>
    <t xml:space="preserve">     LW:[0186283 LT Closed Def Int Hedge]</t>
  </si>
  <si>
    <t xml:space="preserve">     LX:[0186290 Oth Deferred Charges - Operation]</t>
  </si>
  <si>
    <t xml:space="preserve">     LY:[0186295 Deferred Storm Expense]</t>
  </si>
  <si>
    <t xml:space="preserve">     LZ:[0186400 SECI-Interconnect Upgrade]</t>
  </si>
  <si>
    <t xml:space="preserve">     MA:[0186460 Error Suspense Mapps (Invoice)]</t>
  </si>
  <si>
    <t xml:space="preserve">     MB:[0186470 Error Suspense - Corp Payroll]</t>
  </si>
  <si>
    <t xml:space="preserve">     MC:[0186480 Misc Debits to be Cleared]</t>
  </si>
  <si>
    <t xml:space="preserve">     MD:[0186500 Other Long Term Receivable]</t>
  </si>
  <si>
    <t xml:space="preserve">     ME:[0186506 Def coal and Oil Related Costs]</t>
  </si>
  <si>
    <t xml:space="preserve">     MF:[0186605 Misc Defer Debit Workers Comp]</t>
  </si>
  <si>
    <t xml:space="preserve">     MG:[0186802 Accr Pen FAS 158 - Qual]</t>
  </si>
  <si>
    <t xml:space="preserve">     MH:[0186803 Pension Post Retire FAS158 - FAS 106]</t>
  </si>
  <si>
    <t xml:space="preserve">     MI:[0186882 - Straight Line Lease Deferred DR]</t>
  </si>
  <si>
    <t xml:space="preserve">     MJ:[0186889  Asset Recovery Deferred]</t>
  </si>
  <si>
    <t xml:space="preserve">     MK:[0186920 Deferred Debit - Energy Bank]</t>
  </si>
  <si>
    <t xml:space="preserve">     ML:[0186984 Other Long Term Assets]</t>
  </si>
  <si>
    <t xml:space="preserve">     MM:[     0186 Misc Deferred Debits]</t>
  </si>
  <si>
    <t xml:space="preserve">     MN:[Total Deferred Debits]</t>
  </si>
  <si>
    <t xml:space="preserve">     MO:[Total Working Capital Assets]</t>
  </si>
  <si>
    <t>MP:[]</t>
  </si>
  <si>
    <t>MQ:[Other Noncurrent Liabilities:]</t>
  </si>
  <si>
    <t xml:space="preserve">     MR:[0227101 Long Term Lease Capital Obligation]</t>
  </si>
  <si>
    <t xml:space="preserve">     MS:[0227104 Capital Lease ObligNoncurr-SPHQ]</t>
  </si>
  <si>
    <t xml:space="preserve">     MT:[0227105 Cap Lease Oblig Nonc-SH]</t>
  </si>
  <si>
    <t xml:space="preserve">     MU:[0227175 - LT Op Lease Oblig]</t>
  </si>
  <si>
    <t xml:space="preserve">     MV:[     0227 Obligations under Capital Leases - Noncurrent]</t>
  </si>
  <si>
    <t xml:space="preserve">     MW:[0228100 Retail Unfd Storm Damage]</t>
  </si>
  <si>
    <t xml:space="preserve">     MX:[0228101 Wholesale Storm Reserve]</t>
  </si>
  <si>
    <t xml:space="preserve">          MY:[0228.1 Accum Prov for Property Insurance]</t>
  </si>
  <si>
    <t xml:space="preserve">     MZ:[0228201 Claim Reserve]</t>
  </si>
  <si>
    <t xml:space="preserve">     NA:[0228202 Claim Reserve - ST]</t>
  </si>
  <si>
    <t xml:space="preserve">     NB:[0228250 Schm Workers Comp - Other]</t>
  </si>
  <si>
    <t xml:space="preserve">     NC:[0228280 Schm Environmental]</t>
  </si>
  <si>
    <t xml:space="preserve">          ND:[0228.2 Accum Prov for Injuries &amp; Damages]</t>
  </si>
  <si>
    <t xml:space="preserve">     NE:[0228312 Pension Rest]</t>
  </si>
  <si>
    <t xml:space="preserve">     NF:[0228314 Schm DPC OPEB FAS 106]</t>
  </si>
  <si>
    <t xml:space="preserve">     NG:[0228315 Schm OPEB (FAS 106)]</t>
  </si>
  <si>
    <t xml:space="preserve">     NH:[0228318 OPEB Liability - FAS 106]</t>
  </si>
  <si>
    <t xml:space="preserve">     NI:[0228324 Schm DPC POS EMP FAS 112]</t>
  </si>
  <si>
    <t xml:space="preserve">     NJ:[0228325 Schm Post Emp FAS 112]</t>
  </si>
  <si>
    <t xml:space="preserve">     NK:[0228340 SERP]</t>
  </si>
  <si>
    <t xml:space="preserve">     NL:[0228347 Pension Liability - FAS 87 (DE Car)]</t>
  </si>
  <si>
    <t xml:space="preserve">     NM:[0228346 Pension Liability - FAS 87]</t>
  </si>
  <si>
    <t xml:space="preserve">     NN:[0228348 Pension Liability - FAS 87 (Cinergy)]</t>
  </si>
  <si>
    <t xml:space="preserve">     NO:[0253275 Pension Liability - FAS 87 NQ]</t>
  </si>
  <si>
    <t xml:space="preserve">          NP:[0228.3 Accum Prov for Pensions &amp; Benefits]</t>
  </si>
  <si>
    <t xml:space="preserve">     NQ:[0228403 Deferred SERP - Active Empl]</t>
  </si>
  <si>
    <t xml:space="preserve">     NR:[0228404 Deferred Comp]</t>
  </si>
  <si>
    <t xml:space="preserve">     NS:[0228405 2000 Class Deferred Compensat]</t>
  </si>
  <si>
    <t xml:space="preserve">     NT:[0228407 Perf Share Sub Plan]</t>
  </si>
  <si>
    <t xml:space="preserve">     NU:[0228408 Mgt Incentive Award Def]</t>
  </si>
  <si>
    <t xml:space="preserve">     NV:[0228440 Reserve MGP Sites FERC 228]</t>
  </si>
  <si>
    <t xml:space="preserve">     NW:[0228480 Acc Prov Insurance-Environ]</t>
  </si>
  <si>
    <t xml:space="preserve">     NX:[     0228.4 Accum Misc Operating Provisions]</t>
  </si>
  <si>
    <t xml:space="preserve">     NY:[0229003 Wholesale - Qf Energy]</t>
  </si>
  <si>
    <t xml:space="preserve">     NZ:[0229010 Accum Prov-Rate Refund - Tax Ref]</t>
  </si>
  <si>
    <t xml:space="preserve">     OA:[     0229 Accum Prov for Rate Refunds]</t>
  </si>
  <si>
    <t xml:space="preserve">     OB:[0230001 FAS 143 ARO Liability ST]</t>
  </si>
  <si>
    <t>OC:[0230105 ARO Liability - Current]</t>
  </si>
  <si>
    <t xml:space="preserve">     OD:[0230315 ARO Liability - Coal Ash]</t>
  </si>
  <si>
    <t xml:space="preserve">     OE:[0230999 ARO Liability]</t>
  </si>
  <si>
    <t xml:space="preserve">     OF:[     0230 Asset Retirement Obligations]</t>
  </si>
  <si>
    <t xml:space="preserve">     OG:[Total Other Noncurrent Liabilities]</t>
  </si>
  <si>
    <t>OH:[]</t>
  </si>
  <si>
    <t>OI:[Current &amp; Accrued Liabilities:]</t>
  </si>
  <si>
    <t xml:space="preserve">     OJ:[0232000 AP Vendors Payable]</t>
  </si>
  <si>
    <t xml:space="preserve">     OK:[0232001 AP Corp Vendors Payable]</t>
  </si>
  <si>
    <t xml:space="preserve">     OL:[0232002 AP Misc Gen Acctg]</t>
  </si>
  <si>
    <t xml:space="preserve">     OM:[0232004 Vision Deduction]</t>
  </si>
  <si>
    <t xml:space="preserve">     ON:[0232005 LT Disability Deduction]</t>
  </si>
  <si>
    <t xml:space="preserve">     OO:[0232016 A/P PS8.9 Vendors Payable]</t>
  </si>
  <si>
    <t xml:space="preserve">     OP:[0232018 A/P Employee Related]</t>
  </si>
  <si>
    <t xml:space="preserve">     OQ:[0232027 AP-Fuel Financial Hedge]</t>
  </si>
  <si>
    <t xml:space="preserve">     OS:[0232031 Treasury LC and MCF Fees]</t>
  </si>
  <si>
    <t xml:space="preserve">     OT:[0232039 Payable 401K Incentive Match]</t>
  </si>
  <si>
    <t xml:space="preserve">     OU:[0232045 Supp Life Deductions]</t>
  </si>
  <si>
    <t xml:space="preserve">     OV:[0232048 Supp AD&amp;D Deductions]</t>
  </si>
  <si>
    <t xml:space="preserve">     OW:[0232049 HSA Employee Contribution]</t>
  </si>
  <si>
    <t>OX:[0232052 Medical Spending Acct Deduct]</t>
  </si>
  <si>
    <t>OY:[0232053 Dependent Spending Acct Deduct]</t>
  </si>
  <si>
    <t xml:space="preserve">     OZ:[0232061 Checks not presented]</t>
  </si>
  <si>
    <t xml:space="preserve">     PA:[0232067 Dental Deductions]</t>
  </si>
  <si>
    <t xml:space="preserve">     PB:[0232103 Def Payable - NG Purchases]</t>
  </si>
  <si>
    <t xml:space="preserve">     PC:[0232105 Def Payable - NG Transport]</t>
  </si>
  <si>
    <t xml:space="preserve">     PD:[0232107 Def Payable - NEG Fin Transact]</t>
  </si>
  <si>
    <t xml:space="preserve">     PE:[0232108 Def Cogen Payable]</t>
  </si>
  <si>
    <t xml:space="preserve">     PF:[0232109 A/P BPM - Actual]</t>
  </si>
  <si>
    <t xml:space="preserve">     PG:[0232120 Vouchers Payable - Special]</t>
  </si>
  <si>
    <t>PH:[0232125 NRC Inspection Fee Pay]</t>
  </si>
  <si>
    <t xml:space="preserve">     PI:[0232150 A/P Stores]</t>
  </si>
  <si>
    <t xml:space="preserve">     PJ:[0232151 Accounts Payable - Stores]</t>
  </si>
  <si>
    <t xml:space="preserve">     PK:[0232155 Accounts Payable - CAS]</t>
  </si>
  <si>
    <t xml:space="preserve">     PM:[0232170 A/P Various Coal Suppliers]</t>
  </si>
  <si>
    <t xml:space="preserve">     PN:[0232171 Account Payable - Coal Accrual]</t>
  </si>
  <si>
    <t xml:space="preserve">     PO:[0232175 A/P Limestone/Lime]</t>
  </si>
  <si>
    <t xml:space="preserve">     PP:[0232176 A/P Ammonia/Urea]</t>
  </si>
  <si>
    <t xml:space="preserve">     PQ:[0232177 A/P Byproducts-Ash]</t>
  </si>
  <si>
    <t>PR:[0232178 Accrued Settlements Payable]</t>
  </si>
  <si>
    <t xml:space="preserve">     PS:[0232180 A/P - Various Fuel Suppliers]</t>
  </si>
  <si>
    <t xml:space="preserve">     PT:[0232181 Natural Gas Payable]</t>
  </si>
  <si>
    <t xml:space="preserve">     PU:[0232190 A/P - Various Railroad]</t>
  </si>
  <si>
    <t xml:space="preserve">     PV:[0232195 Railcar Lease Payable]</t>
  </si>
  <si>
    <t xml:space="preserve">     PW:[0232199 PowerPlan Coal Payable]</t>
  </si>
  <si>
    <t xml:space="preserve">     PX:[0232200 Cbis Refund Payable]</t>
  </si>
  <si>
    <t xml:space="preserve">     PY:[0232222 Test Fuel Payable]</t>
  </si>
  <si>
    <t xml:space="preserve">     PZ:[0232270 Passport Inven AP Accrual]</t>
  </si>
  <si>
    <t xml:space="preserve">     QA:[0232331 A/P - Energy Neighbor Fund]</t>
  </si>
  <si>
    <t xml:space="preserve">     QB:[0232332 Photovoltaic Fund]</t>
  </si>
  <si>
    <t xml:space="preserve">     QC:[0232333 A/P Flexcare]</t>
  </si>
  <si>
    <t xml:space="preserve">     QD:[0232334 A/P - Stock Loan Repay]</t>
  </si>
  <si>
    <t xml:space="preserve">     QE:[0232336 Advance Payable NCEMPA]</t>
  </si>
  <si>
    <t xml:space="preserve">     QF:[0232337 CR3 Joint Owner]</t>
  </si>
  <si>
    <t xml:space="preserve">     QG:[0232338 Payable - Int City Joint Owners]</t>
  </si>
  <si>
    <t xml:space="preserve">     QH:[0232402 Collateral Liab]</t>
  </si>
  <si>
    <t xml:space="preserve">     QI:[0232410 Transmission Payables]</t>
  </si>
  <si>
    <t xml:space="preserve">     QJ:[0232460 Bulk Power Marketing Payable]</t>
  </si>
  <si>
    <t xml:space="preserve">     QK:[0232480 Co-Generation]</t>
  </si>
  <si>
    <t xml:space="preserve">     QL:[0232510 Checks Not Presented]</t>
  </si>
  <si>
    <t xml:space="preserve">     QM:[0232892 AP Miscellaneous]</t>
  </si>
  <si>
    <t xml:space="preserve">     QN:[0232996 Capital Accruals]</t>
  </si>
  <si>
    <t xml:space="preserve">     QO:[     0232 Accounts Payable]</t>
  </si>
  <si>
    <t xml:space="preserve">     QP:[0234000 IC Moneypool - Interest Pay]</t>
  </si>
  <si>
    <t xml:space="preserve">     QQ:[0234010 IC Pay To De Comm Enterprises]</t>
  </si>
  <si>
    <t xml:space="preserve">     QR:[0234104 IC Accounts Payable]</t>
  </si>
  <si>
    <t xml:space="preserve">     QS:[0234250 IC Netting - A/P]</t>
  </si>
  <si>
    <t xml:space="preserve">     QT:[0234350 IC Netting - LT Accts Payable]</t>
  </si>
  <si>
    <t xml:space="preserve">     QU:[0232232 A/P Affiliates]</t>
  </si>
  <si>
    <t xml:space="preserve">     QV:[     0234 Accounts Payable to Asso Co]</t>
  </si>
  <si>
    <t xml:space="preserve">     QW:[0236001 State IT Payable Other]</t>
  </si>
  <si>
    <t xml:space="preserve">     QX:[0236020 FAS 5 Non-Income Tax Reserves]</t>
  </si>
  <si>
    <t xml:space="preserve">     QY:[0236040 NC Prop Tax - Misc Non-Utility]</t>
  </si>
  <si>
    <t xml:space="preserve">     QZ:[0236100 Franchise Tax - Electric]</t>
  </si>
  <si>
    <t xml:space="preserve">     RA:[0236123 FL Prop Tax - Electric]</t>
  </si>
  <si>
    <t xml:space="preserve">     RB:[0236131 FL Franchise Tx Accrual]</t>
  </si>
  <si>
    <t xml:space="preserve">     RC:[0236135 FL Reg Assessment - Electric]</t>
  </si>
  <si>
    <t xml:space="preserve">     RD:[0236150 ST/Local Unemployment Tax Liab]</t>
  </si>
  <si>
    <t xml:space="preserve">     RE:[0236360 SC Prop Tax Electric]</t>
  </si>
  <si>
    <t xml:space="preserve">     RF:[0236700 Employer FICA Tax Liab]</t>
  </si>
  <si>
    <t xml:space="preserve">     RG:[0236701 Employer FICA Tax Liab LT]</t>
  </si>
  <si>
    <t xml:space="preserve">     RH:[0236750 Federal Unemployment Tax Liab]</t>
  </si>
  <si>
    <t xml:space="preserve">     RI:[0236801 Accrued Gross Receipts Tax]</t>
  </si>
  <si>
    <t xml:space="preserve">     RJ:[0236831 Misc. Taxes &amp; Interest]</t>
  </si>
  <si>
    <t xml:space="preserve">     RK:[0236906 FL Sales Use Tax 7%]</t>
  </si>
  <si>
    <t xml:space="preserve">     RL:[0236918 Accr Ad Valorem Tax 2006]</t>
  </si>
  <si>
    <t xml:space="preserve">     RM:[0236926 LT Tax Reclass Fed]</t>
  </si>
  <si>
    <t xml:space="preserve">     RN:[0236927 LT Tax Reclass State]</t>
  </si>
  <si>
    <t xml:space="preserve">     RO:[0236940 Curr Tax Reclass Acct State Cr]</t>
  </si>
  <si>
    <t xml:space="preserve">     RP:[0236942 State Inc. Tax Payable - Prior Yrs LT]</t>
  </si>
  <si>
    <t xml:space="preserve">     RQ:[0236943 State Inc Tax Pay-Prior Years]</t>
  </si>
  <si>
    <t xml:space="preserve">     RR:[0236953 LT Liability - State UTP]</t>
  </si>
  <si>
    <t xml:space="preserve">     RS:[0236960 SC Inc Tax Payable-Prior Yr]</t>
  </si>
  <si>
    <t xml:space="preserve">     RT:[0236965 Accrued SIT - Prior Year]</t>
  </si>
  <si>
    <t xml:space="preserve">     RU:[0236980 Current Tax Reclass Acct Fed Cr]</t>
  </si>
  <si>
    <t xml:space="preserve">     RV:[0236981 Fed Inc Tax Payable - Prev Yr]</t>
  </si>
  <si>
    <t xml:space="preserve">     RW:[0236983 Fed Inc Payable - Prior Yrs]</t>
  </si>
  <si>
    <t xml:space="preserve">     RX:[0236986 Fed Inc Payable - PY LT 08-09]</t>
  </si>
  <si>
    <t xml:space="preserve">     RY:[0236988 LT Liability ST UTP Pgn]</t>
  </si>
  <si>
    <t xml:space="preserve">     RZ:[0236989 LT Liability Fed UTP Pgn]</t>
  </si>
  <si>
    <t xml:space="preserve">     SA:[0236990 Fed Inc Tax Payable - Current]</t>
  </si>
  <si>
    <t xml:space="preserve">     SB:[0236992 Curr Liability UTP - Fed]</t>
  </si>
  <si>
    <t xml:space="preserve">     SC:[0236993 LT Liability Fed UTP 08-09 year]</t>
  </si>
  <si>
    <t xml:space="preserve">     SD:[     0236 Taxes Accrued]</t>
  </si>
  <si>
    <t xml:space="preserve">     SE:[0237011 Interest Payable Notes]</t>
  </si>
  <si>
    <t xml:space="preserve">     SF:[0237038 LT Interest Accrued]</t>
  </si>
  <si>
    <t xml:space="preserve">     SG:[0237039 Cur Int Accrued - Tax]</t>
  </si>
  <si>
    <t xml:space="preserve">     SH:[0237041 FERC Interconnect Interest LT]</t>
  </si>
  <si>
    <t xml:space="preserve">     SI:[0237110 Bond Interest Payable]</t>
  </si>
  <si>
    <t xml:space="preserve">     SJ:[0237200 Curr Interest Accrued]</t>
  </si>
  <si>
    <t xml:space="preserve">     SK:[0237222 Int Accr Cust Dep Fla]</t>
  </si>
  <si>
    <t xml:space="preserve">     SL:[0237460 Interest Payable]</t>
  </si>
  <si>
    <t xml:space="preserve">     SM:[0237510 Bonds Interest Payable]</t>
  </si>
  <si>
    <t xml:space="preserve">     SN:[     0237 Interest Accrued]</t>
  </si>
  <si>
    <t xml:space="preserve">     SO:[0241110 State Income Tax Wh - Employee]</t>
  </si>
  <si>
    <t xml:space="preserve">     SP:[0241142 St Sales Tax Serv - Rev 7%]</t>
  </si>
  <si>
    <t xml:space="preserve">     SQ:[0241150 Fed Income Tax Wh - Employee]</t>
  </si>
  <si>
    <t xml:space="preserve">     SR:[0241160 FICA Withheld - Employee]</t>
  </si>
  <si>
    <t xml:space="preserve">     SS:[0241310 SC State Sales Tax on Elc Energy]</t>
  </si>
  <si>
    <t xml:space="preserve">     ST:[0241320 NC State Sales Tx On Elc Enrgy]</t>
  </si>
  <si>
    <t xml:space="preserve">     SU:[0241335 Local Taxes Withheld]</t>
  </si>
  <si>
    <t xml:space="preserve">     SV:[0241348 Franchise Fees Payable]</t>
  </si>
  <si>
    <t xml:space="preserve">     SW:[0241800 Utility Tax - County]</t>
  </si>
  <si>
    <t xml:space="preserve">     SX:[0241900 TX Col Pay - FL Muni Utility Tax]</t>
  </si>
  <si>
    <t xml:space="preserve">     SY:[0241990 GRT Payable Additional 2.6%]</t>
  </si>
  <si>
    <t xml:space="preserve">     SZ:[     0241 Tax Collections Payable]</t>
  </si>
  <si>
    <t xml:space="preserve">     TA:[0242033 Wages Payable - Accrual]</t>
  </si>
  <si>
    <t xml:space="preserve">     TB:[0242035 Unearned Premiums]</t>
  </si>
  <si>
    <t xml:space="preserve">     TC:[0242051 FERC Interconnect Deposits LT]</t>
  </si>
  <si>
    <t xml:space="preserve">     TD:[0242054 State Interconnect Deposit LT]</t>
  </si>
  <si>
    <t xml:space="preserve">     TE:[0242110 Contract Retention]</t>
  </si>
  <si>
    <t xml:space="preserve">     TF:[0242152 Solar Interconnect Deposits]</t>
  </si>
  <si>
    <t xml:space="preserve">     TG:[0242160 Current Liabilities of VIEs]</t>
  </si>
  <si>
    <t xml:space="preserve">     TH:[0242200 Misc C&amp;A Liab Incentives]</t>
  </si>
  <si>
    <t xml:space="preserve">     TI:[0242210 Accrued Salaries &amp; Wages]</t>
  </si>
  <si>
    <t xml:space="preserve">     TJ:[0242215 Severance Reserve/Accrual]</t>
  </si>
  <si>
    <t xml:space="preserve">     TK:[0242216 Severance Accrual Purchase Acctg]</t>
  </si>
  <si>
    <t xml:space="preserve">     TL:[0242217 COBRA Liability]</t>
  </si>
  <si>
    <t xml:space="preserve">     TM:[0242220 Legal Employee Deductions]</t>
  </si>
  <si>
    <t xml:space="preserve">     TN:[0242320 Transmission Open Acc-Deposits]</t>
  </si>
  <si>
    <t xml:space="preserve">     TO:[0242390 Curr&amp;Accr Liab - FPC Ltd]</t>
  </si>
  <si>
    <t xml:space="preserve">     TP:[0242391 A/P Coal &amp; Oil commitments]</t>
  </si>
  <si>
    <t xml:space="preserve">     TQ:[0242392 Bargaining Unit Dental Reserve]</t>
  </si>
  <si>
    <t xml:space="preserve">     TR:[0242393 Misc C&amp;A Liab Def Vacation]</t>
  </si>
  <si>
    <t xml:space="preserve">     TS:[0242395 Cur&amp;Accr Liab Med/Dtl Ins Act]</t>
  </si>
  <si>
    <t xml:space="preserve">     TT:[0242396 Curr&amp;Accr Liab - Workers Comp]</t>
  </si>
  <si>
    <t xml:space="preserve">     TU:[0242397 IRU Indemnification - ST]</t>
  </si>
  <si>
    <t xml:space="preserve">     TV:[0242398 Curr&amp;Accr Liab Misc]</t>
  </si>
  <si>
    <t xml:space="preserve">     TW:[0242410 Prov-Cum Div Pref &amp; Pref Stk]</t>
  </si>
  <si>
    <t xml:space="preserve">     TX:[0242440 Cash Coll &amp; Contrib to Trustee]</t>
  </si>
  <si>
    <t xml:space="preserve">     TY:[0242450 Collections From Payroll - Misc]</t>
  </si>
  <si>
    <t xml:space="preserve">     TZ:[0242460 Prov for Incdntive Ben Prog]</t>
  </si>
  <si>
    <t xml:space="preserve">     UA:[0242461 Prior Year Incentive Accrual]</t>
  </si>
  <si>
    <t xml:space="preserve">     UB:[0242490 Vacation Carryover]</t>
  </si>
  <si>
    <t xml:space="preserve">     UC:[0242540 Escheaments Payable]</t>
  </si>
  <si>
    <t xml:space="preserve">     UD:[0242650 Accrued Payable Other]</t>
  </si>
  <si>
    <t xml:space="preserve">     UE:[0242690 Executive Incentive Accrual]</t>
  </si>
  <si>
    <t xml:space="preserve">     UF:[0242797 NQ Pension Current FPC SERP/ND]</t>
  </si>
  <si>
    <t xml:space="preserve">     UG:[0242803 Deferred Rent]</t>
  </si>
  <si>
    <t xml:space="preserve">     UH:[0242897 NC Pension Liability - FAS 87]</t>
  </si>
  <si>
    <t xml:space="preserve">     UI:[0242898 OPEB Curr Liability]</t>
  </si>
  <si>
    <t xml:space="preserve">     UJ:[0242899 FAS 112 Current Liability]</t>
  </si>
  <si>
    <t xml:space="preserve">     UK:[0242997 Misc Liab FAS 87 NQ]</t>
  </si>
  <si>
    <t xml:space="preserve">     UL:[0242988 Reg Liability Current]</t>
  </si>
  <si>
    <t xml:space="preserve">     UM:[0242999 Misc Liability - FAS 112]</t>
  </si>
  <si>
    <t xml:space="preserve">     UN:[     0242 Misc Current &amp; Accrued Liabilities]</t>
  </si>
  <si>
    <t xml:space="preserve">     UO:[0243105 Cap Lease Oblig Current]</t>
  </si>
  <si>
    <t xml:space="preserve">     UP:[0243106 Cap Lease Oblig Curr - SPHQ]</t>
  </si>
  <si>
    <t xml:space="preserve">     UQ:[0243107 Cap Lease Oblig Curr - SH]</t>
  </si>
  <si>
    <t xml:space="preserve">     UR:[0242175 - Current Op Lease Oblig]</t>
  </si>
  <si>
    <t xml:space="preserve">     US:[     0243 Obligations under Capital Leases - Current]</t>
  </si>
  <si>
    <t>UT:[0244005 Derivative Instr-Regulatory-ST]</t>
  </si>
  <si>
    <t xml:space="preserve">     UU:[0244006 Derivative Instr Regulatory LT]</t>
  </si>
  <si>
    <t>UV:[0244007 Accrued Interest Exp-Swaps-Reg]</t>
  </si>
  <si>
    <t xml:space="preserve">     UW:[0244010 NDTF Derivative Options]</t>
  </si>
  <si>
    <t xml:space="preserve">          UX:[0244 Derivative Liability]</t>
  </si>
  <si>
    <t xml:space="preserve">     UY:[0245001 3Rd Pty Deriv Liability Cur]</t>
  </si>
  <si>
    <t xml:space="preserve">     UZ:[0245002 3Rd Pty Deriv Liability LT]</t>
  </si>
  <si>
    <t xml:space="preserve">     VA:[     0245 Derivative Instrument Liab - Hedges]</t>
  </si>
  <si>
    <t xml:space="preserve">     VB:[Total Current &amp; Accrued Liabilities]</t>
  </si>
  <si>
    <t>VC:[]</t>
  </si>
  <si>
    <t>VD:[Deferred Credits:]</t>
  </si>
  <si>
    <t xml:space="preserve">     VE:[0224045 FERC Interconnect Liability]</t>
  </si>
  <si>
    <t xml:space="preserve">     VF:[0252001 Cust Adv For Construction]</t>
  </si>
  <si>
    <t xml:space="preserve">     VG:[0252400 - Customer Advances ST]</t>
  </si>
  <si>
    <t xml:space="preserve">     VH:[     0252 Customer Advances for Construction]</t>
  </si>
  <si>
    <t xml:space="preserve">     VI:[0253008 Pole Attachments - Deferred Revenue]</t>
  </si>
  <si>
    <t xml:space="preserve">     VJ:[0253035 Misc Def Cr - Genl Acctg]</t>
  </si>
  <si>
    <t xml:space="preserve">     VK:[0253037 LT Liab - Current Portion]</t>
  </si>
  <si>
    <t xml:space="preserve">     VL:[0253039 Deferred Revenue]</t>
  </si>
  <si>
    <t xml:space="preserve">     VM:[0253049 Int On Tax Deficiency - LT Liab]</t>
  </si>
  <si>
    <t xml:space="preserve">     VN:[0253053 Other DEF Credit - Smart Grid]</t>
  </si>
  <si>
    <t xml:space="preserve">     VO:[0253062 Long Term Def Rev]</t>
  </si>
  <si>
    <t xml:space="preserve">     VP:[0253070 Reserve - MGP Sites]</t>
  </si>
  <si>
    <t xml:space="preserve">     VQ:[0253082 Oth Defer Cr Miscellaneous (Joint Owner-FMPA Settlement)]</t>
  </si>
  <si>
    <t xml:space="preserve">     VR:[0253084 IRU Indemnification - LT]</t>
  </si>
  <si>
    <t xml:space="preserve">     VS:[0253085 Other LT Liabilities]</t>
  </si>
  <si>
    <t xml:space="preserve">     VT:[02531006 Def Cr Inter Elim Dif]</t>
  </si>
  <si>
    <t xml:space="preserve">     VU:[02531008 Def Cr FASB Bal Sheet Elim Dif]</t>
  </si>
  <si>
    <t xml:space="preserve">     VV:[0253400 Bartow LTSA]</t>
  </si>
  <si>
    <t xml:space="preserve">     VW:[0253401 Hines LTSA]</t>
  </si>
  <si>
    <t xml:space="preserve">     VX:[0253403 Citrus County LTSA Def Liab]</t>
  </si>
  <si>
    <t xml:space="preserve">     VY:[0253620 SCHM Executive Savings Pln-Stk]</t>
  </si>
  <si>
    <t xml:space="preserve">     VZ:[0253630 Sch M Exe Cash Balance Plan]</t>
  </si>
  <si>
    <t xml:space="preserve">     WA:[0253690 Pension Deferred Credits]</t>
  </si>
  <si>
    <t xml:space="preserve">     WB:[0253890 SCHM Tax &amp; S/L for Surplus Mat'Ls]</t>
  </si>
  <si>
    <t xml:space="preserve">     WC:[0253910 Pole Attach - Advance Billing]</t>
  </si>
  <si>
    <t xml:space="preserve">     WD:[0253990 Deferred Prepaid Ef - Lighting]</t>
  </si>
  <si>
    <t xml:space="preserve">     WE:[     0253 Other Deferred Credits]</t>
  </si>
  <si>
    <t xml:space="preserve">     WF:[0254002 Interest Rate Swap Reg Liab]</t>
  </si>
  <si>
    <t xml:space="preserve">     WG:[0254015 Reg Liab MTM Fuel ST]</t>
  </si>
  <si>
    <t xml:space="preserve">     WH:[0254016 Deferred SPP]</t>
  </si>
  <si>
    <t xml:space="preserve">     WI:[0254020 Auctioned S02 Allowance]</t>
  </si>
  <si>
    <t xml:space="preserve">     WJ:[0254024 Def CR3 Liab - Depr and Prop Tax]</t>
  </si>
  <si>
    <t xml:space="preserve">     WK:[0254031 CR4&amp;5 Accelerated Depreciaton]</t>
  </si>
  <si>
    <t xml:space="preserve">     WL:[0254059 DOE Settlement (April 2022 moved to 254316 in May)]</t>
  </si>
  <si>
    <t xml:space="preserve">     WM:[0254060 DEF Tax Savings Reg Liability]</t>
  </si>
  <si>
    <t xml:space="preserve">     WN:[0254061 Deferred PTCs]</t>
  </si>
  <si>
    <t xml:space="preserve">     WO:[0254087 Regulatory Liability - CR 4&amp;5 Amortization]</t>
  </si>
  <si>
    <t xml:space="preserve">     WP:[02540XX Regulatory Liability - OATT FIT]</t>
  </si>
  <si>
    <t xml:space="preserve">     WQ:[0254310 Deferred Fuel Settlements]</t>
  </si>
  <si>
    <t xml:space="preserve">     WR:[0254311 Deferred Fuel Revenue]</t>
  </si>
  <si>
    <t xml:space="preserve">     WS:[0254312 Deferred GPIF - Reg Liab Fuel]</t>
  </si>
  <si>
    <t xml:space="preserve">     WT:[0254313 Deferred Fuel - Florida Re]</t>
  </si>
  <si>
    <t xml:space="preserve">     WU:[0254315  DOE Settlement]</t>
  </si>
  <si>
    <t xml:space="preserve">     WV:[0254316 Deferred Energy Conservation]</t>
  </si>
  <si>
    <t xml:space="preserve">     WW:[0254317 Deferred Environmental Cost Recovery]</t>
  </si>
  <si>
    <t xml:space="preserve">     WX:[0254318 Deferred Property Gains/Losses - FL]</t>
  </si>
  <si>
    <t xml:space="preserve">     WY:[0254320 Deferred Capacity - Curr Yr]</t>
  </si>
  <si>
    <t xml:space="preserve">     WZ:[0254321 Deferred Capacity - Prior Yr]</t>
  </si>
  <si>
    <t xml:space="preserve">     XA:[0254401 DSM Energy Efficiency]</t>
  </si>
  <si>
    <t xml:space="preserve">     XB:[0254689 Reg Liability - OPEB Medical]</t>
  </si>
  <si>
    <t xml:space="preserve">     XC:[0254690 Reg Liability - OPEB Life]</t>
  </si>
  <si>
    <t xml:space="preserve">     XD:[0254700 - DOE NDTF Reimbursement - 2022 Settlement]</t>
  </si>
  <si>
    <t xml:space="preserve">     XE:[0254750 - DOE ISFSI Reimbursement - 2022 Settlement]</t>
  </si>
  <si>
    <t xml:space="preserve">     XF:[0254760 - Tax Savings Reg Liabl - 2022 Settlement]</t>
  </si>
  <si>
    <t xml:space="preserve">     XG:[0254800 Reg Liability MTM Fuel LT]</t>
  </si>
  <si>
    <t xml:space="preserve">     XH:[0254914 NDT - Qual - Unreal Gains]</t>
  </si>
  <si>
    <t xml:space="preserve">     XI:[0254980 Open Int Rate Swap Cur Reg Liab]</t>
  </si>
  <si>
    <t xml:space="preserve">     XJ:[0254991 ARO Reg Liab - Book Depr]</t>
  </si>
  <si>
    <t xml:space="preserve">     XK:[0254999 Reg Liab COR reclass from A/D]</t>
  </si>
  <si>
    <t xml:space="preserve">     XL:[     0254 Other Regulatory Liabilities]</t>
  </si>
  <si>
    <t xml:space="preserve">     XM:[Total Deferred Credits]</t>
  </si>
  <si>
    <t xml:space="preserve">     XN:[Total Working Capital Liabilities]</t>
  </si>
  <si>
    <t xml:space="preserve">     XO:[Total Working Capital (0 if less than $1)]</t>
  </si>
  <si>
    <t>XP:[]</t>
  </si>
  <si>
    <t>XQ:[Working Capital Manual Adjustments:]</t>
  </si>
  <si>
    <t xml:space="preserve">     XR:[Difference Between W.C. and B.S.]</t>
  </si>
  <si>
    <t xml:space="preserve">     XS:[MEOB004 Imputed OBS]</t>
  </si>
  <si>
    <t xml:space="preserve">     XT:[MEC3002 CR3 Jobbing Acct - CR3 Removal Adj]</t>
  </si>
  <si>
    <t xml:space="preserve">     XU:[Total Working Capital Including Adjustments]</t>
  </si>
  <si>
    <t>XV:[]</t>
  </si>
  <si>
    <t>XW:[end if]</t>
  </si>
  <si>
    <t>XX:[]</t>
  </si>
  <si>
    <t>XY:[]</t>
  </si>
  <si>
    <t>XZ:[Fuel Supplies]</t>
  </si>
  <si>
    <t>YA:[Other Materials &amp; Supplies]</t>
  </si>
  <si>
    <t>YB:[Prepayments]</t>
  </si>
  <si>
    <t>YC:[Miscellaneous Working Capital]</t>
  </si>
  <si>
    <t>YD:[]</t>
  </si>
  <si>
    <t>YE:[Deferred Accounts for Clauses]</t>
  </si>
  <si>
    <t>YF:[0182411 Deferred Fuel Expense CY]</t>
  </si>
  <si>
    <t>YG:[0182412 Deferred Fuel Expense PY]</t>
  </si>
  <si>
    <t>YH:[0254310 Deferred Fuel Settlements]</t>
  </si>
  <si>
    <t>YI:[0254311 Deferred Fuel Revenue]</t>
  </si>
  <si>
    <t>YJ:[0254313 Deferred Fuel PY]</t>
  </si>
  <si>
    <t>YK:[0254317 Deferred Environmental Cost Recovery]</t>
  </si>
  <si>
    <t>YL:[0182313 Deferred ECRC]</t>
  </si>
  <si>
    <t>YM:[0182400 Deferred Capacity Florida Retail]</t>
  </si>
  <si>
    <t>YN:[0182413 Deferred Capacity Exp - CY]</t>
  </si>
  <si>
    <t>YO:[0254320 Deferred Capacity - CY]</t>
  </si>
  <si>
    <t>YP:[0254321 Deferred Capacity - PY]</t>
  </si>
  <si>
    <t>YQ:[0254316 Deferred Energy Conservation]</t>
  </si>
  <si>
    <t>YR:[0182354 Deferred SPP (Clause Implementation Costs)]</t>
  </si>
  <si>
    <t>YS:[0182395 Deferred SPP]</t>
  </si>
  <si>
    <t>YT:[0254016 Deferred SPP]</t>
  </si>
  <si>
    <t>YU:[Total Deferred Accounts for Clauses]</t>
  </si>
  <si>
    <t>YV:[]</t>
  </si>
  <si>
    <t>YW:[Total Deferred Accounts]</t>
  </si>
  <si>
    <t>YX:[13 Mo Average]</t>
  </si>
  <si>
    <t>YY:[If Statement]</t>
  </si>
  <si>
    <t>YZ:[]</t>
  </si>
  <si>
    <t>ZA:[if statement]</t>
  </si>
  <si>
    <t>ZB:[0182411 Deferred Fuel Expense CY]</t>
  </si>
  <si>
    <t>ZC:[0182412 Deferred Fuel Expense PY]</t>
  </si>
  <si>
    <t>ZD:[0254310 Deferred Fuel Settlements]</t>
  </si>
  <si>
    <t>ZE:[0254311 Deferred Fuel Revenue]</t>
  </si>
  <si>
    <t>ZF:[0254313 Deferred Fuel PY]</t>
  </si>
  <si>
    <t>ZG:[0182313 Deferred ECRC]</t>
  </si>
  <si>
    <t>ZH:[0254317 Deferred Environmental Cost Recovery]</t>
  </si>
  <si>
    <t>ZI:[0182400 Deferred Capacity Florida Retail]</t>
  </si>
  <si>
    <t>ZJ:[0182413 Deferred Capacity Expense CY]</t>
  </si>
  <si>
    <t>ZK:[0254320 Deferred Capacity CY]</t>
  </si>
  <si>
    <t>ZL:[0254321 Deferred Capacity PY]</t>
  </si>
  <si>
    <t>ZM:[0254316 Deferred Energy Conservation]</t>
  </si>
  <si>
    <t>ZN:[0182354 Deferred SPP (Clause Implementation Costs)]</t>
  </si>
  <si>
    <t>ZO:[0182395 Deferred SPP]</t>
  </si>
  <si>
    <t>ZP:[0254016 Deferred SPP]</t>
  </si>
  <si>
    <t>ZQ:[Total Deferred Accounts for Clauses]</t>
  </si>
  <si>
    <t>ZR:[FORCE ADDITIONAL ITERATIONS]</t>
  </si>
  <si>
    <t>ZS:[EndMethodCalls]</t>
  </si>
  <si>
    <t>ZT:[]</t>
  </si>
  <si>
    <t>ZU:[]</t>
  </si>
  <si>
    <t>ZV:[]</t>
  </si>
  <si>
    <t xml:space="preserve">          HB:[0175 Derivative Assets]</t>
  </si>
  <si>
    <t>C:[Current Entity]</t>
  </si>
  <si>
    <t>D:[Entity ID of PE Florida (Planning Entity)]</t>
  </si>
  <si>
    <t>E:[Entity ID of FPSC Adj - Interest Synch]</t>
  </si>
  <si>
    <t>F:[if]</t>
  </si>
  <si>
    <t>H:[Start Method]</t>
  </si>
  <si>
    <t>I:[Rpt 7: get value from System Adjusted]</t>
  </si>
  <si>
    <t>J:[Rpt 7: get value from Retail Adjusted]</t>
  </si>
  <si>
    <t>K:[MethodReturns]</t>
  </si>
  <si>
    <t>L:[]</t>
  </si>
  <si>
    <t>M:[&gt;&gt;&gt;RATE BASE&lt;&lt;&lt;]</t>
  </si>
  <si>
    <t>N:[]</t>
  </si>
  <si>
    <t>O:[Plant In Service]</t>
  </si>
  <si>
    <t>P:[Accum Depr &amp; Amort]</t>
  </si>
  <si>
    <t>Q:[Net Plant in Service]</t>
  </si>
  <si>
    <t>R:[Future Use &amp; Appd Unrecov Plant]</t>
  </si>
  <si>
    <t>S:[Const Work In Progress]</t>
  </si>
  <si>
    <t>T:[Other]</t>
  </si>
  <si>
    <t>U:[Net Utility Plant]</t>
  </si>
  <si>
    <t>V:[Working Capital (13 Mo. Avg)]</t>
  </si>
  <si>
    <t>W:[Total Rate Base]</t>
  </si>
  <si>
    <t xml:space="preserve">     X:[Subtract Working Capital - 13 Mo Avg]</t>
  </si>
  <si>
    <t xml:space="preserve">     Y:[Add Working Capital - Per End]</t>
  </si>
  <si>
    <t xml:space="preserve">     Z:[Total Rate Base - Per End for Report 1 only]</t>
  </si>
  <si>
    <t xml:space="preserve">     AA:[Total Capital Structure]</t>
  </si>
  <si>
    <t xml:space="preserve">     AB:[Difference]</t>
  </si>
  <si>
    <t xml:space="preserve">     AD:[Pro Forma Adjustments:]</t>
  </si>
  <si>
    <t xml:space="preserve">          AE:[Start Method]</t>
  </si>
  <si>
    <t xml:space="preserve">          AG:[MethodReturns]</t>
  </si>
  <si>
    <t xml:space="preserve">               AH:[Rpt 12 - Adjustments:]</t>
  </si>
  <si>
    <t xml:space="preserve">               AI:[Adjust Rate Base ABCD (Input is placeholder for testing only)]</t>
  </si>
  <si>
    <t xml:space="preserve">               AJ:[Adjust Rate Base WXYZ (Input is placeholder for testing only)]</t>
  </si>
  <si>
    <t xml:space="preserve">          AK:[EndMethodCalls]</t>
  </si>
  <si>
    <t xml:space="preserve">          AL:[Total, Pro Forma Adjustments]</t>
  </si>
  <si>
    <t>AM:[]</t>
  </si>
  <si>
    <t xml:space="preserve">     AN:[Total Rate Base - Pro Forma]</t>
  </si>
  <si>
    <t>AQ:[&gt;&gt;&gt;INCOME STATEMENT&lt;&lt;&lt;]</t>
  </si>
  <si>
    <t>AS:[]</t>
  </si>
  <si>
    <t>AT:[Sales of Electric]</t>
  </si>
  <si>
    <t>AU:[Other Operating Revenues]</t>
  </si>
  <si>
    <t>AV:[]</t>
  </si>
  <si>
    <t>AW:[Operating Revenues]</t>
  </si>
  <si>
    <t>AX:[]</t>
  </si>
  <si>
    <t>AY:[Fuel &amp; Net Interchange]</t>
  </si>
  <si>
    <t>AZ:[O&amp;M]</t>
  </si>
  <si>
    <t>BA:[Depr &amp; Amort]</t>
  </si>
  <si>
    <t>BB:[Taxes Other Than Income]</t>
  </si>
  <si>
    <t>BC:[Total Operating Expenses]</t>
  </si>
  <si>
    <t xml:space="preserve">     BE:[Net Operating Income Before Taxes]</t>
  </si>
  <si>
    <t>BF:[]</t>
  </si>
  <si>
    <t>BG:[Gain/Loss on Disposition &amp; Other]</t>
  </si>
  <si>
    <t xml:space="preserve">     BI:[Gross IS adjustment to NOI (adj. only)]</t>
  </si>
  <si>
    <t xml:space="preserve">     BJ:[Statutory Tax Rate]</t>
  </si>
  <si>
    <t>BK:[]</t>
  </si>
  <si>
    <t>BL:[Current Entity]</t>
  </si>
  <si>
    <t>BM:[Entity ID of PARENT DEBT ADJUSTMENT (FPSC Adjustment)]</t>
  </si>
  <si>
    <t>BN:[Entity ID of INTEREST SYNCHRONIZATION (FPSC Adjustment)]</t>
  </si>
  <si>
    <t>BO:[if]</t>
  </si>
  <si>
    <t xml:space="preserve">     BP:[Parent Debt Adjustment - Sep Factor]</t>
  </si>
  <si>
    <t xml:space="preserve">     BQ:[Current Income Taxes - Parent Debt Adj (System)]</t>
  </si>
  <si>
    <t xml:space="preserve">     BR:[Current Income Taxes - Parent Debt Adj (Retail)]</t>
  </si>
  <si>
    <t xml:space="preserve">     BS:[else if]</t>
  </si>
  <si>
    <t xml:space="preserve">     BT:[Current Income Taxes - Interest Synchronization]</t>
  </si>
  <si>
    <t xml:space="preserve">     BU:[else]</t>
  </si>
  <si>
    <t xml:space="preserve">     BV:[Current Income Taxes - All Others]</t>
  </si>
  <si>
    <t>BW:[end if]</t>
  </si>
  <si>
    <t>BX:[]</t>
  </si>
  <si>
    <t xml:space="preserve">     BY:[Total Operating Expenses (reporting)]</t>
  </si>
  <si>
    <t>BZ:[]</t>
  </si>
  <si>
    <t xml:space="preserve">     CA:[Net Operating Income]</t>
  </si>
  <si>
    <t>CB:[EndMethodCalls]</t>
  </si>
  <si>
    <t xml:space="preserve">     CD:[Pro Forma Adjustments:]</t>
  </si>
  <si>
    <t xml:space="preserve">     CE:[Pro Forma Adj's - Weather Normalization (Input is placeholder for testing only)]</t>
  </si>
  <si>
    <t xml:space="preserve">          CF:[Pro Forma Adj's - Weather Normalization - Operating Revenue]</t>
  </si>
  <si>
    <t xml:space="preserve">          CG:[Pro Forma Adj's - Weather Normalization - Fuel &amp; Net Interchange]</t>
  </si>
  <si>
    <t xml:space="preserve">          CH:[Pro Forma Adj's - Weather Normalization - O&amp;M Other]</t>
  </si>
  <si>
    <t xml:space="preserve">          CI:[Pro Forma Adj's - Weather Normalization - Depr &amp; Amort]</t>
  </si>
  <si>
    <t xml:space="preserve">          CJ:[Pro Forma Adj's - Weather Normalization - Taxes Other Than Income]</t>
  </si>
  <si>
    <t xml:space="preserve">          CK:[Pro Forma Adj's - Weather Normalization - Current Income Tax]</t>
  </si>
  <si>
    <t xml:space="preserve">          CL:[Pro Forma Adj's - Weather Normalization - Deferred Income Tax]</t>
  </si>
  <si>
    <t xml:space="preserve">          CM:[Pro Forma Adj's - Weather Normalization - Investment Tax Credit]</t>
  </si>
  <si>
    <t xml:space="preserve">          CN:[Pro Forma Adj's - Weather Normalization - Gain/Loss on Disposition of Plant]</t>
  </si>
  <si>
    <t xml:space="preserve">               CO:[Pro Forma Adj's - Weather Normalization - Total Operating Expenses]</t>
  </si>
  <si>
    <t xml:space="preserve">               CP:[Pro Forma Adj's - Weather Normalization - Net Operating Income]</t>
  </si>
  <si>
    <t>CQ:[]</t>
  </si>
  <si>
    <t xml:space="preserve">     CR:[Pro Forma Adj's - ABCD (Placeholder)]</t>
  </si>
  <si>
    <t xml:space="preserve">          CS:[Pro Forma Adj's - ABCD  - Operating Revenue]</t>
  </si>
  <si>
    <t xml:space="preserve">          CT:[Pro Forma Adj's - ABCD  - Fuel &amp; Net Interchange]</t>
  </si>
  <si>
    <t xml:space="preserve">          CU:[Pro Forma Adj's - ABCD  - O&amp;M Other]</t>
  </si>
  <si>
    <t xml:space="preserve">          CV:[Pro Forma Adj's - ABCD  - Depr &amp; Amort]</t>
  </si>
  <si>
    <t xml:space="preserve">          CW:[Pro Forma Adj's - ABCD  - Taxes Other Than Income]</t>
  </si>
  <si>
    <t xml:space="preserve">          CX:[Pro Forma Adj's - ABCD  - Current Income Tax]</t>
  </si>
  <si>
    <t xml:space="preserve">          CY:[Pro Forma Adj's - ABCD  - Deferred Income Tax]</t>
  </si>
  <si>
    <t xml:space="preserve">          CZ:[Pro Forma Adj's - ABCD  - Investment Tax Credit]</t>
  </si>
  <si>
    <t xml:space="preserve">          DA:[Pro Forma Adj's - ABCD  - Gain/Loss on Disposition of Plant]</t>
  </si>
  <si>
    <t xml:space="preserve">          DB:[Pro Forma Adj's - ABCD  - Total Operating Expenses]</t>
  </si>
  <si>
    <t xml:space="preserve">               DC:[Pro Forma Adj's - ABCD - Net Operating Income]</t>
  </si>
  <si>
    <t>DD:[]</t>
  </si>
  <si>
    <t xml:space="preserve">     DE:[Pro Forma Adj's - Total:]</t>
  </si>
  <si>
    <t xml:space="preserve">          DF:[Pro Forma Adj's - Total - Operating Revenue]</t>
  </si>
  <si>
    <t xml:space="preserve">          DG:[Pro Forma Adj's - Total - Fuel &amp; Net Interchange]</t>
  </si>
  <si>
    <t xml:space="preserve">          DH:[Pro Forma Adj's - Total - O&amp;M Other]</t>
  </si>
  <si>
    <t xml:space="preserve">          DI:[Pro Forma Adj's - Total - Depr &amp; Amort]</t>
  </si>
  <si>
    <t xml:space="preserve">          DJ:[Pro Forma Adj's - Total - Taxes Other Than Income]</t>
  </si>
  <si>
    <t xml:space="preserve">          DK:[Pro Forma Adj's - Total - Current Income Tax]</t>
  </si>
  <si>
    <t xml:space="preserve">          DL:[Pro Forma Adj's - Total - Deferred Income Tax]</t>
  </si>
  <si>
    <t xml:space="preserve">          DM:[Pro Forma Adj's - Total - Investment Tax Credit]</t>
  </si>
  <si>
    <t xml:space="preserve">          DN:[Pro Forma Adj's - Total - Gain/Loss on Disposition of Plant]</t>
  </si>
  <si>
    <t xml:space="preserve">               DO:[Pro Forma Adj's - Total - Total Operating Expenses]</t>
  </si>
  <si>
    <t xml:space="preserve">               DP:[Pro Forma Adj's - Total - Net Operating Income]</t>
  </si>
  <si>
    <t xml:space="preserve">               DQ:[Any?]</t>
  </si>
  <si>
    <t>DR:[]</t>
  </si>
  <si>
    <t xml:space="preserve">     DS:[Pro Forma Adjusted:]</t>
  </si>
  <si>
    <t xml:space="preserve">          DT:[Pro Forma Adj'd - Operating Revenue]</t>
  </si>
  <si>
    <t xml:space="preserve">          DU:[Pro Forma Adj'd - Fuel &amp; Net Interchange]</t>
  </si>
  <si>
    <t xml:space="preserve">          DV:[Pro Forma Adj'd - O&amp;M Other]</t>
  </si>
  <si>
    <t xml:space="preserve">          DW:[Pro Forma Adj'd - Depr &amp; Amort]</t>
  </si>
  <si>
    <t xml:space="preserve">          DX:[Pro Forma Adj'd - Taxes Other Than Income]</t>
  </si>
  <si>
    <t xml:space="preserve">          DY:[Pro Forma Adj'd - Current Income Tax]</t>
  </si>
  <si>
    <t xml:space="preserve">          DZ:[Pro Forma Adj'd - Deferred Income Tax]</t>
  </si>
  <si>
    <t xml:space="preserve">          EA:[Pro Forma Adj'd - Investment Tax Credit]</t>
  </si>
  <si>
    <t xml:space="preserve">          EB:[Pro Forma Adj'd - Gain/Loss on Disposition of Plant]</t>
  </si>
  <si>
    <t xml:space="preserve">               EC:[Pro Forma Adj'd - Total Operating Expenses]</t>
  </si>
  <si>
    <t xml:space="preserve">               ED:[Pro Forma Adj'd - Net Operating Income]</t>
  </si>
  <si>
    <t xml:space="preserve">               EE:[Pro Forma Adj'd - Net Operating Income (DO NOT USE)]</t>
  </si>
  <si>
    <t>EF:[]</t>
  </si>
  <si>
    <t>EG:[]</t>
  </si>
  <si>
    <t>EH:[]</t>
  </si>
  <si>
    <t>EI:[INCOME TAX CALCULATIONS]</t>
  </si>
  <si>
    <t>EJ:[Statutory Tax Rate]</t>
  </si>
  <si>
    <t>EK:[Divide or Multiply by 12]</t>
  </si>
  <si>
    <t>EM:[NOIBIT]</t>
  </si>
  <si>
    <t>EN:[]</t>
  </si>
  <si>
    <t>EO:[Rate Base]</t>
  </si>
  <si>
    <t>EP:[WACD]</t>
  </si>
  <si>
    <t>EQ:[Int Exp based on Rate Base]</t>
  </si>
  <si>
    <t>ER:[Int Exp based on Inc Stmt (Reports 1&amp;2 Only)]</t>
  </si>
  <si>
    <t>ES:[Other Int Exp (System)]</t>
  </si>
  <si>
    <t>ET:[Separation Factor]</t>
  </si>
  <si>
    <t>EU:[Other Int Exp (Retail)]</t>
  </si>
  <si>
    <t>EV:[Total Interest Expense]</t>
  </si>
  <si>
    <t>EW:[]</t>
  </si>
  <si>
    <t>EX:[NOIBT]</t>
  </si>
  <si>
    <t>EY:[]</t>
  </si>
  <si>
    <t>EZ:[Income Taxes]</t>
  </si>
  <si>
    <t>FA:[Production Tax Credits (2023 CCR)]</t>
  </si>
  <si>
    <t>FB:[Current Income Tax]</t>
  </si>
  <si>
    <t>FC:[EDIT - Retail - Depreciation Study]</t>
  </si>
  <si>
    <t>FD:[Deferred Income Tax]</t>
  </si>
  <si>
    <t>FE:[Investment Tax Credit]</t>
  </si>
  <si>
    <t>FF:[Total Income Tax]</t>
  </si>
  <si>
    <t>FG:[]</t>
  </si>
  <si>
    <t>FH:[Production Tax Credits - Retail]</t>
  </si>
  <si>
    <t>FI:[Excess Deferred Taxes Adjustment]</t>
  </si>
  <si>
    <t>FJ:[Income Tax Excluding EDIT &amp; PTC]</t>
  </si>
  <si>
    <t>FK:[Effective Tax Rate (Excludes EDIT &amp; PTC &amp; ITC Amort)]</t>
  </si>
  <si>
    <t>FL:[Adjusted Deferred Income Tax (Including EDIT &amp; PTC)]</t>
  </si>
  <si>
    <t>FM:[Total Income Tax After Adjusted Deferred Income Tax]</t>
  </si>
  <si>
    <t>FN:[For Report 6 &amp;,12 Calc Only - Current Income Tax]</t>
  </si>
  <si>
    <t>FO:[For Report 6 &amp; 12 Calc Only - Current Income Tax Adj's]</t>
  </si>
  <si>
    <t>FQ:[For Report 5&amp;6 and 8&amp;9 - ITC Amortization]</t>
  </si>
  <si>
    <t>FR:[ITC Amortization Per Books]</t>
  </si>
  <si>
    <t>FS:[ITC Amortization Company adjustment]</t>
  </si>
  <si>
    <t>FT:[ITC Amortization - Total Per Books + Co Adj]</t>
  </si>
  <si>
    <t>FU:[ITC Separation Factor]</t>
  </si>
  <si>
    <t>FV:[]</t>
  </si>
  <si>
    <t>FW:[]</t>
  </si>
  <si>
    <t>FX:[Current Income Tax Ratio From FERC IS - 4]</t>
  </si>
  <si>
    <t>FY:[Deferred Income Tax Ratio From FERC IS -4]</t>
  </si>
  <si>
    <t>FZ:[Production Tax Credits]</t>
  </si>
  <si>
    <t>GA:[Excess Deferred Taxes Adjustment (Retail)]</t>
  </si>
  <si>
    <t>GB:[end if]</t>
  </si>
  <si>
    <t>GD:[if]</t>
  </si>
  <si>
    <t>GE:[INTEREST SYNCH ADJUSTMENT:]</t>
  </si>
  <si>
    <t>GF:[Rate Base Retail Adjusted (13 mo avg)]</t>
  </si>
  <si>
    <t>GG:[Less: Rate Base Retail Per Book (13 mo avg)]</t>
  </si>
  <si>
    <t>GH:[Rate Base Retail Adjustments (13 mo avg)]</t>
  </si>
  <si>
    <t>GI:[Multiply by System WACD]</t>
  </si>
  <si>
    <t>GJ:[Subtotal (13 mo avg)]</t>
  </si>
  <si>
    <t>GK:[Subtotal (CM)]</t>
  </si>
  <si>
    <t>GL:[]</t>
  </si>
  <si>
    <t>GM:[Retail WACD]</t>
  </si>
  <si>
    <t>GN:[Less System WACD]</t>
  </si>
  <si>
    <t>GO:[Difference]</t>
  </si>
  <si>
    <t>GP:[x Rate Base Adjusted (13 mo avg)]</t>
  </si>
  <si>
    <t>GQ:[Subtotal (13 mo avg)]</t>
  </si>
  <si>
    <t>GR:[Subtotal (CM)]</t>
  </si>
  <si>
    <t>GS:[]</t>
  </si>
  <si>
    <t>GT:[To Calculate Separation Factor:]</t>
  </si>
  <si>
    <t>GU:[13 Mo Avg System Per Books from Sch 2p1]</t>
  </si>
  <si>
    <t>GV:[13 Mo Avg Retail Per Books from Sch 2p1]</t>
  </si>
  <si>
    <t>GW:[Separation Factor]</t>
  </si>
  <si>
    <t>GY:[Remove Misc Interest Exp - System]</t>
  </si>
  <si>
    <t>GZ:[Separation Factor]</t>
  </si>
  <si>
    <t>HA:[Excess Deferred Taxes - Separation Factor]</t>
  </si>
  <si>
    <t>HB:[Remove Misc Interest Exp - Retail]</t>
  </si>
  <si>
    <t>HC:[]</t>
  </si>
  <si>
    <t>HD:[Total Adj to Interest - inc/(dec) int exp]</t>
  </si>
  <si>
    <t>HE:[Multiply by Tax Rate]</t>
  </si>
  <si>
    <t>HF:[Total Int Synch Tax Adj - inc/(dec) tax exp]</t>
  </si>
  <si>
    <t>HG:[end if]</t>
  </si>
  <si>
    <t>HI:[RECONCILE SCHEDULE 2-2 TO INCOME STATEMENT:]</t>
  </si>
  <si>
    <t>HJ:[Operating Revenue from Sch 2-2]</t>
  </si>
  <si>
    <t>HK:[Operating Revenue from Income Statement]</t>
  </si>
  <si>
    <t>HL:[Diff:]</t>
  </si>
  <si>
    <t>HM:[]</t>
  </si>
  <si>
    <t>HN:[Fuel &amp; Interchange from Sch 2-2]</t>
  </si>
  <si>
    <t>HO:[Fuel &amp; Interchange from Income Statement]</t>
  </si>
  <si>
    <t>HP:[Diff:]</t>
  </si>
  <si>
    <t>HQ:[]</t>
  </si>
  <si>
    <t>HR:[O&amp;M from Sch 2-2]</t>
  </si>
  <si>
    <t>HS:[O&amp;M from Income Statement]</t>
  </si>
  <si>
    <t>HT:[Diff:]</t>
  </si>
  <si>
    <t>HU:[]</t>
  </si>
  <si>
    <t>HV:[Depr &amp; Amort from Sch 2-2 (Includes Accretion)]</t>
  </si>
  <si>
    <t>HW:[Depr &amp; Amort from Income Statement]</t>
  </si>
  <si>
    <t>HX:[Accretion from Income Statement]</t>
  </si>
  <si>
    <t>HY:[Diff:]</t>
  </si>
  <si>
    <t>IA:[Other Taxes from Sch 2-2]</t>
  </si>
  <si>
    <t>IB:[Other Taxes from Income Statement]</t>
  </si>
  <si>
    <t>IC:[Diff:]</t>
  </si>
  <si>
    <t>ID:[]</t>
  </si>
  <si>
    <t>IE:[Current Income Taxes from Sch 2-2]</t>
  </si>
  <si>
    <t>IG:[Current Income Taxes from Income Statement]</t>
  </si>
  <si>
    <t>IH:[Diff (Applicable to Actuals Only):]</t>
  </si>
  <si>
    <t>II:[&lt;Current Income Tax difference due to the use of statutory tax rate&gt;]</t>
  </si>
  <si>
    <t>IJ:[]</t>
  </si>
  <si>
    <t>IK:[Deferred Income Taxes from Sch 2-2]</t>
  </si>
  <si>
    <t>IL:[Deferred Income Taxes from Income Statement]</t>
  </si>
  <si>
    <t>IM:[Diff (Applicable to Actuals Only):]</t>
  </si>
  <si>
    <t>IN:[&lt;Deferred Income Tax difference due to the use of statutory tax rate&gt;]</t>
  </si>
  <si>
    <t>IO:[]</t>
  </si>
  <si>
    <t>IP:[Investment Tax Credit from Sch 2-2]</t>
  </si>
  <si>
    <t>IQ:[Investment Tax Credit from Income Statement]</t>
  </si>
  <si>
    <t>IR:[Diff:]</t>
  </si>
  <si>
    <t>IS:[]</t>
  </si>
  <si>
    <t>IT:[Total System NOI from Sch 2-2]</t>
  </si>
  <si>
    <t>IU:[Total System NOI from Income Statement]</t>
  </si>
  <si>
    <t>IV:[Total NOI Diff]</t>
  </si>
  <si>
    <t>IW:[]</t>
  </si>
  <si>
    <t>IX:[RECONCILE SCHEDULE 2-1 TO BALANCE SHEET]</t>
  </si>
  <si>
    <t>IY:[EPIS from Sch 2-1]</t>
  </si>
  <si>
    <t>IZ:[EPIS from Balance Sheet]</t>
  </si>
  <si>
    <t>JA:[Diff:]</t>
  </si>
  <si>
    <t>JB:[]</t>
  </si>
  <si>
    <t>JC:[Accum Depn from Sch 2-1]</t>
  </si>
  <si>
    <t>JD:[Accum Depn from Balance Sheet]</t>
  </si>
  <si>
    <t>JE:[Diff:]</t>
  </si>
  <si>
    <t>JF:[]</t>
  </si>
  <si>
    <t>JG:[Future Use from Sch 2-1]</t>
  </si>
  <si>
    <t>JH:[Future Use from Balance Sheet]</t>
  </si>
  <si>
    <t>JI:[Diff:]</t>
  </si>
  <si>
    <t>JJ:[]</t>
  </si>
  <si>
    <t>JK:[CWIP from Sch 2-1]</t>
  </si>
  <si>
    <t>JL:[]</t>
  </si>
  <si>
    <t>JM:[CWIP from Balance Sheet - 107]</t>
  </si>
  <si>
    <t>JN:[CWIP from Balance Sheet - 121.5 Non-Utility CWIP]</t>
  </si>
  <si>
    <t>JO:[CWIP from Balance Sheet - 121.6 Non-Utility CWIP]</t>
  </si>
  <si>
    <t>JP:[Total CWIP from Balance Sheet]</t>
  </si>
  <si>
    <t>JQ:[]</t>
  </si>
  <si>
    <t>JR:[Diff:]</t>
  </si>
  <si>
    <t>JS:[]</t>
  </si>
  <si>
    <t>JT:[CALCULATE RESULTANT ALLOCATORS]</t>
  </si>
  <si>
    <t>JU:[December]</t>
  </si>
  <si>
    <t>JW:[O&amp;M - 12 Mo Retail Adjusted]</t>
  </si>
  <si>
    <t>JX:[O&amp;M - 12 Mo System Adjusted]</t>
  </si>
  <si>
    <t>JY:[WTD O&amp;M]</t>
  </si>
  <si>
    <t>JZ:[WTD O&amp;M - same in every month]</t>
  </si>
  <si>
    <t>KA:[]</t>
  </si>
  <si>
    <t>KB:[O&amp;M - 902]</t>
  </si>
  <si>
    <t>KC:[O&amp;M - 903]</t>
  </si>
  <si>
    <t>KD:[O&amp;M 902-903 Total]</t>
  </si>
  <si>
    <t>KE:[O&amp;M - 902 WTD %]</t>
  </si>
  <si>
    <t>KF:[O&amp;M - 903 WTD %]</t>
  </si>
  <si>
    <t>KG:[O&amp;M - 902 Allocator]</t>
  </si>
  <si>
    <t>KH:[O&amp;M - 903 Allocator]</t>
  </si>
  <si>
    <t>KI:[WTD O&amp;M Expense 902 &amp; 903]</t>
  </si>
  <si>
    <t>KJ:[]</t>
  </si>
  <si>
    <t>KK:[Net Plant in Service - 13 Mo Retail Adjusted]</t>
  </si>
  <si>
    <t>KL:[Net Plant in Service - 13 Mo System Adjusted]</t>
  </si>
  <si>
    <t>KM:[WTD Net Plant in Service]</t>
  </si>
  <si>
    <t>KN:[WTD Net Plant in Service - same in every month]</t>
  </si>
  <si>
    <t>KO:[Total Rate Base - 13 Mo Retail Adjusted]</t>
  </si>
  <si>
    <t>KP:[Total Rate Base - 13 Mo System Adjusted]</t>
  </si>
  <si>
    <t>KQ:[WTD Total Rate Base]</t>
  </si>
  <si>
    <t>KR:[WTD Total Rate Base - same in every month]</t>
  </si>
  <si>
    <t>KS:[]</t>
  </si>
  <si>
    <t>KT:[]</t>
  </si>
  <si>
    <t>KV:[]</t>
  </si>
  <si>
    <t>KW:[]</t>
  </si>
  <si>
    <t>REG FL: 2023-12</t>
  </si>
  <si>
    <t>a-Jan 2023</t>
  </si>
  <si>
    <t>a-Feb 2023</t>
  </si>
  <si>
    <t>a-Mar 2023</t>
  </si>
  <si>
    <t>a-Apr 2023</t>
  </si>
  <si>
    <t>a-May 2023</t>
  </si>
  <si>
    <t>a-Jun 2023</t>
  </si>
  <si>
    <t>a-Jul 2023</t>
  </si>
  <si>
    <t>a-Aug 2023</t>
  </si>
  <si>
    <t>a-Sep 2023</t>
  </si>
  <si>
    <t>a-Oct 2023</t>
  </si>
  <si>
    <t>a-Nov 2023</t>
  </si>
  <si>
    <t>a-Dec 2023</t>
  </si>
  <si>
    <t>AK:[Gross Adj Transmission Plant to Radials]</t>
  </si>
  <si>
    <t>AL:[Gross Adj Transmission Plant As Transmission]</t>
  </si>
  <si>
    <t>AM:[Total]</t>
  </si>
  <si>
    <t xml:space="preserve">               AT:[362 Dist Station Equipment (Primary % Calculated)]</t>
  </si>
  <si>
    <t xml:space="preserve">               AU:[362 Dist Station Equipment - IS % Calculated)]</t>
  </si>
  <si>
    <t xml:space="preserve">     AW:[364 - Dist Poles, Towers, &amp; Fixtures - Primary % Input]</t>
  </si>
  <si>
    <t xml:space="preserve">     AX:[364 - Dist Poles, Towers, &amp; Fixtures - Secondary % Input]</t>
  </si>
  <si>
    <t xml:space="preserve">     AY:[364 - Dist Poles, Towers &amp; Fixtures - Lighting % Input]</t>
  </si>
  <si>
    <t xml:space="preserve">          AZ:[364 - Dist Poles, Towers &amp; Fixtures - Total (Should be 100%)]</t>
  </si>
  <si>
    <t>BA:[]</t>
  </si>
  <si>
    <t xml:space="preserve">     BB:[365 - Dist OH Conductors &amp; Devices - Primary % Input]</t>
  </si>
  <si>
    <t xml:space="preserve">     BC:[365 - Dist OH Conductors &amp; Devices -  Secondary % Input]</t>
  </si>
  <si>
    <t xml:space="preserve">          BD:[365 - Dist OH Conductors &amp; Devices - Primary % (Calculated)]</t>
  </si>
  <si>
    <t xml:space="preserve">          BE:[365 - Dist OH Conductors &amp; Devices - Secondary% (Calculated)]</t>
  </si>
  <si>
    <t xml:space="preserve">          BF:[365 - Dist OH Conductors &amp; Devices - IS % (Calculated)]</t>
  </si>
  <si>
    <t xml:space="preserve">     BH:[365 Dist Overhead Conductors &amp; Devises - IS Equipment Input]</t>
  </si>
  <si>
    <t xml:space="preserve">     BJ:[367 - Dist UG Conductors &amp; Devices -  Primary % Input]</t>
  </si>
  <si>
    <t xml:space="preserve">     BK:[367 - Dist UG Conductors &amp; Devices - Secondary % Input]</t>
  </si>
  <si>
    <t xml:space="preserve">     BM:[369 - Dist OH Services]</t>
  </si>
  <si>
    <t xml:space="preserve">     BN:[369 - Dist UG Services]</t>
  </si>
  <si>
    <t>BO:[]</t>
  </si>
  <si>
    <t xml:space="preserve">     BP:[373 - Dist Lighting - Primary % Input]</t>
  </si>
  <si>
    <t>BQ:[373 - Dist Lighting - Lighting % Input]</t>
  </si>
  <si>
    <t>BR:[]</t>
  </si>
  <si>
    <t xml:space="preserve">     BS:[ITC Monthly Entry (see FP&amp;A B.S. Posting from ITAX - Reconciling Items Federal)]</t>
  </si>
  <si>
    <t xml:space="preserve">     BT:[ITC December Reversal (see FP&amp;A B.S. Posting from ITAX - Reconciling Items Feder]</t>
  </si>
  <si>
    <t xml:space="preserve">     BU:[ITC Subtotal - Monthly Postings to Balance Sheet]</t>
  </si>
  <si>
    <t xml:space="preserve">     BV:[ITC Previous Month Balance]</t>
  </si>
  <si>
    <t xml:space="preserve">     BW:[ITC Current Month Balance]</t>
  </si>
  <si>
    <t xml:space="preserve">     BY:[Total Energy Storage EPIS]</t>
  </si>
  <si>
    <t xml:space="preserve">          BZ:[Production %]</t>
  </si>
  <si>
    <t xml:space="preserve">          CA:[Distribution %]</t>
  </si>
  <si>
    <t>CB:[]</t>
  </si>
  <si>
    <t>CE:[Items Subject to Allocations:]</t>
  </si>
  <si>
    <t xml:space="preserve">     CF:[353 Trans Station Equip]</t>
  </si>
  <si>
    <t xml:space="preserve">     CG:[356 Trans OH Conductors and Devices]</t>
  </si>
  <si>
    <t xml:space="preserve">     CH:[362 Dist Station Equipment]</t>
  </si>
  <si>
    <t xml:space="preserve">     CI:[364 Dist Poles, Towers &amp; Fixtures]</t>
  </si>
  <si>
    <t xml:space="preserve">     CJ:[365 Dist Overhead Conductors &amp; Devices]</t>
  </si>
  <si>
    <t xml:space="preserve">     CK:[367 Dist Underground Conductors &amp; Devices]</t>
  </si>
  <si>
    <t>CL:[]</t>
  </si>
  <si>
    <t>CM:[]</t>
  </si>
  <si>
    <t>CN:[Production Plant:]</t>
  </si>
  <si>
    <t>CO:[Production Base:]</t>
  </si>
  <si>
    <t>CP:[Bartow CC]</t>
  </si>
  <si>
    <t>CQ:[Hines CC]</t>
  </si>
  <si>
    <t xml:space="preserve">     CR:[Citrus CC #1]</t>
  </si>
  <si>
    <t xml:space="preserve">     CS:[Citrus CC #2]</t>
  </si>
  <si>
    <t xml:space="preserve">     CT:[Hines Chillers]</t>
  </si>
  <si>
    <t>CU:[Univ of Florida CC]</t>
  </si>
  <si>
    <t xml:space="preserve">     CV:[Crystal River Units 1&amp;2 Coal]</t>
  </si>
  <si>
    <t>CW:[Crystal River Units 4&amp;5 Coal]</t>
  </si>
  <si>
    <t xml:space="preserve">     CX:[Crystal River Railcars]</t>
  </si>
  <si>
    <t xml:space="preserve">     CY:[Osprey CC]</t>
  </si>
  <si>
    <t xml:space="preserve">     CZ:[Steam Miscellaneous]</t>
  </si>
  <si>
    <t xml:space="preserve">     DA:[Other Production Miscellaneous]</t>
  </si>
  <si>
    <t xml:space="preserve">     DB:[ECRC-Base-Multi Plant-Phase II Cooling Water Intake 316(b) (6.0)]</t>
  </si>
  <si>
    <t xml:space="preserve">     DC:[ECRC-Base-Multi Plant-Underground Storage Tanks (10.1)]</t>
  </si>
  <si>
    <t xml:space="preserve">     DD:[ECRC-Base-Multi Plant-Above Ground Tank Sec Cont (4.2)]</t>
  </si>
  <si>
    <t xml:space="preserve">     DE:[ECRC-Base-Crystal River-CAIR/CAMR (7.4)]</t>
  </si>
  <si>
    <t xml:space="preserve">     DF:[ECRC-Base-Crystal River-Effluent Limitation (15.1)]</t>
  </si>
  <si>
    <t xml:space="preserve">     DG:[ECRC-Base-Crystal River-Coal Comb Resid (18.0)]</t>
  </si>
  <si>
    <t xml:space="preserve">          DH:[Remove ECRC (Base) from Above for Detail Breakout]</t>
  </si>
  <si>
    <t xml:space="preserve">     DI:[ECRC-Energy-Multi Plant-SO2 &amp; NOX Emissions (5.0)]</t>
  </si>
  <si>
    <t xml:space="preserve">     DJ:[ECRC-Energy-Crystal River MATS 1&amp;2 (17.2)]</t>
  </si>
  <si>
    <t xml:space="preserve">     DK:[ECRC-Energy-Crystal River MATS 4&amp;5 (17.0)]</t>
  </si>
  <si>
    <t xml:space="preserve">     DL:[ECRC-Energy-Crystal River-CAIR/CAMR Reagents (7.4)]</t>
  </si>
  <si>
    <t xml:space="preserve">          DM:[Remove ECRC (Base) from Above - Re Assign to Energy]</t>
  </si>
  <si>
    <t xml:space="preserve">     DN:[348 Energy Storage Equipment - Production]</t>
  </si>
  <si>
    <t xml:space="preserve">     DO:[Adjustment to Fin Plng B2 Data - Prod Base]</t>
  </si>
  <si>
    <t>DP:[Total Production Base]</t>
  </si>
  <si>
    <t>DQ:[]</t>
  </si>
  <si>
    <t>DR:[Production Intermediate:]</t>
  </si>
  <si>
    <t>DS:[Anclote Steam]</t>
  </si>
  <si>
    <t xml:space="preserve">     DT:[Anclote Gas Conversion]</t>
  </si>
  <si>
    <t xml:space="preserve">     DU:[Bartow-Anclote Pipeline]</t>
  </si>
  <si>
    <t>DV:[Suwanee Steam]</t>
  </si>
  <si>
    <t>DW:[Tiger Bay CC]</t>
  </si>
  <si>
    <t xml:space="preserve">     DX:[ECRC-Energy-Anclote Gas Conversion MATS (17.1)]</t>
  </si>
  <si>
    <t xml:space="preserve">          DY:[Remove ECRC (Intermed) from Above - Re Assign to Energy]</t>
  </si>
  <si>
    <t xml:space="preserve">     DZ:[ECRC-Intermediate-Multi Plant-Above Ground Tank Sec Cont (4.3)]</t>
  </si>
  <si>
    <t xml:space="preserve">     EA:[ECRC-Intermediate-Multi Plant-Underground Storage Tanks (10.2)]</t>
  </si>
  <si>
    <t xml:space="preserve">     EB:[ECRC-Intermediate-Crystal River-NPDES (16.0)]</t>
  </si>
  <si>
    <t xml:space="preserve">          EC:[Remove ECRC (Intermed) From Plant Above for Detail Breakout]</t>
  </si>
  <si>
    <t xml:space="preserve">     ED:[Adjustment to Fin Plng B2 Data - Prod Int]</t>
  </si>
  <si>
    <t>EE:[Total Production Intermediate]</t>
  </si>
  <si>
    <t>EG:[Production Peaking:]</t>
  </si>
  <si>
    <t>EH:[Avon Park CT]</t>
  </si>
  <si>
    <t>EI:[Bartow CT]</t>
  </si>
  <si>
    <t>EJ:[Bayboro CT]</t>
  </si>
  <si>
    <t>EK:[Debary CT]</t>
  </si>
  <si>
    <t>EL:[Higgins CT]</t>
  </si>
  <si>
    <t>EM:[Intercession City CT]</t>
  </si>
  <si>
    <t>EN:[Rio Pinar CT]</t>
  </si>
  <si>
    <t>EO:[Suwannee CT]</t>
  </si>
  <si>
    <t>EP:[Turner CT]</t>
  </si>
  <si>
    <t xml:space="preserve">     EQ:[ECRC-Peaking-Multi Plant-Above Ground Tank Sec Cont (4.1)]</t>
  </si>
  <si>
    <t xml:space="preserve">     ER:[ECRC-Peaking-CAIR/CAMR (7.2)]</t>
  </si>
  <si>
    <t xml:space="preserve">          ES:[Remove ECRC (Peaking) from Plant Above for Detail Breakout]</t>
  </si>
  <si>
    <t xml:space="preserve">     ET:[Adjustment to Fin Plng B2 Data - Prod Peak]</t>
  </si>
  <si>
    <t>EU:[Total Production Peaking]</t>
  </si>
  <si>
    <t>EV:[]</t>
  </si>
  <si>
    <t>EW:[Production Solar:]</t>
  </si>
  <si>
    <t xml:space="preserve">     EX:[S1 - Columbia Solar]</t>
  </si>
  <si>
    <t xml:space="preserve">     EY:[S1 - Hamilton Solar]</t>
  </si>
  <si>
    <t xml:space="preserve">     EZ:[S2 - Debary Solar]</t>
  </si>
  <si>
    <t xml:space="preserve">     FA:[S2 - Trenton Solar]</t>
  </si>
  <si>
    <t xml:space="preserve">     FB:[S2 - Lake Placid Solar]</t>
  </si>
  <si>
    <t xml:space="preserve">     FC:[S3 - Charlie Creek Solar]</t>
  </si>
  <si>
    <t xml:space="preserve">     FD:[S3 - Duette Solar]</t>
  </si>
  <si>
    <t xml:space="preserve">     FE:[S3 - Santa Fe Solar]</t>
  </si>
  <si>
    <t xml:space="preserve">     FF:[S3 - Sandy Creek Solar]</t>
  </si>
  <si>
    <t xml:space="preserve">     FG:[S3 - Twin Rivers Solar]</t>
  </si>
  <si>
    <t xml:space="preserve">     FH:[SA - Dolphin/Clearwater Aquarium Solar]</t>
  </si>
  <si>
    <t xml:space="preserve">     FI:[SA - Osceola Solar]</t>
  </si>
  <si>
    <t xml:space="preserve">     FJ:[SA - Perry Solar]</t>
  </si>
  <si>
    <t xml:space="preserve">     FK:[SA - St. Pete Pier Solar]</t>
  </si>
  <si>
    <t xml:space="preserve">     FL:[SA - Suwannee Solar]</t>
  </si>
  <si>
    <t xml:space="preserve">     FM:[SA - John Hopkins Solar + Storage]</t>
  </si>
  <si>
    <t xml:space="preserve">     FN:[CEC - Bay Trail Solar]</t>
  </si>
  <si>
    <t xml:space="preserve">     FO:[CEC - Fort Green Solar]</t>
  </si>
  <si>
    <t xml:space="preserve">     FP:[CEC - Hildreth Solar]</t>
  </si>
  <si>
    <t xml:space="preserve">     FQ:[CEC - Bay Ranch Solar]</t>
  </si>
  <si>
    <t xml:space="preserve">     FR:[CEC - Hardeetown Solar]</t>
  </si>
  <si>
    <t xml:space="preserve">     FS:[CEC - High Springs Solar]</t>
  </si>
  <si>
    <t xml:space="preserve">     FT:[CEC - PEF Other RUSD Solar]</t>
  </si>
  <si>
    <t xml:space="preserve">     FU:[VF - Hines Floating Solar]</t>
  </si>
  <si>
    <t xml:space="preserve">     FV:[Production Solar (ECRC):]</t>
  </si>
  <si>
    <t xml:space="preserve">          FW:[Remove ECRC (Solar) from Above for Detail Breakout]</t>
  </si>
  <si>
    <t xml:space="preserve">          FX:[Total Production Solar]</t>
  </si>
  <si>
    <t>FY:[]</t>
  </si>
  <si>
    <t>FZ:[Total Production Plant]</t>
  </si>
  <si>
    <t>GA:[]</t>
  </si>
  <si>
    <t>GB:[Transmission Plant:]</t>
  </si>
  <si>
    <t>GC:[350 Trans Land &amp; Land Rights]</t>
  </si>
  <si>
    <t xml:space="preserve">     GD:[351 Energy Storage Equipment - Transmission]</t>
  </si>
  <si>
    <t>GE:[352 Trans Structures &amp; Improvements]</t>
  </si>
  <si>
    <t>GF:[353 Trans Station Equip - Production Base]</t>
  </si>
  <si>
    <t>GG:[353 Trans Station Equip - Production Intermediate]</t>
  </si>
  <si>
    <t>GH:[353 Trans Station Equip - Production Peak]</t>
  </si>
  <si>
    <t xml:space="preserve">     GI:[353 Trans Station Equip - Production Solar]</t>
  </si>
  <si>
    <t>GJ:[353 Trans Station Equip - Transmission]</t>
  </si>
  <si>
    <t xml:space="preserve">          GK:[353 Trans Station Equip - Total]</t>
  </si>
  <si>
    <t xml:space="preserve">     GL:[353.2 Trans Energy Control Center]</t>
  </si>
  <si>
    <t>GM:[354 Trans Towers &amp; Fixtures]</t>
  </si>
  <si>
    <t>GN:[355 Trans Poles &amp; Fixtures]</t>
  </si>
  <si>
    <t xml:space="preserve">     GO:[356 Trans Overhead Conductors &amp; Devices - Transmission]</t>
  </si>
  <si>
    <t xml:space="preserve">     GP:[356 Trans Overhead Conductors &amp; Devices - Primary (Radials)]</t>
  </si>
  <si>
    <t xml:space="preserve">          GQ:[356 Trans Overhead Conductors &amp; Devices - Total]</t>
  </si>
  <si>
    <t>GR:[357 Trans Underground Conduit]</t>
  </si>
  <si>
    <t>GS:[358 Trans Underground Conductors &amp; Devices]</t>
  </si>
  <si>
    <t>GT:[359 Trans Roads &amp; Trails]</t>
  </si>
  <si>
    <t>GU:[SPP]</t>
  </si>
  <si>
    <t xml:space="preserve">          GV:[SPP 350 Land and Land Rights]</t>
  </si>
  <si>
    <t xml:space="preserve">          GW:[SPP 352 Structures and Improvements]</t>
  </si>
  <si>
    <t xml:space="preserve">          GX:[SPP 353 Trans Station Equip - Transmission]</t>
  </si>
  <si>
    <t xml:space="preserve">          GY:[SPP 354 Trans Towers &amp; Fixtures]</t>
  </si>
  <si>
    <t xml:space="preserve">          GZ:[SPP 355 Trans Poles &amp; Fixtures]</t>
  </si>
  <si>
    <t xml:space="preserve">          HA:[SPP 356 Trans Overhead Conductors &amp; Devices - Transmission]</t>
  </si>
  <si>
    <t xml:space="preserve">          HB:[SPP 357 Trans Underground Conduit]</t>
  </si>
  <si>
    <t xml:space="preserve">          HC:[SPP - Transmission Total]</t>
  </si>
  <si>
    <t xml:space="preserve">          HD:[SPP - Transmission (To Net Section Out)]</t>
  </si>
  <si>
    <t xml:space="preserve">     HE:[Adjustment to Fin Plng B2 Data - Trans]</t>
  </si>
  <si>
    <t>HG:[]</t>
  </si>
  <si>
    <t>HH:[Distribution Plant:]</t>
  </si>
  <si>
    <t>HI:[360 Dist Land and Land Rights - Primary]</t>
  </si>
  <si>
    <t xml:space="preserve">     HJ:[361 Dist Structures &amp; Improvements - Primary]</t>
  </si>
  <si>
    <t xml:space="preserve">               HK:[362 Dist Station Equipment - Primary]</t>
  </si>
  <si>
    <t xml:space="preserve">               HL:[362 Dist Station Equipment - IS Equipment]</t>
  </si>
  <si>
    <t xml:space="preserve">     HM:[362 Dist Station Equipment - Total]</t>
  </si>
  <si>
    <t xml:space="preserve">               HN:[364 Dist Poles, Towers &amp; Fixtures - Primary]</t>
  </si>
  <si>
    <t xml:space="preserve">               HO:[364 Dist Poles, Towers &amp; Fixtures - Secondary]</t>
  </si>
  <si>
    <t xml:space="preserve">               HP:[364 Dist Poles, Towers &amp; Fixtures - Lighting]</t>
  </si>
  <si>
    <t xml:space="preserve">     HQ:[363 Energy Storage Equipment - Distribution]</t>
  </si>
  <si>
    <t xml:space="preserve">     HR:[364 Dist Poles, Towers &amp; Fixtures - Total]</t>
  </si>
  <si>
    <t xml:space="preserve">               HS:[365 Dist Overhead Conductors &amp; Devices - Primary]</t>
  </si>
  <si>
    <t xml:space="preserve">               HT:[365 Dist Overhead Conductors &amp; Devices - Secondary]</t>
  </si>
  <si>
    <t xml:space="preserve">               HU:[365 Dist Overhead Conductors &amp; Devices - IS Equipment]</t>
  </si>
  <si>
    <t xml:space="preserve">     HV:[365 Dist Overhead Conductors &amp; Devices - Total]</t>
  </si>
  <si>
    <t>HW:[366 Dist Underground Conduit - Primary]</t>
  </si>
  <si>
    <t xml:space="preserve">               HX:[367 Dist Underground Conductors &amp; Devices - Primary]</t>
  </si>
  <si>
    <t xml:space="preserve">               HY:[367 Dist Underground Conductors &amp; Devices - Secondary]</t>
  </si>
  <si>
    <t xml:space="preserve">     HZ:[367 Dist Underground Conductors &amp; Devices - Total]</t>
  </si>
  <si>
    <t>IA:[368 Dist Line Transformers - Secondary]</t>
  </si>
  <si>
    <t xml:space="preserve">               IB:[369 Dist Services - Overhead]</t>
  </si>
  <si>
    <t xml:space="preserve">               IC:[369 Dist Services - Underground]</t>
  </si>
  <si>
    <t xml:space="preserve">     ID:[369 Dist Services - Total]</t>
  </si>
  <si>
    <t>IE:[370 Dist Meter Equipment - Metering]</t>
  </si>
  <si>
    <t xml:space="preserve">          IG:[370.7 DC Fast Chargers]</t>
  </si>
  <si>
    <t>IH:[371 Dist Installs on Customer Premise (Premier Power Service) - Metering]</t>
  </si>
  <si>
    <t xml:space="preserve">     II:[373 Dist Street Light &amp; Signal Systems - Lighting]</t>
  </si>
  <si>
    <t xml:space="preserve">     IJ:[ECRC-Distribution-Sea Turtle Lighting (9.0)]</t>
  </si>
  <si>
    <t xml:space="preserve">          IK:[Remove ECRC (Distribution) from Above for Detail Breakout]</t>
  </si>
  <si>
    <t>IL:[SPP]</t>
  </si>
  <si>
    <t xml:space="preserve">          IM:[SPP - 360 Dist Land &amp; Land Rights - Primary]</t>
  </si>
  <si>
    <t xml:space="preserve">          IN:[SPP - 361 Dist Struct &amp; Improv - Primary]</t>
  </si>
  <si>
    <t xml:space="preserve">                    IO:[SPP - 362 Dist Station Equipment - Primary]</t>
  </si>
  <si>
    <t xml:space="preserve">                    IP:[SPP - 362 Dist Station Equipment - IS Equipment]</t>
  </si>
  <si>
    <t xml:space="preserve">          IQ:[SPP - 362 Dist Station Equipment - Total]</t>
  </si>
  <si>
    <t xml:space="preserve">                    IR:[SPP - 364 Dist Poles, Towers, &amp; Fixtures - Primary]</t>
  </si>
  <si>
    <t xml:space="preserve">                    IS:[SPP - 364 Dist Poles, Towers, &amp; Fixtures - Secondary]</t>
  </si>
  <si>
    <t xml:space="preserve">                    IT:[SPP - 364 Dist Poles, Towers, &amp; Fixtures - Lighting]</t>
  </si>
  <si>
    <t xml:space="preserve">          IU:[SPP - 364 Dist Poles, Towers, &amp; Fixtures - Total]</t>
  </si>
  <si>
    <t xml:space="preserve">                    IV:[SPP - 365 Dist Overhead Conductors &amp; Devices - Primary]</t>
  </si>
  <si>
    <t xml:space="preserve">                    IW:[SPP - 365 Dist Overhead Conductors &amp; Devices - Secondary]</t>
  </si>
  <si>
    <t xml:space="preserve">                    IX:[SPP - 365 Dist Overhead Conductors &amp; Devices - IS Equipment]</t>
  </si>
  <si>
    <t xml:space="preserve">          IY:[SPP - 365 Dist Overhead Conductors &amp; Devices - Total]</t>
  </si>
  <si>
    <t xml:space="preserve">          IZ:[SPP - 366 Dist Underground Conduit - Primary]</t>
  </si>
  <si>
    <t xml:space="preserve">                    JA:[SPP - 367 Dist Underground Conductors &amp; Devices - Primary]</t>
  </si>
  <si>
    <t xml:space="preserve">                    JB:[SPP - 367 Dist Underground Conductors &amp; Devices - Secondary]</t>
  </si>
  <si>
    <t xml:space="preserve">          JC:[SPP - 367 Dist Underground Conductors &amp; Devices - Total]</t>
  </si>
  <si>
    <t xml:space="preserve">          JD:[SPP - 368 Dist Line Transformers - Secondary]</t>
  </si>
  <si>
    <t xml:space="preserve">                    JE:[SPP - 369 Dist Services - Overhead - Secondary]</t>
  </si>
  <si>
    <t xml:space="preserve">                    JF:[SPP - 369 Dist Services - Underground - Secondary]</t>
  </si>
  <si>
    <t xml:space="preserve">          JG:[SPP - 369 Dist Services - Total]</t>
  </si>
  <si>
    <t xml:space="preserve">          JH:[SPP - 370 Dist Meter Equipment - Metering]</t>
  </si>
  <si>
    <t xml:space="preserve">          JI:[SPP - 371 Dist Install - Customer Premises - Metering]</t>
  </si>
  <si>
    <t xml:space="preserve">          JJ:[SPP - 373 Dist Street Light &amp; Signal Systems - Lighting]</t>
  </si>
  <si>
    <t xml:space="preserve">          JK:[SPP -  Distribution Total]</t>
  </si>
  <si>
    <t xml:space="preserve">          JL:[SPP - Distribution Total (To Net Section Out)]</t>
  </si>
  <si>
    <t xml:space="preserve">     JM:[Adjustment to Fin Plng B2 Data - Dist]</t>
  </si>
  <si>
    <t>JN:[Total Distribution Plant]</t>
  </si>
  <si>
    <t>JO:[]</t>
  </si>
  <si>
    <t>JP:[General &amp; Intangible Property:]</t>
  </si>
  <si>
    <t xml:space="preserve">     JQ:[389 General Land &amp; Land Rights]</t>
  </si>
  <si>
    <t xml:space="preserve">     JR:[390 General Structures &amp; Improvements]</t>
  </si>
  <si>
    <t xml:space="preserve">     JS:[391 General Office Furn &amp; Equip]</t>
  </si>
  <si>
    <t xml:space="preserve">     JT:[392 General Transportation Equipment]</t>
  </si>
  <si>
    <t xml:space="preserve">     JU:[393 General Stores Equipment]</t>
  </si>
  <si>
    <t xml:space="preserve">     JV:[394 General Tools Shop &amp; Garage Equip]</t>
  </si>
  <si>
    <t xml:space="preserve">     JW:[395 General Laboratory Equip]</t>
  </si>
  <si>
    <t xml:space="preserve">     JX:[396 General Power Operating Equip]</t>
  </si>
  <si>
    <t xml:space="preserve">     JY:[397 General Communication Equip (Remove ECCR)]</t>
  </si>
  <si>
    <t xml:space="preserve">     JZ:[398 General Misc Equip]</t>
  </si>
  <si>
    <t xml:space="preserve">     KA:[389-399 General Equipment]</t>
  </si>
  <si>
    <t xml:space="preserve">     KB:[101 - Capital Leases]</t>
  </si>
  <si>
    <t xml:space="preserve">     KC:[301-303 Intangible Plant - Franchise]</t>
  </si>
  <si>
    <t xml:space="preserve">     KD:[301-303 Intangible Plant - Customer Connect]</t>
  </si>
  <si>
    <t xml:space="preserve">     KE:[301-303 Ingangible Plant - Software &amp; Other (Remove ECCR)]</t>
  </si>
  <si>
    <t xml:space="preserve">     KF:[Adjustment to Fin Plng B2 Data - General]</t>
  </si>
  <si>
    <t>KG:[Total General &amp; Intangible Property]</t>
  </si>
  <si>
    <t>KH:[]</t>
  </si>
  <si>
    <t>KI:[Total EPIS per Capital Import Before Items from Balance Sheet]</t>
  </si>
  <si>
    <t>KK:[Other Items from Balance Sheet Not Included Above:]</t>
  </si>
  <si>
    <t xml:space="preserve">     KL:[0101100 Capital Lease]</t>
  </si>
  <si>
    <t xml:space="preserve">     KM:[0101102 Operating Leases]</t>
  </si>
  <si>
    <t xml:space="preserve">     KN:[0101150 Common Plant in Service]</t>
  </si>
  <si>
    <t xml:space="preserve">     KO:[0101499  ARO EPIS]</t>
  </si>
  <si>
    <t xml:space="preserve">     KP:[0101315 ARO Asset - Coal Ash]</t>
  </si>
  <si>
    <t xml:space="preserve">     KQ:[0101760 Contra EPIS-OATT]</t>
  </si>
  <si>
    <t>KR:[0101025 General Plant]</t>
  </si>
  <si>
    <t>KS:[0102100 Electric Plant Purchased]</t>
  </si>
  <si>
    <t xml:space="preserve">     KT:[0106014 Intangibles General]</t>
  </si>
  <si>
    <t xml:space="preserve">     KU:[114 Electric Plant Acq Adj]</t>
  </si>
  <si>
    <t xml:space="preserve">     KV:[118 Other Utility Plant]</t>
  </si>
  <si>
    <t xml:space="preserve">     KW:[0121000 Non-Utility Property]</t>
  </si>
  <si>
    <t xml:space="preserve">     KX:[Add Levy]</t>
  </si>
  <si>
    <t xml:space="preserve">     KY:[Add Crystal River Nuclear]</t>
  </si>
  <si>
    <t xml:space="preserve">     KZ:[Adjusting Entries: General Ledger (On-Top Adjustments)]</t>
  </si>
  <si>
    <t xml:space="preserve">     LA:[ITC Postings]</t>
  </si>
  <si>
    <t xml:space="preserve">          LB:[Total Other Items from Balance Sheet Not Included Above]</t>
  </si>
  <si>
    <t>LC:[]</t>
  </si>
  <si>
    <t>LD:[Total EPIS Before Amount Needed to Tie to B.S.]</t>
  </si>
  <si>
    <t xml:space="preserve">     LE:[Add Amount Needed to Tie to B.S.]</t>
  </si>
  <si>
    <t>LF:[Total Electric Plant in Service - Final Adjusted]</t>
  </si>
  <si>
    <t>LG:[]</t>
  </si>
  <si>
    <t>LH:[&lt;CHECK TO CAPITAL IMPORT&gt;]</t>
  </si>
  <si>
    <t xml:space="preserve">     LI:[Total EPIS Before Other Items from B.S. (above)]</t>
  </si>
  <si>
    <t xml:space="preserve">          LJ:[Add Plant Held for Future Use]</t>
  </si>
  <si>
    <t xml:space="preserve">          LK:[Add Crystal River Nuclear]</t>
  </si>
  <si>
    <t xml:space="preserve">          LL:[Add Back PHFFU - Levy Land Excluded from Capital Import]</t>
  </si>
  <si>
    <t xml:space="preserve">          LM:[Add ECCR Switches in Account 186]</t>
  </si>
  <si>
    <t xml:space="preserve">          LN:[Add Retired Plant]</t>
  </si>
  <si>
    <t xml:space="preserve">          LO:[Add Capital Challenge]</t>
  </si>
  <si>
    <t xml:space="preserve">          LP:[Add Crystal River Ash Strategy - ECRC]</t>
  </si>
  <si>
    <t xml:space="preserve">          LQ:[Add Crystal River CAIR - ECRC]</t>
  </si>
  <si>
    <t xml:space="preserve">          LR:[Add COR Contra]</t>
  </si>
  <si>
    <t xml:space="preserve">          LS:[Add Solar ARO]</t>
  </si>
  <si>
    <t xml:space="preserve">          LT:[Add Battery Storage ARO]</t>
  </si>
  <si>
    <t xml:space="preserve">          LU:[Add ARO]</t>
  </si>
  <si>
    <t xml:space="preserve">          LV:[Add Non-Utility Property]</t>
  </si>
  <si>
    <t xml:space="preserve">          LW:[Add Crystal River 1&amp;2 FD depr group (to be corrected in PPLN)]</t>
  </si>
  <si>
    <t xml:space="preserve">     LX:[Adjusted Total EPIS]</t>
  </si>
  <si>
    <t xml:space="preserve">     LY:[Total per Capital Import Report]</t>
  </si>
  <si>
    <t xml:space="preserve">     LZ:[Difference]</t>
  </si>
  <si>
    <t>MA:[]</t>
  </si>
  <si>
    <t>MB:[&lt;CHECK TO BALANCE SHEET&gt;]</t>
  </si>
  <si>
    <t>MC:[0101000 EPIS]</t>
  </si>
  <si>
    <t>MD:[0101100 Capital Lease]</t>
  </si>
  <si>
    <t>ME:[0101102 Operating Lease]</t>
  </si>
  <si>
    <t>MF:[0101150 Common Plant in Service]</t>
  </si>
  <si>
    <t>MG:[0102100 Electric Plant Purchased]</t>
  </si>
  <si>
    <t>MH:[0101499 ARO]</t>
  </si>
  <si>
    <t>MI:[0101315 Coal Ash ARO Asset]</t>
  </si>
  <si>
    <t>MJ:[0101760 Contra EPIS OATT]</t>
  </si>
  <si>
    <t>MK:[106 Completed Construction Unclassified]</t>
  </si>
  <si>
    <t>ML:[114-Electric Plant Acq Adj]</t>
  </si>
  <si>
    <t>MM:[118-Other Utility Plant]</t>
  </si>
  <si>
    <t>MN:[121-Non-utility Property]</t>
  </si>
  <si>
    <t>MO:[Total EPIS per Balance Sheet]</t>
  </si>
  <si>
    <t>MP:[Total EPIS Above]</t>
  </si>
  <si>
    <t>MQ:[Variance to Balance Sheet]</t>
  </si>
  <si>
    <t>MR:[]</t>
  </si>
  <si>
    <t>MS:[&lt;PRODUCTION ALLOCATORS&gt;]</t>
  </si>
  <si>
    <t>MT:[Production Base %]</t>
  </si>
  <si>
    <t>MU:[Production Intermediate %]</t>
  </si>
  <si>
    <t>MV:[Production Peaking %]</t>
  </si>
  <si>
    <t>MW:[Production Solar %]</t>
  </si>
  <si>
    <t xml:space="preserve">          MX:[Production Total %]</t>
  </si>
  <si>
    <t>MY:[]</t>
  </si>
  <si>
    <t>MZ:[&lt;ENERGY STORAGE ALLOCATORS&gt;]</t>
  </si>
  <si>
    <t>NA:[Energy Storage Equipment - Production %]</t>
  </si>
  <si>
    <t>NB:[Energy Storage Equipment - Transmission %]</t>
  </si>
  <si>
    <t>NC:[Energy Storage Equipment - Distribution %]</t>
  </si>
  <si>
    <t xml:space="preserve">     ND:[Energy Storage Equipment - Total %]</t>
  </si>
  <si>
    <t>NE:[&lt;TRANSMISSION ALLOCATORS&gt;]</t>
  </si>
  <si>
    <t>NF:[Transmission Dollars:]</t>
  </si>
  <si>
    <t>NG:[Transmission Base]</t>
  </si>
  <si>
    <t>NH:[Transmission Intermediate]</t>
  </si>
  <si>
    <t>NI:[Transmission Peaking]</t>
  </si>
  <si>
    <t>NJ:[Transmission Solar]</t>
  </si>
  <si>
    <t>NK:[Transmission]</t>
  </si>
  <si>
    <t xml:space="preserve">     NL:[Transmission Total Dollars]</t>
  </si>
  <si>
    <t>NM:[Transmission Total %:]</t>
  </si>
  <si>
    <t>NN:[Transmission Base %]</t>
  </si>
  <si>
    <t>NO:[Transmission Intermediate %]</t>
  </si>
  <si>
    <t>NP:[Transmission Peaking %]</t>
  </si>
  <si>
    <t>NQ:[Transmission Solar %]</t>
  </si>
  <si>
    <t>NR:[Transmission %]</t>
  </si>
  <si>
    <t xml:space="preserve">     NS:[Transmission Total %]</t>
  </si>
  <si>
    <t>NT:[&lt;DISTRIBUTION ALLOCATORS&gt;]</t>
  </si>
  <si>
    <t>NU:[Distribution Dollars:]</t>
  </si>
  <si>
    <t xml:space="preserve">     NV:[Distribution Primary]</t>
  </si>
  <si>
    <t xml:space="preserve">     NW:[Distribution Secondary]</t>
  </si>
  <si>
    <t xml:space="preserve">     NX:[Distribution Services]</t>
  </si>
  <si>
    <t xml:space="preserve">     NY:[Distribution Metering]</t>
  </si>
  <si>
    <t xml:space="preserve">     NZ:[Distribution Lighting]</t>
  </si>
  <si>
    <t xml:space="preserve">     OA:[Distribution IS Equip]</t>
  </si>
  <si>
    <t xml:space="preserve">          OB:[Distribution Total Dollars]</t>
  </si>
  <si>
    <t xml:space="preserve">          OC:[Check s/b 0]</t>
  </si>
  <si>
    <t>OD:[Distribution Total %:]</t>
  </si>
  <si>
    <t xml:space="preserve">     OJ:[Distribution IS Equip %]</t>
  </si>
  <si>
    <t xml:space="preserve">               OK:[Distribution Total %]</t>
  </si>
  <si>
    <t>OL:[Distribution Primary, Secondary %]</t>
  </si>
  <si>
    <t xml:space="preserve">     OM:[Distribution Primary %]</t>
  </si>
  <si>
    <t xml:space="preserve">     ON:[Distribution Secondary %]</t>
  </si>
  <si>
    <t xml:space="preserve">          OO:[Distribution Total Primary &amp; Secondary %]</t>
  </si>
  <si>
    <t>OP:[Distribution Primary, Secondary, Services %]</t>
  </si>
  <si>
    <t xml:space="preserve">     OQ:[Distribution Primary %]</t>
  </si>
  <si>
    <t xml:space="preserve">     OS:[Distribution Secondary %]</t>
  </si>
  <si>
    <t xml:space="preserve">     OT:[Distribution Services %]</t>
  </si>
  <si>
    <t xml:space="preserve">          OU:[Distribution Total Primary, Secondary, Services %]</t>
  </si>
  <si>
    <t>OV:[Distribution Excluding IS Equip %:]</t>
  </si>
  <si>
    <t xml:space="preserve">     OW:[Distribution Primary %]</t>
  </si>
  <si>
    <t xml:space="preserve">     OX:[Distribution Secondary %]</t>
  </si>
  <si>
    <t xml:space="preserve">     OY:[Distribution Services %]</t>
  </si>
  <si>
    <t xml:space="preserve">     OZ:[Distribution Metering %]</t>
  </si>
  <si>
    <t xml:space="preserve">     PA:[Distribution Lighting %]</t>
  </si>
  <si>
    <t xml:space="preserve">          PB:[Distribution Total Excluding IS Equip %]</t>
  </si>
  <si>
    <t>PC:[Distribution Excluding Metering %:]</t>
  </si>
  <si>
    <t xml:space="preserve">     PD:[Distribution Primary %]</t>
  </si>
  <si>
    <t xml:space="preserve">     PE:[Distribution Secondary %]</t>
  </si>
  <si>
    <t xml:space="preserve">     PF:[Distribution Services %]</t>
  </si>
  <si>
    <t xml:space="preserve">     PG:[Distribution Lighting %]</t>
  </si>
  <si>
    <t xml:space="preserve">     PH:[Distribution IS Equip %]</t>
  </si>
  <si>
    <t xml:space="preserve">          PI:[Distribution Total Excluding Metering %]</t>
  </si>
  <si>
    <t>PJ:[&lt;&gt;]</t>
  </si>
  <si>
    <t>PK:[Summary]</t>
  </si>
  <si>
    <t>PM:[&lt;&lt;PLANT HELD FOR FUTURE USE&gt;&gt;]</t>
  </si>
  <si>
    <t>PN:[PHFFU - 105 - Levy Lybasse Land]</t>
  </si>
  <si>
    <t>PO:[PHFFU - 105 - Levy Rayonier Land]</t>
  </si>
  <si>
    <t>PP:[PHFFU - 105 - Subtotal Levy Land]</t>
  </si>
  <si>
    <t>PQ:[PHFFU - 105 - Distribution]</t>
  </si>
  <si>
    <t>PR:[PHFFU - 105 - Transmission]</t>
  </si>
  <si>
    <t>PS:[PHFFU - 105 - Production Base]</t>
  </si>
  <si>
    <t>PT:[PHFFU - 105 - Production Peaking]</t>
  </si>
  <si>
    <t>PU:[PHFFU - 105 - General Plant]</t>
  </si>
  <si>
    <t>PV:[PHFFU - Total]</t>
  </si>
  <si>
    <t>PW:[]</t>
  </si>
  <si>
    <t>PX:[]</t>
  </si>
  <si>
    <t>PY:[Plant Held for Future Use 0105]</t>
  </si>
  <si>
    <t>PZ:[Manual Adjustment]</t>
  </si>
  <si>
    <t>QA:[Total Plant Held for Future Use]</t>
  </si>
  <si>
    <t>QB:[]</t>
  </si>
  <si>
    <t>QC:[]</t>
  </si>
  <si>
    <t>QD:[&lt;&lt;WHOLESALE EPIS&gt;&gt;]</t>
  </si>
  <si>
    <t>QE:[Production Base]</t>
  </si>
  <si>
    <t>QF:[Production Intermediate]</t>
  </si>
  <si>
    <t>QG:[Production Peaking]</t>
  </si>
  <si>
    <t>QH:[Production Solar]</t>
  </si>
  <si>
    <t xml:space="preserve">     QI:[Total Production]</t>
  </si>
  <si>
    <t>QK:[Transmission Base]</t>
  </si>
  <si>
    <t>QL:[Transmission Intermediate]</t>
  </si>
  <si>
    <t>QM:[Transmission Peaking]</t>
  </si>
  <si>
    <t>QN:[Transmission]</t>
  </si>
  <si>
    <t xml:space="preserve">     QO:[Total Transmission]</t>
  </si>
  <si>
    <t>QP:[]</t>
  </si>
  <si>
    <t>QQ:[Distribution Primary]</t>
  </si>
  <si>
    <t>QR:[DIstribution Secondary]</t>
  </si>
  <si>
    <t>QS:[Distribution Services]</t>
  </si>
  <si>
    <t>QT:[Distribution Metering]</t>
  </si>
  <si>
    <t>QU:[Distribution Lighting]</t>
  </si>
  <si>
    <t>QV:[Distribution IS Equipment]</t>
  </si>
  <si>
    <t xml:space="preserve">     QW:[Total Distribution]</t>
  </si>
  <si>
    <t>QY:[General]</t>
  </si>
  <si>
    <t>RA:[Grand Total EPIS]</t>
  </si>
  <si>
    <t>RB:[Total EPIS]</t>
  </si>
  <si>
    <t>RC:[Variance]</t>
  </si>
  <si>
    <t>RD:[]</t>
  </si>
  <si>
    <t>RE:[101 Capital Lease]</t>
  </si>
  <si>
    <t>RF:[101 ARO EPIS]</t>
  </si>
  <si>
    <t>RG:[101 ARO Asset - Coal Ash]</t>
  </si>
  <si>
    <t>RH:[101 Contra OATT]</t>
  </si>
  <si>
    <t>RI:[102 Electric Plant Purchased]</t>
  </si>
  <si>
    <t>RJ:[106 General Intangibles]</t>
  </si>
  <si>
    <t>RK:[114 Electric Plant Acquisition Adj]</t>
  </si>
  <si>
    <t>RL:[118 Other Utility Plant]</t>
  </si>
  <si>
    <t>RM:[121 Non Utility Property]</t>
  </si>
  <si>
    <t>RN:[EndMethodCalls]</t>
  </si>
  <si>
    <t>RO:[]</t>
  </si>
  <si>
    <t>RP:[end if]</t>
  </si>
  <si>
    <t>RQ:[]</t>
  </si>
  <si>
    <t>RR:[RESULTANT ALLOCATORS:]</t>
  </si>
  <si>
    <t>RS:[December]</t>
  </si>
  <si>
    <t>RT:[]</t>
  </si>
  <si>
    <t>RU:[Dist Sec/Svcs/LS/IS Equip - 13 Mo Avg Retail Adjusted]</t>
  </si>
  <si>
    <t>RV:[Dist Sec/Svcs/LS/IS Equip - 13 Mo Avg System Adjusted]</t>
  </si>
  <si>
    <t>RW:[WTD Dist Sec/Svcs/LS/IS Equip Allocator]</t>
  </si>
  <si>
    <t>RX:[WTD Dist Sec/Svcs/LS/IS Equip Allocator - same in every month]</t>
  </si>
  <si>
    <t>RY:[]</t>
  </si>
  <si>
    <t>RZ:[Gross Production EPIS - 13 Mo Avg Retail Adjusted]</t>
  </si>
  <si>
    <t>SA:[Gross Production EPIS - 13 Mo Avg System Adjusted]</t>
  </si>
  <si>
    <t>SB:[WTD Gross Production EPIS Allocator]</t>
  </si>
  <si>
    <t>SC:[WTD Gross Production EPIS Allocator - same in every month]</t>
  </si>
  <si>
    <t>SD:[]</t>
  </si>
  <si>
    <t>SE:[Gross Transmission EPIS - 13 Mo Avg Retail Adjusted]</t>
  </si>
  <si>
    <t>SF:[Gross Transmission EPIS - 13 Mo Avg System Adjusted]</t>
  </si>
  <si>
    <t>SG:[WTD Gross Transmission EPIS Allocator]</t>
  </si>
  <si>
    <t>SH:[WTD Gross Transmission EPIS Allocator - same in every month]</t>
  </si>
  <si>
    <t>SI:[]</t>
  </si>
  <si>
    <t>SJ:[Gross Distribution EPIS - 13 Mo Avg Retail Adjusted]</t>
  </si>
  <si>
    <t>SK:[Gross Distribution EPIS - 13 Mo Avg System Adjusted]</t>
  </si>
  <si>
    <t>SL:[WTD Gross Distribution EPIS Allocator]</t>
  </si>
  <si>
    <t>SM:[WTD Gross Distribution EPIS Allocator - same in every month]</t>
  </si>
  <si>
    <t>SN:[]</t>
  </si>
  <si>
    <t>SO:[Gross Prod, Trans, Dist EPIS - 13 Mo Avg Retail Adjusted]</t>
  </si>
  <si>
    <t>SP:[Gross Prod, Trans, Dist EPIS - 13 Mo Avg System Adjusted]</t>
  </si>
  <si>
    <t>SQ:[WTD Gross Prod, Trans, Dist EPIS Allocator]</t>
  </si>
  <si>
    <t>SR:[WTD Gross Prod, Trans, Dist EPIS Allocatory - same in every month]</t>
  </si>
  <si>
    <t>SS:[]</t>
  </si>
  <si>
    <t>ST:[Gross EPIS - 13 Mo Avg Retail Adjusted]</t>
  </si>
  <si>
    <t>SU:[Gross EPIS - 13 Mo Avg System Adjusted]</t>
  </si>
  <si>
    <t>SV:[WTD Gross EPIS Allocator]</t>
  </si>
  <si>
    <t>SW:[WTD Gross EPIS Allocator - same in every month]</t>
  </si>
  <si>
    <t>SX:[]</t>
  </si>
  <si>
    <t>SY:[]</t>
  </si>
  <si>
    <t>AY:[364 - Dist Poles, Towers &amp; Fixtures - Lighting % Input]</t>
  </si>
  <si>
    <t>BB:[365 - Dist OH Conductors &amp; Devices - Primary % Input]</t>
  </si>
  <si>
    <t>BC:[365 - Dist OH Conductors &amp; Devices -  Secondary % Input]</t>
  </si>
  <si>
    <t>BH:[365 Dist Overhead Conductors &amp; Devises - IS Equipment Input]</t>
  </si>
  <si>
    <t>CF:[353 Trans Station Equip]</t>
  </si>
  <si>
    <t>CH:[362 Dist Station Equipment]</t>
  </si>
  <si>
    <t>CI:[364 Dist Poles, Towers &amp; Fixtures]</t>
  </si>
  <si>
    <t>CJ:[365 Dist Overhead Conductors &amp; Devices]</t>
  </si>
  <si>
    <t>CK:[367 Dist Underground Conductors &amp; Devices]</t>
  </si>
  <si>
    <t>CV:[Crystal River Units 1&amp;2 Coal]</t>
  </si>
  <si>
    <t>CX:[Crystal River Railcars]</t>
  </si>
  <si>
    <t>CZ:[Steam Miscellaneous]</t>
  </si>
  <si>
    <t>DA:[Other Production Miscellaneous]</t>
  </si>
  <si>
    <t>DT:[Anclote Gas Conversion]</t>
  </si>
  <si>
    <t>GK:[353 Trans Station Equip - Total]</t>
  </si>
  <si>
    <t>JQ:[389 General Land &amp; Land Rights]</t>
  </si>
  <si>
    <t>JR:[390 General Structures &amp; Improvements]</t>
  </si>
  <si>
    <t>JS:[391 General Office Furn &amp; Equip]</t>
  </si>
  <si>
    <t>JT:[392 General Transportation Equipment]</t>
  </si>
  <si>
    <t>JU:[393 General Stores Equipment]</t>
  </si>
  <si>
    <t>JV:[394 General Tools Shop &amp; Garage Equip]</t>
  </si>
  <si>
    <t>JW:[395 General Laboratory Equip]</t>
  </si>
  <si>
    <t>JX:[396 General Power Operating Equip]</t>
  </si>
  <si>
    <t>JY:[397 General Communication Equip (Remove ECCR)]</t>
  </si>
  <si>
    <t>JZ:[398 General Misc Equip]</t>
  </si>
  <si>
    <t>KA:[389-399 General Equipment]</t>
  </si>
  <si>
    <t>KC:[301-303 Intangible Plant - Franchise]</t>
  </si>
  <si>
    <t>LI:[Total EPIS Before Other Items from B.S. (above)]</t>
  </si>
  <si>
    <t>LJ:[Add Plant Held for Future Use]</t>
  </si>
  <si>
    <t>LM:[Add ECCR Switches in Account 186]</t>
  </si>
  <si>
    <t>LN:[Add Retired Plant]</t>
  </si>
  <si>
    <t>LX:[Adjusted Total EPIS]</t>
  </si>
  <si>
    <t>LY:[Total per Capital Import Report]</t>
  </si>
  <si>
    <t>LZ:[Difference]</t>
  </si>
  <si>
    <t xml:space="preserve">               AG:[362-Dist Station Equipment - Primary % (Calculated)]</t>
  </si>
  <si>
    <t xml:space="preserve">               AH:[362-Dist Station Equipment - IS Equipment % (Calculated)]</t>
  </si>
  <si>
    <t>AI:[]</t>
  </si>
  <si>
    <t xml:space="preserve">     AJ:[364 - Dist Poles, Towers, &amp; Fixtures - Primary %]</t>
  </si>
  <si>
    <t xml:space="preserve">     AK:[364 - Distr Poles, Towers, &amp; Fixtures - Secondary %]</t>
  </si>
  <si>
    <t xml:space="preserve">     AL:[364 - Distr Poles, Towers, &amp; Fixtures - Lighting %]</t>
  </si>
  <si>
    <t xml:space="preserve">          AM:[364 - Distr Poles, Towers, &amp; Fixtures - Total (Should be 100%)]</t>
  </si>
  <si>
    <t xml:space="preserve">     AO:[365 - Dist OH Conductors &amp; Devices - Primary % Input]</t>
  </si>
  <si>
    <t xml:space="preserve">     AP:[365 - Dist OH Conductors &amp; Devices - Secondary % Input]</t>
  </si>
  <si>
    <t xml:space="preserve">     AQ:[365-Dist Overhead Conductors &amp; Devices - IS Equipment Input]</t>
  </si>
  <si>
    <t xml:space="preserve">               AR:[365 - Dist OH Conductors &amp; Devices - Primary % (Calculated)]</t>
  </si>
  <si>
    <t xml:space="preserve">               AS:[365 - Dist OH Conductors &amp; Devices - Secondary % (Calculated)]</t>
  </si>
  <si>
    <t xml:space="preserve">               AT:[365 - Dist OH Conductors &amp; Devices - IS % (Calculated)]</t>
  </si>
  <si>
    <t>AU:[]</t>
  </si>
  <si>
    <t xml:space="preserve">     AW:[366 Underground Conduit - Primary %]</t>
  </si>
  <si>
    <t xml:space="preserve">     AX:[366 Underground Conduit - Secondary %]</t>
  </si>
  <si>
    <t xml:space="preserve">     AZ:[367 - Dist UG Conductors &amp; Devices - Primary % Input]</t>
  </si>
  <si>
    <t xml:space="preserve">     BA:[367 - Dist UG Conductors &amp; Devices - Secondary % Input]</t>
  </si>
  <si>
    <t xml:space="preserve">     BC:[369 - Dist OH Services %]</t>
  </si>
  <si>
    <t xml:space="preserve">     BD:[369 - Dist UG Services %]</t>
  </si>
  <si>
    <t>BE:[]</t>
  </si>
  <si>
    <t xml:space="preserve">     BF:[373 - Dist Lighting - Primary %]</t>
  </si>
  <si>
    <t xml:space="preserve">     BG:[373 - Dist Lighting - Lighting %]</t>
  </si>
  <si>
    <t xml:space="preserve">     BI:[Total Energy Storage AD]</t>
  </si>
  <si>
    <t xml:space="preserve">          BJ:[Production %]</t>
  </si>
  <si>
    <t xml:space="preserve">          BK:[Distribution %]</t>
  </si>
  <si>
    <t>BN:[Build Balances Needed to Reconcile]</t>
  </si>
  <si>
    <t>BO:[Solar ARO]</t>
  </si>
  <si>
    <t>BP:[Current Date]</t>
  </si>
  <si>
    <t>BQ:[September 2021 (When Solar ARO Begins)]</t>
  </si>
  <si>
    <t>BR:[Solar ARO Adj Activity]</t>
  </si>
  <si>
    <t xml:space="preserve">     BS:[Solar ARO Adj Beginning Balance]</t>
  </si>
  <si>
    <t>BT:[If &gt;= September 2021]</t>
  </si>
  <si>
    <t xml:space="preserve">     BU:[Solar ARO Adj Ending Balance]</t>
  </si>
  <si>
    <t>BV:[]</t>
  </si>
  <si>
    <t>BW:[Battery Storage ARO]</t>
  </si>
  <si>
    <t>BX:[Current Date]</t>
  </si>
  <si>
    <t>BY:[September 2021 (When Battery Storage ARO Begins)]</t>
  </si>
  <si>
    <t>BZ:[Battery Storage ARO Adj Activity]</t>
  </si>
  <si>
    <t xml:space="preserve">     CA:[Battery Storage ARO Adj Beginning Balance]</t>
  </si>
  <si>
    <t>CB:[If &gt;= September 2021]</t>
  </si>
  <si>
    <t>CC:[Battery Storage ARO Adj Ending Balance]</t>
  </si>
  <si>
    <t>CE:[ARO - Other]</t>
  </si>
  <si>
    <t>CF:[Current Date]</t>
  </si>
  <si>
    <t>CG:[December 2023 (When ARO Other Begins)]</t>
  </si>
  <si>
    <t>CH:[ARO - Other Adj Activity]</t>
  </si>
  <si>
    <t xml:space="preserve">     CI:[ARO - Other Adj Beginning Balance]</t>
  </si>
  <si>
    <t>CJ:[If &gt;= November 2023]</t>
  </si>
  <si>
    <t>CK:[ARO - Other Adj Ending Balance]</t>
  </si>
  <si>
    <t>CM:[Items Subject to Allocations:]</t>
  </si>
  <si>
    <t xml:space="preserve">     CN:[353 Trans Station Equip]</t>
  </si>
  <si>
    <t xml:space="preserve">     CO:[356 Trans OH Cond &amp; Devices]</t>
  </si>
  <si>
    <t xml:space="preserve">     CP:[364 Dist Poles, Towers &amp; Fixtures]</t>
  </si>
  <si>
    <t xml:space="preserve">     CQ:[365 Dist Overhead Conductors &amp; Devices]</t>
  </si>
  <si>
    <t xml:space="preserve">     CR:[367 Dist Underground Conductors &amp; Devices]</t>
  </si>
  <si>
    <t>CS:[]</t>
  </si>
  <si>
    <t>CT:[&lt;CALCULATION BEGINS HERE&gt;]</t>
  </si>
  <si>
    <t>CU:[Production Plant - Accum Depr:]</t>
  </si>
  <si>
    <t>CV:[Production Base - Accum Depr:]</t>
  </si>
  <si>
    <t xml:space="preserve">     CW:[Bartow CC]</t>
  </si>
  <si>
    <t xml:space="preserve">     CX:[Hines CC]</t>
  </si>
  <si>
    <t xml:space="preserve">     CY:[Citrus CC #1]</t>
  </si>
  <si>
    <t xml:space="preserve">     CZ:[Citrus CC #2]</t>
  </si>
  <si>
    <t xml:space="preserve">     DA:[Hines Chillers]</t>
  </si>
  <si>
    <t xml:space="preserve">     DB:[Univ of Florida CC]</t>
  </si>
  <si>
    <t xml:space="preserve">     DC:[Undesignated CC]</t>
  </si>
  <si>
    <t xml:space="preserve">     DD:[Crystal River Common]</t>
  </si>
  <si>
    <t xml:space="preserve">     DE:[Crystal River Units 1&amp;2 Coal]</t>
  </si>
  <si>
    <t xml:space="preserve">     DF:[Crystal River Units 4&amp;5 Coal]</t>
  </si>
  <si>
    <t xml:space="preserve">     DG:[Crystal River Railcars]</t>
  </si>
  <si>
    <t xml:space="preserve">     DH:[Osprey CC]</t>
  </si>
  <si>
    <t xml:space="preserve">     DI:[Other Production Miscellaneous]</t>
  </si>
  <si>
    <t xml:space="preserve">     DJ:[Steam Miscellaneous]</t>
  </si>
  <si>
    <t xml:space="preserve">     DK:[ECRC-Base-Multi Plant-Phase II Cooling Water Intake 316(b) (6.0)]</t>
  </si>
  <si>
    <t xml:space="preserve">     DL:[ECRC-Base-Multi Plant-Underground Storage Tanks (10.1)]</t>
  </si>
  <si>
    <t xml:space="preserve">     DM:[ECRC-Base-Crystal River-CAIR/CAMR (7.4)]</t>
  </si>
  <si>
    <t xml:space="preserve">     DN:[ECRC-Base-Multi Plant-Above Ground Tank Sec Cont (4.2)]</t>
  </si>
  <si>
    <t xml:space="preserve">     DO:[ECRC-Base-Crystal River-Effluent Limitation (15.1)]</t>
  </si>
  <si>
    <t xml:space="preserve">     DP:[ECRC-Base-Crystal River-Coal Comb Resid (18.0)]</t>
  </si>
  <si>
    <t xml:space="preserve">          DQ:[Remove ECRC (Base) from Above for Detail Breakout]</t>
  </si>
  <si>
    <t xml:space="preserve">     DR:[ECRC-Energy-Multi Plant-SO2 &amp; NOX Emissions (5.0)]</t>
  </si>
  <si>
    <t xml:space="preserve">     DS:[ECRC-Energy-Crystal River MATS 1&amp;2 (17.2)]</t>
  </si>
  <si>
    <t xml:space="preserve">     DT:[ECRC-Energy-Crystal River MATS 4&amp;5 (17.0)]</t>
  </si>
  <si>
    <t xml:space="preserve">     DU:[ECRC-Energy-Crystal River-CAIR/CAMR (7.4)]</t>
  </si>
  <si>
    <t xml:space="preserve">          DV:[Remove ECRC (Base) from Above - Re Assign to Energy]</t>
  </si>
  <si>
    <t>DW:[Depreciation Study - Base]</t>
  </si>
  <si>
    <t xml:space="preserve">     DX:[348 Production Energy Storage Equipment]</t>
  </si>
  <si>
    <t xml:space="preserve">     DY:[Adjustment to Fin Plng B2 Data - Prod Base]</t>
  </si>
  <si>
    <t xml:space="preserve">          DZ:[Total Production Base - Accum Dep]</t>
  </si>
  <si>
    <t>EA:[]</t>
  </si>
  <si>
    <t>EB:[Production Intermediate:]</t>
  </si>
  <si>
    <t xml:space="preserve">     EC:[Anclote Steam]</t>
  </si>
  <si>
    <t xml:space="preserve">     ED:[Anclote Gas Conversion]</t>
  </si>
  <si>
    <t xml:space="preserve">     EE:[Bartow-Anclote Pipeline]</t>
  </si>
  <si>
    <t xml:space="preserve">     EF:[Suwanee Steam]</t>
  </si>
  <si>
    <t xml:space="preserve">     EG:[Tiger Bay CC]</t>
  </si>
  <si>
    <t xml:space="preserve">     EH:[ECRC-Energy-Anclote Gas Conversion MATS (17.1)]</t>
  </si>
  <si>
    <t xml:space="preserve">          EI:[Remove ECRC (Intermed) from Above - Re Assign to Energy]</t>
  </si>
  <si>
    <t xml:space="preserve">     EJ:[ECRC-Intermediate-Multi Plant-Above Ground Tank Sec Cont (4.3)]</t>
  </si>
  <si>
    <t xml:space="preserve">     EK:[ECRC-Intermediate-Multi Plant-Underground Storage Tanks (10.2)]</t>
  </si>
  <si>
    <t xml:space="preserve">     EL:[ECRC-Intermediate-Crystal River-NPDES (16.0)]</t>
  </si>
  <si>
    <t xml:space="preserve">          EM:[Remove ECRC (Intermed) From Plant Above for Detail Breakout]</t>
  </si>
  <si>
    <t>EN:[Depreciation Study - Intermediate]</t>
  </si>
  <si>
    <t xml:space="preserve">     EO:[Adjustment to Fin Plng B2 Data - Prod Int]</t>
  </si>
  <si>
    <t xml:space="preserve">          EP:[Total Production Intermediate - Accum Depr]</t>
  </si>
  <si>
    <t>EQ:[]</t>
  </si>
  <si>
    <t>ER:[Production Peaking - Accum Depr:]</t>
  </si>
  <si>
    <t xml:space="preserve">     ES:[Avon Park CT]</t>
  </si>
  <si>
    <t xml:space="preserve">     ET:[Inglis CT]</t>
  </si>
  <si>
    <t xml:space="preserve">     EU:[Bartow CT]</t>
  </si>
  <si>
    <t xml:space="preserve">     EV:[Bayboro CT]</t>
  </si>
  <si>
    <t xml:space="preserve">     EW:[Debary CT]</t>
  </si>
  <si>
    <t xml:space="preserve">     EX:[Higgins CT]</t>
  </si>
  <si>
    <t xml:space="preserve">     EY:[Intercession City CT]</t>
  </si>
  <si>
    <t xml:space="preserve">     EZ:[Rio Pinar CT]</t>
  </si>
  <si>
    <t xml:space="preserve">     FA:[Suwannee CT]</t>
  </si>
  <si>
    <t xml:space="preserve">     FB:[Turner CT]</t>
  </si>
  <si>
    <t xml:space="preserve">     FC:[ECRC-Peaking-Multi Plant-Above Ground Tank Sec Cont (4.1)]</t>
  </si>
  <si>
    <t xml:space="preserve">     FD:[ECRC-Peaking-CAIR/CAMR (7.2)]</t>
  </si>
  <si>
    <t xml:space="preserve">          FE:[Remove ECRC (Peaking) from Plant Above for Detail Breakout]</t>
  </si>
  <si>
    <t>FF:[Depreciation Study - Peaking]</t>
  </si>
  <si>
    <t xml:space="preserve">     FG:[Adjustment to Fin Plng B2 Data - Prod Peak]</t>
  </si>
  <si>
    <t xml:space="preserve">          FH:[Total Production Peaking - Accum Depr]</t>
  </si>
  <si>
    <t>FI:[]</t>
  </si>
  <si>
    <t>FJ:[Production Solar - Accum Depr:]</t>
  </si>
  <si>
    <t xml:space="preserve">     FK:[S1 - Columbia Solar]</t>
  </si>
  <si>
    <t xml:space="preserve">     FL:[S1 - Hamilton Solar]</t>
  </si>
  <si>
    <t xml:space="preserve">     FM:[S2 - Debary Solar]</t>
  </si>
  <si>
    <t xml:space="preserve">     FN:[S2 - Trenton Solar]</t>
  </si>
  <si>
    <t xml:space="preserve">     FO:[S2 - Lake Placid Solar]</t>
  </si>
  <si>
    <t xml:space="preserve">     FP:[S3 - Charlie Creek]</t>
  </si>
  <si>
    <t xml:space="preserve">     FQ:[S3 - Duette Solar]</t>
  </si>
  <si>
    <t xml:space="preserve">     FR:[S3 - Santa Fe Solar]</t>
  </si>
  <si>
    <t xml:space="preserve">     FS:[S3 - Sandy Creek Solar]</t>
  </si>
  <si>
    <t xml:space="preserve">     FT:[S3 - Twin Rivers Solar]</t>
  </si>
  <si>
    <t xml:space="preserve">     FU:[SA - Dolphin/Clearwater Aquarium Solar]</t>
  </si>
  <si>
    <t xml:space="preserve">     FV:[SA - Osceola Solar]</t>
  </si>
  <si>
    <t xml:space="preserve">     FW:[SA - Perry Solar]</t>
  </si>
  <si>
    <t xml:space="preserve">     FX:[SA - St. Pete Pier Solar]</t>
  </si>
  <si>
    <t xml:space="preserve">     FY:[SA - Suwannee Solar]</t>
  </si>
  <si>
    <t xml:space="preserve">     FZ:[SA - John Hopkins Solar + Storage]</t>
  </si>
  <si>
    <t xml:space="preserve">     GA:[CEC - Bay Trail Solar]</t>
  </si>
  <si>
    <t xml:space="preserve">     GB:[CEC - Fort Green Solar]</t>
  </si>
  <si>
    <t xml:space="preserve">     GC:[CEC - Hildreth Solar]</t>
  </si>
  <si>
    <t xml:space="preserve">     GD:[CEC - Bay Ranch Solar]</t>
  </si>
  <si>
    <t xml:space="preserve">     GE:[CEC - Hardeetown Solar]</t>
  </si>
  <si>
    <t xml:space="preserve">     GF:[CEC - High Springs Solar]</t>
  </si>
  <si>
    <t xml:space="preserve">     GG:[CEC - PEF Other RUSD Solar]</t>
  </si>
  <si>
    <t xml:space="preserve">     GH:[VF - Hines Floating Solar]</t>
  </si>
  <si>
    <t>GI:[Depreciation Study - Solar]</t>
  </si>
  <si>
    <t xml:space="preserve">          GJ:[Total Production Solar - Accum Depr]</t>
  </si>
  <si>
    <t xml:space="preserve">          GM:[Total Production Plant - Accum Depr]</t>
  </si>
  <si>
    <t>GN:[]</t>
  </si>
  <si>
    <t>GO:[FINAL DISMANTLEMENT:]</t>
  </si>
  <si>
    <t>GP:[FD - Production Base:]</t>
  </si>
  <si>
    <t xml:space="preserve">     GQ:[FD - Bartow CC]</t>
  </si>
  <si>
    <t xml:space="preserve">     GR:[FD - Hines CC]</t>
  </si>
  <si>
    <t xml:space="preserve">     GS:[FD - Citrus CC]</t>
  </si>
  <si>
    <t xml:space="preserve">     GT:[FD - Osprey CC]</t>
  </si>
  <si>
    <t xml:space="preserve">     GU:[FD - Univ of Florida CC]</t>
  </si>
  <si>
    <t xml:space="preserve">     GV:[FD - Crystal River Units 1&amp;2]</t>
  </si>
  <si>
    <t xml:space="preserve">     GW:[FD - Crystal River Units 4&amp;5]</t>
  </si>
  <si>
    <t>GX:[Dismantlement Study - Battery]</t>
  </si>
  <si>
    <t>GY:[Dismantlement Study - Base]</t>
  </si>
  <si>
    <t xml:space="preserve">          GZ:[Total FD - Production Base]</t>
  </si>
  <si>
    <t>HB:[FD - Production Intermediate:]</t>
  </si>
  <si>
    <t xml:space="preserve">     HC:[FD - Anclote Steam]</t>
  </si>
  <si>
    <t xml:space="preserve">     HD:[FD - Bartow-Anclote Pipeline]</t>
  </si>
  <si>
    <t xml:space="preserve">     HE:[FD - Suwannee Steam]</t>
  </si>
  <si>
    <t xml:space="preserve">     HF:[FD - Tiger Bay CC]</t>
  </si>
  <si>
    <t>HG:[Dismantlement Study - Intermediate]</t>
  </si>
  <si>
    <t xml:space="preserve">          HH:[Total FD - Production Intermediate]</t>
  </si>
  <si>
    <t>HI:[]</t>
  </si>
  <si>
    <t>HJ:[FD - Production Peaking]</t>
  </si>
  <si>
    <t xml:space="preserve">     HK:[FD - Avon Park CT]</t>
  </si>
  <si>
    <t xml:space="preserve">     HL:[FD - Bartow CT]</t>
  </si>
  <si>
    <t xml:space="preserve">     HM:[FD - Bayboro CT]</t>
  </si>
  <si>
    <t xml:space="preserve">     HN:[FD - Debary CT]</t>
  </si>
  <si>
    <t xml:space="preserve">     HO:[FD - Higgins CT]</t>
  </si>
  <si>
    <t xml:space="preserve">     HP:[FD - Intercession City CT]</t>
  </si>
  <si>
    <t xml:space="preserve">     HQ:[FD - Rio Pinar CT]</t>
  </si>
  <si>
    <t xml:space="preserve">     HR:[FD - Suwannee CT]</t>
  </si>
  <si>
    <t xml:space="preserve">     HS:[FD - Turner CT]</t>
  </si>
  <si>
    <t>HT:[Dismantlement Study - Peaking]</t>
  </si>
  <si>
    <t xml:space="preserve">          HU:[Total FD - Production Peaking]</t>
  </si>
  <si>
    <t>HV:[]</t>
  </si>
  <si>
    <t>HW:[FD - Production Solar]</t>
  </si>
  <si>
    <t xml:space="preserve">     HX:[FD - S1 - Columbia Solar]</t>
  </si>
  <si>
    <t xml:space="preserve">     HY:[FD - S1 - Hamilton Solar]</t>
  </si>
  <si>
    <t xml:space="preserve">     HZ:[FD - S2 - Debary Solar]</t>
  </si>
  <si>
    <t xml:space="preserve">     IA:[FD - S2 - Trenton Solar]</t>
  </si>
  <si>
    <t xml:space="preserve">     IB:[FD - S2 - Lake Placid Solar]</t>
  </si>
  <si>
    <t xml:space="preserve">     IC:[FD - S3 - Charlie Creek Solar]</t>
  </si>
  <si>
    <t xml:space="preserve">     ID:[FD - S3 -  Duette Solar]</t>
  </si>
  <si>
    <t xml:space="preserve">     IE:[FD - S3 - Santa Fe Solar]</t>
  </si>
  <si>
    <t xml:space="preserve">     IG:[FD - S3 - Sandy Creek Solar]</t>
  </si>
  <si>
    <t xml:space="preserve">     IH:[FD - S3 - Twin Rivers Solar]</t>
  </si>
  <si>
    <t xml:space="preserve">     II:[FD - SA - Dolphin/Clearwater Aquarium Solar]</t>
  </si>
  <si>
    <t xml:space="preserve">     IJ:[FD - SA - Osceola Solar]</t>
  </si>
  <si>
    <t xml:space="preserve">     IK:[FD - SA - Perry Solar]</t>
  </si>
  <si>
    <t xml:space="preserve">     IL:[FD - SA - St Pete Pier Solar]</t>
  </si>
  <si>
    <t xml:space="preserve">     IM:[FD - SA - Suwannee Solar]</t>
  </si>
  <si>
    <t xml:space="preserve">     IN:[FD - CEC - Bay Trail Solar]</t>
  </si>
  <si>
    <t xml:space="preserve">     IO:[FD - CEC - Fort Green Solar]</t>
  </si>
  <si>
    <t xml:space="preserve">     IP:[FD - CEC - Hildreth Solar]</t>
  </si>
  <si>
    <t xml:space="preserve">     IQ:[FD - CEC - Bay Ranch Solar]</t>
  </si>
  <si>
    <t xml:space="preserve">     IR:[FD - CEC - Hardeetown Solar]</t>
  </si>
  <si>
    <t xml:space="preserve">     IS:[FD - CEC - High Springs Solar]</t>
  </si>
  <si>
    <t xml:space="preserve">     IT:[FD - CEC - PEF Other RUSD Solar]</t>
  </si>
  <si>
    <t>IU:[Dismantlement Study - Solar]</t>
  </si>
  <si>
    <t xml:space="preserve">          IV:[Total FD - Production Solar]</t>
  </si>
  <si>
    <t>IY:[]</t>
  </si>
  <si>
    <t>IZ:[Transmission Plant - Accum Depr:]</t>
  </si>
  <si>
    <t xml:space="preserve">     JA:[350 Trans Land &amp; Land Rights]</t>
  </si>
  <si>
    <t xml:space="preserve">     JB:[351 Trans Energy Storage Equipment]</t>
  </si>
  <si>
    <t xml:space="preserve">     JC:[352 Trans Structures &amp; Improvements]</t>
  </si>
  <si>
    <t xml:space="preserve">     JD:[353 Trans Station Equip - Production Base]</t>
  </si>
  <si>
    <t xml:space="preserve">     JE:[353 Trans Station Equip - Production Intermediate]</t>
  </si>
  <si>
    <t xml:space="preserve">     JF:[353 Trans Station Equip - Production Peaking]</t>
  </si>
  <si>
    <t xml:space="preserve">     JG:[353 Trans Station Equip - Production Solar]</t>
  </si>
  <si>
    <t xml:space="preserve">     JH:[353 Trans Station Equip - Transmission]</t>
  </si>
  <si>
    <t xml:space="preserve">          JI:[353 Trans Station Equip - Total]</t>
  </si>
  <si>
    <t xml:space="preserve">     JJ:[353.2 Trans Energy Control Center]</t>
  </si>
  <si>
    <t xml:space="preserve">     JK:[354 Trans Towers &amp; Fixtures]</t>
  </si>
  <si>
    <t xml:space="preserve">     JL:[355 Trans Poles &amp; Fixtures]</t>
  </si>
  <si>
    <t xml:space="preserve">     JM:[356 Trans Overhead Conductors &amp; Devices - Primary (Radials)]</t>
  </si>
  <si>
    <t xml:space="preserve">     JN:[356 Trans Overhead Conductors &amp; Devices - Transmission]</t>
  </si>
  <si>
    <t xml:space="preserve">          JO:[356 Trans Overhead Conductors &amp; Devices - Total]</t>
  </si>
  <si>
    <t xml:space="preserve">     JP:[357 Trans Underground Conduit]</t>
  </si>
  <si>
    <t xml:space="preserve">     JQ:[358 Trans Underground Conductors &amp; Devices]</t>
  </si>
  <si>
    <t xml:space="preserve">     JR:[359 Trans Roads &amp; Trails]</t>
  </si>
  <si>
    <t>JS:[SPP]</t>
  </si>
  <si>
    <t xml:space="preserve">          JT:[SPP - 350 Trans Land &amp; Land Rights]</t>
  </si>
  <si>
    <t xml:space="preserve">          JU:[SPP - 352 Trans Structures &amp; Improvements]</t>
  </si>
  <si>
    <t xml:space="preserve">          JV:[SPP - 353 Trans Station Equip - Transmission]</t>
  </si>
  <si>
    <t xml:space="preserve">          JW:[SPP - 354 Trans Towers &amp; Fixtures]</t>
  </si>
  <si>
    <t xml:space="preserve">          JX:[SPP - 355 Trans Poles &amp; Fixtures]</t>
  </si>
  <si>
    <t xml:space="preserve">          JY:[SPP - 356 Trans Overhead Conductors &amp; Devices - Transmission]</t>
  </si>
  <si>
    <t xml:space="preserve">          JZ:[SPP - 357 Trans Underground Conduit]</t>
  </si>
  <si>
    <t xml:space="preserve">          KA:[SPP - Transmission Total]</t>
  </si>
  <si>
    <t xml:space="preserve">          KB:[SPP - Transmission (to Net Section Out)]</t>
  </si>
  <si>
    <t>KC:[Depreciation Study - Transmission - Base]</t>
  </si>
  <si>
    <t>KD:[Depreciation Study - Transmission - Intermediate]</t>
  </si>
  <si>
    <t>KE:[Depreciation Study - Transmission - Peaking]</t>
  </si>
  <si>
    <t>KF:[Depreciation Study - Transmission - Solar]</t>
  </si>
  <si>
    <t>KG:[Depreciation Study - Transmission]</t>
  </si>
  <si>
    <t xml:space="preserve">     KH:[Adjustment to Fin Plng B2 Data - Trans]</t>
  </si>
  <si>
    <t xml:space="preserve">          KI:[Total Transmission Plant - Accum Depr]</t>
  </si>
  <si>
    <t>KK:[Distribution Plant - Accum Depr:]</t>
  </si>
  <si>
    <t xml:space="preserve">     KL:[360 Dist Land and Land Rights - Primary]</t>
  </si>
  <si>
    <t xml:space="preserve">     KM:[361 Dist Structures &amp; Improvements - Primary]</t>
  </si>
  <si>
    <t xml:space="preserve">     KN:[362 Dist Station Equipment - Primary]</t>
  </si>
  <si>
    <t xml:space="preserve">     KO:[362 Dist Station Equipment - IS Equipment]</t>
  </si>
  <si>
    <t xml:space="preserve">          KP:[362 Dist Station Equipment - Total]</t>
  </si>
  <si>
    <t xml:space="preserve">     KQ:[363 Dist Energy Storage Equipment]</t>
  </si>
  <si>
    <t xml:space="preserve">     KR:[364 Dist Poles, Towers &amp; Fixtures - Primary]</t>
  </si>
  <si>
    <t xml:space="preserve">     KS:[364 Dist Poles, Towers &amp; Fixtures - Secondary]</t>
  </si>
  <si>
    <t xml:space="preserve">     KT:[364 Dist Poles, Towers &amp; Fixtures - Lighting]</t>
  </si>
  <si>
    <t xml:space="preserve">          KU:[364 Dist Poles, Towers &amp; Fixtures - Total]</t>
  </si>
  <si>
    <t xml:space="preserve">     KV:[365 Dist Overhead Conductors &amp; Devices - Primary]</t>
  </si>
  <si>
    <t xml:space="preserve">     KW:[365 Dist Overhead Conductors &amp; Devices - Secondary]</t>
  </si>
  <si>
    <t xml:space="preserve">     KX:[365 Dist Overhead Conductors &amp; Devices - IS Equipment]</t>
  </si>
  <si>
    <t xml:space="preserve">          KY:[365 Dist Overhead Conductors &amp; Devices - Total]</t>
  </si>
  <si>
    <t xml:space="preserve">     KZ:[366 Dist Underground Conduit - Primary]</t>
  </si>
  <si>
    <t xml:space="preserve">     LA:[367 Dist Underground Conductors &amp; Devices - Primary]</t>
  </si>
  <si>
    <t xml:space="preserve">     LB:[367 Dist Underground Conductors &amp; Devices - Secondary]</t>
  </si>
  <si>
    <t xml:space="preserve">          LC:[367 Dist Underground Conductors &amp; Devices - Total]</t>
  </si>
  <si>
    <t xml:space="preserve">     LD:[368 Dist Line Transformers - Secondary]</t>
  </si>
  <si>
    <t xml:space="preserve">     LE:[369 Dist Services - Overhead - Service]</t>
  </si>
  <si>
    <t xml:space="preserve">     LF:[369 Dist Services - Underground - Service]</t>
  </si>
  <si>
    <t xml:space="preserve">          LG:[369 Dist Services - Total]</t>
  </si>
  <si>
    <t xml:space="preserve">     LH:[370 Dist Meter Equipment - Metering]</t>
  </si>
  <si>
    <t xml:space="preserve">          LI:[370.7 DC Fast Chargers]</t>
  </si>
  <si>
    <t xml:space="preserve">     LJ:[371 Dist Installs on Customer Premise (Premier Power Service) - Metering]</t>
  </si>
  <si>
    <t xml:space="preserve">     LK:[373 Dist Street Light &amp; Signal Systems - Lighting]</t>
  </si>
  <si>
    <t xml:space="preserve">     LL:[ECRC-Distribution-Sea Turtle Lighting (9.0)]</t>
  </si>
  <si>
    <t xml:space="preserve">          LM:[Remove ECRC (Distribution) from Above for Detail Breakout]</t>
  </si>
  <si>
    <t>LN:[SPP]</t>
  </si>
  <si>
    <t xml:space="preserve">          LO:[SPP - 360 Dist Land and Land Rights]</t>
  </si>
  <si>
    <t xml:space="preserve">          LP:[SPP - 361 Distr Struct &amp; Improv]</t>
  </si>
  <si>
    <t xml:space="preserve">                    LQ:[SPP - 362 Dist Station Equipment - Primary]</t>
  </si>
  <si>
    <t xml:space="preserve">                    LR:[SPP - 362 Dist Station Equipment - IS Equipment]</t>
  </si>
  <si>
    <t xml:space="preserve">          LS:[SPP - 362 Dist Station Equipment - Total]</t>
  </si>
  <si>
    <t xml:space="preserve">                    LT:[SPP - 364 Dist Poles, Towers, &amp; Fixtures - Primary]</t>
  </si>
  <si>
    <t xml:space="preserve">                    LU:[SPP - 364 Dist Poles, Towers, &amp; Fixtures - Secondary]</t>
  </si>
  <si>
    <t xml:space="preserve">                    LV:[SPP - 364 Dist Poles, Towers, &amp; Fixtures - Lighting]</t>
  </si>
  <si>
    <t xml:space="preserve">          LW:[SPP - 364 Dist Poles, Towers, &amp; Fixtures - Total]</t>
  </si>
  <si>
    <t xml:space="preserve">                    LX:[SPP - 365 Dist Overhead Conductors &amp; Devices - Primary]</t>
  </si>
  <si>
    <t xml:space="preserve">                    LY:[SPP - 365 Dist Overhead Conductors &amp; Devices - Secondary]</t>
  </si>
  <si>
    <t xml:space="preserve">                    LZ:[SPP - 365 Dist Overhead Conductors &amp; Devices - IS Equipment]</t>
  </si>
  <si>
    <t xml:space="preserve">          MA:[SPP - 365 Dist Overhead Conductors &amp; Devices - Total]</t>
  </si>
  <si>
    <t xml:space="preserve">          MB:[SPP - 366 Dist Underground Conduit - Primary]</t>
  </si>
  <si>
    <t xml:space="preserve">                    MC:[SPP - 367 Dist Underground Conductors &amp; Devices - Primary]</t>
  </si>
  <si>
    <t xml:space="preserve">                    MD:[SPP - 367 Dist Underground Conductors &amp; Devices - Secondary]</t>
  </si>
  <si>
    <t xml:space="preserve">          ME:[SPP - 367 Dist Underground Conductors &amp; Devices - Total]</t>
  </si>
  <si>
    <t xml:space="preserve">          MF:[SPP - 368 Dist Line Transformers - Secondary]</t>
  </si>
  <si>
    <t xml:space="preserve">                    MG:[SPP - 369 Dist Services - Overhead]</t>
  </si>
  <si>
    <t xml:space="preserve">                    MH:[SPP - 369 Dist Services - Underground]</t>
  </si>
  <si>
    <t xml:space="preserve">          MI:[SPP - 369 Dist Services - Total]</t>
  </si>
  <si>
    <t xml:space="preserve">          MJ:[SPP - 370 Dist Meter Equipment - Metering]</t>
  </si>
  <si>
    <t xml:space="preserve">          MK:[SPP - 371 Distr Install - Customer Premises - Metering]</t>
  </si>
  <si>
    <t xml:space="preserve">          ML:[SPP - 373 Dist Street Light &amp; Signal Systems - Lighting]</t>
  </si>
  <si>
    <t xml:space="preserve">          MM:[SPP - Distribution Total]</t>
  </si>
  <si>
    <t xml:space="preserve">          MN:[SPP - Distribution Total (To Net Section Out)]</t>
  </si>
  <si>
    <t>MO:[Depreciation Study - Distribution - Primary]</t>
  </si>
  <si>
    <t>MP:[Depreciation Study - Distribution - Secondary]</t>
  </si>
  <si>
    <t>MQ:[Depreciation Study - Distribution - Services]</t>
  </si>
  <si>
    <t>MR:[Depreciation Study - Distribution - Meters]</t>
  </si>
  <si>
    <t>MS:[Depreciation Study - Distribution - Lighting]</t>
  </si>
  <si>
    <t xml:space="preserve">     MT:[Adjustment to Fin Plng B2 Data - Prod Dist]</t>
  </si>
  <si>
    <t xml:space="preserve">          MU:[Total Distribution Plant - Accum Depr]</t>
  </si>
  <si>
    <t>MV:[]</t>
  </si>
  <si>
    <t>MW:[General - Accum Depr:]</t>
  </si>
  <si>
    <t xml:space="preserve">     MX:[389 General Land &amp; Land Rights]</t>
  </si>
  <si>
    <t xml:space="preserve">     MY:[390 General Structures &amp; Improvements]</t>
  </si>
  <si>
    <t xml:space="preserve">     MZ:[391 General Office Furn &amp; Equip]</t>
  </si>
  <si>
    <t xml:space="preserve">     NA:[392 General Transportation Equipment]</t>
  </si>
  <si>
    <t xml:space="preserve">     NB:[393 General Stores Equipment]</t>
  </si>
  <si>
    <t xml:space="preserve">     NC:[394 General Tools Shop &amp; Garage Equipment]</t>
  </si>
  <si>
    <t xml:space="preserve">     ND:[395 General Laboratory Equipment]</t>
  </si>
  <si>
    <t xml:space="preserve">     NE:[396 General Power Operating Equipment]</t>
  </si>
  <si>
    <t xml:space="preserve">     NF:[397 General Communication Equip (Remove ECCR)]</t>
  </si>
  <si>
    <t xml:space="preserve">     NG:[398 General Misc Equipment]</t>
  </si>
  <si>
    <t xml:space="preserve">     NH:[301-303 Intangible Plant - Franchise]</t>
  </si>
  <si>
    <t xml:space="preserve">     NI:[301-303 Intangible Plant - Customer Connect]</t>
  </si>
  <si>
    <t xml:space="preserve">     NJ:[301-303 Ingangible Plant - Software &amp; Other (Remove ECCR)]</t>
  </si>
  <si>
    <t xml:space="preserve">     NK:[389-399 General Equipment]</t>
  </si>
  <si>
    <t>NL:[Depreciation Study - General/Intangible]</t>
  </si>
  <si>
    <t xml:space="preserve">     NM:[Adjustment to Fin Plng B2 Data - General]</t>
  </si>
  <si>
    <t xml:space="preserve">          NN:[Total General - Accum Depr]</t>
  </si>
  <si>
    <t>NO:[]</t>
  </si>
  <si>
    <t>NP:[Total Accum Deprec Items from Above]</t>
  </si>
  <si>
    <t>NR:[Other Items from Balance Sheet Not Included Above:]</t>
  </si>
  <si>
    <t xml:space="preserve">     NS:[Nuclear RWIP]</t>
  </si>
  <si>
    <t xml:space="preserve">     NT:[Acct 108060 Accum Deprec OATT Contra (0% Retail Allocator)]</t>
  </si>
  <si>
    <t xml:space="preserve">     NU:[Acct 108087 - Accel Amort (CR 4&amp;5)]</t>
  </si>
  <si>
    <t xml:space="preserve">     NV:[Acct 108155 FAS 143 COR Contra (adjust as ARO)]</t>
  </si>
  <si>
    <t xml:space="preserve">     NW:[Acct 108201 Accumulated DD&amp;A - Capital Lease (Op)]</t>
  </si>
  <si>
    <t xml:space="preserve">     NX:[Acct 108202 Accumulated DD&amp;A - ROU Asset (Op Leases)]</t>
  </si>
  <si>
    <t xml:space="preserve">     NY:[Acct 108306(new)108405(old) Non Rad Decom - Whls COR (adjust as ARO)]</t>
  </si>
  <si>
    <t xml:space="preserve">     NZ:[Acct 108307(new) 108404(old) Non Rad Decom - Retail COR (adjust as ARO)]</t>
  </si>
  <si>
    <t xml:space="preserve">     OA:[Acct 108308(new)108403(old) Rad Decom COR (adj as Non-Reg pre 12/2020, as ARO at]</t>
  </si>
  <si>
    <t xml:space="preserve">     OB:[Acct 108309(new)108402(old) Non Rad Decom - UNFD - Whls COR (adjust as ARO)]</t>
  </si>
  <si>
    <t xml:space="preserve">     OC:[Acct 108315 ARO Accum Depr - Coal Ash]</t>
  </si>
  <si>
    <t xml:space="preserve">     OD:[Acct 108499 - ARO Asset Accumulated Depreciation]</t>
  </si>
  <si>
    <t xml:space="preserve">     OE:[Acct 108 - Dismantlement Accrual - 2022 Settlement]</t>
  </si>
  <si>
    <t xml:space="preserve">     OF:[CCP Removal Cost Cumulative Forecast Activity model depr group "ZZZ_DEL_none ass]</t>
  </si>
  <si>
    <t xml:space="preserve">     OG:[Acct 108600 SCHM Retirement Wip]</t>
  </si>
  <si>
    <t xml:space="preserve">     OH:[Acct 108620 RWIP - Reg Liability]</t>
  </si>
  <si>
    <t xml:space="preserve">     OI:[Acct 108630 Nuc Decomm Charge (non ARO)]</t>
  </si>
  <si>
    <t xml:space="preserve">     OJ:[Acct 108640 ARO Liability - Ash Mgmt]</t>
  </si>
  <si>
    <t xml:space="preserve">     OK:[Acct 115 Acquisition Adj]</t>
  </si>
  <si>
    <t xml:space="preserve">     OL:[Acct 122 Accum Deprec Non-Utility Property from B.S.]</t>
  </si>
  <si>
    <t xml:space="preserve">     OM:[ARO - Solar Plants]</t>
  </si>
  <si>
    <t xml:space="preserve">     ON:[ARO - Battery Storage ARO]</t>
  </si>
  <si>
    <t xml:space="preserve">     OO:[ARO - Other]</t>
  </si>
  <si>
    <t xml:space="preserve">     OP:[Adjusting Entry: On-Top Journal Entries]</t>
  </si>
  <si>
    <t xml:space="preserve">     OQ:[Adjusting Entry: RWIP On Unused Depreciation Groups (Listed in Check to Capital ]</t>
  </si>
  <si>
    <t xml:space="preserve">     OS:[ARO from B2 Capital Forecast]</t>
  </si>
  <si>
    <t xml:space="preserve">          OT:[Total Other Items from Balance Sheet Items Not Included Above]</t>
  </si>
  <si>
    <t xml:space="preserve">          OV:[Total  Accumulated Depreciation Before Balancing Adjustments]</t>
  </si>
  <si>
    <t xml:space="preserve">     OW:[Add difference between capital import and balance sheet]</t>
  </si>
  <si>
    <t>OX:[Total Accumulated Depreciation - Final Adjusted]</t>
  </si>
  <si>
    <t>OZ:[&lt;CHECK TO CAPITAL IMPORT&gt;]</t>
  </si>
  <si>
    <t>PA:[Total Accumulated Depreciation Before Items from B.S. (above)]</t>
  </si>
  <si>
    <t xml:space="preserve">     PB:[Add ECRC Model Depr Groups]</t>
  </si>
  <si>
    <t xml:space="preserve">     PC:[Add Asset Retirement Obligation (Solar)]</t>
  </si>
  <si>
    <t xml:space="preserve">     PD:[Add Asset Retirement Obligation (Battery Storage)]</t>
  </si>
  <si>
    <t xml:space="preserve">     PE:[Add Asset Retirement Obligation]</t>
  </si>
  <si>
    <t xml:space="preserve">     PF:[Add COR Contra]</t>
  </si>
  <si>
    <t xml:space="preserve">     PG:[Add Non-Utility Property]</t>
  </si>
  <si>
    <t xml:space="preserve">     PH:[Add Plant Held for Future Use]</t>
  </si>
  <si>
    <t>PI:[Add CR3 Nuclear]</t>
  </si>
  <si>
    <t xml:space="preserve">     PJ:[Add Levy Nuclear]</t>
  </si>
  <si>
    <t xml:space="preserve">     PK:[Add Crystal River Ash Strategy - ECRC]</t>
  </si>
  <si>
    <t xml:space="preserve">     PL:[Add Crystal River CAIR - ECRC]</t>
  </si>
  <si>
    <t xml:space="preserve">     PM:[Add ECCR Switches in Account 186]</t>
  </si>
  <si>
    <t xml:space="preserve">     PN:[Add Retired Plant]</t>
  </si>
  <si>
    <t>PO:[Adjusted Total Accumulated Depreciation]</t>
  </si>
  <si>
    <t>PP:[Total per Capital Import Report]</t>
  </si>
  <si>
    <t>PQ:[Difference]</t>
  </si>
  <si>
    <t>PR:[]</t>
  </si>
  <si>
    <t>PS:[&lt;CHECK TO BALANCE SHEET&gt;]</t>
  </si>
  <si>
    <t xml:space="preserve">     PT:[Account 108 - Accum Deprec]</t>
  </si>
  <si>
    <t xml:space="preserve">     PU:[Account 111 - Accum Amort]</t>
  </si>
  <si>
    <t xml:space="preserve">     PV:[Account 115 - Accum Amort Acq Adj]</t>
  </si>
  <si>
    <t xml:space="preserve">     PW:[Account 119 - Accum Deprec Other Util Prop]</t>
  </si>
  <si>
    <t xml:space="preserve">     PX:[Account 122 - Accum Amort Non Utility Property]</t>
  </si>
  <si>
    <t>PY:[Total Accumulated Depreciation per Balance Sheet]</t>
  </si>
  <si>
    <t>PZ:[Total Accumulated Depreciation Above]</t>
  </si>
  <si>
    <t>QA:[Variance to Balance Sheet]</t>
  </si>
  <si>
    <t>QD:[108 Contra OATT]</t>
  </si>
  <si>
    <t>QE:[108 FAS 143 Contra COR]</t>
  </si>
  <si>
    <t>QF:[108 ARO - Coal Ash]</t>
  </si>
  <si>
    <t>QG:[108 Non Rad Decom - Whlse COR]</t>
  </si>
  <si>
    <t>QH:[108 Non Rad Decom - Retail COR]</t>
  </si>
  <si>
    <t>QI:[108 Rad Decom COR - Non Reg &amp; Misc]</t>
  </si>
  <si>
    <t>QJ:[108 Non Rad Decom - UNFD - Whlse COR]</t>
  </si>
  <si>
    <t>QK:[108 ARO]</t>
  </si>
  <si>
    <t>QL:[108 Nuclear Decom Charge]</t>
  </si>
  <si>
    <t>QM:[108 ARO - Ash Management]</t>
  </si>
  <si>
    <t>QN:[115 Acquisition Adj]</t>
  </si>
  <si>
    <t>QO:[122 Non Utility Property]</t>
  </si>
  <si>
    <t>QQ:[Production Base]</t>
  </si>
  <si>
    <t>QR:[Production Intermediate]</t>
  </si>
  <si>
    <t>QS:[Production Peaking]</t>
  </si>
  <si>
    <t>QT:[Production Solar]</t>
  </si>
  <si>
    <t xml:space="preserve">     QU:[Total Production]</t>
  </si>
  <si>
    <t>QV:[]</t>
  </si>
  <si>
    <t>QW:[Transmission Base]</t>
  </si>
  <si>
    <t>QX:[Transmission Intermediate]</t>
  </si>
  <si>
    <t>QY:[Transmission Peaking]</t>
  </si>
  <si>
    <t>QZ:[Transmission Solar]</t>
  </si>
  <si>
    <t>RA:[Transmission]</t>
  </si>
  <si>
    <t xml:space="preserve">     RB:[Total Transmission]</t>
  </si>
  <si>
    <t>RD:[Distribution Primary]</t>
  </si>
  <si>
    <t>RE:[Distribution Secondary]</t>
  </si>
  <si>
    <t>RF:[Distribution Services]</t>
  </si>
  <si>
    <t>RG:[Distribution Metering]</t>
  </si>
  <si>
    <t>RH:[Distribution Lighting]</t>
  </si>
  <si>
    <t>RI:[Distribution IS Equipment]</t>
  </si>
  <si>
    <t xml:space="preserve">     RJ:[Total Distrbution]</t>
  </si>
  <si>
    <t>RK:[]</t>
  </si>
  <si>
    <t>RL:[General]</t>
  </si>
  <si>
    <t>RN:[Grand Total Acc. Depreciation (This Section)]</t>
  </si>
  <si>
    <t>RO:[Total Acc. Depreciation]</t>
  </si>
  <si>
    <t>RP:[Variance]</t>
  </si>
  <si>
    <t>RQ:[End Method Calls]</t>
  </si>
  <si>
    <t>RS:[end if]</t>
  </si>
  <si>
    <t>AO:[365 - Dist OH Conductors &amp; Devices - Primary % Input]</t>
  </si>
  <si>
    <t>AP:[365 - Dist OH Conductors &amp; Devices - Secondary % Input]</t>
  </si>
  <si>
    <t>AQ:[365-Dist Overhead Conductors &amp; Devices - IS Equipment Input]</t>
  </si>
  <si>
    <t>CN:[353 Trans Station Equip]</t>
  </si>
  <si>
    <t>CP:[364 Dist Poles, Towers &amp; Fixtures]</t>
  </si>
  <si>
    <t>CQ:[365 Dist Overhead Conductors &amp; Devices]</t>
  </si>
  <si>
    <t>CR:[367 Dist Underground Conductors &amp; Devices]</t>
  </si>
  <si>
    <t>CW:[Bartow CC]</t>
  </si>
  <si>
    <t>CX:[Hines CC]</t>
  </si>
  <si>
    <t>DB:[Univ of Florida CC]</t>
  </si>
  <si>
    <t>DC:[Undesignated CC]</t>
  </si>
  <si>
    <t>DE:[Crystal River Units 1&amp;2 Coal]</t>
  </si>
  <si>
    <t>DF:[Crystal River Units 4&amp;5 Coal]</t>
  </si>
  <si>
    <t>DG:[Crystal River Railcars]</t>
  </si>
  <si>
    <t>DI:[Other Production Miscellaneous]</t>
  </si>
  <si>
    <t>DJ:[Steam Miscellaneous]</t>
  </si>
  <si>
    <t>DZ:[Total Production Base - Accum Dep]</t>
  </si>
  <si>
    <t>EC:[Anclote Steam]</t>
  </si>
  <si>
    <t>ED:[Anclote Gas Conversion]</t>
  </si>
  <si>
    <t>EF:[Suwanee Steam]</t>
  </si>
  <si>
    <t>EG:[Tiger Bay CC]</t>
  </si>
  <si>
    <t>EP:[Total Production Intermediate - Accum Depr]</t>
  </si>
  <si>
    <t>ES:[Avon Park CT]</t>
  </si>
  <si>
    <t>EU:[Bartow CT]</t>
  </si>
  <si>
    <t>EV:[Bayboro CT]</t>
  </si>
  <si>
    <t>EW:[Debary CT]</t>
  </si>
  <si>
    <t>EX:[Higgins CT]</t>
  </si>
  <si>
    <t>EY:[Intercession City CT]</t>
  </si>
  <si>
    <t>EZ:[Rio Pinar CT]</t>
  </si>
  <si>
    <t>FA:[Suwannee CT]</t>
  </si>
  <si>
    <t>FB:[Turner CT]</t>
  </si>
  <si>
    <t>FH:[Total Production Peaking - Accum Depr]</t>
  </si>
  <si>
    <t>GM:[Total Production Plant - Accum Depr]</t>
  </si>
  <si>
    <t>JA:[350 Trans Land &amp; Land Rights]</t>
  </si>
  <si>
    <t>JC:[352 Trans Structures &amp; Improvements]</t>
  </si>
  <si>
    <t>JD:[353 Trans Station Equip - Production Base]</t>
  </si>
  <si>
    <t>JE:[353 Trans Station Equip - Production Intermediate]</t>
  </si>
  <si>
    <t>JF:[353 Trans Station Equip - Production Peaking]</t>
  </si>
  <si>
    <t>JH:[353 Trans Station Equip - Transmission]</t>
  </si>
  <si>
    <t>JI:[353 Trans Station Equip - Total]</t>
  </si>
  <si>
    <t>JK:[354 Trans Towers &amp; Fixtures]</t>
  </si>
  <si>
    <t>JL:[355 Trans Poles &amp; Fixtures]</t>
  </si>
  <si>
    <t>JP:[357 Trans Underground Conduit]</t>
  </si>
  <si>
    <t>JQ:[358 Trans Underground Conductors &amp; Devices]</t>
  </si>
  <si>
    <t>JR:[359 Trans Roads &amp; Trails]</t>
  </si>
  <si>
    <t>KI:[Total Transmission Plant - Accum Depr]</t>
  </si>
  <si>
    <t>KL:[360 Dist Land and Land Rights - Primary]</t>
  </si>
  <si>
    <t>KM:[361 Dist Structures &amp; Improvements - Primary]</t>
  </si>
  <si>
    <t>KO:[362 Dist Station Equipment - IS Equipment]</t>
  </si>
  <si>
    <t>KP:[362 Dist Station Equipment - Total]</t>
  </si>
  <si>
    <t>KR:[364 Dist Poles, Towers &amp; Fixtures - Primary]</t>
  </si>
  <si>
    <t>KS:[364 Dist Poles, Towers &amp; Fixtures - Secondary]</t>
  </si>
  <si>
    <t>KT:[364 Dist Poles, Towers &amp; Fixtures - Lighting]</t>
  </si>
  <si>
    <t>KU:[364 Dist Poles, Towers &amp; Fixtures - Total]</t>
  </si>
  <si>
    <t>KV:[365 Dist Overhead Conductors &amp; Devices - Primary]</t>
  </si>
  <si>
    <t>KW:[365 Dist Overhead Conductors &amp; Devices - Secondary]</t>
  </si>
  <si>
    <t>KX:[365 Dist Overhead Conductors &amp; Devices - IS Equipment]</t>
  </si>
  <si>
    <t>KY:[365 Dist Overhead Conductors &amp; Devices - Total]</t>
  </si>
  <si>
    <t>LA:[367 Dist Underground Conductors &amp; Devices - Primary]</t>
  </si>
  <si>
    <t>LB:[367 Dist Underground Conductors &amp; Devices - Secondary]</t>
  </si>
  <si>
    <t>LC:[367 Dist Underground Conductors &amp; Devices - Total]</t>
  </si>
  <si>
    <t>LD:[368 Dist Line Transformers - Secondary]</t>
  </si>
  <si>
    <t>LE:[369 Dist Services - Overhead - Service]</t>
  </si>
  <si>
    <t>LH:[370 Dist Meter Equipment - Metering]</t>
  </si>
  <si>
    <t>LJ:[371 Dist Installs on Customer Premise (Premier Power Service) - Metering]</t>
  </si>
  <si>
    <t>MU:[Total Distribution Plant - Accum Depr]</t>
  </si>
  <si>
    <t>MX:[389 General Land &amp; Land Rights]</t>
  </si>
  <si>
    <t>MY:[390 General Structures &amp; Improvements]</t>
  </si>
  <si>
    <t>MZ:[391 General Office Furn &amp; Equip]</t>
  </si>
  <si>
    <t>NA:[392 General Transportation Equipment]</t>
  </si>
  <si>
    <t>NB:[393 General Stores Equipment]</t>
  </si>
  <si>
    <t>NC:[394 General Tools Shop &amp; Garage Equipment]</t>
  </si>
  <si>
    <t>ND:[395 General Laboratory Equipment]</t>
  </si>
  <si>
    <t>NE:[396 General Power Operating Equipment]</t>
  </si>
  <si>
    <t>NF:[397 General Communication Equip (Remove ECCR)]</t>
  </si>
  <si>
    <t>NG:[398 General Misc Equipment]</t>
  </si>
  <si>
    <t>NK:[389-399 General Equipment]</t>
  </si>
  <si>
    <t>OV:[Total  Accumulated Depreciation Before Balancing Adjustments]</t>
  </si>
  <si>
    <t>PE:[Add Asset Retirement Obligation]</t>
  </si>
  <si>
    <t>PF:[Add COR Contra]</t>
  </si>
  <si>
    <t>PG:[Add Non-Utility Property]</t>
  </si>
  <si>
    <t>PJ:[Add Levy Nuclear]</t>
  </si>
  <si>
    <t>Y:[]</t>
  </si>
  <si>
    <t>Z:[Distribution Allocators (Modeled After EPIS)]</t>
  </si>
  <si>
    <t>AA:[362 Dist Station Equipment - Primary %]</t>
  </si>
  <si>
    <t>AB:[362 Dist Station Equipment - IS Equip %]</t>
  </si>
  <si>
    <t>AD:[364 Dist Poles, Towers, &amp; Fixtures - Primary %]</t>
  </si>
  <si>
    <t>AE:[364 Dist Poles, Towers, &amp; Fixtures - Secondary %]</t>
  </si>
  <si>
    <t>AF:[364 Dist Poles, Towers, &amp; Fixtures - Lighting %]</t>
  </si>
  <si>
    <t>AH:[365 Dist Overhead Conductors &amp; Devices - Primary %]</t>
  </si>
  <si>
    <t>AI:[365 Dist Overhead Conductors &amp; Devices - Secondary %]</t>
  </si>
  <si>
    <t>AJ:[365 Dist Overhead Conductors &amp; Devices - IS %]</t>
  </si>
  <si>
    <t>AK:[]</t>
  </si>
  <si>
    <t>AL:[369 Dist Overhead Services %]</t>
  </si>
  <si>
    <t>AM:[369 Dist Underground Services %]</t>
  </si>
  <si>
    <t>AO:[367 Dist Underground Conductor &amp; Devices - Primary %]</t>
  </si>
  <si>
    <t>AP:[367 Dist Underground Conductor &amp; Devices - Secondary %]</t>
  </si>
  <si>
    <t>AR:[Energy Storage Equipment (Allocated 50/50 Production &amp; Distribution]</t>
  </si>
  <si>
    <t>AT:[SPP - Transmission (Inputs from Monthly)]</t>
  </si>
  <si>
    <t>AU:[SPP - Distribution (Inputs from Monthly)]</t>
  </si>
  <si>
    <t>AW:[SPP Allocation Model Using B2 Forecast]</t>
  </si>
  <si>
    <t>AX:[SPP 364 Dist Poles, Towers, &amp; Fixtures]</t>
  </si>
  <si>
    <t>AY:[SPP 365 Dist Overhead Conductors &amp; Devices]</t>
  </si>
  <si>
    <t>AZ:[SPP 368 Dist Transformers - Secondary]</t>
  </si>
  <si>
    <t>BC:[REPORT BEGINS HERE:]</t>
  </si>
  <si>
    <t>BE:[PRODUCTION]</t>
  </si>
  <si>
    <t>BF:[Production Base]</t>
  </si>
  <si>
    <t>BG:[Production Intermediate]</t>
  </si>
  <si>
    <t>BH:[Production Peaking]</t>
  </si>
  <si>
    <t>BI:[Production Solar]</t>
  </si>
  <si>
    <t>BJ:[Production Solar (Sobra)]</t>
  </si>
  <si>
    <t>BK:[Production Solar (CEC)]</t>
  </si>
  <si>
    <t>BL:[Solar v2 - Base]</t>
  </si>
  <si>
    <t>BM:[Production - Other Electric]</t>
  </si>
  <si>
    <t>BN:[Production - Energy Storage Equipment (Base)]</t>
  </si>
  <si>
    <t>BO:[Vision Florida Projects]</t>
  </si>
  <si>
    <t>BP:[Production Base (Remove ECRC - Actuals Only)]</t>
  </si>
  <si>
    <t>BQ:[TOTAL PRODUCTION]</t>
  </si>
  <si>
    <t>BS:[TRANSMISSION]</t>
  </si>
  <si>
    <t>BT:[Transmission]</t>
  </si>
  <si>
    <t>BU:[Transmission (Remove SPP - Actuals Only)]</t>
  </si>
  <si>
    <t>BV:[Transmission Interest Manual Input]</t>
  </si>
  <si>
    <t>BW:[TOTAL TRANSMISSION]</t>
  </si>
  <si>
    <t>BY:[DISTRIBUTION]</t>
  </si>
  <si>
    <t>BZ:[Distribution]</t>
  </si>
  <si>
    <t>CA:[Distribution (Remove SPP - Actuals Only)]</t>
  </si>
  <si>
    <t xml:space="preserve">     CB:[360 Dist Land &amp; Land Rights - Primary]</t>
  </si>
  <si>
    <t xml:space="preserve">     CC:[361 Dist Structures &amp; Improvements - Primary]</t>
  </si>
  <si>
    <t xml:space="preserve">     CD:[362 Dist Station Equipment - Primary]</t>
  </si>
  <si>
    <t xml:space="preserve">     CE:[363 Dist Energy Storage Equipment - Primary]</t>
  </si>
  <si>
    <t xml:space="preserve">               CF:[364 Dist Poles, Towers, &amp; Fixtures - Primary]</t>
  </si>
  <si>
    <t xml:space="preserve">               CG:[364 Dist Poles, Towers, &amp; Fixtures - Secondary]</t>
  </si>
  <si>
    <t xml:space="preserve">               CH:[364 Dist Poles, Towers, &amp; Fixtures - Lighting]</t>
  </si>
  <si>
    <t xml:space="preserve">     CI:[364 Dist Poles, Towers, &amp; Fixtures - Total]</t>
  </si>
  <si>
    <t xml:space="preserve">     CJ:[364 Dist Poles, Towers, &amp; Fixtures - Remove SPP]</t>
  </si>
  <si>
    <t xml:space="preserve">     CK:[364 Dist Poles, Towers, &amp; Fixtures - Amount to Allocate (P, S, L)]</t>
  </si>
  <si>
    <t xml:space="preserve">               CL:[365 Dist Overhead Conductors &amp; Devices - Primary]</t>
  </si>
  <si>
    <t xml:space="preserve">               CM:[365 Dist Overhead Conductors &amp; Devices - Secondary]</t>
  </si>
  <si>
    <t xml:space="preserve">               CN:[365 Dist Overhead Conductors &amp; Devices - IS]</t>
  </si>
  <si>
    <t xml:space="preserve">     CO:[365 Dist Overhead Conductors &amp; Devices - Total]</t>
  </si>
  <si>
    <t xml:space="preserve">     CP:[365 Dist Overhead Conductors &amp; Devices - Remove SPP]</t>
  </si>
  <si>
    <t xml:space="preserve">     CQ:[365 Dist Overhead Conductors &amp; Devices - Amount to Allocate (P, S, I)]</t>
  </si>
  <si>
    <t xml:space="preserve">     CR:[366 Dist Underground Conduit - Primary]</t>
  </si>
  <si>
    <t xml:space="preserve">               CS:[367 Dist Underground Conductor &amp; Devices - Primary]</t>
  </si>
  <si>
    <t xml:space="preserve">               CT:[367 Dist Underground Conductor &amp; Devices - Secondary]</t>
  </si>
  <si>
    <t xml:space="preserve">     CU:[367 Dist Underground Conductor &amp; Devices - Total]</t>
  </si>
  <si>
    <t xml:space="preserve">     CV:[368 Dist Transformers - Secondary]</t>
  </si>
  <si>
    <t xml:space="preserve">     CW:[368 Dist Transformers - Secondary Remove SPP]</t>
  </si>
  <si>
    <t xml:space="preserve">               CX:[369 Dist Services (Overhead)]</t>
  </si>
  <si>
    <t xml:space="preserve">               CY:[369 Dist Services (Underground)]</t>
  </si>
  <si>
    <t xml:space="preserve">     CZ:[369 Dist Services - Total]</t>
  </si>
  <si>
    <t xml:space="preserve">     DA:[370 Dist Meter Equipment - Metering]</t>
  </si>
  <si>
    <t xml:space="preserve">     DB:[371 Dist Customer Premise - Metering]</t>
  </si>
  <si>
    <t xml:space="preserve">     DC:[373 Dist Street Lighting &amp; Signal Systems - Lighting]</t>
  </si>
  <si>
    <t>DE:[GENERAL &amp; INTANGIBLE]</t>
  </si>
  <si>
    <t>DI:[TOTAL GENERAL &amp; INTANGIBLE]</t>
  </si>
  <si>
    <t>DK:[SPP (From B2)]</t>
  </si>
  <si>
    <t>DL:[TOTAL SPP TRANSMISSION]</t>
  </si>
  <si>
    <t xml:space="preserve">     DN:[SPP 360 Dist Land &amp; Land Rights - Primary]</t>
  </si>
  <si>
    <t xml:space="preserve">     DO:[SPP 361 Dist Structures &amp; Improvements - Primary]</t>
  </si>
  <si>
    <t xml:space="preserve">               DP:[SPP 362 Dist Station Equipment - Primary]</t>
  </si>
  <si>
    <t xml:space="preserve">               DQ:[SPP 362 Dist Station Equipment - IS Equipment]</t>
  </si>
  <si>
    <t xml:space="preserve">     DR:[SPP 362 Dist Station Equipment - Total]</t>
  </si>
  <si>
    <t xml:space="preserve">     DS:[SPP 363 Dist Energy Storage Equipment - Primary]</t>
  </si>
  <si>
    <t xml:space="preserve">               DT:[SPP 364 Dist Poles, Towers, &amp; Fixtures - Primary]</t>
  </si>
  <si>
    <t xml:space="preserve">               DU:[SPP 364 Dist Poles, Towers, &amp; Fixtures - Secondary]</t>
  </si>
  <si>
    <t xml:space="preserve">               DV:[SPP 364 Dist Poles, Towers, &amp; Fixtures - Lighting]</t>
  </si>
  <si>
    <t xml:space="preserve">     DW:[SPP 364 Dist Poles, Towers, &amp; Fixtures - Total]</t>
  </si>
  <si>
    <t xml:space="preserve">               DX:[SPP 365 Dist Overhead Conductors &amp; Devices - Primary]</t>
  </si>
  <si>
    <t xml:space="preserve">               DY:[SPP 365 Dist Overhead Conductors &amp; Devices - Secondary]</t>
  </si>
  <si>
    <t xml:space="preserve">               DZ:[SPP 365 Dist Overhead Conductors &amp; Devices - IS Equipment]</t>
  </si>
  <si>
    <t xml:space="preserve">     EA:[SPP 365 Dist Overhead Conductors &amp; Devices - Total]</t>
  </si>
  <si>
    <t xml:space="preserve">     EB:[SPP 366 Dist Underground Conduit - Primary]</t>
  </si>
  <si>
    <t xml:space="preserve">               EC:[SPP 367 Dist Underground Conductor &amp; Devices - Primary]</t>
  </si>
  <si>
    <t xml:space="preserve">               ED:[SPP 367 Dist Underground Conductor &amp; Devices - Secondary]</t>
  </si>
  <si>
    <t xml:space="preserve">     EE:[SPP 367 Dist Underground Conductor &amp; Devices - Total]</t>
  </si>
  <si>
    <t xml:space="preserve">     EF:[SPP 368 Dist Transformers - Secondary]</t>
  </si>
  <si>
    <t xml:space="preserve">               EG:[SPP 369 Dist Services (Overhead)]</t>
  </si>
  <si>
    <t xml:space="preserve">               EH:[SPP 369 Dist Services (Underground)]</t>
  </si>
  <si>
    <t xml:space="preserve">     EI:[SPP 369 Services - Total]</t>
  </si>
  <si>
    <t xml:space="preserve">     EJ:[SPP 370 Dist Meter Equipment - Metering]</t>
  </si>
  <si>
    <t xml:space="preserve">     EK:[SPP 371 Dist Customer Premise - Metering]</t>
  </si>
  <si>
    <t xml:space="preserve">     EL:[SPP 373 Dist Street Lighting &amp; Signal Systems - Lighting]</t>
  </si>
  <si>
    <t>EM:[TOTAL SPP DISTRIBUTION (Forecast Only)]</t>
  </si>
  <si>
    <t>EN:[ECRC (From B2)]</t>
  </si>
  <si>
    <t>EO:[ECRC-Base-Multi Plant-Phase II Cooling Water Intake 316(b) (6.0)]</t>
  </si>
  <si>
    <t>EP:[ECRC-CP Bartow CC ECM 316b Impingement]</t>
  </si>
  <si>
    <t>EQ:[ECRC-Base-Crystal River-Coal Cumb Resid (18.0))]</t>
  </si>
  <si>
    <t>ER:[ECRC-Base-Crystal River-CAIR/CAMR (7.4)]</t>
  </si>
  <si>
    <t xml:space="preserve">     ES:[TOTAL ECRC]</t>
  </si>
  <si>
    <t>ET:[]</t>
  </si>
  <si>
    <t>EU:[Total CWIP Before Items from Balance Sheet]</t>
  </si>
  <si>
    <t>EV:[Other Items from Balance Sheet Not Included Above:]</t>
  </si>
  <si>
    <t>EW:[0121500 - NonUtility CWIP]</t>
  </si>
  <si>
    <t>EX:[0121600 - NonUtility CWIP Comp Constr Not Classified]</t>
  </si>
  <si>
    <t>EY:[0105100 - PHFFU CWIP]</t>
  </si>
  <si>
    <t>EZ:[Total Other Items from Balance Sheet Not Included Above]</t>
  </si>
  <si>
    <t>FA:[]</t>
  </si>
  <si>
    <t>FB:[Total CWIP Before Amount Needed to Tie to B.S.]</t>
  </si>
  <si>
    <t>FC:[Add Difference Between Import Construction Data and B.S.]</t>
  </si>
  <si>
    <t>FD:[Total CWIP]</t>
  </si>
  <si>
    <t>FE:[]</t>
  </si>
  <si>
    <t>FF:[]</t>
  </si>
  <si>
    <t>FH:[]</t>
  </si>
  <si>
    <t>FI:[&lt;CHECK TO CONSTRUCTION IMPORT&gt;]</t>
  </si>
  <si>
    <t>FJ:[Total CWIP per Import Construction Data Above]</t>
  </si>
  <si>
    <t xml:space="preserve">     FK:[Add Nuclear Maint Model Projects]</t>
  </si>
  <si>
    <t xml:space="preserve">     FL:[Remove Transmission Interest Manual Input (Not in Constr Import)]</t>
  </si>
  <si>
    <t>FM:[Adjusted Total CWIP per Import Construction Data Above]</t>
  </si>
  <si>
    <t>FN:[Total CWIP Per Import Construction Data Report]</t>
  </si>
  <si>
    <t>FO:[Variance to Import Construction Data Report]</t>
  </si>
  <si>
    <t>FQ:[&lt;CHECK TO BALANCE SHEET&gt;]</t>
  </si>
  <si>
    <t>FR:[0107000 - CWIP]</t>
  </si>
  <si>
    <t>FS:[0121500 - NonUtility CWIP]</t>
  </si>
  <si>
    <t>FT:[0121600 - NonUtility CWIP Comp Constr Not Classified]</t>
  </si>
  <si>
    <t>FU:[0105100 - PHFFU CWIP]</t>
  </si>
  <si>
    <t>FV:[Total CWIP per Balance Sheet]</t>
  </si>
  <si>
    <t>FW:[Total CWIP per Main Body of Report]</t>
  </si>
  <si>
    <t>FX:[Variance]</t>
  </si>
  <si>
    <t>FZ:[end if]</t>
  </si>
  <si>
    <t>GB:[]</t>
  </si>
  <si>
    <t>AA:[Pro Co. Sales Tax Payable Allocation]</t>
  </si>
  <si>
    <t>AB:[Total Pro Co Sales Tax Payable (0253902)]</t>
  </si>
  <si>
    <t>AC:[Elec - Distribution Plant]</t>
  </si>
  <si>
    <t>AD:[Elec - Transmission Plant (Non-SPP)]</t>
  </si>
  <si>
    <t>AE:[Elec - Transmission Plant (SPP - to apply 100% Sep Factor only)]</t>
  </si>
  <si>
    <t>AG:[Working Capital:]</t>
  </si>
  <si>
    <t>AH:[Other Property &amp; Investments:]</t>
  </si>
  <si>
    <t xml:space="preserve">     AI:[0123100 Historical Sub Investment]</t>
  </si>
  <si>
    <t xml:space="preserve">     AJ:[0123105 Sub OCI]</t>
  </si>
  <si>
    <t xml:space="preserve">     AK:[01231005 Investment in Sub - Equity]</t>
  </si>
  <si>
    <t xml:space="preserve">     AL:[01231015 - Current Sub Investment]</t>
  </si>
  <si>
    <t xml:space="preserve">     AM:[0123220 - Duke Engineering &amp; Servs, Inc]</t>
  </si>
  <si>
    <t xml:space="preserve">     AN:[0123250 IC Netting - Advance]</t>
  </si>
  <si>
    <t xml:space="preserve">          AO:[0123 Investment in Associated Companies]</t>
  </si>
  <si>
    <t xml:space="preserve">     AP:[0124073 Investments in Projects]</t>
  </si>
  <si>
    <t xml:space="preserve">     AQ:[0124113 Investment Inflexion]</t>
  </si>
  <si>
    <t xml:space="preserve">     AR:[0124472 Rabbi Trust Pe Exec]</t>
  </si>
  <si>
    <t xml:space="preserve">     AS:[     0124 Other Investments]</t>
  </si>
  <si>
    <t xml:space="preserve">     AT:[0128716 Prefunded Pension]</t>
  </si>
  <si>
    <t xml:space="preserve">     AU:[0128717 Prefunded Pension]</t>
  </si>
  <si>
    <t xml:space="preserve">     AV:[0128800 Funds DEC Qual Contr]</t>
  </si>
  <si>
    <t xml:space="preserve">     AW:[0128501 H&amp;W Benefits Funding]</t>
  </si>
  <si>
    <t xml:space="preserve">     AX:[0128804 Rabbi Trust]</t>
  </si>
  <si>
    <t xml:space="preserve">     AY:[0128910 CR#3 - Qual. Unreal Gains/Losses]</t>
  </si>
  <si>
    <t xml:space="preserve">     AZ:[0128911 CR#3 - Nuc Decom Nonqualified]</t>
  </si>
  <si>
    <t xml:space="preserve">     BA:[0128912 CR#3-NON-QUAL.UNREAL.GAIN/LOSS]</t>
  </si>
  <si>
    <t xml:space="preserve">     BB:[0128913 CR#3 - NUC Decom NonQualified SH]</t>
  </si>
  <si>
    <t xml:space="preserve">     BC:[0128914 CR3 ADP Qualified Unrealized Gains/Losses]</t>
  </si>
  <si>
    <t xml:space="preserve">     BD:[0128915 CR#3 - ADP NUC Decom Qual]</t>
  </si>
  <si>
    <t xml:space="preserve">     BE:[0128929 CR#3 - NUC Decom Qualified]</t>
  </si>
  <si>
    <t xml:space="preserve">     BF:[     0128 Special Funds]</t>
  </si>
  <si>
    <t xml:space="preserve">     BG:[Total Other Property &amp; Investments]</t>
  </si>
  <si>
    <t>BI:[Current &amp; Accrued Assets:]</t>
  </si>
  <si>
    <t xml:space="preserve">     BJ:[0131032 Cash Wells 1182 DEP]</t>
  </si>
  <si>
    <t xml:space="preserve">     BK:[0131100 Cash Various Banks]</t>
  </si>
  <si>
    <t xml:space="preserve">     BL:[0131145  Cash PNC 5846]</t>
  </si>
  <si>
    <t xml:space="preserve">     BM:[0131203 Cash BOA 1925 PEC]</t>
  </si>
  <si>
    <t xml:space="preserve">     BN:[0131204 Cash BOA 1097 PEF]</t>
  </si>
  <si>
    <t xml:space="preserve">     BO:[0131206 Cash Mellon 0442 PEF]</t>
  </si>
  <si>
    <t xml:space="preserve">     BP:[0131213 Cash Mellon 2227 PEF]</t>
  </si>
  <si>
    <t xml:space="preserve">     BQ:[0131217 Cash Wells 1924 PEF]</t>
  </si>
  <si>
    <t xml:space="preserve">     BR:[0131218 Cash Wells 5602 PEF]</t>
  </si>
  <si>
    <t xml:space="preserve">     BS:[0131220 Cash Wells 2450 PEF]</t>
  </si>
  <si>
    <t xml:space="preserve">     BT:[0131228 Cash Wells 8238 PEF]</t>
  </si>
  <si>
    <t xml:space="preserve">     BU:[0131234 Cash Wachovia Row]</t>
  </si>
  <si>
    <t xml:space="preserve">     BV:[0131266 Cash JPM 4588 DEFR-DEF]</t>
  </si>
  <si>
    <t xml:space="preserve">     BW:[0131272 Cash JPM 4513 DEF]</t>
  </si>
  <si>
    <t xml:space="preserve">     BX:[     0131 Cash]</t>
  </si>
  <si>
    <t xml:space="preserve">     BY:[0134200 Misc Special Deposits]</t>
  </si>
  <si>
    <t xml:space="preserve">     BZ:[     0132-0134 Special Deposits]</t>
  </si>
  <si>
    <t xml:space="preserve">     CA:[0136200 Short Term Investments]</t>
  </si>
  <si>
    <t xml:space="preserve">          CB:[0136 Short Term Investments]</t>
  </si>
  <si>
    <t xml:space="preserve">     CC:[0141040 Notes Receivable - 3Rd Party]</t>
  </si>
  <si>
    <t xml:space="preserve">     CD:[     0141 Notes Receivable]</t>
  </si>
  <si>
    <t xml:space="preserve">     CE:[0142001 A/R Non-Reg]</t>
  </si>
  <si>
    <t xml:space="preserve">     CF:[0142010 Accounts Receivable]</t>
  </si>
  <si>
    <t xml:space="preserve">     CG:[0142011 A/R Other]</t>
  </si>
  <si>
    <t xml:space="preserve">     CH:[0142050 Transmission Billing]</t>
  </si>
  <si>
    <t xml:space="preserve">     CI:[0142103 A/R Def Rec'v - NG Sales]</t>
  </si>
  <si>
    <t xml:space="preserve">     CJ:[0142107 DEF Rec NG Fin Transact]</t>
  </si>
  <si>
    <t xml:space="preserve">     CK:[0142200 Cust Acct-Edp]</t>
  </si>
  <si>
    <t xml:space="preserve">     CL:[0142211 A/R Cert Supply C/R Sold Acct]</t>
  </si>
  <si>
    <t xml:space="preserve">     CM:[0142300 Cust Acct - Cash Not Posted - EDP]</t>
  </si>
  <si>
    <t xml:space="preserve">     CN:[0142430 A/R Wholesale Billed]</t>
  </si>
  <si>
    <t xml:space="preserve">     CO:[0142440 A/R BPM - Actual]</t>
  </si>
  <si>
    <t xml:space="preserve">     CP:[0142801 AR Passport Interface]</t>
  </si>
  <si>
    <t xml:space="preserve">     CQ:[0142802 A/R Gas]</t>
  </si>
  <si>
    <t xml:space="preserve">     CR:[0142830 A/R Merch/Job/Contract Work]</t>
  </si>
  <si>
    <t xml:space="preserve">     CS:[0142891 IC Customer AR Sold VIE]</t>
  </si>
  <si>
    <t xml:space="preserve">     CT:[0142998 AR Other Than Electric (revenue related to CSS/retail)]</t>
  </si>
  <si>
    <t xml:space="preserve">     CU:[     0142 Customer Accounts Receivable]</t>
  </si>
  <si>
    <t xml:space="preserve">     CV:[0143001 A/R Joint Venture]</t>
  </si>
  <si>
    <t xml:space="preserve">     CW:[0143010 Aetna-Supplemental_Payroll Ded]</t>
  </si>
  <si>
    <t xml:space="preserve">     CX:[0143011 A/R-Other-Gen Acctg]</t>
  </si>
  <si>
    <t xml:space="preserve">     CY:[0143012 Collections for Safety Apparel]</t>
  </si>
  <si>
    <t xml:space="preserve">     CZ:[0143018 A/R Oil Hedging]</t>
  </si>
  <si>
    <t xml:space="preserve">     DA:[0143021 A/R Byproducts - Ash]</t>
  </si>
  <si>
    <t xml:space="preserve">     DB:[0143022 A/R Byproducts - Ash]</t>
  </si>
  <si>
    <t xml:space="preserve">     DC:[0143023 A/R Byproducts - Ash]</t>
  </si>
  <si>
    <t xml:space="preserve">     DD:[0143026 Non-Income Tax Receivable]</t>
  </si>
  <si>
    <t xml:space="preserve">     DE:[0143068 Parking Funding Receivable]</t>
  </si>
  <si>
    <t xml:space="preserve">     DF:[0143080 VIE - Restricted AR Trade]</t>
  </si>
  <si>
    <t xml:space="preserve">     DG:[0143110 Misc Acct Rec - Clearing]</t>
  </si>
  <si>
    <t xml:space="preserve">     DH:[0143119 Off System Storm Receivable]</t>
  </si>
  <si>
    <t xml:space="preserve">     DI:[0143130 Misc A/R - Stores]</t>
  </si>
  <si>
    <t xml:space="preserve">     DJ:[0143155 Other A/R-Miscellaneous]</t>
  </si>
  <si>
    <t xml:space="preserve">     DK:[0143180 Ret Med, Life, Den/Prem Withheld]</t>
  </si>
  <si>
    <t xml:space="preserve">     DL:[0143222 LT Tax Reclass Account Fed]</t>
  </si>
  <si>
    <t xml:space="preserve">     DM:[0143223 LT Tax Reclass State Dr]</t>
  </si>
  <si>
    <t xml:space="preserve">     DN:[0143272 Misc Accts Rec]</t>
  </si>
  <si>
    <t xml:space="preserve">     DO:[0143290 Misc Coal AR]</t>
  </si>
  <si>
    <t xml:space="preserve">     DP:[0143295 Acct Rec PMP]</t>
  </si>
  <si>
    <t xml:space="preserve">     DQ:[0143320 Mar Billed-Edp]</t>
  </si>
  <si>
    <t xml:space="preserve">     DR:[0143341 Accounts Receivable - Joint Owners]</t>
  </si>
  <si>
    <t xml:space="preserve">     DS:[0143927 Employee Receivables]</t>
  </si>
  <si>
    <t xml:space="preserve">     DT:[0143970 State Tax Refund - External]</t>
  </si>
  <si>
    <t xml:space="preserve">     DU:[0143985 LT Franchise Tax Rec - Ext]</t>
  </si>
  <si>
    <t xml:space="preserve">     DV:[0143999 AR Duke/Spectra]</t>
  </si>
  <si>
    <t xml:space="preserve">     DW:[     0143 Other Accounts Receivable]</t>
  </si>
  <si>
    <t xml:space="preserve">     DX:[0144001 Acc Prov Uncoll Wholesale Acct FPC]</t>
  </si>
  <si>
    <t xml:space="preserve">     DY:[0144100 SCHM Uncollectible Accr Elec]</t>
  </si>
  <si>
    <t xml:space="preserve">     DZ:[0144101 Allowance Credit Loss]</t>
  </si>
  <si>
    <t xml:space="preserve">     EA:[0144330 Allowance For Doubtful Account]</t>
  </si>
  <si>
    <t xml:space="preserve">     EB:[0144600 Uncollect Accri-Prod/Serv]</t>
  </si>
  <si>
    <t xml:space="preserve">     EC:[0144700 Prov for MARBS Uncollectibles]</t>
  </si>
  <si>
    <t xml:space="preserve">     ED:[     0144 Accum Prov for Uncollectible Accts]</t>
  </si>
  <si>
    <t xml:space="preserve">     EE:[0146000 AR Intercompany Crossbill]</t>
  </si>
  <si>
    <t xml:space="preserve">     EF:[0146009 I/C AR Rollup]</t>
  </si>
  <si>
    <t xml:space="preserve">     EG:[0146022 Notes Receivable - LT DEGT Only]</t>
  </si>
  <si>
    <t xml:space="preserve">     EH:[0146104 I/C A/R]</t>
  </si>
  <si>
    <t xml:space="preserve">     EI:[0146250 I/C Netting - A/R]</t>
  </si>
  <si>
    <t xml:space="preserve">     EJ:[0146333 Hollywood IC Account]</t>
  </si>
  <si>
    <t xml:space="preserve">     EK:[0146974 A/R - Affiliates]</t>
  </si>
  <si>
    <t xml:space="preserve">     EL:[0146975 Interest Receivable - Affiliates]</t>
  </si>
  <si>
    <t xml:space="preserve">     EM:[0146990 AR Prop/BI - Bison Interco]</t>
  </si>
  <si>
    <t xml:space="preserve">     EN:[0146992 Federal Tax Refunds - Intercompany]</t>
  </si>
  <si>
    <t xml:space="preserve">     EO:[0146994 State Tax Refunds - Intercompany]</t>
  </si>
  <si>
    <t xml:space="preserve">     EP:[0146999  Inter - Unit Unconsolidated BU]</t>
  </si>
  <si>
    <t xml:space="preserve">     EQ:[     0146 Accounts Receivable from Asso Co]</t>
  </si>
  <si>
    <t xml:space="preserve">     ER:[0151126 Fuel Stock Propane]</t>
  </si>
  <si>
    <t xml:space="preserve">     ES:[0151130 Coal Stocks]</t>
  </si>
  <si>
    <t xml:space="preserve">     ET:[0151131 Coal Stock In Transit]</t>
  </si>
  <si>
    <t xml:space="preserve">     EU:[0151132 Coal In Transit Accruals]</t>
  </si>
  <si>
    <t xml:space="preserve">     EV:[0151135 Oil]</t>
  </si>
  <si>
    <t xml:space="preserve">     EW:[0151140 Diesel Fuel Stock]</t>
  </si>
  <si>
    <t xml:space="preserve">     EX:[0151170 Oil Stock in Transit]</t>
  </si>
  <si>
    <t xml:space="preserve">     EY:[0151660 Natural Gas Inventory]</t>
  </si>
  <si>
    <t xml:space="preserve">     EZ:[     0151 Fuel Stock]</t>
  </si>
  <si>
    <t xml:space="preserve">     FA:[0120100 Nuclear Fuel In Process]</t>
  </si>
  <si>
    <t xml:space="preserve">     FB:[0154003 Inventory - Recs]</t>
  </si>
  <si>
    <t xml:space="preserve">     FC:[0154004 Inventory-Reserve]</t>
  </si>
  <si>
    <t xml:space="preserve">     FD:[0154100 M&amp;S Inventory]</t>
  </si>
  <si>
    <t xml:space="preserve">     FE:[0154123 Ammonia in Transit]</t>
  </si>
  <si>
    <t xml:space="preserve">     FF:[0154140 Misc Inventory]</t>
  </si>
  <si>
    <t xml:space="preserve">     FG:[0154141 In Transit Transfers AAT]</t>
  </si>
  <si>
    <t xml:space="preserve">     FH:[0154200 Limestone Inventory]</t>
  </si>
  <si>
    <t xml:space="preserve">     FI:[0154401 Ammonia Inventory]</t>
  </si>
  <si>
    <t xml:space="preserve">     FJ:[0154406 Dibasic Acid Inventory]</t>
  </si>
  <si>
    <t xml:space="preserve">     FK:[0154501 Part Share of Siemens Unit 11]</t>
  </si>
  <si>
    <t xml:space="preserve">     FL:[0154990 Schm Inv Cr - Surplus Matl Idnt]</t>
  </si>
  <si>
    <t xml:space="preserve">     FM:[0156010 Other M&amp;S / Inventory]</t>
  </si>
  <si>
    <t xml:space="preserve">     FN:[0158112 Intangibles Other]</t>
  </si>
  <si>
    <t xml:space="preserve">     FO:[0158150 SO2 Current Vintage]</t>
  </si>
  <si>
    <t xml:space="preserve">     FP:[0158170 Annual NOx Current Vintage]</t>
  </si>
  <si>
    <t xml:space="preserve">     FQ:[0163000 Commodity Cost]</t>
  </si>
  <si>
    <t xml:space="preserve">     FR:[0163110 Stores Expense]</t>
  </si>
  <si>
    <t xml:space="preserve">     FS:[0163111 Stores Exp WVPA IMPA]</t>
  </si>
  <si>
    <t xml:space="preserve">     FT:[0163120 - Stores Exp Joint Owner]</t>
  </si>
  <si>
    <t xml:space="preserve">     FU:[0163160 Stores Exp Dist Credit]</t>
  </si>
  <si>
    <t xml:space="preserve">     FV:[0163180 Freight &amp; Express]</t>
  </si>
  <si>
    <t xml:space="preserve">     FW:[     0153-0163 Other Materials &amp; Supplies]</t>
  </si>
  <si>
    <t xml:space="preserve">     FX:[0165000 - Other Current Assets]</t>
  </si>
  <si>
    <t xml:space="preserve">     FY:[0165006 Bartow LTSA]</t>
  </si>
  <si>
    <t xml:space="preserve">     FZ:[0165007 Hines LTSA]</t>
  </si>
  <si>
    <t>GA:[0165023 Citrus County LTSA]</t>
  </si>
  <si>
    <t xml:space="preserve">     GB:[0165024 - FHOF Solar Lease]</t>
  </si>
  <si>
    <t xml:space="preserve">     GC:[0165011 Ppd-Software - Purchase]</t>
  </si>
  <si>
    <t xml:space="preserve">     GD:[0165075 Interco Prepaid Insur (SchM)]</t>
  </si>
  <si>
    <t xml:space="preserve">     GE:[0165100 Unexpired Insurance]</t>
  </si>
  <si>
    <t xml:space="preserve">     GF:[0165400 Misc Prepaid Expenses]</t>
  </si>
  <si>
    <t>GG:[0165513 Prepaid Expense - Misc]</t>
  </si>
  <si>
    <t xml:space="preserve">     GH:[0165514 Prepaid Rent/Deposit]</t>
  </si>
  <si>
    <t xml:space="preserve">     GI:[0165518 MW - Prepaid Expenses - LT]</t>
  </si>
  <si>
    <t>GJ:[0165650 ResSol HomeServ Acquisition]</t>
  </si>
  <si>
    <t xml:space="preserve">     GK:[0165700 Prepaid Capital Lease]</t>
  </si>
  <si>
    <t xml:space="preserve">     GL:[0165910 Prepayment Fuel]</t>
  </si>
  <si>
    <t xml:space="preserve">     GM:[0165970 Current Tax Reclass State]</t>
  </si>
  <si>
    <t xml:space="preserve">     GN:[0165990 Current Tax Relass Fed Dr]</t>
  </si>
  <si>
    <t xml:space="preserve">     GO:[     0165 Prepayments]</t>
  </si>
  <si>
    <t xml:space="preserve">     GP:[0171100 SCHM Interest Receivable]</t>
  </si>
  <si>
    <t xml:space="preserve">          GQ:[0171 Interest Receivable]</t>
  </si>
  <si>
    <t xml:space="preserve">     GR:[0172004 Rents Rec-Real Estate]</t>
  </si>
  <si>
    <t xml:space="preserve">     GS:[     0172 Rents Receivable]</t>
  </si>
  <si>
    <t xml:space="preserve">     GT:[0173100 Unbilled Revenue Receivable]</t>
  </si>
  <si>
    <t xml:space="preserve">     GU:[0173111 FL Accr Util Rev - Wholesale]</t>
  </si>
  <si>
    <t xml:space="preserve">          GV:[0173 Accrued Utility Revenues]</t>
  </si>
  <si>
    <t xml:space="preserve">     GW:[0174015 Customer Collateral]</t>
  </si>
  <si>
    <t>GX:[0174100 Other Current Assets]</t>
  </si>
  <si>
    <t>GY:[0174300 Swap Int Recvbl Cur Reg Asset]</t>
  </si>
  <si>
    <t xml:space="preserve">     GZ:[0174061 Relocation - NEI]</t>
  </si>
  <si>
    <t xml:space="preserve">     HA:[     0174 Misc Current &amp; Accrued Assets]</t>
  </si>
  <si>
    <t xml:space="preserve">     HB:[0175001 Derivative Assets - Non Cash Flow - S-T]</t>
  </si>
  <si>
    <t xml:space="preserve">     HC:[0175002 Derivative Assets - Non Cash Flow]</t>
  </si>
  <si>
    <t>HD:[0175 Derivative Assets]</t>
  </si>
  <si>
    <t xml:space="preserve">     HE:[0176001 3rd Pty Deriv Asset Current]</t>
  </si>
  <si>
    <t xml:space="preserve">     HF:[0176002 3rd Pty Deriv Asset Long Term]</t>
  </si>
  <si>
    <t xml:space="preserve">     HG:[0176003 Accrued Interest Receivable Swap]</t>
  </si>
  <si>
    <t xml:space="preserve">     HH:[     0176 Derivative Instrument Assets - Hedges]</t>
  </si>
  <si>
    <t xml:space="preserve">     HI:[Total Current &amp; Accrued Assets]</t>
  </si>
  <si>
    <t>HJ:[]</t>
  </si>
  <si>
    <t>HK:[Deferred Debits:]</t>
  </si>
  <si>
    <t xml:space="preserve">     HL:[0182001 Mapping Failure Suspense]</t>
  </si>
  <si>
    <t xml:space="preserve">     HM:[0182002 Mapping Monitoring Suspense]</t>
  </si>
  <si>
    <t xml:space="preserve">     HN:[0182003 Suspense - Journal Lines in Error]</t>
  </si>
  <si>
    <t xml:space="preserve">     HO:[0182100 Extraordinary Property Loss (Wholesale)]</t>
  </si>
  <si>
    <t xml:space="preserve">     HP:[0182303 Reg Asset MTM Fuel ST]</t>
  </si>
  <si>
    <t xml:space="preserve">     HQ:[0182308 Fuel Credit Volumes]</t>
  </si>
  <si>
    <t xml:space="preserve">     HR:[0182309 Amort - LM Switches]</t>
  </si>
  <si>
    <t xml:space="preserve">     HS:[0182311 Accrued Environmental Recovery]</t>
  </si>
  <si>
    <t xml:space="preserve">     HT:[0182312 Oprb FAS 106 Medical]</t>
  </si>
  <si>
    <t xml:space="preserve">     HU:[0182313 Def ECRC Cost Recovery]</t>
  </si>
  <si>
    <t xml:space="preserve">     HV:[0182315 Reg Asset Coal Ash Pond ARO]</t>
  </si>
  <si>
    <t xml:space="preserve">     HW:[0182316 Deferred Rate Case Exp (Old Account - Not Used - See 186195 below)]</t>
  </si>
  <si>
    <t xml:space="preserve">     HX:[0182317 Deferred Depreciation - 2010 Rate Case]</t>
  </si>
  <si>
    <t xml:space="preserve">     HY:[0182318 Other Reg Asset - Gen Acct (Pension)]</t>
  </si>
  <si>
    <t xml:space="preserve">     HZ:[0182319 Closed Def Int Hedge-Asset]</t>
  </si>
  <si>
    <t xml:space="preserve">     IA:[0182321 Reg Asset Derivative MTM Oil]</t>
  </si>
  <si>
    <t xml:space="preserve">     IB:[0182322 ST Clsoed Def Int Hedge-Asset]</t>
  </si>
  <si>
    <t xml:space="preserve">     IC:[0182327 Reg Asset - EV Rebate for C&amp;I]</t>
  </si>
  <si>
    <t xml:space="preserve">     ID:[0182328  DEF Retail Final Dism Deferral]</t>
  </si>
  <si>
    <t xml:space="preserve">     IE:[0182331 Reg Asset - Def GPIF]</t>
  </si>
  <si>
    <t xml:space="preserve">     IG:[0182332 Storm Deferral]</t>
  </si>
  <si>
    <t xml:space="preserve">     IH:[0182333 SFAS 158 Reg Asset]</t>
  </si>
  <si>
    <t xml:space="preserve">     II:[0182334 Pension settlement charges]</t>
  </si>
  <si>
    <t xml:space="preserve">     IJ:[0182338 Storm Cost Reg Asset ($29M) - 2021 Settlement]</t>
  </si>
  <si>
    <t xml:space="preserve">     IK:[0182342 Deferred Asset]</t>
  </si>
  <si>
    <t xml:space="preserve">     IL:[0182347 Deferred CR3 Depr Contra]</t>
  </si>
  <si>
    <t xml:space="preserve">     IM:[0182354 Accrued SPP Recovery]</t>
  </si>
  <si>
    <t xml:space="preserve">     IN:[0182359 REPS Incremental Costs]</t>
  </si>
  <si>
    <t xml:space="preserve">     IP:[0182370 Current Portion of Reg Assets]</t>
  </si>
  <si>
    <t xml:space="preserve">     IQ:[0182371 Reg Asset - Pro Co formation]</t>
  </si>
  <si>
    <t xml:space="preserve">     IR:[0182390 SC GridSouth Reg Asset]</t>
  </si>
  <si>
    <t xml:space="preserve">     IS:[0182393 Deferred VOP Costs]</t>
  </si>
  <si>
    <t xml:space="preserve">     IT:[0182395 Deferred SPP]</t>
  </si>
  <si>
    <t>IU:[0182397 Restrict Reg Asset Inc Tax]</t>
  </si>
  <si>
    <t xml:space="preserve">     IV:[0182398 Load Mgmt Switches]</t>
  </si>
  <si>
    <t xml:space="preserve">     IW:[0182399 ARO Regulatory Asset]</t>
  </si>
  <si>
    <t xml:space="preserve">     IX:[0182400 Deferred Capacity - Florida Retail]</t>
  </si>
  <si>
    <t xml:space="preserve">     IY:[0182410 Interest Rate Swap Reg Asset]</t>
  </si>
  <si>
    <t xml:space="preserve">     IZ:[0182411 Deferred Fuel Exp-Current Yr]</t>
  </si>
  <si>
    <t xml:space="preserve">     JA:[0182412 Deferred Fuel Exp - Prior Year]</t>
  </si>
  <si>
    <t xml:space="preserve">     JB:[0182413 Def Capacity Exp - Current Year]</t>
  </si>
  <si>
    <t xml:space="preserve">     JC:[0182414 Deferred Fuel Exp - Wholesale]</t>
  </si>
  <si>
    <t xml:space="preserve">     JD:[0182415 Regulatory Asset - COR (CR3 portion adjusted out here)]</t>
  </si>
  <si>
    <t xml:space="preserve">     JE:[0182433 SFAS158 Regulatory Asset]</t>
  </si>
  <si>
    <t xml:space="preserve">     JF:[0182470 Coal Ash Spend - Retail SC]</t>
  </si>
  <si>
    <t xml:space="preserve">     JG:[0182488 Non-NCRC EPU Contra Equity]</t>
  </si>
  <si>
    <t xml:space="preserve">     JH:[0182489 Osprey Outage O&amp;M Deferral]</t>
  </si>
  <si>
    <t xml:space="preserve">     JI:[0182525 Non-AMI Meter NBV 182.3]</t>
  </si>
  <si>
    <t xml:space="preserve">     JJ:[0182536 PPA Buyout Reg Asset]</t>
  </si>
  <si>
    <t xml:space="preserve">     JK:[0182539 Ridgegen PPA Buyout Reg Asset]</t>
  </si>
  <si>
    <t xml:space="preserve">     JL:[0182560 NC Solar Rebate Program Costs]</t>
  </si>
  <si>
    <t xml:space="preserve">     JM:[0182625 IGCC Def Expenses]</t>
  </si>
  <si>
    <t xml:space="preserve">     JN:[0182680 Defer Depr-Retail Recovery]</t>
  </si>
  <si>
    <t xml:space="preserve">     JO:[0182700 Dismantlement Reg Asset - 2022 Settlement]</t>
  </si>
  <si>
    <t xml:space="preserve">     JP:[0182750 Storm Capitalization Reg Asset - 2022 Settlement]</t>
  </si>
  <si>
    <t xml:space="preserve">     JQ:[0182751 Customer Connect Deferral LT]</t>
  </si>
  <si>
    <t xml:space="preserve">     JR:[0182800 Acc Pen Post Ret Pur Acct-Qual]</t>
  </si>
  <si>
    <t xml:space="preserve">     JS:[0182801 Pension Post Retire P Acctg]</t>
  </si>
  <si>
    <t xml:space="preserve">     JT:[0182802 Pension Post Retire P Acctg - FAS 106]</t>
  </si>
  <si>
    <t xml:space="preserve">     JU:[     0182 Other Regulatory Assets]</t>
  </si>
  <si>
    <t xml:space="preserve">     JV:[0183000 Prelim Survey &amp; Investigation]</t>
  </si>
  <si>
    <t xml:space="preserve">     JW:[0183300 Deferred Energy Conservation]</t>
  </si>
  <si>
    <t xml:space="preserve">     JX:[     0183 Prelim Survey &amp; Invest Charges]</t>
  </si>
  <si>
    <t xml:space="preserve">     JY:[0184023 Clearing Payroll Fixed Distribution]</t>
  </si>
  <si>
    <t xml:space="preserve">     JZ:[0184100 Fringe Benefits Clearing]</t>
  </si>
  <si>
    <t xml:space="preserve">     KA:[0184102 Other Current Assets Clearing]</t>
  </si>
  <si>
    <t xml:space="preserve">     KB:[0184201 Indirect Overheads]</t>
  </si>
  <si>
    <t xml:space="preserve">     KC:[0184202 Technical Services Dept]</t>
  </si>
  <si>
    <t xml:space="preserve">     KD:[0184450 Charges To Be Tranferred]</t>
  </si>
  <si>
    <t xml:space="preserve">     KE:[0184495 - Rail Car Leasing Clearing]</t>
  </si>
  <si>
    <t xml:space="preserve">     KF:[0184500 Departmental &amp; Other Clearing]</t>
  </si>
  <si>
    <t xml:space="preserve">     KG:[0184503 Departmental &amp; Other Clearing]</t>
  </si>
  <si>
    <t xml:space="preserve">     KH:[0184504 FPC Termed Contracts]</t>
  </si>
  <si>
    <t xml:space="preserve">     KI:[0184505 Power Gen PEF Clearing]</t>
  </si>
  <si>
    <t xml:space="preserve">     KJ:[0184510 FGD Department Staff]</t>
  </si>
  <si>
    <t xml:space="preserve">     KK:[0803290 Misc Expense]</t>
  </si>
  <si>
    <t xml:space="preserve">     KL:[0804110 Unproductive Time Distributed]</t>
  </si>
  <si>
    <t xml:space="preserve">     KM:[0804210 Vacations]</t>
  </si>
  <si>
    <t xml:space="preserve">     KN:[0804220 Holidays]</t>
  </si>
  <si>
    <t xml:space="preserve">     KO:[0804290 Other Excused Absences]</t>
  </si>
  <si>
    <t xml:space="preserve">     KP:[0804330 Sick]</t>
  </si>
  <si>
    <t xml:space="preserve">     KQ:[0999998 Allocations Suspense]</t>
  </si>
  <si>
    <t xml:space="preserve">     KR:[     0184 Clearing Accounts]</t>
  </si>
  <si>
    <t xml:space="preserve">     KS:[0185000 Temporary Facilities]</t>
  </si>
  <si>
    <t xml:space="preserve">          KT:[0185 Temporary Facilities]</t>
  </si>
  <si>
    <t xml:space="preserve">     KU:[0186000 NC Environmental Expenses]</t>
  </si>
  <si>
    <t xml:space="preserve">     KV:[0186002 Reserve - Misc Def Debits]</t>
  </si>
  <si>
    <t xml:space="preserve">     KW:[0186020 Vision Florida DEF O&amp;M]</t>
  </si>
  <si>
    <t xml:space="preserve">     KX:[0186022 St Asset Closed Def Int Hedge]</t>
  </si>
  <si>
    <t xml:space="preserve">     KY:[0186023 Coal Mine Safety-OCA F2G]</t>
  </si>
  <si>
    <t xml:space="preserve">     KZ:[0186036 DEF EVSC Deferral]</t>
  </si>
  <si>
    <t xml:space="preserve">     LA:[0186037 MRC Program Reg Asset]</t>
  </si>
  <si>
    <t xml:space="preserve">     LB:[0186038 NC CustConnect Equity Rsv LT]</t>
  </si>
  <si>
    <t xml:space="preserve">     LC:[0186075 Smart Grid Oca]</t>
  </si>
  <si>
    <t xml:space="preserve">     LD:[0186100 Balancing Gas - Union Gas]</t>
  </si>
  <si>
    <t xml:space="preserve">     LE:[0186101 DEF CR3 NCR - Reg Asset Base Rate]</t>
  </si>
  <si>
    <t xml:space="preserve">     LF:[0186102 DEF CR3 Dry Cask Storage]</t>
  </si>
  <si>
    <t xml:space="preserve">     LG:[0186109 DEF DCS Contra Equity]</t>
  </si>
  <si>
    <t xml:space="preserve">     LH:[0186110 Misc Work in Progress]</t>
  </si>
  <si>
    <t xml:space="preserve">     LI:[0186111 CIS O&amp;M Deferral]</t>
  </si>
  <si>
    <t xml:space="preserve">     LJ:[0186120 Misc Wip Fp Dist Wids]</t>
  </si>
  <si>
    <t xml:space="preserve">     LK:[0186195 Deferred Rate Case Expense]</t>
  </si>
  <si>
    <t xml:space="preserve">     LL:[0186200 Contra Unamor Debt Purch Acctg]</t>
  </si>
  <si>
    <t xml:space="preserve">     LM:[0186201 Def Project/Acq Exp]</t>
  </si>
  <si>
    <t xml:space="preserve">     LN:[0186280 Deferred Vacation Pay Accrual]</t>
  </si>
  <si>
    <t xml:space="preserve">     LO:[0186281 Def Coal &amp; Oil Related Costs]</t>
  </si>
  <si>
    <t xml:space="preserve">     LP:[0186282 Smart Grid Deferred Costs]</t>
  </si>
  <si>
    <t xml:space="preserve">     LQ:[0186283 LT Closed Def Int Hedge]</t>
  </si>
  <si>
    <t xml:space="preserve">     LR:[0186290 Oth Deferred Charges - Operation]</t>
  </si>
  <si>
    <t xml:space="preserve">     LS:[0186295 Deferred Storm Expense]</t>
  </si>
  <si>
    <t xml:space="preserve">     LT:[0186400 SECI-Interconnect Upgrade]</t>
  </si>
  <si>
    <t xml:space="preserve">     LU:[0186460 Error Suspense Mapps (Invoice)]</t>
  </si>
  <si>
    <t xml:space="preserve">     LV:[0186470 Error Suspense - Corp Payroll]</t>
  </si>
  <si>
    <t xml:space="preserve">     LW:[0186480 Misc Debits to be Cleared]</t>
  </si>
  <si>
    <t xml:space="preserve">     LX:[0186500 Other Long Term Receivable]</t>
  </si>
  <si>
    <t xml:space="preserve">     LY:[0186506 Def coal and Oil Related Costs]</t>
  </si>
  <si>
    <t xml:space="preserve">     LZ:[0186605 Misc Defer Debit Workers Comp]</t>
  </si>
  <si>
    <t xml:space="preserve">     MA:[0186802 Accr Pen FAS 158 - Qual]</t>
  </si>
  <si>
    <t xml:space="preserve">     MB:[0186803 Pension Post Retire FAS158 - FAS 106]</t>
  </si>
  <si>
    <t xml:space="preserve">     MC:[0186882 - Straight Line Lease Deferred DR]</t>
  </si>
  <si>
    <t xml:space="preserve">     MD:[0186889  Asset Recovery Deferred]</t>
  </si>
  <si>
    <t xml:space="preserve">     ME:[0186920 Deferred Debit - Energy Bank]</t>
  </si>
  <si>
    <t xml:space="preserve">     MF:[0186984 Other Long Term Assets]</t>
  </si>
  <si>
    <t xml:space="preserve">     MG:[     0186 Misc Deferred Debits]</t>
  </si>
  <si>
    <t xml:space="preserve">     MH:[Total Deferred Debits]</t>
  </si>
  <si>
    <t xml:space="preserve">     MI:[Total Working Capital Assets]</t>
  </si>
  <si>
    <t>MJ:[]</t>
  </si>
  <si>
    <t>MK:[Other Noncurrent Liabilities:]</t>
  </si>
  <si>
    <t xml:space="preserve">     ML:[0227101 Long Term Lease Capital Obligation]</t>
  </si>
  <si>
    <t xml:space="preserve">     MM:[0227104 Capital Lease ObligNoncurr-SPHQ]</t>
  </si>
  <si>
    <t xml:space="preserve">     MN:[0227105 Cap Lease Oblig Nonc-SH]</t>
  </si>
  <si>
    <t xml:space="preserve">     MO:[0227175 - LT Op Lease Oblig]</t>
  </si>
  <si>
    <t xml:space="preserve">     MP:[     0227 Obligations under Capital Leases - Noncurrent]</t>
  </si>
  <si>
    <t xml:space="preserve">     MQ:[0228100 Retail Unfd Storm Damage]</t>
  </si>
  <si>
    <t xml:space="preserve">     MR:[0228101 Wholesale Storm Reserve]</t>
  </si>
  <si>
    <t xml:space="preserve">          MS:[0228.1 Accum Prov for Property Insurance]</t>
  </si>
  <si>
    <t xml:space="preserve">     MT:[0228201 Claim Reserve]</t>
  </si>
  <si>
    <t xml:space="preserve">     MU:[0228202 Claim Reserve - ST]</t>
  </si>
  <si>
    <t xml:space="preserve">     MV:[0228250 Schm Workers Comp - Other]</t>
  </si>
  <si>
    <t xml:space="preserve">     MW:[0228280 Schm Environmental]</t>
  </si>
  <si>
    <t xml:space="preserve">          MX:[0228.2 Accum Prov for Injuries &amp; Damages]</t>
  </si>
  <si>
    <t xml:space="preserve">     MY:[0228312 Pension Rest]</t>
  </si>
  <si>
    <t xml:space="preserve">     MZ:[0228314 Schm DPC OPEB FAS 106]</t>
  </si>
  <si>
    <t xml:space="preserve">     NA:[0228315 Schm OPEB (FAS 106)]</t>
  </si>
  <si>
    <t xml:space="preserve">     NB:[0228318 OPEB Liability - FAS 106]</t>
  </si>
  <si>
    <t xml:space="preserve">     NC:[0228324 Schm DPC POS EMP FAS 112]</t>
  </si>
  <si>
    <t xml:space="preserve">     ND:[0228325 Schm Post Emp FAS 112]</t>
  </si>
  <si>
    <t xml:space="preserve">     NE:[0228340 SERP]</t>
  </si>
  <si>
    <t xml:space="preserve">     NF:[0228347 Pension Liability - FAS 87 (DE Car)]</t>
  </si>
  <si>
    <t xml:space="preserve">     NG:[0228346 Pension Liability - FAS 87]</t>
  </si>
  <si>
    <t xml:space="preserve">     NH:[0228348 Pension Liability - FAS 87 (Cinergy)]</t>
  </si>
  <si>
    <t xml:space="preserve">     NI:[0253275 Pension Liability - FAS 87 NQ]</t>
  </si>
  <si>
    <t xml:space="preserve">          NJ:[0228.3 Accum Prov for Pensions &amp; Benefits]</t>
  </si>
  <si>
    <t xml:space="preserve">     NK:[0228403 Deferred SERP - Active Empl]</t>
  </si>
  <si>
    <t xml:space="preserve">     NL:[0228404 Deferred Comp]</t>
  </si>
  <si>
    <t xml:space="preserve">     NM:[0228405 2000 Class Deferred Compensat]</t>
  </si>
  <si>
    <t xml:space="preserve">     NN:[0228407 Perf Share Sub Plan]</t>
  </si>
  <si>
    <t xml:space="preserve">     NO:[0228408 Mgt Incentive Award Def]</t>
  </si>
  <si>
    <t xml:space="preserve">     NP:[0228440 Reserve MGP Sites FERC 228]</t>
  </si>
  <si>
    <t xml:space="preserve">     NQ:[0228480 Acc Prov Insurance-Environ]</t>
  </si>
  <si>
    <t xml:space="preserve">     NR:[     0228.4 Accum Misc Operating Provisions]</t>
  </si>
  <si>
    <t xml:space="preserve">     NS:[0229003 Wholesale - Qf Energy]</t>
  </si>
  <si>
    <t xml:space="preserve">     NT:[0229010 Accum Prov-Rate Refund - Tax Ref]</t>
  </si>
  <si>
    <t xml:space="preserve">     NU:[     0229 Accum Prov for Rate Refunds]</t>
  </si>
  <si>
    <t xml:space="preserve">     NV:[0230001 FAS 143 ARO Liability ST]</t>
  </si>
  <si>
    <t>NW:[0230105 ARO Liability - Current]</t>
  </si>
  <si>
    <t xml:space="preserve">     NX:[0230315 ARO Liability - Coal Ash]</t>
  </si>
  <si>
    <t xml:space="preserve">     NY:[0230999 ARO Liability]</t>
  </si>
  <si>
    <t xml:space="preserve">     NZ:[     0230 Asset Retirement Obligations]</t>
  </si>
  <si>
    <t xml:space="preserve">     OA:[Total Other Noncurrent Liabilities]</t>
  </si>
  <si>
    <t>OB:[]</t>
  </si>
  <si>
    <t>OC:[Current &amp; Accrued Liabilities:]</t>
  </si>
  <si>
    <t xml:space="preserve">     OD:[0232000 AP Vendors Payable]</t>
  </si>
  <si>
    <t xml:space="preserve">     OE:[0232001 AP Corp Vendors Payable]</t>
  </si>
  <si>
    <t xml:space="preserve">     OF:[0232002 AP Misc Gen Acctg]</t>
  </si>
  <si>
    <t xml:space="preserve">     OG:[0232004 Vision Deduction]</t>
  </si>
  <si>
    <t xml:space="preserve">     OH:[0232005 LT Disability Deduction]</t>
  </si>
  <si>
    <t xml:space="preserve">     OI:[0232016 A/P PS8.9 Vendors Payable]</t>
  </si>
  <si>
    <t xml:space="preserve">     OJ:[0232018 A/P Employee Related]</t>
  </si>
  <si>
    <t xml:space="preserve">     OK:[0232027 AP-Fuel Financial Hedge]</t>
  </si>
  <si>
    <t xml:space="preserve">     OL:[0232031 Treasury LC and MCF Fees]</t>
  </si>
  <si>
    <t xml:space="preserve">     OM:[0232039 Payable 401K Incentive Match]</t>
  </si>
  <si>
    <t xml:space="preserve">     ON:[0232045 Supp Life Deductions]</t>
  </si>
  <si>
    <t xml:space="preserve">     OO:[0232048 Supp AD&amp;D Deductions]</t>
  </si>
  <si>
    <t xml:space="preserve">     OP:[0232049 HSA Employee Contribution]</t>
  </si>
  <si>
    <t>OQ:[0232052 Medical Spending Acct Deduct]</t>
  </si>
  <si>
    <t>OS:[0232053 Dependent Spending Acct Deduct]</t>
  </si>
  <si>
    <t xml:space="preserve">     OT:[0232061 Checks not presented]</t>
  </si>
  <si>
    <t xml:space="preserve">     OU:[0232067 Dental Deductions]</t>
  </si>
  <si>
    <t xml:space="preserve">     OV:[0232103 Def Payable - NG Purchases]</t>
  </si>
  <si>
    <t xml:space="preserve">     OW:[0232105 Def Payable - NG Transport]</t>
  </si>
  <si>
    <t xml:space="preserve">     OX:[0232107 Def Payable - NEG Fin Transact]</t>
  </si>
  <si>
    <t xml:space="preserve">     OY:[0232108 Def Cogen Payable]</t>
  </si>
  <si>
    <t xml:space="preserve">     OZ:[0232109 A/P BPM - Actual]</t>
  </si>
  <si>
    <t xml:space="preserve">     PA:[0232120 Vouchers Payable - Special]</t>
  </si>
  <si>
    <t>PB:[0232125 NRC Inspection Fee Pay]</t>
  </si>
  <si>
    <t xml:space="preserve">     PC:[0232150 A/P Stores]</t>
  </si>
  <si>
    <t xml:space="preserve">     PD:[0232151 Accounts Payable - Stores]</t>
  </si>
  <si>
    <t xml:space="preserve">     PE:[0232155 Accounts Payable - CAS]</t>
  </si>
  <si>
    <t xml:space="preserve">     PF:[0232163 Emission Allowance A/P]</t>
  </si>
  <si>
    <t xml:space="preserve">     PG:[0232170 A/P Various Coal Suppliers]</t>
  </si>
  <si>
    <t xml:space="preserve">     PH:[0232171 Account Payable - Coal Accrual]</t>
  </si>
  <si>
    <t xml:space="preserve">     PI:[0232175 A/P Limestone/Lime]</t>
  </si>
  <si>
    <t xml:space="preserve">     PJ:[0232176 A/P Ammonia/Urea]</t>
  </si>
  <si>
    <t xml:space="preserve">     PK:[0232177 A/P Byproducts-Ash]</t>
  </si>
  <si>
    <t>PL:[0232178 Accrued Settlements Payable]</t>
  </si>
  <si>
    <t xml:space="preserve">     PM:[0232180 A/P - Various Fuel Suppliers]</t>
  </si>
  <si>
    <t xml:space="preserve">     PN:[0232181 Natural Gas Payable]</t>
  </si>
  <si>
    <t xml:space="preserve">     PO:[0232190 A/P - Various Railroad]</t>
  </si>
  <si>
    <t xml:space="preserve">     PP:[0232195 Railcar Lease Payable]</t>
  </si>
  <si>
    <t xml:space="preserve">     PQ:[0232199 PowerPlan Coal Payable]</t>
  </si>
  <si>
    <t xml:space="preserve">     PR:[0232200 Cbis Refund Payable]</t>
  </si>
  <si>
    <t xml:space="preserve">     PS:[0232222 Test Fuel Payable]</t>
  </si>
  <si>
    <t xml:space="preserve">     PT:[0232270 Passport Inven AP Accrual]</t>
  </si>
  <si>
    <t xml:space="preserve">     PU:[0232331 A/P - Energy Neighbor Fund]</t>
  </si>
  <si>
    <t xml:space="preserve">     PV:[0232332 Photovoltaic Fund]</t>
  </si>
  <si>
    <t xml:space="preserve">     PW:[0232333 A/P Flexcare]</t>
  </si>
  <si>
    <t xml:space="preserve">     PX:[0232334 A/P - Stock Loan Repay]</t>
  </si>
  <si>
    <t xml:space="preserve">     PY:[0232336 Advance Payable NCEMPA]</t>
  </si>
  <si>
    <t xml:space="preserve">     PZ:[0232337 CR3 Joint Owner]</t>
  </si>
  <si>
    <t xml:space="preserve">     QA:[0232338 Payable - Int City Joint Owners]</t>
  </si>
  <si>
    <t xml:space="preserve">     QB:[0232402 Collateral Liab]</t>
  </si>
  <si>
    <t xml:space="preserve">     QC:[0232410 Transmission Payables]</t>
  </si>
  <si>
    <t xml:space="preserve">     QD:[0232460 Bulk Power Marketing Payable]</t>
  </si>
  <si>
    <t xml:space="preserve">     QE:[0232480 Co-Generation]</t>
  </si>
  <si>
    <t xml:space="preserve">     QF:[0232510 Checks Not Presented]</t>
  </si>
  <si>
    <t xml:space="preserve">     QG:[0232892 AP Miscellaneous]</t>
  </si>
  <si>
    <t xml:space="preserve">     QH:[0232996 Capital Accruals]</t>
  </si>
  <si>
    <t xml:space="preserve">     QI:[     0232 Accounts Payable]</t>
  </si>
  <si>
    <t xml:space="preserve">     QJ:[0234000 IC Moneypool - Interest Pay]</t>
  </si>
  <si>
    <t xml:space="preserve">     QK:[0234010 IC Pay To De Comm Enterprises]</t>
  </si>
  <si>
    <t xml:space="preserve">     QL:[0234104 IC Accounts Payable]</t>
  </si>
  <si>
    <t xml:space="preserve">     QM:[0234250 IC Netting - A/P]</t>
  </si>
  <si>
    <t xml:space="preserve">     QN:[0234350 IC Netting - LT Accts Payable]</t>
  </si>
  <si>
    <t xml:space="preserve">     QO:[0232232 A/P Affiliates]</t>
  </si>
  <si>
    <t xml:space="preserve">     QP:[     0234 Accounts Payable to Asso Co]</t>
  </si>
  <si>
    <t xml:space="preserve">     QQ:[0236001 State IT Payable Other]</t>
  </si>
  <si>
    <t xml:space="preserve">     QR:[0236020 FAS 5 Non-Income Tax Reserves]</t>
  </si>
  <si>
    <t xml:space="preserve">     QS:[0236040 NC Prop Tax - Misc Non-Utility]</t>
  </si>
  <si>
    <t xml:space="preserve">     QT:[0236100 Franchise Tax - Electric]</t>
  </si>
  <si>
    <t xml:space="preserve">     QU:[0236123 FL Prop Tax - Electric]</t>
  </si>
  <si>
    <t xml:space="preserve">     QV:[0236131 FL Franchise Tx Accrual]</t>
  </si>
  <si>
    <t xml:space="preserve">     QW:[0236135 FL Reg Assessment - Electric]</t>
  </si>
  <si>
    <t xml:space="preserve">     QX:[0236150 ST/Local Unemployment Tax Liab]</t>
  </si>
  <si>
    <t xml:space="preserve">     QY:[0236360 SC Prop Tax Electric]</t>
  </si>
  <si>
    <t xml:space="preserve">     QZ:[0236700 Employer FICA Tax Liab]</t>
  </si>
  <si>
    <t xml:space="preserve">     RA:[0236701 Employer FICA Tax Liab LT]</t>
  </si>
  <si>
    <t xml:space="preserve">     RB:[0236750 Federal Unemployment Tax Liab]</t>
  </si>
  <si>
    <t xml:space="preserve">     RC:[0236801 Accrued Gross Receipts Tax]</t>
  </si>
  <si>
    <t xml:space="preserve">     RD:[0236831 Misc. Taxes &amp; Interest]</t>
  </si>
  <si>
    <t xml:space="preserve">     RE:[0236906 FL Sales Use Tax 7%]</t>
  </si>
  <si>
    <t xml:space="preserve">     RF:[0236918 Accr Ad Valorem Tax 2006]</t>
  </si>
  <si>
    <t xml:space="preserve">     RG:[0236926 LT Tax Reclass Fed]</t>
  </si>
  <si>
    <t xml:space="preserve">     RH:[0236927 LT Tax Reclass State]</t>
  </si>
  <si>
    <t xml:space="preserve">     RI:[0236940 Curr Tax Reclass Acct State Cr]</t>
  </si>
  <si>
    <t xml:space="preserve">     RJ:[0236942 State Inc. Tax Payable - Prior Yrs LT]</t>
  </si>
  <si>
    <t xml:space="preserve">     RK:[0236943 State Inc Tax Pay-Prior Years]</t>
  </si>
  <si>
    <t xml:space="preserve">     RL:[0236953 LT Liability - State UTP]</t>
  </si>
  <si>
    <t xml:space="preserve">     RM:[0236960 SC Inc Tax Payable-Prior Yr]</t>
  </si>
  <si>
    <t xml:space="preserve">     RN:[0236965 Accrued SIT - Prior Year]</t>
  </si>
  <si>
    <t xml:space="preserve">     RO:[0236980 Current Tax Reclass Acct Fed Cr]</t>
  </si>
  <si>
    <t xml:space="preserve">     RP:[0236981 Fed Inc Tax Payable - Prev Yr]</t>
  </si>
  <si>
    <t xml:space="preserve">     RQ:[0236983 Fed Inc Payable - Prior Yrs]</t>
  </si>
  <si>
    <t xml:space="preserve">     RR:[0236986 Fed Inc Payable - PY LT 08-09]</t>
  </si>
  <si>
    <t xml:space="preserve">     RS:[0236988 LT Liability ST UTP Pgn]</t>
  </si>
  <si>
    <t xml:space="preserve">     RT:[0236989 LT Liability Fed UTP Pgn]</t>
  </si>
  <si>
    <t xml:space="preserve">     RU:[0236990 Fed Inc Tax Payable - Current]</t>
  </si>
  <si>
    <t xml:space="preserve">     RV:[0236992 Curr Liability UTP - Fed]</t>
  </si>
  <si>
    <t xml:space="preserve">     RW:[0236993 LT Liability Fed UTP 08-09 year]</t>
  </si>
  <si>
    <t xml:space="preserve">     RX:[     0236 Taxes Accrued]</t>
  </si>
  <si>
    <t xml:space="preserve">     RY:[0237011 Interest Payable Notes]</t>
  </si>
  <si>
    <t xml:space="preserve">     RZ:[0237038 LT Interest Accrued]</t>
  </si>
  <si>
    <t xml:space="preserve">     SA:[0237039 Cur Int Accrued - Tax]</t>
  </si>
  <si>
    <t xml:space="preserve">     SB:[0237041 FERC Interconnect Interest LT]</t>
  </si>
  <si>
    <t xml:space="preserve">     SC:[0237110 Bond Interest Payable]</t>
  </si>
  <si>
    <t xml:space="preserve">     SD:[0237200 Curr Interest Accrued]</t>
  </si>
  <si>
    <t xml:space="preserve">     SE:[0237222 Int Accr Cust Dep Fla]</t>
  </si>
  <si>
    <t xml:space="preserve">     SF:[0237460 Interest Payable]</t>
  </si>
  <si>
    <t xml:space="preserve">     SG:[0237510 Bonds Interest Payable]</t>
  </si>
  <si>
    <t xml:space="preserve">     SH:[     0237 Interest Accrued]</t>
  </si>
  <si>
    <t xml:space="preserve">     SI:[0241110 State Income Tax Wh - Employee]</t>
  </si>
  <si>
    <t xml:space="preserve">     SJ:[0241142 St Sales Tax Serv - Rev 7%]</t>
  </si>
  <si>
    <t xml:space="preserve">     SK:[0241150 Fed Income Tax Wh - Employee]</t>
  </si>
  <si>
    <t xml:space="preserve">     SL:[0241160 FICA Withheld - Employee]</t>
  </si>
  <si>
    <t xml:space="preserve">     SM:[0241310 SC State Sales Tax on Elc Energy]</t>
  </si>
  <si>
    <t xml:space="preserve">     SN:[0241320 NC State Sales Tx On Elc Enrgy]</t>
  </si>
  <si>
    <t xml:space="preserve">     SO:[0241335 Local Taxes Withheld]</t>
  </si>
  <si>
    <t xml:space="preserve">     SP:[0241348 Franchise Fees Payable]</t>
  </si>
  <si>
    <t xml:space="preserve">     SQ:[0241800 Utility Tax - County]</t>
  </si>
  <si>
    <t xml:space="preserve">     SR:[0241900 TX Col Pay - FL Muni Utility Tax]</t>
  </si>
  <si>
    <t xml:space="preserve">     SS:[0241990 GRT Payable Additional 2.6%]</t>
  </si>
  <si>
    <t xml:space="preserve">     ST:[     0241 Tax Collections Payable]</t>
  </si>
  <si>
    <t xml:space="preserve">     SU:[0242033 Wages Payable - Accrual]</t>
  </si>
  <si>
    <t xml:space="preserve">     SV:[0242035 Unearned Premiums]</t>
  </si>
  <si>
    <t xml:space="preserve">     SW:[0242051 FERC Interconnect Deposits LT]</t>
  </si>
  <si>
    <t xml:space="preserve">     SX:[0242054 State Interconnect Deposit LT]</t>
  </si>
  <si>
    <t xml:space="preserve">     SY:[0242110 Contract Retention]</t>
  </si>
  <si>
    <t xml:space="preserve">     SZ:[0242152 Solar Interconnect Deposits]</t>
  </si>
  <si>
    <t xml:space="preserve">     TA:[0242160 Current Liabilities of VIEs]</t>
  </si>
  <si>
    <t xml:space="preserve">     TB:[0242200 Misc C&amp;A Liab Incentives]</t>
  </si>
  <si>
    <t xml:space="preserve">     TC:[0242210 Accrued Salaries &amp; Wages]</t>
  </si>
  <si>
    <t xml:space="preserve">     TD:[0242215 Severance Reserve/Accrual]</t>
  </si>
  <si>
    <t xml:space="preserve">     TE:[0242216 Severance Accrual Purchase Acctg]</t>
  </si>
  <si>
    <t xml:space="preserve">     TF:[0242217 COBRA Liability]</t>
  </si>
  <si>
    <t xml:space="preserve">     TG:[0242220 Legal Employee Deductions]</t>
  </si>
  <si>
    <t xml:space="preserve">     TH:[0242320 Transmission Open Acc-Deposits]</t>
  </si>
  <si>
    <t xml:space="preserve">     TI:[0242390 Curr&amp;Accr Liab - FPC Ltd]</t>
  </si>
  <si>
    <t xml:space="preserve">     TJ:[0242391 A/P Coal &amp; Oil commitments]</t>
  </si>
  <si>
    <t xml:space="preserve">     TK:[0242392 Bargaining Unit Dental Reserve]</t>
  </si>
  <si>
    <t xml:space="preserve">     TL:[0242393 Misc C&amp;A Liab Def Vacation]</t>
  </si>
  <si>
    <t xml:space="preserve">     TM:[0242395 Cur&amp;Accr Liab Med/Dtl Ins Act]</t>
  </si>
  <si>
    <t xml:space="preserve">     TN:[0242396 Curr&amp;Accr Liab - Workers Comp]</t>
  </si>
  <si>
    <t xml:space="preserve">     TO:[0242397 IRU Indemnification - ST]</t>
  </si>
  <si>
    <t xml:space="preserve">     TP:[0242398 Curr&amp;Accr Liab Misc]</t>
  </si>
  <si>
    <t xml:space="preserve">     TQ:[0242410 Prov-Cum Div Pref &amp; Pref Stk]</t>
  </si>
  <si>
    <t xml:space="preserve">     TR:[0242440 Cash Coll &amp; Contrib to Trustee]</t>
  </si>
  <si>
    <t xml:space="preserve">     TS:[0242450 Collections From Payroll - Misc]</t>
  </si>
  <si>
    <t xml:space="preserve">     TT:[0242460 Prov for Incdntive Ben Prog]</t>
  </si>
  <si>
    <t xml:space="preserve">     TU:[0242461 Prior Year Incentive Accrual]</t>
  </si>
  <si>
    <t xml:space="preserve">     TV:[0242490 Vacation Carryover]</t>
  </si>
  <si>
    <t xml:space="preserve">     TW:[0242540 Escheaments Payable]</t>
  </si>
  <si>
    <t xml:space="preserve">     TX:[0242650 Accrued Payable Other]</t>
  </si>
  <si>
    <t xml:space="preserve">     TY:[0242690 Executive Incentive Accrual]</t>
  </si>
  <si>
    <t xml:space="preserve">     TZ:[0242797 NQ Pension Current FPC SERP/ND]</t>
  </si>
  <si>
    <t xml:space="preserve">     UA:[0242803 Deferred Rent]</t>
  </si>
  <si>
    <t xml:space="preserve">     UB:[0242897 NC Pension Liability - FAS 87]</t>
  </si>
  <si>
    <t xml:space="preserve">     UC:[0242898 OPEB Curr Liability]</t>
  </si>
  <si>
    <t xml:space="preserve">     UD:[0242899 FAS 112 Current Liability]</t>
  </si>
  <si>
    <t xml:space="preserve">     UE:[0242997 Misc Liab FAS 87 NQ]</t>
  </si>
  <si>
    <t xml:space="preserve">     UF:[0242988 Reg Liability Current]</t>
  </si>
  <si>
    <t xml:space="preserve">     UG:[0242999 Misc Liability - FAS 112]</t>
  </si>
  <si>
    <t xml:space="preserve">     UH:[     0242 Misc Current &amp; Accrued Liabilities]</t>
  </si>
  <si>
    <t xml:space="preserve">     UI:[0243105 Cap Lease Oblig Current]</t>
  </si>
  <si>
    <t xml:space="preserve">     UJ:[0243106 Cap Lease Oblig Curr - SPHQ]</t>
  </si>
  <si>
    <t xml:space="preserve">     UK:[0243107 Cap Lease Oblig Curr - SH]</t>
  </si>
  <si>
    <t xml:space="preserve">     UL:[0242175 - Current Op Lease Oblig]</t>
  </si>
  <si>
    <t xml:space="preserve">     UM:[     0243 Obligations under Capital Leases - Current]</t>
  </si>
  <si>
    <t>UN:[0244005 Derivative Instr-Regulatory-ST]</t>
  </si>
  <si>
    <t xml:space="preserve">     UO:[0244006 Derivative Instr Regulatory LT]</t>
  </si>
  <si>
    <t>UP:[0244007 Accrued Interest Exp-Swaps-Reg]</t>
  </si>
  <si>
    <t xml:space="preserve">     UQ:[0244010 NDTF Derivative Options]</t>
  </si>
  <si>
    <t xml:space="preserve">          UR:[0244 Derivative Liability]</t>
  </si>
  <si>
    <t xml:space="preserve">     US:[0245001 3Rd Pty Deriv Liability Cur]</t>
  </si>
  <si>
    <t xml:space="preserve">     UT:[0245002 3Rd Pty Deriv Liability LT]</t>
  </si>
  <si>
    <t xml:space="preserve">     UU:[     0245 Derivative Instrument Liab - Hedges]</t>
  </si>
  <si>
    <t xml:space="preserve">     UV:[Total Current &amp; Accrued Liabilities]</t>
  </si>
  <si>
    <t>UW:[]</t>
  </si>
  <si>
    <t>UX:[Deferred Credits:]</t>
  </si>
  <si>
    <t>UY:[0224045 FERC Interconnect Liability]</t>
  </si>
  <si>
    <t xml:space="preserve">     UZ:[0252001 Cust Adv For Construction]</t>
  </si>
  <si>
    <t xml:space="preserve">     VA:[0252400 - Customer Advances ST]</t>
  </si>
  <si>
    <t xml:space="preserve">     VB:[     0252 Customer Advances for Construction]</t>
  </si>
  <si>
    <t xml:space="preserve">     VC:[0253008 Pole Attachments - Deferred Revenue]</t>
  </si>
  <si>
    <t xml:space="preserve">     VD:[0253035 Misc Def Cr - Genl Acctg]</t>
  </si>
  <si>
    <t xml:space="preserve">     VE:[0253037 LT Liab - Current Portion]</t>
  </si>
  <si>
    <t xml:space="preserve">     VF:[0253039 Deferred Revenue]</t>
  </si>
  <si>
    <t xml:space="preserve">     VG:[0253049 Int On Tax Deficiency - LT Liab]</t>
  </si>
  <si>
    <t xml:space="preserve">     VH:[0253053 Other DEF Credit - Smart Grid]</t>
  </si>
  <si>
    <t xml:space="preserve">     VI:[0253062 Long Term Def Rev]</t>
  </si>
  <si>
    <t xml:space="preserve">     VJ:[0253070 Reserve - MGP Sites]</t>
  </si>
  <si>
    <t xml:space="preserve">     VK:[0253082 Oth Defer Cr Miscellaneous (Joint Owner-FMPA Settlement)]</t>
  </si>
  <si>
    <t xml:space="preserve">     VL:[0253084 IRU Indemnification - LT]</t>
  </si>
  <si>
    <t xml:space="preserve">     VM:[0253085 Other LT Liabilities]</t>
  </si>
  <si>
    <t xml:space="preserve">     VN:[02531006 Def Cr Inter Elim Dif]</t>
  </si>
  <si>
    <t xml:space="preserve">     VO:[02531008 Def Cr FASB Bal Sheet Elim Dif]</t>
  </si>
  <si>
    <t xml:space="preserve">     VP:[02531020 Defr Cr - Revenue Expense Diff]</t>
  </si>
  <si>
    <t xml:space="preserve">     VQ:[0253400 Bartow LTSA]</t>
  </si>
  <si>
    <t xml:space="preserve">     VR:[0253401 Hines LTSA]</t>
  </si>
  <si>
    <t xml:space="preserve">     VS:[0253403 Citrus County LTSA Def Liab]</t>
  </si>
  <si>
    <t xml:space="preserve">     VT:[0253620 SCHM Executive Savings Pln-Stk]</t>
  </si>
  <si>
    <t xml:space="preserve">     VU:[0253630 Sch M Exe Cash Balance Plan]</t>
  </si>
  <si>
    <t xml:space="preserve">     VV:[0253690 Pension Deferred Credits]</t>
  </si>
  <si>
    <t xml:space="preserve">     VW:[0253890 SCHM Tax &amp; S/L for Surplus Mat'Ls]</t>
  </si>
  <si>
    <t xml:space="preserve">     VX:[0253910 Pole Attach - Advance Billing]</t>
  </si>
  <si>
    <t>VY:[0253902 Pro Co Sales Tax Payable - Elect Distribution]</t>
  </si>
  <si>
    <t>VZ:[0253902 Pro Co Sales Tax Payable - Elect Transmission (Non-SPP)]</t>
  </si>
  <si>
    <t>WA:[0253902 Pro Co Sales Tax Payable - Elect Transmission (SPP Only)]</t>
  </si>
  <si>
    <t xml:space="preserve">     WB:[0253990 Deferred Prepaid Ef - Lighting]</t>
  </si>
  <si>
    <t xml:space="preserve">     WC:[     0253 Other Deferred Credits]</t>
  </si>
  <si>
    <t xml:space="preserve">     WD:[0254002 Interest Rate Swap Reg Liab]</t>
  </si>
  <si>
    <t xml:space="preserve">     WE:[0254015 Reg Liab MTM Fuel ST]</t>
  </si>
  <si>
    <t xml:space="preserve">     WF:[0254016 Deferred SPP]</t>
  </si>
  <si>
    <t xml:space="preserve">     WG:[0254020 Auctioned S02 Allowance]</t>
  </si>
  <si>
    <t xml:space="preserve">     WH:[0254024 Def CR3 Liab - Depr and Prop Tax]</t>
  </si>
  <si>
    <t xml:space="preserve">     WI:[0254031 CR4&amp;5 Accelerated Depreciaton]</t>
  </si>
  <si>
    <t xml:space="preserve">     WJ:[0254059 DOE Settlement]</t>
  </si>
  <si>
    <t xml:space="preserve">     WK:[0254060 DEF Tax Savings Reg Liability]</t>
  </si>
  <si>
    <t xml:space="preserve">     WL:[0254061 Deferred PTCs]</t>
  </si>
  <si>
    <t xml:space="preserve">     WM:[0254087 Regulatory Liability - CR 4&amp;5 Amortization]</t>
  </si>
  <si>
    <t xml:space="preserve">     WN:[02540XX Regulatory Liability - OATT FIT]</t>
  </si>
  <si>
    <t xml:space="preserve">     WO:[0254310 Deferred Fuel Settlements]</t>
  </si>
  <si>
    <t xml:space="preserve">     WP:[0254311 Deferred Fuel Revenue]</t>
  </si>
  <si>
    <t xml:space="preserve">     WQ:[0254312 Deferred GPIF - Reg Liab Fuel]</t>
  </si>
  <si>
    <t xml:space="preserve">     WR:[0254313 Deferred Fuel - Florida Re]</t>
  </si>
  <si>
    <t xml:space="preserve">     WS:[0254315  DOE Settlement (moved to 254059 in May 2022)]</t>
  </si>
  <si>
    <t xml:space="preserve">     WT:[0254316 Deferred Energy Conservation]</t>
  </si>
  <si>
    <t xml:space="preserve">     WU:[0254317 Deferred Environmental Cost Recovery]</t>
  </si>
  <si>
    <t xml:space="preserve">     WV:[0254318 Deferred Property Gains/Losses - FL]</t>
  </si>
  <si>
    <t xml:space="preserve">     WW:[0254320 Deferred Capacity - Curr Yr]</t>
  </si>
  <si>
    <t xml:space="preserve">     WX:[0254321 Deferred Capacity - Prior Yr]</t>
  </si>
  <si>
    <t xml:space="preserve">     WY:[0254331 - LT Closed Def Int Hedge-Liab]</t>
  </si>
  <si>
    <t xml:space="preserve">     WZ:[0254332 - ST Closed Def Int Hedge-Liab]</t>
  </si>
  <si>
    <t xml:space="preserve">     XD:[0254700 - DOE NDTF Reimbursement - 2021 Settlement]</t>
  </si>
  <si>
    <t xml:space="preserve">     XE:[0254750 - DOE ISFSI Reimbursement - 2021 Settlement]</t>
  </si>
  <si>
    <t xml:space="preserve">     XF:[0254760 - Tax Savings Reg Liabl - 2021 Settlement]</t>
  </si>
  <si>
    <t xml:space="preserve">          HD:[0175 Derivative Assets]</t>
  </si>
  <si>
    <t>ET:[Other Int Inc (FERC 0419429- IC Moneypool Int Inc included above the line tax ex]</t>
  </si>
  <si>
    <t>EU:[Separation Factor]</t>
  </si>
  <si>
    <t>EV:[Other Int Exp (Retail)]</t>
  </si>
  <si>
    <t>EW:[Total Interest Expense]</t>
  </si>
  <si>
    <t>EX:[]</t>
  </si>
  <si>
    <t>EY:[NOIBT]</t>
  </si>
  <si>
    <t>EZ:[]</t>
  </si>
  <si>
    <t>FA:[Income Taxes]</t>
  </si>
  <si>
    <t>FB:[Production Tax Credits (2023 CCR)]</t>
  </si>
  <si>
    <t>FC:[Current Income Tax]</t>
  </si>
  <si>
    <t>FD:[DELETE ROW IN 12&amp;0]</t>
  </si>
  <si>
    <t>FE:[Current Income Tax Adj's (FPSC &amp; Company)]</t>
  </si>
  <si>
    <t>FF:[Total Current Income Tax]</t>
  </si>
  <si>
    <t>FH:[Deferred Income Tax b/4 PTCs and EDIT]</t>
  </si>
  <si>
    <t>FJ:[Production Tax Credits - Retail]</t>
  </si>
  <si>
    <t>FK:[Total Deferred Income Tax]</t>
  </si>
  <si>
    <t>FM:[Investment Tax Credit]</t>
  </si>
  <si>
    <t>FN:[Total Income Tax]</t>
  </si>
  <si>
    <t>FO:[]</t>
  </si>
  <si>
    <t>FP:[Income Tax Excluding EDIT &amp; PTC &amp; ITC]</t>
  </si>
  <si>
    <t>FQ:[Effective Tax Rate (Excludes EDIT &amp; PTC &amp; ITC Amort)]</t>
  </si>
  <si>
    <t>FR:[For Report 8&amp;9 Calc Only - ITC System Per Books]</t>
  </si>
  <si>
    <t>FS:[]</t>
  </si>
  <si>
    <t>FT:[Current Income Tax Ratio From FERC IS - 4]</t>
  </si>
  <si>
    <t>FU:[Deferred Income Tax Ratio From FERC IS -4]</t>
  </si>
  <si>
    <t>FW:[ITC Separation Factor]</t>
  </si>
  <si>
    <t>FX:[end if]</t>
  </si>
  <si>
    <t>FZ:[if]</t>
  </si>
  <si>
    <t>GA:[INTEREST SYNCH ADJUSTMENT:]</t>
  </si>
  <si>
    <t>GB:[Rate Base Retail Adjusted (13 mo avg)]</t>
  </si>
  <si>
    <t>GC:[Less: Rate Base Retail Per Book (13 mo avg)]</t>
  </si>
  <si>
    <t>GD:[Rate Base Retail Adjustments (13 mo avg)]</t>
  </si>
  <si>
    <t>GE:[Multiply by System WACD]</t>
  </si>
  <si>
    <t>GF:[Subtotal (13 mo avg)]</t>
  </si>
  <si>
    <t>GG:[Subtotal (CM)]</t>
  </si>
  <si>
    <t>GH:[]</t>
  </si>
  <si>
    <t>GI:[Retail WACD]</t>
  </si>
  <si>
    <t>GJ:[Less System WACD]</t>
  </si>
  <si>
    <t>GK:[Difference]</t>
  </si>
  <si>
    <t>GL:[x Rate Base Adjusted (13 mo avg)]</t>
  </si>
  <si>
    <t>GM:[Subtotal (13 mo avg)]</t>
  </si>
  <si>
    <t>GN:[Subtotal (CM)]</t>
  </si>
  <si>
    <t>GO:[]</t>
  </si>
  <si>
    <t>GP:[To Calculate Separation Factor:]</t>
  </si>
  <si>
    <t>GQ:[13 Mo Avg System Per Books from Sch 2p1]</t>
  </si>
  <si>
    <t>GR:[13 Mo Avg Retail Per Books from Sch 2p1]</t>
  </si>
  <si>
    <t>GS:[Separation Factor]</t>
  </si>
  <si>
    <t>GT:[]</t>
  </si>
  <si>
    <t>GU:[Remove Misc Interest Exp - System]</t>
  </si>
  <si>
    <t>GV:[Separation Factor]</t>
  </si>
  <si>
    <t>GW:[Excess Deferred Taxes - Separation Factor]</t>
  </si>
  <si>
    <t>GX:[Remove Misc Interest Exp - Retail]</t>
  </si>
  <si>
    <t>GY:[]</t>
  </si>
  <si>
    <t>GZ:[Total Adj to Interest - inc/(dec) int exp]</t>
  </si>
  <si>
    <t>HA:[Multiply by Tax Rate]</t>
  </si>
  <si>
    <t>HB:[Total Int Synch Tax Adj - inc/(dec) tax exp]</t>
  </si>
  <si>
    <t>HC:[end if]</t>
  </si>
  <si>
    <t>HD:[]</t>
  </si>
  <si>
    <t>HE:[RECONCILE SCHEDULE 2-2 TO INCOME STATEMENT:]</t>
  </si>
  <si>
    <t>HF:[Operating Revenue from Sch 2-2]</t>
  </si>
  <si>
    <t>HG:[Operating Revenue from Income Statement]</t>
  </si>
  <si>
    <t>HH:[Diff:]</t>
  </si>
  <si>
    <t>HJ:[Fuel &amp; Interchange from Sch 2-2]</t>
  </si>
  <si>
    <t>HK:[Fuel &amp; Interchange from Income Statement]</t>
  </si>
  <si>
    <t>HN:[O&amp;M from Sch 2-2]</t>
  </si>
  <si>
    <t>HO:[O&amp;M from Income Statement]</t>
  </si>
  <si>
    <t>HR:[Depr &amp; Amort from Sch 2-2 (Includes Accretion)]</t>
  </si>
  <si>
    <t>HS:[Depr &amp; Amort from Income Statement]</t>
  </si>
  <si>
    <t>HT:[Accretion from Income Statement]</t>
  </si>
  <si>
    <t>HU:[Diff:]</t>
  </si>
  <si>
    <t>HW:[Other Taxes from Sch 2-2]</t>
  </si>
  <si>
    <t>HX:[Other Taxes from Income Statement]</t>
  </si>
  <si>
    <t>IA:[Current Income Taxes from Sch 2-2]</t>
  </si>
  <si>
    <t>IB:[Current Income Taxes from Income Statement]</t>
  </si>
  <si>
    <t>IC:[Diff (Applicable to Actuals Only):]</t>
  </si>
  <si>
    <t>ID:[&lt;Current Income Tax difference due to the use of statutory tax rate&gt;]</t>
  </si>
  <si>
    <t>IE:[]</t>
  </si>
  <si>
    <t>IG:[Deferred Income Taxes from Sch 2-2]</t>
  </si>
  <si>
    <t>IH:[Deferred Income Taxes from Income Statement]</t>
  </si>
  <si>
    <t>II:[Diff (Applicable to Actuals Only):]</t>
  </si>
  <si>
    <t>IJ:[&lt;Deferred Income Tax difference due to the use of statutory tax rate&gt;]</t>
  </si>
  <si>
    <t>IK:[]</t>
  </si>
  <si>
    <t>IL:[Investment Tax Credit from Sch 2-2]</t>
  </si>
  <si>
    <t>IM:[Investment Tax Credit from Income Statement]</t>
  </si>
  <si>
    <t>IN:[Diff:]</t>
  </si>
  <si>
    <t>IP:[Total System NOI from Sch 2-2]</t>
  </si>
  <si>
    <t>IQ:[Total System NOI from Income Statement]</t>
  </si>
  <si>
    <t>IR:[Total NOI Diff]</t>
  </si>
  <si>
    <t>IT:[RECONCILE SCHEDULE 2-1 TO BALANCE SHEET]</t>
  </si>
  <si>
    <t>IU:[EPIS from Sch 2-1]</t>
  </si>
  <si>
    <t>IV:[EPIS from Balance Sheet]</t>
  </si>
  <si>
    <t>IW:[Diff:]</t>
  </si>
  <si>
    <t>IX:[]</t>
  </si>
  <si>
    <t>IY:[Accum Depn from Sch 2-1]</t>
  </si>
  <si>
    <t>IZ:[Accum Depn from Balance Sheet]</t>
  </si>
  <si>
    <t>JC:[Future Use from Sch 2-1]</t>
  </si>
  <si>
    <t>JD:[Future Use from Balance Sheet]</t>
  </si>
  <si>
    <t>JG:[CWIP from Sch 2-1]</t>
  </si>
  <si>
    <t>JH:[]</t>
  </si>
  <si>
    <t>JI:[CWIP from Balance Sheet - 107]</t>
  </si>
  <si>
    <t>JJ:[CWIP from Balance Sheet - 121.5 Non-Utility CWIP]</t>
  </si>
  <si>
    <t>JK:[CWIP from Balance Sheet - 121.6 Non-Utility CWIP]</t>
  </si>
  <si>
    <t>JL:[Total CWIP from Balance Sheet]</t>
  </si>
  <si>
    <t>JN:[Diff:]</t>
  </si>
  <si>
    <t>JP:[CALCULATE RESULTANT ALLOCATORS]</t>
  </si>
  <si>
    <t>JQ:[December]</t>
  </si>
  <si>
    <t>JR:[]</t>
  </si>
  <si>
    <t>JS:[O&amp;M - 12 Mo Retail Adjusted]</t>
  </si>
  <si>
    <t>JT:[O&amp;M - 12 Mo System Adjusted]</t>
  </si>
  <si>
    <t>JU:[WTD O&amp;M]</t>
  </si>
  <si>
    <t>JV:[WTD O&amp;M - same in every month]</t>
  </si>
  <si>
    <t>JW:[]</t>
  </si>
  <si>
    <t>JX:[O&amp;M - 902]</t>
  </si>
  <si>
    <t>JY:[O&amp;M - 903]</t>
  </si>
  <si>
    <t>JZ:[O&amp;M 902-903 Total]</t>
  </si>
  <si>
    <t>KA:[O&amp;M - 902 WTD %]</t>
  </si>
  <si>
    <t>KB:[O&amp;M - 903 WTD %]</t>
  </si>
  <si>
    <t>KC:[O&amp;M - 902 Allocator]</t>
  </si>
  <si>
    <t>KD:[O&amp;M - 903 Allocator]</t>
  </si>
  <si>
    <t>KE:[WTD O&amp;M Expense 902 &amp; 903]</t>
  </si>
  <si>
    <t>KF:[]</t>
  </si>
  <si>
    <t>KG:[Net Plant in Service - 13 Mo Retail Adjusted]</t>
  </si>
  <si>
    <t>KH:[Net Plant in Service - 13 Mo System Adjusted]</t>
  </si>
  <si>
    <t>KI:[WTD Net Plant in Service]</t>
  </si>
  <si>
    <t>KJ:[WTD Net Plant in Service - same in every month]</t>
  </si>
  <si>
    <t>KK:[Total Rate Base - 13 Mo Retail Adjusted]</t>
  </si>
  <si>
    <t>KL:[Total Rate Base - 13 Mo System Adjusted]</t>
  </si>
  <si>
    <t>KM:[WTD Total Rate Base]</t>
  </si>
  <si>
    <t>KN:[WTD Total Rate Base - same in every month]</t>
  </si>
  <si>
    <t>KO:[]</t>
  </si>
  <si>
    <t>KP:[]</t>
  </si>
  <si>
    <t>KR:[]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</si>
</sst>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_(* #,##0_);_(* \(#,##0\);_(* &quot;-&quot;??_);_(@_)"/>
    <numFmt numFmtId="165" formatCode="#,##0_);[Red]\(#,##0\);&quot; &quot;"/>
    <numFmt numFmtId="166" formatCode="0_);\(0\)"/>
    <numFmt numFmtId="167" formatCode="0.0000_)"/>
    <numFmt numFmtId="168" formatCode="0.00000"/>
    <numFmt numFmtId="169" formatCode="#,##0.000%_);[Red]\(#,##0.000%\);&quot; &quot;"/>
    <numFmt numFmtId="170" formatCode="#,##0.00%_);[Red]\(#,##0.00%\);&quot; &quot;"/>
    <numFmt numFmtId="171" formatCode="0.\ \ "/>
    <numFmt numFmtId="172" formatCode="_(* #,##0.00000_);_(* \(#,##0.00000\);_(* &quot;-&quot;??_);_(@_)"/>
    <numFmt numFmtId="173" formatCode="#,##0.000_);\(#,##0.000\)"/>
    <numFmt numFmtId="174" formatCode="_(* #,##0.000000_);_(* \(#,##0.000000\);_(* &quot;-&quot;??_);_(@_)"/>
    <numFmt numFmtId="175" formatCode="#,##0.000_);[Red]\(#,##0.000\);&quot; &quot;"/>
    <numFmt numFmtId="176" formatCode="#,##0.0000%_);[Red]\(#,##0.0000%\);&quot; &quot;"/>
    <numFmt numFmtId="177" formatCode="#,##0.0000_);[Red]\(#,##0.0000\);&quot; &quot;"/>
    <numFmt numFmtId="178" formatCode="#,##0.00000_);[Red]\(#,##0.00000\);&quot; &quot;"/>
    <numFmt numFmtId="179" formatCode="#,##0.000000_);[Red]\(#,##0.000000\);&quot; &quot;"/>
    <numFmt numFmtId="180" formatCode="#,##0.00000%_);[Red]\(#,##0.00000%\);&quot; &quot;"/>
    <numFmt numFmtId="181" formatCode="#,##0.0_);\(#,##0.0\)"/>
    <numFmt numFmtId="182" formatCode="#,##0.00000_);\(#,##0.00000\)"/>
    <numFmt numFmtId="183" formatCode="#,##0.000000_);\(#,##0.000000\)"/>
    <numFmt numFmtId="184" formatCode="#,##0.00000000_);\(#,##0.00000000\)"/>
    <numFmt numFmtId="185" formatCode="_(* #,##0.000_);_(* \(#,##0.0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b/>
      <i/>
      <u/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color rgb="FF010101"/>
      <name val="Calibri"/>
      <family val="2"/>
      <scheme val="minor"/>
    </font>
    <font>
      <b/>
      <sz val="10"/>
      <color rgb="FF010101"/>
      <name val="Calibri"/>
      <family val="2"/>
      <scheme val="minor"/>
    </font>
    <font>
      <b/>
      <sz val="10"/>
      <color rgb="FF030303"/>
      <name val="Calibri"/>
      <family val="2"/>
      <scheme val="minor"/>
    </font>
    <font>
      <sz val="10"/>
      <color rgb="FF030303"/>
      <name val="Calibri"/>
      <family val="2"/>
      <scheme val="minor"/>
    </font>
    <font>
      <sz val="10"/>
      <color rgb="FF151515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240CB4"/>
      <name val="Calibri"/>
      <family val="2"/>
      <scheme val="minor"/>
    </font>
    <font>
      <sz val="11"/>
      <color rgb="FF3333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15151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6" fillId="0" borderId="0"/>
    <xf numFmtId="0" fontId="24" fillId="0" borderId="0"/>
  </cellStyleXfs>
  <cellXfs count="419">
    <xf numFmtId="0" fontId="0" fillId="0" borderId="0" xfId="0"/>
    <xf numFmtId="0" fontId="2" fillId="0" borderId="0" xfId="3" applyFont="1" applyAlignment="1">
      <alignment horizontal="center" vertical="center"/>
    </xf>
    <xf numFmtId="0" fontId="3" fillId="0" borderId="0" xfId="3" quotePrefix="1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0" fontId="4" fillId="0" borderId="0" xfId="3" applyFont="1" applyAlignment="1">
      <alignment vertical="center"/>
    </xf>
    <xf numFmtId="0" fontId="5" fillId="0" borderId="0" xfId="3" applyFont="1" applyAlignment="1">
      <alignment vertical="center"/>
    </xf>
    <xf numFmtId="164" fontId="5" fillId="2" borderId="0" xfId="1" applyNumberFormat="1" applyFont="1" applyFill="1" applyAlignment="1">
      <alignment horizontal="centerContinuous" vertical="center"/>
    </xf>
    <xf numFmtId="0" fontId="2" fillId="2" borderId="0" xfId="3" applyFont="1" applyFill="1" applyAlignment="1">
      <alignment horizontal="centerContinuous" vertical="center"/>
    </xf>
    <xf numFmtId="0" fontId="5" fillId="2" borderId="0" xfId="3" applyFont="1" applyFill="1" applyAlignment="1">
      <alignment horizontal="centerContinuous" vertical="center"/>
    </xf>
    <xf numFmtId="164" fontId="5" fillId="3" borderId="0" xfId="1" applyNumberFormat="1" applyFont="1" applyFill="1" applyAlignment="1">
      <alignment horizontal="centerContinuous" vertical="center"/>
    </xf>
    <xf numFmtId="0" fontId="2" fillId="3" borderId="0" xfId="3" applyFont="1" applyFill="1" applyAlignment="1">
      <alignment horizontal="centerContinuous" vertical="center"/>
    </xf>
    <xf numFmtId="0" fontId="5" fillId="3" borderId="0" xfId="3" applyFont="1" applyFill="1" applyAlignment="1">
      <alignment horizontal="centerContinuous" vertical="center"/>
    </xf>
    <xf numFmtId="0" fontId="7" fillId="4" borderId="1" xfId="4" applyFont="1" applyFill="1" applyBorder="1"/>
    <xf numFmtId="0" fontId="3" fillId="0" borderId="1" xfId="3" quotePrefix="1" applyFont="1" applyBorder="1" applyAlignment="1">
      <alignment horizontal="center" vertical="center"/>
    </xf>
    <xf numFmtId="165" fontId="4" fillId="0" borderId="1" xfId="5" applyNumberFormat="1" applyFont="1" applyBorder="1" applyAlignment="1">
      <alignment horizontal="left"/>
    </xf>
    <xf numFmtId="0" fontId="5" fillId="0" borderId="1" xfId="3" applyFont="1" applyBorder="1"/>
    <xf numFmtId="164" fontId="5" fillId="0" borderId="1" xfId="1" applyNumberFormat="1" applyFont="1" applyBorder="1" applyAlignment="1">
      <alignment horizontal="center"/>
    </xf>
    <xf numFmtId="0" fontId="2" fillId="0" borderId="1" xfId="3" quotePrefix="1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165" fontId="5" fillId="0" borderId="0" xfId="5" applyNumberFormat="1" applyFont="1" applyAlignment="1">
      <alignment horizontal="left"/>
    </xf>
    <xf numFmtId="164" fontId="5" fillId="0" borderId="0" xfId="1" applyNumberFormat="1" applyFont="1" applyAlignment="1">
      <alignment vertical="center"/>
    </xf>
    <xf numFmtId="37" fontId="5" fillId="0" borderId="0" xfId="3" applyNumberFormat="1" applyFont="1"/>
    <xf numFmtId="37" fontId="5" fillId="0" borderId="0" xfId="3" applyNumberFormat="1" applyFont="1" applyAlignment="1">
      <alignment vertical="center"/>
    </xf>
    <xf numFmtId="0" fontId="2" fillId="0" borderId="0" xfId="4" applyFont="1" applyAlignment="1">
      <alignment vertical="top" wrapText="1"/>
    </xf>
    <xf numFmtId="165" fontId="5" fillId="0" borderId="0" xfId="4" applyNumberFormat="1" applyFont="1" applyAlignment="1">
      <alignment horizontal="left"/>
    </xf>
    <xf numFmtId="0" fontId="5" fillId="0" borderId="0" xfId="3" applyFont="1"/>
    <xf numFmtId="0" fontId="5" fillId="0" borderId="0" xfId="3" applyFont="1" applyAlignment="1">
      <alignment horizontal="left" vertical="center" indent="1"/>
    </xf>
    <xf numFmtId="165" fontId="8" fillId="0" borderId="0" xfId="0" applyNumberFormat="1" applyFont="1" applyAlignment="1">
      <alignment horizontal="left"/>
    </xf>
    <xf numFmtId="165" fontId="4" fillId="0" borderId="0" xfId="5" applyNumberFormat="1" applyFont="1" applyAlignment="1">
      <alignment horizontal="left"/>
    </xf>
    <xf numFmtId="0" fontId="4" fillId="0" borderId="0" xfId="3" applyFont="1" applyAlignment="1">
      <alignment horizontal="left" vertical="center" indent="1"/>
    </xf>
    <xf numFmtId="165" fontId="9" fillId="0" borderId="0" xfId="0" applyNumberFormat="1" applyFont="1" applyAlignment="1">
      <alignment horizontal="left"/>
    </xf>
    <xf numFmtId="164" fontId="4" fillId="0" borderId="0" xfId="1" applyNumberFormat="1" applyFont="1" applyAlignment="1">
      <alignment vertical="center"/>
    </xf>
    <xf numFmtId="37" fontId="4" fillId="0" borderId="0" xfId="3" applyNumberFormat="1" applyFont="1"/>
    <xf numFmtId="37" fontId="4" fillId="0" borderId="0" xfId="3" applyNumberFormat="1" applyFont="1" applyAlignment="1">
      <alignment vertical="center"/>
    </xf>
    <xf numFmtId="0" fontId="4" fillId="0" borderId="0" xfId="3" applyFont="1"/>
    <xf numFmtId="164" fontId="8" fillId="0" borderId="0" xfId="1" applyNumberFormat="1" applyFont="1" applyAlignment="1">
      <alignment horizontal="left"/>
    </xf>
    <xf numFmtId="164" fontId="6" fillId="0" borderId="0" xfId="4" applyNumberFormat="1"/>
    <xf numFmtId="0" fontId="10" fillId="0" borderId="0" xfId="4" applyFont="1" applyAlignment="1">
      <alignment horizontal="left" vertical="top"/>
    </xf>
    <xf numFmtId="0" fontId="2" fillId="0" borderId="0" xfId="4" applyFont="1" applyAlignment="1">
      <alignment horizontal="left" vertical="top"/>
    </xf>
    <xf numFmtId="0" fontId="5" fillId="0" borderId="0" xfId="3" applyFont="1" applyAlignment="1">
      <alignment horizontal="left" vertical="center"/>
    </xf>
    <xf numFmtId="0" fontId="2" fillId="0" borderId="0" xfId="4" applyFont="1" applyAlignment="1">
      <alignment vertical="top"/>
    </xf>
    <xf numFmtId="37" fontId="2" fillId="0" borderId="0" xfId="4" applyNumberFormat="1" applyFont="1" applyAlignment="1">
      <alignment vertical="top"/>
    </xf>
    <xf numFmtId="0" fontId="3" fillId="0" borderId="0" xfId="4" applyFont="1" applyAlignment="1">
      <alignment vertical="top"/>
    </xf>
    <xf numFmtId="164" fontId="5" fillId="0" borderId="0" xfId="1" applyNumberFormat="1" applyFont="1" applyFill="1"/>
    <xf numFmtId="0" fontId="4" fillId="0" borderId="0" xfId="3" applyFont="1" applyAlignment="1">
      <alignment horizontal="left" vertical="center"/>
    </xf>
    <xf numFmtId="0" fontId="11" fillId="0" borderId="0" xfId="4" applyFont="1" applyAlignment="1">
      <alignment vertical="top" wrapText="1"/>
    </xf>
    <xf numFmtId="0" fontId="10" fillId="0" borderId="0" xfId="4" applyFont="1" applyAlignment="1">
      <alignment vertical="top" wrapText="1"/>
    </xf>
    <xf numFmtId="0" fontId="2" fillId="0" borderId="0" xfId="4" applyFont="1" applyAlignment="1">
      <alignment horizontal="left" vertical="top" wrapText="1"/>
    </xf>
    <xf numFmtId="164" fontId="5" fillId="0" borderId="0" xfId="1" applyNumberFormat="1" applyFont="1"/>
    <xf numFmtId="14" fontId="2" fillId="0" borderId="0" xfId="4" applyNumberFormat="1" applyFont="1" applyAlignment="1">
      <alignment vertical="center"/>
    </xf>
    <xf numFmtId="37" fontId="2" fillId="0" borderId="0" xfId="4" applyNumberFormat="1" applyFont="1" applyAlignment="1">
      <alignment horizontal="left" vertical="center"/>
    </xf>
    <xf numFmtId="164" fontId="2" fillId="0" borderId="0" xfId="1" applyNumberFormat="1" applyFont="1" applyAlignment="1">
      <alignment vertical="center"/>
    </xf>
    <xf numFmtId="37" fontId="2" fillId="0" borderId="0" xfId="4" applyNumberFormat="1" applyFont="1" applyAlignment="1">
      <alignment vertical="center"/>
    </xf>
    <xf numFmtId="164" fontId="2" fillId="0" borderId="0" xfId="1" applyNumberFormat="1" applyFont="1" applyFill="1" applyAlignment="1">
      <alignment vertical="center"/>
    </xf>
    <xf numFmtId="0" fontId="5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6" fillId="0" borderId="0" xfId="4"/>
    <xf numFmtId="0" fontId="10" fillId="0" borderId="0" xfId="4" applyFont="1" applyAlignment="1">
      <alignment vertical="top"/>
    </xf>
    <xf numFmtId="0" fontId="2" fillId="5" borderId="0" xfId="3" applyFont="1" applyFill="1" applyAlignment="1">
      <alignment horizontal="center" vertical="center"/>
    </xf>
    <xf numFmtId="0" fontId="5" fillId="5" borderId="0" xfId="3" applyFont="1" applyFill="1"/>
    <xf numFmtId="164" fontId="5" fillId="5" borderId="0" xfId="1" applyNumberFormat="1" applyFont="1" applyFill="1"/>
    <xf numFmtId="0" fontId="6" fillId="5" borderId="0" xfId="4" applyFill="1"/>
    <xf numFmtId="0" fontId="0" fillId="6" borderId="0" xfId="0" applyFill="1"/>
    <xf numFmtId="0" fontId="10" fillId="0" borderId="0" xfId="4" applyFont="1"/>
    <xf numFmtId="0" fontId="11" fillId="0" borderId="0" xfId="4" applyFont="1"/>
    <xf numFmtId="0" fontId="10" fillId="0" borderId="0" xfId="4" applyFont="1" applyAlignment="1">
      <alignment vertical="center" wrapText="1"/>
    </xf>
    <xf numFmtId="0" fontId="11" fillId="0" borderId="1" xfId="4" applyFont="1" applyBorder="1"/>
    <xf numFmtId="0" fontId="10" fillId="0" borderId="1" xfId="4" applyFont="1" applyBorder="1" applyAlignment="1">
      <alignment horizontal="left" vertical="top"/>
    </xf>
    <xf numFmtId="0" fontId="10" fillId="0" borderId="0" xfId="4" applyFont="1" applyAlignment="1">
      <alignment horizontal="right"/>
    </xf>
    <xf numFmtId="0" fontId="10" fillId="0" borderId="0" xfId="4" applyFont="1" applyAlignment="1">
      <alignment vertical="center"/>
    </xf>
    <xf numFmtId="0" fontId="10" fillId="0" borderId="0" xfId="4" applyFont="1" applyAlignment="1">
      <alignment wrapText="1"/>
    </xf>
    <xf numFmtId="0" fontId="10" fillId="0" borderId="0" xfId="4" applyFont="1" applyAlignment="1">
      <alignment horizontal="centerContinuous" wrapText="1"/>
    </xf>
    <xf numFmtId="0" fontId="12" fillId="0" borderId="0" xfId="4" applyFont="1" applyAlignment="1">
      <alignment horizontal="right" vertical="center"/>
    </xf>
    <xf numFmtId="14" fontId="10" fillId="0" borderId="0" xfId="4" applyNumberFormat="1" applyFont="1" applyAlignment="1">
      <alignment vertical="center"/>
    </xf>
    <xf numFmtId="0" fontId="13" fillId="0" borderId="0" xfId="4" applyFont="1"/>
    <xf numFmtId="14" fontId="5" fillId="0" borderId="0" xfId="3" applyNumberFormat="1" applyFont="1"/>
    <xf numFmtId="0" fontId="10" fillId="0" borderId="0" xfId="4" quotePrefix="1" applyFont="1" applyAlignment="1">
      <alignment horizontal="center" vertical="top" wrapText="1"/>
    </xf>
    <xf numFmtId="0" fontId="10" fillId="0" borderId="0" xfId="4" applyFont="1" applyAlignment="1">
      <alignment horizontal="left" vertical="top" wrapText="1"/>
    </xf>
    <xf numFmtId="0" fontId="2" fillId="0" borderId="1" xfId="3" applyFont="1" applyBorder="1" applyAlignment="1">
      <alignment horizontal="fill" vertical="center"/>
    </xf>
    <xf numFmtId="0" fontId="10" fillId="0" borderId="1" xfId="4" applyFont="1" applyBorder="1" applyAlignment="1">
      <alignment vertical="top" wrapText="1"/>
    </xf>
    <xf numFmtId="0" fontId="10" fillId="0" borderId="1" xfId="4" applyFont="1" applyBorder="1"/>
    <xf numFmtId="14" fontId="10" fillId="0" borderId="1" xfId="4" applyNumberFormat="1" applyFont="1" applyBorder="1" applyAlignment="1">
      <alignment vertical="center"/>
    </xf>
    <xf numFmtId="166" fontId="2" fillId="0" borderId="0" xfId="3" quotePrefix="1" applyNumberFormat="1" applyFont="1" applyAlignment="1">
      <alignment horizontal="center" vertical="center"/>
    </xf>
    <xf numFmtId="0" fontId="2" fillId="0" borderId="0" xfId="3" quotePrefix="1" applyFont="1" applyAlignment="1">
      <alignment horizontal="center" vertical="center"/>
    </xf>
    <xf numFmtId="0" fontId="14" fillId="0" borderId="0" xfId="4" applyFont="1"/>
    <xf numFmtId="0" fontId="2" fillId="0" borderId="0" xfId="3" quotePrefix="1" applyFont="1" applyAlignment="1">
      <alignment vertical="center"/>
    </xf>
    <xf numFmtId="0" fontId="2" fillId="0" borderId="1" xfId="3" applyFont="1" applyBorder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3" fillId="0" borderId="0" xfId="4" applyFont="1" applyAlignment="1">
      <alignment vertical="center"/>
    </xf>
    <xf numFmtId="167" fontId="2" fillId="0" borderId="0" xfId="4" applyNumberFormat="1" applyFont="1" applyAlignment="1">
      <alignment vertical="center"/>
    </xf>
    <xf numFmtId="0" fontId="5" fillId="0" borderId="0" xfId="4" applyFont="1"/>
    <xf numFmtId="3" fontId="2" fillId="0" borderId="0" xfId="4" applyNumberFormat="1" applyFont="1" applyAlignment="1">
      <alignment vertical="center"/>
    </xf>
    <xf numFmtId="3" fontId="5" fillId="0" borderId="0" xfId="3" applyNumberFormat="1" applyFont="1"/>
    <xf numFmtId="49" fontId="2" fillId="0" borderId="0" xfId="4" quotePrefix="1" applyNumberFormat="1" applyFont="1" applyAlignment="1">
      <alignment vertical="center"/>
    </xf>
    <xf numFmtId="49" fontId="2" fillId="0" borderId="0" xfId="4" applyNumberFormat="1" applyFont="1" applyAlignment="1">
      <alignment vertical="center"/>
    </xf>
    <xf numFmtId="0" fontId="10" fillId="0" borderId="0" xfId="4" applyFont="1" applyAlignment="1">
      <alignment horizontal="left" vertical="top" indent="1"/>
    </xf>
    <xf numFmtId="3" fontId="15" fillId="0" borderId="0" xfId="4" applyNumberFormat="1" applyFont="1" applyAlignment="1">
      <alignment vertical="top" shrinkToFit="1"/>
    </xf>
    <xf numFmtId="3" fontId="15" fillId="0" borderId="0" xfId="4" applyNumberFormat="1" applyFont="1" applyAlignment="1">
      <alignment horizontal="left" vertical="top" shrinkToFit="1"/>
    </xf>
    <xf numFmtId="168" fontId="15" fillId="0" borderId="0" xfId="4" applyNumberFormat="1" applyFont="1" applyAlignment="1">
      <alignment horizontal="left" vertical="top" indent="1" shrinkToFit="1"/>
    </xf>
    <xf numFmtId="165" fontId="8" fillId="0" borderId="0" xfId="3" applyNumberFormat="1" applyFont="1" applyAlignment="1">
      <alignment horizontal="left"/>
    </xf>
    <xf numFmtId="3" fontId="15" fillId="0" borderId="0" xfId="4" applyNumberFormat="1" applyFont="1" applyAlignment="1">
      <alignment horizontal="left" vertical="top" indent="1" shrinkToFit="1"/>
    </xf>
    <xf numFmtId="0" fontId="10" fillId="0" borderId="0" xfId="4" applyFont="1" applyAlignment="1">
      <alignment horizontal="left" wrapText="1"/>
    </xf>
    <xf numFmtId="169" fontId="8" fillId="0" borderId="0" xfId="3" applyNumberFormat="1" applyFont="1" applyAlignment="1">
      <alignment horizontal="left"/>
    </xf>
    <xf numFmtId="0" fontId="3" fillId="0" borderId="0" xfId="4" applyFont="1" applyAlignment="1">
      <alignment horizontal="left" vertical="top" indent="1"/>
    </xf>
    <xf numFmtId="164" fontId="2" fillId="0" borderId="2" xfId="6" applyNumberFormat="1" applyFont="1" applyFill="1" applyBorder="1" applyAlignment="1" applyProtection="1">
      <alignment vertical="center"/>
    </xf>
    <xf numFmtId="0" fontId="2" fillId="0" borderId="2" xfId="4" applyFont="1" applyBorder="1" applyAlignment="1">
      <alignment vertical="top"/>
    </xf>
    <xf numFmtId="0" fontId="2" fillId="0" borderId="2" xfId="4" applyFont="1" applyBorder="1" applyAlignment="1">
      <alignment vertical="top" wrapText="1"/>
    </xf>
    <xf numFmtId="164" fontId="2" fillId="0" borderId="0" xfId="6" applyNumberFormat="1" applyFont="1" applyFill="1" applyBorder="1" applyAlignment="1" applyProtection="1">
      <alignment vertical="center"/>
    </xf>
    <xf numFmtId="37" fontId="10" fillId="0" borderId="0" xfId="4" applyNumberFormat="1" applyFont="1" applyAlignment="1">
      <alignment vertical="top" wrapText="1"/>
    </xf>
    <xf numFmtId="3" fontId="15" fillId="0" borderId="0" xfId="4" applyNumberFormat="1" applyFont="1" applyAlignment="1">
      <alignment horizontal="left" vertical="top" indent="2" shrinkToFit="1"/>
    </xf>
    <xf numFmtId="1" fontId="15" fillId="0" borderId="0" xfId="4" applyNumberFormat="1" applyFont="1" applyAlignment="1">
      <alignment horizontal="left" vertical="top" indent="3" shrinkToFit="1"/>
    </xf>
    <xf numFmtId="37" fontId="5" fillId="0" borderId="1" xfId="3" applyNumberFormat="1" applyFont="1" applyBorder="1"/>
    <xf numFmtId="0" fontId="3" fillId="0" borderId="0" xfId="4" applyFont="1" applyAlignment="1">
      <alignment horizontal="left" vertical="top" wrapText="1" indent="1"/>
    </xf>
    <xf numFmtId="165" fontId="4" fillId="0" borderId="0" xfId="4" applyNumberFormat="1" applyFont="1" applyAlignment="1">
      <alignment horizontal="left"/>
    </xf>
    <xf numFmtId="164" fontId="2" fillId="0" borderId="0" xfId="6" applyNumberFormat="1" applyFont="1" applyBorder="1" applyAlignment="1" applyProtection="1">
      <alignment vertical="center"/>
    </xf>
    <xf numFmtId="3" fontId="15" fillId="0" borderId="2" xfId="4" applyNumberFormat="1" applyFont="1" applyBorder="1" applyAlignment="1">
      <alignment vertical="top" shrinkToFit="1"/>
    </xf>
    <xf numFmtId="0" fontId="2" fillId="0" borderId="1" xfId="4" applyFont="1" applyBorder="1" applyAlignment="1">
      <alignment horizontal="center" vertical="center"/>
    </xf>
    <xf numFmtId="165" fontId="5" fillId="0" borderId="0" xfId="5" applyNumberFormat="1" applyFont="1" applyAlignment="1">
      <alignment horizontal="left" indent="1"/>
    </xf>
    <xf numFmtId="168" fontId="15" fillId="0" borderId="0" xfId="4" applyNumberFormat="1" applyFont="1" applyAlignment="1">
      <alignment vertical="top" shrinkToFit="1"/>
    </xf>
    <xf numFmtId="164" fontId="2" fillId="0" borderId="2" xfId="6" applyNumberFormat="1" applyFont="1" applyBorder="1" applyAlignment="1" applyProtection="1">
      <alignment vertical="center"/>
    </xf>
    <xf numFmtId="0" fontId="5" fillId="0" borderId="2" xfId="3" applyFont="1" applyBorder="1"/>
    <xf numFmtId="165" fontId="5" fillId="0" borderId="0" xfId="5" applyNumberFormat="1" applyFont="1" applyAlignment="1">
      <alignment horizontal="left" indent="2"/>
    </xf>
    <xf numFmtId="0" fontId="2" fillId="0" borderId="1" xfId="4" applyFont="1" applyBorder="1" applyAlignment="1">
      <alignment vertical="top"/>
    </xf>
    <xf numFmtId="3" fontId="15" fillId="0" borderId="1" xfId="4" applyNumberFormat="1" applyFont="1" applyBorder="1" applyAlignment="1">
      <alignment vertical="top" shrinkToFit="1"/>
    </xf>
    <xf numFmtId="43" fontId="6" fillId="0" borderId="0" xfId="4" applyNumberFormat="1"/>
    <xf numFmtId="43" fontId="5" fillId="0" borderId="0" xfId="3" applyNumberFormat="1" applyFont="1"/>
    <xf numFmtId="165" fontId="4" fillId="0" borderId="0" xfId="7" applyNumberFormat="1" applyFont="1" applyAlignment="1">
      <alignment horizontal="left"/>
    </xf>
    <xf numFmtId="0" fontId="11" fillId="0" borderId="0" xfId="4" applyFont="1" applyAlignment="1">
      <alignment vertical="top"/>
    </xf>
    <xf numFmtId="169" fontId="8" fillId="0" borderId="0" xfId="0" applyNumberFormat="1" applyFont="1" applyAlignment="1">
      <alignment horizontal="left"/>
    </xf>
    <xf numFmtId="165" fontId="5" fillId="0" borderId="0" xfId="4" applyNumberFormat="1" applyFont="1" applyAlignment="1">
      <alignment horizontal="left" indent="1"/>
    </xf>
    <xf numFmtId="0" fontId="2" fillId="0" borderId="0" xfId="4" applyFont="1" applyAlignment="1">
      <alignment horizontal="left" vertical="top" indent="1"/>
    </xf>
    <xf numFmtId="164" fontId="5" fillId="0" borderId="2" xfId="3" applyNumberFormat="1" applyFont="1" applyBorder="1"/>
    <xf numFmtId="168" fontId="18" fillId="0" borderId="0" xfId="4" applyNumberFormat="1" applyFont="1" applyAlignment="1">
      <alignment vertical="top" shrinkToFit="1"/>
    </xf>
    <xf numFmtId="164" fontId="10" fillId="0" borderId="2" xfId="6" applyNumberFormat="1" applyFont="1" applyBorder="1" applyAlignment="1">
      <alignment vertical="top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3" fontId="18" fillId="0" borderId="0" xfId="4" applyNumberFormat="1" applyFont="1" applyAlignment="1">
      <alignment horizontal="right" vertical="top" indent="3" shrinkToFit="1"/>
    </xf>
    <xf numFmtId="3" fontId="18" fillId="0" borderId="0" xfId="4" applyNumberFormat="1" applyFont="1" applyAlignment="1">
      <alignment horizontal="right" vertical="top" indent="2" shrinkToFit="1"/>
    </xf>
    <xf numFmtId="0" fontId="10" fillId="0" borderId="0" xfId="4" applyFont="1" applyAlignment="1">
      <alignment horizontal="left" vertical="top" wrapText="1" indent="2"/>
    </xf>
    <xf numFmtId="0" fontId="10" fillId="0" borderId="0" xfId="4" applyFont="1" applyAlignment="1">
      <alignment horizontal="center" vertical="top"/>
    </xf>
    <xf numFmtId="0" fontId="10" fillId="0" borderId="0" xfId="4" applyFont="1" applyAlignment="1">
      <alignment horizontal="left" vertical="center" wrapText="1"/>
    </xf>
    <xf numFmtId="168" fontId="18" fillId="0" borderId="0" xfId="4" applyNumberFormat="1" applyFont="1" applyAlignment="1">
      <alignment horizontal="right" vertical="top" indent="4" shrinkToFit="1"/>
    </xf>
    <xf numFmtId="3" fontId="18" fillId="0" borderId="0" xfId="4" applyNumberFormat="1" applyFont="1" applyAlignment="1">
      <alignment vertical="top" shrinkToFit="1"/>
    </xf>
    <xf numFmtId="1" fontId="18" fillId="0" borderId="0" xfId="4" applyNumberFormat="1" applyFont="1" applyAlignment="1">
      <alignment vertical="top" shrinkToFit="1"/>
    </xf>
    <xf numFmtId="3" fontId="19" fillId="0" borderId="0" xfId="4" applyNumberFormat="1" applyFont="1" applyAlignment="1">
      <alignment horizontal="right" vertical="top" indent="3" shrinkToFit="1"/>
    </xf>
    <xf numFmtId="37" fontId="5" fillId="0" borderId="4" xfId="3" applyNumberFormat="1" applyFont="1" applyBorder="1"/>
    <xf numFmtId="0" fontId="2" fillId="0" borderId="4" xfId="4" applyFont="1" applyBorder="1" applyAlignment="1">
      <alignment vertical="top"/>
    </xf>
    <xf numFmtId="0" fontId="2" fillId="0" borderId="4" xfId="4" applyFont="1" applyBorder="1" applyAlignment="1">
      <alignment vertical="top" wrapText="1"/>
    </xf>
    <xf numFmtId="0" fontId="2" fillId="0" borderId="0" xfId="4" applyFont="1" applyAlignment="1">
      <alignment horizontal="left" vertical="top" wrapText="1" indent="14"/>
    </xf>
    <xf numFmtId="164" fontId="2" fillId="0" borderId="4" xfId="6" applyNumberFormat="1" applyFont="1" applyBorder="1" applyAlignment="1" applyProtection="1">
      <alignment vertical="center"/>
    </xf>
    <xf numFmtId="0" fontId="2" fillId="0" borderId="4" xfId="4" applyFont="1" applyBorder="1" applyAlignment="1">
      <alignment horizontal="left" vertical="top" wrapText="1"/>
    </xf>
    <xf numFmtId="0" fontId="2" fillId="0" borderId="4" xfId="4" applyFont="1" applyBorder="1" applyAlignment="1">
      <alignment horizontal="left" vertical="top" wrapText="1" indent="14"/>
    </xf>
    <xf numFmtId="0" fontId="2" fillId="0" borderId="1" xfId="4" applyFont="1" applyBorder="1" applyAlignment="1">
      <alignment horizontal="left" vertical="top" wrapText="1" indent="14"/>
    </xf>
    <xf numFmtId="0" fontId="5" fillId="0" borderId="2" xfId="4" applyFont="1" applyBorder="1"/>
    <xf numFmtId="165" fontId="8" fillId="0" borderId="0" xfId="4" applyNumberFormat="1" applyFont="1" applyAlignment="1">
      <alignment horizontal="left"/>
    </xf>
    <xf numFmtId="14" fontId="3" fillId="0" borderId="0" xfId="4" applyNumberFormat="1" applyFont="1" applyAlignment="1">
      <alignment vertical="center"/>
    </xf>
    <xf numFmtId="37" fontId="5" fillId="0" borderId="2" xfId="3" applyNumberFormat="1" applyFont="1" applyBorder="1"/>
    <xf numFmtId="169" fontId="8" fillId="0" borderId="0" xfId="4" applyNumberFormat="1" applyFont="1" applyAlignment="1">
      <alignment horizontal="left"/>
    </xf>
    <xf numFmtId="0" fontId="2" fillId="0" borderId="2" xfId="4" applyFont="1" applyBorder="1" applyAlignment="1">
      <alignment horizontal="left" vertical="top" wrapText="1"/>
    </xf>
    <xf numFmtId="0" fontId="2" fillId="0" borderId="2" xfId="4" applyFont="1" applyBorder="1" applyAlignment="1">
      <alignment horizontal="left" vertical="top" wrapText="1" indent="14"/>
    </xf>
    <xf numFmtId="165" fontId="8" fillId="6" borderId="0" xfId="0" applyNumberFormat="1" applyFont="1" applyFill="1" applyAlignment="1">
      <alignment horizontal="left"/>
    </xf>
    <xf numFmtId="10" fontId="8" fillId="0" borderId="0" xfId="2" applyNumberFormat="1" applyFont="1" applyFill="1" applyAlignment="1">
      <alignment horizontal="left"/>
    </xf>
    <xf numFmtId="49" fontId="8" fillId="0" borderId="0" xfId="0" applyNumberFormat="1" applyFont="1" applyAlignment="1">
      <alignment horizontal="left" wrapText="1"/>
    </xf>
    <xf numFmtId="49" fontId="8" fillId="0" borderId="0" xfId="0" applyNumberFormat="1" applyFont="1" applyAlignment="1">
      <alignment horizontal="right" wrapText="1"/>
    </xf>
    <xf numFmtId="165" fontId="8" fillId="0" borderId="0" xfId="0" applyNumberFormat="1" applyFont="1" applyAlignment="1">
      <alignment horizontal="right"/>
    </xf>
    <xf numFmtId="170" fontId="8" fillId="0" borderId="0" xfId="0" applyNumberFormat="1" applyFont="1" applyAlignment="1">
      <alignment horizontal="left"/>
    </xf>
    <xf numFmtId="170" fontId="8" fillId="0" borderId="0" xfId="0" applyNumberFormat="1" applyFont="1" applyAlignment="1">
      <alignment horizontal="right"/>
    </xf>
    <xf numFmtId="165" fontId="8" fillId="7" borderId="0" xfId="0" applyNumberFormat="1" applyFont="1" applyFill="1" applyAlignment="1">
      <alignment horizontal="left"/>
    </xf>
    <xf numFmtId="165" fontId="9" fillId="8" borderId="0" xfId="0" applyNumberFormat="1" applyFont="1" applyFill="1" applyAlignment="1">
      <alignment horizontal="left"/>
    </xf>
    <xf numFmtId="165" fontId="8" fillId="9" borderId="0" xfId="0" applyNumberFormat="1" applyFont="1" applyFill="1" applyAlignment="1">
      <alignment horizontal="left"/>
    </xf>
    <xf numFmtId="165" fontId="8" fillId="0" borderId="5" xfId="0" applyNumberFormat="1" applyFont="1" applyBorder="1" applyAlignment="1">
      <alignment horizontal="left"/>
    </xf>
    <xf numFmtId="169" fontId="8" fillId="0" borderId="0" xfId="0" applyNumberFormat="1" applyFont="1" applyAlignment="1">
      <alignment horizontal="right"/>
    </xf>
    <xf numFmtId="169" fontId="9" fillId="0" borderId="0" xfId="0" applyNumberFormat="1" applyFont="1" applyAlignment="1">
      <alignment horizontal="left"/>
    </xf>
    <xf numFmtId="169" fontId="9" fillId="8" borderId="0" xfId="0" applyNumberFormat="1" applyFont="1" applyFill="1" applyAlignment="1">
      <alignment horizontal="left"/>
    </xf>
    <xf numFmtId="169" fontId="8" fillId="9" borderId="0" xfId="0" applyNumberFormat="1" applyFont="1" applyFill="1" applyAlignment="1">
      <alignment horizontal="left"/>
    </xf>
    <xf numFmtId="169" fontId="8" fillId="0" borderId="5" xfId="0" applyNumberFormat="1" applyFont="1" applyBorder="1" applyAlignment="1">
      <alignment horizontal="left"/>
    </xf>
    <xf numFmtId="165" fontId="8" fillId="10" borderId="0" xfId="0" applyNumberFormat="1" applyFont="1" applyFill="1" applyAlignment="1">
      <alignment horizontal="left"/>
    </xf>
    <xf numFmtId="165" fontId="8" fillId="11" borderId="0" xfId="0" applyNumberFormat="1" applyFont="1" applyFill="1" applyAlignment="1">
      <alignment horizontal="left"/>
    </xf>
    <xf numFmtId="169" fontId="8" fillId="10" borderId="0" xfId="0" applyNumberFormat="1" applyFont="1" applyFill="1" applyAlignment="1">
      <alignment horizontal="left"/>
    </xf>
    <xf numFmtId="169" fontId="8" fillId="11" borderId="0" xfId="0" applyNumberFormat="1" applyFont="1" applyFill="1" applyAlignment="1">
      <alignment horizontal="left"/>
    </xf>
    <xf numFmtId="165" fontId="8" fillId="12" borderId="0" xfId="0" applyNumberFormat="1" applyFont="1" applyFill="1" applyAlignment="1">
      <alignment horizontal="left"/>
    </xf>
    <xf numFmtId="165" fontId="8" fillId="8" borderId="0" xfId="0" applyNumberFormat="1" applyFont="1" applyFill="1" applyAlignment="1">
      <alignment horizontal="left"/>
    </xf>
    <xf numFmtId="165" fontId="8" fillId="13" borderId="0" xfId="0" applyNumberFormat="1" applyFont="1" applyFill="1" applyAlignment="1">
      <alignment horizontal="left"/>
    </xf>
    <xf numFmtId="169" fontId="8" fillId="13" borderId="0" xfId="0" applyNumberFormat="1" applyFont="1" applyFill="1" applyAlignment="1">
      <alignment horizontal="left"/>
    </xf>
    <xf numFmtId="165" fontId="8" fillId="0" borderId="2" xfId="0" applyNumberFormat="1" applyFont="1" applyBorder="1" applyAlignment="1">
      <alignment horizontal="right"/>
    </xf>
    <xf numFmtId="165" fontId="8" fillId="0" borderId="4" xfId="0" applyNumberFormat="1" applyFont="1" applyBorder="1" applyAlignment="1">
      <alignment horizontal="right"/>
    </xf>
    <xf numFmtId="170" fontId="20" fillId="0" borderId="0" xfId="0" applyNumberFormat="1" applyFont="1" applyAlignment="1">
      <alignment horizontal="left"/>
    </xf>
    <xf numFmtId="165" fontId="8" fillId="0" borderId="6" xfId="0" applyNumberFormat="1" applyFont="1" applyBorder="1" applyAlignment="1">
      <alignment horizontal="right"/>
    </xf>
    <xf numFmtId="165" fontId="9" fillId="8" borderId="5" xfId="0" applyNumberFormat="1" applyFont="1" applyFill="1" applyBorder="1" applyAlignment="1">
      <alignment horizontal="left"/>
    </xf>
    <xf numFmtId="165" fontId="9" fillId="0" borderId="5" xfId="0" applyNumberFormat="1" applyFont="1" applyBorder="1" applyAlignment="1">
      <alignment horizontal="left"/>
    </xf>
    <xf numFmtId="165" fontId="8" fillId="14" borderId="0" xfId="0" applyNumberFormat="1" applyFont="1" applyFill="1" applyAlignment="1">
      <alignment horizontal="left"/>
    </xf>
    <xf numFmtId="165" fontId="8" fillId="15" borderId="0" xfId="0" applyNumberFormat="1" applyFont="1" applyFill="1" applyAlignment="1">
      <alignment horizontal="left"/>
    </xf>
    <xf numFmtId="165" fontId="8" fillId="16" borderId="0" xfId="0" applyNumberFormat="1" applyFont="1" applyFill="1" applyAlignment="1">
      <alignment horizontal="left"/>
    </xf>
    <xf numFmtId="169" fontId="8" fillId="0" borderId="2" xfId="0" applyNumberFormat="1" applyFont="1" applyBorder="1" applyAlignment="1">
      <alignment horizontal="left"/>
    </xf>
    <xf numFmtId="169" fontId="8" fillId="0" borderId="4" xfId="0" applyNumberFormat="1" applyFont="1" applyBorder="1" applyAlignment="1">
      <alignment horizontal="left"/>
    </xf>
    <xf numFmtId="170" fontId="9" fillId="0" borderId="0" xfId="0" applyNumberFormat="1" applyFont="1" applyAlignment="1">
      <alignment horizontal="left"/>
    </xf>
    <xf numFmtId="169" fontId="9" fillId="0" borderId="4" xfId="0" applyNumberFormat="1" applyFont="1" applyBorder="1" applyAlignment="1">
      <alignment horizontal="left"/>
    </xf>
    <xf numFmtId="170" fontId="8" fillId="0" borderId="2" xfId="0" applyNumberFormat="1" applyFont="1" applyBorder="1" applyAlignment="1">
      <alignment horizontal="left"/>
    </xf>
    <xf numFmtId="170" fontId="9" fillId="0" borderId="4" xfId="0" applyNumberFormat="1" applyFont="1" applyBorder="1" applyAlignment="1">
      <alignment horizontal="left"/>
    </xf>
    <xf numFmtId="170" fontId="9" fillId="0" borderId="2" xfId="0" applyNumberFormat="1" applyFont="1" applyBorder="1" applyAlignment="1">
      <alignment horizontal="left"/>
    </xf>
    <xf numFmtId="169" fontId="9" fillId="8" borderId="5" xfId="0" applyNumberFormat="1" applyFont="1" applyFill="1" applyBorder="1" applyAlignment="1">
      <alignment horizontal="left"/>
    </xf>
    <xf numFmtId="169" fontId="8" fillId="15" borderId="0" xfId="0" applyNumberFormat="1" applyFont="1" applyFill="1" applyAlignment="1">
      <alignment horizontal="left"/>
    </xf>
    <xf numFmtId="169" fontId="9" fillId="0" borderId="5" xfId="0" applyNumberFormat="1" applyFont="1" applyBorder="1" applyAlignment="1">
      <alignment horizontal="left"/>
    </xf>
    <xf numFmtId="169" fontId="8" fillId="16" borderId="0" xfId="0" applyNumberFormat="1" applyFont="1" applyFill="1" applyAlignment="1">
      <alignment horizontal="left"/>
    </xf>
    <xf numFmtId="171" fontId="7" fillId="0" borderId="0" xfId="4" applyNumberFormat="1" applyFont="1" applyAlignment="1">
      <alignment horizontal="left"/>
    </xf>
    <xf numFmtId="0" fontId="14" fillId="0" borderId="0" xfId="4" applyFont="1" applyAlignment="1">
      <alignment horizontal="right"/>
    </xf>
    <xf numFmtId="0" fontId="14" fillId="0" borderId="0" xfId="4" applyFont="1" applyAlignment="1">
      <alignment horizontal="left"/>
    </xf>
    <xf numFmtId="0" fontId="21" fillId="0" borderId="0" xfId="8" applyFont="1"/>
    <xf numFmtId="14" fontId="22" fillId="0" borderId="0" xfId="8" applyNumberFormat="1" applyFont="1" applyAlignment="1">
      <alignment horizontal="center"/>
    </xf>
    <xf numFmtId="0" fontId="14" fillId="0" borderId="0" xfId="8" applyFont="1"/>
    <xf numFmtId="14" fontId="22" fillId="0" borderId="0" xfId="8" applyNumberFormat="1" applyFont="1" applyAlignment="1">
      <alignment horizontal="left"/>
    </xf>
    <xf numFmtId="37" fontId="5" fillId="0" borderId="0" xfId="3" quotePrefix="1" applyNumberFormat="1" applyFont="1"/>
    <xf numFmtId="164" fontId="5" fillId="17" borderId="0" xfId="1" applyNumberFormat="1" applyFont="1" applyFill="1" applyAlignment="1">
      <alignment horizontal="centerContinuous"/>
    </xf>
    <xf numFmtId="0" fontId="6" fillId="17" borderId="0" xfId="4" applyFill="1" applyAlignment="1">
      <alignment horizontal="centerContinuous"/>
    </xf>
    <xf numFmtId="164" fontId="0" fillId="0" borderId="0" xfId="1" applyNumberFormat="1" applyFont="1"/>
    <xf numFmtId="164" fontId="4" fillId="2" borderId="0" xfId="1" applyNumberFormat="1" applyFont="1" applyFill="1" applyAlignment="1">
      <alignment horizontal="centerContinuous" vertical="center"/>
    </xf>
    <xf numFmtId="0" fontId="23" fillId="0" borderId="0" xfId="0" applyFont="1"/>
    <xf numFmtId="0" fontId="23" fillId="0" borderId="0" xfId="0" applyFont="1" applyAlignment="1">
      <alignment horizontal="center"/>
    </xf>
    <xf numFmtId="164" fontId="5" fillId="0" borderId="0" xfId="3" applyNumberFormat="1" applyFont="1"/>
    <xf numFmtId="0" fontId="4" fillId="0" borderId="0" xfId="3" applyFont="1" applyAlignment="1">
      <alignment horizontal="center"/>
    </xf>
    <xf numFmtId="165" fontId="8" fillId="18" borderId="0" xfId="0" applyNumberFormat="1" applyFont="1" applyFill="1" applyAlignment="1">
      <alignment horizontal="left"/>
    </xf>
    <xf numFmtId="169" fontId="8" fillId="18" borderId="0" xfId="0" applyNumberFormat="1" applyFont="1" applyFill="1" applyAlignment="1">
      <alignment horizontal="left"/>
    </xf>
    <xf numFmtId="165" fontId="8" fillId="19" borderId="0" xfId="0" applyNumberFormat="1" applyFont="1" applyFill="1" applyAlignment="1">
      <alignment horizontal="left"/>
    </xf>
    <xf numFmtId="0" fontId="25" fillId="0" borderId="0" xfId="9" applyFont="1" applyAlignment="1">
      <alignment horizontal="right"/>
    </xf>
    <xf numFmtId="0" fontId="3" fillId="0" borderId="0" xfId="4" applyFont="1" applyAlignment="1">
      <alignment horizontal="left" vertical="top" indent="2"/>
    </xf>
    <xf numFmtId="0" fontId="11" fillId="0" borderId="0" xfId="4" applyFont="1" applyAlignment="1">
      <alignment horizontal="left" vertical="top" indent="2"/>
    </xf>
    <xf numFmtId="0" fontId="3" fillId="0" borderId="0" xfId="4" applyFont="1" applyAlignment="1">
      <alignment horizontal="left" vertical="top" wrapText="1" indent="2"/>
    </xf>
    <xf numFmtId="0" fontId="5" fillId="0" borderId="1" xfId="3" applyFont="1" applyBorder="1" applyAlignment="1">
      <alignment vertical="center"/>
    </xf>
    <xf numFmtId="172" fontId="10" fillId="0" borderId="0" xfId="1" applyNumberFormat="1" applyFont="1"/>
    <xf numFmtId="172" fontId="10" fillId="0" borderId="1" xfId="1" applyNumberFormat="1" applyFont="1" applyBorder="1" applyAlignment="1">
      <alignment horizontal="left" vertical="top"/>
    </xf>
    <xf numFmtId="172" fontId="10" fillId="0" borderId="0" xfId="1" applyNumberFormat="1" applyFont="1" applyAlignment="1">
      <alignment wrapText="1"/>
    </xf>
    <xf numFmtId="172" fontId="10" fillId="0" borderId="0" xfId="1" applyNumberFormat="1" applyFont="1" applyAlignment="1">
      <alignment vertical="top" wrapText="1"/>
    </xf>
    <xf numFmtId="172" fontId="10" fillId="0" borderId="0" xfId="1" applyNumberFormat="1" applyFont="1" applyAlignment="1">
      <alignment horizontal="left" vertical="top" wrapText="1"/>
    </xf>
    <xf numFmtId="172" fontId="10" fillId="0" borderId="1" xfId="1" applyNumberFormat="1" applyFont="1" applyBorder="1" applyAlignment="1">
      <alignment vertical="top" wrapText="1"/>
    </xf>
    <xf numFmtId="172" fontId="2" fillId="0" borderId="0" xfId="1" applyNumberFormat="1" applyFont="1" applyAlignment="1">
      <alignment horizontal="center" vertical="center"/>
    </xf>
    <xf numFmtId="172" fontId="2" fillId="0" borderId="1" xfId="1" quotePrefix="1" applyNumberFormat="1" applyFont="1" applyBorder="1" applyAlignment="1">
      <alignment horizontal="center" vertical="center"/>
    </xf>
    <xf numFmtId="172" fontId="2" fillId="0" borderId="0" xfId="1" applyNumberFormat="1" applyFont="1" applyAlignment="1">
      <alignment vertical="center"/>
    </xf>
    <xf numFmtId="172" fontId="15" fillId="0" borderId="0" xfId="1" applyNumberFormat="1" applyFont="1" applyBorder="1" applyAlignment="1">
      <alignment vertical="top" shrinkToFit="1"/>
    </xf>
    <xf numFmtId="172" fontId="5" fillId="0" borderId="1" xfId="1" applyNumberFormat="1" applyFont="1" applyBorder="1"/>
    <xf numFmtId="172" fontId="5" fillId="0" borderId="0" xfId="1" applyNumberFormat="1" applyFont="1"/>
    <xf numFmtId="172" fontId="10" fillId="0" borderId="0" xfId="1" applyNumberFormat="1" applyFont="1" applyAlignment="1"/>
    <xf numFmtId="172" fontId="10" fillId="0" borderId="1" xfId="1" applyNumberFormat="1" applyFont="1" applyFill="1" applyBorder="1" applyAlignment="1">
      <alignment horizontal="left" vertical="top"/>
    </xf>
    <xf numFmtId="172" fontId="10" fillId="0" borderId="0" xfId="1" applyNumberFormat="1" applyFont="1" applyBorder="1" applyAlignment="1">
      <alignment wrapText="1"/>
    </xf>
    <xf numFmtId="172" fontId="10" fillId="0" borderId="0" xfId="1" applyNumberFormat="1" applyFont="1" applyBorder="1" applyAlignment="1">
      <alignment vertical="top" wrapText="1"/>
    </xf>
    <xf numFmtId="172" fontId="10" fillId="0" borderId="0" xfId="1" applyNumberFormat="1" applyFont="1" applyBorder="1" applyAlignment="1">
      <alignment horizontal="left" vertical="top" wrapText="1"/>
    </xf>
    <xf numFmtId="172" fontId="2" fillId="0" borderId="0" xfId="1" applyNumberFormat="1" applyFont="1" applyAlignment="1" applyProtection="1">
      <alignment vertical="center"/>
    </xf>
    <xf numFmtId="172" fontId="5" fillId="0" borderId="2" xfId="1" applyNumberFormat="1" applyFont="1" applyBorder="1"/>
    <xf numFmtId="172" fontId="15" fillId="0" borderId="0" xfId="1" applyNumberFormat="1" applyFont="1" applyFill="1" applyBorder="1" applyAlignment="1">
      <alignment vertical="top" shrinkToFit="1"/>
    </xf>
    <xf numFmtId="172" fontId="10" fillId="0" borderId="0" xfId="1" applyNumberFormat="1" applyFont="1" applyFill="1" applyAlignment="1"/>
    <xf numFmtId="172" fontId="10" fillId="0" borderId="0" xfId="1" applyNumberFormat="1" applyFont="1" applyFill="1" applyBorder="1" applyAlignment="1">
      <alignment wrapText="1"/>
    </xf>
    <xf numFmtId="172" fontId="10" fillId="0" borderId="0" xfId="1" applyNumberFormat="1" applyFont="1" applyFill="1" applyBorder="1" applyAlignment="1">
      <alignment vertical="top" wrapText="1"/>
    </xf>
    <xf numFmtId="172" fontId="10" fillId="0" borderId="0" xfId="1" applyNumberFormat="1" applyFont="1" applyFill="1" applyBorder="1" applyAlignment="1">
      <alignment horizontal="left" vertical="top" wrapText="1"/>
    </xf>
    <xf numFmtId="172" fontId="10" fillId="0" borderId="1" xfId="1" applyNumberFormat="1" applyFont="1" applyFill="1" applyBorder="1" applyAlignment="1">
      <alignment vertical="top" wrapText="1"/>
    </xf>
    <xf numFmtId="172" fontId="2" fillId="0" borderId="0" xfId="1" applyNumberFormat="1" applyFont="1" applyFill="1" applyAlignment="1">
      <alignment horizontal="center" vertical="center"/>
    </xf>
    <xf numFmtId="172" fontId="2" fillId="0" borderId="1" xfId="1" quotePrefix="1" applyNumberFormat="1" applyFont="1" applyFill="1" applyBorder="1" applyAlignment="1">
      <alignment horizontal="center" vertical="center"/>
    </xf>
    <xf numFmtId="172" fontId="2" fillId="0" borderId="0" xfId="1" applyNumberFormat="1" applyFont="1" applyFill="1" applyAlignment="1" applyProtection="1">
      <alignment vertical="center"/>
    </xf>
    <xf numFmtId="172" fontId="2" fillId="0" borderId="0" xfId="1" applyNumberFormat="1" applyFont="1" applyFill="1" applyBorder="1" applyAlignment="1" applyProtection="1">
      <alignment vertical="center"/>
    </xf>
    <xf numFmtId="172" fontId="5" fillId="0" borderId="0" xfId="1" applyNumberFormat="1" applyFont="1" applyAlignment="1">
      <alignment vertical="center"/>
    </xf>
    <xf numFmtId="172" fontId="15" fillId="0" borderId="0" xfId="1" applyNumberFormat="1" applyFont="1" applyAlignment="1">
      <alignment vertical="top" shrinkToFit="1"/>
    </xf>
    <xf numFmtId="0" fontId="5" fillId="0" borderId="0" xfId="3" applyFont="1" applyAlignment="1">
      <alignment horizontal="left" vertical="center" indent="2"/>
    </xf>
    <xf numFmtId="0" fontId="4" fillId="0" borderId="0" xfId="3" applyFont="1" applyAlignment="1">
      <alignment horizontal="left" vertical="center" indent="3"/>
    </xf>
    <xf numFmtId="14" fontId="3" fillId="0" borderId="0" xfId="4" applyNumberFormat="1" applyFont="1" applyAlignment="1">
      <alignment horizontal="left" vertical="center" indent="2"/>
    </xf>
    <xf numFmtId="167" fontId="2" fillId="0" borderId="0" xfId="4" applyNumberFormat="1" applyFont="1" applyAlignment="1">
      <alignment horizontal="left" vertical="center" indent="1"/>
    </xf>
    <xf numFmtId="14" fontId="2" fillId="0" borderId="0" xfId="4" applyNumberFormat="1" applyFont="1" applyAlignment="1">
      <alignment horizontal="left" vertical="center" indent="1"/>
    </xf>
    <xf numFmtId="37" fontId="2" fillId="0" borderId="0" xfId="4" applyNumberFormat="1" applyFont="1" applyAlignment="1">
      <alignment horizontal="left" vertical="center" indent="1"/>
    </xf>
    <xf numFmtId="0" fontId="5" fillId="0" borderId="0" xfId="4" applyFont="1" applyAlignment="1">
      <alignment horizontal="left" vertical="center" indent="1"/>
    </xf>
    <xf numFmtId="0" fontId="4" fillId="0" borderId="0" xfId="3" applyFont="1" applyAlignment="1">
      <alignment horizontal="left" indent="1"/>
    </xf>
    <xf numFmtId="0" fontId="4" fillId="0" borderId="0" xfId="3" applyFont="1" applyAlignment="1">
      <alignment horizontal="left" indent="2"/>
    </xf>
    <xf numFmtId="0" fontId="5" fillId="0" borderId="0" xfId="3" applyFont="1" applyAlignment="1">
      <alignment horizontal="left" indent="1"/>
    </xf>
    <xf numFmtId="0" fontId="4" fillId="0" borderId="0" xfId="4" applyFont="1" applyAlignment="1">
      <alignment horizontal="left" vertical="center" indent="1"/>
    </xf>
    <xf numFmtId="164" fontId="5" fillId="0" borderId="7" xfId="3" applyNumberFormat="1" applyFont="1" applyBorder="1"/>
    <xf numFmtId="0" fontId="5" fillId="0" borderId="7" xfId="3" applyFont="1" applyBorder="1"/>
    <xf numFmtId="0" fontId="2" fillId="0" borderId="2" xfId="4" applyFont="1" applyBorder="1" applyAlignment="1">
      <alignment horizontal="center" vertical="center"/>
    </xf>
    <xf numFmtId="0" fontId="6" fillId="0" borderId="2" xfId="4" applyBorder="1"/>
    <xf numFmtId="172" fontId="2" fillId="0" borderId="0" xfId="1" applyNumberFormat="1" applyFont="1" applyBorder="1" applyAlignment="1" applyProtection="1">
      <alignment vertical="center"/>
    </xf>
    <xf numFmtId="173" fontId="2" fillId="0" borderId="0" xfId="4" applyNumberFormat="1" applyFont="1" applyAlignment="1">
      <alignment vertical="top"/>
    </xf>
    <xf numFmtId="0" fontId="14" fillId="4" borderId="0" xfId="4" applyFont="1" applyFill="1"/>
    <xf numFmtId="174" fontId="10" fillId="0" borderId="0" xfId="1" applyNumberFormat="1" applyFont="1" applyAlignment="1">
      <alignment vertical="top" wrapText="1"/>
    </xf>
    <xf numFmtId="174" fontId="2" fillId="0" borderId="0" xfId="1" applyNumberFormat="1" applyFont="1" applyAlignment="1">
      <alignment vertical="center"/>
    </xf>
    <xf numFmtId="174" fontId="15" fillId="0" borderId="0" xfId="1" applyNumberFormat="1" applyFont="1" applyBorder="1" applyAlignment="1">
      <alignment vertical="top" shrinkToFit="1"/>
    </xf>
    <xf numFmtId="174" fontId="15" fillId="0" borderId="1" xfId="1" applyNumberFormat="1" applyFont="1" applyBorder="1" applyAlignment="1">
      <alignment vertical="top" shrinkToFit="1"/>
    </xf>
    <xf numFmtId="174" fontId="5" fillId="0" borderId="0" xfId="1" applyNumberFormat="1" applyFont="1"/>
    <xf numFmtId="174" fontId="15" fillId="0" borderId="0" xfId="1" applyNumberFormat="1" applyFont="1" applyFill="1" applyBorder="1" applyAlignment="1">
      <alignment vertical="top" shrinkToFit="1"/>
    </xf>
    <xf numFmtId="174" fontId="2" fillId="0" borderId="2" xfId="1" applyNumberFormat="1" applyFont="1" applyBorder="1" applyAlignment="1" applyProtection="1">
      <alignment vertical="center"/>
    </xf>
    <xf numFmtId="174" fontId="15" fillId="0" borderId="2" xfId="1" applyNumberFormat="1" applyFont="1" applyFill="1" applyBorder="1" applyAlignment="1">
      <alignment vertical="top" shrinkToFit="1"/>
    </xf>
    <xf numFmtId="174" fontId="5" fillId="0" borderId="0" xfId="1" applyNumberFormat="1" applyFont="1" applyAlignment="1">
      <alignment vertical="center"/>
    </xf>
    <xf numFmtId="174" fontId="15" fillId="0" borderId="0" xfId="1" applyNumberFormat="1" applyFont="1" applyAlignment="1">
      <alignment vertical="top" shrinkToFit="1"/>
    </xf>
    <xf numFmtId="174" fontId="15" fillId="0" borderId="2" xfId="1" applyNumberFormat="1" applyFont="1" applyBorder="1" applyAlignment="1">
      <alignment vertical="top" shrinkToFit="1"/>
    </xf>
    <xf numFmtId="174" fontId="15" fillId="0" borderId="4" xfId="1" applyNumberFormat="1" applyFont="1" applyBorder="1" applyAlignment="1">
      <alignment vertical="top" shrinkToFit="1"/>
    </xf>
    <xf numFmtId="174" fontId="2" fillId="0" borderId="0" xfId="1" applyNumberFormat="1" applyFont="1" applyAlignment="1">
      <alignment vertical="top" wrapText="1"/>
    </xf>
    <xf numFmtId="174" fontId="15" fillId="0" borderId="7" xfId="1" applyNumberFormat="1" applyFont="1" applyBorder="1" applyAlignment="1">
      <alignment vertical="top" shrinkToFit="1"/>
    </xf>
    <xf numFmtId="165" fontId="8" fillId="20" borderId="0" xfId="0" applyNumberFormat="1" applyFont="1" applyFill="1" applyAlignment="1">
      <alignment horizontal="left"/>
    </xf>
    <xf numFmtId="169" fontId="8" fillId="20" borderId="0" xfId="0" applyNumberFormat="1" applyFont="1" applyFill="1" applyAlignment="1">
      <alignment horizontal="left"/>
    </xf>
    <xf numFmtId="165" fontId="8" fillId="21" borderId="0" xfId="0" applyNumberFormat="1" applyFont="1" applyFill="1" applyAlignment="1">
      <alignment horizontal="left"/>
    </xf>
    <xf numFmtId="169" fontId="8" fillId="21" borderId="0" xfId="0" applyNumberFormat="1" applyFont="1" applyFill="1" applyAlignment="1">
      <alignment horizontal="left"/>
    </xf>
    <xf numFmtId="165" fontId="8" fillId="22" borderId="0" xfId="0" applyNumberFormat="1" applyFont="1" applyFill="1" applyAlignment="1">
      <alignment horizontal="left"/>
    </xf>
    <xf numFmtId="165" fontId="8" fillId="22" borderId="0" xfId="0" applyNumberFormat="1" applyFont="1" applyFill="1" applyAlignment="1">
      <alignment horizontal="right"/>
    </xf>
    <xf numFmtId="169" fontId="8" fillId="22" borderId="0" xfId="0" applyNumberFormat="1" applyFont="1" applyFill="1" applyAlignment="1">
      <alignment horizontal="left"/>
    </xf>
    <xf numFmtId="169" fontId="8" fillId="22" borderId="0" xfId="0" applyNumberFormat="1" applyFont="1" applyFill="1" applyAlignment="1">
      <alignment horizontal="right"/>
    </xf>
    <xf numFmtId="175" fontId="8" fillId="0" borderId="0" xfId="0" applyNumberFormat="1" applyFont="1" applyAlignment="1">
      <alignment horizontal="right"/>
    </xf>
    <xf numFmtId="165" fontId="8" fillId="4" borderId="0" xfId="0" applyNumberFormat="1" applyFont="1" applyFill="1" applyAlignment="1">
      <alignment horizontal="left"/>
    </xf>
    <xf numFmtId="165" fontId="8" fillId="4" borderId="0" xfId="0" applyNumberFormat="1" applyFont="1" applyFill="1" applyAlignment="1">
      <alignment horizontal="right"/>
    </xf>
    <xf numFmtId="165" fontId="9" fillId="4" borderId="0" xfId="0" applyNumberFormat="1" applyFont="1" applyFill="1" applyAlignment="1">
      <alignment horizontal="left"/>
    </xf>
    <xf numFmtId="165" fontId="8" fillId="6" borderId="0" xfId="0" applyNumberFormat="1" applyFont="1" applyFill="1" applyAlignment="1">
      <alignment horizontal="right"/>
    </xf>
    <xf numFmtId="175" fontId="8" fillId="0" borderId="0" xfId="0" applyNumberFormat="1" applyFont="1" applyAlignment="1">
      <alignment horizontal="left"/>
    </xf>
    <xf numFmtId="176" fontId="8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 wrapText="1"/>
    </xf>
    <xf numFmtId="176" fontId="8" fillId="22" borderId="0" xfId="0" applyNumberFormat="1" applyFont="1" applyFill="1" applyAlignment="1">
      <alignment horizontal="right"/>
    </xf>
    <xf numFmtId="169" fontId="8" fillId="4" borderId="0" xfId="0" applyNumberFormat="1" applyFont="1" applyFill="1" applyAlignment="1">
      <alignment horizontal="left"/>
    </xf>
    <xf numFmtId="176" fontId="8" fillId="4" borderId="0" xfId="0" applyNumberFormat="1" applyFont="1" applyFill="1" applyAlignment="1">
      <alignment horizontal="right"/>
    </xf>
    <xf numFmtId="169" fontId="8" fillId="4" borderId="0" xfId="0" applyNumberFormat="1" applyFont="1" applyFill="1" applyAlignment="1">
      <alignment horizontal="right"/>
    </xf>
    <xf numFmtId="178" fontId="8" fillId="0" borderId="0" xfId="0" applyNumberFormat="1" applyFont="1" applyAlignment="1">
      <alignment horizontal="right"/>
    </xf>
    <xf numFmtId="179" fontId="8" fillId="0" borderId="0" xfId="0" applyNumberFormat="1" applyFont="1" applyAlignment="1">
      <alignment horizontal="right" wrapText="1"/>
    </xf>
    <xf numFmtId="179" fontId="8" fillId="0" borderId="0" xfId="0" applyNumberFormat="1" applyFont="1" applyAlignment="1">
      <alignment horizontal="right"/>
    </xf>
    <xf numFmtId="179" fontId="8" fillId="4" borderId="0" xfId="0" applyNumberFormat="1" applyFont="1" applyFill="1" applyAlignment="1">
      <alignment horizontal="right"/>
    </xf>
    <xf numFmtId="169" fontId="8" fillId="17" borderId="0" xfId="0" applyNumberFormat="1" applyFont="1" applyFill="1" applyAlignment="1">
      <alignment horizontal="left"/>
    </xf>
    <xf numFmtId="179" fontId="8" fillId="17" borderId="0" xfId="0" applyNumberFormat="1" applyFont="1" applyFill="1" applyAlignment="1">
      <alignment horizontal="right"/>
    </xf>
    <xf numFmtId="169" fontId="8" fillId="17" borderId="0" xfId="0" applyNumberFormat="1" applyFont="1" applyFill="1" applyAlignment="1">
      <alignment horizontal="right"/>
    </xf>
    <xf numFmtId="165" fontId="8" fillId="17" borderId="0" xfId="0" applyNumberFormat="1" applyFont="1" applyFill="1" applyAlignment="1">
      <alignment horizontal="left"/>
    </xf>
    <xf numFmtId="165" fontId="8" fillId="17" borderId="0" xfId="0" applyNumberFormat="1" applyFont="1" applyFill="1" applyAlignment="1">
      <alignment horizontal="right"/>
    </xf>
    <xf numFmtId="169" fontId="9" fillId="17" borderId="0" xfId="0" applyNumberFormat="1" applyFont="1" applyFill="1" applyAlignment="1">
      <alignment horizontal="left"/>
    </xf>
    <xf numFmtId="170" fontId="8" fillId="17" borderId="0" xfId="0" applyNumberFormat="1" applyFont="1" applyFill="1" applyAlignment="1">
      <alignment horizontal="left"/>
    </xf>
    <xf numFmtId="170" fontId="8" fillId="17" borderId="0" xfId="0" applyNumberFormat="1" applyFont="1" applyFill="1" applyAlignment="1">
      <alignment horizontal="right"/>
    </xf>
    <xf numFmtId="169" fontId="8" fillId="2" borderId="0" xfId="0" applyNumberFormat="1" applyFont="1" applyFill="1" applyAlignment="1">
      <alignment horizontal="left"/>
    </xf>
    <xf numFmtId="179" fontId="8" fillId="2" borderId="0" xfId="0" applyNumberFormat="1" applyFont="1" applyFill="1" applyAlignment="1">
      <alignment horizontal="right"/>
    </xf>
    <xf numFmtId="169" fontId="8" fillId="2" borderId="0" xfId="0" applyNumberFormat="1" applyFont="1" applyFill="1" applyAlignment="1">
      <alignment horizontal="right"/>
    </xf>
    <xf numFmtId="165" fontId="8" fillId="2" borderId="0" xfId="0" applyNumberFormat="1" applyFont="1" applyFill="1" applyAlignment="1">
      <alignment horizontal="left"/>
    </xf>
    <xf numFmtId="165" fontId="8" fillId="2" borderId="0" xfId="0" applyNumberFormat="1" applyFont="1" applyFill="1" applyAlignment="1">
      <alignment horizontal="right"/>
    </xf>
    <xf numFmtId="165" fontId="8" fillId="23" borderId="0" xfId="0" applyNumberFormat="1" applyFont="1" applyFill="1" applyAlignment="1">
      <alignment horizontal="left"/>
    </xf>
    <xf numFmtId="179" fontId="8" fillId="23" borderId="0" xfId="0" applyNumberFormat="1" applyFont="1" applyFill="1" applyAlignment="1">
      <alignment horizontal="right"/>
    </xf>
    <xf numFmtId="165" fontId="8" fillId="23" borderId="0" xfId="0" applyNumberFormat="1" applyFont="1" applyFill="1" applyAlignment="1">
      <alignment horizontal="right"/>
    </xf>
    <xf numFmtId="165" fontId="9" fillId="23" borderId="0" xfId="0" applyNumberFormat="1" applyFont="1" applyFill="1" applyAlignment="1">
      <alignment horizontal="left"/>
    </xf>
    <xf numFmtId="165" fontId="9" fillId="24" borderId="0" xfId="0" applyNumberFormat="1" applyFont="1" applyFill="1" applyAlignment="1">
      <alignment horizontal="left"/>
    </xf>
    <xf numFmtId="165" fontId="8" fillId="24" borderId="0" xfId="0" applyNumberFormat="1" applyFont="1" applyFill="1" applyAlignment="1">
      <alignment horizontal="right"/>
    </xf>
    <xf numFmtId="165" fontId="8" fillId="24" borderId="0" xfId="0" applyNumberFormat="1" applyFont="1" applyFill="1" applyAlignment="1">
      <alignment horizontal="left"/>
    </xf>
    <xf numFmtId="177" fontId="8" fillId="23" borderId="0" xfId="0" applyNumberFormat="1" applyFont="1" applyFill="1" applyAlignment="1">
      <alignment horizontal="right"/>
    </xf>
    <xf numFmtId="165" fontId="9" fillId="24" borderId="1" xfId="0" applyNumberFormat="1" applyFont="1" applyFill="1" applyBorder="1" applyAlignment="1">
      <alignment horizontal="left"/>
    </xf>
    <xf numFmtId="165" fontId="8" fillId="24" borderId="1" xfId="0" applyNumberFormat="1" applyFont="1" applyFill="1" applyBorder="1" applyAlignment="1">
      <alignment horizontal="right"/>
    </xf>
    <xf numFmtId="165" fontId="8" fillId="0" borderId="1" xfId="4" applyNumberFormat="1" applyFont="1" applyBorder="1" applyAlignment="1">
      <alignment horizontal="left"/>
    </xf>
    <xf numFmtId="14" fontId="2" fillId="0" borderId="1" xfId="4" applyNumberFormat="1" applyFont="1" applyBorder="1" applyAlignment="1">
      <alignment vertical="center"/>
    </xf>
    <xf numFmtId="165" fontId="8" fillId="3" borderId="0" xfId="0" applyNumberFormat="1" applyFont="1" applyFill="1" applyAlignment="1">
      <alignment horizontal="left"/>
    </xf>
    <xf numFmtId="165" fontId="8" fillId="3" borderId="0" xfId="0" applyNumberFormat="1" applyFont="1" applyFill="1" applyAlignment="1">
      <alignment horizontal="right"/>
    </xf>
    <xf numFmtId="169" fontId="8" fillId="3" borderId="0" xfId="0" applyNumberFormat="1" applyFont="1" applyFill="1" applyAlignment="1">
      <alignment horizontal="left"/>
    </xf>
    <xf numFmtId="179" fontId="8" fillId="3" borderId="0" xfId="0" applyNumberFormat="1" applyFont="1" applyFill="1" applyAlignment="1">
      <alignment horizontal="right"/>
    </xf>
    <xf numFmtId="169" fontId="8" fillId="3" borderId="0" xfId="0" applyNumberFormat="1" applyFont="1" applyFill="1" applyAlignment="1">
      <alignment horizontal="right"/>
    </xf>
    <xf numFmtId="169" fontId="8" fillId="6" borderId="0" xfId="0" applyNumberFormat="1" applyFont="1" applyFill="1" applyAlignment="1">
      <alignment horizontal="left"/>
    </xf>
    <xf numFmtId="179" fontId="8" fillId="6" borderId="0" xfId="0" applyNumberFormat="1" applyFont="1" applyFill="1" applyAlignment="1">
      <alignment horizontal="right"/>
    </xf>
    <xf numFmtId="169" fontId="8" fillId="6" borderId="0" xfId="0" applyNumberFormat="1" applyFont="1" applyFill="1" applyAlignment="1">
      <alignment horizontal="right"/>
    </xf>
    <xf numFmtId="165" fontId="8" fillId="25" borderId="0" xfId="0" applyNumberFormat="1" applyFont="1" applyFill="1" applyAlignment="1">
      <alignment horizontal="left"/>
    </xf>
    <xf numFmtId="165" fontId="8" fillId="25" borderId="0" xfId="0" applyNumberFormat="1" applyFont="1" applyFill="1" applyAlignment="1">
      <alignment horizontal="right"/>
    </xf>
    <xf numFmtId="165" fontId="9" fillId="25" borderId="0" xfId="0" applyNumberFormat="1" applyFont="1" applyFill="1" applyAlignment="1">
      <alignment horizontal="left"/>
    </xf>
    <xf numFmtId="169" fontId="8" fillId="25" borderId="0" xfId="0" applyNumberFormat="1" applyFont="1" applyFill="1" applyAlignment="1">
      <alignment horizontal="left"/>
    </xf>
    <xf numFmtId="179" fontId="8" fillId="25" borderId="0" xfId="0" applyNumberFormat="1" applyFont="1" applyFill="1" applyAlignment="1">
      <alignment horizontal="right"/>
    </xf>
    <xf numFmtId="169" fontId="8" fillId="25" borderId="0" xfId="0" applyNumberFormat="1" applyFont="1" applyFill="1" applyAlignment="1">
      <alignment horizontal="right"/>
    </xf>
    <xf numFmtId="49" fontId="8" fillId="4" borderId="0" xfId="0" applyNumberFormat="1" applyFont="1" applyFill="1" applyAlignment="1">
      <alignment horizontal="right" wrapText="1"/>
    </xf>
    <xf numFmtId="180" fontId="8" fillId="0" borderId="0" xfId="0" applyNumberFormat="1" applyFont="1" applyAlignment="1">
      <alignment horizontal="right"/>
    </xf>
    <xf numFmtId="180" fontId="8" fillId="4" borderId="0" xfId="0" applyNumberFormat="1" applyFont="1" applyFill="1" applyAlignment="1">
      <alignment horizontal="right"/>
    </xf>
    <xf numFmtId="174" fontId="8" fillId="0" borderId="0" xfId="1" applyNumberFormat="1" applyFont="1" applyAlignment="1">
      <alignment horizontal="right"/>
    </xf>
    <xf numFmtId="165" fontId="8" fillId="0" borderId="1" xfId="0" applyNumberFormat="1" applyFont="1" applyBorder="1" applyAlignment="1">
      <alignment horizontal="left"/>
    </xf>
    <xf numFmtId="165" fontId="8" fillId="0" borderId="1" xfId="0" applyNumberFormat="1" applyFont="1" applyBorder="1" applyAlignment="1">
      <alignment horizontal="right"/>
    </xf>
    <xf numFmtId="180" fontId="8" fillId="2" borderId="0" xfId="0" applyNumberFormat="1" applyFont="1" applyFill="1" applyAlignment="1">
      <alignment horizontal="right"/>
    </xf>
    <xf numFmtId="169" fontId="9" fillId="4" borderId="0" xfId="0" applyNumberFormat="1" applyFont="1" applyFill="1" applyAlignment="1">
      <alignment horizontal="left"/>
    </xf>
    <xf numFmtId="165" fontId="8" fillId="26" borderId="0" xfId="0" applyNumberFormat="1" applyFont="1" applyFill="1" applyAlignment="1">
      <alignment horizontal="left"/>
    </xf>
    <xf numFmtId="165" fontId="8" fillId="26" borderId="0" xfId="0" applyNumberFormat="1" applyFont="1" applyFill="1" applyAlignment="1">
      <alignment horizontal="right"/>
    </xf>
    <xf numFmtId="169" fontId="8" fillId="26" borderId="0" xfId="0" applyNumberFormat="1" applyFont="1" applyFill="1" applyAlignment="1">
      <alignment horizontal="left"/>
    </xf>
    <xf numFmtId="169" fontId="8" fillId="26" borderId="0" xfId="0" applyNumberFormat="1" applyFont="1" applyFill="1" applyAlignment="1">
      <alignment horizontal="right"/>
    </xf>
    <xf numFmtId="176" fontId="8" fillId="26" borderId="0" xfId="0" applyNumberFormat="1" applyFont="1" applyFill="1" applyAlignment="1">
      <alignment horizontal="right"/>
    </xf>
    <xf numFmtId="169" fontId="8" fillId="24" borderId="0" xfId="0" applyNumberFormat="1" applyFont="1" applyFill="1" applyAlignment="1">
      <alignment horizontal="left"/>
    </xf>
    <xf numFmtId="169" fontId="8" fillId="24" borderId="0" xfId="0" applyNumberFormat="1" applyFont="1" applyFill="1" applyAlignment="1">
      <alignment horizontal="right"/>
    </xf>
    <xf numFmtId="176" fontId="8" fillId="24" borderId="0" xfId="0" applyNumberFormat="1" applyFont="1" applyFill="1" applyAlignment="1">
      <alignment horizontal="right"/>
    </xf>
    <xf numFmtId="169" fontId="8" fillId="27" borderId="0" xfId="0" applyNumberFormat="1" applyFont="1" applyFill="1" applyAlignment="1">
      <alignment horizontal="left"/>
    </xf>
    <xf numFmtId="169" fontId="8" fillId="27" borderId="0" xfId="0" applyNumberFormat="1" applyFont="1" applyFill="1" applyAlignment="1">
      <alignment horizontal="right"/>
    </xf>
    <xf numFmtId="176" fontId="8" fillId="27" borderId="0" xfId="0" applyNumberFormat="1" applyFont="1" applyFill="1" applyAlignment="1">
      <alignment horizontal="right"/>
    </xf>
    <xf numFmtId="165" fontId="8" fillId="27" borderId="0" xfId="0" applyNumberFormat="1" applyFont="1" applyFill="1" applyAlignment="1">
      <alignment horizontal="left"/>
    </xf>
    <xf numFmtId="165" fontId="8" fillId="27" borderId="0" xfId="0" applyNumberFormat="1" applyFont="1" applyFill="1" applyAlignment="1">
      <alignment horizontal="right"/>
    </xf>
    <xf numFmtId="169" fontId="9" fillId="26" borderId="0" xfId="0" applyNumberFormat="1" applyFont="1" applyFill="1" applyAlignment="1">
      <alignment horizontal="left"/>
    </xf>
    <xf numFmtId="176" fontId="8" fillId="2" borderId="0" xfId="0" applyNumberFormat="1" applyFont="1" applyFill="1" applyAlignment="1">
      <alignment horizontal="right"/>
    </xf>
    <xf numFmtId="176" fontId="8" fillId="3" borderId="0" xfId="0" applyNumberFormat="1" applyFont="1" applyFill="1" applyAlignment="1">
      <alignment horizontal="right"/>
    </xf>
    <xf numFmtId="170" fontId="8" fillId="3" borderId="0" xfId="0" applyNumberFormat="1" applyFont="1" applyFill="1" applyAlignment="1">
      <alignment horizontal="left"/>
    </xf>
    <xf numFmtId="170" fontId="8" fillId="3" borderId="0" xfId="0" applyNumberFormat="1" applyFont="1" applyFill="1" applyAlignment="1">
      <alignment horizontal="right"/>
    </xf>
    <xf numFmtId="165" fontId="5" fillId="3" borderId="0" xfId="4" applyNumberFormat="1" applyFont="1" applyFill="1" applyAlignment="1">
      <alignment horizontal="left"/>
    </xf>
    <xf numFmtId="165" fontId="5" fillId="25" borderId="0" xfId="4" applyNumberFormat="1" applyFont="1" applyFill="1" applyAlignment="1">
      <alignment horizontal="left"/>
    </xf>
    <xf numFmtId="176" fontId="8" fillId="25" borderId="0" xfId="0" applyNumberFormat="1" applyFont="1" applyFill="1" applyAlignment="1">
      <alignment horizontal="right"/>
    </xf>
    <xf numFmtId="169" fontId="9" fillId="25" borderId="0" xfId="0" applyNumberFormat="1" applyFont="1" applyFill="1" applyAlignment="1">
      <alignment horizontal="left"/>
    </xf>
    <xf numFmtId="165" fontId="8" fillId="28" borderId="0" xfId="0" applyNumberFormat="1" applyFont="1" applyFill="1" applyAlignment="1">
      <alignment horizontal="right"/>
    </xf>
    <xf numFmtId="180" fontId="8" fillId="25" borderId="0" xfId="0" applyNumberFormat="1" applyFont="1" applyFill="1" applyAlignment="1">
      <alignment horizontal="right"/>
    </xf>
    <xf numFmtId="176" fontId="8" fillId="0" borderId="0" xfId="1" applyNumberFormat="1" applyFont="1" applyAlignment="1">
      <alignment horizontal="right"/>
    </xf>
    <xf numFmtId="176" fontId="8" fillId="2" borderId="0" xfId="1" applyNumberFormat="1" applyFont="1" applyFill="1" applyAlignment="1">
      <alignment horizontal="right"/>
    </xf>
    <xf numFmtId="176" fontId="8" fillId="4" borderId="0" xfId="1" applyNumberFormat="1" applyFont="1" applyFill="1" applyAlignment="1">
      <alignment horizontal="right"/>
    </xf>
    <xf numFmtId="169" fontId="9" fillId="22" borderId="0" xfId="0" applyNumberFormat="1" applyFont="1" applyFill="1" applyAlignment="1">
      <alignment horizontal="left"/>
    </xf>
    <xf numFmtId="169" fontId="8" fillId="0" borderId="0" xfId="0" applyNumberFormat="1" applyFont="1" applyFill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9" fontId="8" fillId="0" borderId="0" xfId="0" applyNumberFormat="1" applyFont="1" applyFill="1" applyAlignment="1">
      <alignment horizontal="right" wrapText="1"/>
    </xf>
    <xf numFmtId="165" fontId="8" fillId="0" borderId="0" xfId="0" applyNumberFormat="1" applyFont="1" applyFill="1" applyAlignment="1">
      <alignment horizontal="left"/>
    </xf>
    <xf numFmtId="165" fontId="8" fillId="0" borderId="0" xfId="0" applyNumberFormat="1" applyFont="1" applyFill="1" applyAlignment="1">
      <alignment horizontal="right"/>
    </xf>
    <xf numFmtId="165" fontId="9" fillId="0" borderId="0" xfId="0" applyNumberFormat="1" applyFont="1" applyFill="1" applyAlignment="1">
      <alignment horizontal="left"/>
    </xf>
    <xf numFmtId="0" fontId="2" fillId="0" borderId="0" xfId="4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indent="2"/>
    </xf>
    <xf numFmtId="0" fontId="10" fillId="0" borderId="0" xfId="4" applyFont="1" applyFill="1" applyAlignment="1">
      <alignment vertical="top" wrapText="1"/>
    </xf>
    <xf numFmtId="165" fontId="8" fillId="0" borderId="0" xfId="3" applyNumberFormat="1" applyFont="1" applyFill="1" applyAlignment="1">
      <alignment horizontal="left"/>
    </xf>
    <xf numFmtId="0" fontId="5" fillId="0" borderId="0" xfId="3" applyFont="1" applyFill="1" applyAlignment="1">
      <alignment vertical="center"/>
    </xf>
    <xf numFmtId="0" fontId="2" fillId="0" borderId="0" xfId="4" applyFont="1" applyFill="1" applyAlignment="1">
      <alignment vertical="top"/>
    </xf>
    <xf numFmtId="3" fontId="15" fillId="0" borderId="0" xfId="4" applyNumberFormat="1" applyFont="1" applyFill="1" applyAlignment="1">
      <alignment vertical="top" shrinkToFit="1"/>
    </xf>
    <xf numFmtId="0" fontId="2" fillId="0" borderId="0" xfId="4" applyFont="1" applyFill="1" applyAlignment="1">
      <alignment vertical="top" wrapText="1"/>
    </xf>
    <xf numFmtId="181" fontId="5" fillId="0" borderId="0" xfId="3" applyNumberFormat="1" applyFont="1" applyAlignment="1">
      <alignment vertical="center"/>
    </xf>
    <xf numFmtId="181" fontId="4" fillId="0" borderId="0" xfId="3" applyNumberFormat="1" applyFont="1" applyAlignment="1">
      <alignment vertical="center"/>
    </xf>
    <xf numFmtId="182" fontId="5" fillId="0" borderId="0" xfId="3" applyNumberFormat="1" applyFont="1" applyAlignment="1">
      <alignment vertical="center"/>
    </xf>
    <xf numFmtId="182" fontId="4" fillId="0" borderId="0" xfId="3" applyNumberFormat="1" applyFont="1" applyAlignment="1">
      <alignment vertical="center"/>
    </xf>
    <xf numFmtId="183" fontId="4" fillId="0" borderId="0" xfId="3" applyNumberFormat="1" applyFont="1" applyAlignment="1">
      <alignment vertical="center"/>
    </xf>
    <xf numFmtId="184" fontId="4" fillId="0" borderId="0" xfId="3" applyNumberFormat="1" applyFont="1" applyAlignment="1">
      <alignment vertical="center"/>
    </xf>
    <xf numFmtId="185" fontId="4" fillId="0" borderId="0" xfId="1" applyNumberFormat="1" applyFont="1" applyAlignment="1">
      <alignment vertical="center"/>
    </xf>
    <xf numFmtId="173" fontId="4" fillId="0" borderId="0" xfId="3" applyNumberFormat="1" applyFont="1"/>
    <xf numFmtId="173" fontId="5" fillId="0" borderId="0" xfId="3" applyNumberFormat="1" applyFont="1" applyFill="1"/>
    <xf numFmtId="175" fontId="8" fillId="0" borderId="0" xfId="0" applyNumberFormat="1" applyFont="1" applyFill="1" applyAlignment="1">
      <alignment horizontal="right"/>
    </xf>
    <xf numFmtId="185" fontId="8" fillId="0" borderId="0" xfId="1" applyNumberFormat="1" applyFont="1" applyFill="1" applyAlignment="1">
      <alignment horizontal="right"/>
    </xf>
    <xf numFmtId="37" fontId="5" fillId="0" borderId="0" xfId="3" applyNumberFormat="1" applyFont="1" applyFill="1"/>
    <xf numFmtId="0" fontId="10" fillId="0" borderId="2" xfId="4" applyFont="1" applyBorder="1" applyAlignment="1">
      <alignment horizontal="left" wrapText="1"/>
    </xf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</cellXfs>
  <cellStyles count="10">
    <cellStyle name="Comma" xfId="1" builtinId="3"/>
    <cellStyle name="Comma 2" xfId="6" xr:uid="{A6799C72-8EC0-444C-8472-B26245C3D784}"/>
    <cellStyle name="Normal" xfId="0" builtinId="0"/>
    <cellStyle name="Normal 11" xfId="4" xr:uid="{F3704A1F-4581-408C-B5A3-06C759FCC1AF}"/>
    <cellStyle name="Normal 11 2" xfId="8" xr:uid="{59F0AD7C-ED36-4795-B71E-F51F56763CF0}"/>
    <cellStyle name="Normal 2 2 2 2" xfId="3" xr:uid="{585DB846-1959-41BE-88D5-15DC2CC24270}"/>
    <cellStyle name="Normal 3" xfId="5" xr:uid="{2EF80E33-F316-4391-9A4C-DB6CD682F29F}"/>
    <cellStyle name="Normal 3 2" xfId="7" xr:uid="{0FD52F22-0730-438F-98B7-80F950FC3B95}"/>
    <cellStyle name="Normal 5" xfId="9" xr:uid="{AE77F6FF-FCA8-4DA6-BA59-E1A5F9145B46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A8B8ED-7A94-4E39-9F92-00F6DC5A1C29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E7273D-B598-436B-B844-D617D3C4B605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A13D717-FE45-4EAF-80F2-7220C5230A69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24B4699-D192-4BF9-A180-678EE6387382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8C88978-7142-4B91-A791-F7CC6EF82140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AA938B-4352-4001-9473-5DAD3BD10730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8C5BB34-3E0B-4143-B306-AB4F26D12234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B142859-39F9-402C-9534-B2E875A22BD5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70CC896-E788-4E3E-8E1B-4C83AE4B4F0A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BD07984-A663-4677-B269-EB2CB2D9ABA1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2167DA2-A920-4FA1-BAFF-BAFACCF4575D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5385797-F8A0-45D2-B379-0BB633D2EBEB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9B2D515-17CA-4317-9FBA-D37CEBD06E67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7012DB6-AF62-4730-9309-9658B384D438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2F1CDC4-5403-4AF9-BB34-2B94B196F135}"/>
            </a:ext>
          </a:extLst>
        </xdr:cNvPr>
        <xdr:cNvSpPr txBox="1"/>
      </xdr:nvSpPr>
      <xdr:spPr>
        <a:xfrm>
          <a:off x="6877050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914291A-29D0-44A5-902A-7537205D1E43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434E086-B929-4EF2-AF0D-FC920ECC1F97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6486EEF-E649-4FFD-AEE5-7DC018BF7807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C444577-9FE3-4AF1-B02E-26E2D32033A5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F4434CC-ACEF-4D35-99E7-ECB59B58950B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EE84525-72EF-4144-BB43-CCD07FD6EFEA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1AE307C-14F1-453A-8BE8-4671ACE855A1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A384C47-B906-4338-B0C2-CBECBBC05C9A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240E9AC-6540-4930-A240-3B06EB47B647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2CD40E9-6753-4378-9629-B78B870975B6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DE54800-32F2-43F3-B58A-9B6FFEF76977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FED04C0-29D0-4AD8-811E-7AD3AF503D74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15D7CBB-00DF-4828-A662-B7BA77236321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6C5C9E9-598F-4288-8886-5792F38DE95C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367864B-855F-4D2E-A576-96FDC507FF48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EB2FF6A-035F-40E0-A510-6BF976043518}"/>
            </a:ext>
          </a:extLst>
        </xdr:cNvPr>
        <xdr:cNvSpPr txBox="1"/>
      </xdr:nvSpPr>
      <xdr:spPr>
        <a:xfrm>
          <a:off x="6877050" y="86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E5B48A2-0510-4254-968A-15464BD811DE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9CE0FB9-005C-44C6-8027-1F82AEE1AE91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54F2167-9D7E-422C-A4FE-3F8A7F80B09D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0E4E3DB-0BB0-4467-9E6F-DDBF853E7C18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2BEF96F-FC8B-4534-A4FE-538E353375C5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3393518-1D79-407A-9715-17763838D84E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47399EC-EF05-4954-BA62-61F302CA3CFE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5FE3E94-2CDC-4C84-8E73-33AF6ACE3D51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43C7A39-B225-4E98-A9D8-7D8A814AEFBA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C44E0CD-7690-4E5D-BAF8-D9457459102A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1566C95-9A86-4351-A52A-851F90E7A8A3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3467BC5-6D51-46CB-AE24-CE0AF9477B77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36AEE04-312E-4818-A2D3-0D438B7F425E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5FEA419-2744-4005-BB28-FCA428FF8D75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F80898F-C28F-43D3-9456-721A38E0A6B9}"/>
            </a:ext>
          </a:extLst>
        </xdr:cNvPr>
        <xdr:cNvSpPr txBox="1"/>
      </xdr:nvSpPr>
      <xdr:spPr>
        <a:xfrm>
          <a:off x="6877050" y="15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823E1F-EADF-421E-B35C-97491D3C22DA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E3E3386-578F-4CAC-9B73-C705AEEF563D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5943450-6BC9-4395-AF48-B78AC8252720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4B53604-6CC9-4E4F-8769-DE71CF7719F5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684125A-9812-4954-97DD-7EF3EB7A8D8B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4ED158D8-2213-46CB-B62F-55870156D068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D4D9B3-86D3-453E-B7F0-FFCF8141FBC5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5B33758-5EDF-489F-A48A-1704020531FA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30593E5-5A2B-4A13-898B-F1B1D68A04FA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19B9E56-7627-4DCC-9EC6-2EC048FE30CA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1F30138-3F08-4A1A-8862-67693917EBE1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7811B84-1239-4689-B35B-04A829299EB6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709791F-4962-4358-A107-C51A317FB893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2C0BED5-7E79-4931-99B9-8131EDAD8BD6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F72AECA-0608-4E1B-BDFB-E9471B145A35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6E4ED53C-02B0-4AB3-90CA-422D2CC48F94}"/>
            </a:ext>
          </a:extLst>
        </xdr:cNvPr>
        <xdr:cNvSpPr txBox="1"/>
      </xdr:nvSpPr>
      <xdr:spPr>
        <a:xfrm>
          <a:off x="6877050" y="189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8DFACBA-FBD8-4A70-92F2-852240290380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7C88567-3D22-4EA5-937C-4F81F51DCA51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FB09E81-5D4F-459B-BB07-99A85D65E424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7F2E323-D443-46C6-8211-6955E700C6BE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74C7298-0F01-4F92-A854-F58BDD94F969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24C3F5F-A747-4A1C-AB87-C7D31F838260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13763ED-BE67-4E65-85F8-74984A7AF2FD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D603411-A9AF-466D-B7EC-A0DE795BC4B8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C60CB63-0B43-405E-B6F0-CF0F18624C78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4AA8EFB-4014-4C7C-8267-8781CB549ABE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58570C6-C12F-49BD-9863-C4796CF4A212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EC23D61-716E-4B89-A5B8-248DB6AC48A8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A18535B-7591-4D0A-9B02-6082FC6C357A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4300DC8-BF80-475A-94D8-F8E03CFF56F4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FE410D1-7530-4456-AFBA-7AB0911B8CFC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F84657D-CDDB-4C08-9DB1-98236C094850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17C209F-F283-4397-9B3E-6F21F5CE91EF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C74D3957-60D8-4D7B-B6E4-36FCFE8D12CD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5F95049-FD96-4809-BA4A-1D6B6AA4FD15}"/>
            </a:ext>
          </a:extLst>
        </xdr:cNvPr>
        <xdr:cNvSpPr txBox="1"/>
      </xdr:nvSpPr>
      <xdr:spPr>
        <a:xfrm>
          <a:off x="6877050" y="2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DDEB537C-E5B7-41C4-8855-BC6BE1ECD715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4F87B58B-7327-4203-83AE-43B68A0F2A12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41715C0-9BC4-4186-96F6-B466300C7DDE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3A0DC26-CA01-40B2-97D6-BF182CB93A3F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1D73A43B-54DC-47E9-89EC-560AD80A716F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7809546-8EA2-42EF-8854-B5D301BB0437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F399170-B1FA-48E1-AB25-301315D63163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D405C76-583B-497E-851B-8CD7BB712A68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424618E-2F67-483F-9908-83BD2CC42121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3F7953E2-4B6C-47C6-88B4-9FD4942FF48D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5CEFED7D-4998-462D-8DC7-2776B9907EAC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AC91959-274E-4DF0-A27B-0415B54383F1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6629494-500D-48BF-BAD3-C86C4B294E5C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2509673-9C62-41A0-852C-B8568C4E7697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165DD5B-A8EE-4EAB-ABFE-C45653EF99F4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FDB5B7C5-941A-4F58-954F-99C0AD4D8987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E7AEE86-9A3B-4D02-8C5C-5B2FB893E12F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BFA68A03-3CE0-448A-BF1E-23473E7D1725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8C48C06-F8EF-44D4-81EB-45D0DBC5B034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4F9541D-4AC7-4723-8401-9921A3BFF9CD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9C2A0DC-4FA7-47B0-9D12-2372DDF6660E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E2F57A7-C880-4CAD-93EF-7708B454F02C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6556CF0-400E-4FF3-BD5D-8FBABD2449B6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6B69267-B0FD-469F-BBB5-1F04CA084F2F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A5F5468-E530-4C98-AB17-1AA439F09756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E967920-4346-43AD-B7B5-A4C4323297A7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951786E3-5243-4C76-A82D-D52147E52449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346A3E3-D0AF-4DBC-B2F7-695B9F3E640D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B9B1CD4-0A00-4FC8-BC8C-B3C18C70D11C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F878310-E97E-4439-8FF4-20634DEEC130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21C889B-D2A7-4011-A737-9398B3A2B385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FC54362-4015-4D4D-937D-12143C2B274E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929BB6A-33C3-4F72-8BCD-9C99142DA790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A2339BC6-FD87-4F45-8418-5AFBE2ED24C0}"/>
            </a:ext>
          </a:extLst>
        </xdr:cNvPr>
        <xdr:cNvSpPr txBox="1"/>
      </xdr:nvSpPr>
      <xdr:spPr>
        <a:xfrm>
          <a:off x="6877050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F1357AC-ADA3-48A8-A958-DBF876F7D320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A8E459E-70EF-4B64-8D59-68A428283B1C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2413E2CD-EBFD-4B7A-B4E2-049D615F31E2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825654A-1461-4E89-872C-002648AFFBAE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1EB6433-6DB7-4DAB-B4D7-83460FD5AF9A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EBAB88D-D908-45AD-A4C0-BE0E4DAC59BB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A2300C6-BF3F-4351-ACA4-7786903D98D8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5F0E8346-E7BE-4A16-9E30-F222F35E9C0D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56F6F97-5B7B-4D98-9686-BA41DEF22C5B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4D836AB5-E237-43E7-A821-85346731FCD8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6C9DB9D-0DC3-4470-8A34-B0FCFC411F20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F7F55BD-95D2-4603-B114-029F40CC5FC8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560C8E14-FA4C-4DBD-8FF9-7DED55C966F8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ABA385B1-39C1-4831-89BD-F9A4B0F87A0C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652CDABE-8CDD-41B7-B701-4AE6934009A7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692C4FE-8CCF-47EE-B16D-EBC1B1114CA2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7FEC9001-497C-4B8A-AACF-60590ADA3EBE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78434053-CB1B-4272-94C0-3D741620FB26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DC5E5DC-5F6B-4CAA-A4B2-B2DFE084138B}"/>
            </a:ext>
          </a:extLst>
        </xdr:cNvPr>
        <xdr:cNvSpPr txBox="1"/>
      </xdr:nvSpPr>
      <xdr:spPr>
        <a:xfrm>
          <a:off x="6877050" y="290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E642B8F0-B6BF-4D66-BC93-7D8286261409}"/>
            </a:ext>
          </a:extLst>
        </xdr:cNvPr>
        <xdr:cNvSpPr txBox="1"/>
      </xdr:nvSpPr>
      <xdr:spPr>
        <a:xfrm>
          <a:off x="6877050" y="324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7CF7958-6A87-4F94-9073-C236A6F206FF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ABF0E4E-0806-4111-9F8B-5F1E391C8C57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86A764E5-76B2-4580-B29D-4448C109037D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5861124-E8D9-46F0-A66B-8E728C453739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FDB8A8AE-38D5-4DFE-8DA2-94A3EE0FC9AE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F32286F-C996-4554-A2CB-B3A65DD5BDDC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9F1D50E-53B5-488B-B714-9CFA75125463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B185546-EF29-43B4-9AA6-AE6A75EB25AC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F3381FD-CDD8-44F9-8DC7-C74A655B4EA2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40AB29D-E041-4F79-A2A4-4EB19E20DD93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62D5F16-0F08-4DA5-8365-48A49EA535FD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0287A9B-BB54-4DEE-8304-766B89225964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30266265-4E5D-4D3D-A1B7-CF56D85C9E09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327C45B-1541-4AB3-9516-3457E07BB962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0611E68-F53A-4BDE-9FDA-9007ECDA9FBC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EECF68F5-91B7-4EDB-9301-4AAE1B5F9C81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B32F478-C565-4E93-86AB-5C4214596C09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2A4388B-EDB2-4704-809D-11670D5A5E05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A0E447C-9F4D-4E04-96E4-20DCDC6BA7C0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99E36C4-4760-43B5-AD94-A3A05322A461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A5F5E804-158E-42E0-B478-8607282F2168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3DBFE6D-FADE-4117-B48C-8430BF5F7555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275ABF2-7663-4D6F-A208-8A23D1F67CCD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8F541736-349E-449A-8E63-0B5D0882965C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79026D7-D3D5-4C45-BF87-D6E840EFE433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B9C19ED-2FBA-44EE-B533-57A77063711E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0AD3B46-4605-40BE-A875-5C832AD72554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37C0620-3761-436C-95A8-7C7E07B07219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CB25896-BA2B-4D24-B078-A43EFC026BF4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A782C4C-F537-4C06-899F-8DA8AF11499C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6A7872A4-057A-49AA-B39E-8C73D4913864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2360B39-0F8B-44AD-BEF8-7377950B5588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3487DFB-1CF5-485D-AFEF-378C25E2C9E2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2D8CF09-A75C-472F-91AC-AE2CE0D8F76C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9975285-9F8D-48FD-928C-8285AAAC4CF4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4F1E991-C179-450A-8151-A5F1B6F18B38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921827A4-308A-479C-A3BC-10B9EF9B5723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877A0397-254F-4211-BC00-B5750918FE42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090DAD3-33FD-4A08-8801-0C183F4EAD4B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41501C6-7509-416B-80A1-001954737D63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B6B986CD-4773-477E-9386-03272E08965A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F66D02C-C202-48DF-AAFC-B6B1A494318C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7038794-A2D9-4FE3-8332-5813B3965F2A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BEBDE3D-C4F3-40CA-AC22-4056736D6AA2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5C0462A-343E-4679-BF8E-C995ACAD6E83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5F651AB-6094-45DF-9EDB-50DE0B74968C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60F1738-3BE8-428B-88E2-566AA180761C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D5A70E0-78D4-4849-8EA4-97B22D074F53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C06CC8C6-AC86-41D2-A714-77E7E6249608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91A9F61D-6265-4C75-8012-7B369492E198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BDD8CAA-AB57-4D6F-86E3-CAE6179AC551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97F9A187-7463-4554-B080-D9B389BCD817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5C284D1D-548C-4B17-923B-DB2E120A0378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59F4E38-52DC-4B23-B2B3-35E40D41BCE0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1AF62290-BB41-4B9D-AA64-A8922073F3D6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BF09D9C-B0B0-489F-A020-77FF55DC7A11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5CBCD87-80ED-49FC-B8BE-ADF22BD51604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DB127C44-C54F-40B5-8EC3-7C3737DAF4CF}"/>
            </a:ext>
          </a:extLst>
        </xdr:cNvPr>
        <xdr:cNvSpPr txBox="1"/>
      </xdr:nvSpPr>
      <xdr:spPr>
        <a:xfrm>
          <a:off x="6877050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CE41472-1FDD-43A6-A582-07F563B81CD7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FA2D01A-9CF6-4AB6-88F6-15ECC4C5FB9D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F775D36A-0277-4C68-BA78-205664893FC6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96FDE19-E41F-4283-BDCE-FD3E7445BDBF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68B2C4E-1F48-4EE1-89BB-1DB90B6944C0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DEA1849-5DB8-4ADF-87C8-A80790E3AC01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E0BCCA6-6751-4293-919B-52AE1E25983F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59BB4749-5E9A-4E82-AC85-E3D4FDA40CD1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A3AEAB62-3BB1-463B-A6C7-87FDD379B133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7269F82D-C727-4E61-B966-FE60AC71833D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7ED92BC-D612-460E-A29E-C3829CDE99CA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455AFDF4-CFA8-4F12-9835-E7C87DA7E77F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611EA99-887C-41D1-892C-9CCBAC2CF1C2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6F08B725-C709-49A3-B39A-6966A76D5AD2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47BAD06-D715-4CA9-9880-E9DCDCDB4BE5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8EACD52-1A25-4278-844D-97BD6FA44F7A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B19C252-3E94-4734-B712-E05F488CEB69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936D96D4-5325-44F7-B17B-5A5B3F7E0B4F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55524BC-5318-4F3D-A475-0AD8E91C5237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590AD62-4797-46C5-939F-2D120318E620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EE7C0B9-A44C-440F-A7CE-89E559E84D5B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317166B-3ECD-4EDD-B90D-C2EACCA75EDD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34FF72A-6ED2-4ADE-9830-46401EF55392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7CB817-34DA-46FC-A60D-D1C03B02F1D5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ED700DB-F571-4CE9-942A-830C6EDA7D82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ACE8BDF5-5E51-472E-959A-118360901AE3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46CA7A7-76BF-4FB9-80CE-6AB625EDD401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9F561E7-8EC7-4E9D-98ED-E489F28DC4B8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4CCD549E-6723-485E-B424-3933C28BE83A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9732A1-EBD8-4461-8373-325AF58AD114}"/>
            </a:ext>
          </a:extLst>
        </xdr:cNvPr>
        <xdr:cNvSpPr txBox="1"/>
      </xdr:nvSpPr>
      <xdr:spPr>
        <a:xfrm>
          <a:off x="6877050" y="530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BB3B855-BB36-49F5-8307-B941CD032384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22B1052D-7358-4D79-B142-806A31F4A290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C86F6D2-995D-466C-9597-028184C45CB7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2D4CBA1-E1AF-456D-8626-155A69D53985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13543F56-85D4-4498-BFA8-37A95BBEEAF3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BF578811-1DAE-42A2-AB28-8184D6B38936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9DB9572-EE91-4F07-98CF-5983CB72A62C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D512B4D-BC74-4933-9791-F1CD3B1F61E7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3447DFCD-6CF2-4CFB-BE79-1F95FA88D47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EFDF8EE-20A0-45BB-87F9-25C7CD2509EF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B289984-8D09-40F8-A35C-A1EDE8E67238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FE936725-2697-4B4F-AFFC-103AAB302D2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C47B74C-3032-4A78-A9BD-23888D768B81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73112D3-975B-4E0A-A3E5-79C2FFF27700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BB08ACB5-C4D5-4253-BEED-55C503A948E0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4748AA6-2A39-4A37-879E-BFBFABAE7549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42B39D75-AF5F-4FD1-9D75-18818F321451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A33C669-8788-44A8-8B4C-B2BC9C93076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CCC1701B-9403-4AFA-AED8-E91AB7AC735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F2BDDF5A-3B30-4D23-B0AE-4556141EA11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D8EE3C7-D2A9-4EE0-AE3F-D1B4C22912FA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33F0E821-0F32-47B8-98D1-9D35BBCD11A7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08DC1FD-720B-48E9-800B-D10DE97AA6CB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96EB760-38F5-4B65-8288-3E68E4C31F89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D8896B5-9F3D-4ED8-B277-A432370D9450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7DB6E78-1C8B-4688-BC40-C41CF71196C6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33A1690-BD60-415C-8DAF-70544D5CD8E4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03CA9F3-428B-47D6-BB2A-8C5F8D12AD55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5529AF6-0BA6-431C-90CC-FF39D74F0D23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3E5934A4-1126-4421-921B-56E8F2AE03B4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85D4D94-3A7B-49D6-90D2-2A1782B62DD1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18AF3DCB-F266-46EE-8DDC-8EAF27B8D5BC}"/>
            </a:ext>
          </a:extLst>
        </xdr:cNvPr>
        <xdr:cNvSpPr txBox="1"/>
      </xdr:nvSpPr>
      <xdr:spPr>
        <a:xfrm>
          <a:off x="6877050" y="103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AE85A316-4A62-47C9-AA84-DBD0A0B3B077}"/>
            </a:ext>
          </a:extLst>
        </xdr:cNvPr>
        <xdr:cNvSpPr txBox="1"/>
      </xdr:nvSpPr>
      <xdr:spPr>
        <a:xfrm>
          <a:off x="6877050" y="120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BF6C4B8-FD47-40DE-8B23-FF44F81B44E3}"/>
            </a:ext>
          </a:extLst>
        </xdr:cNvPr>
        <xdr:cNvSpPr txBox="1"/>
      </xdr:nvSpPr>
      <xdr:spPr>
        <a:xfrm>
          <a:off x="7886700" y="324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3117B8B7-6113-48C4-8F60-81C7B7C9708D}"/>
            </a:ext>
          </a:extLst>
        </xdr:cNvPr>
        <xdr:cNvSpPr txBox="1"/>
      </xdr:nvSpPr>
      <xdr:spPr>
        <a:xfrm>
          <a:off x="8782050" y="324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341F6E8-3EE9-46AA-8026-44741451CDC7}"/>
            </a:ext>
          </a:extLst>
        </xdr:cNvPr>
        <xdr:cNvSpPr txBox="1"/>
      </xdr:nvSpPr>
      <xdr:spPr>
        <a:xfrm>
          <a:off x="9629775" y="324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9FE2675-6CFD-4105-9CF4-9240FF36476C}"/>
            </a:ext>
          </a:extLst>
        </xdr:cNvPr>
        <xdr:cNvSpPr txBox="1"/>
      </xdr:nvSpPr>
      <xdr:spPr>
        <a:xfrm>
          <a:off x="10410825" y="324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EEDFDB-7C31-458D-AF1D-216C9D8451A2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3889393-9A0D-416B-9F2D-F1802E4BD188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B45FD82-DF7A-4422-B01E-2B0920B6C776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DFAF6748-EDC1-49D1-8CA5-EB2518B54C57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C47289C0-E276-43D7-94CF-3FA35526D323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2E4BE12-7A23-40BE-ADF3-1F3C013997D5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94CF92C-C447-49E0-9AB8-776229534434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2E9FDF2B-B1EB-4137-A18F-112A07BD5227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7ED06FD6-4000-486F-830D-5B3E3D91B423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F7ED466-04E4-4176-A9CC-D723ED1A2C91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230C5CFD-E6FF-4078-8C90-AFF5F367CE4A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719053FE-A56E-4F26-A4D3-4C123C6ECD25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9A04DAB-5742-4C3F-9001-6B3638FD4845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C950076B-E505-48B7-81A4-7F1F4A4EE2EB}"/>
            </a:ext>
          </a:extLst>
        </xdr:cNvPr>
        <xdr:cNvSpPr txBox="1"/>
      </xdr:nvSpPr>
      <xdr:spPr>
        <a:xfrm>
          <a:off x="6877050" y="3590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3483643-629D-433C-A2D2-33B108B6BE6F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34872DAF-07B3-4866-8796-936158E68C06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30CB10D-02E2-415C-B628-8C3EF7EF1601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C5510F36-022B-4B23-93A9-DF9C67271506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89E0A7FD-6A16-48D0-853D-3C9939CB304D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7649836-B4B5-4BBB-8E96-FED15F8C337F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A20D3F7-5F39-43C3-837F-715DB09B4D0E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AE3D8CE-8E55-404C-9FC0-E6726187A686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ECE52759-F773-4B03-9049-54EC76354DED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699F526-8412-4C14-A709-6A685F1755A5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420B470-5FF6-44BD-8F3B-6E1759EE0DB8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E249AED-BF3B-471D-85B3-F94FC91F8533}"/>
            </a:ext>
          </a:extLst>
        </xdr:cNvPr>
        <xdr:cNvSpPr txBox="1"/>
      </xdr:nvSpPr>
      <xdr:spPr>
        <a:xfrm>
          <a:off x="6877050" y="393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05AA300-5152-4AA0-8981-DCFC4ACEBA87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ADBC2B85-109D-4EC5-8178-BF6D3E95DDA2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B765FF4-1FDF-4919-B97A-9868515F59A9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5555DEAB-0880-40DE-A356-A5CF1EB555E1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AE3B8A9-C3A8-495A-8688-C29E135E1D70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1BDD05A1-1D9A-45B5-B476-1CEACC80C8F8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AA3EE816-00EE-4D50-AA4A-D08906DD61F0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AFFD6BFB-128B-4C9B-8431-9040AF85B04F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5F1054D8-9277-4053-8CD6-311E726AF653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04DEDED-D125-4D32-874A-9C41EFCA368C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0C1016F-4136-4A61-B109-B0C18A4D923B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D550CF7-7D81-48CA-9EEE-93FC74C12D05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F50BB2B-3BB4-482B-BAA0-A7F4379456CF}"/>
            </a:ext>
          </a:extLst>
        </xdr:cNvPr>
        <xdr:cNvSpPr txBox="1"/>
      </xdr:nvSpPr>
      <xdr:spPr>
        <a:xfrm>
          <a:off x="6877050" y="37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68EFE26-728F-434B-A268-F1AD8CD12B1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99A04B4-75D3-4622-BA18-862CD800706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E845707-5622-4C89-9DA0-2801FCB42C6E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DB288C79-0EDB-4BD3-928B-F637FF649239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4A85CB5-73B5-4607-95F5-7CF44FEC4A09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9E00A39-CC65-499C-B67B-1D0369A1A9D1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C3651D10-639D-4A08-95B7-982B7737BB2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5C222D5-CF98-4754-965C-40F483B429BB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4F53903-B9EF-40B2-A706-1777DC8FD8E2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368214ED-C17C-4479-96F7-3DA73CEE9D55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53EDD0AC-F11B-4D24-9E35-A4FF654EE539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285CECBC-2C39-4987-BC8C-F6519B3AA0DD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286E445-7A60-4EDE-BA2E-A68200F7030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8E9DBD2-3065-4E6E-8EA9-8A126706CA5D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D07857FC-C6E3-43E7-BFA3-AD8217E161DF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31C10AF9-1BDB-44FA-A84C-2DED1BED2D1D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19D0DA8E-B742-4673-9E40-D3070769179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D8E20839-09B9-4E39-9DBC-9658EABC2E5B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5017E51-8595-47B3-9EDC-988FE0C1D58B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0EF39F3-9C67-4CA2-9F81-33CD0C99D7DE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9112FA5-BC27-4924-BA0D-4C11F54D33C2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E12232E-3688-4231-BBD0-BB8D430AF54F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75E00EC-2C9A-4C6E-8C16-5786E2154CF2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A1AC549-7850-4D08-B31C-92D5804DA3DC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8E51F372-D69D-48D3-83CA-1E267EBE3A34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DC701B4A-3487-4237-9384-4C09333DBBD1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181ED37E-FFEA-4E5E-9559-6CFF956A8054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24863FD-F52A-4DB9-B05B-3A4C890F786E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522D513-CE16-40B3-AAEC-E4D7E6B9F89B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68BA23C-C4F3-4977-881D-23C7B6ED0613}"/>
            </a:ext>
          </a:extLst>
        </xdr:cNvPr>
        <xdr:cNvSpPr txBox="1"/>
      </xdr:nvSpPr>
      <xdr:spPr>
        <a:xfrm>
          <a:off x="68770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53EBF1A-8D1E-4466-9A68-262B56565014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73A0F31C-0AFA-4F76-8DD2-709B617A49C5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D5E17F19-3A9B-4655-9D41-1C44AFA8A769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830CF98-4FC8-4258-8D1D-1352CF610E4D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38BAA16E-D9DB-4AF0-852A-7907C867CC51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DCB91C4-515D-41A5-8C32-6F25C36B7A7A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753B9EC8-9948-45A3-81DC-70985FD258FE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A4401E1D-DC45-4362-AFDE-EBA5E90133FD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55C7B337-C51E-458E-8CBD-D9B79A1A83CF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C3639AE-FAB2-4C7D-8E42-465A7CD9DDB3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79E67F6-871D-43CF-9A10-C0EE6EF8F7E2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77DA8EC-45F6-4998-809F-D494E0B570A3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D821D2A-DC19-4E95-9AC0-C3D26600C153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C2BCA249-EE73-4AF0-9136-BFBF68C34D56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50ED7AC-9138-4D3B-B40A-8B93EDFE9E5F}"/>
            </a:ext>
          </a:extLst>
        </xdr:cNvPr>
        <xdr:cNvSpPr txBox="1"/>
      </xdr:nvSpPr>
      <xdr:spPr>
        <a:xfrm>
          <a:off x="6877050" y="77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9DDF7C1C-2DB4-4E6D-94AD-B6A33123500C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A2F9DB1F-0D98-478E-9932-2F8530AE30C1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C2132330-E9BE-41F1-AF81-E9D52B693457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67A1C54-2CFC-46A5-96DF-1FE75F15D235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C164CFC-B7F0-494C-A141-E4772BBD373E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B828C35-1695-4672-A720-06D6B4BA1AE8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C7253D44-3A0A-42A2-9EAD-08194B989752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C450DB3-3571-4855-A239-9F448CDE210D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85E9AA4A-7C28-40AB-BC66-0945261F72D7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B8DE8B91-3688-4AD2-B7FD-CD4510622CAE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CAE4FA5-0674-4910-84A1-6F2A3667FE6D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62D2F92A-D052-4819-B6CA-388B6F0BFB10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48EB542-2BBA-4C6E-BF10-E2DEB7360556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57AACD6F-DC2E-4D8A-84BB-BE043D9D4A1F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C7B45E3-1D73-46D1-B813-7827ED59956E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BE4AB0F5-FFB0-4883-9DB9-07E6A64E7BD5}"/>
            </a:ext>
          </a:extLst>
        </xdr:cNvPr>
        <xdr:cNvSpPr txBox="1"/>
      </xdr:nvSpPr>
      <xdr:spPr>
        <a:xfrm>
          <a:off x="6877050" y="805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B72D34F-3048-4CA2-9240-5B023FCB0FCB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F61D89D-4BDF-46BD-BE24-8438DF5CEE12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E953800-0E72-4C8D-A01E-3F93B1143426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F61897A-641C-467A-A5A4-E5CFA527648F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BC2FB9C9-DA8A-4375-8D6D-8E9254D3F17C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5B349512-F46B-4856-B8AF-F44A65C15DBC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463D5F1-505C-424C-B59D-F61ACAA1E145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9F0859BD-5BA4-4130-AD4D-A708EC471675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9E5881FE-F590-430E-A686-53B98AA31BE4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82665B5-6944-41D8-B635-76D226621B0B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E84DD98-F330-45FC-93D3-82A70E574D83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1F2F364-71F4-4B77-80E9-24F301B3BB83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B75F4D5-1DE7-4A04-908F-B81A1189DDB8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5729A2EA-23BA-4D07-847D-1793EF6CF518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1E085AC-8D29-4AD7-AEB8-5CAF49BE1218}"/>
            </a:ext>
          </a:extLst>
        </xdr:cNvPr>
        <xdr:cNvSpPr txBox="1"/>
      </xdr:nvSpPr>
      <xdr:spPr>
        <a:xfrm>
          <a:off x="6877050" y="874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34754C-F972-4320-8F2E-CCC01113801E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7F74B93-27BD-45BB-9B6E-71BC0D705C0C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D342E90-7E18-40A0-88FD-FCF9EC1CC532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9A7562B-FB02-4AD2-B6BF-D8E84D207A74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B6D9E8D3-F710-4BC1-833A-30DADEA94025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499F617-5AF7-45FC-9D55-0CF3144D6899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B44719E1-06CB-44E2-94B3-FECB7E777B26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656853A-52E9-4D41-A179-72CD7D06D8CA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AD36764-C434-4C05-B49E-9D9BFD8BB696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49D429E2-3907-40DB-A04C-E1E8BA509EB1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E7CFCD1-FDE8-4B05-AD13-14D042E156F6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7F111B8C-A569-4394-AB59-B94AE361B948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C613402-7CC6-4A71-A04E-74F5DA1B6E27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9F9976F4-4500-40FA-ABA1-88B6B9C6356A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3E8D13C-D78A-47D9-9705-A053E84212F7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C921E2A-62C6-47CC-8FD6-90C01A5353FF}"/>
            </a:ext>
          </a:extLst>
        </xdr:cNvPr>
        <xdr:cNvSpPr txBox="1"/>
      </xdr:nvSpPr>
      <xdr:spPr>
        <a:xfrm>
          <a:off x="6877050" y="908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3B0A6E8A-89B5-449B-A171-E41FE5BF367C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9BC7A628-58FC-4761-A489-1367A386DE01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FC242AFF-531C-45B5-83F3-3AA3AA47ECD3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11A1427-4C81-4EF9-B255-77605418439F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A7135C4-30C4-4433-8845-5B56E62A312C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3AA698D-5196-4D9B-B762-0D86DD0E1322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4ED0CCB-31B1-4DF5-897B-EEB68364497D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A7AE9E7-85A4-4760-A73C-F95A86905B75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8E40CB7B-480E-4E04-9B3D-E8DA982734BF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7F88B0EF-551C-472B-856A-75119B7F7C53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2C702C3-BFE0-4A9D-9C56-DD9AB8709EE0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6CEE38A-011C-49AD-A3AA-A38F0DB02015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EDE3B5C-08CB-48FC-9BED-0E7D044E1F97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11ACBB1F-F5B3-4B07-A852-F5BEB03491AE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DBA8B239-00AE-47F2-8A23-865E20C04693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9228843-F75A-4ED6-B5E5-7C5791C81DEF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B8B2E95-57D9-40E7-9A8D-B45192FEB041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FB1E818F-8602-45ED-8BC8-B454F2A57803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2BF0285-C700-4B96-A1C8-0333B5D95C62}"/>
            </a:ext>
          </a:extLst>
        </xdr:cNvPr>
        <xdr:cNvSpPr txBox="1"/>
      </xdr:nvSpPr>
      <xdr:spPr>
        <a:xfrm>
          <a:off x="6877050" y="923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1B7D199-B2E1-4395-AB02-9A390F04FD7D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8FF1DD1-0BDC-4B4D-A7A2-96ED3A224FC9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335FD5C0-B04D-41EF-BD17-358921145A4E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FB93750C-8416-4084-AA53-E1A1F9402AA6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308EA53-3713-4C2B-A27D-68F9C708E079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FA724E4-C279-4AFF-B8E4-407D11D65A69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6F0399C6-AA7B-44D3-973E-87395CEBD028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5A65AB2-F772-4BC5-805A-EE15EEC5ADB2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F11C56-8675-4FB9-91C0-05D1E81B4907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E9FC616E-1507-4528-9B98-6EB302F90822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F6DCDE9-7559-4204-AA08-F2A871EF5228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5849EDD-F96A-4608-A98F-7F944B0693AD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EAF2FE1-CFFE-4D5B-AB9E-BBEB0FAC010B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789862B9-4D30-4607-BC40-528B4A08779A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DA8B5070-C7D7-410A-A533-B72E56069E80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01632C2-DAD8-4737-850B-4DAAA9385474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A72E9CA-6952-4CB7-90DD-504A1D47331F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F86B0A81-8FDB-4FC5-91D1-7E8D67D35E98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238803F-BE0D-43FB-91D7-7B7031F4D5CD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52DA1B5-ABBE-445A-B2F9-42B1AF0891F7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E087C6F-77A2-4A1D-A71A-EBBB096F1039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176B055-1DB9-4B47-A0FA-E0D60C5472F2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CCB5F2B8-0439-4E6D-A687-B825CBED09C4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C855692-D20D-4275-92CB-98E565A37ED9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A952711-A2F4-4832-81A6-A010DF15E7B2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DA337E7-8300-4B9E-A46D-81CE81F3023A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C1752C67-D3A3-4142-B05C-B59B2730D624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7599C5E-E417-4A4A-A52B-FE5A7B11281C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077A68B-A672-4CE3-B42F-20394C38DF2C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B3BAF1F-776D-44C0-9015-8EC8C35539B1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296BADBF-B835-4391-97D3-5200A6D9A663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6A44619C-FE77-48E7-99EE-392ABBE44B0C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4163BE1F-089B-4BC9-91CC-486B077C772B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2A0A28DF-6049-4E88-B035-4655EAC4272F}"/>
            </a:ext>
          </a:extLst>
        </xdr:cNvPr>
        <xdr:cNvSpPr txBox="1"/>
      </xdr:nvSpPr>
      <xdr:spPr>
        <a:xfrm>
          <a:off x="6877050" y="941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BC602468-0921-4B33-8BA1-9FBF64C2D546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F1884185-A0FB-435A-9BB0-71D8EC6215FC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6A62675F-7430-469A-9157-A4074C53D70E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863F0C9B-0E73-4160-84F6-D62BF18DEDBF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FF7843B-7DEA-442A-8415-3BB040F076CE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5332EFE6-272C-4C47-8C1A-CEA17DFD79C6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8C7DAE5B-1BCC-4C17-AC04-4C06833C816B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F217228-FDD3-42A8-BA39-F22B4D72A156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A8905F02-5CDE-4D86-8512-B7DF9735E904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403BA050-223F-4213-825A-55B6640F6F95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A7809F87-775C-4C93-BC40-B33470066F58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55F2486A-9B88-4C98-9390-A99AB5F35559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198B7195-2B95-49EC-A540-45EDD2428494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FA234B61-9BBA-457E-8429-AFF23B01BBB9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455C36B-A1E9-4A08-B75C-0E50A127E4DE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A4670123-F8D7-4239-962D-147D1BF85840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57D6F0D-722C-4AD1-BCBC-911EC0B0C11A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AC7BA6A-C02C-4BB1-993E-E461A3BB6BFD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EF3E76F5-6869-4F4D-8D19-10DF55456662}"/>
            </a:ext>
          </a:extLst>
        </xdr:cNvPr>
        <xdr:cNvSpPr txBox="1"/>
      </xdr:nvSpPr>
      <xdr:spPr>
        <a:xfrm>
          <a:off x="6877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4B043FB-7139-4E3A-AC58-9029150197C0}"/>
            </a:ext>
          </a:extLst>
        </xdr:cNvPr>
        <xdr:cNvSpPr txBox="1"/>
      </xdr:nvSpPr>
      <xdr:spPr>
        <a:xfrm>
          <a:off x="6877050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24C4E218-A303-4233-9517-3589A18F41BB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4B82CFB5-5054-4C5E-BFF8-4528764C43E4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7CC1680-3E85-4AD7-A084-181EA2BF70B8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956BA411-04D1-4A0E-934E-84BAE18D38EB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78063D3C-E6C9-42DE-866E-E5ABBE981131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9143F30C-D4CD-469F-A99D-BB2044779322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7CAF365-F39D-4EBE-BE21-77CCC8796C2C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47666209-CCA8-490C-ABF8-9810E8D48258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26107E4E-AE76-4B65-9F07-DF9307B3F07C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9A85457F-D352-4C1E-B121-D13A0A4A2EF2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E315ACED-F03B-4BD9-8572-9727571F76BF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561BE729-0398-44D0-A5DE-0E26CAEF6968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05D840BC-489D-4E60-953F-64F7F53C38F3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156AA5A0-A50D-473E-9E60-14147C701B37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1C43BEA7-FFAA-4607-BCA2-05E634E5CEE9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B7E13BFD-A900-4E42-B685-D245D8CEB3C6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CDCC3B30-0C30-4208-8E1E-85B1AD6B64F4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C2570B21-B10C-4177-BA2A-6014196749ED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2ED7DA13-586B-46B5-A505-CF2551EAC625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D814746-EF1E-4A59-A887-A24C948FE8F5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D276B7CE-03E0-4E34-B117-BDFB0B37D107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53866162-3D14-4010-9C99-FBA713345073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94194DBD-68B9-4933-83AF-F707F361B341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B9833789-D2D0-4428-9EE6-68874C148993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494BD0E1-B094-47F0-A921-4566082F7D07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6094B065-7985-42CE-9D36-6F2E4805C58B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9FBEDD1-3DF5-41AE-9716-42F456858653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20EB1E10-147F-44B6-BB07-E5C19F28B0A3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1D74DDB2-7DBF-40C8-AF91-652E20CB7932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68EB7B8D-C9C3-4BC6-BA0A-9E77E689C78F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393E4F5F-BDFD-44AF-84FE-1D7138A4CAE3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F1BCA712-5026-49A7-9294-E697D66A7A19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B2D4F19A-EC0A-42D9-B8D3-77807DC93C7E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196700EB-4689-47AE-BDA1-AACD358E4EBA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6974F52A-8061-413C-AD6C-7FF990F185C8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4F7223B-619F-4CC3-B5C3-44949CF9938A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990022F6-FCC1-4F9D-A046-62D85A2AC51E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65EA214C-3348-4F57-9C3B-BA322862A00C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349DD20F-B668-419F-8060-739E3CC3B931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9E3BBD7B-1A57-4E07-8572-21233296AD72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B69434E-FD26-4FAF-AF2F-36D28E5C5230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5BFFE46E-41E2-4333-8331-88AFB16B3CE3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289CFFC2-CB63-42F9-AF77-249E9BCA0E8D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C4372D72-DB92-4270-B1B7-0EFF8EFA6B50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B0C060D-FD0E-40EE-AF4C-FECB11BAF732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960712DF-89CF-4AF8-BE89-8725E5417068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A3471748-1B1C-40CC-A56B-37333C80381A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26724F4A-F553-46F9-A320-712681C39DA9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DD0CB08-3060-4E2C-AB0F-78C313FFF558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30FE59C2-67D7-4CFF-9869-F87CC73CA2EA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CD615E2D-B654-43ED-9CBD-EC0E37DD6C30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2135414D-92B5-4476-9F6A-24F75EABCD06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EE3275D4-73DA-4418-BCB5-77B316D99ACC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37083E6-4207-42D5-BE56-FDB03482C79B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AC834DCC-6638-4B81-8C1E-E248E7F08C75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52C2824C-33A7-42D9-8FCD-9A74D6F59402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8010E5F-1834-4169-BE50-BF52E4CB1F45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184731" cy="264560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653B9C55-4D46-4380-BE30-564447ED8EFF}"/>
            </a:ext>
          </a:extLst>
        </xdr:cNvPr>
        <xdr:cNvSpPr txBox="1"/>
      </xdr:nvSpPr>
      <xdr:spPr>
        <a:xfrm>
          <a:off x="6877050" y="112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F506EF02-9330-4A28-BF36-CF41C5DB92D8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389E8629-1003-4F46-B3E3-18E1C74160FC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6F93ECD9-C2AC-42C4-8239-D7096BDA223D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54936C25-979D-4D3D-9D9F-AB766AC68288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E962FB8F-F34D-410E-AD47-B3DF91054B6A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216D443A-B591-49CD-BBBC-E781FCF5B221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7AA9BE45-5677-43C1-93CB-C1F2BB804F73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ABCB1C71-4A13-43CC-A6EF-9E3204568707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90C62240-90D0-452A-B0CA-98755EF06E0B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FCD976BD-D1AC-4D2E-82BF-E9886284B4EB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1C9A7A6-786F-4E7C-9B8E-6BEAED1387D2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461A06E7-A53B-47E5-A781-4C588BF480B4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D9654B3A-4CA6-446E-B37C-DFB8ADC857DD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B163E1B0-D332-4856-8787-2A69FC38C4AF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6F65D3F-34D1-48AF-AAB1-1D5778D4A3F0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689BE839-CC48-477C-9245-91AFD70CB5B8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B318BB17-B5B1-46F3-81BD-E1BEB55AC4FE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16A744F7-ED07-44F8-BEC2-59031CF5C2F2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6BC673FB-3ED8-487A-BB28-2BD0223643D9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78EE620-20F5-4431-9C9D-7F1E21B294C9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82F6D8BB-3120-48A6-8C92-C540F0A5459D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B938E2EA-98FF-4FB0-9B5F-E45A524DAA93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5BC8E19B-CD4E-45C0-9E2B-C15C0ACF3BC4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AC0FEAEF-3C2C-4A63-9F3E-20A0C06AC4D2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2CB916A2-C364-478B-BE8C-E58611F32B55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7D624DD5-B22E-423A-82DB-5DB8E6B2D7F1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30DF3114-99F1-44FA-8330-C2EC5FD40AF4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4F5470FC-D113-448C-A0D0-FE6B1D3EB5B6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E561794A-FBC2-4A14-AC13-049A00ED8695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184731" cy="264560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55AD55E4-24E7-4100-8C04-43A2C8D7E50A}"/>
            </a:ext>
          </a:extLst>
        </xdr:cNvPr>
        <xdr:cNvSpPr txBox="1"/>
      </xdr:nvSpPr>
      <xdr:spPr>
        <a:xfrm>
          <a:off x="6877050" y="1249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D2539916-EA52-4BEF-83A9-39E33EF234E0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9716C341-978D-42DE-9EFE-9BE64A102A05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B3E3DAF2-791F-4D17-A8BC-DE89BFCCD686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F895888D-BEC1-412C-889C-DA5882798216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55A31212-06D8-4CB1-BBC1-EF8FC4C1A172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71C9FAB5-F829-4484-AA8B-44137018A5D7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B5C7A2A1-B2A4-4EE9-83A9-5F93C5854B3E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9C43817C-E5F3-48FD-B279-F7640784F0B7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E2B112D3-CD96-4108-A2F4-654A166B9244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B02EC234-9898-4A17-AB22-AB2DF9852887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7CE4CBEB-0E59-4DB1-BB4F-804C77BCFA20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469D0E8-2F76-4F60-9889-5E91F1655C0E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92E0A56F-7E10-4E26-9D29-9605243B4E0D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21E1008F-72D1-4321-A526-2F52A5BCAE8C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75E0DFFC-57F3-4930-AC42-A7B1F892121B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89714798-2ADC-4859-9414-CCFA716CAB02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F073A222-8659-4190-BF19-DF4DAFAAFB64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E0B55094-5F72-4AED-A6C1-FF01A5B38A16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0612656E-2126-44DC-BD95-234F5D38BA92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3F8C7358-397B-4EFA-B15C-545BE62C8D97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19969637-EDD9-4AD6-93D2-AA9303FA4238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0281F577-DA39-4053-8EEE-AD2824D101E7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FF3B0694-4C80-4B69-AF0C-8738AB7C1C00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164B3AD2-6B2D-46B4-9DB8-823AAE603A2F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14951722-6E3F-4FA7-BD71-6367120A625C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62FF7F9C-5ECB-4DFA-9BFB-2F749F20ED44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B9601FC7-0DFA-4A35-A001-44CA15762158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787B075B-8D85-45DD-BB01-499809675191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A07625C8-4681-469E-9D52-2656C1151645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1F3AB2BC-018F-4C6F-BED0-7F84695706DD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8E1985B7-6070-433F-86F5-A5F5D1822718}"/>
            </a:ext>
          </a:extLst>
        </xdr:cNvPr>
        <xdr:cNvSpPr txBox="1"/>
      </xdr:nvSpPr>
      <xdr:spPr>
        <a:xfrm>
          <a:off x="6877050" y="82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CF735AFD-D597-4630-B9FF-68F8BF547ADC}"/>
            </a:ext>
          </a:extLst>
        </xdr:cNvPr>
        <xdr:cNvSpPr txBox="1"/>
      </xdr:nvSpPr>
      <xdr:spPr>
        <a:xfrm>
          <a:off x="6877050" y="84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83</xdr:row>
      <xdr:rowOff>0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BAFECE1E-C423-4134-9206-20A13EB43BE6}"/>
            </a:ext>
          </a:extLst>
        </xdr:cNvPr>
        <xdr:cNvSpPr txBox="1"/>
      </xdr:nvSpPr>
      <xdr:spPr>
        <a:xfrm>
          <a:off x="8782050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C2519C34-853C-477C-B311-291BC8B33144}"/>
            </a:ext>
          </a:extLst>
        </xdr:cNvPr>
        <xdr:cNvSpPr txBox="1"/>
      </xdr:nvSpPr>
      <xdr:spPr>
        <a:xfrm>
          <a:off x="962977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83</xdr:row>
      <xdr:rowOff>0</xdr:rowOff>
    </xdr:from>
    <xdr:ext cx="184731" cy="264560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BE348F87-42A6-4A07-9F54-CD28F61A1647}"/>
            </a:ext>
          </a:extLst>
        </xdr:cNvPr>
        <xdr:cNvSpPr txBox="1"/>
      </xdr:nvSpPr>
      <xdr:spPr>
        <a:xfrm>
          <a:off x="104108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C11DE253-7F25-48F0-9A3D-5B391B8958B2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D80B578C-77FE-4611-9090-C0EE5BB2D8E4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DA611F64-A194-4E19-96E8-2104064E11FF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78A70210-835C-4F7C-B2A0-51D2325A30AA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9F90AB23-C18D-444B-9AE0-DA1E12292815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C0CF502F-651B-4B7E-95AB-77E4B21CADF2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170C8C89-43A0-45BC-93AE-1B01E0B275C7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A05791E7-4009-4AD7-B744-6FF210A08D98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015C42B8-FA82-40B5-B5B3-F1F7A396495D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0A6D875-BB5C-4775-86FA-71149F9CCC21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0736B2A8-414B-4AEF-94DA-A0CF0AEB3EAD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FD3D21B5-D77F-4822-8F02-C906B95CD657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DEAAA43A-073B-4919-9780-CD18AF92DD2A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184731" cy="264560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88905386-2BDE-444D-9516-1CCB821FC048}"/>
            </a:ext>
          </a:extLst>
        </xdr:cNvPr>
        <xdr:cNvSpPr txBox="1"/>
      </xdr:nvSpPr>
      <xdr:spPr>
        <a:xfrm>
          <a:off x="6877050" y="107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42A4B600-DEE6-4B53-BC6D-6059DEA3E52A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B4B6B2C4-4603-41F3-9C82-84C4AC32E019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85D856E5-DE83-4AB0-8825-DCA2CD01E35F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4CA22A80-309D-4511-A979-C2FA3EAEA972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6E1010AA-5480-4523-B1DF-A61CED03CBC6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1C37C6E1-27EF-4E18-A192-B0F2F435DCCD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439A3E19-CACF-4D71-9957-7DE0EDC84FE6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5641BEE3-216E-4630-A637-AC45C44DBA5D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B0715B5-9BE9-4AD3-823A-85AE0CCE3C28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8E71242-3F92-43D2-A971-D125E65998D7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496E4467-7928-4987-BFB2-46BEFE0BFF63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CF2431C6-4160-4BC3-BEF1-D78BB2322D66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10C1CE3A-D36B-4586-8512-02C605F1A3B2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FDCFB0DA-B8CD-42C4-B9EA-867FB05F5CBC}"/>
            </a:ext>
          </a:extLst>
        </xdr:cNvPr>
        <xdr:cNvSpPr txBox="1"/>
      </xdr:nvSpPr>
      <xdr:spPr>
        <a:xfrm>
          <a:off x="6877050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9F94C901-78B2-48A8-BC13-2CCC7BB5D1E8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32F7C6A2-DB91-44EB-9D96-86ADCE022FED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43809F57-99F6-4979-AF77-8BC573FA20B3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DFB77A3-6EAE-490C-A1DB-D6307D41A459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BFEE7032-F527-45C2-AF2E-A7AF7518EA6C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4403284E-9802-41BD-8AB2-0232D7D57E35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6E5569B8-EE20-4166-9292-9C20763FFEE3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85E7F5B4-0D5B-4C7A-B08B-FD972506F18A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1B61A27F-52DF-4021-A536-DA76AF9E2708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118BF52C-F763-4142-8777-AE8C059C7677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4ACFB2D3-0DD8-4564-BED8-1C1AD701F3AD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FEFE2F05-65A9-4E28-B903-E4B7BD2E5684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CAF48662-AF67-4F7E-B7E6-B440D264053A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89DEA1F1-A6C1-4FFF-BFE0-C0B4FBEF20FF}"/>
            </a:ext>
          </a:extLst>
        </xdr:cNvPr>
        <xdr:cNvSpPr txBox="1"/>
      </xdr:nvSpPr>
      <xdr:spPr>
        <a:xfrm>
          <a:off x="6877050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4F3F145-9D37-4F53-81A1-7EE68D1FB829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DCC29256-3452-4970-919E-F6CD271BD3D5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CFCA9AF1-7164-45B5-A03D-70C3BEA21EBA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9DDF8516-26E3-4C07-8578-69E18440BDB1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2511A80A-4274-4941-9219-907081FF2690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BA4CA7A1-007A-439F-A9DD-06FCAFC5CF23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DBA1EBE5-B552-437D-9CC1-4438513C1936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1CF77E2-CCD6-4CAA-ABC7-DD5B8AF1CE23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BCA6D62-B2D2-46F7-943B-414CAD9CC2DA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921343C1-B05C-448C-A7BB-F38659237F40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CDB3A2A8-52D8-422A-ADAB-0DF679388423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C12ED77-0D9C-4322-BA3A-AAAF03E20AD9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AF155602-5D4A-4AAD-ADF7-F52BC22902F8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9AF9C189-98A4-4286-A46C-CF186F224942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C5821686-D339-4AC0-94E4-1B3FD41171CC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B7E9956B-1338-402E-89C9-0F479D50BAC3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C50C7F25-BB3F-4ED8-AB06-D410147A2E2D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A873489F-6228-4B43-85D9-AFAA75121E14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2F66D443-AFD4-4DAE-B946-86642C040A32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F397572B-70F9-4EE2-ACE7-EAE3A91CC708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D714C791-1BEA-49B3-8DFB-A45D6E64A583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54D49871-C47F-40D6-9702-6560FE862327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F8254808-392F-4A73-9255-B1621D72F33D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8D58D394-F1F8-42AE-A428-BC4D6ACC10FF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1BEACB45-ABF5-49EA-911B-0B1E4429B78A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A664781A-3E77-45CD-9742-3746DA0A38AC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40BB1250-DB20-4CE1-98E9-B6BD2D72EA84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7A302AEE-3AD3-4474-ACD5-B39989C1D8FC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337DC79C-90C3-4664-8118-943EA5AC99E4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FD942C16-6CD4-47A9-AD4C-892D56FA55CF}"/>
            </a:ext>
          </a:extLst>
        </xdr:cNvPr>
        <xdr:cNvSpPr txBox="1"/>
      </xdr:nvSpPr>
      <xdr:spPr>
        <a:xfrm>
          <a:off x="6877050" y="1266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4F2F71D4-0CFE-4FD9-BCF4-47E1E4E47752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CB439236-E488-43A2-A72A-66A6170BA29A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98A272EC-FC84-4F4C-9EE9-CA659E285CAE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B483C67E-BB52-4488-8E13-317010032C9F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F5A68DE3-513F-4640-B82B-AD62ACEA4394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C051AC60-449B-4663-98F3-C33C5EFE826B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C76A3669-D84B-4D2A-87F4-6062941AC6F1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AA4E028-4330-4D41-910B-7616E6926F8B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956DE01D-1D0A-48BB-9A8A-E513C2937A76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40A935BE-486A-4AB2-85AE-2B94E97DA5A6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B6CD2AB4-ADA2-482C-B45C-D81A35D32011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9B264378-3506-40A0-AB02-AEE185918221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2D10033C-8757-4E7B-9BA5-7C1491A0CF49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B7424C8D-EAA9-4919-950B-7E5C34141A6E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184731" cy="264560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9A488A9E-F0C3-4B48-A819-2725E61D04A0}"/>
            </a:ext>
          </a:extLst>
        </xdr:cNvPr>
        <xdr:cNvSpPr txBox="1"/>
      </xdr:nvSpPr>
      <xdr:spPr>
        <a:xfrm>
          <a:off x="6877050" y="75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51</xdr:row>
      <xdr:rowOff>0</xdr:rowOff>
    </xdr:from>
    <xdr:ext cx="184731" cy="264560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522E3E41-3D22-49DF-B5CD-D781A787DEF9}"/>
            </a:ext>
          </a:extLst>
        </xdr:cNvPr>
        <xdr:cNvSpPr txBox="1"/>
      </xdr:nvSpPr>
      <xdr:spPr>
        <a:xfrm>
          <a:off x="87820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83</xdr:row>
      <xdr:rowOff>0</xdr:rowOff>
    </xdr:from>
    <xdr:ext cx="184731" cy="264560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FE94DB23-2592-4583-904B-25801C023990}"/>
            </a:ext>
          </a:extLst>
        </xdr:cNvPr>
        <xdr:cNvSpPr txBox="1"/>
      </xdr:nvSpPr>
      <xdr:spPr>
        <a:xfrm>
          <a:off x="8782050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6B790311-9028-460F-8F2C-298C2C162CB3}"/>
            </a:ext>
          </a:extLst>
        </xdr:cNvPr>
        <xdr:cNvSpPr txBox="1"/>
      </xdr:nvSpPr>
      <xdr:spPr>
        <a:xfrm>
          <a:off x="962977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93</xdr:row>
      <xdr:rowOff>0</xdr:rowOff>
    </xdr:from>
    <xdr:ext cx="184731" cy="264560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FBECC61F-EACE-4015-ACE6-5C83660E6B3C}"/>
            </a:ext>
          </a:extLst>
        </xdr:cNvPr>
        <xdr:cNvSpPr txBox="1"/>
      </xdr:nvSpPr>
      <xdr:spPr>
        <a:xfrm>
          <a:off x="8782050" y="121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895C830A-C858-4509-AE63-48B56AB1777B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D6E1CAF-B315-40CA-89A5-5C66A87907A3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FD819F44-F630-4F45-AC81-20C5B3C09754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A2B8F10-BEA7-44D5-8EC0-C5B74B7B6346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4F1E2166-C9DB-49F0-8F14-9C388517D744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4A5ED735-931A-4349-A547-51B5A2EE7ECE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F210B77F-5ADC-46E4-B789-6EC6779AF607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D7C422E4-4949-43CF-9186-8905D4D2EDF2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338A00E7-0E0A-4436-B8CC-E7A1402B756B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E9FC481F-32DD-4144-A86D-05EBE0374366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82079E94-186D-404E-A7F3-59BE8A7100EC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FD1A315D-ACDB-4DE5-93F7-2A02E3916BC2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BAC8A0FC-36F8-45D6-9E78-039B5F51EC9F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43E1D8A4-2F56-4D91-B5D2-0533E6859C2F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184731" cy="264560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33FBB6F1-49D1-4B53-930C-6B76EB01B3C3}"/>
            </a:ext>
          </a:extLst>
        </xdr:cNvPr>
        <xdr:cNvSpPr txBox="1"/>
      </xdr:nvSpPr>
      <xdr:spPr>
        <a:xfrm>
          <a:off x="6877050" y="1473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EA2D9BC5-3A62-47B9-961C-D87B1C0DC8DA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55DEC76C-FC26-4C94-A626-402BB43D9D2B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CEC5DB3-22AE-4F2E-A950-E63F427AB5C9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722F700E-C825-4547-AAE8-05451D405075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CE4980FE-1413-4865-B2BB-EDDB922D5E65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3FB31036-5C43-46E6-A612-8F4283C1C151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6C3539B2-93D3-4315-93B8-3563535D9DDA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217580CE-1116-47C5-8178-BF23AE76D0CE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EBA920E3-7BB9-42AD-B697-38B2356749BB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DCBA6FF7-885F-47CF-AE12-47B0339A3F51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D74D3981-5F6B-4708-88E9-839363C59B32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E61951A5-C983-4736-A3DE-21012E6C1F3C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B10F20EA-9381-4F14-B1C7-E30C40936A44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25CC1300-8104-417F-9AAB-A706A272C526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9E368B97-942D-4516-BBFD-532E08F02550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7C4C1391-2ADD-4B9A-9BE5-D838A5CE046D}"/>
            </a:ext>
          </a:extLst>
        </xdr:cNvPr>
        <xdr:cNvSpPr txBox="1"/>
      </xdr:nvSpPr>
      <xdr:spPr>
        <a:xfrm>
          <a:off x="687705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7D6F29DD-C076-4089-A276-96F4E3806425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9D6FDDFC-5880-4B0A-8E22-E045CB774776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6B86B667-5588-49C7-9A24-24FAD19C88ED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E052D28E-3376-4D09-9DF7-BAE16784767A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4B36A363-CE99-41DA-A52F-03775DBD69E8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4338AD16-1B51-4795-8C21-DD744C980A86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9D957809-0DF3-4A41-8E1F-619E49E8A122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DA85C5E1-3A30-4A38-B82D-B26CBF2C2F59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6B1816EF-C906-46B6-8BAA-E1D1BEAE87D9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A00EB5FD-3584-485A-B503-C5FEBAD1EEB5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7DA67C8-BB89-49D8-81A1-795BDEF7AF59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9FE377AC-ABF2-499D-9245-ABA617C1E4A4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4649741B-7137-4901-A01E-9821849C7490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5EC43185-3B2F-4A92-8366-B3A16E2BE6B2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184731" cy="264560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3033A77-66E9-4A5B-8800-F818FB10784F}"/>
            </a:ext>
          </a:extLst>
        </xdr:cNvPr>
        <xdr:cNvSpPr txBox="1"/>
      </xdr:nvSpPr>
      <xdr:spPr>
        <a:xfrm>
          <a:off x="6877050" y="1576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F933A428-90D2-4FAA-B038-02BBA3BF1A14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41A3D52A-244B-43F1-B75F-40827369B003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9F074AFC-7E44-4376-A636-FA716DC45A41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8EFF02F4-657A-4FC4-B105-5C1C5F31B290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8F8C22D1-2F31-4B2B-A940-EDFEE7471383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C7DE1ACB-F2CA-4563-B4F0-E30AD803E2EE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41E8C621-EBD1-451E-9A17-0CDE7FD740FD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BE81E9E4-57DC-4340-AE9D-88917850E9FA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E4ED8771-039D-4065-83F3-3640672DFEEB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425917D3-1122-4595-A305-52A85D6B2E04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D246287E-85D9-4D85-BC5C-00D6A17F1355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C35357BD-C740-4E32-A010-959B8FDAA40D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C6503DC3-DC78-4440-8665-F3DC7829FAF5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45204D7D-7416-4967-98F0-448A3AA894B9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70923E38-2BEF-4915-BB2F-A7B4EA1FEA49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184731" cy="264560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CD69D37D-A97E-4E22-90CA-EF46FFADBBF7}"/>
            </a:ext>
          </a:extLst>
        </xdr:cNvPr>
        <xdr:cNvSpPr txBox="1"/>
      </xdr:nvSpPr>
      <xdr:spPr>
        <a:xfrm>
          <a:off x="6877050" y="1610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5E9154D2-4B84-4C6B-AF3E-B788A32DA70F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FB3D8199-F7C8-4DA7-9F37-6E998D8EC8CC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42822175-C676-4912-95AD-42789F0E941B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91C4D758-0F2C-4605-9509-3518A4598165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CE3B4A20-A033-4BD3-A77C-9FFAE75A82BB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F3B673B2-ADD4-4E15-ACD6-0B348D96E5C8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43FBD013-6B44-49FC-BF34-D36ADC0B5F6E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8714FA5-A999-4F17-8CD7-22E10F632546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8EA36901-5D92-413D-8C37-327A823EA756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CBE6ADA5-00F4-49B0-8BE8-2B2B9D5D90EC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76ADF9CF-2B85-4A10-983D-B048D83BD5E5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AFA40891-003D-4E75-9196-CD0DA802B217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83799D1B-A334-4AA7-B56A-867D4B1F98C0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8CD44412-AE77-4B90-8C76-B5AA27C6EFC6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FB05606F-3643-491E-AC31-CEDBE4129975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665299E6-B412-44B8-B02E-67743CB075B3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DAA63F57-CE19-49C3-9DFF-90683F61E281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CDE8538E-6F59-4CAE-AB6C-884212E232D5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184731" cy="264560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EE4AB954-58E2-46FC-8F5A-B73CFFE680EF}"/>
            </a:ext>
          </a:extLst>
        </xdr:cNvPr>
        <xdr:cNvSpPr txBox="1"/>
      </xdr:nvSpPr>
      <xdr:spPr>
        <a:xfrm>
          <a:off x="6877050" y="1625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D29465E8-7036-4B80-9EA8-AF035F144547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A9105335-E383-4A34-82F9-C671B9AA413A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46C62CB9-2343-46D3-8C96-68CA5B249DD2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7DD9FCB-80B9-4F26-866B-BF9209BD44AB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6CA7E5A2-171A-4C15-B7E8-CEAA9CE74F45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60823318-F00F-4475-8F23-F25CF8D93DFC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8708627B-D474-464C-88EC-73BD099B37C4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492E4E42-7C47-48D1-8381-5FFA8C05AE5A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FD1C417-E486-49BF-A2DD-5315709B3A5D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C0AB4E82-7C98-4DAC-A4C9-6BC6442962BF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353DEC27-3D04-426D-8119-A13B1C1A18FA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EE21C2A-86B6-4E94-B7D7-E774787F5966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254F08AB-3A88-40C0-8088-E49C606C06F2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6EDE14B1-C3A0-47A8-A19A-F37C53D8E784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A36BFB3E-3350-4B9A-88F7-457EE59BDFF9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B6FAA24C-0336-4250-8479-307235DC142C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1F487D89-7B25-425F-958E-458E8C3022A3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9841A568-934D-4388-80D6-335A608EB50C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308AAAB3-EC03-4289-9FD8-13767D9C6DAC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284124A5-AC36-4A92-9508-89D6F2C0D35D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F1FAE345-1FFF-498A-B6DF-00D6151925C4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81D07051-4CDC-4460-9482-E9FD41254D9B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B10C51F-398B-45C4-8E2E-34DAA7AF8543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703374B0-DCE8-40A7-B8FF-84EF4B362B80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AFB06139-818C-4AD9-B2AB-24361515BB8F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4AE4F12E-D217-47F3-94DD-53A0634C58A9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74414DFA-977A-4426-81D6-384C52619CC8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A875DF32-764C-402E-9A38-FE2C3E2C23FA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3217670-202A-4A7E-A8F8-FD3675AB4C7B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68A2C173-B006-430F-82F9-C39AC526C308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57D53E9-E192-40DA-9E13-9A245A813939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56B92E8E-4933-424E-A3AF-A14E5666B004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260C861E-BBE2-4A08-A3E3-2E299C8B38CD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184731" cy="264560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271D737E-E05D-4181-93E4-30304B4D49BB}"/>
            </a:ext>
          </a:extLst>
        </xdr:cNvPr>
        <xdr:cNvSpPr txBox="1"/>
      </xdr:nvSpPr>
      <xdr:spPr>
        <a:xfrm>
          <a:off x="6877050" y="1643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8E9476C-801E-4E0E-8012-706BD0DB996B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37DC0251-83CA-4704-810F-52B51D77FE1E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F85A75AB-59B3-440B-8157-E65FD8D5E9FA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CE623E9F-20F9-4D8A-9F06-FE648FB49075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2172FBA8-4958-4614-815F-C325E4CB16E8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AF127EC8-0390-43C0-A04C-6FDB17C5E75C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AF504FBB-EE18-41E9-9F84-0D1379B068A4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3AD73FB9-989B-4081-B117-D031538C55FC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1A80F85D-922A-4785-9C60-7284C6515AA6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D2E48F98-E01F-4362-AC4F-D88ED4A77B2B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DF774D1A-72C0-41E4-A0AA-EAF40ADB15DE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DCF33C44-956F-4463-AF0B-18AEC9D1455F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DD530E70-85E5-4548-BB6A-DEC7160F9C3D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94BCA65C-D9E7-4497-AB36-E74D9EE3AEE2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37C6F189-8D62-43CE-8EDD-6EDC51F6A232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615F5121-319F-47A4-B4E7-F99F5D6196C2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E7E00D9D-0F44-470D-9BEE-7FFAA4389536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852811C9-DD81-4653-A3E7-00DFA3535DB1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184731" cy="264560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4674BE02-33E3-42F9-81A9-DAEB94C7D6BB}"/>
            </a:ext>
          </a:extLst>
        </xdr:cNvPr>
        <xdr:cNvSpPr txBox="1"/>
      </xdr:nvSpPr>
      <xdr:spPr>
        <a:xfrm>
          <a:off x="6877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184731" cy="264560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904E772-8E33-408B-8F1A-DF594428C5F7}"/>
            </a:ext>
          </a:extLst>
        </xdr:cNvPr>
        <xdr:cNvSpPr txBox="1"/>
      </xdr:nvSpPr>
      <xdr:spPr>
        <a:xfrm>
          <a:off x="68770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E9111B1C-F29D-44CF-B7B4-04DBD0B1965E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B237DF6E-BAB0-49DD-B6AE-01C1265DC28A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405F53E3-A877-4AC2-941D-47B80A8C1499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D1E7E568-016C-4F69-A88A-3CBD6E2A3829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C4A054CB-0314-4C37-8099-9BCF92B5A910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61A98ED8-332F-4BEF-99DD-8E3F1990A5BF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6AF20CA5-1C00-41CF-B213-7EBCF1CD6241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27D25655-FDB8-4103-B2D4-CF5C86075BA3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7424E08D-941B-42DE-BC78-85306D0BF158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2EDF6AD-8232-4996-9EBA-328505BC3591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5F794581-0FB5-4D83-BB49-805C9085B219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7DE262B-6ED8-4233-91E7-5913E9890812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9B047822-C3F3-49DC-92E4-1EE9B5C19E25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41C25A88-867E-4EB0-8985-EA2A49CDCFF3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6B8D1DD1-1FE5-47BA-8DD3-4E75500873E1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2820E48F-1BCE-4852-BE04-C968C38D468A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B86A050-D2B1-4662-AEAB-4F9D56773DE3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994656B5-342B-43B5-BA66-F4E353C734EA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1C8FABC1-6E6C-4D25-9160-C82FB7EF043E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A7D67FE9-7E57-4125-B5AF-9BCCC7BA8CDD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EB7901D7-C92F-4638-8D70-71CC5BEACC9E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9EE0B661-6E58-4CC9-973E-13F9AC995869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5E28B20C-07A2-4022-8D1A-377CFE3FA857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599BE641-8AB9-45D0-A3E2-BE36BF81A1D1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45FEA7B7-9DAC-4C86-9CBC-1E2E653A5987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F6A490C0-A9F0-4D28-9EF4-33BF2FB60C8B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81B71558-6242-4D0A-BC65-EC236E2BBB7B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E72DF64A-87DA-4C9B-9169-034A73E7E54F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7AF30C05-F45B-4607-8F69-8806C9C43189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5049F720-4F34-40D8-8BA8-23CFCD9D24D3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91262253-2FA4-4E1C-B6E7-EC5CD4B296F3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8932F16F-E68C-4872-92D0-21B25CDAAE29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EAE97EB2-8023-4B53-8AE1-DEE8B162D421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E675ADC-C539-45DE-9E35-D3FCE230BE07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45CA36B2-701D-4636-AFBF-5EE24852F065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694E5173-77A6-46F3-A61A-6FBB025109EC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DE2C7937-4602-4F23-B9E3-B20CE1462CBD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2D689ABC-3896-4552-9040-2A836B148C47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D3BAA99F-35A3-4362-BEB5-38F64B374FD3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6366AA38-7D03-44E6-97D9-A00700C049F5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70CCC5D2-AB85-4368-8983-A4C7EAFD1AC7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AEB1D3A2-62C9-4F45-8426-2B5AA616D63F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FFA65F42-CD81-465B-B1C1-AF42E33EC431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47CB1354-6B0E-4395-B931-0B066E14E26A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9FDAC8EC-B7DC-4722-99DF-93E8556A8ED9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49EB7AF2-D63A-4FE0-A803-048B69F17818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E6ADF377-C711-465F-ABCF-B709F39EB4C0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CB06814A-44E1-4510-B04D-D99B8A19D7D4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CFCF759-32B0-40E0-9D30-4BA0CA939CE3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F490434-F6F3-4C70-B543-B77B6FD52D1C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D2F3E92A-C10D-42E1-A6F9-D1EA1877D054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D415EA7-6188-4E5F-AED9-D7FCB5E93A4E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B697A185-6A85-4C15-B7E2-9075E6767350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9425DCE5-0B31-4FB2-B400-F60E768249A1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34FA1B76-3794-409D-ABE1-83BB0FAD5811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AF128A56-10E9-493B-9B29-3F492B0B2E9D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8ECA433-EA5A-419D-A4E2-E08FDE7D91D2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184731" cy="264560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9CAC40CA-72CA-4C6A-B381-73CEC9F4E4C7}"/>
            </a:ext>
          </a:extLst>
        </xdr:cNvPr>
        <xdr:cNvSpPr txBox="1"/>
      </xdr:nvSpPr>
      <xdr:spPr>
        <a:xfrm>
          <a:off x="6877050" y="1831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210D50A1-D23F-4C33-A619-52F617B52175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3E0A14D-6B26-436E-936C-137EE1833E72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5F21F61B-410F-4349-808C-F7E4E18869FD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7B0F7CEB-685B-4466-A57A-CE9C9B58C783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20C1A265-AFE8-4601-BF53-ADEE8832F079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9E0BBF6B-FB61-41BA-A004-05A7D1577C1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9B907F88-B47D-4FB8-A210-C9170AF23470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D8D5DC2D-BC8A-4C5E-922C-A77588CE27D4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142D5AAC-16A7-41C6-A4AA-17579316C71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BDD58E99-1B43-46BB-B087-2CE6BF91D88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BCC0017E-1B7C-4CAB-8080-555E332D4055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E91042B2-5B17-4425-A18D-795FEC47F1F2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5A714AD5-9B7A-466F-9E85-71D244FD3DBD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1FF0810-E2E3-4950-A5F8-0189AF8CA3FD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19D665B1-1E69-40E3-89E4-C6EF504C2746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1C4EC2F1-3C9F-4947-A193-0B37A88D9033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7B105BB5-DFB2-43B4-9F69-16A69338CA2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452CE387-3EB1-49C9-B8E7-09BC442A27C4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208F092-3E6B-4E28-9063-5EAC8F7BF8E3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1FF35C02-9D91-4EF7-B354-EF642E2206AD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F37AC632-7EE0-4240-9611-71894FE8A077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A8E63D29-C81C-4F50-BFE2-160936DC7AC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B08D2DAC-917C-4BE0-A49F-4840167B9E6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93FC96A-BF3E-4E29-966D-67ABA3C51389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B6904A51-3136-4943-A314-22097D8C09B4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783C7828-F24B-4779-9985-B298849881EF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3B1647EE-806D-4462-A20B-F55A8A2472F3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8B5E8F29-D2B6-4776-9F34-C0027AEC2BE2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F52C0A38-A6CB-43AA-8FA2-AF06F81431A1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184731" cy="264560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E47CCCF9-3D8B-4247-A79D-3FEDEB6E64E9}"/>
            </a:ext>
          </a:extLst>
        </xdr:cNvPr>
        <xdr:cNvSpPr txBox="1"/>
      </xdr:nvSpPr>
      <xdr:spPr>
        <a:xfrm>
          <a:off x="6877050" y="19516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4BDC0191-1EF3-4965-A70C-DA537D0997E8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15EC3534-1FC2-4618-8814-0F4D1AC633E2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4ABD769F-F3B4-40C2-99BB-B054C381923D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15645E8-7F56-41E7-A151-0EFB0DDAA064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44EBB65E-3D55-4ABD-BF3B-2D3904DAB037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78C6DCA5-8DB8-460C-8C81-C5D39159DAEB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6B9F4B3D-46BA-4727-8451-0A1FD35AB31D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2D545E4F-2EDA-4E62-A3A5-028B53A90473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5E0420FE-435C-410F-A7DF-2302E1B59A86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6C2A1E29-1B2F-44C7-92C5-164A8E2B0578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D651CFC0-39F0-42E2-A898-86910A61B685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4B5BDE0F-A2C8-4A3F-9ED5-F538A3CF9D26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B4E8DF54-647C-47E6-A7F0-607AE25106BE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B58B5837-86B4-4EDB-9A3C-B414710E1D99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F27D868-3BFA-40C1-9AC6-F14C60A18FC9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39F49AE-8D50-4767-A5F3-B13C82F01133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7C0BE97D-1686-439C-B99F-7CE6EE3B78E1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E08758C8-5D98-4FD9-B44C-E3538EABC6D9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5E11983F-B1DC-4097-A04F-26734573F9D8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4DE1A42E-3E91-4D43-9119-9E16E239D395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D938CC08-278C-4B81-AAC3-59D5D7B68E1E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5019B9F6-FC09-4A6A-AEBA-0A5D5047653F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A170C041-5499-406C-BA35-ED2CD2BC5CBC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42BB1767-CF97-40D6-B0A1-814BDB539FB7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59CAF86E-6AB5-4995-823E-C54F56471C0C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DF7B88DF-3118-46C2-9288-1CFD9D55A7E0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47090458-5450-4DBB-A4C2-D3BE12639FB9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FFC2340E-232B-4A2F-9673-9B28FC087DE1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A604F483-55A6-46AD-ABD8-AE9D4A2B7BC9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E5F795E-7176-4BC9-A308-51004246D0AA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40E44BD3-B7F3-4E52-B8CC-692DE4C0A622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184731" cy="264560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DD644D1F-83CB-4824-930B-EFB566E9E70A}"/>
            </a:ext>
          </a:extLst>
        </xdr:cNvPr>
        <xdr:cNvSpPr txBox="1"/>
      </xdr:nvSpPr>
      <xdr:spPr>
        <a:xfrm>
          <a:off x="6877050" y="1524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184731" cy="264560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F601566F-6588-4225-B2D7-C737DE853E0B}"/>
            </a:ext>
          </a:extLst>
        </xdr:cNvPr>
        <xdr:cNvSpPr txBox="1"/>
      </xdr:nvSpPr>
      <xdr:spPr>
        <a:xfrm>
          <a:off x="6877050" y="1542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124</xdr:row>
      <xdr:rowOff>0</xdr:rowOff>
    </xdr:from>
    <xdr:ext cx="184731" cy="264560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DA87E0A1-CA5A-4A7D-B48E-A5A7A8C398A0}"/>
            </a:ext>
          </a:extLst>
        </xdr:cNvPr>
        <xdr:cNvSpPr txBox="1"/>
      </xdr:nvSpPr>
      <xdr:spPr>
        <a:xfrm>
          <a:off x="87820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AEBA0420-78F1-47D4-BB0B-1ED0370B8206}"/>
            </a:ext>
          </a:extLst>
        </xdr:cNvPr>
        <xdr:cNvSpPr txBox="1"/>
      </xdr:nvSpPr>
      <xdr:spPr>
        <a:xfrm>
          <a:off x="9629775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124</xdr:row>
      <xdr:rowOff>0</xdr:rowOff>
    </xdr:from>
    <xdr:ext cx="184731" cy="264560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CF0E53EF-BE50-4E1A-856A-11D5BD0D281A}"/>
            </a:ext>
          </a:extLst>
        </xdr:cNvPr>
        <xdr:cNvSpPr txBox="1"/>
      </xdr:nvSpPr>
      <xdr:spPr>
        <a:xfrm>
          <a:off x="10410825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A5D70A6E-B30D-4BBA-AAF7-CC011B59F561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8173B82E-7C09-4CFE-81FD-78099E0DB293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2E95A2AF-5AEF-497C-B76A-296450FD2BA2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F25CE94F-39D2-484F-AA56-142D9696A29C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F0C2144B-BA1E-4815-B28B-B3E73EBA464B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17147440-2925-4584-8F7B-EA93CBFEA79E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E2B33243-BE2E-4926-8483-AC4E19D46C86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6E18EDC5-E691-48B9-85DB-B70C808B1275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189F5FEE-80FB-4AE5-8480-4EDF892A1790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C2FD471D-291E-442B-AD6F-1BE73F5F64B0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40808AAE-16B5-40EB-8AB1-D62B9A94CF48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6CAE7AF8-97FE-4E66-AC57-879C173D87BA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ECBBF11-096B-479E-BA06-8D3C8DF2DCF2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184731" cy="264560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AF5A4138-A10E-441B-B957-B84C2408D63D}"/>
            </a:ext>
          </a:extLst>
        </xdr:cNvPr>
        <xdr:cNvSpPr txBox="1"/>
      </xdr:nvSpPr>
      <xdr:spPr>
        <a:xfrm>
          <a:off x="6877050" y="1780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703BF661-1F47-4136-B5B0-AFC69029BDF0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58D901C5-B28D-41AD-B8CF-B98197A20DBA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40E7D9AB-7630-4AAE-97F6-25F75B3E082F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4712ABA6-AEA3-4C47-999E-D7EC7748C003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61E4CC68-7130-4480-B4C2-3C7C21394741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E68BD7A2-25AC-49CB-934F-5ACB69BF6DC9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B62BF281-26B2-4ACC-B2D1-ABB6FBD75100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9062BE0A-0FA7-40BF-9334-FC24749B4562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331C710-0EA8-43DA-9E2B-6299D3EF1FC8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367FBEF0-4CF7-4362-BE6C-90DE4E240546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1BA09388-E22A-4EBD-B5FE-04438995439A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93CCA4BE-3CDB-4100-9D5D-3A46105023E4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C63F858A-6C48-4FB9-B358-9221F9D8C7F1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184731" cy="264560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607D8A5F-65A6-4747-BAC8-6FC9D4963A76}"/>
            </a:ext>
          </a:extLst>
        </xdr:cNvPr>
        <xdr:cNvSpPr txBox="1"/>
      </xdr:nvSpPr>
      <xdr:spPr>
        <a:xfrm>
          <a:off x="6877050" y="1814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73E132FA-6843-43B8-884A-7B6ECCE5450F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0B38B9B5-E99E-4EBE-8AA1-88BFBC54E78D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F40321C3-2932-4D73-9F2D-29E42CC55859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7DBDC0A8-4671-48ED-81C6-A1B0B4C04F04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D3D35D8D-926B-4923-98A3-74CA7E8102CD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797C943B-804D-4B96-85E5-157F1FD290A1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D57FF6F5-3663-4F04-BF44-BEE3CDFC0DB7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8A149907-4D29-4788-AAC6-06330338C5AC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83FA8719-6B4B-4729-9C98-18410F29D0F5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398C1D8-96B8-427D-8ED1-7524DC4DB911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BE40DA4F-3488-48EC-B763-5A0C6B4EA698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BD2728F3-0B13-4A59-B4D9-0BB5AC30099A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5E9806AF-5A0D-4063-8C4F-57D562C5EFEA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184731" cy="264560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78E35056-01C7-4163-96C7-32787CA0F075}"/>
            </a:ext>
          </a:extLst>
        </xdr:cNvPr>
        <xdr:cNvSpPr txBox="1"/>
      </xdr:nvSpPr>
      <xdr:spPr>
        <a:xfrm>
          <a:off x="6877050" y="179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AE660BCA-AC85-4094-BE93-504FDCF9823B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2805215E-2EE1-4087-8580-589C3E2C222F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1D866BFD-683B-4857-AC54-83D2DEAD7369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0A895055-0E3F-434E-8ADD-29DB23F84046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7B5EEF9B-2953-4AEC-8C1D-9829E4C16115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8CC97B20-43C6-46D4-A87C-943F0B8931E1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D6C94D57-D3B3-48D5-8911-3C5E06689470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B547511A-BA99-4D62-AEFF-CD543E928400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4D393EC1-C063-4A7C-B0F8-BDBEB9664ED5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25B782CD-DCD0-4BC2-9E44-54C7A6EA965A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BB764E72-5E78-4C4F-9196-57F898D44BD9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5D46DA66-D251-414D-8B79-29229E14A538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7BD8C284-BDA2-4ADC-96FB-441E8E203181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661DF52F-FD1D-4AC6-883C-1CDDC5E313EB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E1466A0B-7747-42A8-BAF8-F0328896F12F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910D0F22-652C-4D08-A952-2A8367627900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9A52779E-5334-4270-96C4-AF2ECE3B1397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4A86D6B7-4A15-4904-A134-6ED584ECA96F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83A82EE1-81F5-4225-88D9-71D23F131BC6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9DB14B91-9279-4CD8-BA3C-2AB62D25A30B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8FA68A00-AEC6-4F3C-9CEE-3AC51178AE7E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D0D6A1E9-16CE-40CC-B02B-4CA0A754F05E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C27E40FA-49BF-42CA-BDC2-CBC3003E5F59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D2CE5951-E03D-4D8E-93B3-439C1CB98868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7814C5B1-8AC1-4872-A0C6-7ECFA9265A77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D6F5CC6C-0B02-4EBB-81A8-ECD9DBE6EB16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E00F20EF-C893-43B9-A470-FD7D7F1505A8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50CD86D3-2BBA-497F-AB65-A3BD113EF295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9554FC4B-6FF9-41FB-BD4B-D7DE87CA42CF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184731" cy="264560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7297231D-053D-4D3A-8BC0-79D5C81B7995}"/>
            </a:ext>
          </a:extLst>
        </xdr:cNvPr>
        <xdr:cNvSpPr txBox="1"/>
      </xdr:nvSpPr>
      <xdr:spPr>
        <a:xfrm>
          <a:off x="6877050" y="1968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CE383557-D988-4FDD-89C4-FAD5D778D115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C6C4AAF7-FD74-4BE4-BB3E-8B7CB76B4D4B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40F52C6-CE87-4668-A83B-520518BE5FF8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8C28F049-B905-44C9-9006-547C21772F58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8F927CD2-43BD-431B-AEDC-A17C4D6EAA1D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98EA791A-6589-4FA2-B449-D415E5D80AFB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41229771-B47D-4FDC-BEBC-BEA139FCEB9B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21D11A1C-F2B1-4679-973A-EBA99B80AE59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396E1A13-5C7A-4946-BB67-5F2531F83CE1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C37D1BD5-B72E-4C83-8AD3-C4A621ACF6EA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5E3BADAC-5977-4B83-86DD-8790F34DED24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B49C737F-271D-4D4C-B868-48FCE400EE58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B2DE3E52-66DD-4194-BB64-A3E6A1A00C1D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2F0F1284-8EC1-4BDE-BF6C-52BB7F4A850F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184731" cy="264560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77493D67-E688-43D5-A8D8-86E1AC19169E}"/>
            </a:ext>
          </a:extLst>
        </xdr:cNvPr>
        <xdr:cNvSpPr txBox="1"/>
      </xdr:nvSpPr>
      <xdr:spPr>
        <a:xfrm>
          <a:off x="6877050" y="145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124</xdr:row>
      <xdr:rowOff>0</xdr:rowOff>
    </xdr:from>
    <xdr:ext cx="184731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58085878-54A6-4878-8B90-7E85DA06EE93}"/>
            </a:ext>
          </a:extLst>
        </xdr:cNvPr>
        <xdr:cNvSpPr txBox="1"/>
      </xdr:nvSpPr>
      <xdr:spPr>
        <a:xfrm>
          <a:off x="8782050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916B7752-C557-4E7B-9915-03083244F390}"/>
            </a:ext>
          </a:extLst>
        </xdr:cNvPr>
        <xdr:cNvSpPr txBox="1"/>
      </xdr:nvSpPr>
      <xdr:spPr>
        <a:xfrm>
          <a:off x="9629775" y="174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134</xdr:row>
      <xdr:rowOff>0</xdr:rowOff>
    </xdr:from>
    <xdr:ext cx="184731" cy="264560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1D99E8B1-49BA-4400-8B16-6E510B4FD275}"/>
            </a:ext>
          </a:extLst>
        </xdr:cNvPr>
        <xdr:cNvSpPr txBox="1"/>
      </xdr:nvSpPr>
      <xdr:spPr>
        <a:xfrm>
          <a:off x="8782050" y="1917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864ABEAB-4412-4848-B017-37B56F0FD197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E3E3FADA-827D-4A4B-AD2E-643A7A954DEC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2653F8FA-8420-4864-B8ED-83B72C6B0F56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C1046FF4-6F65-4A6B-ADAF-5ECCE1051503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5C7907A3-ECE5-4EA7-902C-F2738170B0DE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F279DE56-AB70-4C20-A30A-874E2B819FA4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B73C0DD-18B6-4771-A696-3963E73DA26F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7968D874-6CCF-48A2-9DC1-ED2EED2B1858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76A14488-B0F0-4205-A1CA-AED65AB16318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B9B1D21-2142-4301-8603-A56ADB86B438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1C2B81F9-32E4-46A0-B195-5A68C362CAB2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56F3731F-10BD-41EA-B502-E7F300BA2A3A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6112829D-4A5A-469F-935B-C8A7FB9BE064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4A68F96F-DA68-4A2F-B58E-19892467EEDA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184731" cy="264560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88F395F-258F-4ED5-8127-53488816CB6C}"/>
            </a:ext>
          </a:extLst>
        </xdr:cNvPr>
        <xdr:cNvSpPr txBox="1"/>
      </xdr:nvSpPr>
      <xdr:spPr>
        <a:xfrm>
          <a:off x="6877050" y="2192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C9EC9CBA-7DFB-4644-9819-9B664FB0EC9F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99ACA67D-DDDB-457D-878C-08313F0CCEA4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4C6AAB4E-3278-4AB6-8FC7-BF3ED5B2F05C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8A9A37A9-7000-44EF-ABB6-8B216E72A7BC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2CEAE8C4-A01F-4EAD-82FD-13F1B1D500C7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68D083D5-4F74-4D5A-9022-E1B52369A255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0912FD56-9790-4169-8B88-5256A4AA28D0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773342B-E737-46C0-A310-21DB8BE79BA5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2F1D65C9-3DDE-4B6F-835E-502BC965CE66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E210E15F-56F1-4BF9-8FDF-D9F3A70CE59E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F48E67D6-44F8-4DD6-BB03-229071DE4525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F59EA38A-1B99-4E5B-BF99-55BF8CA1CE54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24B768CD-76D3-4710-A02B-70308FD2D6CB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A8B5F427-BF00-4C9F-815C-3AFF75A02927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F62F6B8B-1F69-4DB0-A317-78BABA8466E2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152</xdr:row>
      <xdr:rowOff>0</xdr:rowOff>
    </xdr:from>
    <xdr:ext cx="184731" cy="264560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F5F7CA1E-881A-43D8-AD83-C1D8A197028B}"/>
            </a:ext>
          </a:extLst>
        </xdr:cNvPr>
        <xdr:cNvSpPr txBox="1"/>
      </xdr:nvSpPr>
      <xdr:spPr>
        <a:xfrm>
          <a:off x="6877050" y="22269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23C23F28-041B-4B56-AA62-437DAD12FCE5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3CF85F34-8BF1-4F13-B319-AAC4AD2FB46E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8CA68F2-5096-46BB-8338-DF5DF7771DDE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740567A2-FA37-4A32-8EFC-FC510EFA3F57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C5645ED3-05C2-4D3F-ABD2-676F1E3DFD0D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CB0F245C-CE11-40BE-9301-BC2E82DD10B6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4639663F-1935-4F2C-86CA-57F6305CF6C4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E8B1C6E7-A2B3-4666-8E8F-45729FEDF64F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498C6D4B-6D4D-44FF-BC41-7B396C36EAB8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3B741BC9-E2B4-4510-AD3B-BEE73A8BB08C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E3B33091-4FB5-4811-A60A-CC9449D1A023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8D67C3C4-99C1-4647-AA13-841E98E3BEC9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C506FFCB-F509-489A-A280-DBD91492BCB0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73CFAF20-B7EF-4D97-9EFD-55C81FEE23AF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156</xdr:row>
      <xdr:rowOff>0</xdr:rowOff>
    </xdr:from>
    <xdr:ext cx="184731" cy="264560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E145702B-8960-4B74-BC25-D902434DCBB5}"/>
            </a:ext>
          </a:extLst>
        </xdr:cNvPr>
        <xdr:cNvSpPr txBox="1"/>
      </xdr:nvSpPr>
      <xdr:spPr>
        <a:xfrm>
          <a:off x="6877050" y="2295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77AFD332-4B1D-4D30-94DE-DF1B94E2CBA6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4538E9FE-9C3E-460C-A4B3-ABB3087373C6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EF3FC23D-8E49-4226-9C8D-5BC2F2EBCFDC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FC8D44A1-BF4C-4873-A3B5-C6D9008F132E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A170512C-CE43-4AB1-9803-4D4995D9AC05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9EF2E399-1087-4D69-9FD4-ECBC3034A616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50DD10FE-71AB-46D5-8B15-DC8BF5BAC4E4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D7AA7749-B20D-4418-A231-7F22D0515505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DAF5B635-4382-4F61-9EF6-C1150E156BCB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DB2C14CD-0124-4D2F-9D18-6B0A34E049EC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FD1E46FF-EAFC-4F0F-ABA3-B7C535AED6B1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47174042-0355-41ED-88AA-E02F46DC4039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D2EF1BB2-B3E2-4CD2-B319-039A74233E03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6041828-763E-40A7-B5C8-9645B7566BE8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95FF1174-CD28-4E2D-8FC7-7AE4C8C1B2B9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84731" cy="264560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F984BD6D-F35A-44EF-ABEC-BC4B67977E4F}"/>
            </a:ext>
          </a:extLst>
        </xdr:cNvPr>
        <xdr:cNvSpPr txBox="1"/>
      </xdr:nvSpPr>
      <xdr:spPr>
        <a:xfrm>
          <a:off x="6877050" y="2329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D055377-D430-4E68-8AAB-48DD560322C7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620DB643-F5E2-4FE3-8BED-CF9D23CCC0CC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A8D3CB44-F8FD-4D5F-A30C-AD35B7BF8C4D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AEBFA1E-1EA1-4A21-8178-E5F75C56DACA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C9AEDC1-C3DC-40AD-9DEE-A128E13CD115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6424E164-BB5F-4F0A-A7E7-07B457479CFC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BF647C2E-9064-4C66-B03D-FD8E16730BA8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465D73BC-EE4A-453A-93E3-192333C9725A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688C7041-5FB4-4181-B593-34564DA831F0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4390CE42-42C1-4CD0-8FE1-33A6038686C2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6F151170-971D-491B-B629-61ECEF5ABAA6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B0F4913A-4F6F-4D36-8A80-220236D7B6A7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46196177-8F65-47A4-AFBB-8BB6EFA667ED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2D91F689-4F07-4AB4-8242-A0A2A69B5F1F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36E93B66-1580-4BAA-8691-CDCE2B59F290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66C51601-61BA-4B10-92EA-0E290E63C01B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34B92D6E-DFFC-4DFB-8035-5638C4B5E28D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75CD9A20-27E2-45E6-9630-D93A176CDC09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159</xdr:row>
      <xdr:rowOff>0</xdr:rowOff>
    </xdr:from>
    <xdr:ext cx="184731" cy="264560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949CF1C7-310D-4126-9543-80F8A308BBD4}"/>
            </a:ext>
          </a:extLst>
        </xdr:cNvPr>
        <xdr:cNvSpPr txBox="1"/>
      </xdr:nvSpPr>
      <xdr:spPr>
        <a:xfrm>
          <a:off x="6877050" y="2345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AFC7EA42-ABCD-4684-89E6-6185614E0248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09226E5D-FCFF-4160-AADC-F1D6BFE7E99D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D93AA5A4-D004-42D9-911D-FB943EF459CD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DCE5BF63-93E8-49EE-87D6-DA9958B5B93F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FF3482C9-CFB1-425C-AD66-2195244BF246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2CA1D5D-FBB7-44DC-8337-DB55C6C206A6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F98A60CD-BEB8-4412-9ED9-F0FA0F4CBF88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527E2188-C194-46A7-918E-47A7F415C4E0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8F078CF5-7C49-4F4D-895C-2C3742EB6D29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0D09F217-ADA2-4600-89A9-232F688D1237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F9C66ED5-E9B2-4DB2-A68C-1BEA471BD83A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ECD1720B-15B6-4206-A1F9-902FD67B8043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CC745997-D369-4870-83B5-8D2FB745C22A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BD10ACDC-C2C5-478D-B1C2-47844E77BC26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9F8B891B-5558-4B66-ABEB-A835ED43EA20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86C53492-BF2E-4F5B-956C-91E5A66D8D3E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8397A2F7-5E51-4956-A6B9-1E186C5E3C62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F50A1593-5AA8-49AB-B4E9-57087F1D7D3B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A2543037-1947-44C7-9C6B-CE3FC9CD65AF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C24B07BF-CD48-4162-8B5E-0B00A9BAA940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D3C11F6C-96AA-4300-83FB-34D686398B19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09C00C23-03EF-405B-BB32-21007BAEB8FB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AA0CD62F-91BE-45A6-A8EC-3BAFB3AFDE0B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5ADA663A-291C-4E0D-96FB-DB7357B32975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765BFD7F-422A-4CD6-9BD6-424EC4B60E46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4848CBA1-A294-43B4-9E0B-057CCE88A022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7E914E81-906A-43F9-A453-354FCAC7F827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74C1F83C-AFA9-44F9-B663-22C1B28A03BA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ED8F4DD7-11EE-4074-89D8-843EF6417961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A5DA294-CA81-4E32-BF34-7BD5D6353671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7E6ECFAB-01B8-44C2-82A8-8968C0711D80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3CE801CB-7527-4CC5-8BE9-809FBE560D82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9527B034-A7B4-4C45-88B3-ED4CB78ED8CD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184731" cy="264560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9DE56B93-F286-4978-A467-1ECA361F29CA}"/>
            </a:ext>
          </a:extLst>
        </xdr:cNvPr>
        <xdr:cNvSpPr txBox="1"/>
      </xdr:nvSpPr>
      <xdr:spPr>
        <a:xfrm>
          <a:off x="6877050" y="2362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B1E0B3DD-0D34-499F-8968-706974F015B6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574CEDEB-4360-46FF-A62E-7933460831A2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F2421694-D5F9-459E-A2EF-46B68ACCD0A7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1B8044B8-8729-47E4-BDF9-0B9738F945C1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2DAA246-D2A2-410E-9D2E-1FD4E60D2463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9572CECA-96A2-4636-A1C4-8546B021F971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7734BF38-73B3-4926-97D3-DB2B51655E13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24345EF2-01E4-48FA-8BD2-6143E0EEBEF0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302A0134-753D-41A8-86DC-EBEF781F466F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4046C269-C90D-4AB2-9EB5-27475DAD4A2B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8F7EF974-6224-4A31-BE03-7BF29AD56B58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24A766AD-BD5D-49DC-ADE4-04DE8E1B882A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0BFF68A4-D142-47BC-B756-2BDBF35365B3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AF5A696-D4A3-461A-824B-3F227E2C5BAB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344C8BB-8744-4156-8A13-B9867C62A62A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0569218D-0040-49B0-9AA0-C567C9CF3C93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6A71B845-0D32-45CA-8DDE-73DE01B8F3B5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5A0DDF74-DC8E-41DF-BC7B-06DE5754868A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164</xdr:row>
      <xdr:rowOff>0</xdr:rowOff>
    </xdr:from>
    <xdr:ext cx="184731" cy="264560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98B3A06-25B9-4D6C-8129-17D8DFD30C7E}"/>
            </a:ext>
          </a:extLst>
        </xdr:cNvPr>
        <xdr:cNvSpPr txBox="1"/>
      </xdr:nvSpPr>
      <xdr:spPr>
        <a:xfrm>
          <a:off x="6877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166</xdr:row>
      <xdr:rowOff>0</xdr:rowOff>
    </xdr:from>
    <xdr:ext cx="184731" cy="264560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2F6220B6-11D5-44CF-BFA2-2933C4F5FA1B}"/>
            </a:ext>
          </a:extLst>
        </xdr:cNvPr>
        <xdr:cNvSpPr txBox="1"/>
      </xdr:nvSpPr>
      <xdr:spPr>
        <a:xfrm>
          <a:off x="6877050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1E068497-C920-42F0-B79E-F11A608600A5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2524215F-0AA0-4638-BEC2-F6E590ECC7C3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353C6A0E-3A8E-40D8-9C5A-F5B6455DB632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0037FA91-25DB-4EDE-BBF6-22F10B371F55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B910229E-EF90-40CA-90E4-D72881BBA6AA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DFC8446F-77FB-4FC9-A47B-56759BD20451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D83D648D-09AB-4EBA-87B8-1B71E6D30A20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31578F9C-36DC-4E64-9ECF-254E85F6251A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23B07D61-9F7A-4D2F-A22E-DA93345ACF43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E7956D58-8F22-47DD-9104-827CD0619081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06B16D2E-7DFA-4495-BAD9-9F015812CD4E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B9B14BCF-AF51-4BCC-BAB3-C883D6AD5B2F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1D58E761-041B-41F8-BA2A-3958D6C561D1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55A78842-3051-4FE5-87DA-9E0CD22155AB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A1A93D65-78BD-49FD-B3F9-5FDB2745AAD2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980A38EA-3D6B-4121-9137-BFDAF9212704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658A27EB-58C0-4F34-B9FB-4D1D19568692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02CADF29-D950-4FE9-8FDA-37918A855356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1AC7E6ED-E7C0-4253-96F9-BFBD5A93700C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299F8D5F-E6E1-49E1-9C21-771AF88B1396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841A9C0D-77AE-4847-B79E-2560AD91DCD3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0DC8D4E3-9839-475F-A4C1-C6082E26BF8A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95E74CA8-4551-4D26-9133-0A1512B37BBE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696238E0-FBEA-4A9D-9296-6E05EBFDBBBC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26CD5CDA-6A11-44AD-B44D-E6CD9F91DA73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AAF7238F-077D-42D7-89EA-2FAB231D4CF1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31AAFAA1-01FE-4FE2-98CA-B9DE61070AF0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0E144C5B-FB59-4925-B675-DE956DD828FD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CF3CC153-9B08-4D4C-BC34-7C4D860E15BE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671C0F19-6BAC-46CC-8405-E8D73222BD07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EB508090-29B3-4D81-B9C2-5D9A91CAC465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4E0BFF51-B3F7-4723-8916-8C8AD46C6DEE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4D3E3CE9-8C15-4286-AAC9-ADF036211DF2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EDBCE93E-E977-448C-8F33-E4A815397B65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4ACCD012-F3A8-404C-9FC1-64476CD6F8B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9CDA7515-DA8F-4B56-900B-31DDFB40194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79362349-6DF7-4434-9B2B-77B726BA4C4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1C8CCBC4-61D8-48E3-A570-5610D6A71480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8BE4D449-7F6F-46D0-8313-5A615CF3DEE5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2E840FE1-EB27-4312-9E05-A463EDD4B30F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8C3E3593-60DF-4220-A9FF-A35A4C4FC34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D0175A3D-E0D5-47B9-82C9-F1DFBA2B342F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AC002A51-6E13-4806-B7E2-6CFE362A924C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13839579-0C92-42AD-884B-1BE1AB6F042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6A4824CD-5903-49D0-9260-2D10F8E63DD7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D20D44A3-3C49-45BF-9FEA-035D9862E13D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8CE6945E-5BE7-4F7D-A4CF-98855A768E55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16DB96DE-89A3-4CAC-8771-BD69AE8F8334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7234C0F-6767-463D-B2D9-E088F21ECF66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161CDC49-D5BD-49F9-9409-ACAC42465D4E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07F81FA7-DA1E-4104-84F0-1A13D31E9D1D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30C941C8-BBE2-4166-AD76-55746816E071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F81DFA59-D75C-4205-AD10-1A1F448EB75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5A42A7E-6E8F-4555-93E5-9E446ABECB7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597BF5EA-D4D0-4C31-B6C5-781B9E52D03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0CD049B7-55FC-43B7-98F3-74D599720190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7F0EBD8C-78F1-42D2-B0F2-02BFA0315BAB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171</xdr:row>
      <xdr:rowOff>0</xdr:rowOff>
    </xdr:from>
    <xdr:ext cx="184731" cy="264560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5DF260A0-F770-40D0-B426-9A81C506CCED}"/>
            </a:ext>
          </a:extLst>
        </xdr:cNvPr>
        <xdr:cNvSpPr txBox="1"/>
      </xdr:nvSpPr>
      <xdr:spPr>
        <a:xfrm>
          <a:off x="6877050" y="25507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D840E194-3488-4DCA-86D0-717093AD072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AC422DF7-8D4A-4BDC-8F27-7514C7D80B73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5BBBB346-6B43-4C37-A60A-7EADE8D6AB37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497F2F38-A48D-488C-9D12-197B21C28423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EC444410-EB09-413A-97FD-04A552883B0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05EC0F9-3932-404D-914A-17D790FCD02B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62A32601-062B-48C9-82B5-E9D807C96E2D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EAE49A56-692E-4FC6-B1E8-49E0D3F87EB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41DF250D-1E00-4CE5-B2E6-151A17BDA96B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63A70049-B190-47A4-946E-11BD105A9F3A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491F145-13BE-41E5-8E06-7DA4BB74ABF7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F7757859-71DE-4D59-8C63-239309F6868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277C9113-8A96-4D51-A70F-A26295ECBF05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F8644178-AAEB-499B-8829-E86F3BAFC817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1E6392F1-7939-4DA0-8941-8A15FBF6AB96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2E4041D9-67D5-4DF1-8810-AEEAEE9599AD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780F2E9-BDE3-44CC-B5A4-5EA2BB46B08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16024277-ED64-4778-AB68-4DCC6593D3E3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1C37F45F-FF1B-4CC7-99F6-1E670C5DE12F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5DC31A5E-E2C4-4E3B-8503-ACEA16B921F3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F12517B-9AB6-400B-B5A8-9197D4C1F990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9F31E82D-4DF7-456F-827F-DDCA385760D9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5AC45F6-0770-4B45-890F-7B295CE4E4C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89BA156C-2328-45D1-923D-716708030332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9D7A808E-C4BE-47FA-A0DB-79415370A251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E068F310-0295-47B8-8BC9-9E98FA0899F7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C587E5DC-A04F-425F-BF28-06D3ABDF4D42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D9E91EAD-EF54-4F80-A76F-59CCA93D045D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B9CA1664-12EC-4044-8745-F1AC7A969369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178</xdr:row>
      <xdr:rowOff>0</xdr:rowOff>
    </xdr:from>
    <xdr:ext cx="184731" cy="264560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A2131167-3911-4843-A5CD-40EFA175A4B0}"/>
            </a:ext>
          </a:extLst>
        </xdr:cNvPr>
        <xdr:cNvSpPr txBox="1"/>
      </xdr:nvSpPr>
      <xdr:spPr>
        <a:xfrm>
          <a:off x="6877050" y="2670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972C7F3-7A8D-4805-B577-B1751713F1AC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01CEA487-034E-4828-99D0-E645B84664BC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CCAB897-A6BB-4543-8BE9-AA468E858520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12344BCA-1734-4A89-8D5E-70BE6181CEDB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B61B4721-6391-4925-AFCF-9235CF331AD5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8A21A27-19D9-4DF0-8C28-F39691634B09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29094F89-933C-472C-BB1E-2E51A4003796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B9E35F2E-5DDF-4092-BB11-9E79A905BC22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8F9D6028-935B-4558-9FD6-65801E4855FB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3A0AA14F-59F6-4A4B-8A39-AC850EA27E75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41E5B64F-BEE8-4CA7-AC18-F99C7F581863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D76F5969-6580-4287-8FCC-059F8A9E7D40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5A946391-303F-4358-82BB-D917DDBA3809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E0A92F10-E7B8-403E-A1A1-FEFC8E575786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65F59C38-F812-46D1-AF37-4718D037D432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6CC9984-4677-4910-A5E8-516454308D77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233C22C2-A2BF-4346-AFEB-BDEC4A11A8A6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7173E8D7-50CC-4E57-8ACA-CA0876BA0CC8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428FC7ED-2ABA-4575-A5BB-EE87DF7A95FB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B648405-4771-4F5E-917F-3C54B64FDA0E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094B44E-E4A4-4C97-9CC9-94A0BC40BA95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FBB95B24-08AB-4835-9B27-DDA98320DB69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3A209168-872C-4986-81EC-EB0C906336BD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51B0A2B4-9617-4245-B9DF-3B15ACC1CA80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755BB09F-8673-4C33-86F2-F38504590F63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EE456C51-BE5D-4473-A93C-1849125B1705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ABC1586A-531F-4A45-9D68-E104268DE7F1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7D61A0AF-FECC-4BF9-9311-709DAFEC5CD7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CCFC2B57-F895-4BA6-9EA8-0DB550C0C040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EEBA767A-C032-48CC-AA9C-BBAF710981DA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153</xdr:row>
      <xdr:rowOff>0</xdr:rowOff>
    </xdr:from>
    <xdr:ext cx="184731" cy="264560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1734CF0F-C6B5-4674-B165-B6C81D8A65BC}"/>
            </a:ext>
          </a:extLst>
        </xdr:cNvPr>
        <xdr:cNvSpPr txBox="1"/>
      </xdr:nvSpPr>
      <xdr:spPr>
        <a:xfrm>
          <a:off x="6877050" y="224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154</xdr:row>
      <xdr:rowOff>0</xdr:rowOff>
    </xdr:from>
    <xdr:ext cx="184731" cy="264560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161B6C41-42E1-4F3E-9C75-2542FF1E2B6D}"/>
            </a:ext>
          </a:extLst>
        </xdr:cNvPr>
        <xdr:cNvSpPr txBox="1"/>
      </xdr:nvSpPr>
      <xdr:spPr>
        <a:xfrm>
          <a:off x="6877050" y="2261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166</xdr:row>
      <xdr:rowOff>0</xdr:rowOff>
    </xdr:from>
    <xdr:ext cx="184731" cy="264560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AEDF75A2-9ACC-4E09-A2BA-35695307DAF6}"/>
            </a:ext>
          </a:extLst>
        </xdr:cNvPr>
        <xdr:cNvSpPr txBox="1"/>
      </xdr:nvSpPr>
      <xdr:spPr>
        <a:xfrm>
          <a:off x="8782050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63FD8D66-973C-469A-8B6C-9D6714129EEA}"/>
            </a:ext>
          </a:extLst>
        </xdr:cNvPr>
        <xdr:cNvSpPr txBox="1"/>
      </xdr:nvSpPr>
      <xdr:spPr>
        <a:xfrm>
          <a:off x="9629775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166</xdr:row>
      <xdr:rowOff>0</xdr:rowOff>
    </xdr:from>
    <xdr:ext cx="184731" cy="264560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C6F3D213-D3B9-481F-B7AD-0F547B52E318}"/>
            </a:ext>
          </a:extLst>
        </xdr:cNvPr>
        <xdr:cNvSpPr txBox="1"/>
      </xdr:nvSpPr>
      <xdr:spPr>
        <a:xfrm>
          <a:off x="10410825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97622F6C-8D58-4A00-864A-8184D741BB64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3AD5C772-EE56-4B3A-9103-666E3E4E7A53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EF0BA30C-4687-4916-9CDB-2550A23EF92A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133F766E-D3F7-45D0-830B-8530E1F6FC13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5F5468D7-8DDE-4F3D-880C-BC97947272CB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3F822715-7C17-40BD-BADA-E63BB20C6C29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26CE412D-E640-4772-B06B-EA146F9FF49F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9C886171-594B-4CE7-A785-7FBCB0A5846D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B912240A-C44D-4205-B4DA-F794CE54CC6C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B3F53CF8-B521-4C52-8237-E5F8C642D21D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15A0E70E-75B9-463F-BE8E-D1A4DFEDF997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ACFD93BE-B2A7-4E47-ABBD-C4D3A4A064CE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093F336E-A4CF-4F62-812B-92C1D8D306BF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168</xdr:row>
      <xdr:rowOff>0</xdr:rowOff>
    </xdr:from>
    <xdr:ext cx="184731" cy="264560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E187B074-F8EF-4E4B-A3F3-6955CDDA2A2D}"/>
            </a:ext>
          </a:extLst>
        </xdr:cNvPr>
        <xdr:cNvSpPr txBox="1"/>
      </xdr:nvSpPr>
      <xdr:spPr>
        <a:xfrm>
          <a:off x="68770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5D91A816-3E7E-4C19-83B0-E317A196FECB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98062BB4-B711-42C7-AE05-97070FA31E2D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BD50DE37-21F2-4BD7-A65B-070F0A00227B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5BBC0D53-BCB0-46E7-8F7E-ED230E304D27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83DEEB93-9423-483A-B9A8-A4BE7404FCB7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A262D821-B4A6-4816-B32F-AC212D6DCFA2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2B4001D1-0972-4FD8-B178-3AF2A3CEE511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7E553DEE-9AB8-45AB-B6EB-E99CF867A407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4E9E1AE5-64E0-4F27-954F-4559BD2D180E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2CE64296-2FD6-4558-91C2-BAE5C9492BA5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6985D9C9-8DFC-41CD-A0B8-37D392038078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A9AE3757-4ABB-4C60-9908-F25FCCCDAB64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2DAD863-96F6-4821-BE34-61F815DDE674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170</xdr:row>
      <xdr:rowOff>0</xdr:rowOff>
    </xdr:from>
    <xdr:ext cx="184731" cy="264560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8505B3A-9B25-4452-83ED-479D843C3A36}"/>
            </a:ext>
          </a:extLst>
        </xdr:cNvPr>
        <xdr:cNvSpPr txBox="1"/>
      </xdr:nvSpPr>
      <xdr:spPr>
        <a:xfrm>
          <a:off x="6877050" y="2533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F2B66EA7-17BD-410B-8EA6-2A4763658D86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DB1A93C1-C4F2-4937-9AB9-31FE864926AA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5A744CA0-F115-4394-AC7C-4D1D0DAD6202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2AC038B2-78F6-45D5-9D54-4ACD372AFC34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47A1C0C-D8B5-49C0-A97D-B6C2C60E646C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7734DF3E-B3DA-4045-BD0D-674C8FD49783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17889789-B325-47FF-A96E-50CC905EA3BE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207B2645-B79F-408D-85E0-5E0D22F26A56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79373708-45B4-4089-8371-AB095BBC27DF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3B59F36D-C5C7-4102-9474-1A535AF34C13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F9EF146F-682C-4A42-A5FE-F08BDDCF06EB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EB2DC6B2-6303-4450-9934-1C7EDCF94F85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169</xdr:row>
      <xdr:rowOff>0</xdr:rowOff>
    </xdr:from>
    <xdr:ext cx="184731" cy="264560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8DC9C3E8-CB21-417C-8180-970C2DD689AB}"/>
            </a:ext>
          </a:extLst>
        </xdr:cNvPr>
        <xdr:cNvSpPr txBox="1"/>
      </xdr:nvSpPr>
      <xdr:spPr>
        <a:xfrm>
          <a:off x="6877050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F13E1A79-D352-4652-A25A-A341117C5519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BBD5AEF2-CA5C-4BB4-B498-643EBA2F2C4C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58E95B11-D6A2-46A2-95F8-EC0B82EA5251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A2C598A1-741C-490E-8F6C-407BF669E9C0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244D1C0A-D0F9-4086-96A4-4B68168002CB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C365FF44-8255-4414-8274-C03D54073743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0CE19CA2-5BD2-4ACB-845B-0829F7499379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BE6D7C73-3E43-4F31-A216-BB3CC6DCD587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EA037EC5-C71A-4219-A10F-DC4E3D0FD96C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9EBE3142-952B-498F-B193-C79AD252D441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C0CC429A-4509-4506-8CA9-689F4C9CFCC1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368555F5-2903-4BA9-AF51-AE5B46F0DAC5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85F1EE0E-95F2-4FF0-8941-CF1240B208F1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662CCA6A-20A4-40BA-8919-5817E598F9F7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92636C6B-7225-4811-814D-2A480DA409C3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6E5A2356-8993-4218-962D-AA1993B8BF52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34690E52-5DF0-41DB-8FC9-0A24A6728968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035B4BD6-ABBD-4AA1-ACBB-47640B87EBBB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ACB986BD-0BB7-4C98-A1C8-422391C81CED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954CE402-87DB-4A40-982B-0061ADD8ED94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552AA427-94EB-406A-8F80-5467730118E6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C536C870-AA6E-4C73-98E5-A0238EF2EC71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AB4DA713-B7C8-406D-9D69-F694393806B3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6D964E98-89D8-4D23-A97C-FD62792B1D3B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9EA76DD3-E174-451A-8EEC-F0170643E9B3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6893C28E-7CB8-4901-91F7-A14616160C82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073D36DD-E696-4017-ADAE-B9CF4DA1F0FC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DC5D73C1-CCE2-4E76-BCE6-7A11A9FFE909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0BA63027-9F33-4374-8807-96BEC6D94917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179</xdr:row>
      <xdr:rowOff>0</xdr:rowOff>
    </xdr:from>
    <xdr:ext cx="184731" cy="264560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438BBB1E-2C8F-40A2-AE6B-4541DBEC016B}"/>
            </a:ext>
          </a:extLst>
        </xdr:cNvPr>
        <xdr:cNvSpPr txBox="1"/>
      </xdr:nvSpPr>
      <xdr:spPr>
        <a:xfrm>
          <a:off x="6877050" y="268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66C67E1E-B973-4920-BD9E-999B896A06D6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2B94A4F5-246D-44B8-8656-09E1D7CDDCB7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0DD3560C-F48B-435B-A845-6A1D0469367E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68780870-DF93-4028-80BE-15D1B7682786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0729DE3-9FE0-468D-8E0B-98658EB9D491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51D6F7F9-F7FE-428C-8995-A491070C5B25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EE56B76C-E510-480E-9E18-B133B1D7C5BF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5332A2BD-A8A6-4F32-A209-4168F37112DF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D1F3A401-AC19-4BD0-B105-9D881DD15F26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52CC0936-D9BF-4E5B-B599-03A050E98688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3AC34407-F52C-423D-A7AA-BC967A304103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E3F816E8-48B8-4691-987D-55DADB0E21E7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2E4993C-8A7A-4CD9-82B7-21ECED9C3FE0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A75495B3-2AD7-41BA-8261-5A53225F00FC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184731" cy="264560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F04BA004-45B7-481E-9453-9DE3C296C73C}"/>
            </a:ext>
          </a:extLst>
        </xdr:cNvPr>
        <xdr:cNvSpPr txBox="1"/>
      </xdr:nvSpPr>
      <xdr:spPr>
        <a:xfrm>
          <a:off x="6877050" y="2175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166</xdr:row>
      <xdr:rowOff>0</xdr:rowOff>
    </xdr:from>
    <xdr:ext cx="184731" cy="264560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B5A90B75-528E-4D69-9853-66CC849D465C}"/>
            </a:ext>
          </a:extLst>
        </xdr:cNvPr>
        <xdr:cNvSpPr txBox="1"/>
      </xdr:nvSpPr>
      <xdr:spPr>
        <a:xfrm>
          <a:off x="8782050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03EC6B4D-5493-46C0-B9FB-1152B2A57EC2}"/>
            </a:ext>
          </a:extLst>
        </xdr:cNvPr>
        <xdr:cNvSpPr txBox="1"/>
      </xdr:nvSpPr>
      <xdr:spPr>
        <a:xfrm>
          <a:off x="9629775" y="2465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176</xdr:row>
      <xdr:rowOff>0</xdr:rowOff>
    </xdr:from>
    <xdr:ext cx="184731" cy="264560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F8A76B5A-E015-4890-B0F0-F4E81A0B94A7}"/>
            </a:ext>
          </a:extLst>
        </xdr:cNvPr>
        <xdr:cNvSpPr txBox="1"/>
      </xdr:nvSpPr>
      <xdr:spPr>
        <a:xfrm>
          <a:off x="8782050" y="2636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21919CE0-013C-41B4-9E20-C847CC04F3AA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18BAEC1C-6DA9-47CD-92AB-B5EB986AFE82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2479CC26-5E30-42F7-9408-D52E110B878A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DB05517D-C2C5-49F3-A8D5-A3CA0BE25A02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2BD5050E-D17D-49E8-AF11-23FFAFCB3409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9840B324-97D5-49FB-8811-2DCC5F86EDC4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5014E153-510F-4A92-BFFF-CAD86FC86C5B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799E44A1-B4CA-4D31-AD67-4B9BD3909388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AEF13906-FBB3-44C5-8FE7-30D07584B31D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6342518F-2579-4D29-A4E9-7F739B16537F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A60BFE5B-A74E-4904-A72A-C3F18443DFA4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EDC52327-728C-45DB-9882-ACAE41F7E7CA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DFFC8B09-4C94-453F-A10D-7ECA1A6A846F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1AAF75E0-0587-435B-8611-25E86282804C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0936B76E-D6EA-4C6D-8026-B6498F85BE44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08721DBA-F80E-4CFF-B809-83EC91A99E53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2C184629-613E-40FA-AFCD-C1C3027B4D0F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1352E024-3058-45F4-9D1B-93EB45C5E428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97C73E46-3565-4135-9BC4-9C04EBDB0EEC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1DC0ACCB-3E62-4359-BF73-FAAE770ADEAA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1C364853-9FAA-4F78-8090-6FD6E001C3BC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D21ADEF2-A1FF-4F5F-ABF9-B3CDA5C59C45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DBCB2396-6F78-450D-91D4-0259DDDB5C6E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E34CC878-8F86-43DE-9D28-686C13D63783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AC02C11A-326B-465A-854F-BE5F3B28123F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0617AD0E-5B53-4DD1-A7BC-AE3011731F77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34A3F84F-4A34-43B9-864E-C4D65C5D9653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419E1D47-3B18-40B0-A8E2-7F35B4BF0931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15D3AFF4-F892-4239-A29D-BAE9334EC09D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88D6C71E-50E8-4A65-8135-118C3E492993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8EF2615C-F71A-4F29-B28D-879FC547E90D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F883454F-981A-40AF-97BC-061BC36EF970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69E55DD1-EFF9-425A-A10A-1AA4ADED9D4B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81</xdr:row>
      <xdr:rowOff>0</xdr:rowOff>
    </xdr:from>
    <xdr:ext cx="184731" cy="264560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33459365-C968-4FC3-81EA-E3462102E534}"/>
            </a:ext>
          </a:extLst>
        </xdr:cNvPr>
        <xdr:cNvSpPr txBox="1"/>
      </xdr:nvSpPr>
      <xdr:spPr>
        <a:xfrm>
          <a:off x="788670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3B568BF7-55C0-440D-983C-78119FBE74AB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D6C3B0B9-9143-460E-8695-51C50A8BA85C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77D334B3-F8EA-403D-A910-8C34F34FE51F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7DFCF64B-ECC0-4F38-A758-369780DB938C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F54DE8D1-FD44-480C-B1D3-A550546FD076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6879C6AC-D41B-4FE1-B34B-A6A7C315D306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71977F3E-F713-4F20-96AA-6FAF36E5220E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AA4B1BB3-2935-4D73-B613-DD08340E6E4C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6E6BA059-419C-4D73-B66D-58134DA87121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F67ACF43-FC7B-4BAA-A820-6A454B628952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F20CC43A-CBC6-44AD-894B-85DF38A9FC01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8AC952D1-B6A3-4203-A3D2-35A598083FED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DEB1D980-A9BB-4818-B195-2A7F3CA98849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17F549EF-3AA4-40EB-AD8F-857BC25A59DF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920D03F0-6E60-41BA-85DC-19DB49D48153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2CB13D8E-A668-4F80-ADEE-2566CABB4D38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2D7F8EE2-B14E-49F5-9F2E-66D3E125306F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4BEE4AF9-2D4F-49D9-A6F2-5B45BC82AA7A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767A6ECC-B74F-4052-AFFE-67EE6BD24F2F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52A6B35B-7544-4F39-A3DF-4B220C6683AE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BA884CAB-D6BD-48A1-8152-C123AB06E7C3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D87581CC-1E84-4092-87F6-C7030CE6F31B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6A2BC3D8-91FA-4F34-95B8-F660F721FA40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78790A54-A039-4BFA-8B3A-80B1E02DCD88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93524125-16CF-4170-A964-7CA5B36225BA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24B002C3-7CB9-4B16-ACF1-86AA246C5747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4F3377B6-FD2E-403D-B912-594E2A139950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E8017C3B-8881-4EEB-84D7-792209447E81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E1412951-0479-479F-ACEB-BE8E57D8CCC0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373AF49-46EA-40D2-9203-F7B0F1149F75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D767463A-7FF7-43A6-9B66-8DC7665D026F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10C6C219-7849-49E3-98E3-CDF441043BE6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379CC2E5-BDD0-4966-9A12-10635C230D60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81</xdr:row>
      <xdr:rowOff>0</xdr:rowOff>
    </xdr:from>
    <xdr:ext cx="184731" cy="264560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5C071FD8-F0A3-45A6-8C75-F43D1C9FE920}"/>
            </a:ext>
          </a:extLst>
        </xdr:cNvPr>
        <xdr:cNvSpPr txBox="1"/>
      </xdr:nvSpPr>
      <xdr:spPr>
        <a:xfrm>
          <a:off x="8782050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858B3577-49D0-4D1F-93BD-432C911CFFA0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003FA0B1-9873-4D33-81DF-6BD92CE7610B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C426F500-506E-406F-837D-79F955F27799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056AE975-292D-4321-A8BC-7756B17776EB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A43570F9-FEB0-42F2-9ACC-7B1A86EEB27F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5D47103D-0FE4-4883-AA19-6F7444FE56D3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E16E1B17-649B-4AA4-88BC-B3B3975D50F3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0969A9A3-22D5-4079-A240-9B0F0CBD8469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055C9640-F0EF-4D9D-B65A-27045B80CE40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381F484F-FBBB-4928-9FB4-BBE3AF75CFC2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0CC8C842-BD19-418B-A12D-A9C47E9356D0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15033B62-DB54-4F2C-8D17-73273B81B1AB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344643AF-E9C7-4423-A07E-4A7DD0B4BF7D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9A48CBF0-2FE9-41BA-A726-363A510C19E5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B178E545-B14C-424D-BDB3-729CF1632B5E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05A5BBDB-C289-429E-8FCD-F2F1FDCA245B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BAFCD9F9-259B-4914-A98E-8E07A591F395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C669B1F4-55F6-4F38-9020-4EE2FC02512C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8553E77B-7308-4D85-B18D-8D481A2ECE90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0562AC-D764-480A-9DB5-7F73EAF9C1C3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F7F8B1F8-BDE1-4B78-9DDE-8C3D149FB5D0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A67E9FAB-DECB-4E8C-900F-ED39DB22EC06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FA1E5C14-EFB3-4DC6-B159-9A7E6F9DED69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D144D6A8-80D5-45EF-961A-F90C25C714F2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472D44A1-B140-4F2E-B3B1-31812F69C2AF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8718210A-6557-4D40-BEBF-2F8D65A7A521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E4DD4C4-7936-4D46-A930-E833FF96FA0A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EAF46917-EFA8-4B9C-9EAF-240141DA30D4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6478F4DF-843D-4704-8A49-277EAD1E3AA1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C53824A2-2024-4609-AE74-AD0632849841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F9E10BFF-9ED6-41F2-B305-E980A0FB4FE1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F1F24FD4-212B-4A44-8CF2-B591159B521E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C1C0BE04-4224-4B2F-963C-306C73BC0A34}"/>
            </a:ext>
          </a:extLst>
        </xdr:cNvPr>
        <xdr:cNvSpPr txBox="1"/>
      </xdr:nvSpPr>
      <xdr:spPr>
        <a:xfrm>
          <a:off x="962977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8158053D-B79B-44BA-8DDD-CB5D4B24499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F203C40C-3120-4D24-8588-AFCD700D577C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BE314973-0937-4D6A-8B0E-6C42B6484900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26C89B76-02DD-4464-83BC-100941B72948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EC60A6F8-8CA5-41A5-AD41-AC1DDE095998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E4256967-F685-4D16-B0C3-D9D639DB5CD8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D773266C-3DF3-4A5B-B9E0-729CFC25C2BC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84F4092C-6DBD-4499-B5B0-D5D5DC05339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252962AC-C966-490D-BB46-2945AD54A640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2B49C11-6BBE-4E0C-B3DB-B95E5E643D0B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7A963D16-C344-4886-828D-355FF943D92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8AAE57A3-4B98-41B4-9766-76AF490A0C71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F2A92362-53B1-4BC8-9BEE-8F8201E8A3D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01204A92-5566-4C49-B77B-8819DB61D03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A868B83B-021E-4118-9928-D3F6F1884E9B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09C89FAB-A6F6-45D6-8829-33F5090EAAB2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146F6BFA-C611-4EBB-A952-AC9D9497A551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C39BBAAC-FDA2-4B1A-B032-E3FA94F81FE0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4672FFF5-10C7-4B13-8229-DA99580C4385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01B6D356-2183-41C3-97A4-BE3D66866D01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122AF940-35BF-4346-9E46-8416BCF1F7DD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FBB9FD7-494E-4E3F-9D47-29624B7CA02A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6EBD2537-FB3D-4791-A5ED-F2189CC259AA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CB9AE74B-F691-45E7-AC69-6B6930586767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3E899A5B-9936-4B2C-96E3-BA0D21B598D5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409EDA40-1078-4D2E-A228-95AA1643E73C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3BA1291F-DB48-49D8-A93A-BDBA4462E25D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B84547C1-7F45-4AB9-9CBA-39D70D248955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E3F7D5D5-BDCA-430E-98F0-19BE868BD655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86B1E33-9A26-4242-B482-4AE16F197C8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5F5644CE-6B40-425B-BD32-339FFD94AC89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A3B5A528-D391-457A-9D27-5AE552B388DF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2A5AD2E1-7406-4F96-9C46-F8D6EC1B86D2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81</xdr:row>
      <xdr:rowOff>0</xdr:rowOff>
    </xdr:from>
    <xdr:ext cx="184731" cy="264560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89834B3B-D1FD-46F4-94E4-91E0844E6916}"/>
            </a:ext>
          </a:extLst>
        </xdr:cNvPr>
        <xdr:cNvSpPr txBox="1"/>
      </xdr:nvSpPr>
      <xdr:spPr>
        <a:xfrm>
          <a:off x="10410825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720EF15C-F880-4DF7-8846-D274A8348D0E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D47B2148-B6FF-4914-A66A-E21183AD7EA1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D96DF982-84E8-4F72-8377-11311B8FA5B6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F579B8C3-C6A5-4A04-B8A0-9007CC4740A7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157CDE65-8013-45AC-AB34-B4FE80690EBE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8AAC218C-88A4-4CA9-A59B-4FE05FE98D9A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452B77A7-35AF-403B-ADDB-A437C98C68CC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EC7C9706-B7C7-4D7F-B302-F959B7C4CA02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5412FF7D-EDE3-4140-B4ED-1E8AA27C5BA1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A17B220E-8F34-4E2E-B978-29EEE530A67B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032F344A-B9A6-4D03-9596-D154E5CB6817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188CAE0B-7CBE-42F2-B77B-F21E146B444D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7D025F5E-F771-4C78-A830-1EC16D74126E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3374D81C-5737-4F9D-A14E-B250101A3085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EA16AA33-CE59-494D-B585-3D0A5EE5750B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64FD09BB-7B46-42CB-9B99-795DBEA3F7DF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96FED7EF-8464-452A-8A9A-49E857B8E688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654C9597-F534-4F8D-89AD-790E074BF887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363CDAAE-4D70-4D25-92D4-2827DC67122F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728A3DD9-947E-4FDD-BA8F-832F4242FD29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7D870B83-2992-49B2-9D1E-630A2007C3CE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D336871D-B48B-48FB-8E59-93036C0B4919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5CA3284F-E2A9-43B7-8536-FDBD53C05E58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F305A711-5164-40A5-B7C4-16B4268DA922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38F50B5D-A655-424F-98DD-239D0EC40090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7DD2BC51-9017-40F8-8672-6C1E1F6156D0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036670BF-1A78-4DC2-8187-69A8F34A6D67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4D2DD71F-65DF-41EB-BC81-5D6FF7C3BD93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1FF78118-F041-4D15-BDAD-C7440D23A7DE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903BDB65-D38E-499B-8808-C44C41FC1ED7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8A6069EC-6787-43F1-831E-450E2B828B78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88A6546D-171D-4D48-8FE1-B32543DA1B14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29661E56-ACB2-4D26-9B44-089C9FE9233F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122</xdr:row>
      <xdr:rowOff>0</xdr:rowOff>
    </xdr:from>
    <xdr:ext cx="184731" cy="264560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48E655EA-659E-4EC4-A3AD-07FAB2707D1B}"/>
            </a:ext>
          </a:extLst>
        </xdr:cNvPr>
        <xdr:cNvSpPr txBox="1"/>
      </xdr:nvSpPr>
      <xdr:spPr>
        <a:xfrm>
          <a:off x="788670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248AFA23-4651-47A7-9863-958C4F389E04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1E25FFA1-1604-44B6-863B-BB42FC5D3072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322B157C-BBAC-4D7A-B49F-4BB9139D7513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FE717945-B2B1-459A-A7B3-7E6E4FB8D5CF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D1D348A3-BE2E-43F5-8AF3-B822F59397D6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7FDD5F1-061B-4DC6-BB28-744C1407D821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1AE15736-887B-4345-99AF-EB62C2900850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9B1B0DDF-39A1-435C-A08C-A3DA6C0EA2DF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7A2990CD-A282-480F-9489-6F1FA739BA54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0746E1F5-245C-4687-A90A-178F67CD843D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4D312AB9-2D4C-4A8F-8B8E-FC7DB86856AB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C21F9898-412A-488F-B177-40AD6F897E08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B0CD5071-9AD0-418A-8D60-33E87707DBBB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90BA96E9-3378-46E3-8650-C8315E170A23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155967C5-3EA3-4681-88E6-A308298A9EF2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1E8DEED-F38C-4FD1-9D74-B0F21C20927D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C6ECCF6E-B3A8-4872-AA70-FB3300536D0B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1F13475B-2C9E-4802-9D52-BA032446D0D2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F6502690-3DDE-41A8-96A7-0215F0BD0E87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FA45651A-495B-4981-A5CA-B7B343227BC0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AED8A869-8237-4F00-B98A-1942C7DD7DF3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527C47E3-F3BE-409D-A728-C1B110A790BB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B9C12431-9C2E-457A-B91C-DB5E4452FA9A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B13817D1-B685-4741-ABED-DE266664FB07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9A6F1963-8F78-416A-97A8-6893214AA56D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9D388F67-C547-4647-BAFF-95EF37D142FA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52331B46-79CA-47B3-9B11-82C5C5BF9DD8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A83DE3CA-8D21-4107-92E0-3C276408A7FC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0E2CA036-13C4-4DF2-B9C3-F158F8138073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D042608D-2739-4F08-84E4-46C07C7F8442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AEE9EB94-A934-4F1B-A18F-E4A66564D49D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AB9F9124-AA69-4C63-B45D-C03898869B8C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8D545145-E1C0-4566-B3A5-5207ECB2BE01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122</xdr:row>
      <xdr:rowOff>0</xdr:rowOff>
    </xdr:from>
    <xdr:ext cx="184731" cy="264560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D49145F2-E055-46C3-B434-81EA18509B0E}"/>
            </a:ext>
          </a:extLst>
        </xdr:cNvPr>
        <xdr:cNvSpPr txBox="1"/>
      </xdr:nvSpPr>
      <xdr:spPr>
        <a:xfrm>
          <a:off x="8782050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46C33E25-BC89-4039-AB8A-333B53A13237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C7FBBA1E-EBAA-4F5A-911C-1497901F8313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213621D2-55BB-4D00-B654-944A0090916F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A6B30FF0-741C-4472-BF01-7B356F6DBA31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6710DF0F-41F5-4750-9550-8B2294CC0B71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FD8828C9-D29B-4838-9652-A1E02DBC1916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A27BDCDF-D816-4CC1-BDE6-D57C75413C55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7AAD3187-B791-4AEF-8C41-078F7FC92006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5B321B2F-0985-4526-B206-3AF991ECB59F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B6152410-4244-4027-AB4E-9C67F300A2CE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E1B8F4A3-008B-4850-A1B5-3A6697571F7E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F06AA8CC-3BCC-463A-B4B5-22E1C554245E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B2C4003F-A8A1-40BC-9AAD-0F3C521BAD84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C7C4181A-BE13-4F74-98AF-1ADE8C74C776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0C0E4B4F-8E0F-419B-919D-8A248FC3350C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640F30D2-3E0E-4605-9977-BF7E6EC344BE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F457942F-F329-41F1-A76B-0BB86B72DAB7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88E6601C-414D-4732-B711-3891C13006B7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C84B6832-3F7B-4A16-9B06-8B63729C84C1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29543E49-8913-48D2-807B-C66690512085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A127B5BD-B40A-4EBE-B9C2-4FD09DAD681A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DA281877-4B2B-4A4F-96CB-FBD600C9D05B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364205F7-5128-4BB7-9A57-6D1AB4DCF355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9B4CBB4A-4CF7-4A17-9C4E-12CE0A270711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A12E4A27-4B5A-4EAD-BCFD-F4D24F8EB819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C1758576-17A8-448E-B954-CCD3797E6984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90580122-E48C-4DB7-97E4-72EBADC1540C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7B471DA1-D41E-48B5-8126-5E0EBE66263B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46FC3835-B22D-455C-BF0E-68ECE268370F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797A8F09-94AD-49E9-B8DC-A458F53433D6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FFC775C7-5859-47E0-B015-8C4B5009EF60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B05DA6A-106B-4A15-A197-AF0029A1038A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8DE5DE33-EB0F-46ED-90DC-6AE6CD6041A0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313B3133-C2A1-4267-AF50-3AF6B10A3BA1}"/>
            </a:ext>
          </a:extLst>
        </xdr:cNvPr>
        <xdr:cNvSpPr txBox="1"/>
      </xdr:nvSpPr>
      <xdr:spPr>
        <a:xfrm>
          <a:off x="962977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0D59135-9238-4443-A85B-588E0B3C431E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A4146EA2-B90D-493E-8E00-91D53709FD9F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71D685AE-C70A-4FF6-A099-B720AC7E4363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A26B7D3D-C8FC-473A-AE60-86832524896B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312E3C3C-7EDF-4AE5-9AFF-DEF6EF2FD486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CC15076A-3F71-4D92-82E3-1FF142CEF8CE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F125C0B4-1648-4FDE-AA84-2DB5CC8F357F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35A12C03-845F-4B38-B52E-5BB05F46169F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F428B6F8-056F-4ED7-B98B-99A97097077C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14ED4349-AAC9-46EF-AF67-69EC4A828B99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19A407D3-F827-4CEB-BCE5-FB74220419F2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85A06CCA-5A6D-4DEC-B55F-423F789FE663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6B0A1B9B-C43E-4394-9BBF-D31E6A8E6D0C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58A0C517-13FE-459F-AB94-0FFFC51D522C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805EC6F3-716D-43A3-872B-700E6771C663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15E93334-5729-43D2-9881-D8A74E9C33AD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AEF4AC27-3CEE-453E-9B9A-945582C4CB35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AB925027-A379-4B74-AFE8-18C03B619B7E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01C98CCF-0408-4553-B66D-4D0B05D04483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F6339592-C5F3-4A10-B416-504B21440671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316A4210-ACAA-4021-9912-D2842BEB9442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EE73D576-2A0E-43E8-9DCA-F7CA1615FE0C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1DD71000-2775-4A89-8E52-E53B753A1221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606CF223-169A-4811-9FF3-BA3F1F5424A9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80210423-8449-4010-AFF1-68F84DE7E3F5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50AB4DFD-F1F4-470B-B60F-7B63EA04151E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E29820C0-FA56-476A-BFFD-D11A149C82AF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3E9D49FD-1011-4C47-9D89-815D8904ECFA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DB1E9FD3-6B53-4803-8A0A-F2CFCC5769D4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9F4D7E1A-7F95-4944-8A61-9A64BED3C7C1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4C728581-5737-4860-BBBE-C67C491F3009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3A3ADEEB-81C6-4C48-92F6-8D29192A1217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30386DAC-8862-4B26-A8D1-E9DAC46B004C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184731" cy="264560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7F5035E9-5104-419B-A36C-D85A66B20B5D}"/>
            </a:ext>
          </a:extLst>
        </xdr:cNvPr>
        <xdr:cNvSpPr txBox="1"/>
      </xdr:nvSpPr>
      <xdr:spPr>
        <a:xfrm>
          <a:off x="10410825" y="1711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CC93A341-F3B6-4960-93A6-3FC6EF9ED8D3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19EA5727-1652-468A-98C5-2B2ACD3C2D5F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0055EDBD-24CC-427D-AE93-9080C1BABAD8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601F0783-4DB8-4505-8666-36E7EE41A530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81075D09-E865-424F-A42C-FC421F9B3911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E1D12DBC-879D-4818-B144-098B18D61FCD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DE63C1DD-876E-446A-A75F-2840A91B7D17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2A8C65E1-C0CD-4639-ACA7-F00FD7A363EB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07F7B47E-E4F5-4670-AF55-C936EC345216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EC56379B-622D-4AC5-AA57-35B7D718C7C8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438B17F8-8D96-4087-8183-4A42BD0C301B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7A208691-0CB1-4C5D-BFE7-C4F69B9EFB10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E8DFC11E-4E90-401C-907F-9FC2C968385C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B9E7F03E-5D7C-4828-8C4C-9698CAE0A047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CF4D2ED3-3414-47F5-BCE1-57DDB3F8F39E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9695B1A9-DF1F-432F-AEFA-A4F1906360BC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A37D0494-CC6A-48C3-A86D-0057117B15F2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C87CAEAB-EF47-4D3F-BB8E-95E9B8CF201E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91E29643-4ADD-4BA0-B35B-9B039E0E1EB8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73B93ED8-47A3-4ACD-B33E-4732FBAD7887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4319961A-E7D5-442B-A5EC-5C0C069F794C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D91C4E1F-E8E8-4806-B4F7-CA2F444D3522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54A8988B-6964-4587-BC88-2B637478656F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4CE75651-B285-4D0A-A78F-2BD4DE5DD2AF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A06AF5CB-5E13-4845-B1FA-26649CA5B0D4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7E8025B2-2E77-4696-ADF7-36B1603B3401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C4C92362-5AD0-4466-823D-5E1A46267F44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B68EB617-5FDE-4B64-86F8-13C36D747936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0241062E-2804-4DCE-ACA6-75310FE95389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4960361E-103B-4393-A75F-0B4BF8079124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4A5701F3-FCC8-4FCA-928E-E1DC36005481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5DF884E9-BD83-44C8-82F0-09766C24F983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EE05B9EC-CBB9-4D23-B0AC-03856E41590A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164</xdr:row>
      <xdr:rowOff>0</xdr:rowOff>
    </xdr:from>
    <xdr:ext cx="184731" cy="264560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FEFDDBB7-2727-4928-A936-E159D975D4F1}"/>
            </a:ext>
          </a:extLst>
        </xdr:cNvPr>
        <xdr:cNvSpPr txBox="1"/>
      </xdr:nvSpPr>
      <xdr:spPr>
        <a:xfrm>
          <a:off x="788670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20589C68-CBFF-4630-86A1-A456EEFF8AAD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894E71E5-2435-4627-B323-B9F01214E704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6424D49C-C86F-4005-B5FE-3637C685AA57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8090730-540B-4B0B-A9FF-04584DCFC4A1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35ED0103-92BD-46A3-945E-4149AD82786F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19D28E8D-1053-4179-8E5D-C8599278E8FF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9F893DE7-9D15-4610-928F-5AA24C2BC589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DB8401C6-B9D1-4063-91B5-C391406AF845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D01DFE-3BF3-401A-BFA8-CE1CB426F6F6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935FE8BF-6ACD-4BA1-8E63-23269603FB48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F6C6016B-E610-4CB2-9866-C345F5E9A90B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4D6F53AC-9ED6-4DC3-8F21-B91AE72130C2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AB172194-8C5D-4C61-A684-F6DE42D6851D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2761C189-D56C-4900-87CD-CB917B93D56A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0D804AE8-01A0-4C43-82CA-1B1E3784B78A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77A34E3E-2845-4C82-998E-D013EA3F1D7E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C4A174B-17B3-4813-AA2C-40EA1A71BF6A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B49E0ABA-58BA-4904-92BB-05F7689E8BA4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47A1A0B2-75EE-410D-993A-48DFF21CEC22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22AA008-9E56-485C-8969-3830C9D08406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FB46ADA1-86E0-4E9F-B092-868BB0633D57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3A9DC2E-5632-40CC-9AB1-8E112EAF7967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694472B8-D42A-4649-A08C-024DBBF0CCAB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0028127-C1C9-43D1-A76C-3B8315FFC40F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60262B1D-CDFD-485F-A411-3AB0347FEA21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88F76437-C39A-43EB-ADF8-7B5FF637ED18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7040B6A3-7B73-4FCF-988B-3AE5023AFD33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D86B6673-0713-47E5-AA21-3CC707B49C37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CF877C85-A9C5-4C86-9BB8-CCCF326403CD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3007E195-CC01-439F-A0C2-63F94130F2AA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556473A5-D582-4AB0-9FF3-27015CA2D231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F304AC52-21E1-4C8B-B786-9131BE318811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9355DCB2-AB4B-4C38-84EE-44F5F6B36569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164</xdr:row>
      <xdr:rowOff>0</xdr:rowOff>
    </xdr:from>
    <xdr:ext cx="184731" cy="264560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135DDEE1-1DBB-4B4B-8598-4DA5BCA74B42}"/>
            </a:ext>
          </a:extLst>
        </xdr:cNvPr>
        <xdr:cNvSpPr txBox="1"/>
      </xdr:nvSpPr>
      <xdr:spPr>
        <a:xfrm>
          <a:off x="8782050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0E1D0BE-6611-41BF-871A-EEE7242E5E59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6A31DAB1-D3E0-46C1-B44B-F4789BB961DB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8C69503A-3216-4D78-AAFA-7FC7110C6B1E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71193699-9C55-46A0-9A35-AA1AE2968044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E50107F6-D013-47BD-B0F6-5614F670D78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B811771A-C4B1-40DF-A0D7-0ED5891D55F5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A8C85573-0EB3-4242-9382-DA36C9FF9C72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F1A53B6-A688-40A5-B5F2-A9AFA90087AD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518E1C78-EE5B-40A3-9F76-0F51A8B9AB63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47BFB05F-FDE6-4EB1-990F-4E88FF804B22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377CB8DA-395A-4D6B-8E18-7C24B299F89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5C0D481B-804D-471E-B7AF-130BAABA646E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3FB0CBFA-9C18-4522-91CE-2D8A9EA1F303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A9A7251B-609A-4841-B1DF-3A408C31499B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5D28B315-D919-4D59-B841-81D6B4ADA17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72E6EAC6-FF75-4B15-A503-92CBE3CEDDD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4C3E1BBC-6778-4F7C-92AA-C6F1E11050BD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79DE23C9-13BA-4001-830F-8A414E1065F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C46C8033-5E2E-4EF4-8DA3-D9AAA4754974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FCF2213B-67DA-4D7C-87B2-8AA8D3BFA90E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11721C6-6C5C-469B-88D8-FB789F0671BA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56CD8D13-9849-4B34-A582-C753EA0A81D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8B91D8D2-9B49-45E4-8D84-1C4BB9CFD6AB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CF57EB2C-9546-4811-A143-C77FB0377ECE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DC9DF3C8-D8AF-4162-A9B2-088D5398A037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091D85C3-CA98-464A-916B-D59DA1E0FA87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6CF59935-5236-4C0D-AFC1-E9F9350837D1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79006717-D9D5-481A-95A8-53817B6D8C0E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4259AED5-CC95-42AB-BE9C-7A3D3EE08F7F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460C5CA9-2D39-4A6A-B17A-3A4C61A25A29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015D11F4-7E7A-407F-990A-7F6BE02D7A72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B7EA31D-B8F9-4319-87D6-AB7E940EBADC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9921BC1D-0A49-4CE6-9CBA-D9DA31CF7538}"/>
            </a:ext>
          </a:extLst>
        </xdr:cNvPr>
        <xdr:cNvSpPr txBox="1"/>
      </xdr:nvSpPr>
      <xdr:spPr>
        <a:xfrm>
          <a:off x="96297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F6125C17-D121-4E32-B4D7-DF52B138F6B1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683B20BA-8900-4B12-9EA6-9A65784913E8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F4F58BC4-648F-40DF-B654-A6B7DA5AB59E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760196E-35AE-4441-AF29-D484D947B882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36150C48-DBC8-4BD8-87BB-5C01CD0EE8FA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4ACB59F3-EDD2-4150-9314-30B617EE0512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2E114498-B97B-474C-9599-561131B714E8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73F5AFC2-BBAD-4A4B-BD7F-00F8E09C1DD8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CEB3CB28-5B1F-4D6B-9103-BBB928A0A826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6270B385-8374-4A92-9DED-BE34EAA2D2B0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2DF794E-C4C1-4CE7-B392-EA3EB1D46342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EDA152B4-6DC4-4F8D-BDA9-42F8CF524927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FCD2FB45-A544-4745-9A2B-76BAA35F3D16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C98F2852-57ED-4A21-A153-F88E9FA413B3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4025929A-9064-43E3-9F32-6F11C32C13B2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ABD815A5-366B-4359-BC3D-E7E5D65846F0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E1ADFC8F-DBA5-4860-B485-CFA41D5673DD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E1DA4301-AF2F-4620-B61F-1CFC09DC3FE9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952F38A0-30F4-4421-BBF1-089C9D44CECA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D28E04A4-9566-4606-AA9B-05A7C9BC7ABA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448F85A5-0395-4882-AB62-20B84D6DCD69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0CDBC8D2-FCB2-4514-8F09-24DBCE97A3E9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1D2E2A5D-B21C-4E95-B3ED-ECF5365CD2AB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58D2BF8D-19EB-4747-8F0A-296ADCCAF8F0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4EC4D1DE-F694-45C3-A7BA-7914A7AC4833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8F08F602-EF00-449E-BAE8-C7518B773831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8392E47B-B76E-417D-A6F1-6C781698C8BF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8C7625E6-35D1-426B-897F-620ADC7415E7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61A9F83D-AF6B-4E4F-87BE-DD6ADD6A0D7F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B4B0EFBF-3995-4D02-8868-7EB73D363812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926CB18A-7B81-4D1E-AF46-F126FBC08F97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D92E92F5-A7AA-4EF5-A1CD-4F16B6D715BF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1A14527A-7ED5-4222-82B0-2EA5E4100920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164</xdr:row>
      <xdr:rowOff>0</xdr:rowOff>
    </xdr:from>
    <xdr:ext cx="184731" cy="264560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5329C13A-319F-40E5-9B03-F1A583B521B8}"/>
            </a:ext>
          </a:extLst>
        </xdr:cNvPr>
        <xdr:cNvSpPr txBox="1"/>
      </xdr:nvSpPr>
      <xdr:spPr>
        <a:xfrm>
          <a:off x="1041082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DFA3B5C3-E0C6-4D50-8176-F0DBAF097978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40F36F37-CADF-4C6A-B919-353BD7580451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8F8F3561-5640-45A9-97AC-E18B473F5E60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E2F3B230-6FC1-4002-AFDD-D5A9447A1643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4EEEC0AD-7E9F-4459-AEE8-4716AB1CDCB0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AB3ABA59-E411-438C-B537-7FB21E556469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83097021-5F60-440A-953C-8CC91EB17765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3988C225-F41F-487E-A9CA-D89AEF2F1271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30923DD4-060B-4201-AB33-2AEC3FAE94EF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BCE7D7DD-CA23-4DE7-AC21-13098F3B3AFE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F7BEC5A1-ED80-426C-A385-7F028407086C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3616AABB-A521-45CE-8F56-EB7314D10319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13FA0556-456F-48A7-AAD6-E599ECBAC9BA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BAEDE0B6-94F8-4BAF-A77E-182C393A5ED7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0D8BCBA1-345B-4206-9BBC-F6431963B5F4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3DDE438F-86A6-4F34-A739-81C84674E0A5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67605AEF-0A2F-48B8-8D76-F839E6324D1C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BBFDA55D-AE13-40C7-B265-729AD10391E8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DC5499C1-E947-407C-9AF4-4870D62BDE2B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4D7E65B6-CAAC-4326-8DBF-5D4DA20E6B2E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17D39FE8-E1AD-4E57-851C-03564FC1A332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3273D0CD-43B3-4F7A-8834-8964AD94EC09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EE6B190D-FD70-4F9D-9A77-6AD9706A59DD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381E61EE-04CD-485D-89AD-FBE98C2C9B39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953D3BFC-7266-41C6-BC7F-5C9240A12B2C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5A6662E7-81E2-4E89-AEFB-F76BA1BAD713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B79A70F7-E192-4B26-8C8E-D679AC15A468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49E722C3-3D01-4A82-A441-36442184BA02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7CAB1F34-780D-4C22-9BA7-8A149557C405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86CCE2FF-846E-4BDA-88DB-4BA952BFC4F7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E3FD871C-9E3A-4977-B8FA-A37B917C1682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E7805FCB-89A7-45BC-8C6D-B8656129835B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12</xdr:col>
      <xdr:colOff>0</xdr:colOff>
      <xdr:row>164</xdr:row>
      <xdr:rowOff>0</xdr:rowOff>
    </xdr:from>
    <xdr:ext cx="184731" cy="264560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A0AD81E1-41C3-4102-A78A-87CD8AA9470C}"/>
            </a:ext>
          </a:extLst>
        </xdr:cNvPr>
        <xdr:cNvSpPr txBox="1"/>
      </xdr:nvSpPr>
      <xdr:spPr>
        <a:xfrm>
          <a:off x="11268075" y="243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7593DBB7-BFF3-435E-A883-2FC55B5D9F50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CAD3DD65-1664-4640-868B-08C138957CF6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C5FF7457-73FA-4626-B9C3-E58168B6464B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F0D91D03-BD71-4182-9A6A-1C0F55008E4A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55B93C37-D375-455C-AC48-D0698A572866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69FF4720-7AE2-46C6-9B55-AABE2747522D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8BC6D4EE-6CCF-4F0A-B8AD-0C4C701B1E60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B7A9C953-F3C3-41A4-8C73-232B4454E691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801D1910-DBD9-4116-9093-10AF87615634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F1036E11-31D0-4A09-9D98-822483312181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7FEFAFB2-FFA3-48A6-8444-9CB3D02CA95C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C89862E2-6D09-4138-B4A9-994E1EBADFFB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4B197846-8A52-4C63-9AF3-32305EAE9BBC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D49020E9-75F7-4098-B6D2-7A4B4D3C0E05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184731" cy="264560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A84EFF9E-94AB-4066-8808-6BADF6E33B76}"/>
            </a:ext>
          </a:extLst>
        </xdr:cNvPr>
        <xdr:cNvSpPr txBox="1"/>
      </xdr:nvSpPr>
      <xdr:spPr>
        <a:xfrm>
          <a:off x="42481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396B530C-1870-41CF-8C90-0D9965F8DDA4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0D530054-5E48-4C39-8AAE-5392D643A552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1A47DA42-A39B-47B5-8B56-A595DBC9F426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A5C8E5AA-962B-47CC-9E45-D5B3A3645EAC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B6938FDE-F98C-4391-85A9-D58A524E7686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8A8E3F8E-C7F9-4ABD-AEE9-6F0163B10D93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D0C6A3A5-63FB-4F91-A777-FD7EC0E2CD8E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7F4F654C-3D2B-4918-A7C1-E203066146E6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7F34F3CA-6BA4-4D8E-98AE-39640F4ED269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C70DC8E8-2E80-4B05-A689-129714D88824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D9CF1306-5AAA-4028-8306-6F8A2FA16E24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B01ED87F-DA5D-4CBC-AD09-5B1E8B7A2ABC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EF1D2525-D6F3-4278-BF34-2C755D901D3C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E65AD8E1-BCDA-4663-B11C-5A9FBAAF8A9D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6876A00-F477-4617-AF62-7A6A9969B701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184731" cy="264560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12150163-F775-4F77-BF14-783D1463D4FE}"/>
            </a:ext>
          </a:extLst>
        </xdr:cNvPr>
        <xdr:cNvSpPr txBox="1"/>
      </xdr:nvSpPr>
      <xdr:spPr>
        <a:xfrm>
          <a:off x="4248150" y="479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BF95F2D1-48A1-4C21-AEE3-64B16840BFF9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F3B4BE6E-49A5-4C63-9901-A17E7820DE85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3459CAC8-71FE-4C43-89BD-8CAE2A09C47C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6CDE9D89-7942-4DBF-AA7F-276A82444CE4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52BE0236-2226-4476-B698-2B2BE898F6C9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08F337F8-789D-4159-AA58-F64CFB752ED4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6DE719DC-B2CC-498A-8686-FD3B85B5CDE7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EC586B32-954A-4D41-885C-4749E5B164F5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B5FF34E2-DD29-4CD2-AAD4-3DA8E5ABC936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A32357FE-9448-4E0D-BB69-9290EB71E089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5D55AD0F-F7A6-41D7-9356-B3CC4722BC5B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69B90319-991B-4641-A4C2-FF65F2B70066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902CA3D0-F620-4700-8F73-7EA73169F380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84090701-F891-4C0D-AFD4-08BE301F72A4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184731" cy="264560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4412244A-B619-426C-99C1-3EDF2FCBCD99}"/>
            </a:ext>
          </a:extLst>
        </xdr:cNvPr>
        <xdr:cNvSpPr txBox="1"/>
      </xdr:nvSpPr>
      <xdr:spPr>
        <a:xfrm>
          <a:off x="4248150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43EA3009-19AD-44B1-9F82-7D20BE4A6DB6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38D9C893-66AB-4305-9E45-221541BE7CFF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A7E18B13-12AD-4859-B368-2385B1B95030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6B03DBEA-4858-4EEA-A188-BEDCC4774AB2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98BE296D-AD78-4BB1-87A9-41A26ABEA340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4A6730B8-CA41-4BFC-9F52-D2A150980A07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9D5C8E81-9418-4655-B764-D8BD8ACF702E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4730A442-CAC4-458C-901C-1DFC81E36E65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3B332413-F30A-4A4E-AFB4-914845F69AB2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BA55B73F-E9C1-41A6-A7F5-CF0F7ED79F45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1719FF90-1CAD-4E0F-94E5-85413805CE17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481829E7-EFAA-4E75-8AD4-4AD1CEA4FDC9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9A3AC1A4-50EB-49C4-BE3D-F1C28B52AB88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401B51B1-7DB9-49AF-A5EF-BCB69E2718D4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9586CE6F-598E-459B-9560-2294E7BD9CF0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184731" cy="264560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D402415A-D3A5-4761-9154-65303A382FDF}"/>
            </a:ext>
          </a:extLst>
        </xdr:cNvPr>
        <xdr:cNvSpPr txBox="1"/>
      </xdr:nvSpPr>
      <xdr:spPr>
        <a:xfrm>
          <a:off x="4248150" y="581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D9A37197-6A52-4373-9796-B847C616F6F9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17992E2C-E834-4C1A-86A8-4AE4034EBB36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709E239E-C772-4A8A-AB52-E82D47393B1D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D1A22CF6-269B-40E3-9EA8-CCDAAF6BE418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FC84CC37-C256-45B3-942F-6CD50197FFF9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70E2CE6-1D3A-4971-8D10-DC4A104F37D3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7D6B32AF-5025-4F81-AC6E-26D7CE9575F7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A1975FDC-3639-4370-8742-F0D3759716C7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836B74C7-F582-4CC1-8D1A-90C5957D1962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FA1CE0D8-F7C8-4143-96F5-EA28120DB813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B61C7F29-325C-4FEB-8E93-EC0E6AA027E2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3225AE41-06BA-45B7-93F0-FB74B723C59E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113D6119-9DCF-4344-95F8-285EBDC46257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3A20DE2F-A0A2-48B1-8C5B-55E5545A9E2F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82C5FFB2-F996-4684-8A9F-4D056813A85D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967777F2-CCAE-49AA-B5F8-E2045F7F4CD4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987AA8C9-69E3-4754-A620-27D38AD30B50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CE5EF37E-D062-48E3-8DF9-919207E6BB6D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4731" cy="264560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57102A6-2E95-4D41-AD71-9BAB28679A08}"/>
            </a:ext>
          </a:extLst>
        </xdr:cNvPr>
        <xdr:cNvSpPr txBox="1"/>
      </xdr:nvSpPr>
      <xdr:spPr>
        <a:xfrm>
          <a:off x="4248150" y="5972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874B5E70-D7ED-4436-819C-C8A0E7CB2191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4E211680-F39B-4937-9CA0-281EEDF22451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7C76EEBA-9310-468C-8F23-A0BAEA5C5305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9967292-E5F6-4B8A-935A-58B0BACFAA49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5D49A43C-3B75-43D9-8365-7B047D92DB89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373C8061-119C-44CD-97C8-88C937D2D220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1D88C541-F4BE-4F47-B5BE-ECEBF69D4618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40747C4B-CCA2-4FDE-81F2-A8E8A1A4CDB3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CB9C2A34-E9BE-46D8-8259-919CE3DF5EC7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E373131-2CDF-4CD5-8474-F269D8886984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EBE27FBD-6A7D-4B19-99E0-98BFA78F0162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25CF599A-DAEB-47B1-A8D1-9C27DAF221C6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5F324A93-F061-45CE-8D68-89ADEFD59852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E4F2FCB9-87A7-411F-875A-6E72F39B8A4F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64B2D06C-9AD1-46FE-94DD-8CE00B3064E8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3507BB-1E6A-4089-9B90-AFA68EAE84D7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A223A46B-3C31-4993-8FBB-F5B9F27D5A9B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E9F09AB-688F-46F5-AB66-163EC3DF0516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64816D03-87A1-4056-83D9-EF6BF592950C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CABDA273-F6B1-4FE5-9088-997059FDA1D3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AF017F62-A5D6-4ED7-87BF-ED4F3846EC75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DD2B7A8D-3E2F-4E0F-9020-35565090B04F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127AB72E-03A4-40F2-B58A-BE191562CB62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3A11203E-52AD-4D55-9358-CD8ABE03EE7B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17FEDEAB-ECC8-4E3D-84AD-99161E0F6264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9F030A50-79E6-4274-A05F-2AD61FDC393A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CEA6D8DA-8AA3-4F3E-9BF8-C508FDD1D196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F1A2D276-CF14-4C5B-B20C-2F69048B2AAD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BC95BAE9-17B4-4F88-81D3-0BBB18417D90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0A1B233F-011C-4F11-8DE1-FB87521DC272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CDAD918D-6348-4AC2-B07F-3E76E0230BD7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A73E9455-D6C7-4D0D-AB7C-6D07024A585E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D7F5DAD5-A1ED-4A85-94EC-CF7CB676F18F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4731" cy="264560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243F91DA-35D8-468C-9991-D87E5FDD35C7}"/>
            </a:ext>
          </a:extLst>
        </xdr:cNvPr>
        <xdr:cNvSpPr txBox="1"/>
      </xdr:nvSpPr>
      <xdr:spPr>
        <a:xfrm>
          <a:off x="4248150" y="614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B61838FA-DA1E-4A28-9A7D-8D3347B26613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EA10640D-24E3-4695-9486-86EF7BC1C878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8BEDB5A6-B77A-4AAC-85B7-7FE67AD9C9B9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BD503A79-BAA0-4359-9592-9A29AC2886E0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1ECC3D6D-4A0D-438C-BA66-0E7828AF2FDD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831659D0-8657-4339-BF27-B68B2DDC076C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F7CE0F04-5A47-4BC6-9C10-A7B27B4A7E06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B01FA589-9207-4ACE-8DAC-71D9196104F6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03E0312-CBA4-4A22-8862-8D4877CF77B5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7003D1E0-0C26-4ECE-AF1D-637C06489574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7553FD2A-75B1-49CD-9FFE-639979080DB6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7FADD545-2147-4161-8261-FC6EECAB781F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0BD7DCCE-E932-4FDE-A091-2F9018C09E64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D9BEA7C2-D6D7-4217-893C-2613857E64F7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49BCD738-8618-4B8D-957D-FE0B95C58FCA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35DA3361-4524-4A9C-9FE5-7032A66059C5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415127B6-CD02-4C45-B57E-068FCED1481C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DE4E379E-AEC2-451F-809E-E40881BA31EF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184731" cy="264560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705790B7-C860-48A1-8482-1CF7C81CB646}"/>
            </a:ext>
          </a:extLst>
        </xdr:cNvPr>
        <xdr:cNvSpPr txBox="1"/>
      </xdr:nvSpPr>
      <xdr:spPr>
        <a:xfrm>
          <a:off x="4248150" y="682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184731" cy="264560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07EF3A91-E52E-4415-8524-2DD208D6B33C}"/>
            </a:ext>
          </a:extLst>
        </xdr:cNvPr>
        <xdr:cNvSpPr txBox="1"/>
      </xdr:nvSpPr>
      <xdr:spPr>
        <a:xfrm>
          <a:off x="4248150" y="7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A70F56D7-1120-4BCA-94E1-3CEF54408E0D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B7706699-7320-402D-86FC-A03FE2EFFF86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37098D58-F3EE-47DC-8B03-50B10D444757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AF1B400E-45A2-4285-80E5-30BF8F28D595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8CD1D020-113D-4828-9731-7C3AE7180D6E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B7E056E9-0928-43B5-A1EF-0070BB379BED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54A66AA7-7E44-40B8-9AB5-0BB44543296A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DD7E214A-1201-4032-AA14-820ED6AB8055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2DB00216-BB7C-4F45-BA53-90A71671D4FA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CDEBC8A6-07A5-4C96-99CE-056C46C10568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39FA76D7-D354-4A68-B43F-768395C175D5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FC1355FC-751C-4C6C-B73F-11A7AC7AEDB8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7C19E6A4-3E5D-4481-A8AD-ABCDF3530C87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C0C9B437-1323-42B0-A2A7-2D483E1F8DA1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C9B92F04-5BF5-438F-8059-0B116E610220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4313CC5-8FAC-4EAB-B12B-BBCAE5F128AE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B7732896-5382-4F3B-B86E-47CB8DEA37A9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B318691A-B3C5-48D2-B41C-F299B432A03F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B5239A18-16C0-43B1-923D-D37FD1CE304D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809B31D2-FB6F-4D91-AA9A-154EB2822E6B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063599A8-1118-4E32-A885-AB996E200848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D62CD450-46A6-4996-A2C8-ED79ACEE2676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444C8484-3CF6-4768-AAA7-86FC24BD8DA3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48C0C31E-A49B-490C-82B5-5E29BFD08418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64D49C79-E5DF-4D4E-BEB7-FE43ECA67CB5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A779D93C-E052-4418-B8D6-6F9D7E05FBEF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D62D3D79-F85E-4AE4-A648-E6EA3072A6B8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D5E96C84-4361-4F5E-AC32-B3AC4C8CCACF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AE1DFF15-5F2C-4E49-8CCD-8B6EBC0CE28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41198609-A3F6-4663-AF07-1358B0012C19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B1A80F77-972E-4D4C-907D-6E206E2CD097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52479C16-EC06-41A2-88FF-39F454A7A613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9F20419C-294C-47C7-AD83-5E05D4BBE705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82277156-0B3F-46D6-9B73-BF62CF211025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CC29626A-3D1C-4D30-AE8A-B86C510E3856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B61688F3-65C8-4B21-A55D-BE6A1E3B43E8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C138DD8B-5DB6-4076-9408-3FF98239E3F5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A41AB635-71B3-47D9-8871-FFCA9C38D6D3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43B89396-FB01-46EB-9151-08887B753638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0CFA63A0-6CE1-4E11-ACC6-42E3F7C0465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D7FAF0C5-E86F-4C0E-94EB-4D788E68C4C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58C8275-CA85-4E73-AC25-94497089FC9B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01A34179-4434-441D-9892-3695EC8102C7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9939E0A9-A72A-4E63-8ECA-17DB166FD58A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6FE19CEA-D4D0-4D1B-89D9-DD7DD5891099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17C5D809-CC6B-4E05-BABA-454B07941BB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BC84E6E3-94EC-459F-AA9A-966FB0E858D8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C916F037-4BB0-45A1-AB8A-409E1A4C5873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23D2AC75-DD36-4260-90F0-0250114169A9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F2186B5-F17E-46A2-BBEC-DE72AA6B956B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E8C1C769-59FF-42ED-83D1-CE9F25100F63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0C487E37-31BA-4B67-A7C7-8E5F819E35D8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DD0D57CB-018E-4498-A816-F35C7B47A712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7D63B17C-618E-42CB-A824-C429925A6E27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8685F8A5-CDB2-465B-95D0-BB388DFFA8A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B679BF90-2411-43C0-84FC-456938E70CB9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2A151F33-F964-4703-8D89-DF87EE5BE85D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184731" cy="264560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E26B1B6C-D4A6-4B35-A48C-0BE5E1382490}"/>
            </a:ext>
          </a:extLst>
        </xdr:cNvPr>
        <xdr:cNvSpPr txBox="1"/>
      </xdr:nvSpPr>
      <xdr:spPr>
        <a:xfrm>
          <a:off x="424815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B2E79E0B-8B71-4F72-A651-7FE56510FAD5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1FC60108-5825-47DF-8938-BF224F13F0DA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16FFE25C-8FA5-476A-AAC4-8DD500B3D301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1A3C0703-77CD-464D-8E51-E4262577CA2C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A4EA6BB9-DB20-4794-92D8-E0678802D841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E630B0B4-61B1-45F2-A188-0CA881ECAF24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E8611601-24FA-4A62-8C30-A4677B6EA91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11E062E-7738-4314-9259-087B251B6C70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F00A6D5C-2FD2-4D7D-9399-D5060361BEB3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4E1FFC15-83EA-4007-8A0D-A3E4C1C8CF5D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79205A56-86C4-4FE9-BD7D-DB70D862C4BC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5319532B-5CD5-450B-B782-A93A3CC881F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5826CDED-4AAC-49CB-9449-D142DDD4A81D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10E81203-1741-4F3C-9309-4AF13E8EA9D4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DDDFE7CC-7A52-413A-8FAE-C98E44896EE6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CF5B852A-3E72-4C07-B965-362084B0F676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41BFA47E-32BD-4ABD-BE4D-FAA07230F852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F7591A71-5CE3-445C-BF0A-47F0054AC2D1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DDDE3F63-BDE4-4EA4-A93F-EE377B39DA9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4AE85DCF-848C-441E-A73F-5CC240BD6DCE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6897EEE9-73E3-4E2D-A5C7-CAA3693D7BA6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4634CB8C-B0B1-4ED9-B5B2-8670F558552D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2A5BFECD-B3E7-4314-B8F3-E843EE0A6A05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850800FA-5597-4552-BBE1-AE6ECD890DF6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7ADF4BC5-CD18-4ABA-B005-0DA12F4B9CC1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157A0AE5-9162-4857-BCAD-FAF317A706B2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E8CB6E5C-01AF-4005-82B3-F4C94FCF219F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A66AAB50-C51E-461C-9223-414C0F7BD80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079D678A-F615-46C3-96A0-BC1BF485B50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184731" cy="264560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7CAA9418-E1AE-48B5-929B-F1281703B0B9}"/>
            </a:ext>
          </a:extLst>
        </xdr:cNvPr>
        <xdr:cNvSpPr txBox="1"/>
      </xdr:nvSpPr>
      <xdr:spPr>
        <a:xfrm>
          <a:off x="4248150" y="922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2CBAF7BB-06D5-4EC7-AB71-698066A267D9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4B9C07A8-AB1A-4FE4-B4B1-2FDE8F77F5D6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2CB074A0-A18E-4257-99E1-CA10323A9ECF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6D19C045-C870-4A75-8E41-86A2D2DA70F6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B69A08AA-57FD-4845-AEA2-C29AAC34704C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616D7991-1CE5-41E4-81B7-31BDBA5FCEC9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A92B922A-2F96-4D12-B071-F1DB3162C29E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1D1F9870-935D-43F8-86DF-F58C28EA8657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4809043F-4877-40B4-833C-FACADFF4477B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D687B554-A9FC-4828-87D2-F7593EBC9D9E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A57FFB26-0822-402E-982D-EC5F782647F4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A49A7C25-DFAC-43DA-8E54-3B7F59D6EC1F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E425B918-7BAC-4623-9FD2-396CBD2D6277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619D80FD-9628-4894-B2F1-297F556C3776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04E85238-3565-4CCE-9871-A4A60C7A4542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90B06C57-0766-48FE-BAA0-176AB0CBBBE4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E5B5870E-2744-487E-B424-BCD4BA94B205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E474EEAC-9E59-4227-AA50-6F5B3A230D67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95CE52CF-5D3C-4A91-8169-EA14EC74469C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89B147C9-96E2-4C3E-9FF8-382D2C0F7284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B86C5513-74CE-4D50-8654-D48722E3D157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FDDFC0F0-F428-459D-A27D-452451CD3E1B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7712CC72-5ADD-4FFE-9FB2-14400B319660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46D91AF3-7F18-4753-8BE0-9584F22B766E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29A435F2-82B4-4F1F-8301-5CEAA85FF62F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61F2EB68-A569-4984-B211-0A1ED8E577EC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65E9D3EB-4D61-4D22-B9F1-FC65014EB7B3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9C1410D-56EF-4140-9F3B-65E85035C88A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D1A326C3-18A8-4D4C-B89D-02EA91156A1E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BCE96867-C84F-455C-8F93-298AD5A015F2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0C757C03-09CB-4D0B-96E8-DE54E43484D7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84731" cy="264560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DE378D33-A32C-4B3C-849E-661B9ABEE1D5}"/>
            </a:ext>
          </a:extLst>
        </xdr:cNvPr>
        <xdr:cNvSpPr txBox="1"/>
      </xdr:nvSpPr>
      <xdr:spPr>
        <a:xfrm>
          <a:off x="4248150" y="496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184731" cy="264560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17B8EC72-83FB-4B18-A752-18715EE9F848}"/>
            </a:ext>
          </a:extLst>
        </xdr:cNvPr>
        <xdr:cNvSpPr txBox="1"/>
      </xdr:nvSpPr>
      <xdr:spPr>
        <a:xfrm>
          <a:off x="4248150" y="51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41</xdr:row>
      <xdr:rowOff>0</xdr:rowOff>
    </xdr:from>
    <xdr:ext cx="184731" cy="264560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A876AF24-AECF-4274-B8BD-07DC77026408}"/>
            </a:ext>
          </a:extLst>
        </xdr:cNvPr>
        <xdr:cNvSpPr txBox="1"/>
      </xdr:nvSpPr>
      <xdr:spPr>
        <a:xfrm>
          <a:off x="5257800" y="7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EA46F462-D6F1-4BD1-B2CC-6F07E2FCB742}"/>
            </a:ext>
          </a:extLst>
        </xdr:cNvPr>
        <xdr:cNvSpPr txBox="1"/>
      </xdr:nvSpPr>
      <xdr:spPr>
        <a:xfrm>
          <a:off x="6153150" y="7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85D67768-6BCF-46E7-B07A-23994A390AA2}"/>
            </a:ext>
          </a:extLst>
        </xdr:cNvPr>
        <xdr:cNvSpPr txBox="1"/>
      </xdr:nvSpPr>
      <xdr:spPr>
        <a:xfrm>
          <a:off x="7000875" y="7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17E64E20-A1FC-4551-8825-4D222C6CCB45}"/>
            </a:ext>
          </a:extLst>
        </xdr:cNvPr>
        <xdr:cNvSpPr txBox="1"/>
      </xdr:nvSpPr>
      <xdr:spPr>
        <a:xfrm>
          <a:off x="7781925" y="7172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459D208E-FD7E-4965-A513-833B73169CC2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A1A9EE92-1D26-4A67-A667-F0922146D13B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B4FD47B2-50B5-4E48-89A9-59C7E04E7FEA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FF63DBDE-DA11-4162-B6BB-654ACAB25618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A4409CCF-52CE-4852-9AFC-FC5E932F7B3A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F24FB8FD-03B4-4427-B08E-4412D2C91869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1DC44DBD-8BE5-4FB4-B956-5C3D9E1EC13D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C33C069D-123F-45C1-B030-8EFD4723CEA2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AA91B69B-EDC3-4D9B-A0FA-94211076BCCA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C1ABFF21-302B-4474-9A9D-5CA1F03BD6D0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B53F3EE5-6C29-4DE2-841F-CD2599258B31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2786B742-4358-441A-B3FE-8ECDF2C45395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A7EDDFBE-A045-47B6-BE34-60531C76F0EB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184731" cy="264560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69DFB357-39CA-4F15-804F-F35C9389F0FF}"/>
            </a:ext>
          </a:extLst>
        </xdr:cNvPr>
        <xdr:cNvSpPr txBox="1"/>
      </xdr:nvSpPr>
      <xdr:spPr>
        <a:xfrm>
          <a:off x="4248150" y="751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24D1A5BA-2569-4622-A400-0F5E946BD626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9AF132A2-921E-4825-8590-51CEEF1FBF4A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711DBD72-BFA3-4589-974C-C082CCFBFCDB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05DA5B59-2453-4E57-ACEA-FB3F759A2502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74B02070-1507-4604-AAD8-B9A09DB1505B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D552D56A-84D5-4AED-9701-2840E33029B1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FD1E7332-9FE9-4981-962F-1772881B6117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5F032671-B914-4DAD-B87A-6F03FD540DB1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E0B313D8-192D-473D-B5BD-2946DEA994B1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9D481907-20DA-4646-9954-4943FFE5E7FE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1C2C25F7-FA12-43B0-BE02-6FB045FE896B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184731" cy="264560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CD24B277-AECE-44C2-A223-664CC6F7AE1E}"/>
            </a:ext>
          </a:extLst>
        </xdr:cNvPr>
        <xdr:cNvSpPr txBox="1"/>
      </xdr:nvSpPr>
      <xdr:spPr>
        <a:xfrm>
          <a:off x="4248150" y="785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29599E87-8BCC-4C48-9C64-BA6D4AD3ED94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40FCA13A-B054-48DE-8465-0767306367CA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06BF6E06-667F-4669-A855-36A00CF0BA5A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1CDAE01-1118-4A69-B472-0A69F4525949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CD19DC69-F450-4659-B3C1-AE8F1B760390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DEA4586B-56FC-4175-96D7-553EEC863AA8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7DEFD76E-2C1F-41E9-8CE7-8EA36FA4F1A5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2ADB34A7-062E-4483-BF56-65479AFD2873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5614ABEB-64F4-49B2-B315-30C3350E6560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E8DC6BCC-B627-472B-8A0A-6307D859440A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6B04A035-DBC2-4EE8-AC9B-762789481925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E797C231-8A61-4D81-9020-1F2138445874}"/>
            </a:ext>
          </a:extLst>
        </xdr:cNvPr>
        <xdr:cNvSpPr txBox="1"/>
      </xdr:nvSpPr>
      <xdr:spPr>
        <a:xfrm>
          <a:off x="4248150" y="768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91466D3A-F8B4-49E3-A683-13D3B30C6751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B591729B-AF34-466A-9F88-230181B2A244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63A3519F-DABD-4EA2-922B-71E97C701CFC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A3E2244-0930-459A-A834-767782F3212C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C26654E2-4973-4A99-ABF7-0BBBC3B7F1E3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F809FD2A-3151-4C9A-B627-8E7C3D387520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9DEF8BBF-760D-4A16-AE08-380E2F65C403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D6F7568A-984C-4761-9BB2-4AA99273C8E0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F7FF7E1B-AC90-4AF2-9E51-A7B9881B7DDB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742CDD90-06BF-40C9-8EDC-7C6C61832107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64AF9C51-7A45-4C2A-A92A-1788E86C0A4E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21EACB68-6ADD-4610-B963-3A93796C937A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5851566C-5B55-4768-93FB-EF12D98585F7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9F7FEFCC-5E56-49B3-B2FA-CE93B2843742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BF08189B-7D39-4331-A2B7-62F3D894863C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57E50F19-07FE-4997-9D53-4CECD9232D87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A291B018-0430-437E-BF79-8CBA6FAD121B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AA4FBC95-BA0F-49F2-8E6E-A22E4A20FB98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77134130-1406-428B-8AC4-B81F9DB03030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F4CB1F58-31DC-441E-A96D-3F975ECA3091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7C8BD840-9016-4988-9B78-970AB07C94E5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8CBF5F67-84E5-4A35-BA2A-D5C92BBBC475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4ABDE395-5D8C-4259-9B5E-B71C4800133F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5EF18BD-19E7-41BB-AD56-854E3A63D953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B6D82B1C-2C9B-4C60-8422-8384B0EA6B0A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AD7137DF-C5F7-456C-AF29-4EC137EB4AFA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167856B1-4C73-41E3-8204-ADD9DAEFB889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3F27B7D8-8E51-4E40-B398-A2D0DFF55000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77CF7ACE-5EC6-4458-94E8-048000037E78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184731" cy="264560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03B83499-0E26-4669-B3C7-2F7C784220CB}"/>
            </a:ext>
          </a:extLst>
        </xdr:cNvPr>
        <xdr:cNvSpPr txBox="1"/>
      </xdr:nvSpPr>
      <xdr:spPr>
        <a:xfrm>
          <a:off x="4248150" y="940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0</xdr:colOff>
      <xdr:row>51</xdr:row>
      <xdr:rowOff>0</xdr:rowOff>
    </xdr:from>
    <xdr:ext cx="184731" cy="264560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C857D18C-E5E4-4994-A052-CF341799A2A0}"/>
            </a:ext>
          </a:extLst>
        </xdr:cNvPr>
        <xdr:cNvSpPr txBox="1"/>
      </xdr:nvSpPr>
      <xdr:spPr>
        <a:xfrm>
          <a:off x="6153150" y="8886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E6ADC9FA-4CE1-4DC5-92C4-AC53C0126E7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AC7D4D67-4C0E-4FEB-B45E-EB148F391F1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F697B0A9-06CB-4544-925A-639F135EC28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79AF7684-D858-4134-9A6C-1E14CEC14FA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F4E29BF6-36F3-405E-B193-DC9453DB4A7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37BF9886-4C9C-4251-B1E1-C51B2F1686D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0E94B7CD-303B-4CB9-859B-2BC08D1EAD4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F6140F46-78DE-4EB0-993E-ADAD3B4CC9C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ACBB42C1-FA39-4009-BC18-E053EB2E416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12535ABA-32F4-4F01-B363-FD33C4D8F4B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D2964B22-4DD8-42FF-99F2-11DED6728F4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39CEC942-0DAA-4279-9540-A2A1B6BF7B1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E4374925-9E95-43BA-91CF-AE1DBE6D29F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BDAAB2A3-4B15-456A-AA9F-92AEBD3C2B7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EE5CFBF7-95E2-4A34-AF0E-F926A674C4F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5953495C-53B9-4AF1-80E2-868D39AA584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22BB989B-8B2F-4325-877F-6FBDC536BDC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7BB59EA9-27EC-4CF3-BE56-EBA541B4291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EC514851-C579-4054-A2F2-D8B7158C9E2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C935B374-220E-4304-B8C1-6F939167FF1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554F5B7E-0764-4AA4-92AA-3B7079A23A8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AE504412-2C68-4C88-8F7A-5876B46EF76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A15974A4-7417-4453-B783-43956293072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69FAFF2B-0F3F-4C3E-A36B-9EF1209FC9E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8E6AB97C-2AA4-4C7C-B146-875954EC415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B9EA3E01-C3E6-4AC1-85F1-AA9B3A71E43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31F4B780-038F-4406-9CB0-4C93C76275B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0C039E21-D621-4CE7-B8F3-0E4A78C6F06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BBFB64EC-9BBB-4553-B43C-2DF9A0910BB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77B2DEAC-B2C5-4523-9228-4063EFD6EC9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F271C707-65BA-43BA-89E7-AA81DCF2C9F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604CB34A-5A42-4A23-9822-647220D78C8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13</xdr:col>
      <xdr:colOff>0</xdr:colOff>
      <xdr:row>164</xdr:row>
      <xdr:rowOff>0</xdr:rowOff>
    </xdr:from>
    <xdr:ext cx="184731" cy="264560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D2B8AA55-DC6D-4E89-B2AB-23B6EA28A6D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7FCEB733-F3A5-4ACC-9267-7904131E8BA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27E678C4-27AC-4513-AC28-CFD17AB765A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0033A655-9C35-4E3A-B74F-74F523FD005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3513B1D8-AF11-481F-8C82-29C05153A15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BC2AA8A9-9386-467E-9DCB-C208A322DB9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6E7A7AAD-B072-471B-8345-645D0AEB413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1AAC6E31-6B81-4EFD-ABC2-732583ACD65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B212CA9E-3737-4D03-A856-F5D3AE1400F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65B82777-5575-4595-BDE0-9CBFEF57B9D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A3CA1A63-E4A3-4578-8CA7-628E0D06020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AE90323F-0128-4AD5-BBB1-168A65C25DF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4C29F7A4-8EC1-465B-9893-C6C3EBB7DC8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01BEE040-C5A0-4DFA-ADA2-AE7C747033C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85A7C92B-A261-48F9-AB92-24394910541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D9F9D3F1-7D31-42C7-AE83-C01752E589E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B0DF4A6C-3FC6-451F-906D-E2C949943B5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8795B387-FEF1-476D-8019-228C741BA2D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9F27F256-F03F-40F1-88C3-7D713486AF4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CB916364-D449-47C0-8AAF-3600FED6BC2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6D831C0F-F932-4DDA-9B4B-CF97027D19D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924F7C70-69DE-40DA-8F5E-ADB9668AD894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666EA8CC-453C-430C-95CA-F866BAAC9DE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C722ECD0-7F35-4E25-A40E-EF776F9A998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A986B76A-30F2-41CB-BFBA-A4717713AD7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560AC346-CC5A-42C5-9260-F9261AA54394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750B8853-0568-4AAA-89F3-8126D685006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1A70CCF9-CD0F-440B-AF0E-F63315AA53B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EE493E5F-90E3-41A1-A442-73BECEA9E55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FA15B625-DA51-4828-8D28-FD0C4C8B1B9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6FF00FB-D04D-4463-916A-3B2959F0E68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440CABC2-E19B-4922-9F13-84764A596CB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2CA32969-C619-466E-80A5-AD52BA188FE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14</xdr:col>
      <xdr:colOff>0</xdr:colOff>
      <xdr:row>164</xdr:row>
      <xdr:rowOff>0</xdr:rowOff>
    </xdr:from>
    <xdr:ext cx="184731" cy="264560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E1CA788F-4EC5-4A8D-A28D-0EDCAEC34BA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BD671336-8965-4BEC-A55C-242007F3D8A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EF92B3CE-4774-41B4-9D3A-65807FAB326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EFAD5FDC-D146-4B30-8758-86254108283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70268ECB-2E68-4841-A31C-C01E1985E78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11C18140-2B3D-489E-89BB-67F28FAB6AA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32424B88-F0AA-41CE-80A5-1FE5676F55F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5B9C708-FDDA-4F19-9268-1857E84F895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18D14CDA-8E66-4945-A443-6916B5CCCF7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47754850-8C30-4206-99EB-1B376ADC4F9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18CD59E8-4573-4EF5-B0AF-C62F62B0BA9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E93263A6-8593-44A2-98DA-037137CC7F0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91DDBA13-A8AE-4BEC-BA84-6F9EC16A31D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A561BB39-C882-499F-99FF-D7C20751D28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6EA9E588-7EC8-4143-BAA9-D024186C3BB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36BCBF4E-CC61-419C-BCDE-289F8DAFBA1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B35E24A8-F21F-4AA4-A644-E4648D873ED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1F2CA540-D60F-48D7-B9B5-79B8CE4794E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FFF2DCCD-A752-491E-8634-08A0F17273B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39AECA91-83C1-4E21-9D66-CDE71007693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457CCD38-295C-436A-B79C-BF8F59C3B83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0BA4265B-7999-4442-AD6B-7AAF4D41E51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16AEBE17-930C-46FE-B635-AB9888EFBC1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F318AAAA-4917-4621-8B1D-7EBD2ACA740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38B2ECB3-3020-45C7-B493-62C68E13D91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7C80527D-E212-47BF-91CD-3640415F2E4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CE9FDE89-6C7F-4F1F-BBE6-C13FFDD2BD5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AE0A08AA-4DC0-45CB-9789-06653865F0A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DBA03EB4-7B71-4AC4-9F5A-AD41BEF98B3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A18D3BE2-A69C-4CFD-8E72-24A423F3228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E83A8492-74A0-4986-8AD5-67175A0E3AA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0CB46E9C-781A-49F7-A7C1-BD5B45AFD98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3EA4C7C0-1D34-4EE2-B941-6D30FC31DFE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164</xdr:row>
      <xdr:rowOff>0</xdr:rowOff>
    </xdr:from>
    <xdr:ext cx="184731" cy="264560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3BF64E1A-4FE5-4E83-AC19-349B41AC8E4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1BDAACA2-BAAF-4627-83AD-4A77FD9874B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9123395-3FB7-4656-BB7F-7445201F750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4C9DD09D-F7FC-4DA0-9AF7-66CF57AC1B0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7802867B-6063-4F8A-B3C9-89BF103B50A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EEBD30EB-8EF5-471E-ABD4-74125734334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7B8B2A4B-9B24-4393-82FD-098A32DCD394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826D2B7A-DCA4-478F-B4A1-F5A4F3B5D22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039B69F4-C0C8-4528-887F-62514F6E9B9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251187B9-12EC-4063-80E0-46D9F7001EA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511A4E26-A1AA-46A0-8138-03FD6839E4B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0D5FC6C-A4D0-4AA1-B08C-DE531051F88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FCBED678-AA5B-4A66-A86D-CEE990CD0F8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8672E83D-2ED8-42BC-8970-A1C62F18AC8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BE88D318-1127-40D2-94C2-3CFDFF13DA6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43E6DF5D-7AE0-4A0B-9D76-BEFEB846C9D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8D70F899-3726-418F-9882-28746850255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A5CCC853-8251-4AA4-B030-5C378D40990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D174035B-C7A4-4C5A-AACB-973F42563A4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98F5E26A-B523-4F8E-A109-BE1AF4CA55A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89C1A841-A772-4A5E-BEC4-3DA0508DA4E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704E6088-2DFC-4B91-9736-822ACE2A4F0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DBEDA346-FF6F-47D3-9A6D-F648332DA20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1C687792-0936-4681-902B-F21B7BA2C6B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1DB6B763-CF8B-4C16-B9BD-8617C28A96F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9D88EEB6-65A4-405B-B7E0-F5974FF63A34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C19615AA-4A2E-4449-AE88-AD11863F6D3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6D67FC6D-D01E-4661-8306-98A7B59AD47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014B96E1-E511-41F1-823B-68175545E41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5B33A140-EF87-4BD0-9705-C3CB2802C8D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F6CB53A7-ED6F-428A-8B86-E7478587BF4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37A8F0BD-726D-449F-AE23-541D700E804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84A19260-0146-4BD8-B47D-03F076F146AE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164</xdr:row>
      <xdr:rowOff>0</xdr:rowOff>
    </xdr:from>
    <xdr:ext cx="184731" cy="264560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242C0DD0-9527-48BE-B6B4-4ED230BCBBC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C65F411C-A9B6-4B46-9A3A-8B94174E131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A38EAEFA-F5CB-4597-8330-EC2B175E497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0BDFABE2-F079-441A-84EC-AE00818C91B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50BF108F-F6E2-4E28-95CE-CFC7B1400221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73B1CC84-E69B-42D7-8D91-FE38D545A32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ED863BA0-0AC2-4C8D-9CBD-649A523D1DF8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A36FE6FF-6EB0-481A-95AA-9B88A2B850E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DB9945DA-5CB6-4B07-8389-ACF810C4D8D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93ADABD7-8F9E-458F-8363-AB0F152DD7E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91AC6675-003B-4F41-A56F-CC277191134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B4B1F055-B4E4-4371-987E-9A74CE5A2A7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447ED5F1-510B-443B-96B0-970D3FB143C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1F428AFB-F2E7-4C73-B909-822E99C4B71B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B02EE704-4762-45DA-A34A-24B0875880E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A301E3D8-1480-4489-81DA-37B4BAB95AB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ECDEE34A-A220-4F82-AEE6-2679ACD47FEF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B6CC1561-1DF1-4215-B5BB-2280DED66ED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D2EABA1E-4312-4AC3-BCA9-91262BB91F82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8468BB41-7D8F-4D2D-AD36-BE33894D11A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ACA8DF8B-E758-49BD-ACA8-ADA803870F5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A0C5F12C-9866-4071-8F77-37A4666B04B0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900F007A-E09B-4E31-8D26-A183EC7280EA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1E767E9C-1845-4568-824B-FE8EE4D19F8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DA21FA7B-F9E0-435C-884A-EA0C8D34FFE7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87FB0D86-75CE-46B5-94F6-B23AE85C616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D03D3E02-8B2B-4DC6-BCA3-4665CBC6015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3FFAEF15-1D22-40AB-934B-D89061CC553C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9AF68C95-7ABB-44B1-920E-F749C7404EB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476324C9-D452-41E4-9EA7-7E1B73F07CC9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D3C99865-23AF-4EE6-8829-8452C55CA326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927A5F16-3167-4586-9D47-2B1D381B1D65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F1732A09-A700-4FE9-91DD-F6EE057612F3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17</xdr:col>
      <xdr:colOff>0</xdr:colOff>
      <xdr:row>164</xdr:row>
      <xdr:rowOff>0</xdr:rowOff>
    </xdr:from>
    <xdr:ext cx="184731" cy="264560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E32F2682-B000-4C53-87FC-FCFBE8A4E86D}"/>
            </a:ext>
          </a:extLst>
        </xdr:cNvPr>
        <xdr:cNvSpPr txBox="1"/>
      </xdr:nvSpPr>
      <xdr:spPr>
        <a:xfrm>
          <a:off x="8934450" y="2823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58435E-F0A2-4B44-9E6B-8025F21F72DD}"/>
            </a:ext>
          </a:extLst>
        </xdr:cNvPr>
        <xdr:cNvSpPr txBox="1"/>
      </xdr:nvSpPr>
      <xdr:spPr>
        <a:xfrm>
          <a:off x="10982325" y="458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278A04-EFAD-4800-A9EC-C07F789D4317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A7EEFFA-A9AF-44A4-B5C8-5252E9DA6775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71AA4EB-E23F-4518-A8CB-47189B53DC4F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32EBAC1-6DE7-4F9C-AFC3-52F2D5711F26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20E5084-3254-40C7-8E91-D4E38F46DF6F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84EA071-81B2-4F3E-99F5-35A6B2BBB3FB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70DDE7F-F61F-4B55-9E31-185741D4FE77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EEAC756-4AC9-4B7A-AFB9-1191BB5588F7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1A1A76E-83E3-4ABF-B1B7-0B5CBC7E5699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AD818A-5BC7-4FC1-A379-4E8FA3C5BD69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AF4F925-0D03-4134-860D-62457B2AE729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F526B31-ED0F-47FA-AACC-F7DB8C8A8765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789D0DD-E08D-46DA-AB6F-0FEAB3A42EC3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D5D237-B577-4886-B10E-ADC04C28732C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149F7FE-F00C-4BBE-90A1-B0761DB78C4F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73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E8BCEF9-9AA3-425D-8293-48CBC1AC5C33}"/>
            </a:ext>
          </a:extLst>
        </xdr:cNvPr>
        <xdr:cNvSpPr txBox="1"/>
      </xdr:nvSpPr>
      <xdr:spPr>
        <a:xfrm>
          <a:off x="10982325" y="1264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C5F9C82-5CF5-4C83-9362-25715766591F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B6D9843-46C8-4235-90D0-D88E35754E50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0BFA411-1739-4E84-B3D9-6FC844A6E8A3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8EE0CD5-8C64-458F-A972-8BF667E55015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ECECB8B-49A0-43B4-80C2-546CF39A66BC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D62BEA73-DB20-4715-9D00-685FB3735D11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68755D4-4090-45CC-9E42-ACF0EE1144C9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3326271F-4EB5-4EBA-BE03-23396BD09AB6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647429E-3697-41F9-8193-86FA3A37D756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E0CFE40-1CC5-4178-AFA2-40EDC68196B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53533F2-B165-442E-9E89-80065267CE63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2442BD6-FDC9-4E04-948C-34F74BDBA0B5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D2D2813-A429-4722-82CE-D82498DDA07B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5EE00A5-538C-4633-A6B0-94F1143D1208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FD99806-25EB-4A96-ABA3-805F6BEA261D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B54D079-6651-483D-8E34-93C3C107F904}"/>
            </a:ext>
          </a:extLst>
        </xdr:cNvPr>
        <xdr:cNvSpPr txBox="1"/>
      </xdr:nvSpPr>
      <xdr:spPr>
        <a:xfrm>
          <a:off x="10982325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F867312-D0F0-4133-AC37-3AB07129C983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8FE76C2-86B6-4B59-B1B8-8BEC8CBE320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8829785-DFE9-44E5-998E-5DDE647DE33D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25A5B2C-1E7A-4789-81D3-24496C73FC09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A2BB079-2CBE-4346-8A72-53F96D8098D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8383099-90EB-4663-ACBE-C7D3A847FC6E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A1BABC1-9049-4C04-93BA-659AA357BDF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B73F5FA-7040-451F-9ACC-2E8B084C73B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F73CD18-A09C-4911-BA7A-EA6C7F8B998A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F6FB1E53-07B2-4605-822C-138F0B597D00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6031914-DA6B-41D1-8E9E-A1E764A6CC90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92F5B6A-6441-4B52-B932-CC8074EFED2B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EC409FE-6413-4AC0-8B6A-BBFA3ABA8DBB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46AC43E-6E50-41C9-93FE-603D4ABB2B72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B054593-8F21-472F-92D0-F14F48754AA7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194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F4520E86-D7AC-40B7-9FC0-1DBF8C8B338E}"/>
            </a:ext>
          </a:extLst>
        </xdr:cNvPr>
        <xdr:cNvSpPr txBox="1"/>
      </xdr:nvSpPr>
      <xdr:spPr>
        <a:xfrm>
          <a:off x="109823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364509F-67AB-4EA5-8194-137E06D087C1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F47941E-872A-473C-B170-DBCDCB852936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B8E32C0-0D86-437E-B04D-A7299DD251F0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9FBA2B1-3CEE-43AF-A8A4-859A56AFC2E9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8D39037-5691-450B-B594-4146DAB481C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F161956-26D7-46E0-8D33-3E0E7C81A52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84BC782-408E-437C-8ECE-DDFBD95B9CBA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B06BCD8-1F82-44EE-AB3B-58AB12BCAE6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B897A9FA-6DF5-432B-B02F-F1725311084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E3828CE-E07F-4737-891D-3878C02CB42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086DFAE-61A1-4D8F-BA52-35749617C0AF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A07E689-BB9F-47C8-99F7-B3F4B941E9E4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85F6C0F-F39A-45D1-A7DB-B61651BE448C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A6866AB-C2AA-4012-801F-7A6730F5A2C1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20928C5-0635-474F-A118-F178DD0128C8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222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18A42D3-4DD5-41C7-BEDE-C7C8BE75E0BE}"/>
            </a:ext>
          </a:extLst>
        </xdr:cNvPr>
        <xdr:cNvSpPr txBox="1"/>
      </xdr:nvSpPr>
      <xdr:spPr>
        <a:xfrm>
          <a:off x="10982325" y="3830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6BC9C9B-483D-4230-BEFE-263EF267DC94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D44487A-587A-459B-8A5B-7A17C7E8A45A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A0C9B50-1189-45C2-84DE-88ECFEE4FFD6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7CEF4F9-C068-45C1-B520-B630030F6951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6BCF653-0616-40CD-AFF5-65B5D4FB0F4E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546F5C8A-8AFF-481E-9E0B-B1CA90308ACD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B041FB1-5190-4032-8F8E-1A07AFD08ADA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5F3A856-6E2B-490F-8817-EA081EC4B720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F95A0BD-0CFA-4D71-8133-8ECA6EC6A156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69ADFD0-D74E-4BF6-98B0-63A59669343E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ADBB58A-5FBF-4A15-80BC-1D036A7EA77F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D14F588D-BD59-499B-B7B9-301639634593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C749306-5A53-430D-A4CD-FE45A96CC48A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A47E97E-96DB-4CC9-8464-9B4681D4F40B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A4B1214-169D-423B-863F-7BDD4FD6AC77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9E4018C-845D-4DE7-8432-0773E9B02230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6BD9F13-84C5-4103-83AB-C514A3181F3C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8E44FEB-39DD-44E1-8443-8DF3C7707519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2D1D7ED-C02D-4422-8842-B18BCB5C6B7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16977DF-4A41-48A9-B30D-88ECA97C794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4CC9ADB-916A-4398-A9E2-AB3B38B34646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0E014B3-D080-4F89-86C4-85B7E70E8A9F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D3BF669-D6B8-400B-AD6D-31831897F952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7BC68E0-A248-4AD4-82C4-DF277EC54617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08E5075-F03D-4CE4-AA7E-3DD47BD58096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67DFE52-DF00-4035-AA8A-370148FCD98A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211C0A48-97A6-44A4-AFC5-0D237DBC507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785D167-AB09-4902-886F-EDA5E9F72539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E80F33C-265F-4892-82FD-6A27E2C87683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B422F82-27ED-4A3D-9128-1725732FF12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1F681CD-2018-4ED0-9E2E-020882D62B64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FBA4B067-85CA-4D97-B74E-49872F9D6DEB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4BF36BE-0733-4720-A937-E05EC075B36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20003AE1-B1B1-408E-A9F4-1528F94E539A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488A71E-327B-4AE3-A4CA-1825FCDD0AC5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D193F5D-824A-404D-9DCE-A99F9F0E6FA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A82701A-FE0A-4C9D-B4DE-53706C6D6C0C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D99E2D2-709C-4750-A4E0-159442693406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82EC082-5513-4478-8DB4-5FBF29247D29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DE7E068-6794-4E1E-9021-950BD7B13654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8F4332E-43DD-4264-BD21-8AE6A35B9B3A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2803DF0-5C42-46E9-A432-48B6D25BCCB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FDFD1BA-8D1E-47F8-8CDB-35B2A147ADB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D970003-1829-49C4-B21D-26B6CEDCBDB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7AD7F2A-EF13-4EDB-A7F1-77D0FC1BE37E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1004086-CD4F-4911-9ED1-F11AE571ABA3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A001A3F-CB3C-40A4-84C1-26ADDDD8FA24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9F06776-A0F8-4EA5-BC9B-BC63A496A7C9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6EE0039-E9C4-4028-9A5C-9965162E149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5069907-1969-472D-A5CE-2874DE9E819B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FC1247C-B250-4C7F-B441-55F9D80793B5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94CB299-B043-4B16-94DC-BF83366ACE9C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104C4A9-8A77-4D7C-8D82-20CAFAFEC7E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7704A08-3D8B-4477-B1B8-2C62A73AB2A5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38959EA-01E3-41E0-A7CF-F7C0FC5A7AD9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E6E405C-1B77-431E-A680-D47EDD2BFCE7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8191AC0-15BF-45FD-9ACE-624D6A1523AC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018610E-672C-4C27-83CC-941F1B7A7E10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F80C08F-801D-42D8-9C94-41C58418BDEC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F740C029-F4D0-4F3A-AA54-D5352B216E0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C0BFF1A4-6D51-4899-827B-8F162F69A922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CBB2DF7-03A4-4EE6-9D95-AE350214796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994D4C94-3166-43F7-9204-0BEE50B313F1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A55471CE-DCAD-486A-88B9-4CDB12E2FC0E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EED3210A-4577-472D-AADB-ADE79D83C326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3BBBA58-46B6-4019-ABDC-260CF73BB724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17C7567-FED4-4105-B767-32A2833A67A0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0400A3F-6452-4172-A083-E9D6B4C5902F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5DBFF65-E329-446E-9D0B-856DF6CB4104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12FFF31-CE69-4494-AB39-B574A4DD3832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64F70F73-E5D9-49B7-9F54-F8D106A5AC5E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335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2869959-4B98-40D9-ADF1-913284CBC632}"/>
            </a:ext>
          </a:extLst>
        </xdr:cNvPr>
        <xdr:cNvSpPr txBox="1"/>
      </xdr:nvSpPr>
      <xdr:spPr>
        <a:xfrm>
          <a:off x="10982325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AE58DA6-840F-4033-A501-DF9A3ECA208E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A64B646-6C4E-4DE9-9650-A5F448A2B655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F1E73511-51E1-4A70-8B63-900A5DABAE2C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6382A5C2-871D-4AAD-ACC5-AC6AD970B060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972B127C-2927-4A9E-A37E-8AE8D93C1429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B8133CF-1820-4CB6-9BCD-B8C92A0FD33F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0FEF492-5C98-428B-B628-61B7EB12E47E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31CB7D7-95B9-4AE8-B2DA-6FF9B402861F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2627877-A001-4CC4-8E0D-74EC404D5FB0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818D167-30CA-4AC2-B983-D521D78948BB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EECE6DA-243D-47F2-9E0B-42E0FB86123D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F403F9D9-3E4C-487E-BCFD-D10B114AA02D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7E26328B-675F-4C7D-84CC-82F3644815ED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4036425-9ACF-4EE4-899E-970C0AFEC3E2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F7EFB14-7A2A-45C0-A38E-A625E1A18640}"/>
            </a:ext>
          </a:extLst>
        </xdr:cNvPr>
        <xdr:cNvSpPr txBox="1"/>
      </xdr:nvSpPr>
      <xdr:spPr>
        <a:xfrm>
          <a:off x="10982325" y="5888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3051536C-6958-43E5-B022-0FDBE8A919F6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FAED297-8834-426A-AA5E-36B0131E0973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20410929-5329-424B-AF2F-05A8D48C044F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BC7B762D-3B4F-4BF3-BF24-34648D447871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CB54D1E-A98A-430B-9601-13A0A12F7061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01D5365-9AA8-428F-AC1B-CE43FE007A2A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8B8A947-4F38-4A72-9873-AF52CBE2AF3D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9022C2C-7C6D-4442-9F22-C2EDA68AB3C8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084CAB0-8229-40D7-ABC0-64B8F676FA7A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34A92B7-1753-469C-9196-275A95AFC6D4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6246591-38F9-415C-9BDC-A3C917C597B3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BF937EC-33B3-43E8-A751-08D0F3D0E4F1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D55311D-3E30-4AF5-8004-FA6C3F7F0654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3B0F9B93-5BAC-4C18-A30F-0C69DC8AA4B2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7E7B102-4181-4FFE-BC30-6F42CDF79C67}"/>
            </a:ext>
          </a:extLst>
        </xdr:cNvPr>
        <xdr:cNvSpPr txBox="1"/>
      </xdr:nvSpPr>
      <xdr:spPr>
        <a:xfrm>
          <a:off x="10982325" y="6728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880BABB6-D543-4B35-9E2C-FC610247DF33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E99A946-FAA1-48A7-8B17-93430DACC058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47DD15A-89B1-4197-97D2-405F1EAB7654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57F8173-BFD6-40AF-B405-D01106CAD1D2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F32B747C-83EE-4EB3-BF9C-5560AF7CA443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968BAB2-BB54-4F14-8F04-3D9710726099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F89B736-16C7-4B97-A35E-A822C7B0AEF8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2887413E-ADF2-45A9-B4DD-A55D534B3CEB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498D46C0-9110-48CD-B5F3-418DB9AEDA52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18C98B6-C575-4714-A060-A93E5D27AD5D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26BEEC0-2C9F-4719-9A47-D7C61574E17A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FAFF384-1BC3-45F8-B299-3F3A0887201D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CBE5EB10-FC6B-45C3-9578-2898D8E9FE50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454BC92-8D13-459E-A2AA-8F75136B61B9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4DBDBDC-2FED-4D72-912F-6670B48E0767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3248D53-B7A2-45CD-837B-A1453FB50B72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3A53F47-15E9-416F-818E-56DEECCD2659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40C4B78-F7F7-4E13-8166-1BEBBEA7C8B5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0E72ED3-5B20-46BE-A0FA-00A4CB4A7148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4442B8C-0284-4924-BA3F-8373C7A1A2B3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2674DA5-FF78-4E25-81D4-86BF2DCEF7C7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0C65AED-DAB8-43C3-8278-C02D42BB2808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AFE3C5A-1B51-413C-874B-DDCAEBD9CD5B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50BC545-667B-42FE-8D9F-93DA34374EEF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3224856-0871-4EF6-A5AB-E267E7AA61FA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DAEE96C2-B897-453C-8ED3-52EE2B6B22BC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B85E2301-1059-4240-B44C-BA2A61AB1E66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2A2EE05-ACAB-4AD8-8D79-B28F133902AC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ABEB6F1A-1A91-4028-B2D2-71FB5C94E2FF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3776CBD-A866-4594-A737-AA41D999476F}"/>
            </a:ext>
          </a:extLst>
        </xdr:cNvPr>
        <xdr:cNvSpPr txBox="1"/>
      </xdr:nvSpPr>
      <xdr:spPr>
        <a:xfrm>
          <a:off x="10982325" y="7585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0F8110B-53BB-437F-8A7E-C3C433CCA9FD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3728A7F-3B7E-494A-98AA-8B78357D5D95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80C72D3-307C-4D4D-9512-6ADBC3E3B326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E1ADDFD-78E0-417C-AA66-ED6D8BFB8ED5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44A012B-4321-471A-8A75-E24350C56C85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CC5F5C3-92B6-4729-9219-D6A8EB111058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F7D8F50D-F6AC-46F9-B70A-5BDA63661541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F941D35-3387-422E-BA22-B8F945F85706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BDECD4C-D045-4641-A15C-D91A49B0AE1F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D0B95C21-E020-4006-9FFA-AA302EC31DD2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723B6626-EAA8-46D3-ACB3-D57EC162A497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C152C15-F48A-486E-8C0F-7EE5AC8F5B37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ED5C3A0-F5E3-4BFB-9A5A-8590C27C3E1E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47A371E-3083-488E-A102-871F57C446F1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CF9F04D-582E-4C94-911B-51F18E6DD2EE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4B552D4-2211-4EAE-846A-ABB79A3DC608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6A4DC66-E89D-4878-8023-2E2B79D90488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86257AA-532B-4DC3-94B1-D21081D5BE78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5B06AD1C-0092-4CF8-BA93-7A281C77DE41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87002E3-8328-44A2-A5E6-335DE8F92205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44D0E10-7884-4187-AFBA-18719F60BBFA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301FD396-C695-4271-A39E-033007389884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0677494-4DDD-4AF6-800E-FBA42A277ED3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3E4145B-2E9F-40DA-8377-DE56B673D143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A2D247FF-F1AC-4CDE-9698-1501DF9608BF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77A38C0-BCFD-4324-8512-2509B1C0F382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D67F286A-E88C-4AEB-99E1-C7C842B0253F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255E318-911D-4477-8C3D-42310983BF1A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86B1D86-FF20-44A9-93E5-22174C8820F1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0A80CBC-71AD-408C-9E63-4705BDBB7EBE}"/>
            </a:ext>
          </a:extLst>
        </xdr:cNvPr>
        <xdr:cNvSpPr txBox="1"/>
      </xdr:nvSpPr>
      <xdr:spPr>
        <a:xfrm>
          <a:off x="10982325" y="8442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C81B1D-EB01-4402-B375-E9C65439BC2B}"/>
            </a:ext>
          </a:extLst>
        </xdr:cNvPr>
        <xdr:cNvSpPr txBox="1"/>
      </xdr:nvSpPr>
      <xdr:spPr>
        <a:xfrm>
          <a:off x="10982325" y="458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70F6B7C-DD9A-487B-B8C4-81E1A8B4123B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A6D491-8A46-4137-8BDF-1EDDC455050A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76AFDC5-C2BA-4C82-AFA0-6835A8C45790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2C40FC-C738-4145-A333-BAEA2CCA0156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716C378-10AF-486A-910B-14A05625C372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842DBCD-A13D-45F6-9FC4-F73DB745F0C9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9233823-B9E4-4EB6-AE97-DB4ABCB634B4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EFD4BD7-F02C-427B-8576-EFC3C8D3495B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79F0406-A352-40AD-93C8-5AE6573CC464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A55A456-7D6F-49B1-8DBD-0B4DE9AFF53A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BA77CD9-DC45-4DF1-ACB8-48C44A6D960A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213C152-C94A-4DEA-AD21-D907091B3720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4991122-FEC0-4270-9B7E-57B0D98D2032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82903D6-DA48-49D1-BC1E-5DE6448D171E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E1191EE-1458-4716-B49C-2F67F73E0B2A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73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81C2790-0797-482E-A9E7-6CA445E2915E}"/>
            </a:ext>
          </a:extLst>
        </xdr:cNvPr>
        <xdr:cNvSpPr txBox="1"/>
      </xdr:nvSpPr>
      <xdr:spPr>
        <a:xfrm>
          <a:off x="10982325" y="1264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C27850C-BE8E-45C7-B91A-F1979F7B8489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F7A9253-FA29-41D3-907B-A3E2C0D9F58C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871EC27-7ADC-452E-A3EE-BAC0D94EA45C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391785A-E5F1-4FC6-BA05-20D3D4869300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FACCA009-0B6A-4CEF-8BEB-31800837C9B1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624B2BF-91C8-4DB4-95D3-4C8A199322CD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F17F10D-D818-4F61-BF82-432D55557889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30C2F96-3969-4D0E-862E-735FE26267E3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91BE14C-83CB-4FF6-9344-C20FF065CC10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E11DADD-73C5-4E87-841B-C1B09BE118BD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3A797A3-AF9C-41A6-A858-3C6F397711EF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A2438B1-FE92-43D2-93BD-DF92371742B7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F0D5660-BE7C-462C-84F1-C06A9ED9B14F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642EAA7-D1DF-4804-871E-217BA9A7B4F9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D87FAE61-2F39-46FF-AB80-4731E2C10809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7761AE5-4783-40B0-AF7A-687CF62B7D10}"/>
            </a:ext>
          </a:extLst>
        </xdr:cNvPr>
        <xdr:cNvSpPr txBox="1"/>
      </xdr:nvSpPr>
      <xdr:spPr>
        <a:xfrm>
          <a:off x="10982325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FF745A3-54E0-4D8D-8941-FCC3181CC046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E31BF16-72AF-499A-BDE5-8298D6A8F5CB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6B2F9C2-A61D-4D67-BF9C-8FA98D26ECD1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01E3F25-3934-41C7-92AC-3C4DF275E408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31D216-7F59-40B5-B63A-1934B6004912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23C0473-F484-4F34-8676-1ACCB69E45C5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C8C6AB6-3850-4FBC-A737-5C4F38787192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D6AFD7F-6173-404C-BCA4-A267C69A171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7707B8-A4CA-4C5F-A9E9-D43808B88B54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86B66EE-54D3-4C55-8E9C-BDCCA0FACE44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B9374B3-3827-4968-94A8-2F628292E977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3C750EC-9106-4D81-8854-8A70E34FBDF0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E0AD8D9-998A-4C9B-8C08-B02251A9EC29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5F9E6B7-BF93-4032-8CE9-A57CE3DAB12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5984C0-642F-4BFF-A6F3-76B28CFA567D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194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4D31F3C-4200-4479-BB76-B0F6EA9A9531}"/>
            </a:ext>
          </a:extLst>
        </xdr:cNvPr>
        <xdr:cNvSpPr txBox="1"/>
      </xdr:nvSpPr>
      <xdr:spPr>
        <a:xfrm>
          <a:off x="109823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650CB0E-6E1D-4C8A-A3A4-CD98F1A741C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A405961E-6504-46AD-AD38-8C408081D211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AEBEA52-BBE4-4209-ACD6-29714A00C208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84077A5-68B5-4A58-9541-A3F0ED5D3DA2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E326EFD-3E77-46F9-8B98-0EA69735D4C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9ED8542-F72F-4A8D-A5AC-6FD65850D262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E438360-F0B3-440A-9270-AE0BA208C82C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AB4298E-2A84-4BBB-8536-5CFED597B9A0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0357D18-D6C6-432C-BE24-DB15457C3FD3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2B00D73-0418-406B-9507-A6AC1A08ACCB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F4C3215-3B4A-44F7-A424-A5C388F9D533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5AC3D31-0632-4D53-B978-47EC09A2FC74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38D548D-93D3-4CCD-BD66-A441908F8E6C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4D5B673-C360-435C-B63A-E08DFE60F29B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D352709-6375-445E-AE0F-F9BB4B28A2C8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222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C1719E7-3790-4498-8EC9-F357B77CDC66}"/>
            </a:ext>
          </a:extLst>
        </xdr:cNvPr>
        <xdr:cNvSpPr txBox="1"/>
      </xdr:nvSpPr>
      <xdr:spPr>
        <a:xfrm>
          <a:off x="10982325" y="3830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2097C57-98D5-4093-96A3-426717D5A469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F112FE3-0842-4809-A629-6F046728C91C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9909C39-A5BA-4609-9A71-E7528946F4D6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9187689-A24C-4BEE-AB33-7925B9F5B639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32485BA-009D-45A5-B9AD-BF8181197E96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0C48364-D445-482D-ADE0-486312D7BFE9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CC88B39-4BC5-412E-AB31-B910FD117C33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15C19E2-BF3C-4AED-B7F8-69DDB97A40A7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5A556D1-0271-43DA-A941-E5C1106F46DB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BF3C11A-5A29-4A4F-B4F5-89E1A1206524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1EE0290-DE59-48DA-9119-45BB31129C74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6CCD6E5-94EA-4C62-9FAC-F501F7B0443B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004E0B6-C7A1-441C-B6C9-B34A71435B92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63FC4A7-7743-47F0-8726-929E609D29E2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ED8347F4-55BE-4F94-8620-B844C282F64F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98E1A27-89AD-495D-8CE9-9853A43DC063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245592CB-9EC7-4E54-A694-F87C9EA4C2F4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ED0BA37-1B36-4C9D-85FC-EA955C52BED5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114A1CE-3442-43F3-AC40-698A67C3192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612B355C-1775-4AC7-8F7E-4BE946522A0F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31D2BBF-E54D-4AE7-8CC9-C3D795A9B2D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F072A62-11FB-4D95-9F47-CFE1E2E563DD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EFDC52A-82B4-41A2-856A-585B8C166067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54E6766-CB98-4834-994A-C29D718A246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7D0EABD-F89B-4D91-9186-7777CA7B836C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E9D142E-5397-4D2A-8EF8-B66AB3DB694A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A33564C-DAF6-4504-8343-2778642A2314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F796D6F-C0E3-4F09-80AC-40E7EE46337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5FB132E-55B9-49C2-A543-5CA8605D539B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3305F325-2DE2-4833-BDB4-F2D896B71F14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98FA698-B58F-40B1-B68C-E484203CAE43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31986187-4DE5-46F8-A0A1-FA6AAE9A9EDD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B4F14EF-B857-49F0-8CD5-26625CF2D04B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292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10BC869-B1E8-4F1E-92B0-04602967770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BA4B232-D13B-4DDC-B33C-2D3C4A4E8FC2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A641EC1-EA4A-4B20-99B0-D7634A44D906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26C9AFD8-1567-4B7B-9BC9-5850168EA14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D2E29EB-037C-479F-9FC7-F94AD610F316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74189B9-62F0-4C8C-A0C0-ECCF5BF1B73E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52476BB-9EC7-49F9-B7CC-79B2ADE22F6B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52B413A-6DDA-4CA0-8A1E-030DAB256FE9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07946D2-2A8E-4E90-BFCD-3BB3FAB7D27A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E27A781-5306-4F7B-A30A-99B0B518E239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BBB7CE6-6BD8-4057-910F-018FCFA96046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E0C8034-5E7C-4443-8B90-D09A13E341D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CCB0A97-DADD-49D2-AECB-36BC5A4B9BA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68A631A-F5D4-4254-A9F5-5B50A296F33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B5CCBF4-2034-47C6-AB7F-701516A49915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6699125-CA7B-4F8F-BF31-4A70ACCA54BE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299E0A6-7CA5-40A4-BAFC-A75E6E5298F3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35EA644-78A1-4F32-BA88-0494A38EF2C5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259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2AA7FF1-E342-4BD2-9B59-43CB3C4CF65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B9B021AA-7AE4-46E4-8CC1-848D7ADC46C4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D57FC7D-3B21-47BE-8D33-6A9C394336ED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948EFD0-E8FB-4C53-BD2F-40E58591746A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6CFBE11-6D3E-432B-925E-556582AC0BCB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CFC7AA9-7540-41AF-82B2-DF556A8F1DEC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3D40634-8F7B-4147-A52A-E7880D3E2A39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BA03524C-59E4-436E-9730-441D56AF7A2C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85F19453-4236-4F7A-9C47-11EE7495BDB6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4089BC9-863B-4125-9E94-90CF03A8BE8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04D2BA8-0C23-4004-880B-74FDC469D3D4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79FC45F-74C4-4482-8E11-8099669CF712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FB5F9F8-DAD0-45FA-8F41-1DBA5EA6CD3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A75A72D-E5F8-443D-96AC-563AC9DD091F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A548604-BCA2-4C54-A0A5-015457692827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AB9E6DF-5FE8-427F-ACF1-C8ADD02B5C7F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D15B4A0-3150-4EEA-A0A9-90E006F42329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19510ED6-6573-4791-A912-B178B78F74DA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996EF73E-A32C-4768-951F-5C927C691CE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F452287-0210-4EB3-BB1F-E2DEC460CF9B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336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E6A04B88-3A50-412D-AECC-41FAAF58075F}"/>
            </a:ext>
          </a:extLst>
        </xdr:cNvPr>
        <xdr:cNvSpPr txBox="1"/>
      </xdr:nvSpPr>
      <xdr:spPr>
        <a:xfrm>
          <a:off x="10982325" y="57854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70406C1-BD0A-437C-B33C-9CEAAD9F6178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A249B0F1-3F26-417F-A7D9-6E234A542294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17611E9-011C-40E1-BC86-4D9270BD4D89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BE4BCC6-B42B-494A-B5DC-C974A9647E3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0EBB6D8-3AF1-4E09-B101-DC071FD63F4E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1E234CE-70D8-4D74-9A49-98FAD4DAD9E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AD13D02-E85B-41AD-9470-42906D0F81E4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3626E1C-4F7B-41B4-93BC-16D4EDFFA391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410A5E8-BB11-4305-B491-A0698C349393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BBAA6ED-133A-4DCC-B8F3-0B72C0B78A17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2E0B385-121F-4F72-B227-521A0AB13A61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11124E3-6A99-497E-A552-0D54FB83ADCE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7C8F10E-81D0-4B95-B7B2-265A70B25B5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70179F91-57B4-41ED-ACCA-FDA4A755057C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342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A948C74-96DB-4069-8B31-3D67E1612762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271D006-0A67-41BD-8C4A-27656AF16E39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3547396-98E6-4CF7-9FAC-A966ACF31440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F24085-302E-4556-AD78-3E29AAC17964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9A62F12-11EC-488A-AD0F-F74DC61728AF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7C55295-086C-4E42-BFCA-6825B121DBAB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977D44B-7496-4539-B858-7B2AA882940B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1BFEF6E9-C8D9-46BC-9282-58E5DC4BD4A3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9A15C01-B371-4182-B1B0-CA6D4110CEAC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562B747A-F942-4DC5-A822-CC54BD085299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FFA6252-EF90-4954-9A00-184E43A6FB61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3AB7703D-02DD-494A-A457-968B1666991D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5CA4CD7-8AB1-444E-8592-EB5EBF47E4C1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DAD62D9-648E-4FDE-B625-CB8B4E5EE1A3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9740A82F-36C3-4FD7-A651-1DBF88F42B8C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391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32DC651-3A46-434E-A471-BC0617C078B9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BFBA70A5-A52B-4BF1-A4AD-0EB5D5D3C85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E8D512F-F4C4-41BA-99F6-2E038881C19A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36BD9F4-0586-4103-B4DB-B9139A2AA56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DE1E095F-6EC8-4ED3-8BAB-7165A7583D08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BE48DB0-347C-46AF-AE82-D1708358CEDB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3780A593-4D07-4C3D-A46F-50994897B5B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A11A126-2BC2-412C-BFAD-B348400ABB38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961604D-06D1-4621-A6B5-8E7F21BC9DF2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8A63103-F739-4E22-BB8F-64F90CA3498A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3C59FEE-F7AA-4868-99AC-81B7A68C61D8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7962B37-D9F3-4855-A8D7-A787E9444DE9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5F3CE9B5-D796-4607-980B-F38F23F05532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95F9375-2C83-4883-8506-EB53CB6BD5A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1F8678C-32BB-4EC8-8726-90CC291C579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FE23A8D-0EA1-4484-B775-FCF1ED9DB6B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45C332E3-108A-4AB8-A68F-0743D01C797B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B0E71C-865C-459D-AEA4-BEE582BBA365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D1B61CC-E6A2-4BEC-A10C-066840DF552C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B4AD1A74-F2FF-4CE3-817B-A503C3F258D0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42277584-E9A6-4844-9B4A-CBC4AD93F24B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4A6E58F-62B2-47DC-B6FC-61DF06B9A70E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4611566-EA2F-495F-8187-7011B5F82974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69A12A2-E30B-4C24-A521-52CC7A0E60EC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DC11B24-916A-4729-8305-AFAAAD231839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252B8F5A-76F9-45D3-B59D-434E9EE0297F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F04E0E61-6B39-40F7-9872-C5127675E912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74F0791-A324-4366-BEB8-80ECC8BE3685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378BCD5-C311-4F42-81D5-13387B24730A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A33CBE0-2F33-4032-98F9-D1D78B1DAE7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440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302C34D3-49E9-40A5-B584-895019EE7EBE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89881F8-C03C-491B-A6C0-BCC5A4A98BD5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C046D31-CA14-42BA-B72D-92F128C1C018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163D225-B73A-4A91-AF7C-20C3F89B523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0388C23-FDC1-4B69-AD95-0AF20CFD7D7E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FBFC057-5F78-4C6F-B3CA-0B855ACA5FB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A6C8529-CC22-4DC9-9504-43858578372D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D6F5287-2C19-4E76-BA6F-E15402E5012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549ACD0-C355-415B-A8F9-068242A5B924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EEA2A89-2E47-46D2-A19B-80BF6D8466B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2361319A-9AFF-48CA-83DB-4F1BF744E30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C6BE44D-3330-445E-B2C2-69C1066AA1F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CBFBE2-C58B-4F88-88B5-3494157203D4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0DDF5E0-42D5-4F32-BA3B-026CDF864B1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B6737BA-2168-4685-954D-82FB24FE2343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0DE5B6E-2E17-4997-B98F-06EFE94C90C1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7E563E6-563B-47DC-B400-AD55B4736306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841277CE-070F-4089-AF30-F0739C303EB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E7286AE0-E2CB-468A-B91C-CE935631FAE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794781E-63E8-492D-AB1F-2DD9FD804D48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B25A6AC-ADE3-49DD-A13D-8940926B99C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AF9373F-EF50-4A3E-B4C8-AB299673D90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531CBC7-4260-48BE-8289-C33C8FAE8E46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873C9D8-5696-4BD7-AD64-0F91BC276DA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94ADF9A-EEE8-47BC-8FAD-6C1C75EB04AD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045D63C-11AD-4093-98E4-19FE529CC30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28A7D0C-7CD7-49E9-81E4-F35F447D88C1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4BFC4B0-B9A1-4907-8FA3-BB6CEC0E9F30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5F37DA4-AC00-4ACF-93C3-F4E90491A5D8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168BE6B-8817-4B1F-A6FC-C8FEFF6C557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489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CD07A7CF-6F32-4744-BFCD-BB6F269EF20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498C9B-172F-4E5F-A99F-63A21576AD6D}"/>
            </a:ext>
          </a:extLst>
        </xdr:cNvPr>
        <xdr:cNvSpPr txBox="1"/>
      </xdr:nvSpPr>
      <xdr:spPr>
        <a:xfrm>
          <a:off x="10982325" y="458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9FBF351-71DC-4BDC-ACA3-3D42853F9195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065E6E9-F6F4-4105-BCA3-6324FD15766A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C97FB31-17C0-4173-B4F5-25649B4E3EB4}"/>
            </a:ext>
          </a:extLst>
        </xdr:cNvPr>
        <xdr:cNvSpPr txBox="1"/>
      </xdr:nvSpPr>
      <xdr:spPr>
        <a:xfrm>
          <a:off x="10982325" y="715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8D78614-1661-4B98-88FC-73F5892E196A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0FAFD4-C1F3-4199-9E29-E1066467555D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5DDE695-2813-4D02-AD47-A80482B370EC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1131E5A-DA57-452A-ADAC-E381B8F643E9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6EE34CC-FC7E-4833-8D01-A055889D8530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FE23D79-DF08-44C2-B268-9C9A0B3F5CDD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4740EAC-AE06-42A6-ADE3-411F9EE04308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BFAD53B-67B9-458C-92C8-FB4C5927751B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1078E87-8847-47C9-A916-75330905674E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1321506-546F-4E88-BA6A-4FB94003163A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1490DB0-044A-4333-BF37-E694B220BD7C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317FDF6-2C03-4BBC-9121-D993C4BB23B6}"/>
            </a:ext>
          </a:extLst>
        </xdr:cNvPr>
        <xdr:cNvSpPr txBox="1"/>
      </xdr:nvSpPr>
      <xdr:spPr>
        <a:xfrm>
          <a:off x="10982325" y="7334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73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B8946CC-C29D-456E-928F-C18387814EB4}"/>
            </a:ext>
          </a:extLst>
        </xdr:cNvPr>
        <xdr:cNvSpPr txBox="1"/>
      </xdr:nvSpPr>
      <xdr:spPr>
        <a:xfrm>
          <a:off x="10982325" y="1264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A136D53-26DB-4E2D-8DD0-FDB4C5CB342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C12B0-B121-4B58-9E74-E9B3A620B7B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B51F7A9-94C9-4407-B4AF-FA6010927B90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3180604-505E-4AC1-BFBF-351CD2FC790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D928560-BC82-4AC2-8068-3D350FCC042E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64448D-95D1-4EAC-91A6-0DE055BE8FB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9E7E5E2-9FCD-4822-9D55-7168D04B08C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54D7CFC-FD85-4583-BE04-136A21FEA690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4B236E1-9685-4748-9D4C-1F1DFBBDE2B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C876150-8426-4D7A-842A-1F2078EC36D3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5C91D31-039C-4102-A946-90C5875223A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77C40415-B341-4ACB-ABB7-024C61EA176E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C826746-B2E0-40F6-B3C5-2A3FF2D7B37A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2CE8FAC-CEAF-4539-AF31-9690DBB87C22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96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45F7DE2-5821-4DFA-B61C-01A43AB5D7EF}"/>
            </a:ext>
          </a:extLst>
        </xdr:cNvPr>
        <xdr:cNvSpPr txBox="1"/>
      </xdr:nvSpPr>
      <xdr:spPr>
        <a:xfrm>
          <a:off x="10982325" y="1642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112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AFE611C-6C88-4C7E-843F-D96ED50B9465}"/>
            </a:ext>
          </a:extLst>
        </xdr:cNvPr>
        <xdr:cNvSpPr txBox="1"/>
      </xdr:nvSpPr>
      <xdr:spPr>
        <a:xfrm>
          <a:off x="10982325" y="1916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595DDA4-B4D3-400A-8FD2-BE2D106C2A9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084A35D-D4AF-46B7-B697-84CCF5C64711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98C296-952D-4817-BE17-16FBD36F1E3E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B3EE223-E201-49F7-B885-AB1BEB3BAE9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23EF555-C3CE-4A77-97A0-60729DA45558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2823BD3-B49C-42F3-B89E-CE7C7882E757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C379EF6-76A0-49D3-8AEF-9EEAB625D0D5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42127FB-F067-43DE-AC2E-0BC34D521B50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49433DB-5706-4A39-B036-6C32B858D892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D9BBC14-1ADA-4F93-94BF-98DFD0CD7EF5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FCAE03F-F3B6-4E38-B034-259F0CBD7B35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14B99CF-FD5F-41E6-97E3-CEF661F6894B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2E25F0C-7C08-438B-8011-31921FB677CF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DBB5E1E-4177-494B-8D54-2EF8364FE334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146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FF320A1-6021-459A-B595-ED126A3AEFC2}"/>
            </a:ext>
          </a:extLst>
        </xdr:cNvPr>
        <xdr:cNvSpPr txBox="1"/>
      </xdr:nvSpPr>
      <xdr:spPr>
        <a:xfrm>
          <a:off x="10982325" y="2516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194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E48CCED-90E0-47DC-BD3F-3C758E6B833D}"/>
            </a:ext>
          </a:extLst>
        </xdr:cNvPr>
        <xdr:cNvSpPr txBox="1"/>
      </xdr:nvSpPr>
      <xdr:spPr>
        <a:xfrm>
          <a:off x="10982325" y="3333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F6C0829-E7A8-4C27-A4B1-DA3B76FBC776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91F14F9-77ED-445B-9AA9-CB11AB03FD3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9C556A0-3E61-4854-B89C-70319177BEF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CE5F0CB-B2CF-436E-95BB-34EDD3427D57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7B8A7D1-AF54-4F41-A0E3-6E4A1125C324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DDEC67D-7DCE-4955-846C-C48AF0C7753C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2217426-2079-4A3C-AD0C-AC9F7A84A823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B6DF4BB-3E1A-4D49-B772-882206FF4611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E497BAF-640D-465E-A81F-ADDE4EA055DC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1D1378F-7F0F-4218-A737-C969033A77B8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1D375DD-735F-4790-A7A0-FA25C8208515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1F3377A-DD91-46D7-BB81-157DC404F61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2C25171-36C7-418E-9B36-83544AC56B47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EF01D3C-2DC0-4AFA-8102-A9580A140B16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196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2ACE6E6-8935-4525-A437-EAA17801752D}"/>
            </a:ext>
          </a:extLst>
        </xdr:cNvPr>
        <xdr:cNvSpPr txBox="1"/>
      </xdr:nvSpPr>
      <xdr:spPr>
        <a:xfrm>
          <a:off x="10982325" y="336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222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8EA8053-B9A8-49AE-9E2A-701433CC7D5B}"/>
            </a:ext>
          </a:extLst>
        </xdr:cNvPr>
        <xdr:cNvSpPr txBox="1"/>
      </xdr:nvSpPr>
      <xdr:spPr>
        <a:xfrm>
          <a:off x="10982325" y="3830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0DDE80E-6065-408B-820B-76BB358F37E0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7AEAD93-D8A1-477D-826C-5ACD8765F0D1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B1F598D-C6F8-4FEC-872B-AC1F7BA08F1D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352629C-ED26-47F6-AA36-A92F20B486AC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3CF14B0-DF16-436C-AE4A-9662BAD6E227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6075FE0-CCC3-4890-B1F3-21FFEF061D88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86F70202-15FC-4C14-BA78-95AD088935F9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8B5C1C4-6C7A-4B17-B14F-5A51ADD6CD6E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57364C8-7999-4D6F-ABA0-771B3EA1F27C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F0E4B9A-C82D-4AEF-9484-B0AC5CF4C48E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F1CA160-D0F9-4AA7-A3B3-090AD32B4376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8D97260-B117-42A4-B5BA-829899FDE930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FA51ED5-F823-4DE9-974E-AC61DBA94181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5BA7A2D-1298-42E6-A97A-23DE30396079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A29D9C-D1A5-474A-8217-15F1D5ECFCBB}"/>
            </a:ext>
          </a:extLst>
        </xdr:cNvPr>
        <xdr:cNvSpPr txBox="1"/>
      </xdr:nvSpPr>
      <xdr:spPr>
        <a:xfrm>
          <a:off x="10982325" y="398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2776A1D-69D9-4EC8-AF15-255F8563122F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B9A5DD7-6B84-4168-860C-B93FD09317EE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230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A874D13-1D5F-4DA1-87A9-BAB3847517CB}"/>
            </a:ext>
          </a:extLst>
        </xdr:cNvPr>
        <xdr:cNvSpPr txBox="1"/>
      </xdr:nvSpPr>
      <xdr:spPr>
        <a:xfrm>
          <a:off x="10982325" y="3968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A594310-4C67-4341-81C3-82B6586BE5EB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59EDAB6-42C2-4AAA-AEF0-A0446A206B8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01F613A-19CC-4B56-9B2D-D142C420C2F2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D5F9A23-DD56-44E8-BD13-B9F2E2BC1FD4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9E43923-6895-4088-A417-B588D01B2E6D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4FC3BCB-73F4-4F96-A9B6-304F992E4485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23C8F4B-0FAE-4482-AEF4-140370F79585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13F5138-DABF-46BE-BAC5-3BB472186356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F0E7A80-AD97-4D55-8563-0A0331FA7B8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422AF48-ACBF-46EF-8EDB-E9B159F518E7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9ECAFD70-7C0D-48D6-BC3D-E580006C8E88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4055198-7655-427C-9B72-D49280EB40F4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F0FEA9A-02FD-43C6-9840-446436674719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B7BF468-0645-4F98-B9BB-AE4B2AB5AABE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251BC35-49EA-40E6-B6E7-CBF311BC57A2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293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74CAE4A-D300-4EEB-B153-555803BA1DE1}"/>
            </a:ext>
          </a:extLst>
        </xdr:cNvPr>
        <xdr:cNvSpPr txBox="1"/>
      </xdr:nvSpPr>
      <xdr:spPr>
        <a:xfrm>
          <a:off x="10982325" y="5031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2AC7747-FE79-40C1-84F1-272AE21330F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D7D488D-2878-4536-B40C-88A1C23C9C8C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700284BE-7590-4EA3-BF19-C036679C91BC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D41F9C0-E12C-42FB-9637-D9210BA31C9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C06064C-6919-421C-BB08-7AEDDD8F4AD2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2FA1B0C0-9A82-4C62-ADAB-6B931776CE5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2C516FF-7C15-4732-AA64-524CB0192F9C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41A6272-738E-40D8-9A8C-6F40B61ED70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B4D0ACF5-1E35-45D1-9ED2-C70B48EFD68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FAE6901-E4CB-42F9-8B56-32922D6F0A4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B6B447F8-3E99-4C33-888C-7DFB076FCB6B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9CA08A5-5DC0-43BA-AF96-9A042BF9DB5E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DC96911-E4D3-4522-9B6B-6DAC643AB2A3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5C76E8F5-4D3F-4935-AC8C-F84868687F15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1AFDD95-A6C4-40FD-BCBF-66744E001057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5DEC116-4039-4931-8E5C-202DAABAD300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6C6455E-ED17-4601-800D-9BE0796011C1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260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076B188-EBAE-4317-B528-D63D7C57FCBD}"/>
            </a:ext>
          </a:extLst>
        </xdr:cNvPr>
        <xdr:cNvSpPr txBox="1"/>
      </xdr:nvSpPr>
      <xdr:spPr>
        <a:xfrm>
          <a:off x="10982325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52BE1A4-A8B0-45E4-A0AE-2F8036E660E2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06B1B9F-8293-42A9-BFDA-A219E289FB40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ED0BA61-4792-473F-BAAE-C74BBD815566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D8078C8-AC08-4759-937F-7ED4279940EB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1E438F2-22C9-435E-B290-DADD514DB89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1BD52A7-9A24-473F-A354-BE9C6186EA99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9A02322-52BE-4511-AE50-A80ADB748E71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4D347270-B8E0-4AFF-87A9-BD35108BDBC3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B4CA4F8-A05D-43FC-AE7D-8549A0D4DD91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319FD45-39FD-492C-8332-6742750828BD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E922CE0-BCF0-44E1-A29F-0E3E3209A4BD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E4E2BF6-0A1E-47A5-BCAD-E1B9F0EB0547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8AEB1DE3-5EB5-4A54-AA1A-010A9FC5094A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9A5BFC3-7173-4FD9-9B2F-E5865EBC6471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94A84050-A09E-4C6A-8F48-4F87F78EF72B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3BDC5EC-CEBE-48BB-AF8C-0C3A560D2B4B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7C1F2BF-107A-4C4E-9CD4-6745CC4C6551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B154D4E-99F0-477E-B729-CAA3438D64F6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294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08B57B9-7397-4F28-A092-CF09C0229F42}"/>
            </a:ext>
          </a:extLst>
        </xdr:cNvPr>
        <xdr:cNvSpPr txBox="1"/>
      </xdr:nvSpPr>
      <xdr:spPr>
        <a:xfrm>
          <a:off x="10982325" y="504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337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76A3281F-04C2-40A5-A67A-3295085F68C9}"/>
            </a:ext>
          </a:extLst>
        </xdr:cNvPr>
        <xdr:cNvSpPr txBox="1"/>
      </xdr:nvSpPr>
      <xdr:spPr>
        <a:xfrm>
          <a:off x="10982325" y="57854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FA2AD36-9B80-47ED-ADE1-A993967E2A03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9376DD7-BDA2-453E-8316-8ACD64737F35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9A6BA58-CF06-4DC6-8534-C492E3CD35E0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3E651192-3B58-4496-86F3-5E297F1B09DA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3DF7C39-461C-497C-9E8D-9AC283610B5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6F1A03DA-E31B-47C8-94FD-4430D6D99DE7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378871C-A5C4-4D2F-AF9C-DB7E410D5E4A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9446DCA-E850-40CB-BF82-D581D3E7368D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7AA03C01-A96B-4BE8-AA83-9B4CE4B07464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53C18F4-10C1-40AD-B823-7878B68D332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1FF5D391-5BCB-4DB9-A7EF-0FB68B6411CA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D92C659-A2FB-484C-824C-9D07CDD7ADCC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D4FF5BB-DD67-4E09-B0A6-B4DE46BE82F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64563DC8-76D4-4E68-A1DD-1F2928C704BF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343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3F6168C-30B7-4326-95F4-0CE05745CA2B}"/>
            </a:ext>
          </a:extLst>
        </xdr:cNvPr>
        <xdr:cNvSpPr txBox="1"/>
      </xdr:nvSpPr>
      <xdr:spPr>
        <a:xfrm>
          <a:off x="10982325" y="5905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AFD5579-457C-4065-9D28-935F844FF59B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983F6838-3EB9-4D1B-8142-C0CB7DD1868B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2BD30E4-3473-41E2-93C3-0DF0DDA83FC2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A94507A-7AA3-4E32-982E-17AA3D874E35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7BDAD19-745D-421C-9808-AC21EC489388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BFA3894-368F-4C10-8F9E-28C099AB1A4C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8872B70E-B65E-4BF1-82F7-FA28DBC17E9F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82C56A7-1B26-4BFD-A326-4A05AD3B08B9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A55EAD8-8AC4-4D5D-8231-B59422492EE9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0B529A8-7BEF-4826-972D-29C00FC78803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4D05ED64-EB24-42D3-B698-EB47DC9652C2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CD06D85-A75B-4197-9F11-670E82C0FE58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591C432-90AA-402B-97FA-D33967068F43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983DE76-9FF7-48BD-8150-1E8A765BAAF5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392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8171BC78-5E70-4849-8B3E-59E0068246CE}"/>
            </a:ext>
          </a:extLst>
        </xdr:cNvPr>
        <xdr:cNvSpPr txBox="1"/>
      </xdr:nvSpPr>
      <xdr:spPr>
        <a:xfrm>
          <a:off x="10982325" y="6745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4AE4C9A0-6A55-49A5-B46C-45D343BA6864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0ADA7D5-96EC-4A8B-A62C-5B2C839265A6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FD1BAB5E-2B4B-4579-B279-D11DFFF14D8C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FC4C5E06-300C-4CD9-AAD9-1B475E588DEA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92E095E-8B2D-4FB2-93DE-1B5B66B130D6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92EA250-2CC7-4C18-81E9-1D2E7001A710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7EFC4B2-0F9E-48F4-9297-EF8AC52A6174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53DF44C-A6BA-4493-956F-16AB016BC6A8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1FF13D9-5CE9-4468-BDBE-8274E09F777E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47203F4-FC09-4C3B-87DE-6380C5126DC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D54CA6A-05AD-405E-8943-1468A362EF8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37508A0-ACB6-4150-B064-93286C8966C1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C7155E8-3955-4743-B7C3-4A321F69FAA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3D085A1-7169-4E12-9051-F61F776D7823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F0DA6AD-4B02-4570-B062-81A8D2E143D5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8E2943E1-0D09-4C6C-B19E-EA5568194D5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6B43A13-7972-48BA-9496-4B9355CEFDC7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98AD7FC3-ADF8-4FFD-A696-185EE5DAD189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1BEE714-8DAF-4D68-934F-3952D8699820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9FBD7767-543E-4B25-A732-4CF62FB148E2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191688A-72DE-46C7-AC7A-5AAF46CD523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BC13CE8-6E52-4D62-962F-741D7F4C631E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AA106BB-3F0F-4475-B3C6-0F4F7ACC9092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AA017F3-613F-4916-8056-73579525E9B8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7B29690-C625-4F9A-A901-D6296A8269FF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2CFBDE4-61EB-4EA1-B8DF-89FA0CC0ED2B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A5C03E5-F24A-4850-8A61-269868501159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9FC25EF-2B4D-43AC-A764-68089430FB17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296C37CC-1C2E-48E0-A922-16EA20A4418D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441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D10D297-055E-44AD-80CC-4128417CA84B}"/>
            </a:ext>
          </a:extLst>
        </xdr:cNvPr>
        <xdr:cNvSpPr txBox="1"/>
      </xdr:nvSpPr>
      <xdr:spPr>
        <a:xfrm>
          <a:off x="10982325" y="7602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B19497D2-0EF8-4D34-BA75-E2E39FF6AB13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ABE53D7-D8E2-47C2-8069-7F444C11EC94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14B74DF-3A0F-43AF-88FE-1C6E0B8EA6D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99C9B40-78BC-43BB-8646-3A33FE04527B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CDB3646-C881-4837-9F09-53DF3B10F495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AE375E39-8F61-48FC-A3E7-844F74968B2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B1AA6CAB-EA8B-4A0A-81D6-7CC38723BCB0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036386B-91ED-4C78-98E5-6A33D58404B0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AAF019E-174D-4674-BDD3-27304F561D68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1DD402F-0822-4A0A-B964-E37B6E14606E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A0E4E73-FEDF-4AA9-9BB7-FDDD0535A528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D351389-230B-4629-9CD2-2ABD239B74F4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A6DB923A-343E-422F-AD09-91130057A65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A36A4A3-80D5-4AFE-B383-16D99D6542E3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37DA66E-EB8D-4A42-9D66-7787CCB3CFC5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5EEFB2A7-DBB1-472B-B038-279EF34FF336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CAB3534-1481-4FE9-BCAA-B63F35FBA60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CEB5323-4818-4B7A-A9E6-3368EA6FDBD6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6EDCCB24-7642-474D-ADA0-0A3B92A98CF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B8D38E7-A8C0-437F-95D7-A3433ABF76D3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D1E0F0E-EE35-45B2-A1FE-0189A0649980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F27884D1-F484-4C66-866D-5F3257661C8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D232807B-8308-43C5-8CC6-5B63DCC35675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E466EF9-B5CA-4CA2-A7CE-B97D87CB8CA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1D3883D-95F3-4396-93DF-4ABD0078D58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5E3D1DF4-39F3-4BAE-9262-F865735606DC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BADEBF5F-58FA-4D2F-AED1-3FED4182ACCF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785F1484-3E7A-41C4-A350-F05B0A2335B2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CCC816E-90C8-4F6E-91E5-AEB6CDD1F459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490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B620EEB-1D10-4835-B4EA-A918A5E97FE5}"/>
            </a:ext>
          </a:extLst>
        </xdr:cNvPr>
        <xdr:cNvSpPr txBox="1"/>
      </xdr:nvSpPr>
      <xdr:spPr>
        <a:xfrm>
          <a:off x="10982325" y="8460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E9A7891-A4A7-4DE0-A1AA-6EA0061E6D9A}"/>
            </a:ext>
          </a:extLst>
        </xdr:cNvPr>
        <xdr:cNvSpPr txBox="1"/>
      </xdr:nvSpPr>
      <xdr:spPr>
        <a:xfrm>
          <a:off x="10982325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19E603-E212-412B-B5B1-FF9EB190A0BC}"/>
            </a:ext>
          </a:extLst>
        </xdr:cNvPr>
        <xdr:cNvSpPr txBox="1"/>
      </xdr:nvSpPr>
      <xdr:spPr>
        <a:xfrm>
          <a:off x="10982325" y="714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B7E3D51-B00B-4327-BEE2-D590093D91D6}"/>
            </a:ext>
          </a:extLst>
        </xdr:cNvPr>
        <xdr:cNvSpPr txBox="1"/>
      </xdr:nvSpPr>
      <xdr:spPr>
        <a:xfrm>
          <a:off x="10982325" y="714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4B498DD-50EA-44EF-95B2-650C52D6828F}"/>
            </a:ext>
          </a:extLst>
        </xdr:cNvPr>
        <xdr:cNvSpPr txBox="1"/>
      </xdr:nvSpPr>
      <xdr:spPr>
        <a:xfrm>
          <a:off x="10982325" y="714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1F62F05-3288-4241-9D0B-B034ECE8A1D2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70D53E0-ED6B-4FF7-B79B-5EC3C13BB196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9043F72-0AF0-41CD-896A-09D6E4E7E27A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16F58FA-7E1C-4D9F-95AB-5EA1CDB03338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CF02489-AD00-4461-9915-51A4836CE58A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0B37DA1-1F82-4AE8-8BD9-EA029D8B9F46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E8131AC-6DB3-4EB9-A0C8-343D9E7B4D1E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BDDB40D-E47D-4EA9-8621-CEBB98ADF268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F0A30C3-75DA-44EE-BBE6-97E87A541915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E6BC12-7C00-4B6A-83F9-85F82638BA32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CD6DA3C-E75B-436C-BD42-1771BE288227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0816F43-F545-4469-A590-4899899E924F}"/>
            </a:ext>
          </a:extLst>
        </xdr:cNvPr>
        <xdr:cNvSpPr txBox="1"/>
      </xdr:nvSpPr>
      <xdr:spPr>
        <a:xfrm>
          <a:off x="10982325" y="732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73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75819EB-E4B1-458C-AE25-3615F84FBEC6}"/>
            </a:ext>
          </a:extLst>
        </xdr:cNvPr>
        <xdr:cNvSpPr txBox="1"/>
      </xdr:nvSpPr>
      <xdr:spPr>
        <a:xfrm>
          <a:off x="10982325" y="1263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68125E8F-E12B-491D-B4C1-E22EC472FB95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3A744BE-7B61-4831-9DEB-177A76CC0EA3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29F8959-474F-4A48-AFCA-93D34195C88D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DE450F0-DEE9-4077-AD77-E94B5022220E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CA3B95A-AA3D-478F-ADE4-71EDB8720974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4F88D97-E8A7-495A-A627-A3F36D18843D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AC9D454-BF02-481C-AA5A-7C01A71C97B9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0DAC127-827C-488B-9BA7-AC4FA4F78ADA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B78B63-8A65-472D-9FB5-94D81FBCDB7E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D4DA2DC-6CE9-4C56-8695-F7E2E99D871A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E6CC18E-48EF-4BFC-BDD2-307A025CAA1B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889ECD6-12AC-49D6-825A-CE427D614FF8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EC6D75D-292A-4DDF-81CE-DE4C3477BA59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2AD1555-92FF-4D14-BE7F-D843F72FA356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96</xdr:row>
      <xdr:rowOff>0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BE5A80-A894-4816-91FF-D0FADCCA6F77}"/>
            </a:ext>
          </a:extLst>
        </xdr:cNvPr>
        <xdr:cNvSpPr txBox="1"/>
      </xdr:nvSpPr>
      <xdr:spPr>
        <a:xfrm>
          <a:off x="10982325" y="16411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112</xdr:row>
      <xdr:rowOff>0</xdr:rowOff>
    </xdr:from>
    <xdr:ext cx="184731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4A8E325A-E524-4FCD-B640-DF8C5223C3D6}"/>
            </a:ext>
          </a:extLst>
        </xdr:cNvPr>
        <xdr:cNvSpPr txBox="1"/>
      </xdr:nvSpPr>
      <xdr:spPr>
        <a:xfrm>
          <a:off x="10982325" y="19154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E2266A5-0C88-42A2-9A87-7DE0DEE38FF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620FE9C-6247-46F4-90B3-02F54901F7D6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22BB40B-0335-4359-824C-39C4983EC94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87065E4B-1E35-4552-92D0-592C98F593EC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BC409BE-A804-474A-AEAB-180027E2BEE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1A15149-06B6-41A5-8BB1-7C77FF822761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EADDA54-FBB3-4C27-BE36-E6798915C047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A9E61E49-5727-442C-819C-A03DAA769E9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DE65074-7D99-4760-8D61-4176476ED4B3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EEB188A-6F3B-4259-BC64-BF5891DEDE6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D29EEF2-2BA5-492E-AAE4-09E54A9C3C0C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971F629-7C5B-4065-B449-153CD6EFE8BD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9384787-F1FB-4428-8E9E-7016BBCC4A8E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D045F66-2651-4A8B-AE22-550CC4682DCC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146</xdr:row>
      <xdr:rowOff>0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D5BF2E2-3979-4B14-B34D-72B6B0B8C6B4}"/>
            </a:ext>
          </a:extLst>
        </xdr:cNvPr>
        <xdr:cNvSpPr txBox="1"/>
      </xdr:nvSpPr>
      <xdr:spPr>
        <a:xfrm>
          <a:off x="10982325" y="25155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194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103CE1B-B268-4BE1-BC6C-3740E7E43A05}"/>
            </a:ext>
          </a:extLst>
        </xdr:cNvPr>
        <xdr:cNvSpPr txBox="1"/>
      </xdr:nvSpPr>
      <xdr:spPr>
        <a:xfrm>
          <a:off x="10982325" y="33318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2CC045C-790E-44D9-9CEE-2E9068A4AD53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A51CCEC8-ACDD-41CA-9849-7CE401856D81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BD09CDA-9E43-42F0-82A7-EC9B15E6383E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A88DEE2D-FE1F-4C5B-AC7D-3659833AA00F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56CACD6-27CF-4871-9C9E-FB2B7E6BF3E4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1E265D3-7CE1-42A8-98DC-42FA6C495A99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0204B4A-641A-4E61-B8F6-9732CC6A3B68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0A989B6-B841-4D3D-B4D8-E2C8EFD1ABCA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C03D209-F80D-44B1-9707-DB32E4DC2F96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944BB0E-DCCF-440F-B732-941968B867E0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9D318B0-0D37-4289-8B73-41BA132F55CD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C483CA3-455F-4F1A-A8EE-1FCD1D3C5FAD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67B1809-D9C4-4536-B253-382E9C5A79B6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199A209-DBC6-4619-A9C6-164825C2765C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196</xdr:row>
      <xdr:rowOff>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D9AE3B9-D9CC-41EF-8821-498CA64F863D}"/>
            </a:ext>
          </a:extLst>
        </xdr:cNvPr>
        <xdr:cNvSpPr txBox="1"/>
      </xdr:nvSpPr>
      <xdr:spPr>
        <a:xfrm>
          <a:off x="10982325" y="3366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222</xdr:row>
      <xdr:rowOff>0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E04BD4B-2372-4B2C-9BCA-33AED97B8F62}"/>
            </a:ext>
          </a:extLst>
        </xdr:cNvPr>
        <xdr:cNvSpPr txBox="1"/>
      </xdr:nvSpPr>
      <xdr:spPr>
        <a:xfrm>
          <a:off x="10982325" y="382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CE10F17-258B-49FA-A785-493643D6AC85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0EECD93-0D89-4A03-A7E4-5C6A45521623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0661E33-D13A-4293-A056-08D869B878A7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8076249-B5F7-422C-989F-1A61D3664322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131CFF3-6DD2-4532-8078-CA3BC864BE97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3972321-A4F7-4433-95E1-623F677CC134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2898AF7-310D-49FF-84B7-405DDEF5DC22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4084A4F-38A5-4C24-835A-5FC6B06D9224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56A06CA-C564-4A7F-9B58-DCAAE00AA25A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6DB8665-7355-42CA-B40A-44B993EF8954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CDC035A-5E71-45F6-B33C-D642BBA97A1E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390CF5B-C091-475E-993C-C9D7886D73DA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F8482AE-BB0B-4DB8-A313-77585830486A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DF1D87E-F032-4933-A014-BD5784834BF1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231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7571D1D-D481-45AC-9054-2762EFA9CF2B}"/>
            </a:ext>
          </a:extLst>
        </xdr:cNvPr>
        <xdr:cNvSpPr txBox="1"/>
      </xdr:nvSpPr>
      <xdr:spPr>
        <a:xfrm>
          <a:off x="1098232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5BBEF08-2936-42EB-B64C-C82089D68E40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7AD6D09-04AF-4B4F-87CD-2F2CDE681C99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230</xdr:row>
      <xdr:rowOff>0</xdr:rowOff>
    </xdr:from>
    <xdr:ext cx="184731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93A29DC-B9F4-4C23-99C0-224AAA3E255E}"/>
            </a:ext>
          </a:extLst>
        </xdr:cNvPr>
        <xdr:cNvSpPr txBox="1"/>
      </xdr:nvSpPr>
      <xdr:spPr>
        <a:xfrm>
          <a:off x="10982325" y="3966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E96A894-F25C-4E3A-9BA8-ED50DD2B8C51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9282FB6-A621-4773-94A9-FEF82641047B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B0F5F8F-783B-40F7-B1C1-FC26E300DA3D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2EF2FFD-6413-4E48-8841-75AAE38F685D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208A779-AD1F-4F76-8CA6-B1D52353D88C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BE9E2DE2-EE9C-4AC9-8A6B-1566C7B8311D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2F7C7968-6122-43B1-964B-E877F564A9D6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9C7F379-1CE9-4502-86C0-64DF57678972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5E318CA5-6246-4857-BBAF-9CA94CC42C9C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3D9FCFD-5ADA-400C-B431-12037DA77E9D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5038659-C6E3-431B-9F31-1DAF07DA75E7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C43A2CC-514E-47FA-8E23-A87AEAF357EA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98735FB-7B4B-477B-A4A7-3F962C7B2D0B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0442418-F093-4128-BC65-D0381DE52622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7727BD5-D1B4-4E3D-9C48-18797D9B68FB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293</xdr:row>
      <xdr:rowOff>0</xdr:rowOff>
    </xdr:from>
    <xdr:ext cx="184731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51FFAB3-5B2D-41F4-B72E-7D4C4011F687}"/>
            </a:ext>
          </a:extLst>
        </xdr:cNvPr>
        <xdr:cNvSpPr txBox="1"/>
      </xdr:nvSpPr>
      <xdr:spPr>
        <a:xfrm>
          <a:off x="10982325" y="5029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BAF4001-47EF-4F02-BA94-8900F3208B3B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8F7D9AE7-002E-4DFB-BECA-33FD0AE3A876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3E14578-DEDC-4787-BC51-508F5D70381B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838C824-83C7-41C0-9A54-466A9F4A11E3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36D62DA-2E93-47AD-87A9-669D178AE8BF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934BB90-EA68-4ECB-883A-C417A9611A93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3C08E1E-418B-44BF-B0B5-6677B025551F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BD22AAD-13B5-446E-A583-19AACB71A55B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AF1C194-F477-4AD2-AB6D-3737380BDFC3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47C907B-48F3-45D5-B6FE-91A9B4CDBA17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F8680F8-8AE9-4298-9E16-73DEBC00D128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5A00566-0212-4073-A9FE-FD43A5FA4CD0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28D1C36-99D6-4D38-ADC8-9516039521D0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47B9DDE-1BF4-4C59-9F4E-26CEA4256933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51F5BC57-E8A7-49A1-83B3-D9A12EB4E999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FA04F194-CC9C-4A11-AEF4-B96E86E24641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2385434-EF70-458F-A51B-00FAF510531A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260</xdr:row>
      <xdr:rowOff>0</xdr:rowOff>
    </xdr:from>
    <xdr:ext cx="184731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115CD89-0F6A-4D9E-8B34-9587C346A707}"/>
            </a:ext>
          </a:extLst>
        </xdr:cNvPr>
        <xdr:cNvSpPr txBox="1"/>
      </xdr:nvSpPr>
      <xdr:spPr>
        <a:xfrm>
          <a:off x="10982325" y="446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99446C1-7B4C-46B5-A89A-C7E322114246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912E1C7-F8AE-4B2C-AC71-2E153452DAA1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3A7CE8C-376B-4B2A-8224-4E88095C1C7C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0C64185-C76E-4793-8D7F-9F1A83CFE1BB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D1A4C8E-958E-4C8A-B5BA-356518A7D83E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6022B25D-0D9E-442A-867E-C211D4789E94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D7E8B6B-7D6F-4208-90CE-37BAF1BE6E8E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9AFD34E-FA7F-4AC1-B4C1-2A0B07D80B35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8FE72A18-9DF1-458A-85B5-5EECF35E0647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7BDFD33B-4830-465A-B70C-DE3DD59EBD74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9809D51-A6EC-4101-8E50-98F2F5C90E64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5CED05-69F3-4CA6-BD91-34114085C909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3BC3D8D8-045F-4737-B4B3-F17CE0BA3FEA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4D63EFE-FE0E-4246-9BFB-F78456216E76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38393672-393A-4E8D-9DAA-E7FD49A0DD22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7347C9B-83C6-4067-BD88-7A355E2044BB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0AB75D2-DA04-43A6-98D5-AAD767EE05FD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F72F5F4-897C-4DB7-9387-9985D4695ED1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294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5EDDCA4-F17D-483C-9C56-7C57DED79956}"/>
            </a:ext>
          </a:extLst>
        </xdr:cNvPr>
        <xdr:cNvSpPr txBox="1"/>
      </xdr:nvSpPr>
      <xdr:spPr>
        <a:xfrm>
          <a:off x="10982325" y="5046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338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B15EA13-B02D-4883-B6A6-82AB2CCFA104}"/>
            </a:ext>
          </a:extLst>
        </xdr:cNvPr>
        <xdr:cNvSpPr txBox="1"/>
      </xdr:nvSpPr>
      <xdr:spPr>
        <a:xfrm>
          <a:off x="10982325" y="5800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3D19AE-EFBE-4593-A3C1-87308F35827D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185B0B7-5B32-45B8-BCF2-36D4A95D3F05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4830772-BCB2-431E-BB3A-471059AE1869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7751335D-842A-43EB-B5A1-B94FE4B26FB1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D73B351C-ADB1-45A9-A486-2E9DB0DB0B3C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1891745-2845-4D05-A8C7-8B68E6997CD7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F12DF37-CB76-47BF-A105-437A56C69AAD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227313CE-0266-4DC9-9230-278DF5FA1FC0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100B154-CB51-4BA2-AFDA-6A605B8719F4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15567C5-0286-42AF-8854-FFABA68D894F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44792D76-2DF8-46B7-A72F-8A1F8C09A088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8389CA14-AD42-4F30-91ED-98B388855F74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F9584650-4762-4F1A-8813-5DF8E14D98D6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9DAF0CE3-15F7-4AD0-992B-BD3688CA6ECC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343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9A18B97D-485B-4AAC-A264-E1A4E9487F6E}"/>
            </a:ext>
          </a:extLst>
        </xdr:cNvPr>
        <xdr:cNvSpPr txBox="1"/>
      </xdr:nvSpPr>
      <xdr:spPr>
        <a:xfrm>
          <a:off x="10982325" y="59035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48509E5-4062-47E3-AA82-C5279859A66B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DB6967C-ECBE-48FD-B30A-4139DFFFDAC8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E7B4445-7DEE-429F-8A41-C8846DE6B466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97814E4-05DD-4353-8F0A-08FE35FC0CFA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ACDE1BF4-8C96-4929-B5A6-6B1C238F05E5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AEB4DB4-2504-40BA-B2F5-067BB60EAE41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4487E-BF0A-448D-9029-D254070380C7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3429A37-D3C7-4B40-A0C8-019F11B389C3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D434021-53DC-49A0-B8C5-DAB2A572FC7A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52DB29D-2E5E-41F6-B3C4-AA60347864B0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544414E-DCB6-4B4A-B909-ADDE943879EE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39658D2-24EF-4BE4-A573-D1001222BB86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56833704-C25D-4A9F-9AAC-74D66421C01A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91E42CC-D79B-4170-BBA6-EEBCD384C864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392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A2A5FFC-7B9A-430E-8E5A-B4A7043BACDE}"/>
            </a:ext>
          </a:extLst>
        </xdr:cNvPr>
        <xdr:cNvSpPr txBox="1"/>
      </xdr:nvSpPr>
      <xdr:spPr>
        <a:xfrm>
          <a:off x="10982325" y="6743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D4E8AB9-63C9-4CF0-8E53-E9466AAC18AE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F1FDC7D-C987-48F4-950E-4AE44688ECCA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5EC86F16-4E3A-4177-A1F8-9AF81A6E79BE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6C5B7BF2-E1FA-4D64-BDF0-A39294C4E6E5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29820270-19C8-4B0C-9084-2BE492069D51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3D9E12F-9698-4C10-B57D-5916E464BCC7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9D42A54-D806-47B2-8969-7B7A64B46352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F1301BE5-9A56-475B-8966-31BF54333F86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4B18A96-E53E-43D7-A77A-97B496B7C187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826DB2E-63E5-47D6-A411-D4113E3B0F6D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6308008C-EF88-4E6D-9CB7-23716570CB28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1CACCEF-A47E-421E-96E0-6C638CED39C1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C9462461-A433-42B2-A9F7-61F8FE9977A3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D80A8CCE-D6B4-43BD-895A-D99EAD569A8B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4E64FC1-6486-4601-B9E9-AE653542AC89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8B33BD3E-8BF4-4C9C-AC08-59235DC7BFC9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FD4D1C27-601F-4220-8BD1-A6FBDCCD8BA3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4357ABE3-099A-4625-8660-2D0D207D15DC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55A859E-FC05-4B3C-8406-00447252C254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E087EE5-B2AE-4A47-A466-FCFA686A2A9D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A246E4FA-1C96-4E76-93CE-14939AA1C7B5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086D944-20B9-43E1-9E17-0B25FA02F146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A7DC7B74-79DE-4361-B139-2C3D4E2EC3BE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E6C3259-8A32-4C95-BFB1-13A4E6CD12D5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C6AFCF4-1ECD-4E0D-A991-E508AC37815B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BCEE88E-A35B-4A13-96DB-E2DA639C4CB1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AD58D0C-F435-4B88-80E1-C84DC992A841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3F305D9-60DD-4077-8AE1-648DB143E1C4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32A0F54-9431-49FF-BA83-D92D059B8E3B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441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DFA7E4B-6365-49A8-A89B-70D7A5E1E9B4}"/>
            </a:ext>
          </a:extLst>
        </xdr:cNvPr>
        <xdr:cNvSpPr txBox="1"/>
      </xdr:nvSpPr>
      <xdr:spPr>
        <a:xfrm>
          <a:off x="10982325" y="760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99839D1-B223-4799-AE25-6990EE3B14EE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5F5CEBE7-AA85-4B17-9C3C-F66D4EA7620D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1833501-200D-48D5-A4FD-B4E405BD501E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66763E10-948E-48A3-B4DB-13881CF5D0F2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E1E2D64-528D-4A72-A809-5703848E2D98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2840ED22-A9F5-43A3-B104-A94F03561793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BBB7D8C-0A00-4EAD-8F65-864A4586EE31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63320E8-505B-4717-AFE4-631CCBCA4DA3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63FB0D74-9499-492C-8EEC-B880774AE910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DEDA8AE-D137-40B7-9EDB-28420CCED1B0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716BB823-5F9C-41E2-9416-D17C802B551D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99A5A74-156B-46E3-8B98-A2A6A47659BD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4D4F439-D924-4BA4-AAEF-D174E8C541DF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186D32B4-27A8-488E-9F59-DB7104B2DD3A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3895C3E-66BB-462D-8C23-A187AC1DFB95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DF8918A-B791-4507-8322-4AEDD37AE438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8D53BC1-AF33-4D65-993D-623B6784D3BF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E29B915-2D26-4E0A-A1A2-44BF344F4991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32054F5-E692-47C9-801C-D1B637F5DE74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D3D7879D-9956-420F-B4ED-8F34BAF6EE77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E8FD9D79-A54F-49AA-9418-6614FC57C437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090A510-C3A5-4009-8D10-F474D2E19CE2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29E6A7A9-6FA9-4A32-8720-74FAA335AD0D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2492EDC-C668-4558-B361-8BC9F593B811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7DD8FF9-CB96-4806-AC88-22E0A2C3BBD4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71A37F32-5634-42E1-8BD9-3B0C7FC308F3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B9C615A-C19F-4E5F-9221-A5007EB9E23A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02B907-45EB-4229-ABF0-2CFDA52C914F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009F832-C1A1-4A3F-9CF9-348DFE750EB7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490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FB07253-0454-49D5-9366-C06B3F7DB451}"/>
            </a:ext>
          </a:extLst>
        </xdr:cNvPr>
        <xdr:cNvSpPr txBox="1"/>
      </xdr:nvSpPr>
      <xdr:spPr>
        <a:xfrm>
          <a:off x="10982325" y="8458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CB939-069B-4BB1-8BD8-43C64CFEB1E9}">
  <dimension ref="A1:G13"/>
  <sheetViews>
    <sheetView tabSelected="1" workbookViewId="0">
      <selection activeCell="E16" sqref="E16"/>
    </sheetView>
  </sheetViews>
  <sheetFormatPr defaultRowHeight="14.4" x14ac:dyDescent="0.3"/>
  <cols>
    <col min="3" max="3" width="25.33203125" bestFit="1" customWidth="1"/>
    <col min="6" max="6" width="12.5546875" customWidth="1"/>
  </cols>
  <sheetData>
    <row r="1" spans="1:7" x14ac:dyDescent="0.3">
      <c r="A1" t="str">
        <f>+'Test Year 3'!A1</f>
        <v>SCHEDULE B-6</v>
      </c>
    </row>
    <row r="3" spans="1:7" x14ac:dyDescent="0.3">
      <c r="A3">
        <v>1</v>
      </c>
      <c r="C3" s="210" t="s">
        <v>0</v>
      </c>
    </row>
    <row r="5" spans="1:7" x14ac:dyDescent="0.3">
      <c r="A5">
        <v>2</v>
      </c>
      <c r="C5" s="210" t="s">
        <v>1</v>
      </c>
    </row>
    <row r="8" spans="1:7" x14ac:dyDescent="0.3">
      <c r="A8">
        <v>3</v>
      </c>
      <c r="C8" s="204" t="s">
        <v>2</v>
      </c>
      <c r="D8" s="84"/>
      <c r="E8" s="84"/>
      <c r="F8" s="84"/>
      <c r="G8" s="205"/>
    </row>
    <row r="9" spans="1:7" x14ac:dyDescent="0.3">
      <c r="C9" s="206" t="s">
        <v>3</v>
      </c>
      <c r="D9" s="205" t="s">
        <v>4</v>
      </c>
      <c r="E9" s="207">
        <v>2027</v>
      </c>
      <c r="F9" s="208">
        <v>46752</v>
      </c>
      <c r="G9" s="209" t="s">
        <v>5</v>
      </c>
    </row>
    <row r="10" spans="1:7" x14ac:dyDescent="0.3">
      <c r="C10" s="206" t="s">
        <v>6</v>
      </c>
      <c r="D10" s="205" t="s">
        <v>7</v>
      </c>
      <c r="E10" s="209">
        <f>+E9-1</f>
        <v>2026</v>
      </c>
      <c r="F10" s="208">
        <v>46387</v>
      </c>
      <c r="G10" s="209" t="s">
        <v>8</v>
      </c>
    </row>
    <row r="11" spans="1:7" x14ac:dyDescent="0.3">
      <c r="C11" s="206" t="s">
        <v>9</v>
      </c>
      <c r="D11" s="205" t="s">
        <v>10</v>
      </c>
      <c r="E11" s="209">
        <f>+E10-1</f>
        <v>2025</v>
      </c>
      <c r="F11" s="208">
        <v>46022</v>
      </c>
      <c r="G11" s="209" t="s">
        <v>11</v>
      </c>
    </row>
    <row r="12" spans="1:7" x14ac:dyDescent="0.3">
      <c r="C12" s="206" t="s">
        <v>12</v>
      </c>
      <c r="D12" s="205" t="s">
        <v>13</v>
      </c>
      <c r="E12" s="209">
        <f>+E11-1</f>
        <v>2024</v>
      </c>
      <c r="F12" s="208">
        <v>45657</v>
      </c>
      <c r="G12" s="209" t="s">
        <v>14</v>
      </c>
    </row>
    <row r="13" spans="1:7" x14ac:dyDescent="0.3">
      <c r="C13" s="206" t="s">
        <v>15</v>
      </c>
      <c r="D13" s="205" t="s">
        <v>16</v>
      </c>
      <c r="E13" s="209">
        <f>+E12-1</f>
        <v>2023</v>
      </c>
      <c r="F13" s="208">
        <v>45291</v>
      </c>
      <c r="G13" s="209" t="s">
        <v>17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4356-D0B1-463F-A618-BA39D95A2D66}">
  <dimension ref="A1:AN503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61.33203125" style="27" bestFit="1" customWidth="1"/>
    <col min="2" max="12" width="10.6640625" style="164" hidden="1" customWidth="1" outlineLevel="1"/>
    <col min="13" max="13" width="10.6640625" style="301" hidden="1" customWidth="1" outlineLevel="1"/>
    <col min="14" max="14" width="10.6640625" style="164" customWidth="1" collapsed="1"/>
    <col min="15" max="26" width="10.6640625" style="164" hidden="1" customWidth="1" outlineLevel="1"/>
    <col min="27" max="27" width="12.88671875" style="164" bestFit="1" customWidth="1" collapsed="1"/>
    <col min="28" max="39" width="10.6640625" style="164" hidden="1" customWidth="1" outlineLevel="1"/>
    <col min="40" max="40" width="12.88671875" style="164" bestFit="1" customWidth="1" collapsed="1"/>
    <col min="41" max="16384" width="9.109375" style="164"/>
  </cols>
  <sheetData>
    <row r="1" spans="1:40" s="163" customFormat="1" x14ac:dyDescent="0.2">
      <c r="A1" s="162"/>
      <c r="M1" s="354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354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  <c r="M3" s="354"/>
    </row>
    <row r="4" spans="1:40" x14ac:dyDescent="0.2">
      <c r="A4" s="27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301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s="171" customFormat="1" x14ac:dyDescent="0.2">
      <c r="A10" s="128" t="s">
        <v>738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310">
        <v>0</v>
      </c>
      <c r="N10" s="171">
        <v>0</v>
      </c>
      <c r="O10" s="171">
        <v>0</v>
      </c>
      <c r="P10" s="171">
        <v>0</v>
      </c>
      <c r="Q10" s="171">
        <v>0</v>
      </c>
      <c r="R10" s="171">
        <v>0</v>
      </c>
      <c r="S10" s="171">
        <v>0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Y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E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K10" s="171">
        <v>0</v>
      </c>
      <c r="AL10" s="171">
        <v>0</v>
      </c>
      <c r="AM10" s="171">
        <v>0</v>
      </c>
      <c r="AN10" s="171">
        <v>0</v>
      </c>
    </row>
    <row r="11" spans="1:40" s="171" customFormat="1" x14ac:dyDescent="0.2">
      <c r="A11" s="128" t="s">
        <v>739</v>
      </c>
      <c r="B11" s="171">
        <v>0</v>
      </c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  <c r="M11" s="310">
        <v>0</v>
      </c>
      <c r="N11" s="171">
        <v>0</v>
      </c>
      <c r="O11" s="171">
        <v>0</v>
      </c>
      <c r="P11" s="171">
        <v>0</v>
      </c>
      <c r="Q11" s="171">
        <v>0</v>
      </c>
      <c r="R11" s="171">
        <v>0</v>
      </c>
      <c r="S11" s="171">
        <v>0</v>
      </c>
      <c r="T11" s="171">
        <v>0</v>
      </c>
      <c r="U11" s="171">
        <v>0</v>
      </c>
      <c r="V11" s="171">
        <v>0</v>
      </c>
      <c r="W11" s="171">
        <v>0</v>
      </c>
      <c r="X11" s="171">
        <v>0</v>
      </c>
      <c r="Y11" s="171">
        <v>0</v>
      </c>
      <c r="Z11" s="171">
        <v>0</v>
      </c>
      <c r="AA11" s="171">
        <v>0</v>
      </c>
      <c r="AB11" s="171">
        <v>0</v>
      </c>
      <c r="AC11" s="171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1">
        <v>0</v>
      </c>
      <c r="AL11" s="171">
        <v>0</v>
      </c>
      <c r="AM11" s="171">
        <v>0</v>
      </c>
      <c r="AN11" s="171">
        <v>0</v>
      </c>
    </row>
    <row r="12" spans="1:40" s="171" customFormat="1" x14ac:dyDescent="0.2">
      <c r="A12" s="128" t="s">
        <v>740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310">
        <v>0</v>
      </c>
      <c r="N12" s="171">
        <v>0</v>
      </c>
      <c r="O12" s="171">
        <v>0</v>
      </c>
      <c r="P12" s="171">
        <v>0</v>
      </c>
      <c r="Q12" s="171">
        <v>0</v>
      </c>
      <c r="R12" s="171">
        <v>0</v>
      </c>
      <c r="S12" s="171">
        <v>0</v>
      </c>
      <c r="T12" s="171">
        <v>0</v>
      </c>
      <c r="U12" s="171">
        <v>0</v>
      </c>
      <c r="V12" s="171">
        <v>0</v>
      </c>
      <c r="W12" s="171">
        <v>0</v>
      </c>
      <c r="X12" s="171">
        <v>0</v>
      </c>
      <c r="Y12" s="171">
        <v>0</v>
      </c>
      <c r="Z12" s="171">
        <v>0</v>
      </c>
      <c r="AA12" s="171">
        <v>0</v>
      </c>
      <c r="AB12" s="171">
        <v>0</v>
      </c>
      <c r="AC12" s="171">
        <v>0</v>
      </c>
      <c r="AD12" s="171">
        <v>0</v>
      </c>
      <c r="AE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K12" s="171">
        <v>0</v>
      </c>
      <c r="AL12" s="171">
        <v>0</v>
      </c>
      <c r="AM12" s="171">
        <v>0</v>
      </c>
      <c r="AN12" s="171">
        <v>0</v>
      </c>
    </row>
    <row r="13" spans="1:40" s="171" customFormat="1" x14ac:dyDescent="0.2">
      <c r="A13" s="128" t="s">
        <v>741</v>
      </c>
      <c r="B13" s="171">
        <v>0</v>
      </c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310">
        <v>0</v>
      </c>
      <c r="N13" s="171">
        <v>0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171">
        <v>0</v>
      </c>
      <c r="V13" s="171">
        <v>0</v>
      </c>
      <c r="W13" s="171">
        <v>0</v>
      </c>
      <c r="X13" s="171">
        <v>0</v>
      </c>
      <c r="Y13" s="171">
        <v>0</v>
      </c>
      <c r="Z13" s="171">
        <v>0</v>
      </c>
      <c r="AA13" s="171">
        <v>0</v>
      </c>
      <c r="AB13" s="171">
        <v>0</v>
      </c>
      <c r="AC13" s="171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1">
        <v>0</v>
      </c>
      <c r="AL13" s="171">
        <v>0</v>
      </c>
      <c r="AM13" s="171">
        <v>0</v>
      </c>
      <c r="AN13" s="171">
        <v>0</v>
      </c>
    </row>
    <row r="14" spans="1:40" s="171" customFormat="1" x14ac:dyDescent="0.2">
      <c r="A14" s="128" t="s">
        <v>742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  <c r="M14" s="310">
        <v>0</v>
      </c>
      <c r="N14" s="171">
        <v>0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171">
        <v>0</v>
      </c>
      <c r="V14" s="171">
        <v>0</v>
      </c>
      <c r="W14" s="171">
        <v>0</v>
      </c>
      <c r="X14" s="171">
        <v>0</v>
      </c>
      <c r="Y14" s="171">
        <v>0</v>
      </c>
      <c r="Z14" s="171">
        <v>0</v>
      </c>
      <c r="AA14" s="171">
        <v>0</v>
      </c>
      <c r="AB14" s="171">
        <v>0</v>
      </c>
      <c r="AC14" s="171">
        <v>0</v>
      </c>
      <c r="AD14" s="171">
        <v>0</v>
      </c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</row>
    <row r="15" spans="1:40" s="171" customFormat="1" x14ac:dyDescent="0.2">
      <c r="A15" s="128" t="s">
        <v>743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310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Y15" s="171">
        <v>0</v>
      </c>
      <c r="Z15" s="171">
        <v>0</v>
      </c>
      <c r="AA15" s="171">
        <v>0</v>
      </c>
      <c r="AB15" s="171">
        <v>0</v>
      </c>
      <c r="AC15" s="171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</row>
    <row r="16" spans="1:40" s="171" customFormat="1" x14ac:dyDescent="0.2">
      <c r="A16" s="128" t="s">
        <v>744</v>
      </c>
      <c r="B16" s="171">
        <v>0</v>
      </c>
      <c r="C16" s="171">
        <v>0</v>
      </c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310">
        <v>0</v>
      </c>
      <c r="N16" s="171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171">
        <v>0</v>
      </c>
      <c r="V16" s="171">
        <v>0</v>
      </c>
      <c r="W16" s="171">
        <v>0</v>
      </c>
      <c r="X16" s="171">
        <v>0</v>
      </c>
      <c r="Y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E16" s="171"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K16" s="171">
        <v>0</v>
      </c>
      <c r="AL16" s="171">
        <v>0</v>
      </c>
      <c r="AM16" s="171">
        <v>0</v>
      </c>
      <c r="AN16" s="171">
        <v>0</v>
      </c>
    </row>
    <row r="17" spans="1:40" s="171" customFormat="1" x14ac:dyDescent="0.2">
      <c r="A17" s="128" t="s">
        <v>745</v>
      </c>
      <c r="B17" s="171">
        <v>0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310">
        <v>0</v>
      </c>
      <c r="N17" s="171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171">
        <v>0</v>
      </c>
      <c r="V17" s="171">
        <v>0</v>
      </c>
      <c r="W17" s="171">
        <v>0</v>
      </c>
      <c r="X17" s="171">
        <v>0</v>
      </c>
      <c r="Y17" s="171">
        <v>0</v>
      </c>
      <c r="Z17" s="171">
        <v>0</v>
      </c>
      <c r="AA17" s="171">
        <v>0</v>
      </c>
      <c r="AB17" s="171">
        <v>0</v>
      </c>
      <c r="AC17" s="171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1">
        <v>0</v>
      </c>
      <c r="AL17" s="171">
        <v>0</v>
      </c>
      <c r="AM17" s="171">
        <v>0</v>
      </c>
      <c r="AN17" s="171">
        <v>0</v>
      </c>
    </row>
    <row r="18" spans="1:40" s="171" customFormat="1" x14ac:dyDescent="0.2">
      <c r="A18" s="128" t="s">
        <v>746</v>
      </c>
      <c r="B18" s="171">
        <v>0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310">
        <v>0</v>
      </c>
      <c r="N18" s="171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171">
        <v>0</v>
      </c>
      <c r="V18" s="171">
        <v>0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171">
        <v>0</v>
      </c>
      <c r="AE18" s="171">
        <v>0</v>
      </c>
      <c r="AF18" s="171">
        <v>0</v>
      </c>
      <c r="AG18" s="171">
        <v>0</v>
      </c>
      <c r="AH18" s="171">
        <v>0</v>
      </c>
      <c r="AI18" s="171">
        <v>0</v>
      </c>
      <c r="AJ18" s="171">
        <v>0</v>
      </c>
      <c r="AK18" s="171">
        <v>0</v>
      </c>
      <c r="AL18" s="171">
        <v>0</v>
      </c>
      <c r="AM18" s="171">
        <v>0</v>
      </c>
      <c r="AN18" s="171">
        <v>0</v>
      </c>
    </row>
    <row r="19" spans="1:40" s="171" customFormat="1" x14ac:dyDescent="0.2">
      <c r="A19" s="128" t="s">
        <v>747</v>
      </c>
      <c r="B19" s="171">
        <v>0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310">
        <v>0</v>
      </c>
      <c r="N19" s="171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Y19" s="171">
        <v>0</v>
      </c>
      <c r="Z19" s="171">
        <v>0</v>
      </c>
      <c r="AA19" s="171">
        <v>0</v>
      </c>
      <c r="AB19" s="171">
        <v>0</v>
      </c>
      <c r="AC19" s="171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1">
        <v>0</v>
      </c>
      <c r="AL19" s="171">
        <v>0</v>
      </c>
      <c r="AM19" s="171">
        <v>0</v>
      </c>
      <c r="AN19" s="171">
        <v>0</v>
      </c>
    </row>
    <row r="20" spans="1:40" s="171" customFormat="1" x14ac:dyDescent="0.2">
      <c r="A20" s="128" t="s">
        <v>748</v>
      </c>
      <c r="B20" s="171">
        <v>0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310">
        <v>0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Y20" s="171">
        <v>0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v>0</v>
      </c>
      <c r="AL20" s="171">
        <v>0</v>
      </c>
      <c r="AM20" s="171">
        <v>0</v>
      </c>
      <c r="AN20" s="171">
        <v>0</v>
      </c>
    </row>
    <row r="21" spans="1:40" s="171" customFormat="1" x14ac:dyDescent="0.2">
      <c r="A21" s="128" t="s">
        <v>749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  <c r="M21" s="310">
        <v>0</v>
      </c>
      <c r="N21" s="171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171">
        <v>0</v>
      </c>
      <c r="V21" s="171">
        <v>0</v>
      </c>
      <c r="W21" s="171">
        <v>0</v>
      </c>
      <c r="X21" s="171">
        <v>0</v>
      </c>
      <c r="Y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71">
        <v>0</v>
      </c>
      <c r="AF21" s="171">
        <v>0</v>
      </c>
      <c r="AG21" s="171">
        <v>0</v>
      </c>
      <c r="AH21" s="171">
        <v>0</v>
      </c>
      <c r="AI21" s="171">
        <v>0</v>
      </c>
      <c r="AJ21" s="171">
        <v>0</v>
      </c>
      <c r="AK21" s="171">
        <v>0</v>
      </c>
      <c r="AL21" s="171">
        <v>0</v>
      </c>
      <c r="AM21" s="171">
        <v>0</v>
      </c>
      <c r="AN21" s="171">
        <v>0</v>
      </c>
    </row>
    <row r="22" spans="1:40" s="171" customFormat="1" x14ac:dyDescent="0.2">
      <c r="A22" s="128" t="s">
        <v>750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310">
        <v>0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171">
        <v>0</v>
      </c>
      <c r="V22" s="171">
        <v>0</v>
      </c>
      <c r="W22" s="171">
        <v>0</v>
      </c>
      <c r="X22" s="171">
        <v>0</v>
      </c>
      <c r="Y22" s="171">
        <v>0</v>
      </c>
      <c r="Z22" s="171">
        <v>0</v>
      </c>
      <c r="AA22" s="171">
        <v>0</v>
      </c>
      <c r="AB22" s="171">
        <v>0</v>
      </c>
      <c r="AC22" s="171">
        <v>0</v>
      </c>
      <c r="AD22" s="171">
        <v>0</v>
      </c>
      <c r="AE22" s="171">
        <v>0</v>
      </c>
      <c r="AF22" s="171">
        <v>0</v>
      </c>
      <c r="AG22" s="171">
        <v>0</v>
      </c>
      <c r="AH22" s="171">
        <v>0</v>
      </c>
      <c r="AI22" s="171">
        <v>0</v>
      </c>
      <c r="AJ22" s="171">
        <v>0</v>
      </c>
      <c r="AK22" s="171">
        <v>0</v>
      </c>
      <c r="AL22" s="171">
        <v>0</v>
      </c>
      <c r="AM22" s="171">
        <v>0</v>
      </c>
      <c r="AN22" s="171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301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30" t="s">
        <v>752</v>
      </c>
    </row>
    <row r="25" spans="1:40" s="171" customFormat="1" x14ac:dyDescent="0.2">
      <c r="A25" s="128" t="s">
        <v>753</v>
      </c>
      <c r="B25" s="171">
        <v>0</v>
      </c>
      <c r="C25" s="171">
        <v>0</v>
      </c>
      <c r="D25" s="171">
        <v>0</v>
      </c>
      <c r="E25" s="171">
        <v>0</v>
      </c>
      <c r="F25" s="171">
        <v>0</v>
      </c>
      <c r="G25" s="171">
        <v>0</v>
      </c>
      <c r="H25" s="171">
        <v>0</v>
      </c>
      <c r="I25" s="171">
        <v>0</v>
      </c>
      <c r="J25" s="171">
        <v>0</v>
      </c>
      <c r="K25" s="171">
        <v>0</v>
      </c>
      <c r="L25" s="171">
        <v>0</v>
      </c>
      <c r="M25" s="310">
        <v>0</v>
      </c>
      <c r="N25" s="171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171">
        <v>0</v>
      </c>
      <c r="V25" s="171">
        <v>0</v>
      </c>
      <c r="W25" s="171">
        <v>0</v>
      </c>
      <c r="X25" s="171">
        <v>0</v>
      </c>
      <c r="Y25" s="171">
        <v>0</v>
      </c>
      <c r="Z25" s="171">
        <v>0</v>
      </c>
      <c r="AA25" s="171">
        <v>0</v>
      </c>
      <c r="AB25" s="171">
        <v>0</v>
      </c>
      <c r="AC25" s="171">
        <v>0</v>
      </c>
      <c r="AD25" s="171">
        <v>0</v>
      </c>
      <c r="AE25" s="171">
        <v>0</v>
      </c>
      <c r="AF25" s="171">
        <v>0</v>
      </c>
      <c r="AG25" s="171">
        <v>0</v>
      </c>
      <c r="AH25" s="171">
        <v>0</v>
      </c>
      <c r="AI25" s="171">
        <v>0</v>
      </c>
      <c r="AJ25" s="171">
        <v>0</v>
      </c>
      <c r="AK25" s="171">
        <v>0</v>
      </c>
      <c r="AL25" s="171">
        <v>0</v>
      </c>
      <c r="AM25" s="171">
        <v>0</v>
      </c>
      <c r="AN25" s="171">
        <v>0</v>
      </c>
    </row>
    <row r="26" spans="1:40" s="171" customFormat="1" x14ac:dyDescent="0.2">
      <c r="A26" s="128" t="s">
        <v>754</v>
      </c>
      <c r="B26" s="171">
        <v>0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171">
        <v>0</v>
      </c>
      <c r="M26" s="310">
        <v>0</v>
      </c>
      <c r="N26" s="171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171">
        <v>0</v>
      </c>
      <c r="V26" s="171">
        <v>0</v>
      </c>
      <c r="W26" s="171">
        <v>0</v>
      </c>
      <c r="X26" s="171">
        <v>0</v>
      </c>
      <c r="Y26" s="171">
        <v>0</v>
      </c>
      <c r="Z26" s="171">
        <v>0</v>
      </c>
      <c r="AA26" s="171">
        <v>0</v>
      </c>
      <c r="AB26" s="171">
        <v>0</v>
      </c>
      <c r="AC26" s="171">
        <v>0</v>
      </c>
      <c r="AD26" s="171">
        <v>0</v>
      </c>
      <c r="AE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K26" s="171">
        <v>0</v>
      </c>
      <c r="AL26" s="171">
        <v>0</v>
      </c>
      <c r="AM26" s="171">
        <v>0</v>
      </c>
      <c r="AN26" s="171">
        <v>0</v>
      </c>
    </row>
    <row r="27" spans="1:40" s="171" customFormat="1" x14ac:dyDescent="0.2">
      <c r="A27" s="128" t="s">
        <v>755</v>
      </c>
      <c r="B27" s="171">
        <v>0</v>
      </c>
      <c r="C27" s="171">
        <v>0</v>
      </c>
      <c r="D27" s="171">
        <v>0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  <c r="K27" s="171">
        <v>0</v>
      </c>
      <c r="L27" s="171">
        <v>0</v>
      </c>
      <c r="M27" s="310">
        <v>0</v>
      </c>
      <c r="N27" s="171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171">
        <v>0</v>
      </c>
      <c r="V27" s="171">
        <v>0</v>
      </c>
      <c r="W27" s="171">
        <v>0</v>
      </c>
      <c r="X27" s="171">
        <v>0</v>
      </c>
      <c r="Y27" s="171">
        <v>0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1">
        <v>0</v>
      </c>
      <c r="AL27" s="171">
        <v>0</v>
      </c>
      <c r="AM27" s="171">
        <v>0</v>
      </c>
      <c r="AN27" s="171">
        <v>0</v>
      </c>
    </row>
    <row r="28" spans="1:40" s="171" customFormat="1" x14ac:dyDescent="0.2">
      <c r="A28" s="128" t="s">
        <v>756</v>
      </c>
      <c r="B28" s="171">
        <v>0</v>
      </c>
      <c r="C28" s="171">
        <v>0</v>
      </c>
      <c r="D28" s="171">
        <v>0</v>
      </c>
      <c r="E28" s="171">
        <v>0</v>
      </c>
      <c r="F28" s="171">
        <v>0</v>
      </c>
      <c r="G28" s="171">
        <v>0</v>
      </c>
      <c r="H28" s="171">
        <v>0</v>
      </c>
      <c r="I28" s="171">
        <v>0</v>
      </c>
      <c r="J28" s="171">
        <v>0</v>
      </c>
      <c r="K28" s="171">
        <v>0</v>
      </c>
      <c r="L28" s="171">
        <v>0</v>
      </c>
      <c r="M28" s="310">
        <v>0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171">
        <v>0</v>
      </c>
      <c r="V28" s="171">
        <v>0</v>
      </c>
      <c r="W28" s="171">
        <v>0</v>
      </c>
      <c r="X28" s="171">
        <v>0</v>
      </c>
      <c r="Y28" s="171">
        <v>0</v>
      </c>
      <c r="Z28" s="171">
        <v>0</v>
      </c>
      <c r="AA28" s="171">
        <v>0</v>
      </c>
      <c r="AB28" s="171">
        <v>0</v>
      </c>
      <c r="AC28" s="171">
        <v>0</v>
      </c>
      <c r="AD28" s="171">
        <v>0</v>
      </c>
      <c r="AE28" s="171">
        <v>0</v>
      </c>
      <c r="AF28" s="171">
        <v>0</v>
      </c>
      <c r="AG28" s="171">
        <v>0</v>
      </c>
      <c r="AH28" s="171">
        <v>0</v>
      </c>
      <c r="AI28" s="171">
        <v>0</v>
      </c>
      <c r="AJ28" s="171">
        <v>0</v>
      </c>
      <c r="AK28" s="171">
        <v>0</v>
      </c>
      <c r="AL28" s="171">
        <v>0</v>
      </c>
      <c r="AM28" s="171">
        <v>0</v>
      </c>
      <c r="AN28" s="171">
        <v>0</v>
      </c>
    </row>
    <row r="29" spans="1:40" x14ac:dyDescent="0.2">
      <c r="A29" s="27" t="s">
        <v>757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301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0</v>
      </c>
      <c r="AJ29" s="164">
        <v>0</v>
      </c>
      <c r="AK29" s="164">
        <v>0</v>
      </c>
      <c r="AL29" s="164">
        <v>0</v>
      </c>
      <c r="AM29" s="164">
        <v>0</v>
      </c>
      <c r="AN29" s="164">
        <v>0</v>
      </c>
    </row>
    <row r="30" spans="1:40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301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</row>
    <row r="31" spans="1:40" x14ac:dyDescent="0.2">
      <c r="A31" s="27" t="s">
        <v>759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301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301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761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301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</row>
    <row r="34" spans="1:40" x14ac:dyDescent="0.2">
      <c r="A34" s="27" t="s">
        <v>762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301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0</v>
      </c>
      <c r="AH34" s="164">
        <v>0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</row>
    <row r="35" spans="1:40" x14ac:dyDescent="0.2">
      <c r="A35" s="27" t="s">
        <v>763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301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</row>
    <row r="36" spans="1:40" x14ac:dyDescent="0.2">
      <c r="A36" s="27" t="s">
        <v>764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301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765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301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</row>
    <row r="38" spans="1:40" x14ac:dyDescent="0.2">
      <c r="A38" s="27" t="s">
        <v>766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301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164">
        <v>0</v>
      </c>
      <c r="AD38" s="164">
        <v>0</v>
      </c>
      <c r="AE38" s="164">
        <v>0</v>
      </c>
      <c r="AF38" s="164">
        <v>0</v>
      </c>
      <c r="AG38" s="164">
        <v>0</v>
      </c>
      <c r="AH38" s="164">
        <v>0</v>
      </c>
      <c r="AI38" s="164">
        <v>0</v>
      </c>
      <c r="AJ38" s="164">
        <v>0</v>
      </c>
      <c r="AK38" s="164">
        <v>0</v>
      </c>
      <c r="AL38" s="164">
        <v>0</v>
      </c>
      <c r="AM38" s="164">
        <v>0</v>
      </c>
      <c r="AN38" s="164">
        <v>0</v>
      </c>
    </row>
    <row r="39" spans="1:40" x14ac:dyDescent="0.2">
      <c r="A39" s="27" t="s">
        <v>767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301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</row>
    <row r="40" spans="1:40" x14ac:dyDescent="0.2">
      <c r="A40" s="27" t="s">
        <v>768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301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</row>
    <row r="41" spans="1:40" x14ac:dyDescent="0.2">
      <c r="A41" s="27" t="s">
        <v>769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301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27" t="s">
        <v>770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301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</row>
    <row r="43" spans="1:40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301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x14ac:dyDescent="0.2">
      <c r="A44" s="27" t="s">
        <v>772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301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164">
        <v>0</v>
      </c>
    </row>
    <row r="45" spans="1:40" x14ac:dyDescent="0.2">
      <c r="A45" s="27" t="s">
        <v>773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301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774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301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64">
        <v>0</v>
      </c>
      <c r="AG46" s="164">
        <v>0</v>
      </c>
      <c r="AH46" s="164">
        <v>0</v>
      </c>
      <c r="AI46" s="164">
        <v>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</row>
    <row r="47" spans="1:40" x14ac:dyDescent="0.2">
      <c r="A47" s="27" t="s">
        <v>775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301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</row>
    <row r="48" spans="1:40" s="171" customFormat="1" x14ac:dyDescent="0.2">
      <c r="A48" s="128" t="s">
        <v>776</v>
      </c>
      <c r="B48" s="171">
        <v>0</v>
      </c>
      <c r="C48" s="171">
        <v>0</v>
      </c>
      <c r="D48" s="171">
        <v>0</v>
      </c>
      <c r="E48" s="171">
        <v>0</v>
      </c>
      <c r="F48" s="171">
        <v>0</v>
      </c>
      <c r="G48" s="171">
        <v>0</v>
      </c>
      <c r="H48" s="171">
        <v>0</v>
      </c>
      <c r="I48" s="171">
        <v>0</v>
      </c>
      <c r="J48" s="171">
        <v>0</v>
      </c>
      <c r="K48" s="171">
        <v>0</v>
      </c>
      <c r="L48" s="171">
        <v>0</v>
      </c>
      <c r="M48" s="310">
        <v>0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171">
        <v>0</v>
      </c>
      <c r="V48" s="171">
        <v>0</v>
      </c>
      <c r="W48" s="171">
        <v>0</v>
      </c>
      <c r="X48" s="171">
        <v>0</v>
      </c>
      <c r="Y48" s="171">
        <v>0</v>
      </c>
      <c r="Z48" s="171">
        <v>0</v>
      </c>
      <c r="AA48" s="171">
        <v>0</v>
      </c>
      <c r="AB48" s="171">
        <v>0</v>
      </c>
      <c r="AC48" s="171">
        <v>0</v>
      </c>
      <c r="AD48" s="171">
        <v>0</v>
      </c>
      <c r="AE48" s="171">
        <v>0</v>
      </c>
      <c r="AF48" s="171">
        <v>0</v>
      </c>
      <c r="AG48" s="171">
        <v>0</v>
      </c>
      <c r="AH48" s="171">
        <v>0</v>
      </c>
      <c r="AI48" s="171">
        <v>0</v>
      </c>
      <c r="AJ48" s="171">
        <v>0</v>
      </c>
      <c r="AK48" s="171">
        <v>0</v>
      </c>
      <c r="AL48" s="171">
        <v>0</v>
      </c>
      <c r="AM48" s="171">
        <v>0</v>
      </c>
      <c r="AN48" s="171">
        <v>0</v>
      </c>
    </row>
    <row r="49" spans="1:40" x14ac:dyDescent="0.2">
      <c r="A49" s="27" t="s">
        <v>777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301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</row>
    <row r="50" spans="1:40" x14ac:dyDescent="0.2">
      <c r="A50" s="27" t="s">
        <v>778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301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0</v>
      </c>
      <c r="U50" s="164">
        <v>0</v>
      </c>
      <c r="V50" s="164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164">
        <v>0</v>
      </c>
      <c r="AD50" s="164">
        <v>0</v>
      </c>
      <c r="AE50" s="164">
        <v>0</v>
      </c>
      <c r="AF50" s="164">
        <v>0</v>
      </c>
      <c r="AG50" s="164">
        <v>0</v>
      </c>
      <c r="AH50" s="164">
        <v>0</v>
      </c>
      <c r="AI50" s="164">
        <v>0</v>
      </c>
      <c r="AJ50" s="164">
        <v>0</v>
      </c>
      <c r="AK50" s="164">
        <v>0</v>
      </c>
      <c r="AL50" s="164">
        <v>0</v>
      </c>
      <c r="AM50" s="164">
        <v>0</v>
      </c>
      <c r="AN50" s="164">
        <v>0</v>
      </c>
    </row>
    <row r="51" spans="1:40" x14ac:dyDescent="0.2">
      <c r="A51" s="27" t="s">
        <v>779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301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0</v>
      </c>
      <c r="AJ51" s="164">
        <v>0</v>
      </c>
      <c r="AK51" s="164">
        <v>0</v>
      </c>
      <c r="AL51" s="164">
        <v>0</v>
      </c>
      <c r="AM51" s="164">
        <v>0</v>
      </c>
      <c r="AN51" s="164">
        <v>0</v>
      </c>
    </row>
    <row r="52" spans="1:40" s="171" customFormat="1" x14ac:dyDescent="0.2">
      <c r="A52" s="128" t="s">
        <v>780</v>
      </c>
      <c r="B52" s="171">
        <v>0</v>
      </c>
      <c r="C52" s="171">
        <v>0</v>
      </c>
      <c r="D52" s="171">
        <v>0</v>
      </c>
      <c r="E52" s="171">
        <v>0</v>
      </c>
      <c r="F52" s="171">
        <v>0</v>
      </c>
      <c r="G52" s="171">
        <v>0</v>
      </c>
      <c r="H52" s="171">
        <v>0</v>
      </c>
      <c r="I52" s="171">
        <v>0</v>
      </c>
      <c r="J52" s="171">
        <v>0</v>
      </c>
      <c r="K52" s="171">
        <v>0</v>
      </c>
      <c r="L52" s="171">
        <v>0</v>
      </c>
      <c r="M52" s="310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171">
        <v>0</v>
      </c>
      <c r="V52" s="171">
        <v>0</v>
      </c>
      <c r="W52" s="171">
        <v>0</v>
      </c>
      <c r="X52" s="171">
        <v>0</v>
      </c>
      <c r="Y52" s="171">
        <v>0</v>
      </c>
      <c r="Z52" s="171">
        <v>0</v>
      </c>
      <c r="AA52" s="171">
        <v>0</v>
      </c>
      <c r="AB52" s="171">
        <v>0</v>
      </c>
      <c r="AC52" s="171">
        <v>0</v>
      </c>
      <c r="AD52" s="171">
        <v>0</v>
      </c>
      <c r="AE52" s="171">
        <v>0</v>
      </c>
      <c r="AF52" s="171">
        <v>0</v>
      </c>
      <c r="AG52" s="171">
        <v>0</v>
      </c>
      <c r="AH52" s="171">
        <v>0</v>
      </c>
      <c r="AI52" s="171">
        <v>0</v>
      </c>
      <c r="AJ52" s="171">
        <v>0</v>
      </c>
      <c r="AK52" s="171">
        <v>0</v>
      </c>
      <c r="AL52" s="171">
        <v>0</v>
      </c>
      <c r="AM52" s="171">
        <v>0</v>
      </c>
      <c r="AN52" s="171">
        <v>0</v>
      </c>
    </row>
    <row r="53" spans="1:40" x14ac:dyDescent="0.2">
      <c r="A53" s="27" t="s">
        <v>781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301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x14ac:dyDescent="0.2">
      <c r="A54" s="27" t="s">
        <v>782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301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</row>
    <row r="55" spans="1:40" s="171" customFormat="1" x14ac:dyDescent="0.2">
      <c r="A55" s="128" t="s">
        <v>783</v>
      </c>
      <c r="B55" s="171">
        <v>0</v>
      </c>
      <c r="C55" s="171">
        <v>0</v>
      </c>
      <c r="D55" s="171">
        <v>0</v>
      </c>
      <c r="E55" s="171">
        <v>0</v>
      </c>
      <c r="F55" s="171">
        <v>0</v>
      </c>
      <c r="G55" s="171">
        <v>0</v>
      </c>
      <c r="H55" s="171">
        <v>0</v>
      </c>
      <c r="I55" s="171">
        <v>0</v>
      </c>
      <c r="J55" s="171">
        <v>0</v>
      </c>
      <c r="K55" s="171">
        <v>0</v>
      </c>
      <c r="L55" s="171">
        <v>0</v>
      </c>
      <c r="M55" s="310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171">
        <v>0</v>
      </c>
      <c r="V55" s="171">
        <v>0</v>
      </c>
      <c r="W55" s="171">
        <v>0</v>
      </c>
      <c r="X55" s="171">
        <v>0</v>
      </c>
      <c r="Y55" s="171">
        <v>0</v>
      </c>
      <c r="Z55" s="171">
        <v>0</v>
      </c>
      <c r="AA55" s="171">
        <v>0</v>
      </c>
      <c r="AB55" s="171">
        <v>0</v>
      </c>
      <c r="AC55" s="171">
        <v>0</v>
      </c>
      <c r="AD55" s="171">
        <v>0</v>
      </c>
      <c r="AE55" s="171">
        <v>0</v>
      </c>
      <c r="AF55" s="171">
        <v>0</v>
      </c>
      <c r="AG55" s="171">
        <v>0</v>
      </c>
      <c r="AH55" s="171">
        <v>0</v>
      </c>
      <c r="AI55" s="171">
        <v>0</v>
      </c>
      <c r="AJ55" s="171">
        <v>0</v>
      </c>
      <c r="AK55" s="171">
        <v>0</v>
      </c>
      <c r="AL55" s="171">
        <v>0</v>
      </c>
      <c r="AM55" s="171">
        <v>0</v>
      </c>
      <c r="AN55" s="171">
        <v>0</v>
      </c>
    </row>
    <row r="56" spans="1:40" s="171" customFormat="1" x14ac:dyDescent="0.2">
      <c r="A56" s="128" t="s">
        <v>784</v>
      </c>
      <c r="B56" s="171">
        <v>0</v>
      </c>
      <c r="C56" s="171">
        <v>0</v>
      </c>
      <c r="D56" s="171">
        <v>0</v>
      </c>
      <c r="E56" s="171">
        <v>0</v>
      </c>
      <c r="F56" s="171">
        <v>0</v>
      </c>
      <c r="G56" s="171">
        <v>0</v>
      </c>
      <c r="H56" s="171">
        <v>0</v>
      </c>
      <c r="I56" s="171">
        <v>0</v>
      </c>
      <c r="J56" s="171">
        <v>0</v>
      </c>
      <c r="K56" s="171">
        <v>0</v>
      </c>
      <c r="L56" s="171">
        <v>0</v>
      </c>
      <c r="M56" s="310">
        <v>0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171">
        <v>0</v>
      </c>
      <c r="V56" s="171">
        <v>0</v>
      </c>
      <c r="W56" s="171">
        <v>0</v>
      </c>
      <c r="X56" s="171">
        <v>0</v>
      </c>
      <c r="Y56" s="171">
        <v>0</v>
      </c>
      <c r="Z56" s="171">
        <v>0</v>
      </c>
      <c r="AA56" s="171">
        <v>0</v>
      </c>
      <c r="AB56" s="171">
        <v>0</v>
      </c>
      <c r="AC56" s="171">
        <v>0</v>
      </c>
      <c r="AD56" s="171">
        <v>0</v>
      </c>
      <c r="AE56" s="171">
        <v>0</v>
      </c>
      <c r="AF56" s="171">
        <v>0</v>
      </c>
      <c r="AG56" s="171">
        <v>0</v>
      </c>
      <c r="AH56" s="171">
        <v>0</v>
      </c>
      <c r="AI56" s="171">
        <v>0</v>
      </c>
      <c r="AJ56" s="171">
        <v>0</v>
      </c>
      <c r="AK56" s="171">
        <v>0</v>
      </c>
      <c r="AL56" s="171">
        <v>0</v>
      </c>
      <c r="AM56" s="171">
        <v>0</v>
      </c>
      <c r="AN56" s="171">
        <v>0</v>
      </c>
    </row>
    <row r="57" spans="1:40" x14ac:dyDescent="0.2">
      <c r="A57" s="27" t="s">
        <v>785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301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s="171" customFormat="1" x14ac:dyDescent="0.2">
      <c r="A58" s="128" t="s">
        <v>786</v>
      </c>
      <c r="B58" s="171">
        <v>0</v>
      </c>
      <c r="C58" s="171">
        <v>0</v>
      </c>
      <c r="D58" s="171">
        <v>0</v>
      </c>
      <c r="E58" s="171">
        <v>0</v>
      </c>
      <c r="F58" s="171">
        <v>0</v>
      </c>
      <c r="G58" s="171">
        <v>0</v>
      </c>
      <c r="H58" s="171">
        <v>0</v>
      </c>
      <c r="I58" s="171">
        <v>0</v>
      </c>
      <c r="J58" s="171">
        <v>0</v>
      </c>
      <c r="K58" s="171">
        <v>0</v>
      </c>
      <c r="L58" s="171">
        <v>0</v>
      </c>
      <c r="M58" s="310">
        <v>0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171">
        <v>0</v>
      </c>
      <c r="V58" s="171">
        <v>0</v>
      </c>
      <c r="W58" s="171">
        <v>0</v>
      </c>
      <c r="X58" s="171">
        <v>0</v>
      </c>
      <c r="Y58" s="171">
        <v>0</v>
      </c>
      <c r="Z58" s="171">
        <v>0</v>
      </c>
      <c r="AA58" s="171">
        <v>0</v>
      </c>
      <c r="AB58" s="171">
        <v>0</v>
      </c>
      <c r="AC58" s="171">
        <v>0</v>
      </c>
      <c r="AD58" s="171">
        <v>0</v>
      </c>
      <c r="AE58" s="171">
        <v>0</v>
      </c>
      <c r="AF58" s="171">
        <v>0</v>
      </c>
      <c r="AG58" s="171">
        <v>0</v>
      </c>
      <c r="AH58" s="171">
        <v>0</v>
      </c>
      <c r="AI58" s="171">
        <v>0</v>
      </c>
      <c r="AJ58" s="171">
        <v>0</v>
      </c>
      <c r="AK58" s="171">
        <v>0</v>
      </c>
      <c r="AL58" s="171">
        <v>0</v>
      </c>
      <c r="AM58" s="171">
        <v>0</v>
      </c>
      <c r="AN58" s="171">
        <v>0</v>
      </c>
    </row>
    <row r="59" spans="1:40" s="171" customFormat="1" x14ac:dyDescent="0.2">
      <c r="A59" s="128" t="s">
        <v>787</v>
      </c>
      <c r="B59" s="171">
        <v>0</v>
      </c>
      <c r="C59" s="171">
        <v>0</v>
      </c>
      <c r="D59" s="171">
        <v>0</v>
      </c>
      <c r="E59" s="171">
        <v>0</v>
      </c>
      <c r="F59" s="171">
        <v>0</v>
      </c>
      <c r="G59" s="171">
        <v>0</v>
      </c>
      <c r="H59" s="171">
        <v>0</v>
      </c>
      <c r="I59" s="171">
        <v>0</v>
      </c>
      <c r="J59" s="171">
        <v>0</v>
      </c>
      <c r="K59" s="171">
        <v>0</v>
      </c>
      <c r="L59" s="171">
        <v>0</v>
      </c>
      <c r="M59" s="310">
        <v>0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171">
        <v>0</v>
      </c>
      <c r="V59" s="171">
        <v>0</v>
      </c>
      <c r="W59" s="171">
        <v>0</v>
      </c>
      <c r="X59" s="171">
        <v>0</v>
      </c>
      <c r="Y59" s="171">
        <v>0</v>
      </c>
      <c r="Z59" s="171">
        <v>0</v>
      </c>
      <c r="AA59" s="171">
        <v>0</v>
      </c>
      <c r="AB59" s="171">
        <v>0</v>
      </c>
      <c r="AC59" s="171">
        <v>0</v>
      </c>
      <c r="AD59" s="171">
        <v>0</v>
      </c>
      <c r="AE59" s="171">
        <v>0</v>
      </c>
      <c r="AF59" s="171">
        <v>0</v>
      </c>
      <c r="AG59" s="171">
        <v>0</v>
      </c>
      <c r="AH59" s="171">
        <v>0</v>
      </c>
      <c r="AI59" s="171">
        <v>0</v>
      </c>
      <c r="AJ59" s="171">
        <v>0</v>
      </c>
      <c r="AK59" s="171">
        <v>0</v>
      </c>
      <c r="AL59" s="171">
        <v>0</v>
      </c>
      <c r="AM59" s="171">
        <v>0</v>
      </c>
      <c r="AN59" s="171">
        <v>0</v>
      </c>
    </row>
    <row r="60" spans="1:40" x14ac:dyDescent="0.2">
      <c r="A60" s="27" t="s">
        <v>788</v>
      </c>
      <c r="B60" s="164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301">
        <v>0</v>
      </c>
      <c r="N60" s="164">
        <v>0</v>
      </c>
      <c r="O60" s="164">
        <v>0</v>
      </c>
      <c r="P60" s="164">
        <v>0</v>
      </c>
      <c r="Q60" s="164">
        <v>0</v>
      </c>
      <c r="R60" s="164">
        <v>0</v>
      </c>
      <c r="S60" s="164">
        <v>0</v>
      </c>
      <c r="T60" s="164">
        <v>0</v>
      </c>
      <c r="U60" s="164">
        <v>0</v>
      </c>
      <c r="V60" s="164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  <c r="AB60" s="164">
        <v>0</v>
      </c>
      <c r="AC60" s="164">
        <v>0</v>
      </c>
      <c r="AD60" s="164">
        <v>0</v>
      </c>
      <c r="AE60" s="164">
        <v>0</v>
      </c>
      <c r="AF60" s="164">
        <v>0</v>
      </c>
      <c r="AG60" s="164">
        <v>0</v>
      </c>
      <c r="AH60" s="164">
        <v>0</v>
      </c>
      <c r="AI60" s="164">
        <v>0</v>
      </c>
      <c r="AJ60" s="164">
        <v>0</v>
      </c>
      <c r="AK60" s="164">
        <v>0</v>
      </c>
      <c r="AL60" s="164">
        <v>0</v>
      </c>
      <c r="AM60" s="164">
        <v>0</v>
      </c>
      <c r="AN60" s="164">
        <v>0</v>
      </c>
    </row>
    <row r="61" spans="1:40" x14ac:dyDescent="0.2">
      <c r="A61" s="27" t="s">
        <v>789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301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790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301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791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301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v>0</v>
      </c>
      <c r="AD63" s="164"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0</v>
      </c>
      <c r="AJ63" s="164">
        <v>0</v>
      </c>
      <c r="AK63" s="164">
        <v>0</v>
      </c>
      <c r="AL63" s="164">
        <v>0</v>
      </c>
      <c r="AM63" s="164">
        <v>0</v>
      </c>
      <c r="AN63" s="164">
        <v>0</v>
      </c>
    </row>
    <row r="64" spans="1:40" x14ac:dyDescent="0.2">
      <c r="A64" s="27" t="s">
        <v>792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301">
        <v>0</v>
      </c>
      <c r="N64" s="164">
        <v>0</v>
      </c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4">
        <v>0</v>
      </c>
      <c r="U64" s="164">
        <v>0</v>
      </c>
      <c r="V64" s="164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164">
        <v>0</v>
      </c>
      <c r="AD64" s="164">
        <v>0</v>
      </c>
      <c r="AE64" s="164">
        <v>0</v>
      </c>
      <c r="AF64" s="164">
        <v>0</v>
      </c>
      <c r="AG64" s="164">
        <v>0</v>
      </c>
      <c r="AH64" s="164">
        <v>0</v>
      </c>
      <c r="AI64" s="164">
        <v>0</v>
      </c>
      <c r="AJ64" s="164">
        <v>0</v>
      </c>
      <c r="AK64" s="164">
        <v>0</v>
      </c>
      <c r="AL64" s="164">
        <v>0</v>
      </c>
      <c r="AM64" s="164">
        <v>0</v>
      </c>
      <c r="AN64" s="164">
        <v>0</v>
      </c>
    </row>
    <row r="65" spans="1:40" x14ac:dyDescent="0.2">
      <c r="A65" s="27" t="s">
        <v>793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301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0</v>
      </c>
      <c r="U65" s="164">
        <v>0</v>
      </c>
      <c r="V65" s="164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0</v>
      </c>
      <c r="AD65" s="164">
        <v>0</v>
      </c>
      <c r="AE65" s="164">
        <v>0</v>
      </c>
      <c r="AF65" s="164">
        <v>0</v>
      </c>
      <c r="AG65" s="164">
        <v>0</v>
      </c>
      <c r="AH65" s="164">
        <v>0</v>
      </c>
      <c r="AI65" s="164">
        <v>0</v>
      </c>
      <c r="AJ65" s="164">
        <v>0</v>
      </c>
      <c r="AK65" s="164">
        <v>0</v>
      </c>
      <c r="AL65" s="164">
        <v>0</v>
      </c>
      <c r="AM65" s="164">
        <v>0</v>
      </c>
      <c r="AN65" s="164">
        <v>0</v>
      </c>
    </row>
    <row r="66" spans="1:40" x14ac:dyDescent="0.2">
      <c r="A66" s="27" t="s">
        <v>794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301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</row>
    <row r="67" spans="1:40" x14ac:dyDescent="0.2">
      <c r="A67" s="27" t="s">
        <v>795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301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0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164">
        <v>0</v>
      </c>
      <c r="AD67" s="164">
        <v>0</v>
      </c>
      <c r="AE67" s="164">
        <v>0</v>
      </c>
      <c r="AF67" s="164">
        <v>0</v>
      </c>
      <c r="AG67" s="164">
        <v>0</v>
      </c>
      <c r="AH67" s="164">
        <v>0</v>
      </c>
      <c r="AI67" s="164">
        <v>0</v>
      </c>
      <c r="AJ67" s="164">
        <v>0</v>
      </c>
      <c r="AK67" s="164">
        <v>0</v>
      </c>
      <c r="AL67" s="164">
        <v>0</v>
      </c>
      <c r="AM67" s="164">
        <v>0</v>
      </c>
      <c r="AN67" s="164">
        <v>0</v>
      </c>
    </row>
    <row r="68" spans="1:40" x14ac:dyDescent="0.2">
      <c r="A68" s="27" t="s">
        <v>796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301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797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301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</row>
    <row r="70" spans="1:40" x14ac:dyDescent="0.2">
      <c r="A70" s="27" t="s">
        <v>798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301">
        <v>0</v>
      </c>
      <c r="N70" s="164">
        <v>0</v>
      </c>
      <c r="O70" s="164">
        <v>0</v>
      </c>
      <c r="P70" s="164">
        <v>0</v>
      </c>
      <c r="Q70" s="164">
        <v>0</v>
      </c>
      <c r="R70" s="164">
        <v>0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</row>
    <row r="71" spans="1:40" x14ac:dyDescent="0.2">
      <c r="A71" s="27" t="s">
        <v>799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301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800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301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</row>
    <row r="73" spans="1:40" x14ac:dyDescent="0.2">
      <c r="A73" s="27" t="s">
        <v>801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301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802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301"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v>0</v>
      </c>
      <c r="S74" s="164">
        <v>0</v>
      </c>
      <c r="T74" s="164">
        <v>0</v>
      </c>
      <c r="U74" s="164">
        <v>0</v>
      </c>
      <c r="V74" s="164">
        <v>0</v>
      </c>
      <c r="W74" s="164">
        <v>0</v>
      </c>
      <c r="X74" s="164">
        <v>0</v>
      </c>
      <c r="Y74" s="164">
        <v>0</v>
      </c>
      <c r="Z74" s="164">
        <v>0</v>
      </c>
      <c r="AA74" s="164">
        <v>0</v>
      </c>
      <c r="AB74" s="164">
        <v>0</v>
      </c>
      <c r="AC74" s="164">
        <v>0</v>
      </c>
      <c r="AD74" s="164">
        <v>0</v>
      </c>
      <c r="AE74" s="164">
        <v>0</v>
      </c>
      <c r="AF74" s="164">
        <v>0</v>
      </c>
      <c r="AG74" s="164">
        <v>0</v>
      </c>
      <c r="AH74" s="164">
        <v>0</v>
      </c>
      <c r="AI74" s="164">
        <v>0</v>
      </c>
      <c r="AJ74" s="164">
        <v>0</v>
      </c>
      <c r="AK74" s="164">
        <v>0</v>
      </c>
      <c r="AL74" s="164">
        <v>0</v>
      </c>
      <c r="AM74" s="164">
        <v>0</v>
      </c>
      <c r="AN74" s="164">
        <v>0</v>
      </c>
    </row>
    <row r="75" spans="1:40" x14ac:dyDescent="0.2">
      <c r="A75" s="27" t="s">
        <v>803</v>
      </c>
    </row>
    <row r="76" spans="1:40" x14ac:dyDescent="0.2">
      <c r="A76" s="27" t="s">
        <v>804</v>
      </c>
    </row>
    <row r="77" spans="1:40" x14ac:dyDescent="0.2">
      <c r="A77" s="30" t="s">
        <v>805</v>
      </c>
    </row>
    <row r="78" spans="1:40" s="171" customFormat="1" x14ac:dyDescent="0.2">
      <c r="A78" s="128" t="s">
        <v>806</v>
      </c>
      <c r="B78" s="171">
        <v>0</v>
      </c>
      <c r="C78" s="171">
        <v>0</v>
      </c>
      <c r="D78" s="171">
        <v>0</v>
      </c>
      <c r="E78" s="171">
        <v>0</v>
      </c>
      <c r="F78" s="171">
        <v>0</v>
      </c>
      <c r="G78" s="171">
        <v>0</v>
      </c>
      <c r="H78" s="171">
        <v>0</v>
      </c>
      <c r="I78" s="171">
        <v>0</v>
      </c>
      <c r="J78" s="171">
        <v>0</v>
      </c>
      <c r="K78" s="171">
        <v>0</v>
      </c>
      <c r="L78" s="171">
        <v>0</v>
      </c>
      <c r="M78" s="310">
        <v>0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171">
        <v>0</v>
      </c>
      <c r="V78" s="171">
        <v>0</v>
      </c>
      <c r="W78" s="171">
        <v>0</v>
      </c>
      <c r="X78" s="171">
        <v>0</v>
      </c>
      <c r="Y78" s="171">
        <v>0</v>
      </c>
      <c r="Z78" s="171">
        <v>0</v>
      </c>
      <c r="AA78" s="171">
        <v>0</v>
      </c>
      <c r="AB78" s="171">
        <v>0</v>
      </c>
      <c r="AC78" s="171">
        <v>0</v>
      </c>
      <c r="AD78" s="171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</v>
      </c>
      <c r="AK78" s="171">
        <v>0</v>
      </c>
      <c r="AL78" s="171">
        <v>0</v>
      </c>
      <c r="AM78" s="171">
        <v>0</v>
      </c>
      <c r="AN78" s="171">
        <v>0</v>
      </c>
    </row>
    <row r="79" spans="1:40" s="171" customFormat="1" x14ac:dyDescent="0.2">
      <c r="A79" s="128" t="s">
        <v>807</v>
      </c>
      <c r="B79" s="171">
        <v>0</v>
      </c>
      <c r="C79" s="171">
        <v>0</v>
      </c>
      <c r="D79" s="171">
        <v>0</v>
      </c>
      <c r="E79" s="171">
        <v>0</v>
      </c>
      <c r="F79" s="171">
        <v>0</v>
      </c>
      <c r="G79" s="171">
        <v>0</v>
      </c>
      <c r="H79" s="171">
        <v>0</v>
      </c>
      <c r="I79" s="171">
        <v>0</v>
      </c>
      <c r="J79" s="171">
        <v>0</v>
      </c>
      <c r="K79" s="171">
        <v>0</v>
      </c>
      <c r="L79" s="171">
        <v>0</v>
      </c>
      <c r="M79" s="310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171">
        <v>0</v>
      </c>
      <c r="V79" s="171">
        <v>0</v>
      </c>
      <c r="W79" s="171">
        <v>0</v>
      </c>
      <c r="X79" s="171">
        <v>0</v>
      </c>
      <c r="Y79" s="171">
        <v>0</v>
      </c>
      <c r="Z79" s="171">
        <v>0</v>
      </c>
      <c r="AA79" s="171">
        <v>0</v>
      </c>
      <c r="AB79" s="171">
        <v>0</v>
      </c>
      <c r="AC79" s="171">
        <v>0</v>
      </c>
      <c r="AD79" s="171">
        <v>0</v>
      </c>
      <c r="AE79" s="171">
        <v>0</v>
      </c>
      <c r="AF79" s="171">
        <v>0</v>
      </c>
      <c r="AG79" s="171">
        <v>0</v>
      </c>
      <c r="AH79" s="171">
        <v>0</v>
      </c>
      <c r="AI79" s="171">
        <v>0</v>
      </c>
      <c r="AJ79" s="171">
        <v>0</v>
      </c>
      <c r="AK79" s="171">
        <v>0</v>
      </c>
      <c r="AL79" s="171">
        <v>0</v>
      </c>
      <c r="AM79" s="171">
        <v>0</v>
      </c>
      <c r="AN79" s="171">
        <v>0</v>
      </c>
    </row>
    <row r="80" spans="1:40" s="171" customFormat="1" x14ac:dyDescent="0.2">
      <c r="A80" s="128" t="s">
        <v>808</v>
      </c>
      <c r="B80" s="171">
        <v>0</v>
      </c>
      <c r="C80" s="171">
        <v>0</v>
      </c>
      <c r="D80" s="171">
        <v>0</v>
      </c>
      <c r="E80" s="171">
        <v>0</v>
      </c>
      <c r="F80" s="171">
        <v>0</v>
      </c>
      <c r="G80" s="171">
        <v>0</v>
      </c>
      <c r="H80" s="171">
        <v>0</v>
      </c>
      <c r="I80" s="171">
        <v>0</v>
      </c>
      <c r="J80" s="171">
        <v>0</v>
      </c>
      <c r="K80" s="171">
        <v>0</v>
      </c>
      <c r="L80" s="171">
        <v>0</v>
      </c>
      <c r="M80" s="310">
        <v>0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171">
        <v>0</v>
      </c>
      <c r="V80" s="171">
        <v>0</v>
      </c>
      <c r="W80" s="171">
        <v>0</v>
      </c>
      <c r="X80" s="171">
        <v>0</v>
      </c>
      <c r="Y80" s="171">
        <v>0</v>
      </c>
      <c r="Z80" s="171">
        <v>0</v>
      </c>
      <c r="AA80" s="171">
        <v>0</v>
      </c>
      <c r="AB80" s="171">
        <v>0</v>
      </c>
      <c r="AC80" s="171">
        <v>0</v>
      </c>
      <c r="AD80" s="171">
        <v>0</v>
      </c>
      <c r="AE80" s="171">
        <v>0</v>
      </c>
      <c r="AF80" s="171">
        <v>0</v>
      </c>
      <c r="AG80" s="171">
        <v>0</v>
      </c>
      <c r="AH80" s="171">
        <v>0</v>
      </c>
      <c r="AI80" s="171">
        <v>0</v>
      </c>
      <c r="AJ80" s="171">
        <v>0</v>
      </c>
      <c r="AK80" s="171">
        <v>0</v>
      </c>
      <c r="AL80" s="171">
        <v>0</v>
      </c>
      <c r="AM80" s="171">
        <v>0</v>
      </c>
      <c r="AN80" s="171">
        <v>0</v>
      </c>
    </row>
    <row r="81" spans="1:40" s="171" customFormat="1" x14ac:dyDescent="0.2">
      <c r="A81" s="128" t="s">
        <v>809</v>
      </c>
      <c r="B81" s="171">
        <v>0</v>
      </c>
      <c r="C81" s="171">
        <v>0</v>
      </c>
      <c r="D81" s="171">
        <v>0</v>
      </c>
      <c r="E81" s="171">
        <v>0</v>
      </c>
      <c r="F81" s="171">
        <v>0</v>
      </c>
      <c r="G81" s="171">
        <v>0</v>
      </c>
      <c r="H81" s="171">
        <v>0</v>
      </c>
      <c r="I81" s="171">
        <v>0</v>
      </c>
      <c r="J81" s="171">
        <v>0</v>
      </c>
      <c r="K81" s="171">
        <v>0</v>
      </c>
      <c r="L81" s="171">
        <v>0</v>
      </c>
      <c r="M81" s="310">
        <v>0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171">
        <v>0</v>
      </c>
      <c r="V81" s="171">
        <v>0</v>
      </c>
      <c r="W81" s="171">
        <v>0</v>
      </c>
      <c r="X81" s="171">
        <v>0</v>
      </c>
      <c r="Y81" s="171">
        <v>0</v>
      </c>
      <c r="Z81" s="171">
        <v>0</v>
      </c>
      <c r="AA81" s="171">
        <v>0</v>
      </c>
      <c r="AB81" s="171">
        <v>0</v>
      </c>
      <c r="AC81" s="171">
        <v>0</v>
      </c>
      <c r="AD81" s="171">
        <v>0</v>
      </c>
      <c r="AE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0</v>
      </c>
      <c r="AK81" s="171">
        <v>0</v>
      </c>
      <c r="AL81" s="171">
        <v>0</v>
      </c>
      <c r="AM81" s="171">
        <v>0</v>
      </c>
      <c r="AN81" s="171">
        <v>0</v>
      </c>
    </row>
    <row r="82" spans="1:40" s="171" customFormat="1" x14ac:dyDescent="0.2">
      <c r="A82" s="128" t="s">
        <v>810</v>
      </c>
      <c r="B82" s="171">
        <v>0</v>
      </c>
      <c r="C82" s="171">
        <v>0</v>
      </c>
      <c r="D82" s="171">
        <v>0</v>
      </c>
      <c r="E82" s="171">
        <v>0</v>
      </c>
      <c r="F82" s="171">
        <v>0</v>
      </c>
      <c r="G82" s="171">
        <v>0</v>
      </c>
      <c r="H82" s="171">
        <v>0</v>
      </c>
      <c r="I82" s="171">
        <v>0</v>
      </c>
      <c r="J82" s="171">
        <v>0</v>
      </c>
      <c r="K82" s="171">
        <v>0</v>
      </c>
      <c r="L82" s="171">
        <v>0</v>
      </c>
      <c r="M82" s="310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171">
        <v>0</v>
      </c>
      <c r="V82" s="171">
        <v>0</v>
      </c>
      <c r="W82" s="171">
        <v>0</v>
      </c>
      <c r="X82" s="171">
        <v>0</v>
      </c>
      <c r="Y82" s="171">
        <v>0</v>
      </c>
      <c r="Z82" s="171">
        <v>0</v>
      </c>
      <c r="AA82" s="171">
        <v>0</v>
      </c>
      <c r="AB82" s="171">
        <v>0</v>
      </c>
      <c r="AC82" s="171">
        <v>0</v>
      </c>
      <c r="AD82" s="171">
        <v>0</v>
      </c>
      <c r="AE82" s="171">
        <v>0</v>
      </c>
      <c r="AF82" s="171">
        <v>0</v>
      </c>
      <c r="AG82" s="171">
        <v>0</v>
      </c>
      <c r="AH82" s="171">
        <v>0</v>
      </c>
      <c r="AI82" s="171">
        <v>0</v>
      </c>
      <c r="AJ82" s="171">
        <v>0</v>
      </c>
      <c r="AK82" s="171">
        <v>0</v>
      </c>
      <c r="AL82" s="171">
        <v>0</v>
      </c>
      <c r="AM82" s="171">
        <v>0</v>
      </c>
      <c r="AN82" s="171">
        <v>0</v>
      </c>
    </row>
    <row r="83" spans="1:40" s="171" customFormat="1" x14ac:dyDescent="0.2">
      <c r="A83" s="128" t="s">
        <v>811</v>
      </c>
      <c r="B83" s="171">
        <v>0</v>
      </c>
      <c r="C83" s="171">
        <v>0</v>
      </c>
      <c r="D83" s="171">
        <v>0</v>
      </c>
      <c r="E83" s="171">
        <v>0</v>
      </c>
      <c r="F83" s="171">
        <v>0</v>
      </c>
      <c r="G83" s="171">
        <v>0</v>
      </c>
      <c r="H83" s="171">
        <v>0</v>
      </c>
      <c r="I83" s="171">
        <v>0</v>
      </c>
      <c r="J83" s="171">
        <v>0</v>
      </c>
      <c r="K83" s="171">
        <v>0</v>
      </c>
      <c r="L83" s="171">
        <v>0</v>
      </c>
      <c r="M83" s="310">
        <v>0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171">
        <v>0</v>
      </c>
      <c r="V83" s="171">
        <v>0</v>
      </c>
      <c r="W83" s="171">
        <v>0</v>
      </c>
      <c r="X83" s="171">
        <v>0</v>
      </c>
      <c r="Y83" s="171">
        <v>0</v>
      </c>
      <c r="Z83" s="171">
        <v>0</v>
      </c>
      <c r="AA83" s="171">
        <v>0</v>
      </c>
      <c r="AB83" s="171">
        <v>0</v>
      </c>
      <c r="AC83" s="171">
        <v>0</v>
      </c>
      <c r="AD83" s="171">
        <v>0</v>
      </c>
      <c r="AE83" s="171">
        <v>0</v>
      </c>
      <c r="AF83" s="171">
        <v>0</v>
      </c>
      <c r="AG83" s="171">
        <v>0</v>
      </c>
      <c r="AH83" s="171">
        <v>0</v>
      </c>
      <c r="AI83" s="171">
        <v>0</v>
      </c>
      <c r="AJ83" s="171">
        <v>0</v>
      </c>
      <c r="AK83" s="171">
        <v>0</v>
      </c>
      <c r="AL83" s="171">
        <v>0</v>
      </c>
      <c r="AM83" s="171">
        <v>0</v>
      </c>
      <c r="AN83" s="171">
        <v>0</v>
      </c>
    </row>
    <row r="84" spans="1:40" s="171" customFormat="1" x14ac:dyDescent="0.2">
      <c r="A84" s="128" t="s">
        <v>812</v>
      </c>
      <c r="B84" s="171">
        <v>0</v>
      </c>
      <c r="C84" s="171">
        <v>0</v>
      </c>
      <c r="D84" s="171">
        <v>0</v>
      </c>
      <c r="E84" s="171">
        <v>0</v>
      </c>
      <c r="F84" s="171">
        <v>0</v>
      </c>
      <c r="G84" s="171">
        <v>0</v>
      </c>
      <c r="H84" s="171">
        <v>0</v>
      </c>
      <c r="I84" s="171">
        <v>0</v>
      </c>
      <c r="J84" s="171">
        <v>0</v>
      </c>
      <c r="K84" s="171">
        <v>0</v>
      </c>
      <c r="L84" s="171">
        <v>0</v>
      </c>
      <c r="M84" s="310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171">
        <v>0</v>
      </c>
      <c r="V84" s="171">
        <v>0</v>
      </c>
      <c r="W84" s="171">
        <v>0</v>
      </c>
      <c r="X84" s="171">
        <v>0</v>
      </c>
      <c r="Y84" s="171">
        <v>0</v>
      </c>
      <c r="Z84" s="171">
        <v>0</v>
      </c>
      <c r="AA84" s="171">
        <v>0</v>
      </c>
      <c r="AB84" s="171">
        <v>0</v>
      </c>
      <c r="AC84" s="171">
        <v>0</v>
      </c>
      <c r="AD84" s="171">
        <v>0</v>
      </c>
      <c r="AE84" s="171">
        <v>0</v>
      </c>
      <c r="AF84" s="171">
        <v>0</v>
      </c>
      <c r="AG84" s="171">
        <v>0</v>
      </c>
      <c r="AH84" s="171">
        <v>0</v>
      </c>
      <c r="AI84" s="171">
        <v>0</v>
      </c>
      <c r="AJ84" s="171">
        <v>0</v>
      </c>
      <c r="AK84" s="171">
        <v>0</v>
      </c>
      <c r="AL84" s="171">
        <v>0</v>
      </c>
      <c r="AM84" s="171">
        <v>0</v>
      </c>
      <c r="AN84" s="171">
        <v>0</v>
      </c>
    </row>
    <row r="85" spans="1:40" s="171" customFormat="1" x14ac:dyDescent="0.2">
      <c r="A85" s="128" t="s">
        <v>813</v>
      </c>
      <c r="B85" s="171">
        <v>0</v>
      </c>
      <c r="C85" s="171">
        <v>0</v>
      </c>
      <c r="D85" s="171">
        <v>0</v>
      </c>
      <c r="E85" s="171">
        <v>0</v>
      </c>
      <c r="F85" s="171">
        <v>0</v>
      </c>
      <c r="G85" s="171">
        <v>0</v>
      </c>
      <c r="H85" s="171">
        <v>0</v>
      </c>
      <c r="I85" s="171">
        <v>0</v>
      </c>
      <c r="J85" s="171">
        <v>0</v>
      </c>
      <c r="K85" s="171">
        <v>0</v>
      </c>
      <c r="L85" s="171">
        <v>0</v>
      </c>
      <c r="M85" s="310">
        <v>0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171">
        <v>0</v>
      </c>
      <c r="V85" s="171">
        <v>0</v>
      </c>
      <c r="W85" s="171">
        <v>0</v>
      </c>
      <c r="X85" s="171">
        <v>0</v>
      </c>
      <c r="Y85" s="171">
        <v>0</v>
      </c>
      <c r="Z85" s="171">
        <v>0</v>
      </c>
      <c r="AA85" s="171">
        <v>0</v>
      </c>
      <c r="AB85" s="171">
        <v>0</v>
      </c>
      <c r="AC85" s="171">
        <v>0</v>
      </c>
      <c r="AD85" s="171">
        <v>0</v>
      </c>
      <c r="AE85" s="171">
        <v>0</v>
      </c>
      <c r="AF85" s="171">
        <v>0</v>
      </c>
      <c r="AG85" s="171">
        <v>0</v>
      </c>
      <c r="AH85" s="171">
        <v>0</v>
      </c>
      <c r="AI85" s="171">
        <v>0</v>
      </c>
      <c r="AJ85" s="171">
        <v>0</v>
      </c>
      <c r="AK85" s="171">
        <v>0</v>
      </c>
      <c r="AL85" s="171">
        <v>0</v>
      </c>
      <c r="AM85" s="171">
        <v>0</v>
      </c>
      <c r="AN85" s="171">
        <v>0</v>
      </c>
    </row>
    <row r="86" spans="1:40" x14ac:dyDescent="0.2">
      <c r="A86" s="27" t="s">
        <v>814</v>
      </c>
    </row>
    <row r="87" spans="1:40" x14ac:dyDescent="0.2">
      <c r="A87" s="30" t="s">
        <v>815</v>
      </c>
    </row>
    <row r="88" spans="1:40" x14ac:dyDescent="0.2">
      <c r="A88" s="27" t="s">
        <v>816</v>
      </c>
    </row>
    <row r="89" spans="1:40" x14ac:dyDescent="0.2">
      <c r="A89" s="27" t="s">
        <v>817</v>
      </c>
    </row>
    <row r="90" spans="1:40" s="171" customFormat="1" x14ac:dyDescent="0.2">
      <c r="A90" s="128" t="s">
        <v>818</v>
      </c>
      <c r="B90" s="171">
        <v>0.99999799999999905</v>
      </c>
      <c r="C90" s="171">
        <v>0.99999799999999905</v>
      </c>
      <c r="D90" s="171">
        <v>0.99999799999999905</v>
      </c>
      <c r="E90" s="171">
        <v>0.99999799999999905</v>
      </c>
      <c r="F90" s="171">
        <v>0.99999799999999905</v>
      </c>
      <c r="G90" s="171">
        <v>0.99999799999999905</v>
      </c>
      <c r="H90" s="171">
        <v>0.99999799999999905</v>
      </c>
      <c r="I90" s="171">
        <v>0.99999799999999905</v>
      </c>
      <c r="J90" s="171">
        <v>0.99999799999999905</v>
      </c>
      <c r="K90" s="171">
        <v>0.99999799999999905</v>
      </c>
      <c r="L90" s="171">
        <v>0.99999799999999905</v>
      </c>
      <c r="M90" s="310">
        <v>0.99999799999999905</v>
      </c>
      <c r="N90" s="171">
        <v>0.99999799999999905</v>
      </c>
      <c r="O90" s="171">
        <v>0.99999799999999905</v>
      </c>
      <c r="P90" s="171">
        <v>0.99999799999999905</v>
      </c>
      <c r="Q90" s="171">
        <v>0.99999799999999905</v>
      </c>
      <c r="R90" s="171">
        <v>0.99999799999999905</v>
      </c>
      <c r="S90" s="171">
        <v>0.99999799999999905</v>
      </c>
      <c r="T90" s="171">
        <v>0.99999799999999905</v>
      </c>
      <c r="U90" s="171">
        <v>0.99999799999999905</v>
      </c>
      <c r="V90" s="171">
        <v>0.99999799999999905</v>
      </c>
      <c r="W90" s="171">
        <v>0.99999799999999905</v>
      </c>
      <c r="X90" s="171">
        <v>0.99999799999999905</v>
      </c>
      <c r="Y90" s="171">
        <v>0.99999799999999905</v>
      </c>
      <c r="Z90" s="171">
        <v>0.99999799999999905</v>
      </c>
      <c r="AA90" s="171">
        <v>0.99999799999999905</v>
      </c>
      <c r="AB90" s="171">
        <v>0.99999799999999905</v>
      </c>
      <c r="AC90" s="171">
        <v>0.99999799999999905</v>
      </c>
      <c r="AD90" s="171">
        <v>0.99999799999999905</v>
      </c>
      <c r="AE90" s="171">
        <v>0.99999799999999905</v>
      </c>
      <c r="AF90" s="171">
        <v>0.99999799999999905</v>
      </c>
      <c r="AG90" s="171">
        <v>0.99999799999999905</v>
      </c>
      <c r="AH90" s="171">
        <v>0.99999799999999905</v>
      </c>
      <c r="AI90" s="171">
        <v>0.99999799999999905</v>
      </c>
      <c r="AJ90" s="171">
        <v>0.99999799999999905</v>
      </c>
      <c r="AK90" s="171">
        <v>0.99999799999999905</v>
      </c>
      <c r="AL90" s="171">
        <v>0.99999799999999905</v>
      </c>
      <c r="AM90" s="171">
        <v>0.99999799999999905</v>
      </c>
      <c r="AN90" s="171">
        <v>0.99999799999999905</v>
      </c>
    </row>
    <row r="91" spans="1:40" s="171" customFormat="1" x14ac:dyDescent="0.2">
      <c r="A91" s="128" t="s">
        <v>819</v>
      </c>
      <c r="B91" s="171">
        <v>0.99999799999999905</v>
      </c>
      <c r="C91" s="171">
        <v>0.99999799999999905</v>
      </c>
      <c r="D91" s="171">
        <v>0.99999799999999905</v>
      </c>
      <c r="E91" s="171">
        <v>0.99999799999999905</v>
      </c>
      <c r="F91" s="171">
        <v>0.99999799999999905</v>
      </c>
      <c r="G91" s="171">
        <v>0.99999799999999905</v>
      </c>
      <c r="H91" s="171">
        <v>0.99999799999999905</v>
      </c>
      <c r="I91" s="171">
        <v>0.99999799999999905</v>
      </c>
      <c r="J91" s="171">
        <v>0.99999799999999905</v>
      </c>
      <c r="K91" s="171">
        <v>0.99999799999999905</v>
      </c>
      <c r="L91" s="171">
        <v>0.99999799999999905</v>
      </c>
      <c r="M91" s="310">
        <v>0.99999799999999905</v>
      </c>
      <c r="N91" s="171">
        <v>0.99999799999999905</v>
      </c>
      <c r="O91" s="171">
        <v>0.99999799999999905</v>
      </c>
      <c r="P91" s="171">
        <v>0.99999799999999905</v>
      </c>
      <c r="Q91" s="171">
        <v>0.99999799999999905</v>
      </c>
      <c r="R91" s="171">
        <v>0.99999799999999905</v>
      </c>
      <c r="S91" s="171">
        <v>0.99999799999999905</v>
      </c>
      <c r="T91" s="171">
        <v>0.99999799999999905</v>
      </c>
      <c r="U91" s="171">
        <v>0.99999799999999905</v>
      </c>
      <c r="V91" s="171">
        <v>0.99999799999999905</v>
      </c>
      <c r="W91" s="171">
        <v>0.99999799999999905</v>
      </c>
      <c r="X91" s="171">
        <v>0.99999799999999905</v>
      </c>
      <c r="Y91" s="171">
        <v>0.99999799999999905</v>
      </c>
      <c r="Z91" s="171">
        <v>0.99999799999999905</v>
      </c>
      <c r="AA91" s="171">
        <v>0.99999799999999905</v>
      </c>
      <c r="AB91" s="171">
        <v>0.99999799999999905</v>
      </c>
      <c r="AC91" s="171">
        <v>0.99999799999999905</v>
      </c>
      <c r="AD91" s="171">
        <v>0.99999799999999905</v>
      </c>
      <c r="AE91" s="171">
        <v>0.99999799999999905</v>
      </c>
      <c r="AF91" s="171">
        <v>0.99999799999999905</v>
      </c>
      <c r="AG91" s="171">
        <v>0.99999799999999905</v>
      </c>
      <c r="AH91" s="171">
        <v>0.99999799999999905</v>
      </c>
      <c r="AI91" s="171">
        <v>0.99999799999999905</v>
      </c>
      <c r="AJ91" s="171">
        <v>0.99999799999999905</v>
      </c>
      <c r="AK91" s="171">
        <v>0.99999799999999905</v>
      </c>
      <c r="AL91" s="171">
        <v>0.99999799999999905</v>
      </c>
      <c r="AM91" s="171">
        <v>0.99999799999999905</v>
      </c>
      <c r="AN91" s="171">
        <v>0.99999799999999905</v>
      </c>
    </row>
    <row r="92" spans="1:40" s="171" customFormat="1" x14ac:dyDescent="0.2">
      <c r="A92" s="128" t="s">
        <v>820</v>
      </c>
      <c r="B92" s="171">
        <v>0.99999799999999905</v>
      </c>
      <c r="C92" s="171">
        <v>0.99999799999999905</v>
      </c>
      <c r="D92" s="171">
        <v>0.99999799999999905</v>
      </c>
      <c r="E92" s="171">
        <v>0.99999799999999905</v>
      </c>
      <c r="F92" s="171">
        <v>0.99999799999999905</v>
      </c>
      <c r="G92" s="171">
        <v>0.99999799999999905</v>
      </c>
      <c r="H92" s="171">
        <v>0.99999799999999905</v>
      </c>
      <c r="I92" s="171">
        <v>0.99999799999999905</v>
      </c>
      <c r="J92" s="171">
        <v>0.99999799999999905</v>
      </c>
      <c r="K92" s="171">
        <v>0.99999799999999905</v>
      </c>
      <c r="L92" s="171">
        <v>0.99999799999999905</v>
      </c>
      <c r="M92" s="310">
        <v>0.99999799999999905</v>
      </c>
      <c r="N92" s="171">
        <v>0.99999799999999905</v>
      </c>
      <c r="O92" s="171">
        <v>0.99999799999999905</v>
      </c>
      <c r="P92" s="171">
        <v>0.99999799999999905</v>
      </c>
      <c r="Q92" s="171">
        <v>0.99999799999999905</v>
      </c>
      <c r="R92" s="171">
        <v>0.99999799999999905</v>
      </c>
      <c r="S92" s="171">
        <v>0.99999799999999905</v>
      </c>
      <c r="T92" s="171">
        <v>0.99999799999999905</v>
      </c>
      <c r="U92" s="171">
        <v>0.99999799999999905</v>
      </c>
      <c r="V92" s="171">
        <v>0.99999799999999905</v>
      </c>
      <c r="W92" s="171">
        <v>0.99999799999999905</v>
      </c>
      <c r="X92" s="171">
        <v>0.99999799999999905</v>
      </c>
      <c r="Y92" s="171">
        <v>0.99999799999999905</v>
      </c>
      <c r="Z92" s="171">
        <v>0.99999799999999905</v>
      </c>
      <c r="AA92" s="171">
        <v>0.99999799999999905</v>
      </c>
      <c r="AB92" s="171">
        <v>0.99999799999999905</v>
      </c>
      <c r="AC92" s="171">
        <v>0.99999799999999905</v>
      </c>
      <c r="AD92" s="171">
        <v>0.99999799999999905</v>
      </c>
      <c r="AE92" s="171">
        <v>0.99999799999999905</v>
      </c>
      <c r="AF92" s="171">
        <v>0.99999799999999905</v>
      </c>
      <c r="AG92" s="171">
        <v>0.99999799999999905</v>
      </c>
      <c r="AH92" s="171">
        <v>0.99999799999999905</v>
      </c>
      <c r="AI92" s="171">
        <v>0.99999799999999905</v>
      </c>
      <c r="AJ92" s="171">
        <v>0.99999799999999905</v>
      </c>
      <c r="AK92" s="171">
        <v>0.99999799999999905</v>
      </c>
      <c r="AL92" s="171">
        <v>0.99999799999999905</v>
      </c>
      <c r="AM92" s="171">
        <v>0.99999799999999905</v>
      </c>
      <c r="AN92" s="171">
        <v>0.99999799999999905</v>
      </c>
    </row>
    <row r="93" spans="1:40" s="171" customFormat="1" x14ac:dyDescent="0.2">
      <c r="A93" s="128" t="s">
        <v>821</v>
      </c>
      <c r="B93" s="171">
        <v>0.99999799999999905</v>
      </c>
      <c r="C93" s="171">
        <v>0.99999799999999905</v>
      </c>
      <c r="D93" s="171">
        <v>0.99999799999999905</v>
      </c>
      <c r="E93" s="171">
        <v>0.99999799999999905</v>
      </c>
      <c r="F93" s="171">
        <v>0.99999799999999905</v>
      </c>
      <c r="G93" s="171">
        <v>0.99999799999999905</v>
      </c>
      <c r="H93" s="171">
        <v>0.99999799999999905</v>
      </c>
      <c r="I93" s="171">
        <v>0.99999799999999905</v>
      </c>
      <c r="J93" s="171">
        <v>0.99999799999999905</v>
      </c>
      <c r="K93" s="171">
        <v>0.99999799999999905</v>
      </c>
      <c r="L93" s="171">
        <v>0.99999799999999905</v>
      </c>
      <c r="M93" s="310">
        <v>0.99999799999999905</v>
      </c>
      <c r="N93" s="171">
        <v>0.99999799999999905</v>
      </c>
      <c r="O93" s="171">
        <v>0.99999799999999905</v>
      </c>
      <c r="P93" s="171">
        <v>0.99999799999999905</v>
      </c>
      <c r="Q93" s="171">
        <v>0.99999799999999905</v>
      </c>
      <c r="R93" s="171">
        <v>0.99999799999999905</v>
      </c>
      <c r="S93" s="171">
        <v>0.99999799999999905</v>
      </c>
      <c r="T93" s="171">
        <v>0.99999799999999905</v>
      </c>
      <c r="U93" s="171">
        <v>0.99999799999999905</v>
      </c>
      <c r="V93" s="171">
        <v>0.99999799999999905</v>
      </c>
      <c r="W93" s="171">
        <v>0.99999799999999905</v>
      </c>
      <c r="X93" s="171">
        <v>0.99999799999999905</v>
      </c>
      <c r="Y93" s="171">
        <v>0.99999799999999905</v>
      </c>
      <c r="Z93" s="171">
        <v>0.99999799999999905</v>
      </c>
      <c r="AA93" s="171">
        <v>0.99999799999999905</v>
      </c>
      <c r="AB93" s="171">
        <v>0.99999799999999905</v>
      </c>
      <c r="AC93" s="171">
        <v>0.99999799999999905</v>
      </c>
      <c r="AD93" s="171">
        <v>0.99999799999999905</v>
      </c>
      <c r="AE93" s="171">
        <v>0.99999799999999905</v>
      </c>
      <c r="AF93" s="171">
        <v>0.99999799999999905</v>
      </c>
      <c r="AG93" s="171">
        <v>0.99999799999999905</v>
      </c>
      <c r="AH93" s="171">
        <v>0.99999799999999905</v>
      </c>
      <c r="AI93" s="171">
        <v>0.99999799999999905</v>
      </c>
      <c r="AJ93" s="171">
        <v>0.99999799999999905</v>
      </c>
      <c r="AK93" s="171">
        <v>0.99999799999999905</v>
      </c>
      <c r="AL93" s="171">
        <v>0.99999799999999905</v>
      </c>
      <c r="AM93" s="171">
        <v>0.99999799999999905</v>
      </c>
      <c r="AN93" s="171">
        <v>0.99999799999999905</v>
      </c>
    </row>
    <row r="94" spans="1:40" s="171" customFormat="1" x14ac:dyDescent="0.2">
      <c r="A94" s="128" t="s">
        <v>822</v>
      </c>
      <c r="B94" s="171">
        <v>0.99999799999999905</v>
      </c>
      <c r="C94" s="171">
        <v>0.99999799999999905</v>
      </c>
      <c r="D94" s="171">
        <v>0.99999799999999905</v>
      </c>
      <c r="E94" s="171">
        <v>0.99999799999999905</v>
      </c>
      <c r="F94" s="171">
        <v>0.99999799999999905</v>
      </c>
      <c r="G94" s="171">
        <v>0.99999799999999905</v>
      </c>
      <c r="H94" s="171">
        <v>0.99999799999999905</v>
      </c>
      <c r="I94" s="171">
        <v>0.99999799999999905</v>
      </c>
      <c r="J94" s="171">
        <v>0.99999799999999905</v>
      </c>
      <c r="K94" s="171">
        <v>0.99999799999999905</v>
      </c>
      <c r="L94" s="171">
        <v>0.99999799999999905</v>
      </c>
      <c r="M94" s="310">
        <v>0.99999799999999905</v>
      </c>
      <c r="N94" s="171">
        <v>0.99999799999999905</v>
      </c>
      <c r="O94" s="171">
        <v>0.99999799999999905</v>
      </c>
      <c r="P94" s="171">
        <v>0.99999799999999905</v>
      </c>
      <c r="Q94" s="171">
        <v>0.99999799999999905</v>
      </c>
      <c r="R94" s="171">
        <v>0.99999799999999905</v>
      </c>
      <c r="S94" s="171">
        <v>0.99999799999999905</v>
      </c>
      <c r="T94" s="171">
        <v>0.99999799999999905</v>
      </c>
      <c r="U94" s="171">
        <v>0.99999799999999905</v>
      </c>
      <c r="V94" s="171">
        <v>0.99999799999999905</v>
      </c>
      <c r="W94" s="171">
        <v>0.99999799999999905</v>
      </c>
      <c r="X94" s="171">
        <v>0.99999799999999905</v>
      </c>
      <c r="Y94" s="171">
        <v>0.99999799999999905</v>
      </c>
      <c r="Z94" s="171">
        <v>0.99999799999999905</v>
      </c>
      <c r="AA94" s="171">
        <v>0.99999799999999905</v>
      </c>
      <c r="AB94" s="171">
        <v>0.99999799999999905</v>
      </c>
      <c r="AC94" s="171">
        <v>0.99999799999999905</v>
      </c>
      <c r="AD94" s="171">
        <v>0.99999799999999905</v>
      </c>
      <c r="AE94" s="171">
        <v>0.99999799999999905</v>
      </c>
      <c r="AF94" s="171">
        <v>0.99999799999999905</v>
      </c>
      <c r="AG94" s="171">
        <v>0.99999799999999905</v>
      </c>
      <c r="AH94" s="171">
        <v>0.99999799999999905</v>
      </c>
      <c r="AI94" s="171">
        <v>0.99999799999999905</v>
      </c>
      <c r="AJ94" s="171">
        <v>0.99999799999999905</v>
      </c>
      <c r="AK94" s="171">
        <v>0.99999799999999905</v>
      </c>
      <c r="AL94" s="171">
        <v>0.99999799999999905</v>
      </c>
      <c r="AM94" s="171">
        <v>0.99999799999999905</v>
      </c>
      <c r="AN94" s="171">
        <v>0.99999799999999905</v>
      </c>
    </row>
    <row r="95" spans="1:40" s="171" customFormat="1" x14ac:dyDescent="0.2">
      <c r="A95" s="128" t="s">
        <v>823</v>
      </c>
      <c r="B95" s="171">
        <v>0.99999799999999905</v>
      </c>
      <c r="C95" s="171">
        <v>0.99999799999999905</v>
      </c>
      <c r="D95" s="171">
        <v>0.99999799999999905</v>
      </c>
      <c r="E95" s="171">
        <v>0.99999799999999905</v>
      </c>
      <c r="F95" s="171">
        <v>0.99999799999999905</v>
      </c>
      <c r="G95" s="171">
        <v>0.99999799999999905</v>
      </c>
      <c r="H95" s="171">
        <v>0.99999799999999905</v>
      </c>
      <c r="I95" s="171">
        <v>0.99999799999999905</v>
      </c>
      <c r="J95" s="171">
        <v>0.99999799999999905</v>
      </c>
      <c r="K95" s="171">
        <v>0.99999799999999905</v>
      </c>
      <c r="L95" s="171">
        <v>0.99999799999999905</v>
      </c>
      <c r="M95" s="310">
        <v>0.99999799999999905</v>
      </c>
      <c r="N95" s="171">
        <v>0.99999799999999905</v>
      </c>
      <c r="O95" s="171">
        <v>0.99999799999999905</v>
      </c>
      <c r="P95" s="171">
        <v>0.99999799999999905</v>
      </c>
      <c r="Q95" s="171">
        <v>0.99999799999999905</v>
      </c>
      <c r="R95" s="171">
        <v>0.99999799999999905</v>
      </c>
      <c r="S95" s="171">
        <v>0.99999799999999905</v>
      </c>
      <c r="T95" s="171">
        <v>0.99999799999999905</v>
      </c>
      <c r="U95" s="171">
        <v>0.99999799999999905</v>
      </c>
      <c r="V95" s="171">
        <v>0.99999799999999905</v>
      </c>
      <c r="W95" s="171">
        <v>0.99999799999999905</v>
      </c>
      <c r="X95" s="171">
        <v>0.99999799999999905</v>
      </c>
      <c r="Y95" s="171">
        <v>0.99999799999999905</v>
      </c>
      <c r="Z95" s="171">
        <v>0.99999799999999905</v>
      </c>
      <c r="AA95" s="171">
        <v>0.99999799999999905</v>
      </c>
      <c r="AB95" s="171">
        <v>0.99999799999999905</v>
      </c>
      <c r="AC95" s="171">
        <v>0.99999799999999905</v>
      </c>
      <c r="AD95" s="171">
        <v>0.99999799999999905</v>
      </c>
      <c r="AE95" s="171">
        <v>0.99999799999999905</v>
      </c>
      <c r="AF95" s="171">
        <v>0.99999799999999905</v>
      </c>
      <c r="AG95" s="171">
        <v>0.99999799999999905</v>
      </c>
      <c r="AH95" s="171">
        <v>0.99999799999999905</v>
      </c>
      <c r="AI95" s="171">
        <v>0.99999799999999905</v>
      </c>
      <c r="AJ95" s="171">
        <v>0.99999799999999905</v>
      </c>
      <c r="AK95" s="171">
        <v>0.99999799999999905</v>
      </c>
      <c r="AL95" s="171">
        <v>0.99999799999999905</v>
      </c>
      <c r="AM95" s="171">
        <v>0.99999799999999905</v>
      </c>
      <c r="AN95" s="171">
        <v>0.99999799999999905</v>
      </c>
    </row>
    <row r="96" spans="1:40" s="171" customFormat="1" x14ac:dyDescent="0.2">
      <c r="A96" s="128" t="s">
        <v>824</v>
      </c>
      <c r="B96" s="171">
        <v>0.99999799999999905</v>
      </c>
      <c r="C96" s="171">
        <v>0.99999799999999905</v>
      </c>
      <c r="D96" s="171">
        <v>0.99999799999999905</v>
      </c>
      <c r="E96" s="171">
        <v>0.99999799999999905</v>
      </c>
      <c r="F96" s="171">
        <v>0.99999799999999905</v>
      </c>
      <c r="G96" s="171">
        <v>0.99999799999999905</v>
      </c>
      <c r="H96" s="171">
        <v>0.99999799999999905</v>
      </c>
      <c r="I96" s="171">
        <v>0.99999799999999905</v>
      </c>
      <c r="J96" s="171">
        <v>0.99999799999999905</v>
      </c>
      <c r="K96" s="171">
        <v>0.99999799999999905</v>
      </c>
      <c r="L96" s="171">
        <v>0.99999799999999905</v>
      </c>
      <c r="M96" s="310">
        <v>0.99999799999999905</v>
      </c>
      <c r="N96" s="171">
        <v>0.99999799999999905</v>
      </c>
      <c r="O96" s="171">
        <v>0.99999799999999905</v>
      </c>
      <c r="P96" s="171">
        <v>0.99999799999999905</v>
      </c>
      <c r="Q96" s="171">
        <v>0.99999799999999905</v>
      </c>
      <c r="R96" s="171">
        <v>0.99999799999999905</v>
      </c>
      <c r="S96" s="171">
        <v>0.99999799999999905</v>
      </c>
      <c r="T96" s="171">
        <v>0.99999799999999905</v>
      </c>
      <c r="U96" s="171">
        <v>0.99999799999999905</v>
      </c>
      <c r="V96" s="171">
        <v>0.99999799999999905</v>
      </c>
      <c r="W96" s="171">
        <v>0.99999799999999905</v>
      </c>
      <c r="X96" s="171">
        <v>0.99999799999999905</v>
      </c>
      <c r="Y96" s="171">
        <v>0.99999799999999905</v>
      </c>
      <c r="Z96" s="171">
        <v>0.99999799999999905</v>
      </c>
      <c r="AA96" s="171">
        <v>0.99999799999999905</v>
      </c>
      <c r="AB96" s="171">
        <v>0.99999799999999905</v>
      </c>
      <c r="AC96" s="171">
        <v>0.99999799999999905</v>
      </c>
      <c r="AD96" s="171">
        <v>0.99999799999999905</v>
      </c>
      <c r="AE96" s="171">
        <v>0.99999799999999905</v>
      </c>
      <c r="AF96" s="171">
        <v>0.99999799999999905</v>
      </c>
      <c r="AG96" s="171">
        <v>0.99999799999999905</v>
      </c>
      <c r="AH96" s="171">
        <v>0.99999799999999905</v>
      </c>
      <c r="AI96" s="171">
        <v>0.99999799999999905</v>
      </c>
      <c r="AJ96" s="171">
        <v>0.99999799999999905</v>
      </c>
      <c r="AK96" s="171">
        <v>0.99999799999999905</v>
      </c>
      <c r="AL96" s="171">
        <v>0.99999799999999905</v>
      </c>
      <c r="AM96" s="171">
        <v>0.99999799999999905</v>
      </c>
      <c r="AN96" s="171">
        <v>0.99999799999999905</v>
      </c>
    </row>
    <row r="97" spans="1:40" s="171" customFormat="1" x14ac:dyDescent="0.2">
      <c r="A97" s="128" t="s">
        <v>825</v>
      </c>
      <c r="B97" s="171">
        <v>0.99999799999999905</v>
      </c>
      <c r="C97" s="171">
        <v>0.99999799999999905</v>
      </c>
      <c r="D97" s="171">
        <v>0.99999799999999905</v>
      </c>
      <c r="E97" s="171">
        <v>0.99999799999999905</v>
      </c>
      <c r="F97" s="171">
        <v>0.99999799999999905</v>
      </c>
      <c r="G97" s="171">
        <v>0.99999799999999905</v>
      </c>
      <c r="H97" s="171">
        <v>0.99999799999999905</v>
      </c>
      <c r="I97" s="171">
        <v>0.99999799999999905</v>
      </c>
      <c r="J97" s="171">
        <v>0.99999799999999905</v>
      </c>
      <c r="K97" s="171">
        <v>0.99999799999999905</v>
      </c>
      <c r="L97" s="171">
        <v>0.99999799999999905</v>
      </c>
      <c r="M97" s="310">
        <v>0.99999799999999905</v>
      </c>
      <c r="N97" s="171">
        <v>0.99999799999999905</v>
      </c>
      <c r="O97" s="171">
        <v>0.99999799999999905</v>
      </c>
      <c r="P97" s="171">
        <v>0.99999799999999905</v>
      </c>
      <c r="Q97" s="171">
        <v>0.99999799999999905</v>
      </c>
      <c r="R97" s="171">
        <v>0.99999799999999905</v>
      </c>
      <c r="S97" s="171">
        <v>0.99999799999999905</v>
      </c>
      <c r="T97" s="171">
        <v>0.99999799999999905</v>
      </c>
      <c r="U97" s="171">
        <v>0.99999799999999905</v>
      </c>
      <c r="V97" s="171">
        <v>0.99999799999999905</v>
      </c>
      <c r="W97" s="171">
        <v>0.99999799999999905</v>
      </c>
      <c r="X97" s="171">
        <v>0.99999799999999905</v>
      </c>
      <c r="Y97" s="171">
        <v>0.99999799999999905</v>
      </c>
      <c r="Z97" s="171">
        <v>0.99999799999999905</v>
      </c>
      <c r="AA97" s="171">
        <v>0.99999799999999905</v>
      </c>
      <c r="AB97" s="171">
        <v>0.99999799999999905</v>
      </c>
      <c r="AC97" s="171">
        <v>0.99999799999999905</v>
      </c>
      <c r="AD97" s="171">
        <v>0.99999799999999905</v>
      </c>
      <c r="AE97" s="171">
        <v>0.99999799999999905</v>
      </c>
      <c r="AF97" s="171">
        <v>0.99999799999999905</v>
      </c>
      <c r="AG97" s="171">
        <v>0.99999799999999905</v>
      </c>
      <c r="AH97" s="171">
        <v>0.99999799999999905</v>
      </c>
      <c r="AI97" s="171">
        <v>0.99999799999999905</v>
      </c>
      <c r="AJ97" s="171">
        <v>0.99999799999999905</v>
      </c>
      <c r="AK97" s="171">
        <v>0.99999799999999905</v>
      </c>
      <c r="AL97" s="171">
        <v>0.99999799999999905</v>
      </c>
      <c r="AM97" s="171">
        <v>0.99999799999999905</v>
      </c>
      <c r="AN97" s="171">
        <v>0.99999799999999905</v>
      </c>
    </row>
    <row r="98" spans="1:40" s="171" customFormat="1" x14ac:dyDescent="0.2">
      <c r="A98" s="128" t="s">
        <v>826</v>
      </c>
      <c r="B98" s="171">
        <v>0.99999799999999905</v>
      </c>
      <c r="C98" s="171">
        <v>0.99999799999999905</v>
      </c>
      <c r="D98" s="171">
        <v>0.99999799999999905</v>
      </c>
      <c r="E98" s="171">
        <v>0.99999799999999905</v>
      </c>
      <c r="F98" s="171">
        <v>0.99999799999999905</v>
      </c>
      <c r="G98" s="171">
        <v>0.99999799999999905</v>
      </c>
      <c r="H98" s="171">
        <v>0.99999799999999905</v>
      </c>
      <c r="I98" s="171">
        <v>0.99999799999999905</v>
      </c>
      <c r="J98" s="171">
        <v>0.99999799999999905</v>
      </c>
      <c r="K98" s="171">
        <v>0.99999799999999905</v>
      </c>
      <c r="L98" s="171">
        <v>0.99999799999999905</v>
      </c>
      <c r="M98" s="310">
        <v>0.99999799999999905</v>
      </c>
      <c r="N98" s="171">
        <v>0.99999799999999905</v>
      </c>
      <c r="O98" s="171">
        <v>0.99999799999999905</v>
      </c>
      <c r="P98" s="171">
        <v>0.99999799999999905</v>
      </c>
      <c r="Q98" s="171">
        <v>0.99999799999999905</v>
      </c>
      <c r="R98" s="171">
        <v>0.99999799999999905</v>
      </c>
      <c r="S98" s="171">
        <v>0.99999799999999905</v>
      </c>
      <c r="T98" s="171">
        <v>0.99999799999999905</v>
      </c>
      <c r="U98" s="171">
        <v>0.99999799999999905</v>
      </c>
      <c r="V98" s="171">
        <v>0.99999799999999905</v>
      </c>
      <c r="W98" s="171">
        <v>0.99999799999999905</v>
      </c>
      <c r="X98" s="171">
        <v>0.99999799999999905</v>
      </c>
      <c r="Y98" s="171">
        <v>0.99999799999999905</v>
      </c>
      <c r="Z98" s="171">
        <v>0.99999799999999905</v>
      </c>
      <c r="AA98" s="171">
        <v>0.99999799999999905</v>
      </c>
      <c r="AB98" s="171">
        <v>0.99999799999999905</v>
      </c>
      <c r="AC98" s="171">
        <v>0.99999799999999905</v>
      </c>
      <c r="AD98" s="171">
        <v>0.99999799999999905</v>
      </c>
      <c r="AE98" s="171">
        <v>0.99999799999999905</v>
      </c>
      <c r="AF98" s="171">
        <v>0.99999799999999905</v>
      </c>
      <c r="AG98" s="171">
        <v>0.99999799999999905</v>
      </c>
      <c r="AH98" s="171">
        <v>0.99999799999999905</v>
      </c>
      <c r="AI98" s="171">
        <v>0.99999799999999905</v>
      </c>
      <c r="AJ98" s="171">
        <v>0.99999799999999905</v>
      </c>
      <c r="AK98" s="171">
        <v>0.99999799999999905</v>
      </c>
      <c r="AL98" s="171">
        <v>0.99999799999999905</v>
      </c>
      <c r="AM98" s="171">
        <v>0.99999799999999905</v>
      </c>
      <c r="AN98" s="171">
        <v>0.99999799999999905</v>
      </c>
    </row>
    <row r="99" spans="1:40" s="171" customFormat="1" x14ac:dyDescent="0.2">
      <c r="A99" s="128" t="s">
        <v>827</v>
      </c>
      <c r="B99" s="171">
        <v>0.99999799999999905</v>
      </c>
      <c r="C99" s="171">
        <v>0.99999799999999905</v>
      </c>
      <c r="D99" s="171">
        <v>0.99999799999999905</v>
      </c>
      <c r="E99" s="171">
        <v>0.99999799999999905</v>
      </c>
      <c r="F99" s="171">
        <v>0.99999799999999905</v>
      </c>
      <c r="G99" s="171">
        <v>0.99999799999999905</v>
      </c>
      <c r="H99" s="171">
        <v>0.99999799999999905</v>
      </c>
      <c r="I99" s="171">
        <v>0.99999799999999905</v>
      </c>
      <c r="J99" s="171">
        <v>0.99999799999999905</v>
      </c>
      <c r="K99" s="171">
        <v>0.99999799999999905</v>
      </c>
      <c r="L99" s="171">
        <v>0.99999799999999905</v>
      </c>
      <c r="M99" s="310">
        <v>0.99999799999999905</v>
      </c>
      <c r="N99" s="171">
        <v>0.99999799999999905</v>
      </c>
      <c r="O99" s="171">
        <v>0.99999799999999905</v>
      </c>
      <c r="P99" s="171">
        <v>0.99999799999999905</v>
      </c>
      <c r="Q99" s="171">
        <v>0.99999799999999905</v>
      </c>
      <c r="R99" s="171">
        <v>0.99999799999999905</v>
      </c>
      <c r="S99" s="171">
        <v>0.99999799999999905</v>
      </c>
      <c r="T99" s="171">
        <v>0.99999799999999905</v>
      </c>
      <c r="U99" s="171">
        <v>0.99999799999999905</v>
      </c>
      <c r="V99" s="171">
        <v>0.99999799999999905</v>
      </c>
      <c r="W99" s="171">
        <v>0.99999799999999905</v>
      </c>
      <c r="X99" s="171">
        <v>0.99999799999999905</v>
      </c>
      <c r="Y99" s="171">
        <v>0.99999799999999905</v>
      </c>
      <c r="Z99" s="171">
        <v>0.99999799999999905</v>
      </c>
      <c r="AA99" s="171">
        <v>0.99999799999999905</v>
      </c>
      <c r="AB99" s="171">
        <v>0.99999799999999905</v>
      </c>
      <c r="AC99" s="171">
        <v>0.99999799999999905</v>
      </c>
      <c r="AD99" s="171">
        <v>0.99999799999999905</v>
      </c>
      <c r="AE99" s="171">
        <v>0.99999799999999905</v>
      </c>
      <c r="AF99" s="171">
        <v>0.99999799999999905</v>
      </c>
      <c r="AG99" s="171">
        <v>0.99999799999999905</v>
      </c>
      <c r="AH99" s="171">
        <v>0.99999799999999905</v>
      </c>
      <c r="AI99" s="171">
        <v>0.99999799999999905</v>
      </c>
      <c r="AJ99" s="171">
        <v>0.99999799999999905</v>
      </c>
      <c r="AK99" s="171">
        <v>0.99999799999999905</v>
      </c>
      <c r="AL99" s="171">
        <v>0.99999799999999905</v>
      </c>
      <c r="AM99" s="171">
        <v>0.99999799999999905</v>
      </c>
      <c r="AN99" s="171">
        <v>0.99999799999999905</v>
      </c>
    </row>
    <row r="100" spans="1:40" s="171" customFormat="1" x14ac:dyDescent="0.2">
      <c r="A100" s="128" t="s">
        <v>828</v>
      </c>
      <c r="B100" s="171">
        <v>0.99999799999999905</v>
      </c>
      <c r="C100" s="171">
        <v>0.99999799999999905</v>
      </c>
      <c r="D100" s="171">
        <v>0.99999799999999905</v>
      </c>
      <c r="E100" s="171">
        <v>0.99999799999999905</v>
      </c>
      <c r="F100" s="171">
        <v>0.99999799999999905</v>
      </c>
      <c r="G100" s="171">
        <v>0.99999799999999905</v>
      </c>
      <c r="H100" s="171">
        <v>0.99999799999999905</v>
      </c>
      <c r="I100" s="171">
        <v>0.99999799999999905</v>
      </c>
      <c r="J100" s="171">
        <v>0.99999799999999905</v>
      </c>
      <c r="K100" s="171">
        <v>0.99999799999999905</v>
      </c>
      <c r="L100" s="171">
        <v>0.99999799999999905</v>
      </c>
      <c r="M100" s="310">
        <v>0.99999799999999905</v>
      </c>
      <c r="N100" s="171">
        <v>0.99999799999999905</v>
      </c>
      <c r="O100" s="171">
        <v>0.99999799999999905</v>
      </c>
      <c r="P100" s="171">
        <v>0.99999799999999905</v>
      </c>
      <c r="Q100" s="171">
        <v>0.99999799999999905</v>
      </c>
      <c r="R100" s="171">
        <v>0.99999799999999905</v>
      </c>
      <c r="S100" s="171">
        <v>0.99999799999999905</v>
      </c>
      <c r="T100" s="171">
        <v>0.99999799999999905</v>
      </c>
      <c r="U100" s="171">
        <v>0.99999799999999905</v>
      </c>
      <c r="V100" s="171">
        <v>0.99999799999999905</v>
      </c>
      <c r="W100" s="171">
        <v>0.99999799999999905</v>
      </c>
      <c r="X100" s="171">
        <v>0.99999799999999905</v>
      </c>
      <c r="Y100" s="171">
        <v>0.99999799999999905</v>
      </c>
      <c r="Z100" s="171">
        <v>0.99999799999999905</v>
      </c>
      <c r="AA100" s="171">
        <v>0.99999799999999905</v>
      </c>
      <c r="AB100" s="171">
        <v>0.99999799999999905</v>
      </c>
      <c r="AC100" s="171">
        <v>0.99999799999999905</v>
      </c>
      <c r="AD100" s="171">
        <v>0.99999799999999905</v>
      </c>
      <c r="AE100" s="171">
        <v>0.99999799999999905</v>
      </c>
      <c r="AF100" s="171">
        <v>0.99999799999999905</v>
      </c>
      <c r="AG100" s="171">
        <v>0.99999799999999905</v>
      </c>
      <c r="AH100" s="171">
        <v>0.99999799999999905</v>
      </c>
      <c r="AI100" s="171">
        <v>0.99999799999999905</v>
      </c>
      <c r="AJ100" s="171">
        <v>0.99999799999999905</v>
      </c>
      <c r="AK100" s="171">
        <v>0.99999799999999905</v>
      </c>
      <c r="AL100" s="171">
        <v>0.99999799999999905</v>
      </c>
      <c r="AM100" s="171">
        <v>0.99999799999999905</v>
      </c>
      <c r="AN100" s="171">
        <v>0.99999799999999905</v>
      </c>
    </row>
    <row r="101" spans="1:40" s="171" customFormat="1" x14ac:dyDescent="0.2">
      <c r="A101" s="128" t="s">
        <v>829</v>
      </c>
      <c r="B101" s="171">
        <v>0.99999799999999905</v>
      </c>
      <c r="C101" s="171">
        <v>0.99999799999999905</v>
      </c>
      <c r="D101" s="171">
        <v>0.99999799999999905</v>
      </c>
      <c r="E101" s="171">
        <v>0.99999799999999905</v>
      </c>
      <c r="F101" s="171">
        <v>0.99999799999999905</v>
      </c>
      <c r="G101" s="171">
        <v>0.99999799999999905</v>
      </c>
      <c r="H101" s="171">
        <v>0.99999799999999905</v>
      </c>
      <c r="I101" s="171">
        <v>0.99999799999999905</v>
      </c>
      <c r="J101" s="171">
        <v>0.99999799999999905</v>
      </c>
      <c r="K101" s="171">
        <v>0.99999799999999905</v>
      </c>
      <c r="L101" s="171">
        <v>0.99999799999999905</v>
      </c>
      <c r="M101" s="310">
        <v>0.99999799999999905</v>
      </c>
      <c r="N101" s="171">
        <v>0.99999799999999905</v>
      </c>
      <c r="O101" s="171">
        <v>0.99999799999999905</v>
      </c>
      <c r="P101" s="171">
        <v>0.99999799999999905</v>
      </c>
      <c r="Q101" s="171">
        <v>0.99999799999999905</v>
      </c>
      <c r="R101" s="171">
        <v>0.99999799999999905</v>
      </c>
      <c r="S101" s="171">
        <v>0.99999799999999905</v>
      </c>
      <c r="T101" s="171">
        <v>0.99999799999999905</v>
      </c>
      <c r="U101" s="171">
        <v>0.99999799999999905</v>
      </c>
      <c r="V101" s="171">
        <v>0.99999799999999905</v>
      </c>
      <c r="W101" s="171">
        <v>0.99999799999999905</v>
      </c>
      <c r="X101" s="171">
        <v>0.99999799999999905</v>
      </c>
      <c r="Y101" s="171">
        <v>0.99999799999999905</v>
      </c>
      <c r="Z101" s="171">
        <v>0.99999799999999905</v>
      </c>
      <c r="AA101" s="171">
        <v>0.99999799999999905</v>
      </c>
      <c r="AB101" s="171">
        <v>0.99999799999999905</v>
      </c>
      <c r="AC101" s="171">
        <v>0.99999799999999905</v>
      </c>
      <c r="AD101" s="171">
        <v>0.99999799999999905</v>
      </c>
      <c r="AE101" s="171">
        <v>0.99999799999999905</v>
      </c>
      <c r="AF101" s="171">
        <v>0.99999799999999905</v>
      </c>
      <c r="AG101" s="171">
        <v>0.99999799999999905</v>
      </c>
      <c r="AH101" s="171">
        <v>0.99999799999999905</v>
      </c>
      <c r="AI101" s="171">
        <v>0.99999799999999905</v>
      </c>
      <c r="AJ101" s="171">
        <v>0.99999799999999905</v>
      </c>
      <c r="AK101" s="171">
        <v>0.99999799999999905</v>
      </c>
      <c r="AL101" s="171">
        <v>0.99999799999999905</v>
      </c>
      <c r="AM101" s="171">
        <v>0.99999799999999905</v>
      </c>
      <c r="AN101" s="171">
        <v>0.99999799999999905</v>
      </c>
    </row>
    <row r="102" spans="1:40" s="171" customFormat="1" x14ac:dyDescent="0.2">
      <c r="A102" s="128" t="s">
        <v>830</v>
      </c>
      <c r="B102" s="171">
        <v>0.99999799999999905</v>
      </c>
      <c r="C102" s="171">
        <v>0.99999799999999905</v>
      </c>
      <c r="D102" s="171">
        <v>0.99999799999999905</v>
      </c>
      <c r="E102" s="171">
        <v>0.99999799999999905</v>
      </c>
      <c r="F102" s="171">
        <v>0.99999799999999905</v>
      </c>
      <c r="G102" s="171">
        <v>0.99999799999999905</v>
      </c>
      <c r="H102" s="171">
        <v>0.99999799999999905</v>
      </c>
      <c r="I102" s="171">
        <v>0.99999799999999905</v>
      </c>
      <c r="J102" s="171">
        <v>0.99999799999999905</v>
      </c>
      <c r="K102" s="171">
        <v>0.99999799999999905</v>
      </c>
      <c r="L102" s="171">
        <v>0.99999799999999905</v>
      </c>
      <c r="M102" s="310">
        <v>0.99999799999999905</v>
      </c>
      <c r="N102" s="171">
        <v>0.99999799999999905</v>
      </c>
      <c r="O102" s="171">
        <v>0.99999799999999905</v>
      </c>
      <c r="P102" s="171">
        <v>0.99999799999999905</v>
      </c>
      <c r="Q102" s="171">
        <v>0.99999799999999905</v>
      </c>
      <c r="R102" s="171">
        <v>0.99999799999999905</v>
      </c>
      <c r="S102" s="171">
        <v>0.99999799999999905</v>
      </c>
      <c r="T102" s="171">
        <v>0.99999799999999905</v>
      </c>
      <c r="U102" s="171">
        <v>0.99999799999999905</v>
      </c>
      <c r="V102" s="171">
        <v>0.99999799999999905</v>
      </c>
      <c r="W102" s="171">
        <v>0.99999799999999905</v>
      </c>
      <c r="X102" s="171">
        <v>0.99999799999999905</v>
      </c>
      <c r="Y102" s="171">
        <v>0.99999799999999905</v>
      </c>
      <c r="Z102" s="171">
        <v>0.99999799999999905</v>
      </c>
      <c r="AA102" s="171">
        <v>0.99999799999999905</v>
      </c>
      <c r="AB102" s="171">
        <v>0.99999799999999905</v>
      </c>
      <c r="AC102" s="171">
        <v>0.99999799999999905</v>
      </c>
      <c r="AD102" s="171">
        <v>0.99999799999999905</v>
      </c>
      <c r="AE102" s="171">
        <v>0.99999799999999905</v>
      </c>
      <c r="AF102" s="171">
        <v>0.99999799999999905</v>
      </c>
      <c r="AG102" s="171">
        <v>0.99999799999999905</v>
      </c>
      <c r="AH102" s="171">
        <v>0.99999799999999905</v>
      </c>
      <c r="AI102" s="171">
        <v>0.99999799999999905</v>
      </c>
      <c r="AJ102" s="171">
        <v>0.99999799999999905</v>
      </c>
      <c r="AK102" s="171">
        <v>0.99999799999999905</v>
      </c>
      <c r="AL102" s="171">
        <v>0.99999799999999905</v>
      </c>
      <c r="AM102" s="171">
        <v>0.99999799999999905</v>
      </c>
      <c r="AN102" s="171">
        <v>0.99999799999999905</v>
      </c>
    </row>
    <row r="103" spans="1:40" s="171" customFormat="1" x14ac:dyDescent="0.2">
      <c r="A103" s="128" t="s">
        <v>831</v>
      </c>
      <c r="B103" s="171">
        <v>0.99999799999999905</v>
      </c>
      <c r="C103" s="171">
        <v>0.99999799999999905</v>
      </c>
      <c r="D103" s="171">
        <v>0.99999799999999905</v>
      </c>
      <c r="E103" s="171">
        <v>0.99999799999999905</v>
      </c>
      <c r="F103" s="171">
        <v>0.99999799999999905</v>
      </c>
      <c r="G103" s="171">
        <v>0.99999799999999905</v>
      </c>
      <c r="H103" s="171">
        <v>0.99999799999999905</v>
      </c>
      <c r="I103" s="171">
        <v>0.99999799999999905</v>
      </c>
      <c r="J103" s="171">
        <v>0.99999799999999905</v>
      </c>
      <c r="K103" s="171">
        <v>0.99999799999999905</v>
      </c>
      <c r="L103" s="171">
        <v>0.99999799999999905</v>
      </c>
      <c r="M103" s="310">
        <v>0.99999799999999905</v>
      </c>
      <c r="N103" s="171">
        <v>0.99999799999999905</v>
      </c>
      <c r="O103" s="171">
        <v>0.99999799999999905</v>
      </c>
      <c r="P103" s="171">
        <v>0.99999799999999905</v>
      </c>
      <c r="Q103" s="171">
        <v>0.99999799999999905</v>
      </c>
      <c r="R103" s="171">
        <v>0.99999799999999905</v>
      </c>
      <c r="S103" s="171">
        <v>0.99999799999999905</v>
      </c>
      <c r="T103" s="171">
        <v>0.99999799999999905</v>
      </c>
      <c r="U103" s="171">
        <v>0.99999799999999905</v>
      </c>
      <c r="V103" s="171">
        <v>0.99999799999999905</v>
      </c>
      <c r="W103" s="171">
        <v>0.99999799999999905</v>
      </c>
      <c r="X103" s="171">
        <v>0.99999799999999905</v>
      </c>
      <c r="Y103" s="171">
        <v>0.99999799999999905</v>
      </c>
      <c r="Z103" s="171">
        <v>0.99999799999999905</v>
      </c>
      <c r="AA103" s="171">
        <v>0.99999799999999905</v>
      </c>
      <c r="AB103" s="171">
        <v>0.99999799999999905</v>
      </c>
      <c r="AC103" s="171">
        <v>0.99999799999999905</v>
      </c>
      <c r="AD103" s="171">
        <v>0.99999799999999905</v>
      </c>
      <c r="AE103" s="171">
        <v>0.99999799999999905</v>
      </c>
      <c r="AF103" s="171">
        <v>0.99999799999999905</v>
      </c>
      <c r="AG103" s="171">
        <v>0.99999799999999905</v>
      </c>
      <c r="AH103" s="171">
        <v>0.99999799999999905</v>
      </c>
      <c r="AI103" s="171">
        <v>0.99999799999999905</v>
      </c>
      <c r="AJ103" s="171">
        <v>0.99999799999999905</v>
      </c>
      <c r="AK103" s="171">
        <v>0.99999799999999905</v>
      </c>
      <c r="AL103" s="171">
        <v>0.99999799999999905</v>
      </c>
      <c r="AM103" s="171">
        <v>0.99999799999999905</v>
      </c>
      <c r="AN103" s="171">
        <v>0.99999799999999905</v>
      </c>
    </row>
    <row r="104" spans="1:40" s="171" customFormat="1" x14ac:dyDescent="0.2">
      <c r="A104" s="128" t="s">
        <v>832</v>
      </c>
      <c r="B104" s="171">
        <v>0.99999799999999905</v>
      </c>
      <c r="C104" s="171">
        <v>0.99999799999999905</v>
      </c>
      <c r="D104" s="171">
        <v>0.99999799999999905</v>
      </c>
      <c r="E104" s="171">
        <v>0.99999799999999905</v>
      </c>
      <c r="F104" s="171">
        <v>0.99999799999999905</v>
      </c>
      <c r="G104" s="171">
        <v>0.99999799999999905</v>
      </c>
      <c r="H104" s="171">
        <v>0.99999799999999905</v>
      </c>
      <c r="I104" s="171">
        <v>0.99999799999999905</v>
      </c>
      <c r="J104" s="171">
        <v>0.99999799999999905</v>
      </c>
      <c r="K104" s="171">
        <v>0.99999799999999905</v>
      </c>
      <c r="L104" s="171">
        <v>0.99999799999999905</v>
      </c>
      <c r="M104" s="310">
        <v>0.99999799999999905</v>
      </c>
      <c r="N104" s="171">
        <v>0.99999799999999905</v>
      </c>
      <c r="O104" s="171">
        <v>0.99999799999999905</v>
      </c>
      <c r="P104" s="171">
        <v>0.99999799999999905</v>
      </c>
      <c r="Q104" s="171">
        <v>0.99999799999999905</v>
      </c>
      <c r="R104" s="171">
        <v>0.99999799999999905</v>
      </c>
      <c r="S104" s="171">
        <v>0.99999799999999905</v>
      </c>
      <c r="T104" s="171">
        <v>0.99999799999999905</v>
      </c>
      <c r="U104" s="171">
        <v>0.99999799999999905</v>
      </c>
      <c r="V104" s="171">
        <v>0.99999799999999905</v>
      </c>
      <c r="W104" s="171">
        <v>0.99999799999999905</v>
      </c>
      <c r="X104" s="171">
        <v>0.99999799999999905</v>
      </c>
      <c r="Y104" s="171">
        <v>0.99999799999999905</v>
      </c>
      <c r="Z104" s="171">
        <v>0.99999799999999905</v>
      </c>
      <c r="AA104" s="171">
        <v>0.99999799999999905</v>
      </c>
      <c r="AB104" s="171">
        <v>0.99999799999999905</v>
      </c>
      <c r="AC104" s="171">
        <v>0.99999799999999905</v>
      </c>
      <c r="AD104" s="171">
        <v>0.99999799999999905</v>
      </c>
      <c r="AE104" s="171">
        <v>0.99999799999999905</v>
      </c>
      <c r="AF104" s="171">
        <v>0.99999799999999905</v>
      </c>
      <c r="AG104" s="171">
        <v>0.99999799999999905</v>
      </c>
      <c r="AH104" s="171">
        <v>0.99999799999999905</v>
      </c>
      <c r="AI104" s="171">
        <v>0.99999799999999905</v>
      </c>
      <c r="AJ104" s="171">
        <v>0.99999799999999905</v>
      </c>
      <c r="AK104" s="171">
        <v>0.99999799999999905</v>
      </c>
      <c r="AL104" s="171">
        <v>0.99999799999999905</v>
      </c>
      <c r="AM104" s="171">
        <v>0.99999799999999905</v>
      </c>
      <c r="AN104" s="171">
        <v>0.99999799999999905</v>
      </c>
    </row>
    <row r="105" spans="1:40" s="171" customFormat="1" x14ac:dyDescent="0.2">
      <c r="A105" s="128" t="s">
        <v>833</v>
      </c>
      <c r="B105" s="171">
        <v>0.99999799999999905</v>
      </c>
      <c r="C105" s="171">
        <v>0.99999799999999905</v>
      </c>
      <c r="D105" s="171">
        <v>0.99999799999999905</v>
      </c>
      <c r="E105" s="171">
        <v>0.99999799999999905</v>
      </c>
      <c r="F105" s="171">
        <v>0.99999799999999905</v>
      </c>
      <c r="G105" s="171">
        <v>0.99999799999999905</v>
      </c>
      <c r="H105" s="171">
        <v>0.99999799999999905</v>
      </c>
      <c r="I105" s="171">
        <v>0.99999799999999905</v>
      </c>
      <c r="J105" s="171">
        <v>0.99999799999999905</v>
      </c>
      <c r="K105" s="171">
        <v>0.99999799999999905</v>
      </c>
      <c r="L105" s="171">
        <v>0.99999799999999905</v>
      </c>
      <c r="M105" s="310">
        <v>0.99999799999999905</v>
      </c>
      <c r="N105" s="171">
        <v>0.99999799999999905</v>
      </c>
      <c r="O105" s="171">
        <v>0.99999799999999905</v>
      </c>
      <c r="P105" s="171">
        <v>0.99999799999999905</v>
      </c>
      <c r="Q105" s="171">
        <v>0.99999799999999905</v>
      </c>
      <c r="R105" s="171">
        <v>0.99999799999999905</v>
      </c>
      <c r="S105" s="171">
        <v>0.99999799999999905</v>
      </c>
      <c r="T105" s="171">
        <v>0.99999799999999905</v>
      </c>
      <c r="U105" s="171">
        <v>0.99999799999999905</v>
      </c>
      <c r="V105" s="171">
        <v>0.99999799999999905</v>
      </c>
      <c r="W105" s="171">
        <v>0.99999799999999905</v>
      </c>
      <c r="X105" s="171">
        <v>0.99999799999999905</v>
      </c>
      <c r="Y105" s="171">
        <v>0.99999799999999905</v>
      </c>
      <c r="Z105" s="171">
        <v>0.99999799999999905</v>
      </c>
      <c r="AA105" s="171">
        <v>0.99999799999999905</v>
      </c>
      <c r="AB105" s="171">
        <v>0.99999799999999905</v>
      </c>
      <c r="AC105" s="171">
        <v>0.99999799999999905</v>
      </c>
      <c r="AD105" s="171">
        <v>0.99999799999999905</v>
      </c>
      <c r="AE105" s="171">
        <v>0.99999799999999905</v>
      </c>
      <c r="AF105" s="171">
        <v>0.99999799999999905</v>
      </c>
      <c r="AG105" s="171">
        <v>0.99999799999999905</v>
      </c>
      <c r="AH105" s="171">
        <v>0.99999799999999905</v>
      </c>
      <c r="AI105" s="171">
        <v>0.99999799999999905</v>
      </c>
      <c r="AJ105" s="171">
        <v>0.99999799999999905</v>
      </c>
      <c r="AK105" s="171">
        <v>0.99999799999999905</v>
      </c>
      <c r="AL105" s="171">
        <v>0.99999799999999905</v>
      </c>
      <c r="AM105" s="171">
        <v>0.99999799999999905</v>
      </c>
      <c r="AN105" s="171">
        <v>0.99999799999999905</v>
      </c>
    </row>
    <row r="106" spans="1:40" s="171" customFormat="1" x14ac:dyDescent="0.2">
      <c r="A106" s="128" t="s">
        <v>834</v>
      </c>
      <c r="B106" s="171">
        <v>0.99999799999999905</v>
      </c>
      <c r="C106" s="171">
        <v>0.99999799999999905</v>
      </c>
      <c r="D106" s="171">
        <v>0.99999799999999905</v>
      </c>
      <c r="E106" s="171">
        <v>0.99999799999999905</v>
      </c>
      <c r="F106" s="171">
        <v>0.99999799999999905</v>
      </c>
      <c r="G106" s="171">
        <v>0.99999799999999905</v>
      </c>
      <c r="H106" s="171">
        <v>0.99999799999999905</v>
      </c>
      <c r="I106" s="171">
        <v>0.99999799999999905</v>
      </c>
      <c r="J106" s="171">
        <v>0.99999799999999905</v>
      </c>
      <c r="K106" s="171">
        <v>0.99999799999999905</v>
      </c>
      <c r="L106" s="171">
        <v>0.99999799999999905</v>
      </c>
      <c r="M106" s="310">
        <v>0.99999799999999905</v>
      </c>
      <c r="N106" s="171">
        <v>0.99999799999999905</v>
      </c>
      <c r="O106" s="171">
        <v>0.99999799999999905</v>
      </c>
      <c r="P106" s="171">
        <v>0.99999799999999905</v>
      </c>
      <c r="Q106" s="171">
        <v>0.99999799999999905</v>
      </c>
      <c r="R106" s="171">
        <v>0.99999799999999905</v>
      </c>
      <c r="S106" s="171">
        <v>0.99999799999999905</v>
      </c>
      <c r="T106" s="171">
        <v>0.99999799999999905</v>
      </c>
      <c r="U106" s="171">
        <v>0.99999799999999905</v>
      </c>
      <c r="V106" s="171">
        <v>0.99999799999999905</v>
      </c>
      <c r="W106" s="171">
        <v>0.99999799999999905</v>
      </c>
      <c r="X106" s="171">
        <v>0.99999799999999905</v>
      </c>
      <c r="Y106" s="171">
        <v>0.99999799999999905</v>
      </c>
      <c r="Z106" s="171">
        <v>0.99999799999999905</v>
      </c>
      <c r="AA106" s="171">
        <v>0.99999799999999905</v>
      </c>
      <c r="AB106" s="171">
        <v>0.99999799999999905</v>
      </c>
      <c r="AC106" s="171">
        <v>0.99999799999999905</v>
      </c>
      <c r="AD106" s="171">
        <v>0.99999799999999905</v>
      </c>
      <c r="AE106" s="171">
        <v>0.99999799999999905</v>
      </c>
      <c r="AF106" s="171">
        <v>0.99999799999999905</v>
      </c>
      <c r="AG106" s="171">
        <v>0.99999799999999905</v>
      </c>
      <c r="AH106" s="171">
        <v>0.99999799999999905</v>
      </c>
      <c r="AI106" s="171">
        <v>0.99999799999999905</v>
      </c>
      <c r="AJ106" s="171">
        <v>0.99999799999999905</v>
      </c>
      <c r="AK106" s="171">
        <v>0.99999799999999905</v>
      </c>
      <c r="AL106" s="171">
        <v>0.99999799999999905</v>
      </c>
      <c r="AM106" s="171">
        <v>0.99999799999999905</v>
      </c>
      <c r="AN106" s="171">
        <v>0.99999799999999905</v>
      </c>
    </row>
    <row r="107" spans="1:40" s="171" customFormat="1" x14ac:dyDescent="0.2">
      <c r="A107" s="128" t="s">
        <v>835</v>
      </c>
      <c r="B107" s="171">
        <v>0.99999799999999905</v>
      </c>
      <c r="C107" s="171">
        <v>0.99999799999999905</v>
      </c>
      <c r="D107" s="171">
        <v>0.99999799999999905</v>
      </c>
      <c r="E107" s="171">
        <v>0.99999799999999905</v>
      </c>
      <c r="F107" s="171">
        <v>0.99999799999999905</v>
      </c>
      <c r="G107" s="171">
        <v>0.99999799999999905</v>
      </c>
      <c r="H107" s="171">
        <v>0.99999799999999905</v>
      </c>
      <c r="I107" s="171">
        <v>0.99999799999999905</v>
      </c>
      <c r="J107" s="171">
        <v>0.99999799999999905</v>
      </c>
      <c r="K107" s="171">
        <v>0.99999799999999905</v>
      </c>
      <c r="L107" s="171">
        <v>0.99999799999999905</v>
      </c>
      <c r="M107" s="310">
        <v>0.99999799999999905</v>
      </c>
      <c r="N107" s="171">
        <v>0.99999799999999905</v>
      </c>
      <c r="O107" s="171">
        <v>0.99999799999999905</v>
      </c>
      <c r="P107" s="171">
        <v>0.99999799999999905</v>
      </c>
      <c r="Q107" s="171">
        <v>0.99999799999999905</v>
      </c>
      <c r="R107" s="171">
        <v>0.99999799999999905</v>
      </c>
      <c r="S107" s="171">
        <v>0.99999799999999905</v>
      </c>
      <c r="T107" s="171">
        <v>0.99999799999999905</v>
      </c>
      <c r="U107" s="171">
        <v>0.99999799999999905</v>
      </c>
      <c r="V107" s="171">
        <v>0.99999799999999905</v>
      </c>
      <c r="W107" s="171">
        <v>0.99999799999999905</v>
      </c>
      <c r="X107" s="171">
        <v>0.99999799999999905</v>
      </c>
      <c r="Y107" s="171">
        <v>0.99999799999999905</v>
      </c>
      <c r="Z107" s="171">
        <v>0.99999799999999905</v>
      </c>
      <c r="AA107" s="171">
        <v>0.99999799999999905</v>
      </c>
      <c r="AB107" s="171">
        <v>0.99999799999999905</v>
      </c>
      <c r="AC107" s="171">
        <v>0.99999799999999905</v>
      </c>
      <c r="AD107" s="171">
        <v>0.99999799999999905</v>
      </c>
      <c r="AE107" s="171">
        <v>0.99999799999999905</v>
      </c>
      <c r="AF107" s="171">
        <v>0.99999799999999905</v>
      </c>
      <c r="AG107" s="171">
        <v>0.99999799999999905</v>
      </c>
      <c r="AH107" s="171">
        <v>0.99999799999999905</v>
      </c>
      <c r="AI107" s="171">
        <v>0.99999799999999905</v>
      </c>
      <c r="AJ107" s="171">
        <v>0.99999799999999905</v>
      </c>
      <c r="AK107" s="171">
        <v>0.99999799999999905</v>
      </c>
      <c r="AL107" s="171">
        <v>0.99999799999999905</v>
      </c>
      <c r="AM107" s="171">
        <v>0.99999799999999905</v>
      </c>
      <c r="AN107" s="171">
        <v>0.99999799999999905</v>
      </c>
    </row>
    <row r="108" spans="1:40" s="171" customFormat="1" x14ac:dyDescent="0.2">
      <c r="A108" s="128" t="s">
        <v>836</v>
      </c>
      <c r="B108" s="171">
        <v>0.99999799999999905</v>
      </c>
      <c r="C108" s="171">
        <v>0.99999799999999905</v>
      </c>
      <c r="D108" s="171">
        <v>0.99999799999999905</v>
      </c>
      <c r="E108" s="171">
        <v>0.99999799999999905</v>
      </c>
      <c r="F108" s="171">
        <v>0.99999799999999905</v>
      </c>
      <c r="G108" s="171">
        <v>0.99999799999999905</v>
      </c>
      <c r="H108" s="171">
        <v>0.99999799999999905</v>
      </c>
      <c r="I108" s="171">
        <v>0.99999799999999905</v>
      </c>
      <c r="J108" s="171">
        <v>0.99999799999999905</v>
      </c>
      <c r="K108" s="171">
        <v>0.99999799999999905</v>
      </c>
      <c r="L108" s="171">
        <v>0.99999799999999905</v>
      </c>
      <c r="M108" s="310">
        <v>0.99999799999999905</v>
      </c>
      <c r="N108" s="171">
        <v>0.99999799999999905</v>
      </c>
      <c r="O108" s="171">
        <v>0.99999799999999905</v>
      </c>
      <c r="P108" s="171">
        <v>0.99999799999999905</v>
      </c>
      <c r="Q108" s="171">
        <v>0.99999799999999905</v>
      </c>
      <c r="R108" s="171">
        <v>0.99999799999999905</v>
      </c>
      <c r="S108" s="171">
        <v>0.99999799999999905</v>
      </c>
      <c r="T108" s="171">
        <v>0.99999799999999905</v>
      </c>
      <c r="U108" s="171">
        <v>0.99999799999999905</v>
      </c>
      <c r="V108" s="171">
        <v>0.99999799999999905</v>
      </c>
      <c r="W108" s="171">
        <v>0.99999799999999905</v>
      </c>
      <c r="X108" s="171">
        <v>0.99999799999999905</v>
      </c>
      <c r="Y108" s="171">
        <v>0.99999799999999905</v>
      </c>
      <c r="Z108" s="171">
        <v>0.99999799999999905</v>
      </c>
      <c r="AA108" s="171">
        <v>0.99999799999999905</v>
      </c>
      <c r="AB108" s="171">
        <v>0.99999799999999905</v>
      </c>
      <c r="AC108" s="171">
        <v>0.99999799999999905</v>
      </c>
      <c r="AD108" s="171">
        <v>0.99999799999999905</v>
      </c>
      <c r="AE108" s="171">
        <v>0.99999799999999905</v>
      </c>
      <c r="AF108" s="171">
        <v>0.99999799999999905</v>
      </c>
      <c r="AG108" s="171">
        <v>0.99999799999999905</v>
      </c>
      <c r="AH108" s="171">
        <v>0.99999799999999905</v>
      </c>
      <c r="AI108" s="171">
        <v>0.99999799999999905</v>
      </c>
      <c r="AJ108" s="171">
        <v>0.99999799999999905</v>
      </c>
      <c r="AK108" s="171">
        <v>0.99999799999999905</v>
      </c>
      <c r="AL108" s="171">
        <v>0.99999799999999905</v>
      </c>
      <c r="AM108" s="171">
        <v>0.99999799999999905</v>
      </c>
      <c r="AN108" s="171">
        <v>0.99999799999999905</v>
      </c>
    </row>
    <row r="109" spans="1:40" s="171" customFormat="1" x14ac:dyDescent="0.2">
      <c r="A109" s="172" t="s">
        <v>837</v>
      </c>
      <c r="B109" s="171">
        <v>0.99999799999999905</v>
      </c>
      <c r="C109" s="171">
        <v>0.99999799999999905</v>
      </c>
      <c r="D109" s="171">
        <v>0.99999799999999905</v>
      </c>
      <c r="E109" s="171">
        <v>0.99999799999999905</v>
      </c>
      <c r="F109" s="171">
        <v>0.99999799999999905</v>
      </c>
      <c r="G109" s="171">
        <v>0.99999799999999905</v>
      </c>
      <c r="H109" s="171">
        <v>0.99999799999999905</v>
      </c>
      <c r="I109" s="171">
        <v>0.99999799999999905</v>
      </c>
      <c r="J109" s="171">
        <v>0.99999799999999905</v>
      </c>
      <c r="K109" s="171">
        <v>0.99999799999999905</v>
      </c>
      <c r="L109" s="171">
        <v>0.99999799999999905</v>
      </c>
      <c r="M109" s="310">
        <v>0.99999799999999905</v>
      </c>
      <c r="N109" s="171">
        <v>0.99999799999999905</v>
      </c>
      <c r="O109" s="171">
        <v>0.99999799999999905</v>
      </c>
      <c r="P109" s="171">
        <v>0.99999799999999905</v>
      </c>
      <c r="Q109" s="171">
        <v>0.99999799999999905</v>
      </c>
      <c r="R109" s="171">
        <v>0.99999799999999905</v>
      </c>
      <c r="S109" s="171">
        <v>0.99999799999999905</v>
      </c>
      <c r="T109" s="171">
        <v>0.99999799999999905</v>
      </c>
      <c r="U109" s="171">
        <v>0.99999799999999905</v>
      </c>
      <c r="V109" s="171">
        <v>0.99999799999999905</v>
      </c>
      <c r="W109" s="171">
        <v>0.99999799999999905</v>
      </c>
      <c r="X109" s="171">
        <v>0.99999799999999905</v>
      </c>
      <c r="Y109" s="171">
        <v>0.99999799999999905</v>
      </c>
      <c r="Z109" s="171">
        <v>0.99999799999999905</v>
      </c>
      <c r="AA109" s="171">
        <v>0.99999799999999905</v>
      </c>
      <c r="AB109" s="171">
        <v>0.99999799999999905</v>
      </c>
      <c r="AC109" s="171">
        <v>0.99999799999999905</v>
      </c>
      <c r="AD109" s="171">
        <v>0.99999799999999905</v>
      </c>
      <c r="AE109" s="171">
        <v>0.99999799999999905</v>
      </c>
      <c r="AF109" s="171">
        <v>0.99999799999999905</v>
      </c>
      <c r="AG109" s="171">
        <v>0.99999799999999905</v>
      </c>
      <c r="AH109" s="171">
        <v>0.99999799999999905</v>
      </c>
      <c r="AI109" s="171">
        <v>0.99999799999999905</v>
      </c>
      <c r="AJ109" s="171">
        <v>0.99999799999999905</v>
      </c>
      <c r="AK109" s="171">
        <v>0.99999799999999905</v>
      </c>
      <c r="AL109" s="171">
        <v>0.99999799999999905</v>
      </c>
      <c r="AM109" s="171">
        <v>0.99999799999999905</v>
      </c>
      <c r="AN109" s="171">
        <v>0.99999799999999905</v>
      </c>
    </row>
    <row r="110" spans="1:40" s="353" customFormat="1" x14ac:dyDescent="0.2">
      <c r="A110" s="351" t="s">
        <v>838</v>
      </c>
      <c r="B110" s="353">
        <v>0.99999499999999997</v>
      </c>
      <c r="C110" s="353">
        <v>0.99999499999999997</v>
      </c>
      <c r="D110" s="353">
        <v>0.99999499999999997</v>
      </c>
      <c r="E110" s="353">
        <v>0.99999499999999997</v>
      </c>
      <c r="F110" s="353">
        <v>0.99999499999999997</v>
      </c>
      <c r="G110" s="353">
        <v>0.99999499999999997</v>
      </c>
      <c r="H110" s="353">
        <v>0.99999499999999997</v>
      </c>
      <c r="I110" s="353">
        <v>0.99999499999999997</v>
      </c>
      <c r="J110" s="353">
        <v>0.99999499999999997</v>
      </c>
      <c r="K110" s="353">
        <v>0.99999499999999997</v>
      </c>
      <c r="L110" s="353">
        <v>0.99999499999999997</v>
      </c>
      <c r="M110" s="353">
        <v>0.99999499999999997</v>
      </c>
      <c r="N110" s="353">
        <v>0.99999499999999997</v>
      </c>
      <c r="O110" s="353">
        <v>0.99999499999999997</v>
      </c>
      <c r="P110" s="353">
        <v>0.99999499999999997</v>
      </c>
      <c r="Q110" s="353">
        <v>0.99999499999999997</v>
      </c>
      <c r="R110" s="353">
        <v>0.99999499999999997</v>
      </c>
      <c r="S110" s="353">
        <v>0.99999499999999997</v>
      </c>
      <c r="T110" s="353">
        <v>0.99999499999999997</v>
      </c>
      <c r="U110" s="353">
        <v>0.99999499999999997</v>
      </c>
      <c r="V110" s="353">
        <v>0.99999499999999997</v>
      </c>
      <c r="W110" s="353">
        <v>0.99999499999999997</v>
      </c>
      <c r="X110" s="353">
        <v>0.99999499999999997</v>
      </c>
      <c r="Y110" s="353">
        <v>0.99999499999999997</v>
      </c>
      <c r="Z110" s="353">
        <v>0.99999499999999997</v>
      </c>
      <c r="AA110" s="353">
        <v>0.99999499999999997</v>
      </c>
      <c r="AB110" s="353">
        <v>0.99999499999999997</v>
      </c>
      <c r="AC110" s="353">
        <v>0.99999499999999997</v>
      </c>
      <c r="AD110" s="353">
        <v>0.99999499999999997</v>
      </c>
      <c r="AE110" s="353">
        <v>0.99999499999999997</v>
      </c>
      <c r="AF110" s="353">
        <v>0.99999499999999997</v>
      </c>
      <c r="AG110" s="353">
        <v>0.99999499999999997</v>
      </c>
      <c r="AH110" s="353">
        <v>0.99999499999999997</v>
      </c>
      <c r="AI110" s="353">
        <v>0.99999499999999997</v>
      </c>
      <c r="AJ110" s="353">
        <v>0.99999499999999997</v>
      </c>
      <c r="AK110" s="353">
        <v>0.99999499999999997</v>
      </c>
      <c r="AL110" s="353">
        <v>0.99999499999999997</v>
      </c>
      <c r="AM110" s="353">
        <v>0.99999499999999997</v>
      </c>
      <c r="AN110" s="353">
        <v>0.99999499999999997</v>
      </c>
    </row>
    <row r="111" spans="1:40" s="171" customFormat="1" x14ac:dyDescent="0.2">
      <c r="A111" s="128" t="s">
        <v>839</v>
      </c>
      <c r="B111" s="171">
        <v>0.99999499999999997</v>
      </c>
      <c r="C111" s="171">
        <v>0.99999499999999997</v>
      </c>
      <c r="D111" s="171">
        <v>0.99999499999999997</v>
      </c>
      <c r="E111" s="171">
        <v>0.99999499999999997</v>
      </c>
      <c r="F111" s="171">
        <v>0.99999499999999997</v>
      </c>
      <c r="G111" s="171">
        <v>0.99999499999999997</v>
      </c>
      <c r="H111" s="171">
        <v>0.99999499999999997</v>
      </c>
      <c r="I111" s="171">
        <v>0.99999499999999997</v>
      </c>
      <c r="J111" s="171">
        <v>0.99999499999999997</v>
      </c>
      <c r="K111" s="171">
        <v>0.99999499999999997</v>
      </c>
      <c r="L111" s="171">
        <v>0.99999499999999997</v>
      </c>
      <c r="M111" s="310">
        <v>0.99999499999999997</v>
      </c>
      <c r="N111" s="171">
        <v>0.99999499999999997</v>
      </c>
      <c r="O111" s="171">
        <v>0.99999499999999997</v>
      </c>
      <c r="P111" s="171">
        <v>0.99999499999999997</v>
      </c>
      <c r="Q111" s="171">
        <v>0.99999499999999997</v>
      </c>
      <c r="R111" s="171">
        <v>0.99999499999999997</v>
      </c>
      <c r="S111" s="171">
        <v>0.99999499999999997</v>
      </c>
      <c r="T111" s="171">
        <v>0.99999499999999997</v>
      </c>
      <c r="U111" s="171">
        <v>0.99999499999999997</v>
      </c>
      <c r="V111" s="171">
        <v>0.99999499999999997</v>
      </c>
      <c r="W111" s="171">
        <v>0.99999499999999997</v>
      </c>
      <c r="X111" s="171">
        <v>0.99999499999999997</v>
      </c>
      <c r="Y111" s="171">
        <v>0.99999499999999997</v>
      </c>
      <c r="Z111" s="171">
        <v>0.99999499999999997</v>
      </c>
      <c r="AA111" s="171">
        <v>0.99999499999999997</v>
      </c>
      <c r="AB111" s="171">
        <v>0.99999499999999997</v>
      </c>
      <c r="AC111" s="171">
        <v>0.99999499999999997</v>
      </c>
      <c r="AD111" s="171">
        <v>0.99999499999999997</v>
      </c>
      <c r="AE111" s="171">
        <v>0.99999499999999997</v>
      </c>
      <c r="AF111" s="171">
        <v>0.99999499999999997</v>
      </c>
      <c r="AG111" s="171">
        <v>0.99999499999999997</v>
      </c>
      <c r="AH111" s="171">
        <v>0.99999499999999997</v>
      </c>
      <c r="AI111" s="171">
        <v>0.99999499999999997</v>
      </c>
      <c r="AJ111" s="171">
        <v>0.99999499999999997</v>
      </c>
      <c r="AK111" s="171">
        <v>0.99999499999999997</v>
      </c>
      <c r="AL111" s="171">
        <v>0.99999499999999997</v>
      </c>
      <c r="AM111" s="171">
        <v>0.99999499999999997</v>
      </c>
      <c r="AN111" s="171">
        <v>0.99999499999999997</v>
      </c>
    </row>
    <row r="112" spans="1:40" s="171" customFormat="1" x14ac:dyDescent="0.2">
      <c r="A112" s="128" t="s">
        <v>840</v>
      </c>
      <c r="B112" s="171">
        <v>0.99999499999999997</v>
      </c>
      <c r="C112" s="171">
        <v>0.99999499999999997</v>
      </c>
      <c r="D112" s="171">
        <v>0.99999499999999997</v>
      </c>
      <c r="E112" s="171">
        <v>0.99999499999999997</v>
      </c>
      <c r="F112" s="171">
        <v>0.99999499999999997</v>
      </c>
      <c r="G112" s="171">
        <v>0.99999499999999997</v>
      </c>
      <c r="H112" s="171">
        <v>0.99999499999999997</v>
      </c>
      <c r="I112" s="171">
        <v>0.99999499999999997</v>
      </c>
      <c r="J112" s="171">
        <v>0.99999499999999997</v>
      </c>
      <c r="K112" s="171">
        <v>0.99999499999999997</v>
      </c>
      <c r="L112" s="171">
        <v>0.99999499999999997</v>
      </c>
      <c r="M112" s="310">
        <v>0.99999499999999997</v>
      </c>
      <c r="N112" s="171">
        <v>0.99999499999999997</v>
      </c>
      <c r="O112" s="171">
        <v>0.99999499999999997</v>
      </c>
      <c r="P112" s="171">
        <v>0.99999499999999997</v>
      </c>
      <c r="Q112" s="171">
        <v>0.99999499999999997</v>
      </c>
      <c r="R112" s="171">
        <v>0.99999499999999997</v>
      </c>
      <c r="S112" s="171">
        <v>0.99999499999999997</v>
      </c>
      <c r="T112" s="171">
        <v>0.99999499999999997</v>
      </c>
      <c r="U112" s="171">
        <v>0.99999499999999997</v>
      </c>
      <c r="V112" s="171">
        <v>0.99999499999999997</v>
      </c>
      <c r="W112" s="171">
        <v>0.99999499999999997</v>
      </c>
      <c r="X112" s="171">
        <v>0.99999499999999997</v>
      </c>
      <c r="Y112" s="171">
        <v>0.99999499999999997</v>
      </c>
      <c r="Z112" s="171">
        <v>0.99999499999999997</v>
      </c>
      <c r="AA112" s="171">
        <v>0.99999499999999997</v>
      </c>
      <c r="AB112" s="171">
        <v>0.99999499999999997</v>
      </c>
      <c r="AC112" s="171">
        <v>0.99999499999999997</v>
      </c>
      <c r="AD112" s="171">
        <v>0.99999499999999997</v>
      </c>
      <c r="AE112" s="171">
        <v>0.99999499999999997</v>
      </c>
      <c r="AF112" s="171">
        <v>0.99999499999999997</v>
      </c>
      <c r="AG112" s="171">
        <v>0.99999499999999997</v>
      </c>
      <c r="AH112" s="171">
        <v>0.99999499999999997</v>
      </c>
      <c r="AI112" s="171">
        <v>0.99999499999999997</v>
      </c>
      <c r="AJ112" s="171">
        <v>0.99999499999999997</v>
      </c>
      <c r="AK112" s="171">
        <v>0.99999499999999997</v>
      </c>
      <c r="AL112" s="171">
        <v>0.99999499999999997</v>
      </c>
      <c r="AM112" s="171">
        <v>0.99999499999999997</v>
      </c>
      <c r="AN112" s="171">
        <v>0.99999499999999997</v>
      </c>
    </row>
    <row r="113" spans="1:40" s="171" customFormat="1" x14ac:dyDescent="0.2">
      <c r="A113" s="128" t="s">
        <v>841</v>
      </c>
      <c r="B113" s="171">
        <v>0.99999499999999997</v>
      </c>
      <c r="C113" s="171">
        <v>0.99999499999999997</v>
      </c>
      <c r="D113" s="171">
        <v>0.99999499999999997</v>
      </c>
      <c r="E113" s="171">
        <v>0.99999499999999997</v>
      </c>
      <c r="F113" s="171">
        <v>0.99999499999999997</v>
      </c>
      <c r="G113" s="171">
        <v>0.99999499999999997</v>
      </c>
      <c r="H113" s="171">
        <v>0.99999499999999997</v>
      </c>
      <c r="I113" s="171">
        <v>0.99999499999999997</v>
      </c>
      <c r="J113" s="171">
        <v>0.99999499999999997</v>
      </c>
      <c r="K113" s="171">
        <v>0.99999499999999997</v>
      </c>
      <c r="L113" s="171">
        <v>0.99999499999999997</v>
      </c>
      <c r="M113" s="310">
        <v>0.99999499999999997</v>
      </c>
      <c r="N113" s="171">
        <v>0.99999499999999997</v>
      </c>
      <c r="O113" s="171">
        <v>0.99999499999999997</v>
      </c>
      <c r="P113" s="171">
        <v>0.99999499999999997</v>
      </c>
      <c r="Q113" s="171">
        <v>0.99999499999999997</v>
      </c>
      <c r="R113" s="171">
        <v>0.99999499999999997</v>
      </c>
      <c r="S113" s="171">
        <v>0.99999499999999997</v>
      </c>
      <c r="T113" s="171">
        <v>0.99999499999999997</v>
      </c>
      <c r="U113" s="171">
        <v>0.99999499999999997</v>
      </c>
      <c r="V113" s="171">
        <v>0.99999499999999997</v>
      </c>
      <c r="W113" s="171">
        <v>0.99999499999999997</v>
      </c>
      <c r="X113" s="171">
        <v>0.99999499999999997</v>
      </c>
      <c r="Y113" s="171">
        <v>0.99999499999999997</v>
      </c>
      <c r="Z113" s="171">
        <v>0.99999499999999997</v>
      </c>
      <c r="AA113" s="171">
        <v>0.99999499999999997</v>
      </c>
      <c r="AB113" s="171">
        <v>0.99999499999999997</v>
      </c>
      <c r="AC113" s="171">
        <v>0.99999499999999997</v>
      </c>
      <c r="AD113" s="171">
        <v>0.99999499999999997</v>
      </c>
      <c r="AE113" s="171">
        <v>0.99999499999999997</v>
      </c>
      <c r="AF113" s="171">
        <v>0.99999499999999997</v>
      </c>
      <c r="AG113" s="171">
        <v>0.99999499999999997</v>
      </c>
      <c r="AH113" s="171">
        <v>0.99999499999999997</v>
      </c>
      <c r="AI113" s="171">
        <v>0.99999499999999997</v>
      </c>
      <c r="AJ113" s="171">
        <v>0.99999499999999997</v>
      </c>
      <c r="AK113" s="171">
        <v>0.99999499999999997</v>
      </c>
      <c r="AL113" s="171">
        <v>0.99999499999999997</v>
      </c>
      <c r="AM113" s="171">
        <v>0.99999499999999997</v>
      </c>
      <c r="AN113" s="171">
        <v>0.99999499999999997</v>
      </c>
    </row>
    <row r="114" spans="1:40" s="353" customFormat="1" x14ac:dyDescent="0.2">
      <c r="A114" s="383" t="s">
        <v>124</v>
      </c>
      <c r="B114" s="353">
        <v>0.99999799999999905</v>
      </c>
      <c r="C114" s="353">
        <v>0.99999799999999905</v>
      </c>
      <c r="D114" s="353">
        <v>0.99999799999999905</v>
      </c>
      <c r="E114" s="353">
        <v>0.99999799999999905</v>
      </c>
      <c r="F114" s="353">
        <v>0.99999799999999905</v>
      </c>
      <c r="G114" s="353">
        <v>0.99999799999999905</v>
      </c>
      <c r="H114" s="353">
        <v>0.99999799999999905</v>
      </c>
      <c r="I114" s="353">
        <v>0.99999799999999905</v>
      </c>
      <c r="J114" s="353">
        <v>0.99999799999999905</v>
      </c>
      <c r="K114" s="353">
        <v>0.99999799999999905</v>
      </c>
      <c r="L114" s="353">
        <v>0.99999799999999905</v>
      </c>
      <c r="M114" s="353">
        <v>0.99999799999999905</v>
      </c>
      <c r="N114" s="353">
        <v>0.99999799999999905</v>
      </c>
      <c r="O114" s="353">
        <v>0.99999799999999905</v>
      </c>
      <c r="P114" s="353">
        <v>0.99999799999999905</v>
      </c>
      <c r="Q114" s="353">
        <v>0.99999799999999905</v>
      </c>
      <c r="R114" s="353">
        <v>0.99999799999999905</v>
      </c>
      <c r="S114" s="353">
        <v>0.99999799999999905</v>
      </c>
      <c r="T114" s="353">
        <v>0.99999799999999905</v>
      </c>
      <c r="U114" s="353">
        <v>0.99999799999999905</v>
      </c>
      <c r="V114" s="353">
        <v>0.99999799999999905</v>
      </c>
      <c r="W114" s="353">
        <v>0.99999799999999905</v>
      </c>
      <c r="X114" s="353">
        <v>0.99999799999999905</v>
      </c>
      <c r="Y114" s="353">
        <v>0.99999799999999905</v>
      </c>
      <c r="Z114" s="353">
        <v>0.99999799999999905</v>
      </c>
      <c r="AA114" s="353">
        <v>0.99999799999999905</v>
      </c>
      <c r="AB114" s="353">
        <v>0.99999799999999905</v>
      </c>
      <c r="AC114" s="353">
        <v>0.99999799999999905</v>
      </c>
      <c r="AD114" s="353">
        <v>0.99999799999999905</v>
      </c>
      <c r="AE114" s="353">
        <v>0.99999799999999905</v>
      </c>
      <c r="AF114" s="353">
        <v>0.99999799999999905</v>
      </c>
      <c r="AG114" s="353">
        <v>0.99999799999999905</v>
      </c>
      <c r="AH114" s="353">
        <v>0.99999799999999905</v>
      </c>
      <c r="AI114" s="353">
        <v>0.99999799999999905</v>
      </c>
      <c r="AJ114" s="353">
        <v>0.99999799999999905</v>
      </c>
      <c r="AK114" s="353">
        <v>0.99999799999999905</v>
      </c>
      <c r="AL114" s="353">
        <v>0.99999799999999905</v>
      </c>
      <c r="AM114" s="353">
        <v>0.99999799999999905</v>
      </c>
      <c r="AN114" s="353">
        <v>0.99999799999999905</v>
      </c>
    </row>
    <row r="115" spans="1:40" s="171" customFormat="1" x14ac:dyDescent="0.2">
      <c r="A115" s="128" t="s">
        <v>842</v>
      </c>
      <c r="B115" s="171">
        <v>0.99999799999999905</v>
      </c>
      <c r="C115" s="171">
        <v>0.99999799999999905</v>
      </c>
      <c r="D115" s="171">
        <v>0.99999799999999905</v>
      </c>
      <c r="E115" s="171">
        <v>0.99999799999999905</v>
      </c>
      <c r="F115" s="171">
        <v>0.99999799999999905</v>
      </c>
      <c r="G115" s="171">
        <v>0.99999799999999905</v>
      </c>
      <c r="H115" s="171">
        <v>0.99999799999999905</v>
      </c>
      <c r="I115" s="171">
        <v>0.99999799999999905</v>
      </c>
      <c r="J115" s="171">
        <v>0.99999799999999905</v>
      </c>
      <c r="K115" s="171">
        <v>0.99999799999999905</v>
      </c>
      <c r="L115" s="171">
        <v>0.99999799999999905</v>
      </c>
      <c r="M115" s="310">
        <v>0.99999799999999905</v>
      </c>
      <c r="N115" s="171">
        <v>0.99999799999999905</v>
      </c>
      <c r="O115" s="171">
        <v>0.99999799999999905</v>
      </c>
      <c r="P115" s="171">
        <v>0.99999799999999905</v>
      </c>
      <c r="Q115" s="171">
        <v>0.99999799999999905</v>
      </c>
      <c r="R115" s="171">
        <v>0.99999799999999905</v>
      </c>
      <c r="S115" s="171">
        <v>0.99999799999999905</v>
      </c>
      <c r="T115" s="171">
        <v>0.99999799999999905</v>
      </c>
      <c r="U115" s="171">
        <v>0.99999799999999905</v>
      </c>
      <c r="V115" s="171">
        <v>0.99999799999999905</v>
      </c>
      <c r="W115" s="171">
        <v>0.99999799999999905</v>
      </c>
      <c r="X115" s="171">
        <v>0.99999799999999905</v>
      </c>
      <c r="Y115" s="171">
        <v>0.99999799999999905</v>
      </c>
      <c r="Z115" s="171">
        <v>0.99999799999999905</v>
      </c>
      <c r="AA115" s="171">
        <v>0.99999799999999905</v>
      </c>
      <c r="AB115" s="171">
        <v>0.99999799999999905</v>
      </c>
      <c r="AC115" s="171">
        <v>0.99999799999999905</v>
      </c>
      <c r="AD115" s="171">
        <v>0.99999799999999905</v>
      </c>
      <c r="AE115" s="171">
        <v>0.99999799999999905</v>
      </c>
      <c r="AF115" s="171">
        <v>0.99999799999999905</v>
      </c>
      <c r="AG115" s="171">
        <v>0.99999799999999905</v>
      </c>
      <c r="AH115" s="171">
        <v>0.99999799999999905</v>
      </c>
      <c r="AI115" s="171">
        <v>0.99999799999999905</v>
      </c>
      <c r="AJ115" s="171">
        <v>0.99999799999999905</v>
      </c>
      <c r="AK115" s="171">
        <v>0.99999799999999905</v>
      </c>
      <c r="AL115" s="171">
        <v>0.99999799999999905</v>
      </c>
      <c r="AM115" s="171">
        <v>0.99999799999999905</v>
      </c>
      <c r="AN115" s="171">
        <v>0.99999799999999905</v>
      </c>
    </row>
    <row r="116" spans="1:40" s="353" customFormat="1" x14ac:dyDescent="0.2">
      <c r="A116" s="351" t="s">
        <v>843</v>
      </c>
      <c r="B116" s="353">
        <v>0</v>
      </c>
      <c r="C116" s="353">
        <v>0</v>
      </c>
      <c r="D116" s="353">
        <v>0</v>
      </c>
      <c r="E116" s="353">
        <v>0</v>
      </c>
      <c r="F116" s="353">
        <v>0</v>
      </c>
      <c r="G116" s="353">
        <v>0</v>
      </c>
      <c r="H116" s="353">
        <v>0</v>
      </c>
      <c r="I116" s="353">
        <v>0</v>
      </c>
      <c r="J116" s="353">
        <v>0</v>
      </c>
      <c r="K116" s="353">
        <v>0</v>
      </c>
      <c r="L116" s="353">
        <v>0</v>
      </c>
      <c r="M116" s="353">
        <v>0</v>
      </c>
      <c r="N116" s="353">
        <v>0</v>
      </c>
      <c r="O116" s="353">
        <v>0</v>
      </c>
      <c r="P116" s="353">
        <v>0</v>
      </c>
      <c r="Q116" s="353">
        <v>0</v>
      </c>
      <c r="R116" s="353">
        <v>0</v>
      </c>
      <c r="S116" s="353">
        <v>0</v>
      </c>
      <c r="T116" s="353">
        <v>0</v>
      </c>
      <c r="U116" s="353">
        <v>0</v>
      </c>
      <c r="V116" s="353">
        <v>0</v>
      </c>
      <c r="W116" s="353">
        <v>0</v>
      </c>
      <c r="X116" s="353">
        <v>0</v>
      </c>
      <c r="Y116" s="353">
        <v>0</v>
      </c>
      <c r="Z116" s="353">
        <v>0</v>
      </c>
      <c r="AA116" s="353">
        <v>0</v>
      </c>
      <c r="AB116" s="353">
        <v>0</v>
      </c>
      <c r="AC116" s="353">
        <v>0</v>
      </c>
      <c r="AD116" s="353">
        <v>0</v>
      </c>
      <c r="AE116" s="353">
        <v>0</v>
      </c>
      <c r="AF116" s="353">
        <v>0</v>
      </c>
      <c r="AG116" s="353">
        <v>0</v>
      </c>
      <c r="AH116" s="353">
        <v>0</v>
      </c>
      <c r="AI116" s="353">
        <v>0</v>
      </c>
      <c r="AJ116" s="353">
        <v>0</v>
      </c>
      <c r="AK116" s="353">
        <v>0</v>
      </c>
      <c r="AL116" s="353">
        <v>0</v>
      </c>
      <c r="AM116" s="353">
        <v>0</v>
      </c>
      <c r="AN116" s="353">
        <v>0</v>
      </c>
    </row>
    <row r="117" spans="1:40" x14ac:dyDescent="0.2">
      <c r="A117" s="27" t="s">
        <v>844</v>
      </c>
    </row>
    <row r="118" spans="1:40" x14ac:dyDescent="0.2">
      <c r="A118" s="27" t="s">
        <v>845</v>
      </c>
    </row>
    <row r="119" spans="1:40" s="171" customFormat="1" x14ac:dyDescent="0.2">
      <c r="A119" s="128" t="s">
        <v>846</v>
      </c>
      <c r="B119" s="171">
        <v>0.95211999999999997</v>
      </c>
      <c r="C119" s="171">
        <v>0.95211999999999997</v>
      </c>
      <c r="D119" s="171">
        <v>0.95211999999999997</v>
      </c>
      <c r="E119" s="171">
        <v>0.95211999999999997</v>
      </c>
      <c r="F119" s="171">
        <v>0.95211999999999997</v>
      </c>
      <c r="G119" s="171">
        <v>0.95211999999999997</v>
      </c>
      <c r="H119" s="171">
        <v>0.95211999999999997</v>
      </c>
      <c r="I119" s="171">
        <v>0.95211999999999997</v>
      </c>
      <c r="J119" s="171">
        <v>0.95211999999999997</v>
      </c>
      <c r="K119" s="171">
        <v>0.95211999999999997</v>
      </c>
      <c r="L119" s="171">
        <v>0.95211999999999997</v>
      </c>
      <c r="M119" s="309">
        <v>0.95211999999999997</v>
      </c>
      <c r="N119" s="355">
        <v>0.95211999999999997</v>
      </c>
      <c r="O119" s="355">
        <v>0.95239799999999997</v>
      </c>
      <c r="P119" s="355">
        <v>0.95239799999999997</v>
      </c>
      <c r="Q119" s="355">
        <v>0.95239799999999997</v>
      </c>
      <c r="R119" s="355">
        <v>0.95239799999999997</v>
      </c>
      <c r="S119" s="355">
        <v>0.95239799999999997</v>
      </c>
      <c r="T119" s="355">
        <v>0.95239799999999997</v>
      </c>
      <c r="U119" s="355">
        <v>0.95239799999999997</v>
      </c>
      <c r="V119" s="355">
        <v>0.95239799999999997</v>
      </c>
      <c r="W119" s="355">
        <v>0.95239799999999997</v>
      </c>
      <c r="X119" s="355">
        <v>0.95239799999999997</v>
      </c>
      <c r="Y119" s="355">
        <v>0.95239799999999997</v>
      </c>
      <c r="Z119" s="355">
        <v>0.95239799999999997</v>
      </c>
      <c r="AA119" s="355">
        <v>0.95239799999999997</v>
      </c>
      <c r="AB119" s="355">
        <v>0.95239799999999997</v>
      </c>
      <c r="AC119" s="355">
        <v>0.95239799999999997</v>
      </c>
      <c r="AD119" s="355">
        <v>0.95239799999999997</v>
      </c>
      <c r="AE119" s="355">
        <v>0.95239799999999997</v>
      </c>
      <c r="AF119" s="355">
        <v>0.95239799999999997</v>
      </c>
      <c r="AG119" s="355">
        <v>0.95239799999999997</v>
      </c>
      <c r="AH119" s="355">
        <v>0.95239799999999997</v>
      </c>
      <c r="AI119" s="355">
        <v>0.95239799999999997</v>
      </c>
      <c r="AJ119" s="355">
        <v>0.95239799999999997</v>
      </c>
      <c r="AK119" s="355">
        <v>0.95239799999999997</v>
      </c>
      <c r="AL119" s="355">
        <v>0.95239799999999997</v>
      </c>
      <c r="AM119" s="355">
        <v>0.95239799999999997</v>
      </c>
      <c r="AN119" s="355">
        <v>0.95239799999999997</v>
      </c>
    </row>
    <row r="120" spans="1:40" s="171" customFormat="1" x14ac:dyDescent="0.2">
      <c r="A120" s="128" t="s">
        <v>847</v>
      </c>
      <c r="B120" s="171">
        <v>0.95211999999999997</v>
      </c>
      <c r="C120" s="171">
        <v>0.95211999999999997</v>
      </c>
      <c r="D120" s="171">
        <v>0.95211999999999997</v>
      </c>
      <c r="E120" s="171">
        <v>0.95211999999999997</v>
      </c>
      <c r="F120" s="171">
        <v>0.95211999999999997</v>
      </c>
      <c r="G120" s="171">
        <v>0.95211999999999997</v>
      </c>
      <c r="H120" s="171">
        <v>0.95211999999999997</v>
      </c>
      <c r="I120" s="171">
        <v>0.95211999999999997</v>
      </c>
      <c r="J120" s="171">
        <v>0.95211999999999997</v>
      </c>
      <c r="K120" s="171">
        <v>0.95211999999999997</v>
      </c>
      <c r="L120" s="171">
        <v>0.95211999999999997</v>
      </c>
      <c r="M120" s="309">
        <v>0.95211999999999997</v>
      </c>
      <c r="N120" s="355">
        <v>0.95211999999999997</v>
      </c>
      <c r="O120" s="355">
        <v>0.95239799999999997</v>
      </c>
      <c r="P120" s="355">
        <v>0.95239799999999997</v>
      </c>
      <c r="Q120" s="355">
        <v>0.95239799999999997</v>
      </c>
      <c r="R120" s="355">
        <v>0.95239799999999997</v>
      </c>
      <c r="S120" s="355">
        <v>0.95239799999999997</v>
      </c>
      <c r="T120" s="355">
        <v>0.95239799999999997</v>
      </c>
      <c r="U120" s="355">
        <v>0.95239799999999997</v>
      </c>
      <c r="V120" s="355">
        <v>0.95239799999999997</v>
      </c>
      <c r="W120" s="355">
        <v>0.95239799999999997</v>
      </c>
      <c r="X120" s="355">
        <v>0.95239799999999997</v>
      </c>
      <c r="Y120" s="355">
        <v>0.95239799999999997</v>
      </c>
      <c r="Z120" s="355">
        <v>0.95239799999999997</v>
      </c>
      <c r="AA120" s="355">
        <v>0.95239799999999997</v>
      </c>
      <c r="AB120" s="355">
        <v>0.95239799999999997</v>
      </c>
      <c r="AC120" s="355">
        <v>0.95239799999999997</v>
      </c>
      <c r="AD120" s="355">
        <v>0.95239799999999997</v>
      </c>
      <c r="AE120" s="355">
        <v>0.95239799999999997</v>
      </c>
      <c r="AF120" s="355">
        <v>0.95239799999999997</v>
      </c>
      <c r="AG120" s="355">
        <v>0.95239799999999997</v>
      </c>
      <c r="AH120" s="355">
        <v>0.95239799999999997</v>
      </c>
      <c r="AI120" s="355">
        <v>0.95239799999999997</v>
      </c>
      <c r="AJ120" s="355">
        <v>0.95239799999999997</v>
      </c>
      <c r="AK120" s="355">
        <v>0.95239799999999997</v>
      </c>
      <c r="AL120" s="355">
        <v>0.95239799999999997</v>
      </c>
      <c r="AM120" s="355">
        <v>0.95239799999999997</v>
      </c>
      <c r="AN120" s="355">
        <v>0.95239799999999997</v>
      </c>
    </row>
    <row r="121" spans="1:40" s="171" customFormat="1" x14ac:dyDescent="0.2">
      <c r="A121" s="128" t="s">
        <v>848</v>
      </c>
      <c r="B121" s="171">
        <v>0.95211999999999997</v>
      </c>
      <c r="C121" s="171">
        <v>0.95211999999999997</v>
      </c>
      <c r="D121" s="171">
        <v>0.95211999999999997</v>
      </c>
      <c r="E121" s="171">
        <v>0.95211999999999997</v>
      </c>
      <c r="F121" s="171">
        <v>0.95211999999999997</v>
      </c>
      <c r="G121" s="171">
        <v>0.95211999999999997</v>
      </c>
      <c r="H121" s="171">
        <v>0.95211999999999997</v>
      </c>
      <c r="I121" s="171">
        <v>0.95211999999999997</v>
      </c>
      <c r="J121" s="171">
        <v>0.95211999999999997</v>
      </c>
      <c r="K121" s="171">
        <v>0.95211999999999997</v>
      </c>
      <c r="L121" s="171">
        <v>0.95211999999999997</v>
      </c>
      <c r="M121" s="309">
        <v>0.95211999999999997</v>
      </c>
      <c r="N121" s="355">
        <v>0.95211999999999997</v>
      </c>
      <c r="O121" s="355">
        <v>0.95239799999999997</v>
      </c>
      <c r="P121" s="355">
        <v>0.95239799999999997</v>
      </c>
      <c r="Q121" s="355">
        <v>0.95239799999999997</v>
      </c>
      <c r="R121" s="355">
        <v>0.95239799999999997</v>
      </c>
      <c r="S121" s="355">
        <v>0.95239799999999997</v>
      </c>
      <c r="T121" s="355">
        <v>0.95239799999999997</v>
      </c>
      <c r="U121" s="355">
        <v>0.95239799999999997</v>
      </c>
      <c r="V121" s="355">
        <v>0.95239799999999997</v>
      </c>
      <c r="W121" s="355">
        <v>0.95239799999999997</v>
      </c>
      <c r="X121" s="355">
        <v>0.95239799999999997</v>
      </c>
      <c r="Y121" s="355">
        <v>0.95239799999999997</v>
      </c>
      <c r="Z121" s="355">
        <v>0.95239799999999997</v>
      </c>
      <c r="AA121" s="355">
        <v>0.95239799999999997</v>
      </c>
      <c r="AB121" s="355">
        <v>0.95239799999999997</v>
      </c>
      <c r="AC121" s="355">
        <v>0.95239799999999997</v>
      </c>
      <c r="AD121" s="355">
        <v>0.95239799999999997</v>
      </c>
      <c r="AE121" s="355">
        <v>0.95239799999999997</v>
      </c>
      <c r="AF121" s="355">
        <v>0.95239799999999997</v>
      </c>
      <c r="AG121" s="355">
        <v>0.95239799999999997</v>
      </c>
      <c r="AH121" s="355">
        <v>0.95239799999999997</v>
      </c>
      <c r="AI121" s="355">
        <v>0.95239799999999997</v>
      </c>
      <c r="AJ121" s="355">
        <v>0.95239799999999997</v>
      </c>
      <c r="AK121" s="355">
        <v>0.95239799999999997</v>
      </c>
      <c r="AL121" s="355">
        <v>0.95239799999999997</v>
      </c>
      <c r="AM121" s="355">
        <v>0.95239799999999997</v>
      </c>
      <c r="AN121" s="355">
        <v>0.95239799999999997</v>
      </c>
    </row>
    <row r="122" spans="1:40" s="171" customFormat="1" x14ac:dyDescent="0.2">
      <c r="A122" s="128" t="s">
        <v>849</v>
      </c>
      <c r="B122" s="171">
        <v>0.95211999999999997</v>
      </c>
      <c r="C122" s="171">
        <v>0.95211999999999997</v>
      </c>
      <c r="D122" s="171">
        <v>0.95211999999999997</v>
      </c>
      <c r="E122" s="171">
        <v>0.95211999999999997</v>
      </c>
      <c r="F122" s="171">
        <v>0.95211999999999997</v>
      </c>
      <c r="G122" s="171">
        <v>0.95211999999999997</v>
      </c>
      <c r="H122" s="171">
        <v>0.95211999999999997</v>
      </c>
      <c r="I122" s="171">
        <v>0.95211999999999997</v>
      </c>
      <c r="J122" s="171">
        <v>0.95211999999999997</v>
      </c>
      <c r="K122" s="171">
        <v>0.95211999999999997</v>
      </c>
      <c r="L122" s="171">
        <v>0.95211999999999997</v>
      </c>
      <c r="M122" s="309">
        <v>0.95211999999999997</v>
      </c>
      <c r="N122" s="355">
        <v>0.95211999999999997</v>
      </c>
      <c r="O122" s="355">
        <v>0.95239799999999997</v>
      </c>
      <c r="P122" s="355">
        <v>0.95239799999999997</v>
      </c>
      <c r="Q122" s="355">
        <v>0.95239799999999997</v>
      </c>
      <c r="R122" s="355">
        <v>0.95239799999999997</v>
      </c>
      <c r="S122" s="355">
        <v>0.95239799999999997</v>
      </c>
      <c r="T122" s="355">
        <v>0.95239799999999997</v>
      </c>
      <c r="U122" s="355">
        <v>0.95239799999999997</v>
      </c>
      <c r="V122" s="355">
        <v>0.95239799999999997</v>
      </c>
      <c r="W122" s="355">
        <v>0.95239799999999997</v>
      </c>
      <c r="X122" s="355">
        <v>0.95239799999999997</v>
      </c>
      <c r="Y122" s="355">
        <v>0.95239799999999997</v>
      </c>
      <c r="Z122" s="355">
        <v>0.95239799999999997</v>
      </c>
      <c r="AA122" s="355">
        <v>0.95239799999999997</v>
      </c>
      <c r="AB122" s="355">
        <v>0.95239799999999997</v>
      </c>
      <c r="AC122" s="355">
        <v>0.95239799999999997</v>
      </c>
      <c r="AD122" s="355">
        <v>0.95239799999999997</v>
      </c>
      <c r="AE122" s="355">
        <v>0.95239799999999997</v>
      </c>
      <c r="AF122" s="355">
        <v>0.95239799999999997</v>
      </c>
      <c r="AG122" s="355">
        <v>0.95239799999999997</v>
      </c>
      <c r="AH122" s="355">
        <v>0.95239799999999997</v>
      </c>
      <c r="AI122" s="355">
        <v>0.95239799999999997</v>
      </c>
      <c r="AJ122" s="355">
        <v>0.95239799999999997</v>
      </c>
      <c r="AK122" s="355">
        <v>0.95239799999999997</v>
      </c>
      <c r="AL122" s="355">
        <v>0.95239799999999997</v>
      </c>
      <c r="AM122" s="355">
        <v>0.95239799999999997</v>
      </c>
      <c r="AN122" s="355">
        <v>0.95239799999999997</v>
      </c>
    </row>
    <row r="123" spans="1:40" s="171" customFormat="1" x14ac:dyDescent="0.2">
      <c r="A123" s="128" t="s">
        <v>850</v>
      </c>
      <c r="B123" s="171">
        <v>0.95211999999999997</v>
      </c>
      <c r="C123" s="171">
        <v>0.95211999999999997</v>
      </c>
      <c r="D123" s="171">
        <v>0.95211999999999997</v>
      </c>
      <c r="E123" s="171">
        <v>0.95211999999999997</v>
      </c>
      <c r="F123" s="171">
        <v>0.95211999999999997</v>
      </c>
      <c r="G123" s="171">
        <v>0.95211999999999997</v>
      </c>
      <c r="H123" s="171">
        <v>0.95211999999999997</v>
      </c>
      <c r="I123" s="171">
        <v>0.95211999999999997</v>
      </c>
      <c r="J123" s="171">
        <v>0.95211999999999997</v>
      </c>
      <c r="K123" s="171">
        <v>0.95211999999999997</v>
      </c>
      <c r="L123" s="171">
        <v>0.95211999999999997</v>
      </c>
      <c r="M123" s="309">
        <v>0.95211999999999997</v>
      </c>
      <c r="N123" s="355">
        <v>0.95211999999999997</v>
      </c>
      <c r="O123" s="355">
        <v>0.95239799999999997</v>
      </c>
      <c r="P123" s="355">
        <v>0.95239799999999997</v>
      </c>
      <c r="Q123" s="355">
        <v>0.95239799999999997</v>
      </c>
      <c r="R123" s="355">
        <v>0.95239799999999997</v>
      </c>
      <c r="S123" s="355">
        <v>0.95239799999999997</v>
      </c>
      <c r="T123" s="355">
        <v>0.95239799999999997</v>
      </c>
      <c r="U123" s="355">
        <v>0.95239799999999997</v>
      </c>
      <c r="V123" s="355">
        <v>0.95239799999999997</v>
      </c>
      <c r="W123" s="355">
        <v>0.95239799999999997</v>
      </c>
      <c r="X123" s="355">
        <v>0.95239799999999997</v>
      </c>
      <c r="Y123" s="355">
        <v>0.95239799999999997</v>
      </c>
      <c r="Z123" s="355">
        <v>0.95239799999999997</v>
      </c>
      <c r="AA123" s="355">
        <v>0.95239799999999997</v>
      </c>
      <c r="AB123" s="355">
        <v>0.95239799999999997</v>
      </c>
      <c r="AC123" s="355">
        <v>0.95239799999999997</v>
      </c>
      <c r="AD123" s="355">
        <v>0.95239799999999997</v>
      </c>
      <c r="AE123" s="355">
        <v>0.95239799999999997</v>
      </c>
      <c r="AF123" s="355">
        <v>0.95239799999999997</v>
      </c>
      <c r="AG123" s="355">
        <v>0.95239799999999997</v>
      </c>
      <c r="AH123" s="355">
        <v>0.95239799999999997</v>
      </c>
      <c r="AI123" s="355">
        <v>0.95239799999999997</v>
      </c>
      <c r="AJ123" s="355">
        <v>0.95239799999999997</v>
      </c>
      <c r="AK123" s="355">
        <v>0.95239799999999997</v>
      </c>
      <c r="AL123" s="355">
        <v>0.95239799999999997</v>
      </c>
      <c r="AM123" s="355">
        <v>0.95239799999999997</v>
      </c>
      <c r="AN123" s="355">
        <v>0.95239799999999997</v>
      </c>
    </row>
    <row r="124" spans="1:40" s="353" customFormat="1" x14ac:dyDescent="0.2">
      <c r="A124" s="351" t="s">
        <v>851</v>
      </c>
      <c r="B124" s="353">
        <v>0.99999499999999997</v>
      </c>
      <c r="C124" s="353">
        <v>0.99999499999999997</v>
      </c>
      <c r="D124" s="353">
        <v>0.99999499999999997</v>
      </c>
      <c r="E124" s="353">
        <v>0.99999499999999997</v>
      </c>
      <c r="F124" s="353">
        <v>0.99999499999999997</v>
      </c>
      <c r="G124" s="353">
        <v>0.99999499999999997</v>
      </c>
      <c r="H124" s="353">
        <v>0.99999499999999997</v>
      </c>
      <c r="I124" s="353">
        <v>0.99999499999999997</v>
      </c>
      <c r="J124" s="353">
        <v>0.99999499999999997</v>
      </c>
      <c r="K124" s="353">
        <v>0.99999499999999997</v>
      </c>
      <c r="L124" s="353">
        <v>0.99999499999999997</v>
      </c>
      <c r="M124" s="353">
        <v>0.99999499999999997</v>
      </c>
      <c r="N124" s="385">
        <v>0.99999499999999997</v>
      </c>
      <c r="O124" s="385">
        <v>0.99999499999999997</v>
      </c>
      <c r="P124" s="385">
        <v>0.99999499999999997</v>
      </c>
      <c r="Q124" s="385">
        <v>0.99999499999999997</v>
      </c>
      <c r="R124" s="385">
        <v>0.99999499999999997</v>
      </c>
      <c r="S124" s="385">
        <v>0.99999499999999997</v>
      </c>
      <c r="T124" s="385">
        <v>0.99999499999999997</v>
      </c>
      <c r="U124" s="385">
        <v>0.99999499999999997</v>
      </c>
      <c r="V124" s="385">
        <v>0.99999499999999997</v>
      </c>
      <c r="W124" s="385">
        <v>0.99999499999999997</v>
      </c>
      <c r="X124" s="385">
        <v>0.99999499999999997</v>
      </c>
      <c r="Y124" s="385">
        <v>0.99999499999999997</v>
      </c>
      <c r="Z124" s="385">
        <v>0.99999499999999997</v>
      </c>
      <c r="AA124" s="385">
        <v>0.99999499999999997</v>
      </c>
      <c r="AB124" s="385">
        <v>0.99999499999999997</v>
      </c>
      <c r="AC124" s="385">
        <v>0.99999499999999997</v>
      </c>
      <c r="AD124" s="385">
        <v>0.99999499999999997</v>
      </c>
      <c r="AE124" s="385">
        <v>0.99999499999999997</v>
      </c>
      <c r="AF124" s="385">
        <v>0.99999499999999997</v>
      </c>
      <c r="AG124" s="385">
        <v>0.99999499999999997</v>
      </c>
      <c r="AH124" s="385">
        <v>0.99999499999999997</v>
      </c>
      <c r="AI124" s="385">
        <v>0.99999499999999997</v>
      </c>
      <c r="AJ124" s="385">
        <v>0.99999499999999997</v>
      </c>
      <c r="AK124" s="385">
        <v>0.99999499999999997</v>
      </c>
      <c r="AL124" s="385">
        <v>0.99999499999999997</v>
      </c>
      <c r="AM124" s="385">
        <v>0.99999499999999997</v>
      </c>
      <c r="AN124" s="385">
        <v>0.99999499999999997</v>
      </c>
    </row>
    <row r="125" spans="1:40" s="171" customFormat="1" x14ac:dyDescent="0.2">
      <c r="A125" s="172" t="s">
        <v>852</v>
      </c>
      <c r="B125" s="171">
        <v>0.95211999999999997</v>
      </c>
      <c r="C125" s="171">
        <v>0.95211999999999997</v>
      </c>
      <c r="D125" s="171">
        <v>0.95211999999999997</v>
      </c>
      <c r="E125" s="171">
        <v>0.95211999999999997</v>
      </c>
      <c r="F125" s="171">
        <v>0.95211999999999997</v>
      </c>
      <c r="G125" s="171">
        <v>0.95211999999999997</v>
      </c>
      <c r="H125" s="171">
        <v>0.95211999999999997</v>
      </c>
      <c r="I125" s="171">
        <v>0.95211999999999997</v>
      </c>
      <c r="J125" s="171">
        <v>0.95211999999999997</v>
      </c>
      <c r="K125" s="171">
        <v>0.95211999999999997</v>
      </c>
      <c r="L125" s="171">
        <v>0.95211999999999997</v>
      </c>
      <c r="M125" s="309">
        <v>0.95211999999999997</v>
      </c>
      <c r="N125" s="355">
        <v>0.95211999999999997</v>
      </c>
      <c r="O125" s="355">
        <v>0.95239799999999997</v>
      </c>
      <c r="P125" s="355">
        <v>0.95239799999999997</v>
      </c>
      <c r="Q125" s="355">
        <v>0.95239799999999997</v>
      </c>
      <c r="R125" s="355">
        <v>0.95239799999999997</v>
      </c>
      <c r="S125" s="355">
        <v>0.95239799999999997</v>
      </c>
      <c r="T125" s="355">
        <v>0.95239799999999997</v>
      </c>
      <c r="U125" s="355">
        <v>0.95239799999999997</v>
      </c>
      <c r="V125" s="355">
        <v>0.95239799999999997</v>
      </c>
      <c r="W125" s="355">
        <v>0.95239799999999997</v>
      </c>
      <c r="X125" s="355">
        <v>0.95239799999999997</v>
      </c>
      <c r="Y125" s="355">
        <v>0.95239799999999997</v>
      </c>
      <c r="Z125" s="355">
        <v>0.95239799999999997</v>
      </c>
      <c r="AA125" s="355">
        <v>0.95239799999999997</v>
      </c>
      <c r="AB125" s="355">
        <v>0.95239799999999997</v>
      </c>
      <c r="AC125" s="355">
        <v>0.95239799999999997</v>
      </c>
      <c r="AD125" s="355">
        <v>0.95239799999999997</v>
      </c>
      <c r="AE125" s="355">
        <v>0.95239799999999997</v>
      </c>
      <c r="AF125" s="355">
        <v>0.95239799999999997</v>
      </c>
      <c r="AG125" s="355">
        <v>0.95239799999999997</v>
      </c>
      <c r="AH125" s="355">
        <v>0.95239799999999997</v>
      </c>
      <c r="AI125" s="355">
        <v>0.95239799999999997</v>
      </c>
      <c r="AJ125" s="355">
        <v>0.95239799999999997</v>
      </c>
      <c r="AK125" s="355">
        <v>0.95239799999999997</v>
      </c>
      <c r="AL125" s="355">
        <v>0.95239799999999997</v>
      </c>
      <c r="AM125" s="355">
        <v>0.95239799999999997</v>
      </c>
      <c r="AN125" s="355">
        <v>0.95239799999999997</v>
      </c>
    </row>
    <row r="126" spans="1:40" s="171" customFormat="1" x14ac:dyDescent="0.2">
      <c r="A126" s="128" t="s">
        <v>853</v>
      </c>
      <c r="B126" s="171">
        <v>0.95211999999999997</v>
      </c>
      <c r="C126" s="171">
        <v>0.95211999999999997</v>
      </c>
      <c r="D126" s="171">
        <v>0.95211999999999997</v>
      </c>
      <c r="E126" s="171">
        <v>0.95211999999999997</v>
      </c>
      <c r="F126" s="171">
        <v>0.95211999999999997</v>
      </c>
      <c r="G126" s="171">
        <v>0.95211999999999997</v>
      </c>
      <c r="H126" s="171">
        <v>0.95211999999999997</v>
      </c>
      <c r="I126" s="171">
        <v>0.95211999999999997</v>
      </c>
      <c r="J126" s="171">
        <v>0.95211999999999997</v>
      </c>
      <c r="K126" s="171">
        <v>0.95211999999999997</v>
      </c>
      <c r="L126" s="171">
        <v>0.95211999999999997</v>
      </c>
      <c r="M126" s="309">
        <v>0.95211999999999997</v>
      </c>
      <c r="N126" s="355">
        <v>0.95211999999999997</v>
      </c>
      <c r="O126" s="355">
        <v>0.95239799999999997</v>
      </c>
      <c r="P126" s="355">
        <v>0.95239799999999997</v>
      </c>
      <c r="Q126" s="355">
        <v>0.95239799999999997</v>
      </c>
      <c r="R126" s="355">
        <v>0.95239799999999997</v>
      </c>
      <c r="S126" s="355">
        <v>0.95239799999999997</v>
      </c>
      <c r="T126" s="355">
        <v>0.95239799999999997</v>
      </c>
      <c r="U126" s="355">
        <v>0.95239799999999997</v>
      </c>
      <c r="V126" s="355">
        <v>0.95239799999999997</v>
      </c>
      <c r="W126" s="355">
        <v>0.95239799999999997</v>
      </c>
      <c r="X126" s="355">
        <v>0.95239799999999997</v>
      </c>
      <c r="Y126" s="355">
        <v>0.95239799999999997</v>
      </c>
      <c r="Z126" s="355">
        <v>0.95239799999999997</v>
      </c>
      <c r="AA126" s="355">
        <v>0.95239799999999997</v>
      </c>
      <c r="AB126" s="355">
        <v>0.95239799999999997</v>
      </c>
      <c r="AC126" s="355">
        <v>0.95239799999999997</v>
      </c>
      <c r="AD126" s="355">
        <v>0.95239799999999997</v>
      </c>
      <c r="AE126" s="355">
        <v>0.95239799999999997</v>
      </c>
      <c r="AF126" s="355">
        <v>0.95239799999999997</v>
      </c>
      <c r="AG126" s="355">
        <v>0.95239799999999997</v>
      </c>
      <c r="AH126" s="355">
        <v>0.95239799999999997</v>
      </c>
      <c r="AI126" s="355">
        <v>0.95239799999999997</v>
      </c>
      <c r="AJ126" s="355">
        <v>0.95239799999999997</v>
      </c>
      <c r="AK126" s="355">
        <v>0.95239799999999997</v>
      </c>
      <c r="AL126" s="355">
        <v>0.95239799999999997</v>
      </c>
      <c r="AM126" s="355">
        <v>0.95239799999999997</v>
      </c>
      <c r="AN126" s="355">
        <v>0.95239799999999997</v>
      </c>
    </row>
    <row r="127" spans="1:40" s="171" customFormat="1" x14ac:dyDescent="0.2">
      <c r="A127" s="128" t="s">
        <v>854</v>
      </c>
      <c r="B127" s="171">
        <v>0.95211999999999997</v>
      </c>
      <c r="C127" s="171">
        <v>0.95211999999999997</v>
      </c>
      <c r="D127" s="171">
        <v>0.95211999999999997</v>
      </c>
      <c r="E127" s="171">
        <v>0.95211999999999997</v>
      </c>
      <c r="F127" s="171">
        <v>0.95211999999999997</v>
      </c>
      <c r="G127" s="171">
        <v>0.95211999999999997</v>
      </c>
      <c r="H127" s="171">
        <v>0.95211999999999997</v>
      </c>
      <c r="I127" s="171">
        <v>0.95211999999999997</v>
      </c>
      <c r="J127" s="171">
        <v>0.95211999999999997</v>
      </c>
      <c r="K127" s="171">
        <v>0.95211999999999997</v>
      </c>
      <c r="L127" s="171">
        <v>0.95211999999999997</v>
      </c>
      <c r="M127" s="309">
        <v>0.95211999999999997</v>
      </c>
      <c r="N127" s="355">
        <v>0.95211999999999997</v>
      </c>
      <c r="O127" s="355">
        <v>0.95239799999999997</v>
      </c>
      <c r="P127" s="355">
        <v>0.95239799999999997</v>
      </c>
      <c r="Q127" s="355">
        <v>0.95239799999999997</v>
      </c>
      <c r="R127" s="355">
        <v>0.95239799999999997</v>
      </c>
      <c r="S127" s="355">
        <v>0.95239799999999997</v>
      </c>
      <c r="T127" s="355">
        <v>0.95239799999999997</v>
      </c>
      <c r="U127" s="355">
        <v>0.95239799999999997</v>
      </c>
      <c r="V127" s="355">
        <v>0.95239799999999997</v>
      </c>
      <c r="W127" s="355">
        <v>0.95239799999999997</v>
      </c>
      <c r="X127" s="355">
        <v>0.95239799999999997</v>
      </c>
      <c r="Y127" s="355">
        <v>0.95239799999999997</v>
      </c>
      <c r="Z127" s="355">
        <v>0.95239799999999997</v>
      </c>
      <c r="AA127" s="355">
        <v>0.95239799999999997</v>
      </c>
      <c r="AB127" s="355">
        <v>0.95239799999999997</v>
      </c>
      <c r="AC127" s="355">
        <v>0.95239799999999997</v>
      </c>
      <c r="AD127" s="355">
        <v>0.95239799999999997</v>
      </c>
      <c r="AE127" s="355">
        <v>0.95239799999999997</v>
      </c>
      <c r="AF127" s="355">
        <v>0.95239799999999997</v>
      </c>
      <c r="AG127" s="355">
        <v>0.95239799999999997</v>
      </c>
      <c r="AH127" s="355">
        <v>0.95239799999999997</v>
      </c>
      <c r="AI127" s="355">
        <v>0.95239799999999997</v>
      </c>
      <c r="AJ127" s="355">
        <v>0.95239799999999997</v>
      </c>
      <c r="AK127" s="355">
        <v>0.95239799999999997</v>
      </c>
      <c r="AL127" s="355">
        <v>0.95239799999999997</v>
      </c>
      <c r="AM127" s="355">
        <v>0.95239799999999997</v>
      </c>
      <c r="AN127" s="355">
        <v>0.95239799999999997</v>
      </c>
    </row>
    <row r="128" spans="1:40" s="171" customFormat="1" x14ac:dyDescent="0.2">
      <c r="A128" s="128" t="s">
        <v>855</v>
      </c>
      <c r="B128" s="171">
        <v>0.95211999999999997</v>
      </c>
      <c r="C128" s="171">
        <v>0.95211999999999997</v>
      </c>
      <c r="D128" s="171">
        <v>0.95211999999999997</v>
      </c>
      <c r="E128" s="171">
        <v>0.95211999999999997</v>
      </c>
      <c r="F128" s="171">
        <v>0.95211999999999997</v>
      </c>
      <c r="G128" s="171">
        <v>0.95211999999999997</v>
      </c>
      <c r="H128" s="171">
        <v>0.95211999999999997</v>
      </c>
      <c r="I128" s="171">
        <v>0.95211999999999997</v>
      </c>
      <c r="J128" s="171">
        <v>0.95211999999999997</v>
      </c>
      <c r="K128" s="171">
        <v>0.95211999999999997</v>
      </c>
      <c r="L128" s="171">
        <v>0.95211999999999997</v>
      </c>
      <c r="M128" s="309">
        <v>0.95211999999999997</v>
      </c>
      <c r="N128" s="355">
        <v>0.95211999999999997</v>
      </c>
      <c r="O128" s="355">
        <v>0.95239799999999997</v>
      </c>
      <c r="P128" s="355">
        <v>0.95239799999999997</v>
      </c>
      <c r="Q128" s="355">
        <v>0.95239799999999997</v>
      </c>
      <c r="R128" s="355">
        <v>0.95239799999999997</v>
      </c>
      <c r="S128" s="355">
        <v>0.95239799999999997</v>
      </c>
      <c r="T128" s="355">
        <v>0.95239799999999997</v>
      </c>
      <c r="U128" s="355">
        <v>0.95239799999999997</v>
      </c>
      <c r="V128" s="355">
        <v>0.95239799999999997</v>
      </c>
      <c r="W128" s="355">
        <v>0.95239799999999997</v>
      </c>
      <c r="X128" s="355">
        <v>0.95239799999999997</v>
      </c>
      <c r="Y128" s="355">
        <v>0.95239799999999997</v>
      </c>
      <c r="Z128" s="355">
        <v>0.95239799999999997</v>
      </c>
      <c r="AA128" s="355">
        <v>0.95239799999999997</v>
      </c>
      <c r="AB128" s="355">
        <v>0.95239799999999997</v>
      </c>
      <c r="AC128" s="355">
        <v>0.95239799999999997</v>
      </c>
      <c r="AD128" s="355">
        <v>0.95239799999999997</v>
      </c>
      <c r="AE128" s="355">
        <v>0.95239799999999997</v>
      </c>
      <c r="AF128" s="355">
        <v>0.95239799999999997</v>
      </c>
      <c r="AG128" s="355">
        <v>0.95239799999999997</v>
      </c>
      <c r="AH128" s="355">
        <v>0.95239799999999997</v>
      </c>
      <c r="AI128" s="355">
        <v>0.95239799999999997</v>
      </c>
      <c r="AJ128" s="355">
        <v>0.95239799999999997</v>
      </c>
      <c r="AK128" s="355">
        <v>0.95239799999999997</v>
      </c>
      <c r="AL128" s="355">
        <v>0.95239799999999997</v>
      </c>
      <c r="AM128" s="355">
        <v>0.95239799999999997</v>
      </c>
      <c r="AN128" s="355">
        <v>0.95239799999999997</v>
      </c>
    </row>
    <row r="129" spans="1:40" s="171" customFormat="1" x14ac:dyDescent="0.2">
      <c r="A129" s="172" t="s">
        <v>856</v>
      </c>
      <c r="B129" s="171">
        <v>0.95211999999999997</v>
      </c>
      <c r="C129" s="171">
        <v>0.95211999999999997</v>
      </c>
      <c r="D129" s="171">
        <v>0.95211999999999997</v>
      </c>
      <c r="E129" s="171">
        <v>0.95211999999999997</v>
      </c>
      <c r="F129" s="171">
        <v>0.95211999999999997</v>
      </c>
      <c r="G129" s="171">
        <v>0.95211999999999997</v>
      </c>
      <c r="H129" s="171">
        <v>0.95211999999999997</v>
      </c>
      <c r="I129" s="171">
        <v>0.95211999999999997</v>
      </c>
      <c r="J129" s="171">
        <v>0.95211999999999997</v>
      </c>
      <c r="K129" s="171">
        <v>0.95211999999999997</v>
      </c>
      <c r="L129" s="171">
        <v>0.95211999999999997</v>
      </c>
      <c r="M129" s="309">
        <v>0.95211999999999997</v>
      </c>
      <c r="N129" s="355">
        <v>0.95211999999999997</v>
      </c>
      <c r="O129" s="355">
        <v>0.95239799999999997</v>
      </c>
      <c r="P129" s="355">
        <v>0.95239799999999997</v>
      </c>
      <c r="Q129" s="355">
        <v>0.95239799999999997</v>
      </c>
      <c r="R129" s="355">
        <v>0.95239799999999997</v>
      </c>
      <c r="S129" s="355">
        <v>0.95239799999999997</v>
      </c>
      <c r="T129" s="355">
        <v>0.95239799999999997</v>
      </c>
      <c r="U129" s="355">
        <v>0.95239799999999997</v>
      </c>
      <c r="V129" s="355">
        <v>0.95239799999999997</v>
      </c>
      <c r="W129" s="355">
        <v>0.95239799999999997</v>
      </c>
      <c r="X129" s="355">
        <v>0.95239799999999997</v>
      </c>
      <c r="Y129" s="355">
        <v>0.95239799999999997</v>
      </c>
      <c r="Z129" s="355">
        <v>0.95239799999999997</v>
      </c>
      <c r="AA129" s="355">
        <v>0.95239799999999997</v>
      </c>
      <c r="AB129" s="355">
        <v>0.95239799999999997</v>
      </c>
      <c r="AC129" s="355">
        <v>0.95239799999999997</v>
      </c>
      <c r="AD129" s="355">
        <v>0.95239799999999997</v>
      </c>
      <c r="AE129" s="355">
        <v>0.95239799999999997</v>
      </c>
      <c r="AF129" s="355">
        <v>0.95239799999999997</v>
      </c>
      <c r="AG129" s="355">
        <v>0.95239799999999997</v>
      </c>
      <c r="AH129" s="355">
        <v>0.95239799999999997</v>
      </c>
      <c r="AI129" s="355">
        <v>0.95239799999999997</v>
      </c>
      <c r="AJ129" s="355">
        <v>0.95239799999999997</v>
      </c>
      <c r="AK129" s="355">
        <v>0.95239799999999997</v>
      </c>
      <c r="AL129" s="355">
        <v>0.95239799999999997</v>
      </c>
      <c r="AM129" s="355">
        <v>0.95239799999999997</v>
      </c>
      <c r="AN129" s="355">
        <v>0.95239799999999997</v>
      </c>
    </row>
    <row r="130" spans="1:40" s="171" customFormat="1" x14ac:dyDescent="0.2">
      <c r="A130" s="128" t="s">
        <v>857</v>
      </c>
      <c r="B130" s="171">
        <v>0.95211999999999997</v>
      </c>
      <c r="C130" s="171">
        <v>0.95211999999999997</v>
      </c>
      <c r="D130" s="171">
        <v>0.95211999999999997</v>
      </c>
      <c r="E130" s="171">
        <v>0.95211999999999997</v>
      </c>
      <c r="F130" s="171">
        <v>0.95211999999999997</v>
      </c>
      <c r="G130" s="171">
        <v>0.95211999999999997</v>
      </c>
      <c r="H130" s="171">
        <v>0.95211999999999997</v>
      </c>
      <c r="I130" s="171">
        <v>0.95211999999999997</v>
      </c>
      <c r="J130" s="171">
        <v>0.95211999999999997</v>
      </c>
      <c r="K130" s="171">
        <v>0.95211999999999997</v>
      </c>
      <c r="L130" s="171">
        <v>0.95211999999999997</v>
      </c>
      <c r="M130" s="309">
        <v>0.95211999999999997</v>
      </c>
      <c r="N130" s="355">
        <v>0.95211999999999997</v>
      </c>
      <c r="O130" s="355">
        <v>0.95239799999999997</v>
      </c>
      <c r="P130" s="355">
        <v>0.95239799999999997</v>
      </c>
      <c r="Q130" s="355">
        <v>0.95239799999999997</v>
      </c>
      <c r="R130" s="355">
        <v>0.95239799999999997</v>
      </c>
      <c r="S130" s="355">
        <v>0.95239799999999997</v>
      </c>
      <c r="T130" s="355">
        <v>0.95239799999999997</v>
      </c>
      <c r="U130" s="355">
        <v>0.95239799999999997</v>
      </c>
      <c r="V130" s="355">
        <v>0.95239799999999997</v>
      </c>
      <c r="W130" s="355">
        <v>0.95239799999999997</v>
      </c>
      <c r="X130" s="355">
        <v>0.95239799999999997</v>
      </c>
      <c r="Y130" s="355">
        <v>0.95239799999999997</v>
      </c>
      <c r="Z130" s="355">
        <v>0.95239799999999997</v>
      </c>
      <c r="AA130" s="355">
        <v>0.95239799999999997</v>
      </c>
      <c r="AB130" s="355">
        <v>0.95239799999999997</v>
      </c>
      <c r="AC130" s="355">
        <v>0.95239799999999997</v>
      </c>
      <c r="AD130" s="355">
        <v>0.95239799999999997</v>
      </c>
      <c r="AE130" s="355">
        <v>0.95239799999999997</v>
      </c>
      <c r="AF130" s="355">
        <v>0.95239799999999997</v>
      </c>
      <c r="AG130" s="355">
        <v>0.95239799999999997</v>
      </c>
      <c r="AH130" s="355">
        <v>0.95239799999999997</v>
      </c>
      <c r="AI130" s="355">
        <v>0.95239799999999997</v>
      </c>
      <c r="AJ130" s="355">
        <v>0.95239799999999997</v>
      </c>
      <c r="AK130" s="355">
        <v>0.95239799999999997</v>
      </c>
      <c r="AL130" s="355">
        <v>0.95239799999999997</v>
      </c>
      <c r="AM130" s="355">
        <v>0.95239799999999997</v>
      </c>
      <c r="AN130" s="355">
        <v>0.95239799999999997</v>
      </c>
    </row>
    <row r="131" spans="1:40" s="171" customFormat="1" x14ac:dyDescent="0.2">
      <c r="A131" s="128" t="s">
        <v>858</v>
      </c>
      <c r="B131" s="171">
        <v>0</v>
      </c>
      <c r="C131" s="171">
        <v>0</v>
      </c>
      <c r="D131" s="171">
        <v>0</v>
      </c>
      <c r="E131" s="171">
        <v>0</v>
      </c>
      <c r="F131" s="171">
        <v>0</v>
      </c>
      <c r="G131" s="171">
        <v>0</v>
      </c>
      <c r="H131" s="171">
        <v>0</v>
      </c>
      <c r="I131" s="171">
        <v>0</v>
      </c>
      <c r="J131" s="171">
        <v>0</v>
      </c>
      <c r="K131" s="171">
        <v>0</v>
      </c>
      <c r="L131" s="171">
        <v>0</v>
      </c>
      <c r="M131" s="309">
        <v>0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171">
        <v>0</v>
      </c>
      <c r="V131" s="171">
        <v>0</v>
      </c>
      <c r="W131" s="171">
        <v>0</v>
      </c>
      <c r="X131" s="171">
        <v>0</v>
      </c>
      <c r="Y131" s="171">
        <v>0</v>
      </c>
      <c r="Z131" s="171">
        <v>0</v>
      </c>
      <c r="AA131" s="171">
        <v>0</v>
      </c>
      <c r="AB131" s="171">
        <v>0</v>
      </c>
      <c r="AC131" s="171">
        <v>0</v>
      </c>
      <c r="AD131" s="171">
        <v>0</v>
      </c>
      <c r="AE131" s="171">
        <v>0</v>
      </c>
      <c r="AF131" s="171">
        <v>0</v>
      </c>
      <c r="AG131" s="171">
        <v>0</v>
      </c>
      <c r="AH131" s="171">
        <v>0</v>
      </c>
      <c r="AI131" s="171">
        <v>0</v>
      </c>
      <c r="AJ131" s="171">
        <v>0</v>
      </c>
      <c r="AK131" s="171">
        <v>0</v>
      </c>
      <c r="AL131" s="171">
        <v>0</v>
      </c>
      <c r="AM131" s="171">
        <v>0</v>
      </c>
      <c r="AN131" s="171">
        <v>0</v>
      </c>
    </row>
    <row r="132" spans="1:40" x14ac:dyDescent="0.2">
      <c r="A132" s="27" t="s">
        <v>859</v>
      </c>
    </row>
    <row r="133" spans="1:40" x14ac:dyDescent="0.2">
      <c r="A133" s="27" t="s">
        <v>860</v>
      </c>
    </row>
    <row r="134" spans="1:40" s="171" customFormat="1" x14ac:dyDescent="0.2">
      <c r="A134" s="128" t="s">
        <v>861</v>
      </c>
      <c r="B134" s="171">
        <v>0.97631599999999996</v>
      </c>
      <c r="C134" s="171">
        <v>0.97631599999999996</v>
      </c>
      <c r="D134" s="171">
        <v>0.97631599999999996</v>
      </c>
      <c r="E134" s="171">
        <v>0.97631599999999996</v>
      </c>
      <c r="F134" s="171">
        <v>0.97631599999999996</v>
      </c>
      <c r="G134" s="171">
        <v>0.97631599999999996</v>
      </c>
      <c r="H134" s="171">
        <v>0.97631599999999996</v>
      </c>
      <c r="I134" s="171">
        <v>0.97631599999999996</v>
      </c>
      <c r="J134" s="171">
        <v>0.97631599999999996</v>
      </c>
      <c r="K134" s="171">
        <v>0.97631599999999996</v>
      </c>
      <c r="L134" s="171">
        <v>0.97631599999999996</v>
      </c>
      <c r="M134" s="309">
        <v>0.97631599999999996</v>
      </c>
      <c r="N134" s="355">
        <v>0.97631599999999996</v>
      </c>
      <c r="O134" s="355">
        <v>0.97645099999999996</v>
      </c>
      <c r="P134" s="355">
        <v>0.97645099999999996</v>
      </c>
      <c r="Q134" s="355">
        <v>0.97645099999999996</v>
      </c>
      <c r="R134" s="355">
        <v>0.97645099999999996</v>
      </c>
      <c r="S134" s="355">
        <v>0.97645099999999996</v>
      </c>
      <c r="T134" s="355">
        <v>0.97645099999999996</v>
      </c>
      <c r="U134" s="355">
        <v>0.97645099999999996</v>
      </c>
      <c r="V134" s="355">
        <v>0.97645099999999996</v>
      </c>
      <c r="W134" s="355">
        <v>0.97645099999999996</v>
      </c>
      <c r="X134" s="355">
        <v>0.97645099999999996</v>
      </c>
      <c r="Y134" s="355">
        <v>0.97645099999999996</v>
      </c>
      <c r="Z134" s="355">
        <v>0.97645099999999996</v>
      </c>
      <c r="AA134" s="355">
        <v>0.97645099999999996</v>
      </c>
      <c r="AB134" s="355">
        <v>0.97792299999999999</v>
      </c>
      <c r="AC134" s="355">
        <v>0.97792299999999999</v>
      </c>
      <c r="AD134" s="355">
        <v>0.97792299999999999</v>
      </c>
      <c r="AE134" s="355">
        <v>0.97792299999999999</v>
      </c>
      <c r="AF134" s="355">
        <v>0.97792299999999999</v>
      </c>
      <c r="AG134" s="355">
        <v>0.97792299999999999</v>
      </c>
      <c r="AH134" s="355">
        <v>0.97792299999999999</v>
      </c>
      <c r="AI134" s="355">
        <v>0.97792299999999999</v>
      </c>
      <c r="AJ134" s="355">
        <v>0.97792299999999999</v>
      </c>
      <c r="AK134" s="355">
        <v>0.97792299999999999</v>
      </c>
      <c r="AL134" s="355">
        <v>0.97792299999999999</v>
      </c>
      <c r="AM134" s="355">
        <v>0.97792299999999999</v>
      </c>
      <c r="AN134" s="355">
        <v>0.97792299999999999</v>
      </c>
    </row>
    <row r="135" spans="1:40" s="171" customFormat="1" x14ac:dyDescent="0.2">
      <c r="A135" s="128" t="s">
        <v>862</v>
      </c>
      <c r="B135" s="171">
        <v>0.97631599999999996</v>
      </c>
      <c r="C135" s="171">
        <v>0.97631599999999996</v>
      </c>
      <c r="D135" s="171">
        <v>0.97631599999999996</v>
      </c>
      <c r="E135" s="171">
        <v>0.97631599999999996</v>
      </c>
      <c r="F135" s="171">
        <v>0.97631599999999996</v>
      </c>
      <c r="G135" s="171">
        <v>0.97631599999999996</v>
      </c>
      <c r="H135" s="171">
        <v>0.97631599999999996</v>
      </c>
      <c r="I135" s="171">
        <v>0.97631599999999996</v>
      </c>
      <c r="J135" s="171">
        <v>0.97631599999999996</v>
      </c>
      <c r="K135" s="171">
        <v>0.97631599999999996</v>
      </c>
      <c r="L135" s="171">
        <v>0.97631599999999996</v>
      </c>
      <c r="M135" s="309">
        <v>0.97631599999999996</v>
      </c>
      <c r="N135" s="355">
        <v>0.97631599999999996</v>
      </c>
      <c r="O135" s="355">
        <v>0.97645099999999996</v>
      </c>
      <c r="P135" s="355">
        <v>0.97645099999999996</v>
      </c>
      <c r="Q135" s="355">
        <v>0.97645099999999996</v>
      </c>
      <c r="R135" s="355">
        <v>0.97645099999999996</v>
      </c>
      <c r="S135" s="355">
        <v>0.97645099999999996</v>
      </c>
      <c r="T135" s="355">
        <v>0.97645099999999996</v>
      </c>
      <c r="U135" s="355">
        <v>0.97645099999999996</v>
      </c>
      <c r="V135" s="355">
        <v>0.97645099999999996</v>
      </c>
      <c r="W135" s="355">
        <v>0.97645099999999996</v>
      </c>
      <c r="X135" s="355">
        <v>0.97645099999999996</v>
      </c>
      <c r="Y135" s="355">
        <v>0.97645099999999996</v>
      </c>
      <c r="Z135" s="355">
        <v>0.97645099999999996</v>
      </c>
      <c r="AA135" s="355">
        <v>0.97645099999999996</v>
      </c>
      <c r="AB135" s="355">
        <v>0.97792299999999999</v>
      </c>
      <c r="AC135" s="355">
        <v>0.97792299999999999</v>
      </c>
      <c r="AD135" s="355">
        <v>0.97792299999999999</v>
      </c>
      <c r="AE135" s="355">
        <v>0.97792299999999999</v>
      </c>
      <c r="AF135" s="355">
        <v>0.97792299999999999</v>
      </c>
      <c r="AG135" s="355">
        <v>0.97792299999999999</v>
      </c>
      <c r="AH135" s="355">
        <v>0.97792299999999999</v>
      </c>
      <c r="AI135" s="355">
        <v>0.97792299999999999</v>
      </c>
      <c r="AJ135" s="355">
        <v>0.97792299999999999</v>
      </c>
      <c r="AK135" s="355">
        <v>0.97792299999999999</v>
      </c>
      <c r="AL135" s="355">
        <v>0.97792299999999999</v>
      </c>
      <c r="AM135" s="355">
        <v>0.97792299999999999</v>
      </c>
      <c r="AN135" s="355">
        <v>0.97792299999999999</v>
      </c>
    </row>
    <row r="136" spans="1:40" s="171" customFormat="1" x14ac:dyDescent="0.2">
      <c r="A136" s="128" t="s">
        <v>863</v>
      </c>
      <c r="B136" s="171">
        <v>0.97631599999999996</v>
      </c>
      <c r="C136" s="171">
        <v>0.97631599999999996</v>
      </c>
      <c r="D136" s="171">
        <v>0.97631599999999996</v>
      </c>
      <c r="E136" s="171">
        <v>0.97631599999999996</v>
      </c>
      <c r="F136" s="171">
        <v>0.97631599999999996</v>
      </c>
      <c r="G136" s="171">
        <v>0.97631599999999996</v>
      </c>
      <c r="H136" s="171">
        <v>0.97631599999999996</v>
      </c>
      <c r="I136" s="171">
        <v>0.97631599999999996</v>
      </c>
      <c r="J136" s="171">
        <v>0.97631599999999996</v>
      </c>
      <c r="K136" s="171">
        <v>0.97631599999999996</v>
      </c>
      <c r="L136" s="171">
        <v>0.97631599999999996</v>
      </c>
      <c r="M136" s="309">
        <v>0.97631599999999996</v>
      </c>
      <c r="N136" s="355">
        <v>0.97631599999999996</v>
      </c>
      <c r="O136" s="355">
        <v>0.97645099999999996</v>
      </c>
      <c r="P136" s="355">
        <v>0.97645099999999996</v>
      </c>
      <c r="Q136" s="355">
        <v>0.97645099999999996</v>
      </c>
      <c r="R136" s="355">
        <v>0.97645099999999996</v>
      </c>
      <c r="S136" s="355">
        <v>0.97645099999999996</v>
      </c>
      <c r="T136" s="355">
        <v>0.97645099999999996</v>
      </c>
      <c r="U136" s="355">
        <v>0.97645099999999996</v>
      </c>
      <c r="V136" s="355">
        <v>0.97645099999999996</v>
      </c>
      <c r="W136" s="355">
        <v>0.97645099999999996</v>
      </c>
      <c r="X136" s="355">
        <v>0.97645099999999996</v>
      </c>
      <c r="Y136" s="355">
        <v>0.97645099999999996</v>
      </c>
      <c r="Z136" s="355">
        <v>0.97645099999999996</v>
      </c>
      <c r="AA136" s="355">
        <v>0.97645099999999996</v>
      </c>
      <c r="AB136" s="355">
        <v>0.97792299999999999</v>
      </c>
      <c r="AC136" s="355">
        <v>0.97792299999999999</v>
      </c>
      <c r="AD136" s="355">
        <v>0.97792299999999999</v>
      </c>
      <c r="AE136" s="355">
        <v>0.97792299999999999</v>
      </c>
      <c r="AF136" s="355">
        <v>0.97792299999999999</v>
      </c>
      <c r="AG136" s="355">
        <v>0.97792299999999999</v>
      </c>
      <c r="AH136" s="355">
        <v>0.97792299999999999</v>
      </c>
      <c r="AI136" s="355">
        <v>0.97792299999999999</v>
      </c>
      <c r="AJ136" s="355">
        <v>0.97792299999999999</v>
      </c>
      <c r="AK136" s="355">
        <v>0.97792299999999999</v>
      </c>
      <c r="AL136" s="355">
        <v>0.97792299999999999</v>
      </c>
      <c r="AM136" s="355">
        <v>0.97792299999999999</v>
      </c>
      <c r="AN136" s="355">
        <v>0.97792299999999999</v>
      </c>
    </row>
    <row r="137" spans="1:40" s="171" customFormat="1" x14ac:dyDescent="0.2">
      <c r="A137" s="128" t="s">
        <v>864</v>
      </c>
      <c r="B137" s="171">
        <v>0.97631599999999996</v>
      </c>
      <c r="C137" s="171">
        <v>0.97631599999999996</v>
      </c>
      <c r="D137" s="171">
        <v>0.97631599999999996</v>
      </c>
      <c r="E137" s="171">
        <v>0.97631599999999996</v>
      </c>
      <c r="F137" s="171">
        <v>0.97631599999999996</v>
      </c>
      <c r="G137" s="171">
        <v>0.97631599999999996</v>
      </c>
      <c r="H137" s="171">
        <v>0.97631599999999996</v>
      </c>
      <c r="I137" s="171">
        <v>0.97631599999999996</v>
      </c>
      <c r="J137" s="171">
        <v>0.97631599999999996</v>
      </c>
      <c r="K137" s="171">
        <v>0.97631599999999996</v>
      </c>
      <c r="L137" s="171">
        <v>0.97631599999999996</v>
      </c>
      <c r="M137" s="309">
        <v>0.97631599999999996</v>
      </c>
      <c r="N137" s="355">
        <v>0.97631599999999996</v>
      </c>
      <c r="O137" s="355">
        <v>0.97645099999999996</v>
      </c>
      <c r="P137" s="355">
        <v>0.97645099999999996</v>
      </c>
      <c r="Q137" s="355">
        <v>0.97645099999999996</v>
      </c>
      <c r="R137" s="355">
        <v>0.97645099999999996</v>
      </c>
      <c r="S137" s="355">
        <v>0.97645099999999996</v>
      </c>
      <c r="T137" s="355">
        <v>0.97645099999999996</v>
      </c>
      <c r="U137" s="355">
        <v>0.97645099999999996</v>
      </c>
      <c r="V137" s="355">
        <v>0.97645099999999996</v>
      </c>
      <c r="W137" s="355">
        <v>0.97645099999999996</v>
      </c>
      <c r="X137" s="355">
        <v>0.97645099999999996</v>
      </c>
      <c r="Y137" s="355">
        <v>0.97645099999999996</v>
      </c>
      <c r="Z137" s="355">
        <v>0.97645099999999996</v>
      </c>
      <c r="AA137" s="355">
        <v>0.97645099999999996</v>
      </c>
      <c r="AB137" s="355">
        <v>0.97792299999999999</v>
      </c>
      <c r="AC137" s="355">
        <v>0.97792299999999999</v>
      </c>
      <c r="AD137" s="355">
        <v>0.97792299999999999</v>
      </c>
      <c r="AE137" s="355">
        <v>0.97792299999999999</v>
      </c>
      <c r="AF137" s="355">
        <v>0.97792299999999999</v>
      </c>
      <c r="AG137" s="355">
        <v>0.97792299999999999</v>
      </c>
      <c r="AH137" s="355">
        <v>0.97792299999999999</v>
      </c>
      <c r="AI137" s="355">
        <v>0.97792299999999999</v>
      </c>
      <c r="AJ137" s="355">
        <v>0.97792299999999999</v>
      </c>
      <c r="AK137" s="355">
        <v>0.97792299999999999</v>
      </c>
      <c r="AL137" s="355">
        <v>0.97792299999999999</v>
      </c>
      <c r="AM137" s="355">
        <v>0.97792299999999999</v>
      </c>
      <c r="AN137" s="355">
        <v>0.97792299999999999</v>
      </c>
    </row>
    <row r="138" spans="1:40" s="171" customFormat="1" x14ac:dyDescent="0.2">
      <c r="A138" s="128" t="s">
        <v>865</v>
      </c>
      <c r="B138" s="171">
        <v>0.97631599999999996</v>
      </c>
      <c r="C138" s="171">
        <v>0.97631599999999996</v>
      </c>
      <c r="D138" s="171">
        <v>0.97631599999999996</v>
      </c>
      <c r="E138" s="171">
        <v>0.97631599999999996</v>
      </c>
      <c r="F138" s="171">
        <v>0.97631599999999996</v>
      </c>
      <c r="G138" s="171">
        <v>0.97631599999999996</v>
      </c>
      <c r="H138" s="171">
        <v>0.97631599999999996</v>
      </c>
      <c r="I138" s="171">
        <v>0.97631599999999996</v>
      </c>
      <c r="J138" s="171">
        <v>0.97631599999999996</v>
      </c>
      <c r="K138" s="171">
        <v>0.97631599999999996</v>
      </c>
      <c r="L138" s="171">
        <v>0.97631599999999996</v>
      </c>
      <c r="M138" s="309">
        <v>0.97631599999999996</v>
      </c>
      <c r="N138" s="355">
        <v>0.97631599999999996</v>
      </c>
      <c r="O138" s="355">
        <v>0.97645099999999996</v>
      </c>
      <c r="P138" s="355">
        <v>0.97645099999999996</v>
      </c>
      <c r="Q138" s="355">
        <v>0.97645099999999996</v>
      </c>
      <c r="R138" s="355">
        <v>0.97645099999999996</v>
      </c>
      <c r="S138" s="355">
        <v>0.97645099999999996</v>
      </c>
      <c r="T138" s="355">
        <v>0.97645099999999996</v>
      </c>
      <c r="U138" s="355">
        <v>0.97645099999999996</v>
      </c>
      <c r="V138" s="355">
        <v>0.97645099999999996</v>
      </c>
      <c r="W138" s="355">
        <v>0.97645099999999996</v>
      </c>
      <c r="X138" s="355">
        <v>0.97645099999999996</v>
      </c>
      <c r="Y138" s="355">
        <v>0.97645099999999996</v>
      </c>
      <c r="Z138" s="355">
        <v>0.97645099999999996</v>
      </c>
      <c r="AA138" s="355">
        <v>0.97645099999999996</v>
      </c>
      <c r="AB138" s="355">
        <v>0.97792299999999999</v>
      </c>
      <c r="AC138" s="355">
        <v>0.97792299999999999</v>
      </c>
      <c r="AD138" s="355">
        <v>0.97792299999999999</v>
      </c>
      <c r="AE138" s="355">
        <v>0.97792299999999999</v>
      </c>
      <c r="AF138" s="355">
        <v>0.97792299999999999</v>
      </c>
      <c r="AG138" s="355">
        <v>0.97792299999999999</v>
      </c>
      <c r="AH138" s="355">
        <v>0.97792299999999999</v>
      </c>
      <c r="AI138" s="355">
        <v>0.97792299999999999</v>
      </c>
      <c r="AJ138" s="355">
        <v>0.97792299999999999</v>
      </c>
      <c r="AK138" s="355">
        <v>0.97792299999999999</v>
      </c>
      <c r="AL138" s="355">
        <v>0.97792299999999999</v>
      </c>
      <c r="AM138" s="355">
        <v>0.97792299999999999</v>
      </c>
      <c r="AN138" s="355">
        <v>0.97792299999999999</v>
      </c>
    </row>
    <row r="139" spans="1:40" s="171" customFormat="1" x14ac:dyDescent="0.2">
      <c r="A139" s="128" t="s">
        <v>866</v>
      </c>
      <c r="B139" s="171">
        <v>0.97631599999999996</v>
      </c>
      <c r="C139" s="171">
        <v>0.97631599999999996</v>
      </c>
      <c r="D139" s="171">
        <v>0.97631599999999996</v>
      </c>
      <c r="E139" s="171">
        <v>0.97631599999999996</v>
      </c>
      <c r="F139" s="171">
        <v>0.97631599999999996</v>
      </c>
      <c r="G139" s="171">
        <v>0.97631599999999996</v>
      </c>
      <c r="H139" s="171">
        <v>0.97631599999999996</v>
      </c>
      <c r="I139" s="171">
        <v>0.97631599999999996</v>
      </c>
      <c r="J139" s="171">
        <v>0.97631599999999996</v>
      </c>
      <c r="K139" s="171">
        <v>0.97631599999999996</v>
      </c>
      <c r="L139" s="171">
        <v>0.97631599999999996</v>
      </c>
      <c r="M139" s="309">
        <v>0.97631599999999996</v>
      </c>
      <c r="N139" s="355">
        <v>0.97631599999999996</v>
      </c>
      <c r="O139" s="355">
        <v>0.97645099999999996</v>
      </c>
      <c r="P139" s="355">
        <v>0.97645099999999996</v>
      </c>
      <c r="Q139" s="355">
        <v>0.97645099999999996</v>
      </c>
      <c r="R139" s="355">
        <v>0.97645099999999996</v>
      </c>
      <c r="S139" s="355">
        <v>0.97645099999999996</v>
      </c>
      <c r="T139" s="355">
        <v>0.97645099999999996</v>
      </c>
      <c r="U139" s="355">
        <v>0.97645099999999996</v>
      </c>
      <c r="V139" s="355">
        <v>0.97645099999999996</v>
      </c>
      <c r="W139" s="355">
        <v>0.97645099999999996</v>
      </c>
      <c r="X139" s="355">
        <v>0.97645099999999996</v>
      </c>
      <c r="Y139" s="355">
        <v>0.97645099999999996</v>
      </c>
      <c r="Z139" s="355">
        <v>0.97645099999999996</v>
      </c>
      <c r="AA139" s="355">
        <v>0.97645099999999996</v>
      </c>
      <c r="AB139" s="355">
        <v>0.97792299999999999</v>
      </c>
      <c r="AC139" s="355">
        <v>0.97792299999999999</v>
      </c>
      <c r="AD139" s="355">
        <v>0.97792299999999999</v>
      </c>
      <c r="AE139" s="355">
        <v>0.97792299999999999</v>
      </c>
      <c r="AF139" s="355">
        <v>0.97792299999999999</v>
      </c>
      <c r="AG139" s="355">
        <v>0.97792299999999999</v>
      </c>
      <c r="AH139" s="355">
        <v>0.97792299999999999</v>
      </c>
      <c r="AI139" s="355">
        <v>0.97792299999999999</v>
      </c>
      <c r="AJ139" s="355">
        <v>0.97792299999999999</v>
      </c>
      <c r="AK139" s="355">
        <v>0.97792299999999999</v>
      </c>
      <c r="AL139" s="355">
        <v>0.97792299999999999</v>
      </c>
      <c r="AM139" s="355">
        <v>0.97792299999999999</v>
      </c>
      <c r="AN139" s="355">
        <v>0.97792299999999999</v>
      </c>
    </row>
    <row r="140" spans="1:40" s="171" customFormat="1" x14ac:dyDescent="0.2">
      <c r="A140" s="128" t="s">
        <v>867</v>
      </c>
      <c r="B140" s="171">
        <v>0.97631599999999996</v>
      </c>
      <c r="C140" s="171">
        <v>0.97631599999999996</v>
      </c>
      <c r="D140" s="171">
        <v>0.97631599999999996</v>
      </c>
      <c r="E140" s="171">
        <v>0.97631599999999996</v>
      </c>
      <c r="F140" s="171">
        <v>0.97631599999999996</v>
      </c>
      <c r="G140" s="171">
        <v>0.97631599999999996</v>
      </c>
      <c r="H140" s="171">
        <v>0.97631599999999996</v>
      </c>
      <c r="I140" s="171">
        <v>0.97631599999999996</v>
      </c>
      <c r="J140" s="171">
        <v>0.97631599999999996</v>
      </c>
      <c r="K140" s="171">
        <v>0.97631599999999996</v>
      </c>
      <c r="L140" s="171">
        <v>0.97631599999999996</v>
      </c>
      <c r="M140" s="309">
        <v>0.97631599999999996</v>
      </c>
      <c r="N140" s="355">
        <v>0.97631599999999996</v>
      </c>
      <c r="O140" s="355">
        <v>0.97645099999999996</v>
      </c>
      <c r="P140" s="355">
        <v>0.97645099999999996</v>
      </c>
      <c r="Q140" s="355">
        <v>0.97645099999999996</v>
      </c>
      <c r="R140" s="355">
        <v>0.97645099999999996</v>
      </c>
      <c r="S140" s="355">
        <v>0.97645099999999996</v>
      </c>
      <c r="T140" s="355">
        <v>0.97645099999999996</v>
      </c>
      <c r="U140" s="355">
        <v>0.97645099999999996</v>
      </c>
      <c r="V140" s="355">
        <v>0.97645099999999996</v>
      </c>
      <c r="W140" s="355">
        <v>0.97645099999999996</v>
      </c>
      <c r="X140" s="355">
        <v>0.97645099999999996</v>
      </c>
      <c r="Y140" s="355">
        <v>0.97645099999999996</v>
      </c>
      <c r="Z140" s="355">
        <v>0.97645099999999996</v>
      </c>
      <c r="AA140" s="355">
        <v>0.97645099999999996</v>
      </c>
      <c r="AB140" s="355">
        <v>0.97792299999999999</v>
      </c>
      <c r="AC140" s="355">
        <v>0.97792299999999999</v>
      </c>
      <c r="AD140" s="355">
        <v>0.97792299999999999</v>
      </c>
      <c r="AE140" s="355">
        <v>0.97792299999999999</v>
      </c>
      <c r="AF140" s="355">
        <v>0.97792299999999999</v>
      </c>
      <c r="AG140" s="355">
        <v>0.97792299999999999</v>
      </c>
      <c r="AH140" s="355">
        <v>0.97792299999999999</v>
      </c>
      <c r="AI140" s="355">
        <v>0.97792299999999999</v>
      </c>
      <c r="AJ140" s="355">
        <v>0.97792299999999999</v>
      </c>
      <c r="AK140" s="355">
        <v>0.97792299999999999</v>
      </c>
      <c r="AL140" s="355">
        <v>0.97792299999999999</v>
      </c>
      <c r="AM140" s="355">
        <v>0.97792299999999999</v>
      </c>
      <c r="AN140" s="355">
        <v>0.97792299999999999</v>
      </c>
    </row>
    <row r="141" spans="1:40" s="171" customFormat="1" x14ac:dyDescent="0.2">
      <c r="A141" s="128" t="s">
        <v>868</v>
      </c>
      <c r="B141" s="171">
        <v>0.97631599999999996</v>
      </c>
      <c r="C141" s="171">
        <v>0.97631599999999996</v>
      </c>
      <c r="D141" s="171">
        <v>0.97631599999999996</v>
      </c>
      <c r="E141" s="171">
        <v>0.97631599999999996</v>
      </c>
      <c r="F141" s="171">
        <v>0.97631599999999996</v>
      </c>
      <c r="G141" s="171">
        <v>0.97631599999999996</v>
      </c>
      <c r="H141" s="171">
        <v>0.97631599999999996</v>
      </c>
      <c r="I141" s="171">
        <v>0.97631599999999996</v>
      </c>
      <c r="J141" s="171">
        <v>0.97631599999999996</v>
      </c>
      <c r="K141" s="171">
        <v>0.97631599999999996</v>
      </c>
      <c r="L141" s="171">
        <v>0.97631599999999996</v>
      </c>
      <c r="M141" s="309">
        <v>0.97631599999999996</v>
      </c>
      <c r="N141" s="355">
        <v>0.97631599999999996</v>
      </c>
      <c r="O141" s="355">
        <v>0.97645099999999996</v>
      </c>
      <c r="P141" s="355">
        <v>0.97645099999999996</v>
      </c>
      <c r="Q141" s="355">
        <v>0.97645099999999996</v>
      </c>
      <c r="R141" s="355">
        <v>0.97645099999999996</v>
      </c>
      <c r="S141" s="355">
        <v>0.97645099999999996</v>
      </c>
      <c r="T141" s="355">
        <v>0.97645099999999996</v>
      </c>
      <c r="U141" s="355">
        <v>0.97645099999999996</v>
      </c>
      <c r="V141" s="355">
        <v>0.97645099999999996</v>
      </c>
      <c r="W141" s="355">
        <v>0.97645099999999996</v>
      </c>
      <c r="X141" s="355">
        <v>0.97645099999999996</v>
      </c>
      <c r="Y141" s="355">
        <v>0.97645099999999996</v>
      </c>
      <c r="Z141" s="355">
        <v>0.97645099999999996</v>
      </c>
      <c r="AA141" s="355">
        <v>0.97645099999999996</v>
      </c>
      <c r="AB141" s="355">
        <v>0.97792299999999999</v>
      </c>
      <c r="AC141" s="355">
        <v>0.97792299999999999</v>
      </c>
      <c r="AD141" s="355">
        <v>0.97792299999999999</v>
      </c>
      <c r="AE141" s="355">
        <v>0.97792299999999999</v>
      </c>
      <c r="AF141" s="355">
        <v>0.97792299999999999</v>
      </c>
      <c r="AG141" s="355">
        <v>0.97792299999999999</v>
      </c>
      <c r="AH141" s="355">
        <v>0.97792299999999999</v>
      </c>
      <c r="AI141" s="355">
        <v>0.97792299999999999</v>
      </c>
      <c r="AJ141" s="355">
        <v>0.97792299999999999</v>
      </c>
      <c r="AK141" s="355">
        <v>0.97792299999999999</v>
      </c>
      <c r="AL141" s="355">
        <v>0.97792299999999999</v>
      </c>
      <c r="AM141" s="355">
        <v>0.97792299999999999</v>
      </c>
      <c r="AN141" s="355">
        <v>0.97792299999999999</v>
      </c>
    </row>
    <row r="142" spans="1:40" s="171" customFormat="1" x14ac:dyDescent="0.2">
      <c r="A142" s="128" t="s">
        <v>869</v>
      </c>
      <c r="B142" s="171">
        <v>0.97631599999999996</v>
      </c>
      <c r="C142" s="171">
        <v>0.97631599999999996</v>
      </c>
      <c r="D142" s="171">
        <v>0.97631599999999996</v>
      </c>
      <c r="E142" s="171">
        <v>0.97631599999999996</v>
      </c>
      <c r="F142" s="171">
        <v>0.97631599999999996</v>
      </c>
      <c r="G142" s="171">
        <v>0.97631599999999996</v>
      </c>
      <c r="H142" s="171">
        <v>0.97631599999999996</v>
      </c>
      <c r="I142" s="171">
        <v>0.97631599999999996</v>
      </c>
      <c r="J142" s="171">
        <v>0.97631599999999996</v>
      </c>
      <c r="K142" s="171">
        <v>0.97631599999999996</v>
      </c>
      <c r="L142" s="171">
        <v>0.97631599999999996</v>
      </c>
      <c r="M142" s="309">
        <v>0.97631599999999996</v>
      </c>
      <c r="N142" s="355">
        <v>0.97631599999999996</v>
      </c>
      <c r="O142" s="355">
        <v>0.97645099999999996</v>
      </c>
      <c r="P142" s="355">
        <v>0.97645099999999996</v>
      </c>
      <c r="Q142" s="355">
        <v>0.97645099999999996</v>
      </c>
      <c r="R142" s="355">
        <v>0.97645099999999996</v>
      </c>
      <c r="S142" s="355">
        <v>0.97645099999999996</v>
      </c>
      <c r="T142" s="355">
        <v>0.97645099999999996</v>
      </c>
      <c r="U142" s="355">
        <v>0.97645099999999996</v>
      </c>
      <c r="V142" s="355">
        <v>0.97645099999999996</v>
      </c>
      <c r="W142" s="355">
        <v>0.97645099999999996</v>
      </c>
      <c r="X142" s="355">
        <v>0.97645099999999996</v>
      </c>
      <c r="Y142" s="355">
        <v>0.97645099999999996</v>
      </c>
      <c r="Z142" s="355">
        <v>0.97645099999999996</v>
      </c>
      <c r="AA142" s="355">
        <v>0.97645099999999996</v>
      </c>
      <c r="AB142" s="355">
        <v>0.97792299999999999</v>
      </c>
      <c r="AC142" s="355">
        <v>0.97792299999999999</v>
      </c>
      <c r="AD142" s="355">
        <v>0.97792299999999999</v>
      </c>
      <c r="AE142" s="355">
        <v>0.97792299999999999</v>
      </c>
      <c r="AF142" s="355">
        <v>0.97792299999999999</v>
      </c>
      <c r="AG142" s="355">
        <v>0.97792299999999999</v>
      </c>
      <c r="AH142" s="355">
        <v>0.97792299999999999</v>
      </c>
      <c r="AI142" s="355">
        <v>0.97792299999999999</v>
      </c>
      <c r="AJ142" s="355">
        <v>0.97792299999999999</v>
      </c>
      <c r="AK142" s="355">
        <v>0.97792299999999999</v>
      </c>
      <c r="AL142" s="355">
        <v>0.97792299999999999</v>
      </c>
      <c r="AM142" s="355">
        <v>0.97792299999999999</v>
      </c>
      <c r="AN142" s="355">
        <v>0.97792299999999999</v>
      </c>
    </row>
    <row r="143" spans="1:40" s="171" customFormat="1" x14ac:dyDescent="0.2">
      <c r="A143" s="128" t="s">
        <v>870</v>
      </c>
      <c r="B143" s="171">
        <v>0.97631599999999996</v>
      </c>
      <c r="C143" s="171">
        <v>0.97631599999999996</v>
      </c>
      <c r="D143" s="171">
        <v>0.97631599999999996</v>
      </c>
      <c r="E143" s="171">
        <v>0.97631599999999996</v>
      </c>
      <c r="F143" s="171">
        <v>0.97631599999999996</v>
      </c>
      <c r="G143" s="171">
        <v>0.97631599999999996</v>
      </c>
      <c r="H143" s="171">
        <v>0.97631599999999996</v>
      </c>
      <c r="I143" s="171">
        <v>0.97631599999999996</v>
      </c>
      <c r="J143" s="171">
        <v>0.97631599999999996</v>
      </c>
      <c r="K143" s="171">
        <v>0.97631599999999996</v>
      </c>
      <c r="L143" s="171">
        <v>0.97631599999999996</v>
      </c>
      <c r="M143" s="309">
        <v>0.97631599999999996</v>
      </c>
      <c r="N143" s="355">
        <v>0.97631599999999996</v>
      </c>
      <c r="O143" s="355">
        <v>0.97645099999999996</v>
      </c>
      <c r="P143" s="355">
        <v>0.97645099999999996</v>
      </c>
      <c r="Q143" s="355">
        <v>0.97645099999999996</v>
      </c>
      <c r="R143" s="355">
        <v>0.97645099999999996</v>
      </c>
      <c r="S143" s="355">
        <v>0.97645099999999996</v>
      </c>
      <c r="T143" s="355">
        <v>0.97645099999999996</v>
      </c>
      <c r="U143" s="355">
        <v>0.97645099999999996</v>
      </c>
      <c r="V143" s="355">
        <v>0.97645099999999996</v>
      </c>
      <c r="W143" s="355">
        <v>0.97645099999999996</v>
      </c>
      <c r="X143" s="355">
        <v>0.97645099999999996</v>
      </c>
      <c r="Y143" s="355">
        <v>0.97645099999999996</v>
      </c>
      <c r="Z143" s="355">
        <v>0.97645099999999996</v>
      </c>
      <c r="AA143" s="355">
        <v>0.97645099999999996</v>
      </c>
      <c r="AB143" s="355">
        <v>0.97792299999999999</v>
      </c>
      <c r="AC143" s="355">
        <v>0.97792299999999999</v>
      </c>
      <c r="AD143" s="355">
        <v>0.97792299999999999</v>
      </c>
      <c r="AE143" s="355">
        <v>0.97792299999999999</v>
      </c>
      <c r="AF143" s="355">
        <v>0.97792299999999999</v>
      </c>
      <c r="AG143" s="355">
        <v>0.97792299999999999</v>
      </c>
      <c r="AH143" s="355">
        <v>0.97792299999999999</v>
      </c>
      <c r="AI143" s="355">
        <v>0.97792299999999999</v>
      </c>
      <c r="AJ143" s="355">
        <v>0.97792299999999999</v>
      </c>
      <c r="AK143" s="355">
        <v>0.97792299999999999</v>
      </c>
      <c r="AL143" s="355">
        <v>0.97792299999999999</v>
      </c>
      <c r="AM143" s="355">
        <v>0.97792299999999999</v>
      </c>
      <c r="AN143" s="355">
        <v>0.97792299999999999</v>
      </c>
    </row>
    <row r="144" spans="1:40" s="171" customFormat="1" x14ac:dyDescent="0.2">
      <c r="A144" s="128" t="s">
        <v>871</v>
      </c>
      <c r="B144" s="171">
        <v>0.97631599999999996</v>
      </c>
      <c r="C144" s="171">
        <v>0.97631599999999996</v>
      </c>
      <c r="D144" s="171">
        <v>0.97631599999999996</v>
      </c>
      <c r="E144" s="171">
        <v>0.97631599999999996</v>
      </c>
      <c r="F144" s="171">
        <v>0.97631599999999996</v>
      </c>
      <c r="G144" s="171">
        <v>0.97631599999999996</v>
      </c>
      <c r="H144" s="171">
        <v>0.97631599999999996</v>
      </c>
      <c r="I144" s="171">
        <v>0.97631599999999996</v>
      </c>
      <c r="J144" s="171">
        <v>0.97631599999999996</v>
      </c>
      <c r="K144" s="171">
        <v>0.97631599999999996</v>
      </c>
      <c r="L144" s="171">
        <v>0.97631599999999996</v>
      </c>
      <c r="M144" s="309">
        <v>0.97631599999999996</v>
      </c>
      <c r="N144" s="355">
        <v>0.97631599999999996</v>
      </c>
      <c r="O144" s="355">
        <v>0.97645099999999996</v>
      </c>
      <c r="P144" s="355">
        <v>0.97645099999999996</v>
      </c>
      <c r="Q144" s="355">
        <v>0.97645099999999996</v>
      </c>
      <c r="R144" s="355">
        <v>0.97645099999999996</v>
      </c>
      <c r="S144" s="355">
        <v>0.97645099999999996</v>
      </c>
      <c r="T144" s="355">
        <v>0.97645099999999996</v>
      </c>
      <c r="U144" s="355">
        <v>0.97645099999999996</v>
      </c>
      <c r="V144" s="355">
        <v>0.97645099999999996</v>
      </c>
      <c r="W144" s="355">
        <v>0.97645099999999996</v>
      </c>
      <c r="X144" s="355">
        <v>0.97645099999999996</v>
      </c>
      <c r="Y144" s="355">
        <v>0.97645099999999996</v>
      </c>
      <c r="Z144" s="355">
        <v>0.97645099999999996</v>
      </c>
      <c r="AA144" s="355">
        <v>0.97645099999999996</v>
      </c>
      <c r="AB144" s="355">
        <v>0.97792299999999999</v>
      </c>
      <c r="AC144" s="355">
        <v>0.97792299999999999</v>
      </c>
      <c r="AD144" s="355">
        <v>0.97792299999999999</v>
      </c>
      <c r="AE144" s="355">
        <v>0.97792299999999999</v>
      </c>
      <c r="AF144" s="355">
        <v>0.97792299999999999</v>
      </c>
      <c r="AG144" s="355">
        <v>0.97792299999999999</v>
      </c>
      <c r="AH144" s="355">
        <v>0.97792299999999999</v>
      </c>
      <c r="AI144" s="355">
        <v>0.97792299999999999</v>
      </c>
      <c r="AJ144" s="355">
        <v>0.97792299999999999</v>
      </c>
      <c r="AK144" s="355">
        <v>0.97792299999999999</v>
      </c>
      <c r="AL144" s="355">
        <v>0.97792299999999999</v>
      </c>
      <c r="AM144" s="355">
        <v>0.97792299999999999</v>
      </c>
      <c r="AN144" s="355">
        <v>0.97792299999999999</v>
      </c>
    </row>
    <row r="145" spans="1:40" s="171" customFormat="1" x14ac:dyDescent="0.2">
      <c r="A145" s="172" t="s">
        <v>872</v>
      </c>
      <c r="B145" s="171">
        <v>0.97631599999999996</v>
      </c>
      <c r="C145" s="171">
        <v>0.97631599999999996</v>
      </c>
      <c r="D145" s="171">
        <v>0.97631599999999996</v>
      </c>
      <c r="E145" s="171">
        <v>0.97631599999999996</v>
      </c>
      <c r="F145" s="171">
        <v>0.97631599999999996</v>
      </c>
      <c r="G145" s="171">
        <v>0.97631599999999996</v>
      </c>
      <c r="H145" s="171">
        <v>0.97631599999999996</v>
      </c>
      <c r="I145" s="171">
        <v>0.97631599999999996</v>
      </c>
      <c r="J145" s="171">
        <v>0.97631599999999996</v>
      </c>
      <c r="K145" s="171">
        <v>0.97631599999999996</v>
      </c>
      <c r="L145" s="171">
        <v>0.97631599999999996</v>
      </c>
      <c r="M145" s="309">
        <v>0.97631599999999996</v>
      </c>
      <c r="N145" s="355">
        <v>0.97631599999999996</v>
      </c>
      <c r="O145" s="355">
        <v>0.97645099999999996</v>
      </c>
      <c r="P145" s="355">
        <v>0.97645099999999996</v>
      </c>
      <c r="Q145" s="355">
        <v>0.97645099999999996</v>
      </c>
      <c r="R145" s="355">
        <v>0.97645099999999996</v>
      </c>
      <c r="S145" s="355">
        <v>0.97645099999999996</v>
      </c>
      <c r="T145" s="355">
        <v>0.97645099999999996</v>
      </c>
      <c r="U145" s="355">
        <v>0.97645099999999996</v>
      </c>
      <c r="V145" s="355">
        <v>0.97645099999999996</v>
      </c>
      <c r="W145" s="355">
        <v>0.97645099999999996</v>
      </c>
      <c r="X145" s="355">
        <v>0.97645099999999996</v>
      </c>
      <c r="Y145" s="355">
        <v>0.97645099999999996</v>
      </c>
      <c r="Z145" s="355">
        <v>0.97645099999999996</v>
      </c>
      <c r="AA145" s="355">
        <v>0.97645099999999996</v>
      </c>
      <c r="AB145" s="355">
        <v>0.97792299999999999</v>
      </c>
      <c r="AC145" s="355">
        <v>0.97792299999999999</v>
      </c>
      <c r="AD145" s="355">
        <v>0.97792299999999999</v>
      </c>
      <c r="AE145" s="355">
        <v>0.97792299999999999</v>
      </c>
      <c r="AF145" s="355">
        <v>0.97792299999999999</v>
      </c>
      <c r="AG145" s="355">
        <v>0.97792299999999999</v>
      </c>
      <c r="AH145" s="355">
        <v>0.97792299999999999</v>
      </c>
      <c r="AI145" s="355">
        <v>0.97792299999999999</v>
      </c>
      <c r="AJ145" s="355">
        <v>0.97792299999999999</v>
      </c>
      <c r="AK145" s="355">
        <v>0.97792299999999999</v>
      </c>
      <c r="AL145" s="355">
        <v>0.97792299999999999</v>
      </c>
      <c r="AM145" s="355">
        <v>0.97792299999999999</v>
      </c>
      <c r="AN145" s="355">
        <v>0.97792299999999999</v>
      </c>
    </row>
    <row r="146" spans="1:40" s="171" customFormat="1" x14ac:dyDescent="0.2">
      <c r="A146" s="128" t="s">
        <v>873</v>
      </c>
      <c r="B146" s="171">
        <v>0.97631599999999996</v>
      </c>
      <c r="C146" s="171">
        <v>0.97631599999999996</v>
      </c>
      <c r="D146" s="171">
        <v>0.97631599999999996</v>
      </c>
      <c r="E146" s="171">
        <v>0.97631599999999996</v>
      </c>
      <c r="F146" s="171">
        <v>0.97631599999999996</v>
      </c>
      <c r="G146" s="171">
        <v>0.97631599999999996</v>
      </c>
      <c r="H146" s="171">
        <v>0.97631599999999996</v>
      </c>
      <c r="I146" s="171">
        <v>0.97631599999999996</v>
      </c>
      <c r="J146" s="171">
        <v>0.97631599999999996</v>
      </c>
      <c r="K146" s="171">
        <v>0.97631599999999996</v>
      </c>
      <c r="L146" s="171">
        <v>0.97631599999999996</v>
      </c>
      <c r="M146" s="309">
        <v>0.97631599999999996</v>
      </c>
      <c r="N146" s="171">
        <v>0.97631599999999996</v>
      </c>
      <c r="O146" s="171">
        <v>0.97645099999999996</v>
      </c>
      <c r="P146" s="171">
        <v>0.97645099999999996</v>
      </c>
      <c r="Q146" s="171">
        <v>0.97645099999999996</v>
      </c>
      <c r="R146" s="171">
        <v>0.97645099999999996</v>
      </c>
      <c r="S146" s="171">
        <v>0.97645099999999996</v>
      </c>
      <c r="T146" s="171">
        <v>0.97645099999999996</v>
      </c>
      <c r="U146" s="171">
        <v>0.97645099999999996</v>
      </c>
      <c r="V146" s="171">
        <v>0.97645099999999996</v>
      </c>
      <c r="W146" s="171">
        <v>0.97645099999999996</v>
      </c>
      <c r="X146" s="171">
        <v>0.97645099999999996</v>
      </c>
      <c r="Y146" s="171">
        <v>0.97645099999999996</v>
      </c>
      <c r="Z146" s="171">
        <v>0.97645099999999996</v>
      </c>
      <c r="AA146" s="171">
        <v>0.97645099999999996</v>
      </c>
      <c r="AB146" s="171">
        <v>0.97792299999999999</v>
      </c>
      <c r="AC146" s="171">
        <v>0.97792299999999999</v>
      </c>
      <c r="AD146" s="171">
        <v>0.97792299999999999</v>
      </c>
      <c r="AE146" s="171">
        <v>0.97792299999999999</v>
      </c>
      <c r="AF146" s="171">
        <v>0.97792299999999999</v>
      </c>
      <c r="AG146" s="171">
        <v>0.97792299999999999</v>
      </c>
      <c r="AH146" s="171">
        <v>0.97792299999999999</v>
      </c>
      <c r="AI146" s="171">
        <v>0.97792299999999999</v>
      </c>
      <c r="AJ146" s="171">
        <v>0.97792299999999999</v>
      </c>
      <c r="AK146" s="171">
        <v>0.97792299999999999</v>
      </c>
      <c r="AL146" s="171">
        <v>0.97792299999999999</v>
      </c>
      <c r="AM146" s="171">
        <v>0.97792299999999999</v>
      </c>
      <c r="AN146" s="171">
        <v>0.97792299999999999</v>
      </c>
    </row>
    <row r="147" spans="1:40" s="171" customFormat="1" x14ac:dyDescent="0.2">
      <c r="A147" s="128" t="s">
        <v>874</v>
      </c>
      <c r="B147" s="171">
        <v>0</v>
      </c>
      <c r="C147" s="171">
        <v>0</v>
      </c>
      <c r="D147" s="171">
        <v>0</v>
      </c>
      <c r="E147" s="171">
        <v>0</v>
      </c>
      <c r="F147" s="171">
        <v>0</v>
      </c>
      <c r="G147" s="171">
        <v>0</v>
      </c>
      <c r="H147" s="171">
        <v>0</v>
      </c>
      <c r="I147" s="171">
        <v>0</v>
      </c>
      <c r="J147" s="171">
        <v>0</v>
      </c>
      <c r="K147" s="171">
        <v>0</v>
      </c>
      <c r="L147" s="171">
        <v>0</v>
      </c>
      <c r="M147" s="309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</v>
      </c>
      <c r="AE147" s="171">
        <v>0</v>
      </c>
      <c r="AF147" s="171">
        <v>0</v>
      </c>
      <c r="AG147" s="171">
        <v>0</v>
      </c>
      <c r="AH147" s="171">
        <v>0</v>
      </c>
      <c r="AI147" s="171">
        <v>0</v>
      </c>
      <c r="AJ147" s="171">
        <v>0</v>
      </c>
      <c r="AK147" s="171">
        <v>0</v>
      </c>
      <c r="AL147" s="171">
        <v>0</v>
      </c>
      <c r="AM147" s="171">
        <v>0</v>
      </c>
      <c r="AN147" s="171">
        <v>0</v>
      </c>
    </row>
    <row r="148" spans="1:40" x14ac:dyDescent="0.2">
      <c r="A148" s="27" t="s">
        <v>875</v>
      </c>
    </row>
    <row r="149" spans="1:40" x14ac:dyDescent="0.2">
      <c r="A149" s="30" t="s">
        <v>876</v>
      </c>
    </row>
    <row r="150" spans="1:40" s="171" customFormat="1" x14ac:dyDescent="0.2">
      <c r="A150" s="128" t="s">
        <v>877</v>
      </c>
      <c r="B150" s="171">
        <v>0.99999799999999905</v>
      </c>
      <c r="C150" s="171">
        <v>0.99999799999999905</v>
      </c>
      <c r="D150" s="171">
        <v>0.99999799999999905</v>
      </c>
      <c r="E150" s="171">
        <v>0.99999799999999905</v>
      </c>
      <c r="F150" s="171">
        <v>0.99999799999999905</v>
      </c>
      <c r="G150" s="171">
        <v>0.99999799999999905</v>
      </c>
      <c r="H150" s="171">
        <v>0.99999799999999905</v>
      </c>
      <c r="I150" s="171">
        <v>0.99999799999999905</v>
      </c>
      <c r="J150" s="171">
        <v>0.99999799999999905</v>
      </c>
      <c r="K150" s="171">
        <v>0.99999799999999905</v>
      </c>
      <c r="L150" s="171">
        <v>0.99999799999999905</v>
      </c>
      <c r="M150" s="310">
        <v>0.99999799999999905</v>
      </c>
      <c r="N150" s="171">
        <v>0.99999799999999905</v>
      </c>
      <c r="O150" s="171">
        <v>0.99999799999999905</v>
      </c>
      <c r="P150" s="171">
        <v>0.99999799999999905</v>
      </c>
      <c r="Q150" s="171">
        <v>0.99999799999999905</v>
      </c>
      <c r="R150" s="171">
        <v>0.99999799999999905</v>
      </c>
      <c r="S150" s="171">
        <v>0.99999799999999905</v>
      </c>
      <c r="T150" s="171">
        <v>0.99999799999999905</v>
      </c>
      <c r="U150" s="171">
        <v>0.99999799999999905</v>
      </c>
      <c r="V150" s="171">
        <v>0.99999799999999905</v>
      </c>
      <c r="W150" s="171">
        <v>0.99999799999999905</v>
      </c>
      <c r="X150" s="171">
        <v>0.99999799999999905</v>
      </c>
      <c r="Y150" s="171">
        <v>0.99999799999999905</v>
      </c>
      <c r="Z150" s="171">
        <v>0.99999799999999905</v>
      </c>
      <c r="AA150" s="171">
        <v>0.99999799999999905</v>
      </c>
      <c r="AB150" s="171">
        <v>0.99999799999999905</v>
      </c>
      <c r="AC150" s="171">
        <v>0.99999799999999905</v>
      </c>
      <c r="AD150" s="171">
        <v>0.99999799999999905</v>
      </c>
      <c r="AE150" s="171">
        <v>0.99999799999999905</v>
      </c>
      <c r="AF150" s="171">
        <v>0.99999799999999905</v>
      </c>
      <c r="AG150" s="171">
        <v>0.99999799999999905</v>
      </c>
      <c r="AH150" s="171">
        <v>0.99999799999999905</v>
      </c>
      <c r="AI150" s="171">
        <v>0.99999799999999905</v>
      </c>
      <c r="AJ150" s="171">
        <v>0.99999799999999905</v>
      </c>
      <c r="AK150" s="171">
        <v>0.99999799999999905</v>
      </c>
      <c r="AL150" s="171">
        <v>0.99999799999999905</v>
      </c>
      <c r="AM150" s="171">
        <v>0.99999799999999905</v>
      </c>
      <c r="AN150" s="171">
        <v>0.99999799999999905</v>
      </c>
    </row>
    <row r="151" spans="1:40" s="171" customFormat="1" x14ac:dyDescent="0.2">
      <c r="A151" s="128" t="s">
        <v>878</v>
      </c>
      <c r="B151" s="171">
        <v>0.99999799999999905</v>
      </c>
      <c r="C151" s="171">
        <v>0.99999799999999905</v>
      </c>
      <c r="D151" s="171">
        <v>0.99999799999999905</v>
      </c>
      <c r="E151" s="171">
        <v>0.99999799999999905</v>
      </c>
      <c r="F151" s="171">
        <v>0.99999799999999905</v>
      </c>
      <c r="G151" s="171">
        <v>0.99999799999999905</v>
      </c>
      <c r="H151" s="171">
        <v>0.99999799999999905</v>
      </c>
      <c r="I151" s="171">
        <v>0.99999799999999905</v>
      </c>
      <c r="J151" s="171">
        <v>0.99999799999999905</v>
      </c>
      <c r="K151" s="171">
        <v>0.99999799999999905</v>
      </c>
      <c r="L151" s="171">
        <v>0.99999799999999905</v>
      </c>
      <c r="M151" s="310">
        <v>0.99999799999999905</v>
      </c>
      <c r="N151" s="171">
        <v>0.99999799999999905</v>
      </c>
      <c r="O151" s="171">
        <v>0.99999799999999905</v>
      </c>
      <c r="P151" s="171">
        <v>0.99999799999999905</v>
      </c>
      <c r="Q151" s="171">
        <v>0.99999799999999905</v>
      </c>
      <c r="R151" s="171">
        <v>0.99999799999999905</v>
      </c>
      <c r="S151" s="171">
        <v>0.99999799999999905</v>
      </c>
      <c r="T151" s="171">
        <v>0.99999799999999905</v>
      </c>
      <c r="U151" s="171">
        <v>0.99999799999999905</v>
      </c>
      <c r="V151" s="171">
        <v>0.99999799999999905</v>
      </c>
      <c r="W151" s="171">
        <v>0.99999799999999905</v>
      </c>
      <c r="X151" s="171">
        <v>0.99999799999999905</v>
      </c>
      <c r="Y151" s="171">
        <v>0.99999799999999905</v>
      </c>
      <c r="Z151" s="171">
        <v>0.99999799999999905</v>
      </c>
      <c r="AA151" s="171">
        <v>0.99999799999999905</v>
      </c>
      <c r="AB151" s="171">
        <v>0.99999799999999905</v>
      </c>
      <c r="AC151" s="171">
        <v>0.99999799999999905</v>
      </c>
      <c r="AD151" s="171">
        <v>0.99999799999999905</v>
      </c>
      <c r="AE151" s="171">
        <v>0.99999799999999905</v>
      </c>
      <c r="AF151" s="171">
        <v>0.99999799999999905</v>
      </c>
      <c r="AG151" s="171">
        <v>0.99999799999999905</v>
      </c>
      <c r="AH151" s="171">
        <v>0.99999799999999905</v>
      </c>
      <c r="AI151" s="171">
        <v>0.99999799999999905</v>
      </c>
      <c r="AJ151" s="171">
        <v>0.99999799999999905</v>
      </c>
      <c r="AK151" s="171">
        <v>0.99999799999999905</v>
      </c>
      <c r="AL151" s="171">
        <v>0.99999799999999905</v>
      </c>
      <c r="AM151" s="171">
        <v>0.99999799999999905</v>
      </c>
      <c r="AN151" s="171">
        <v>0.99999799999999905</v>
      </c>
    </row>
    <row r="152" spans="1:40" s="171" customFormat="1" x14ac:dyDescent="0.2">
      <c r="A152" s="128" t="s">
        <v>879</v>
      </c>
      <c r="B152" s="171">
        <v>0.99999799999999905</v>
      </c>
      <c r="C152" s="171">
        <v>0.99999799999999905</v>
      </c>
      <c r="D152" s="171">
        <v>0.99999799999999905</v>
      </c>
      <c r="E152" s="171">
        <v>0.99999799999999905</v>
      </c>
      <c r="F152" s="171">
        <v>0.99999799999999905</v>
      </c>
      <c r="G152" s="171">
        <v>0.99999799999999905</v>
      </c>
      <c r="H152" s="171">
        <v>0.99999799999999905</v>
      </c>
      <c r="I152" s="171">
        <v>0.99999799999999905</v>
      </c>
      <c r="J152" s="171">
        <v>0.99999799999999905</v>
      </c>
      <c r="K152" s="171">
        <v>0.99999799999999905</v>
      </c>
      <c r="L152" s="171">
        <v>0.99999799999999905</v>
      </c>
      <c r="M152" s="310">
        <v>0.99999799999999905</v>
      </c>
      <c r="N152" s="171">
        <v>0.99999799999999905</v>
      </c>
      <c r="O152" s="171">
        <v>0.99999799999999905</v>
      </c>
      <c r="P152" s="171">
        <v>0.99999799999999905</v>
      </c>
      <c r="Q152" s="171">
        <v>0.99999799999999905</v>
      </c>
      <c r="R152" s="171">
        <v>0.99999799999999905</v>
      </c>
      <c r="S152" s="171">
        <v>0.99999799999999905</v>
      </c>
      <c r="T152" s="171">
        <v>0.99999799999999905</v>
      </c>
      <c r="U152" s="171">
        <v>0.99999799999999905</v>
      </c>
      <c r="V152" s="171">
        <v>0.99999799999999905</v>
      </c>
      <c r="W152" s="171">
        <v>0.99999799999999905</v>
      </c>
      <c r="X152" s="171">
        <v>0.99999799999999905</v>
      </c>
      <c r="Y152" s="171">
        <v>0.99999799999999905</v>
      </c>
      <c r="Z152" s="171">
        <v>0.99999799999999905</v>
      </c>
      <c r="AA152" s="171">
        <v>0.99999799999999905</v>
      </c>
      <c r="AB152" s="171">
        <v>0.99999799999999905</v>
      </c>
      <c r="AC152" s="171">
        <v>0.99999799999999905</v>
      </c>
      <c r="AD152" s="171">
        <v>0.99999799999999905</v>
      </c>
      <c r="AE152" s="171">
        <v>0.99999799999999905</v>
      </c>
      <c r="AF152" s="171">
        <v>0.99999799999999905</v>
      </c>
      <c r="AG152" s="171">
        <v>0.99999799999999905</v>
      </c>
      <c r="AH152" s="171">
        <v>0.99999799999999905</v>
      </c>
      <c r="AI152" s="171">
        <v>0.99999799999999905</v>
      </c>
      <c r="AJ152" s="171">
        <v>0.99999799999999905</v>
      </c>
      <c r="AK152" s="171">
        <v>0.99999799999999905</v>
      </c>
      <c r="AL152" s="171">
        <v>0.99999799999999905</v>
      </c>
      <c r="AM152" s="171">
        <v>0.99999799999999905</v>
      </c>
      <c r="AN152" s="171">
        <v>0.99999799999999905</v>
      </c>
    </row>
    <row r="153" spans="1:40" s="171" customFormat="1" x14ac:dyDescent="0.2">
      <c r="A153" s="128" t="s">
        <v>880</v>
      </c>
      <c r="B153" s="171">
        <v>0.99999799999999905</v>
      </c>
      <c r="C153" s="171">
        <v>0.99999799999999905</v>
      </c>
      <c r="D153" s="171">
        <v>0.99999799999999905</v>
      </c>
      <c r="E153" s="171">
        <v>0.99999799999999905</v>
      </c>
      <c r="F153" s="171">
        <v>0.99999799999999905</v>
      </c>
      <c r="G153" s="171">
        <v>0.99999799999999905</v>
      </c>
      <c r="H153" s="171">
        <v>0.99999799999999905</v>
      </c>
      <c r="I153" s="171">
        <v>0.99999799999999905</v>
      </c>
      <c r="J153" s="171">
        <v>0.99999799999999905</v>
      </c>
      <c r="K153" s="171">
        <v>0.99999799999999905</v>
      </c>
      <c r="L153" s="171">
        <v>0.99999799999999905</v>
      </c>
      <c r="M153" s="310">
        <v>0.99999799999999905</v>
      </c>
      <c r="N153" s="171">
        <v>0.99999799999999905</v>
      </c>
      <c r="O153" s="171">
        <v>0.99999799999999905</v>
      </c>
      <c r="P153" s="171">
        <v>0.99999799999999905</v>
      </c>
      <c r="Q153" s="171">
        <v>0.99999799999999905</v>
      </c>
      <c r="R153" s="171">
        <v>0.99999799999999905</v>
      </c>
      <c r="S153" s="171">
        <v>0.99999799999999905</v>
      </c>
      <c r="T153" s="171">
        <v>0.99999799999999905</v>
      </c>
      <c r="U153" s="171">
        <v>0.99999799999999905</v>
      </c>
      <c r="V153" s="171">
        <v>0.99999799999999905</v>
      </c>
      <c r="W153" s="171">
        <v>0.99999799999999905</v>
      </c>
      <c r="X153" s="171">
        <v>0.99999799999999905</v>
      </c>
      <c r="Y153" s="171">
        <v>0.99999799999999905</v>
      </c>
      <c r="Z153" s="171">
        <v>0.99999799999999905</v>
      </c>
      <c r="AA153" s="171">
        <v>0.99999799999999905</v>
      </c>
      <c r="AB153" s="171">
        <v>0.99999799999999905</v>
      </c>
      <c r="AC153" s="171">
        <v>0.99999799999999905</v>
      </c>
      <c r="AD153" s="171">
        <v>0.99999799999999905</v>
      </c>
      <c r="AE153" s="171">
        <v>0.99999799999999905</v>
      </c>
      <c r="AF153" s="171">
        <v>0.99999799999999905</v>
      </c>
      <c r="AG153" s="171">
        <v>0.99999799999999905</v>
      </c>
      <c r="AH153" s="171">
        <v>0.99999799999999905</v>
      </c>
      <c r="AI153" s="171">
        <v>0.99999799999999905</v>
      </c>
      <c r="AJ153" s="171">
        <v>0.99999799999999905</v>
      </c>
      <c r="AK153" s="171">
        <v>0.99999799999999905</v>
      </c>
      <c r="AL153" s="171">
        <v>0.99999799999999905</v>
      </c>
      <c r="AM153" s="171">
        <v>0.99999799999999905</v>
      </c>
      <c r="AN153" s="171">
        <v>0.99999799999999905</v>
      </c>
    </row>
    <row r="154" spans="1:40" s="171" customFormat="1" x14ac:dyDescent="0.2">
      <c r="A154" s="128" t="s">
        <v>881</v>
      </c>
      <c r="B154" s="171">
        <v>0.99999799999999905</v>
      </c>
      <c r="C154" s="171">
        <v>0.99999799999999905</v>
      </c>
      <c r="D154" s="171">
        <v>0.99999799999999905</v>
      </c>
      <c r="E154" s="171">
        <v>0.99999799999999905</v>
      </c>
      <c r="F154" s="171">
        <v>0.99999799999999905</v>
      </c>
      <c r="G154" s="171">
        <v>0.99999799999999905</v>
      </c>
      <c r="H154" s="171">
        <v>0.99999799999999905</v>
      </c>
      <c r="I154" s="171">
        <v>0.99999799999999905</v>
      </c>
      <c r="J154" s="171">
        <v>0.99999799999999905</v>
      </c>
      <c r="K154" s="171">
        <v>0.99999799999999905</v>
      </c>
      <c r="L154" s="171">
        <v>0.99999799999999905</v>
      </c>
      <c r="M154" s="310">
        <v>0.99999799999999905</v>
      </c>
      <c r="N154" s="171">
        <v>0.99999799999999905</v>
      </c>
      <c r="O154" s="171">
        <v>0.99999799999999905</v>
      </c>
      <c r="P154" s="171">
        <v>0.99999799999999905</v>
      </c>
      <c r="Q154" s="171">
        <v>0.99999799999999905</v>
      </c>
      <c r="R154" s="171">
        <v>0.99999799999999905</v>
      </c>
      <c r="S154" s="171">
        <v>0.99999799999999905</v>
      </c>
      <c r="T154" s="171">
        <v>0.99999799999999905</v>
      </c>
      <c r="U154" s="171">
        <v>0.99999799999999905</v>
      </c>
      <c r="V154" s="171">
        <v>0.99999799999999905</v>
      </c>
      <c r="W154" s="171">
        <v>0.99999799999999905</v>
      </c>
      <c r="X154" s="171">
        <v>0.99999799999999905</v>
      </c>
      <c r="Y154" s="171">
        <v>0.99999799999999905</v>
      </c>
      <c r="Z154" s="171">
        <v>0.99999799999999905</v>
      </c>
      <c r="AA154" s="171">
        <v>0.99999799999999905</v>
      </c>
      <c r="AB154" s="171">
        <v>0.99999799999999905</v>
      </c>
      <c r="AC154" s="171">
        <v>0.99999799999999905</v>
      </c>
      <c r="AD154" s="171">
        <v>0.99999799999999905</v>
      </c>
      <c r="AE154" s="171">
        <v>0.99999799999999905</v>
      </c>
      <c r="AF154" s="171">
        <v>0.99999799999999905</v>
      </c>
      <c r="AG154" s="171">
        <v>0.99999799999999905</v>
      </c>
      <c r="AH154" s="171">
        <v>0.99999799999999905</v>
      </c>
      <c r="AI154" s="171">
        <v>0.99999799999999905</v>
      </c>
      <c r="AJ154" s="171">
        <v>0.99999799999999905</v>
      </c>
      <c r="AK154" s="171">
        <v>0.99999799999999905</v>
      </c>
      <c r="AL154" s="171">
        <v>0.99999799999999905</v>
      </c>
      <c r="AM154" s="171">
        <v>0.99999799999999905</v>
      </c>
      <c r="AN154" s="171">
        <v>0.99999799999999905</v>
      </c>
    </row>
    <row r="155" spans="1:40" s="171" customFormat="1" x14ac:dyDescent="0.2">
      <c r="A155" s="128" t="s">
        <v>882</v>
      </c>
      <c r="B155" s="171">
        <v>0.99999799999999905</v>
      </c>
      <c r="C155" s="171">
        <v>0.99999799999999905</v>
      </c>
      <c r="D155" s="171">
        <v>0.99999799999999905</v>
      </c>
      <c r="E155" s="171">
        <v>0.99999799999999905</v>
      </c>
      <c r="F155" s="171">
        <v>0.99999799999999905</v>
      </c>
      <c r="G155" s="171">
        <v>0.99999799999999905</v>
      </c>
      <c r="H155" s="171">
        <v>0.99999799999999905</v>
      </c>
      <c r="I155" s="171">
        <v>0.99999799999999905</v>
      </c>
      <c r="J155" s="171">
        <v>0.99999799999999905</v>
      </c>
      <c r="K155" s="171">
        <v>0.99999799999999905</v>
      </c>
      <c r="L155" s="171">
        <v>0.99999799999999905</v>
      </c>
      <c r="M155" s="310">
        <v>0.99999799999999905</v>
      </c>
      <c r="N155" s="171">
        <v>0.99999799999999905</v>
      </c>
      <c r="O155" s="171">
        <v>0.99999799999999905</v>
      </c>
      <c r="P155" s="171">
        <v>0.99999799999999905</v>
      </c>
      <c r="Q155" s="171">
        <v>0.99999799999999905</v>
      </c>
      <c r="R155" s="171">
        <v>0.99999799999999905</v>
      </c>
      <c r="S155" s="171">
        <v>0.99999799999999905</v>
      </c>
      <c r="T155" s="171">
        <v>0.99999799999999905</v>
      </c>
      <c r="U155" s="171">
        <v>0.99999799999999905</v>
      </c>
      <c r="V155" s="171">
        <v>0.99999799999999905</v>
      </c>
      <c r="W155" s="171">
        <v>0.99999799999999905</v>
      </c>
      <c r="X155" s="171">
        <v>0.99999799999999905</v>
      </c>
      <c r="Y155" s="171">
        <v>0.99999799999999905</v>
      </c>
      <c r="Z155" s="171">
        <v>0.99999799999999905</v>
      </c>
      <c r="AA155" s="171">
        <v>0.99999799999999905</v>
      </c>
      <c r="AB155" s="171">
        <v>0.99999799999999905</v>
      </c>
      <c r="AC155" s="171">
        <v>0.99999799999999905</v>
      </c>
      <c r="AD155" s="171">
        <v>0.99999799999999905</v>
      </c>
      <c r="AE155" s="171">
        <v>0.99999799999999905</v>
      </c>
      <c r="AF155" s="171">
        <v>0.99999799999999905</v>
      </c>
      <c r="AG155" s="171">
        <v>0.99999799999999905</v>
      </c>
      <c r="AH155" s="171">
        <v>0.99999799999999905</v>
      </c>
      <c r="AI155" s="171">
        <v>0.99999799999999905</v>
      </c>
      <c r="AJ155" s="171">
        <v>0.99999799999999905</v>
      </c>
      <c r="AK155" s="171">
        <v>0.99999799999999905</v>
      </c>
      <c r="AL155" s="171">
        <v>0.99999799999999905</v>
      </c>
      <c r="AM155" s="171">
        <v>0.99999799999999905</v>
      </c>
      <c r="AN155" s="171">
        <v>0.99999799999999905</v>
      </c>
    </row>
    <row r="156" spans="1:40" s="171" customFormat="1" x14ac:dyDescent="0.2">
      <c r="A156" s="128" t="s">
        <v>883</v>
      </c>
      <c r="B156" s="171">
        <v>0.99999799999999905</v>
      </c>
      <c r="C156" s="171">
        <v>0.99999799999999905</v>
      </c>
      <c r="D156" s="171">
        <v>0.99999799999999905</v>
      </c>
      <c r="E156" s="171">
        <v>0.99999799999999905</v>
      </c>
      <c r="F156" s="171">
        <v>0.99999799999999905</v>
      </c>
      <c r="G156" s="171">
        <v>0.99999799999999905</v>
      </c>
      <c r="H156" s="171">
        <v>0.99999799999999905</v>
      </c>
      <c r="I156" s="171">
        <v>0.99999799999999905</v>
      </c>
      <c r="J156" s="171">
        <v>0.99999799999999905</v>
      </c>
      <c r="K156" s="171">
        <v>0.99999799999999905</v>
      </c>
      <c r="L156" s="171">
        <v>0.99999799999999905</v>
      </c>
      <c r="M156" s="310">
        <v>0.99999799999999905</v>
      </c>
      <c r="N156" s="171">
        <v>0.99999799999999905</v>
      </c>
      <c r="O156" s="171">
        <v>0.99999799999999905</v>
      </c>
      <c r="P156" s="171">
        <v>0.99999799999999905</v>
      </c>
      <c r="Q156" s="171">
        <v>0.99999799999999905</v>
      </c>
      <c r="R156" s="171">
        <v>0.99999799999999905</v>
      </c>
      <c r="S156" s="171">
        <v>0.99999799999999905</v>
      </c>
      <c r="T156" s="171">
        <v>0.99999799999999905</v>
      </c>
      <c r="U156" s="171">
        <v>0.99999799999999905</v>
      </c>
      <c r="V156" s="171">
        <v>0.99999799999999905</v>
      </c>
      <c r="W156" s="171">
        <v>0.99999799999999905</v>
      </c>
      <c r="X156" s="171">
        <v>0.99999799999999905</v>
      </c>
      <c r="Y156" s="171">
        <v>0.99999799999999905</v>
      </c>
      <c r="Z156" s="171">
        <v>0.99999799999999905</v>
      </c>
      <c r="AA156" s="171">
        <v>0.99999799999999905</v>
      </c>
      <c r="AB156" s="171">
        <v>0.99999799999999905</v>
      </c>
      <c r="AC156" s="171">
        <v>0.99999799999999905</v>
      </c>
      <c r="AD156" s="171">
        <v>0.99999799999999905</v>
      </c>
      <c r="AE156" s="171">
        <v>0.99999799999999905</v>
      </c>
      <c r="AF156" s="171">
        <v>0.99999799999999905</v>
      </c>
      <c r="AG156" s="171">
        <v>0.99999799999999905</v>
      </c>
      <c r="AH156" s="171">
        <v>0.99999799999999905</v>
      </c>
      <c r="AI156" s="171">
        <v>0.99999799999999905</v>
      </c>
      <c r="AJ156" s="171">
        <v>0.99999799999999905</v>
      </c>
      <c r="AK156" s="171">
        <v>0.99999799999999905</v>
      </c>
      <c r="AL156" s="171">
        <v>0.99999799999999905</v>
      </c>
      <c r="AM156" s="171">
        <v>0.99999799999999905</v>
      </c>
      <c r="AN156" s="171">
        <v>0.99999799999999905</v>
      </c>
    </row>
    <row r="157" spans="1:40" s="171" customFormat="1" x14ac:dyDescent="0.2">
      <c r="A157" s="128" t="s">
        <v>884</v>
      </c>
      <c r="B157" s="171">
        <v>0.99999799999999905</v>
      </c>
      <c r="C157" s="171">
        <v>0.99999799999999905</v>
      </c>
      <c r="D157" s="171">
        <v>0.99999799999999905</v>
      </c>
      <c r="E157" s="171">
        <v>0.99999799999999905</v>
      </c>
      <c r="F157" s="171">
        <v>0.99999799999999905</v>
      </c>
      <c r="G157" s="171">
        <v>0.99999799999999905</v>
      </c>
      <c r="H157" s="171">
        <v>0.99999799999999905</v>
      </c>
      <c r="I157" s="171">
        <v>0.99999799999999905</v>
      </c>
      <c r="J157" s="171">
        <v>0.99999799999999905</v>
      </c>
      <c r="K157" s="171">
        <v>0.99999799999999905</v>
      </c>
      <c r="L157" s="171">
        <v>0.99999799999999905</v>
      </c>
      <c r="M157" s="310">
        <v>0.99999799999999905</v>
      </c>
      <c r="N157" s="171">
        <v>0.99999799999999905</v>
      </c>
      <c r="O157" s="171">
        <v>0.99999799999999905</v>
      </c>
      <c r="P157" s="171">
        <v>0.99999799999999905</v>
      </c>
      <c r="Q157" s="171">
        <v>0.99999799999999905</v>
      </c>
      <c r="R157" s="171">
        <v>0.99999799999999905</v>
      </c>
      <c r="S157" s="171">
        <v>0.99999799999999905</v>
      </c>
      <c r="T157" s="171">
        <v>0.99999799999999905</v>
      </c>
      <c r="U157" s="171">
        <v>0.99999799999999905</v>
      </c>
      <c r="V157" s="171">
        <v>0.99999799999999905</v>
      </c>
      <c r="W157" s="171">
        <v>0.99999799999999905</v>
      </c>
      <c r="X157" s="171">
        <v>0.99999799999999905</v>
      </c>
      <c r="Y157" s="171">
        <v>0.99999799999999905</v>
      </c>
      <c r="Z157" s="171">
        <v>0.99999799999999905</v>
      </c>
      <c r="AA157" s="171">
        <v>0.99999799999999905</v>
      </c>
      <c r="AB157" s="171">
        <v>0.99999799999999905</v>
      </c>
      <c r="AC157" s="171">
        <v>0.99999799999999905</v>
      </c>
      <c r="AD157" s="171">
        <v>0.99999799999999905</v>
      </c>
      <c r="AE157" s="171">
        <v>0.99999799999999905</v>
      </c>
      <c r="AF157" s="171">
        <v>0.99999799999999905</v>
      </c>
      <c r="AG157" s="171">
        <v>0.99999799999999905</v>
      </c>
      <c r="AH157" s="171">
        <v>0.99999799999999905</v>
      </c>
      <c r="AI157" s="171">
        <v>0.99999799999999905</v>
      </c>
      <c r="AJ157" s="171">
        <v>0.99999799999999905</v>
      </c>
      <c r="AK157" s="171">
        <v>0.99999799999999905</v>
      </c>
      <c r="AL157" s="171">
        <v>0.99999799999999905</v>
      </c>
      <c r="AM157" s="171">
        <v>0.99999799999999905</v>
      </c>
      <c r="AN157" s="171">
        <v>0.99999799999999905</v>
      </c>
    </row>
    <row r="158" spans="1:40" s="171" customFormat="1" x14ac:dyDescent="0.2">
      <c r="A158" s="128" t="s">
        <v>885</v>
      </c>
      <c r="B158" s="171">
        <v>0.99999799999999905</v>
      </c>
      <c r="C158" s="171">
        <v>0.99999799999999905</v>
      </c>
      <c r="D158" s="171">
        <v>0.99999799999999905</v>
      </c>
      <c r="E158" s="171">
        <v>0.99999799999999905</v>
      </c>
      <c r="F158" s="171">
        <v>0.99999799999999905</v>
      </c>
      <c r="G158" s="171">
        <v>0.99999799999999905</v>
      </c>
      <c r="H158" s="171">
        <v>0.99999799999999905</v>
      </c>
      <c r="I158" s="171">
        <v>0.99999799999999905</v>
      </c>
      <c r="J158" s="171">
        <v>0.99999799999999905</v>
      </c>
      <c r="K158" s="171">
        <v>0.99999799999999905</v>
      </c>
      <c r="L158" s="171">
        <v>0.99999799999999905</v>
      </c>
      <c r="M158" s="310">
        <v>0.99999799999999905</v>
      </c>
      <c r="N158" s="171">
        <v>0.99999799999999905</v>
      </c>
      <c r="O158" s="171">
        <v>0.99999799999999905</v>
      </c>
      <c r="P158" s="171">
        <v>0.99999799999999905</v>
      </c>
      <c r="Q158" s="171">
        <v>0.99999799999999905</v>
      </c>
      <c r="R158" s="171">
        <v>0.99999799999999905</v>
      </c>
      <c r="S158" s="171">
        <v>0.99999799999999905</v>
      </c>
      <c r="T158" s="171">
        <v>0.99999799999999905</v>
      </c>
      <c r="U158" s="171">
        <v>0.99999799999999905</v>
      </c>
      <c r="V158" s="171">
        <v>0.99999799999999905</v>
      </c>
      <c r="W158" s="171">
        <v>0.99999799999999905</v>
      </c>
      <c r="X158" s="171">
        <v>0.99999799999999905</v>
      </c>
      <c r="Y158" s="171">
        <v>0.99999799999999905</v>
      </c>
      <c r="Z158" s="171">
        <v>0.99999799999999905</v>
      </c>
      <c r="AA158" s="171">
        <v>0.99999799999999905</v>
      </c>
      <c r="AB158" s="171">
        <v>0.99999799999999905</v>
      </c>
      <c r="AC158" s="171">
        <v>0.99999799999999905</v>
      </c>
      <c r="AD158" s="171">
        <v>0.99999799999999905</v>
      </c>
      <c r="AE158" s="171">
        <v>0.99999799999999905</v>
      </c>
      <c r="AF158" s="171">
        <v>0.99999799999999905</v>
      </c>
      <c r="AG158" s="171">
        <v>0.99999799999999905</v>
      </c>
      <c r="AH158" s="171">
        <v>0.99999799999999905</v>
      </c>
      <c r="AI158" s="171">
        <v>0.99999799999999905</v>
      </c>
      <c r="AJ158" s="171">
        <v>0.99999799999999905</v>
      </c>
      <c r="AK158" s="171">
        <v>0.99999799999999905</v>
      </c>
      <c r="AL158" s="171">
        <v>0.99999799999999905</v>
      </c>
      <c r="AM158" s="171">
        <v>0.99999799999999905</v>
      </c>
      <c r="AN158" s="171">
        <v>0.99999799999999905</v>
      </c>
    </row>
    <row r="159" spans="1:40" s="171" customFormat="1" x14ac:dyDescent="0.2">
      <c r="A159" s="128" t="s">
        <v>886</v>
      </c>
      <c r="B159" s="171">
        <v>0.99999799999999905</v>
      </c>
      <c r="C159" s="171">
        <v>0.99999799999999905</v>
      </c>
      <c r="D159" s="171">
        <v>0.99999799999999905</v>
      </c>
      <c r="E159" s="171">
        <v>0.99999799999999905</v>
      </c>
      <c r="F159" s="171">
        <v>0.99999799999999905</v>
      </c>
      <c r="G159" s="171">
        <v>0.99999799999999905</v>
      </c>
      <c r="H159" s="171">
        <v>0.99999799999999905</v>
      </c>
      <c r="I159" s="171">
        <v>0.99999799999999905</v>
      </c>
      <c r="J159" s="171">
        <v>0.99999799999999905</v>
      </c>
      <c r="K159" s="171">
        <v>0.99999799999999905</v>
      </c>
      <c r="L159" s="171">
        <v>0.99999799999999905</v>
      </c>
      <c r="M159" s="310">
        <v>0.99999799999999905</v>
      </c>
      <c r="N159" s="171">
        <v>0.99999799999999905</v>
      </c>
      <c r="O159" s="171">
        <v>0.99999799999999905</v>
      </c>
      <c r="P159" s="171">
        <v>0.99999799999999905</v>
      </c>
      <c r="Q159" s="171">
        <v>0.99999799999999905</v>
      </c>
      <c r="R159" s="171">
        <v>0.99999799999999905</v>
      </c>
      <c r="S159" s="171">
        <v>0.99999799999999905</v>
      </c>
      <c r="T159" s="171">
        <v>0.99999799999999905</v>
      </c>
      <c r="U159" s="171">
        <v>0.99999799999999905</v>
      </c>
      <c r="V159" s="171">
        <v>0.99999799999999905</v>
      </c>
      <c r="W159" s="171">
        <v>0.99999799999999905</v>
      </c>
      <c r="X159" s="171">
        <v>0.99999799999999905</v>
      </c>
      <c r="Y159" s="171">
        <v>0.99999799999999905</v>
      </c>
      <c r="Z159" s="171">
        <v>0.99999799999999905</v>
      </c>
      <c r="AA159" s="171">
        <v>0.99999799999999905</v>
      </c>
      <c r="AB159" s="171">
        <v>0.99999799999999905</v>
      </c>
      <c r="AC159" s="171">
        <v>0.99999799999999905</v>
      </c>
      <c r="AD159" s="171">
        <v>0.99999799999999905</v>
      </c>
      <c r="AE159" s="171">
        <v>0.99999799999999905</v>
      </c>
      <c r="AF159" s="171">
        <v>0.99999799999999905</v>
      </c>
      <c r="AG159" s="171">
        <v>0.99999799999999905</v>
      </c>
      <c r="AH159" s="171">
        <v>0.99999799999999905</v>
      </c>
      <c r="AI159" s="171">
        <v>0.99999799999999905</v>
      </c>
      <c r="AJ159" s="171">
        <v>0.99999799999999905</v>
      </c>
      <c r="AK159" s="171">
        <v>0.99999799999999905</v>
      </c>
      <c r="AL159" s="171">
        <v>0.99999799999999905</v>
      </c>
      <c r="AM159" s="171">
        <v>0.99999799999999905</v>
      </c>
      <c r="AN159" s="171">
        <v>0.99999799999999905</v>
      </c>
    </row>
    <row r="160" spans="1:40" s="171" customFormat="1" x14ac:dyDescent="0.2">
      <c r="A160" s="128" t="s">
        <v>887</v>
      </c>
      <c r="B160" s="171">
        <v>0.99999799999999905</v>
      </c>
      <c r="C160" s="171">
        <v>0.99999799999999905</v>
      </c>
      <c r="D160" s="171">
        <v>0.99999799999999905</v>
      </c>
      <c r="E160" s="171">
        <v>0.99999799999999905</v>
      </c>
      <c r="F160" s="171">
        <v>0.99999799999999905</v>
      </c>
      <c r="G160" s="171">
        <v>0.99999799999999905</v>
      </c>
      <c r="H160" s="171">
        <v>0.99999799999999905</v>
      </c>
      <c r="I160" s="171">
        <v>0.99999799999999905</v>
      </c>
      <c r="J160" s="171">
        <v>0.99999799999999905</v>
      </c>
      <c r="K160" s="171">
        <v>0.99999799999999905</v>
      </c>
      <c r="L160" s="171">
        <v>0.99999799999999905</v>
      </c>
      <c r="M160" s="310">
        <v>0.99999799999999905</v>
      </c>
      <c r="N160" s="171">
        <v>0.99999799999999905</v>
      </c>
      <c r="O160" s="171">
        <v>0.99999799999999905</v>
      </c>
      <c r="P160" s="171">
        <v>0.99999799999999905</v>
      </c>
      <c r="Q160" s="171">
        <v>0.99999799999999905</v>
      </c>
      <c r="R160" s="171">
        <v>0.99999799999999905</v>
      </c>
      <c r="S160" s="171">
        <v>0.99999799999999905</v>
      </c>
      <c r="T160" s="171">
        <v>0.99999799999999905</v>
      </c>
      <c r="U160" s="171">
        <v>0.99999799999999905</v>
      </c>
      <c r="V160" s="171">
        <v>0.99999799999999905</v>
      </c>
      <c r="W160" s="171">
        <v>0.99999799999999905</v>
      </c>
      <c r="X160" s="171">
        <v>0.99999799999999905</v>
      </c>
      <c r="Y160" s="171">
        <v>0.99999799999999905</v>
      </c>
      <c r="Z160" s="171">
        <v>0.99999799999999905</v>
      </c>
      <c r="AA160" s="171">
        <v>0.99999799999999905</v>
      </c>
      <c r="AB160" s="171">
        <v>0.99999799999999905</v>
      </c>
      <c r="AC160" s="171">
        <v>0.99999799999999905</v>
      </c>
      <c r="AD160" s="171">
        <v>0.99999799999999905</v>
      </c>
      <c r="AE160" s="171">
        <v>0.99999799999999905</v>
      </c>
      <c r="AF160" s="171">
        <v>0.99999799999999905</v>
      </c>
      <c r="AG160" s="171">
        <v>0.99999799999999905</v>
      </c>
      <c r="AH160" s="171">
        <v>0.99999799999999905</v>
      </c>
      <c r="AI160" s="171">
        <v>0.99999799999999905</v>
      </c>
      <c r="AJ160" s="171">
        <v>0.99999799999999905</v>
      </c>
      <c r="AK160" s="171">
        <v>0.99999799999999905</v>
      </c>
      <c r="AL160" s="171">
        <v>0.99999799999999905</v>
      </c>
      <c r="AM160" s="171">
        <v>0.99999799999999905</v>
      </c>
      <c r="AN160" s="171">
        <v>0.99999799999999905</v>
      </c>
    </row>
    <row r="161" spans="1:40" s="171" customFormat="1" x14ac:dyDescent="0.2">
      <c r="A161" s="128" t="s">
        <v>888</v>
      </c>
      <c r="B161" s="171">
        <v>0.99999799999999905</v>
      </c>
      <c r="C161" s="171">
        <v>0.99999799999999905</v>
      </c>
      <c r="D161" s="171">
        <v>0.99999799999999905</v>
      </c>
      <c r="E161" s="171">
        <v>0.99999799999999905</v>
      </c>
      <c r="F161" s="171">
        <v>0.99999799999999905</v>
      </c>
      <c r="G161" s="171">
        <v>0.99999799999999905</v>
      </c>
      <c r="H161" s="171">
        <v>0.99999799999999905</v>
      </c>
      <c r="I161" s="171">
        <v>0.99999799999999905</v>
      </c>
      <c r="J161" s="171">
        <v>0.99999799999999905</v>
      </c>
      <c r="K161" s="171">
        <v>0.99999799999999905</v>
      </c>
      <c r="L161" s="171">
        <v>0.99999799999999905</v>
      </c>
      <c r="M161" s="310">
        <v>0.99999799999999905</v>
      </c>
      <c r="N161" s="171">
        <v>0.99999799999999905</v>
      </c>
      <c r="O161" s="171">
        <v>0.99999799999999905</v>
      </c>
      <c r="P161" s="171">
        <v>0.99999799999999905</v>
      </c>
      <c r="Q161" s="171">
        <v>0.99999799999999905</v>
      </c>
      <c r="R161" s="171">
        <v>0.99999799999999905</v>
      </c>
      <c r="S161" s="171">
        <v>0.99999799999999905</v>
      </c>
      <c r="T161" s="171">
        <v>0.99999799999999905</v>
      </c>
      <c r="U161" s="171">
        <v>0.99999799999999905</v>
      </c>
      <c r="V161" s="171">
        <v>0.99999799999999905</v>
      </c>
      <c r="W161" s="171">
        <v>0.99999799999999905</v>
      </c>
      <c r="X161" s="171">
        <v>0.99999799999999905</v>
      </c>
      <c r="Y161" s="171">
        <v>0.99999799999999905</v>
      </c>
      <c r="Z161" s="171">
        <v>0.99999799999999905</v>
      </c>
      <c r="AA161" s="171">
        <v>0.99999799999999905</v>
      </c>
      <c r="AB161" s="171">
        <v>0.99999799999999905</v>
      </c>
      <c r="AC161" s="171">
        <v>0.99999799999999905</v>
      </c>
      <c r="AD161" s="171">
        <v>0.99999799999999905</v>
      </c>
      <c r="AE161" s="171">
        <v>0.99999799999999905</v>
      </c>
      <c r="AF161" s="171">
        <v>0.99999799999999905</v>
      </c>
      <c r="AG161" s="171">
        <v>0.99999799999999905</v>
      </c>
      <c r="AH161" s="171">
        <v>0.99999799999999905</v>
      </c>
      <c r="AI161" s="171">
        <v>0.99999799999999905</v>
      </c>
      <c r="AJ161" s="171">
        <v>0.99999799999999905</v>
      </c>
      <c r="AK161" s="171">
        <v>0.99999799999999905</v>
      </c>
      <c r="AL161" s="171">
        <v>0.99999799999999905</v>
      </c>
      <c r="AM161" s="171">
        <v>0.99999799999999905</v>
      </c>
      <c r="AN161" s="171">
        <v>0.99999799999999905</v>
      </c>
    </row>
    <row r="162" spans="1:40" s="171" customFormat="1" x14ac:dyDescent="0.2">
      <c r="A162" s="128" t="s">
        <v>889</v>
      </c>
      <c r="B162" s="171">
        <v>0.99999799999999905</v>
      </c>
      <c r="C162" s="171">
        <v>0.99999799999999905</v>
      </c>
      <c r="D162" s="171">
        <v>0.99999799999999905</v>
      </c>
      <c r="E162" s="171">
        <v>0.99999799999999905</v>
      </c>
      <c r="F162" s="171">
        <v>0.99999799999999905</v>
      </c>
      <c r="G162" s="171">
        <v>0.99999799999999905</v>
      </c>
      <c r="H162" s="171">
        <v>0.99999799999999905</v>
      </c>
      <c r="I162" s="171">
        <v>0.99999799999999905</v>
      </c>
      <c r="J162" s="171">
        <v>0.99999799999999905</v>
      </c>
      <c r="K162" s="171">
        <v>0.99999799999999905</v>
      </c>
      <c r="L162" s="171">
        <v>0.99999799999999905</v>
      </c>
      <c r="M162" s="310">
        <v>0.99999799999999905</v>
      </c>
      <c r="N162" s="171">
        <v>0.99999799999999905</v>
      </c>
      <c r="O162" s="171">
        <v>0.99999799999999905</v>
      </c>
      <c r="P162" s="171">
        <v>0.99999799999999905</v>
      </c>
      <c r="Q162" s="171">
        <v>0.99999799999999905</v>
      </c>
      <c r="R162" s="171">
        <v>0.99999799999999905</v>
      </c>
      <c r="S162" s="171">
        <v>0.99999799999999905</v>
      </c>
      <c r="T162" s="171">
        <v>0.99999799999999905</v>
      </c>
      <c r="U162" s="171">
        <v>0.99999799999999905</v>
      </c>
      <c r="V162" s="171">
        <v>0.99999799999999905</v>
      </c>
      <c r="W162" s="171">
        <v>0.99999799999999905</v>
      </c>
      <c r="X162" s="171">
        <v>0.99999799999999905</v>
      </c>
      <c r="Y162" s="171">
        <v>0.99999799999999905</v>
      </c>
      <c r="Z162" s="171">
        <v>0.99999799999999905</v>
      </c>
      <c r="AA162" s="171">
        <v>0.99999799999999905</v>
      </c>
      <c r="AB162" s="171">
        <v>0.99999799999999905</v>
      </c>
      <c r="AC162" s="171">
        <v>0.99999799999999905</v>
      </c>
      <c r="AD162" s="171">
        <v>0.99999799999999905</v>
      </c>
      <c r="AE162" s="171">
        <v>0.99999799999999905</v>
      </c>
      <c r="AF162" s="171">
        <v>0.99999799999999905</v>
      </c>
      <c r="AG162" s="171">
        <v>0.99999799999999905</v>
      </c>
      <c r="AH162" s="171">
        <v>0.99999799999999905</v>
      </c>
      <c r="AI162" s="171">
        <v>0.99999799999999905</v>
      </c>
      <c r="AJ162" s="171">
        <v>0.99999799999999905</v>
      </c>
      <c r="AK162" s="171">
        <v>0.99999799999999905</v>
      </c>
      <c r="AL162" s="171">
        <v>0.99999799999999905</v>
      </c>
      <c r="AM162" s="171">
        <v>0.99999799999999905</v>
      </c>
      <c r="AN162" s="171">
        <v>0.99999799999999905</v>
      </c>
    </row>
    <row r="163" spans="1:40" s="171" customFormat="1" x14ac:dyDescent="0.2">
      <c r="A163" s="128" t="s">
        <v>890</v>
      </c>
      <c r="B163" s="171">
        <v>0.99999799999999905</v>
      </c>
      <c r="C163" s="171">
        <v>0.99999799999999905</v>
      </c>
      <c r="D163" s="171">
        <v>0.99999799999999905</v>
      </c>
      <c r="E163" s="171">
        <v>0.99999799999999905</v>
      </c>
      <c r="F163" s="171">
        <v>0.99999799999999905</v>
      </c>
      <c r="G163" s="171">
        <v>0.99999799999999905</v>
      </c>
      <c r="H163" s="171">
        <v>0.99999799999999905</v>
      </c>
      <c r="I163" s="171">
        <v>0.99999799999999905</v>
      </c>
      <c r="J163" s="171">
        <v>0.99999799999999905</v>
      </c>
      <c r="K163" s="171">
        <v>0.99999799999999905</v>
      </c>
      <c r="L163" s="171">
        <v>0.99999799999999905</v>
      </c>
      <c r="M163" s="310">
        <v>0.99999799999999905</v>
      </c>
      <c r="N163" s="171">
        <v>0.99999799999999905</v>
      </c>
      <c r="O163" s="171">
        <v>0.99999799999999905</v>
      </c>
      <c r="P163" s="171">
        <v>0.99999799999999905</v>
      </c>
      <c r="Q163" s="171">
        <v>0.99999799999999905</v>
      </c>
      <c r="R163" s="171">
        <v>0.99999799999999905</v>
      </c>
      <c r="S163" s="171">
        <v>0.99999799999999905</v>
      </c>
      <c r="T163" s="171">
        <v>0.99999799999999905</v>
      </c>
      <c r="U163" s="171">
        <v>0.99999799999999905</v>
      </c>
      <c r="V163" s="171">
        <v>0.99999799999999905</v>
      </c>
      <c r="W163" s="171">
        <v>0.99999799999999905</v>
      </c>
      <c r="X163" s="171">
        <v>0.99999799999999905</v>
      </c>
      <c r="Y163" s="171">
        <v>0.99999799999999905</v>
      </c>
      <c r="Z163" s="171">
        <v>0.99999799999999905</v>
      </c>
      <c r="AA163" s="171">
        <v>0.99999799999999905</v>
      </c>
      <c r="AB163" s="171">
        <v>0.99999799999999905</v>
      </c>
      <c r="AC163" s="171">
        <v>0.99999799999999905</v>
      </c>
      <c r="AD163" s="171">
        <v>0.99999799999999905</v>
      </c>
      <c r="AE163" s="171">
        <v>0.99999799999999905</v>
      </c>
      <c r="AF163" s="171">
        <v>0.99999799999999905</v>
      </c>
      <c r="AG163" s="171">
        <v>0.99999799999999905</v>
      </c>
      <c r="AH163" s="171">
        <v>0.99999799999999905</v>
      </c>
      <c r="AI163" s="171">
        <v>0.99999799999999905</v>
      </c>
      <c r="AJ163" s="171">
        <v>0.99999799999999905</v>
      </c>
      <c r="AK163" s="171">
        <v>0.99999799999999905</v>
      </c>
      <c r="AL163" s="171">
        <v>0.99999799999999905</v>
      </c>
      <c r="AM163" s="171">
        <v>0.99999799999999905</v>
      </c>
      <c r="AN163" s="171">
        <v>0.99999799999999905</v>
      </c>
    </row>
    <row r="164" spans="1:40" s="171" customFormat="1" x14ac:dyDescent="0.2">
      <c r="A164" s="128" t="s">
        <v>891</v>
      </c>
      <c r="B164" s="171">
        <v>0.99999799999999905</v>
      </c>
      <c r="C164" s="171">
        <v>0.99999799999999905</v>
      </c>
      <c r="D164" s="171">
        <v>0.99999799999999905</v>
      </c>
      <c r="E164" s="171">
        <v>0.99999799999999905</v>
      </c>
      <c r="F164" s="171">
        <v>0.99999799999999905</v>
      </c>
      <c r="G164" s="171">
        <v>0.99999799999999905</v>
      </c>
      <c r="H164" s="171">
        <v>0.99999799999999905</v>
      </c>
      <c r="I164" s="171">
        <v>0.99999799999999905</v>
      </c>
      <c r="J164" s="171">
        <v>0.99999799999999905</v>
      </c>
      <c r="K164" s="171">
        <v>0.99999799999999905</v>
      </c>
      <c r="L164" s="171">
        <v>0.99999799999999905</v>
      </c>
      <c r="M164" s="310">
        <v>0.99999799999999905</v>
      </c>
      <c r="N164" s="171">
        <v>0.99999799999999905</v>
      </c>
      <c r="O164" s="171">
        <v>0.99999799999999905</v>
      </c>
      <c r="P164" s="171">
        <v>0.99999799999999905</v>
      </c>
      <c r="Q164" s="171">
        <v>0.99999799999999905</v>
      </c>
      <c r="R164" s="171">
        <v>0.99999799999999905</v>
      </c>
      <c r="S164" s="171">
        <v>0.99999799999999905</v>
      </c>
      <c r="T164" s="171">
        <v>0.99999799999999905</v>
      </c>
      <c r="U164" s="171">
        <v>0.99999799999999905</v>
      </c>
      <c r="V164" s="171">
        <v>0.99999799999999905</v>
      </c>
      <c r="W164" s="171">
        <v>0.99999799999999905</v>
      </c>
      <c r="X164" s="171">
        <v>0.99999799999999905</v>
      </c>
      <c r="Y164" s="171">
        <v>0.99999799999999905</v>
      </c>
      <c r="Z164" s="171">
        <v>0.99999799999999905</v>
      </c>
      <c r="AA164" s="171">
        <v>0.99999799999999905</v>
      </c>
      <c r="AB164" s="171">
        <v>0.99999799999999905</v>
      </c>
      <c r="AC164" s="171">
        <v>0.99999799999999905</v>
      </c>
      <c r="AD164" s="171">
        <v>0.99999799999999905</v>
      </c>
      <c r="AE164" s="171">
        <v>0.99999799999999905</v>
      </c>
      <c r="AF164" s="171">
        <v>0.99999799999999905</v>
      </c>
      <c r="AG164" s="171">
        <v>0.99999799999999905</v>
      </c>
      <c r="AH164" s="171">
        <v>0.99999799999999905</v>
      </c>
      <c r="AI164" s="171">
        <v>0.99999799999999905</v>
      </c>
      <c r="AJ164" s="171">
        <v>0.99999799999999905</v>
      </c>
      <c r="AK164" s="171">
        <v>0.99999799999999905</v>
      </c>
      <c r="AL164" s="171">
        <v>0.99999799999999905</v>
      </c>
      <c r="AM164" s="171">
        <v>0.99999799999999905</v>
      </c>
      <c r="AN164" s="171">
        <v>0.99999799999999905</v>
      </c>
    </row>
    <row r="165" spans="1:40" s="171" customFormat="1" x14ac:dyDescent="0.2">
      <c r="A165" s="128" t="s">
        <v>892</v>
      </c>
      <c r="B165" s="171">
        <v>1</v>
      </c>
      <c r="C165" s="171">
        <v>1</v>
      </c>
      <c r="D165" s="171">
        <v>1</v>
      </c>
      <c r="E165" s="171">
        <v>1</v>
      </c>
      <c r="F165" s="171">
        <v>1</v>
      </c>
      <c r="G165" s="171">
        <v>1</v>
      </c>
      <c r="H165" s="171">
        <v>1</v>
      </c>
      <c r="I165" s="171">
        <v>1</v>
      </c>
      <c r="J165" s="171">
        <v>1</v>
      </c>
      <c r="K165" s="171">
        <v>1</v>
      </c>
      <c r="L165" s="171">
        <v>1</v>
      </c>
      <c r="M165" s="310">
        <v>1</v>
      </c>
      <c r="N165" s="171">
        <v>1</v>
      </c>
      <c r="O165" s="171">
        <v>1</v>
      </c>
      <c r="P165" s="171">
        <v>1</v>
      </c>
      <c r="Q165" s="171">
        <v>1</v>
      </c>
      <c r="R165" s="171">
        <v>1</v>
      </c>
      <c r="S165" s="171">
        <v>1</v>
      </c>
      <c r="T165" s="171">
        <v>1</v>
      </c>
      <c r="U165" s="171">
        <v>1</v>
      </c>
      <c r="V165" s="171">
        <v>1</v>
      </c>
      <c r="W165" s="171">
        <v>1</v>
      </c>
      <c r="X165" s="171">
        <v>1</v>
      </c>
      <c r="Y165" s="171">
        <v>1</v>
      </c>
      <c r="Z165" s="171">
        <v>1</v>
      </c>
      <c r="AA165" s="171">
        <v>1</v>
      </c>
      <c r="AB165" s="171">
        <v>1</v>
      </c>
      <c r="AC165" s="171">
        <v>1</v>
      </c>
      <c r="AD165" s="171">
        <v>1</v>
      </c>
      <c r="AE165" s="171">
        <v>1</v>
      </c>
      <c r="AF165" s="171">
        <v>1</v>
      </c>
      <c r="AG165" s="171">
        <v>1</v>
      </c>
      <c r="AH165" s="171">
        <v>1</v>
      </c>
      <c r="AI165" s="171">
        <v>1</v>
      </c>
      <c r="AJ165" s="171">
        <v>1</v>
      </c>
      <c r="AK165" s="171">
        <v>1</v>
      </c>
      <c r="AL165" s="171">
        <v>1</v>
      </c>
      <c r="AM165" s="171">
        <v>1</v>
      </c>
      <c r="AN165" s="171">
        <v>1</v>
      </c>
    </row>
    <row r="166" spans="1:40" s="171" customFormat="1" x14ac:dyDescent="0.2">
      <c r="A166" s="128" t="s">
        <v>893</v>
      </c>
      <c r="B166" s="171">
        <v>1</v>
      </c>
      <c r="C166" s="171">
        <v>1</v>
      </c>
      <c r="D166" s="171">
        <v>1</v>
      </c>
      <c r="E166" s="171">
        <v>1</v>
      </c>
      <c r="F166" s="171">
        <v>1</v>
      </c>
      <c r="G166" s="171">
        <v>1</v>
      </c>
      <c r="H166" s="171">
        <v>1</v>
      </c>
      <c r="I166" s="171">
        <v>1</v>
      </c>
      <c r="J166" s="171">
        <v>1</v>
      </c>
      <c r="K166" s="171">
        <v>1</v>
      </c>
      <c r="L166" s="171">
        <v>1</v>
      </c>
      <c r="M166" s="310">
        <v>1</v>
      </c>
      <c r="N166" s="171">
        <v>1</v>
      </c>
      <c r="O166" s="171">
        <v>1</v>
      </c>
      <c r="P166" s="171">
        <v>1</v>
      </c>
      <c r="Q166" s="171">
        <v>1</v>
      </c>
      <c r="R166" s="171">
        <v>1</v>
      </c>
      <c r="S166" s="171">
        <v>1</v>
      </c>
      <c r="T166" s="171">
        <v>1</v>
      </c>
      <c r="U166" s="171">
        <v>1</v>
      </c>
      <c r="V166" s="171">
        <v>1</v>
      </c>
      <c r="W166" s="171">
        <v>1</v>
      </c>
      <c r="X166" s="171">
        <v>1</v>
      </c>
      <c r="Y166" s="171">
        <v>1</v>
      </c>
      <c r="Z166" s="171">
        <v>1</v>
      </c>
      <c r="AA166" s="171">
        <v>1</v>
      </c>
      <c r="AB166" s="171">
        <v>1</v>
      </c>
      <c r="AC166" s="171">
        <v>1</v>
      </c>
      <c r="AD166" s="171">
        <v>1</v>
      </c>
      <c r="AE166" s="171">
        <v>1</v>
      </c>
      <c r="AF166" s="171">
        <v>1</v>
      </c>
      <c r="AG166" s="171">
        <v>1</v>
      </c>
      <c r="AH166" s="171">
        <v>1</v>
      </c>
      <c r="AI166" s="171">
        <v>1</v>
      </c>
      <c r="AJ166" s="171">
        <v>1</v>
      </c>
      <c r="AK166" s="171">
        <v>1</v>
      </c>
      <c r="AL166" s="171">
        <v>1</v>
      </c>
      <c r="AM166" s="171">
        <v>1</v>
      </c>
      <c r="AN166" s="171">
        <v>1</v>
      </c>
    </row>
    <row r="167" spans="1:40" s="171" customFormat="1" x14ac:dyDescent="0.2">
      <c r="A167" s="128" t="s">
        <v>894</v>
      </c>
      <c r="B167" s="171">
        <v>1</v>
      </c>
      <c r="C167" s="171">
        <v>1</v>
      </c>
      <c r="D167" s="171">
        <v>1</v>
      </c>
      <c r="E167" s="171">
        <v>1</v>
      </c>
      <c r="F167" s="171">
        <v>1</v>
      </c>
      <c r="G167" s="171">
        <v>1</v>
      </c>
      <c r="H167" s="171">
        <v>1</v>
      </c>
      <c r="I167" s="171">
        <v>1</v>
      </c>
      <c r="J167" s="171">
        <v>1</v>
      </c>
      <c r="K167" s="171">
        <v>1</v>
      </c>
      <c r="L167" s="171">
        <v>1</v>
      </c>
      <c r="M167" s="310">
        <v>1</v>
      </c>
      <c r="N167" s="171">
        <v>1</v>
      </c>
      <c r="O167" s="171">
        <v>1</v>
      </c>
      <c r="P167" s="171">
        <v>1</v>
      </c>
      <c r="Q167" s="171">
        <v>1</v>
      </c>
      <c r="R167" s="171">
        <v>1</v>
      </c>
      <c r="S167" s="171">
        <v>1</v>
      </c>
      <c r="T167" s="171">
        <v>1</v>
      </c>
      <c r="U167" s="171">
        <v>1</v>
      </c>
      <c r="V167" s="171">
        <v>1</v>
      </c>
      <c r="W167" s="171">
        <v>1</v>
      </c>
      <c r="X167" s="171">
        <v>1</v>
      </c>
      <c r="Y167" s="171">
        <v>1</v>
      </c>
      <c r="Z167" s="171">
        <v>1</v>
      </c>
      <c r="AA167" s="171">
        <v>1</v>
      </c>
      <c r="AB167" s="171">
        <v>1</v>
      </c>
      <c r="AC167" s="171">
        <v>1</v>
      </c>
      <c r="AD167" s="171">
        <v>1</v>
      </c>
      <c r="AE167" s="171">
        <v>1</v>
      </c>
      <c r="AF167" s="171">
        <v>1</v>
      </c>
      <c r="AG167" s="171">
        <v>1</v>
      </c>
      <c r="AH167" s="171">
        <v>1</v>
      </c>
      <c r="AI167" s="171">
        <v>1</v>
      </c>
      <c r="AJ167" s="171">
        <v>1</v>
      </c>
      <c r="AK167" s="171">
        <v>1</v>
      </c>
      <c r="AL167" s="171">
        <v>1</v>
      </c>
      <c r="AM167" s="171">
        <v>1</v>
      </c>
      <c r="AN167" s="171">
        <v>1</v>
      </c>
    </row>
    <row r="168" spans="1:40" s="171" customFormat="1" x14ac:dyDescent="0.2">
      <c r="A168" s="128" t="s">
        <v>895</v>
      </c>
      <c r="B168" s="171">
        <v>1</v>
      </c>
      <c r="C168" s="171">
        <v>1</v>
      </c>
      <c r="D168" s="171">
        <v>1</v>
      </c>
      <c r="E168" s="171">
        <v>1</v>
      </c>
      <c r="F168" s="171">
        <v>1</v>
      </c>
      <c r="G168" s="171">
        <v>1</v>
      </c>
      <c r="H168" s="171">
        <v>1</v>
      </c>
      <c r="I168" s="171">
        <v>1</v>
      </c>
      <c r="J168" s="171">
        <v>1</v>
      </c>
      <c r="K168" s="171">
        <v>1</v>
      </c>
      <c r="L168" s="171">
        <v>1</v>
      </c>
      <c r="M168" s="310">
        <v>1</v>
      </c>
      <c r="N168" s="171">
        <v>1</v>
      </c>
      <c r="O168" s="171">
        <v>1</v>
      </c>
      <c r="P168" s="171">
        <v>1</v>
      </c>
      <c r="Q168" s="171">
        <v>1</v>
      </c>
      <c r="R168" s="171">
        <v>1</v>
      </c>
      <c r="S168" s="171">
        <v>1</v>
      </c>
      <c r="T168" s="171">
        <v>1</v>
      </c>
      <c r="U168" s="171">
        <v>1</v>
      </c>
      <c r="V168" s="171">
        <v>1</v>
      </c>
      <c r="W168" s="171">
        <v>1</v>
      </c>
      <c r="X168" s="171">
        <v>1</v>
      </c>
      <c r="Y168" s="171">
        <v>1</v>
      </c>
      <c r="Z168" s="171">
        <v>1</v>
      </c>
      <c r="AA168" s="171">
        <v>1</v>
      </c>
      <c r="AB168" s="171">
        <v>1</v>
      </c>
      <c r="AC168" s="171">
        <v>1</v>
      </c>
      <c r="AD168" s="171">
        <v>1</v>
      </c>
      <c r="AE168" s="171">
        <v>1</v>
      </c>
      <c r="AF168" s="171">
        <v>1</v>
      </c>
      <c r="AG168" s="171">
        <v>1</v>
      </c>
      <c r="AH168" s="171">
        <v>1</v>
      </c>
      <c r="AI168" s="171">
        <v>1</v>
      </c>
      <c r="AJ168" s="171">
        <v>1</v>
      </c>
      <c r="AK168" s="171">
        <v>1</v>
      </c>
      <c r="AL168" s="171">
        <v>1</v>
      </c>
      <c r="AM168" s="171">
        <v>1</v>
      </c>
      <c r="AN168" s="171">
        <v>1</v>
      </c>
    </row>
    <row r="169" spans="1:40" s="171" customFormat="1" x14ac:dyDescent="0.2">
      <c r="A169" s="128" t="s">
        <v>896</v>
      </c>
      <c r="B169" s="171">
        <v>1</v>
      </c>
      <c r="C169" s="171">
        <v>1</v>
      </c>
      <c r="D169" s="171">
        <v>1</v>
      </c>
      <c r="E169" s="171">
        <v>1</v>
      </c>
      <c r="F169" s="171">
        <v>1</v>
      </c>
      <c r="G169" s="171">
        <v>1</v>
      </c>
      <c r="H169" s="171">
        <v>1</v>
      </c>
      <c r="I169" s="171">
        <v>1</v>
      </c>
      <c r="J169" s="171">
        <v>1</v>
      </c>
      <c r="K169" s="171">
        <v>1</v>
      </c>
      <c r="L169" s="171">
        <v>1</v>
      </c>
      <c r="M169" s="310">
        <v>1</v>
      </c>
      <c r="N169" s="171">
        <v>1</v>
      </c>
      <c r="O169" s="171">
        <v>1</v>
      </c>
      <c r="P169" s="171">
        <v>1</v>
      </c>
      <c r="Q169" s="171">
        <v>1</v>
      </c>
      <c r="R169" s="171">
        <v>1</v>
      </c>
      <c r="S169" s="171">
        <v>1</v>
      </c>
      <c r="T169" s="171">
        <v>1</v>
      </c>
      <c r="U169" s="171">
        <v>1</v>
      </c>
      <c r="V169" s="171">
        <v>1</v>
      </c>
      <c r="W169" s="171">
        <v>1</v>
      </c>
      <c r="X169" s="171">
        <v>1</v>
      </c>
      <c r="Y169" s="171">
        <v>1</v>
      </c>
      <c r="Z169" s="171">
        <v>1</v>
      </c>
      <c r="AA169" s="171">
        <v>1</v>
      </c>
      <c r="AB169" s="171">
        <v>1</v>
      </c>
      <c r="AC169" s="171">
        <v>1</v>
      </c>
      <c r="AD169" s="171">
        <v>1</v>
      </c>
      <c r="AE169" s="171">
        <v>1</v>
      </c>
      <c r="AF169" s="171">
        <v>1</v>
      </c>
      <c r="AG169" s="171">
        <v>1</v>
      </c>
      <c r="AH169" s="171">
        <v>1</v>
      </c>
      <c r="AI169" s="171">
        <v>1</v>
      </c>
      <c r="AJ169" s="171">
        <v>1</v>
      </c>
      <c r="AK169" s="171">
        <v>1</v>
      </c>
      <c r="AL169" s="171">
        <v>1</v>
      </c>
      <c r="AM169" s="171">
        <v>1</v>
      </c>
      <c r="AN169" s="171">
        <v>1</v>
      </c>
    </row>
    <row r="170" spans="1:40" s="171" customFormat="1" x14ac:dyDescent="0.2">
      <c r="A170" s="128" t="s">
        <v>897</v>
      </c>
      <c r="B170" s="171">
        <v>1</v>
      </c>
      <c r="C170" s="171">
        <v>1</v>
      </c>
      <c r="D170" s="171">
        <v>1</v>
      </c>
      <c r="E170" s="171">
        <v>1</v>
      </c>
      <c r="F170" s="171">
        <v>1</v>
      </c>
      <c r="G170" s="171">
        <v>1</v>
      </c>
      <c r="H170" s="171">
        <v>1</v>
      </c>
      <c r="I170" s="171">
        <v>1</v>
      </c>
      <c r="J170" s="171">
        <v>1</v>
      </c>
      <c r="K170" s="171">
        <v>1</v>
      </c>
      <c r="L170" s="171">
        <v>1</v>
      </c>
      <c r="M170" s="310">
        <v>1</v>
      </c>
      <c r="N170" s="171">
        <v>1</v>
      </c>
      <c r="O170" s="171">
        <v>1</v>
      </c>
      <c r="P170" s="171">
        <v>1</v>
      </c>
      <c r="Q170" s="171">
        <v>1</v>
      </c>
      <c r="R170" s="171">
        <v>1</v>
      </c>
      <c r="S170" s="171">
        <v>1</v>
      </c>
      <c r="T170" s="171">
        <v>1</v>
      </c>
      <c r="U170" s="171">
        <v>1</v>
      </c>
      <c r="V170" s="171">
        <v>1</v>
      </c>
      <c r="W170" s="171">
        <v>1</v>
      </c>
      <c r="X170" s="171">
        <v>1</v>
      </c>
      <c r="Y170" s="171">
        <v>1</v>
      </c>
      <c r="Z170" s="171">
        <v>1</v>
      </c>
      <c r="AA170" s="171">
        <v>1</v>
      </c>
      <c r="AB170" s="171">
        <v>1</v>
      </c>
      <c r="AC170" s="171">
        <v>1</v>
      </c>
      <c r="AD170" s="171">
        <v>1</v>
      </c>
      <c r="AE170" s="171">
        <v>1</v>
      </c>
      <c r="AF170" s="171">
        <v>1</v>
      </c>
      <c r="AG170" s="171">
        <v>1</v>
      </c>
      <c r="AH170" s="171">
        <v>1</v>
      </c>
      <c r="AI170" s="171">
        <v>1</v>
      </c>
      <c r="AJ170" s="171">
        <v>1</v>
      </c>
      <c r="AK170" s="171">
        <v>1</v>
      </c>
      <c r="AL170" s="171">
        <v>1</v>
      </c>
      <c r="AM170" s="171">
        <v>1</v>
      </c>
      <c r="AN170" s="171">
        <v>1</v>
      </c>
    </row>
    <row r="171" spans="1:40" s="171" customFormat="1" x14ac:dyDescent="0.2">
      <c r="A171" s="128" t="s">
        <v>898</v>
      </c>
      <c r="B171" s="171">
        <v>1</v>
      </c>
      <c r="C171" s="171">
        <v>1</v>
      </c>
      <c r="D171" s="171">
        <v>1</v>
      </c>
      <c r="E171" s="171">
        <v>1</v>
      </c>
      <c r="F171" s="171">
        <v>1</v>
      </c>
      <c r="G171" s="171">
        <v>1</v>
      </c>
      <c r="H171" s="171">
        <v>1</v>
      </c>
      <c r="I171" s="171">
        <v>1</v>
      </c>
      <c r="J171" s="171">
        <v>1</v>
      </c>
      <c r="K171" s="171">
        <v>1</v>
      </c>
      <c r="L171" s="171">
        <v>1</v>
      </c>
      <c r="M171" s="310">
        <v>1</v>
      </c>
      <c r="N171" s="171">
        <v>1</v>
      </c>
      <c r="O171" s="171">
        <v>1</v>
      </c>
      <c r="P171" s="171">
        <v>1</v>
      </c>
      <c r="Q171" s="171">
        <v>1</v>
      </c>
      <c r="R171" s="171">
        <v>1</v>
      </c>
      <c r="S171" s="171">
        <v>1</v>
      </c>
      <c r="T171" s="171">
        <v>1</v>
      </c>
      <c r="U171" s="171">
        <v>1</v>
      </c>
      <c r="V171" s="171">
        <v>1</v>
      </c>
      <c r="W171" s="171">
        <v>1</v>
      </c>
      <c r="X171" s="171">
        <v>1</v>
      </c>
      <c r="Y171" s="171">
        <v>1</v>
      </c>
      <c r="Z171" s="171">
        <v>1</v>
      </c>
      <c r="AA171" s="171">
        <v>1</v>
      </c>
      <c r="AB171" s="171">
        <v>1</v>
      </c>
      <c r="AC171" s="171">
        <v>1</v>
      </c>
      <c r="AD171" s="171">
        <v>1</v>
      </c>
      <c r="AE171" s="171">
        <v>1</v>
      </c>
      <c r="AF171" s="171">
        <v>1</v>
      </c>
      <c r="AG171" s="171">
        <v>1</v>
      </c>
      <c r="AH171" s="171">
        <v>1</v>
      </c>
      <c r="AI171" s="171">
        <v>1</v>
      </c>
      <c r="AJ171" s="171">
        <v>1</v>
      </c>
      <c r="AK171" s="171">
        <v>1</v>
      </c>
      <c r="AL171" s="171">
        <v>1</v>
      </c>
      <c r="AM171" s="171">
        <v>1</v>
      </c>
      <c r="AN171" s="171">
        <v>1</v>
      </c>
    </row>
    <row r="172" spans="1:40" s="171" customFormat="1" x14ac:dyDescent="0.2">
      <c r="A172" s="128" t="s">
        <v>899</v>
      </c>
      <c r="B172" s="171">
        <v>0.99999799999999905</v>
      </c>
      <c r="C172" s="171">
        <v>0.99999799999999905</v>
      </c>
      <c r="D172" s="171">
        <v>0.99999799999999905</v>
      </c>
      <c r="E172" s="171">
        <v>0.99999799999999905</v>
      </c>
      <c r="F172" s="171">
        <v>0.99999799999999905</v>
      </c>
      <c r="G172" s="171">
        <v>0.99999799999999905</v>
      </c>
      <c r="H172" s="171">
        <v>0.99999799999999905</v>
      </c>
      <c r="I172" s="171">
        <v>0.99999799999999905</v>
      </c>
      <c r="J172" s="171">
        <v>0.99999799999999905</v>
      </c>
      <c r="K172" s="171">
        <v>0.99999799999999905</v>
      </c>
      <c r="L172" s="171">
        <v>0.99999799999999905</v>
      </c>
      <c r="M172" s="310">
        <v>0.99999799999999905</v>
      </c>
      <c r="N172" s="171">
        <v>0.99999799999999905</v>
      </c>
      <c r="O172" s="171">
        <v>0.99999799999999905</v>
      </c>
      <c r="P172" s="171">
        <v>0.99999799999999905</v>
      </c>
      <c r="Q172" s="171">
        <v>0.99999799999999905</v>
      </c>
      <c r="R172" s="171">
        <v>0.99999799999999905</v>
      </c>
      <c r="S172" s="171">
        <v>0.99999799999999905</v>
      </c>
      <c r="T172" s="171">
        <v>0.99999799999999905</v>
      </c>
      <c r="U172" s="171">
        <v>0.99999799999999905</v>
      </c>
      <c r="V172" s="171">
        <v>0.99999799999999905</v>
      </c>
      <c r="W172" s="171">
        <v>0.99999799999999905</v>
      </c>
      <c r="X172" s="171">
        <v>0.99999799999999905</v>
      </c>
      <c r="Y172" s="171">
        <v>0.99999799999999905</v>
      </c>
      <c r="Z172" s="171">
        <v>0.99999799999999905</v>
      </c>
      <c r="AA172" s="171">
        <v>0.99999799999999905</v>
      </c>
      <c r="AB172" s="171">
        <v>0.99999799999999905</v>
      </c>
      <c r="AC172" s="171">
        <v>0.99999799999999905</v>
      </c>
      <c r="AD172" s="171">
        <v>0.99999799999999905</v>
      </c>
      <c r="AE172" s="171">
        <v>0.99999799999999905</v>
      </c>
      <c r="AF172" s="171">
        <v>0.99999799999999905</v>
      </c>
      <c r="AG172" s="171">
        <v>0.99999799999999905</v>
      </c>
      <c r="AH172" s="171">
        <v>0.99999799999999905</v>
      </c>
      <c r="AI172" s="171">
        <v>0.99999799999999905</v>
      </c>
      <c r="AJ172" s="171">
        <v>0.99999799999999905</v>
      </c>
      <c r="AK172" s="171">
        <v>0.99999799999999905</v>
      </c>
      <c r="AL172" s="171">
        <v>0.99999799999999905</v>
      </c>
      <c r="AM172" s="171">
        <v>0.99999799999999905</v>
      </c>
      <c r="AN172" s="171">
        <v>0.99999799999999905</v>
      </c>
    </row>
    <row r="173" spans="1:40" s="171" customFormat="1" x14ac:dyDescent="0.2">
      <c r="A173" s="172" t="s">
        <v>900</v>
      </c>
      <c r="B173" s="171">
        <v>0.99999799999999905</v>
      </c>
      <c r="C173" s="171">
        <v>0.99999799999999905</v>
      </c>
      <c r="D173" s="171">
        <v>0.99999799999999905</v>
      </c>
      <c r="E173" s="171">
        <v>0.99999799999999905</v>
      </c>
      <c r="F173" s="171">
        <v>0.99999799999999905</v>
      </c>
      <c r="G173" s="171">
        <v>0.99999799999999905</v>
      </c>
      <c r="H173" s="171">
        <v>0.99999799999999905</v>
      </c>
      <c r="I173" s="171">
        <v>0.99999799999999905</v>
      </c>
      <c r="J173" s="171">
        <v>0.99999799999999905</v>
      </c>
      <c r="K173" s="171">
        <v>0.99999799999999905</v>
      </c>
      <c r="L173" s="171">
        <v>0.99999799999999905</v>
      </c>
      <c r="M173" s="310">
        <v>0.99999799999999905</v>
      </c>
      <c r="N173" s="171">
        <v>0.99999799999999905</v>
      </c>
      <c r="O173" s="171">
        <v>0.99999799999999905</v>
      </c>
      <c r="P173" s="171">
        <v>0.99999799999999905</v>
      </c>
      <c r="Q173" s="171">
        <v>0.99999799999999905</v>
      </c>
      <c r="R173" s="171">
        <v>0.99999799999999905</v>
      </c>
      <c r="S173" s="171">
        <v>0.99999799999999905</v>
      </c>
      <c r="T173" s="171">
        <v>0.99999799999999905</v>
      </c>
      <c r="U173" s="171">
        <v>0.99999799999999905</v>
      </c>
      <c r="V173" s="171">
        <v>0.99999799999999905</v>
      </c>
      <c r="W173" s="171">
        <v>0.99999799999999905</v>
      </c>
      <c r="X173" s="171">
        <v>0.99999799999999905</v>
      </c>
      <c r="Y173" s="171">
        <v>0.99999799999999905</v>
      </c>
      <c r="Z173" s="171">
        <v>0.99999799999999905</v>
      </c>
      <c r="AA173" s="171">
        <v>0.99999799999999905</v>
      </c>
      <c r="AB173" s="171">
        <v>0.99999799999999905</v>
      </c>
      <c r="AC173" s="171">
        <v>0.99999799999999905</v>
      </c>
      <c r="AD173" s="171">
        <v>0.99999799999999905</v>
      </c>
      <c r="AE173" s="171">
        <v>0.99999799999999905</v>
      </c>
      <c r="AF173" s="171">
        <v>0.99999799999999905</v>
      </c>
      <c r="AG173" s="171">
        <v>0.99999799999999905</v>
      </c>
      <c r="AH173" s="171">
        <v>0.99999799999999905</v>
      </c>
      <c r="AI173" s="171">
        <v>0.99999799999999905</v>
      </c>
      <c r="AJ173" s="171">
        <v>0.99999799999999905</v>
      </c>
      <c r="AK173" s="171">
        <v>0.99999799999999905</v>
      </c>
      <c r="AL173" s="171">
        <v>0.99999799999999905</v>
      </c>
      <c r="AM173" s="171">
        <v>0.99999799999999905</v>
      </c>
      <c r="AN173" s="171">
        <v>0.99999799999999905</v>
      </c>
    </row>
    <row r="174" spans="1:40" s="171" customFormat="1" x14ac:dyDescent="0.2">
      <c r="A174" s="172" t="s">
        <v>901</v>
      </c>
      <c r="B174" s="171">
        <v>0</v>
      </c>
      <c r="C174" s="171">
        <v>0</v>
      </c>
      <c r="D174" s="171">
        <v>0</v>
      </c>
      <c r="E174" s="171">
        <v>0</v>
      </c>
      <c r="F174" s="171">
        <v>0</v>
      </c>
      <c r="G174" s="171">
        <v>0</v>
      </c>
      <c r="H174" s="171">
        <v>0</v>
      </c>
      <c r="I174" s="171">
        <v>0</v>
      </c>
      <c r="J174" s="171">
        <v>0</v>
      </c>
      <c r="K174" s="171">
        <v>0</v>
      </c>
      <c r="L174" s="171">
        <v>0</v>
      </c>
      <c r="M174" s="310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171">
        <v>0</v>
      </c>
      <c r="V174" s="171">
        <v>0</v>
      </c>
      <c r="W174" s="171">
        <v>0</v>
      </c>
      <c r="X174" s="171">
        <v>0</v>
      </c>
      <c r="Y174" s="171">
        <v>0</v>
      </c>
      <c r="Z174" s="171">
        <v>0</v>
      </c>
      <c r="AA174" s="171">
        <v>0</v>
      </c>
      <c r="AB174" s="171">
        <v>0</v>
      </c>
      <c r="AC174" s="171">
        <v>0</v>
      </c>
      <c r="AD174" s="171">
        <v>0</v>
      </c>
      <c r="AE174" s="171">
        <v>0</v>
      </c>
      <c r="AF174" s="171">
        <v>0</v>
      </c>
      <c r="AG174" s="171">
        <v>0</v>
      </c>
      <c r="AH174" s="171">
        <v>0</v>
      </c>
      <c r="AI174" s="171">
        <v>0</v>
      </c>
      <c r="AJ174" s="171">
        <v>0</v>
      </c>
      <c r="AK174" s="171">
        <v>0</v>
      </c>
      <c r="AL174" s="171">
        <v>0</v>
      </c>
      <c r="AM174" s="171">
        <v>0</v>
      </c>
      <c r="AN174" s="171">
        <v>0</v>
      </c>
    </row>
    <row r="175" spans="1:40" x14ac:dyDescent="0.2">
      <c r="A175" s="27" t="s">
        <v>902</v>
      </c>
    </row>
    <row r="176" spans="1:40" x14ac:dyDescent="0.2">
      <c r="A176" s="30" t="s">
        <v>903</v>
      </c>
    </row>
    <row r="177" spans="1:40" x14ac:dyDescent="0.2">
      <c r="A177" s="27" t="s">
        <v>904</v>
      </c>
    </row>
    <row r="178" spans="1:40" s="171" customFormat="1" x14ac:dyDescent="0.2">
      <c r="A178" s="128" t="s">
        <v>905</v>
      </c>
      <c r="B178" s="171">
        <v>0</v>
      </c>
      <c r="C178" s="171">
        <v>0</v>
      </c>
      <c r="D178" s="171">
        <v>0</v>
      </c>
      <c r="E178" s="171">
        <v>0</v>
      </c>
      <c r="F178" s="171">
        <v>0</v>
      </c>
      <c r="G178" s="171">
        <v>0</v>
      </c>
      <c r="H178" s="171">
        <v>0</v>
      </c>
      <c r="I178" s="171">
        <v>0</v>
      </c>
      <c r="J178" s="171">
        <v>0</v>
      </c>
      <c r="K178" s="171">
        <v>0</v>
      </c>
      <c r="L178" s="171">
        <v>0</v>
      </c>
      <c r="M178" s="310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171">
        <v>0</v>
      </c>
      <c r="V178" s="171">
        <v>0</v>
      </c>
      <c r="W178" s="171">
        <v>0</v>
      </c>
      <c r="X178" s="171">
        <v>0</v>
      </c>
      <c r="Y178" s="171">
        <v>0</v>
      </c>
      <c r="Z178" s="171">
        <v>0</v>
      </c>
      <c r="AA178" s="171">
        <v>0</v>
      </c>
      <c r="AB178" s="171">
        <v>0</v>
      </c>
      <c r="AC178" s="171">
        <v>0</v>
      </c>
      <c r="AD178" s="171">
        <v>0</v>
      </c>
      <c r="AE178" s="171">
        <v>0</v>
      </c>
      <c r="AF178" s="171">
        <v>0</v>
      </c>
      <c r="AG178" s="171">
        <v>0</v>
      </c>
      <c r="AH178" s="171">
        <v>0</v>
      </c>
      <c r="AI178" s="171">
        <v>0</v>
      </c>
      <c r="AJ178" s="171">
        <v>0</v>
      </c>
      <c r="AK178" s="171">
        <v>0</v>
      </c>
      <c r="AL178" s="171">
        <v>0</v>
      </c>
      <c r="AM178" s="171">
        <v>0</v>
      </c>
      <c r="AN178" s="171">
        <v>0</v>
      </c>
    </row>
    <row r="179" spans="1:40" x14ac:dyDescent="0.2">
      <c r="A179" s="27" t="s">
        <v>906</v>
      </c>
    </row>
    <row r="180" spans="1:40" s="171" customFormat="1" x14ac:dyDescent="0.2">
      <c r="A180" s="128" t="s">
        <v>907</v>
      </c>
      <c r="M180" s="310"/>
    </row>
    <row r="181" spans="1:40" s="171" customFormat="1" x14ac:dyDescent="0.2">
      <c r="A181" s="128" t="s">
        <v>908</v>
      </c>
      <c r="B181" s="171">
        <v>0.70369199999999998</v>
      </c>
      <c r="C181" s="171">
        <v>0.70369199999999998</v>
      </c>
      <c r="D181" s="171">
        <v>0.70369199999999998</v>
      </c>
      <c r="E181" s="171">
        <v>0.70369199999999998</v>
      </c>
      <c r="F181" s="171">
        <v>0.70369199999999998</v>
      </c>
      <c r="G181" s="171">
        <v>0.70369199999999998</v>
      </c>
      <c r="H181" s="171">
        <v>0.70369199999999998</v>
      </c>
      <c r="I181" s="171">
        <v>0.70369199999999998</v>
      </c>
      <c r="J181" s="171">
        <v>0.70369199999999998</v>
      </c>
      <c r="K181" s="171">
        <v>0.70369199999999998</v>
      </c>
      <c r="L181" s="171">
        <v>0.70369199999999998</v>
      </c>
      <c r="M181" s="356">
        <v>0.70369199999999998</v>
      </c>
      <c r="N181" s="305">
        <v>0.70369199999999998</v>
      </c>
      <c r="O181" s="171">
        <v>0.70174700000000001</v>
      </c>
      <c r="P181" s="171">
        <v>0.70174700000000001</v>
      </c>
      <c r="Q181" s="171">
        <v>0.70174700000000001</v>
      </c>
      <c r="R181" s="171">
        <v>0.70174700000000001</v>
      </c>
      <c r="S181" s="171">
        <v>0.70174700000000001</v>
      </c>
      <c r="T181" s="171">
        <v>0.70174700000000001</v>
      </c>
      <c r="U181" s="171">
        <v>0.70174700000000001</v>
      </c>
      <c r="V181" s="171">
        <v>0.70174700000000001</v>
      </c>
      <c r="W181" s="171">
        <v>0.70174700000000001</v>
      </c>
      <c r="X181" s="171">
        <v>0.70174700000000001</v>
      </c>
      <c r="Y181" s="171">
        <v>0.70174700000000001</v>
      </c>
      <c r="Z181" s="171">
        <v>0.70174700000000001</v>
      </c>
      <c r="AA181" s="355">
        <v>0.70174700000000001</v>
      </c>
      <c r="AB181" s="355">
        <v>0.69923800000000003</v>
      </c>
      <c r="AC181" s="355">
        <v>0.69923800000000003</v>
      </c>
      <c r="AD181" s="355">
        <v>0.69923800000000003</v>
      </c>
      <c r="AE181" s="355">
        <v>0.69923800000000003</v>
      </c>
      <c r="AF181" s="355">
        <v>0.69923800000000003</v>
      </c>
      <c r="AG181" s="355">
        <v>0.69923800000000003</v>
      </c>
      <c r="AH181" s="355">
        <v>0.69923800000000003</v>
      </c>
      <c r="AI181" s="355">
        <v>0.69923800000000003</v>
      </c>
      <c r="AJ181" s="355">
        <v>0.69923800000000003</v>
      </c>
      <c r="AK181" s="355">
        <v>0.69923800000000003</v>
      </c>
      <c r="AL181" s="355">
        <v>0.69923800000000003</v>
      </c>
      <c r="AM181" s="355">
        <v>0.69923800000000003</v>
      </c>
      <c r="AN181" s="355">
        <v>0.69923800000000003</v>
      </c>
    </row>
    <row r="182" spans="1:40" s="171" customFormat="1" x14ac:dyDescent="0.2">
      <c r="A182" s="128" t="s">
        <v>909</v>
      </c>
      <c r="B182" s="171">
        <v>0.70369199999999998</v>
      </c>
      <c r="C182" s="171">
        <v>0.70369199999999998</v>
      </c>
      <c r="D182" s="171">
        <v>0.70369199999999998</v>
      </c>
      <c r="E182" s="171">
        <v>0.70369199999999998</v>
      </c>
      <c r="F182" s="171">
        <v>0.70369199999999998</v>
      </c>
      <c r="G182" s="171">
        <v>0.70369199999999998</v>
      </c>
      <c r="H182" s="171">
        <v>0.70369199999999998</v>
      </c>
      <c r="I182" s="171">
        <v>0.70369199999999998</v>
      </c>
      <c r="J182" s="171">
        <v>0.70369199999999998</v>
      </c>
      <c r="K182" s="171">
        <v>0.70369199999999998</v>
      </c>
      <c r="L182" s="171">
        <v>0.70369199999999998</v>
      </c>
      <c r="M182" s="356">
        <v>0.70369199999999998</v>
      </c>
      <c r="N182" s="386">
        <v>0.70369199999999998</v>
      </c>
      <c r="O182" s="171">
        <v>0.70174700000000001</v>
      </c>
      <c r="P182" s="171">
        <v>0.70174700000000001</v>
      </c>
      <c r="Q182" s="171">
        <v>0.70174700000000001</v>
      </c>
      <c r="R182" s="171">
        <v>0.70174700000000001</v>
      </c>
      <c r="S182" s="171">
        <v>0.70174700000000001</v>
      </c>
      <c r="T182" s="171">
        <v>0.70174700000000001</v>
      </c>
      <c r="U182" s="171">
        <v>0.70174700000000001</v>
      </c>
      <c r="V182" s="171">
        <v>0.70174700000000001</v>
      </c>
      <c r="W182" s="171">
        <v>0.70174700000000001</v>
      </c>
      <c r="X182" s="171">
        <v>0.70174700000000001</v>
      </c>
      <c r="Y182" s="171">
        <v>0.70174700000000001</v>
      </c>
      <c r="Z182" s="171">
        <v>0.70174700000000001</v>
      </c>
      <c r="AA182" s="355">
        <v>0.70174700000000001</v>
      </c>
      <c r="AB182" s="355">
        <v>0.69923800000000003</v>
      </c>
      <c r="AC182" s="355">
        <v>0.69923800000000003</v>
      </c>
      <c r="AD182" s="355">
        <v>0.69923800000000003</v>
      </c>
      <c r="AE182" s="355">
        <v>0.69923800000000003</v>
      </c>
      <c r="AF182" s="355">
        <v>0.69923800000000003</v>
      </c>
      <c r="AG182" s="355">
        <v>0.69923800000000003</v>
      </c>
      <c r="AH182" s="355">
        <v>0.69923800000000003</v>
      </c>
      <c r="AI182" s="355">
        <v>0.69923800000000003</v>
      </c>
      <c r="AJ182" s="355">
        <v>0.69923800000000003</v>
      </c>
      <c r="AK182" s="355">
        <v>0.69923800000000003</v>
      </c>
      <c r="AL182" s="355">
        <v>0.69923800000000003</v>
      </c>
      <c r="AM182" s="355">
        <v>0.69923800000000003</v>
      </c>
      <c r="AN182" s="355">
        <v>0.69923800000000003</v>
      </c>
    </row>
    <row r="183" spans="1:40" s="171" customFormat="1" x14ac:dyDescent="0.2">
      <c r="A183" s="128" t="s">
        <v>910</v>
      </c>
      <c r="B183" s="171">
        <v>0.70369199999999998</v>
      </c>
      <c r="C183" s="171">
        <v>0.70369199999999998</v>
      </c>
      <c r="D183" s="171">
        <v>0.70369199999999998</v>
      </c>
      <c r="E183" s="171">
        <v>0.70369199999999998</v>
      </c>
      <c r="F183" s="171">
        <v>0.70369199999999998</v>
      </c>
      <c r="G183" s="171">
        <v>0.70369199999999998</v>
      </c>
      <c r="H183" s="171">
        <v>0.70369199999999998</v>
      </c>
      <c r="I183" s="171">
        <v>0.70369199999999998</v>
      </c>
      <c r="J183" s="171">
        <v>0.70369199999999998</v>
      </c>
      <c r="K183" s="171">
        <v>0.70369199999999998</v>
      </c>
      <c r="L183" s="171">
        <v>0.70369199999999998</v>
      </c>
      <c r="M183" s="356">
        <v>0.70369199999999998</v>
      </c>
      <c r="N183" s="386">
        <v>0.70369199999999998</v>
      </c>
      <c r="O183" s="171">
        <v>0.70174700000000001</v>
      </c>
      <c r="P183" s="171">
        <v>0.70174700000000001</v>
      </c>
      <c r="Q183" s="171">
        <v>0.70174700000000001</v>
      </c>
      <c r="R183" s="171">
        <v>0.70174700000000001</v>
      </c>
      <c r="S183" s="171">
        <v>0.70174700000000001</v>
      </c>
      <c r="T183" s="171">
        <v>0.70174700000000001</v>
      </c>
      <c r="U183" s="171">
        <v>0.70174700000000001</v>
      </c>
      <c r="V183" s="171">
        <v>0.70174700000000001</v>
      </c>
      <c r="W183" s="171">
        <v>0.70174700000000001</v>
      </c>
      <c r="X183" s="171">
        <v>0.70174700000000001</v>
      </c>
      <c r="Y183" s="171">
        <v>0.70174700000000001</v>
      </c>
      <c r="Z183" s="171">
        <v>0.70174700000000001</v>
      </c>
      <c r="AA183" s="355">
        <v>0.70174700000000001</v>
      </c>
      <c r="AB183" s="355">
        <v>0.69923800000000003</v>
      </c>
      <c r="AC183" s="355">
        <v>0.69923800000000003</v>
      </c>
      <c r="AD183" s="355">
        <v>0.69923800000000003</v>
      </c>
      <c r="AE183" s="355">
        <v>0.69923800000000003</v>
      </c>
      <c r="AF183" s="355">
        <v>0.69923800000000003</v>
      </c>
      <c r="AG183" s="355">
        <v>0.69923800000000003</v>
      </c>
      <c r="AH183" s="355">
        <v>0.69923800000000003</v>
      </c>
      <c r="AI183" s="355">
        <v>0.69923800000000003</v>
      </c>
      <c r="AJ183" s="355">
        <v>0.69923800000000003</v>
      </c>
      <c r="AK183" s="355">
        <v>0.69923800000000003</v>
      </c>
      <c r="AL183" s="355">
        <v>0.69923800000000003</v>
      </c>
      <c r="AM183" s="355">
        <v>0.69923800000000003</v>
      </c>
      <c r="AN183" s="355">
        <v>0.69923800000000003</v>
      </c>
    </row>
    <row r="184" spans="1:40" s="325" customFormat="1" x14ac:dyDescent="0.2">
      <c r="A184" s="128" t="s">
        <v>911</v>
      </c>
      <c r="B184" s="325">
        <v>0.99999799999999905</v>
      </c>
      <c r="C184" s="325">
        <v>0.99999799999999905</v>
      </c>
      <c r="D184" s="325">
        <v>0.99999799999999905</v>
      </c>
      <c r="E184" s="325">
        <v>0.99999799999999905</v>
      </c>
      <c r="F184" s="325">
        <v>0.99999799999999905</v>
      </c>
      <c r="G184" s="325">
        <v>0.99999799999999905</v>
      </c>
      <c r="H184" s="325">
        <v>0.99999799999999905</v>
      </c>
      <c r="I184" s="325">
        <v>0.99999799999999905</v>
      </c>
      <c r="J184" s="325">
        <v>0.99999799999999905</v>
      </c>
      <c r="K184" s="325">
        <v>0.99999799999999905</v>
      </c>
      <c r="L184" s="325">
        <v>0.99999799999999905</v>
      </c>
      <c r="M184" s="360">
        <v>0.99999799999999905</v>
      </c>
      <c r="N184" s="387">
        <v>0.99999799999999905</v>
      </c>
      <c r="O184" s="325">
        <v>0.99999799999999905</v>
      </c>
      <c r="P184" s="325">
        <v>0.99999799999999905</v>
      </c>
      <c r="Q184" s="325">
        <v>0.99999799999999905</v>
      </c>
      <c r="R184" s="325">
        <v>0.99999799999999905</v>
      </c>
      <c r="S184" s="325">
        <v>0.99999799999999905</v>
      </c>
      <c r="T184" s="325">
        <v>0.99999799999999905</v>
      </c>
      <c r="U184" s="325">
        <v>0.99999799999999905</v>
      </c>
      <c r="V184" s="325">
        <v>0.99999799999999905</v>
      </c>
      <c r="W184" s="325">
        <v>0.99999799999999905</v>
      </c>
      <c r="X184" s="325">
        <v>0.99999799999999905</v>
      </c>
      <c r="Y184" s="325">
        <v>0.99999799999999905</v>
      </c>
      <c r="Z184" s="325">
        <v>0.99999799999999905</v>
      </c>
      <c r="AA184" s="360">
        <v>0.99999799999999905</v>
      </c>
      <c r="AB184" s="360">
        <v>0.99999799999999905</v>
      </c>
      <c r="AC184" s="360">
        <v>0.99999799999999905</v>
      </c>
      <c r="AD184" s="360">
        <v>0.99999799999999905</v>
      </c>
      <c r="AE184" s="360">
        <v>0.99999799999999905</v>
      </c>
      <c r="AF184" s="360">
        <v>0.99999799999999905</v>
      </c>
      <c r="AG184" s="360">
        <v>0.99999799999999905</v>
      </c>
      <c r="AH184" s="360">
        <v>0.99999799999999905</v>
      </c>
      <c r="AI184" s="360">
        <v>0.99999799999999905</v>
      </c>
      <c r="AJ184" s="360">
        <v>0.99999799999999905</v>
      </c>
      <c r="AK184" s="360">
        <v>0.99999799999999905</v>
      </c>
      <c r="AL184" s="360">
        <v>0.99999799999999905</v>
      </c>
      <c r="AM184" s="360">
        <v>0.99999799999999905</v>
      </c>
      <c r="AN184" s="360">
        <v>0.99999799999999905</v>
      </c>
    </row>
    <row r="185" spans="1:40" s="325" customFormat="1" x14ac:dyDescent="0.2">
      <c r="A185" s="128" t="s">
        <v>912</v>
      </c>
      <c r="B185" s="325">
        <v>0.95211999999999997</v>
      </c>
      <c r="C185" s="325">
        <v>0.95211999999999997</v>
      </c>
      <c r="D185" s="325">
        <v>0.95211999999999997</v>
      </c>
      <c r="E185" s="325">
        <v>0.95211999999999997</v>
      </c>
      <c r="F185" s="325">
        <v>0.95211999999999997</v>
      </c>
      <c r="G185" s="325">
        <v>0.95211999999999997</v>
      </c>
      <c r="H185" s="325">
        <v>0.95211999999999997</v>
      </c>
      <c r="I185" s="325">
        <v>0.95211999999999997</v>
      </c>
      <c r="J185" s="325">
        <v>0.95211999999999997</v>
      </c>
      <c r="K185" s="325">
        <v>0.95211999999999997</v>
      </c>
      <c r="L185" s="325">
        <v>0.95211999999999997</v>
      </c>
      <c r="M185" s="360">
        <v>0.95211999999999997</v>
      </c>
      <c r="N185" s="387">
        <v>0.95211999999999997</v>
      </c>
      <c r="O185" s="325">
        <v>0.95239799999999997</v>
      </c>
      <c r="P185" s="325">
        <v>0.95239799999999997</v>
      </c>
      <c r="Q185" s="325">
        <v>0.95239799999999997</v>
      </c>
      <c r="R185" s="325">
        <v>0.95239799999999997</v>
      </c>
      <c r="S185" s="325">
        <v>0.95239799999999997</v>
      </c>
      <c r="T185" s="325">
        <v>0.95239799999999997</v>
      </c>
      <c r="U185" s="325">
        <v>0.95239799999999997</v>
      </c>
      <c r="V185" s="325">
        <v>0.95239799999999997</v>
      </c>
      <c r="W185" s="325">
        <v>0.95239799999999997</v>
      </c>
      <c r="X185" s="325">
        <v>0.95239799999999997</v>
      </c>
      <c r="Y185" s="325">
        <v>0.95239799999999997</v>
      </c>
      <c r="Z185" s="325">
        <v>0.95239799999999997</v>
      </c>
      <c r="AA185" s="360">
        <v>0.95239799999999997</v>
      </c>
      <c r="AB185" s="360">
        <v>0.95239799999999997</v>
      </c>
      <c r="AC185" s="360">
        <v>0.95239799999999997</v>
      </c>
      <c r="AD185" s="360">
        <v>0.95239799999999997</v>
      </c>
      <c r="AE185" s="360">
        <v>0.95239799999999997</v>
      </c>
      <c r="AF185" s="360">
        <v>0.95239799999999997</v>
      </c>
      <c r="AG185" s="360">
        <v>0.95239799999999997</v>
      </c>
      <c r="AH185" s="360">
        <v>0.95239799999999997</v>
      </c>
      <c r="AI185" s="360">
        <v>0.95239799999999997</v>
      </c>
      <c r="AJ185" s="360">
        <v>0.95239799999999997</v>
      </c>
      <c r="AK185" s="360">
        <v>0.95239799999999997</v>
      </c>
      <c r="AL185" s="360">
        <v>0.95239799999999997</v>
      </c>
      <c r="AM185" s="360">
        <v>0.95239799999999997</v>
      </c>
      <c r="AN185" s="360">
        <v>0.95239799999999997</v>
      </c>
    </row>
    <row r="186" spans="1:40" s="325" customFormat="1" x14ac:dyDescent="0.2">
      <c r="A186" s="128" t="s">
        <v>913</v>
      </c>
      <c r="B186" s="325">
        <v>0.97631599999999996</v>
      </c>
      <c r="C186" s="325">
        <v>0.97631599999999996</v>
      </c>
      <c r="D186" s="325">
        <v>0.97631599999999996</v>
      </c>
      <c r="E186" s="325">
        <v>0.97631599999999996</v>
      </c>
      <c r="F186" s="325">
        <v>0.97631599999999996</v>
      </c>
      <c r="G186" s="325">
        <v>0.97631599999999996</v>
      </c>
      <c r="H186" s="325">
        <v>0.97631599999999996</v>
      </c>
      <c r="I186" s="325">
        <v>0.97631599999999996</v>
      </c>
      <c r="J186" s="325">
        <v>0.97631599999999996</v>
      </c>
      <c r="K186" s="325">
        <v>0.97631599999999996</v>
      </c>
      <c r="L186" s="325">
        <v>0.97631599999999996</v>
      </c>
      <c r="M186" s="360">
        <v>0.97631599999999996</v>
      </c>
      <c r="N186" s="387">
        <v>0.97631599999999996</v>
      </c>
      <c r="O186" s="325">
        <v>0.97645099999999996</v>
      </c>
      <c r="P186" s="325">
        <v>0.97645099999999996</v>
      </c>
      <c r="Q186" s="325">
        <v>0.97645099999999996</v>
      </c>
      <c r="R186" s="325">
        <v>0.97645099999999996</v>
      </c>
      <c r="S186" s="325">
        <v>0.97645099999999996</v>
      </c>
      <c r="T186" s="325">
        <v>0.97645099999999996</v>
      </c>
      <c r="U186" s="325">
        <v>0.97645099999999996</v>
      </c>
      <c r="V186" s="325">
        <v>0.97645099999999996</v>
      </c>
      <c r="W186" s="325">
        <v>0.97645099999999996</v>
      </c>
      <c r="X186" s="325">
        <v>0.97645099999999996</v>
      </c>
      <c r="Y186" s="325">
        <v>0.97645099999999996</v>
      </c>
      <c r="Z186" s="325">
        <v>0.97645099999999996</v>
      </c>
      <c r="AA186" s="360">
        <v>0.97645099999999996</v>
      </c>
      <c r="AB186" s="360">
        <v>0.97792299999999999</v>
      </c>
      <c r="AC186" s="360">
        <v>0.97792299999999999</v>
      </c>
      <c r="AD186" s="360">
        <v>0.97792299999999999</v>
      </c>
      <c r="AE186" s="360">
        <v>0.97792299999999999</v>
      </c>
      <c r="AF186" s="360">
        <v>0.97792299999999999</v>
      </c>
      <c r="AG186" s="360">
        <v>0.97792299999999999</v>
      </c>
      <c r="AH186" s="360">
        <v>0.97792299999999999</v>
      </c>
      <c r="AI186" s="360">
        <v>0.97792299999999999</v>
      </c>
      <c r="AJ186" s="360">
        <v>0.97792299999999999</v>
      </c>
      <c r="AK186" s="360">
        <v>0.97792299999999999</v>
      </c>
      <c r="AL186" s="360">
        <v>0.97792299999999999</v>
      </c>
      <c r="AM186" s="360">
        <v>0.97792299999999999</v>
      </c>
      <c r="AN186" s="360">
        <v>0.97792299999999999</v>
      </c>
    </row>
    <row r="187" spans="1:40" s="325" customFormat="1" x14ac:dyDescent="0.2">
      <c r="A187" s="128" t="s">
        <v>914</v>
      </c>
      <c r="B187" s="325">
        <v>0.99999799999999905</v>
      </c>
      <c r="C187" s="325">
        <v>0.99999799999999905</v>
      </c>
      <c r="D187" s="325">
        <v>0.99999799999999905</v>
      </c>
      <c r="E187" s="325">
        <v>0.99999799999999905</v>
      </c>
      <c r="F187" s="325">
        <v>0.99999799999999905</v>
      </c>
      <c r="G187" s="325">
        <v>0.99999799999999905</v>
      </c>
      <c r="H187" s="325">
        <v>0.99999799999999905</v>
      </c>
      <c r="I187" s="325">
        <v>0.99999799999999905</v>
      </c>
      <c r="J187" s="325">
        <v>0.99999799999999905</v>
      </c>
      <c r="K187" s="325">
        <v>0.99999799999999905</v>
      </c>
      <c r="L187" s="325">
        <v>0.99999799999999905</v>
      </c>
      <c r="M187" s="360">
        <v>0.99999799999999905</v>
      </c>
      <c r="N187" s="387">
        <v>0.99999799999999905</v>
      </c>
      <c r="O187" s="325">
        <v>0.99999799999999905</v>
      </c>
      <c r="P187" s="325">
        <v>0.99999799999999905</v>
      </c>
      <c r="Q187" s="325">
        <v>0.99999799999999905</v>
      </c>
      <c r="R187" s="325">
        <v>0.99999799999999905</v>
      </c>
      <c r="S187" s="325">
        <v>0.99999799999999905</v>
      </c>
      <c r="T187" s="325">
        <v>0.99999799999999905</v>
      </c>
      <c r="U187" s="325">
        <v>0.99999799999999905</v>
      </c>
      <c r="V187" s="325">
        <v>0.99999799999999905</v>
      </c>
      <c r="W187" s="325">
        <v>0.99999799999999905</v>
      </c>
      <c r="X187" s="325">
        <v>0.99999799999999905</v>
      </c>
      <c r="Y187" s="325">
        <v>0.99999799999999905</v>
      </c>
      <c r="Z187" s="325">
        <v>0.99999799999999905</v>
      </c>
      <c r="AA187" s="360">
        <v>0.99999799999999905</v>
      </c>
      <c r="AB187" s="360">
        <v>0.99999799999999905</v>
      </c>
      <c r="AC187" s="360">
        <v>0.99999799999999905</v>
      </c>
      <c r="AD187" s="360">
        <v>0.99999799999999905</v>
      </c>
      <c r="AE187" s="360">
        <v>0.99999799999999905</v>
      </c>
      <c r="AF187" s="360">
        <v>0.99999799999999905</v>
      </c>
      <c r="AG187" s="360">
        <v>0.99999799999999905</v>
      </c>
      <c r="AH187" s="360">
        <v>0.99999799999999905</v>
      </c>
      <c r="AI187" s="360">
        <v>0.99999799999999905</v>
      </c>
      <c r="AJ187" s="360">
        <v>0.99999799999999905</v>
      </c>
      <c r="AK187" s="360">
        <v>0.99999799999999905</v>
      </c>
      <c r="AL187" s="360">
        <v>0.99999799999999905</v>
      </c>
      <c r="AM187" s="360">
        <v>0.99999799999999905</v>
      </c>
      <c r="AN187" s="360">
        <v>0.99999799999999905</v>
      </c>
    </row>
    <row r="188" spans="1:40" s="171" customFormat="1" x14ac:dyDescent="0.2">
      <c r="A188" s="128" t="s">
        <v>915</v>
      </c>
      <c r="B188" s="171">
        <v>0.70369199999999998</v>
      </c>
      <c r="C188" s="171">
        <v>0.70369199999999998</v>
      </c>
      <c r="D188" s="171">
        <v>0.70369199999999998</v>
      </c>
      <c r="E188" s="171">
        <v>0.70369199999999998</v>
      </c>
      <c r="F188" s="171">
        <v>0.70369199999999998</v>
      </c>
      <c r="G188" s="171">
        <v>0.70369199999999998</v>
      </c>
      <c r="H188" s="171">
        <v>0.70369199999999998</v>
      </c>
      <c r="I188" s="171">
        <v>0.70369199999999998</v>
      </c>
      <c r="J188" s="171">
        <v>0.70369199999999998</v>
      </c>
      <c r="K188" s="171">
        <v>0.70369199999999998</v>
      </c>
      <c r="L188" s="171">
        <v>0.70369199999999998</v>
      </c>
      <c r="M188" s="356">
        <v>0.70369199999999998</v>
      </c>
      <c r="N188" s="386">
        <v>0.70369199999999998</v>
      </c>
      <c r="O188" s="171">
        <v>0.70174700000000001</v>
      </c>
      <c r="P188" s="171">
        <v>0.70174700000000001</v>
      </c>
      <c r="Q188" s="171">
        <v>0.70174700000000001</v>
      </c>
      <c r="R188" s="171">
        <v>0.70174700000000001</v>
      </c>
      <c r="S188" s="171">
        <v>0.70174700000000001</v>
      </c>
      <c r="T188" s="171">
        <v>0.70174700000000001</v>
      </c>
      <c r="U188" s="171">
        <v>0.70174700000000001</v>
      </c>
      <c r="V188" s="171">
        <v>0.70174700000000001</v>
      </c>
      <c r="W188" s="171">
        <v>0.70174700000000001</v>
      </c>
      <c r="X188" s="171">
        <v>0.70174700000000001</v>
      </c>
      <c r="Y188" s="171">
        <v>0.70174700000000001</v>
      </c>
      <c r="Z188" s="171">
        <v>0.70174700000000001</v>
      </c>
      <c r="AA188" s="355">
        <v>0.70174700000000001</v>
      </c>
      <c r="AB188" s="355">
        <v>0.69923800000000003</v>
      </c>
      <c r="AC188" s="355">
        <v>0.69923800000000003</v>
      </c>
      <c r="AD188" s="355">
        <v>0.69923800000000003</v>
      </c>
      <c r="AE188" s="355">
        <v>0.69923800000000003</v>
      </c>
      <c r="AF188" s="355">
        <v>0.69923800000000003</v>
      </c>
      <c r="AG188" s="355">
        <v>0.69923800000000003</v>
      </c>
      <c r="AH188" s="355">
        <v>0.69923800000000003</v>
      </c>
      <c r="AI188" s="355">
        <v>0.69923800000000003</v>
      </c>
      <c r="AJ188" s="355">
        <v>0.69923800000000003</v>
      </c>
      <c r="AK188" s="355">
        <v>0.69923800000000003</v>
      </c>
      <c r="AL188" s="355">
        <v>0.69923800000000003</v>
      </c>
      <c r="AM188" s="355">
        <v>0.69923800000000003</v>
      </c>
      <c r="AN188" s="355">
        <v>0.69923800000000003</v>
      </c>
    </row>
    <row r="189" spans="1:40" s="171" customFormat="1" x14ac:dyDescent="0.2">
      <c r="A189" s="128" t="s">
        <v>916</v>
      </c>
      <c r="B189" s="171">
        <v>0</v>
      </c>
      <c r="C189" s="171">
        <v>0</v>
      </c>
      <c r="D189" s="171">
        <v>0</v>
      </c>
      <c r="E189" s="171">
        <v>0</v>
      </c>
      <c r="F189" s="171">
        <v>0</v>
      </c>
      <c r="G189" s="171">
        <v>0</v>
      </c>
      <c r="H189" s="171">
        <v>0</v>
      </c>
      <c r="I189" s="171">
        <v>0</v>
      </c>
      <c r="J189" s="171">
        <v>0</v>
      </c>
      <c r="K189" s="171">
        <v>0</v>
      </c>
      <c r="L189" s="171">
        <v>0</v>
      </c>
      <c r="M189" s="356">
        <v>0</v>
      </c>
      <c r="N189" s="386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171">
        <v>0</v>
      </c>
      <c r="V189" s="171">
        <v>0</v>
      </c>
      <c r="W189" s="171">
        <v>0</v>
      </c>
      <c r="X189" s="171">
        <v>0</v>
      </c>
      <c r="Y189" s="171">
        <v>0</v>
      </c>
      <c r="Z189" s="171">
        <v>0</v>
      </c>
      <c r="AA189" s="355">
        <v>0</v>
      </c>
      <c r="AB189" s="355">
        <v>0</v>
      </c>
      <c r="AC189" s="355">
        <v>0</v>
      </c>
      <c r="AD189" s="355">
        <v>0</v>
      </c>
      <c r="AE189" s="355">
        <v>0</v>
      </c>
      <c r="AF189" s="355">
        <v>0</v>
      </c>
      <c r="AG189" s="355">
        <v>0</v>
      </c>
      <c r="AH189" s="355">
        <v>0</v>
      </c>
      <c r="AI189" s="355">
        <v>0</v>
      </c>
      <c r="AJ189" s="355">
        <v>0</v>
      </c>
      <c r="AK189" s="355">
        <v>0</v>
      </c>
      <c r="AL189" s="355">
        <v>0</v>
      </c>
      <c r="AM189" s="355">
        <v>0</v>
      </c>
      <c r="AN189" s="355">
        <v>0</v>
      </c>
    </row>
    <row r="190" spans="1:40" s="171" customFormat="1" x14ac:dyDescent="0.2">
      <c r="A190" s="128" t="s">
        <v>917</v>
      </c>
      <c r="B190" s="171">
        <v>0.70369199999999998</v>
      </c>
      <c r="C190" s="171">
        <v>0.70369199999999998</v>
      </c>
      <c r="D190" s="171">
        <v>0.70369199999999998</v>
      </c>
      <c r="E190" s="171">
        <v>0.70369199999999998</v>
      </c>
      <c r="F190" s="171">
        <v>0.70369199999999998</v>
      </c>
      <c r="G190" s="171">
        <v>0.70369199999999998</v>
      </c>
      <c r="H190" s="171">
        <v>0.70369199999999998</v>
      </c>
      <c r="I190" s="171">
        <v>0.70369199999999998</v>
      </c>
      <c r="J190" s="171">
        <v>0.70369199999999998</v>
      </c>
      <c r="K190" s="171">
        <v>0.70369199999999998</v>
      </c>
      <c r="L190" s="171">
        <v>0.70369199999999998</v>
      </c>
      <c r="M190" s="356">
        <v>0.70369199999999998</v>
      </c>
      <c r="N190" s="386">
        <v>0.70369199999999998</v>
      </c>
      <c r="O190" s="171">
        <v>0.70174700000000001</v>
      </c>
      <c r="P190" s="171">
        <v>0.70174700000000001</v>
      </c>
      <c r="Q190" s="171">
        <v>0.70174700000000001</v>
      </c>
      <c r="R190" s="171">
        <v>0.70174700000000001</v>
      </c>
      <c r="S190" s="171">
        <v>0.70174700000000001</v>
      </c>
      <c r="T190" s="171">
        <v>0.70174700000000001</v>
      </c>
      <c r="U190" s="171">
        <v>0.70174700000000001</v>
      </c>
      <c r="V190" s="171">
        <v>0.70174700000000001</v>
      </c>
      <c r="W190" s="171">
        <v>0.70174700000000001</v>
      </c>
      <c r="X190" s="171">
        <v>0.70174700000000001</v>
      </c>
      <c r="Y190" s="171">
        <v>0.70174700000000001</v>
      </c>
      <c r="Z190" s="171">
        <v>0.70174700000000001</v>
      </c>
      <c r="AA190" s="355">
        <v>0.70174700000000001</v>
      </c>
      <c r="AB190" s="355">
        <v>0.69923800000000003</v>
      </c>
      <c r="AC190" s="355">
        <v>0.69923800000000003</v>
      </c>
      <c r="AD190" s="355">
        <v>0.69923800000000003</v>
      </c>
      <c r="AE190" s="355">
        <v>0.69923800000000003</v>
      </c>
      <c r="AF190" s="355">
        <v>0.69923800000000003</v>
      </c>
      <c r="AG190" s="355">
        <v>0.69923800000000003</v>
      </c>
      <c r="AH190" s="355">
        <v>0.69923800000000003</v>
      </c>
      <c r="AI190" s="355">
        <v>0.69923800000000003</v>
      </c>
      <c r="AJ190" s="355">
        <v>0.69923800000000003</v>
      </c>
      <c r="AK190" s="355">
        <v>0.69923800000000003</v>
      </c>
      <c r="AL190" s="355">
        <v>0.69923800000000003</v>
      </c>
      <c r="AM190" s="355">
        <v>0.69923800000000003</v>
      </c>
      <c r="AN190" s="355">
        <v>0.69923800000000003</v>
      </c>
    </row>
    <row r="191" spans="1:40" s="171" customFormat="1" x14ac:dyDescent="0.2">
      <c r="A191" s="128" t="s">
        <v>918</v>
      </c>
      <c r="B191" s="171">
        <v>0.70369199999999998</v>
      </c>
      <c r="C191" s="171">
        <v>0.70369199999999998</v>
      </c>
      <c r="D191" s="171">
        <v>0.70369199999999998</v>
      </c>
      <c r="E191" s="171">
        <v>0.70369199999999998</v>
      </c>
      <c r="F191" s="171">
        <v>0.70369199999999998</v>
      </c>
      <c r="G191" s="171">
        <v>0.70369199999999998</v>
      </c>
      <c r="H191" s="171">
        <v>0.70369199999999998</v>
      </c>
      <c r="I191" s="171">
        <v>0.70369199999999998</v>
      </c>
      <c r="J191" s="171">
        <v>0.70369199999999998</v>
      </c>
      <c r="K191" s="171">
        <v>0.70369199999999998</v>
      </c>
      <c r="L191" s="171">
        <v>0.70369199999999998</v>
      </c>
      <c r="M191" s="356">
        <v>0.70369199999999998</v>
      </c>
      <c r="N191" s="386">
        <v>0.70369199999999998</v>
      </c>
      <c r="O191" s="171">
        <v>0.70174700000000001</v>
      </c>
      <c r="P191" s="171">
        <v>0.70174700000000001</v>
      </c>
      <c r="Q191" s="171">
        <v>0.70174700000000001</v>
      </c>
      <c r="R191" s="171">
        <v>0.70174700000000001</v>
      </c>
      <c r="S191" s="171">
        <v>0.70174700000000001</v>
      </c>
      <c r="T191" s="171">
        <v>0.70174700000000001</v>
      </c>
      <c r="U191" s="171">
        <v>0.70174700000000001</v>
      </c>
      <c r="V191" s="171">
        <v>0.70174700000000001</v>
      </c>
      <c r="W191" s="171">
        <v>0.70174700000000001</v>
      </c>
      <c r="X191" s="171">
        <v>0.70174700000000001</v>
      </c>
      <c r="Y191" s="171">
        <v>0.70174700000000001</v>
      </c>
      <c r="Z191" s="171">
        <v>0.70174700000000001</v>
      </c>
      <c r="AA191" s="355">
        <v>0.70174700000000001</v>
      </c>
      <c r="AB191" s="355">
        <v>0.69923800000000003</v>
      </c>
      <c r="AC191" s="355">
        <v>0.69923800000000003</v>
      </c>
      <c r="AD191" s="355">
        <v>0.69923800000000003</v>
      </c>
      <c r="AE191" s="355">
        <v>0.69923800000000003</v>
      </c>
      <c r="AF191" s="355">
        <v>0.69923800000000003</v>
      </c>
      <c r="AG191" s="355">
        <v>0.69923800000000003</v>
      </c>
      <c r="AH191" s="355">
        <v>0.69923800000000003</v>
      </c>
      <c r="AI191" s="355">
        <v>0.69923800000000003</v>
      </c>
      <c r="AJ191" s="355">
        <v>0.69923800000000003</v>
      </c>
      <c r="AK191" s="355">
        <v>0.69923800000000003</v>
      </c>
      <c r="AL191" s="355">
        <v>0.69923800000000003</v>
      </c>
      <c r="AM191" s="355">
        <v>0.69923800000000003</v>
      </c>
      <c r="AN191" s="355">
        <v>0.69923800000000003</v>
      </c>
    </row>
    <row r="192" spans="1:40" s="171" customFormat="1" x14ac:dyDescent="0.2">
      <c r="A192" s="128" t="s">
        <v>919</v>
      </c>
      <c r="B192" s="171">
        <v>0.70369199999999998</v>
      </c>
      <c r="C192" s="171">
        <v>0.70369199999999998</v>
      </c>
      <c r="D192" s="171">
        <v>0.70369199999999998</v>
      </c>
      <c r="E192" s="171">
        <v>0.70369199999999998</v>
      </c>
      <c r="F192" s="171">
        <v>0.70369199999999998</v>
      </c>
      <c r="G192" s="171">
        <v>0.70369199999999998</v>
      </c>
      <c r="H192" s="171">
        <v>0.70369199999999998</v>
      </c>
      <c r="I192" s="171">
        <v>0.70369199999999998</v>
      </c>
      <c r="J192" s="171">
        <v>0.70369199999999998</v>
      </c>
      <c r="K192" s="171">
        <v>0.70369199999999998</v>
      </c>
      <c r="L192" s="171">
        <v>0.70369199999999998</v>
      </c>
      <c r="M192" s="356">
        <v>0.70369199999999998</v>
      </c>
      <c r="N192" s="386">
        <v>0.70369199999999998</v>
      </c>
      <c r="O192" s="171">
        <v>0.70174700000000001</v>
      </c>
      <c r="P192" s="171">
        <v>0.70174700000000001</v>
      </c>
      <c r="Q192" s="171">
        <v>0.70174700000000001</v>
      </c>
      <c r="R192" s="171">
        <v>0.70174700000000001</v>
      </c>
      <c r="S192" s="171">
        <v>0.70174700000000001</v>
      </c>
      <c r="T192" s="171">
        <v>0.70174700000000001</v>
      </c>
      <c r="U192" s="171">
        <v>0.70174700000000001</v>
      </c>
      <c r="V192" s="171">
        <v>0.70174700000000001</v>
      </c>
      <c r="W192" s="171">
        <v>0.70174700000000001</v>
      </c>
      <c r="X192" s="171">
        <v>0.70174700000000001</v>
      </c>
      <c r="Y192" s="171">
        <v>0.70174700000000001</v>
      </c>
      <c r="Z192" s="171">
        <v>0.70174700000000001</v>
      </c>
      <c r="AA192" s="355">
        <v>0.70174700000000001</v>
      </c>
      <c r="AB192" s="355">
        <v>0.69923800000000003</v>
      </c>
      <c r="AC192" s="355">
        <v>0.69923800000000003</v>
      </c>
      <c r="AD192" s="355">
        <v>0.69923800000000003</v>
      </c>
      <c r="AE192" s="355">
        <v>0.69923800000000003</v>
      </c>
      <c r="AF192" s="355">
        <v>0.69923800000000003</v>
      </c>
      <c r="AG192" s="355">
        <v>0.69923800000000003</v>
      </c>
      <c r="AH192" s="355">
        <v>0.69923800000000003</v>
      </c>
      <c r="AI192" s="355">
        <v>0.69923800000000003</v>
      </c>
      <c r="AJ192" s="355">
        <v>0.69923800000000003</v>
      </c>
      <c r="AK192" s="355">
        <v>0.69923800000000003</v>
      </c>
      <c r="AL192" s="355">
        <v>0.69923800000000003</v>
      </c>
      <c r="AM192" s="355">
        <v>0.69923800000000003</v>
      </c>
      <c r="AN192" s="355">
        <v>0.69923800000000003</v>
      </c>
    </row>
    <row r="193" spans="1:40" s="171" customFormat="1" x14ac:dyDescent="0.2">
      <c r="A193" s="128" t="s">
        <v>920</v>
      </c>
      <c r="B193" s="171">
        <v>0.70369199999999998</v>
      </c>
      <c r="C193" s="171">
        <v>0.70369199999999998</v>
      </c>
      <c r="D193" s="171">
        <v>0.70369199999999998</v>
      </c>
      <c r="E193" s="171">
        <v>0.70369199999999998</v>
      </c>
      <c r="F193" s="171">
        <v>0.70369199999999998</v>
      </c>
      <c r="G193" s="171">
        <v>0.70369199999999998</v>
      </c>
      <c r="H193" s="171">
        <v>0.70369199999999998</v>
      </c>
      <c r="I193" s="171">
        <v>0.70369199999999998</v>
      </c>
      <c r="J193" s="171">
        <v>0.70369199999999998</v>
      </c>
      <c r="K193" s="171">
        <v>0.70369199999999998</v>
      </c>
      <c r="L193" s="171">
        <v>0.70369199999999998</v>
      </c>
      <c r="M193" s="356">
        <v>0.70369199999999998</v>
      </c>
      <c r="N193" s="386">
        <v>0.70369199999999998</v>
      </c>
      <c r="O193" s="171">
        <v>0.70174700000000001</v>
      </c>
      <c r="P193" s="171">
        <v>0.70174700000000001</v>
      </c>
      <c r="Q193" s="171">
        <v>0.70174700000000001</v>
      </c>
      <c r="R193" s="171">
        <v>0.70174700000000001</v>
      </c>
      <c r="S193" s="171">
        <v>0.70174700000000001</v>
      </c>
      <c r="T193" s="171">
        <v>0.70174700000000001</v>
      </c>
      <c r="U193" s="171">
        <v>0.70174700000000001</v>
      </c>
      <c r="V193" s="171">
        <v>0.70174700000000001</v>
      </c>
      <c r="W193" s="171">
        <v>0.70174700000000001</v>
      </c>
      <c r="X193" s="171">
        <v>0.70174700000000001</v>
      </c>
      <c r="Y193" s="171">
        <v>0.70174700000000001</v>
      </c>
      <c r="Z193" s="171">
        <v>0.70174700000000001</v>
      </c>
      <c r="AA193" s="355">
        <v>0.70174700000000001</v>
      </c>
      <c r="AB193" s="355">
        <v>0.69923800000000003</v>
      </c>
      <c r="AC193" s="355">
        <v>0.69923800000000003</v>
      </c>
      <c r="AD193" s="355">
        <v>0.69923800000000003</v>
      </c>
      <c r="AE193" s="355">
        <v>0.69923800000000003</v>
      </c>
      <c r="AF193" s="355">
        <v>0.69923800000000003</v>
      </c>
      <c r="AG193" s="355">
        <v>0.69923800000000003</v>
      </c>
      <c r="AH193" s="355">
        <v>0.69923800000000003</v>
      </c>
      <c r="AI193" s="355">
        <v>0.69923800000000003</v>
      </c>
      <c r="AJ193" s="355">
        <v>0.69923800000000003</v>
      </c>
      <c r="AK193" s="355">
        <v>0.69923800000000003</v>
      </c>
      <c r="AL193" s="355">
        <v>0.69923800000000003</v>
      </c>
      <c r="AM193" s="355">
        <v>0.69923800000000003</v>
      </c>
      <c r="AN193" s="355">
        <v>0.69923800000000003</v>
      </c>
    </row>
    <row r="194" spans="1:40" s="325" customFormat="1" x14ac:dyDescent="0.2">
      <c r="A194" s="128" t="s">
        <v>921</v>
      </c>
      <c r="B194" s="325">
        <v>1</v>
      </c>
      <c r="C194" s="325">
        <v>1</v>
      </c>
      <c r="D194" s="325">
        <v>1</v>
      </c>
      <c r="E194" s="325">
        <v>1</v>
      </c>
      <c r="F194" s="325">
        <v>1</v>
      </c>
      <c r="G194" s="325">
        <v>1</v>
      </c>
      <c r="H194" s="325">
        <v>1</v>
      </c>
      <c r="I194" s="325">
        <v>1</v>
      </c>
      <c r="J194" s="325">
        <v>1</v>
      </c>
      <c r="K194" s="325">
        <v>1</v>
      </c>
      <c r="L194" s="325">
        <v>1</v>
      </c>
      <c r="M194" s="360">
        <v>1</v>
      </c>
      <c r="N194" s="387">
        <v>1</v>
      </c>
      <c r="O194" s="325">
        <v>1</v>
      </c>
      <c r="P194" s="325">
        <v>1</v>
      </c>
      <c r="Q194" s="325">
        <v>1</v>
      </c>
      <c r="R194" s="325">
        <v>1</v>
      </c>
      <c r="S194" s="325">
        <v>1</v>
      </c>
      <c r="T194" s="325">
        <v>1</v>
      </c>
      <c r="U194" s="325">
        <v>1</v>
      </c>
      <c r="V194" s="325">
        <v>1</v>
      </c>
      <c r="W194" s="325">
        <v>1</v>
      </c>
      <c r="X194" s="325">
        <v>1</v>
      </c>
      <c r="Y194" s="325">
        <v>1</v>
      </c>
      <c r="Z194" s="325">
        <v>1</v>
      </c>
      <c r="AA194" s="360">
        <v>1</v>
      </c>
      <c r="AB194" s="360">
        <v>1</v>
      </c>
      <c r="AC194" s="360">
        <v>1</v>
      </c>
      <c r="AD194" s="360">
        <v>1</v>
      </c>
      <c r="AE194" s="360">
        <v>1</v>
      </c>
      <c r="AF194" s="360">
        <v>1</v>
      </c>
      <c r="AG194" s="360">
        <v>1</v>
      </c>
      <c r="AH194" s="360">
        <v>1</v>
      </c>
      <c r="AI194" s="360">
        <v>1</v>
      </c>
      <c r="AJ194" s="360">
        <v>1</v>
      </c>
      <c r="AK194" s="360">
        <v>1</v>
      </c>
      <c r="AL194" s="360">
        <v>1</v>
      </c>
      <c r="AM194" s="360">
        <v>1</v>
      </c>
      <c r="AN194" s="360">
        <v>1</v>
      </c>
    </row>
    <row r="195" spans="1:40" s="171" customFormat="1" x14ac:dyDescent="0.2">
      <c r="A195" s="128" t="s">
        <v>922</v>
      </c>
      <c r="B195" s="171">
        <v>0</v>
      </c>
      <c r="C195" s="171">
        <v>0</v>
      </c>
      <c r="D195" s="171">
        <v>0</v>
      </c>
      <c r="E195" s="171">
        <v>0</v>
      </c>
      <c r="F195" s="171">
        <v>0</v>
      </c>
      <c r="G195" s="171">
        <v>0</v>
      </c>
      <c r="H195" s="171">
        <v>0</v>
      </c>
      <c r="I195" s="171">
        <v>0</v>
      </c>
      <c r="J195" s="171">
        <v>0</v>
      </c>
      <c r="K195" s="171">
        <v>0</v>
      </c>
      <c r="L195" s="171">
        <v>0</v>
      </c>
      <c r="M195" s="356">
        <v>0</v>
      </c>
      <c r="N195" s="386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355">
        <v>0</v>
      </c>
      <c r="AB195" s="355">
        <v>0</v>
      </c>
      <c r="AC195" s="355">
        <v>0</v>
      </c>
      <c r="AD195" s="355">
        <v>0</v>
      </c>
      <c r="AE195" s="355">
        <v>0</v>
      </c>
      <c r="AF195" s="355">
        <v>0</v>
      </c>
      <c r="AG195" s="355">
        <v>0</v>
      </c>
      <c r="AH195" s="355">
        <v>0</v>
      </c>
      <c r="AI195" s="355">
        <v>0</v>
      </c>
      <c r="AJ195" s="355">
        <v>0</v>
      </c>
      <c r="AK195" s="355">
        <v>0</v>
      </c>
      <c r="AL195" s="355">
        <v>0</v>
      </c>
      <c r="AM195" s="355">
        <v>0</v>
      </c>
      <c r="AN195" s="355">
        <v>0</v>
      </c>
    </row>
    <row r="196" spans="1:40" s="171" customFormat="1" x14ac:dyDescent="0.2">
      <c r="A196" s="128" t="s">
        <v>923</v>
      </c>
      <c r="B196" s="171">
        <v>0.70369199999999998</v>
      </c>
      <c r="C196" s="171">
        <v>0.70369199999999998</v>
      </c>
      <c r="D196" s="171">
        <v>0.70369199999999998</v>
      </c>
      <c r="E196" s="171">
        <v>0.70369199999999998</v>
      </c>
      <c r="F196" s="171">
        <v>0.70369199999999998</v>
      </c>
      <c r="G196" s="171">
        <v>0.70369199999999998</v>
      </c>
      <c r="H196" s="171">
        <v>0.70369199999999998</v>
      </c>
      <c r="I196" s="171">
        <v>0.70369199999999998</v>
      </c>
      <c r="J196" s="171">
        <v>0.70369199999999998</v>
      </c>
      <c r="K196" s="171">
        <v>0.70369199999999998</v>
      </c>
      <c r="L196" s="171">
        <v>0.70369199999999998</v>
      </c>
      <c r="M196" s="356">
        <v>0.70369199999999998</v>
      </c>
      <c r="N196" s="386">
        <v>0.70369199999999998</v>
      </c>
      <c r="O196" s="171">
        <v>0.70174700000000001</v>
      </c>
      <c r="P196" s="171">
        <v>0.70174700000000001</v>
      </c>
      <c r="Q196" s="171">
        <v>0.70174700000000001</v>
      </c>
      <c r="R196" s="171">
        <v>0.70174700000000001</v>
      </c>
      <c r="S196" s="171">
        <v>0.70174700000000001</v>
      </c>
      <c r="T196" s="171">
        <v>0.70174700000000001</v>
      </c>
      <c r="U196" s="171">
        <v>0.70174700000000001</v>
      </c>
      <c r="V196" s="171">
        <v>0.70174700000000001</v>
      </c>
      <c r="W196" s="171">
        <v>0.70174700000000001</v>
      </c>
      <c r="X196" s="171">
        <v>0.70174700000000001</v>
      </c>
      <c r="Y196" s="171">
        <v>0.70174700000000001</v>
      </c>
      <c r="Z196" s="171">
        <v>0.70174700000000001</v>
      </c>
      <c r="AA196" s="355">
        <v>0.70174700000000001</v>
      </c>
      <c r="AB196" s="355">
        <v>0.69923800000000003</v>
      </c>
      <c r="AC196" s="355">
        <v>0.69923800000000003</v>
      </c>
      <c r="AD196" s="355">
        <v>0.69923800000000003</v>
      </c>
      <c r="AE196" s="355">
        <v>0.69923800000000003</v>
      </c>
      <c r="AF196" s="355">
        <v>0.69923800000000003</v>
      </c>
      <c r="AG196" s="355">
        <v>0.69923800000000003</v>
      </c>
      <c r="AH196" s="355">
        <v>0.69923800000000003</v>
      </c>
      <c r="AI196" s="355">
        <v>0.69923800000000003</v>
      </c>
      <c r="AJ196" s="355">
        <v>0.69923800000000003</v>
      </c>
      <c r="AK196" s="355">
        <v>0.69923800000000003</v>
      </c>
      <c r="AL196" s="355">
        <v>0.69923800000000003</v>
      </c>
      <c r="AM196" s="355">
        <v>0.69923800000000003</v>
      </c>
      <c r="AN196" s="355">
        <v>0.69923800000000003</v>
      </c>
    </row>
    <row r="197" spans="1:40" s="171" customFormat="1" x14ac:dyDescent="0.2">
      <c r="A197" s="128" t="s">
        <v>924</v>
      </c>
      <c r="B197" s="171">
        <v>0.70369199999999998</v>
      </c>
      <c r="C197" s="171">
        <v>0.70369199999999998</v>
      </c>
      <c r="D197" s="171">
        <v>0.70369199999999998</v>
      </c>
      <c r="E197" s="171">
        <v>0.70369199999999998</v>
      </c>
      <c r="F197" s="171">
        <v>0.70369199999999998</v>
      </c>
      <c r="G197" s="171">
        <v>0.70369199999999998</v>
      </c>
      <c r="H197" s="171">
        <v>0.70369199999999998</v>
      </c>
      <c r="I197" s="171">
        <v>0.70369199999999998</v>
      </c>
      <c r="J197" s="171">
        <v>0.70369199999999998</v>
      </c>
      <c r="K197" s="171">
        <v>0.70369199999999998</v>
      </c>
      <c r="L197" s="171">
        <v>0.70369199999999998</v>
      </c>
      <c r="M197" s="356">
        <v>0.70369199999999998</v>
      </c>
      <c r="N197" s="386">
        <v>0.70369199999999998</v>
      </c>
      <c r="O197" s="171">
        <v>0.70174700000000001</v>
      </c>
      <c r="P197" s="171">
        <v>0.70174700000000001</v>
      </c>
      <c r="Q197" s="171">
        <v>0.70174700000000001</v>
      </c>
      <c r="R197" s="171">
        <v>0.70174700000000001</v>
      </c>
      <c r="S197" s="171">
        <v>0.70174700000000001</v>
      </c>
      <c r="T197" s="171">
        <v>0.70174700000000001</v>
      </c>
      <c r="U197" s="171">
        <v>0.70174700000000001</v>
      </c>
      <c r="V197" s="171">
        <v>0.70174700000000001</v>
      </c>
      <c r="W197" s="171">
        <v>0.70174700000000001</v>
      </c>
      <c r="X197" s="171">
        <v>0.70174700000000001</v>
      </c>
      <c r="Y197" s="171">
        <v>0.70174700000000001</v>
      </c>
      <c r="Z197" s="171">
        <v>0.70174700000000001</v>
      </c>
      <c r="AA197" s="355">
        <v>0.70174700000000001</v>
      </c>
      <c r="AB197" s="355">
        <v>0.69923800000000003</v>
      </c>
      <c r="AC197" s="355">
        <v>0.69923800000000003</v>
      </c>
      <c r="AD197" s="355">
        <v>0.69923800000000003</v>
      </c>
      <c r="AE197" s="355">
        <v>0.69923800000000003</v>
      </c>
      <c r="AF197" s="355">
        <v>0.69923800000000003</v>
      </c>
      <c r="AG197" s="355">
        <v>0.69923800000000003</v>
      </c>
      <c r="AH197" s="355">
        <v>0.69923800000000003</v>
      </c>
      <c r="AI197" s="355">
        <v>0.69923800000000003</v>
      </c>
      <c r="AJ197" s="355">
        <v>0.69923800000000003</v>
      </c>
      <c r="AK197" s="355">
        <v>0.69923800000000003</v>
      </c>
      <c r="AL197" s="355">
        <v>0.69923800000000003</v>
      </c>
      <c r="AM197" s="355">
        <v>0.69923800000000003</v>
      </c>
      <c r="AN197" s="355">
        <v>0.69923800000000003</v>
      </c>
    </row>
    <row r="198" spans="1:40" s="171" customFormat="1" x14ac:dyDescent="0.2">
      <c r="A198" s="128" t="s">
        <v>925</v>
      </c>
      <c r="B198" s="171">
        <v>0.70369199999999998</v>
      </c>
      <c r="C198" s="171">
        <v>0.70369199999999998</v>
      </c>
      <c r="D198" s="171">
        <v>0.70369199999999998</v>
      </c>
      <c r="E198" s="171">
        <v>0.70369199999999998</v>
      </c>
      <c r="F198" s="171">
        <v>0.70369199999999998</v>
      </c>
      <c r="G198" s="171">
        <v>0.70369199999999998</v>
      </c>
      <c r="H198" s="171">
        <v>0.70369199999999998</v>
      </c>
      <c r="I198" s="171">
        <v>0.70369199999999998</v>
      </c>
      <c r="J198" s="171">
        <v>0.70369199999999998</v>
      </c>
      <c r="K198" s="171">
        <v>0.70369199999999998</v>
      </c>
      <c r="L198" s="171">
        <v>0.70369199999999998</v>
      </c>
      <c r="M198" s="356">
        <v>0.70369199999999998</v>
      </c>
      <c r="N198" s="386">
        <v>0.70369199999999998</v>
      </c>
      <c r="O198" s="171">
        <v>0.70174700000000001</v>
      </c>
      <c r="P198" s="171">
        <v>0.70174700000000001</v>
      </c>
      <c r="Q198" s="171">
        <v>0.70174700000000001</v>
      </c>
      <c r="R198" s="171">
        <v>0.70174700000000001</v>
      </c>
      <c r="S198" s="171">
        <v>0.70174700000000001</v>
      </c>
      <c r="T198" s="171">
        <v>0.70174700000000001</v>
      </c>
      <c r="U198" s="171">
        <v>0.70174700000000001</v>
      </c>
      <c r="V198" s="171">
        <v>0.70174700000000001</v>
      </c>
      <c r="W198" s="171">
        <v>0.70174700000000001</v>
      </c>
      <c r="X198" s="171">
        <v>0.70174700000000001</v>
      </c>
      <c r="Y198" s="171">
        <v>0.70174700000000001</v>
      </c>
      <c r="Z198" s="171">
        <v>0.70174700000000001</v>
      </c>
      <c r="AA198" s="355">
        <v>0.70174700000000001</v>
      </c>
      <c r="AB198" s="355">
        <v>0.69923800000000003</v>
      </c>
      <c r="AC198" s="355">
        <v>0.69923800000000003</v>
      </c>
      <c r="AD198" s="355">
        <v>0.69923800000000003</v>
      </c>
      <c r="AE198" s="355">
        <v>0.69923800000000003</v>
      </c>
      <c r="AF198" s="355">
        <v>0.69923800000000003</v>
      </c>
      <c r="AG198" s="355">
        <v>0.69923800000000003</v>
      </c>
      <c r="AH198" s="355">
        <v>0.69923800000000003</v>
      </c>
      <c r="AI198" s="355">
        <v>0.69923800000000003</v>
      </c>
      <c r="AJ198" s="355">
        <v>0.69923800000000003</v>
      </c>
      <c r="AK198" s="355">
        <v>0.69923800000000003</v>
      </c>
      <c r="AL198" s="355">
        <v>0.69923800000000003</v>
      </c>
      <c r="AM198" s="355">
        <v>0.69923800000000003</v>
      </c>
      <c r="AN198" s="355">
        <v>0.69923800000000003</v>
      </c>
    </row>
    <row r="199" spans="1:40" s="171" customFormat="1" x14ac:dyDescent="0.2">
      <c r="A199" s="172" t="s">
        <v>926</v>
      </c>
      <c r="B199" s="171">
        <v>0</v>
      </c>
      <c r="C199" s="171">
        <v>0</v>
      </c>
      <c r="D199" s="171">
        <v>0</v>
      </c>
      <c r="E199" s="171">
        <v>0</v>
      </c>
      <c r="F199" s="171">
        <v>0</v>
      </c>
      <c r="G199" s="171">
        <v>0</v>
      </c>
      <c r="H199" s="171">
        <v>0</v>
      </c>
      <c r="I199" s="171">
        <v>0</v>
      </c>
      <c r="J199" s="171">
        <v>0</v>
      </c>
      <c r="K199" s="171">
        <v>0</v>
      </c>
      <c r="L199" s="171">
        <v>0</v>
      </c>
      <c r="M199" s="356">
        <v>0</v>
      </c>
      <c r="N199" s="386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171">
        <v>0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355">
        <v>0</v>
      </c>
      <c r="AB199" s="355">
        <v>0</v>
      </c>
      <c r="AC199" s="355">
        <v>0</v>
      </c>
      <c r="AD199" s="355">
        <v>0</v>
      </c>
      <c r="AE199" s="355">
        <v>0</v>
      </c>
      <c r="AF199" s="355">
        <v>0</v>
      </c>
      <c r="AG199" s="355">
        <v>0</v>
      </c>
      <c r="AH199" s="355">
        <v>0</v>
      </c>
      <c r="AI199" s="355">
        <v>0</v>
      </c>
      <c r="AJ199" s="355">
        <v>0</v>
      </c>
      <c r="AK199" s="355">
        <v>0</v>
      </c>
      <c r="AL199" s="355">
        <v>0</v>
      </c>
      <c r="AM199" s="355">
        <v>0</v>
      </c>
      <c r="AN199" s="355">
        <v>0</v>
      </c>
    </row>
    <row r="200" spans="1:40" s="171" customFormat="1" x14ac:dyDescent="0.2">
      <c r="A200" s="128" t="s">
        <v>927</v>
      </c>
      <c r="B200" s="171">
        <v>0.70369199999999998</v>
      </c>
      <c r="C200" s="171">
        <v>0.70369199999999998</v>
      </c>
      <c r="D200" s="171">
        <v>0.70369199999999998</v>
      </c>
      <c r="E200" s="171">
        <v>0.70369199999999998</v>
      </c>
      <c r="F200" s="171">
        <v>0.70369199999999998</v>
      </c>
      <c r="G200" s="171">
        <v>0.70369199999999998</v>
      </c>
      <c r="H200" s="171">
        <v>0.70369199999999998</v>
      </c>
      <c r="I200" s="171">
        <v>0.70369199999999998</v>
      </c>
      <c r="J200" s="171">
        <v>0.70369199999999998</v>
      </c>
      <c r="K200" s="171">
        <v>0.70369199999999998</v>
      </c>
      <c r="L200" s="171">
        <v>0.70369199999999998</v>
      </c>
      <c r="M200" s="356">
        <v>0.70369199999999998</v>
      </c>
      <c r="N200" s="386">
        <v>0.70369199999999998</v>
      </c>
      <c r="O200" s="171">
        <v>0.70174700000000001</v>
      </c>
      <c r="P200" s="171">
        <v>0.70174700000000001</v>
      </c>
      <c r="Q200" s="171">
        <v>0.70174700000000001</v>
      </c>
      <c r="R200" s="171">
        <v>0.70174700000000001</v>
      </c>
      <c r="S200" s="171">
        <v>0.70174700000000001</v>
      </c>
      <c r="T200" s="171">
        <v>0.70174700000000001</v>
      </c>
      <c r="U200" s="171">
        <v>0.70174700000000001</v>
      </c>
      <c r="V200" s="171">
        <v>0.70174700000000001</v>
      </c>
      <c r="W200" s="171">
        <v>0.70174700000000001</v>
      </c>
      <c r="X200" s="171">
        <v>0.70174700000000001</v>
      </c>
      <c r="Y200" s="171">
        <v>0.70174700000000001</v>
      </c>
      <c r="Z200" s="171">
        <v>0.70174700000000001</v>
      </c>
      <c r="AA200" s="355">
        <v>0.70174700000000001</v>
      </c>
      <c r="AB200" s="355">
        <v>0.69923800000000003</v>
      </c>
      <c r="AC200" s="355">
        <v>0.69923800000000003</v>
      </c>
      <c r="AD200" s="355">
        <v>0.69923800000000003</v>
      </c>
      <c r="AE200" s="355">
        <v>0.69923800000000003</v>
      </c>
      <c r="AF200" s="355">
        <v>0.69923800000000003</v>
      </c>
      <c r="AG200" s="355">
        <v>0.69923800000000003</v>
      </c>
      <c r="AH200" s="355">
        <v>0.69923800000000003</v>
      </c>
      <c r="AI200" s="355">
        <v>0.69923800000000003</v>
      </c>
      <c r="AJ200" s="355">
        <v>0.69923800000000003</v>
      </c>
      <c r="AK200" s="355">
        <v>0.69923800000000003</v>
      </c>
      <c r="AL200" s="355">
        <v>0.69923800000000003</v>
      </c>
      <c r="AM200" s="355">
        <v>0.69923800000000003</v>
      </c>
      <c r="AN200" s="355">
        <v>0.69923800000000003</v>
      </c>
    </row>
    <row r="201" spans="1:40" s="171" customFormat="1" x14ac:dyDescent="0.2">
      <c r="A201" s="128" t="s">
        <v>928</v>
      </c>
      <c r="B201" s="171">
        <v>0.70369199999999998</v>
      </c>
      <c r="C201" s="171">
        <v>0.70369199999999998</v>
      </c>
      <c r="D201" s="171">
        <v>0.70369199999999998</v>
      </c>
      <c r="E201" s="171">
        <v>0.70369199999999998</v>
      </c>
      <c r="F201" s="171">
        <v>0.70369199999999998</v>
      </c>
      <c r="G201" s="171">
        <v>0.70369199999999998</v>
      </c>
      <c r="H201" s="171">
        <v>0.70369199999999998</v>
      </c>
      <c r="I201" s="171">
        <v>0.70369199999999998</v>
      </c>
      <c r="J201" s="171">
        <v>0.70369199999999998</v>
      </c>
      <c r="K201" s="171">
        <v>0.70369199999999998</v>
      </c>
      <c r="L201" s="171">
        <v>0.70369199999999998</v>
      </c>
      <c r="M201" s="356">
        <v>0.70369199999999998</v>
      </c>
      <c r="N201" s="386">
        <v>0.70369199999999998</v>
      </c>
      <c r="O201" s="171">
        <v>0.70174700000000001</v>
      </c>
      <c r="P201" s="171">
        <v>0.70174700000000001</v>
      </c>
      <c r="Q201" s="171">
        <v>0.70174700000000001</v>
      </c>
      <c r="R201" s="171">
        <v>0.70174700000000001</v>
      </c>
      <c r="S201" s="171">
        <v>0.70174700000000001</v>
      </c>
      <c r="T201" s="171">
        <v>0.70174700000000001</v>
      </c>
      <c r="U201" s="171">
        <v>0.70174700000000001</v>
      </c>
      <c r="V201" s="171">
        <v>0.70174700000000001</v>
      </c>
      <c r="W201" s="171">
        <v>0.70174700000000001</v>
      </c>
      <c r="X201" s="171">
        <v>0.70174700000000001</v>
      </c>
      <c r="Y201" s="171">
        <v>0.70174700000000001</v>
      </c>
      <c r="Z201" s="171">
        <v>0.70174700000000001</v>
      </c>
      <c r="AA201" s="355">
        <v>0.70174700000000001</v>
      </c>
      <c r="AB201" s="355">
        <v>0.69923800000000003</v>
      </c>
      <c r="AC201" s="355">
        <v>0.69923800000000003</v>
      </c>
      <c r="AD201" s="355">
        <v>0.69923800000000003</v>
      </c>
      <c r="AE201" s="355">
        <v>0.69923800000000003</v>
      </c>
      <c r="AF201" s="355">
        <v>0.69923800000000003</v>
      </c>
      <c r="AG201" s="355">
        <v>0.69923800000000003</v>
      </c>
      <c r="AH201" s="355">
        <v>0.69923800000000003</v>
      </c>
      <c r="AI201" s="355">
        <v>0.69923800000000003</v>
      </c>
      <c r="AJ201" s="355">
        <v>0.69923800000000003</v>
      </c>
      <c r="AK201" s="355">
        <v>0.69923800000000003</v>
      </c>
      <c r="AL201" s="355">
        <v>0.69923800000000003</v>
      </c>
      <c r="AM201" s="355">
        <v>0.69923800000000003</v>
      </c>
      <c r="AN201" s="355">
        <v>0.69923800000000003</v>
      </c>
    </row>
    <row r="202" spans="1:40" s="171" customFormat="1" x14ac:dyDescent="0.2">
      <c r="A202" s="128" t="s">
        <v>929</v>
      </c>
      <c r="B202" s="171">
        <v>0.70369199999999998</v>
      </c>
      <c r="C202" s="171">
        <v>0.70369199999999998</v>
      </c>
      <c r="D202" s="171">
        <v>0.70369199999999998</v>
      </c>
      <c r="E202" s="171">
        <v>0.70369199999999998</v>
      </c>
      <c r="F202" s="171">
        <v>0.70369199999999998</v>
      </c>
      <c r="G202" s="171">
        <v>0.70369199999999998</v>
      </c>
      <c r="H202" s="171">
        <v>0.70369199999999998</v>
      </c>
      <c r="I202" s="171">
        <v>0.70369199999999998</v>
      </c>
      <c r="J202" s="171">
        <v>0.70369199999999998</v>
      </c>
      <c r="K202" s="171">
        <v>0.70369199999999998</v>
      </c>
      <c r="L202" s="171">
        <v>0.70369199999999998</v>
      </c>
      <c r="M202" s="356">
        <v>0.70369199999999998</v>
      </c>
      <c r="N202" s="386">
        <v>0.70369199999999998</v>
      </c>
      <c r="O202" s="171">
        <v>0.70174700000000001</v>
      </c>
      <c r="P202" s="171">
        <v>0.70174700000000001</v>
      </c>
      <c r="Q202" s="171">
        <v>0.70174700000000001</v>
      </c>
      <c r="R202" s="171">
        <v>0.70174700000000001</v>
      </c>
      <c r="S202" s="171">
        <v>0.70174700000000001</v>
      </c>
      <c r="T202" s="171">
        <v>0.70174700000000001</v>
      </c>
      <c r="U202" s="171">
        <v>0.70174700000000001</v>
      </c>
      <c r="V202" s="171">
        <v>0.70174700000000001</v>
      </c>
      <c r="W202" s="171">
        <v>0.70174700000000001</v>
      </c>
      <c r="X202" s="171">
        <v>0.70174700000000001</v>
      </c>
      <c r="Y202" s="171">
        <v>0.70174700000000001</v>
      </c>
      <c r="Z202" s="171">
        <v>0.70174700000000001</v>
      </c>
      <c r="AA202" s="355">
        <v>0.70174700000000001</v>
      </c>
      <c r="AB202" s="355">
        <v>0.69923800000000003</v>
      </c>
      <c r="AC202" s="355">
        <v>0.69923800000000003</v>
      </c>
      <c r="AD202" s="355">
        <v>0.69923800000000003</v>
      </c>
      <c r="AE202" s="355">
        <v>0.69923800000000003</v>
      </c>
      <c r="AF202" s="355">
        <v>0.69923800000000003</v>
      </c>
      <c r="AG202" s="355">
        <v>0.69923800000000003</v>
      </c>
      <c r="AH202" s="355">
        <v>0.69923800000000003</v>
      </c>
      <c r="AI202" s="355">
        <v>0.69923800000000003</v>
      </c>
      <c r="AJ202" s="355">
        <v>0.69923800000000003</v>
      </c>
      <c r="AK202" s="355">
        <v>0.69923800000000003</v>
      </c>
      <c r="AL202" s="355">
        <v>0.69923800000000003</v>
      </c>
      <c r="AM202" s="355">
        <v>0.69923800000000003</v>
      </c>
      <c r="AN202" s="355">
        <v>0.69923800000000003</v>
      </c>
    </row>
    <row r="203" spans="1:40" s="171" customFormat="1" x14ac:dyDescent="0.2">
      <c r="A203" s="128" t="s">
        <v>930</v>
      </c>
      <c r="B203" s="171">
        <v>0.70369199999999998</v>
      </c>
      <c r="C203" s="171">
        <v>0.70369199999999998</v>
      </c>
      <c r="D203" s="171">
        <v>0.70369199999999998</v>
      </c>
      <c r="E203" s="171">
        <v>0.70369199999999998</v>
      </c>
      <c r="F203" s="171">
        <v>0.70369199999999998</v>
      </c>
      <c r="G203" s="171">
        <v>0.70369199999999998</v>
      </c>
      <c r="H203" s="171">
        <v>0.70369199999999998</v>
      </c>
      <c r="I203" s="171">
        <v>0.70369199999999998</v>
      </c>
      <c r="J203" s="171">
        <v>0.70369199999999998</v>
      </c>
      <c r="K203" s="171">
        <v>0.70369199999999998</v>
      </c>
      <c r="L203" s="171">
        <v>0.70369199999999998</v>
      </c>
      <c r="M203" s="356">
        <v>0.70369199999999998</v>
      </c>
      <c r="N203" s="386">
        <v>0.70369199999999998</v>
      </c>
      <c r="O203" s="171">
        <v>0.70174700000000001</v>
      </c>
      <c r="P203" s="171">
        <v>0.70174700000000001</v>
      </c>
      <c r="Q203" s="171">
        <v>0.70174700000000001</v>
      </c>
      <c r="R203" s="171">
        <v>0.70174700000000001</v>
      </c>
      <c r="S203" s="171">
        <v>0.70174700000000001</v>
      </c>
      <c r="T203" s="171">
        <v>0.70174700000000001</v>
      </c>
      <c r="U203" s="171">
        <v>0.70174700000000001</v>
      </c>
      <c r="V203" s="171">
        <v>0.70174700000000001</v>
      </c>
      <c r="W203" s="171">
        <v>0.70174700000000001</v>
      </c>
      <c r="X203" s="171">
        <v>0.70174700000000001</v>
      </c>
      <c r="Y203" s="171">
        <v>0.70174700000000001</v>
      </c>
      <c r="Z203" s="171">
        <v>0.70174700000000001</v>
      </c>
      <c r="AA203" s="355">
        <v>0.70174700000000001</v>
      </c>
      <c r="AB203" s="355">
        <v>0.69923800000000003</v>
      </c>
      <c r="AC203" s="355">
        <v>0.69923800000000003</v>
      </c>
      <c r="AD203" s="355">
        <v>0.69923800000000003</v>
      </c>
      <c r="AE203" s="355">
        <v>0.69923800000000003</v>
      </c>
      <c r="AF203" s="355">
        <v>0.69923800000000003</v>
      </c>
      <c r="AG203" s="355">
        <v>0.69923800000000003</v>
      </c>
      <c r="AH203" s="355">
        <v>0.69923800000000003</v>
      </c>
      <c r="AI203" s="355">
        <v>0.69923800000000003</v>
      </c>
      <c r="AJ203" s="355">
        <v>0.69923800000000003</v>
      </c>
      <c r="AK203" s="355">
        <v>0.69923800000000003</v>
      </c>
      <c r="AL203" s="355">
        <v>0.69923800000000003</v>
      </c>
      <c r="AM203" s="355">
        <v>0.69923800000000003</v>
      </c>
      <c r="AN203" s="355">
        <v>0.69923800000000003</v>
      </c>
    </row>
    <row r="204" spans="1:40" s="171" customFormat="1" x14ac:dyDescent="0.2">
      <c r="A204" s="128" t="s">
        <v>931</v>
      </c>
      <c r="B204" s="171">
        <v>0.70369199999999998</v>
      </c>
      <c r="C204" s="171">
        <v>0.70369199999999998</v>
      </c>
      <c r="D204" s="171">
        <v>0.70369199999999998</v>
      </c>
      <c r="E204" s="171">
        <v>0.70369199999999998</v>
      </c>
      <c r="F204" s="171">
        <v>0.70369199999999998</v>
      </c>
      <c r="G204" s="171">
        <v>0.70369199999999998</v>
      </c>
      <c r="H204" s="171">
        <v>0.70369199999999998</v>
      </c>
      <c r="I204" s="171">
        <v>0.70369199999999998</v>
      </c>
      <c r="J204" s="171">
        <v>0.70369199999999998</v>
      </c>
      <c r="K204" s="171">
        <v>0.70369199999999998</v>
      </c>
      <c r="L204" s="171">
        <v>0.70369199999999998</v>
      </c>
      <c r="M204" s="356">
        <v>0.70369199999999998</v>
      </c>
      <c r="N204" s="386">
        <v>0.70369199999999998</v>
      </c>
      <c r="O204" s="171">
        <v>0.70174700000000001</v>
      </c>
      <c r="P204" s="171">
        <v>0.70174700000000001</v>
      </c>
      <c r="Q204" s="171">
        <v>0.70174700000000001</v>
      </c>
      <c r="R204" s="171">
        <v>0.70174700000000001</v>
      </c>
      <c r="S204" s="171">
        <v>0.70174700000000001</v>
      </c>
      <c r="T204" s="171">
        <v>0.70174700000000001</v>
      </c>
      <c r="U204" s="171">
        <v>0.70174700000000001</v>
      </c>
      <c r="V204" s="171">
        <v>0.70174700000000001</v>
      </c>
      <c r="W204" s="171">
        <v>0.70174700000000001</v>
      </c>
      <c r="X204" s="171">
        <v>0.70174700000000001</v>
      </c>
      <c r="Y204" s="171">
        <v>0.70174700000000001</v>
      </c>
      <c r="Z204" s="171">
        <v>0.70174700000000001</v>
      </c>
      <c r="AA204" s="355">
        <v>0.70174700000000001</v>
      </c>
      <c r="AB204" s="355">
        <v>0.69923800000000003</v>
      </c>
      <c r="AC204" s="355">
        <v>0.69923800000000003</v>
      </c>
      <c r="AD204" s="355">
        <v>0.69923800000000003</v>
      </c>
      <c r="AE204" s="355">
        <v>0.69923800000000003</v>
      </c>
      <c r="AF204" s="355">
        <v>0.69923800000000003</v>
      </c>
      <c r="AG204" s="355">
        <v>0.69923800000000003</v>
      </c>
      <c r="AH204" s="355">
        <v>0.69923800000000003</v>
      </c>
      <c r="AI204" s="355">
        <v>0.69923800000000003</v>
      </c>
      <c r="AJ204" s="355">
        <v>0.69923800000000003</v>
      </c>
      <c r="AK204" s="355">
        <v>0.69923800000000003</v>
      </c>
      <c r="AL204" s="355">
        <v>0.69923800000000003</v>
      </c>
      <c r="AM204" s="355">
        <v>0.69923800000000003</v>
      </c>
      <c r="AN204" s="355">
        <v>0.69923800000000003</v>
      </c>
    </row>
    <row r="205" spans="1:40" s="171" customFormat="1" x14ac:dyDescent="0.2">
      <c r="A205" s="128" t="s">
        <v>932</v>
      </c>
      <c r="B205" s="171">
        <v>0.70369199999999998</v>
      </c>
      <c r="C205" s="171">
        <v>0.70369199999999998</v>
      </c>
      <c r="D205" s="171">
        <v>0.70369199999999998</v>
      </c>
      <c r="E205" s="171">
        <v>0.70369199999999998</v>
      </c>
      <c r="F205" s="171">
        <v>0.70369199999999998</v>
      </c>
      <c r="G205" s="171">
        <v>0.70369199999999998</v>
      </c>
      <c r="H205" s="171">
        <v>0.70369199999999998</v>
      </c>
      <c r="I205" s="171">
        <v>0.70369199999999998</v>
      </c>
      <c r="J205" s="171">
        <v>0.70369199999999998</v>
      </c>
      <c r="K205" s="171">
        <v>0.70369199999999998</v>
      </c>
      <c r="L205" s="171">
        <v>0.70369199999999998</v>
      </c>
      <c r="M205" s="356">
        <v>0.70369199999999998</v>
      </c>
      <c r="N205" s="386">
        <v>0.70369199999999998</v>
      </c>
      <c r="O205" s="171">
        <v>0.70174700000000001</v>
      </c>
      <c r="P205" s="171">
        <v>0.70174700000000001</v>
      </c>
      <c r="Q205" s="171">
        <v>0.70174700000000001</v>
      </c>
      <c r="R205" s="171">
        <v>0.70174700000000001</v>
      </c>
      <c r="S205" s="171">
        <v>0.70174700000000001</v>
      </c>
      <c r="T205" s="171">
        <v>0.70174700000000001</v>
      </c>
      <c r="U205" s="171">
        <v>0.70174700000000001</v>
      </c>
      <c r="V205" s="171">
        <v>0.70174700000000001</v>
      </c>
      <c r="W205" s="171">
        <v>0.70174700000000001</v>
      </c>
      <c r="X205" s="171">
        <v>0.70174700000000001</v>
      </c>
      <c r="Y205" s="171">
        <v>0.70174700000000001</v>
      </c>
      <c r="Z205" s="171">
        <v>0.70174700000000001</v>
      </c>
      <c r="AA205" s="355">
        <v>0.70174700000000001</v>
      </c>
      <c r="AB205" s="355">
        <v>0.69923800000000003</v>
      </c>
      <c r="AC205" s="355">
        <v>0.69923800000000003</v>
      </c>
      <c r="AD205" s="355">
        <v>0.69923800000000003</v>
      </c>
      <c r="AE205" s="355">
        <v>0.69923800000000003</v>
      </c>
      <c r="AF205" s="355">
        <v>0.69923800000000003</v>
      </c>
      <c r="AG205" s="355">
        <v>0.69923800000000003</v>
      </c>
      <c r="AH205" s="355">
        <v>0.69923800000000003</v>
      </c>
      <c r="AI205" s="355">
        <v>0.69923800000000003</v>
      </c>
      <c r="AJ205" s="355">
        <v>0.69923800000000003</v>
      </c>
      <c r="AK205" s="355">
        <v>0.69923800000000003</v>
      </c>
      <c r="AL205" s="355">
        <v>0.69923800000000003</v>
      </c>
      <c r="AM205" s="355">
        <v>0.69923800000000003</v>
      </c>
      <c r="AN205" s="355">
        <v>0.69923800000000003</v>
      </c>
    </row>
    <row r="206" spans="1:40" s="171" customFormat="1" x14ac:dyDescent="0.2">
      <c r="A206" s="128" t="s">
        <v>933</v>
      </c>
      <c r="B206" s="171">
        <v>0.70369199999999998</v>
      </c>
      <c r="C206" s="171">
        <v>0.70369199999999998</v>
      </c>
      <c r="D206" s="171">
        <v>0.70369199999999998</v>
      </c>
      <c r="E206" s="171">
        <v>0.70369199999999998</v>
      </c>
      <c r="F206" s="171">
        <v>0.70369199999999998</v>
      </c>
      <c r="G206" s="171">
        <v>0.70369199999999998</v>
      </c>
      <c r="H206" s="171">
        <v>0.70369199999999998</v>
      </c>
      <c r="I206" s="171">
        <v>0.70369199999999998</v>
      </c>
      <c r="J206" s="171">
        <v>0.70369199999999998</v>
      </c>
      <c r="K206" s="171">
        <v>0.70369199999999998</v>
      </c>
      <c r="L206" s="171">
        <v>0.70369199999999998</v>
      </c>
      <c r="M206" s="356">
        <v>0.70369199999999998</v>
      </c>
      <c r="N206" s="386">
        <v>0.70369199999999998</v>
      </c>
      <c r="O206" s="171">
        <v>0.70174700000000001</v>
      </c>
      <c r="P206" s="171">
        <v>0.70174700000000001</v>
      </c>
      <c r="Q206" s="171">
        <v>0.70174700000000001</v>
      </c>
      <c r="R206" s="171">
        <v>0.70174700000000001</v>
      </c>
      <c r="S206" s="171">
        <v>0.70174700000000001</v>
      </c>
      <c r="T206" s="171">
        <v>0.70174700000000001</v>
      </c>
      <c r="U206" s="171">
        <v>0.70174700000000001</v>
      </c>
      <c r="V206" s="171">
        <v>0.70174700000000001</v>
      </c>
      <c r="W206" s="171">
        <v>0.70174700000000001</v>
      </c>
      <c r="X206" s="171">
        <v>0.70174700000000001</v>
      </c>
      <c r="Y206" s="171">
        <v>0.70174700000000001</v>
      </c>
      <c r="Z206" s="171">
        <v>0.70174700000000001</v>
      </c>
      <c r="AA206" s="355">
        <v>0.70174700000000001</v>
      </c>
      <c r="AB206" s="355">
        <v>0.69923800000000003</v>
      </c>
      <c r="AC206" s="355">
        <v>0.69923800000000003</v>
      </c>
      <c r="AD206" s="355">
        <v>0.69923800000000003</v>
      </c>
      <c r="AE206" s="355">
        <v>0.69923800000000003</v>
      </c>
      <c r="AF206" s="355">
        <v>0.69923800000000003</v>
      </c>
      <c r="AG206" s="355">
        <v>0.69923800000000003</v>
      </c>
      <c r="AH206" s="355">
        <v>0.69923800000000003</v>
      </c>
      <c r="AI206" s="355">
        <v>0.69923800000000003</v>
      </c>
      <c r="AJ206" s="355">
        <v>0.69923800000000003</v>
      </c>
      <c r="AK206" s="355">
        <v>0.69923800000000003</v>
      </c>
      <c r="AL206" s="355">
        <v>0.69923800000000003</v>
      </c>
      <c r="AM206" s="355">
        <v>0.69923800000000003</v>
      </c>
      <c r="AN206" s="355">
        <v>0.69923800000000003</v>
      </c>
    </row>
    <row r="207" spans="1:40" s="171" customFormat="1" x14ac:dyDescent="0.2">
      <c r="A207" s="128" t="s">
        <v>934</v>
      </c>
      <c r="B207" s="171">
        <v>0.70369199999999998</v>
      </c>
      <c r="C207" s="171">
        <v>0.70369199999999998</v>
      </c>
      <c r="D207" s="171">
        <v>0.70369199999999998</v>
      </c>
      <c r="E207" s="171">
        <v>0.70369199999999998</v>
      </c>
      <c r="F207" s="171">
        <v>0.70369199999999998</v>
      </c>
      <c r="G207" s="171">
        <v>0.70369199999999998</v>
      </c>
      <c r="H207" s="171">
        <v>0.70369199999999998</v>
      </c>
      <c r="I207" s="171">
        <v>0.70369199999999998</v>
      </c>
      <c r="J207" s="171">
        <v>0.70369199999999998</v>
      </c>
      <c r="K207" s="171">
        <v>0.70369199999999998</v>
      </c>
      <c r="L207" s="171">
        <v>0.70369199999999998</v>
      </c>
      <c r="M207" s="356">
        <v>0.70369199999999998</v>
      </c>
      <c r="N207" s="386">
        <v>0.70369199999999998</v>
      </c>
      <c r="O207" s="171">
        <v>0.70174700000000001</v>
      </c>
      <c r="P207" s="171">
        <v>0.70174700000000001</v>
      </c>
      <c r="Q207" s="171">
        <v>0.70174700000000001</v>
      </c>
      <c r="R207" s="171">
        <v>0.70174700000000001</v>
      </c>
      <c r="S207" s="171">
        <v>0.70174700000000001</v>
      </c>
      <c r="T207" s="171">
        <v>0.70174700000000001</v>
      </c>
      <c r="U207" s="171">
        <v>0.70174700000000001</v>
      </c>
      <c r="V207" s="171">
        <v>0.70174700000000001</v>
      </c>
      <c r="W207" s="171">
        <v>0.70174700000000001</v>
      </c>
      <c r="X207" s="171">
        <v>0.70174700000000001</v>
      </c>
      <c r="Y207" s="171">
        <v>0.70174700000000001</v>
      </c>
      <c r="Z207" s="171">
        <v>0.70174700000000001</v>
      </c>
      <c r="AA207" s="355">
        <v>0.70174700000000001</v>
      </c>
      <c r="AB207" s="355">
        <v>0.69923800000000003</v>
      </c>
      <c r="AC207" s="355">
        <v>0.69923800000000003</v>
      </c>
      <c r="AD207" s="355">
        <v>0.69923800000000003</v>
      </c>
      <c r="AE207" s="355">
        <v>0.69923800000000003</v>
      </c>
      <c r="AF207" s="355">
        <v>0.69923800000000003</v>
      </c>
      <c r="AG207" s="355">
        <v>0.69923800000000003</v>
      </c>
      <c r="AH207" s="355">
        <v>0.69923800000000003</v>
      </c>
      <c r="AI207" s="355">
        <v>0.69923800000000003</v>
      </c>
      <c r="AJ207" s="355">
        <v>0.69923800000000003</v>
      </c>
      <c r="AK207" s="355">
        <v>0.69923800000000003</v>
      </c>
      <c r="AL207" s="355">
        <v>0.69923800000000003</v>
      </c>
      <c r="AM207" s="355">
        <v>0.69923800000000003</v>
      </c>
      <c r="AN207" s="355">
        <v>0.69923800000000003</v>
      </c>
    </row>
    <row r="208" spans="1:40" s="171" customFormat="1" x14ac:dyDescent="0.2">
      <c r="A208" s="128" t="s">
        <v>935</v>
      </c>
      <c r="B208" s="171">
        <v>0.70369199999999998</v>
      </c>
      <c r="C208" s="171">
        <v>0.70369199999999998</v>
      </c>
      <c r="D208" s="171">
        <v>0.70369199999999998</v>
      </c>
      <c r="E208" s="171">
        <v>0.70369199999999998</v>
      </c>
      <c r="F208" s="171">
        <v>0.70369199999999998</v>
      </c>
      <c r="G208" s="171">
        <v>0.70369199999999998</v>
      </c>
      <c r="H208" s="171">
        <v>0.70369199999999998</v>
      </c>
      <c r="I208" s="171">
        <v>0.70369199999999998</v>
      </c>
      <c r="J208" s="171">
        <v>0.70369199999999998</v>
      </c>
      <c r="K208" s="171">
        <v>0.70369199999999998</v>
      </c>
      <c r="L208" s="171">
        <v>0.70369199999999998</v>
      </c>
      <c r="M208" s="356">
        <v>0.70369199999999998</v>
      </c>
      <c r="N208" s="386">
        <v>0.70369199999999998</v>
      </c>
      <c r="O208" s="171">
        <v>0.70174700000000001</v>
      </c>
      <c r="P208" s="171">
        <v>0.70174700000000001</v>
      </c>
      <c r="Q208" s="171">
        <v>0.70174700000000001</v>
      </c>
      <c r="R208" s="171">
        <v>0.70174700000000001</v>
      </c>
      <c r="S208" s="171">
        <v>0.70174700000000001</v>
      </c>
      <c r="T208" s="171">
        <v>0.70174700000000001</v>
      </c>
      <c r="U208" s="171">
        <v>0.70174700000000001</v>
      </c>
      <c r="V208" s="171">
        <v>0.70174700000000001</v>
      </c>
      <c r="W208" s="171">
        <v>0.70174700000000001</v>
      </c>
      <c r="X208" s="171">
        <v>0.70174700000000001</v>
      </c>
      <c r="Y208" s="171">
        <v>0.70174700000000001</v>
      </c>
      <c r="Z208" s="171">
        <v>0.70174700000000001</v>
      </c>
      <c r="AA208" s="355">
        <v>0.70174700000000001</v>
      </c>
      <c r="AB208" s="355">
        <v>0.69923800000000003</v>
      </c>
      <c r="AC208" s="355">
        <v>0.69923800000000003</v>
      </c>
      <c r="AD208" s="355">
        <v>0.69923800000000003</v>
      </c>
      <c r="AE208" s="355">
        <v>0.69923800000000003</v>
      </c>
      <c r="AF208" s="355">
        <v>0.69923800000000003</v>
      </c>
      <c r="AG208" s="355">
        <v>0.69923800000000003</v>
      </c>
      <c r="AH208" s="355">
        <v>0.69923800000000003</v>
      </c>
      <c r="AI208" s="355">
        <v>0.69923800000000003</v>
      </c>
      <c r="AJ208" s="355">
        <v>0.69923800000000003</v>
      </c>
      <c r="AK208" s="355">
        <v>0.69923800000000003</v>
      </c>
      <c r="AL208" s="355">
        <v>0.69923800000000003</v>
      </c>
      <c r="AM208" s="355">
        <v>0.69923800000000003</v>
      </c>
      <c r="AN208" s="355">
        <v>0.69923800000000003</v>
      </c>
    </row>
    <row r="209" spans="1:40" s="171" customFormat="1" x14ac:dyDescent="0.2">
      <c r="A209" s="128" t="s">
        <v>936</v>
      </c>
      <c r="B209" s="171">
        <v>0.70369199999999998</v>
      </c>
      <c r="C209" s="171">
        <v>0.70369199999999998</v>
      </c>
      <c r="D209" s="171">
        <v>0.70369199999999998</v>
      </c>
      <c r="E209" s="171">
        <v>0.70369199999999998</v>
      </c>
      <c r="F209" s="171">
        <v>0.70369199999999998</v>
      </c>
      <c r="G209" s="171">
        <v>0.70369199999999998</v>
      </c>
      <c r="H209" s="171">
        <v>0.70369199999999998</v>
      </c>
      <c r="I209" s="171">
        <v>0.70369199999999998</v>
      </c>
      <c r="J209" s="171">
        <v>0.70369199999999998</v>
      </c>
      <c r="K209" s="171">
        <v>0.70369199999999998</v>
      </c>
      <c r="L209" s="171">
        <v>0.70369199999999998</v>
      </c>
      <c r="M209" s="356">
        <v>0.70369199999999998</v>
      </c>
      <c r="N209" s="386">
        <v>0.70369199999999998</v>
      </c>
      <c r="O209" s="171">
        <v>0.70174700000000001</v>
      </c>
      <c r="P209" s="171">
        <v>0.70174700000000001</v>
      </c>
      <c r="Q209" s="171">
        <v>0.70174700000000001</v>
      </c>
      <c r="R209" s="171">
        <v>0.70174700000000001</v>
      </c>
      <c r="S209" s="171">
        <v>0.70174700000000001</v>
      </c>
      <c r="T209" s="171">
        <v>0.70174700000000001</v>
      </c>
      <c r="U209" s="171">
        <v>0.70174700000000001</v>
      </c>
      <c r="V209" s="171">
        <v>0.70174700000000001</v>
      </c>
      <c r="W209" s="171">
        <v>0.70174700000000001</v>
      </c>
      <c r="X209" s="171">
        <v>0.70174700000000001</v>
      </c>
      <c r="Y209" s="171">
        <v>0.70174700000000001</v>
      </c>
      <c r="Z209" s="171">
        <v>0.70174700000000001</v>
      </c>
      <c r="AA209" s="355">
        <v>0.70174700000000001</v>
      </c>
      <c r="AB209" s="355">
        <v>0.69923800000000003</v>
      </c>
      <c r="AC209" s="355">
        <v>0.69923800000000003</v>
      </c>
      <c r="AD209" s="355">
        <v>0.69923800000000003</v>
      </c>
      <c r="AE209" s="355">
        <v>0.69923800000000003</v>
      </c>
      <c r="AF209" s="355">
        <v>0.69923800000000003</v>
      </c>
      <c r="AG209" s="355">
        <v>0.69923800000000003</v>
      </c>
      <c r="AH209" s="355">
        <v>0.69923800000000003</v>
      </c>
      <c r="AI209" s="355">
        <v>0.69923800000000003</v>
      </c>
      <c r="AJ209" s="355">
        <v>0.69923800000000003</v>
      </c>
      <c r="AK209" s="355">
        <v>0.69923800000000003</v>
      </c>
      <c r="AL209" s="355">
        <v>0.69923800000000003</v>
      </c>
      <c r="AM209" s="355">
        <v>0.69923800000000003</v>
      </c>
      <c r="AN209" s="355">
        <v>0.69923800000000003</v>
      </c>
    </row>
    <row r="210" spans="1:40" s="171" customFormat="1" x14ac:dyDescent="0.2">
      <c r="A210" s="128" t="s">
        <v>937</v>
      </c>
      <c r="B210" s="171">
        <v>0.70369199999999998</v>
      </c>
      <c r="C210" s="171">
        <v>0.70369199999999998</v>
      </c>
      <c r="D210" s="171">
        <v>0.70369199999999998</v>
      </c>
      <c r="E210" s="171">
        <v>0.70369199999999998</v>
      </c>
      <c r="F210" s="171">
        <v>0.70369199999999998</v>
      </c>
      <c r="G210" s="171">
        <v>0.70369199999999998</v>
      </c>
      <c r="H210" s="171">
        <v>0.70369199999999998</v>
      </c>
      <c r="I210" s="171">
        <v>0.70369199999999998</v>
      </c>
      <c r="J210" s="171">
        <v>0.70369199999999998</v>
      </c>
      <c r="K210" s="171">
        <v>0.70369199999999998</v>
      </c>
      <c r="L210" s="171">
        <v>0.70369199999999998</v>
      </c>
      <c r="M210" s="356">
        <v>0.70369199999999998</v>
      </c>
      <c r="N210" s="386">
        <v>0.70369199999999998</v>
      </c>
      <c r="O210" s="171">
        <v>0.70174700000000001</v>
      </c>
      <c r="P210" s="171">
        <v>0.70174700000000001</v>
      </c>
      <c r="Q210" s="171">
        <v>0.70174700000000001</v>
      </c>
      <c r="R210" s="171">
        <v>0.70174700000000001</v>
      </c>
      <c r="S210" s="171">
        <v>0.70174700000000001</v>
      </c>
      <c r="T210" s="171">
        <v>0.70174700000000001</v>
      </c>
      <c r="U210" s="171">
        <v>0.70174700000000001</v>
      </c>
      <c r="V210" s="171">
        <v>0.70174700000000001</v>
      </c>
      <c r="W210" s="171">
        <v>0.70174700000000001</v>
      </c>
      <c r="X210" s="171">
        <v>0.70174700000000001</v>
      </c>
      <c r="Y210" s="171">
        <v>0.70174700000000001</v>
      </c>
      <c r="Z210" s="171">
        <v>0.70174700000000001</v>
      </c>
      <c r="AA210" s="355">
        <v>0.70174700000000001</v>
      </c>
      <c r="AB210" s="355">
        <v>0.69923800000000003</v>
      </c>
      <c r="AC210" s="355">
        <v>0.69923800000000003</v>
      </c>
      <c r="AD210" s="355">
        <v>0.69923800000000003</v>
      </c>
      <c r="AE210" s="355">
        <v>0.69923800000000003</v>
      </c>
      <c r="AF210" s="355">
        <v>0.69923800000000003</v>
      </c>
      <c r="AG210" s="355">
        <v>0.69923800000000003</v>
      </c>
      <c r="AH210" s="355">
        <v>0.69923800000000003</v>
      </c>
      <c r="AI210" s="355">
        <v>0.69923800000000003</v>
      </c>
      <c r="AJ210" s="355">
        <v>0.69923800000000003</v>
      </c>
      <c r="AK210" s="355">
        <v>0.69923800000000003</v>
      </c>
      <c r="AL210" s="355">
        <v>0.69923800000000003</v>
      </c>
      <c r="AM210" s="355">
        <v>0.69923800000000003</v>
      </c>
      <c r="AN210" s="355">
        <v>0.69923800000000003</v>
      </c>
    </row>
    <row r="211" spans="1:40" s="171" customFormat="1" x14ac:dyDescent="0.2">
      <c r="A211" s="128" t="s">
        <v>938</v>
      </c>
      <c r="B211" s="171">
        <v>0</v>
      </c>
      <c r="C211" s="171">
        <v>0</v>
      </c>
      <c r="D211" s="171">
        <v>0</v>
      </c>
      <c r="E211" s="171">
        <v>0</v>
      </c>
      <c r="F211" s="171">
        <v>0</v>
      </c>
      <c r="G211" s="171">
        <v>0</v>
      </c>
      <c r="H211" s="171">
        <v>0</v>
      </c>
      <c r="I211" s="171">
        <v>0</v>
      </c>
      <c r="J211" s="171">
        <v>0</v>
      </c>
      <c r="K211" s="171">
        <v>0</v>
      </c>
      <c r="L211" s="171">
        <v>0</v>
      </c>
      <c r="M211" s="356">
        <v>0</v>
      </c>
      <c r="N211" s="386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0</v>
      </c>
      <c r="W211" s="171">
        <v>0</v>
      </c>
      <c r="X211" s="171">
        <v>0</v>
      </c>
      <c r="Y211" s="171">
        <v>0</v>
      </c>
      <c r="Z211" s="171">
        <v>0</v>
      </c>
      <c r="AA211" s="355">
        <v>0</v>
      </c>
      <c r="AB211" s="355">
        <v>0</v>
      </c>
      <c r="AC211" s="355">
        <v>0</v>
      </c>
      <c r="AD211" s="355">
        <v>0</v>
      </c>
      <c r="AE211" s="355">
        <v>0</v>
      </c>
      <c r="AF211" s="355">
        <v>0</v>
      </c>
      <c r="AG211" s="355">
        <v>0</v>
      </c>
      <c r="AH211" s="355">
        <v>0</v>
      </c>
      <c r="AI211" s="355">
        <v>0</v>
      </c>
      <c r="AJ211" s="355">
        <v>0</v>
      </c>
      <c r="AK211" s="355">
        <v>0</v>
      </c>
      <c r="AL211" s="355">
        <v>0</v>
      </c>
      <c r="AM211" s="355">
        <v>0</v>
      </c>
      <c r="AN211" s="355">
        <v>0</v>
      </c>
    </row>
    <row r="212" spans="1:40" x14ac:dyDescent="0.2">
      <c r="A212" s="27" t="s">
        <v>939</v>
      </c>
      <c r="N212" s="386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</row>
    <row r="213" spans="1:40" s="171" customFormat="1" x14ac:dyDescent="0.2">
      <c r="A213" s="128" t="s">
        <v>940</v>
      </c>
      <c r="M213" s="310"/>
      <c r="N213" s="386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</row>
    <row r="214" spans="1:40" s="171" customFormat="1" x14ac:dyDescent="0.2">
      <c r="A214" s="128" t="s">
        <v>941</v>
      </c>
      <c r="B214" s="171">
        <v>1</v>
      </c>
      <c r="C214" s="171">
        <v>1</v>
      </c>
      <c r="D214" s="171">
        <v>1</v>
      </c>
      <c r="E214" s="171">
        <v>1</v>
      </c>
      <c r="F214" s="171">
        <v>1</v>
      </c>
      <c r="G214" s="171">
        <v>1</v>
      </c>
      <c r="H214" s="171">
        <v>1</v>
      </c>
      <c r="I214" s="171">
        <v>1</v>
      </c>
      <c r="J214" s="171">
        <v>1</v>
      </c>
      <c r="K214" s="171">
        <v>1</v>
      </c>
      <c r="L214" s="171">
        <v>1</v>
      </c>
      <c r="M214" s="310">
        <v>1</v>
      </c>
      <c r="N214" s="386">
        <v>1</v>
      </c>
      <c r="O214" s="171">
        <v>1</v>
      </c>
      <c r="P214" s="171">
        <v>1</v>
      </c>
      <c r="Q214" s="171">
        <v>1</v>
      </c>
      <c r="R214" s="171">
        <v>1</v>
      </c>
      <c r="S214" s="171">
        <v>1</v>
      </c>
      <c r="T214" s="171">
        <v>1</v>
      </c>
      <c r="U214" s="171">
        <v>1</v>
      </c>
      <c r="V214" s="171">
        <v>1</v>
      </c>
      <c r="W214" s="171">
        <v>1</v>
      </c>
      <c r="X214" s="171">
        <v>1</v>
      </c>
      <c r="Y214" s="171">
        <v>1</v>
      </c>
      <c r="Z214" s="171">
        <v>1</v>
      </c>
      <c r="AA214" s="355">
        <v>1</v>
      </c>
      <c r="AB214" s="355">
        <v>1</v>
      </c>
      <c r="AC214" s="355">
        <v>1</v>
      </c>
      <c r="AD214" s="355">
        <v>1</v>
      </c>
      <c r="AE214" s="355">
        <v>1</v>
      </c>
      <c r="AF214" s="355">
        <v>1</v>
      </c>
      <c r="AG214" s="355">
        <v>1</v>
      </c>
      <c r="AH214" s="355">
        <v>1</v>
      </c>
      <c r="AI214" s="355">
        <v>1</v>
      </c>
      <c r="AJ214" s="355">
        <v>1</v>
      </c>
      <c r="AK214" s="355">
        <v>1</v>
      </c>
      <c r="AL214" s="355">
        <v>1</v>
      </c>
      <c r="AM214" s="355">
        <v>1</v>
      </c>
      <c r="AN214" s="355">
        <v>1</v>
      </c>
    </row>
    <row r="215" spans="1:40" s="171" customFormat="1" x14ac:dyDescent="0.2">
      <c r="A215" s="128" t="s">
        <v>942</v>
      </c>
      <c r="B215" s="171">
        <v>1</v>
      </c>
      <c r="C215" s="171">
        <v>1</v>
      </c>
      <c r="D215" s="171">
        <v>1</v>
      </c>
      <c r="E215" s="171">
        <v>1</v>
      </c>
      <c r="F215" s="171">
        <v>1</v>
      </c>
      <c r="G215" s="171">
        <v>1</v>
      </c>
      <c r="H215" s="171">
        <v>1</v>
      </c>
      <c r="I215" s="171">
        <v>1</v>
      </c>
      <c r="J215" s="171">
        <v>1</v>
      </c>
      <c r="K215" s="171">
        <v>1</v>
      </c>
      <c r="L215" s="171">
        <v>1</v>
      </c>
      <c r="M215" s="310">
        <v>1</v>
      </c>
      <c r="N215" s="386">
        <v>1</v>
      </c>
      <c r="O215" s="171">
        <v>1</v>
      </c>
      <c r="P215" s="171">
        <v>1</v>
      </c>
      <c r="Q215" s="171">
        <v>1</v>
      </c>
      <c r="R215" s="171">
        <v>1</v>
      </c>
      <c r="S215" s="171">
        <v>1</v>
      </c>
      <c r="T215" s="171">
        <v>1</v>
      </c>
      <c r="U215" s="171">
        <v>1</v>
      </c>
      <c r="V215" s="171">
        <v>1</v>
      </c>
      <c r="W215" s="171">
        <v>1</v>
      </c>
      <c r="X215" s="171">
        <v>1</v>
      </c>
      <c r="Y215" s="171">
        <v>1</v>
      </c>
      <c r="Z215" s="171">
        <v>1</v>
      </c>
      <c r="AA215" s="355">
        <v>1</v>
      </c>
      <c r="AB215" s="355">
        <v>1</v>
      </c>
      <c r="AC215" s="355">
        <v>1</v>
      </c>
      <c r="AD215" s="355">
        <v>1</v>
      </c>
      <c r="AE215" s="355">
        <v>1</v>
      </c>
      <c r="AF215" s="355">
        <v>1</v>
      </c>
      <c r="AG215" s="355">
        <v>1</v>
      </c>
      <c r="AH215" s="355">
        <v>1</v>
      </c>
      <c r="AI215" s="355">
        <v>1</v>
      </c>
      <c r="AJ215" s="355">
        <v>1</v>
      </c>
      <c r="AK215" s="355">
        <v>1</v>
      </c>
      <c r="AL215" s="355">
        <v>1</v>
      </c>
      <c r="AM215" s="355">
        <v>1</v>
      </c>
      <c r="AN215" s="355">
        <v>1</v>
      </c>
    </row>
    <row r="216" spans="1:40" s="171" customFormat="1" x14ac:dyDescent="0.2">
      <c r="A216" s="128" t="s">
        <v>943</v>
      </c>
      <c r="B216" s="171">
        <v>1</v>
      </c>
      <c r="C216" s="171">
        <v>1</v>
      </c>
      <c r="D216" s="171">
        <v>1</v>
      </c>
      <c r="E216" s="171">
        <v>1</v>
      </c>
      <c r="F216" s="171">
        <v>1</v>
      </c>
      <c r="G216" s="171">
        <v>1</v>
      </c>
      <c r="H216" s="171">
        <v>1</v>
      </c>
      <c r="I216" s="171">
        <v>1</v>
      </c>
      <c r="J216" s="171">
        <v>1</v>
      </c>
      <c r="K216" s="171">
        <v>1</v>
      </c>
      <c r="L216" s="171">
        <v>1</v>
      </c>
      <c r="M216" s="310">
        <v>1</v>
      </c>
      <c r="N216" s="386">
        <v>1</v>
      </c>
      <c r="O216" s="171">
        <v>1</v>
      </c>
      <c r="P216" s="171">
        <v>1</v>
      </c>
      <c r="Q216" s="171">
        <v>1</v>
      </c>
      <c r="R216" s="171">
        <v>1</v>
      </c>
      <c r="S216" s="171">
        <v>1</v>
      </c>
      <c r="T216" s="171">
        <v>1</v>
      </c>
      <c r="U216" s="171">
        <v>1</v>
      </c>
      <c r="V216" s="171">
        <v>1</v>
      </c>
      <c r="W216" s="171">
        <v>1</v>
      </c>
      <c r="X216" s="171">
        <v>1</v>
      </c>
      <c r="Y216" s="171">
        <v>1</v>
      </c>
      <c r="Z216" s="171">
        <v>1</v>
      </c>
      <c r="AA216" s="355">
        <v>1</v>
      </c>
      <c r="AB216" s="355">
        <v>1</v>
      </c>
      <c r="AC216" s="355">
        <v>1</v>
      </c>
      <c r="AD216" s="355">
        <v>1</v>
      </c>
      <c r="AE216" s="355">
        <v>1</v>
      </c>
      <c r="AF216" s="355">
        <v>1</v>
      </c>
      <c r="AG216" s="355">
        <v>1</v>
      </c>
      <c r="AH216" s="355">
        <v>1</v>
      </c>
      <c r="AI216" s="355">
        <v>1</v>
      </c>
      <c r="AJ216" s="355">
        <v>1</v>
      </c>
      <c r="AK216" s="355">
        <v>1</v>
      </c>
      <c r="AL216" s="355">
        <v>1</v>
      </c>
      <c r="AM216" s="355">
        <v>1</v>
      </c>
      <c r="AN216" s="355">
        <v>1</v>
      </c>
    </row>
    <row r="217" spans="1:40" s="171" customFormat="1" x14ac:dyDescent="0.2">
      <c r="A217" s="128" t="s">
        <v>944</v>
      </c>
      <c r="B217" s="171">
        <v>1</v>
      </c>
      <c r="C217" s="171">
        <v>1</v>
      </c>
      <c r="D217" s="171">
        <v>1</v>
      </c>
      <c r="E217" s="171">
        <v>1</v>
      </c>
      <c r="F217" s="171">
        <v>1</v>
      </c>
      <c r="G217" s="171">
        <v>1</v>
      </c>
      <c r="H217" s="171">
        <v>1</v>
      </c>
      <c r="I217" s="171">
        <v>1</v>
      </c>
      <c r="J217" s="171">
        <v>1</v>
      </c>
      <c r="K217" s="171">
        <v>1</v>
      </c>
      <c r="L217" s="171">
        <v>1</v>
      </c>
      <c r="M217" s="310">
        <v>1</v>
      </c>
      <c r="N217" s="386">
        <v>1</v>
      </c>
      <c r="O217" s="171">
        <v>1</v>
      </c>
      <c r="P217" s="171">
        <v>1</v>
      </c>
      <c r="Q217" s="171">
        <v>1</v>
      </c>
      <c r="R217" s="171">
        <v>1</v>
      </c>
      <c r="S217" s="171">
        <v>1</v>
      </c>
      <c r="T217" s="171">
        <v>1</v>
      </c>
      <c r="U217" s="171">
        <v>1</v>
      </c>
      <c r="V217" s="171">
        <v>1</v>
      </c>
      <c r="W217" s="171">
        <v>1</v>
      </c>
      <c r="X217" s="171">
        <v>1</v>
      </c>
      <c r="Y217" s="171">
        <v>1</v>
      </c>
      <c r="Z217" s="171">
        <v>1</v>
      </c>
      <c r="AA217" s="355">
        <v>1</v>
      </c>
      <c r="AB217" s="355">
        <v>1</v>
      </c>
      <c r="AC217" s="355">
        <v>1</v>
      </c>
      <c r="AD217" s="355">
        <v>1</v>
      </c>
      <c r="AE217" s="355">
        <v>1</v>
      </c>
      <c r="AF217" s="355">
        <v>1</v>
      </c>
      <c r="AG217" s="355">
        <v>1</v>
      </c>
      <c r="AH217" s="355">
        <v>1</v>
      </c>
      <c r="AI217" s="355">
        <v>1</v>
      </c>
      <c r="AJ217" s="355">
        <v>1</v>
      </c>
      <c r="AK217" s="355">
        <v>1</v>
      </c>
      <c r="AL217" s="355">
        <v>1</v>
      </c>
      <c r="AM217" s="355">
        <v>1</v>
      </c>
      <c r="AN217" s="355">
        <v>1</v>
      </c>
    </row>
    <row r="218" spans="1:40" s="171" customFormat="1" x14ac:dyDescent="0.2">
      <c r="A218" s="128" t="s">
        <v>945</v>
      </c>
      <c r="B218" s="171">
        <v>0</v>
      </c>
      <c r="C218" s="171">
        <v>0</v>
      </c>
      <c r="D218" s="171">
        <v>0</v>
      </c>
      <c r="E218" s="171">
        <v>0</v>
      </c>
      <c r="F218" s="171">
        <v>0</v>
      </c>
      <c r="G218" s="171">
        <v>0</v>
      </c>
      <c r="H218" s="171">
        <v>0</v>
      </c>
      <c r="I218" s="171">
        <v>0</v>
      </c>
      <c r="J218" s="171">
        <v>0</v>
      </c>
      <c r="K218" s="171">
        <v>0</v>
      </c>
      <c r="L218" s="171">
        <v>0</v>
      </c>
      <c r="M218" s="310">
        <v>0</v>
      </c>
      <c r="N218" s="386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171">
        <v>0</v>
      </c>
      <c r="V218" s="171">
        <v>0</v>
      </c>
      <c r="W218" s="171">
        <v>0</v>
      </c>
      <c r="X218" s="171">
        <v>0</v>
      </c>
      <c r="Y218" s="171">
        <v>0</v>
      </c>
      <c r="Z218" s="171">
        <v>0</v>
      </c>
      <c r="AA218" s="355">
        <v>0</v>
      </c>
      <c r="AB218" s="355">
        <v>0</v>
      </c>
      <c r="AC218" s="355">
        <v>0</v>
      </c>
      <c r="AD218" s="355">
        <v>0</v>
      </c>
      <c r="AE218" s="355">
        <v>0</v>
      </c>
      <c r="AF218" s="355">
        <v>0</v>
      </c>
      <c r="AG218" s="355">
        <v>0</v>
      </c>
      <c r="AH218" s="355">
        <v>0</v>
      </c>
      <c r="AI218" s="355">
        <v>0</v>
      </c>
      <c r="AJ218" s="355">
        <v>0</v>
      </c>
      <c r="AK218" s="355">
        <v>0</v>
      </c>
      <c r="AL218" s="355">
        <v>0</v>
      </c>
      <c r="AM218" s="355">
        <v>0</v>
      </c>
      <c r="AN218" s="355">
        <v>0</v>
      </c>
    </row>
    <row r="219" spans="1:40" s="310" customFormat="1" x14ac:dyDescent="0.2">
      <c r="A219" s="128" t="s">
        <v>946</v>
      </c>
      <c r="B219" s="310">
        <v>1</v>
      </c>
      <c r="C219" s="310">
        <v>1</v>
      </c>
      <c r="D219" s="310">
        <v>1</v>
      </c>
      <c r="E219" s="310">
        <v>1</v>
      </c>
      <c r="F219" s="310">
        <v>1</v>
      </c>
      <c r="G219" s="310">
        <v>1</v>
      </c>
      <c r="H219" s="310">
        <v>1</v>
      </c>
      <c r="I219" s="310">
        <v>1</v>
      </c>
      <c r="J219" s="310">
        <v>1</v>
      </c>
      <c r="K219" s="310">
        <v>1</v>
      </c>
      <c r="L219" s="310">
        <v>1</v>
      </c>
      <c r="M219" s="310">
        <v>1</v>
      </c>
      <c r="N219" s="388">
        <v>1</v>
      </c>
      <c r="O219" s="310">
        <v>1</v>
      </c>
      <c r="P219" s="310">
        <v>1</v>
      </c>
      <c r="Q219" s="310">
        <v>1</v>
      </c>
      <c r="R219" s="310">
        <v>1</v>
      </c>
      <c r="S219" s="310">
        <v>1</v>
      </c>
      <c r="T219" s="310">
        <v>1</v>
      </c>
      <c r="U219" s="310">
        <v>1</v>
      </c>
      <c r="V219" s="310">
        <v>1</v>
      </c>
      <c r="W219" s="310">
        <v>1</v>
      </c>
      <c r="X219" s="310">
        <v>1</v>
      </c>
      <c r="Y219" s="310">
        <v>1</v>
      </c>
      <c r="Z219" s="310">
        <v>1</v>
      </c>
      <c r="AA219" s="356">
        <v>1</v>
      </c>
      <c r="AB219" s="356">
        <v>1</v>
      </c>
      <c r="AC219" s="356">
        <v>1</v>
      </c>
      <c r="AD219" s="356">
        <v>1</v>
      </c>
      <c r="AE219" s="356">
        <v>1</v>
      </c>
      <c r="AF219" s="356">
        <v>1</v>
      </c>
      <c r="AG219" s="356">
        <v>1</v>
      </c>
      <c r="AH219" s="356">
        <v>1</v>
      </c>
      <c r="AI219" s="356">
        <v>1</v>
      </c>
      <c r="AJ219" s="356">
        <v>1</v>
      </c>
      <c r="AK219" s="356">
        <v>1</v>
      </c>
      <c r="AL219" s="356">
        <v>1</v>
      </c>
      <c r="AM219" s="356">
        <v>1</v>
      </c>
      <c r="AN219" s="356">
        <v>1</v>
      </c>
    </row>
    <row r="220" spans="1:40" s="301" customFormat="1" x14ac:dyDescent="0.2">
      <c r="A220" s="27" t="s">
        <v>947</v>
      </c>
      <c r="B220" s="301">
        <v>1000</v>
      </c>
      <c r="C220" s="301">
        <v>1000</v>
      </c>
      <c r="D220" s="301">
        <v>1000</v>
      </c>
      <c r="E220" s="301">
        <v>1000</v>
      </c>
      <c r="F220" s="301">
        <v>1000</v>
      </c>
      <c r="G220" s="301">
        <v>1000</v>
      </c>
      <c r="H220" s="301">
        <v>1000</v>
      </c>
      <c r="I220" s="301">
        <v>1000</v>
      </c>
      <c r="J220" s="301">
        <v>1000</v>
      </c>
      <c r="K220" s="301">
        <v>1000</v>
      </c>
      <c r="L220" s="301">
        <v>1000</v>
      </c>
      <c r="M220" s="301">
        <v>1000</v>
      </c>
      <c r="N220" s="388">
        <v>1000</v>
      </c>
      <c r="O220" s="301">
        <v>1000</v>
      </c>
      <c r="P220" s="301">
        <v>1000</v>
      </c>
      <c r="Q220" s="301">
        <v>1000</v>
      </c>
      <c r="R220" s="301">
        <v>1000</v>
      </c>
      <c r="S220" s="301">
        <v>1000</v>
      </c>
      <c r="T220" s="301">
        <v>1000</v>
      </c>
      <c r="U220" s="301">
        <v>1000</v>
      </c>
      <c r="V220" s="301">
        <v>1000</v>
      </c>
      <c r="W220" s="301">
        <v>1000</v>
      </c>
      <c r="X220" s="301">
        <v>1000</v>
      </c>
      <c r="Y220" s="301">
        <v>1000</v>
      </c>
      <c r="Z220" s="301">
        <v>1000</v>
      </c>
      <c r="AA220" s="356">
        <v>1000</v>
      </c>
      <c r="AB220" s="356">
        <v>1000</v>
      </c>
      <c r="AC220" s="356">
        <v>1000</v>
      </c>
      <c r="AD220" s="356">
        <v>1000</v>
      </c>
      <c r="AE220" s="356">
        <v>1000</v>
      </c>
      <c r="AF220" s="356">
        <v>1000</v>
      </c>
      <c r="AG220" s="356">
        <v>1000</v>
      </c>
      <c r="AH220" s="356">
        <v>1000</v>
      </c>
      <c r="AI220" s="356">
        <v>1000</v>
      </c>
      <c r="AJ220" s="356">
        <v>1000</v>
      </c>
      <c r="AK220" s="356">
        <v>1000</v>
      </c>
      <c r="AL220" s="356">
        <v>1000</v>
      </c>
      <c r="AM220" s="356">
        <v>1000</v>
      </c>
      <c r="AN220" s="356">
        <v>1000</v>
      </c>
    </row>
    <row r="221" spans="1:40" s="171" customFormat="1" x14ac:dyDescent="0.2">
      <c r="A221" s="128" t="s">
        <v>948</v>
      </c>
      <c r="B221" s="171">
        <v>1</v>
      </c>
      <c r="C221" s="171">
        <v>1</v>
      </c>
      <c r="D221" s="171">
        <v>1</v>
      </c>
      <c r="E221" s="171">
        <v>1</v>
      </c>
      <c r="F221" s="171">
        <v>1</v>
      </c>
      <c r="G221" s="171">
        <v>1</v>
      </c>
      <c r="H221" s="171">
        <v>1</v>
      </c>
      <c r="I221" s="171">
        <v>1</v>
      </c>
      <c r="J221" s="171">
        <v>1</v>
      </c>
      <c r="K221" s="171">
        <v>1</v>
      </c>
      <c r="L221" s="171">
        <v>1</v>
      </c>
      <c r="M221" s="310">
        <v>1</v>
      </c>
      <c r="N221" s="386">
        <v>1</v>
      </c>
      <c r="O221" s="171">
        <v>1</v>
      </c>
      <c r="P221" s="171">
        <v>1</v>
      </c>
      <c r="Q221" s="171">
        <v>1</v>
      </c>
      <c r="R221" s="171">
        <v>1</v>
      </c>
      <c r="S221" s="171">
        <v>1</v>
      </c>
      <c r="T221" s="171">
        <v>1</v>
      </c>
      <c r="U221" s="171">
        <v>1</v>
      </c>
      <c r="V221" s="171">
        <v>1</v>
      </c>
      <c r="W221" s="171">
        <v>1</v>
      </c>
      <c r="X221" s="171">
        <v>1</v>
      </c>
      <c r="Y221" s="171">
        <v>1</v>
      </c>
      <c r="Z221" s="171">
        <v>1</v>
      </c>
      <c r="AA221" s="355">
        <v>1</v>
      </c>
      <c r="AB221" s="355">
        <v>1</v>
      </c>
      <c r="AC221" s="355">
        <v>1</v>
      </c>
      <c r="AD221" s="355">
        <v>1</v>
      </c>
      <c r="AE221" s="355">
        <v>1</v>
      </c>
      <c r="AF221" s="355">
        <v>1</v>
      </c>
      <c r="AG221" s="355">
        <v>1</v>
      </c>
      <c r="AH221" s="355">
        <v>1</v>
      </c>
      <c r="AI221" s="355">
        <v>1</v>
      </c>
      <c r="AJ221" s="355">
        <v>1</v>
      </c>
      <c r="AK221" s="355">
        <v>1</v>
      </c>
      <c r="AL221" s="355">
        <v>1</v>
      </c>
      <c r="AM221" s="355">
        <v>1</v>
      </c>
      <c r="AN221" s="355">
        <v>1</v>
      </c>
    </row>
    <row r="222" spans="1:40" s="171" customFormat="1" x14ac:dyDescent="0.2">
      <c r="A222" s="128" t="s">
        <v>949</v>
      </c>
      <c r="B222" s="171">
        <v>1</v>
      </c>
      <c r="C222" s="171">
        <v>1</v>
      </c>
      <c r="D222" s="171">
        <v>1</v>
      </c>
      <c r="E222" s="171">
        <v>1</v>
      </c>
      <c r="F222" s="171">
        <v>1</v>
      </c>
      <c r="G222" s="171">
        <v>1</v>
      </c>
      <c r="H222" s="171">
        <v>1</v>
      </c>
      <c r="I222" s="171">
        <v>1</v>
      </c>
      <c r="J222" s="171">
        <v>1</v>
      </c>
      <c r="K222" s="171">
        <v>1</v>
      </c>
      <c r="L222" s="171">
        <v>1</v>
      </c>
      <c r="M222" s="310">
        <v>1</v>
      </c>
      <c r="N222" s="386">
        <v>1</v>
      </c>
      <c r="O222" s="171">
        <v>1</v>
      </c>
      <c r="P222" s="171">
        <v>1</v>
      </c>
      <c r="Q222" s="171">
        <v>1</v>
      </c>
      <c r="R222" s="171">
        <v>1</v>
      </c>
      <c r="S222" s="171">
        <v>1</v>
      </c>
      <c r="T222" s="171">
        <v>1</v>
      </c>
      <c r="U222" s="171">
        <v>1</v>
      </c>
      <c r="V222" s="171">
        <v>1</v>
      </c>
      <c r="W222" s="171">
        <v>1</v>
      </c>
      <c r="X222" s="171">
        <v>1</v>
      </c>
      <c r="Y222" s="171">
        <v>1</v>
      </c>
      <c r="Z222" s="171">
        <v>1</v>
      </c>
      <c r="AA222" s="355">
        <v>1</v>
      </c>
      <c r="AB222" s="355">
        <v>1</v>
      </c>
      <c r="AC222" s="355">
        <v>1</v>
      </c>
      <c r="AD222" s="355">
        <v>1</v>
      </c>
      <c r="AE222" s="355">
        <v>1</v>
      </c>
      <c r="AF222" s="355">
        <v>1</v>
      </c>
      <c r="AG222" s="355">
        <v>1</v>
      </c>
      <c r="AH222" s="355">
        <v>1</v>
      </c>
      <c r="AI222" s="355">
        <v>1</v>
      </c>
      <c r="AJ222" s="355">
        <v>1</v>
      </c>
      <c r="AK222" s="355">
        <v>1</v>
      </c>
      <c r="AL222" s="355">
        <v>1</v>
      </c>
      <c r="AM222" s="355">
        <v>1</v>
      </c>
      <c r="AN222" s="355">
        <v>1</v>
      </c>
    </row>
    <row r="223" spans="1:40" s="171" customFormat="1" x14ac:dyDescent="0.2">
      <c r="A223" s="128" t="s">
        <v>950</v>
      </c>
      <c r="B223" s="171">
        <v>1</v>
      </c>
      <c r="C223" s="171">
        <v>1</v>
      </c>
      <c r="D223" s="171">
        <v>1</v>
      </c>
      <c r="E223" s="171">
        <v>1</v>
      </c>
      <c r="F223" s="171">
        <v>1</v>
      </c>
      <c r="G223" s="171">
        <v>1</v>
      </c>
      <c r="H223" s="171">
        <v>1</v>
      </c>
      <c r="I223" s="171">
        <v>1</v>
      </c>
      <c r="J223" s="171">
        <v>1</v>
      </c>
      <c r="K223" s="171">
        <v>1</v>
      </c>
      <c r="L223" s="171">
        <v>1</v>
      </c>
      <c r="M223" s="310">
        <v>1</v>
      </c>
      <c r="N223" s="386">
        <v>1</v>
      </c>
      <c r="O223" s="171">
        <v>1</v>
      </c>
      <c r="P223" s="171">
        <v>1</v>
      </c>
      <c r="Q223" s="171">
        <v>1</v>
      </c>
      <c r="R223" s="171">
        <v>1</v>
      </c>
      <c r="S223" s="171">
        <v>1</v>
      </c>
      <c r="T223" s="171">
        <v>1</v>
      </c>
      <c r="U223" s="171">
        <v>1</v>
      </c>
      <c r="V223" s="171">
        <v>1</v>
      </c>
      <c r="W223" s="171">
        <v>1</v>
      </c>
      <c r="X223" s="171">
        <v>1</v>
      </c>
      <c r="Y223" s="171">
        <v>1</v>
      </c>
      <c r="Z223" s="171">
        <v>1</v>
      </c>
      <c r="AA223" s="355">
        <v>1</v>
      </c>
      <c r="AB223" s="355">
        <v>1</v>
      </c>
      <c r="AC223" s="355">
        <v>1</v>
      </c>
      <c r="AD223" s="355">
        <v>1</v>
      </c>
      <c r="AE223" s="355">
        <v>1</v>
      </c>
      <c r="AF223" s="355">
        <v>1</v>
      </c>
      <c r="AG223" s="355">
        <v>1</v>
      </c>
      <c r="AH223" s="355">
        <v>1</v>
      </c>
      <c r="AI223" s="355">
        <v>1</v>
      </c>
      <c r="AJ223" s="355">
        <v>1</v>
      </c>
      <c r="AK223" s="355">
        <v>1</v>
      </c>
      <c r="AL223" s="355">
        <v>1</v>
      </c>
      <c r="AM223" s="355">
        <v>1</v>
      </c>
      <c r="AN223" s="355">
        <v>1</v>
      </c>
    </row>
    <row r="224" spans="1:40" s="171" customFormat="1" x14ac:dyDescent="0.2">
      <c r="A224" s="128" t="s">
        <v>951</v>
      </c>
      <c r="B224" s="171">
        <v>0</v>
      </c>
      <c r="C224" s="171">
        <v>0</v>
      </c>
      <c r="D224" s="171">
        <v>0</v>
      </c>
      <c r="E224" s="171">
        <v>0</v>
      </c>
      <c r="F224" s="171">
        <v>0</v>
      </c>
      <c r="G224" s="171">
        <v>0</v>
      </c>
      <c r="H224" s="171">
        <v>0</v>
      </c>
      <c r="I224" s="171">
        <v>0</v>
      </c>
      <c r="J224" s="171">
        <v>0</v>
      </c>
      <c r="K224" s="171">
        <v>0</v>
      </c>
      <c r="L224" s="171">
        <v>0</v>
      </c>
      <c r="M224" s="310">
        <v>0</v>
      </c>
      <c r="N224" s="386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171">
        <v>0</v>
      </c>
      <c r="V224" s="171">
        <v>0</v>
      </c>
      <c r="W224" s="171">
        <v>0</v>
      </c>
      <c r="X224" s="171">
        <v>0</v>
      </c>
      <c r="Y224" s="171">
        <v>0</v>
      </c>
      <c r="Z224" s="171">
        <v>0</v>
      </c>
      <c r="AA224" s="355">
        <v>0</v>
      </c>
      <c r="AB224" s="355">
        <v>0</v>
      </c>
      <c r="AC224" s="355">
        <v>0</v>
      </c>
      <c r="AD224" s="355">
        <v>0</v>
      </c>
      <c r="AE224" s="355">
        <v>0</v>
      </c>
      <c r="AF224" s="355">
        <v>0</v>
      </c>
      <c r="AG224" s="355">
        <v>0</v>
      </c>
      <c r="AH224" s="355">
        <v>0</v>
      </c>
      <c r="AI224" s="355">
        <v>0</v>
      </c>
      <c r="AJ224" s="355">
        <v>0</v>
      </c>
      <c r="AK224" s="355">
        <v>0</v>
      </c>
      <c r="AL224" s="355">
        <v>0</v>
      </c>
      <c r="AM224" s="355">
        <v>0</v>
      </c>
      <c r="AN224" s="355">
        <v>0</v>
      </c>
    </row>
    <row r="225" spans="1:40" s="171" customFormat="1" x14ac:dyDescent="0.2">
      <c r="A225" s="128" t="s">
        <v>952</v>
      </c>
      <c r="B225" s="171">
        <v>1</v>
      </c>
      <c r="C225" s="171">
        <v>1</v>
      </c>
      <c r="D225" s="171">
        <v>1</v>
      </c>
      <c r="E225" s="171">
        <v>1</v>
      </c>
      <c r="F225" s="171">
        <v>1</v>
      </c>
      <c r="G225" s="171">
        <v>1</v>
      </c>
      <c r="H225" s="171">
        <v>1</v>
      </c>
      <c r="I225" s="171">
        <v>1</v>
      </c>
      <c r="J225" s="171">
        <v>1</v>
      </c>
      <c r="K225" s="171">
        <v>1</v>
      </c>
      <c r="L225" s="171">
        <v>1</v>
      </c>
      <c r="M225" s="310">
        <v>1</v>
      </c>
      <c r="N225" s="386">
        <v>1</v>
      </c>
      <c r="O225" s="171">
        <v>1</v>
      </c>
      <c r="P225" s="171">
        <v>1</v>
      </c>
      <c r="Q225" s="171">
        <v>1</v>
      </c>
      <c r="R225" s="171">
        <v>1</v>
      </c>
      <c r="S225" s="171">
        <v>1</v>
      </c>
      <c r="T225" s="171">
        <v>1</v>
      </c>
      <c r="U225" s="171">
        <v>1</v>
      </c>
      <c r="V225" s="171">
        <v>1</v>
      </c>
      <c r="W225" s="171">
        <v>1</v>
      </c>
      <c r="X225" s="171">
        <v>1</v>
      </c>
      <c r="Y225" s="171">
        <v>1</v>
      </c>
      <c r="Z225" s="171">
        <v>1</v>
      </c>
      <c r="AA225" s="355">
        <v>1</v>
      </c>
      <c r="AB225" s="355">
        <v>1</v>
      </c>
      <c r="AC225" s="355">
        <v>1</v>
      </c>
      <c r="AD225" s="355">
        <v>1</v>
      </c>
      <c r="AE225" s="355">
        <v>1</v>
      </c>
      <c r="AF225" s="355">
        <v>1</v>
      </c>
      <c r="AG225" s="355">
        <v>1</v>
      </c>
      <c r="AH225" s="355">
        <v>1</v>
      </c>
      <c r="AI225" s="355">
        <v>1</v>
      </c>
      <c r="AJ225" s="355">
        <v>1</v>
      </c>
      <c r="AK225" s="355">
        <v>1</v>
      </c>
      <c r="AL225" s="355">
        <v>1</v>
      </c>
      <c r="AM225" s="355">
        <v>1</v>
      </c>
      <c r="AN225" s="355">
        <v>1</v>
      </c>
    </row>
    <row r="226" spans="1:40" s="171" customFormat="1" x14ac:dyDescent="0.2">
      <c r="A226" s="128" t="s">
        <v>953</v>
      </c>
      <c r="B226" s="171">
        <v>1</v>
      </c>
      <c r="C226" s="171">
        <v>1</v>
      </c>
      <c r="D226" s="171">
        <v>1</v>
      </c>
      <c r="E226" s="171">
        <v>1</v>
      </c>
      <c r="F226" s="171">
        <v>1</v>
      </c>
      <c r="G226" s="171">
        <v>1</v>
      </c>
      <c r="H226" s="171">
        <v>1</v>
      </c>
      <c r="I226" s="171">
        <v>1</v>
      </c>
      <c r="J226" s="171">
        <v>1</v>
      </c>
      <c r="K226" s="171">
        <v>1</v>
      </c>
      <c r="L226" s="171">
        <v>1</v>
      </c>
      <c r="M226" s="310">
        <v>1</v>
      </c>
      <c r="N226" s="386">
        <v>1</v>
      </c>
      <c r="O226" s="171">
        <v>1</v>
      </c>
      <c r="P226" s="171">
        <v>1</v>
      </c>
      <c r="Q226" s="171">
        <v>1</v>
      </c>
      <c r="R226" s="171">
        <v>1</v>
      </c>
      <c r="S226" s="171">
        <v>1</v>
      </c>
      <c r="T226" s="171">
        <v>1</v>
      </c>
      <c r="U226" s="171">
        <v>1</v>
      </c>
      <c r="V226" s="171">
        <v>1</v>
      </c>
      <c r="W226" s="171">
        <v>1</v>
      </c>
      <c r="X226" s="171">
        <v>1</v>
      </c>
      <c r="Y226" s="171">
        <v>1</v>
      </c>
      <c r="Z226" s="171">
        <v>1</v>
      </c>
      <c r="AA226" s="355">
        <v>1</v>
      </c>
      <c r="AB226" s="355">
        <v>1</v>
      </c>
      <c r="AC226" s="355">
        <v>1</v>
      </c>
      <c r="AD226" s="355">
        <v>1</v>
      </c>
      <c r="AE226" s="355">
        <v>1</v>
      </c>
      <c r="AF226" s="355">
        <v>1</v>
      </c>
      <c r="AG226" s="355">
        <v>1</v>
      </c>
      <c r="AH226" s="355">
        <v>1</v>
      </c>
      <c r="AI226" s="355">
        <v>1</v>
      </c>
      <c r="AJ226" s="355">
        <v>1</v>
      </c>
      <c r="AK226" s="355">
        <v>1</v>
      </c>
      <c r="AL226" s="355">
        <v>1</v>
      </c>
      <c r="AM226" s="355">
        <v>1</v>
      </c>
      <c r="AN226" s="355">
        <v>1</v>
      </c>
    </row>
    <row r="227" spans="1:40" s="171" customFormat="1" x14ac:dyDescent="0.2">
      <c r="A227" s="128" t="s">
        <v>954</v>
      </c>
      <c r="B227" s="171">
        <v>1</v>
      </c>
      <c r="C227" s="171">
        <v>1</v>
      </c>
      <c r="D227" s="171">
        <v>1</v>
      </c>
      <c r="E227" s="171">
        <v>1</v>
      </c>
      <c r="F227" s="171">
        <v>1</v>
      </c>
      <c r="G227" s="171">
        <v>1</v>
      </c>
      <c r="H227" s="171">
        <v>1</v>
      </c>
      <c r="I227" s="171">
        <v>1</v>
      </c>
      <c r="J227" s="171">
        <v>1</v>
      </c>
      <c r="K227" s="171">
        <v>1</v>
      </c>
      <c r="L227" s="171">
        <v>1</v>
      </c>
      <c r="M227" s="310">
        <v>1</v>
      </c>
      <c r="N227" s="386">
        <v>1</v>
      </c>
      <c r="O227" s="171">
        <v>1</v>
      </c>
      <c r="P227" s="171">
        <v>1</v>
      </c>
      <c r="Q227" s="171">
        <v>1</v>
      </c>
      <c r="R227" s="171">
        <v>1</v>
      </c>
      <c r="S227" s="171">
        <v>1</v>
      </c>
      <c r="T227" s="171">
        <v>1</v>
      </c>
      <c r="U227" s="171">
        <v>1</v>
      </c>
      <c r="V227" s="171">
        <v>1</v>
      </c>
      <c r="W227" s="171">
        <v>1</v>
      </c>
      <c r="X227" s="171">
        <v>1</v>
      </c>
      <c r="Y227" s="171">
        <v>1</v>
      </c>
      <c r="Z227" s="171">
        <v>1</v>
      </c>
      <c r="AA227" s="355">
        <v>1</v>
      </c>
      <c r="AB227" s="355">
        <v>1</v>
      </c>
      <c r="AC227" s="355">
        <v>1</v>
      </c>
      <c r="AD227" s="355">
        <v>1</v>
      </c>
      <c r="AE227" s="355">
        <v>1</v>
      </c>
      <c r="AF227" s="355">
        <v>1</v>
      </c>
      <c r="AG227" s="355">
        <v>1</v>
      </c>
      <c r="AH227" s="355">
        <v>1</v>
      </c>
      <c r="AI227" s="355">
        <v>1</v>
      </c>
      <c r="AJ227" s="355">
        <v>1</v>
      </c>
      <c r="AK227" s="355">
        <v>1</v>
      </c>
      <c r="AL227" s="355">
        <v>1</v>
      </c>
      <c r="AM227" s="355">
        <v>1</v>
      </c>
      <c r="AN227" s="355">
        <v>1</v>
      </c>
    </row>
    <row r="228" spans="1:40" s="171" customFormat="1" x14ac:dyDescent="0.2">
      <c r="A228" s="128" t="s">
        <v>955</v>
      </c>
      <c r="B228" s="171">
        <v>0</v>
      </c>
      <c r="C228" s="171">
        <v>0</v>
      </c>
      <c r="D228" s="171">
        <v>0</v>
      </c>
      <c r="E228" s="171">
        <v>0</v>
      </c>
      <c r="F228" s="171">
        <v>0</v>
      </c>
      <c r="G228" s="171">
        <v>0</v>
      </c>
      <c r="H228" s="171">
        <v>0</v>
      </c>
      <c r="I228" s="171">
        <v>0</v>
      </c>
      <c r="J228" s="171">
        <v>0</v>
      </c>
      <c r="K228" s="171">
        <v>0</v>
      </c>
      <c r="L228" s="171">
        <v>0</v>
      </c>
      <c r="M228" s="310">
        <v>0</v>
      </c>
      <c r="N228" s="386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171">
        <v>0</v>
      </c>
      <c r="V228" s="171">
        <v>0</v>
      </c>
      <c r="W228" s="171">
        <v>0</v>
      </c>
      <c r="X228" s="171">
        <v>0</v>
      </c>
      <c r="Y228" s="171">
        <v>0</v>
      </c>
      <c r="Z228" s="171">
        <v>0</v>
      </c>
      <c r="AA228" s="355">
        <v>0</v>
      </c>
      <c r="AB228" s="355">
        <v>0</v>
      </c>
      <c r="AC228" s="355">
        <v>0</v>
      </c>
      <c r="AD228" s="355">
        <v>0</v>
      </c>
      <c r="AE228" s="355">
        <v>0</v>
      </c>
      <c r="AF228" s="355">
        <v>0</v>
      </c>
      <c r="AG228" s="355">
        <v>0</v>
      </c>
      <c r="AH228" s="355">
        <v>0</v>
      </c>
      <c r="AI228" s="355">
        <v>0</v>
      </c>
      <c r="AJ228" s="355">
        <v>0</v>
      </c>
      <c r="AK228" s="355">
        <v>0</v>
      </c>
      <c r="AL228" s="355">
        <v>0</v>
      </c>
      <c r="AM228" s="355">
        <v>0</v>
      </c>
      <c r="AN228" s="355">
        <v>0</v>
      </c>
    </row>
    <row r="229" spans="1:40" s="171" customFormat="1" x14ac:dyDescent="0.2">
      <c r="A229" s="128" t="s">
        <v>956</v>
      </c>
      <c r="B229" s="171">
        <v>1</v>
      </c>
      <c r="C229" s="171">
        <v>1</v>
      </c>
      <c r="D229" s="171">
        <v>1</v>
      </c>
      <c r="E229" s="171">
        <v>1</v>
      </c>
      <c r="F229" s="171">
        <v>1</v>
      </c>
      <c r="G229" s="171">
        <v>1</v>
      </c>
      <c r="H229" s="171">
        <v>1</v>
      </c>
      <c r="I229" s="171">
        <v>1</v>
      </c>
      <c r="J229" s="171">
        <v>1</v>
      </c>
      <c r="K229" s="171">
        <v>1</v>
      </c>
      <c r="L229" s="171">
        <v>1</v>
      </c>
      <c r="M229" s="310">
        <v>1</v>
      </c>
      <c r="N229" s="386">
        <v>1</v>
      </c>
      <c r="O229" s="171">
        <v>1</v>
      </c>
      <c r="P229" s="171">
        <v>1</v>
      </c>
      <c r="Q229" s="171">
        <v>1</v>
      </c>
      <c r="R229" s="171">
        <v>1</v>
      </c>
      <c r="S229" s="171">
        <v>1</v>
      </c>
      <c r="T229" s="171">
        <v>1</v>
      </c>
      <c r="U229" s="171">
        <v>1</v>
      </c>
      <c r="V229" s="171">
        <v>1</v>
      </c>
      <c r="W229" s="171">
        <v>1</v>
      </c>
      <c r="X229" s="171">
        <v>1</v>
      </c>
      <c r="Y229" s="171">
        <v>1</v>
      </c>
      <c r="Z229" s="171">
        <v>1</v>
      </c>
      <c r="AA229" s="355">
        <v>1</v>
      </c>
      <c r="AB229" s="355">
        <v>1</v>
      </c>
      <c r="AC229" s="355">
        <v>1</v>
      </c>
      <c r="AD229" s="355">
        <v>1</v>
      </c>
      <c r="AE229" s="355">
        <v>1</v>
      </c>
      <c r="AF229" s="355">
        <v>1</v>
      </c>
      <c r="AG229" s="355">
        <v>1</v>
      </c>
      <c r="AH229" s="355">
        <v>1</v>
      </c>
      <c r="AI229" s="355">
        <v>1</v>
      </c>
      <c r="AJ229" s="355">
        <v>1</v>
      </c>
      <c r="AK229" s="355">
        <v>1</v>
      </c>
      <c r="AL229" s="355">
        <v>1</v>
      </c>
      <c r="AM229" s="355">
        <v>1</v>
      </c>
      <c r="AN229" s="355">
        <v>1</v>
      </c>
    </row>
    <row r="230" spans="1:40" s="171" customFormat="1" x14ac:dyDescent="0.2">
      <c r="A230" s="128" t="s">
        <v>957</v>
      </c>
      <c r="B230" s="171">
        <v>1</v>
      </c>
      <c r="C230" s="171">
        <v>1</v>
      </c>
      <c r="D230" s="171">
        <v>1</v>
      </c>
      <c r="E230" s="171">
        <v>1</v>
      </c>
      <c r="F230" s="171">
        <v>1</v>
      </c>
      <c r="G230" s="171">
        <v>1</v>
      </c>
      <c r="H230" s="171">
        <v>1</v>
      </c>
      <c r="I230" s="171">
        <v>1</v>
      </c>
      <c r="J230" s="171">
        <v>1</v>
      </c>
      <c r="K230" s="171">
        <v>1</v>
      </c>
      <c r="L230" s="171">
        <v>1</v>
      </c>
      <c r="M230" s="310">
        <v>1</v>
      </c>
      <c r="N230" s="386">
        <v>1</v>
      </c>
      <c r="O230" s="171">
        <v>1</v>
      </c>
      <c r="P230" s="171">
        <v>1</v>
      </c>
      <c r="Q230" s="171">
        <v>1</v>
      </c>
      <c r="R230" s="171">
        <v>1</v>
      </c>
      <c r="S230" s="171">
        <v>1</v>
      </c>
      <c r="T230" s="171">
        <v>1</v>
      </c>
      <c r="U230" s="171">
        <v>1</v>
      </c>
      <c r="V230" s="171">
        <v>1</v>
      </c>
      <c r="W230" s="171">
        <v>1</v>
      </c>
      <c r="X230" s="171">
        <v>1</v>
      </c>
      <c r="Y230" s="171">
        <v>1</v>
      </c>
      <c r="Z230" s="171">
        <v>1</v>
      </c>
      <c r="AA230" s="355">
        <v>1</v>
      </c>
      <c r="AB230" s="355">
        <v>1</v>
      </c>
      <c r="AC230" s="355">
        <v>1</v>
      </c>
      <c r="AD230" s="355">
        <v>1</v>
      </c>
      <c r="AE230" s="355">
        <v>1</v>
      </c>
      <c r="AF230" s="355">
        <v>1</v>
      </c>
      <c r="AG230" s="355">
        <v>1</v>
      </c>
      <c r="AH230" s="355">
        <v>1</v>
      </c>
      <c r="AI230" s="355">
        <v>1</v>
      </c>
      <c r="AJ230" s="355">
        <v>1</v>
      </c>
      <c r="AK230" s="355">
        <v>1</v>
      </c>
      <c r="AL230" s="355">
        <v>1</v>
      </c>
      <c r="AM230" s="355">
        <v>1</v>
      </c>
      <c r="AN230" s="355">
        <v>1</v>
      </c>
    </row>
    <row r="231" spans="1:40" s="171" customFormat="1" x14ac:dyDescent="0.2">
      <c r="A231" s="128" t="s">
        <v>958</v>
      </c>
      <c r="B231" s="171">
        <v>0</v>
      </c>
      <c r="C231" s="171">
        <v>0</v>
      </c>
      <c r="D231" s="171">
        <v>0</v>
      </c>
      <c r="E231" s="171">
        <v>0</v>
      </c>
      <c r="F231" s="171">
        <v>0</v>
      </c>
      <c r="G231" s="171">
        <v>0</v>
      </c>
      <c r="H231" s="171">
        <v>0</v>
      </c>
      <c r="I231" s="171">
        <v>0</v>
      </c>
      <c r="J231" s="171">
        <v>0</v>
      </c>
      <c r="K231" s="171">
        <v>0</v>
      </c>
      <c r="L231" s="171">
        <v>0</v>
      </c>
      <c r="M231" s="310">
        <v>0</v>
      </c>
      <c r="N231" s="386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171">
        <v>0</v>
      </c>
      <c r="V231" s="171">
        <v>0</v>
      </c>
      <c r="W231" s="171">
        <v>0</v>
      </c>
      <c r="X231" s="171">
        <v>0</v>
      </c>
      <c r="Y231" s="171">
        <v>0</v>
      </c>
      <c r="Z231" s="171">
        <v>0</v>
      </c>
      <c r="AA231" s="355">
        <v>0</v>
      </c>
      <c r="AB231" s="355">
        <v>0</v>
      </c>
      <c r="AC231" s="355">
        <v>0</v>
      </c>
      <c r="AD231" s="355">
        <v>0</v>
      </c>
      <c r="AE231" s="355">
        <v>0</v>
      </c>
      <c r="AF231" s="355">
        <v>0</v>
      </c>
      <c r="AG231" s="355">
        <v>0</v>
      </c>
      <c r="AH231" s="355">
        <v>0</v>
      </c>
      <c r="AI231" s="355">
        <v>0</v>
      </c>
      <c r="AJ231" s="355">
        <v>0</v>
      </c>
      <c r="AK231" s="355">
        <v>0</v>
      </c>
      <c r="AL231" s="355">
        <v>0</v>
      </c>
      <c r="AM231" s="355">
        <v>0</v>
      </c>
      <c r="AN231" s="355">
        <v>0</v>
      </c>
    </row>
    <row r="232" spans="1:40" s="171" customFormat="1" x14ac:dyDescent="0.2">
      <c r="A232" s="128" t="s">
        <v>959</v>
      </c>
      <c r="B232" s="171">
        <v>1</v>
      </c>
      <c r="C232" s="171">
        <v>1</v>
      </c>
      <c r="D232" s="171">
        <v>1</v>
      </c>
      <c r="E232" s="171">
        <v>1</v>
      </c>
      <c r="F232" s="171">
        <v>1</v>
      </c>
      <c r="G232" s="171">
        <v>1</v>
      </c>
      <c r="H232" s="171">
        <v>1</v>
      </c>
      <c r="I232" s="171">
        <v>1</v>
      </c>
      <c r="J232" s="171">
        <v>1</v>
      </c>
      <c r="K232" s="171">
        <v>1</v>
      </c>
      <c r="L232" s="171">
        <v>1</v>
      </c>
      <c r="M232" s="310">
        <v>1</v>
      </c>
      <c r="N232" s="386">
        <v>1</v>
      </c>
      <c r="O232" s="171">
        <v>1</v>
      </c>
      <c r="P232" s="171">
        <v>1</v>
      </c>
      <c r="Q232" s="171">
        <v>1</v>
      </c>
      <c r="R232" s="171">
        <v>1</v>
      </c>
      <c r="S232" s="171">
        <v>1</v>
      </c>
      <c r="T232" s="171">
        <v>1</v>
      </c>
      <c r="U232" s="171">
        <v>1</v>
      </c>
      <c r="V232" s="171">
        <v>1</v>
      </c>
      <c r="W232" s="171">
        <v>1</v>
      </c>
      <c r="X232" s="171">
        <v>1</v>
      </c>
      <c r="Y232" s="171">
        <v>1</v>
      </c>
      <c r="Z232" s="171">
        <v>1</v>
      </c>
      <c r="AA232" s="355">
        <v>1</v>
      </c>
      <c r="AB232" s="355">
        <v>1</v>
      </c>
      <c r="AC232" s="355">
        <v>1</v>
      </c>
      <c r="AD232" s="355">
        <v>1</v>
      </c>
      <c r="AE232" s="355">
        <v>1</v>
      </c>
      <c r="AF232" s="355">
        <v>1</v>
      </c>
      <c r="AG232" s="355">
        <v>1</v>
      </c>
      <c r="AH232" s="355">
        <v>1</v>
      </c>
      <c r="AI232" s="355">
        <v>1</v>
      </c>
      <c r="AJ232" s="355">
        <v>1</v>
      </c>
      <c r="AK232" s="355">
        <v>1</v>
      </c>
      <c r="AL232" s="355">
        <v>1</v>
      </c>
      <c r="AM232" s="355">
        <v>1</v>
      </c>
      <c r="AN232" s="355">
        <v>1</v>
      </c>
    </row>
    <row r="233" spans="1:40" s="171" customFormat="1" x14ac:dyDescent="0.2">
      <c r="A233" s="128" t="s">
        <v>960</v>
      </c>
      <c r="B233" s="171">
        <v>1</v>
      </c>
      <c r="C233" s="171">
        <v>1</v>
      </c>
      <c r="D233" s="171">
        <v>1</v>
      </c>
      <c r="E233" s="171">
        <v>1</v>
      </c>
      <c r="F233" s="171">
        <v>1</v>
      </c>
      <c r="G233" s="171">
        <v>1</v>
      </c>
      <c r="H233" s="171">
        <v>1</v>
      </c>
      <c r="I233" s="171">
        <v>1</v>
      </c>
      <c r="J233" s="171">
        <v>1</v>
      </c>
      <c r="K233" s="171">
        <v>1</v>
      </c>
      <c r="L233" s="171">
        <v>1</v>
      </c>
      <c r="M233" s="310">
        <v>1</v>
      </c>
      <c r="N233" s="386">
        <v>1</v>
      </c>
      <c r="O233" s="171">
        <v>1</v>
      </c>
      <c r="P233" s="171">
        <v>1</v>
      </c>
      <c r="Q233" s="171">
        <v>1</v>
      </c>
      <c r="R233" s="171">
        <v>1</v>
      </c>
      <c r="S233" s="171">
        <v>1</v>
      </c>
      <c r="T233" s="171">
        <v>1</v>
      </c>
      <c r="U233" s="171">
        <v>1</v>
      </c>
      <c r="V233" s="171">
        <v>1</v>
      </c>
      <c r="W233" s="171">
        <v>1</v>
      </c>
      <c r="X233" s="171">
        <v>1</v>
      </c>
      <c r="Y233" s="171">
        <v>1</v>
      </c>
      <c r="Z233" s="171">
        <v>1</v>
      </c>
      <c r="AA233" s="355">
        <v>1</v>
      </c>
      <c r="AB233" s="355">
        <v>1</v>
      </c>
      <c r="AC233" s="355">
        <v>1</v>
      </c>
      <c r="AD233" s="355">
        <v>1</v>
      </c>
      <c r="AE233" s="355">
        <v>1</v>
      </c>
      <c r="AF233" s="355">
        <v>1</v>
      </c>
      <c r="AG233" s="355">
        <v>1</v>
      </c>
      <c r="AH233" s="355">
        <v>1</v>
      </c>
      <c r="AI233" s="355">
        <v>1</v>
      </c>
      <c r="AJ233" s="355">
        <v>1</v>
      </c>
      <c r="AK233" s="355">
        <v>1</v>
      </c>
      <c r="AL233" s="355">
        <v>1</v>
      </c>
      <c r="AM233" s="355">
        <v>1</v>
      </c>
      <c r="AN233" s="355">
        <v>1</v>
      </c>
    </row>
    <row r="234" spans="1:40" s="171" customFormat="1" x14ac:dyDescent="0.2">
      <c r="A234" s="128" t="s">
        <v>961</v>
      </c>
      <c r="B234" s="171">
        <v>0</v>
      </c>
      <c r="C234" s="171">
        <v>0</v>
      </c>
      <c r="D234" s="171">
        <v>0</v>
      </c>
      <c r="E234" s="171">
        <v>0</v>
      </c>
      <c r="F234" s="171">
        <v>0</v>
      </c>
      <c r="G234" s="171">
        <v>0</v>
      </c>
      <c r="H234" s="171">
        <v>0</v>
      </c>
      <c r="I234" s="171">
        <v>0</v>
      </c>
      <c r="J234" s="171">
        <v>0</v>
      </c>
      <c r="K234" s="171">
        <v>0</v>
      </c>
      <c r="L234" s="171">
        <v>0</v>
      </c>
      <c r="M234" s="310">
        <v>0</v>
      </c>
      <c r="N234" s="386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0</v>
      </c>
      <c r="Y234" s="171">
        <v>0</v>
      </c>
      <c r="Z234" s="171">
        <v>0</v>
      </c>
      <c r="AA234" s="355">
        <v>0</v>
      </c>
      <c r="AB234" s="355">
        <v>0</v>
      </c>
      <c r="AC234" s="355">
        <v>0</v>
      </c>
      <c r="AD234" s="355">
        <v>0</v>
      </c>
      <c r="AE234" s="355">
        <v>0</v>
      </c>
      <c r="AF234" s="355">
        <v>0</v>
      </c>
      <c r="AG234" s="355">
        <v>0</v>
      </c>
      <c r="AH234" s="355">
        <v>0</v>
      </c>
      <c r="AI234" s="355">
        <v>0</v>
      </c>
      <c r="AJ234" s="355">
        <v>0</v>
      </c>
      <c r="AK234" s="355">
        <v>0</v>
      </c>
      <c r="AL234" s="355">
        <v>0</v>
      </c>
      <c r="AM234" s="355">
        <v>0</v>
      </c>
      <c r="AN234" s="355">
        <v>0</v>
      </c>
    </row>
    <row r="235" spans="1:40" s="171" customFormat="1" x14ac:dyDescent="0.2">
      <c r="A235" s="128" t="s">
        <v>962</v>
      </c>
      <c r="B235" s="171">
        <v>1</v>
      </c>
      <c r="C235" s="171">
        <v>1</v>
      </c>
      <c r="D235" s="171">
        <v>1</v>
      </c>
      <c r="E235" s="171">
        <v>1</v>
      </c>
      <c r="F235" s="171">
        <v>1</v>
      </c>
      <c r="G235" s="171">
        <v>1</v>
      </c>
      <c r="H235" s="171">
        <v>1</v>
      </c>
      <c r="I235" s="171">
        <v>1</v>
      </c>
      <c r="J235" s="171">
        <v>1</v>
      </c>
      <c r="K235" s="171">
        <v>1</v>
      </c>
      <c r="L235" s="171">
        <v>1</v>
      </c>
      <c r="M235" s="310">
        <v>1</v>
      </c>
      <c r="N235" s="386">
        <v>1</v>
      </c>
      <c r="O235" s="171">
        <v>1</v>
      </c>
      <c r="P235" s="171">
        <v>1</v>
      </c>
      <c r="Q235" s="171">
        <v>1</v>
      </c>
      <c r="R235" s="171">
        <v>1</v>
      </c>
      <c r="S235" s="171">
        <v>1</v>
      </c>
      <c r="T235" s="171">
        <v>1</v>
      </c>
      <c r="U235" s="171">
        <v>1</v>
      </c>
      <c r="V235" s="171">
        <v>1</v>
      </c>
      <c r="W235" s="171">
        <v>1</v>
      </c>
      <c r="X235" s="171">
        <v>1</v>
      </c>
      <c r="Y235" s="171">
        <v>1</v>
      </c>
      <c r="Z235" s="171">
        <v>1</v>
      </c>
      <c r="AA235" s="355">
        <v>1</v>
      </c>
      <c r="AB235" s="355">
        <v>1</v>
      </c>
      <c r="AC235" s="355">
        <v>1</v>
      </c>
      <c r="AD235" s="355">
        <v>1</v>
      </c>
      <c r="AE235" s="355">
        <v>1</v>
      </c>
      <c r="AF235" s="355">
        <v>1</v>
      </c>
      <c r="AG235" s="355">
        <v>1</v>
      </c>
      <c r="AH235" s="355">
        <v>1</v>
      </c>
      <c r="AI235" s="355">
        <v>1</v>
      </c>
      <c r="AJ235" s="355">
        <v>1</v>
      </c>
      <c r="AK235" s="355">
        <v>1</v>
      </c>
      <c r="AL235" s="355">
        <v>1</v>
      </c>
      <c r="AM235" s="355">
        <v>1</v>
      </c>
      <c r="AN235" s="355">
        <v>1</v>
      </c>
    </row>
    <row r="236" spans="1:40" s="171" customFormat="1" x14ac:dyDescent="0.2">
      <c r="A236" s="128" t="s">
        <v>963</v>
      </c>
      <c r="B236" s="171">
        <v>1</v>
      </c>
      <c r="C236" s="171">
        <v>1</v>
      </c>
      <c r="D236" s="171">
        <v>1</v>
      </c>
      <c r="E236" s="171">
        <v>1</v>
      </c>
      <c r="F236" s="171">
        <v>1</v>
      </c>
      <c r="G236" s="171">
        <v>1</v>
      </c>
      <c r="H236" s="171">
        <v>1</v>
      </c>
      <c r="I236" s="171">
        <v>1</v>
      </c>
      <c r="J236" s="171">
        <v>1</v>
      </c>
      <c r="K236" s="171">
        <v>1</v>
      </c>
      <c r="L236" s="171">
        <v>1</v>
      </c>
      <c r="M236" s="310">
        <v>1</v>
      </c>
      <c r="N236" s="386">
        <v>1</v>
      </c>
      <c r="O236" s="171">
        <v>1</v>
      </c>
      <c r="P236" s="171">
        <v>1</v>
      </c>
      <c r="Q236" s="171">
        <v>1</v>
      </c>
      <c r="R236" s="171">
        <v>1</v>
      </c>
      <c r="S236" s="171">
        <v>1</v>
      </c>
      <c r="T236" s="171">
        <v>1</v>
      </c>
      <c r="U236" s="171">
        <v>1</v>
      </c>
      <c r="V236" s="171">
        <v>1</v>
      </c>
      <c r="W236" s="171">
        <v>1</v>
      </c>
      <c r="X236" s="171">
        <v>1</v>
      </c>
      <c r="Y236" s="171">
        <v>1</v>
      </c>
      <c r="Z236" s="171">
        <v>1</v>
      </c>
      <c r="AA236" s="355">
        <v>1</v>
      </c>
      <c r="AB236" s="355">
        <v>1</v>
      </c>
      <c r="AC236" s="355">
        <v>1</v>
      </c>
      <c r="AD236" s="355">
        <v>1</v>
      </c>
      <c r="AE236" s="355">
        <v>1</v>
      </c>
      <c r="AF236" s="355">
        <v>1</v>
      </c>
      <c r="AG236" s="355">
        <v>1</v>
      </c>
      <c r="AH236" s="355">
        <v>1</v>
      </c>
      <c r="AI236" s="355">
        <v>1</v>
      </c>
      <c r="AJ236" s="355">
        <v>1</v>
      </c>
      <c r="AK236" s="355">
        <v>1</v>
      </c>
      <c r="AL236" s="355">
        <v>1</v>
      </c>
      <c r="AM236" s="355">
        <v>1</v>
      </c>
      <c r="AN236" s="355">
        <v>1</v>
      </c>
    </row>
    <row r="237" spans="1:40" s="171" customFormat="1" x14ac:dyDescent="0.2">
      <c r="A237" s="128" t="s">
        <v>964</v>
      </c>
      <c r="B237" s="171">
        <v>1</v>
      </c>
      <c r="C237" s="171">
        <v>1</v>
      </c>
      <c r="D237" s="171">
        <v>1</v>
      </c>
      <c r="E237" s="171">
        <v>1</v>
      </c>
      <c r="F237" s="171">
        <v>1</v>
      </c>
      <c r="G237" s="171">
        <v>1</v>
      </c>
      <c r="H237" s="171">
        <v>1</v>
      </c>
      <c r="I237" s="171">
        <v>1</v>
      </c>
      <c r="J237" s="171">
        <v>1</v>
      </c>
      <c r="K237" s="171">
        <v>1</v>
      </c>
      <c r="L237" s="171">
        <v>1</v>
      </c>
      <c r="M237" s="310">
        <v>1</v>
      </c>
      <c r="N237" s="386">
        <v>1</v>
      </c>
      <c r="O237" s="171">
        <v>1</v>
      </c>
      <c r="P237" s="171">
        <v>1</v>
      </c>
      <c r="Q237" s="171">
        <v>1</v>
      </c>
      <c r="R237" s="171">
        <v>1</v>
      </c>
      <c r="S237" s="171">
        <v>1</v>
      </c>
      <c r="T237" s="171">
        <v>1</v>
      </c>
      <c r="U237" s="171">
        <v>1</v>
      </c>
      <c r="V237" s="171">
        <v>1</v>
      </c>
      <c r="W237" s="171">
        <v>1</v>
      </c>
      <c r="X237" s="171">
        <v>1</v>
      </c>
      <c r="Y237" s="171">
        <v>1</v>
      </c>
      <c r="Z237" s="171">
        <v>1</v>
      </c>
      <c r="AA237" s="355">
        <v>1</v>
      </c>
      <c r="AB237" s="355">
        <v>1</v>
      </c>
      <c r="AC237" s="355">
        <v>1</v>
      </c>
      <c r="AD237" s="355">
        <v>1</v>
      </c>
      <c r="AE237" s="355">
        <v>1</v>
      </c>
      <c r="AF237" s="355">
        <v>1</v>
      </c>
      <c r="AG237" s="355">
        <v>1</v>
      </c>
      <c r="AH237" s="355">
        <v>1</v>
      </c>
      <c r="AI237" s="355">
        <v>1</v>
      </c>
      <c r="AJ237" s="355">
        <v>1</v>
      </c>
      <c r="AK237" s="355">
        <v>1</v>
      </c>
      <c r="AL237" s="355">
        <v>1</v>
      </c>
      <c r="AM237" s="355">
        <v>1</v>
      </c>
      <c r="AN237" s="355">
        <v>1</v>
      </c>
    </row>
    <row r="238" spans="1:40" s="171" customFormat="1" x14ac:dyDescent="0.2">
      <c r="A238" s="128" t="s">
        <v>965</v>
      </c>
      <c r="B238" s="171">
        <v>1</v>
      </c>
      <c r="C238" s="171">
        <v>1</v>
      </c>
      <c r="D238" s="171">
        <v>1</v>
      </c>
      <c r="E238" s="171">
        <v>1</v>
      </c>
      <c r="F238" s="171">
        <v>1</v>
      </c>
      <c r="G238" s="171">
        <v>1</v>
      </c>
      <c r="H238" s="171">
        <v>1</v>
      </c>
      <c r="I238" s="171">
        <v>1</v>
      </c>
      <c r="J238" s="171">
        <v>1</v>
      </c>
      <c r="K238" s="171">
        <v>1</v>
      </c>
      <c r="L238" s="171">
        <v>1</v>
      </c>
      <c r="M238" s="310">
        <v>1</v>
      </c>
      <c r="N238" s="386">
        <v>1</v>
      </c>
      <c r="O238" s="171">
        <v>1</v>
      </c>
      <c r="P238" s="171">
        <v>1</v>
      </c>
      <c r="Q238" s="171">
        <v>1</v>
      </c>
      <c r="R238" s="171">
        <v>1</v>
      </c>
      <c r="S238" s="171">
        <v>1</v>
      </c>
      <c r="T238" s="171">
        <v>1</v>
      </c>
      <c r="U238" s="171">
        <v>1</v>
      </c>
      <c r="V238" s="171">
        <v>1</v>
      </c>
      <c r="W238" s="171">
        <v>1</v>
      </c>
      <c r="X238" s="171">
        <v>1</v>
      </c>
      <c r="Y238" s="171">
        <v>1</v>
      </c>
      <c r="Z238" s="171">
        <v>1</v>
      </c>
      <c r="AA238" s="355">
        <v>1</v>
      </c>
      <c r="AB238" s="355">
        <v>1</v>
      </c>
      <c r="AC238" s="355">
        <v>1</v>
      </c>
      <c r="AD238" s="355">
        <v>1</v>
      </c>
      <c r="AE238" s="355">
        <v>1</v>
      </c>
      <c r="AF238" s="355">
        <v>1</v>
      </c>
      <c r="AG238" s="355">
        <v>1</v>
      </c>
      <c r="AH238" s="355">
        <v>1</v>
      </c>
      <c r="AI238" s="355">
        <v>1</v>
      </c>
      <c r="AJ238" s="355">
        <v>1</v>
      </c>
      <c r="AK238" s="355">
        <v>1</v>
      </c>
      <c r="AL238" s="355">
        <v>1</v>
      </c>
      <c r="AM238" s="355">
        <v>1</v>
      </c>
      <c r="AN238" s="355">
        <v>1</v>
      </c>
    </row>
    <row r="239" spans="1:40" s="171" customFormat="1" x14ac:dyDescent="0.2">
      <c r="A239" s="128" t="s">
        <v>966</v>
      </c>
      <c r="B239" s="171">
        <v>1</v>
      </c>
      <c r="C239" s="171">
        <v>1</v>
      </c>
      <c r="D239" s="171">
        <v>1</v>
      </c>
      <c r="E239" s="171">
        <v>1</v>
      </c>
      <c r="F239" s="171">
        <v>1</v>
      </c>
      <c r="G239" s="171">
        <v>1</v>
      </c>
      <c r="H239" s="171">
        <v>1</v>
      </c>
      <c r="I239" s="171">
        <v>1</v>
      </c>
      <c r="J239" s="171">
        <v>1</v>
      </c>
      <c r="K239" s="171">
        <v>1</v>
      </c>
      <c r="L239" s="171">
        <v>1</v>
      </c>
      <c r="M239" s="310">
        <v>1</v>
      </c>
      <c r="N239" s="386">
        <v>1</v>
      </c>
      <c r="O239" s="171">
        <v>1</v>
      </c>
      <c r="P239" s="171">
        <v>1</v>
      </c>
      <c r="Q239" s="171">
        <v>1</v>
      </c>
      <c r="R239" s="171">
        <v>1</v>
      </c>
      <c r="S239" s="171">
        <v>1</v>
      </c>
      <c r="T239" s="171">
        <v>1</v>
      </c>
      <c r="U239" s="171">
        <v>1</v>
      </c>
      <c r="V239" s="171">
        <v>1</v>
      </c>
      <c r="W239" s="171">
        <v>1</v>
      </c>
      <c r="X239" s="171">
        <v>1</v>
      </c>
      <c r="Y239" s="171">
        <v>1</v>
      </c>
      <c r="Z239" s="171">
        <v>1</v>
      </c>
      <c r="AA239" s="355">
        <v>1</v>
      </c>
      <c r="AB239" s="355">
        <v>1</v>
      </c>
      <c r="AC239" s="355">
        <v>1</v>
      </c>
      <c r="AD239" s="355">
        <v>1</v>
      </c>
      <c r="AE239" s="355">
        <v>1</v>
      </c>
      <c r="AF239" s="355">
        <v>1</v>
      </c>
      <c r="AG239" s="355">
        <v>1</v>
      </c>
      <c r="AH239" s="355">
        <v>1</v>
      </c>
      <c r="AI239" s="355">
        <v>1</v>
      </c>
      <c r="AJ239" s="355">
        <v>1</v>
      </c>
      <c r="AK239" s="355">
        <v>1</v>
      </c>
      <c r="AL239" s="355">
        <v>1</v>
      </c>
      <c r="AM239" s="355">
        <v>1</v>
      </c>
      <c r="AN239" s="355">
        <v>1</v>
      </c>
    </row>
    <row r="240" spans="1:40" s="171" customFormat="1" x14ac:dyDescent="0.2">
      <c r="A240" s="128" t="s">
        <v>967</v>
      </c>
      <c r="B240" s="171">
        <v>1</v>
      </c>
      <c r="C240" s="171">
        <v>1</v>
      </c>
      <c r="D240" s="171">
        <v>1</v>
      </c>
      <c r="E240" s="171">
        <v>1</v>
      </c>
      <c r="F240" s="171">
        <v>1</v>
      </c>
      <c r="G240" s="171">
        <v>1</v>
      </c>
      <c r="H240" s="171">
        <v>1</v>
      </c>
      <c r="I240" s="171">
        <v>1</v>
      </c>
      <c r="J240" s="171">
        <v>1</v>
      </c>
      <c r="K240" s="171">
        <v>1</v>
      </c>
      <c r="L240" s="171">
        <v>1</v>
      </c>
      <c r="M240" s="310">
        <v>1</v>
      </c>
      <c r="N240" s="386">
        <v>1</v>
      </c>
      <c r="O240" s="171">
        <v>1</v>
      </c>
      <c r="P240" s="171">
        <v>1</v>
      </c>
      <c r="Q240" s="171">
        <v>1</v>
      </c>
      <c r="R240" s="171">
        <v>1</v>
      </c>
      <c r="S240" s="171">
        <v>1</v>
      </c>
      <c r="T240" s="171">
        <v>1</v>
      </c>
      <c r="U240" s="171">
        <v>1</v>
      </c>
      <c r="V240" s="171">
        <v>1</v>
      </c>
      <c r="W240" s="171">
        <v>1</v>
      </c>
      <c r="X240" s="171">
        <v>1</v>
      </c>
      <c r="Y240" s="171">
        <v>1</v>
      </c>
      <c r="Z240" s="171">
        <v>1</v>
      </c>
      <c r="AA240" s="355">
        <v>1</v>
      </c>
      <c r="AB240" s="355">
        <v>1</v>
      </c>
      <c r="AC240" s="355">
        <v>1</v>
      </c>
      <c r="AD240" s="355">
        <v>1</v>
      </c>
      <c r="AE240" s="355">
        <v>1</v>
      </c>
      <c r="AF240" s="355">
        <v>1</v>
      </c>
      <c r="AG240" s="355">
        <v>1</v>
      </c>
      <c r="AH240" s="355">
        <v>1</v>
      </c>
      <c r="AI240" s="355">
        <v>1</v>
      </c>
      <c r="AJ240" s="355">
        <v>1</v>
      </c>
      <c r="AK240" s="355">
        <v>1</v>
      </c>
      <c r="AL240" s="355">
        <v>1</v>
      </c>
      <c r="AM240" s="355">
        <v>1</v>
      </c>
      <c r="AN240" s="355">
        <v>1</v>
      </c>
    </row>
    <row r="241" spans="1:40" s="171" customFormat="1" x14ac:dyDescent="0.2">
      <c r="A241" s="128" t="s">
        <v>968</v>
      </c>
      <c r="B241" s="171">
        <v>1</v>
      </c>
      <c r="C241" s="171">
        <v>1</v>
      </c>
      <c r="D241" s="171">
        <v>1</v>
      </c>
      <c r="E241" s="171">
        <v>1</v>
      </c>
      <c r="F241" s="171">
        <v>1</v>
      </c>
      <c r="G241" s="171">
        <v>1</v>
      </c>
      <c r="H241" s="171">
        <v>1</v>
      </c>
      <c r="I241" s="171">
        <v>1</v>
      </c>
      <c r="J241" s="171">
        <v>1</v>
      </c>
      <c r="K241" s="171">
        <v>1</v>
      </c>
      <c r="L241" s="171">
        <v>1</v>
      </c>
      <c r="M241" s="310">
        <v>1</v>
      </c>
      <c r="N241" s="357">
        <v>1</v>
      </c>
      <c r="O241" s="171">
        <v>1</v>
      </c>
      <c r="P241" s="171">
        <v>1</v>
      </c>
      <c r="Q241" s="171">
        <v>1</v>
      </c>
      <c r="R241" s="171">
        <v>1</v>
      </c>
      <c r="S241" s="171">
        <v>1</v>
      </c>
      <c r="T241" s="171">
        <v>1</v>
      </c>
      <c r="U241" s="171">
        <v>1</v>
      </c>
      <c r="V241" s="171">
        <v>1</v>
      </c>
      <c r="W241" s="171">
        <v>1</v>
      </c>
      <c r="X241" s="171">
        <v>1</v>
      </c>
      <c r="Y241" s="171">
        <v>1</v>
      </c>
      <c r="Z241" s="171">
        <v>1</v>
      </c>
      <c r="AA241" s="355">
        <v>1</v>
      </c>
      <c r="AB241" s="355">
        <v>1</v>
      </c>
      <c r="AC241" s="355">
        <v>1</v>
      </c>
      <c r="AD241" s="355">
        <v>1</v>
      </c>
      <c r="AE241" s="355">
        <v>1</v>
      </c>
      <c r="AF241" s="355">
        <v>1</v>
      </c>
      <c r="AG241" s="355">
        <v>1</v>
      </c>
      <c r="AH241" s="355">
        <v>1</v>
      </c>
      <c r="AI241" s="355">
        <v>1</v>
      </c>
      <c r="AJ241" s="355">
        <v>1</v>
      </c>
      <c r="AK241" s="355">
        <v>1</v>
      </c>
      <c r="AL241" s="355">
        <v>1</v>
      </c>
      <c r="AM241" s="355">
        <v>1</v>
      </c>
      <c r="AN241" s="355">
        <v>1</v>
      </c>
    </row>
    <row r="242" spans="1:40" s="171" customFormat="1" x14ac:dyDescent="0.2">
      <c r="A242" s="128" t="s">
        <v>969</v>
      </c>
      <c r="B242" s="171">
        <v>1</v>
      </c>
      <c r="C242" s="171">
        <v>1</v>
      </c>
      <c r="D242" s="171">
        <v>1</v>
      </c>
      <c r="E242" s="171">
        <v>1</v>
      </c>
      <c r="F242" s="171">
        <v>1</v>
      </c>
      <c r="G242" s="171">
        <v>1</v>
      </c>
      <c r="H242" s="171">
        <v>1</v>
      </c>
      <c r="I242" s="171">
        <v>1</v>
      </c>
      <c r="J242" s="171">
        <v>1</v>
      </c>
      <c r="K242" s="171">
        <v>1</v>
      </c>
      <c r="L242" s="171">
        <v>1</v>
      </c>
      <c r="M242" s="310">
        <v>1</v>
      </c>
      <c r="N242" s="357">
        <v>1</v>
      </c>
      <c r="O242" s="171">
        <v>1</v>
      </c>
      <c r="P242" s="171">
        <v>1</v>
      </c>
      <c r="Q242" s="171">
        <v>1</v>
      </c>
      <c r="R242" s="171">
        <v>1</v>
      </c>
      <c r="S242" s="171">
        <v>1</v>
      </c>
      <c r="T242" s="171">
        <v>1</v>
      </c>
      <c r="U242" s="171">
        <v>1</v>
      </c>
      <c r="V242" s="171">
        <v>1</v>
      </c>
      <c r="W242" s="171">
        <v>1</v>
      </c>
      <c r="X242" s="171">
        <v>1</v>
      </c>
      <c r="Y242" s="171">
        <v>1</v>
      </c>
      <c r="Z242" s="171">
        <v>1</v>
      </c>
      <c r="AA242" s="355">
        <v>1</v>
      </c>
      <c r="AB242" s="355">
        <v>1</v>
      </c>
      <c r="AC242" s="355">
        <v>1</v>
      </c>
      <c r="AD242" s="355">
        <v>1</v>
      </c>
      <c r="AE242" s="355">
        <v>1</v>
      </c>
      <c r="AF242" s="355">
        <v>1</v>
      </c>
      <c r="AG242" s="355">
        <v>1</v>
      </c>
      <c r="AH242" s="355">
        <v>1</v>
      </c>
      <c r="AI242" s="355">
        <v>1</v>
      </c>
      <c r="AJ242" s="355">
        <v>1</v>
      </c>
      <c r="AK242" s="355">
        <v>1</v>
      </c>
      <c r="AL242" s="355">
        <v>1</v>
      </c>
      <c r="AM242" s="355">
        <v>1</v>
      </c>
      <c r="AN242" s="355">
        <v>1</v>
      </c>
    </row>
    <row r="243" spans="1:40" s="171" customFormat="1" x14ac:dyDescent="0.2">
      <c r="A243" s="128" t="s">
        <v>970</v>
      </c>
      <c r="B243" s="171">
        <v>1</v>
      </c>
      <c r="C243" s="171">
        <v>1</v>
      </c>
      <c r="D243" s="171">
        <v>1</v>
      </c>
      <c r="E243" s="171">
        <v>1</v>
      </c>
      <c r="F243" s="171">
        <v>1</v>
      </c>
      <c r="G243" s="171">
        <v>1</v>
      </c>
      <c r="H243" s="171">
        <v>1</v>
      </c>
      <c r="I243" s="171">
        <v>1</v>
      </c>
      <c r="J243" s="171">
        <v>1</v>
      </c>
      <c r="K243" s="171">
        <v>1</v>
      </c>
      <c r="L243" s="171">
        <v>1</v>
      </c>
      <c r="M243" s="310">
        <v>1</v>
      </c>
      <c r="N243" s="357">
        <v>1</v>
      </c>
      <c r="O243" s="171">
        <v>1</v>
      </c>
      <c r="P243" s="171">
        <v>1</v>
      </c>
      <c r="Q243" s="171">
        <v>1</v>
      </c>
      <c r="R243" s="171">
        <v>1</v>
      </c>
      <c r="S243" s="171">
        <v>1</v>
      </c>
      <c r="T243" s="171">
        <v>1</v>
      </c>
      <c r="U243" s="171">
        <v>1</v>
      </c>
      <c r="V243" s="171">
        <v>1</v>
      </c>
      <c r="W243" s="171">
        <v>1</v>
      </c>
      <c r="X243" s="171">
        <v>1</v>
      </c>
      <c r="Y243" s="171">
        <v>1</v>
      </c>
      <c r="Z243" s="171">
        <v>1</v>
      </c>
      <c r="AA243" s="355">
        <v>1</v>
      </c>
      <c r="AB243" s="355">
        <v>1</v>
      </c>
      <c r="AC243" s="355">
        <v>1</v>
      </c>
      <c r="AD243" s="355">
        <v>1</v>
      </c>
      <c r="AE243" s="355">
        <v>1</v>
      </c>
      <c r="AF243" s="355">
        <v>1</v>
      </c>
      <c r="AG243" s="355">
        <v>1</v>
      </c>
      <c r="AH243" s="355">
        <v>1</v>
      </c>
      <c r="AI243" s="355">
        <v>1</v>
      </c>
      <c r="AJ243" s="355">
        <v>1</v>
      </c>
      <c r="AK243" s="355">
        <v>1</v>
      </c>
      <c r="AL243" s="355">
        <v>1</v>
      </c>
      <c r="AM243" s="355">
        <v>1</v>
      </c>
      <c r="AN243" s="355">
        <v>1</v>
      </c>
    </row>
    <row r="244" spans="1:40" s="171" customFormat="1" x14ac:dyDescent="0.2">
      <c r="A244" s="172" t="s">
        <v>971</v>
      </c>
      <c r="B244" s="171">
        <v>1</v>
      </c>
      <c r="C244" s="171">
        <v>1</v>
      </c>
      <c r="D244" s="171">
        <v>1</v>
      </c>
      <c r="E244" s="171">
        <v>1</v>
      </c>
      <c r="F244" s="171">
        <v>1</v>
      </c>
      <c r="G244" s="171">
        <v>1</v>
      </c>
      <c r="H244" s="171">
        <v>1</v>
      </c>
      <c r="I244" s="171">
        <v>1</v>
      </c>
      <c r="J244" s="171">
        <v>1</v>
      </c>
      <c r="K244" s="171">
        <v>1</v>
      </c>
      <c r="L244" s="171">
        <v>1</v>
      </c>
      <c r="M244" s="310">
        <v>1</v>
      </c>
      <c r="N244" s="357">
        <v>1</v>
      </c>
      <c r="O244" s="171">
        <v>1</v>
      </c>
      <c r="P244" s="171">
        <v>1</v>
      </c>
      <c r="Q244" s="171">
        <v>1</v>
      </c>
      <c r="R244" s="171">
        <v>1</v>
      </c>
      <c r="S244" s="171">
        <v>1</v>
      </c>
      <c r="T244" s="171">
        <v>1</v>
      </c>
      <c r="U244" s="171">
        <v>1</v>
      </c>
      <c r="V244" s="171">
        <v>1</v>
      </c>
      <c r="W244" s="171">
        <v>1</v>
      </c>
      <c r="X244" s="171">
        <v>1</v>
      </c>
      <c r="Y244" s="171">
        <v>1</v>
      </c>
      <c r="Z244" s="171">
        <v>1</v>
      </c>
      <c r="AA244" s="355">
        <v>1</v>
      </c>
      <c r="AB244" s="355">
        <v>1</v>
      </c>
      <c r="AC244" s="355">
        <v>1</v>
      </c>
      <c r="AD244" s="355">
        <v>1</v>
      </c>
      <c r="AE244" s="355">
        <v>1</v>
      </c>
      <c r="AF244" s="355">
        <v>1</v>
      </c>
      <c r="AG244" s="355">
        <v>1</v>
      </c>
      <c r="AH244" s="355">
        <v>1</v>
      </c>
      <c r="AI244" s="355">
        <v>1</v>
      </c>
      <c r="AJ244" s="355">
        <v>1</v>
      </c>
      <c r="AK244" s="355">
        <v>1</v>
      </c>
      <c r="AL244" s="355">
        <v>1</v>
      </c>
      <c r="AM244" s="355">
        <v>1</v>
      </c>
      <c r="AN244" s="355">
        <v>1</v>
      </c>
    </row>
    <row r="245" spans="1:40" s="171" customFormat="1" x14ac:dyDescent="0.2">
      <c r="A245" s="172" t="s">
        <v>972</v>
      </c>
      <c r="B245" s="171">
        <v>0</v>
      </c>
      <c r="C245" s="171">
        <v>0</v>
      </c>
      <c r="D245" s="171">
        <v>0</v>
      </c>
      <c r="E245" s="171">
        <v>0</v>
      </c>
      <c r="F245" s="171">
        <v>0</v>
      </c>
      <c r="G245" s="171">
        <v>0</v>
      </c>
      <c r="H245" s="171">
        <v>0</v>
      </c>
      <c r="I245" s="171">
        <v>0</v>
      </c>
      <c r="J245" s="171">
        <v>0</v>
      </c>
      <c r="K245" s="171">
        <v>0</v>
      </c>
      <c r="L245" s="171">
        <v>0</v>
      </c>
      <c r="M245" s="310">
        <v>0</v>
      </c>
      <c r="N245" s="357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171">
        <v>0</v>
      </c>
      <c r="V245" s="171">
        <v>0</v>
      </c>
      <c r="W245" s="171">
        <v>0</v>
      </c>
      <c r="X245" s="171">
        <v>0</v>
      </c>
      <c r="Y245" s="171">
        <v>0</v>
      </c>
      <c r="Z245" s="171">
        <v>0</v>
      </c>
      <c r="AA245" s="355">
        <v>0</v>
      </c>
      <c r="AB245" s="355">
        <v>0</v>
      </c>
      <c r="AC245" s="355">
        <v>0</v>
      </c>
      <c r="AD245" s="355">
        <v>0</v>
      </c>
      <c r="AE245" s="355">
        <v>0</v>
      </c>
      <c r="AF245" s="355">
        <v>0</v>
      </c>
      <c r="AG245" s="355">
        <v>0</v>
      </c>
      <c r="AH245" s="355">
        <v>0</v>
      </c>
      <c r="AI245" s="355">
        <v>0</v>
      </c>
      <c r="AJ245" s="355">
        <v>0</v>
      </c>
      <c r="AK245" s="355">
        <v>0</v>
      </c>
      <c r="AL245" s="355">
        <v>0</v>
      </c>
      <c r="AM245" s="355">
        <v>0</v>
      </c>
      <c r="AN245" s="355">
        <v>0</v>
      </c>
    </row>
    <row r="246" spans="1:40" s="171" customFormat="1" x14ac:dyDescent="0.2">
      <c r="A246" s="128" t="s">
        <v>973</v>
      </c>
      <c r="B246" s="171">
        <v>1</v>
      </c>
      <c r="C246" s="171">
        <v>1</v>
      </c>
      <c r="D246" s="171">
        <v>1</v>
      </c>
      <c r="E246" s="171">
        <v>1</v>
      </c>
      <c r="F246" s="171">
        <v>1</v>
      </c>
      <c r="G246" s="171">
        <v>1</v>
      </c>
      <c r="H246" s="171">
        <v>1</v>
      </c>
      <c r="I246" s="171">
        <v>1</v>
      </c>
      <c r="J246" s="171">
        <v>1</v>
      </c>
      <c r="K246" s="171">
        <v>1</v>
      </c>
      <c r="L246" s="171">
        <v>1</v>
      </c>
      <c r="M246" s="310">
        <v>1</v>
      </c>
      <c r="N246" s="357">
        <v>1</v>
      </c>
      <c r="O246" s="171">
        <v>1</v>
      </c>
      <c r="P246" s="171">
        <v>1</v>
      </c>
      <c r="Q246" s="171">
        <v>1</v>
      </c>
      <c r="R246" s="171">
        <v>1</v>
      </c>
      <c r="S246" s="171">
        <v>1</v>
      </c>
      <c r="T246" s="171">
        <v>1</v>
      </c>
      <c r="U246" s="171">
        <v>1</v>
      </c>
      <c r="V246" s="171">
        <v>1</v>
      </c>
      <c r="W246" s="171">
        <v>1</v>
      </c>
      <c r="X246" s="171">
        <v>1</v>
      </c>
      <c r="Y246" s="171">
        <v>1</v>
      </c>
      <c r="Z246" s="171">
        <v>1</v>
      </c>
      <c r="AA246" s="355">
        <v>1</v>
      </c>
      <c r="AB246" s="355">
        <v>1</v>
      </c>
      <c r="AC246" s="355">
        <v>1</v>
      </c>
      <c r="AD246" s="355">
        <v>1</v>
      </c>
      <c r="AE246" s="355">
        <v>1</v>
      </c>
      <c r="AF246" s="355">
        <v>1</v>
      </c>
      <c r="AG246" s="355">
        <v>1</v>
      </c>
      <c r="AH246" s="355">
        <v>1</v>
      </c>
      <c r="AI246" s="355">
        <v>1</v>
      </c>
      <c r="AJ246" s="355">
        <v>1</v>
      </c>
      <c r="AK246" s="355">
        <v>1</v>
      </c>
      <c r="AL246" s="355">
        <v>1</v>
      </c>
      <c r="AM246" s="355">
        <v>1</v>
      </c>
      <c r="AN246" s="355">
        <v>1</v>
      </c>
    </row>
    <row r="247" spans="1:40" s="171" customFormat="1" x14ac:dyDescent="0.2">
      <c r="A247" s="128" t="s">
        <v>974</v>
      </c>
      <c r="B247" s="171">
        <v>1</v>
      </c>
      <c r="C247" s="171">
        <v>1</v>
      </c>
      <c r="D247" s="171">
        <v>1</v>
      </c>
      <c r="E247" s="171">
        <v>1</v>
      </c>
      <c r="F247" s="171">
        <v>1</v>
      </c>
      <c r="G247" s="171">
        <v>1</v>
      </c>
      <c r="H247" s="171">
        <v>1</v>
      </c>
      <c r="I247" s="171">
        <v>1</v>
      </c>
      <c r="J247" s="171">
        <v>1</v>
      </c>
      <c r="K247" s="171">
        <v>1</v>
      </c>
      <c r="L247" s="171">
        <v>1</v>
      </c>
      <c r="M247" s="310">
        <v>1</v>
      </c>
      <c r="N247" s="357">
        <v>1</v>
      </c>
      <c r="O247" s="171">
        <v>1</v>
      </c>
      <c r="P247" s="171">
        <v>1</v>
      </c>
      <c r="Q247" s="171">
        <v>1</v>
      </c>
      <c r="R247" s="171">
        <v>1</v>
      </c>
      <c r="S247" s="171">
        <v>1</v>
      </c>
      <c r="T247" s="171">
        <v>1</v>
      </c>
      <c r="U247" s="171">
        <v>1</v>
      </c>
      <c r="V247" s="171">
        <v>1</v>
      </c>
      <c r="W247" s="171">
        <v>1</v>
      </c>
      <c r="X247" s="171">
        <v>1</v>
      </c>
      <c r="Y247" s="171">
        <v>1</v>
      </c>
      <c r="Z247" s="171">
        <v>1</v>
      </c>
      <c r="AA247" s="355">
        <v>1</v>
      </c>
      <c r="AB247" s="355">
        <v>1</v>
      </c>
      <c r="AC247" s="355">
        <v>1</v>
      </c>
      <c r="AD247" s="355">
        <v>1</v>
      </c>
      <c r="AE247" s="355">
        <v>1</v>
      </c>
      <c r="AF247" s="355">
        <v>1</v>
      </c>
      <c r="AG247" s="355">
        <v>1</v>
      </c>
      <c r="AH247" s="355">
        <v>1</v>
      </c>
      <c r="AI247" s="355">
        <v>1</v>
      </c>
      <c r="AJ247" s="355">
        <v>1</v>
      </c>
      <c r="AK247" s="355">
        <v>1</v>
      </c>
      <c r="AL247" s="355">
        <v>1</v>
      </c>
      <c r="AM247" s="355">
        <v>1</v>
      </c>
      <c r="AN247" s="355">
        <v>1</v>
      </c>
    </row>
    <row r="248" spans="1:40" s="171" customFormat="1" x14ac:dyDescent="0.2">
      <c r="A248" s="128" t="s">
        <v>975</v>
      </c>
      <c r="B248" s="171">
        <v>1</v>
      </c>
      <c r="C248" s="171">
        <v>1</v>
      </c>
      <c r="D248" s="171">
        <v>1</v>
      </c>
      <c r="E248" s="171">
        <v>1</v>
      </c>
      <c r="F248" s="171">
        <v>1</v>
      </c>
      <c r="G248" s="171">
        <v>1</v>
      </c>
      <c r="H248" s="171">
        <v>1</v>
      </c>
      <c r="I248" s="171">
        <v>1</v>
      </c>
      <c r="J248" s="171">
        <v>1</v>
      </c>
      <c r="K248" s="171">
        <v>1</v>
      </c>
      <c r="L248" s="171">
        <v>1</v>
      </c>
      <c r="M248" s="310">
        <v>1</v>
      </c>
      <c r="N248" s="357">
        <v>1</v>
      </c>
      <c r="O248" s="171">
        <v>1</v>
      </c>
      <c r="P248" s="171">
        <v>1</v>
      </c>
      <c r="Q248" s="171">
        <v>1</v>
      </c>
      <c r="R248" s="171">
        <v>1</v>
      </c>
      <c r="S248" s="171">
        <v>1</v>
      </c>
      <c r="T248" s="171">
        <v>1</v>
      </c>
      <c r="U248" s="171">
        <v>1</v>
      </c>
      <c r="V248" s="171">
        <v>1</v>
      </c>
      <c r="W248" s="171">
        <v>1</v>
      </c>
      <c r="X248" s="171">
        <v>1</v>
      </c>
      <c r="Y248" s="171">
        <v>1</v>
      </c>
      <c r="Z248" s="171">
        <v>1</v>
      </c>
      <c r="AA248" s="355">
        <v>1</v>
      </c>
      <c r="AB248" s="355">
        <v>1</v>
      </c>
      <c r="AC248" s="355">
        <v>1</v>
      </c>
      <c r="AD248" s="355">
        <v>1</v>
      </c>
      <c r="AE248" s="355">
        <v>1</v>
      </c>
      <c r="AF248" s="355">
        <v>1</v>
      </c>
      <c r="AG248" s="355">
        <v>1</v>
      </c>
      <c r="AH248" s="355">
        <v>1</v>
      </c>
      <c r="AI248" s="355">
        <v>1</v>
      </c>
      <c r="AJ248" s="355">
        <v>1</v>
      </c>
      <c r="AK248" s="355">
        <v>1</v>
      </c>
      <c r="AL248" s="355">
        <v>1</v>
      </c>
      <c r="AM248" s="355">
        <v>1</v>
      </c>
      <c r="AN248" s="355">
        <v>1</v>
      </c>
    </row>
    <row r="249" spans="1:40" s="171" customFormat="1" x14ac:dyDescent="0.2">
      <c r="A249" s="128" t="s">
        <v>976</v>
      </c>
      <c r="B249" s="171">
        <v>1</v>
      </c>
      <c r="C249" s="171">
        <v>1</v>
      </c>
      <c r="D249" s="171">
        <v>1</v>
      </c>
      <c r="E249" s="171">
        <v>1</v>
      </c>
      <c r="F249" s="171">
        <v>1</v>
      </c>
      <c r="G249" s="171">
        <v>1</v>
      </c>
      <c r="H249" s="171">
        <v>1</v>
      </c>
      <c r="I249" s="171">
        <v>1</v>
      </c>
      <c r="J249" s="171">
        <v>1</v>
      </c>
      <c r="K249" s="171">
        <v>1</v>
      </c>
      <c r="L249" s="171">
        <v>1</v>
      </c>
      <c r="M249" s="310">
        <v>1</v>
      </c>
      <c r="N249" s="357">
        <v>1</v>
      </c>
      <c r="O249" s="171">
        <v>1</v>
      </c>
      <c r="P249" s="171">
        <v>1</v>
      </c>
      <c r="Q249" s="171">
        <v>1</v>
      </c>
      <c r="R249" s="171">
        <v>1</v>
      </c>
      <c r="S249" s="171">
        <v>1</v>
      </c>
      <c r="T249" s="171">
        <v>1</v>
      </c>
      <c r="U249" s="171">
        <v>1</v>
      </c>
      <c r="V249" s="171">
        <v>1</v>
      </c>
      <c r="W249" s="171">
        <v>1</v>
      </c>
      <c r="X249" s="171">
        <v>1</v>
      </c>
      <c r="Y249" s="171">
        <v>1</v>
      </c>
      <c r="Z249" s="171">
        <v>1</v>
      </c>
      <c r="AA249" s="355">
        <v>1</v>
      </c>
      <c r="AB249" s="355">
        <v>1</v>
      </c>
      <c r="AC249" s="355">
        <v>1</v>
      </c>
      <c r="AD249" s="355">
        <v>1</v>
      </c>
      <c r="AE249" s="355">
        <v>1</v>
      </c>
      <c r="AF249" s="355">
        <v>1</v>
      </c>
      <c r="AG249" s="355">
        <v>1</v>
      </c>
      <c r="AH249" s="355">
        <v>1</v>
      </c>
      <c r="AI249" s="355">
        <v>1</v>
      </c>
      <c r="AJ249" s="355">
        <v>1</v>
      </c>
      <c r="AK249" s="355">
        <v>1</v>
      </c>
      <c r="AL249" s="355">
        <v>1</v>
      </c>
      <c r="AM249" s="355">
        <v>1</v>
      </c>
      <c r="AN249" s="355">
        <v>1</v>
      </c>
    </row>
    <row r="250" spans="1:40" s="171" customFormat="1" x14ac:dyDescent="0.2">
      <c r="A250" s="128" t="s">
        <v>977</v>
      </c>
      <c r="B250" s="171">
        <v>1</v>
      </c>
      <c r="C250" s="171">
        <v>1</v>
      </c>
      <c r="D250" s="171">
        <v>1</v>
      </c>
      <c r="E250" s="171">
        <v>1</v>
      </c>
      <c r="F250" s="171">
        <v>1</v>
      </c>
      <c r="G250" s="171">
        <v>1</v>
      </c>
      <c r="H250" s="171">
        <v>1</v>
      </c>
      <c r="I250" s="171">
        <v>1</v>
      </c>
      <c r="J250" s="171">
        <v>1</v>
      </c>
      <c r="K250" s="171">
        <v>1</v>
      </c>
      <c r="L250" s="171">
        <v>1</v>
      </c>
      <c r="M250" s="310">
        <v>1</v>
      </c>
      <c r="N250" s="357">
        <v>1</v>
      </c>
      <c r="O250" s="171">
        <v>1</v>
      </c>
      <c r="P250" s="171">
        <v>1</v>
      </c>
      <c r="Q250" s="171">
        <v>1</v>
      </c>
      <c r="R250" s="171">
        <v>1</v>
      </c>
      <c r="S250" s="171">
        <v>1</v>
      </c>
      <c r="T250" s="171">
        <v>1</v>
      </c>
      <c r="U250" s="171">
        <v>1</v>
      </c>
      <c r="V250" s="171">
        <v>1</v>
      </c>
      <c r="W250" s="171">
        <v>1</v>
      </c>
      <c r="X250" s="171">
        <v>1</v>
      </c>
      <c r="Y250" s="171">
        <v>1</v>
      </c>
      <c r="Z250" s="171">
        <v>1</v>
      </c>
      <c r="AA250" s="355">
        <v>1</v>
      </c>
      <c r="AB250" s="355">
        <v>1</v>
      </c>
      <c r="AC250" s="355">
        <v>1</v>
      </c>
      <c r="AD250" s="355">
        <v>1</v>
      </c>
      <c r="AE250" s="355">
        <v>1</v>
      </c>
      <c r="AF250" s="355">
        <v>1</v>
      </c>
      <c r="AG250" s="355">
        <v>1</v>
      </c>
      <c r="AH250" s="355">
        <v>1</v>
      </c>
      <c r="AI250" s="355">
        <v>1</v>
      </c>
      <c r="AJ250" s="355">
        <v>1</v>
      </c>
      <c r="AK250" s="355">
        <v>1</v>
      </c>
      <c r="AL250" s="355">
        <v>1</v>
      </c>
      <c r="AM250" s="355">
        <v>1</v>
      </c>
      <c r="AN250" s="355">
        <v>1</v>
      </c>
    </row>
    <row r="251" spans="1:40" s="171" customFormat="1" x14ac:dyDescent="0.2">
      <c r="A251" s="128" t="s">
        <v>978</v>
      </c>
      <c r="B251" s="171">
        <v>1</v>
      </c>
      <c r="C251" s="171">
        <v>1</v>
      </c>
      <c r="D251" s="171">
        <v>1</v>
      </c>
      <c r="E251" s="171">
        <v>1</v>
      </c>
      <c r="F251" s="171">
        <v>1</v>
      </c>
      <c r="G251" s="171">
        <v>1</v>
      </c>
      <c r="H251" s="171">
        <v>1</v>
      </c>
      <c r="I251" s="171">
        <v>1</v>
      </c>
      <c r="J251" s="171">
        <v>1</v>
      </c>
      <c r="K251" s="171">
        <v>1</v>
      </c>
      <c r="L251" s="171">
        <v>1</v>
      </c>
      <c r="M251" s="310">
        <v>1</v>
      </c>
      <c r="N251" s="357">
        <v>1</v>
      </c>
      <c r="O251" s="171">
        <v>1</v>
      </c>
      <c r="P251" s="171">
        <v>1</v>
      </c>
      <c r="Q251" s="171">
        <v>1</v>
      </c>
      <c r="R251" s="171">
        <v>1</v>
      </c>
      <c r="S251" s="171">
        <v>1</v>
      </c>
      <c r="T251" s="171">
        <v>1</v>
      </c>
      <c r="U251" s="171">
        <v>1</v>
      </c>
      <c r="V251" s="171">
        <v>1</v>
      </c>
      <c r="W251" s="171">
        <v>1</v>
      </c>
      <c r="X251" s="171">
        <v>1</v>
      </c>
      <c r="Y251" s="171">
        <v>1</v>
      </c>
      <c r="Z251" s="171">
        <v>1</v>
      </c>
      <c r="AA251" s="355">
        <v>1</v>
      </c>
      <c r="AB251" s="355">
        <v>1</v>
      </c>
      <c r="AC251" s="355">
        <v>1</v>
      </c>
      <c r="AD251" s="355">
        <v>1</v>
      </c>
      <c r="AE251" s="355">
        <v>1</v>
      </c>
      <c r="AF251" s="355">
        <v>1</v>
      </c>
      <c r="AG251" s="355">
        <v>1</v>
      </c>
      <c r="AH251" s="355">
        <v>1</v>
      </c>
      <c r="AI251" s="355">
        <v>1</v>
      </c>
      <c r="AJ251" s="355">
        <v>1</v>
      </c>
      <c r="AK251" s="355">
        <v>1</v>
      </c>
      <c r="AL251" s="355">
        <v>1</v>
      </c>
      <c r="AM251" s="355">
        <v>1</v>
      </c>
      <c r="AN251" s="355">
        <v>1</v>
      </c>
    </row>
    <row r="252" spans="1:40" s="171" customFormat="1" x14ac:dyDescent="0.2">
      <c r="A252" s="128" t="s">
        <v>979</v>
      </c>
      <c r="B252" s="171">
        <v>1</v>
      </c>
      <c r="C252" s="171">
        <v>1</v>
      </c>
      <c r="D252" s="171">
        <v>1</v>
      </c>
      <c r="E252" s="171">
        <v>1</v>
      </c>
      <c r="F252" s="171">
        <v>1</v>
      </c>
      <c r="G252" s="171">
        <v>1</v>
      </c>
      <c r="H252" s="171">
        <v>1</v>
      </c>
      <c r="I252" s="171">
        <v>1</v>
      </c>
      <c r="J252" s="171">
        <v>1</v>
      </c>
      <c r="K252" s="171">
        <v>1</v>
      </c>
      <c r="L252" s="171">
        <v>1</v>
      </c>
      <c r="M252" s="310">
        <v>1</v>
      </c>
      <c r="N252" s="357">
        <v>1</v>
      </c>
      <c r="O252" s="171">
        <v>1</v>
      </c>
      <c r="P252" s="171">
        <v>1</v>
      </c>
      <c r="Q252" s="171">
        <v>1</v>
      </c>
      <c r="R252" s="171">
        <v>1</v>
      </c>
      <c r="S252" s="171">
        <v>1</v>
      </c>
      <c r="T252" s="171">
        <v>1</v>
      </c>
      <c r="U252" s="171">
        <v>1</v>
      </c>
      <c r="V252" s="171">
        <v>1</v>
      </c>
      <c r="W252" s="171">
        <v>1</v>
      </c>
      <c r="X252" s="171">
        <v>1</v>
      </c>
      <c r="Y252" s="171">
        <v>1</v>
      </c>
      <c r="Z252" s="171">
        <v>1</v>
      </c>
      <c r="AA252" s="355">
        <v>1</v>
      </c>
      <c r="AB252" s="355">
        <v>1</v>
      </c>
      <c r="AC252" s="355">
        <v>1</v>
      </c>
      <c r="AD252" s="355">
        <v>1</v>
      </c>
      <c r="AE252" s="355">
        <v>1</v>
      </c>
      <c r="AF252" s="355">
        <v>1</v>
      </c>
      <c r="AG252" s="355">
        <v>1</v>
      </c>
      <c r="AH252" s="355">
        <v>1</v>
      </c>
      <c r="AI252" s="355">
        <v>1</v>
      </c>
      <c r="AJ252" s="355">
        <v>1</v>
      </c>
      <c r="AK252" s="355">
        <v>1</v>
      </c>
      <c r="AL252" s="355">
        <v>1</v>
      </c>
      <c r="AM252" s="355">
        <v>1</v>
      </c>
      <c r="AN252" s="355">
        <v>1</v>
      </c>
    </row>
    <row r="253" spans="1:40" s="171" customFormat="1" x14ac:dyDescent="0.2">
      <c r="A253" s="128" t="s">
        <v>980</v>
      </c>
      <c r="B253" s="171">
        <v>1</v>
      </c>
      <c r="C253" s="171">
        <v>1</v>
      </c>
      <c r="D253" s="171">
        <v>1</v>
      </c>
      <c r="E253" s="171">
        <v>1</v>
      </c>
      <c r="F253" s="171">
        <v>1</v>
      </c>
      <c r="G253" s="171">
        <v>1</v>
      </c>
      <c r="H253" s="171">
        <v>1</v>
      </c>
      <c r="I253" s="171">
        <v>1</v>
      </c>
      <c r="J253" s="171">
        <v>1</v>
      </c>
      <c r="K253" s="171">
        <v>1</v>
      </c>
      <c r="L253" s="171">
        <v>1</v>
      </c>
      <c r="M253" s="310">
        <v>1</v>
      </c>
      <c r="N253" s="357">
        <v>1</v>
      </c>
      <c r="O253" s="171">
        <v>1</v>
      </c>
      <c r="P253" s="171">
        <v>1</v>
      </c>
      <c r="Q253" s="171">
        <v>1</v>
      </c>
      <c r="R253" s="171">
        <v>1</v>
      </c>
      <c r="S253" s="171">
        <v>1</v>
      </c>
      <c r="T253" s="171">
        <v>1</v>
      </c>
      <c r="U253" s="171">
        <v>1</v>
      </c>
      <c r="V253" s="171">
        <v>1</v>
      </c>
      <c r="W253" s="171">
        <v>1</v>
      </c>
      <c r="X253" s="171">
        <v>1</v>
      </c>
      <c r="Y253" s="171">
        <v>1</v>
      </c>
      <c r="Z253" s="171">
        <v>1</v>
      </c>
      <c r="AA253" s="355">
        <v>1</v>
      </c>
      <c r="AB253" s="355">
        <v>1</v>
      </c>
      <c r="AC253" s="355">
        <v>1</v>
      </c>
      <c r="AD253" s="355">
        <v>1</v>
      </c>
      <c r="AE253" s="355">
        <v>1</v>
      </c>
      <c r="AF253" s="355">
        <v>1</v>
      </c>
      <c r="AG253" s="355">
        <v>1</v>
      </c>
      <c r="AH253" s="355">
        <v>1</v>
      </c>
      <c r="AI253" s="355">
        <v>1</v>
      </c>
      <c r="AJ253" s="355">
        <v>1</v>
      </c>
      <c r="AK253" s="355">
        <v>1</v>
      </c>
      <c r="AL253" s="355">
        <v>1</v>
      </c>
      <c r="AM253" s="355">
        <v>1</v>
      </c>
      <c r="AN253" s="355">
        <v>1</v>
      </c>
    </row>
    <row r="254" spans="1:40" s="171" customFormat="1" x14ac:dyDescent="0.2">
      <c r="A254" s="128" t="s">
        <v>981</v>
      </c>
      <c r="B254" s="171">
        <v>1</v>
      </c>
      <c r="C254" s="171">
        <v>1</v>
      </c>
      <c r="D254" s="171">
        <v>1</v>
      </c>
      <c r="E254" s="171">
        <v>1</v>
      </c>
      <c r="F254" s="171">
        <v>1</v>
      </c>
      <c r="G254" s="171">
        <v>1</v>
      </c>
      <c r="H254" s="171">
        <v>1</v>
      </c>
      <c r="I254" s="171">
        <v>1</v>
      </c>
      <c r="J254" s="171">
        <v>1</v>
      </c>
      <c r="K254" s="171">
        <v>1</v>
      </c>
      <c r="L254" s="171">
        <v>1</v>
      </c>
      <c r="M254" s="310">
        <v>1</v>
      </c>
      <c r="N254" s="357">
        <v>1</v>
      </c>
      <c r="O254" s="171">
        <v>1</v>
      </c>
      <c r="P254" s="171">
        <v>1</v>
      </c>
      <c r="Q254" s="171">
        <v>1</v>
      </c>
      <c r="R254" s="171">
        <v>1</v>
      </c>
      <c r="S254" s="171">
        <v>1</v>
      </c>
      <c r="T254" s="171">
        <v>1</v>
      </c>
      <c r="U254" s="171">
        <v>1</v>
      </c>
      <c r="V254" s="171">
        <v>1</v>
      </c>
      <c r="W254" s="171">
        <v>1</v>
      </c>
      <c r="X254" s="171">
        <v>1</v>
      </c>
      <c r="Y254" s="171">
        <v>1</v>
      </c>
      <c r="Z254" s="171">
        <v>1</v>
      </c>
      <c r="AA254" s="355">
        <v>1</v>
      </c>
      <c r="AB254" s="355">
        <v>1</v>
      </c>
      <c r="AC254" s="355">
        <v>1</v>
      </c>
      <c r="AD254" s="355">
        <v>1</v>
      </c>
      <c r="AE254" s="355">
        <v>1</v>
      </c>
      <c r="AF254" s="355">
        <v>1</v>
      </c>
      <c r="AG254" s="355">
        <v>1</v>
      </c>
      <c r="AH254" s="355">
        <v>1</v>
      </c>
      <c r="AI254" s="355">
        <v>1</v>
      </c>
      <c r="AJ254" s="355">
        <v>1</v>
      </c>
      <c r="AK254" s="355">
        <v>1</v>
      </c>
      <c r="AL254" s="355">
        <v>1</v>
      </c>
      <c r="AM254" s="355">
        <v>1</v>
      </c>
      <c r="AN254" s="355">
        <v>1</v>
      </c>
    </row>
    <row r="255" spans="1:40" s="171" customFormat="1" x14ac:dyDescent="0.2">
      <c r="A255" s="128" t="s">
        <v>982</v>
      </c>
      <c r="B255" s="171">
        <v>1</v>
      </c>
      <c r="C255" s="171">
        <v>1</v>
      </c>
      <c r="D255" s="171">
        <v>1</v>
      </c>
      <c r="E255" s="171">
        <v>1</v>
      </c>
      <c r="F255" s="171">
        <v>1</v>
      </c>
      <c r="G255" s="171">
        <v>1</v>
      </c>
      <c r="H255" s="171">
        <v>1</v>
      </c>
      <c r="I255" s="171">
        <v>1</v>
      </c>
      <c r="J255" s="171">
        <v>1</v>
      </c>
      <c r="K255" s="171">
        <v>1</v>
      </c>
      <c r="L255" s="171">
        <v>1</v>
      </c>
      <c r="M255" s="310">
        <v>1</v>
      </c>
      <c r="N255" s="357">
        <v>1</v>
      </c>
      <c r="O255" s="171">
        <v>1</v>
      </c>
      <c r="P255" s="171">
        <v>1</v>
      </c>
      <c r="Q255" s="171">
        <v>1</v>
      </c>
      <c r="R255" s="171">
        <v>1</v>
      </c>
      <c r="S255" s="171">
        <v>1</v>
      </c>
      <c r="T255" s="171">
        <v>1</v>
      </c>
      <c r="U255" s="171">
        <v>1</v>
      </c>
      <c r="V255" s="171">
        <v>1</v>
      </c>
      <c r="W255" s="171">
        <v>1</v>
      </c>
      <c r="X255" s="171">
        <v>1</v>
      </c>
      <c r="Y255" s="171">
        <v>1</v>
      </c>
      <c r="Z255" s="171">
        <v>1</v>
      </c>
      <c r="AA255" s="355">
        <v>1</v>
      </c>
      <c r="AB255" s="355">
        <v>1</v>
      </c>
      <c r="AC255" s="355">
        <v>1</v>
      </c>
      <c r="AD255" s="355">
        <v>1</v>
      </c>
      <c r="AE255" s="355">
        <v>1</v>
      </c>
      <c r="AF255" s="355">
        <v>1</v>
      </c>
      <c r="AG255" s="355">
        <v>1</v>
      </c>
      <c r="AH255" s="355">
        <v>1</v>
      </c>
      <c r="AI255" s="355">
        <v>1</v>
      </c>
      <c r="AJ255" s="355">
        <v>1</v>
      </c>
      <c r="AK255" s="355">
        <v>1</v>
      </c>
      <c r="AL255" s="355">
        <v>1</v>
      </c>
      <c r="AM255" s="355">
        <v>1</v>
      </c>
      <c r="AN255" s="355">
        <v>1</v>
      </c>
    </row>
    <row r="256" spans="1:40" s="171" customFormat="1" x14ac:dyDescent="0.2">
      <c r="A256" s="128" t="s">
        <v>983</v>
      </c>
      <c r="B256" s="171">
        <v>1</v>
      </c>
      <c r="C256" s="171">
        <v>1</v>
      </c>
      <c r="D256" s="171">
        <v>1</v>
      </c>
      <c r="E256" s="171">
        <v>1</v>
      </c>
      <c r="F256" s="171">
        <v>1</v>
      </c>
      <c r="G256" s="171">
        <v>1</v>
      </c>
      <c r="H256" s="171">
        <v>1</v>
      </c>
      <c r="I256" s="171">
        <v>1</v>
      </c>
      <c r="J256" s="171">
        <v>1</v>
      </c>
      <c r="K256" s="171">
        <v>1</v>
      </c>
      <c r="L256" s="171">
        <v>1</v>
      </c>
      <c r="M256" s="310">
        <v>1</v>
      </c>
      <c r="N256" s="357">
        <v>1</v>
      </c>
      <c r="O256" s="171">
        <v>1</v>
      </c>
      <c r="P256" s="171">
        <v>1</v>
      </c>
      <c r="Q256" s="171">
        <v>1</v>
      </c>
      <c r="R256" s="171">
        <v>1</v>
      </c>
      <c r="S256" s="171">
        <v>1</v>
      </c>
      <c r="T256" s="171">
        <v>1</v>
      </c>
      <c r="U256" s="171">
        <v>1</v>
      </c>
      <c r="V256" s="171">
        <v>1</v>
      </c>
      <c r="W256" s="171">
        <v>1</v>
      </c>
      <c r="X256" s="171">
        <v>1</v>
      </c>
      <c r="Y256" s="171">
        <v>1</v>
      </c>
      <c r="Z256" s="171">
        <v>1</v>
      </c>
      <c r="AA256" s="355">
        <v>1</v>
      </c>
      <c r="AB256" s="355">
        <v>1</v>
      </c>
      <c r="AC256" s="355">
        <v>1</v>
      </c>
      <c r="AD256" s="355">
        <v>1</v>
      </c>
      <c r="AE256" s="355">
        <v>1</v>
      </c>
      <c r="AF256" s="355">
        <v>1</v>
      </c>
      <c r="AG256" s="355">
        <v>1</v>
      </c>
      <c r="AH256" s="355">
        <v>1</v>
      </c>
      <c r="AI256" s="355">
        <v>1</v>
      </c>
      <c r="AJ256" s="355">
        <v>1</v>
      </c>
      <c r="AK256" s="355">
        <v>1</v>
      </c>
      <c r="AL256" s="355">
        <v>1</v>
      </c>
      <c r="AM256" s="355">
        <v>1</v>
      </c>
      <c r="AN256" s="355">
        <v>1</v>
      </c>
    </row>
    <row r="257" spans="1:40" s="171" customFormat="1" x14ac:dyDescent="0.2">
      <c r="A257" s="128" t="s">
        <v>984</v>
      </c>
      <c r="B257" s="171">
        <v>1</v>
      </c>
      <c r="C257" s="171">
        <v>1</v>
      </c>
      <c r="D257" s="171">
        <v>1</v>
      </c>
      <c r="E257" s="171">
        <v>1</v>
      </c>
      <c r="F257" s="171">
        <v>1</v>
      </c>
      <c r="G257" s="171">
        <v>1</v>
      </c>
      <c r="H257" s="171">
        <v>1</v>
      </c>
      <c r="I257" s="171">
        <v>1</v>
      </c>
      <c r="J257" s="171">
        <v>1</v>
      </c>
      <c r="K257" s="171">
        <v>1</v>
      </c>
      <c r="L257" s="171">
        <v>1</v>
      </c>
      <c r="M257" s="310">
        <v>1</v>
      </c>
      <c r="N257" s="357">
        <v>1</v>
      </c>
      <c r="O257" s="171">
        <v>1</v>
      </c>
      <c r="P257" s="171">
        <v>1</v>
      </c>
      <c r="Q257" s="171">
        <v>1</v>
      </c>
      <c r="R257" s="171">
        <v>1</v>
      </c>
      <c r="S257" s="171">
        <v>1</v>
      </c>
      <c r="T257" s="171">
        <v>1</v>
      </c>
      <c r="U257" s="171">
        <v>1</v>
      </c>
      <c r="V257" s="171">
        <v>1</v>
      </c>
      <c r="W257" s="171">
        <v>1</v>
      </c>
      <c r="X257" s="171">
        <v>1</v>
      </c>
      <c r="Y257" s="171">
        <v>1</v>
      </c>
      <c r="Z257" s="171">
        <v>1</v>
      </c>
      <c r="AA257" s="355">
        <v>1</v>
      </c>
      <c r="AB257" s="355">
        <v>1</v>
      </c>
      <c r="AC257" s="355">
        <v>1</v>
      </c>
      <c r="AD257" s="355">
        <v>1</v>
      </c>
      <c r="AE257" s="355">
        <v>1</v>
      </c>
      <c r="AF257" s="355">
        <v>1</v>
      </c>
      <c r="AG257" s="355">
        <v>1</v>
      </c>
      <c r="AH257" s="355">
        <v>1</v>
      </c>
      <c r="AI257" s="355">
        <v>1</v>
      </c>
      <c r="AJ257" s="355">
        <v>1</v>
      </c>
      <c r="AK257" s="355">
        <v>1</v>
      </c>
      <c r="AL257" s="355">
        <v>1</v>
      </c>
      <c r="AM257" s="355">
        <v>1</v>
      </c>
      <c r="AN257" s="355">
        <v>1</v>
      </c>
    </row>
    <row r="258" spans="1:40" s="171" customFormat="1" x14ac:dyDescent="0.2">
      <c r="A258" s="128" t="s">
        <v>985</v>
      </c>
      <c r="B258" s="171">
        <v>1</v>
      </c>
      <c r="C258" s="171">
        <v>1</v>
      </c>
      <c r="D258" s="171">
        <v>1</v>
      </c>
      <c r="E258" s="171">
        <v>1</v>
      </c>
      <c r="F258" s="171">
        <v>1</v>
      </c>
      <c r="G258" s="171">
        <v>1</v>
      </c>
      <c r="H258" s="171">
        <v>1</v>
      </c>
      <c r="I258" s="171">
        <v>1</v>
      </c>
      <c r="J258" s="171">
        <v>1</v>
      </c>
      <c r="K258" s="171">
        <v>1</v>
      </c>
      <c r="L258" s="171">
        <v>1</v>
      </c>
      <c r="M258" s="310">
        <v>1</v>
      </c>
      <c r="N258" s="357">
        <v>1</v>
      </c>
      <c r="O258" s="171">
        <v>1</v>
      </c>
      <c r="P258" s="171">
        <v>1</v>
      </c>
      <c r="Q258" s="171">
        <v>1</v>
      </c>
      <c r="R258" s="171">
        <v>1</v>
      </c>
      <c r="S258" s="171">
        <v>1</v>
      </c>
      <c r="T258" s="171">
        <v>1</v>
      </c>
      <c r="U258" s="171">
        <v>1</v>
      </c>
      <c r="V258" s="171">
        <v>1</v>
      </c>
      <c r="W258" s="171">
        <v>1</v>
      </c>
      <c r="X258" s="171">
        <v>1</v>
      </c>
      <c r="Y258" s="171">
        <v>1</v>
      </c>
      <c r="Z258" s="171">
        <v>1</v>
      </c>
      <c r="AA258" s="355">
        <v>1</v>
      </c>
      <c r="AB258" s="355">
        <v>1</v>
      </c>
      <c r="AC258" s="355">
        <v>1</v>
      </c>
      <c r="AD258" s="355">
        <v>1</v>
      </c>
      <c r="AE258" s="355">
        <v>1</v>
      </c>
      <c r="AF258" s="355">
        <v>1</v>
      </c>
      <c r="AG258" s="355">
        <v>1</v>
      </c>
      <c r="AH258" s="355">
        <v>1</v>
      </c>
      <c r="AI258" s="355">
        <v>1</v>
      </c>
      <c r="AJ258" s="355">
        <v>1</v>
      </c>
      <c r="AK258" s="355">
        <v>1</v>
      </c>
      <c r="AL258" s="355">
        <v>1</v>
      </c>
      <c r="AM258" s="355">
        <v>1</v>
      </c>
      <c r="AN258" s="355">
        <v>1</v>
      </c>
    </row>
    <row r="259" spans="1:40" s="171" customFormat="1" x14ac:dyDescent="0.2">
      <c r="A259" s="128" t="s">
        <v>986</v>
      </c>
      <c r="B259" s="171">
        <v>1</v>
      </c>
      <c r="C259" s="171">
        <v>1</v>
      </c>
      <c r="D259" s="171">
        <v>1</v>
      </c>
      <c r="E259" s="171">
        <v>1</v>
      </c>
      <c r="F259" s="171">
        <v>1</v>
      </c>
      <c r="G259" s="171">
        <v>1</v>
      </c>
      <c r="H259" s="171">
        <v>1</v>
      </c>
      <c r="I259" s="171">
        <v>1</v>
      </c>
      <c r="J259" s="171">
        <v>1</v>
      </c>
      <c r="K259" s="171">
        <v>1</v>
      </c>
      <c r="L259" s="171">
        <v>1</v>
      </c>
      <c r="M259" s="310">
        <v>1</v>
      </c>
      <c r="N259" s="357">
        <v>1</v>
      </c>
      <c r="O259" s="171">
        <v>1</v>
      </c>
      <c r="P259" s="171">
        <v>1</v>
      </c>
      <c r="Q259" s="171">
        <v>1</v>
      </c>
      <c r="R259" s="171">
        <v>1</v>
      </c>
      <c r="S259" s="171">
        <v>1</v>
      </c>
      <c r="T259" s="171">
        <v>1</v>
      </c>
      <c r="U259" s="171">
        <v>1</v>
      </c>
      <c r="V259" s="171">
        <v>1</v>
      </c>
      <c r="W259" s="171">
        <v>1</v>
      </c>
      <c r="X259" s="171">
        <v>1</v>
      </c>
      <c r="Y259" s="171">
        <v>1</v>
      </c>
      <c r="Z259" s="171">
        <v>1</v>
      </c>
      <c r="AA259" s="355">
        <v>1</v>
      </c>
      <c r="AB259" s="355">
        <v>1</v>
      </c>
      <c r="AC259" s="355">
        <v>1</v>
      </c>
      <c r="AD259" s="355">
        <v>1</v>
      </c>
      <c r="AE259" s="355">
        <v>1</v>
      </c>
      <c r="AF259" s="355">
        <v>1</v>
      </c>
      <c r="AG259" s="355">
        <v>1</v>
      </c>
      <c r="AH259" s="355">
        <v>1</v>
      </c>
      <c r="AI259" s="355">
        <v>1</v>
      </c>
      <c r="AJ259" s="355">
        <v>1</v>
      </c>
      <c r="AK259" s="355">
        <v>1</v>
      </c>
      <c r="AL259" s="355">
        <v>1</v>
      </c>
      <c r="AM259" s="355">
        <v>1</v>
      </c>
      <c r="AN259" s="355">
        <v>1</v>
      </c>
    </row>
    <row r="260" spans="1:40" s="171" customFormat="1" x14ac:dyDescent="0.2">
      <c r="A260" s="128" t="s">
        <v>987</v>
      </c>
      <c r="B260" s="171">
        <v>1</v>
      </c>
      <c r="C260" s="171">
        <v>1</v>
      </c>
      <c r="D260" s="171">
        <v>1</v>
      </c>
      <c r="E260" s="171">
        <v>1</v>
      </c>
      <c r="F260" s="171">
        <v>1</v>
      </c>
      <c r="G260" s="171">
        <v>1</v>
      </c>
      <c r="H260" s="171">
        <v>1</v>
      </c>
      <c r="I260" s="171">
        <v>1</v>
      </c>
      <c r="J260" s="171">
        <v>1</v>
      </c>
      <c r="K260" s="171">
        <v>1</v>
      </c>
      <c r="L260" s="171">
        <v>1</v>
      </c>
      <c r="M260" s="310">
        <v>1</v>
      </c>
      <c r="N260" s="357">
        <v>1</v>
      </c>
      <c r="O260" s="171">
        <v>1</v>
      </c>
      <c r="P260" s="171">
        <v>1</v>
      </c>
      <c r="Q260" s="171">
        <v>1</v>
      </c>
      <c r="R260" s="171">
        <v>1</v>
      </c>
      <c r="S260" s="171">
        <v>1</v>
      </c>
      <c r="T260" s="171">
        <v>1</v>
      </c>
      <c r="U260" s="171">
        <v>1</v>
      </c>
      <c r="V260" s="171">
        <v>1</v>
      </c>
      <c r="W260" s="171">
        <v>1</v>
      </c>
      <c r="X260" s="171">
        <v>1</v>
      </c>
      <c r="Y260" s="171">
        <v>1</v>
      </c>
      <c r="Z260" s="171">
        <v>1</v>
      </c>
      <c r="AA260" s="355">
        <v>1</v>
      </c>
      <c r="AB260" s="355">
        <v>1</v>
      </c>
      <c r="AC260" s="355">
        <v>1</v>
      </c>
      <c r="AD260" s="355">
        <v>1</v>
      </c>
      <c r="AE260" s="355">
        <v>1</v>
      </c>
      <c r="AF260" s="355">
        <v>1</v>
      </c>
      <c r="AG260" s="355">
        <v>1</v>
      </c>
      <c r="AH260" s="355">
        <v>1</v>
      </c>
      <c r="AI260" s="355">
        <v>1</v>
      </c>
      <c r="AJ260" s="355">
        <v>1</v>
      </c>
      <c r="AK260" s="355">
        <v>1</v>
      </c>
      <c r="AL260" s="355">
        <v>1</v>
      </c>
      <c r="AM260" s="355">
        <v>1</v>
      </c>
      <c r="AN260" s="355">
        <v>1</v>
      </c>
    </row>
    <row r="261" spans="1:40" s="171" customFormat="1" x14ac:dyDescent="0.2">
      <c r="A261" s="128" t="s">
        <v>988</v>
      </c>
      <c r="B261" s="171">
        <v>0</v>
      </c>
      <c r="C261" s="171">
        <v>0</v>
      </c>
      <c r="D261" s="171">
        <v>0</v>
      </c>
      <c r="E261" s="171">
        <v>0</v>
      </c>
      <c r="F261" s="171">
        <v>0</v>
      </c>
      <c r="G261" s="171">
        <v>0</v>
      </c>
      <c r="H261" s="171">
        <v>0</v>
      </c>
      <c r="I261" s="171">
        <v>0</v>
      </c>
      <c r="J261" s="171">
        <v>0</v>
      </c>
      <c r="K261" s="171">
        <v>0</v>
      </c>
      <c r="L261" s="171">
        <v>0</v>
      </c>
      <c r="M261" s="310">
        <v>0</v>
      </c>
      <c r="N261" s="357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171">
        <v>0</v>
      </c>
      <c r="V261" s="171">
        <v>0</v>
      </c>
      <c r="W261" s="171">
        <v>0</v>
      </c>
      <c r="X261" s="171">
        <v>0</v>
      </c>
      <c r="Y261" s="171">
        <v>0</v>
      </c>
      <c r="Z261" s="171">
        <v>0</v>
      </c>
      <c r="AA261" s="355">
        <v>0</v>
      </c>
      <c r="AB261" s="355">
        <v>0</v>
      </c>
      <c r="AC261" s="355">
        <v>0</v>
      </c>
      <c r="AD261" s="355">
        <v>0</v>
      </c>
      <c r="AE261" s="355">
        <v>0</v>
      </c>
      <c r="AF261" s="355">
        <v>0</v>
      </c>
      <c r="AG261" s="355">
        <v>0</v>
      </c>
      <c r="AH261" s="355">
        <v>0</v>
      </c>
      <c r="AI261" s="355">
        <v>0</v>
      </c>
      <c r="AJ261" s="355">
        <v>0</v>
      </c>
      <c r="AK261" s="355">
        <v>0</v>
      </c>
      <c r="AL261" s="355">
        <v>0</v>
      </c>
      <c r="AM261" s="355">
        <v>0</v>
      </c>
      <c r="AN261" s="355">
        <v>0</v>
      </c>
    </row>
    <row r="262" spans="1:40" x14ac:dyDescent="0.2">
      <c r="A262" s="27" t="s">
        <v>989</v>
      </c>
      <c r="N262" s="357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</row>
    <row r="263" spans="1:40" x14ac:dyDescent="0.2">
      <c r="A263" s="30" t="s">
        <v>990</v>
      </c>
      <c r="N263" s="357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</row>
    <row r="264" spans="1:40" x14ac:dyDescent="0.2">
      <c r="A264" s="27" t="s">
        <v>991</v>
      </c>
      <c r="B264" s="164">
        <v>997.11699999999996</v>
      </c>
      <c r="C264" s="164">
        <v>997.11699999999996</v>
      </c>
      <c r="D264" s="164">
        <v>997.11699999999996</v>
      </c>
      <c r="E264" s="164">
        <v>997.11699999999996</v>
      </c>
      <c r="F264" s="164">
        <v>997.11699999999996</v>
      </c>
      <c r="G264" s="164">
        <v>997.11699999999996</v>
      </c>
      <c r="H264" s="164">
        <v>997.11699999999996</v>
      </c>
      <c r="I264" s="164">
        <v>997.11699999999996</v>
      </c>
      <c r="J264" s="164">
        <v>997.11699999999996</v>
      </c>
      <c r="K264" s="164">
        <v>997.11699999999996</v>
      </c>
      <c r="L264" s="164">
        <v>997.11699999999996</v>
      </c>
      <c r="M264" s="301">
        <v>997.11699999999996</v>
      </c>
      <c r="N264" s="357">
        <v>997.11699999999905</v>
      </c>
      <c r="O264" s="164">
        <v>997.12599999999998</v>
      </c>
      <c r="P264" s="164">
        <v>997.12599999999998</v>
      </c>
      <c r="Q264" s="164">
        <v>997.12599999999998</v>
      </c>
      <c r="R264" s="164">
        <v>997.12599999999998</v>
      </c>
      <c r="S264" s="164">
        <v>997.12599999999998</v>
      </c>
      <c r="T264" s="164">
        <v>997.12599999999998</v>
      </c>
      <c r="U264" s="164">
        <v>997.12599999999998</v>
      </c>
      <c r="V264" s="164">
        <v>997.12599999999998</v>
      </c>
      <c r="W264" s="164">
        <v>997.12599999999998</v>
      </c>
      <c r="X264" s="164">
        <v>997.12599999999998</v>
      </c>
      <c r="Y264" s="164">
        <v>997.12599999999998</v>
      </c>
      <c r="Z264" s="164">
        <v>997.12599999999998</v>
      </c>
      <c r="AA264" s="355">
        <v>997.12599999999895</v>
      </c>
      <c r="AB264" s="355">
        <v>997.13699999999994</v>
      </c>
      <c r="AC264" s="355">
        <v>997.13699999999994</v>
      </c>
      <c r="AD264" s="355">
        <v>997.13699999999994</v>
      </c>
      <c r="AE264" s="355">
        <v>997.13699999999994</v>
      </c>
      <c r="AF264" s="355">
        <v>997.13699999999994</v>
      </c>
      <c r="AG264" s="355">
        <v>997.13699999999994</v>
      </c>
      <c r="AH264" s="355">
        <v>997.13699999999994</v>
      </c>
      <c r="AI264" s="355">
        <v>997.13699999999994</v>
      </c>
      <c r="AJ264" s="355">
        <v>997.13699999999994</v>
      </c>
      <c r="AK264" s="355">
        <v>997.13699999999994</v>
      </c>
      <c r="AL264" s="355">
        <v>997.13699999999994</v>
      </c>
      <c r="AM264" s="355">
        <v>997.13699999999994</v>
      </c>
      <c r="AN264" s="355">
        <v>997.13699999999994</v>
      </c>
    </row>
    <row r="265" spans="1:40" x14ac:dyDescent="0.2">
      <c r="A265" s="27" t="s">
        <v>992</v>
      </c>
      <c r="N265" s="357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</row>
    <row r="266" spans="1:40" s="171" customFormat="1" x14ac:dyDescent="0.2">
      <c r="A266" s="128" t="s">
        <v>993</v>
      </c>
      <c r="M266" s="310"/>
      <c r="N266" s="357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</row>
    <row r="267" spans="1:40" s="171" customFormat="1" x14ac:dyDescent="0.2">
      <c r="A267" s="128" t="s">
        <v>994</v>
      </c>
      <c r="B267" s="171">
        <v>0.97365999999999997</v>
      </c>
      <c r="C267" s="171">
        <v>0.97365999999999997</v>
      </c>
      <c r="D267" s="171">
        <v>0.97365999999999997</v>
      </c>
      <c r="E267" s="171">
        <v>0.97365999999999997</v>
      </c>
      <c r="F267" s="171">
        <v>0.97365999999999997</v>
      </c>
      <c r="G267" s="171">
        <v>0.97365999999999997</v>
      </c>
      <c r="H267" s="171">
        <v>0.97365999999999997</v>
      </c>
      <c r="I267" s="171">
        <v>0.97365999999999997</v>
      </c>
      <c r="J267" s="171">
        <v>0.97365999999999997</v>
      </c>
      <c r="K267" s="171">
        <v>0.97365999999999997</v>
      </c>
      <c r="L267" s="171">
        <v>0.97365999999999997</v>
      </c>
      <c r="M267" s="309">
        <v>0.97365999999999997</v>
      </c>
      <c r="N267" s="357">
        <v>0.97365999999999997</v>
      </c>
      <c r="O267" s="171">
        <v>0.973414</v>
      </c>
      <c r="P267" s="171">
        <v>0.973414</v>
      </c>
      <c r="Q267" s="171">
        <v>0.973414</v>
      </c>
      <c r="R267" s="171">
        <v>0.973414</v>
      </c>
      <c r="S267" s="171">
        <v>0.973414</v>
      </c>
      <c r="T267" s="171">
        <v>0.973414</v>
      </c>
      <c r="U267" s="171">
        <v>0.973414</v>
      </c>
      <c r="V267" s="171">
        <v>0.973414</v>
      </c>
      <c r="W267" s="171">
        <v>0.973414</v>
      </c>
      <c r="X267" s="171">
        <v>0.973414</v>
      </c>
      <c r="Y267" s="171">
        <v>0.973414</v>
      </c>
      <c r="Z267" s="171">
        <v>0.973414</v>
      </c>
      <c r="AA267" s="355">
        <v>0.973414</v>
      </c>
      <c r="AB267" s="355">
        <v>0.97330000000000005</v>
      </c>
      <c r="AC267" s="355">
        <v>0.97330000000000005</v>
      </c>
      <c r="AD267" s="355">
        <v>0.97330000000000005</v>
      </c>
      <c r="AE267" s="355">
        <v>0.97330000000000005</v>
      </c>
      <c r="AF267" s="355">
        <v>0.97330000000000005</v>
      </c>
      <c r="AG267" s="355">
        <v>0.97330000000000005</v>
      </c>
      <c r="AH267" s="355">
        <v>0.97330000000000005</v>
      </c>
      <c r="AI267" s="355">
        <v>0.97330000000000005</v>
      </c>
      <c r="AJ267" s="355">
        <v>0.97330000000000005</v>
      </c>
      <c r="AK267" s="355">
        <v>0.97330000000000005</v>
      </c>
      <c r="AL267" s="355">
        <v>0.97330000000000005</v>
      </c>
      <c r="AM267" s="355">
        <v>0.97330000000000005</v>
      </c>
      <c r="AN267" s="355">
        <v>0.97330000000000005</v>
      </c>
    </row>
    <row r="268" spans="1:40" s="171" customFormat="1" x14ac:dyDescent="0.2">
      <c r="A268" s="128" t="s">
        <v>995</v>
      </c>
      <c r="B268" s="171">
        <v>0.97365999999999997</v>
      </c>
      <c r="C268" s="171">
        <v>0.97365999999999997</v>
      </c>
      <c r="D268" s="171">
        <v>0.97365999999999997</v>
      </c>
      <c r="E268" s="171">
        <v>0.97365999999999997</v>
      </c>
      <c r="F268" s="171">
        <v>0.97365999999999997</v>
      </c>
      <c r="G268" s="171">
        <v>0.97365999999999997</v>
      </c>
      <c r="H268" s="171">
        <v>0.97365999999999997</v>
      </c>
      <c r="I268" s="171">
        <v>0.97365999999999997</v>
      </c>
      <c r="J268" s="171">
        <v>0.97365999999999997</v>
      </c>
      <c r="K268" s="171">
        <v>0.97365999999999997</v>
      </c>
      <c r="L268" s="171">
        <v>0.97365999999999997</v>
      </c>
      <c r="M268" s="310">
        <v>0.97365999999999997</v>
      </c>
      <c r="N268" s="357">
        <v>0.97365999999999997</v>
      </c>
      <c r="O268" s="171">
        <v>0.973414</v>
      </c>
      <c r="P268" s="171">
        <v>0.973414</v>
      </c>
      <c r="Q268" s="171">
        <v>0.973414</v>
      </c>
      <c r="R268" s="305">
        <v>0.973414</v>
      </c>
      <c r="S268" s="171">
        <v>0.973414</v>
      </c>
      <c r="T268" s="171">
        <v>0.973414</v>
      </c>
      <c r="U268" s="171">
        <v>0.973414</v>
      </c>
      <c r="V268" s="171">
        <v>0.973414</v>
      </c>
      <c r="W268" s="171">
        <v>0.973414</v>
      </c>
      <c r="X268" s="171">
        <v>0.973414</v>
      </c>
      <c r="Y268" s="171">
        <v>0.973414</v>
      </c>
      <c r="Z268" s="171">
        <v>0.973414</v>
      </c>
      <c r="AA268" s="355">
        <v>0.973414</v>
      </c>
      <c r="AB268" s="355">
        <v>0.97330000000000005</v>
      </c>
      <c r="AC268" s="355">
        <v>0.97330000000000005</v>
      </c>
      <c r="AD268" s="355">
        <v>0.97330000000000005</v>
      </c>
      <c r="AE268" s="355">
        <v>0.97330000000000005</v>
      </c>
      <c r="AF268" s="355">
        <v>0.97330000000000005</v>
      </c>
      <c r="AG268" s="355">
        <v>0.97330000000000005</v>
      </c>
      <c r="AH268" s="355">
        <v>0.97330000000000005</v>
      </c>
      <c r="AI268" s="355">
        <v>0.97330000000000005</v>
      </c>
      <c r="AJ268" s="355">
        <v>0.97330000000000005</v>
      </c>
      <c r="AK268" s="355">
        <v>0.97330000000000005</v>
      </c>
      <c r="AL268" s="355">
        <v>0.97330000000000005</v>
      </c>
      <c r="AM268" s="355">
        <v>0.97330000000000005</v>
      </c>
      <c r="AN268" s="355">
        <v>0.97330000000000005</v>
      </c>
    </row>
    <row r="269" spans="1:40" s="171" customFormat="1" x14ac:dyDescent="0.2">
      <c r="A269" s="128" t="s">
        <v>996</v>
      </c>
      <c r="B269" s="171">
        <v>0.97365999999999997</v>
      </c>
      <c r="C269" s="171">
        <v>0.97365999999999997</v>
      </c>
      <c r="D269" s="171">
        <v>0.97365999999999997</v>
      </c>
      <c r="E269" s="171">
        <v>0.97365999999999997</v>
      </c>
      <c r="F269" s="171">
        <v>0.97365999999999997</v>
      </c>
      <c r="G269" s="171">
        <v>0.97365999999999997</v>
      </c>
      <c r="H269" s="171">
        <v>0.97365999999999997</v>
      </c>
      <c r="I269" s="171">
        <v>0.97365999999999997</v>
      </c>
      <c r="J269" s="171">
        <v>0.97365999999999997</v>
      </c>
      <c r="K269" s="171">
        <v>0.97365999999999997</v>
      </c>
      <c r="L269" s="171">
        <v>0.97365999999999997</v>
      </c>
      <c r="M269" s="310">
        <v>0.97365999999999997</v>
      </c>
      <c r="N269" s="357">
        <v>0.97365999999999997</v>
      </c>
      <c r="O269" s="171">
        <v>0.973414</v>
      </c>
      <c r="P269" s="171">
        <v>0.973414</v>
      </c>
      <c r="Q269" s="171">
        <v>0.973414</v>
      </c>
      <c r="R269" s="171">
        <v>0.973414</v>
      </c>
      <c r="S269" s="171">
        <v>0.973414</v>
      </c>
      <c r="T269" s="171">
        <v>0.973414</v>
      </c>
      <c r="U269" s="171">
        <v>0.973414</v>
      </c>
      <c r="V269" s="171">
        <v>0.973414</v>
      </c>
      <c r="W269" s="171">
        <v>0.973414</v>
      </c>
      <c r="X269" s="171">
        <v>0.973414</v>
      </c>
      <c r="Y269" s="171">
        <v>0.973414</v>
      </c>
      <c r="Z269" s="171">
        <v>0.973414</v>
      </c>
      <c r="AA269" s="355">
        <v>0.973414</v>
      </c>
      <c r="AB269" s="355">
        <v>0.97330000000000005</v>
      </c>
      <c r="AC269" s="355">
        <v>0.97330000000000005</v>
      </c>
      <c r="AD269" s="355">
        <v>0.97330000000000005</v>
      </c>
      <c r="AE269" s="355">
        <v>0.97330000000000005</v>
      </c>
      <c r="AF269" s="355">
        <v>0.97330000000000005</v>
      </c>
      <c r="AG269" s="355">
        <v>0.97330000000000005</v>
      </c>
      <c r="AH269" s="355">
        <v>0.97330000000000005</v>
      </c>
      <c r="AI269" s="355">
        <v>0.97330000000000005</v>
      </c>
      <c r="AJ269" s="355">
        <v>0.97330000000000005</v>
      </c>
      <c r="AK269" s="355">
        <v>0.97330000000000005</v>
      </c>
      <c r="AL269" s="355">
        <v>0.97330000000000005</v>
      </c>
      <c r="AM269" s="355">
        <v>0.97330000000000005</v>
      </c>
      <c r="AN269" s="355">
        <v>0.97330000000000005</v>
      </c>
    </row>
    <row r="270" spans="1:40" s="171" customFormat="1" x14ac:dyDescent="0.2">
      <c r="A270" s="128" t="s">
        <v>997</v>
      </c>
      <c r="B270" s="171">
        <v>0.97365999999999997</v>
      </c>
      <c r="C270" s="171">
        <v>0.97365999999999997</v>
      </c>
      <c r="D270" s="171">
        <v>0.97365999999999997</v>
      </c>
      <c r="E270" s="171">
        <v>0.97365999999999997</v>
      </c>
      <c r="F270" s="171">
        <v>0.97365999999999997</v>
      </c>
      <c r="G270" s="171">
        <v>0.97365999999999997</v>
      </c>
      <c r="H270" s="171">
        <v>0.97365999999999997</v>
      </c>
      <c r="I270" s="171">
        <v>0.97365999999999997</v>
      </c>
      <c r="J270" s="171">
        <v>0.97365999999999997</v>
      </c>
      <c r="K270" s="171">
        <v>0.97365999999999997</v>
      </c>
      <c r="L270" s="171">
        <v>0.97365999999999997</v>
      </c>
      <c r="M270" s="310">
        <v>0.97365999999999997</v>
      </c>
      <c r="N270" s="357">
        <v>0.97365999999999997</v>
      </c>
      <c r="O270" s="171">
        <v>0.973414</v>
      </c>
      <c r="P270" s="171">
        <v>0.973414</v>
      </c>
      <c r="Q270" s="171">
        <v>0.973414</v>
      </c>
      <c r="R270" s="171">
        <v>0.973414</v>
      </c>
      <c r="S270" s="171">
        <v>0.973414</v>
      </c>
      <c r="T270" s="171">
        <v>0.973414</v>
      </c>
      <c r="U270" s="171">
        <v>0.973414</v>
      </c>
      <c r="V270" s="171">
        <v>0.973414</v>
      </c>
      <c r="W270" s="171">
        <v>0.973414</v>
      </c>
      <c r="X270" s="171">
        <v>0.973414</v>
      </c>
      <c r="Y270" s="171">
        <v>0.973414</v>
      </c>
      <c r="Z270" s="171">
        <v>0.973414</v>
      </c>
      <c r="AA270" s="355">
        <v>0.973414</v>
      </c>
      <c r="AB270" s="355">
        <v>0.97330000000000005</v>
      </c>
      <c r="AC270" s="355">
        <v>0.97330000000000005</v>
      </c>
      <c r="AD270" s="355">
        <v>0.97330000000000005</v>
      </c>
      <c r="AE270" s="355">
        <v>0.97330000000000005</v>
      </c>
      <c r="AF270" s="355">
        <v>0.97330000000000005</v>
      </c>
      <c r="AG270" s="355">
        <v>0.97330000000000005</v>
      </c>
      <c r="AH270" s="355">
        <v>0.97330000000000005</v>
      </c>
      <c r="AI270" s="355">
        <v>0.97330000000000005</v>
      </c>
      <c r="AJ270" s="355">
        <v>0.97330000000000005</v>
      </c>
      <c r="AK270" s="355">
        <v>0.97330000000000005</v>
      </c>
      <c r="AL270" s="355">
        <v>0.97330000000000005</v>
      </c>
      <c r="AM270" s="355">
        <v>0.97330000000000005</v>
      </c>
      <c r="AN270" s="355">
        <v>0.97330000000000005</v>
      </c>
    </row>
    <row r="271" spans="1:40" s="171" customFormat="1" x14ac:dyDescent="0.2">
      <c r="A271" s="128" t="s">
        <v>998</v>
      </c>
      <c r="B271" s="171">
        <v>0.97365999999999997</v>
      </c>
      <c r="C271" s="171">
        <v>0.97365999999999997</v>
      </c>
      <c r="D271" s="171">
        <v>0.97365999999999997</v>
      </c>
      <c r="E271" s="171">
        <v>0.97365999999999997</v>
      </c>
      <c r="F271" s="171">
        <v>0.97365999999999997</v>
      </c>
      <c r="G271" s="171">
        <v>0.97365999999999997</v>
      </c>
      <c r="H271" s="171">
        <v>0.97365999999999997</v>
      </c>
      <c r="I271" s="171">
        <v>0.97365999999999997</v>
      </c>
      <c r="J271" s="171">
        <v>0.97365999999999997</v>
      </c>
      <c r="K271" s="171">
        <v>0.97365999999999997</v>
      </c>
      <c r="L271" s="171">
        <v>0.97365999999999997</v>
      </c>
      <c r="M271" s="310">
        <v>0.97365999999999997</v>
      </c>
      <c r="N271" s="357">
        <v>0.97365999999999997</v>
      </c>
      <c r="O271" s="171">
        <v>0.973414</v>
      </c>
      <c r="P271" s="171">
        <v>0.973414</v>
      </c>
      <c r="Q271" s="171">
        <v>0.973414</v>
      </c>
      <c r="R271" s="171">
        <v>0.973414</v>
      </c>
      <c r="S271" s="171">
        <v>0.973414</v>
      </c>
      <c r="T271" s="171">
        <v>0.973414</v>
      </c>
      <c r="U271" s="171">
        <v>0.973414</v>
      </c>
      <c r="V271" s="171">
        <v>0.973414</v>
      </c>
      <c r="W271" s="171">
        <v>0.973414</v>
      </c>
      <c r="X271" s="171">
        <v>0.973414</v>
      </c>
      <c r="Y271" s="171">
        <v>0.973414</v>
      </c>
      <c r="Z271" s="171">
        <v>0.973414</v>
      </c>
      <c r="AA271" s="355">
        <v>0.973414</v>
      </c>
      <c r="AB271" s="355">
        <v>0.97330000000000005</v>
      </c>
      <c r="AC271" s="355">
        <v>0.97330000000000005</v>
      </c>
      <c r="AD271" s="355">
        <v>0.97330000000000005</v>
      </c>
      <c r="AE271" s="355">
        <v>0.97330000000000005</v>
      </c>
      <c r="AF271" s="355">
        <v>0.97330000000000005</v>
      </c>
      <c r="AG271" s="355">
        <v>0.97330000000000005</v>
      </c>
      <c r="AH271" s="355">
        <v>0.97330000000000005</v>
      </c>
      <c r="AI271" s="355">
        <v>0.97330000000000005</v>
      </c>
      <c r="AJ271" s="355">
        <v>0.97330000000000005</v>
      </c>
      <c r="AK271" s="355">
        <v>0.97330000000000005</v>
      </c>
      <c r="AL271" s="355">
        <v>0.97330000000000005</v>
      </c>
      <c r="AM271" s="355">
        <v>0.97330000000000005</v>
      </c>
      <c r="AN271" s="355">
        <v>0.97330000000000005</v>
      </c>
    </row>
    <row r="272" spans="1:40" s="171" customFormat="1" x14ac:dyDescent="0.2">
      <c r="A272" s="128" t="s">
        <v>999</v>
      </c>
      <c r="B272" s="171">
        <v>0.97365999999999997</v>
      </c>
      <c r="C272" s="171">
        <v>0.97365999999999997</v>
      </c>
      <c r="D272" s="171">
        <v>0.97365999999999997</v>
      </c>
      <c r="E272" s="171">
        <v>0.97365999999999997</v>
      </c>
      <c r="F272" s="171">
        <v>0.97365999999999997</v>
      </c>
      <c r="G272" s="171">
        <v>0.97365999999999997</v>
      </c>
      <c r="H272" s="171">
        <v>0.97365999999999997</v>
      </c>
      <c r="I272" s="171">
        <v>0.97365999999999997</v>
      </c>
      <c r="J272" s="171">
        <v>0.97365999999999997</v>
      </c>
      <c r="K272" s="171">
        <v>0.97365999999999997</v>
      </c>
      <c r="L272" s="171">
        <v>0.97365999999999997</v>
      </c>
      <c r="M272" s="310">
        <v>0.97365999999999997</v>
      </c>
      <c r="N272" s="357">
        <v>0.97365999999999997</v>
      </c>
      <c r="O272" s="171">
        <v>0.973414</v>
      </c>
      <c r="P272" s="171">
        <v>0.973414</v>
      </c>
      <c r="Q272" s="171">
        <v>0.973414</v>
      </c>
      <c r="R272" s="171">
        <v>0.973414</v>
      </c>
      <c r="S272" s="171">
        <v>0.973414</v>
      </c>
      <c r="T272" s="171">
        <v>0.973414</v>
      </c>
      <c r="U272" s="171">
        <v>0.973414</v>
      </c>
      <c r="V272" s="171">
        <v>0.973414</v>
      </c>
      <c r="W272" s="171">
        <v>0.973414</v>
      </c>
      <c r="X272" s="171">
        <v>0.973414</v>
      </c>
      <c r="Y272" s="171">
        <v>0.973414</v>
      </c>
      <c r="Z272" s="171">
        <v>0.973414</v>
      </c>
      <c r="AA272" s="355">
        <v>0.973414</v>
      </c>
      <c r="AB272" s="355">
        <v>0.97330000000000005</v>
      </c>
      <c r="AC272" s="355">
        <v>0.97330000000000005</v>
      </c>
      <c r="AD272" s="355">
        <v>0.97330000000000005</v>
      </c>
      <c r="AE272" s="355">
        <v>0.97330000000000005</v>
      </c>
      <c r="AF272" s="355">
        <v>0.97330000000000005</v>
      </c>
      <c r="AG272" s="355">
        <v>0.97330000000000005</v>
      </c>
      <c r="AH272" s="355">
        <v>0.97330000000000005</v>
      </c>
      <c r="AI272" s="355">
        <v>0.97330000000000005</v>
      </c>
      <c r="AJ272" s="355">
        <v>0.97330000000000005</v>
      </c>
      <c r="AK272" s="355">
        <v>0.97330000000000005</v>
      </c>
      <c r="AL272" s="355">
        <v>0.97330000000000005</v>
      </c>
      <c r="AM272" s="355">
        <v>0.97330000000000005</v>
      </c>
      <c r="AN272" s="355">
        <v>0.97330000000000005</v>
      </c>
    </row>
    <row r="273" spans="1:40" s="171" customFormat="1" x14ac:dyDescent="0.2">
      <c r="A273" s="128" t="s">
        <v>1000</v>
      </c>
      <c r="B273" s="171">
        <v>0.97365999999999997</v>
      </c>
      <c r="C273" s="171">
        <v>0.97365999999999997</v>
      </c>
      <c r="D273" s="171">
        <v>0.97365999999999997</v>
      </c>
      <c r="E273" s="171">
        <v>0.97365999999999997</v>
      </c>
      <c r="F273" s="171">
        <v>0.97365999999999997</v>
      </c>
      <c r="G273" s="171">
        <v>0.97365999999999997</v>
      </c>
      <c r="H273" s="171">
        <v>0.97365999999999997</v>
      </c>
      <c r="I273" s="171">
        <v>0.97365999999999997</v>
      </c>
      <c r="J273" s="171">
        <v>0.97365999999999997</v>
      </c>
      <c r="K273" s="171">
        <v>0.97365999999999997</v>
      </c>
      <c r="L273" s="171">
        <v>0.97365999999999997</v>
      </c>
      <c r="M273" s="310">
        <v>0.97365999999999997</v>
      </c>
      <c r="N273" s="357">
        <v>0.97365999999999997</v>
      </c>
      <c r="O273" s="171">
        <v>0.973414</v>
      </c>
      <c r="P273" s="171">
        <v>0.973414</v>
      </c>
      <c r="Q273" s="171">
        <v>0.973414</v>
      </c>
      <c r="R273" s="171">
        <v>0.973414</v>
      </c>
      <c r="S273" s="171">
        <v>0.973414</v>
      </c>
      <c r="T273" s="171">
        <v>0.973414</v>
      </c>
      <c r="U273" s="171">
        <v>0.973414</v>
      </c>
      <c r="V273" s="171">
        <v>0.973414</v>
      </c>
      <c r="W273" s="171">
        <v>0.973414</v>
      </c>
      <c r="X273" s="171">
        <v>0.973414</v>
      </c>
      <c r="Y273" s="171">
        <v>0.973414</v>
      </c>
      <c r="Z273" s="171">
        <v>0.973414</v>
      </c>
      <c r="AA273" s="355">
        <v>0.973414</v>
      </c>
      <c r="AB273" s="355">
        <v>0.97330000000000005</v>
      </c>
      <c r="AC273" s="355">
        <v>0.97330000000000005</v>
      </c>
      <c r="AD273" s="355">
        <v>0.97330000000000005</v>
      </c>
      <c r="AE273" s="355">
        <v>0.97330000000000005</v>
      </c>
      <c r="AF273" s="355">
        <v>0.97330000000000005</v>
      </c>
      <c r="AG273" s="355">
        <v>0.97330000000000005</v>
      </c>
      <c r="AH273" s="355">
        <v>0.97330000000000005</v>
      </c>
      <c r="AI273" s="355">
        <v>0.97330000000000005</v>
      </c>
      <c r="AJ273" s="355">
        <v>0.97330000000000005</v>
      </c>
      <c r="AK273" s="355">
        <v>0.97330000000000005</v>
      </c>
      <c r="AL273" s="355">
        <v>0.97330000000000005</v>
      </c>
      <c r="AM273" s="355">
        <v>0.97330000000000005</v>
      </c>
      <c r="AN273" s="355">
        <v>0.97330000000000005</v>
      </c>
    </row>
    <row r="274" spans="1:40" s="171" customFormat="1" x14ac:dyDescent="0.2">
      <c r="A274" s="128" t="s">
        <v>1001</v>
      </c>
      <c r="B274" s="171">
        <v>0.97365999999999997</v>
      </c>
      <c r="C274" s="171">
        <v>0.97365999999999997</v>
      </c>
      <c r="D274" s="171">
        <v>0.97365999999999997</v>
      </c>
      <c r="E274" s="171">
        <v>0.97365999999999997</v>
      </c>
      <c r="F274" s="171">
        <v>0.97365999999999997</v>
      </c>
      <c r="G274" s="171">
        <v>0.97365999999999997</v>
      </c>
      <c r="H274" s="171">
        <v>0.97365999999999997</v>
      </c>
      <c r="I274" s="171">
        <v>0.97365999999999997</v>
      </c>
      <c r="J274" s="171">
        <v>0.97365999999999997</v>
      </c>
      <c r="K274" s="171">
        <v>0.97365999999999997</v>
      </c>
      <c r="L274" s="171">
        <v>0.97365999999999997</v>
      </c>
      <c r="M274" s="310">
        <v>0.97365999999999997</v>
      </c>
      <c r="N274" s="357">
        <v>0.97365999999999997</v>
      </c>
      <c r="O274" s="171">
        <v>0.973414</v>
      </c>
      <c r="P274" s="171">
        <v>0.973414</v>
      </c>
      <c r="Q274" s="171">
        <v>0.973414</v>
      </c>
      <c r="R274" s="171">
        <v>0.973414</v>
      </c>
      <c r="S274" s="171">
        <v>0.973414</v>
      </c>
      <c r="T274" s="171">
        <v>0.973414</v>
      </c>
      <c r="U274" s="171">
        <v>0.973414</v>
      </c>
      <c r="V274" s="171">
        <v>0.973414</v>
      </c>
      <c r="W274" s="171">
        <v>0.973414</v>
      </c>
      <c r="X274" s="171">
        <v>0.973414</v>
      </c>
      <c r="Y274" s="171">
        <v>0.973414</v>
      </c>
      <c r="Z274" s="171">
        <v>0.973414</v>
      </c>
      <c r="AA274" s="355">
        <v>0.973414</v>
      </c>
      <c r="AB274" s="355">
        <v>0.97330000000000005</v>
      </c>
      <c r="AC274" s="355">
        <v>0.97330000000000005</v>
      </c>
      <c r="AD274" s="355">
        <v>0.97330000000000005</v>
      </c>
      <c r="AE274" s="355">
        <v>0.97330000000000005</v>
      </c>
      <c r="AF274" s="355">
        <v>0.97330000000000005</v>
      </c>
      <c r="AG274" s="355">
        <v>0.97330000000000005</v>
      </c>
      <c r="AH274" s="355">
        <v>0.97330000000000005</v>
      </c>
      <c r="AI274" s="355">
        <v>0.97330000000000005</v>
      </c>
      <c r="AJ274" s="355">
        <v>0.97330000000000005</v>
      </c>
      <c r="AK274" s="355">
        <v>0.97330000000000005</v>
      </c>
      <c r="AL274" s="355">
        <v>0.97330000000000005</v>
      </c>
      <c r="AM274" s="355">
        <v>0.97330000000000005</v>
      </c>
      <c r="AN274" s="355">
        <v>0.97330000000000005</v>
      </c>
    </row>
    <row r="275" spans="1:40" s="171" customFormat="1" x14ac:dyDescent="0.2">
      <c r="A275" s="128" t="s">
        <v>1002</v>
      </c>
      <c r="B275" s="171">
        <v>0.97365999999999997</v>
      </c>
      <c r="C275" s="171">
        <v>0.97365999999999997</v>
      </c>
      <c r="D275" s="171">
        <v>0.97365999999999997</v>
      </c>
      <c r="E275" s="171">
        <v>0.97365999999999997</v>
      </c>
      <c r="F275" s="171">
        <v>0.97365999999999997</v>
      </c>
      <c r="G275" s="171">
        <v>0.97365999999999997</v>
      </c>
      <c r="H275" s="171">
        <v>0.97365999999999997</v>
      </c>
      <c r="I275" s="171">
        <v>0.97365999999999997</v>
      </c>
      <c r="J275" s="171">
        <v>0.97365999999999997</v>
      </c>
      <c r="K275" s="171">
        <v>0.97365999999999997</v>
      </c>
      <c r="L275" s="171">
        <v>0.97365999999999997</v>
      </c>
      <c r="M275" s="310">
        <v>0.97365999999999997</v>
      </c>
      <c r="N275" s="357">
        <v>0.97365999999999997</v>
      </c>
      <c r="O275" s="171">
        <v>0.973414</v>
      </c>
      <c r="P275" s="171">
        <v>0.973414</v>
      </c>
      <c r="Q275" s="171">
        <v>0.973414</v>
      </c>
      <c r="R275" s="171">
        <v>0.973414</v>
      </c>
      <c r="S275" s="171">
        <v>0.973414</v>
      </c>
      <c r="T275" s="171">
        <v>0.973414</v>
      </c>
      <c r="U275" s="171">
        <v>0.973414</v>
      </c>
      <c r="V275" s="171">
        <v>0.973414</v>
      </c>
      <c r="W275" s="171">
        <v>0.973414</v>
      </c>
      <c r="X275" s="171">
        <v>0.973414</v>
      </c>
      <c r="Y275" s="171">
        <v>0.973414</v>
      </c>
      <c r="Z275" s="171">
        <v>0.973414</v>
      </c>
      <c r="AA275" s="355">
        <v>0.973414</v>
      </c>
      <c r="AB275" s="355">
        <v>0.97330000000000005</v>
      </c>
      <c r="AC275" s="355">
        <v>0.97330000000000005</v>
      </c>
      <c r="AD275" s="355">
        <v>0.97330000000000005</v>
      </c>
      <c r="AE275" s="355">
        <v>0.97330000000000005</v>
      </c>
      <c r="AF275" s="355">
        <v>0.97330000000000005</v>
      </c>
      <c r="AG275" s="355">
        <v>0.97330000000000005</v>
      </c>
      <c r="AH275" s="355">
        <v>0.97330000000000005</v>
      </c>
      <c r="AI275" s="355">
        <v>0.97330000000000005</v>
      </c>
      <c r="AJ275" s="355">
        <v>0.97330000000000005</v>
      </c>
      <c r="AK275" s="355">
        <v>0.97330000000000005</v>
      </c>
      <c r="AL275" s="355">
        <v>0.97330000000000005</v>
      </c>
      <c r="AM275" s="355">
        <v>0.97330000000000005</v>
      </c>
      <c r="AN275" s="355">
        <v>0.97330000000000005</v>
      </c>
    </row>
    <row r="276" spans="1:40" s="171" customFormat="1" x14ac:dyDescent="0.2">
      <c r="A276" s="128" t="s">
        <v>1003</v>
      </c>
      <c r="B276" s="171">
        <v>0.97365999999999997</v>
      </c>
      <c r="C276" s="171">
        <v>0.97365999999999997</v>
      </c>
      <c r="D276" s="171">
        <v>0.97365999999999997</v>
      </c>
      <c r="E276" s="171">
        <v>0.97365999999999997</v>
      </c>
      <c r="F276" s="171">
        <v>0.97365999999999997</v>
      </c>
      <c r="G276" s="171">
        <v>0.97365999999999997</v>
      </c>
      <c r="H276" s="171">
        <v>0.97365999999999997</v>
      </c>
      <c r="I276" s="171">
        <v>0.97365999999999997</v>
      </c>
      <c r="J276" s="171">
        <v>0.97365999999999997</v>
      </c>
      <c r="K276" s="171">
        <v>0.97365999999999997</v>
      </c>
      <c r="L276" s="171">
        <v>0.97365999999999997</v>
      </c>
      <c r="M276" s="310">
        <v>0.97365999999999997</v>
      </c>
      <c r="N276" s="357">
        <v>0.97365999999999997</v>
      </c>
      <c r="O276" s="171">
        <v>0.973414</v>
      </c>
      <c r="P276" s="171">
        <v>0.973414</v>
      </c>
      <c r="Q276" s="171">
        <v>0.973414</v>
      </c>
      <c r="R276" s="171">
        <v>0.973414</v>
      </c>
      <c r="S276" s="171">
        <v>0.973414</v>
      </c>
      <c r="T276" s="171">
        <v>0.973414</v>
      </c>
      <c r="U276" s="171">
        <v>0.973414</v>
      </c>
      <c r="V276" s="171">
        <v>0.973414</v>
      </c>
      <c r="W276" s="171">
        <v>0.973414</v>
      </c>
      <c r="X276" s="171">
        <v>0.973414</v>
      </c>
      <c r="Y276" s="171">
        <v>0.973414</v>
      </c>
      <c r="Z276" s="171">
        <v>0.973414</v>
      </c>
      <c r="AA276" s="355">
        <v>0.973414</v>
      </c>
      <c r="AB276" s="355">
        <v>0.97330000000000005</v>
      </c>
      <c r="AC276" s="355">
        <v>0.97330000000000005</v>
      </c>
      <c r="AD276" s="355">
        <v>0.97330000000000005</v>
      </c>
      <c r="AE276" s="355">
        <v>0.97330000000000005</v>
      </c>
      <c r="AF276" s="355">
        <v>0.97330000000000005</v>
      </c>
      <c r="AG276" s="355">
        <v>0.97330000000000005</v>
      </c>
      <c r="AH276" s="355">
        <v>0.97330000000000005</v>
      </c>
      <c r="AI276" s="355">
        <v>0.97330000000000005</v>
      </c>
      <c r="AJ276" s="355">
        <v>0.97330000000000005</v>
      </c>
      <c r="AK276" s="355">
        <v>0.97330000000000005</v>
      </c>
      <c r="AL276" s="355">
        <v>0.97330000000000005</v>
      </c>
      <c r="AM276" s="355">
        <v>0.97330000000000005</v>
      </c>
      <c r="AN276" s="355">
        <v>0.97330000000000005</v>
      </c>
    </row>
    <row r="277" spans="1:40" s="171" customFormat="1" x14ac:dyDescent="0.2">
      <c r="A277" s="128" t="s">
        <v>1004</v>
      </c>
      <c r="B277" s="171">
        <v>0.97365999999999997</v>
      </c>
      <c r="C277" s="171">
        <v>0.97365999999999997</v>
      </c>
      <c r="D277" s="171">
        <v>0.97365999999999997</v>
      </c>
      <c r="E277" s="171">
        <v>0.97365999999999997</v>
      </c>
      <c r="F277" s="171">
        <v>0.97365999999999997</v>
      </c>
      <c r="G277" s="171">
        <v>0.97365999999999997</v>
      </c>
      <c r="H277" s="171">
        <v>0.97365999999999997</v>
      </c>
      <c r="I277" s="171">
        <v>0.97365999999999997</v>
      </c>
      <c r="J277" s="171">
        <v>0.97365999999999997</v>
      </c>
      <c r="K277" s="171">
        <v>0.97365999999999997</v>
      </c>
      <c r="L277" s="171">
        <v>0.97365999999999997</v>
      </c>
      <c r="M277" s="310">
        <v>0.97365999999999997</v>
      </c>
      <c r="N277" s="357">
        <v>0.97365999999999997</v>
      </c>
      <c r="O277" s="171">
        <v>0.973414</v>
      </c>
      <c r="P277" s="171">
        <v>0.973414</v>
      </c>
      <c r="Q277" s="171">
        <v>0.973414</v>
      </c>
      <c r="R277" s="171">
        <v>0.973414</v>
      </c>
      <c r="S277" s="171">
        <v>0.973414</v>
      </c>
      <c r="T277" s="171">
        <v>0.973414</v>
      </c>
      <c r="U277" s="171">
        <v>0.973414</v>
      </c>
      <c r="V277" s="171">
        <v>0.973414</v>
      </c>
      <c r="W277" s="171">
        <v>0.973414</v>
      </c>
      <c r="X277" s="171">
        <v>0.973414</v>
      </c>
      <c r="Y277" s="171">
        <v>0.973414</v>
      </c>
      <c r="Z277" s="171">
        <v>0.973414</v>
      </c>
      <c r="AA277" s="355">
        <v>0.973414</v>
      </c>
      <c r="AB277" s="355">
        <v>0.97330000000000005</v>
      </c>
      <c r="AC277" s="355">
        <v>0.97330000000000005</v>
      </c>
      <c r="AD277" s="355">
        <v>0.97330000000000005</v>
      </c>
      <c r="AE277" s="355">
        <v>0.97330000000000005</v>
      </c>
      <c r="AF277" s="355">
        <v>0.97330000000000005</v>
      </c>
      <c r="AG277" s="355">
        <v>0.97330000000000005</v>
      </c>
      <c r="AH277" s="355">
        <v>0.97330000000000005</v>
      </c>
      <c r="AI277" s="355">
        <v>0.97330000000000005</v>
      </c>
      <c r="AJ277" s="355">
        <v>0.97330000000000005</v>
      </c>
      <c r="AK277" s="355">
        <v>0.97330000000000005</v>
      </c>
      <c r="AL277" s="355">
        <v>0.97330000000000005</v>
      </c>
      <c r="AM277" s="355">
        <v>0.97330000000000005</v>
      </c>
      <c r="AN277" s="355">
        <v>0.97330000000000005</v>
      </c>
    </row>
    <row r="278" spans="1:40" s="171" customFormat="1" x14ac:dyDescent="0.2">
      <c r="A278" s="128" t="s">
        <v>1005</v>
      </c>
      <c r="B278" s="171">
        <v>0.97365999999999997</v>
      </c>
      <c r="C278" s="171">
        <v>0.97365999999999997</v>
      </c>
      <c r="D278" s="171">
        <v>0.97365999999999997</v>
      </c>
      <c r="E278" s="171">
        <v>0.97365999999999997</v>
      </c>
      <c r="F278" s="171">
        <v>0.97365999999999997</v>
      </c>
      <c r="G278" s="171">
        <v>0.97365999999999997</v>
      </c>
      <c r="H278" s="171">
        <v>0.97365999999999997</v>
      </c>
      <c r="I278" s="171">
        <v>0.97365999999999997</v>
      </c>
      <c r="J278" s="171">
        <v>0.97365999999999997</v>
      </c>
      <c r="K278" s="171">
        <v>0.97365999999999997</v>
      </c>
      <c r="L278" s="171">
        <v>0.97365999999999997</v>
      </c>
      <c r="M278" s="310">
        <v>0.97365999999999997</v>
      </c>
      <c r="N278" s="357">
        <v>0.97365999999999997</v>
      </c>
      <c r="O278" s="171">
        <v>0.973414</v>
      </c>
      <c r="P278" s="171">
        <v>0.973414</v>
      </c>
      <c r="Q278" s="171">
        <v>0.973414</v>
      </c>
      <c r="R278" s="171">
        <v>0.973414</v>
      </c>
      <c r="S278" s="171">
        <v>0.973414</v>
      </c>
      <c r="T278" s="171">
        <v>0.973414</v>
      </c>
      <c r="U278" s="171">
        <v>0.973414</v>
      </c>
      <c r="V278" s="171">
        <v>0.973414</v>
      </c>
      <c r="W278" s="171">
        <v>0.973414</v>
      </c>
      <c r="X278" s="171">
        <v>0.973414</v>
      </c>
      <c r="Y278" s="171">
        <v>0.973414</v>
      </c>
      <c r="Z278" s="171">
        <v>0.973414</v>
      </c>
      <c r="AA278" s="355">
        <v>0.973414</v>
      </c>
      <c r="AB278" s="355">
        <v>0.97330000000000005</v>
      </c>
      <c r="AC278" s="355">
        <v>0.97330000000000005</v>
      </c>
      <c r="AD278" s="355">
        <v>0.97330000000000005</v>
      </c>
      <c r="AE278" s="355">
        <v>0.97330000000000005</v>
      </c>
      <c r="AF278" s="355">
        <v>0.97330000000000005</v>
      </c>
      <c r="AG278" s="355">
        <v>0.97330000000000005</v>
      </c>
      <c r="AH278" s="355">
        <v>0.97330000000000005</v>
      </c>
      <c r="AI278" s="355">
        <v>0.97330000000000005</v>
      </c>
      <c r="AJ278" s="355">
        <v>0.97330000000000005</v>
      </c>
      <c r="AK278" s="355">
        <v>0.97330000000000005</v>
      </c>
      <c r="AL278" s="355">
        <v>0.97330000000000005</v>
      </c>
      <c r="AM278" s="355">
        <v>0.97330000000000005</v>
      </c>
      <c r="AN278" s="355">
        <v>0.97330000000000005</v>
      </c>
    </row>
    <row r="279" spans="1:40" s="171" customFormat="1" x14ac:dyDescent="0.2">
      <c r="A279" s="128" t="s">
        <v>1006</v>
      </c>
      <c r="B279" s="171">
        <v>1</v>
      </c>
      <c r="C279" s="171">
        <v>1</v>
      </c>
      <c r="D279" s="171">
        <v>1</v>
      </c>
      <c r="E279" s="171">
        <v>1</v>
      </c>
      <c r="F279" s="171">
        <v>1</v>
      </c>
      <c r="G279" s="171">
        <v>1</v>
      </c>
      <c r="H279" s="171">
        <v>1</v>
      </c>
      <c r="I279" s="171">
        <v>1</v>
      </c>
      <c r="J279" s="171">
        <v>1</v>
      </c>
      <c r="K279" s="171">
        <v>1</v>
      </c>
      <c r="L279" s="171">
        <v>1</v>
      </c>
      <c r="M279" s="310">
        <v>1</v>
      </c>
      <c r="N279" s="357">
        <v>1</v>
      </c>
      <c r="O279" s="171">
        <v>1</v>
      </c>
      <c r="P279" s="171">
        <v>1</v>
      </c>
      <c r="Q279" s="171">
        <v>1</v>
      </c>
      <c r="R279" s="171">
        <v>1</v>
      </c>
      <c r="S279" s="171">
        <v>1</v>
      </c>
      <c r="T279" s="171">
        <v>1</v>
      </c>
      <c r="U279" s="171">
        <v>1</v>
      </c>
      <c r="V279" s="171">
        <v>1</v>
      </c>
      <c r="W279" s="171">
        <v>1</v>
      </c>
      <c r="X279" s="171">
        <v>1</v>
      </c>
      <c r="Y279" s="171">
        <v>1</v>
      </c>
      <c r="Z279" s="171">
        <v>1</v>
      </c>
      <c r="AA279" s="355">
        <v>1</v>
      </c>
      <c r="AB279" s="355">
        <v>1</v>
      </c>
      <c r="AC279" s="355">
        <v>1</v>
      </c>
      <c r="AD279" s="355">
        <v>1</v>
      </c>
      <c r="AE279" s="355">
        <v>1</v>
      </c>
      <c r="AF279" s="355">
        <v>1</v>
      </c>
      <c r="AG279" s="355">
        <v>1</v>
      </c>
      <c r="AH279" s="355">
        <v>1</v>
      </c>
      <c r="AI279" s="355">
        <v>1</v>
      </c>
      <c r="AJ279" s="355">
        <v>1</v>
      </c>
      <c r="AK279" s="355">
        <v>1</v>
      </c>
      <c r="AL279" s="355">
        <v>1</v>
      </c>
      <c r="AM279" s="355">
        <v>1</v>
      </c>
      <c r="AN279" s="355">
        <v>1</v>
      </c>
    </row>
    <row r="280" spans="1:40" s="171" customFormat="1" x14ac:dyDescent="0.2">
      <c r="A280" s="128" t="s">
        <v>1007</v>
      </c>
      <c r="B280" s="171">
        <v>1</v>
      </c>
      <c r="C280" s="171">
        <v>1</v>
      </c>
      <c r="D280" s="171">
        <v>1</v>
      </c>
      <c r="E280" s="171">
        <v>1</v>
      </c>
      <c r="F280" s="171">
        <v>1</v>
      </c>
      <c r="G280" s="171">
        <v>1</v>
      </c>
      <c r="H280" s="171">
        <v>1</v>
      </c>
      <c r="I280" s="171">
        <v>1</v>
      </c>
      <c r="J280" s="171">
        <v>1</v>
      </c>
      <c r="K280" s="171">
        <v>1</v>
      </c>
      <c r="L280" s="171">
        <v>1</v>
      </c>
      <c r="M280" s="310">
        <v>1</v>
      </c>
      <c r="N280" s="357">
        <v>1</v>
      </c>
      <c r="O280" s="171">
        <v>1</v>
      </c>
      <c r="P280" s="171">
        <v>1</v>
      </c>
      <c r="Q280" s="171">
        <v>1</v>
      </c>
      <c r="R280" s="171">
        <v>1</v>
      </c>
      <c r="S280" s="171">
        <v>1</v>
      </c>
      <c r="T280" s="171">
        <v>1</v>
      </c>
      <c r="U280" s="171">
        <v>1</v>
      </c>
      <c r="V280" s="171">
        <v>1</v>
      </c>
      <c r="W280" s="171">
        <v>1</v>
      </c>
      <c r="X280" s="171">
        <v>1</v>
      </c>
      <c r="Y280" s="171">
        <v>1</v>
      </c>
      <c r="Z280" s="171">
        <v>1</v>
      </c>
      <c r="AA280" s="355">
        <v>1</v>
      </c>
      <c r="AB280" s="355">
        <v>1</v>
      </c>
      <c r="AC280" s="355">
        <v>1</v>
      </c>
      <c r="AD280" s="355">
        <v>1</v>
      </c>
      <c r="AE280" s="355">
        <v>1</v>
      </c>
      <c r="AF280" s="355">
        <v>1</v>
      </c>
      <c r="AG280" s="355">
        <v>1</v>
      </c>
      <c r="AH280" s="355">
        <v>1</v>
      </c>
      <c r="AI280" s="355">
        <v>1</v>
      </c>
      <c r="AJ280" s="355">
        <v>1</v>
      </c>
      <c r="AK280" s="355">
        <v>1</v>
      </c>
      <c r="AL280" s="355">
        <v>1</v>
      </c>
      <c r="AM280" s="355">
        <v>1</v>
      </c>
      <c r="AN280" s="355">
        <v>1</v>
      </c>
    </row>
    <row r="281" spans="1:40" s="171" customFormat="1" x14ac:dyDescent="0.2">
      <c r="A281" s="128" t="s">
        <v>1008</v>
      </c>
      <c r="B281" s="171">
        <v>0.97365999999999997</v>
      </c>
      <c r="C281" s="171">
        <v>0.97365999999999997</v>
      </c>
      <c r="D281" s="171">
        <v>0.97365999999999997</v>
      </c>
      <c r="E281" s="171">
        <v>0.97365999999999997</v>
      </c>
      <c r="F281" s="171">
        <v>0.97365999999999997</v>
      </c>
      <c r="G281" s="171">
        <v>0.97365999999999997</v>
      </c>
      <c r="H281" s="171">
        <v>0.97365999999999997</v>
      </c>
      <c r="I281" s="171">
        <v>0.97365999999999997</v>
      </c>
      <c r="J281" s="171">
        <v>0.97365999999999997</v>
      </c>
      <c r="K281" s="171">
        <v>0.97365999999999997</v>
      </c>
      <c r="L281" s="171">
        <v>0.97365999999999997</v>
      </c>
      <c r="M281" s="310">
        <v>0.97365999999999997</v>
      </c>
      <c r="N281" s="357">
        <v>0.97365999999999997</v>
      </c>
      <c r="O281" s="171">
        <v>0.973414</v>
      </c>
      <c r="P281" s="171">
        <v>0.973414</v>
      </c>
      <c r="Q281" s="171">
        <v>0.973414</v>
      </c>
      <c r="R281" s="171">
        <v>0.973414</v>
      </c>
      <c r="S281" s="171">
        <v>0.973414</v>
      </c>
      <c r="T281" s="171">
        <v>0.973414</v>
      </c>
      <c r="U281" s="171">
        <v>0.973414</v>
      </c>
      <c r="V281" s="171">
        <v>0.973414</v>
      </c>
      <c r="W281" s="171">
        <v>0.973414</v>
      </c>
      <c r="X281" s="171">
        <v>0.973414</v>
      </c>
      <c r="Y281" s="171">
        <v>0.973414</v>
      </c>
      <c r="Z281" s="171">
        <v>0.973414</v>
      </c>
      <c r="AA281" s="355">
        <v>0.973414</v>
      </c>
      <c r="AB281" s="355">
        <v>0.97330000000000005</v>
      </c>
      <c r="AC281" s="355">
        <v>0.97330000000000005</v>
      </c>
      <c r="AD281" s="355">
        <v>0.97330000000000005</v>
      </c>
      <c r="AE281" s="355">
        <v>0.97330000000000005</v>
      </c>
      <c r="AF281" s="355">
        <v>0.97330000000000005</v>
      </c>
      <c r="AG281" s="355">
        <v>0.97330000000000005</v>
      </c>
      <c r="AH281" s="355">
        <v>0.97330000000000005</v>
      </c>
      <c r="AI281" s="355">
        <v>0.97330000000000005</v>
      </c>
      <c r="AJ281" s="355">
        <v>0.97330000000000005</v>
      </c>
      <c r="AK281" s="355">
        <v>0.97330000000000005</v>
      </c>
      <c r="AL281" s="355">
        <v>0.97330000000000005</v>
      </c>
      <c r="AM281" s="355">
        <v>0.97330000000000005</v>
      </c>
      <c r="AN281" s="355">
        <v>0.97330000000000005</v>
      </c>
    </row>
    <row r="282" spans="1:40" s="171" customFormat="1" x14ac:dyDescent="0.2">
      <c r="A282" s="128" t="s">
        <v>1009</v>
      </c>
      <c r="B282" s="171">
        <v>0.97365999999999997</v>
      </c>
      <c r="C282" s="171">
        <v>0.97365999999999997</v>
      </c>
      <c r="D282" s="171">
        <v>0.97365999999999997</v>
      </c>
      <c r="E282" s="171">
        <v>0.97365999999999997</v>
      </c>
      <c r="F282" s="171">
        <v>0.97365999999999997</v>
      </c>
      <c r="G282" s="171">
        <v>0.97365999999999997</v>
      </c>
      <c r="H282" s="171">
        <v>0.97365999999999997</v>
      </c>
      <c r="I282" s="171">
        <v>0.97365999999999997</v>
      </c>
      <c r="J282" s="171">
        <v>0.97365999999999997</v>
      </c>
      <c r="K282" s="171">
        <v>0.97365999999999997</v>
      </c>
      <c r="L282" s="171">
        <v>0.97365999999999997</v>
      </c>
      <c r="M282" s="310">
        <v>0.97365999999999997</v>
      </c>
      <c r="N282" s="357">
        <v>0.97365999999999997</v>
      </c>
      <c r="O282" s="171">
        <v>0.973414</v>
      </c>
      <c r="P282" s="171">
        <v>0.973414</v>
      </c>
      <c r="Q282" s="171">
        <v>0.973414</v>
      </c>
      <c r="R282" s="171">
        <v>0.973414</v>
      </c>
      <c r="S282" s="171">
        <v>0.973414</v>
      </c>
      <c r="T282" s="171">
        <v>0.973414</v>
      </c>
      <c r="U282" s="171">
        <v>0.973414</v>
      </c>
      <c r="V282" s="171">
        <v>0.973414</v>
      </c>
      <c r="W282" s="171">
        <v>0.973414</v>
      </c>
      <c r="X282" s="171">
        <v>0.973414</v>
      </c>
      <c r="Y282" s="171">
        <v>0.973414</v>
      </c>
      <c r="Z282" s="171">
        <v>0.973414</v>
      </c>
      <c r="AA282" s="355">
        <v>0.973414</v>
      </c>
      <c r="AB282" s="355">
        <v>0.97330000000000005</v>
      </c>
      <c r="AC282" s="355">
        <v>0.97330000000000005</v>
      </c>
      <c r="AD282" s="355">
        <v>0.97330000000000005</v>
      </c>
      <c r="AE282" s="355">
        <v>0.97330000000000005</v>
      </c>
      <c r="AF282" s="355">
        <v>0.97330000000000005</v>
      </c>
      <c r="AG282" s="355">
        <v>0.97330000000000005</v>
      </c>
      <c r="AH282" s="355">
        <v>0.97330000000000005</v>
      </c>
      <c r="AI282" s="355">
        <v>0.97330000000000005</v>
      </c>
      <c r="AJ282" s="355">
        <v>0.97330000000000005</v>
      </c>
      <c r="AK282" s="355">
        <v>0.97330000000000005</v>
      </c>
      <c r="AL282" s="355">
        <v>0.97330000000000005</v>
      </c>
      <c r="AM282" s="355">
        <v>0.97330000000000005</v>
      </c>
      <c r="AN282" s="355">
        <v>0.97330000000000005</v>
      </c>
    </row>
    <row r="283" spans="1:40" s="171" customFormat="1" x14ac:dyDescent="0.2">
      <c r="A283" s="128" t="s">
        <v>1010</v>
      </c>
      <c r="B283" s="171">
        <v>0</v>
      </c>
      <c r="C283" s="171">
        <v>0</v>
      </c>
      <c r="D283" s="171">
        <v>0</v>
      </c>
      <c r="E283" s="171">
        <v>0</v>
      </c>
      <c r="F283" s="171">
        <v>0</v>
      </c>
      <c r="G283" s="171">
        <v>0</v>
      </c>
      <c r="H283" s="171">
        <v>0</v>
      </c>
      <c r="I283" s="171">
        <v>0</v>
      </c>
      <c r="J283" s="171">
        <v>0</v>
      </c>
      <c r="K283" s="171">
        <v>0</v>
      </c>
      <c r="L283" s="171">
        <v>0</v>
      </c>
      <c r="M283" s="310">
        <v>0</v>
      </c>
      <c r="N283" s="357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171">
        <v>0</v>
      </c>
      <c r="V283" s="171">
        <v>0</v>
      </c>
      <c r="W283" s="171">
        <v>0</v>
      </c>
      <c r="X283" s="171">
        <v>0</v>
      </c>
      <c r="Y283" s="171">
        <v>0</v>
      </c>
      <c r="Z283" s="171">
        <v>0</v>
      </c>
      <c r="AA283" s="355">
        <v>0</v>
      </c>
      <c r="AB283" s="355">
        <v>0</v>
      </c>
      <c r="AC283" s="355">
        <v>0</v>
      </c>
      <c r="AD283" s="355">
        <v>0</v>
      </c>
      <c r="AE283" s="355">
        <v>0</v>
      </c>
      <c r="AF283" s="355">
        <v>0</v>
      </c>
      <c r="AG283" s="355">
        <v>0</v>
      </c>
      <c r="AH283" s="355">
        <v>0</v>
      </c>
      <c r="AI283" s="355">
        <v>0</v>
      </c>
      <c r="AJ283" s="355">
        <v>0</v>
      </c>
      <c r="AK283" s="355">
        <v>0</v>
      </c>
      <c r="AL283" s="355">
        <v>0</v>
      </c>
      <c r="AM283" s="355">
        <v>0</v>
      </c>
      <c r="AN283" s="355">
        <v>0</v>
      </c>
    </row>
    <row r="284" spans="1:40" x14ac:dyDescent="0.2">
      <c r="A284" s="27" t="s">
        <v>1011</v>
      </c>
      <c r="N284" s="357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</row>
    <row r="285" spans="1:40" s="171" customFormat="1" x14ac:dyDescent="0.2">
      <c r="A285" s="172" t="s">
        <v>1012</v>
      </c>
      <c r="B285" s="171">
        <v>0</v>
      </c>
      <c r="C285" s="171">
        <v>0</v>
      </c>
      <c r="D285" s="171">
        <v>0</v>
      </c>
      <c r="E285" s="171">
        <v>0</v>
      </c>
      <c r="F285" s="171">
        <v>0</v>
      </c>
      <c r="G285" s="171">
        <v>0</v>
      </c>
      <c r="H285" s="171">
        <v>0</v>
      </c>
      <c r="I285" s="171">
        <v>0</v>
      </c>
      <c r="J285" s="171">
        <v>0</v>
      </c>
      <c r="K285" s="171">
        <v>0</v>
      </c>
      <c r="L285" s="171">
        <v>0</v>
      </c>
      <c r="M285" s="310">
        <v>0</v>
      </c>
      <c r="N285" s="357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171">
        <v>0</v>
      </c>
      <c r="V285" s="171">
        <v>0</v>
      </c>
      <c r="W285" s="171">
        <v>0</v>
      </c>
      <c r="X285" s="171">
        <v>0</v>
      </c>
      <c r="Y285" s="171">
        <v>0</v>
      </c>
      <c r="Z285" s="171">
        <v>0</v>
      </c>
      <c r="AA285" s="355">
        <v>0</v>
      </c>
      <c r="AB285" s="355">
        <v>0</v>
      </c>
      <c r="AC285" s="355">
        <v>0</v>
      </c>
      <c r="AD285" s="355">
        <v>0</v>
      </c>
      <c r="AE285" s="355">
        <v>0</v>
      </c>
      <c r="AF285" s="355">
        <v>0</v>
      </c>
      <c r="AG285" s="355">
        <v>0</v>
      </c>
      <c r="AH285" s="355">
        <v>0</v>
      </c>
      <c r="AI285" s="355">
        <v>0</v>
      </c>
      <c r="AJ285" s="355">
        <v>0</v>
      </c>
      <c r="AK285" s="355">
        <v>0</v>
      </c>
      <c r="AL285" s="355">
        <v>0</v>
      </c>
      <c r="AM285" s="355">
        <v>0</v>
      </c>
      <c r="AN285" s="355">
        <v>0</v>
      </c>
    </row>
    <row r="286" spans="1:40" x14ac:dyDescent="0.2">
      <c r="A286" s="27" t="s">
        <v>1013</v>
      </c>
      <c r="N286" s="357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</row>
    <row r="287" spans="1:40" x14ac:dyDescent="0.2">
      <c r="A287" s="30" t="s">
        <v>1014</v>
      </c>
      <c r="N287" s="357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</row>
    <row r="288" spans="1:40" s="171" customFormat="1" x14ac:dyDescent="0.2">
      <c r="A288" s="128" t="s">
        <v>1015</v>
      </c>
      <c r="B288" s="171">
        <v>0.97365999999999997</v>
      </c>
      <c r="C288" s="171">
        <v>0.97365999999999997</v>
      </c>
      <c r="D288" s="171">
        <v>0.97365999999999997</v>
      </c>
      <c r="E288" s="171">
        <v>0.97365999999999997</v>
      </c>
      <c r="F288" s="171">
        <v>0.97365999999999997</v>
      </c>
      <c r="G288" s="171">
        <v>0.97365999999999997</v>
      </c>
      <c r="H288" s="171">
        <v>0.97365999999999997</v>
      </c>
      <c r="I288" s="171">
        <v>0.97365999999999997</v>
      </c>
      <c r="J288" s="171">
        <v>0.97365999999999997</v>
      </c>
      <c r="K288" s="171">
        <v>0.97365999999999997</v>
      </c>
      <c r="L288" s="171">
        <v>0.97365999999999997</v>
      </c>
      <c r="M288" s="356">
        <v>0.97365999999999997</v>
      </c>
      <c r="N288" s="357">
        <v>0.97365999999999997</v>
      </c>
      <c r="O288" s="171">
        <v>0.973414</v>
      </c>
      <c r="P288" s="171">
        <v>0.973414</v>
      </c>
      <c r="Q288" s="171">
        <v>0.973414</v>
      </c>
      <c r="R288" s="171">
        <v>0.973414</v>
      </c>
      <c r="S288" s="171">
        <v>0.973414</v>
      </c>
      <c r="T288" s="171">
        <v>0.973414</v>
      </c>
      <c r="U288" s="171">
        <v>0.973414</v>
      </c>
      <c r="V288" s="171">
        <v>0.973414</v>
      </c>
      <c r="W288" s="171">
        <v>0.973414</v>
      </c>
      <c r="X288" s="171">
        <v>0.973414</v>
      </c>
      <c r="Y288" s="171">
        <v>0.973414</v>
      </c>
      <c r="Z288" s="171">
        <v>0.973414</v>
      </c>
      <c r="AA288" s="355">
        <v>0.973414</v>
      </c>
      <c r="AB288" s="355">
        <v>0.97330000000000005</v>
      </c>
      <c r="AC288" s="355">
        <v>0.97330000000000005</v>
      </c>
      <c r="AD288" s="355">
        <v>0.97330000000000005</v>
      </c>
      <c r="AE288" s="355">
        <v>0.97330000000000005</v>
      </c>
      <c r="AF288" s="355">
        <v>0.97330000000000005</v>
      </c>
      <c r="AG288" s="355">
        <v>0.97330000000000005</v>
      </c>
      <c r="AH288" s="355">
        <v>0.97330000000000005</v>
      </c>
      <c r="AI288" s="355">
        <v>0.97330000000000005</v>
      </c>
      <c r="AJ288" s="355">
        <v>0.97330000000000005</v>
      </c>
      <c r="AK288" s="355">
        <v>0.97330000000000005</v>
      </c>
      <c r="AL288" s="355">
        <v>0.97330000000000005</v>
      </c>
      <c r="AM288" s="355">
        <v>0.97330000000000005</v>
      </c>
      <c r="AN288" s="355">
        <v>0.97330000000000005</v>
      </c>
    </row>
    <row r="289" spans="1:40" s="171" customFormat="1" x14ac:dyDescent="0.2">
      <c r="A289" s="128" t="s">
        <v>1016</v>
      </c>
      <c r="B289" s="171">
        <v>0.97365999999999997</v>
      </c>
      <c r="C289" s="171">
        <v>0.97365999999999997</v>
      </c>
      <c r="D289" s="171">
        <v>0.97365999999999997</v>
      </c>
      <c r="E289" s="171">
        <v>0.97365999999999997</v>
      </c>
      <c r="F289" s="171">
        <v>0.97365999999999997</v>
      </c>
      <c r="G289" s="171">
        <v>0.97365999999999997</v>
      </c>
      <c r="H289" s="171">
        <v>0.97365999999999997</v>
      </c>
      <c r="I289" s="171">
        <v>0.97365999999999997</v>
      </c>
      <c r="J289" s="171">
        <v>0.97365999999999997</v>
      </c>
      <c r="K289" s="171">
        <v>0.97365999999999997</v>
      </c>
      <c r="L289" s="171">
        <v>0.97365999999999997</v>
      </c>
      <c r="M289" s="356">
        <v>0.97365999999999997</v>
      </c>
      <c r="N289" s="357">
        <v>0.97365999999999997</v>
      </c>
      <c r="O289" s="171">
        <v>0.973414</v>
      </c>
      <c r="P289" s="171">
        <v>0.973414</v>
      </c>
      <c r="Q289" s="171">
        <v>0.973414</v>
      </c>
      <c r="R289" s="171">
        <v>0.973414</v>
      </c>
      <c r="S289" s="171">
        <v>0.973414</v>
      </c>
      <c r="T289" s="171">
        <v>0.973414</v>
      </c>
      <c r="U289" s="171">
        <v>0.973414</v>
      </c>
      <c r="V289" s="171">
        <v>0.973414</v>
      </c>
      <c r="W289" s="171">
        <v>0.973414</v>
      </c>
      <c r="X289" s="171">
        <v>0.973414</v>
      </c>
      <c r="Y289" s="171">
        <v>0.973414</v>
      </c>
      <c r="Z289" s="171">
        <v>0.973414</v>
      </c>
      <c r="AA289" s="355">
        <v>0.973414</v>
      </c>
      <c r="AB289" s="355">
        <v>0.97330000000000005</v>
      </c>
      <c r="AC289" s="355">
        <v>0.97330000000000005</v>
      </c>
      <c r="AD289" s="355">
        <v>0.97330000000000005</v>
      </c>
      <c r="AE289" s="355">
        <v>0.97330000000000005</v>
      </c>
      <c r="AF289" s="355">
        <v>0.97330000000000005</v>
      </c>
      <c r="AG289" s="355">
        <v>0.97330000000000005</v>
      </c>
      <c r="AH289" s="355">
        <v>0.97330000000000005</v>
      </c>
      <c r="AI289" s="355">
        <v>0.97330000000000005</v>
      </c>
      <c r="AJ289" s="355">
        <v>0.97330000000000005</v>
      </c>
      <c r="AK289" s="355">
        <v>0.97330000000000005</v>
      </c>
      <c r="AL289" s="355">
        <v>0.97330000000000005</v>
      </c>
      <c r="AM289" s="355">
        <v>0.97330000000000005</v>
      </c>
      <c r="AN289" s="355">
        <v>0.97330000000000005</v>
      </c>
    </row>
    <row r="290" spans="1:40" s="171" customFormat="1" x14ac:dyDescent="0.2">
      <c r="A290" s="128" t="s">
        <v>1017</v>
      </c>
      <c r="B290" s="171">
        <v>0.99999799999999905</v>
      </c>
      <c r="C290" s="171">
        <v>0.99999799999999905</v>
      </c>
      <c r="D290" s="171">
        <v>0.99999799999999905</v>
      </c>
      <c r="E290" s="171">
        <v>0.99999799999999905</v>
      </c>
      <c r="F290" s="171">
        <v>0.99999799999999905</v>
      </c>
      <c r="G290" s="171">
        <v>0.99999799999999905</v>
      </c>
      <c r="H290" s="171">
        <v>0.99999799999999905</v>
      </c>
      <c r="I290" s="171">
        <v>0.99999799999999905</v>
      </c>
      <c r="J290" s="171">
        <v>0.99999799999999905</v>
      </c>
      <c r="K290" s="171">
        <v>0.99999799999999905</v>
      </c>
      <c r="L290" s="171">
        <v>0.99999799999999905</v>
      </c>
      <c r="M290" s="356">
        <v>0.99999799999999905</v>
      </c>
      <c r="N290" s="357">
        <v>0.99999799999999905</v>
      </c>
      <c r="O290" s="171">
        <v>0.99999799999999905</v>
      </c>
      <c r="P290" s="171">
        <v>0.99999799999999905</v>
      </c>
      <c r="Q290" s="171">
        <v>0.99999799999999905</v>
      </c>
      <c r="R290" s="171">
        <v>0.99999799999999905</v>
      </c>
      <c r="S290" s="171">
        <v>0.99999799999999905</v>
      </c>
      <c r="T290" s="171">
        <v>0.99999799999999905</v>
      </c>
      <c r="U290" s="171">
        <v>0.99999799999999905</v>
      </c>
      <c r="V290" s="171">
        <v>0.99999799999999905</v>
      </c>
      <c r="W290" s="171">
        <v>0.99999799999999905</v>
      </c>
      <c r="X290" s="171">
        <v>0.99999799999999905</v>
      </c>
      <c r="Y290" s="171">
        <v>0.99999799999999905</v>
      </c>
      <c r="Z290" s="171">
        <v>0.99999799999999905</v>
      </c>
      <c r="AA290" s="355">
        <v>0.99999799999999905</v>
      </c>
      <c r="AB290" s="355">
        <v>0.99999799999999905</v>
      </c>
      <c r="AC290" s="355">
        <v>0.99999799999999905</v>
      </c>
      <c r="AD290" s="355">
        <v>0.99999799999999905</v>
      </c>
      <c r="AE290" s="355">
        <v>0.99999799999999905</v>
      </c>
      <c r="AF290" s="355">
        <v>0.99999799999999905</v>
      </c>
      <c r="AG290" s="355">
        <v>0.99999799999999905</v>
      </c>
      <c r="AH290" s="355">
        <v>0.99999799999999905</v>
      </c>
      <c r="AI290" s="355">
        <v>0.99999799999999905</v>
      </c>
      <c r="AJ290" s="355">
        <v>0.99999799999999905</v>
      </c>
      <c r="AK290" s="355">
        <v>0.99999799999999905</v>
      </c>
      <c r="AL290" s="355">
        <v>0.99999799999999905</v>
      </c>
      <c r="AM290" s="355">
        <v>0.99999799999999905</v>
      </c>
      <c r="AN290" s="355">
        <v>0.99999799999999905</v>
      </c>
    </row>
    <row r="291" spans="1:40" s="171" customFormat="1" x14ac:dyDescent="0.2">
      <c r="A291" s="128" t="s">
        <v>1018</v>
      </c>
      <c r="B291" s="171">
        <v>1</v>
      </c>
      <c r="C291" s="171">
        <v>1</v>
      </c>
      <c r="D291" s="171">
        <v>1</v>
      </c>
      <c r="E291" s="171">
        <v>1</v>
      </c>
      <c r="F291" s="171">
        <v>1</v>
      </c>
      <c r="G291" s="171">
        <v>1</v>
      </c>
      <c r="H291" s="171">
        <v>1</v>
      </c>
      <c r="I291" s="171">
        <v>1</v>
      </c>
      <c r="J291" s="171">
        <v>1</v>
      </c>
      <c r="K291" s="171">
        <v>1</v>
      </c>
      <c r="L291" s="171">
        <v>1</v>
      </c>
      <c r="M291" s="356">
        <v>1</v>
      </c>
      <c r="N291" s="357">
        <v>1</v>
      </c>
      <c r="O291" s="171">
        <v>1</v>
      </c>
      <c r="P291" s="171">
        <v>1</v>
      </c>
      <c r="Q291" s="171">
        <v>1</v>
      </c>
      <c r="R291" s="171">
        <v>1</v>
      </c>
      <c r="S291" s="171">
        <v>1</v>
      </c>
      <c r="T291" s="171">
        <v>1</v>
      </c>
      <c r="U291" s="171">
        <v>1</v>
      </c>
      <c r="V291" s="171">
        <v>1</v>
      </c>
      <c r="W291" s="171">
        <v>1</v>
      </c>
      <c r="X291" s="171">
        <v>1</v>
      </c>
      <c r="Y291" s="171">
        <v>1</v>
      </c>
      <c r="Z291" s="171">
        <v>1</v>
      </c>
      <c r="AA291" s="355">
        <v>1</v>
      </c>
      <c r="AB291" s="355">
        <v>1</v>
      </c>
      <c r="AC291" s="355">
        <v>1</v>
      </c>
      <c r="AD291" s="355">
        <v>1</v>
      </c>
      <c r="AE291" s="355">
        <v>1</v>
      </c>
      <c r="AF291" s="355">
        <v>1</v>
      </c>
      <c r="AG291" s="355">
        <v>1</v>
      </c>
      <c r="AH291" s="355">
        <v>1</v>
      </c>
      <c r="AI291" s="355">
        <v>1</v>
      </c>
      <c r="AJ291" s="355">
        <v>1</v>
      </c>
      <c r="AK291" s="355">
        <v>1</v>
      </c>
      <c r="AL291" s="355">
        <v>1</v>
      </c>
      <c r="AM291" s="355">
        <v>1</v>
      </c>
      <c r="AN291" s="355">
        <v>1</v>
      </c>
    </row>
    <row r="292" spans="1:40" s="171" customFormat="1" x14ac:dyDescent="0.2">
      <c r="A292" s="128" t="s">
        <v>1019</v>
      </c>
      <c r="B292" s="171">
        <v>1</v>
      </c>
      <c r="C292" s="171">
        <v>1</v>
      </c>
      <c r="D292" s="171">
        <v>1</v>
      </c>
      <c r="E292" s="171">
        <v>1</v>
      </c>
      <c r="F292" s="171">
        <v>1</v>
      </c>
      <c r="G292" s="171">
        <v>1</v>
      </c>
      <c r="H292" s="171">
        <v>1</v>
      </c>
      <c r="I292" s="171">
        <v>1</v>
      </c>
      <c r="J292" s="171">
        <v>1</v>
      </c>
      <c r="K292" s="171">
        <v>1</v>
      </c>
      <c r="L292" s="171">
        <v>1</v>
      </c>
      <c r="M292" s="356">
        <v>1</v>
      </c>
      <c r="N292" s="357">
        <v>1</v>
      </c>
      <c r="O292" s="171">
        <v>1</v>
      </c>
      <c r="P292" s="171">
        <v>1</v>
      </c>
      <c r="Q292" s="171">
        <v>1</v>
      </c>
      <c r="R292" s="171">
        <v>1</v>
      </c>
      <c r="S292" s="171">
        <v>1</v>
      </c>
      <c r="T292" s="171">
        <v>1</v>
      </c>
      <c r="U292" s="171">
        <v>1</v>
      </c>
      <c r="V292" s="171">
        <v>1</v>
      </c>
      <c r="W292" s="171">
        <v>1</v>
      </c>
      <c r="X292" s="171">
        <v>1</v>
      </c>
      <c r="Y292" s="171">
        <v>1</v>
      </c>
      <c r="Z292" s="171">
        <v>1</v>
      </c>
      <c r="AA292" s="355">
        <v>1</v>
      </c>
      <c r="AB292" s="355">
        <v>1</v>
      </c>
      <c r="AC292" s="355">
        <v>1</v>
      </c>
      <c r="AD292" s="355">
        <v>1</v>
      </c>
      <c r="AE292" s="355">
        <v>1</v>
      </c>
      <c r="AF292" s="355">
        <v>1</v>
      </c>
      <c r="AG292" s="355">
        <v>1</v>
      </c>
      <c r="AH292" s="355">
        <v>1</v>
      </c>
      <c r="AI292" s="355">
        <v>1</v>
      </c>
      <c r="AJ292" s="355">
        <v>1</v>
      </c>
      <c r="AK292" s="355">
        <v>1</v>
      </c>
      <c r="AL292" s="355">
        <v>1</v>
      </c>
      <c r="AM292" s="355">
        <v>1</v>
      </c>
      <c r="AN292" s="355">
        <v>1</v>
      </c>
    </row>
    <row r="293" spans="1:40" s="171" customFormat="1" x14ac:dyDescent="0.2">
      <c r="A293" s="128" t="s">
        <v>1020</v>
      </c>
      <c r="B293" s="171">
        <v>0</v>
      </c>
      <c r="C293" s="171">
        <v>0</v>
      </c>
      <c r="D293" s="171">
        <v>0</v>
      </c>
      <c r="E293" s="171">
        <v>0</v>
      </c>
      <c r="F293" s="171">
        <v>0</v>
      </c>
      <c r="G293" s="171">
        <v>0</v>
      </c>
      <c r="H293" s="171">
        <v>0</v>
      </c>
      <c r="I293" s="171">
        <v>0</v>
      </c>
      <c r="J293" s="171">
        <v>0</v>
      </c>
      <c r="K293" s="171">
        <v>0</v>
      </c>
      <c r="L293" s="171">
        <v>0</v>
      </c>
      <c r="M293" s="356">
        <v>0</v>
      </c>
      <c r="N293" s="357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171">
        <v>0</v>
      </c>
      <c r="V293" s="171">
        <v>0</v>
      </c>
      <c r="W293" s="171">
        <v>0</v>
      </c>
      <c r="X293" s="171">
        <v>0</v>
      </c>
      <c r="Y293" s="171">
        <v>0</v>
      </c>
      <c r="Z293" s="171">
        <v>0</v>
      </c>
      <c r="AA293" s="355">
        <v>0</v>
      </c>
      <c r="AB293" s="355">
        <v>0</v>
      </c>
      <c r="AC293" s="355">
        <v>0</v>
      </c>
      <c r="AD293" s="355">
        <v>0</v>
      </c>
      <c r="AE293" s="355">
        <v>0</v>
      </c>
      <c r="AF293" s="355">
        <v>0</v>
      </c>
      <c r="AG293" s="355">
        <v>0</v>
      </c>
      <c r="AH293" s="355">
        <v>0</v>
      </c>
      <c r="AI293" s="355">
        <v>0</v>
      </c>
      <c r="AJ293" s="355">
        <v>0</v>
      </c>
      <c r="AK293" s="355">
        <v>0</v>
      </c>
      <c r="AL293" s="355">
        <v>0</v>
      </c>
      <c r="AM293" s="355">
        <v>0</v>
      </c>
      <c r="AN293" s="355">
        <v>0</v>
      </c>
    </row>
    <row r="294" spans="1:40" s="171" customFormat="1" x14ac:dyDescent="0.2">
      <c r="A294" s="128" t="s">
        <v>1021</v>
      </c>
      <c r="B294" s="171">
        <v>0.97365999999999997</v>
      </c>
      <c r="C294" s="171">
        <v>0.97365999999999997</v>
      </c>
      <c r="D294" s="171">
        <v>0.97365999999999997</v>
      </c>
      <c r="E294" s="171">
        <v>0.97365999999999997</v>
      </c>
      <c r="F294" s="171">
        <v>0.97365999999999997</v>
      </c>
      <c r="G294" s="171">
        <v>0.97365999999999997</v>
      </c>
      <c r="H294" s="171">
        <v>0.97365999999999997</v>
      </c>
      <c r="I294" s="171">
        <v>0.97365999999999997</v>
      </c>
      <c r="J294" s="171">
        <v>0.97365999999999997</v>
      </c>
      <c r="K294" s="171">
        <v>0.97365999999999997</v>
      </c>
      <c r="L294" s="171">
        <v>0.97365999999999997</v>
      </c>
      <c r="M294" s="356">
        <v>0.97365999999999997</v>
      </c>
      <c r="N294" s="357">
        <v>0.97365999999999997</v>
      </c>
      <c r="O294" s="171">
        <v>0.973414</v>
      </c>
      <c r="P294" s="171">
        <v>0.973414</v>
      </c>
      <c r="Q294" s="171">
        <v>0.973414</v>
      </c>
      <c r="R294" s="171">
        <v>0.973414</v>
      </c>
      <c r="S294" s="171">
        <v>0.973414</v>
      </c>
      <c r="T294" s="171">
        <v>0.973414</v>
      </c>
      <c r="U294" s="171">
        <v>0.973414</v>
      </c>
      <c r="V294" s="171">
        <v>0.973414</v>
      </c>
      <c r="W294" s="171">
        <v>0.973414</v>
      </c>
      <c r="X294" s="171">
        <v>0.973414</v>
      </c>
      <c r="Y294" s="171">
        <v>0.973414</v>
      </c>
      <c r="Z294" s="171">
        <v>0.973414</v>
      </c>
      <c r="AA294" s="355">
        <v>0.973414</v>
      </c>
      <c r="AB294" s="355">
        <v>0.97330000000000005</v>
      </c>
      <c r="AC294" s="355">
        <v>0.97330000000000005</v>
      </c>
      <c r="AD294" s="355">
        <v>0.97330000000000005</v>
      </c>
      <c r="AE294" s="355">
        <v>0.97330000000000005</v>
      </c>
      <c r="AF294" s="355">
        <v>0.97330000000000005</v>
      </c>
      <c r="AG294" s="355">
        <v>0.97330000000000005</v>
      </c>
      <c r="AH294" s="355">
        <v>0.97330000000000005</v>
      </c>
      <c r="AI294" s="355">
        <v>0.97330000000000005</v>
      </c>
      <c r="AJ294" s="355">
        <v>0.97330000000000005</v>
      </c>
      <c r="AK294" s="355">
        <v>0.97330000000000005</v>
      </c>
      <c r="AL294" s="355">
        <v>0.97330000000000005</v>
      </c>
      <c r="AM294" s="355">
        <v>0.97330000000000005</v>
      </c>
      <c r="AN294" s="355">
        <v>0.97330000000000005</v>
      </c>
    </row>
    <row r="295" spans="1:40" s="171" customFormat="1" x14ac:dyDescent="0.2">
      <c r="A295" s="128" t="s">
        <v>1022</v>
      </c>
      <c r="B295" s="171">
        <v>1</v>
      </c>
      <c r="C295" s="171">
        <v>1</v>
      </c>
      <c r="D295" s="171">
        <v>1</v>
      </c>
      <c r="E295" s="171">
        <v>1</v>
      </c>
      <c r="F295" s="171">
        <v>1</v>
      </c>
      <c r="G295" s="171">
        <v>1</v>
      </c>
      <c r="H295" s="171">
        <v>1</v>
      </c>
      <c r="I295" s="171">
        <v>1</v>
      </c>
      <c r="J295" s="171">
        <v>1</v>
      </c>
      <c r="K295" s="171">
        <v>1</v>
      </c>
      <c r="L295" s="171">
        <v>1</v>
      </c>
      <c r="M295" s="356">
        <v>1</v>
      </c>
      <c r="N295" s="357">
        <v>1</v>
      </c>
      <c r="O295" s="171">
        <v>1</v>
      </c>
      <c r="P295" s="171">
        <v>1</v>
      </c>
      <c r="Q295" s="171">
        <v>1</v>
      </c>
      <c r="R295" s="171">
        <v>1</v>
      </c>
      <c r="S295" s="171">
        <v>1</v>
      </c>
      <c r="T295" s="171">
        <v>1</v>
      </c>
      <c r="U295" s="171">
        <v>1</v>
      </c>
      <c r="V295" s="171">
        <v>1</v>
      </c>
      <c r="W295" s="171">
        <v>1</v>
      </c>
      <c r="X295" s="171">
        <v>1</v>
      </c>
      <c r="Y295" s="171">
        <v>1</v>
      </c>
      <c r="Z295" s="171">
        <v>1</v>
      </c>
      <c r="AA295" s="355">
        <v>1</v>
      </c>
      <c r="AB295" s="355">
        <v>1</v>
      </c>
      <c r="AC295" s="355">
        <v>1</v>
      </c>
      <c r="AD295" s="355">
        <v>1</v>
      </c>
      <c r="AE295" s="355">
        <v>1</v>
      </c>
      <c r="AF295" s="355">
        <v>1</v>
      </c>
      <c r="AG295" s="355">
        <v>1</v>
      </c>
      <c r="AH295" s="355">
        <v>1</v>
      </c>
      <c r="AI295" s="355">
        <v>1</v>
      </c>
      <c r="AJ295" s="355">
        <v>1</v>
      </c>
      <c r="AK295" s="355">
        <v>1</v>
      </c>
      <c r="AL295" s="355">
        <v>1</v>
      </c>
      <c r="AM295" s="355">
        <v>1</v>
      </c>
      <c r="AN295" s="355">
        <v>1</v>
      </c>
    </row>
    <row r="296" spans="1:40" s="171" customFormat="1" x14ac:dyDescent="0.2">
      <c r="A296" s="128" t="s">
        <v>1023</v>
      </c>
      <c r="B296" s="171">
        <v>0.97365999999999997</v>
      </c>
      <c r="C296" s="171">
        <v>0.97365999999999997</v>
      </c>
      <c r="D296" s="171">
        <v>0.97365999999999997</v>
      </c>
      <c r="E296" s="171">
        <v>0.97365999999999997</v>
      </c>
      <c r="F296" s="171">
        <v>0.97365999999999997</v>
      </c>
      <c r="G296" s="171">
        <v>0.97365999999999997</v>
      </c>
      <c r="H296" s="171">
        <v>0.97365999999999997</v>
      </c>
      <c r="I296" s="171">
        <v>0.97365999999999997</v>
      </c>
      <c r="J296" s="171">
        <v>0.97365999999999997</v>
      </c>
      <c r="K296" s="171">
        <v>0.97365999999999997</v>
      </c>
      <c r="L296" s="171">
        <v>0.97365999999999997</v>
      </c>
      <c r="M296" s="356">
        <v>0.97365999999999997</v>
      </c>
      <c r="N296" s="357">
        <v>0.97365999999999997</v>
      </c>
      <c r="O296" s="171">
        <v>0.973414</v>
      </c>
      <c r="P296" s="171">
        <v>0.973414</v>
      </c>
      <c r="Q296" s="171">
        <v>0.973414</v>
      </c>
      <c r="R296" s="171">
        <v>0.973414</v>
      </c>
      <c r="S296" s="171">
        <v>0.973414</v>
      </c>
      <c r="T296" s="171">
        <v>0.973414</v>
      </c>
      <c r="U296" s="171">
        <v>0.973414</v>
      </c>
      <c r="V296" s="171">
        <v>0.973414</v>
      </c>
      <c r="W296" s="171">
        <v>0.973414</v>
      </c>
      <c r="X296" s="171">
        <v>0.973414</v>
      </c>
      <c r="Y296" s="171">
        <v>0.973414</v>
      </c>
      <c r="Z296" s="171">
        <v>0.973414</v>
      </c>
      <c r="AA296" s="355">
        <v>0.973414</v>
      </c>
      <c r="AB296" s="355">
        <v>0.97330000000000005</v>
      </c>
      <c r="AC296" s="355">
        <v>0.97330000000000005</v>
      </c>
      <c r="AD296" s="355">
        <v>0.97330000000000005</v>
      </c>
      <c r="AE296" s="355">
        <v>0.97330000000000005</v>
      </c>
      <c r="AF296" s="355">
        <v>0.97330000000000005</v>
      </c>
      <c r="AG296" s="355">
        <v>0.97330000000000005</v>
      </c>
      <c r="AH296" s="355">
        <v>0.97330000000000005</v>
      </c>
      <c r="AI296" s="355">
        <v>0.97330000000000005</v>
      </c>
      <c r="AJ296" s="355">
        <v>0.97330000000000005</v>
      </c>
      <c r="AK296" s="355">
        <v>0.97330000000000005</v>
      </c>
      <c r="AL296" s="355">
        <v>0.97330000000000005</v>
      </c>
      <c r="AM296" s="355">
        <v>0.97330000000000005</v>
      </c>
      <c r="AN296" s="355">
        <v>0.97330000000000005</v>
      </c>
    </row>
    <row r="297" spans="1:40" s="171" customFormat="1" x14ac:dyDescent="0.2">
      <c r="A297" s="128" t="s">
        <v>1024</v>
      </c>
      <c r="B297" s="171">
        <v>1</v>
      </c>
      <c r="C297" s="171">
        <v>1</v>
      </c>
      <c r="D297" s="171">
        <v>1</v>
      </c>
      <c r="E297" s="171">
        <v>1</v>
      </c>
      <c r="F297" s="171">
        <v>1</v>
      </c>
      <c r="G297" s="171">
        <v>1</v>
      </c>
      <c r="H297" s="171">
        <v>1</v>
      </c>
      <c r="I297" s="171">
        <v>1</v>
      </c>
      <c r="J297" s="171">
        <v>1</v>
      </c>
      <c r="K297" s="171">
        <v>1</v>
      </c>
      <c r="L297" s="171">
        <v>1</v>
      </c>
      <c r="M297" s="356">
        <v>1</v>
      </c>
      <c r="N297" s="357">
        <v>1</v>
      </c>
      <c r="O297" s="171">
        <v>1</v>
      </c>
      <c r="P297" s="171">
        <v>1</v>
      </c>
      <c r="Q297" s="171">
        <v>1</v>
      </c>
      <c r="R297" s="171">
        <v>1</v>
      </c>
      <c r="S297" s="171">
        <v>1</v>
      </c>
      <c r="T297" s="171">
        <v>1</v>
      </c>
      <c r="U297" s="171">
        <v>1</v>
      </c>
      <c r="V297" s="171">
        <v>1</v>
      </c>
      <c r="W297" s="171">
        <v>1</v>
      </c>
      <c r="X297" s="171">
        <v>1</v>
      </c>
      <c r="Y297" s="171">
        <v>1</v>
      </c>
      <c r="Z297" s="171">
        <v>1</v>
      </c>
      <c r="AA297" s="355">
        <v>1</v>
      </c>
      <c r="AB297" s="355">
        <v>1</v>
      </c>
      <c r="AC297" s="355">
        <v>1</v>
      </c>
      <c r="AD297" s="355">
        <v>1</v>
      </c>
      <c r="AE297" s="355">
        <v>1</v>
      </c>
      <c r="AF297" s="355">
        <v>1</v>
      </c>
      <c r="AG297" s="355">
        <v>1</v>
      </c>
      <c r="AH297" s="355">
        <v>1</v>
      </c>
      <c r="AI297" s="355">
        <v>1</v>
      </c>
      <c r="AJ297" s="355">
        <v>1</v>
      </c>
      <c r="AK297" s="355">
        <v>1</v>
      </c>
      <c r="AL297" s="355">
        <v>1</v>
      </c>
      <c r="AM297" s="355">
        <v>1</v>
      </c>
      <c r="AN297" s="355">
        <v>1</v>
      </c>
    </row>
    <row r="298" spans="1:40" s="171" customFormat="1" x14ac:dyDescent="0.2">
      <c r="A298" s="128" t="s">
        <v>1025</v>
      </c>
      <c r="B298" s="171">
        <v>1</v>
      </c>
      <c r="C298" s="171">
        <v>1</v>
      </c>
      <c r="D298" s="171">
        <v>1</v>
      </c>
      <c r="E298" s="171">
        <v>1</v>
      </c>
      <c r="F298" s="171">
        <v>1</v>
      </c>
      <c r="G298" s="171">
        <v>1</v>
      </c>
      <c r="H298" s="171">
        <v>1</v>
      </c>
      <c r="I298" s="171">
        <v>1</v>
      </c>
      <c r="J298" s="171">
        <v>1</v>
      </c>
      <c r="K298" s="171">
        <v>1</v>
      </c>
      <c r="L298" s="171">
        <v>1</v>
      </c>
      <c r="M298" s="356">
        <v>1</v>
      </c>
      <c r="N298" s="357">
        <v>1</v>
      </c>
      <c r="O298" s="171">
        <v>1</v>
      </c>
      <c r="P298" s="171">
        <v>1</v>
      </c>
      <c r="Q298" s="171">
        <v>1</v>
      </c>
      <c r="R298" s="171">
        <v>1</v>
      </c>
      <c r="S298" s="171">
        <v>1</v>
      </c>
      <c r="T298" s="171">
        <v>1</v>
      </c>
      <c r="U298" s="171">
        <v>1</v>
      </c>
      <c r="V298" s="171">
        <v>1</v>
      </c>
      <c r="W298" s="171">
        <v>1</v>
      </c>
      <c r="X298" s="171">
        <v>1</v>
      </c>
      <c r="Y298" s="171">
        <v>1</v>
      </c>
      <c r="Z298" s="171">
        <v>1</v>
      </c>
      <c r="AA298" s="355">
        <v>1</v>
      </c>
      <c r="AB298" s="355">
        <v>1</v>
      </c>
      <c r="AC298" s="355">
        <v>1</v>
      </c>
      <c r="AD298" s="355">
        <v>1</v>
      </c>
      <c r="AE298" s="355">
        <v>1</v>
      </c>
      <c r="AF298" s="355">
        <v>1</v>
      </c>
      <c r="AG298" s="355">
        <v>1</v>
      </c>
      <c r="AH298" s="355">
        <v>1</v>
      </c>
      <c r="AI298" s="355">
        <v>1</v>
      </c>
      <c r="AJ298" s="355">
        <v>1</v>
      </c>
      <c r="AK298" s="355">
        <v>1</v>
      </c>
      <c r="AL298" s="355">
        <v>1</v>
      </c>
      <c r="AM298" s="355">
        <v>1</v>
      </c>
      <c r="AN298" s="355">
        <v>1</v>
      </c>
    </row>
    <row r="299" spans="1:40" s="171" customFormat="1" x14ac:dyDescent="0.2">
      <c r="A299" s="128" t="s">
        <v>1026</v>
      </c>
      <c r="B299" s="171">
        <v>1</v>
      </c>
      <c r="C299" s="171">
        <v>1</v>
      </c>
      <c r="D299" s="171">
        <v>1</v>
      </c>
      <c r="E299" s="171">
        <v>1</v>
      </c>
      <c r="F299" s="171">
        <v>1</v>
      </c>
      <c r="G299" s="171">
        <v>1</v>
      </c>
      <c r="H299" s="171">
        <v>1</v>
      </c>
      <c r="I299" s="171">
        <v>1</v>
      </c>
      <c r="J299" s="171">
        <v>1</v>
      </c>
      <c r="K299" s="171">
        <v>1</v>
      </c>
      <c r="L299" s="171">
        <v>1</v>
      </c>
      <c r="M299" s="356">
        <v>1</v>
      </c>
      <c r="N299" s="357">
        <v>1</v>
      </c>
      <c r="O299" s="171">
        <v>1</v>
      </c>
      <c r="P299" s="171">
        <v>1</v>
      </c>
      <c r="Q299" s="171">
        <v>1</v>
      </c>
      <c r="R299" s="171">
        <v>1</v>
      </c>
      <c r="S299" s="171">
        <v>1</v>
      </c>
      <c r="T299" s="171">
        <v>1</v>
      </c>
      <c r="U299" s="171">
        <v>1</v>
      </c>
      <c r="V299" s="171">
        <v>1</v>
      </c>
      <c r="W299" s="171">
        <v>1</v>
      </c>
      <c r="X299" s="171">
        <v>1</v>
      </c>
      <c r="Y299" s="171">
        <v>1</v>
      </c>
      <c r="Z299" s="171">
        <v>1</v>
      </c>
      <c r="AA299" s="355">
        <v>1</v>
      </c>
      <c r="AB299" s="355">
        <v>1</v>
      </c>
      <c r="AC299" s="355">
        <v>1</v>
      </c>
      <c r="AD299" s="355">
        <v>1</v>
      </c>
      <c r="AE299" s="355">
        <v>1</v>
      </c>
      <c r="AF299" s="355">
        <v>1</v>
      </c>
      <c r="AG299" s="355">
        <v>1</v>
      </c>
      <c r="AH299" s="355">
        <v>1</v>
      </c>
      <c r="AI299" s="355">
        <v>1</v>
      </c>
      <c r="AJ299" s="355">
        <v>1</v>
      </c>
      <c r="AK299" s="355">
        <v>1</v>
      </c>
      <c r="AL299" s="355">
        <v>1</v>
      </c>
      <c r="AM299" s="355">
        <v>1</v>
      </c>
      <c r="AN299" s="355">
        <v>1</v>
      </c>
    </row>
    <row r="300" spans="1:40" s="171" customFormat="1" x14ac:dyDescent="0.2">
      <c r="A300" s="128" t="s">
        <v>1027</v>
      </c>
      <c r="B300" s="171">
        <v>1</v>
      </c>
      <c r="C300" s="171">
        <v>1</v>
      </c>
      <c r="D300" s="171">
        <v>1</v>
      </c>
      <c r="E300" s="171">
        <v>1</v>
      </c>
      <c r="F300" s="171">
        <v>1</v>
      </c>
      <c r="G300" s="171">
        <v>1</v>
      </c>
      <c r="H300" s="171">
        <v>1</v>
      </c>
      <c r="I300" s="171">
        <v>1</v>
      </c>
      <c r="J300" s="171">
        <v>1</v>
      </c>
      <c r="K300" s="171">
        <v>1</v>
      </c>
      <c r="L300" s="171">
        <v>1</v>
      </c>
      <c r="M300" s="356">
        <v>1</v>
      </c>
      <c r="N300" s="357">
        <v>1</v>
      </c>
      <c r="O300" s="171">
        <v>1</v>
      </c>
      <c r="P300" s="171">
        <v>1</v>
      </c>
      <c r="Q300" s="171">
        <v>1</v>
      </c>
      <c r="R300" s="171">
        <v>1</v>
      </c>
      <c r="S300" s="171">
        <v>1</v>
      </c>
      <c r="T300" s="171">
        <v>1</v>
      </c>
      <c r="U300" s="171">
        <v>1</v>
      </c>
      <c r="V300" s="171">
        <v>1</v>
      </c>
      <c r="W300" s="171">
        <v>1</v>
      </c>
      <c r="X300" s="171">
        <v>1</v>
      </c>
      <c r="Y300" s="171">
        <v>1</v>
      </c>
      <c r="Z300" s="171">
        <v>1</v>
      </c>
      <c r="AA300" s="355">
        <v>1</v>
      </c>
      <c r="AB300" s="355">
        <v>1</v>
      </c>
      <c r="AC300" s="355">
        <v>1</v>
      </c>
      <c r="AD300" s="355">
        <v>1</v>
      </c>
      <c r="AE300" s="355">
        <v>1</v>
      </c>
      <c r="AF300" s="355">
        <v>1</v>
      </c>
      <c r="AG300" s="355">
        <v>1</v>
      </c>
      <c r="AH300" s="355">
        <v>1</v>
      </c>
      <c r="AI300" s="355">
        <v>1</v>
      </c>
      <c r="AJ300" s="355">
        <v>1</v>
      </c>
      <c r="AK300" s="355">
        <v>1</v>
      </c>
      <c r="AL300" s="355">
        <v>1</v>
      </c>
      <c r="AM300" s="355">
        <v>1</v>
      </c>
      <c r="AN300" s="355">
        <v>1</v>
      </c>
    </row>
    <row r="301" spans="1:40" x14ac:dyDescent="0.2">
      <c r="A301" s="27" t="s">
        <v>1028</v>
      </c>
      <c r="B301" s="164">
        <v>1000</v>
      </c>
      <c r="C301" s="164">
        <v>1000</v>
      </c>
      <c r="D301" s="164">
        <v>1000</v>
      </c>
      <c r="E301" s="164">
        <v>1000</v>
      </c>
      <c r="F301" s="164">
        <v>1000</v>
      </c>
      <c r="G301" s="164">
        <v>1000</v>
      </c>
      <c r="H301" s="164">
        <v>1000</v>
      </c>
      <c r="I301" s="164">
        <v>1000</v>
      </c>
      <c r="J301" s="164">
        <v>1000</v>
      </c>
      <c r="K301" s="164">
        <v>1000</v>
      </c>
      <c r="L301" s="164">
        <v>1000</v>
      </c>
      <c r="M301" s="356">
        <v>1000</v>
      </c>
      <c r="N301" s="357">
        <v>1000</v>
      </c>
      <c r="O301" s="164">
        <v>1000</v>
      </c>
      <c r="P301" s="164">
        <v>1000</v>
      </c>
      <c r="Q301" s="164">
        <v>1000</v>
      </c>
      <c r="R301" s="164">
        <v>1000</v>
      </c>
      <c r="S301" s="164">
        <v>1000</v>
      </c>
      <c r="T301" s="164">
        <v>1000</v>
      </c>
      <c r="U301" s="164">
        <v>1000</v>
      </c>
      <c r="V301" s="164">
        <v>1000</v>
      </c>
      <c r="W301" s="164">
        <v>1000</v>
      </c>
      <c r="X301" s="164">
        <v>1000</v>
      </c>
      <c r="Y301" s="164">
        <v>1000</v>
      </c>
      <c r="Z301" s="164">
        <v>1000</v>
      </c>
      <c r="AA301" s="355">
        <v>1000</v>
      </c>
      <c r="AB301" s="355">
        <v>1000</v>
      </c>
      <c r="AC301" s="355">
        <v>1000</v>
      </c>
      <c r="AD301" s="355">
        <v>1000</v>
      </c>
      <c r="AE301" s="355">
        <v>1000</v>
      </c>
      <c r="AF301" s="355">
        <v>1000</v>
      </c>
      <c r="AG301" s="355">
        <v>1000</v>
      </c>
      <c r="AH301" s="355">
        <v>1000</v>
      </c>
      <c r="AI301" s="355">
        <v>1000</v>
      </c>
      <c r="AJ301" s="355">
        <v>1000</v>
      </c>
      <c r="AK301" s="355">
        <v>1000</v>
      </c>
      <c r="AL301" s="355">
        <v>1000</v>
      </c>
      <c r="AM301" s="355">
        <v>1000</v>
      </c>
      <c r="AN301" s="355">
        <v>1000</v>
      </c>
    </row>
    <row r="302" spans="1:40" s="171" customFormat="1" x14ac:dyDescent="0.2">
      <c r="A302" s="345" t="s">
        <v>1029</v>
      </c>
      <c r="B302" s="171">
        <v>1</v>
      </c>
      <c r="C302" s="171">
        <v>1</v>
      </c>
      <c r="D302" s="171">
        <v>1</v>
      </c>
      <c r="E302" s="171">
        <v>1</v>
      </c>
      <c r="F302" s="171">
        <v>1</v>
      </c>
      <c r="G302" s="171">
        <v>1</v>
      </c>
      <c r="H302" s="171">
        <v>1</v>
      </c>
      <c r="I302" s="171">
        <v>1</v>
      </c>
      <c r="J302" s="171">
        <v>1</v>
      </c>
      <c r="K302" s="171">
        <v>1</v>
      </c>
      <c r="L302" s="171">
        <v>1</v>
      </c>
      <c r="M302" s="356">
        <v>1</v>
      </c>
      <c r="N302" s="357">
        <v>1</v>
      </c>
      <c r="O302" s="171">
        <v>1</v>
      </c>
      <c r="P302" s="171">
        <v>1</v>
      </c>
      <c r="Q302" s="171">
        <v>1</v>
      </c>
      <c r="R302" s="171">
        <v>1</v>
      </c>
      <c r="S302" s="171">
        <v>1</v>
      </c>
      <c r="T302" s="171">
        <v>1</v>
      </c>
      <c r="U302" s="171">
        <v>1</v>
      </c>
      <c r="V302" s="171">
        <v>1</v>
      </c>
      <c r="W302" s="171">
        <v>1</v>
      </c>
      <c r="X302" s="171">
        <v>1</v>
      </c>
      <c r="Y302" s="171">
        <v>1</v>
      </c>
      <c r="Z302" s="171">
        <v>1</v>
      </c>
      <c r="AA302" s="355">
        <v>1</v>
      </c>
      <c r="AB302" s="355">
        <v>1</v>
      </c>
      <c r="AC302" s="355">
        <v>1</v>
      </c>
      <c r="AD302" s="355">
        <v>1</v>
      </c>
      <c r="AE302" s="355">
        <v>1</v>
      </c>
      <c r="AF302" s="355">
        <v>1</v>
      </c>
      <c r="AG302" s="355">
        <v>1</v>
      </c>
      <c r="AH302" s="355">
        <v>1</v>
      </c>
      <c r="AI302" s="355">
        <v>1</v>
      </c>
      <c r="AJ302" s="355">
        <v>1</v>
      </c>
      <c r="AK302" s="355">
        <v>1</v>
      </c>
      <c r="AL302" s="355">
        <v>1</v>
      </c>
      <c r="AM302" s="355">
        <v>1</v>
      </c>
      <c r="AN302" s="355">
        <v>1</v>
      </c>
    </row>
    <row r="303" spans="1:40" s="171" customFormat="1" x14ac:dyDescent="0.2">
      <c r="A303" s="128" t="s">
        <v>1030</v>
      </c>
      <c r="B303" s="171">
        <v>1</v>
      </c>
      <c r="C303" s="171">
        <v>1</v>
      </c>
      <c r="D303" s="171">
        <v>1</v>
      </c>
      <c r="E303" s="171">
        <v>1</v>
      </c>
      <c r="F303" s="171">
        <v>1</v>
      </c>
      <c r="G303" s="171">
        <v>1</v>
      </c>
      <c r="H303" s="171">
        <v>1</v>
      </c>
      <c r="I303" s="171">
        <v>1</v>
      </c>
      <c r="J303" s="171">
        <v>1</v>
      </c>
      <c r="K303" s="171">
        <v>1</v>
      </c>
      <c r="L303" s="171">
        <v>1</v>
      </c>
      <c r="M303" s="356">
        <v>1</v>
      </c>
      <c r="N303" s="357">
        <v>1</v>
      </c>
      <c r="O303" s="171">
        <v>1</v>
      </c>
      <c r="P303" s="171">
        <v>1</v>
      </c>
      <c r="Q303" s="171">
        <v>1</v>
      </c>
      <c r="R303" s="171">
        <v>1</v>
      </c>
      <c r="S303" s="171">
        <v>1</v>
      </c>
      <c r="T303" s="171">
        <v>1</v>
      </c>
      <c r="U303" s="171">
        <v>1</v>
      </c>
      <c r="V303" s="171">
        <v>1</v>
      </c>
      <c r="W303" s="171">
        <v>1</v>
      </c>
      <c r="X303" s="171">
        <v>1</v>
      </c>
      <c r="Y303" s="171">
        <v>1</v>
      </c>
      <c r="Z303" s="171">
        <v>1</v>
      </c>
      <c r="AA303" s="355">
        <v>1</v>
      </c>
      <c r="AB303" s="355">
        <v>1</v>
      </c>
      <c r="AC303" s="355">
        <v>1</v>
      </c>
      <c r="AD303" s="355">
        <v>1</v>
      </c>
      <c r="AE303" s="355">
        <v>1</v>
      </c>
      <c r="AF303" s="355">
        <v>1</v>
      </c>
      <c r="AG303" s="355">
        <v>1</v>
      </c>
      <c r="AH303" s="355">
        <v>1</v>
      </c>
      <c r="AI303" s="355">
        <v>1</v>
      </c>
      <c r="AJ303" s="355">
        <v>1</v>
      </c>
      <c r="AK303" s="355">
        <v>1</v>
      </c>
      <c r="AL303" s="355">
        <v>1</v>
      </c>
      <c r="AM303" s="355">
        <v>1</v>
      </c>
      <c r="AN303" s="355">
        <v>1</v>
      </c>
    </row>
    <row r="304" spans="1:40" s="171" customFormat="1" x14ac:dyDescent="0.2">
      <c r="A304" s="172" t="s">
        <v>1031</v>
      </c>
      <c r="B304" s="171">
        <v>0</v>
      </c>
      <c r="C304" s="171">
        <v>0</v>
      </c>
      <c r="D304" s="171">
        <v>0</v>
      </c>
      <c r="E304" s="171">
        <v>0</v>
      </c>
      <c r="F304" s="171">
        <v>0</v>
      </c>
      <c r="G304" s="171">
        <v>0</v>
      </c>
      <c r="H304" s="171">
        <v>0</v>
      </c>
      <c r="I304" s="171">
        <v>0</v>
      </c>
      <c r="J304" s="171">
        <v>0</v>
      </c>
      <c r="K304" s="171">
        <v>0</v>
      </c>
      <c r="L304" s="171">
        <v>0</v>
      </c>
      <c r="M304" s="310">
        <v>0</v>
      </c>
      <c r="N304" s="357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171">
        <v>0</v>
      </c>
      <c r="V304" s="171">
        <v>0</v>
      </c>
      <c r="W304" s="171">
        <v>0</v>
      </c>
      <c r="X304" s="171">
        <v>0</v>
      </c>
      <c r="Y304" s="171">
        <v>0</v>
      </c>
      <c r="Z304" s="171">
        <v>0</v>
      </c>
      <c r="AA304" s="355">
        <v>0</v>
      </c>
      <c r="AB304" s="355">
        <v>0</v>
      </c>
      <c r="AC304" s="355">
        <v>0</v>
      </c>
      <c r="AD304" s="355">
        <v>0</v>
      </c>
      <c r="AE304" s="355">
        <v>0</v>
      </c>
      <c r="AF304" s="355">
        <v>0</v>
      </c>
      <c r="AG304" s="355">
        <v>0</v>
      </c>
      <c r="AH304" s="355">
        <v>0</v>
      </c>
      <c r="AI304" s="355">
        <v>0</v>
      </c>
      <c r="AJ304" s="355">
        <v>0</v>
      </c>
      <c r="AK304" s="355">
        <v>0</v>
      </c>
      <c r="AL304" s="355">
        <v>0</v>
      </c>
      <c r="AM304" s="355">
        <v>0</v>
      </c>
      <c r="AN304" s="355">
        <v>0</v>
      </c>
    </row>
    <row r="305" spans="1:40" x14ac:dyDescent="0.2">
      <c r="A305" s="27" t="s">
        <v>1032</v>
      </c>
      <c r="N305" s="357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</row>
    <row r="306" spans="1:40" s="171" customFormat="1" x14ac:dyDescent="0.2">
      <c r="A306" s="128" t="s">
        <v>1033</v>
      </c>
      <c r="B306" s="171">
        <v>0</v>
      </c>
      <c r="C306" s="171">
        <v>0</v>
      </c>
      <c r="D306" s="171">
        <v>0</v>
      </c>
      <c r="E306" s="171">
        <v>0</v>
      </c>
      <c r="F306" s="171">
        <v>0</v>
      </c>
      <c r="G306" s="171">
        <v>0</v>
      </c>
      <c r="H306" s="171">
        <v>0</v>
      </c>
      <c r="I306" s="171">
        <v>0</v>
      </c>
      <c r="J306" s="171">
        <v>0</v>
      </c>
      <c r="K306" s="171">
        <v>0</v>
      </c>
      <c r="L306" s="171">
        <v>0</v>
      </c>
      <c r="M306" s="310">
        <v>0</v>
      </c>
      <c r="N306" s="357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171">
        <v>0</v>
      </c>
      <c r="V306" s="171">
        <v>0</v>
      </c>
      <c r="W306" s="171">
        <v>0</v>
      </c>
      <c r="X306" s="171">
        <v>0</v>
      </c>
      <c r="Y306" s="171">
        <v>0</v>
      </c>
      <c r="Z306" s="171">
        <v>0</v>
      </c>
      <c r="AA306" s="355">
        <v>0</v>
      </c>
      <c r="AB306" s="355">
        <v>0</v>
      </c>
      <c r="AC306" s="355">
        <v>0</v>
      </c>
      <c r="AD306" s="355">
        <v>0</v>
      </c>
      <c r="AE306" s="355">
        <v>0</v>
      </c>
      <c r="AF306" s="355">
        <v>0</v>
      </c>
      <c r="AG306" s="355">
        <v>0</v>
      </c>
      <c r="AH306" s="355">
        <v>0</v>
      </c>
      <c r="AI306" s="355">
        <v>0</v>
      </c>
      <c r="AJ306" s="355">
        <v>0</v>
      </c>
      <c r="AK306" s="355">
        <v>0</v>
      </c>
      <c r="AL306" s="355">
        <v>0</v>
      </c>
      <c r="AM306" s="355">
        <v>0</v>
      </c>
      <c r="AN306" s="355">
        <v>0</v>
      </c>
    </row>
    <row r="307" spans="1:40" s="171" customFormat="1" x14ac:dyDescent="0.2">
      <c r="A307" s="128" t="s">
        <v>1034</v>
      </c>
      <c r="B307" s="171">
        <v>0.97365999999999997</v>
      </c>
      <c r="C307" s="171">
        <v>0.97365999999999997</v>
      </c>
      <c r="D307" s="171">
        <v>0.97365999999999997</v>
      </c>
      <c r="E307" s="171">
        <v>0.97365999999999997</v>
      </c>
      <c r="F307" s="171">
        <v>0.97365999999999997</v>
      </c>
      <c r="G307" s="171">
        <v>0.97365999999999997</v>
      </c>
      <c r="H307" s="171">
        <v>0.97365999999999997</v>
      </c>
      <c r="I307" s="171">
        <v>0.97365999999999997</v>
      </c>
      <c r="J307" s="171">
        <v>0.97365999999999997</v>
      </c>
      <c r="K307" s="171">
        <v>0.97365999999999997</v>
      </c>
      <c r="L307" s="171">
        <v>0.97365999999999997</v>
      </c>
      <c r="M307" s="310">
        <v>0.97365999999999997</v>
      </c>
      <c r="N307" s="357">
        <v>0.97365999999999997</v>
      </c>
      <c r="O307" s="171">
        <v>0.973414</v>
      </c>
      <c r="P307" s="171">
        <v>0.973414</v>
      </c>
      <c r="Q307" s="171">
        <v>0.973414</v>
      </c>
      <c r="R307" s="171">
        <v>0.973414</v>
      </c>
      <c r="S307" s="171">
        <v>0.973414</v>
      </c>
      <c r="T307" s="171">
        <v>0.973414</v>
      </c>
      <c r="U307" s="171">
        <v>0.973414</v>
      </c>
      <c r="V307" s="171">
        <v>0.973414</v>
      </c>
      <c r="W307" s="171">
        <v>0.973414</v>
      </c>
      <c r="X307" s="171">
        <v>0.973414</v>
      </c>
      <c r="Y307" s="171">
        <v>0.973414</v>
      </c>
      <c r="Z307" s="171">
        <v>0.973414</v>
      </c>
      <c r="AA307" s="355">
        <v>0.973414</v>
      </c>
      <c r="AB307" s="355">
        <v>0.97330000000000005</v>
      </c>
      <c r="AC307" s="355">
        <v>0.97330000000000005</v>
      </c>
      <c r="AD307" s="355">
        <v>0.97330000000000005</v>
      </c>
      <c r="AE307" s="355">
        <v>0.97330000000000005</v>
      </c>
      <c r="AF307" s="355">
        <v>0.97330000000000005</v>
      </c>
      <c r="AG307" s="355">
        <v>0.97330000000000005</v>
      </c>
      <c r="AH307" s="355">
        <v>0.97330000000000005</v>
      </c>
      <c r="AI307" s="355">
        <v>0.97330000000000005</v>
      </c>
      <c r="AJ307" s="355">
        <v>0.97330000000000005</v>
      </c>
      <c r="AK307" s="355">
        <v>0.97330000000000005</v>
      </c>
      <c r="AL307" s="355">
        <v>0.97330000000000005</v>
      </c>
      <c r="AM307" s="355">
        <v>0.97330000000000005</v>
      </c>
      <c r="AN307" s="355">
        <v>0.97330000000000005</v>
      </c>
    </row>
    <row r="308" spans="1:40" s="171" customFormat="1" x14ac:dyDescent="0.2">
      <c r="A308" s="172" t="s">
        <v>1035</v>
      </c>
      <c r="B308" s="171">
        <v>0</v>
      </c>
      <c r="C308" s="171">
        <v>0</v>
      </c>
      <c r="D308" s="171">
        <v>0</v>
      </c>
      <c r="E308" s="171">
        <v>0</v>
      </c>
      <c r="F308" s="171">
        <v>0</v>
      </c>
      <c r="G308" s="171">
        <v>0</v>
      </c>
      <c r="H308" s="171">
        <v>0</v>
      </c>
      <c r="I308" s="171">
        <v>0</v>
      </c>
      <c r="J308" s="171">
        <v>0</v>
      </c>
      <c r="K308" s="171">
        <v>0</v>
      </c>
      <c r="L308" s="171">
        <v>0</v>
      </c>
      <c r="M308" s="310">
        <v>0</v>
      </c>
      <c r="N308" s="357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171">
        <v>0</v>
      </c>
      <c r="V308" s="171">
        <v>0</v>
      </c>
      <c r="W308" s="171">
        <v>0</v>
      </c>
      <c r="X308" s="171">
        <v>0</v>
      </c>
      <c r="Y308" s="171">
        <v>0</v>
      </c>
      <c r="Z308" s="171">
        <v>0</v>
      </c>
      <c r="AA308" s="355">
        <v>0</v>
      </c>
      <c r="AB308" s="355">
        <v>0</v>
      </c>
      <c r="AC308" s="355">
        <v>0</v>
      </c>
      <c r="AD308" s="355">
        <v>0</v>
      </c>
      <c r="AE308" s="355">
        <v>0</v>
      </c>
      <c r="AF308" s="355">
        <v>0</v>
      </c>
      <c r="AG308" s="355">
        <v>0</v>
      </c>
      <c r="AH308" s="355">
        <v>0</v>
      </c>
      <c r="AI308" s="355">
        <v>0</v>
      </c>
      <c r="AJ308" s="355">
        <v>0</v>
      </c>
      <c r="AK308" s="355">
        <v>0</v>
      </c>
      <c r="AL308" s="355">
        <v>0</v>
      </c>
      <c r="AM308" s="355">
        <v>0</v>
      </c>
      <c r="AN308" s="355">
        <v>0</v>
      </c>
    </row>
    <row r="309" spans="1:40" x14ac:dyDescent="0.2">
      <c r="A309" s="27" t="s">
        <v>1036</v>
      </c>
      <c r="N309" s="357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</row>
    <row r="310" spans="1:40" x14ac:dyDescent="0.2">
      <c r="A310" s="30" t="s">
        <v>1037</v>
      </c>
      <c r="N310" s="357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</row>
    <row r="311" spans="1:40" s="171" customFormat="1" x14ac:dyDescent="0.2">
      <c r="A311" s="128" t="s">
        <v>1038</v>
      </c>
      <c r="B311" s="171">
        <v>0</v>
      </c>
      <c r="C311" s="171">
        <v>0</v>
      </c>
      <c r="D311" s="171">
        <v>0</v>
      </c>
      <c r="E311" s="171">
        <v>0</v>
      </c>
      <c r="F311" s="171">
        <v>0</v>
      </c>
      <c r="G311" s="171">
        <v>0</v>
      </c>
      <c r="H311" s="171">
        <v>0</v>
      </c>
      <c r="I311" s="171">
        <v>0</v>
      </c>
      <c r="J311" s="171">
        <v>0</v>
      </c>
      <c r="K311" s="171">
        <v>0</v>
      </c>
      <c r="L311" s="171">
        <v>0</v>
      </c>
      <c r="M311" s="310">
        <v>0</v>
      </c>
      <c r="N311" s="357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171">
        <v>0</v>
      </c>
      <c r="V311" s="171">
        <v>0</v>
      </c>
      <c r="W311" s="171">
        <v>0</v>
      </c>
      <c r="X311" s="171">
        <v>0</v>
      </c>
      <c r="Y311" s="171">
        <v>0</v>
      </c>
      <c r="Z311" s="171">
        <v>0</v>
      </c>
      <c r="AA311" s="355">
        <v>0</v>
      </c>
      <c r="AB311" s="355">
        <v>0</v>
      </c>
      <c r="AC311" s="355">
        <v>0</v>
      </c>
      <c r="AD311" s="355">
        <v>0</v>
      </c>
      <c r="AE311" s="355">
        <v>0</v>
      </c>
      <c r="AF311" s="355">
        <v>0</v>
      </c>
      <c r="AG311" s="355">
        <v>0</v>
      </c>
      <c r="AH311" s="355">
        <v>0</v>
      </c>
      <c r="AI311" s="355">
        <v>0</v>
      </c>
      <c r="AJ311" s="355">
        <v>0</v>
      </c>
      <c r="AK311" s="355">
        <v>0</v>
      </c>
      <c r="AL311" s="355">
        <v>0</v>
      </c>
      <c r="AM311" s="355">
        <v>0</v>
      </c>
      <c r="AN311" s="355">
        <v>0</v>
      </c>
    </row>
    <row r="312" spans="1:40" s="171" customFormat="1" x14ac:dyDescent="0.2">
      <c r="A312" s="128" t="s">
        <v>1039</v>
      </c>
      <c r="B312" s="171">
        <v>0</v>
      </c>
      <c r="C312" s="171">
        <v>0</v>
      </c>
      <c r="D312" s="171">
        <v>0</v>
      </c>
      <c r="E312" s="171">
        <v>0</v>
      </c>
      <c r="F312" s="171">
        <v>0</v>
      </c>
      <c r="G312" s="171">
        <v>0</v>
      </c>
      <c r="H312" s="171">
        <v>0</v>
      </c>
      <c r="I312" s="171">
        <v>0</v>
      </c>
      <c r="J312" s="171">
        <v>0</v>
      </c>
      <c r="K312" s="171">
        <v>0</v>
      </c>
      <c r="L312" s="171">
        <v>0</v>
      </c>
      <c r="M312" s="310">
        <v>0</v>
      </c>
      <c r="N312" s="357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171">
        <v>0</v>
      </c>
      <c r="V312" s="171">
        <v>0</v>
      </c>
      <c r="W312" s="171">
        <v>0</v>
      </c>
      <c r="X312" s="171">
        <v>0</v>
      </c>
      <c r="Y312" s="171">
        <v>0</v>
      </c>
      <c r="Z312" s="171">
        <v>0</v>
      </c>
      <c r="AA312" s="355">
        <v>0</v>
      </c>
      <c r="AB312" s="355">
        <v>0</v>
      </c>
      <c r="AC312" s="355">
        <v>0</v>
      </c>
      <c r="AD312" s="355">
        <v>0</v>
      </c>
      <c r="AE312" s="355">
        <v>0</v>
      </c>
      <c r="AF312" s="355">
        <v>0</v>
      </c>
      <c r="AG312" s="355">
        <v>0</v>
      </c>
      <c r="AH312" s="355">
        <v>0</v>
      </c>
      <c r="AI312" s="355">
        <v>0</v>
      </c>
      <c r="AJ312" s="355">
        <v>0</v>
      </c>
      <c r="AK312" s="355">
        <v>0</v>
      </c>
      <c r="AL312" s="355">
        <v>0</v>
      </c>
      <c r="AM312" s="355">
        <v>0</v>
      </c>
      <c r="AN312" s="355">
        <v>0</v>
      </c>
    </row>
    <row r="313" spans="1:40" s="171" customFormat="1" x14ac:dyDescent="0.2">
      <c r="A313" s="128" t="s">
        <v>1040</v>
      </c>
      <c r="B313" s="171">
        <v>0</v>
      </c>
      <c r="C313" s="171">
        <v>0</v>
      </c>
      <c r="D313" s="171">
        <v>0</v>
      </c>
      <c r="E313" s="171">
        <v>0</v>
      </c>
      <c r="F313" s="171">
        <v>0</v>
      </c>
      <c r="G313" s="171">
        <v>0</v>
      </c>
      <c r="H313" s="171">
        <v>0</v>
      </c>
      <c r="I313" s="171">
        <v>0</v>
      </c>
      <c r="J313" s="171">
        <v>0</v>
      </c>
      <c r="K313" s="171">
        <v>0</v>
      </c>
      <c r="L313" s="171">
        <v>0</v>
      </c>
      <c r="M313" s="310">
        <v>0</v>
      </c>
      <c r="N313" s="357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171">
        <v>0</v>
      </c>
      <c r="V313" s="171">
        <v>0</v>
      </c>
      <c r="W313" s="171">
        <v>0</v>
      </c>
      <c r="X313" s="171">
        <v>0</v>
      </c>
      <c r="Y313" s="171">
        <v>0</v>
      </c>
      <c r="Z313" s="171">
        <v>0</v>
      </c>
      <c r="AA313" s="355">
        <v>0</v>
      </c>
      <c r="AB313" s="355">
        <v>0</v>
      </c>
      <c r="AC313" s="355">
        <v>0</v>
      </c>
      <c r="AD313" s="355">
        <v>0</v>
      </c>
      <c r="AE313" s="355">
        <v>0</v>
      </c>
      <c r="AF313" s="355">
        <v>0</v>
      </c>
      <c r="AG313" s="355">
        <v>0</v>
      </c>
      <c r="AH313" s="355">
        <v>0</v>
      </c>
      <c r="AI313" s="355">
        <v>0</v>
      </c>
      <c r="AJ313" s="355">
        <v>0</v>
      </c>
      <c r="AK313" s="355">
        <v>0</v>
      </c>
      <c r="AL313" s="355">
        <v>0</v>
      </c>
      <c r="AM313" s="355">
        <v>0</v>
      </c>
      <c r="AN313" s="355">
        <v>0</v>
      </c>
    </row>
    <row r="314" spans="1:40" s="171" customFormat="1" x14ac:dyDescent="0.2">
      <c r="A314" s="128" t="s">
        <v>1041</v>
      </c>
      <c r="B314" s="171">
        <v>0</v>
      </c>
      <c r="C314" s="171">
        <v>0</v>
      </c>
      <c r="D314" s="171">
        <v>0</v>
      </c>
      <c r="E314" s="171">
        <v>0</v>
      </c>
      <c r="F314" s="171">
        <v>0</v>
      </c>
      <c r="G314" s="171">
        <v>0</v>
      </c>
      <c r="H314" s="171">
        <v>0</v>
      </c>
      <c r="I314" s="171">
        <v>0</v>
      </c>
      <c r="J314" s="171">
        <v>0</v>
      </c>
      <c r="K314" s="171">
        <v>0</v>
      </c>
      <c r="L314" s="171">
        <v>0</v>
      </c>
      <c r="M314" s="310">
        <v>0</v>
      </c>
      <c r="N314" s="357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171">
        <v>0</v>
      </c>
      <c r="V314" s="171">
        <v>0</v>
      </c>
      <c r="W314" s="171">
        <v>0</v>
      </c>
      <c r="X314" s="171">
        <v>0</v>
      </c>
      <c r="Y314" s="171">
        <v>0</v>
      </c>
      <c r="Z314" s="171">
        <v>0</v>
      </c>
      <c r="AA314" s="355">
        <v>0</v>
      </c>
      <c r="AB314" s="355">
        <v>0</v>
      </c>
      <c r="AC314" s="355">
        <v>0</v>
      </c>
      <c r="AD314" s="355">
        <v>0</v>
      </c>
      <c r="AE314" s="355">
        <v>0</v>
      </c>
      <c r="AF314" s="355">
        <v>0</v>
      </c>
      <c r="AG314" s="355">
        <v>0</v>
      </c>
      <c r="AH314" s="355">
        <v>0</v>
      </c>
      <c r="AI314" s="355">
        <v>0</v>
      </c>
      <c r="AJ314" s="355">
        <v>0</v>
      </c>
      <c r="AK314" s="355">
        <v>0</v>
      </c>
      <c r="AL314" s="355">
        <v>0</v>
      </c>
      <c r="AM314" s="355">
        <v>0</v>
      </c>
      <c r="AN314" s="355">
        <v>0</v>
      </c>
    </row>
    <row r="315" spans="1:40" s="171" customFormat="1" x14ac:dyDescent="0.2">
      <c r="A315" s="128" t="s">
        <v>1042</v>
      </c>
      <c r="B315" s="171">
        <v>0</v>
      </c>
      <c r="C315" s="171">
        <v>0</v>
      </c>
      <c r="D315" s="171">
        <v>0</v>
      </c>
      <c r="E315" s="171">
        <v>0</v>
      </c>
      <c r="F315" s="171">
        <v>0</v>
      </c>
      <c r="G315" s="171">
        <v>0</v>
      </c>
      <c r="H315" s="171">
        <v>0</v>
      </c>
      <c r="I315" s="171">
        <v>0</v>
      </c>
      <c r="J315" s="171">
        <v>0</v>
      </c>
      <c r="K315" s="171">
        <v>0</v>
      </c>
      <c r="L315" s="171">
        <v>0</v>
      </c>
      <c r="M315" s="310">
        <v>0</v>
      </c>
      <c r="N315" s="357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171">
        <v>0</v>
      </c>
      <c r="V315" s="171">
        <v>0</v>
      </c>
      <c r="W315" s="171">
        <v>0</v>
      </c>
      <c r="X315" s="171">
        <v>0</v>
      </c>
      <c r="Y315" s="171">
        <v>0</v>
      </c>
      <c r="Z315" s="171">
        <v>0</v>
      </c>
      <c r="AA315" s="355">
        <v>0</v>
      </c>
      <c r="AB315" s="355">
        <v>0</v>
      </c>
      <c r="AC315" s="355">
        <v>0</v>
      </c>
      <c r="AD315" s="355">
        <v>0</v>
      </c>
      <c r="AE315" s="355">
        <v>0</v>
      </c>
      <c r="AF315" s="355">
        <v>0</v>
      </c>
      <c r="AG315" s="355">
        <v>0</v>
      </c>
      <c r="AH315" s="355">
        <v>0</v>
      </c>
      <c r="AI315" s="355">
        <v>0</v>
      </c>
      <c r="AJ315" s="355">
        <v>0</v>
      </c>
      <c r="AK315" s="355">
        <v>0</v>
      </c>
      <c r="AL315" s="355">
        <v>0</v>
      </c>
      <c r="AM315" s="355">
        <v>0</v>
      </c>
      <c r="AN315" s="355">
        <v>0</v>
      </c>
    </row>
    <row r="316" spans="1:40" s="171" customFormat="1" x14ac:dyDescent="0.2">
      <c r="A316" s="128" t="s">
        <v>1043</v>
      </c>
      <c r="B316" s="171">
        <v>0</v>
      </c>
      <c r="C316" s="171">
        <v>0</v>
      </c>
      <c r="D316" s="171">
        <v>0</v>
      </c>
      <c r="E316" s="171">
        <v>0</v>
      </c>
      <c r="F316" s="171">
        <v>0</v>
      </c>
      <c r="G316" s="171">
        <v>0</v>
      </c>
      <c r="H316" s="171">
        <v>0</v>
      </c>
      <c r="I316" s="171">
        <v>0</v>
      </c>
      <c r="J316" s="171">
        <v>0</v>
      </c>
      <c r="K316" s="171">
        <v>0</v>
      </c>
      <c r="L316" s="171">
        <v>0</v>
      </c>
      <c r="M316" s="310">
        <v>0</v>
      </c>
      <c r="N316" s="357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171">
        <v>0</v>
      </c>
      <c r="V316" s="171">
        <v>0</v>
      </c>
      <c r="W316" s="171">
        <v>0</v>
      </c>
      <c r="X316" s="171">
        <v>0</v>
      </c>
      <c r="Y316" s="171">
        <v>0</v>
      </c>
      <c r="Z316" s="171">
        <v>0</v>
      </c>
      <c r="AA316" s="355">
        <v>0</v>
      </c>
      <c r="AB316" s="355">
        <v>0</v>
      </c>
      <c r="AC316" s="355">
        <v>0</v>
      </c>
      <c r="AD316" s="355">
        <v>0</v>
      </c>
      <c r="AE316" s="355">
        <v>0</v>
      </c>
      <c r="AF316" s="355">
        <v>0</v>
      </c>
      <c r="AG316" s="355">
        <v>0</v>
      </c>
      <c r="AH316" s="355">
        <v>0</v>
      </c>
      <c r="AI316" s="355">
        <v>0</v>
      </c>
      <c r="AJ316" s="355">
        <v>0</v>
      </c>
      <c r="AK316" s="355">
        <v>0</v>
      </c>
      <c r="AL316" s="355">
        <v>0</v>
      </c>
      <c r="AM316" s="355">
        <v>0</v>
      </c>
      <c r="AN316" s="355">
        <v>0</v>
      </c>
    </row>
    <row r="317" spans="1:40" s="171" customFormat="1" x14ac:dyDescent="0.2">
      <c r="A317" s="128" t="s">
        <v>1044</v>
      </c>
      <c r="B317" s="171">
        <v>0</v>
      </c>
      <c r="C317" s="171">
        <v>0</v>
      </c>
      <c r="D317" s="171">
        <v>0</v>
      </c>
      <c r="E317" s="171">
        <v>0</v>
      </c>
      <c r="F317" s="171">
        <v>0</v>
      </c>
      <c r="G317" s="171">
        <v>0</v>
      </c>
      <c r="H317" s="171">
        <v>0</v>
      </c>
      <c r="I317" s="171">
        <v>0</v>
      </c>
      <c r="J317" s="171">
        <v>0</v>
      </c>
      <c r="K317" s="171">
        <v>0</v>
      </c>
      <c r="L317" s="171">
        <v>0</v>
      </c>
      <c r="M317" s="310">
        <v>0</v>
      </c>
      <c r="N317" s="357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171">
        <v>0</v>
      </c>
      <c r="V317" s="171">
        <v>0</v>
      </c>
      <c r="W317" s="171">
        <v>0</v>
      </c>
      <c r="X317" s="171">
        <v>0</v>
      </c>
      <c r="Y317" s="171">
        <v>0</v>
      </c>
      <c r="Z317" s="171">
        <v>0</v>
      </c>
      <c r="AA317" s="355">
        <v>0</v>
      </c>
      <c r="AB317" s="355">
        <v>0</v>
      </c>
      <c r="AC317" s="355">
        <v>0</v>
      </c>
      <c r="AD317" s="355">
        <v>0</v>
      </c>
      <c r="AE317" s="355">
        <v>0</v>
      </c>
      <c r="AF317" s="355">
        <v>0</v>
      </c>
      <c r="AG317" s="355">
        <v>0</v>
      </c>
      <c r="AH317" s="355">
        <v>0</v>
      </c>
      <c r="AI317" s="355">
        <v>0</v>
      </c>
      <c r="AJ317" s="355">
        <v>0</v>
      </c>
      <c r="AK317" s="355">
        <v>0</v>
      </c>
      <c r="AL317" s="355">
        <v>0</v>
      </c>
      <c r="AM317" s="355">
        <v>0</v>
      </c>
      <c r="AN317" s="355">
        <v>0</v>
      </c>
    </row>
    <row r="318" spans="1:40" s="171" customFormat="1" x14ac:dyDescent="0.2">
      <c r="A318" s="128" t="s">
        <v>1045</v>
      </c>
      <c r="B318" s="171">
        <v>0</v>
      </c>
      <c r="C318" s="171">
        <v>0</v>
      </c>
      <c r="D318" s="171">
        <v>0</v>
      </c>
      <c r="E318" s="171">
        <v>0</v>
      </c>
      <c r="F318" s="171">
        <v>0</v>
      </c>
      <c r="G318" s="171">
        <v>0</v>
      </c>
      <c r="H318" s="171">
        <v>0</v>
      </c>
      <c r="I318" s="171">
        <v>0</v>
      </c>
      <c r="J318" s="171">
        <v>0</v>
      </c>
      <c r="K318" s="171">
        <v>0</v>
      </c>
      <c r="L318" s="171">
        <v>0</v>
      </c>
      <c r="M318" s="310">
        <v>0</v>
      </c>
      <c r="N318" s="357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171">
        <v>0</v>
      </c>
      <c r="V318" s="171">
        <v>0</v>
      </c>
      <c r="W318" s="171">
        <v>0</v>
      </c>
      <c r="X318" s="171">
        <v>0</v>
      </c>
      <c r="Y318" s="171">
        <v>0</v>
      </c>
      <c r="Z318" s="171">
        <v>0</v>
      </c>
      <c r="AA318" s="355">
        <v>0</v>
      </c>
      <c r="AB318" s="355">
        <v>0</v>
      </c>
      <c r="AC318" s="355">
        <v>0</v>
      </c>
      <c r="AD318" s="355">
        <v>0</v>
      </c>
      <c r="AE318" s="355">
        <v>0</v>
      </c>
      <c r="AF318" s="355">
        <v>0</v>
      </c>
      <c r="AG318" s="355">
        <v>0</v>
      </c>
      <c r="AH318" s="355">
        <v>0</v>
      </c>
      <c r="AI318" s="355">
        <v>0</v>
      </c>
      <c r="AJ318" s="355">
        <v>0</v>
      </c>
      <c r="AK318" s="355">
        <v>0</v>
      </c>
      <c r="AL318" s="355">
        <v>0</v>
      </c>
      <c r="AM318" s="355">
        <v>0</v>
      </c>
      <c r="AN318" s="355">
        <v>0</v>
      </c>
    </row>
    <row r="319" spans="1:40" x14ac:dyDescent="0.2">
      <c r="A319" s="27" t="s">
        <v>1046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301">
        <v>0</v>
      </c>
      <c r="N319" s="357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355">
        <v>0</v>
      </c>
      <c r="AB319" s="355">
        <v>0</v>
      </c>
      <c r="AC319" s="355">
        <v>0</v>
      </c>
      <c r="AD319" s="355">
        <v>0</v>
      </c>
      <c r="AE319" s="355">
        <v>0</v>
      </c>
      <c r="AF319" s="355">
        <v>0</v>
      </c>
      <c r="AG319" s="355">
        <v>0</v>
      </c>
      <c r="AH319" s="355">
        <v>0</v>
      </c>
      <c r="AI319" s="355">
        <v>0</v>
      </c>
      <c r="AJ319" s="355">
        <v>0</v>
      </c>
      <c r="AK319" s="355">
        <v>0</v>
      </c>
      <c r="AL319" s="355">
        <v>0</v>
      </c>
      <c r="AM319" s="355">
        <v>0</v>
      </c>
      <c r="AN319" s="355">
        <v>0</v>
      </c>
    </row>
    <row r="320" spans="1:40" s="171" customFormat="1" x14ac:dyDescent="0.2">
      <c r="A320" s="128" t="s">
        <v>1047</v>
      </c>
      <c r="B320" s="171">
        <v>0</v>
      </c>
      <c r="C320" s="171">
        <v>0</v>
      </c>
      <c r="D320" s="171">
        <v>0</v>
      </c>
      <c r="E320" s="171">
        <v>0</v>
      </c>
      <c r="F320" s="171">
        <v>0</v>
      </c>
      <c r="G320" s="171">
        <v>0</v>
      </c>
      <c r="H320" s="171">
        <v>0</v>
      </c>
      <c r="I320" s="171">
        <v>0</v>
      </c>
      <c r="J320" s="171">
        <v>0</v>
      </c>
      <c r="K320" s="171">
        <v>0</v>
      </c>
      <c r="L320" s="171">
        <v>0</v>
      </c>
      <c r="M320" s="310">
        <v>0</v>
      </c>
      <c r="N320" s="357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171">
        <v>0</v>
      </c>
      <c r="V320" s="171">
        <v>0</v>
      </c>
      <c r="W320" s="171">
        <v>0</v>
      </c>
      <c r="X320" s="171">
        <v>0</v>
      </c>
      <c r="Y320" s="171">
        <v>0</v>
      </c>
      <c r="Z320" s="171">
        <v>0</v>
      </c>
      <c r="AA320" s="355">
        <v>0</v>
      </c>
      <c r="AB320" s="355">
        <v>0</v>
      </c>
      <c r="AC320" s="355">
        <v>0</v>
      </c>
      <c r="AD320" s="355">
        <v>0</v>
      </c>
      <c r="AE320" s="355">
        <v>0</v>
      </c>
      <c r="AF320" s="355">
        <v>0</v>
      </c>
      <c r="AG320" s="355">
        <v>0</v>
      </c>
      <c r="AH320" s="355">
        <v>0</v>
      </c>
      <c r="AI320" s="355">
        <v>0</v>
      </c>
      <c r="AJ320" s="355">
        <v>0</v>
      </c>
      <c r="AK320" s="355">
        <v>0</v>
      </c>
      <c r="AL320" s="355">
        <v>0</v>
      </c>
      <c r="AM320" s="355">
        <v>0</v>
      </c>
      <c r="AN320" s="355">
        <v>0</v>
      </c>
    </row>
    <row r="321" spans="1:40" x14ac:dyDescent="0.2">
      <c r="A321" s="27" t="s">
        <v>1048</v>
      </c>
      <c r="B321" s="164">
        <v>0</v>
      </c>
      <c r="C321" s="164">
        <v>0</v>
      </c>
      <c r="D321" s="164">
        <v>0</v>
      </c>
      <c r="E321" s="164">
        <v>0</v>
      </c>
      <c r="F321" s="164">
        <v>0</v>
      </c>
      <c r="G321" s="164">
        <v>0</v>
      </c>
      <c r="H321" s="164">
        <v>0</v>
      </c>
      <c r="I321" s="164">
        <v>0</v>
      </c>
      <c r="J321" s="164">
        <v>0</v>
      </c>
      <c r="K321" s="164">
        <v>0</v>
      </c>
      <c r="L321" s="164">
        <v>0</v>
      </c>
      <c r="M321" s="301">
        <v>0</v>
      </c>
      <c r="N321" s="357">
        <v>0</v>
      </c>
      <c r="O321" s="164">
        <v>0</v>
      </c>
      <c r="P321" s="164">
        <v>0</v>
      </c>
      <c r="Q321" s="164">
        <v>0</v>
      </c>
      <c r="R321" s="164">
        <v>0</v>
      </c>
      <c r="S321" s="164">
        <v>0</v>
      </c>
      <c r="T321" s="164">
        <v>0</v>
      </c>
      <c r="U321" s="164">
        <v>0</v>
      </c>
      <c r="V321" s="164">
        <v>0</v>
      </c>
      <c r="W321" s="164">
        <v>0</v>
      </c>
      <c r="X321" s="164">
        <v>0</v>
      </c>
      <c r="Y321" s="164">
        <v>0</v>
      </c>
      <c r="Z321" s="164">
        <v>0</v>
      </c>
      <c r="AA321" s="355">
        <v>0</v>
      </c>
      <c r="AB321" s="355">
        <v>0</v>
      </c>
      <c r="AC321" s="355">
        <v>0</v>
      </c>
      <c r="AD321" s="355">
        <v>0</v>
      </c>
      <c r="AE321" s="355">
        <v>0</v>
      </c>
      <c r="AF321" s="355">
        <v>0</v>
      </c>
      <c r="AG321" s="355">
        <v>0</v>
      </c>
      <c r="AH321" s="355">
        <v>0</v>
      </c>
      <c r="AI321" s="355">
        <v>0</v>
      </c>
      <c r="AJ321" s="355">
        <v>0</v>
      </c>
      <c r="AK321" s="355">
        <v>0</v>
      </c>
      <c r="AL321" s="355">
        <v>0</v>
      </c>
      <c r="AM321" s="355">
        <v>0</v>
      </c>
      <c r="AN321" s="355">
        <v>0</v>
      </c>
    </row>
    <row r="322" spans="1:40" x14ac:dyDescent="0.2">
      <c r="A322" s="27" t="s">
        <v>1049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301">
        <v>0</v>
      </c>
      <c r="N322" s="357">
        <v>0</v>
      </c>
      <c r="O322" s="164">
        <v>0</v>
      </c>
      <c r="P322" s="164">
        <v>0</v>
      </c>
      <c r="Q322" s="164">
        <v>0</v>
      </c>
      <c r="R322" s="164">
        <v>0</v>
      </c>
      <c r="S322" s="164">
        <v>0</v>
      </c>
      <c r="T322" s="164">
        <v>0</v>
      </c>
      <c r="U322" s="164">
        <v>0</v>
      </c>
      <c r="V322" s="164">
        <v>0</v>
      </c>
      <c r="W322" s="164">
        <v>0</v>
      </c>
      <c r="X322" s="164">
        <v>0</v>
      </c>
      <c r="Y322" s="164">
        <v>0</v>
      </c>
      <c r="Z322" s="164">
        <v>0</v>
      </c>
      <c r="AA322" s="355">
        <v>0</v>
      </c>
      <c r="AB322" s="355">
        <v>0</v>
      </c>
      <c r="AC322" s="355">
        <v>0</v>
      </c>
      <c r="AD322" s="355">
        <v>0</v>
      </c>
      <c r="AE322" s="355">
        <v>0</v>
      </c>
      <c r="AF322" s="355">
        <v>0</v>
      </c>
      <c r="AG322" s="355">
        <v>0</v>
      </c>
      <c r="AH322" s="355">
        <v>0</v>
      </c>
      <c r="AI322" s="355">
        <v>0</v>
      </c>
      <c r="AJ322" s="355">
        <v>0</v>
      </c>
      <c r="AK322" s="355">
        <v>0</v>
      </c>
      <c r="AL322" s="355">
        <v>0</v>
      </c>
      <c r="AM322" s="355">
        <v>0</v>
      </c>
      <c r="AN322" s="355">
        <v>0</v>
      </c>
    </row>
    <row r="323" spans="1:40" s="171" customFormat="1" x14ac:dyDescent="0.2">
      <c r="A323" s="128" t="s">
        <v>1050</v>
      </c>
      <c r="B323" s="171">
        <v>0</v>
      </c>
      <c r="C323" s="171">
        <v>0</v>
      </c>
      <c r="D323" s="171">
        <v>0</v>
      </c>
      <c r="E323" s="171">
        <v>0</v>
      </c>
      <c r="F323" s="171">
        <v>0</v>
      </c>
      <c r="G323" s="171">
        <v>0</v>
      </c>
      <c r="H323" s="171">
        <v>0</v>
      </c>
      <c r="I323" s="171">
        <v>0</v>
      </c>
      <c r="J323" s="171">
        <v>0</v>
      </c>
      <c r="K323" s="171">
        <v>0</v>
      </c>
      <c r="L323" s="171">
        <v>0</v>
      </c>
      <c r="M323" s="310">
        <v>0</v>
      </c>
      <c r="N323" s="357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355">
        <v>0</v>
      </c>
      <c r="AB323" s="355">
        <v>0</v>
      </c>
      <c r="AC323" s="355">
        <v>0</v>
      </c>
      <c r="AD323" s="355">
        <v>0</v>
      </c>
      <c r="AE323" s="355">
        <v>0</v>
      </c>
      <c r="AF323" s="355">
        <v>0</v>
      </c>
      <c r="AG323" s="355">
        <v>0</v>
      </c>
      <c r="AH323" s="355">
        <v>0</v>
      </c>
      <c r="AI323" s="355">
        <v>0</v>
      </c>
      <c r="AJ323" s="355">
        <v>0</v>
      </c>
      <c r="AK323" s="355">
        <v>0</v>
      </c>
      <c r="AL323" s="355">
        <v>0</v>
      </c>
      <c r="AM323" s="355">
        <v>0</v>
      </c>
      <c r="AN323" s="355">
        <v>0</v>
      </c>
    </row>
    <row r="324" spans="1:40" s="171" customFormat="1" x14ac:dyDescent="0.2">
      <c r="A324" s="128" t="s">
        <v>1051</v>
      </c>
      <c r="B324" s="171">
        <v>0</v>
      </c>
      <c r="C324" s="171">
        <v>0</v>
      </c>
      <c r="D324" s="171">
        <v>0</v>
      </c>
      <c r="E324" s="171">
        <v>0</v>
      </c>
      <c r="F324" s="171">
        <v>0</v>
      </c>
      <c r="G324" s="171">
        <v>0</v>
      </c>
      <c r="H324" s="171">
        <v>0</v>
      </c>
      <c r="I324" s="171">
        <v>0</v>
      </c>
      <c r="J324" s="171">
        <v>0</v>
      </c>
      <c r="K324" s="171">
        <v>0</v>
      </c>
      <c r="L324" s="171">
        <v>0</v>
      </c>
      <c r="M324" s="310">
        <v>0</v>
      </c>
      <c r="N324" s="357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355">
        <v>0</v>
      </c>
      <c r="AB324" s="355">
        <v>0</v>
      </c>
      <c r="AC324" s="355">
        <v>0</v>
      </c>
      <c r="AD324" s="355">
        <v>0</v>
      </c>
      <c r="AE324" s="355">
        <v>0</v>
      </c>
      <c r="AF324" s="355">
        <v>0</v>
      </c>
      <c r="AG324" s="355">
        <v>0</v>
      </c>
      <c r="AH324" s="355">
        <v>0</v>
      </c>
      <c r="AI324" s="355">
        <v>0</v>
      </c>
      <c r="AJ324" s="355">
        <v>0</v>
      </c>
      <c r="AK324" s="355">
        <v>0</v>
      </c>
      <c r="AL324" s="355">
        <v>0</v>
      </c>
      <c r="AM324" s="355">
        <v>0</v>
      </c>
      <c r="AN324" s="355">
        <v>0</v>
      </c>
    </row>
    <row r="325" spans="1:40" s="171" customFormat="1" x14ac:dyDescent="0.2">
      <c r="A325" s="128" t="s">
        <v>1052</v>
      </c>
      <c r="B325" s="171">
        <v>0</v>
      </c>
      <c r="C325" s="171">
        <v>0</v>
      </c>
      <c r="D325" s="171">
        <v>0</v>
      </c>
      <c r="E325" s="171">
        <v>0</v>
      </c>
      <c r="F325" s="171">
        <v>0</v>
      </c>
      <c r="G325" s="171">
        <v>0</v>
      </c>
      <c r="H325" s="171">
        <v>0</v>
      </c>
      <c r="I325" s="171">
        <v>0</v>
      </c>
      <c r="J325" s="171">
        <v>0</v>
      </c>
      <c r="K325" s="171">
        <v>0</v>
      </c>
      <c r="L325" s="171">
        <v>0</v>
      </c>
      <c r="M325" s="310">
        <v>0</v>
      </c>
      <c r="N325" s="357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355">
        <v>0</v>
      </c>
      <c r="AB325" s="355">
        <v>0</v>
      </c>
      <c r="AC325" s="355">
        <v>0</v>
      </c>
      <c r="AD325" s="355">
        <v>0</v>
      </c>
      <c r="AE325" s="355">
        <v>0</v>
      </c>
      <c r="AF325" s="355">
        <v>0</v>
      </c>
      <c r="AG325" s="355">
        <v>0</v>
      </c>
      <c r="AH325" s="355">
        <v>0</v>
      </c>
      <c r="AI325" s="355">
        <v>0</v>
      </c>
      <c r="AJ325" s="355">
        <v>0</v>
      </c>
      <c r="AK325" s="355">
        <v>0</v>
      </c>
      <c r="AL325" s="355">
        <v>0</v>
      </c>
      <c r="AM325" s="355">
        <v>0</v>
      </c>
      <c r="AN325" s="355">
        <v>0</v>
      </c>
    </row>
    <row r="326" spans="1:40" s="171" customFormat="1" x14ac:dyDescent="0.2">
      <c r="A326" s="128" t="s">
        <v>1053</v>
      </c>
      <c r="B326" s="171">
        <v>0</v>
      </c>
      <c r="C326" s="171">
        <v>0</v>
      </c>
      <c r="D326" s="171">
        <v>0</v>
      </c>
      <c r="E326" s="171">
        <v>0</v>
      </c>
      <c r="F326" s="171">
        <v>0</v>
      </c>
      <c r="G326" s="171">
        <v>0</v>
      </c>
      <c r="H326" s="171">
        <v>0</v>
      </c>
      <c r="I326" s="171">
        <v>0</v>
      </c>
      <c r="J326" s="171">
        <v>0</v>
      </c>
      <c r="K326" s="171">
        <v>0</v>
      </c>
      <c r="L326" s="171">
        <v>0</v>
      </c>
      <c r="M326" s="310">
        <v>0</v>
      </c>
      <c r="N326" s="357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355">
        <v>0</v>
      </c>
      <c r="AB326" s="355">
        <v>0</v>
      </c>
      <c r="AC326" s="355">
        <v>0</v>
      </c>
      <c r="AD326" s="355">
        <v>0</v>
      </c>
      <c r="AE326" s="355">
        <v>0</v>
      </c>
      <c r="AF326" s="355">
        <v>0</v>
      </c>
      <c r="AG326" s="355">
        <v>0</v>
      </c>
      <c r="AH326" s="355">
        <v>0</v>
      </c>
      <c r="AI326" s="355">
        <v>0</v>
      </c>
      <c r="AJ326" s="355">
        <v>0</v>
      </c>
      <c r="AK326" s="355">
        <v>0</v>
      </c>
      <c r="AL326" s="355">
        <v>0</v>
      </c>
      <c r="AM326" s="355">
        <v>0</v>
      </c>
      <c r="AN326" s="355">
        <v>0</v>
      </c>
    </row>
    <row r="327" spans="1:40" s="171" customFormat="1" x14ac:dyDescent="0.2">
      <c r="A327" s="128" t="s">
        <v>1054</v>
      </c>
      <c r="B327" s="171">
        <v>0</v>
      </c>
      <c r="C327" s="171">
        <v>0</v>
      </c>
      <c r="D327" s="171">
        <v>0</v>
      </c>
      <c r="E327" s="171">
        <v>0</v>
      </c>
      <c r="F327" s="171">
        <v>0</v>
      </c>
      <c r="G327" s="171">
        <v>0</v>
      </c>
      <c r="H327" s="171">
        <v>0</v>
      </c>
      <c r="I327" s="171">
        <v>0</v>
      </c>
      <c r="J327" s="171">
        <v>0</v>
      </c>
      <c r="K327" s="171">
        <v>0</v>
      </c>
      <c r="L327" s="171">
        <v>0</v>
      </c>
      <c r="M327" s="310">
        <v>0</v>
      </c>
      <c r="N327" s="357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355">
        <v>0</v>
      </c>
      <c r="AB327" s="355">
        <v>0</v>
      </c>
      <c r="AC327" s="355">
        <v>0</v>
      </c>
      <c r="AD327" s="355">
        <v>0</v>
      </c>
      <c r="AE327" s="355">
        <v>0</v>
      </c>
      <c r="AF327" s="355">
        <v>0</v>
      </c>
      <c r="AG327" s="355">
        <v>0</v>
      </c>
      <c r="AH327" s="355">
        <v>0</v>
      </c>
      <c r="AI327" s="355">
        <v>0</v>
      </c>
      <c r="AJ327" s="355">
        <v>0</v>
      </c>
      <c r="AK327" s="355">
        <v>0</v>
      </c>
      <c r="AL327" s="355">
        <v>0</v>
      </c>
      <c r="AM327" s="355">
        <v>0</v>
      </c>
      <c r="AN327" s="355">
        <v>0</v>
      </c>
    </row>
    <row r="328" spans="1:40" s="171" customFormat="1" x14ac:dyDescent="0.2">
      <c r="A328" s="128" t="s">
        <v>1055</v>
      </c>
      <c r="B328" s="171">
        <v>0</v>
      </c>
      <c r="C328" s="171">
        <v>0</v>
      </c>
      <c r="D328" s="171">
        <v>0</v>
      </c>
      <c r="E328" s="171">
        <v>0</v>
      </c>
      <c r="F328" s="171">
        <v>0</v>
      </c>
      <c r="G328" s="171">
        <v>0</v>
      </c>
      <c r="H328" s="171">
        <v>0</v>
      </c>
      <c r="I328" s="171">
        <v>0</v>
      </c>
      <c r="J328" s="171">
        <v>0</v>
      </c>
      <c r="K328" s="171">
        <v>0</v>
      </c>
      <c r="L328" s="171">
        <v>0</v>
      </c>
      <c r="M328" s="310">
        <v>0</v>
      </c>
      <c r="N328" s="357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355">
        <v>0</v>
      </c>
      <c r="AB328" s="355">
        <v>0</v>
      </c>
      <c r="AC328" s="355">
        <v>0</v>
      </c>
      <c r="AD328" s="355">
        <v>0</v>
      </c>
      <c r="AE328" s="355">
        <v>0</v>
      </c>
      <c r="AF328" s="355">
        <v>0</v>
      </c>
      <c r="AG328" s="355">
        <v>0</v>
      </c>
      <c r="AH328" s="355">
        <v>0</v>
      </c>
      <c r="AI328" s="355">
        <v>0</v>
      </c>
      <c r="AJ328" s="355">
        <v>0</v>
      </c>
      <c r="AK328" s="355">
        <v>0</v>
      </c>
      <c r="AL328" s="355">
        <v>0</v>
      </c>
      <c r="AM328" s="355">
        <v>0</v>
      </c>
      <c r="AN328" s="355">
        <v>0</v>
      </c>
    </row>
    <row r="329" spans="1:40" x14ac:dyDescent="0.2">
      <c r="A329" s="27" t="s">
        <v>1056</v>
      </c>
      <c r="N329" s="357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</row>
    <row r="330" spans="1:40" x14ac:dyDescent="0.2">
      <c r="A330" s="30" t="s">
        <v>1057</v>
      </c>
      <c r="N330" s="357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</row>
    <row r="331" spans="1:40" s="171" customFormat="1" x14ac:dyDescent="0.2">
      <c r="A331" s="128" t="s">
        <v>1058</v>
      </c>
      <c r="B331" s="171">
        <v>0</v>
      </c>
      <c r="C331" s="171">
        <v>0</v>
      </c>
      <c r="D331" s="171">
        <v>0</v>
      </c>
      <c r="E331" s="171">
        <v>0</v>
      </c>
      <c r="F331" s="171">
        <v>0</v>
      </c>
      <c r="G331" s="171">
        <v>0</v>
      </c>
      <c r="H331" s="171">
        <v>0</v>
      </c>
      <c r="I331" s="171">
        <v>0</v>
      </c>
      <c r="J331" s="171">
        <v>0</v>
      </c>
      <c r="K331" s="171">
        <v>0</v>
      </c>
      <c r="L331" s="171">
        <v>0</v>
      </c>
      <c r="M331" s="310">
        <v>0</v>
      </c>
      <c r="N331" s="357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171">
        <v>0</v>
      </c>
      <c r="V331" s="171">
        <v>0</v>
      </c>
      <c r="W331" s="171">
        <v>0</v>
      </c>
      <c r="X331" s="171">
        <v>0</v>
      </c>
      <c r="Y331" s="171">
        <v>0</v>
      </c>
      <c r="Z331" s="171">
        <v>0</v>
      </c>
      <c r="AA331" s="355">
        <v>0</v>
      </c>
      <c r="AB331" s="355">
        <v>0</v>
      </c>
      <c r="AC331" s="355">
        <v>0</v>
      </c>
      <c r="AD331" s="355">
        <v>0</v>
      </c>
      <c r="AE331" s="355">
        <v>0</v>
      </c>
      <c r="AF331" s="355">
        <v>0</v>
      </c>
      <c r="AG331" s="355">
        <v>0</v>
      </c>
      <c r="AH331" s="355">
        <v>0</v>
      </c>
      <c r="AI331" s="355">
        <v>0</v>
      </c>
      <c r="AJ331" s="355">
        <v>0</v>
      </c>
      <c r="AK331" s="355">
        <v>0</v>
      </c>
      <c r="AL331" s="355">
        <v>0</v>
      </c>
      <c r="AM331" s="355">
        <v>0</v>
      </c>
      <c r="AN331" s="355">
        <v>0</v>
      </c>
    </row>
    <row r="332" spans="1:40" s="171" customFormat="1" x14ac:dyDescent="0.2">
      <c r="A332" s="128" t="s">
        <v>1059</v>
      </c>
      <c r="B332" s="171">
        <v>0</v>
      </c>
      <c r="C332" s="171">
        <v>0</v>
      </c>
      <c r="D332" s="171">
        <v>0</v>
      </c>
      <c r="E332" s="171">
        <v>0</v>
      </c>
      <c r="F332" s="171">
        <v>0</v>
      </c>
      <c r="G332" s="171">
        <v>0</v>
      </c>
      <c r="H332" s="171">
        <v>0</v>
      </c>
      <c r="I332" s="171">
        <v>0</v>
      </c>
      <c r="J332" s="171">
        <v>0</v>
      </c>
      <c r="K332" s="171">
        <v>0</v>
      </c>
      <c r="L332" s="171">
        <v>0</v>
      </c>
      <c r="M332" s="310">
        <v>0</v>
      </c>
      <c r="N332" s="357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171">
        <v>0</v>
      </c>
      <c r="V332" s="171">
        <v>0</v>
      </c>
      <c r="W332" s="171">
        <v>0</v>
      </c>
      <c r="X332" s="171">
        <v>0</v>
      </c>
      <c r="Y332" s="171">
        <v>0</v>
      </c>
      <c r="Z332" s="171">
        <v>0</v>
      </c>
      <c r="AA332" s="355">
        <v>0</v>
      </c>
      <c r="AB332" s="355">
        <v>0</v>
      </c>
      <c r="AC332" s="355">
        <v>0</v>
      </c>
      <c r="AD332" s="355">
        <v>0</v>
      </c>
      <c r="AE332" s="355">
        <v>0</v>
      </c>
      <c r="AF332" s="355">
        <v>0</v>
      </c>
      <c r="AG332" s="355">
        <v>0</v>
      </c>
      <c r="AH332" s="355">
        <v>0</v>
      </c>
      <c r="AI332" s="355">
        <v>0</v>
      </c>
      <c r="AJ332" s="355">
        <v>0</v>
      </c>
      <c r="AK332" s="355">
        <v>0</v>
      </c>
      <c r="AL332" s="355">
        <v>0</v>
      </c>
      <c r="AM332" s="355">
        <v>0</v>
      </c>
      <c r="AN332" s="355">
        <v>0</v>
      </c>
    </row>
    <row r="333" spans="1:40" s="171" customFormat="1" x14ac:dyDescent="0.2">
      <c r="A333" s="128" t="s">
        <v>1060</v>
      </c>
      <c r="B333" s="171">
        <v>0</v>
      </c>
      <c r="C333" s="171">
        <v>0</v>
      </c>
      <c r="D333" s="171">
        <v>0</v>
      </c>
      <c r="E333" s="171">
        <v>0</v>
      </c>
      <c r="F333" s="171">
        <v>0</v>
      </c>
      <c r="G333" s="171">
        <v>0</v>
      </c>
      <c r="H333" s="171">
        <v>0</v>
      </c>
      <c r="I333" s="171">
        <v>0</v>
      </c>
      <c r="J333" s="171">
        <v>0</v>
      </c>
      <c r="K333" s="171">
        <v>0</v>
      </c>
      <c r="L333" s="171">
        <v>0</v>
      </c>
      <c r="M333" s="310">
        <v>0</v>
      </c>
      <c r="N333" s="357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171">
        <v>0</v>
      </c>
      <c r="V333" s="171">
        <v>0</v>
      </c>
      <c r="W333" s="171">
        <v>0</v>
      </c>
      <c r="X333" s="171">
        <v>0</v>
      </c>
      <c r="Y333" s="171">
        <v>0</v>
      </c>
      <c r="Z333" s="171">
        <v>0</v>
      </c>
      <c r="AA333" s="355">
        <v>0</v>
      </c>
      <c r="AB333" s="355">
        <v>0</v>
      </c>
      <c r="AC333" s="355">
        <v>0</v>
      </c>
      <c r="AD333" s="355">
        <v>0</v>
      </c>
      <c r="AE333" s="355">
        <v>0</v>
      </c>
      <c r="AF333" s="355">
        <v>0</v>
      </c>
      <c r="AG333" s="355">
        <v>0</v>
      </c>
      <c r="AH333" s="355">
        <v>0</v>
      </c>
      <c r="AI333" s="355">
        <v>0</v>
      </c>
      <c r="AJ333" s="355">
        <v>0</v>
      </c>
      <c r="AK333" s="355">
        <v>0</v>
      </c>
      <c r="AL333" s="355">
        <v>0</v>
      </c>
      <c r="AM333" s="355">
        <v>0</v>
      </c>
      <c r="AN333" s="355">
        <v>0</v>
      </c>
    </row>
    <row r="334" spans="1:40" s="171" customFormat="1" x14ac:dyDescent="0.2">
      <c r="A334" s="128" t="s">
        <v>1061</v>
      </c>
      <c r="B334" s="171">
        <v>0</v>
      </c>
      <c r="C334" s="171">
        <v>0</v>
      </c>
      <c r="D334" s="171">
        <v>0</v>
      </c>
      <c r="E334" s="171">
        <v>0</v>
      </c>
      <c r="F334" s="171">
        <v>0</v>
      </c>
      <c r="G334" s="171">
        <v>0</v>
      </c>
      <c r="H334" s="171">
        <v>0</v>
      </c>
      <c r="I334" s="171">
        <v>0</v>
      </c>
      <c r="J334" s="171">
        <v>0</v>
      </c>
      <c r="K334" s="171">
        <v>0</v>
      </c>
      <c r="L334" s="171">
        <v>0</v>
      </c>
      <c r="M334" s="310">
        <v>0</v>
      </c>
      <c r="N334" s="357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171">
        <v>0</v>
      </c>
      <c r="V334" s="171">
        <v>0</v>
      </c>
      <c r="W334" s="171">
        <v>0</v>
      </c>
      <c r="X334" s="171">
        <v>0</v>
      </c>
      <c r="Y334" s="171">
        <v>0</v>
      </c>
      <c r="Z334" s="171">
        <v>0</v>
      </c>
      <c r="AA334" s="355">
        <v>0</v>
      </c>
      <c r="AB334" s="355">
        <v>0</v>
      </c>
      <c r="AC334" s="355">
        <v>0</v>
      </c>
      <c r="AD334" s="355">
        <v>0</v>
      </c>
      <c r="AE334" s="355">
        <v>0</v>
      </c>
      <c r="AF334" s="355">
        <v>0</v>
      </c>
      <c r="AG334" s="355">
        <v>0</v>
      </c>
      <c r="AH334" s="355">
        <v>0</v>
      </c>
      <c r="AI334" s="355">
        <v>0</v>
      </c>
      <c r="AJ334" s="355">
        <v>0</v>
      </c>
      <c r="AK334" s="355">
        <v>0</v>
      </c>
      <c r="AL334" s="355">
        <v>0</v>
      </c>
      <c r="AM334" s="355">
        <v>0</v>
      </c>
      <c r="AN334" s="355">
        <v>0</v>
      </c>
    </row>
    <row r="335" spans="1:40" s="171" customFormat="1" x14ac:dyDescent="0.2">
      <c r="A335" s="128" t="s">
        <v>1062</v>
      </c>
      <c r="B335" s="171">
        <v>0</v>
      </c>
      <c r="C335" s="171">
        <v>0</v>
      </c>
      <c r="D335" s="171">
        <v>0</v>
      </c>
      <c r="E335" s="171">
        <v>0</v>
      </c>
      <c r="F335" s="171">
        <v>0</v>
      </c>
      <c r="G335" s="171">
        <v>0</v>
      </c>
      <c r="H335" s="171">
        <v>0</v>
      </c>
      <c r="I335" s="171">
        <v>0</v>
      </c>
      <c r="J335" s="171">
        <v>0</v>
      </c>
      <c r="K335" s="171">
        <v>0</v>
      </c>
      <c r="L335" s="171">
        <v>0</v>
      </c>
      <c r="M335" s="310">
        <v>0</v>
      </c>
      <c r="N335" s="357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171">
        <v>0</v>
      </c>
      <c r="V335" s="171">
        <v>0</v>
      </c>
      <c r="W335" s="171">
        <v>0</v>
      </c>
      <c r="X335" s="171">
        <v>0</v>
      </c>
      <c r="Y335" s="171">
        <v>0</v>
      </c>
      <c r="Z335" s="171">
        <v>0</v>
      </c>
      <c r="AA335" s="355">
        <v>0</v>
      </c>
      <c r="AB335" s="355">
        <v>0</v>
      </c>
      <c r="AC335" s="355">
        <v>0</v>
      </c>
      <c r="AD335" s="355">
        <v>0</v>
      </c>
      <c r="AE335" s="355">
        <v>0</v>
      </c>
      <c r="AF335" s="355">
        <v>0</v>
      </c>
      <c r="AG335" s="355">
        <v>0</v>
      </c>
      <c r="AH335" s="355">
        <v>0</v>
      </c>
      <c r="AI335" s="355">
        <v>0</v>
      </c>
      <c r="AJ335" s="355">
        <v>0</v>
      </c>
      <c r="AK335" s="355">
        <v>0</v>
      </c>
      <c r="AL335" s="355">
        <v>0</v>
      </c>
      <c r="AM335" s="355">
        <v>0</v>
      </c>
      <c r="AN335" s="355">
        <v>0</v>
      </c>
    </row>
    <row r="336" spans="1:40" s="171" customFormat="1" x14ac:dyDescent="0.2">
      <c r="A336" s="128" t="s">
        <v>1063</v>
      </c>
      <c r="B336" s="171">
        <v>0</v>
      </c>
      <c r="C336" s="171">
        <v>0</v>
      </c>
      <c r="D336" s="171">
        <v>0</v>
      </c>
      <c r="E336" s="171">
        <v>0</v>
      </c>
      <c r="F336" s="171">
        <v>0</v>
      </c>
      <c r="G336" s="171">
        <v>0</v>
      </c>
      <c r="H336" s="171">
        <v>0</v>
      </c>
      <c r="I336" s="171">
        <v>0</v>
      </c>
      <c r="J336" s="171">
        <v>0</v>
      </c>
      <c r="K336" s="171">
        <v>0</v>
      </c>
      <c r="L336" s="171">
        <v>0</v>
      </c>
      <c r="M336" s="310">
        <v>0</v>
      </c>
      <c r="N336" s="357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171">
        <v>0</v>
      </c>
      <c r="V336" s="171">
        <v>0</v>
      </c>
      <c r="W336" s="171">
        <v>0</v>
      </c>
      <c r="X336" s="171">
        <v>0</v>
      </c>
      <c r="Y336" s="171">
        <v>0</v>
      </c>
      <c r="Z336" s="171">
        <v>0</v>
      </c>
      <c r="AA336" s="355">
        <v>0</v>
      </c>
      <c r="AB336" s="355">
        <v>0</v>
      </c>
      <c r="AC336" s="355">
        <v>0</v>
      </c>
      <c r="AD336" s="355">
        <v>0</v>
      </c>
      <c r="AE336" s="355">
        <v>0</v>
      </c>
      <c r="AF336" s="355">
        <v>0</v>
      </c>
      <c r="AG336" s="355">
        <v>0</v>
      </c>
      <c r="AH336" s="355">
        <v>0</v>
      </c>
      <c r="AI336" s="355">
        <v>0</v>
      </c>
      <c r="AJ336" s="355">
        <v>0</v>
      </c>
      <c r="AK336" s="355">
        <v>0</v>
      </c>
      <c r="AL336" s="355">
        <v>0</v>
      </c>
      <c r="AM336" s="355">
        <v>0</v>
      </c>
      <c r="AN336" s="355">
        <v>0</v>
      </c>
    </row>
    <row r="337" spans="1:40" s="171" customFormat="1" x14ac:dyDescent="0.2">
      <c r="A337" s="128" t="s">
        <v>1064</v>
      </c>
      <c r="B337" s="171">
        <v>0</v>
      </c>
      <c r="C337" s="171">
        <v>0</v>
      </c>
      <c r="D337" s="171">
        <v>0</v>
      </c>
      <c r="E337" s="171">
        <v>0</v>
      </c>
      <c r="F337" s="171">
        <v>0</v>
      </c>
      <c r="G337" s="171">
        <v>0</v>
      </c>
      <c r="H337" s="171">
        <v>0</v>
      </c>
      <c r="I337" s="171">
        <v>0</v>
      </c>
      <c r="J337" s="171">
        <v>0</v>
      </c>
      <c r="K337" s="171">
        <v>0</v>
      </c>
      <c r="L337" s="171">
        <v>0</v>
      </c>
      <c r="M337" s="310">
        <v>0</v>
      </c>
      <c r="N337" s="357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171">
        <v>0</v>
      </c>
      <c r="V337" s="171">
        <v>0</v>
      </c>
      <c r="W337" s="171">
        <v>0</v>
      </c>
      <c r="X337" s="171">
        <v>0</v>
      </c>
      <c r="Y337" s="171">
        <v>0</v>
      </c>
      <c r="Z337" s="171">
        <v>0</v>
      </c>
      <c r="AA337" s="355">
        <v>0</v>
      </c>
      <c r="AB337" s="355">
        <v>0</v>
      </c>
      <c r="AC337" s="355">
        <v>0</v>
      </c>
      <c r="AD337" s="355">
        <v>0</v>
      </c>
      <c r="AE337" s="355">
        <v>0</v>
      </c>
      <c r="AF337" s="355">
        <v>0</v>
      </c>
      <c r="AG337" s="355">
        <v>0</v>
      </c>
      <c r="AH337" s="355">
        <v>0</v>
      </c>
      <c r="AI337" s="355">
        <v>0</v>
      </c>
      <c r="AJ337" s="355">
        <v>0</v>
      </c>
      <c r="AK337" s="355">
        <v>0</v>
      </c>
      <c r="AL337" s="355">
        <v>0</v>
      </c>
      <c r="AM337" s="355">
        <v>0</v>
      </c>
      <c r="AN337" s="355">
        <v>0</v>
      </c>
    </row>
    <row r="338" spans="1:40" s="171" customFormat="1" x14ac:dyDescent="0.2">
      <c r="A338" s="128" t="s">
        <v>1065</v>
      </c>
      <c r="B338" s="171">
        <v>0</v>
      </c>
      <c r="C338" s="171">
        <v>0</v>
      </c>
      <c r="D338" s="171">
        <v>0</v>
      </c>
      <c r="E338" s="171">
        <v>0</v>
      </c>
      <c r="F338" s="171">
        <v>0</v>
      </c>
      <c r="G338" s="171">
        <v>0</v>
      </c>
      <c r="H338" s="171">
        <v>0</v>
      </c>
      <c r="I338" s="171">
        <v>0</v>
      </c>
      <c r="J338" s="171">
        <v>0</v>
      </c>
      <c r="K338" s="171">
        <v>0</v>
      </c>
      <c r="L338" s="171">
        <v>0</v>
      </c>
      <c r="M338" s="310">
        <v>0</v>
      </c>
      <c r="N338" s="357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171">
        <v>0</v>
      </c>
      <c r="V338" s="171">
        <v>0</v>
      </c>
      <c r="W338" s="171">
        <v>0</v>
      </c>
      <c r="X338" s="171">
        <v>0</v>
      </c>
      <c r="Y338" s="171">
        <v>0</v>
      </c>
      <c r="Z338" s="171">
        <v>0</v>
      </c>
      <c r="AA338" s="355">
        <v>0</v>
      </c>
      <c r="AB338" s="355">
        <v>0</v>
      </c>
      <c r="AC338" s="355">
        <v>0</v>
      </c>
      <c r="AD338" s="355">
        <v>0</v>
      </c>
      <c r="AE338" s="355">
        <v>0</v>
      </c>
      <c r="AF338" s="355">
        <v>0</v>
      </c>
      <c r="AG338" s="355">
        <v>0</v>
      </c>
      <c r="AH338" s="355">
        <v>0</v>
      </c>
      <c r="AI338" s="355">
        <v>0</v>
      </c>
      <c r="AJ338" s="355">
        <v>0</v>
      </c>
      <c r="AK338" s="355">
        <v>0</v>
      </c>
      <c r="AL338" s="355">
        <v>0</v>
      </c>
      <c r="AM338" s="355">
        <v>0</v>
      </c>
      <c r="AN338" s="355">
        <v>0</v>
      </c>
    </row>
    <row r="339" spans="1:40" s="171" customFormat="1" x14ac:dyDescent="0.2">
      <c r="A339" s="128" t="s">
        <v>1066</v>
      </c>
      <c r="B339" s="171">
        <v>0</v>
      </c>
      <c r="C339" s="171">
        <v>0</v>
      </c>
      <c r="D339" s="171">
        <v>0</v>
      </c>
      <c r="E339" s="171">
        <v>0</v>
      </c>
      <c r="F339" s="171">
        <v>0</v>
      </c>
      <c r="G339" s="171">
        <v>0</v>
      </c>
      <c r="H339" s="171">
        <v>0</v>
      </c>
      <c r="I339" s="171">
        <v>0</v>
      </c>
      <c r="J339" s="171">
        <v>0</v>
      </c>
      <c r="K339" s="171">
        <v>0</v>
      </c>
      <c r="L339" s="171">
        <v>0</v>
      </c>
      <c r="M339" s="310">
        <v>0</v>
      </c>
      <c r="N339" s="357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171">
        <v>0</v>
      </c>
      <c r="V339" s="171">
        <v>0</v>
      </c>
      <c r="W339" s="171">
        <v>0</v>
      </c>
      <c r="X339" s="171">
        <v>0</v>
      </c>
      <c r="Y339" s="171">
        <v>0</v>
      </c>
      <c r="Z339" s="171">
        <v>0</v>
      </c>
      <c r="AA339" s="355">
        <v>0</v>
      </c>
      <c r="AB339" s="355">
        <v>0</v>
      </c>
      <c r="AC339" s="355">
        <v>0</v>
      </c>
      <c r="AD339" s="355">
        <v>0</v>
      </c>
      <c r="AE339" s="355">
        <v>0</v>
      </c>
      <c r="AF339" s="355">
        <v>0</v>
      </c>
      <c r="AG339" s="355">
        <v>0</v>
      </c>
      <c r="AH339" s="355">
        <v>0</v>
      </c>
      <c r="AI339" s="355">
        <v>0</v>
      </c>
      <c r="AJ339" s="355">
        <v>0</v>
      </c>
      <c r="AK339" s="355">
        <v>0</v>
      </c>
      <c r="AL339" s="355">
        <v>0</v>
      </c>
      <c r="AM339" s="355">
        <v>0</v>
      </c>
      <c r="AN339" s="355">
        <v>0</v>
      </c>
    </row>
    <row r="340" spans="1:40" s="171" customFormat="1" x14ac:dyDescent="0.2">
      <c r="A340" s="128" t="s">
        <v>1067</v>
      </c>
      <c r="B340" s="171">
        <v>0</v>
      </c>
      <c r="C340" s="171">
        <v>0</v>
      </c>
      <c r="D340" s="171">
        <v>0</v>
      </c>
      <c r="E340" s="171">
        <v>0</v>
      </c>
      <c r="F340" s="171">
        <v>0</v>
      </c>
      <c r="G340" s="171">
        <v>0</v>
      </c>
      <c r="H340" s="171">
        <v>0</v>
      </c>
      <c r="I340" s="171">
        <v>0</v>
      </c>
      <c r="J340" s="171">
        <v>0</v>
      </c>
      <c r="K340" s="171">
        <v>0</v>
      </c>
      <c r="L340" s="171">
        <v>0</v>
      </c>
      <c r="M340" s="310">
        <v>0</v>
      </c>
      <c r="N340" s="357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171">
        <v>0</v>
      </c>
      <c r="V340" s="171">
        <v>0</v>
      </c>
      <c r="W340" s="171">
        <v>0</v>
      </c>
      <c r="X340" s="171">
        <v>0</v>
      </c>
      <c r="Y340" s="171">
        <v>0</v>
      </c>
      <c r="Z340" s="171">
        <v>0</v>
      </c>
      <c r="AA340" s="355">
        <v>0</v>
      </c>
      <c r="AB340" s="355">
        <v>0</v>
      </c>
      <c r="AC340" s="355">
        <v>0</v>
      </c>
      <c r="AD340" s="355">
        <v>0</v>
      </c>
      <c r="AE340" s="355">
        <v>0</v>
      </c>
      <c r="AF340" s="355">
        <v>0</v>
      </c>
      <c r="AG340" s="355">
        <v>0</v>
      </c>
      <c r="AH340" s="355">
        <v>0</v>
      </c>
      <c r="AI340" s="355">
        <v>0</v>
      </c>
      <c r="AJ340" s="355">
        <v>0</v>
      </c>
      <c r="AK340" s="355">
        <v>0</v>
      </c>
      <c r="AL340" s="355">
        <v>0</v>
      </c>
      <c r="AM340" s="355">
        <v>0</v>
      </c>
      <c r="AN340" s="355">
        <v>0</v>
      </c>
    </row>
    <row r="341" spans="1:40" s="171" customFormat="1" x14ac:dyDescent="0.2">
      <c r="A341" s="128" t="s">
        <v>1068</v>
      </c>
      <c r="B341" s="171">
        <v>0</v>
      </c>
      <c r="C341" s="171">
        <v>0</v>
      </c>
      <c r="D341" s="171">
        <v>0</v>
      </c>
      <c r="E341" s="171">
        <v>0</v>
      </c>
      <c r="F341" s="171">
        <v>0</v>
      </c>
      <c r="G341" s="171">
        <v>0</v>
      </c>
      <c r="H341" s="171">
        <v>0</v>
      </c>
      <c r="I341" s="171">
        <v>0</v>
      </c>
      <c r="J341" s="171">
        <v>0</v>
      </c>
      <c r="K341" s="171">
        <v>0</v>
      </c>
      <c r="L341" s="171">
        <v>0</v>
      </c>
      <c r="M341" s="310">
        <v>0</v>
      </c>
      <c r="N341" s="357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171">
        <v>0</v>
      </c>
      <c r="V341" s="171">
        <v>0</v>
      </c>
      <c r="W341" s="171">
        <v>0</v>
      </c>
      <c r="X341" s="171">
        <v>0</v>
      </c>
      <c r="Y341" s="171">
        <v>0</v>
      </c>
      <c r="Z341" s="171">
        <v>0</v>
      </c>
      <c r="AA341" s="355">
        <v>0</v>
      </c>
      <c r="AB341" s="355">
        <v>0</v>
      </c>
      <c r="AC341" s="355">
        <v>0</v>
      </c>
      <c r="AD341" s="355">
        <v>0</v>
      </c>
      <c r="AE341" s="355">
        <v>0</v>
      </c>
      <c r="AF341" s="355">
        <v>0</v>
      </c>
      <c r="AG341" s="355">
        <v>0</v>
      </c>
      <c r="AH341" s="355">
        <v>0</v>
      </c>
      <c r="AI341" s="355">
        <v>0</v>
      </c>
      <c r="AJ341" s="355">
        <v>0</v>
      </c>
      <c r="AK341" s="355">
        <v>0</v>
      </c>
      <c r="AL341" s="355">
        <v>0</v>
      </c>
      <c r="AM341" s="355">
        <v>0</v>
      </c>
      <c r="AN341" s="355">
        <v>0</v>
      </c>
    </row>
    <row r="342" spans="1:40" s="171" customFormat="1" x14ac:dyDescent="0.2">
      <c r="A342" s="128" t="s">
        <v>1069</v>
      </c>
      <c r="B342" s="171">
        <v>0</v>
      </c>
      <c r="C342" s="171">
        <v>0</v>
      </c>
      <c r="D342" s="171">
        <v>0</v>
      </c>
      <c r="E342" s="171">
        <v>0</v>
      </c>
      <c r="F342" s="171">
        <v>0</v>
      </c>
      <c r="G342" s="171">
        <v>0</v>
      </c>
      <c r="H342" s="171">
        <v>0</v>
      </c>
      <c r="I342" s="171">
        <v>0</v>
      </c>
      <c r="J342" s="171">
        <v>0</v>
      </c>
      <c r="K342" s="171">
        <v>0</v>
      </c>
      <c r="L342" s="171">
        <v>0</v>
      </c>
      <c r="M342" s="310">
        <v>0</v>
      </c>
      <c r="N342" s="357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171">
        <v>0</v>
      </c>
      <c r="V342" s="171">
        <v>0</v>
      </c>
      <c r="W342" s="171">
        <v>0</v>
      </c>
      <c r="X342" s="171">
        <v>0</v>
      </c>
      <c r="Y342" s="171">
        <v>0</v>
      </c>
      <c r="Z342" s="171">
        <v>0</v>
      </c>
      <c r="AA342" s="355">
        <v>0</v>
      </c>
      <c r="AB342" s="355">
        <v>0</v>
      </c>
      <c r="AC342" s="355">
        <v>0</v>
      </c>
      <c r="AD342" s="355">
        <v>0</v>
      </c>
      <c r="AE342" s="355">
        <v>0</v>
      </c>
      <c r="AF342" s="355">
        <v>0</v>
      </c>
      <c r="AG342" s="355">
        <v>0</v>
      </c>
      <c r="AH342" s="355">
        <v>0</v>
      </c>
      <c r="AI342" s="355">
        <v>0</v>
      </c>
      <c r="AJ342" s="355">
        <v>0</v>
      </c>
      <c r="AK342" s="355">
        <v>0</v>
      </c>
      <c r="AL342" s="355">
        <v>0</v>
      </c>
      <c r="AM342" s="355">
        <v>0</v>
      </c>
      <c r="AN342" s="355">
        <v>0</v>
      </c>
    </row>
    <row r="343" spans="1:40" s="171" customFormat="1" x14ac:dyDescent="0.2">
      <c r="A343" s="128" t="s">
        <v>1070</v>
      </c>
      <c r="B343" s="171">
        <v>0</v>
      </c>
      <c r="C343" s="171">
        <v>0</v>
      </c>
      <c r="D343" s="171">
        <v>0</v>
      </c>
      <c r="E343" s="171">
        <v>0</v>
      </c>
      <c r="F343" s="171">
        <v>0</v>
      </c>
      <c r="G343" s="171">
        <v>0</v>
      </c>
      <c r="H343" s="171">
        <v>0</v>
      </c>
      <c r="I343" s="171">
        <v>0</v>
      </c>
      <c r="J343" s="171">
        <v>0</v>
      </c>
      <c r="K343" s="171">
        <v>0</v>
      </c>
      <c r="L343" s="171">
        <v>0</v>
      </c>
      <c r="M343" s="310">
        <v>0</v>
      </c>
      <c r="N343" s="357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171">
        <v>0</v>
      </c>
      <c r="V343" s="171">
        <v>0</v>
      </c>
      <c r="W343" s="171">
        <v>0</v>
      </c>
      <c r="X343" s="171">
        <v>0</v>
      </c>
      <c r="Y343" s="171">
        <v>0</v>
      </c>
      <c r="Z343" s="171">
        <v>0</v>
      </c>
      <c r="AA343" s="355">
        <v>0</v>
      </c>
      <c r="AB343" s="355">
        <v>0</v>
      </c>
      <c r="AC343" s="355">
        <v>0</v>
      </c>
      <c r="AD343" s="355">
        <v>0</v>
      </c>
      <c r="AE343" s="355">
        <v>0</v>
      </c>
      <c r="AF343" s="355">
        <v>0</v>
      </c>
      <c r="AG343" s="355">
        <v>0</v>
      </c>
      <c r="AH343" s="355">
        <v>0</v>
      </c>
      <c r="AI343" s="355">
        <v>0</v>
      </c>
      <c r="AJ343" s="355">
        <v>0</v>
      </c>
      <c r="AK343" s="355">
        <v>0</v>
      </c>
      <c r="AL343" s="355">
        <v>0</v>
      </c>
      <c r="AM343" s="355">
        <v>0</v>
      </c>
      <c r="AN343" s="355">
        <v>0</v>
      </c>
    </row>
    <row r="344" spans="1:40" s="171" customFormat="1" x14ac:dyDescent="0.2">
      <c r="A344" s="128" t="s">
        <v>1071</v>
      </c>
      <c r="B344" s="171">
        <v>0</v>
      </c>
      <c r="C344" s="171">
        <v>0</v>
      </c>
      <c r="D344" s="171">
        <v>0</v>
      </c>
      <c r="E344" s="171">
        <v>0</v>
      </c>
      <c r="F344" s="171">
        <v>0</v>
      </c>
      <c r="G344" s="171">
        <v>0</v>
      </c>
      <c r="H344" s="171">
        <v>0</v>
      </c>
      <c r="I344" s="171">
        <v>0</v>
      </c>
      <c r="J344" s="171">
        <v>0</v>
      </c>
      <c r="K344" s="171">
        <v>0</v>
      </c>
      <c r="L344" s="171">
        <v>0</v>
      </c>
      <c r="M344" s="310">
        <v>0</v>
      </c>
      <c r="N344" s="357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171">
        <v>0</v>
      </c>
      <c r="V344" s="171">
        <v>0</v>
      </c>
      <c r="W344" s="171">
        <v>0</v>
      </c>
      <c r="X344" s="171">
        <v>0</v>
      </c>
      <c r="Y344" s="171">
        <v>0</v>
      </c>
      <c r="Z344" s="171">
        <v>0</v>
      </c>
      <c r="AA344" s="355">
        <v>0</v>
      </c>
      <c r="AB344" s="355">
        <v>0</v>
      </c>
      <c r="AC344" s="355">
        <v>0</v>
      </c>
      <c r="AD344" s="355">
        <v>0</v>
      </c>
      <c r="AE344" s="355">
        <v>0</v>
      </c>
      <c r="AF344" s="355">
        <v>0</v>
      </c>
      <c r="AG344" s="355">
        <v>0</v>
      </c>
      <c r="AH344" s="355">
        <v>0</v>
      </c>
      <c r="AI344" s="355">
        <v>0</v>
      </c>
      <c r="AJ344" s="355">
        <v>0</v>
      </c>
      <c r="AK344" s="355">
        <v>0</v>
      </c>
      <c r="AL344" s="355">
        <v>0</v>
      </c>
      <c r="AM344" s="355">
        <v>0</v>
      </c>
      <c r="AN344" s="355">
        <v>0</v>
      </c>
    </row>
    <row r="345" spans="1:40" s="171" customFormat="1" x14ac:dyDescent="0.2">
      <c r="A345" s="128" t="s">
        <v>1072</v>
      </c>
      <c r="B345" s="171">
        <v>0</v>
      </c>
      <c r="C345" s="171">
        <v>0</v>
      </c>
      <c r="D345" s="171">
        <v>0</v>
      </c>
      <c r="E345" s="171">
        <v>0</v>
      </c>
      <c r="F345" s="171">
        <v>0</v>
      </c>
      <c r="G345" s="171">
        <v>0</v>
      </c>
      <c r="H345" s="171">
        <v>0</v>
      </c>
      <c r="I345" s="171">
        <v>0</v>
      </c>
      <c r="J345" s="171">
        <v>0</v>
      </c>
      <c r="K345" s="171">
        <v>0</v>
      </c>
      <c r="L345" s="171">
        <v>0</v>
      </c>
      <c r="M345" s="310">
        <v>0</v>
      </c>
      <c r="N345" s="357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171">
        <v>0</v>
      </c>
      <c r="V345" s="171">
        <v>0</v>
      </c>
      <c r="W345" s="171">
        <v>0</v>
      </c>
      <c r="X345" s="171">
        <v>0</v>
      </c>
      <c r="Y345" s="171">
        <v>0</v>
      </c>
      <c r="Z345" s="171">
        <v>0</v>
      </c>
      <c r="AA345" s="355">
        <v>0</v>
      </c>
      <c r="AB345" s="355">
        <v>0</v>
      </c>
      <c r="AC345" s="355">
        <v>0</v>
      </c>
      <c r="AD345" s="355">
        <v>0</v>
      </c>
      <c r="AE345" s="355">
        <v>0</v>
      </c>
      <c r="AF345" s="355">
        <v>0</v>
      </c>
      <c r="AG345" s="355">
        <v>0</v>
      </c>
      <c r="AH345" s="355">
        <v>0</v>
      </c>
      <c r="AI345" s="355">
        <v>0</v>
      </c>
      <c r="AJ345" s="355">
        <v>0</v>
      </c>
      <c r="AK345" s="355">
        <v>0</v>
      </c>
      <c r="AL345" s="355">
        <v>0</v>
      </c>
      <c r="AM345" s="355">
        <v>0</v>
      </c>
      <c r="AN345" s="355">
        <v>0</v>
      </c>
    </row>
    <row r="346" spans="1:40" x14ac:dyDescent="0.2">
      <c r="A346" s="27" t="s">
        <v>1073</v>
      </c>
      <c r="N346" s="357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</row>
    <row r="347" spans="1:40" s="171" customFormat="1" x14ac:dyDescent="0.2">
      <c r="A347" s="172" t="s">
        <v>1074</v>
      </c>
      <c r="M347" s="310"/>
      <c r="N347" s="357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</row>
    <row r="348" spans="1:40" s="171" customFormat="1" x14ac:dyDescent="0.2">
      <c r="A348" s="128" t="s">
        <v>1075</v>
      </c>
      <c r="B348" s="171">
        <v>0</v>
      </c>
      <c r="C348" s="171">
        <v>0</v>
      </c>
      <c r="D348" s="171">
        <v>0</v>
      </c>
      <c r="E348" s="171">
        <v>0</v>
      </c>
      <c r="F348" s="171">
        <v>0</v>
      </c>
      <c r="G348" s="171">
        <v>0</v>
      </c>
      <c r="H348" s="171">
        <v>0</v>
      </c>
      <c r="I348" s="171">
        <v>0</v>
      </c>
      <c r="J348" s="171">
        <v>0</v>
      </c>
      <c r="K348" s="171">
        <v>0</v>
      </c>
      <c r="L348" s="171">
        <v>0</v>
      </c>
      <c r="M348" s="310">
        <v>0</v>
      </c>
      <c r="N348" s="357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171">
        <v>0</v>
      </c>
      <c r="V348" s="171">
        <v>0</v>
      </c>
      <c r="W348" s="171">
        <v>0</v>
      </c>
      <c r="X348" s="171">
        <v>0</v>
      </c>
      <c r="Y348" s="171">
        <v>0</v>
      </c>
      <c r="Z348" s="171">
        <v>0</v>
      </c>
      <c r="AA348" s="355">
        <v>0</v>
      </c>
      <c r="AB348" s="355">
        <v>0</v>
      </c>
      <c r="AC348" s="355">
        <v>0</v>
      </c>
      <c r="AD348" s="355">
        <v>0</v>
      </c>
      <c r="AE348" s="355">
        <v>0</v>
      </c>
      <c r="AF348" s="355">
        <v>0</v>
      </c>
      <c r="AG348" s="355">
        <v>0</v>
      </c>
      <c r="AH348" s="355">
        <v>0</v>
      </c>
      <c r="AI348" s="355">
        <v>0</v>
      </c>
      <c r="AJ348" s="355">
        <v>0</v>
      </c>
      <c r="AK348" s="355">
        <v>0</v>
      </c>
      <c r="AL348" s="355">
        <v>0</v>
      </c>
      <c r="AM348" s="355">
        <v>0</v>
      </c>
      <c r="AN348" s="355">
        <v>0</v>
      </c>
    </row>
    <row r="349" spans="1:40" s="171" customFormat="1" x14ac:dyDescent="0.2">
      <c r="A349" s="128" t="s">
        <v>1076</v>
      </c>
      <c r="B349" s="171">
        <v>0</v>
      </c>
      <c r="C349" s="171">
        <v>0</v>
      </c>
      <c r="D349" s="171">
        <v>0</v>
      </c>
      <c r="E349" s="171">
        <v>0</v>
      </c>
      <c r="F349" s="171">
        <v>0</v>
      </c>
      <c r="G349" s="171">
        <v>0</v>
      </c>
      <c r="H349" s="171">
        <v>0</v>
      </c>
      <c r="I349" s="171">
        <v>0</v>
      </c>
      <c r="J349" s="171">
        <v>0</v>
      </c>
      <c r="K349" s="171">
        <v>0</v>
      </c>
      <c r="L349" s="171">
        <v>0</v>
      </c>
      <c r="M349" s="310">
        <v>0</v>
      </c>
      <c r="N349" s="357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171">
        <v>0</v>
      </c>
      <c r="V349" s="171">
        <v>0</v>
      </c>
      <c r="W349" s="171">
        <v>0</v>
      </c>
      <c r="X349" s="171">
        <v>0</v>
      </c>
      <c r="Y349" s="171">
        <v>0</v>
      </c>
      <c r="Z349" s="171">
        <v>0</v>
      </c>
      <c r="AA349" s="355">
        <v>0</v>
      </c>
      <c r="AB349" s="355">
        <v>0</v>
      </c>
      <c r="AC349" s="355">
        <v>0</v>
      </c>
      <c r="AD349" s="355">
        <v>0</v>
      </c>
      <c r="AE349" s="355">
        <v>0</v>
      </c>
      <c r="AF349" s="355">
        <v>0</v>
      </c>
      <c r="AG349" s="355">
        <v>0</v>
      </c>
      <c r="AH349" s="355">
        <v>0</v>
      </c>
      <c r="AI349" s="355">
        <v>0</v>
      </c>
      <c r="AJ349" s="355">
        <v>0</v>
      </c>
      <c r="AK349" s="355">
        <v>0</v>
      </c>
      <c r="AL349" s="355">
        <v>0</v>
      </c>
      <c r="AM349" s="355">
        <v>0</v>
      </c>
      <c r="AN349" s="355">
        <v>0</v>
      </c>
    </row>
    <row r="350" spans="1:40" s="171" customFormat="1" x14ac:dyDescent="0.2">
      <c r="A350" s="128" t="s">
        <v>1077</v>
      </c>
      <c r="B350" s="171">
        <v>0</v>
      </c>
      <c r="C350" s="171">
        <v>0</v>
      </c>
      <c r="D350" s="171">
        <v>0</v>
      </c>
      <c r="E350" s="171">
        <v>0</v>
      </c>
      <c r="F350" s="171">
        <v>0</v>
      </c>
      <c r="G350" s="171">
        <v>0</v>
      </c>
      <c r="H350" s="171">
        <v>0</v>
      </c>
      <c r="I350" s="171">
        <v>0</v>
      </c>
      <c r="J350" s="171">
        <v>0</v>
      </c>
      <c r="K350" s="171">
        <v>0</v>
      </c>
      <c r="L350" s="171">
        <v>0</v>
      </c>
      <c r="M350" s="310">
        <v>0</v>
      </c>
      <c r="N350" s="357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171">
        <v>0</v>
      </c>
      <c r="V350" s="171">
        <v>0</v>
      </c>
      <c r="W350" s="171">
        <v>0</v>
      </c>
      <c r="X350" s="171">
        <v>0</v>
      </c>
      <c r="Y350" s="171">
        <v>0</v>
      </c>
      <c r="Z350" s="171">
        <v>0</v>
      </c>
      <c r="AA350" s="355">
        <v>0</v>
      </c>
      <c r="AB350" s="355">
        <v>0</v>
      </c>
      <c r="AC350" s="355">
        <v>0</v>
      </c>
      <c r="AD350" s="355">
        <v>0</v>
      </c>
      <c r="AE350" s="355">
        <v>0</v>
      </c>
      <c r="AF350" s="355">
        <v>0</v>
      </c>
      <c r="AG350" s="355">
        <v>0</v>
      </c>
      <c r="AH350" s="355">
        <v>0</v>
      </c>
      <c r="AI350" s="355">
        <v>0</v>
      </c>
      <c r="AJ350" s="355">
        <v>0</v>
      </c>
      <c r="AK350" s="355">
        <v>0</v>
      </c>
      <c r="AL350" s="355">
        <v>0</v>
      </c>
      <c r="AM350" s="355">
        <v>0</v>
      </c>
      <c r="AN350" s="355">
        <v>0</v>
      </c>
    </row>
    <row r="351" spans="1:40" s="171" customFormat="1" x14ac:dyDescent="0.2">
      <c r="A351" s="128" t="s">
        <v>1078</v>
      </c>
      <c r="B351" s="171">
        <v>0</v>
      </c>
      <c r="C351" s="171">
        <v>0</v>
      </c>
      <c r="D351" s="171">
        <v>0</v>
      </c>
      <c r="E351" s="171">
        <v>0</v>
      </c>
      <c r="F351" s="171">
        <v>0</v>
      </c>
      <c r="G351" s="171">
        <v>0</v>
      </c>
      <c r="H351" s="171">
        <v>0</v>
      </c>
      <c r="I351" s="171">
        <v>0</v>
      </c>
      <c r="J351" s="171">
        <v>0</v>
      </c>
      <c r="K351" s="171">
        <v>0</v>
      </c>
      <c r="L351" s="171">
        <v>0</v>
      </c>
      <c r="M351" s="310">
        <v>0</v>
      </c>
      <c r="N351" s="357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171">
        <v>0</v>
      </c>
      <c r="V351" s="171">
        <v>0</v>
      </c>
      <c r="W351" s="171">
        <v>0</v>
      </c>
      <c r="X351" s="171">
        <v>0</v>
      </c>
      <c r="Y351" s="171">
        <v>0</v>
      </c>
      <c r="Z351" s="171">
        <v>0</v>
      </c>
      <c r="AA351" s="355">
        <v>0</v>
      </c>
      <c r="AB351" s="355">
        <v>0</v>
      </c>
      <c r="AC351" s="355">
        <v>0</v>
      </c>
      <c r="AD351" s="355">
        <v>0</v>
      </c>
      <c r="AE351" s="355">
        <v>0</v>
      </c>
      <c r="AF351" s="355">
        <v>0</v>
      </c>
      <c r="AG351" s="355">
        <v>0</v>
      </c>
      <c r="AH351" s="355">
        <v>0</v>
      </c>
      <c r="AI351" s="355">
        <v>0</v>
      </c>
      <c r="AJ351" s="355">
        <v>0</v>
      </c>
      <c r="AK351" s="355">
        <v>0</v>
      </c>
      <c r="AL351" s="355">
        <v>0</v>
      </c>
      <c r="AM351" s="355">
        <v>0</v>
      </c>
      <c r="AN351" s="355">
        <v>0</v>
      </c>
    </row>
    <row r="352" spans="1:40" s="171" customFormat="1" x14ac:dyDescent="0.2">
      <c r="A352" s="128" t="s">
        <v>1079</v>
      </c>
      <c r="B352" s="171">
        <v>0</v>
      </c>
      <c r="C352" s="171">
        <v>0</v>
      </c>
      <c r="D352" s="171">
        <v>0</v>
      </c>
      <c r="E352" s="171">
        <v>0</v>
      </c>
      <c r="F352" s="171">
        <v>0</v>
      </c>
      <c r="G352" s="171">
        <v>0</v>
      </c>
      <c r="H352" s="171">
        <v>0</v>
      </c>
      <c r="I352" s="171">
        <v>0</v>
      </c>
      <c r="J352" s="171">
        <v>0</v>
      </c>
      <c r="K352" s="171">
        <v>0</v>
      </c>
      <c r="L352" s="171">
        <v>0</v>
      </c>
      <c r="M352" s="310">
        <v>0</v>
      </c>
      <c r="N352" s="357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171">
        <v>0</v>
      </c>
      <c r="V352" s="171">
        <v>0</v>
      </c>
      <c r="W352" s="171">
        <v>0</v>
      </c>
      <c r="X352" s="171">
        <v>0</v>
      </c>
      <c r="Y352" s="171">
        <v>0</v>
      </c>
      <c r="Z352" s="171">
        <v>0</v>
      </c>
      <c r="AA352" s="355">
        <v>0</v>
      </c>
      <c r="AB352" s="355">
        <v>0</v>
      </c>
      <c r="AC352" s="355">
        <v>0</v>
      </c>
      <c r="AD352" s="355">
        <v>0</v>
      </c>
      <c r="AE352" s="355">
        <v>0</v>
      </c>
      <c r="AF352" s="355">
        <v>0</v>
      </c>
      <c r="AG352" s="355">
        <v>0</v>
      </c>
      <c r="AH352" s="355">
        <v>0</v>
      </c>
      <c r="AI352" s="355">
        <v>0</v>
      </c>
      <c r="AJ352" s="355">
        <v>0</v>
      </c>
      <c r="AK352" s="355">
        <v>0</v>
      </c>
      <c r="AL352" s="355">
        <v>0</v>
      </c>
      <c r="AM352" s="355">
        <v>0</v>
      </c>
      <c r="AN352" s="355">
        <v>0</v>
      </c>
    </row>
    <row r="353" spans="1:40" s="171" customFormat="1" x14ac:dyDescent="0.2">
      <c r="A353" s="128" t="s">
        <v>1080</v>
      </c>
      <c r="M353" s="310"/>
      <c r="N353" s="357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</row>
    <row r="354" spans="1:40" x14ac:dyDescent="0.2">
      <c r="A354" s="30" t="s">
        <v>1081</v>
      </c>
      <c r="N354" s="357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</row>
    <row r="355" spans="1:40" x14ac:dyDescent="0.2">
      <c r="A355" s="30" t="s">
        <v>1082</v>
      </c>
      <c r="N355" s="357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</row>
    <row r="356" spans="1:40" s="171" customFormat="1" x14ac:dyDescent="0.2">
      <c r="A356" s="128" t="s">
        <v>1083</v>
      </c>
      <c r="B356" s="171">
        <v>0</v>
      </c>
      <c r="C356" s="171">
        <v>0</v>
      </c>
      <c r="D356" s="171">
        <v>0</v>
      </c>
      <c r="E356" s="171">
        <v>0</v>
      </c>
      <c r="F356" s="171">
        <v>0</v>
      </c>
      <c r="G356" s="171">
        <v>0</v>
      </c>
      <c r="H356" s="171">
        <v>0</v>
      </c>
      <c r="I356" s="171">
        <v>0</v>
      </c>
      <c r="J356" s="171">
        <v>0</v>
      </c>
      <c r="K356" s="171">
        <v>0</v>
      </c>
      <c r="L356" s="171">
        <v>0</v>
      </c>
      <c r="M356" s="310">
        <v>0</v>
      </c>
      <c r="N356" s="357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171">
        <v>0</v>
      </c>
      <c r="V356" s="171">
        <v>0</v>
      </c>
      <c r="W356" s="171">
        <v>0</v>
      </c>
      <c r="X356" s="171">
        <v>0</v>
      </c>
      <c r="Y356" s="171">
        <v>0</v>
      </c>
      <c r="Z356" s="171">
        <v>0</v>
      </c>
      <c r="AA356" s="355">
        <v>0</v>
      </c>
      <c r="AB356" s="355">
        <v>0</v>
      </c>
      <c r="AC356" s="355">
        <v>0</v>
      </c>
      <c r="AD356" s="355">
        <v>0</v>
      </c>
      <c r="AE356" s="355">
        <v>0</v>
      </c>
      <c r="AF356" s="355">
        <v>0</v>
      </c>
      <c r="AG356" s="355">
        <v>0</v>
      </c>
      <c r="AH356" s="355">
        <v>0</v>
      </c>
      <c r="AI356" s="355">
        <v>0</v>
      </c>
      <c r="AJ356" s="355">
        <v>0</v>
      </c>
      <c r="AK356" s="355">
        <v>0</v>
      </c>
      <c r="AL356" s="355">
        <v>0</v>
      </c>
      <c r="AM356" s="355">
        <v>0</v>
      </c>
      <c r="AN356" s="355">
        <v>0</v>
      </c>
    </row>
    <row r="357" spans="1:40" s="171" customFormat="1" x14ac:dyDescent="0.2">
      <c r="A357" s="128" t="s">
        <v>1084</v>
      </c>
      <c r="B357" s="171">
        <v>0</v>
      </c>
      <c r="C357" s="171">
        <v>0</v>
      </c>
      <c r="D357" s="171">
        <v>0</v>
      </c>
      <c r="E357" s="171">
        <v>0</v>
      </c>
      <c r="F357" s="171">
        <v>0</v>
      </c>
      <c r="G357" s="171">
        <v>0</v>
      </c>
      <c r="H357" s="171">
        <v>0</v>
      </c>
      <c r="I357" s="171">
        <v>0</v>
      </c>
      <c r="J357" s="171">
        <v>0</v>
      </c>
      <c r="K357" s="171">
        <v>0</v>
      </c>
      <c r="L357" s="171">
        <v>0</v>
      </c>
      <c r="M357" s="310">
        <v>0</v>
      </c>
      <c r="N357" s="357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171">
        <v>0</v>
      </c>
      <c r="V357" s="171">
        <v>0</v>
      </c>
      <c r="W357" s="171">
        <v>0</v>
      </c>
      <c r="X357" s="171">
        <v>0</v>
      </c>
      <c r="Y357" s="171">
        <v>0</v>
      </c>
      <c r="Z357" s="171">
        <v>0</v>
      </c>
      <c r="AA357" s="355">
        <v>0</v>
      </c>
      <c r="AB357" s="355">
        <v>0</v>
      </c>
      <c r="AC357" s="355">
        <v>0</v>
      </c>
      <c r="AD357" s="355">
        <v>0</v>
      </c>
      <c r="AE357" s="355">
        <v>0</v>
      </c>
      <c r="AF357" s="355">
        <v>0</v>
      </c>
      <c r="AG357" s="355">
        <v>0</v>
      </c>
      <c r="AH357" s="355">
        <v>0</v>
      </c>
      <c r="AI357" s="355">
        <v>0</v>
      </c>
      <c r="AJ357" s="355">
        <v>0</v>
      </c>
      <c r="AK357" s="355">
        <v>0</v>
      </c>
      <c r="AL357" s="355">
        <v>0</v>
      </c>
      <c r="AM357" s="355">
        <v>0</v>
      </c>
      <c r="AN357" s="355">
        <v>0</v>
      </c>
    </row>
    <row r="358" spans="1:40" s="171" customFormat="1" x14ac:dyDescent="0.2">
      <c r="A358" s="128" t="s">
        <v>1085</v>
      </c>
      <c r="B358" s="171">
        <v>0</v>
      </c>
      <c r="C358" s="171">
        <v>0</v>
      </c>
      <c r="D358" s="171">
        <v>0</v>
      </c>
      <c r="E358" s="171">
        <v>0</v>
      </c>
      <c r="F358" s="171">
        <v>0</v>
      </c>
      <c r="G358" s="171">
        <v>0</v>
      </c>
      <c r="H358" s="171">
        <v>0</v>
      </c>
      <c r="I358" s="171">
        <v>0</v>
      </c>
      <c r="J358" s="171">
        <v>0</v>
      </c>
      <c r="K358" s="171">
        <v>0</v>
      </c>
      <c r="L358" s="171">
        <v>0</v>
      </c>
      <c r="M358" s="310">
        <v>0</v>
      </c>
      <c r="N358" s="357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171">
        <v>0</v>
      </c>
      <c r="V358" s="171">
        <v>0</v>
      </c>
      <c r="W358" s="171">
        <v>0</v>
      </c>
      <c r="X358" s="171">
        <v>0</v>
      </c>
      <c r="Y358" s="171">
        <v>0</v>
      </c>
      <c r="Z358" s="171">
        <v>0</v>
      </c>
      <c r="AA358" s="355">
        <v>0</v>
      </c>
      <c r="AB358" s="355">
        <v>0</v>
      </c>
      <c r="AC358" s="355">
        <v>0</v>
      </c>
      <c r="AD358" s="355">
        <v>0</v>
      </c>
      <c r="AE358" s="355">
        <v>0</v>
      </c>
      <c r="AF358" s="355">
        <v>0</v>
      </c>
      <c r="AG358" s="355">
        <v>0</v>
      </c>
      <c r="AH358" s="355">
        <v>0</v>
      </c>
      <c r="AI358" s="355">
        <v>0</v>
      </c>
      <c r="AJ358" s="355">
        <v>0</v>
      </c>
      <c r="AK358" s="355">
        <v>0</v>
      </c>
      <c r="AL358" s="355">
        <v>0</v>
      </c>
      <c r="AM358" s="355">
        <v>0</v>
      </c>
      <c r="AN358" s="355">
        <v>0</v>
      </c>
    </row>
    <row r="359" spans="1:40" s="171" customFormat="1" x14ac:dyDescent="0.2">
      <c r="A359" s="128" t="s">
        <v>1086</v>
      </c>
      <c r="B359" s="171">
        <v>0</v>
      </c>
      <c r="C359" s="171">
        <v>0</v>
      </c>
      <c r="D359" s="171">
        <v>0</v>
      </c>
      <c r="E359" s="171">
        <v>0</v>
      </c>
      <c r="F359" s="171">
        <v>0</v>
      </c>
      <c r="G359" s="171">
        <v>0</v>
      </c>
      <c r="H359" s="171">
        <v>0</v>
      </c>
      <c r="I359" s="171">
        <v>0</v>
      </c>
      <c r="J359" s="171">
        <v>0</v>
      </c>
      <c r="K359" s="171">
        <v>0</v>
      </c>
      <c r="L359" s="171">
        <v>0</v>
      </c>
      <c r="M359" s="310">
        <v>0</v>
      </c>
      <c r="N359" s="357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171">
        <v>0</v>
      </c>
      <c r="V359" s="171">
        <v>0</v>
      </c>
      <c r="W359" s="171">
        <v>0</v>
      </c>
      <c r="X359" s="171">
        <v>0</v>
      </c>
      <c r="Y359" s="171">
        <v>0</v>
      </c>
      <c r="Z359" s="171">
        <v>0</v>
      </c>
      <c r="AA359" s="355">
        <v>0</v>
      </c>
      <c r="AB359" s="355">
        <v>0</v>
      </c>
      <c r="AC359" s="355">
        <v>0</v>
      </c>
      <c r="AD359" s="355">
        <v>0</v>
      </c>
      <c r="AE359" s="355">
        <v>0</v>
      </c>
      <c r="AF359" s="355">
        <v>0</v>
      </c>
      <c r="AG359" s="355">
        <v>0</v>
      </c>
      <c r="AH359" s="355">
        <v>0</v>
      </c>
      <c r="AI359" s="355">
        <v>0</v>
      </c>
      <c r="AJ359" s="355">
        <v>0</v>
      </c>
      <c r="AK359" s="355">
        <v>0</v>
      </c>
      <c r="AL359" s="355">
        <v>0</v>
      </c>
      <c r="AM359" s="355">
        <v>0</v>
      </c>
      <c r="AN359" s="355">
        <v>0</v>
      </c>
    </row>
    <row r="360" spans="1:40" s="171" customFormat="1" x14ac:dyDescent="0.2">
      <c r="A360" s="128" t="s">
        <v>1087</v>
      </c>
      <c r="B360" s="171">
        <v>0</v>
      </c>
      <c r="C360" s="171">
        <v>0</v>
      </c>
      <c r="D360" s="171">
        <v>0</v>
      </c>
      <c r="E360" s="171">
        <v>0</v>
      </c>
      <c r="F360" s="171">
        <v>0</v>
      </c>
      <c r="G360" s="171">
        <v>0</v>
      </c>
      <c r="H360" s="171">
        <v>0</v>
      </c>
      <c r="I360" s="171">
        <v>0</v>
      </c>
      <c r="J360" s="171">
        <v>0</v>
      </c>
      <c r="K360" s="171">
        <v>0</v>
      </c>
      <c r="L360" s="171">
        <v>0</v>
      </c>
      <c r="M360" s="310">
        <v>0</v>
      </c>
      <c r="N360" s="357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171">
        <v>0</v>
      </c>
      <c r="V360" s="171">
        <v>0</v>
      </c>
      <c r="W360" s="171">
        <v>0</v>
      </c>
      <c r="X360" s="171">
        <v>0</v>
      </c>
      <c r="Y360" s="171">
        <v>0</v>
      </c>
      <c r="Z360" s="171">
        <v>0</v>
      </c>
      <c r="AA360" s="355">
        <v>0</v>
      </c>
      <c r="AB360" s="355">
        <v>0</v>
      </c>
      <c r="AC360" s="355">
        <v>0</v>
      </c>
      <c r="AD360" s="355">
        <v>0</v>
      </c>
      <c r="AE360" s="355">
        <v>0</v>
      </c>
      <c r="AF360" s="355">
        <v>0</v>
      </c>
      <c r="AG360" s="355">
        <v>0</v>
      </c>
      <c r="AH360" s="355">
        <v>0</v>
      </c>
      <c r="AI360" s="355">
        <v>0</v>
      </c>
      <c r="AJ360" s="355">
        <v>0</v>
      </c>
      <c r="AK360" s="355">
        <v>0</v>
      </c>
      <c r="AL360" s="355">
        <v>0</v>
      </c>
      <c r="AM360" s="355">
        <v>0</v>
      </c>
      <c r="AN360" s="355">
        <v>0</v>
      </c>
    </row>
    <row r="361" spans="1:40" s="171" customFormat="1" x14ac:dyDescent="0.2">
      <c r="A361" s="128" t="s">
        <v>1088</v>
      </c>
      <c r="B361" s="171">
        <v>0</v>
      </c>
      <c r="C361" s="171">
        <v>0</v>
      </c>
      <c r="D361" s="171">
        <v>0</v>
      </c>
      <c r="E361" s="171">
        <v>0</v>
      </c>
      <c r="F361" s="171">
        <v>0</v>
      </c>
      <c r="G361" s="171">
        <v>0</v>
      </c>
      <c r="H361" s="171">
        <v>0</v>
      </c>
      <c r="I361" s="171">
        <v>0</v>
      </c>
      <c r="J361" s="171">
        <v>0</v>
      </c>
      <c r="K361" s="171">
        <v>0</v>
      </c>
      <c r="L361" s="171">
        <v>0</v>
      </c>
      <c r="M361" s="310">
        <v>0</v>
      </c>
      <c r="N361" s="357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171">
        <v>0</v>
      </c>
      <c r="V361" s="171">
        <v>0</v>
      </c>
      <c r="W361" s="171">
        <v>0</v>
      </c>
      <c r="X361" s="171">
        <v>0</v>
      </c>
      <c r="Y361" s="171">
        <v>0</v>
      </c>
      <c r="Z361" s="171">
        <v>0</v>
      </c>
      <c r="AA361" s="355">
        <v>0</v>
      </c>
      <c r="AB361" s="355">
        <v>0</v>
      </c>
      <c r="AC361" s="355">
        <v>0</v>
      </c>
      <c r="AD361" s="355">
        <v>0</v>
      </c>
      <c r="AE361" s="355">
        <v>0</v>
      </c>
      <c r="AF361" s="355">
        <v>0</v>
      </c>
      <c r="AG361" s="355">
        <v>0</v>
      </c>
      <c r="AH361" s="355">
        <v>0</v>
      </c>
      <c r="AI361" s="355">
        <v>0</v>
      </c>
      <c r="AJ361" s="355">
        <v>0</v>
      </c>
      <c r="AK361" s="355">
        <v>0</v>
      </c>
      <c r="AL361" s="355">
        <v>0</v>
      </c>
      <c r="AM361" s="355">
        <v>0</v>
      </c>
      <c r="AN361" s="355">
        <v>0</v>
      </c>
    </row>
    <row r="362" spans="1:40" x14ac:dyDescent="0.2">
      <c r="A362" s="30" t="s">
        <v>1089</v>
      </c>
      <c r="N362" s="357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</row>
    <row r="363" spans="1:40" s="171" customFormat="1" x14ac:dyDescent="0.2">
      <c r="A363" s="128" t="s">
        <v>1090</v>
      </c>
      <c r="B363" s="171">
        <v>0</v>
      </c>
      <c r="C363" s="171">
        <v>0</v>
      </c>
      <c r="D363" s="171">
        <v>0</v>
      </c>
      <c r="E363" s="171">
        <v>0</v>
      </c>
      <c r="F363" s="171">
        <v>0</v>
      </c>
      <c r="G363" s="171">
        <v>0</v>
      </c>
      <c r="H363" s="171">
        <v>0</v>
      </c>
      <c r="I363" s="171">
        <v>0</v>
      </c>
      <c r="J363" s="171">
        <v>0</v>
      </c>
      <c r="K363" s="171">
        <v>0</v>
      </c>
      <c r="L363" s="171">
        <v>0</v>
      </c>
      <c r="M363" s="310">
        <v>0</v>
      </c>
      <c r="N363" s="357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171">
        <v>0</v>
      </c>
      <c r="V363" s="171">
        <v>0</v>
      </c>
      <c r="W363" s="171">
        <v>0</v>
      </c>
      <c r="X363" s="171">
        <v>0</v>
      </c>
      <c r="Y363" s="171">
        <v>0</v>
      </c>
      <c r="Z363" s="171">
        <v>0</v>
      </c>
      <c r="AA363" s="355">
        <v>0</v>
      </c>
      <c r="AB363" s="355">
        <v>0</v>
      </c>
      <c r="AC363" s="355">
        <v>0</v>
      </c>
      <c r="AD363" s="355">
        <v>0</v>
      </c>
      <c r="AE363" s="355">
        <v>0</v>
      </c>
      <c r="AF363" s="355">
        <v>0</v>
      </c>
      <c r="AG363" s="355">
        <v>0</v>
      </c>
      <c r="AH363" s="355">
        <v>0</v>
      </c>
      <c r="AI363" s="355">
        <v>0</v>
      </c>
      <c r="AJ363" s="355">
        <v>0</v>
      </c>
      <c r="AK363" s="355">
        <v>0</v>
      </c>
      <c r="AL363" s="355">
        <v>0</v>
      </c>
      <c r="AM363" s="355">
        <v>0</v>
      </c>
      <c r="AN363" s="355">
        <v>0</v>
      </c>
    </row>
    <row r="364" spans="1:40" s="171" customFormat="1" x14ac:dyDescent="0.2">
      <c r="A364" s="128" t="s">
        <v>1091</v>
      </c>
      <c r="B364" s="171">
        <v>0</v>
      </c>
      <c r="C364" s="171">
        <v>0</v>
      </c>
      <c r="D364" s="171">
        <v>0</v>
      </c>
      <c r="E364" s="171">
        <v>0</v>
      </c>
      <c r="F364" s="171">
        <v>0</v>
      </c>
      <c r="G364" s="171">
        <v>0</v>
      </c>
      <c r="H364" s="171">
        <v>0</v>
      </c>
      <c r="I364" s="171">
        <v>0</v>
      </c>
      <c r="J364" s="171">
        <v>0</v>
      </c>
      <c r="K364" s="171">
        <v>0</v>
      </c>
      <c r="L364" s="171">
        <v>0</v>
      </c>
      <c r="M364" s="310">
        <v>0</v>
      </c>
      <c r="N364" s="357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171">
        <v>0</v>
      </c>
      <c r="V364" s="171">
        <v>0</v>
      </c>
      <c r="W364" s="171">
        <v>0</v>
      </c>
      <c r="X364" s="171">
        <v>0</v>
      </c>
      <c r="Y364" s="171">
        <v>0</v>
      </c>
      <c r="Z364" s="171">
        <v>0</v>
      </c>
      <c r="AA364" s="355">
        <v>0</v>
      </c>
      <c r="AB364" s="355">
        <v>0</v>
      </c>
      <c r="AC364" s="355">
        <v>0</v>
      </c>
      <c r="AD364" s="355">
        <v>0</v>
      </c>
      <c r="AE364" s="355">
        <v>0</v>
      </c>
      <c r="AF364" s="355">
        <v>0</v>
      </c>
      <c r="AG364" s="355">
        <v>0</v>
      </c>
      <c r="AH364" s="355">
        <v>0</v>
      </c>
      <c r="AI364" s="355">
        <v>0</v>
      </c>
      <c r="AJ364" s="355">
        <v>0</v>
      </c>
      <c r="AK364" s="355">
        <v>0</v>
      </c>
      <c r="AL364" s="355">
        <v>0</v>
      </c>
      <c r="AM364" s="355">
        <v>0</v>
      </c>
      <c r="AN364" s="355">
        <v>0</v>
      </c>
    </row>
    <row r="365" spans="1:40" s="171" customFormat="1" x14ac:dyDescent="0.2">
      <c r="A365" s="128" t="s">
        <v>1092</v>
      </c>
      <c r="B365" s="171">
        <v>0</v>
      </c>
      <c r="C365" s="171">
        <v>0</v>
      </c>
      <c r="D365" s="171">
        <v>0</v>
      </c>
      <c r="E365" s="171">
        <v>0</v>
      </c>
      <c r="F365" s="171">
        <v>0</v>
      </c>
      <c r="G365" s="171">
        <v>0</v>
      </c>
      <c r="H365" s="171">
        <v>0</v>
      </c>
      <c r="I365" s="171">
        <v>0</v>
      </c>
      <c r="J365" s="171">
        <v>0</v>
      </c>
      <c r="K365" s="171">
        <v>0</v>
      </c>
      <c r="L365" s="171">
        <v>0</v>
      </c>
      <c r="M365" s="310">
        <v>0</v>
      </c>
      <c r="N365" s="357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171">
        <v>0</v>
      </c>
      <c r="V365" s="171">
        <v>0</v>
      </c>
      <c r="W365" s="171">
        <v>0</v>
      </c>
      <c r="X365" s="171">
        <v>0</v>
      </c>
      <c r="Y365" s="171">
        <v>0</v>
      </c>
      <c r="Z365" s="171">
        <v>0</v>
      </c>
      <c r="AA365" s="171">
        <v>0</v>
      </c>
      <c r="AB365" s="171">
        <v>0</v>
      </c>
      <c r="AC365" s="171">
        <v>0</v>
      </c>
      <c r="AD365" s="171">
        <v>0</v>
      </c>
      <c r="AE365" s="171">
        <v>0</v>
      </c>
      <c r="AF365" s="171">
        <v>0</v>
      </c>
      <c r="AG365" s="171">
        <v>0</v>
      </c>
      <c r="AH365" s="171">
        <v>0</v>
      </c>
      <c r="AI365" s="171">
        <v>0</v>
      </c>
      <c r="AJ365" s="171">
        <v>0</v>
      </c>
      <c r="AK365" s="171">
        <v>0</v>
      </c>
      <c r="AL365" s="171">
        <v>0</v>
      </c>
      <c r="AM365" s="171">
        <v>0</v>
      </c>
      <c r="AN365" s="171">
        <v>0</v>
      </c>
    </row>
    <row r="366" spans="1:40" s="171" customFormat="1" x14ac:dyDescent="0.2">
      <c r="A366" s="128" t="s">
        <v>1093</v>
      </c>
      <c r="B366" s="171">
        <v>0</v>
      </c>
      <c r="C366" s="171">
        <v>0</v>
      </c>
      <c r="D366" s="171">
        <v>0</v>
      </c>
      <c r="E366" s="171">
        <v>0</v>
      </c>
      <c r="F366" s="171">
        <v>0</v>
      </c>
      <c r="G366" s="171">
        <v>0</v>
      </c>
      <c r="H366" s="171">
        <v>0</v>
      </c>
      <c r="I366" s="171">
        <v>0</v>
      </c>
      <c r="J366" s="171">
        <v>0</v>
      </c>
      <c r="K366" s="171">
        <v>0</v>
      </c>
      <c r="L366" s="171">
        <v>0</v>
      </c>
      <c r="M366" s="310">
        <v>0</v>
      </c>
      <c r="N366" s="357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171">
        <v>0</v>
      </c>
      <c r="V366" s="171">
        <v>0</v>
      </c>
      <c r="W366" s="171">
        <v>0</v>
      </c>
      <c r="X366" s="171">
        <v>0</v>
      </c>
      <c r="Y366" s="171">
        <v>0</v>
      </c>
      <c r="Z366" s="171">
        <v>0</v>
      </c>
      <c r="AA366" s="171">
        <v>0</v>
      </c>
      <c r="AB366" s="171">
        <v>0</v>
      </c>
      <c r="AC366" s="171">
        <v>0</v>
      </c>
      <c r="AD366" s="171">
        <v>0</v>
      </c>
      <c r="AE366" s="171">
        <v>0</v>
      </c>
      <c r="AF366" s="171">
        <v>0</v>
      </c>
      <c r="AG366" s="171">
        <v>0</v>
      </c>
      <c r="AH366" s="171">
        <v>0</v>
      </c>
      <c r="AI366" s="171">
        <v>0</v>
      </c>
      <c r="AJ366" s="171">
        <v>0</v>
      </c>
      <c r="AK366" s="171">
        <v>0</v>
      </c>
      <c r="AL366" s="171">
        <v>0</v>
      </c>
      <c r="AM366" s="171">
        <v>0</v>
      </c>
      <c r="AN366" s="171">
        <v>0</v>
      </c>
    </row>
    <row r="367" spans="1:40" s="171" customFormat="1" x14ac:dyDescent="0.2">
      <c r="A367" s="128" t="s">
        <v>1094</v>
      </c>
      <c r="B367" s="171">
        <v>0</v>
      </c>
      <c r="C367" s="171">
        <v>0</v>
      </c>
      <c r="D367" s="171">
        <v>0</v>
      </c>
      <c r="E367" s="171">
        <v>0</v>
      </c>
      <c r="F367" s="171">
        <v>0</v>
      </c>
      <c r="G367" s="171">
        <v>0</v>
      </c>
      <c r="H367" s="171">
        <v>0</v>
      </c>
      <c r="I367" s="171">
        <v>0</v>
      </c>
      <c r="J367" s="171">
        <v>0</v>
      </c>
      <c r="K367" s="171">
        <v>0</v>
      </c>
      <c r="L367" s="171">
        <v>0</v>
      </c>
      <c r="M367" s="310">
        <v>0</v>
      </c>
      <c r="N367" s="357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171">
        <v>0</v>
      </c>
      <c r="V367" s="171">
        <v>0</v>
      </c>
      <c r="W367" s="171">
        <v>0</v>
      </c>
      <c r="X367" s="171">
        <v>0</v>
      </c>
      <c r="Y367" s="171">
        <v>0</v>
      </c>
      <c r="Z367" s="171">
        <v>0</v>
      </c>
      <c r="AA367" s="171">
        <v>0</v>
      </c>
      <c r="AB367" s="171">
        <v>0</v>
      </c>
      <c r="AC367" s="171">
        <v>0</v>
      </c>
      <c r="AD367" s="171">
        <v>0</v>
      </c>
      <c r="AE367" s="171">
        <v>0</v>
      </c>
      <c r="AF367" s="171">
        <v>0</v>
      </c>
      <c r="AG367" s="171">
        <v>0</v>
      </c>
      <c r="AH367" s="171">
        <v>0</v>
      </c>
      <c r="AI367" s="171">
        <v>0</v>
      </c>
      <c r="AJ367" s="171">
        <v>0</v>
      </c>
      <c r="AK367" s="171">
        <v>0</v>
      </c>
      <c r="AL367" s="171">
        <v>0</v>
      </c>
      <c r="AM367" s="171">
        <v>0</v>
      </c>
      <c r="AN367" s="171">
        <v>0</v>
      </c>
    </row>
    <row r="368" spans="1:40" x14ac:dyDescent="0.2">
      <c r="A368" s="27" t="s">
        <v>1095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301">
        <v>0</v>
      </c>
      <c r="N368" s="357">
        <v>0</v>
      </c>
      <c r="O368" s="164">
        <v>0</v>
      </c>
      <c r="P368" s="164">
        <v>0</v>
      </c>
      <c r="Q368" s="164">
        <v>0</v>
      </c>
      <c r="R368" s="164">
        <v>0</v>
      </c>
      <c r="S368" s="164">
        <v>0</v>
      </c>
      <c r="T368" s="164">
        <v>0</v>
      </c>
      <c r="U368" s="164">
        <v>0</v>
      </c>
      <c r="V368" s="164">
        <v>0</v>
      </c>
      <c r="W368" s="164">
        <v>0</v>
      </c>
      <c r="X368" s="164">
        <v>0</v>
      </c>
      <c r="Y368" s="164">
        <v>0</v>
      </c>
      <c r="Z368" s="164">
        <v>0</v>
      </c>
      <c r="AA368" s="164">
        <v>0</v>
      </c>
      <c r="AB368" s="164">
        <v>0</v>
      </c>
      <c r="AC368" s="164">
        <v>0</v>
      </c>
      <c r="AD368" s="164">
        <v>0</v>
      </c>
      <c r="AE368" s="164">
        <v>0</v>
      </c>
      <c r="AF368" s="164">
        <v>0</v>
      </c>
      <c r="AG368" s="164">
        <v>0</v>
      </c>
      <c r="AH368" s="164">
        <v>0</v>
      </c>
      <c r="AI368" s="164">
        <v>0</v>
      </c>
      <c r="AJ368" s="164">
        <v>0</v>
      </c>
      <c r="AK368" s="164">
        <v>0</v>
      </c>
      <c r="AL368" s="164">
        <v>0</v>
      </c>
      <c r="AM368" s="164">
        <v>0</v>
      </c>
      <c r="AN368" s="164">
        <v>0</v>
      </c>
    </row>
    <row r="369" spans="1:40" x14ac:dyDescent="0.2">
      <c r="A369" s="30" t="s">
        <v>1096</v>
      </c>
      <c r="N369" s="357"/>
    </row>
    <row r="370" spans="1:40" x14ac:dyDescent="0.2">
      <c r="A370" s="30" t="s">
        <v>1097</v>
      </c>
      <c r="N370" s="357"/>
    </row>
    <row r="371" spans="1:40" s="171" customFormat="1" x14ac:dyDescent="0.2">
      <c r="A371" s="128" t="s">
        <v>1098</v>
      </c>
      <c r="B371" s="171">
        <v>0</v>
      </c>
      <c r="C371" s="171">
        <v>0</v>
      </c>
      <c r="D371" s="171">
        <v>0</v>
      </c>
      <c r="E371" s="171">
        <v>0</v>
      </c>
      <c r="F371" s="171">
        <v>0</v>
      </c>
      <c r="G371" s="171">
        <v>0</v>
      </c>
      <c r="H371" s="171">
        <v>0</v>
      </c>
      <c r="I371" s="171">
        <v>0</v>
      </c>
      <c r="J371" s="171">
        <v>0</v>
      </c>
      <c r="K371" s="171">
        <v>0</v>
      </c>
      <c r="L371" s="171">
        <v>0</v>
      </c>
      <c r="M371" s="310">
        <v>0</v>
      </c>
      <c r="N371" s="357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171">
        <v>0</v>
      </c>
      <c r="V371" s="171">
        <v>0</v>
      </c>
      <c r="W371" s="171">
        <v>0</v>
      </c>
      <c r="X371" s="171">
        <v>0</v>
      </c>
      <c r="Y371" s="171">
        <v>0</v>
      </c>
      <c r="Z371" s="171">
        <v>0</v>
      </c>
      <c r="AA371" s="171">
        <v>0</v>
      </c>
      <c r="AB371" s="171">
        <v>0</v>
      </c>
      <c r="AC371" s="171">
        <v>0</v>
      </c>
      <c r="AD371" s="171">
        <v>0</v>
      </c>
      <c r="AE371" s="171">
        <v>0</v>
      </c>
      <c r="AF371" s="171">
        <v>0</v>
      </c>
      <c r="AG371" s="171">
        <v>0</v>
      </c>
      <c r="AH371" s="171">
        <v>0</v>
      </c>
      <c r="AI371" s="171">
        <v>0</v>
      </c>
      <c r="AJ371" s="171">
        <v>0</v>
      </c>
      <c r="AK371" s="171">
        <v>0</v>
      </c>
      <c r="AL371" s="171">
        <v>0</v>
      </c>
      <c r="AM371" s="171">
        <v>0</v>
      </c>
      <c r="AN371" s="171">
        <v>0</v>
      </c>
    </row>
    <row r="372" spans="1:40" s="171" customFormat="1" x14ac:dyDescent="0.2">
      <c r="A372" s="128" t="s">
        <v>1099</v>
      </c>
      <c r="B372" s="171">
        <v>0</v>
      </c>
      <c r="C372" s="171">
        <v>0</v>
      </c>
      <c r="D372" s="171">
        <v>0</v>
      </c>
      <c r="E372" s="171">
        <v>0</v>
      </c>
      <c r="F372" s="171">
        <v>0</v>
      </c>
      <c r="G372" s="171">
        <v>0</v>
      </c>
      <c r="H372" s="171">
        <v>0</v>
      </c>
      <c r="I372" s="171">
        <v>0</v>
      </c>
      <c r="J372" s="171">
        <v>0</v>
      </c>
      <c r="K372" s="171">
        <v>0</v>
      </c>
      <c r="L372" s="171">
        <v>0</v>
      </c>
      <c r="M372" s="310">
        <v>0</v>
      </c>
      <c r="N372" s="357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171">
        <v>0</v>
      </c>
      <c r="V372" s="171">
        <v>0</v>
      </c>
      <c r="W372" s="171">
        <v>0</v>
      </c>
      <c r="X372" s="171">
        <v>0</v>
      </c>
      <c r="Y372" s="171">
        <v>0</v>
      </c>
      <c r="Z372" s="171">
        <v>0</v>
      </c>
      <c r="AA372" s="171">
        <v>0</v>
      </c>
      <c r="AB372" s="171">
        <v>0</v>
      </c>
      <c r="AC372" s="171">
        <v>0</v>
      </c>
      <c r="AD372" s="171">
        <v>0</v>
      </c>
      <c r="AE372" s="171">
        <v>0</v>
      </c>
      <c r="AF372" s="171">
        <v>0</v>
      </c>
      <c r="AG372" s="171">
        <v>0</v>
      </c>
      <c r="AH372" s="171">
        <v>0</v>
      </c>
      <c r="AI372" s="171">
        <v>0</v>
      </c>
      <c r="AJ372" s="171">
        <v>0</v>
      </c>
      <c r="AK372" s="171">
        <v>0</v>
      </c>
      <c r="AL372" s="171">
        <v>0</v>
      </c>
      <c r="AM372" s="171">
        <v>0</v>
      </c>
      <c r="AN372" s="171">
        <v>0</v>
      </c>
    </row>
    <row r="373" spans="1:40" s="171" customFormat="1" x14ac:dyDescent="0.2">
      <c r="A373" s="128" t="s">
        <v>1100</v>
      </c>
      <c r="B373" s="171">
        <v>0</v>
      </c>
      <c r="C373" s="171">
        <v>0</v>
      </c>
      <c r="D373" s="171">
        <v>0</v>
      </c>
      <c r="E373" s="171">
        <v>0</v>
      </c>
      <c r="F373" s="171">
        <v>0</v>
      </c>
      <c r="G373" s="171">
        <v>0</v>
      </c>
      <c r="H373" s="171">
        <v>0</v>
      </c>
      <c r="I373" s="171">
        <v>0</v>
      </c>
      <c r="J373" s="171">
        <v>0</v>
      </c>
      <c r="K373" s="171">
        <v>0</v>
      </c>
      <c r="L373" s="171">
        <v>0</v>
      </c>
      <c r="M373" s="310">
        <v>0</v>
      </c>
      <c r="N373" s="357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171">
        <v>0</v>
      </c>
      <c r="V373" s="171">
        <v>0</v>
      </c>
      <c r="W373" s="171">
        <v>0</v>
      </c>
      <c r="X373" s="171">
        <v>0</v>
      </c>
      <c r="Y373" s="171">
        <v>0</v>
      </c>
      <c r="Z373" s="171">
        <v>0</v>
      </c>
      <c r="AA373" s="171">
        <v>0</v>
      </c>
      <c r="AB373" s="171">
        <v>0</v>
      </c>
      <c r="AC373" s="171">
        <v>0</v>
      </c>
      <c r="AD373" s="171">
        <v>0</v>
      </c>
      <c r="AE373" s="171">
        <v>0</v>
      </c>
      <c r="AF373" s="171">
        <v>0</v>
      </c>
      <c r="AG373" s="171">
        <v>0</v>
      </c>
      <c r="AH373" s="171">
        <v>0</v>
      </c>
      <c r="AI373" s="171">
        <v>0</v>
      </c>
      <c r="AJ373" s="171">
        <v>0</v>
      </c>
      <c r="AK373" s="171">
        <v>0</v>
      </c>
      <c r="AL373" s="171">
        <v>0</v>
      </c>
      <c r="AM373" s="171">
        <v>0</v>
      </c>
      <c r="AN373" s="171">
        <v>0</v>
      </c>
    </row>
    <row r="374" spans="1:40" s="171" customFormat="1" x14ac:dyDescent="0.2">
      <c r="A374" s="128" t="s">
        <v>1101</v>
      </c>
      <c r="B374" s="171">
        <v>0</v>
      </c>
      <c r="C374" s="171">
        <v>0</v>
      </c>
      <c r="D374" s="171">
        <v>0</v>
      </c>
      <c r="E374" s="171">
        <v>0</v>
      </c>
      <c r="F374" s="171">
        <v>0</v>
      </c>
      <c r="G374" s="171">
        <v>0</v>
      </c>
      <c r="H374" s="171">
        <v>0</v>
      </c>
      <c r="I374" s="171">
        <v>0</v>
      </c>
      <c r="J374" s="171">
        <v>0</v>
      </c>
      <c r="K374" s="171">
        <v>0</v>
      </c>
      <c r="L374" s="171">
        <v>0</v>
      </c>
      <c r="M374" s="310">
        <v>0</v>
      </c>
      <c r="N374" s="357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171">
        <v>0</v>
      </c>
      <c r="V374" s="171">
        <v>0</v>
      </c>
      <c r="W374" s="171">
        <v>0</v>
      </c>
      <c r="X374" s="171">
        <v>0</v>
      </c>
      <c r="Y374" s="171">
        <v>0</v>
      </c>
      <c r="Z374" s="171">
        <v>0</v>
      </c>
      <c r="AA374" s="171">
        <v>0</v>
      </c>
      <c r="AB374" s="171">
        <v>0</v>
      </c>
      <c r="AC374" s="171">
        <v>0</v>
      </c>
      <c r="AD374" s="171">
        <v>0</v>
      </c>
      <c r="AE374" s="171">
        <v>0</v>
      </c>
      <c r="AF374" s="171">
        <v>0</v>
      </c>
      <c r="AG374" s="171">
        <v>0</v>
      </c>
      <c r="AH374" s="171">
        <v>0</v>
      </c>
      <c r="AI374" s="171">
        <v>0</v>
      </c>
      <c r="AJ374" s="171">
        <v>0</v>
      </c>
      <c r="AK374" s="171">
        <v>0</v>
      </c>
      <c r="AL374" s="171">
        <v>0</v>
      </c>
      <c r="AM374" s="171">
        <v>0</v>
      </c>
      <c r="AN374" s="171">
        <v>0</v>
      </c>
    </row>
    <row r="375" spans="1:40" s="171" customFormat="1" x14ac:dyDescent="0.2">
      <c r="A375" s="128" t="s">
        <v>1102</v>
      </c>
      <c r="B375" s="171">
        <v>0</v>
      </c>
      <c r="C375" s="171">
        <v>0</v>
      </c>
      <c r="D375" s="171">
        <v>0</v>
      </c>
      <c r="E375" s="171">
        <v>0</v>
      </c>
      <c r="F375" s="171">
        <v>0</v>
      </c>
      <c r="G375" s="171">
        <v>0</v>
      </c>
      <c r="H375" s="171">
        <v>0</v>
      </c>
      <c r="I375" s="171">
        <v>0</v>
      </c>
      <c r="J375" s="171">
        <v>0</v>
      </c>
      <c r="K375" s="171">
        <v>0</v>
      </c>
      <c r="L375" s="171">
        <v>0</v>
      </c>
      <c r="M375" s="310">
        <v>0</v>
      </c>
      <c r="N375" s="357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171">
        <v>0</v>
      </c>
      <c r="V375" s="171">
        <v>0</v>
      </c>
      <c r="W375" s="171">
        <v>0</v>
      </c>
      <c r="X375" s="171">
        <v>0</v>
      </c>
      <c r="Y375" s="171">
        <v>0</v>
      </c>
      <c r="Z375" s="171">
        <v>0</v>
      </c>
      <c r="AA375" s="171">
        <v>0</v>
      </c>
      <c r="AB375" s="171">
        <v>0</v>
      </c>
      <c r="AC375" s="171">
        <v>0</v>
      </c>
      <c r="AD375" s="171">
        <v>0</v>
      </c>
      <c r="AE375" s="171">
        <v>0</v>
      </c>
      <c r="AF375" s="171">
        <v>0</v>
      </c>
      <c r="AG375" s="171">
        <v>0</v>
      </c>
      <c r="AH375" s="171">
        <v>0</v>
      </c>
      <c r="AI375" s="171">
        <v>0</v>
      </c>
      <c r="AJ375" s="171">
        <v>0</v>
      </c>
      <c r="AK375" s="171">
        <v>0</v>
      </c>
      <c r="AL375" s="171">
        <v>0</v>
      </c>
      <c r="AM375" s="171">
        <v>0</v>
      </c>
      <c r="AN375" s="171">
        <v>0</v>
      </c>
    </row>
    <row r="376" spans="1:40" s="171" customFormat="1" x14ac:dyDescent="0.2">
      <c r="A376" s="128" t="s">
        <v>1103</v>
      </c>
      <c r="B376" s="171">
        <v>0</v>
      </c>
      <c r="C376" s="171">
        <v>0</v>
      </c>
      <c r="D376" s="171">
        <v>0</v>
      </c>
      <c r="E376" s="171">
        <v>0</v>
      </c>
      <c r="F376" s="171">
        <v>0</v>
      </c>
      <c r="G376" s="171">
        <v>0</v>
      </c>
      <c r="H376" s="171">
        <v>0</v>
      </c>
      <c r="I376" s="171">
        <v>0</v>
      </c>
      <c r="J376" s="171">
        <v>0</v>
      </c>
      <c r="K376" s="171">
        <v>0</v>
      </c>
      <c r="L376" s="171">
        <v>0</v>
      </c>
      <c r="M376" s="310">
        <v>0</v>
      </c>
      <c r="N376" s="357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171">
        <v>0</v>
      </c>
      <c r="V376" s="171">
        <v>0</v>
      </c>
      <c r="W376" s="171">
        <v>0</v>
      </c>
      <c r="X376" s="171">
        <v>0</v>
      </c>
      <c r="Y376" s="171">
        <v>0</v>
      </c>
      <c r="Z376" s="171">
        <v>0</v>
      </c>
      <c r="AA376" s="171">
        <v>0</v>
      </c>
      <c r="AB376" s="171">
        <v>0</v>
      </c>
      <c r="AC376" s="171">
        <v>0</v>
      </c>
      <c r="AD376" s="171">
        <v>0</v>
      </c>
      <c r="AE376" s="171">
        <v>0</v>
      </c>
      <c r="AF376" s="171">
        <v>0</v>
      </c>
      <c r="AG376" s="171">
        <v>0</v>
      </c>
      <c r="AH376" s="171">
        <v>0</v>
      </c>
      <c r="AI376" s="171">
        <v>0</v>
      </c>
      <c r="AJ376" s="171">
        <v>0</v>
      </c>
      <c r="AK376" s="171">
        <v>0</v>
      </c>
      <c r="AL376" s="171">
        <v>0</v>
      </c>
      <c r="AM376" s="171">
        <v>0</v>
      </c>
      <c r="AN376" s="171">
        <v>0</v>
      </c>
    </row>
    <row r="377" spans="1:40" s="171" customFormat="1" x14ac:dyDescent="0.2">
      <c r="A377" s="128" t="s">
        <v>1104</v>
      </c>
      <c r="B377" s="171">
        <v>0</v>
      </c>
      <c r="C377" s="171">
        <v>0</v>
      </c>
      <c r="D377" s="171">
        <v>0</v>
      </c>
      <c r="E377" s="171">
        <v>0</v>
      </c>
      <c r="F377" s="171">
        <v>0</v>
      </c>
      <c r="G377" s="171">
        <v>0</v>
      </c>
      <c r="H377" s="171">
        <v>0</v>
      </c>
      <c r="I377" s="171">
        <v>0</v>
      </c>
      <c r="J377" s="171">
        <v>0</v>
      </c>
      <c r="K377" s="171">
        <v>0</v>
      </c>
      <c r="L377" s="171">
        <v>0</v>
      </c>
      <c r="M377" s="310">
        <v>0</v>
      </c>
      <c r="N377" s="357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171">
        <v>0</v>
      </c>
      <c r="V377" s="171">
        <v>0</v>
      </c>
      <c r="W377" s="171">
        <v>0</v>
      </c>
      <c r="X377" s="171">
        <v>0</v>
      </c>
      <c r="Y377" s="171">
        <v>0</v>
      </c>
      <c r="Z377" s="171">
        <v>0</v>
      </c>
      <c r="AA377" s="171">
        <v>0</v>
      </c>
      <c r="AB377" s="171">
        <v>0</v>
      </c>
      <c r="AC377" s="171">
        <v>0</v>
      </c>
      <c r="AD377" s="171">
        <v>0</v>
      </c>
      <c r="AE377" s="171">
        <v>0</v>
      </c>
      <c r="AF377" s="171">
        <v>0</v>
      </c>
      <c r="AG377" s="171">
        <v>0</v>
      </c>
      <c r="AH377" s="171">
        <v>0</v>
      </c>
      <c r="AI377" s="171">
        <v>0</v>
      </c>
      <c r="AJ377" s="171">
        <v>0</v>
      </c>
      <c r="AK377" s="171">
        <v>0</v>
      </c>
      <c r="AL377" s="171">
        <v>0</v>
      </c>
      <c r="AM377" s="171">
        <v>0</v>
      </c>
      <c r="AN377" s="171">
        <v>0</v>
      </c>
    </row>
    <row r="378" spans="1:40" s="171" customFormat="1" x14ac:dyDescent="0.2">
      <c r="A378" s="128" t="s">
        <v>1105</v>
      </c>
      <c r="B378" s="171">
        <v>0</v>
      </c>
      <c r="C378" s="171">
        <v>0</v>
      </c>
      <c r="D378" s="171">
        <v>0</v>
      </c>
      <c r="E378" s="171">
        <v>0</v>
      </c>
      <c r="F378" s="171">
        <v>0</v>
      </c>
      <c r="G378" s="171">
        <v>0</v>
      </c>
      <c r="H378" s="171">
        <v>0</v>
      </c>
      <c r="I378" s="171">
        <v>0</v>
      </c>
      <c r="J378" s="171">
        <v>0</v>
      </c>
      <c r="K378" s="171">
        <v>0</v>
      </c>
      <c r="L378" s="171">
        <v>0</v>
      </c>
      <c r="M378" s="310">
        <v>0</v>
      </c>
      <c r="N378" s="357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171">
        <v>0</v>
      </c>
      <c r="V378" s="171">
        <v>0</v>
      </c>
      <c r="W378" s="171">
        <v>0</v>
      </c>
      <c r="X378" s="171">
        <v>0</v>
      </c>
      <c r="Y378" s="171">
        <v>0</v>
      </c>
      <c r="Z378" s="171">
        <v>0</v>
      </c>
      <c r="AA378" s="171">
        <v>0</v>
      </c>
      <c r="AB378" s="171">
        <v>0</v>
      </c>
      <c r="AC378" s="171">
        <v>0</v>
      </c>
      <c r="AD378" s="171">
        <v>0</v>
      </c>
      <c r="AE378" s="171">
        <v>0</v>
      </c>
      <c r="AF378" s="171">
        <v>0</v>
      </c>
      <c r="AG378" s="171">
        <v>0</v>
      </c>
      <c r="AH378" s="171">
        <v>0</v>
      </c>
      <c r="AI378" s="171">
        <v>0</v>
      </c>
      <c r="AJ378" s="171">
        <v>0</v>
      </c>
      <c r="AK378" s="171">
        <v>0</v>
      </c>
      <c r="AL378" s="171">
        <v>0</v>
      </c>
      <c r="AM378" s="171">
        <v>0</v>
      </c>
      <c r="AN378" s="171">
        <v>0</v>
      </c>
    </row>
    <row r="379" spans="1:40" x14ac:dyDescent="0.2">
      <c r="A379" s="30" t="s">
        <v>1106</v>
      </c>
      <c r="N379" s="357"/>
    </row>
    <row r="380" spans="1:40" s="171" customFormat="1" x14ac:dyDescent="0.2">
      <c r="A380" s="128" t="s">
        <v>1107</v>
      </c>
      <c r="B380" s="171">
        <v>0</v>
      </c>
      <c r="C380" s="171">
        <v>0</v>
      </c>
      <c r="D380" s="171">
        <v>0</v>
      </c>
      <c r="E380" s="171">
        <v>0</v>
      </c>
      <c r="F380" s="171">
        <v>0</v>
      </c>
      <c r="G380" s="171">
        <v>0</v>
      </c>
      <c r="H380" s="171">
        <v>0</v>
      </c>
      <c r="I380" s="171">
        <v>0</v>
      </c>
      <c r="J380" s="171">
        <v>0</v>
      </c>
      <c r="K380" s="171">
        <v>0</v>
      </c>
      <c r="L380" s="171">
        <v>0</v>
      </c>
      <c r="M380" s="310">
        <v>0</v>
      </c>
      <c r="N380" s="357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171">
        <v>0</v>
      </c>
      <c r="V380" s="171">
        <v>0</v>
      </c>
      <c r="W380" s="171">
        <v>0</v>
      </c>
      <c r="X380" s="171">
        <v>0</v>
      </c>
      <c r="Y380" s="171">
        <v>0</v>
      </c>
      <c r="Z380" s="171">
        <v>0</v>
      </c>
      <c r="AA380" s="171">
        <v>0</v>
      </c>
      <c r="AB380" s="171">
        <v>0</v>
      </c>
      <c r="AC380" s="171">
        <v>0</v>
      </c>
      <c r="AD380" s="171">
        <v>0</v>
      </c>
      <c r="AE380" s="171">
        <v>0</v>
      </c>
      <c r="AF380" s="171">
        <v>0</v>
      </c>
      <c r="AG380" s="171">
        <v>0</v>
      </c>
      <c r="AH380" s="171">
        <v>0</v>
      </c>
      <c r="AI380" s="171">
        <v>0</v>
      </c>
      <c r="AJ380" s="171">
        <v>0</v>
      </c>
      <c r="AK380" s="171">
        <v>0</v>
      </c>
      <c r="AL380" s="171">
        <v>0</v>
      </c>
      <c r="AM380" s="171">
        <v>0</v>
      </c>
      <c r="AN380" s="171">
        <v>0</v>
      </c>
    </row>
    <row r="381" spans="1:40" s="171" customFormat="1" x14ac:dyDescent="0.2">
      <c r="A381" s="128" t="s">
        <v>1108</v>
      </c>
      <c r="B381" s="171">
        <v>0</v>
      </c>
      <c r="C381" s="171">
        <v>0</v>
      </c>
      <c r="D381" s="171">
        <v>0</v>
      </c>
      <c r="E381" s="171">
        <v>0</v>
      </c>
      <c r="F381" s="171">
        <v>0</v>
      </c>
      <c r="G381" s="171">
        <v>0</v>
      </c>
      <c r="H381" s="171">
        <v>0</v>
      </c>
      <c r="I381" s="171">
        <v>0</v>
      </c>
      <c r="J381" s="171">
        <v>0</v>
      </c>
      <c r="K381" s="171">
        <v>0</v>
      </c>
      <c r="L381" s="171">
        <v>0</v>
      </c>
      <c r="M381" s="310">
        <v>0</v>
      </c>
      <c r="N381" s="357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171">
        <v>0</v>
      </c>
      <c r="V381" s="171">
        <v>0</v>
      </c>
      <c r="W381" s="171">
        <v>0</v>
      </c>
      <c r="X381" s="171">
        <v>0</v>
      </c>
      <c r="Y381" s="171">
        <v>0</v>
      </c>
      <c r="Z381" s="171">
        <v>0</v>
      </c>
      <c r="AA381" s="171">
        <v>0</v>
      </c>
      <c r="AB381" s="171">
        <v>0</v>
      </c>
      <c r="AC381" s="171">
        <v>0</v>
      </c>
      <c r="AD381" s="171">
        <v>0</v>
      </c>
      <c r="AE381" s="171">
        <v>0</v>
      </c>
      <c r="AF381" s="171">
        <v>0</v>
      </c>
      <c r="AG381" s="171">
        <v>0</v>
      </c>
      <c r="AH381" s="171">
        <v>0</v>
      </c>
      <c r="AI381" s="171">
        <v>0</v>
      </c>
      <c r="AJ381" s="171">
        <v>0</v>
      </c>
      <c r="AK381" s="171">
        <v>0</v>
      </c>
      <c r="AL381" s="171">
        <v>0</v>
      </c>
      <c r="AM381" s="171">
        <v>0</v>
      </c>
      <c r="AN381" s="171">
        <v>0</v>
      </c>
    </row>
    <row r="382" spans="1:40" s="171" customFormat="1" x14ac:dyDescent="0.2">
      <c r="A382" s="128" t="s">
        <v>1109</v>
      </c>
      <c r="B382" s="171">
        <v>0</v>
      </c>
      <c r="C382" s="171">
        <v>0</v>
      </c>
      <c r="D382" s="171">
        <v>0</v>
      </c>
      <c r="E382" s="171">
        <v>0</v>
      </c>
      <c r="F382" s="171">
        <v>0</v>
      </c>
      <c r="G382" s="171">
        <v>0</v>
      </c>
      <c r="H382" s="171">
        <v>0</v>
      </c>
      <c r="I382" s="171">
        <v>0</v>
      </c>
      <c r="J382" s="171">
        <v>0</v>
      </c>
      <c r="K382" s="171">
        <v>0</v>
      </c>
      <c r="L382" s="171">
        <v>0</v>
      </c>
      <c r="M382" s="310">
        <v>0</v>
      </c>
      <c r="N382" s="357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171">
        <v>0</v>
      </c>
      <c r="V382" s="171">
        <v>0</v>
      </c>
      <c r="W382" s="171">
        <v>0</v>
      </c>
      <c r="X382" s="171">
        <v>0</v>
      </c>
      <c r="Y382" s="171">
        <v>0</v>
      </c>
      <c r="Z382" s="171">
        <v>0</v>
      </c>
      <c r="AA382" s="171">
        <v>0</v>
      </c>
      <c r="AB382" s="171">
        <v>0</v>
      </c>
      <c r="AC382" s="171">
        <v>0</v>
      </c>
      <c r="AD382" s="171">
        <v>0</v>
      </c>
      <c r="AE382" s="171">
        <v>0</v>
      </c>
      <c r="AF382" s="171">
        <v>0</v>
      </c>
      <c r="AG382" s="171">
        <v>0</v>
      </c>
      <c r="AH382" s="171">
        <v>0</v>
      </c>
      <c r="AI382" s="171">
        <v>0</v>
      </c>
      <c r="AJ382" s="171">
        <v>0</v>
      </c>
      <c r="AK382" s="171">
        <v>0</v>
      </c>
      <c r="AL382" s="171">
        <v>0</v>
      </c>
      <c r="AM382" s="171">
        <v>0</v>
      </c>
      <c r="AN382" s="171">
        <v>0</v>
      </c>
    </row>
    <row r="383" spans="1:40" s="171" customFormat="1" x14ac:dyDescent="0.2">
      <c r="A383" s="128" t="s">
        <v>1110</v>
      </c>
      <c r="B383" s="171">
        <v>0</v>
      </c>
      <c r="C383" s="171">
        <v>0</v>
      </c>
      <c r="D383" s="171">
        <v>0</v>
      </c>
      <c r="E383" s="171">
        <v>0</v>
      </c>
      <c r="F383" s="171">
        <v>0</v>
      </c>
      <c r="G383" s="171">
        <v>0</v>
      </c>
      <c r="H383" s="171">
        <v>0</v>
      </c>
      <c r="I383" s="171">
        <v>0</v>
      </c>
      <c r="J383" s="171">
        <v>0</v>
      </c>
      <c r="K383" s="171">
        <v>0</v>
      </c>
      <c r="L383" s="171">
        <v>0</v>
      </c>
      <c r="M383" s="310">
        <v>0</v>
      </c>
      <c r="N383" s="357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171">
        <v>0</v>
      </c>
      <c r="V383" s="171">
        <v>0</v>
      </c>
      <c r="W383" s="171">
        <v>0</v>
      </c>
      <c r="X383" s="171">
        <v>0</v>
      </c>
      <c r="Y383" s="171">
        <v>0</v>
      </c>
      <c r="Z383" s="171">
        <v>0</v>
      </c>
      <c r="AA383" s="171">
        <v>0</v>
      </c>
      <c r="AB383" s="171">
        <v>0</v>
      </c>
      <c r="AC383" s="171">
        <v>0</v>
      </c>
      <c r="AD383" s="171">
        <v>0</v>
      </c>
      <c r="AE383" s="171">
        <v>0</v>
      </c>
      <c r="AF383" s="171">
        <v>0</v>
      </c>
      <c r="AG383" s="171">
        <v>0</v>
      </c>
      <c r="AH383" s="171">
        <v>0</v>
      </c>
      <c r="AI383" s="171">
        <v>0</v>
      </c>
      <c r="AJ383" s="171">
        <v>0</v>
      </c>
      <c r="AK383" s="171">
        <v>0</v>
      </c>
      <c r="AL383" s="171">
        <v>0</v>
      </c>
      <c r="AM383" s="171">
        <v>0</v>
      </c>
      <c r="AN383" s="171">
        <v>0</v>
      </c>
    </row>
    <row r="384" spans="1:40" s="171" customFormat="1" x14ac:dyDescent="0.2">
      <c r="A384" s="128" t="s">
        <v>1111</v>
      </c>
      <c r="B384" s="171">
        <v>0</v>
      </c>
      <c r="C384" s="171">
        <v>0</v>
      </c>
      <c r="D384" s="171">
        <v>0</v>
      </c>
      <c r="E384" s="171">
        <v>0</v>
      </c>
      <c r="F384" s="171">
        <v>0</v>
      </c>
      <c r="G384" s="171">
        <v>0</v>
      </c>
      <c r="H384" s="171">
        <v>0</v>
      </c>
      <c r="I384" s="171">
        <v>0</v>
      </c>
      <c r="J384" s="171">
        <v>0</v>
      </c>
      <c r="K384" s="171">
        <v>0</v>
      </c>
      <c r="L384" s="171">
        <v>0</v>
      </c>
      <c r="M384" s="310">
        <v>0</v>
      </c>
      <c r="N384" s="357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171">
        <v>0</v>
      </c>
      <c r="V384" s="171">
        <v>0</v>
      </c>
      <c r="W384" s="171">
        <v>0</v>
      </c>
      <c r="X384" s="171">
        <v>0</v>
      </c>
      <c r="Y384" s="171">
        <v>0</v>
      </c>
      <c r="Z384" s="171">
        <v>0</v>
      </c>
      <c r="AA384" s="171">
        <v>0</v>
      </c>
      <c r="AB384" s="171">
        <v>0</v>
      </c>
      <c r="AC384" s="171">
        <v>0</v>
      </c>
      <c r="AD384" s="171">
        <v>0</v>
      </c>
      <c r="AE384" s="171">
        <v>0</v>
      </c>
      <c r="AF384" s="171">
        <v>0</v>
      </c>
      <c r="AG384" s="171">
        <v>0</v>
      </c>
      <c r="AH384" s="171">
        <v>0</v>
      </c>
      <c r="AI384" s="171">
        <v>0</v>
      </c>
      <c r="AJ384" s="171">
        <v>0</v>
      </c>
      <c r="AK384" s="171">
        <v>0</v>
      </c>
      <c r="AL384" s="171">
        <v>0</v>
      </c>
      <c r="AM384" s="171">
        <v>0</v>
      </c>
      <c r="AN384" s="171">
        <v>0</v>
      </c>
    </row>
    <row r="385" spans="1:40" s="171" customFormat="1" x14ac:dyDescent="0.2">
      <c r="A385" s="128" t="s">
        <v>1112</v>
      </c>
      <c r="B385" s="171">
        <v>0</v>
      </c>
      <c r="C385" s="171">
        <v>0</v>
      </c>
      <c r="D385" s="171">
        <v>0</v>
      </c>
      <c r="E385" s="171">
        <v>0</v>
      </c>
      <c r="F385" s="171">
        <v>0</v>
      </c>
      <c r="G385" s="171">
        <v>0</v>
      </c>
      <c r="H385" s="171">
        <v>0</v>
      </c>
      <c r="I385" s="171">
        <v>0</v>
      </c>
      <c r="J385" s="171">
        <v>0</v>
      </c>
      <c r="K385" s="171">
        <v>0</v>
      </c>
      <c r="L385" s="171">
        <v>0</v>
      </c>
      <c r="M385" s="310">
        <v>0</v>
      </c>
      <c r="N385" s="357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171">
        <v>0</v>
      </c>
      <c r="V385" s="171">
        <v>0</v>
      </c>
      <c r="W385" s="171">
        <v>0</v>
      </c>
      <c r="X385" s="171">
        <v>0</v>
      </c>
      <c r="Y385" s="171">
        <v>0</v>
      </c>
      <c r="Z385" s="171">
        <v>0</v>
      </c>
      <c r="AA385" s="171">
        <v>0</v>
      </c>
      <c r="AB385" s="171">
        <v>0</v>
      </c>
      <c r="AC385" s="171">
        <v>0</v>
      </c>
      <c r="AD385" s="171">
        <v>0</v>
      </c>
      <c r="AE385" s="171">
        <v>0</v>
      </c>
      <c r="AF385" s="171">
        <v>0</v>
      </c>
      <c r="AG385" s="171">
        <v>0</v>
      </c>
      <c r="AH385" s="171">
        <v>0</v>
      </c>
      <c r="AI385" s="171">
        <v>0</v>
      </c>
      <c r="AJ385" s="171">
        <v>0</v>
      </c>
      <c r="AK385" s="171">
        <v>0</v>
      </c>
      <c r="AL385" s="171">
        <v>0</v>
      </c>
      <c r="AM385" s="171">
        <v>0</v>
      </c>
      <c r="AN385" s="171">
        <v>0</v>
      </c>
    </row>
    <row r="386" spans="1:40" s="171" customFormat="1" x14ac:dyDescent="0.2">
      <c r="A386" s="128" t="s">
        <v>1113</v>
      </c>
      <c r="B386" s="171">
        <v>0</v>
      </c>
      <c r="C386" s="171">
        <v>0</v>
      </c>
      <c r="D386" s="171">
        <v>0</v>
      </c>
      <c r="E386" s="171">
        <v>0</v>
      </c>
      <c r="F386" s="171">
        <v>0</v>
      </c>
      <c r="G386" s="171">
        <v>0</v>
      </c>
      <c r="H386" s="171">
        <v>0</v>
      </c>
      <c r="I386" s="171">
        <v>0</v>
      </c>
      <c r="J386" s="171">
        <v>0</v>
      </c>
      <c r="K386" s="171">
        <v>0</v>
      </c>
      <c r="L386" s="171">
        <v>0</v>
      </c>
      <c r="M386" s="310">
        <v>0</v>
      </c>
      <c r="N386" s="357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171">
        <v>0</v>
      </c>
      <c r="V386" s="171">
        <v>0</v>
      </c>
      <c r="W386" s="171">
        <v>0</v>
      </c>
      <c r="X386" s="171">
        <v>0</v>
      </c>
      <c r="Y386" s="171">
        <v>0</v>
      </c>
      <c r="Z386" s="171">
        <v>0</v>
      </c>
      <c r="AA386" s="171">
        <v>0</v>
      </c>
      <c r="AB386" s="171">
        <v>0</v>
      </c>
      <c r="AC386" s="171">
        <v>0</v>
      </c>
      <c r="AD386" s="171">
        <v>0</v>
      </c>
      <c r="AE386" s="171">
        <v>0</v>
      </c>
      <c r="AF386" s="171">
        <v>0</v>
      </c>
      <c r="AG386" s="171">
        <v>0</v>
      </c>
      <c r="AH386" s="171">
        <v>0</v>
      </c>
      <c r="AI386" s="171">
        <v>0</v>
      </c>
      <c r="AJ386" s="171">
        <v>0</v>
      </c>
      <c r="AK386" s="171">
        <v>0</v>
      </c>
      <c r="AL386" s="171">
        <v>0</v>
      </c>
      <c r="AM386" s="171">
        <v>0</v>
      </c>
      <c r="AN386" s="171">
        <v>0</v>
      </c>
    </row>
    <row r="387" spans="1:40" x14ac:dyDescent="0.2">
      <c r="A387" s="30" t="s">
        <v>1114</v>
      </c>
      <c r="N387" s="357"/>
    </row>
    <row r="388" spans="1:40" s="171" customFormat="1" x14ac:dyDescent="0.2">
      <c r="A388" s="128" t="s">
        <v>1115</v>
      </c>
      <c r="B388" s="171">
        <v>0</v>
      </c>
      <c r="C388" s="171">
        <v>0</v>
      </c>
      <c r="D388" s="171">
        <v>0</v>
      </c>
      <c r="E388" s="171">
        <v>0</v>
      </c>
      <c r="F388" s="171">
        <v>0</v>
      </c>
      <c r="G388" s="171">
        <v>0</v>
      </c>
      <c r="H388" s="171">
        <v>0</v>
      </c>
      <c r="I388" s="171">
        <v>0</v>
      </c>
      <c r="J388" s="171">
        <v>0</v>
      </c>
      <c r="K388" s="171">
        <v>0</v>
      </c>
      <c r="L388" s="171">
        <v>0</v>
      </c>
      <c r="M388" s="310">
        <v>0</v>
      </c>
      <c r="N388" s="357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171">
        <v>0</v>
      </c>
      <c r="V388" s="171">
        <v>0</v>
      </c>
      <c r="W388" s="171">
        <v>0</v>
      </c>
      <c r="X388" s="171">
        <v>0</v>
      </c>
      <c r="Y388" s="171">
        <v>0</v>
      </c>
      <c r="Z388" s="171">
        <v>0</v>
      </c>
      <c r="AA388" s="171">
        <v>0</v>
      </c>
      <c r="AB388" s="171">
        <v>0</v>
      </c>
      <c r="AC388" s="171">
        <v>0</v>
      </c>
      <c r="AD388" s="171">
        <v>0</v>
      </c>
      <c r="AE388" s="171">
        <v>0</v>
      </c>
      <c r="AF388" s="171">
        <v>0</v>
      </c>
      <c r="AG388" s="171">
        <v>0</v>
      </c>
      <c r="AH388" s="171">
        <v>0</v>
      </c>
      <c r="AI388" s="171">
        <v>0</v>
      </c>
      <c r="AJ388" s="171">
        <v>0</v>
      </c>
      <c r="AK388" s="171">
        <v>0</v>
      </c>
      <c r="AL388" s="171">
        <v>0</v>
      </c>
      <c r="AM388" s="171">
        <v>0</v>
      </c>
      <c r="AN388" s="171">
        <v>0</v>
      </c>
    </row>
    <row r="389" spans="1:40" s="171" customFormat="1" x14ac:dyDescent="0.2">
      <c r="A389" s="128" t="s">
        <v>1116</v>
      </c>
      <c r="B389" s="171">
        <v>0</v>
      </c>
      <c r="C389" s="171">
        <v>0</v>
      </c>
      <c r="D389" s="171">
        <v>0</v>
      </c>
      <c r="E389" s="171">
        <v>0</v>
      </c>
      <c r="F389" s="171">
        <v>0</v>
      </c>
      <c r="G389" s="171">
        <v>0</v>
      </c>
      <c r="H389" s="171">
        <v>0</v>
      </c>
      <c r="I389" s="171">
        <v>0</v>
      </c>
      <c r="J389" s="171">
        <v>0</v>
      </c>
      <c r="K389" s="171">
        <v>0</v>
      </c>
      <c r="L389" s="171">
        <v>0</v>
      </c>
      <c r="M389" s="310">
        <v>0</v>
      </c>
      <c r="N389" s="357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171">
        <v>0</v>
      </c>
      <c r="V389" s="171">
        <v>0</v>
      </c>
      <c r="W389" s="171">
        <v>0</v>
      </c>
      <c r="X389" s="171">
        <v>0</v>
      </c>
      <c r="Y389" s="171">
        <v>0</v>
      </c>
      <c r="Z389" s="171">
        <v>0</v>
      </c>
      <c r="AA389" s="171">
        <v>0</v>
      </c>
      <c r="AB389" s="171">
        <v>0</v>
      </c>
      <c r="AC389" s="171">
        <v>0</v>
      </c>
      <c r="AD389" s="171">
        <v>0</v>
      </c>
      <c r="AE389" s="171">
        <v>0</v>
      </c>
      <c r="AF389" s="171">
        <v>0</v>
      </c>
      <c r="AG389" s="171">
        <v>0</v>
      </c>
      <c r="AH389" s="171">
        <v>0</v>
      </c>
      <c r="AI389" s="171">
        <v>0</v>
      </c>
      <c r="AJ389" s="171">
        <v>0</v>
      </c>
      <c r="AK389" s="171">
        <v>0</v>
      </c>
      <c r="AL389" s="171">
        <v>0</v>
      </c>
      <c r="AM389" s="171">
        <v>0</v>
      </c>
      <c r="AN389" s="171">
        <v>0</v>
      </c>
    </row>
    <row r="390" spans="1:40" s="171" customFormat="1" x14ac:dyDescent="0.2">
      <c r="A390" s="128" t="s">
        <v>1117</v>
      </c>
      <c r="B390" s="171">
        <v>0</v>
      </c>
      <c r="C390" s="171">
        <v>0</v>
      </c>
      <c r="D390" s="171">
        <v>0</v>
      </c>
      <c r="E390" s="171">
        <v>0</v>
      </c>
      <c r="F390" s="171">
        <v>0</v>
      </c>
      <c r="G390" s="171">
        <v>0</v>
      </c>
      <c r="H390" s="171">
        <v>0</v>
      </c>
      <c r="I390" s="171">
        <v>0</v>
      </c>
      <c r="J390" s="171">
        <v>0</v>
      </c>
      <c r="K390" s="171">
        <v>0</v>
      </c>
      <c r="L390" s="171">
        <v>0</v>
      </c>
      <c r="M390" s="310">
        <v>0</v>
      </c>
      <c r="N390" s="357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171">
        <v>0</v>
      </c>
      <c r="V390" s="171">
        <v>0</v>
      </c>
      <c r="W390" s="171">
        <v>0</v>
      </c>
      <c r="X390" s="171">
        <v>0</v>
      </c>
      <c r="Y390" s="171">
        <v>0</v>
      </c>
      <c r="Z390" s="171">
        <v>0</v>
      </c>
      <c r="AA390" s="171">
        <v>0</v>
      </c>
      <c r="AB390" s="171">
        <v>0</v>
      </c>
      <c r="AC390" s="171">
        <v>0</v>
      </c>
      <c r="AD390" s="171">
        <v>0</v>
      </c>
      <c r="AE390" s="171">
        <v>0</v>
      </c>
      <c r="AF390" s="171">
        <v>0</v>
      </c>
      <c r="AG390" s="171">
        <v>0</v>
      </c>
      <c r="AH390" s="171">
        <v>0</v>
      </c>
      <c r="AI390" s="171">
        <v>0</v>
      </c>
      <c r="AJ390" s="171">
        <v>0</v>
      </c>
      <c r="AK390" s="171">
        <v>0</v>
      </c>
      <c r="AL390" s="171">
        <v>0</v>
      </c>
      <c r="AM390" s="171">
        <v>0</v>
      </c>
      <c r="AN390" s="171">
        <v>0</v>
      </c>
    </row>
    <row r="391" spans="1:40" x14ac:dyDescent="0.2">
      <c r="A391" s="30" t="s">
        <v>1118</v>
      </c>
      <c r="N391" s="357"/>
    </row>
    <row r="392" spans="1:40" s="171" customFormat="1" x14ac:dyDescent="0.2">
      <c r="A392" s="128" t="s">
        <v>1119</v>
      </c>
      <c r="B392" s="171">
        <v>0</v>
      </c>
      <c r="C392" s="171">
        <v>0</v>
      </c>
      <c r="D392" s="171">
        <v>0</v>
      </c>
      <c r="E392" s="171">
        <v>0</v>
      </c>
      <c r="F392" s="171">
        <v>0</v>
      </c>
      <c r="G392" s="171">
        <v>0</v>
      </c>
      <c r="H392" s="171">
        <v>0</v>
      </c>
      <c r="I392" s="171">
        <v>0</v>
      </c>
      <c r="J392" s="171">
        <v>0</v>
      </c>
      <c r="K392" s="171">
        <v>0</v>
      </c>
      <c r="L392" s="171">
        <v>0</v>
      </c>
      <c r="M392" s="310">
        <v>0</v>
      </c>
      <c r="N392" s="357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171">
        <v>0</v>
      </c>
      <c r="V392" s="171">
        <v>0</v>
      </c>
      <c r="W392" s="171">
        <v>0</v>
      </c>
      <c r="X392" s="171">
        <v>0</v>
      </c>
      <c r="Y392" s="171">
        <v>0</v>
      </c>
      <c r="Z392" s="171">
        <v>0</v>
      </c>
      <c r="AA392" s="171">
        <v>0</v>
      </c>
      <c r="AB392" s="171">
        <v>0</v>
      </c>
      <c r="AC392" s="171">
        <v>0</v>
      </c>
      <c r="AD392" s="171">
        <v>0</v>
      </c>
      <c r="AE392" s="171">
        <v>0</v>
      </c>
      <c r="AF392" s="171">
        <v>0</v>
      </c>
      <c r="AG392" s="171">
        <v>0</v>
      </c>
      <c r="AH392" s="171">
        <v>0</v>
      </c>
      <c r="AI392" s="171">
        <v>0</v>
      </c>
      <c r="AJ392" s="171">
        <v>0</v>
      </c>
      <c r="AK392" s="171">
        <v>0</v>
      </c>
      <c r="AL392" s="171">
        <v>0</v>
      </c>
      <c r="AM392" s="171">
        <v>0</v>
      </c>
      <c r="AN392" s="171">
        <v>0</v>
      </c>
    </row>
    <row r="393" spans="1:40" s="171" customFormat="1" x14ac:dyDescent="0.2">
      <c r="A393" s="128" t="s">
        <v>1120</v>
      </c>
      <c r="B393" s="171">
        <v>0</v>
      </c>
      <c r="C393" s="171">
        <v>0</v>
      </c>
      <c r="D393" s="171">
        <v>0</v>
      </c>
      <c r="E393" s="171">
        <v>0</v>
      </c>
      <c r="F393" s="171">
        <v>0</v>
      </c>
      <c r="G393" s="171">
        <v>0</v>
      </c>
      <c r="H393" s="171">
        <v>0</v>
      </c>
      <c r="I393" s="171">
        <v>0</v>
      </c>
      <c r="J393" s="171">
        <v>0</v>
      </c>
      <c r="K393" s="171">
        <v>0</v>
      </c>
      <c r="L393" s="171">
        <v>0</v>
      </c>
      <c r="M393" s="310">
        <v>0</v>
      </c>
      <c r="N393" s="357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171">
        <v>0</v>
      </c>
      <c r="V393" s="171">
        <v>0</v>
      </c>
      <c r="W393" s="171">
        <v>0</v>
      </c>
      <c r="X393" s="171">
        <v>0</v>
      </c>
      <c r="Y393" s="171">
        <v>0</v>
      </c>
      <c r="Z393" s="171">
        <v>0</v>
      </c>
      <c r="AA393" s="171">
        <v>0</v>
      </c>
      <c r="AB393" s="171">
        <v>0</v>
      </c>
      <c r="AC393" s="171">
        <v>0</v>
      </c>
      <c r="AD393" s="171">
        <v>0</v>
      </c>
      <c r="AE393" s="171">
        <v>0</v>
      </c>
      <c r="AF393" s="171">
        <v>0</v>
      </c>
      <c r="AG393" s="171">
        <v>0</v>
      </c>
      <c r="AH393" s="171">
        <v>0</v>
      </c>
      <c r="AI393" s="171">
        <v>0</v>
      </c>
      <c r="AJ393" s="171">
        <v>0</v>
      </c>
      <c r="AK393" s="171">
        <v>0</v>
      </c>
      <c r="AL393" s="171">
        <v>0</v>
      </c>
      <c r="AM393" s="171">
        <v>0</v>
      </c>
      <c r="AN393" s="171">
        <v>0</v>
      </c>
    </row>
    <row r="394" spans="1:40" s="171" customFormat="1" x14ac:dyDescent="0.2">
      <c r="A394" s="128" t="s">
        <v>1121</v>
      </c>
      <c r="B394" s="171">
        <v>0</v>
      </c>
      <c r="C394" s="171">
        <v>0</v>
      </c>
      <c r="D394" s="171">
        <v>0</v>
      </c>
      <c r="E394" s="171">
        <v>0</v>
      </c>
      <c r="F394" s="171">
        <v>0</v>
      </c>
      <c r="G394" s="171">
        <v>0</v>
      </c>
      <c r="H394" s="171">
        <v>0</v>
      </c>
      <c r="I394" s="171">
        <v>0</v>
      </c>
      <c r="J394" s="171">
        <v>0</v>
      </c>
      <c r="K394" s="171">
        <v>0</v>
      </c>
      <c r="L394" s="171">
        <v>0</v>
      </c>
      <c r="M394" s="310">
        <v>0</v>
      </c>
      <c r="N394" s="357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171">
        <v>0</v>
      </c>
      <c r="V394" s="171">
        <v>0</v>
      </c>
      <c r="W394" s="171">
        <v>0</v>
      </c>
      <c r="X394" s="171">
        <v>0</v>
      </c>
      <c r="Y394" s="171">
        <v>0</v>
      </c>
      <c r="Z394" s="171">
        <v>0</v>
      </c>
      <c r="AA394" s="171">
        <v>0</v>
      </c>
      <c r="AB394" s="171">
        <v>0</v>
      </c>
      <c r="AC394" s="171">
        <v>0</v>
      </c>
      <c r="AD394" s="171">
        <v>0</v>
      </c>
      <c r="AE394" s="171">
        <v>0</v>
      </c>
      <c r="AF394" s="171">
        <v>0</v>
      </c>
      <c r="AG394" s="171">
        <v>0</v>
      </c>
      <c r="AH394" s="171">
        <v>0</v>
      </c>
      <c r="AI394" s="171">
        <v>0</v>
      </c>
      <c r="AJ394" s="171">
        <v>0</v>
      </c>
      <c r="AK394" s="171">
        <v>0</v>
      </c>
      <c r="AL394" s="171">
        <v>0</v>
      </c>
      <c r="AM394" s="171">
        <v>0</v>
      </c>
      <c r="AN394" s="171">
        <v>0</v>
      </c>
    </row>
    <row r="395" spans="1:40" s="171" customFormat="1" x14ac:dyDescent="0.2">
      <c r="A395" s="128" t="s">
        <v>1122</v>
      </c>
      <c r="B395" s="171">
        <v>0</v>
      </c>
      <c r="C395" s="171">
        <v>0</v>
      </c>
      <c r="D395" s="171">
        <v>0</v>
      </c>
      <c r="E395" s="171">
        <v>0</v>
      </c>
      <c r="F395" s="171">
        <v>0</v>
      </c>
      <c r="G395" s="171">
        <v>0</v>
      </c>
      <c r="H395" s="171">
        <v>0</v>
      </c>
      <c r="I395" s="171">
        <v>0</v>
      </c>
      <c r="J395" s="171">
        <v>0</v>
      </c>
      <c r="K395" s="171">
        <v>0</v>
      </c>
      <c r="L395" s="171">
        <v>0</v>
      </c>
      <c r="M395" s="310">
        <v>0</v>
      </c>
      <c r="N395" s="357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171">
        <v>0</v>
      </c>
      <c r="V395" s="171">
        <v>0</v>
      </c>
      <c r="W395" s="171">
        <v>0</v>
      </c>
      <c r="X395" s="171">
        <v>0</v>
      </c>
      <c r="Y395" s="171">
        <v>0</v>
      </c>
      <c r="Z395" s="171">
        <v>0</v>
      </c>
      <c r="AA395" s="171">
        <v>0</v>
      </c>
      <c r="AB395" s="171">
        <v>0</v>
      </c>
      <c r="AC395" s="171">
        <v>0</v>
      </c>
      <c r="AD395" s="171">
        <v>0</v>
      </c>
      <c r="AE395" s="171">
        <v>0</v>
      </c>
      <c r="AF395" s="171">
        <v>0</v>
      </c>
      <c r="AG395" s="171">
        <v>0</v>
      </c>
      <c r="AH395" s="171">
        <v>0</v>
      </c>
      <c r="AI395" s="171">
        <v>0</v>
      </c>
      <c r="AJ395" s="171">
        <v>0</v>
      </c>
      <c r="AK395" s="171">
        <v>0</v>
      </c>
      <c r="AL395" s="171">
        <v>0</v>
      </c>
      <c r="AM395" s="171">
        <v>0</v>
      </c>
      <c r="AN395" s="171">
        <v>0</v>
      </c>
    </row>
    <row r="396" spans="1:40" x14ac:dyDescent="0.2">
      <c r="A396" s="30" t="s">
        <v>1123</v>
      </c>
      <c r="N396" s="357"/>
    </row>
    <row r="397" spans="1:40" s="171" customFormat="1" x14ac:dyDescent="0.2">
      <c r="A397" s="128" t="s">
        <v>1124</v>
      </c>
      <c r="B397" s="171">
        <v>0</v>
      </c>
      <c r="C397" s="171">
        <v>0</v>
      </c>
      <c r="D397" s="171">
        <v>0</v>
      </c>
      <c r="E397" s="171">
        <v>0</v>
      </c>
      <c r="F397" s="171">
        <v>0</v>
      </c>
      <c r="G397" s="171">
        <v>0</v>
      </c>
      <c r="H397" s="171">
        <v>0</v>
      </c>
      <c r="I397" s="171">
        <v>0</v>
      </c>
      <c r="J397" s="171">
        <v>0</v>
      </c>
      <c r="K397" s="171">
        <v>0</v>
      </c>
      <c r="L397" s="171">
        <v>0</v>
      </c>
      <c r="M397" s="310">
        <v>0</v>
      </c>
      <c r="N397" s="357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171">
        <v>0</v>
      </c>
      <c r="V397" s="171">
        <v>0</v>
      </c>
      <c r="W397" s="171">
        <v>0</v>
      </c>
      <c r="X397" s="171">
        <v>0</v>
      </c>
      <c r="Y397" s="171">
        <v>0</v>
      </c>
      <c r="Z397" s="171">
        <v>0</v>
      </c>
      <c r="AA397" s="171">
        <v>0</v>
      </c>
      <c r="AB397" s="171">
        <v>0</v>
      </c>
      <c r="AC397" s="171">
        <v>0</v>
      </c>
      <c r="AD397" s="171">
        <v>0</v>
      </c>
      <c r="AE397" s="171">
        <v>0</v>
      </c>
      <c r="AF397" s="171">
        <v>0</v>
      </c>
      <c r="AG397" s="171">
        <v>0</v>
      </c>
      <c r="AH397" s="171">
        <v>0</v>
      </c>
      <c r="AI397" s="171">
        <v>0</v>
      </c>
      <c r="AJ397" s="171">
        <v>0</v>
      </c>
      <c r="AK397" s="171">
        <v>0</v>
      </c>
      <c r="AL397" s="171">
        <v>0</v>
      </c>
      <c r="AM397" s="171">
        <v>0</v>
      </c>
      <c r="AN397" s="171">
        <v>0</v>
      </c>
    </row>
    <row r="398" spans="1:40" s="171" customFormat="1" x14ac:dyDescent="0.2">
      <c r="A398" s="128" t="s">
        <v>1125</v>
      </c>
      <c r="B398" s="171">
        <v>0</v>
      </c>
      <c r="C398" s="171">
        <v>0</v>
      </c>
      <c r="D398" s="171">
        <v>0</v>
      </c>
      <c r="E398" s="171">
        <v>0</v>
      </c>
      <c r="F398" s="171">
        <v>0</v>
      </c>
      <c r="G398" s="171">
        <v>0</v>
      </c>
      <c r="H398" s="171">
        <v>0</v>
      </c>
      <c r="I398" s="171">
        <v>0</v>
      </c>
      <c r="J398" s="171">
        <v>0</v>
      </c>
      <c r="K398" s="171">
        <v>0</v>
      </c>
      <c r="L398" s="171">
        <v>0</v>
      </c>
      <c r="M398" s="310">
        <v>0</v>
      </c>
      <c r="N398" s="357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171">
        <v>0</v>
      </c>
      <c r="V398" s="171">
        <v>0</v>
      </c>
      <c r="W398" s="171">
        <v>0</v>
      </c>
      <c r="X398" s="171">
        <v>0</v>
      </c>
      <c r="Y398" s="171">
        <v>0</v>
      </c>
      <c r="Z398" s="171">
        <v>0</v>
      </c>
      <c r="AA398" s="171">
        <v>0</v>
      </c>
      <c r="AB398" s="171">
        <v>0</v>
      </c>
      <c r="AC398" s="171">
        <v>0</v>
      </c>
      <c r="AD398" s="171">
        <v>0</v>
      </c>
      <c r="AE398" s="171">
        <v>0</v>
      </c>
      <c r="AF398" s="171">
        <v>0</v>
      </c>
      <c r="AG398" s="171">
        <v>0</v>
      </c>
      <c r="AH398" s="171">
        <v>0</v>
      </c>
      <c r="AI398" s="171">
        <v>0</v>
      </c>
      <c r="AJ398" s="171">
        <v>0</v>
      </c>
      <c r="AK398" s="171">
        <v>0</v>
      </c>
      <c r="AL398" s="171">
        <v>0</v>
      </c>
      <c r="AM398" s="171">
        <v>0</v>
      </c>
      <c r="AN398" s="171">
        <v>0</v>
      </c>
    </row>
    <row r="399" spans="1:40" s="171" customFormat="1" x14ac:dyDescent="0.2">
      <c r="A399" s="128" t="s">
        <v>1126</v>
      </c>
      <c r="B399" s="171">
        <v>0</v>
      </c>
      <c r="C399" s="171">
        <v>0</v>
      </c>
      <c r="D399" s="171">
        <v>0</v>
      </c>
      <c r="E399" s="171">
        <v>0</v>
      </c>
      <c r="F399" s="171">
        <v>0</v>
      </c>
      <c r="G399" s="171">
        <v>0</v>
      </c>
      <c r="H399" s="171">
        <v>0</v>
      </c>
      <c r="I399" s="171">
        <v>0</v>
      </c>
      <c r="J399" s="171">
        <v>0</v>
      </c>
      <c r="K399" s="171">
        <v>0</v>
      </c>
      <c r="L399" s="171">
        <v>0</v>
      </c>
      <c r="M399" s="310">
        <v>0</v>
      </c>
      <c r="N399" s="357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171">
        <v>0</v>
      </c>
      <c r="V399" s="171">
        <v>0</v>
      </c>
      <c r="W399" s="171">
        <v>0</v>
      </c>
      <c r="X399" s="171">
        <v>0</v>
      </c>
      <c r="Y399" s="171">
        <v>0</v>
      </c>
      <c r="Z399" s="171">
        <v>0</v>
      </c>
      <c r="AA399" s="171">
        <v>0</v>
      </c>
      <c r="AB399" s="171">
        <v>0</v>
      </c>
      <c r="AC399" s="171">
        <v>0</v>
      </c>
      <c r="AD399" s="171">
        <v>0</v>
      </c>
      <c r="AE399" s="171">
        <v>0</v>
      </c>
      <c r="AF399" s="171">
        <v>0</v>
      </c>
      <c r="AG399" s="171">
        <v>0</v>
      </c>
      <c r="AH399" s="171">
        <v>0</v>
      </c>
      <c r="AI399" s="171">
        <v>0</v>
      </c>
      <c r="AJ399" s="171">
        <v>0</v>
      </c>
      <c r="AK399" s="171">
        <v>0</v>
      </c>
      <c r="AL399" s="171">
        <v>0</v>
      </c>
      <c r="AM399" s="171">
        <v>0</v>
      </c>
      <c r="AN399" s="171">
        <v>0</v>
      </c>
    </row>
    <row r="400" spans="1:40" s="171" customFormat="1" x14ac:dyDescent="0.2">
      <c r="A400" s="128" t="s">
        <v>1127</v>
      </c>
      <c r="B400" s="171">
        <v>0</v>
      </c>
      <c r="C400" s="171">
        <v>0</v>
      </c>
      <c r="D400" s="171">
        <v>0</v>
      </c>
      <c r="E400" s="171">
        <v>0</v>
      </c>
      <c r="F400" s="171">
        <v>0</v>
      </c>
      <c r="G400" s="171">
        <v>0</v>
      </c>
      <c r="H400" s="171">
        <v>0</v>
      </c>
      <c r="I400" s="171">
        <v>0</v>
      </c>
      <c r="J400" s="171">
        <v>0</v>
      </c>
      <c r="K400" s="171">
        <v>0</v>
      </c>
      <c r="L400" s="171">
        <v>0</v>
      </c>
      <c r="M400" s="310">
        <v>0</v>
      </c>
      <c r="N400" s="357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171">
        <v>0</v>
      </c>
      <c r="V400" s="171">
        <v>0</v>
      </c>
      <c r="W400" s="171">
        <v>0</v>
      </c>
      <c r="X400" s="171">
        <v>0</v>
      </c>
      <c r="Y400" s="171">
        <v>0</v>
      </c>
      <c r="Z400" s="171">
        <v>0</v>
      </c>
      <c r="AA400" s="171">
        <v>0</v>
      </c>
      <c r="AB400" s="171">
        <v>0</v>
      </c>
      <c r="AC400" s="171">
        <v>0</v>
      </c>
      <c r="AD400" s="171">
        <v>0</v>
      </c>
      <c r="AE400" s="171">
        <v>0</v>
      </c>
      <c r="AF400" s="171">
        <v>0</v>
      </c>
      <c r="AG400" s="171">
        <v>0</v>
      </c>
      <c r="AH400" s="171">
        <v>0</v>
      </c>
      <c r="AI400" s="171">
        <v>0</v>
      </c>
      <c r="AJ400" s="171">
        <v>0</v>
      </c>
      <c r="AK400" s="171">
        <v>0</v>
      </c>
      <c r="AL400" s="171">
        <v>0</v>
      </c>
      <c r="AM400" s="171">
        <v>0</v>
      </c>
      <c r="AN400" s="171">
        <v>0</v>
      </c>
    </row>
    <row r="401" spans="1:40" s="171" customFormat="1" x14ac:dyDescent="0.2">
      <c r="A401" s="128" t="s">
        <v>1128</v>
      </c>
      <c r="B401" s="171">
        <v>0</v>
      </c>
      <c r="C401" s="171">
        <v>0</v>
      </c>
      <c r="D401" s="171">
        <v>0</v>
      </c>
      <c r="E401" s="171">
        <v>0</v>
      </c>
      <c r="F401" s="171">
        <v>0</v>
      </c>
      <c r="G401" s="171">
        <v>0</v>
      </c>
      <c r="H401" s="171">
        <v>0</v>
      </c>
      <c r="I401" s="171">
        <v>0</v>
      </c>
      <c r="J401" s="171">
        <v>0</v>
      </c>
      <c r="K401" s="171">
        <v>0</v>
      </c>
      <c r="L401" s="171">
        <v>0</v>
      </c>
      <c r="M401" s="310">
        <v>0</v>
      </c>
      <c r="N401" s="357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171">
        <v>0</v>
      </c>
      <c r="V401" s="171">
        <v>0</v>
      </c>
      <c r="W401" s="171">
        <v>0</v>
      </c>
      <c r="X401" s="171">
        <v>0</v>
      </c>
      <c r="Y401" s="171">
        <v>0</v>
      </c>
      <c r="Z401" s="171">
        <v>0</v>
      </c>
      <c r="AA401" s="171">
        <v>0</v>
      </c>
      <c r="AB401" s="171">
        <v>0</v>
      </c>
      <c r="AC401" s="171">
        <v>0</v>
      </c>
      <c r="AD401" s="171">
        <v>0</v>
      </c>
      <c r="AE401" s="171">
        <v>0</v>
      </c>
      <c r="AF401" s="171">
        <v>0</v>
      </c>
      <c r="AG401" s="171">
        <v>0</v>
      </c>
      <c r="AH401" s="171">
        <v>0</v>
      </c>
      <c r="AI401" s="171">
        <v>0</v>
      </c>
      <c r="AJ401" s="171">
        <v>0</v>
      </c>
      <c r="AK401" s="171">
        <v>0</v>
      </c>
      <c r="AL401" s="171">
        <v>0</v>
      </c>
      <c r="AM401" s="171">
        <v>0</v>
      </c>
      <c r="AN401" s="171">
        <v>0</v>
      </c>
    </row>
    <row r="402" spans="1:40" s="171" customFormat="1" x14ac:dyDescent="0.2">
      <c r="A402" s="128" t="s">
        <v>1129</v>
      </c>
      <c r="B402" s="171">
        <v>0</v>
      </c>
      <c r="C402" s="171">
        <v>0</v>
      </c>
      <c r="D402" s="171">
        <v>0</v>
      </c>
      <c r="E402" s="171">
        <v>0</v>
      </c>
      <c r="F402" s="171">
        <v>0</v>
      </c>
      <c r="G402" s="171">
        <v>0</v>
      </c>
      <c r="H402" s="171">
        <v>0</v>
      </c>
      <c r="I402" s="171">
        <v>0</v>
      </c>
      <c r="J402" s="171">
        <v>0</v>
      </c>
      <c r="K402" s="171">
        <v>0</v>
      </c>
      <c r="L402" s="171">
        <v>0</v>
      </c>
      <c r="M402" s="310">
        <v>0</v>
      </c>
      <c r="N402" s="357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171">
        <v>0</v>
      </c>
      <c r="V402" s="171">
        <v>0</v>
      </c>
      <c r="W402" s="171">
        <v>0</v>
      </c>
      <c r="X402" s="171">
        <v>0</v>
      </c>
      <c r="Y402" s="171">
        <v>0</v>
      </c>
      <c r="Z402" s="171">
        <v>0</v>
      </c>
      <c r="AA402" s="171">
        <v>0</v>
      </c>
      <c r="AB402" s="171">
        <v>0</v>
      </c>
      <c r="AC402" s="171">
        <v>0</v>
      </c>
      <c r="AD402" s="171">
        <v>0</v>
      </c>
      <c r="AE402" s="171">
        <v>0</v>
      </c>
      <c r="AF402" s="171">
        <v>0</v>
      </c>
      <c r="AG402" s="171">
        <v>0</v>
      </c>
      <c r="AH402" s="171">
        <v>0</v>
      </c>
      <c r="AI402" s="171">
        <v>0</v>
      </c>
      <c r="AJ402" s="171">
        <v>0</v>
      </c>
      <c r="AK402" s="171">
        <v>0</v>
      </c>
      <c r="AL402" s="171">
        <v>0</v>
      </c>
      <c r="AM402" s="171">
        <v>0</v>
      </c>
      <c r="AN402" s="171">
        <v>0</v>
      </c>
    </row>
    <row r="403" spans="1:40" x14ac:dyDescent="0.2">
      <c r="A403" s="30" t="s">
        <v>1130</v>
      </c>
      <c r="N403" s="357"/>
    </row>
    <row r="404" spans="1:40" s="171" customFormat="1" x14ac:dyDescent="0.2">
      <c r="A404" s="128" t="s">
        <v>1131</v>
      </c>
      <c r="B404" s="171">
        <v>0</v>
      </c>
      <c r="C404" s="171">
        <v>0</v>
      </c>
      <c r="D404" s="171">
        <v>0</v>
      </c>
      <c r="E404" s="171">
        <v>0</v>
      </c>
      <c r="F404" s="171">
        <v>0</v>
      </c>
      <c r="G404" s="171">
        <v>0</v>
      </c>
      <c r="H404" s="171">
        <v>0</v>
      </c>
      <c r="I404" s="171">
        <v>0</v>
      </c>
      <c r="J404" s="171">
        <v>0</v>
      </c>
      <c r="K404" s="171">
        <v>0</v>
      </c>
      <c r="L404" s="171">
        <v>0</v>
      </c>
      <c r="M404" s="310">
        <v>0</v>
      </c>
      <c r="N404" s="357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171">
        <v>0</v>
      </c>
      <c r="V404" s="171">
        <v>0</v>
      </c>
      <c r="W404" s="171">
        <v>0</v>
      </c>
      <c r="X404" s="171">
        <v>0</v>
      </c>
      <c r="Y404" s="171">
        <v>0</v>
      </c>
      <c r="Z404" s="171">
        <v>0</v>
      </c>
      <c r="AA404" s="171">
        <v>0</v>
      </c>
      <c r="AB404" s="171">
        <v>0</v>
      </c>
      <c r="AC404" s="171">
        <v>0</v>
      </c>
      <c r="AD404" s="171">
        <v>0</v>
      </c>
      <c r="AE404" s="171">
        <v>0</v>
      </c>
      <c r="AF404" s="171">
        <v>0</v>
      </c>
      <c r="AG404" s="171">
        <v>0</v>
      </c>
      <c r="AH404" s="171">
        <v>0</v>
      </c>
      <c r="AI404" s="171">
        <v>0</v>
      </c>
      <c r="AJ404" s="171">
        <v>0</v>
      </c>
      <c r="AK404" s="171">
        <v>0</v>
      </c>
      <c r="AL404" s="171">
        <v>0</v>
      </c>
      <c r="AM404" s="171">
        <v>0</v>
      </c>
      <c r="AN404" s="171">
        <v>0</v>
      </c>
    </row>
    <row r="405" spans="1:40" s="171" customFormat="1" x14ac:dyDescent="0.2">
      <c r="A405" s="128" t="s">
        <v>1132</v>
      </c>
      <c r="B405" s="171">
        <v>0</v>
      </c>
      <c r="C405" s="171">
        <v>0</v>
      </c>
      <c r="D405" s="171">
        <v>0</v>
      </c>
      <c r="E405" s="171">
        <v>0</v>
      </c>
      <c r="F405" s="171">
        <v>0</v>
      </c>
      <c r="G405" s="171">
        <v>0</v>
      </c>
      <c r="H405" s="171">
        <v>0</v>
      </c>
      <c r="I405" s="171">
        <v>0</v>
      </c>
      <c r="J405" s="171">
        <v>0</v>
      </c>
      <c r="K405" s="171">
        <v>0</v>
      </c>
      <c r="L405" s="171">
        <v>0</v>
      </c>
      <c r="M405" s="310">
        <v>0</v>
      </c>
      <c r="N405" s="357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171">
        <v>0</v>
      </c>
      <c r="V405" s="171">
        <v>0</v>
      </c>
      <c r="W405" s="171">
        <v>0</v>
      </c>
      <c r="X405" s="171">
        <v>0</v>
      </c>
      <c r="Y405" s="171">
        <v>0</v>
      </c>
      <c r="Z405" s="171">
        <v>0</v>
      </c>
      <c r="AA405" s="171">
        <v>0</v>
      </c>
      <c r="AB405" s="171">
        <v>0</v>
      </c>
      <c r="AC405" s="171">
        <v>0</v>
      </c>
      <c r="AD405" s="171">
        <v>0</v>
      </c>
      <c r="AE405" s="171">
        <v>0</v>
      </c>
      <c r="AF405" s="171">
        <v>0</v>
      </c>
      <c r="AG405" s="171">
        <v>0</v>
      </c>
      <c r="AH405" s="171">
        <v>0</v>
      </c>
      <c r="AI405" s="171">
        <v>0</v>
      </c>
      <c r="AJ405" s="171">
        <v>0</v>
      </c>
      <c r="AK405" s="171">
        <v>0</v>
      </c>
      <c r="AL405" s="171">
        <v>0</v>
      </c>
      <c r="AM405" s="171">
        <v>0</v>
      </c>
      <c r="AN405" s="171">
        <v>0</v>
      </c>
    </row>
    <row r="406" spans="1:40" s="171" customFormat="1" x14ac:dyDescent="0.2">
      <c r="A406" s="128" t="s">
        <v>1133</v>
      </c>
      <c r="B406" s="171">
        <v>0</v>
      </c>
      <c r="C406" s="171">
        <v>0</v>
      </c>
      <c r="D406" s="171">
        <v>0</v>
      </c>
      <c r="E406" s="171">
        <v>0</v>
      </c>
      <c r="F406" s="171">
        <v>0</v>
      </c>
      <c r="G406" s="171">
        <v>0</v>
      </c>
      <c r="H406" s="171">
        <v>0</v>
      </c>
      <c r="I406" s="171">
        <v>0</v>
      </c>
      <c r="J406" s="171">
        <v>0</v>
      </c>
      <c r="K406" s="171">
        <v>0</v>
      </c>
      <c r="L406" s="171">
        <v>0</v>
      </c>
      <c r="M406" s="310">
        <v>0</v>
      </c>
      <c r="N406" s="357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171">
        <v>0</v>
      </c>
      <c r="V406" s="171">
        <v>0</v>
      </c>
      <c r="W406" s="171">
        <v>0</v>
      </c>
      <c r="X406" s="171">
        <v>0</v>
      </c>
      <c r="Y406" s="171">
        <v>0</v>
      </c>
      <c r="Z406" s="171">
        <v>0</v>
      </c>
      <c r="AA406" s="171">
        <v>0</v>
      </c>
      <c r="AB406" s="171">
        <v>0</v>
      </c>
      <c r="AC406" s="171">
        <v>0</v>
      </c>
      <c r="AD406" s="171">
        <v>0</v>
      </c>
      <c r="AE406" s="171">
        <v>0</v>
      </c>
      <c r="AF406" s="171">
        <v>0</v>
      </c>
      <c r="AG406" s="171">
        <v>0</v>
      </c>
      <c r="AH406" s="171">
        <v>0</v>
      </c>
      <c r="AI406" s="171">
        <v>0</v>
      </c>
      <c r="AJ406" s="171">
        <v>0</v>
      </c>
      <c r="AK406" s="171">
        <v>0</v>
      </c>
      <c r="AL406" s="171">
        <v>0</v>
      </c>
      <c r="AM406" s="171">
        <v>0</v>
      </c>
      <c r="AN406" s="171">
        <v>0</v>
      </c>
    </row>
    <row r="407" spans="1:40" s="171" customFormat="1" x14ac:dyDescent="0.2">
      <c r="A407" s="128" t="s">
        <v>1134</v>
      </c>
      <c r="B407" s="171">
        <v>0</v>
      </c>
      <c r="C407" s="171">
        <v>0</v>
      </c>
      <c r="D407" s="171">
        <v>0</v>
      </c>
      <c r="E407" s="171">
        <v>0</v>
      </c>
      <c r="F407" s="171">
        <v>0</v>
      </c>
      <c r="G407" s="171">
        <v>0</v>
      </c>
      <c r="H407" s="171">
        <v>0</v>
      </c>
      <c r="I407" s="171">
        <v>0</v>
      </c>
      <c r="J407" s="171">
        <v>0</v>
      </c>
      <c r="K407" s="171">
        <v>0</v>
      </c>
      <c r="L407" s="171">
        <v>0</v>
      </c>
      <c r="M407" s="310">
        <v>0</v>
      </c>
      <c r="N407" s="357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171">
        <v>0</v>
      </c>
      <c r="V407" s="171">
        <v>0</v>
      </c>
      <c r="W407" s="171">
        <v>0</v>
      </c>
      <c r="X407" s="171">
        <v>0</v>
      </c>
      <c r="Y407" s="171">
        <v>0</v>
      </c>
      <c r="Z407" s="171">
        <v>0</v>
      </c>
      <c r="AA407" s="171">
        <v>0</v>
      </c>
      <c r="AB407" s="171">
        <v>0</v>
      </c>
      <c r="AC407" s="171">
        <v>0</v>
      </c>
      <c r="AD407" s="171">
        <v>0</v>
      </c>
      <c r="AE407" s="171">
        <v>0</v>
      </c>
      <c r="AF407" s="171">
        <v>0</v>
      </c>
      <c r="AG407" s="171">
        <v>0</v>
      </c>
      <c r="AH407" s="171">
        <v>0</v>
      </c>
      <c r="AI407" s="171">
        <v>0</v>
      </c>
      <c r="AJ407" s="171">
        <v>0</v>
      </c>
      <c r="AK407" s="171">
        <v>0</v>
      </c>
      <c r="AL407" s="171">
        <v>0</v>
      </c>
      <c r="AM407" s="171">
        <v>0</v>
      </c>
      <c r="AN407" s="171">
        <v>0</v>
      </c>
    </row>
    <row r="408" spans="1:40" s="171" customFormat="1" x14ac:dyDescent="0.2">
      <c r="A408" s="128" t="s">
        <v>1135</v>
      </c>
      <c r="B408" s="171">
        <v>0</v>
      </c>
      <c r="C408" s="171">
        <v>0</v>
      </c>
      <c r="D408" s="171">
        <v>0</v>
      </c>
      <c r="E408" s="171">
        <v>0</v>
      </c>
      <c r="F408" s="171">
        <v>0</v>
      </c>
      <c r="G408" s="171">
        <v>0</v>
      </c>
      <c r="H408" s="171">
        <v>0</v>
      </c>
      <c r="I408" s="171">
        <v>0</v>
      </c>
      <c r="J408" s="171">
        <v>0</v>
      </c>
      <c r="K408" s="171">
        <v>0</v>
      </c>
      <c r="L408" s="171">
        <v>0</v>
      </c>
      <c r="M408" s="310">
        <v>0</v>
      </c>
      <c r="N408" s="357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171">
        <v>0</v>
      </c>
      <c r="V408" s="171">
        <v>0</v>
      </c>
      <c r="W408" s="171">
        <v>0</v>
      </c>
      <c r="X408" s="171">
        <v>0</v>
      </c>
      <c r="Y408" s="171">
        <v>0</v>
      </c>
      <c r="Z408" s="171">
        <v>0</v>
      </c>
      <c r="AA408" s="171">
        <v>0</v>
      </c>
      <c r="AB408" s="171">
        <v>0</v>
      </c>
      <c r="AC408" s="171">
        <v>0</v>
      </c>
      <c r="AD408" s="171">
        <v>0</v>
      </c>
      <c r="AE408" s="171">
        <v>0</v>
      </c>
      <c r="AF408" s="171">
        <v>0</v>
      </c>
      <c r="AG408" s="171">
        <v>0</v>
      </c>
      <c r="AH408" s="171">
        <v>0</v>
      </c>
      <c r="AI408" s="171">
        <v>0</v>
      </c>
      <c r="AJ408" s="171">
        <v>0</v>
      </c>
      <c r="AK408" s="171">
        <v>0</v>
      </c>
      <c r="AL408" s="171">
        <v>0</v>
      </c>
      <c r="AM408" s="171">
        <v>0</v>
      </c>
      <c r="AN408" s="171">
        <v>0</v>
      </c>
    </row>
    <row r="409" spans="1:40" s="171" customFormat="1" x14ac:dyDescent="0.2">
      <c r="A409" s="128" t="s">
        <v>1136</v>
      </c>
      <c r="B409" s="171">
        <v>0</v>
      </c>
      <c r="C409" s="171">
        <v>0</v>
      </c>
      <c r="D409" s="171">
        <v>0</v>
      </c>
      <c r="E409" s="171">
        <v>0</v>
      </c>
      <c r="F409" s="171">
        <v>0</v>
      </c>
      <c r="G409" s="171">
        <v>0</v>
      </c>
      <c r="H409" s="171">
        <v>0</v>
      </c>
      <c r="I409" s="171">
        <v>0</v>
      </c>
      <c r="J409" s="171">
        <v>0</v>
      </c>
      <c r="K409" s="171">
        <v>0</v>
      </c>
      <c r="L409" s="171">
        <v>0</v>
      </c>
      <c r="M409" s="310">
        <v>0</v>
      </c>
      <c r="N409" s="357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171">
        <v>0</v>
      </c>
      <c r="V409" s="171">
        <v>0</v>
      </c>
      <c r="W409" s="171">
        <v>0</v>
      </c>
      <c r="X409" s="171">
        <v>0</v>
      </c>
      <c r="Y409" s="171">
        <v>0</v>
      </c>
      <c r="Z409" s="171">
        <v>0</v>
      </c>
      <c r="AA409" s="171">
        <v>0</v>
      </c>
      <c r="AB409" s="171">
        <v>0</v>
      </c>
      <c r="AC409" s="171">
        <v>0</v>
      </c>
      <c r="AD409" s="171">
        <v>0</v>
      </c>
      <c r="AE409" s="171">
        <v>0</v>
      </c>
      <c r="AF409" s="171">
        <v>0</v>
      </c>
      <c r="AG409" s="171">
        <v>0</v>
      </c>
      <c r="AH409" s="171">
        <v>0</v>
      </c>
      <c r="AI409" s="171">
        <v>0</v>
      </c>
      <c r="AJ409" s="171">
        <v>0</v>
      </c>
      <c r="AK409" s="171">
        <v>0</v>
      </c>
      <c r="AL409" s="171">
        <v>0</v>
      </c>
      <c r="AM409" s="171">
        <v>0</v>
      </c>
      <c r="AN409" s="171">
        <v>0</v>
      </c>
    </row>
    <row r="410" spans="1:40" x14ac:dyDescent="0.2">
      <c r="A410" s="27" t="s">
        <v>1137</v>
      </c>
      <c r="N410" s="357"/>
    </row>
    <row r="411" spans="1:40" x14ac:dyDescent="0.2">
      <c r="A411" s="27" t="s">
        <v>1138</v>
      </c>
      <c r="N411" s="357"/>
    </row>
    <row r="412" spans="1:40" x14ac:dyDescent="0.2">
      <c r="A412" s="27" t="s">
        <v>1139</v>
      </c>
      <c r="N412" s="357"/>
    </row>
    <row r="413" spans="1:40" s="171" customFormat="1" x14ac:dyDescent="0.2">
      <c r="A413" s="172" t="s">
        <v>1140</v>
      </c>
      <c r="M413" s="310"/>
      <c r="N413" s="357"/>
    </row>
    <row r="414" spans="1:40" s="171" customFormat="1" x14ac:dyDescent="0.2">
      <c r="A414" s="128" t="s">
        <v>1141</v>
      </c>
      <c r="B414" s="171">
        <v>0.99999799999999905</v>
      </c>
      <c r="C414" s="171">
        <v>0.99999799999999905</v>
      </c>
      <c r="D414" s="171">
        <v>0.99999799999999905</v>
      </c>
      <c r="E414" s="171">
        <v>0.99999799999999905</v>
      </c>
      <c r="F414" s="171">
        <v>0.99999799999999905</v>
      </c>
      <c r="G414" s="171">
        <v>0.99999799999999905</v>
      </c>
      <c r="H414" s="171">
        <v>0.99999799999999905</v>
      </c>
      <c r="I414" s="171">
        <v>0.99999799999999905</v>
      </c>
      <c r="J414" s="171">
        <v>0.99999799999999905</v>
      </c>
      <c r="K414" s="171">
        <v>0.99999799999999905</v>
      </c>
      <c r="L414" s="171">
        <v>0.99999799999999905</v>
      </c>
      <c r="M414" s="309">
        <v>0.99999799999999905</v>
      </c>
      <c r="N414" s="357">
        <v>0.99999799999999905</v>
      </c>
      <c r="O414" s="171">
        <v>0.99999799999999905</v>
      </c>
      <c r="P414" s="171">
        <v>0.99999799999999905</v>
      </c>
      <c r="Q414" s="171">
        <v>0.99999799999999905</v>
      </c>
      <c r="R414" s="171">
        <v>0.99999799999999905</v>
      </c>
      <c r="S414" s="171">
        <v>0.99999799999999905</v>
      </c>
      <c r="T414" s="171">
        <v>0.99999799999999905</v>
      </c>
      <c r="U414" s="171">
        <v>0.99999799999999905</v>
      </c>
      <c r="V414" s="171">
        <v>0.99999799999999905</v>
      </c>
      <c r="W414" s="171">
        <v>0.99999799999999905</v>
      </c>
      <c r="X414" s="171">
        <v>0.99999799999999905</v>
      </c>
      <c r="Y414" s="171">
        <v>0.99999799999999905</v>
      </c>
      <c r="Z414" s="171">
        <v>0.99999799999999905</v>
      </c>
      <c r="AA414" s="171">
        <v>0.99999799999999905</v>
      </c>
      <c r="AB414" s="171">
        <v>0.99999799999999905</v>
      </c>
      <c r="AC414" s="171">
        <v>0.99999799999999905</v>
      </c>
      <c r="AD414" s="171">
        <v>0.99999799999999905</v>
      </c>
      <c r="AE414" s="171">
        <v>0.99999799999999905</v>
      </c>
      <c r="AF414" s="171">
        <v>0.99999799999999905</v>
      </c>
      <c r="AG414" s="171">
        <v>0.99999799999999905</v>
      </c>
      <c r="AH414" s="171">
        <v>0.99999799999999905</v>
      </c>
      <c r="AI414" s="171">
        <v>0.99999799999999905</v>
      </c>
      <c r="AJ414" s="171">
        <v>0.99999799999999905</v>
      </c>
      <c r="AK414" s="171">
        <v>0.99999799999999905</v>
      </c>
      <c r="AL414" s="171">
        <v>0.99999799999999905</v>
      </c>
      <c r="AM414" s="171">
        <v>0.99999799999999905</v>
      </c>
      <c r="AN414" s="171">
        <v>0.99999799999999905</v>
      </c>
    </row>
    <row r="415" spans="1:40" s="171" customFormat="1" x14ac:dyDescent="0.2">
      <c r="A415" s="128" t="s">
        <v>1142</v>
      </c>
      <c r="B415" s="171">
        <v>0.99999799999999905</v>
      </c>
      <c r="C415" s="171">
        <v>0.99999799999999905</v>
      </c>
      <c r="D415" s="171">
        <v>0.99999799999999905</v>
      </c>
      <c r="E415" s="171">
        <v>0.99999799999999905</v>
      </c>
      <c r="F415" s="171">
        <v>0.99999799999999905</v>
      </c>
      <c r="G415" s="171">
        <v>0.99999799999999905</v>
      </c>
      <c r="H415" s="171">
        <v>0.99999799999999905</v>
      </c>
      <c r="I415" s="171">
        <v>0.99999799999999905</v>
      </c>
      <c r="J415" s="171">
        <v>0.99999799999999905</v>
      </c>
      <c r="K415" s="171">
        <v>0.99999799999999905</v>
      </c>
      <c r="L415" s="171">
        <v>0.99999799999999905</v>
      </c>
      <c r="M415" s="309">
        <v>0.99999799999999905</v>
      </c>
      <c r="N415" s="357">
        <v>0.99999799999999905</v>
      </c>
      <c r="O415" s="171">
        <v>0.99999799999999905</v>
      </c>
      <c r="P415" s="171">
        <v>0.99999799999999905</v>
      </c>
      <c r="Q415" s="171">
        <v>0.99999799999999905</v>
      </c>
      <c r="R415" s="171">
        <v>0.99999799999999905</v>
      </c>
      <c r="S415" s="171">
        <v>0.99999799999999905</v>
      </c>
      <c r="T415" s="171">
        <v>0.99999799999999905</v>
      </c>
      <c r="U415" s="171">
        <v>0.99999799999999905</v>
      </c>
      <c r="V415" s="171">
        <v>0.99999799999999905</v>
      </c>
      <c r="W415" s="171">
        <v>0.99999799999999905</v>
      </c>
      <c r="X415" s="171">
        <v>0.99999799999999905</v>
      </c>
      <c r="Y415" s="171">
        <v>0.99999799999999905</v>
      </c>
      <c r="Z415" s="171">
        <v>0.99999799999999905</v>
      </c>
      <c r="AA415" s="171">
        <v>0.99999799999999905</v>
      </c>
      <c r="AB415" s="171">
        <v>0.99999799999999905</v>
      </c>
      <c r="AC415" s="171">
        <v>0.99999799999999905</v>
      </c>
      <c r="AD415" s="171">
        <v>0.99999799999999905</v>
      </c>
      <c r="AE415" s="171">
        <v>0.99999799999999905</v>
      </c>
      <c r="AF415" s="171">
        <v>0.99999799999999905</v>
      </c>
      <c r="AG415" s="171">
        <v>0.99999799999999905</v>
      </c>
      <c r="AH415" s="171">
        <v>0.99999799999999905</v>
      </c>
      <c r="AI415" s="171">
        <v>0.99999799999999905</v>
      </c>
      <c r="AJ415" s="171">
        <v>0.99999799999999905</v>
      </c>
      <c r="AK415" s="171">
        <v>0.99999799999999905</v>
      </c>
      <c r="AL415" s="171">
        <v>0.99999799999999905</v>
      </c>
      <c r="AM415" s="171">
        <v>0.99999799999999905</v>
      </c>
      <c r="AN415" s="171">
        <v>0.99999799999999905</v>
      </c>
    </row>
    <row r="416" spans="1:40" s="171" customFormat="1" x14ac:dyDescent="0.2">
      <c r="A416" s="128" t="s">
        <v>1143</v>
      </c>
      <c r="B416" s="171">
        <v>0</v>
      </c>
      <c r="C416" s="171">
        <v>0</v>
      </c>
      <c r="D416" s="171">
        <v>0</v>
      </c>
      <c r="E416" s="171">
        <v>0</v>
      </c>
      <c r="F416" s="171">
        <v>0</v>
      </c>
      <c r="G416" s="171">
        <v>0</v>
      </c>
      <c r="H416" s="171">
        <v>0</v>
      </c>
      <c r="I416" s="171">
        <v>0</v>
      </c>
      <c r="J416" s="171">
        <v>0</v>
      </c>
      <c r="K416" s="171">
        <v>0</v>
      </c>
      <c r="L416" s="171">
        <v>0</v>
      </c>
      <c r="M416" s="309">
        <v>0</v>
      </c>
      <c r="N416" s="357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171">
        <v>0</v>
      </c>
      <c r="V416" s="171">
        <v>0</v>
      </c>
      <c r="W416" s="171">
        <v>0</v>
      </c>
      <c r="X416" s="171">
        <v>0</v>
      </c>
      <c r="Y416" s="171">
        <v>0</v>
      </c>
      <c r="Z416" s="171">
        <v>0</v>
      </c>
      <c r="AA416" s="171">
        <v>0</v>
      </c>
      <c r="AB416" s="171">
        <v>0</v>
      </c>
      <c r="AC416" s="171">
        <v>0</v>
      </c>
      <c r="AD416" s="171">
        <v>0</v>
      </c>
      <c r="AE416" s="171">
        <v>0</v>
      </c>
      <c r="AF416" s="171">
        <v>0</v>
      </c>
      <c r="AG416" s="171">
        <v>0</v>
      </c>
      <c r="AH416" s="171">
        <v>0</v>
      </c>
      <c r="AI416" s="171">
        <v>0</v>
      </c>
      <c r="AJ416" s="171">
        <v>0</v>
      </c>
      <c r="AK416" s="171">
        <v>0</v>
      </c>
      <c r="AL416" s="171">
        <v>0</v>
      </c>
      <c r="AM416" s="171">
        <v>0</v>
      </c>
      <c r="AN416" s="171">
        <v>0</v>
      </c>
    </row>
    <row r="417" spans="1:40" s="171" customFormat="1" x14ac:dyDescent="0.2">
      <c r="A417" s="128" t="s">
        <v>1144</v>
      </c>
      <c r="B417" s="171">
        <v>1</v>
      </c>
      <c r="C417" s="171">
        <v>1</v>
      </c>
      <c r="D417" s="171">
        <v>1</v>
      </c>
      <c r="E417" s="171">
        <v>1</v>
      </c>
      <c r="F417" s="171">
        <v>1</v>
      </c>
      <c r="G417" s="171">
        <v>1</v>
      </c>
      <c r="H417" s="171">
        <v>1</v>
      </c>
      <c r="I417" s="171">
        <v>1</v>
      </c>
      <c r="J417" s="171">
        <v>1</v>
      </c>
      <c r="K417" s="171">
        <v>1</v>
      </c>
      <c r="L417" s="171">
        <v>1</v>
      </c>
      <c r="M417" s="309">
        <v>1</v>
      </c>
      <c r="N417" s="357">
        <v>1</v>
      </c>
      <c r="O417" s="171">
        <v>1</v>
      </c>
      <c r="P417" s="171">
        <v>1</v>
      </c>
      <c r="Q417" s="171">
        <v>1</v>
      </c>
      <c r="R417" s="171">
        <v>1</v>
      </c>
      <c r="S417" s="171">
        <v>1</v>
      </c>
      <c r="T417" s="171">
        <v>1</v>
      </c>
      <c r="U417" s="171">
        <v>1</v>
      </c>
      <c r="V417" s="171">
        <v>1</v>
      </c>
      <c r="W417" s="171">
        <v>1</v>
      </c>
      <c r="X417" s="171">
        <v>1</v>
      </c>
      <c r="Y417" s="171">
        <v>1</v>
      </c>
      <c r="Z417" s="171">
        <v>1</v>
      </c>
      <c r="AA417" s="171">
        <v>1</v>
      </c>
      <c r="AB417" s="171">
        <v>1</v>
      </c>
      <c r="AC417" s="171">
        <v>1</v>
      </c>
      <c r="AD417" s="171">
        <v>1</v>
      </c>
      <c r="AE417" s="171">
        <v>1</v>
      </c>
      <c r="AF417" s="171">
        <v>1</v>
      </c>
      <c r="AG417" s="171">
        <v>1</v>
      </c>
      <c r="AH417" s="171">
        <v>1</v>
      </c>
      <c r="AI417" s="171">
        <v>1</v>
      </c>
      <c r="AJ417" s="171">
        <v>1</v>
      </c>
      <c r="AK417" s="171">
        <v>1</v>
      </c>
      <c r="AL417" s="171">
        <v>1</v>
      </c>
      <c r="AM417" s="171">
        <v>1</v>
      </c>
      <c r="AN417" s="171">
        <v>1</v>
      </c>
    </row>
    <row r="418" spans="1:40" s="171" customFormat="1" x14ac:dyDescent="0.2">
      <c r="A418" s="128" t="s">
        <v>1145</v>
      </c>
      <c r="B418" s="171">
        <v>0.70369199999999998</v>
      </c>
      <c r="C418" s="171">
        <v>0.70369199999999998</v>
      </c>
      <c r="D418" s="171">
        <v>0.70369199999999998</v>
      </c>
      <c r="E418" s="171">
        <v>0.70369199999999998</v>
      </c>
      <c r="F418" s="171">
        <v>0.70369199999999998</v>
      </c>
      <c r="G418" s="171">
        <v>0.70369199999999998</v>
      </c>
      <c r="H418" s="171">
        <v>0.70369199999999998</v>
      </c>
      <c r="I418" s="171">
        <v>0.70369199999999998</v>
      </c>
      <c r="J418" s="171">
        <v>0.70369199999999998</v>
      </c>
      <c r="K418" s="171">
        <v>0.70369199999999998</v>
      </c>
      <c r="L418" s="171">
        <v>0.70369199999999998</v>
      </c>
      <c r="M418" s="309">
        <v>0.70369199999999998</v>
      </c>
      <c r="N418" s="357">
        <v>0.70369199999999998</v>
      </c>
      <c r="O418" s="171">
        <v>0.70174700000000001</v>
      </c>
      <c r="P418" s="171">
        <v>0.70174700000000001</v>
      </c>
      <c r="Q418" s="171">
        <v>0.70174700000000001</v>
      </c>
      <c r="R418" s="171">
        <v>0.70174700000000001</v>
      </c>
      <c r="S418" s="171">
        <v>0.70174700000000001</v>
      </c>
      <c r="T418" s="171">
        <v>0.70174700000000001</v>
      </c>
      <c r="U418" s="171">
        <v>0.70174700000000001</v>
      </c>
      <c r="V418" s="171">
        <v>0.70174700000000001</v>
      </c>
      <c r="W418" s="171">
        <v>0.70174700000000001</v>
      </c>
      <c r="X418" s="171">
        <v>0.70174700000000001</v>
      </c>
      <c r="Y418" s="171">
        <v>0.70174700000000001</v>
      </c>
      <c r="Z418" s="171">
        <v>0.70174700000000001</v>
      </c>
      <c r="AA418" s="171">
        <v>0.70174700000000001</v>
      </c>
      <c r="AB418" s="171">
        <v>0.69923800000000003</v>
      </c>
      <c r="AC418" s="171">
        <v>0.69923800000000003</v>
      </c>
      <c r="AD418" s="171">
        <v>0.69923800000000003</v>
      </c>
      <c r="AE418" s="171">
        <v>0.69923800000000003</v>
      </c>
      <c r="AF418" s="171">
        <v>0.69923800000000003</v>
      </c>
      <c r="AG418" s="171">
        <v>0.69923800000000003</v>
      </c>
      <c r="AH418" s="171">
        <v>0.69923800000000003</v>
      </c>
      <c r="AI418" s="171">
        <v>0.69923800000000003</v>
      </c>
      <c r="AJ418" s="171">
        <v>0.69923800000000003</v>
      </c>
      <c r="AK418" s="171">
        <v>0.69923800000000003</v>
      </c>
      <c r="AL418" s="171">
        <v>0.69923800000000003</v>
      </c>
      <c r="AM418" s="171">
        <v>0.69923800000000003</v>
      </c>
      <c r="AN418" s="171">
        <v>0.69923800000000003</v>
      </c>
    </row>
    <row r="419" spans="1:40" s="171" customFormat="1" x14ac:dyDescent="0.2">
      <c r="A419" s="128" t="s">
        <v>1146</v>
      </c>
      <c r="B419" s="171">
        <v>0.99999799999999905</v>
      </c>
      <c r="C419" s="171">
        <v>0.99999799999999905</v>
      </c>
      <c r="D419" s="171">
        <v>0.99999799999999905</v>
      </c>
      <c r="E419" s="171">
        <v>0.99999799999999905</v>
      </c>
      <c r="F419" s="171">
        <v>0.99999799999999905</v>
      </c>
      <c r="G419" s="171">
        <v>0.99999799999999905</v>
      </c>
      <c r="H419" s="171">
        <v>0.99999799999999905</v>
      </c>
      <c r="I419" s="171">
        <v>0.99999799999999905</v>
      </c>
      <c r="J419" s="171">
        <v>0.99999799999999905</v>
      </c>
      <c r="K419" s="171">
        <v>0.99999799999999905</v>
      </c>
      <c r="L419" s="171">
        <v>0.99999799999999905</v>
      </c>
      <c r="M419" s="309">
        <v>0.99999799999999905</v>
      </c>
      <c r="N419" s="357">
        <v>0.99999799999999905</v>
      </c>
      <c r="O419" s="171">
        <v>0.99999799999999905</v>
      </c>
      <c r="P419" s="171">
        <v>0.99999799999999905</v>
      </c>
      <c r="Q419" s="171">
        <v>0.99999799999999905</v>
      </c>
      <c r="R419" s="171">
        <v>0.99999799999999905</v>
      </c>
      <c r="S419" s="171">
        <v>0.99999799999999905</v>
      </c>
      <c r="T419" s="171">
        <v>0.99999799999999905</v>
      </c>
      <c r="U419" s="171">
        <v>0.99999799999999905</v>
      </c>
      <c r="V419" s="171">
        <v>0.99999799999999905</v>
      </c>
      <c r="W419" s="171">
        <v>0.99999799999999905</v>
      </c>
      <c r="X419" s="171">
        <v>0.99999799999999905</v>
      </c>
      <c r="Y419" s="171">
        <v>0.99999799999999905</v>
      </c>
      <c r="Z419" s="171">
        <v>0.99999799999999905</v>
      </c>
      <c r="AA419" s="171">
        <v>0.99999799999999905</v>
      </c>
      <c r="AB419" s="171">
        <v>0.99999799999999905</v>
      </c>
      <c r="AC419" s="171">
        <v>0.99999799999999905</v>
      </c>
      <c r="AD419" s="171">
        <v>0.99999799999999905</v>
      </c>
      <c r="AE419" s="171">
        <v>0.99999799999999905</v>
      </c>
      <c r="AF419" s="171">
        <v>0.99999799999999905</v>
      </c>
      <c r="AG419" s="171">
        <v>0.99999799999999905</v>
      </c>
      <c r="AH419" s="171">
        <v>0.99999799999999905</v>
      </c>
      <c r="AI419" s="171">
        <v>0.99999799999999905</v>
      </c>
      <c r="AJ419" s="171">
        <v>0.99999799999999905</v>
      </c>
      <c r="AK419" s="171">
        <v>0.99999799999999905</v>
      </c>
      <c r="AL419" s="171">
        <v>0.99999799999999905</v>
      </c>
      <c r="AM419" s="171">
        <v>0.99999799999999905</v>
      </c>
      <c r="AN419" s="171">
        <v>0.99999799999999905</v>
      </c>
    </row>
    <row r="420" spans="1:40" s="171" customFormat="1" x14ac:dyDescent="0.2">
      <c r="A420" s="128" t="s">
        <v>1147</v>
      </c>
      <c r="B420" s="171">
        <v>0.97631599999999996</v>
      </c>
      <c r="C420" s="171">
        <v>0.97631599999999996</v>
      </c>
      <c r="D420" s="171">
        <v>0.97631599999999996</v>
      </c>
      <c r="E420" s="171">
        <v>0.97631599999999996</v>
      </c>
      <c r="F420" s="171">
        <v>0.97631599999999996</v>
      </c>
      <c r="G420" s="171">
        <v>0.97631599999999996</v>
      </c>
      <c r="H420" s="171">
        <v>0.97631599999999996</v>
      </c>
      <c r="I420" s="171">
        <v>0.97631599999999996</v>
      </c>
      <c r="J420" s="171">
        <v>0.97631599999999996</v>
      </c>
      <c r="K420" s="171">
        <v>0.97631599999999996</v>
      </c>
      <c r="L420" s="171">
        <v>0.97631599999999996</v>
      </c>
      <c r="M420" s="309">
        <v>0.97631599999999996</v>
      </c>
      <c r="N420" s="357">
        <v>0.97631599999999996</v>
      </c>
      <c r="O420" s="171">
        <v>0.97645099999999996</v>
      </c>
      <c r="P420" s="171">
        <v>0.97645099999999996</v>
      </c>
      <c r="Q420" s="171">
        <v>0.97645099999999996</v>
      </c>
      <c r="R420" s="171">
        <v>0.97645099999999996</v>
      </c>
      <c r="S420" s="171">
        <v>0.97645099999999996</v>
      </c>
      <c r="T420" s="171">
        <v>0.97645099999999996</v>
      </c>
      <c r="U420" s="171">
        <v>0.97645099999999996</v>
      </c>
      <c r="V420" s="171">
        <v>0.97645099999999996</v>
      </c>
      <c r="W420" s="171">
        <v>0.97645099999999996</v>
      </c>
      <c r="X420" s="171">
        <v>0.97645099999999996</v>
      </c>
      <c r="Y420" s="171">
        <v>0.97645099999999996</v>
      </c>
      <c r="Z420" s="171">
        <v>0.97645099999999996</v>
      </c>
      <c r="AA420" s="171">
        <v>0.97645099999999996</v>
      </c>
      <c r="AB420" s="171">
        <v>0.97792299999999999</v>
      </c>
      <c r="AC420" s="171">
        <v>0.97792299999999999</v>
      </c>
      <c r="AD420" s="171">
        <v>0.97792299999999999</v>
      </c>
      <c r="AE420" s="171">
        <v>0.97792299999999999</v>
      </c>
      <c r="AF420" s="171">
        <v>0.97792299999999999</v>
      </c>
      <c r="AG420" s="171">
        <v>0.97792299999999999</v>
      </c>
      <c r="AH420" s="171">
        <v>0.97792299999999999</v>
      </c>
      <c r="AI420" s="171">
        <v>0.97792299999999999</v>
      </c>
      <c r="AJ420" s="171">
        <v>0.97792299999999999</v>
      </c>
      <c r="AK420" s="171">
        <v>0.97792299999999999</v>
      </c>
      <c r="AL420" s="171">
        <v>0.97792299999999999</v>
      </c>
      <c r="AM420" s="171">
        <v>0.97792299999999999</v>
      </c>
      <c r="AN420" s="171">
        <v>0.97792299999999999</v>
      </c>
    </row>
    <row r="421" spans="1:40" s="171" customFormat="1" x14ac:dyDescent="0.2">
      <c r="A421" s="128" t="s">
        <v>1148</v>
      </c>
      <c r="B421" s="171">
        <v>0.97365999999999997</v>
      </c>
      <c r="C421" s="171">
        <v>0.97365999999999997</v>
      </c>
      <c r="D421" s="171">
        <v>0.97365999999999997</v>
      </c>
      <c r="E421" s="171">
        <v>0.97365999999999997</v>
      </c>
      <c r="F421" s="171">
        <v>0.97365999999999997</v>
      </c>
      <c r="G421" s="171">
        <v>0.97365999999999997</v>
      </c>
      <c r="H421" s="171">
        <v>0.97365999999999997</v>
      </c>
      <c r="I421" s="171">
        <v>0.97365999999999997</v>
      </c>
      <c r="J421" s="171">
        <v>0.97365999999999997</v>
      </c>
      <c r="K421" s="171">
        <v>0.97365999999999997</v>
      </c>
      <c r="L421" s="171">
        <v>0.97365999999999997</v>
      </c>
      <c r="M421" s="309">
        <v>0.97365999999999997</v>
      </c>
      <c r="N421" s="357">
        <v>0.97365999999999997</v>
      </c>
      <c r="O421" s="171">
        <v>0.973414</v>
      </c>
      <c r="P421" s="171">
        <v>0.973414</v>
      </c>
      <c r="Q421" s="171">
        <v>0.973414</v>
      </c>
      <c r="R421" s="171">
        <v>0.973414</v>
      </c>
      <c r="S421" s="171">
        <v>0.973414</v>
      </c>
      <c r="T421" s="171">
        <v>0.973414</v>
      </c>
      <c r="U421" s="171">
        <v>0.973414</v>
      </c>
      <c r="V421" s="171">
        <v>0.973414</v>
      </c>
      <c r="W421" s="171">
        <v>0.973414</v>
      </c>
      <c r="X421" s="171">
        <v>0.973414</v>
      </c>
      <c r="Y421" s="171">
        <v>0.973414</v>
      </c>
      <c r="Z421" s="171">
        <v>0.973414</v>
      </c>
      <c r="AA421" s="171">
        <v>0.973414</v>
      </c>
      <c r="AB421" s="171">
        <v>0.97330000000000005</v>
      </c>
      <c r="AC421" s="171">
        <v>0.97330000000000005</v>
      </c>
      <c r="AD421" s="171">
        <v>0.97330000000000005</v>
      </c>
      <c r="AE421" s="171">
        <v>0.97330000000000005</v>
      </c>
      <c r="AF421" s="171">
        <v>0.97330000000000005</v>
      </c>
      <c r="AG421" s="171">
        <v>0.97330000000000005</v>
      </c>
      <c r="AH421" s="171">
        <v>0.97330000000000005</v>
      </c>
      <c r="AI421" s="171">
        <v>0.97330000000000005</v>
      </c>
      <c r="AJ421" s="171">
        <v>0.97330000000000005</v>
      </c>
      <c r="AK421" s="171">
        <v>0.97330000000000005</v>
      </c>
      <c r="AL421" s="171">
        <v>0.97330000000000005</v>
      </c>
      <c r="AM421" s="171">
        <v>0.97330000000000005</v>
      </c>
      <c r="AN421" s="171">
        <v>0.97330000000000005</v>
      </c>
    </row>
    <row r="422" spans="1:40" s="171" customFormat="1" x14ac:dyDescent="0.2">
      <c r="A422" s="128" t="s">
        <v>1149</v>
      </c>
      <c r="B422" s="171">
        <v>0</v>
      </c>
      <c r="C422" s="171">
        <v>0</v>
      </c>
      <c r="D422" s="171">
        <v>0</v>
      </c>
      <c r="E422" s="171">
        <v>0</v>
      </c>
      <c r="F422" s="171">
        <v>0</v>
      </c>
      <c r="G422" s="171">
        <v>0</v>
      </c>
      <c r="H422" s="171">
        <v>0</v>
      </c>
      <c r="I422" s="171">
        <v>0</v>
      </c>
      <c r="J422" s="171">
        <v>0</v>
      </c>
      <c r="K422" s="171">
        <v>0</v>
      </c>
      <c r="L422" s="171">
        <v>0</v>
      </c>
      <c r="M422" s="310">
        <v>0</v>
      </c>
      <c r="N422" s="357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171">
        <v>0</v>
      </c>
      <c r="V422" s="171">
        <v>0</v>
      </c>
      <c r="W422" s="171">
        <v>0</v>
      </c>
      <c r="X422" s="171">
        <v>0</v>
      </c>
      <c r="Y422" s="171">
        <v>0</v>
      </c>
      <c r="Z422" s="171">
        <v>0</v>
      </c>
      <c r="AA422" s="171">
        <v>0</v>
      </c>
      <c r="AB422" s="171">
        <v>0</v>
      </c>
      <c r="AC422" s="171">
        <v>0</v>
      </c>
      <c r="AD422" s="171">
        <v>0</v>
      </c>
      <c r="AE422" s="171">
        <v>0</v>
      </c>
      <c r="AF422" s="171">
        <v>0</v>
      </c>
      <c r="AG422" s="171">
        <v>0</v>
      </c>
      <c r="AH422" s="171">
        <v>0</v>
      </c>
      <c r="AI422" s="171">
        <v>0</v>
      </c>
      <c r="AJ422" s="171">
        <v>0</v>
      </c>
      <c r="AK422" s="171">
        <v>0</v>
      </c>
      <c r="AL422" s="171">
        <v>0</v>
      </c>
      <c r="AM422" s="171">
        <v>0</v>
      </c>
      <c r="AN422" s="171">
        <v>0</v>
      </c>
    </row>
    <row r="423" spans="1:40" x14ac:dyDescent="0.2">
      <c r="A423" s="27" t="s">
        <v>1150</v>
      </c>
      <c r="N423" s="357"/>
    </row>
    <row r="424" spans="1:40" x14ac:dyDescent="0.2">
      <c r="A424" s="27" t="s">
        <v>1151</v>
      </c>
      <c r="N424" s="357"/>
    </row>
    <row r="425" spans="1:40" s="171" customFormat="1" x14ac:dyDescent="0.2">
      <c r="A425" s="128" t="s">
        <v>1152</v>
      </c>
      <c r="B425" s="171">
        <v>0</v>
      </c>
      <c r="C425" s="171">
        <v>0</v>
      </c>
      <c r="D425" s="171">
        <v>0</v>
      </c>
      <c r="E425" s="171">
        <v>0</v>
      </c>
      <c r="F425" s="171">
        <v>0</v>
      </c>
      <c r="G425" s="171">
        <v>0</v>
      </c>
      <c r="H425" s="171">
        <v>0</v>
      </c>
      <c r="I425" s="171">
        <v>0</v>
      </c>
      <c r="J425" s="171">
        <v>0</v>
      </c>
      <c r="K425" s="171">
        <v>0</v>
      </c>
      <c r="L425" s="171">
        <v>0</v>
      </c>
      <c r="M425" s="310">
        <v>0</v>
      </c>
      <c r="N425" s="357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171">
        <v>0</v>
      </c>
      <c r="V425" s="171">
        <v>0</v>
      </c>
      <c r="W425" s="171">
        <v>0</v>
      </c>
      <c r="X425" s="171">
        <v>0</v>
      </c>
      <c r="Y425" s="171">
        <v>0</v>
      </c>
      <c r="Z425" s="171">
        <v>0</v>
      </c>
      <c r="AA425" s="171">
        <v>0</v>
      </c>
      <c r="AB425" s="171">
        <v>0</v>
      </c>
      <c r="AC425" s="171">
        <v>0</v>
      </c>
      <c r="AD425" s="171">
        <v>0</v>
      </c>
      <c r="AE425" s="171">
        <v>0</v>
      </c>
      <c r="AF425" s="171">
        <v>0</v>
      </c>
      <c r="AG425" s="171">
        <v>0</v>
      </c>
      <c r="AH425" s="171">
        <v>0</v>
      </c>
      <c r="AI425" s="171">
        <v>0</v>
      </c>
      <c r="AJ425" s="171">
        <v>0</v>
      </c>
      <c r="AK425" s="171">
        <v>0</v>
      </c>
      <c r="AL425" s="171">
        <v>0</v>
      </c>
      <c r="AM425" s="171">
        <v>0</v>
      </c>
      <c r="AN425" s="171">
        <v>0</v>
      </c>
    </row>
    <row r="426" spans="1:40" s="171" customFormat="1" x14ac:dyDescent="0.2">
      <c r="A426" s="128" t="s">
        <v>1153</v>
      </c>
      <c r="B426" s="171">
        <v>0</v>
      </c>
      <c r="C426" s="171">
        <v>0</v>
      </c>
      <c r="D426" s="171">
        <v>0</v>
      </c>
      <c r="E426" s="171">
        <v>0</v>
      </c>
      <c r="F426" s="171">
        <v>0</v>
      </c>
      <c r="G426" s="171">
        <v>0</v>
      </c>
      <c r="H426" s="171">
        <v>0</v>
      </c>
      <c r="I426" s="171">
        <v>0</v>
      </c>
      <c r="J426" s="171">
        <v>0</v>
      </c>
      <c r="K426" s="171">
        <v>0</v>
      </c>
      <c r="L426" s="171">
        <v>0</v>
      </c>
      <c r="M426" s="310">
        <v>0</v>
      </c>
      <c r="N426" s="357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171">
        <v>0</v>
      </c>
      <c r="V426" s="171">
        <v>0</v>
      </c>
      <c r="W426" s="171">
        <v>0</v>
      </c>
      <c r="X426" s="171">
        <v>0</v>
      </c>
      <c r="Y426" s="171">
        <v>0</v>
      </c>
      <c r="Z426" s="171">
        <v>0</v>
      </c>
      <c r="AA426" s="171">
        <v>0</v>
      </c>
      <c r="AB426" s="171">
        <v>0</v>
      </c>
      <c r="AC426" s="171">
        <v>0</v>
      </c>
      <c r="AD426" s="171">
        <v>0</v>
      </c>
      <c r="AE426" s="171">
        <v>0</v>
      </c>
      <c r="AF426" s="171">
        <v>0</v>
      </c>
      <c r="AG426" s="171">
        <v>0</v>
      </c>
      <c r="AH426" s="171">
        <v>0</v>
      </c>
      <c r="AI426" s="171">
        <v>0</v>
      </c>
      <c r="AJ426" s="171">
        <v>0</v>
      </c>
      <c r="AK426" s="171">
        <v>0</v>
      </c>
      <c r="AL426" s="171">
        <v>0</v>
      </c>
      <c r="AM426" s="171">
        <v>0</v>
      </c>
      <c r="AN426" s="171">
        <v>0</v>
      </c>
    </row>
    <row r="427" spans="1:40" s="171" customFormat="1" x14ac:dyDescent="0.2">
      <c r="A427" s="128" t="s">
        <v>1154</v>
      </c>
      <c r="B427" s="171">
        <v>0</v>
      </c>
      <c r="C427" s="171">
        <v>0</v>
      </c>
      <c r="D427" s="171">
        <v>0</v>
      </c>
      <c r="E427" s="171">
        <v>0</v>
      </c>
      <c r="F427" s="171">
        <v>0</v>
      </c>
      <c r="G427" s="171">
        <v>0</v>
      </c>
      <c r="H427" s="171">
        <v>0</v>
      </c>
      <c r="I427" s="171">
        <v>0</v>
      </c>
      <c r="J427" s="171">
        <v>0</v>
      </c>
      <c r="K427" s="171">
        <v>0</v>
      </c>
      <c r="L427" s="171">
        <v>0</v>
      </c>
      <c r="M427" s="310">
        <v>0</v>
      </c>
      <c r="N427" s="357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171">
        <v>0</v>
      </c>
      <c r="V427" s="171">
        <v>0</v>
      </c>
      <c r="W427" s="171">
        <v>0</v>
      </c>
      <c r="X427" s="171">
        <v>0</v>
      </c>
      <c r="Y427" s="171">
        <v>0</v>
      </c>
      <c r="Z427" s="171">
        <v>0</v>
      </c>
      <c r="AA427" s="171">
        <v>0</v>
      </c>
      <c r="AB427" s="171">
        <v>0</v>
      </c>
      <c r="AC427" s="171">
        <v>0</v>
      </c>
      <c r="AD427" s="171">
        <v>0</v>
      </c>
      <c r="AE427" s="171">
        <v>0</v>
      </c>
      <c r="AF427" s="171">
        <v>0</v>
      </c>
      <c r="AG427" s="171">
        <v>0</v>
      </c>
      <c r="AH427" s="171">
        <v>0</v>
      </c>
      <c r="AI427" s="171">
        <v>0</v>
      </c>
      <c r="AJ427" s="171">
        <v>0</v>
      </c>
      <c r="AK427" s="171">
        <v>0</v>
      </c>
      <c r="AL427" s="171">
        <v>0</v>
      </c>
      <c r="AM427" s="171">
        <v>0</v>
      </c>
      <c r="AN427" s="171">
        <v>0</v>
      </c>
    </row>
    <row r="428" spans="1:40" s="171" customFormat="1" x14ac:dyDescent="0.2">
      <c r="A428" s="128" t="s">
        <v>1155</v>
      </c>
      <c r="M428" s="310"/>
      <c r="N428" s="357"/>
    </row>
    <row r="429" spans="1:40" x14ac:dyDescent="0.2">
      <c r="A429" s="27" t="s">
        <v>1156</v>
      </c>
      <c r="N429" s="357"/>
    </row>
    <row r="430" spans="1:40" x14ac:dyDescent="0.2">
      <c r="A430" s="30" t="s">
        <v>1157</v>
      </c>
      <c r="N430" s="357"/>
    </row>
    <row r="431" spans="1:40" s="171" customFormat="1" x14ac:dyDescent="0.2">
      <c r="A431" s="128" t="s">
        <v>1158</v>
      </c>
      <c r="B431" s="171">
        <v>0</v>
      </c>
      <c r="C431" s="171">
        <v>0</v>
      </c>
      <c r="D431" s="171">
        <v>0</v>
      </c>
      <c r="E431" s="171">
        <v>0</v>
      </c>
      <c r="F431" s="171">
        <v>0</v>
      </c>
      <c r="G431" s="171">
        <v>0</v>
      </c>
      <c r="H431" s="171">
        <v>0</v>
      </c>
      <c r="I431" s="171">
        <v>0</v>
      </c>
      <c r="J431" s="171">
        <v>0</v>
      </c>
      <c r="K431" s="171">
        <v>0</v>
      </c>
      <c r="L431" s="171">
        <v>0</v>
      </c>
      <c r="M431" s="310">
        <v>0</v>
      </c>
      <c r="N431" s="357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171">
        <v>0</v>
      </c>
      <c r="V431" s="171">
        <v>0</v>
      </c>
      <c r="W431" s="171">
        <v>0</v>
      </c>
      <c r="X431" s="171">
        <v>0</v>
      </c>
      <c r="Y431" s="171">
        <v>0</v>
      </c>
      <c r="Z431" s="171">
        <v>0</v>
      </c>
      <c r="AA431" s="171">
        <v>0</v>
      </c>
      <c r="AB431" s="171">
        <v>0</v>
      </c>
      <c r="AC431" s="171">
        <v>0</v>
      </c>
      <c r="AD431" s="171">
        <v>0</v>
      </c>
      <c r="AE431" s="171">
        <v>0</v>
      </c>
      <c r="AF431" s="171">
        <v>0</v>
      </c>
      <c r="AG431" s="171">
        <v>0</v>
      </c>
      <c r="AH431" s="171">
        <v>0</v>
      </c>
      <c r="AI431" s="171">
        <v>0</v>
      </c>
      <c r="AJ431" s="171">
        <v>0</v>
      </c>
      <c r="AK431" s="171">
        <v>0</v>
      </c>
      <c r="AL431" s="171">
        <v>0</v>
      </c>
      <c r="AM431" s="171">
        <v>0</v>
      </c>
      <c r="AN431" s="171">
        <v>0</v>
      </c>
    </row>
    <row r="432" spans="1:40" s="171" customFormat="1" x14ac:dyDescent="0.2">
      <c r="A432" s="128" t="s">
        <v>1159</v>
      </c>
      <c r="B432" s="171">
        <v>0</v>
      </c>
      <c r="C432" s="171">
        <v>0</v>
      </c>
      <c r="D432" s="171">
        <v>0</v>
      </c>
      <c r="E432" s="171">
        <v>0</v>
      </c>
      <c r="F432" s="171">
        <v>0</v>
      </c>
      <c r="G432" s="171">
        <v>0</v>
      </c>
      <c r="H432" s="171">
        <v>0</v>
      </c>
      <c r="I432" s="171">
        <v>0</v>
      </c>
      <c r="J432" s="171">
        <v>0</v>
      </c>
      <c r="K432" s="171">
        <v>0</v>
      </c>
      <c r="L432" s="171">
        <v>0</v>
      </c>
      <c r="M432" s="310">
        <v>0</v>
      </c>
      <c r="N432" s="357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171">
        <v>0</v>
      </c>
      <c r="V432" s="171">
        <v>0</v>
      </c>
      <c r="W432" s="171">
        <v>0</v>
      </c>
      <c r="X432" s="171">
        <v>0</v>
      </c>
      <c r="Y432" s="171">
        <v>0</v>
      </c>
      <c r="Z432" s="171">
        <v>0</v>
      </c>
      <c r="AA432" s="171">
        <v>0</v>
      </c>
      <c r="AB432" s="171">
        <v>0</v>
      </c>
      <c r="AC432" s="171">
        <v>0</v>
      </c>
      <c r="AD432" s="171">
        <v>0</v>
      </c>
      <c r="AE432" s="171">
        <v>0</v>
      </c>
      <c r="AF432" s="171">
        <v>0</v>
      </c>
      <c r="AG432" s="171">
        <v>0</v>
      </c>
      <c r="AH432" s="171">
        <v>0</v>
      </c>
      <c r="AI432" s="171">
        <v>0</v>
      </c>
      <c r="AJ432" s="171">
        <v>0</v>
      </c>
      <c r="AK432" s="171">
        <v>0</v>
      </c>
      <c r="AL432" s="171">
        <v>0</v>
      </c>
      <c r="AM432" s="171">
        <v>0</v>
      </c>
      <c r="AN432" s="171">
        <v>0</v>
      </c>
    </row>
    <row r="433" spans="1:40" s="171" customFormat="1" x14ac:dyDescent="0.2">
      <c r="A433" s="128" t="s">
        <v>1160</v>
      </c>
      <c r="B433" s="171">
        <v>0</v>
      </c>
      <c r="C433" s="171">
        <v>0</v>
      </c>
      <c r="D433" s="171">
        <v>0</v>
      </c>
      <c r="E433" s="171">
        <v>0</v>
      </c>
      <c r="F433" s="171">
        <v>0</v>
      </c>
      <c r="G433" s="171">
        <v>0</v>
      </c>
      <c r="H433" s="171">
        <v>0</v>
      </c>
      <c r="I433" s="171">
        <v>0</v>
      </c>
      <c r="J433" s="171">
        <v>0</v>
      </c>
      <c r="K433" s="171">
        <v>0</v>
      </c>
      <c r="L433" s="171">
        <v>0</v>
      </c>
      <c r="M433" s="310">
        <v>0</v>
      </c>
      <c r="N433" s="357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171">
        <v>0</v>
      </c>
      <c r="V433" s="171">
        <v>0</v>
      </c>
      <c r="W433" s="171">
        <v>0</v>
      </c>
      <c r="X433" s="171">
        <v>0</v>
      </c>
      <c r="Y433" s="171">
        <v>0</v>
      </c>
      <c r="Z433" s="171">
        <v>0</v>
      </c>
      <c r="AA433" s="171">
        <v>0</v>
      </c>
      <c r="AB433" s="171">
        <v>0</v>
      </c>
      <c r="AC433" s="171">
        <v>0</v>
      </c>
      <c r="AD433" s="171">
        <v>0</v>
      </c>
      <c r="AE433" s="171">
        <v>0</v>
      </c>
      <c r="AF433" s="171">
        <v>0</v>
      </c>
      <c r="AG433" s="171">
        <v>0</v>
      </c>
      <c r="AH433" s="171">
        <v>0</v>
      </c>
      <c r="AI433" s="171">
        <v>0</v>
      </c>
      <c r="AJ433" s="171">
        <v>0</v>
      </c>
      <c r="AK433" s="171">
        <v>0</v>
      </c>
      <c r="AL433" s="171">
        <v>0</v>
      </c>
      <c r="AM433" s="171">
        <v>0</v>
      </c>
      <c r="AN433" s="171">
        <v>0</v>
      </c>
    </row>
    <row r="434" spans="1:40" s="171" customFormat="1" x14ac:dyDescent="0.2">
      <c r="A434" s="128" t="s">
        <v>1161</v>
      </c>
      <c r="B434" s="171">
        <v>0</v>
      </c>
      <c r="C434" s="171">
        <v>0</v>
      </c>
      <c r="D434" s="171">
        <v>0</v>
      </c>
      <c r="E434" s="171">
        <v>0</v>
      </c>
      <c r="F434" s="171">
        <v>0</v>
      </c>
      <c r="G434" s="171">
        <v>0</v>
      </c>
      <c r="H434" s="171">
        <v>0</v>
      </c>
      <c r="I434" s="171">
        <v>0</v>
      </c>
      <c r="J434" s="171">
        <v>0</v>
      </c>
      <c r="K434" s="171">
        <v>0</v>
      </c>
      <c r="L434" s="171">
        <v>0</v>
      </c>
      <c r="M434" s="310">
        <v>0</v>
      </c>
      <c r="N434" s="357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171">
        <v>0</v>
      </c>
      <c r="V434" s="171">
        <v>0</v>
      </c>
      <c r="W434" s="171">
        <v>0</v>
      </c>
      <c r="X434" s="171">
        <v>0</v>
      </c>
      <c r="Y434" s="171">
        <v>0</v>
      </c>
      <c r="Z434" s="171">
        <v>0</v>
      </c>
      <c r="AA434" s="171">
        <v>0</v>
      </c>
      <c r="AB434" s="171">
        <v>0</v>
      </c>
      <c r="AC434" s="171">
        <v>0</v>
      </c>
      <c r="AD434" s="171">
        <v>0</v>
      </c>
      <c r="AE434" s="171">
        <v>0</v>
      </c>
      <c r="AF434" s="171">
        <v>0</v>
      </c>
      <c r="AG434" s="171">
        <v>0</v>
      </c>
      <c r="AH434" s="171">
        <v>0</v>
      </c>
      <c r="AI434" s="171">
        <v>0</v>
      </c>
      <c r="AJ434" s="171">
        <v>0</v>
      </c>
      <c r="AK434" s="171">
        <v>0</v>
      </c>
      <c r="AL434" s="171">
        <v>0</v>
      </c>
      <c r="AM434" s="171">
        <v>0</v>
      </c>
      <c r="AN434" s="171">
        <v>0</v>
      </c>
    </row>
    <row r="435" spans="1:40" s="171" customFormat="1" x14ac:dyDescent="0.2">
      <c r="A435" s="128" t="s">
        <v>1162</v>
      </c>
      <c r="B435" s="171">
        <v>0</v>
      </c>
      <c r="C435" s="171">
        <v>0</v>
      </c>
      <c r="D435" s="171">
        <v>0</v>
      </c>
      <c r="E435" s="171">
        <v>0</v>
      </c>
      <c r="F435" s="171">
        <v>0</v>
      </c>
      <c r="G435" s="171">
        <v>0</v>
      </c>
      <c r="H435" s="171">
        <v>0</v>
      </c>
      <c r="I435" s="171">
        <v>0</v>
      </c>
      <c r="J435" s="171">
        <v>0</v>
      </c>
      <c r="K435" s="171">
        <v>0</v>
      </c>
      <c r="L435" s="171">
        <v>0</v>
      </c>
      <c r="M435" s="310">
        <v>0</v>
      </c>
      <c r="N435" s="357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171">
        <v>0</v>
      </c>
      <c r="V435" s="171">
        <v>0</v>
      </c>
      <c r="W435" s="171">
        <v>0</v>
      </c>
      <c r="X435" s="171">
        <v>0</v>
      </c>
      <c r="Y435" s="171">
        <v>0</v>
      </c>
      <c r="Z435" s="171">
        <v>0</v>
      </c>
      <c r="AA435" s="171">
        <v>0</v>
      </c>
      <c r="AB435" s="171">
        <v>0</v>
      </c>
      <c r="AC435" s="171">
        <v>0</v>
      </c>
      <c r="AD435" s="171">
        <v>0</v>
      </c>
      <c r="AE435" s="171">
        <v>0</v>
      </c>
      <c r="AF435" s="171">
        <v>0</v>
      </c>
      <c r="AG435" s="171">
        <v>0</v>
      </c>
      <c r="AH435" s="171">
        <v>0</v>
      </c>
      <c r="AI435" s="171">
        <v>0</v>
      </c>
      <c r="AJ435" s="171">
        <v>0</v>
      </c>
      <c r="AK435" s="171">
        <v>0</v>
      </c>
      <c r="AL435" s="171">
        <v>0</v>
      </c>
      <c r="AM435" s="171">
        <v>0</v>
      </c>
      <c r="AN435" s="171">
        <v>0</v>
      </c>
    </row>
    <row r="436" spans="1:40" s="171" customFormat="1" x14ac:dyDescent="0.2">
      <c r="A436" s="128" t="s">
        <v>1163</v>
      </c>
      <c r="B436" s="171">
        <v>0</v>
      </c>
      <c r="C436" s="171">
        <v>0</v>
      </c>
      <c r="D436" s="171">
        <v>0</v>
      </c>
      <c r="E436" s="171">
        <v>0</v>
      </c>
      <c r="F436" s="171">
        <v>0</v>
      </c>
      <c r="G436" s="171">
        <v>0</v>
      </c>
      <c r="H436" s="171">
        <v>0</v>
      </c>
      <c r="I436" s="171">
        <v>0</v>
      </c>
      <c r="J436" s="171">
        <v>0</v>
      </c>
      <c r="K436" s="171">
        <v>0</v>
      </c>
      <c r="L436" s="171">
        <v>0</v>
      </c>
      <c r="M436" s="310">
        <v>0</v>
      </c>
      <c r="N436" s="357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171">
        <v>0</v>
      </c>
      <c r="V436" s="171">
        <v>0</v>
      </c>
      <c r="W436" s="171">
        <v>0</v>
      </c>
      <c r="X436" s="171">
        <v>0</v>
      </c>
      <c r="Y436" s="171">
        <v>0</v>
      </c>
      <c r="Z436" s="171">
        <v>0</v>
      </c>
      <c r="AA436" s="171">
        <v>0</v>
      </c>
      <c r="AB436" s="171">
        <v>0</v>
      </c>
      <c r="AC436" s="171">
        <v>0</v>
      </c>
      <c r="AD436" s="171">
        <v>0</v>
      </c>
      <c r="AE436" s="171">
        <v>0</v>
      </c>
      <c r="AF436" s="171">
        <v>0</v>
      </c>
      <c r="AG436" s="171">
        <v>0</v>
      </c>
      <c r="AH436" s="171">
        <v>0</v>
      </c>
      <c r="AI436" s="171">
        <v>0</v>
      </c>
      <c r="AJ436" s="171">
        <v>0</v>
      </c>
      <c r="AK436" s="171">
        <v>0</v>
      </c>
      <c r="AL436" s="171">
        <v>0</v>
      </c>
      <c r="AM436" s="171">
        <v>0</v>
      </c>
      <c r="AN436" s="171">
        <v>0</v>
      </c>
    </row>
    <row r="437" spans="1:40" s="171" customFormat="1" x14ac:dyDescent="0.2">
      <c r="A437" s="128" t="s">
        <v>1164</v>
      </c>
      <c r="B437" s="171">
        <v>0</v>
      </c>
      <c r="C437" s="171">
        <v>0</v>
      </c>
      <c r="D437" s="171">
        <v>0</v>
      </c>
      <c r="E437" s="171">
        <v>0</v>
      </c>
      <c r="F437" s="171">
        <v>0</v>
      </c>
      <c r="G437" s="171">
        <v>0</v>
      </c>
      <c r="H437" s="171">
        <v>0</v>
      </c>
      <c r="I437" s="171">
        <v>0</v>
      </c>
      <c r="J437" s="171">
        <v>0</v>
      </c>
      <c r="K437" s="171">
        <v>0</v>
      </c>
      <c r="L437" s="171">
        <v>0</v>
      </c>
      <c r="M437" s="310">
        <v>0</v>
      </c>
      <c r="N437" s="357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171">
        <v>0</v>
      </c>
      <c r="V437" s="171">
        <v>0</v>
      </c>
      <c r="W437" s="171">
        <v>0</v>
      </c>
      <c r="X437" s="171">
        <v>0</v>
      </c>
      <c r="Y437" s="171">
        <v>0</v>
      </c>
      <c r="Z437" s="171">
        <v>0</v>
      </c>
      <c r="AA437" s="171">
        <v>0</v>
      </c>
      <c r="AB437" s="171">
        <v>0</v>
      </c>
      <c r="AC437" s="171">
        <v>0</v>
      </c>
      <c r="AD437" s="171">
        <v>0</v>
      </c>
      <c r="AE437" s="171">
        <v>0</v>
      </c>
      <c r="AF437" s="171">
        <v>0</v>
      </c>
      <c r="AG437" s="171">
        <v>0</v>
      </c>
      <c r="AH437" s="171">
        <v>0</v>
      </c>
      <c r="AI437" s="171">
        <v>0</v>
      </c>
      <c r="AJ437" s="171">
        <v>0</v>
      </c>
      <c r="AK437" s="171">
        <v>0</v>
      </c>
      <c r="AL437" s="171">
        <v>0</v>
      </c>
      <c r="AM437" s="171">
        <v>0</v>
      </c>
      <c r="AN437" s="171">
        <v>0</v>
      </c>
    </row>
    <row r="438" spans="1:40" s="171" customFormat="1" x14ac:dyDescent="0.2">
      <c r="A438" s="128" t="s">
        <v>1165</v>
      </c>
      <c r="B438" s="171">
        <v>0</v>
      </c>
      <c r="C438" s="171">
        <v>0</v>
      </c>
      <c r="D438" s="171">
        <v>0</v>
      </c>
      <c r="E438" s="171">
        <v>0</v>
      </c>
      <c r="F438" s="171">
        <v>0</v>
      </c>
      <c r="G438" s="171">
        <v>0</v>
      </c>
      <c r="H438" s="171">
        <v>0</v>
      </c>
      <c r="I438" s="171">
        <v>0</v>
      </c>
      <c r="J438" s="171">
        <v>0</v>
      </c>
      <c r="K438" s="171">
        <v>0</v>
      </c>
      <c r="L438" s="171">
        <v>0</v>
      </c>
      <c r="M438" s="310">
        <v>0</v>
      </c>
      <c r="N438" s="357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171">
        <v>0</v>
      </c>
      <c r="V438" s="171">
        <v>0</v>
      </c>
      <c r="W438" s="171">
        <v>0</v>
      </c>
      <c r="X438" s="171">
        <v>0</v>
      </c>
      <c r="Y438" s="171">
        <v>0</v>
      </c>
      <c r="Z438" s="171">
        <v>0</v>
      </c>
      <c r="AA438" s="171">
        <v>0</v>
      </c>
      <c r="AB438" s="171">
        <v>0</v>
      </c>
      <c r="AC438" s="171">
        <v>0</v>
      </c>
      <c r="AD438" s="171">
        <v>0</v>
      </c>
      <c r="AE438" s="171">
        <v>0</v>
      </c>
      <c r="AF438" s="171">
        <v>0</v>
      </c>
      <c r="AG438" s="171">
        <v>0</v>
      </c>
      <c r="AH438" s="171">
        <v>0</v>
      </c>
      <c r="AI438" s="171">
        <v>0</v>
      </c>
      <c r="AJ438" s="171">
        <v>0</v>
      </c>
      <c r="AK438" s="171">
        <v>0</v>
      </c>
      <c r="AL438" s="171">
        <v>0</v>
      </c>
      <c r="AM438" s="171">
        <v>0</v>
      </c>
      <c r="AN438" s="171">
        <v>0</v>
      </c>
    </row>
    <row r="439" spans="1:40" s="171" customFormat="1" x14ac:dyDescent="0.2">
      <c r="A439" s="128" t="s">
        <v>1166</v>
      </c>
      <c r="B439" s="171">
        <v>0</v>
      </c>
      <c r="C439" s="171">
        <v>0</v>
      </c>
      <c r="D439" s="171">
        <v>0</v>
      </c>
      <c r="E439" s="171">
        <v>0</v>
      </c>
      <c r="F439" s="171">
        <v>0</v>
      </c>
      <c r="G439" s="171">
        <v>0</v>
      </c>
      <c r="H439" s="171">
        <v>0</v>
      </c>
      <c r="I439" s="171">
        <v>0</v>
      </c>
      <c r="J439" s="171">
        <v>0</v>
      </c>
      <c r="K439" s="171">
        <v>0</v>
      </c>
      <c r="L439" s="171">
        <v>0</v>
      </c>
      <c r="M439" s="310">
        <v>0</v>
      </c>
      <c r="N439" s="357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171">
        <v>0</v>
      </c>
      <c r="V439" s="171">
        <v>0</v>
      </c>
      <c r="W439" s="171">
        <v>0</v>
      </c>
      <c r="X439" s="171">
        <v>0</v>
      </c>
      <c r="Y439" s="171">
        <v>0</v>
      </c>
      <c r="Z439" s="171">
        <v>0</v>
      </c>
      <c r="AA439" s="171">
        <v>0</v>
      </c>
      <c r="AB439" s="171">
        <v>0</v>
      </c>
      <c r="AC439" s="171">
        <v>0</v>
      </c>
      <c r="AD439" s="171">
        <v>0</v>
      </c>
      <c r="AE439" s="171">
        <v>0</v>
      </c>
      <c r="AF439" s="171">
        <v>0</v>
      </c>
      <c r="AG439" s="171">
        <v>0</v>
      </c>
      <c r="AH439" s="171">
        <v>0</v>
      </c>
      <c r="AI439" s="171">
        <v>0</v>
      </c>
      <c r="AJ439" s="171">
        <v>0</v>
      </c>
      <c r="AK439" s="171">
        <v>0</v>
      </c>
      <c r="AL439" s="171">
        <v>0</v>
      </c>
      <c r="AM439" s="171">
        <v>0</v>
      </c>
      <c r="AN439" s="171">
        <v>0</v>
      </c>
    </row>
    <row r="440" spans="1:40" s="171" customFormat="1" x14ac:dyDescent="0.2">
      <c r="A440" s="128" t="s">
        <v>1167</v>
      </c>
      <c r="B440" s="171">
        <v>0</v>
      </c>
      <c r="C440" s="171">
        <v>0</v>
      </c>
      <c r="D440" s="171">
        <v>0</v>
      </c>
      <c r="E440" s="171">
        <v>0</v>
      </c>
      <c r="F440" s="171">
        <v>0</v>
      </c>
      <c r="G440" s="171">
        <v>0</v>
      </c>
      <c r="H440" s="171">
        <v>0</v>
      </c>
      <c r="I440" s="171">
        <v>0</v>
      </c>
      <c r="J440" s="171">
        <v>0</v>
      </c>
      <c r="K440" s="171">
        <v>0</v>
      </c>
      <c r="L440" s="171">
        <v>0</v>
      </c>
      <c r="M440" s="310">
        <v>0</v>
      </c>
      <c r="N440" s="357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171">
        <v>0</v>
      </c>
      <c r="V440" s="171">
        <v>0</v>
      </c>
      <c r="W440" s="171">
        <v>0</v>
      </c>
      <c r="X440" s="171">
        <v>0</v>
      </c>
      <c r="Y440" s="171">
        <v>0</v>
      </c>
      <c r="Z440" s="171">
        <v>0</v>
      </c>
      <c r="AA440" s="171">
        <v>0</v>
      </c>
      <c r="AB440" s="171">
        <v>0</v>
      </c>
      <c r="AC440" s="171">
        <v>0</v>
      </c>
      <c r="AD440" s="171">
        <v>0</v>
      </c>
      <c r="AE440" s="171">
        <v>0</v>
      </c>
      <c r="AF440" s="171">
        <v>0</v>
      </c>
      <c r="AG440" s="171">
        <v>0</v>
      </c>
      <c r="AH440" s="171">
        <v>0</v>
      </c>
      <c r="AI440" s="171">
        <v>0</v>
      </c>
      <c r="AJ440" s="171">
        <v>0</v>
      </c>
      <c r="AK440" s="171">
        <v>0</v>
      </c>
      <c r="AL440" s="171">
        <v>0</v>
      </c>
      <c r="AM440" s="171">
        <v>0</v>
      </c>
      <c r="AN440" s="171">
        <v>0</v>
      </c>
    </row>
    <row r="441" spans="1:40" s="171" customFormat="1" x14ac:dyDescent="0.2">
      <c r="A441" s="128" t="s">
        <v>1168</v>
      </c>
      <c r="B441" s="171">
        <v>0</v>
      </c>
      <c r="C441" s="171">
        <v>0</v>
      </c>
      <c r="D441" s="171">
        <v>0</v>
      </c>
      <c r="E441" s="171">
        <v>0</v>
      </c>
      <c r="F441" s="171">
        <v>0</v>
      </c>
      <c r="G441" s="171">
        <v>0</v>
      </c>
      <c r="H441" s="171">
        <v>0</v>
      </c>
      <c r="I441" s="171">
        <v>0</v>
      </c>
      <c r="J441" s="171">
        <v>0</v>
      </c>
      <c r="K441" s="171">
        <v>0</v>
      </c>
      <c r="L441" s="171">
        <v>0</v>
      </c>
      <c r="M441" s="310">
        <v>0</v>
      </c>
      <c r="N441" s="357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171">
        <v>0</v>
      </c>
      <c r="V441" s="171">
        <v>0</v>
      </c>
      <c r="W441" s="171">
        <v>0</v>
      </c>
      <c r="X441" s="171">
        <v>0</v>
      </c>
      <c r="Y441" s="171">
        <v>0</v>
      </c>
      <c r="Z441" s="171">
        <v>0</v>
      </c>
      <c r="AA441" s="171">
        <v>0</v>
      </c>
      <c r="AB441" s="171">
        <v>0</v>
      </c>
      <c r="AC441" s="171">
        <v>0</v>
      </c>
      <c r="AD441" s="171">
        <v>0</v>
      </c>
      <c r="AE441" s="171">
        <v>0</v>
      </c>
      <c r="AF441" s="171">
        <v>0</v>
      </c>
      <c r="AG441" s="171">
        <v>0</v>
      </c>
      <c r="AH441" s="171">
        <v>0</v>
      </c>
      <c r="AI441" s="171">
        <v>0</v>
      </c>
      <c r="AJ441" s="171">
        <v>0</v>
      </c>
      <c r="AK441" s="171">
        <v>0</v>
      </c>
      <c r="AL441" s="171">
        <v>0</v>
      </c>
      <c r="AM441" s="171">
        <v>0</v>
      </c>
      <c r="AN441" s="171">
        <v>0</v>
      </c>
    </row>
    <row r="442" spans="1:40" s="171" customFormat="1" x14ac:dyDescent="0.2">
      <c r="A442" s="128" t="s">
        <v>1169</v>
      </c>
      <c r="B442" s="171">
        <v>0</v>
      </c>
      <c r="C442" s="171">
        <v>0</v>
      </c>
      <c r="D442" s="171">
        <v>0</v>
      </c>
      <c r="E442" s="171">
        <v>0</v>
      </c>
      <c r="F442" s="171">
        <v>0</v>
      </c>
      <c r="G442" s="171">
        <v>0</v>
      </c>
      <c r="H442" s="171">
        <v>0</v>
      </c>
      <c r="I442" s="171">
        <v>0</v>
      </c>
      <c r="J442" s="171">
        <v>0</v>
      </c>
      <c r="K442" s="171">
        <v>0</v>
      </c>
      <c r="L442" s="171">
        <v>0</v>
      </c>
      <c r="M442" s="310">
        <v>0</v>
      </c>
      <c r="N442" s="357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171">
        <v>0</v>
      </c>
      <c r="V442" s="171">
        <v>0</v>
      </c>
      <c r="W442" s="171">
        <v>0</v>
      </c>
      <c r="X442" s="171">
        <v>0</v>
      </c>
      <c r="Y442" s="171">
        <v>0</v>
      </c>
      <c r="Z442" s="171">
        <v>0</v>
      </c>
      <c r="AA442" s="171">
        <v>0</v>
      </c>
      <c r="AB442" s="171">
        <v>0</v>
      </c>
      <c r="AC442" s="171">
        <v>0</v>
      </c>
      <c r="AD442" s="171">
        <v>0</v>
      </c>
      <c r="AE442" s="171">
        <v>0</v>
      </c>
      <c r="AF442" s="171">
        <v>0</v>
      </c>
      <c r="AG442" s="171">
        <v>0</v>
      </c>
      <c r="AH442" s="171">
        <v>0</v>
      </c>
      <c r="AI442" s="171">
        <v>0</v>
      </c>
      <c r="AJ442" s="171">
        <v>0</v>
      </c>
      <c r="AK442" s="171">
        <v>0</v>
      </c>
      <c r="AL442" s="171">
        <v>0</v>
      </c>
      <c r="AM442" s="171">
        <v>0</v>
      </c>
      <c r="AN442" s="171">
        <v>0</v>
      </c>
    </row>
    <row r="443" spans="1:40" s="171" customFormat="1" x14ac:dyDescent="0.2">
      <c r="A443" s="128" t="s">
        <v>1170</v>
      </c>
      <c r="B443" s="171">
        <v>0</v>
      </c>
      <c r="C443" s="171">
        <v>0</v>
      </c>
      <c r="D443" s="171">
        <v>0</v>
      </c>
      <c r="E443" s="171">
        <v>0</v>
      </c>
      <c r="F443" s="171">
        <v>0</v>
      </c>
      <c r="G443" s="171">
        <v>0</v>
      </c>
      <c r="H443" s="171">
        <v>0</v>
      </c>
      <c r="I443" s="171">
        <v>0</v>
      </c>
      <c r="J443" s="171">
        <v>0</v>
      </c>
      <c r="K443" s="171">
        <v>0</v>
      </c>
      <c r="L443" s="171">
        <v>0</v>
      </c>
      <c r="M443" s="310">
        <v>0</v>
      </c>
      <c r="N443" s="357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171">
        <v>0</v>
      </c>
      <c r="V443" s="171">
        <v>0</v>
      </c>
      <c r="W443" s="171">
        <v>0</v>
      </c>
      <c r="X443" s="171">
        <v>0</v>
      </c>
      <c r="Y443" s="171">
        <v>0</v>
      </c>
      <c r="Z443" s="171">
        <v>0</v>
      </c>
      <c r="AA443" s="171">
        <v>0</v>
      </c>
      <c r="AB443" s="171">
        <v>0</v>
      </c>
      <c r="AC443" s="171">
        <v>0</v>
      </c>
      <c r="AD443" s="171">
        <v>0</v>
      </c>
      <c r="AE443" s="171">
        <v>0</v>
      </c>
      <c r="AF443" s="171">
        <v>0</v>
      </c>
      <c r="AG443" s="171">
        <v>0</v>
      </c>
      <c r="AH443" s="171">
        <v>0</v>
      </c>
      <c r="AI443" s="171">
        <v>0</v>
      </c>
      <c r="AJ443" s="171">
        <v>0</v>
      </c>
      <c r="AK443" s="171">
        <v>0</v>
      </c>
      <c r="AL443" s="171">
        <v>0</v>
      </c>
      <c r="AM443" s="171">
        <v>0</v>
      </c>
      <c r="AN443" s="171">
        <v>0</v>
      </c>
    </row>
    <row r="444" spans="1:40" s="171" customFormat="1" x14ac:dyDescent="0.2">
      <c r="A444" s="128" t="s">
        <v>1171</v>
      </c>
      <c r="B444" s="171">
        <v>0</v>
      </c>
      <c r="C444" s="171">
        <v>0</v>
      </c>
      <c r="D444" s="171">
        <v>0</v>
      </c>
      <c r="E444" s="171">
        <v>0</v>
      </c>
      <c r="F444" s="171">
        <v>0</v>
      </c>
      <c r="G444" s="171">
        <v>0</v>
      </c>
      <c r="H444" s="171">
        <v>0</v>
      </c>
      <c r="I444" s="171">
        <v>0</v>
      </c>
      <c r="J444" s="171">
        <v>0</v>
      </c>
      <c r="K444" s="171">
        <v>0</v>
      </c>
      <c r="L444" s="171">
        <v>0</v>
      </c>
      <c r="M444" s="310">
        <v>0</v>
      </c>
      <c r="N444" s="357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171">
        <v>0</v>
      </c>
      <c r="V444" s="171">
        <v>0</v>
      </c>
      <c r="W444" s="171">
        <v>0</v>
      </c>
      <c r="X444" s="171">
        <v>0</v>
      </c>
      <c r="Y444" s="171">
        <v>0</v>
      </c>
      <c r="Z444" s="171">
        <v>0</v>
      </c>
      <c r="AA444" s="171">
        <v>0</v>
      </c>
      <c r="AB444" s="171">
        <v>0</v>
      </c>
      <c r="AC444" s="171">
        <v>0</v>
      </c>
      <c r="AD444" s="171">
        <v>0</v>
      </c>
      <c r="AE444" s="171">
        <v>0</v>
      </c>
      <c r="AF444" s="171">
        <v>0</v>
      </c>
      <c r="AG444" s="171">
        <v>0</v>
      </c>
      <c r="AH444" s="171">
        <v>0</v>
      </c>
      <c r="AI444" s="171">
        <v>0</v>
      </c>
      <c r="AJ444" s="171">
        <v>0</v>
      </c>
      <c r="AK444" s="171">
        <v>0</v>
      </c>
      <c r="AL444" s="171">
        <v>0</v>
      </c>
      <c r="AM444" s="171">
        <v>0</v>
      </c>
      <c r="AN444" s="171">
        <v>0</v>
      </c>
    </row>
    <row r="445" spans="1:40" s="171" customFormat="1" x14ac:dyDescent="0.2">
      <c r="A445" s="128" t="s">
        <v>1172</v>
      </c>
      <c r="B445" s="171">
        <v>0</v>
      </c>
      <c r="C445" s="171">
        <v>0</v>
      </c>
      <c r="D445" s="171">
        <v>0</v>
      </c>
      <c r="E445" s="171">
        <v>0</v>
      </c>
      <c r="F445" s="171">
        <v>0</v>
      </c>
      <c r="G445" s="171">
        <v>0</v>
      </c>
      <c r="H445" s="171">
        <v>0</v>
      </c>
      <c r="I445" s="171">
        <v>0</v>
      </c>
      <c r="J445" s="171">
        <v>0</v>
      </c>
      <c r="K445" s="171">
        <v>0</v>
      </c>
      <c r="L445" s="171">
        <v>0</v>
      </c>
      <c r="M445" s="310">
        <v>0</v>
      </c>
      <c r="N445" s="357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171">
        <v>0</v>
      </c>
      <c r="V445" s="171">
        <v>0</v>
      </c>
      <c r="W445" s="171">
        <v>0</v>
      </c>
      <c r="X445" s="171">
        <v>0</v>
      </c>
      <c r="Y445" s="171">
        <v>0</v>
      </c>
      <c r="Z445" s="171">
        <v>0</v>
      </c>
      <c r="AA445" s="171">
        <v>0</v>
      </c>
      <c r="AB445" s="171">
        <v>0</v>
      </c>
      <c r="AC445" s="171">
        <v>0</v>
      </c>
      <c r="AD445" s="171">
        <v>0</v>
      </c>
      <c r="AE445" s="171">
        <v>0</v>
      </c>
      <c r="AF445" s="171">
        <v>0</v>
      </c>
      <c r="AG445" s="171">
        <v>0</v>
      </c>
      <c r="AH445" s="171">
        <v>0</v>
      </c>
      <c r="AI445" s="171">
        <v>0</v>
      </c>
      <c r="AJ445" s="171">
        <v>0</v>
      </c>
      <c r="AK445" s="171">
        <v>0</v>
      </c>
      <c r="AL445" s="171">
        <v>0</v>
      </c>
      <c r="AM445" s="171">
        <v>0</v>
      </c>
      <c r="AN445" s="171">
        <v>0</v>
      </c>
    </row>
    <row r="446" spans="1:40" s="171" customFormat="1" x14ac:dyDescent="0.2">
      <c r="A446" s="128" t="s">
        <v>1173</v>
      </c>
      <c r="B446" s="171">
        <v>0</v>
      </c>
      <c r="C446" s="171">
        <v>0</v>
      </c>
      <c r="D446" s="171">
        <v>0</v>
      </c>
      <c r="E446" s="171">
        <v>0</v>
      </c>
      <c r="F446" s="171">
        <v>0</v>
      </c>
      <c r="G446" s="171">
        <v>0</v>
      </c>
      <c r="H446" s="171">
        <v>0</v>
      </c>
      <c r="I446" s="171">
        <v>0</v>
      </c>
      <c r="J446" s="171">
        <v>0</v>
      </c>
      <c r="K446" s="171">
        <v>0</v>
      </c>
      <c r="L446" s="171">
        <v>0</v>
      </c>
      <c r="M446" s="310">
        <v>0</v>
      </c>
      <c r="N446" s="357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171">
        <v>0</v>
      </c>
      <c r="V446" s="171">
        <v>0</v>
      </c>
      <c r="W446" s="171">
        <v>0</v>
      </c>
      <c r="X446" s="171">
        <v>0</v>
      </c>
      <c r="Y446" s="171">
        <v>0</v>
      </c>
      <c r="Z446" s="171">
        <v>0</v>
      </c>
      <c r="AA446" s="171">
        <v>0</v>
      </c>
      <c r="AB446" s="171">
        <v>0</v>
      </c>
      <c r="AC446" s="171">
        <v>0</v>
      </c>
      <c r="AD446" s="171">
        <v>0</v>
      </c>
      <c r="AE446" s="171">
        <v>0</v>
      </c>
      <c r="AF446" s="171">
        <v>0</v>
      </c>
      <c r="AG446" s="171">
        <v>0</v>
      </c>
      <c r="AH446" s="171">
        <v>0</v>
      </c>
      <c r="AI446" s="171">
        <v>0</v>
      </c>
      <c r="AJ446" s="171">
        <v>0</v>
      </c>
      <c r="AK446" s="171">
        <v>0</v>
      </c>
      <c r="AL446" s="171">
        <v>0</v>
      </c>
      <c r="AM446" s="171">
        <v>0</v>
      </c>
      <c r="AN446" s="171">
        <v>0</v>
      </c>
    </row>
    <row r="447" spans="1:40" s="171" customFormat="1" x14ac:dyDescent="0.2">
      <c r="A447" s="128" t="s">
        <v>1174</v>
      </c>
      <c r="B447" s="171">
        <v>0</v>
      </c>
      <c r="C447" s="171">
        <v>0</v>
      </c>
      <c r="D447" s="171">
        <v>0</v>
      </c>
      <c r="E447" s="171">
        <v>0</v>
      </c>
      <c r="F447" s="171">
        <v>0</v>
      </c>
      <c r="G447" s="171">
        <v>0</v>
      </c>
      <c r="H447" s="171">
        <v>0</v>
      </c>
      <c r="I447" s="171">
        <v>0</v>
      </c>
      <c r="J447" s="171">
        <v>0</v>
      </c>
      <c r="K447" s="171">
        <v>0</v>
      </c>
      <c r="L447" s="171">
        <v>0</v>
      </c>
      <c r="M447" s="310">
        <v>0</v>
      </c>
      <c r="N447" s="357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171">
        <v>0</v>
      </c>
      <c r="V447" s="171">
        <v>0</v>
      </c>
      <c r="W447" s="171">
        <v>0</v>
      </c>
      <c r="X447" s="171">
        <v>0</v>
      </c>
      <c r="Y447" s="171">
        <v>0</v>
      </c>
      <c r="Z447" s="171">
        <v>0</v>
      </c>
      <c r="AA447" s="171">
        <v>0</v>
      </c>
      <c r="AB447" s="171">
        <v>0</v>
      </c>
      <c r="AC447" s="171">
        <v>0</v>
      </c>
      <c r="AD447" s="171">
        <v>0</v>
      </c>
      <c r="AE447" s="171">
        <v>0</v>
      </c>
      <c r="AF447" s="171">
        <v>0</v>
      </c>
      <c r="AG447" s="171">
        <v>0</v>
      </c>
      <c r="AH447" s="171">
        <v>0</v>
      </c>
      <c r="AI447" s="171">
        <v>0</v>
      </c>
      <c r="AJ447" s="171">
        <v>0</v>
      </c>
      <c r="AK447" s="171">
        <v>0</v>
      </c>
      <c r="AL447" s="171">
        <v>0</v>
      </c>
      <c r="AM447" s="171">
        <v>0</v>
      </c>
      <c r="AN447" s="171">
        <v>0</v>
      </c>
    </row>
    <row r="448" spans="1:40" s="171" customFormat="1" x14ac:dyDescent="0.2">
      <c r="A448" s="128" t="s">
        <v>1175</v>
      </c>
      <c r="B448" s="171">
        <v>0</v>
      </c>
      <c r="C448" s="171">
        <v>0</v>
      </c>
      <c r="D448" s="171">
        <v>0</v>
      </c>
      <c r="E448" s="171">
        <v>0</v>
      </c>
      <c r="F448" s="171">
        <v>0</v>
      </c>
      <c r="G448" s="171">
        <v>0</v>
      </c>
      <c r="H448" s="171">
        <v>0</v>
      </c>
      <c r="I448" s="171">
        <v>0</v>
      </c>
      <c r="J448" s="171">
        <v>0</v>
      </c>
      <c r="K448" s="171">
        <v>0</v>
      </c>
      <c r="L448" s="171">
        <v>0</v>
      </c>
      <c r="M448" s="310">
        <v>0</v>
      </c>
      <c r="N448" s="357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171">
        <v>0</v>
      </c>
      <c r="V448" s="171">
        <v>0</v>
      </c>
      <c r="W448" s="171">
        <v>0</v>
      </c>
      <c r="X448" s="171">
        <v>0</v>
      </c>
      <c r="Y448" s="171">
        <v>0</v>
      </c>
      <c r="Z448" s="171">
        <v>0</v>
      </c>
      <c r="AA448" s="171">
        <v>0</v>
      </c>
      <c r="AB448" s="171">
        <v>0</v>
      </c>
      <c r="AC448" s="171">
        <v>0</v>
      </c>
      <c r="AD448" s="171">
        <v>0</v>
      </c>
      <c r="AE448" s="171">
        <v>0</v>
      </c>
      <c r="AF448" s="171">
        <v>0</v>
      </c>
      <c r="AG448" s="171">
        <v>0</v>
      </c>
      <c r="AH448" s="171">
        <v>0</v>
      </c>
      <c r="AI448" s="171">
        <v>0</v>
      </c>
      <c r="AJ448" s="171">
        <v>0</v>
      </c>
      <c r="AK448" s="171">
        <v>0</v>
      </c>
      <c r="AL448" s="171">
        <v>0</v>
      </c>
      <c r="AM448" s="171">
        <v>0</v>
      </c>
      <c r="AN448" s="171">
        <v>0</v>
      </c>
    </row>
    <row r="449" spans="1:40" s="171" customFormat="1" x14ac:dyDescent="0.2">
      <c r="A449" s="128" t="s">
        <v>1176</v>
      </c>
      <c r="B449" s="171">
        <v>0</v>
      </c>
      <c r="C449" s="171">
        <v>0</v>
      </c>
      <c r="D449" s="171">
        <v>0</v>
      </c>
      <c r="E449" s="171">
        <v>0</v>
      </c>
      <c r="F449" s="171">
        <v>0</v>
      </c>
      <c r="G449" s="171">
        <v>0</v>
      </c>
      <c r="H449" s="171">
        <v>0</v>
      </c>
      <c r="I449" s="171">
        <v>0</v>
      </c>
      <c r="J449" s="171">
        <v>0</v>
      </c>
      <c r="K449" s="171">
        <v>0</v>
      </c>
      <c r="L449" s="171">
        <v>0</v>
      </c>
      <c r="M449" s="310">
        <v>0</v>
      </c>
      <c r="N449" s="357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171">
        <v>0</v>
      </c>
      <c r="V449" s="171">
        <v>0</v>
      </c>
      <c r="W449" s="171">
        <v>0</v>
      </c>
      <c r="X449" s="171">
        <v>0</v>
      </c>
      <c r="Y449" s="171">
        <v>0</v>
      </c>
      <c r="Z449" s="171">
        <v>0</v>
      </c>
      <c r="AA449" s="171">
        <v>0</v>
      </c>
      <c r="AB449" s="171">
        <v>0</v>
      </c>
      <c r="AC449" s="171">
        <v>0</v>
      </c>
      <c r="AD449" s="171">
        <v>0</v>
      </c>
      <c r="AE449" s="171">
        <v>0</v>
      </c>
      <c r="AF449" s="171">
        <v>0</v>
      </c>
      <c r="AG449" s="171">
        <v>0</v>
      </c>
      <c r="AH449" s="171">
        <v>0</v>
      </c>
      <c r="AI449" s="171">
        <v>0</v>
      </c>
      <c r="AJ449" s="171">
        <v>0</v>
      </c>
      <c r="AK449" s="171">
        <v>0</v>
      </c>
      <c r="AL449" s="171">
        <v>0</v>
      </c>
      <c r="AM449" s="171">
        <v>0</v>
      </c>
      <c r="AN449" s="171">
        <v>0</v>
      </c>
    </row>
    <row r="450" spans="1:40" s="171" customFormat="1" x14ac:dyDescent="0.2">
      <c r="A450" s="128" t="s">
        <v>1177</v>
      </c>
      <c r="B450" s="171">
        <v>0</v>
      </c>
      <c r="C450" s="171">
        <v>0</v>
      </c>
      <c r="D450" s="171">
        <v>0</v>
      </c>
      <c r="E450" s="171">
        <v>0</v>
      </c>
      <c r="F450" s="171">
        <v>0</v>
      </c>
      <c r="G450" s="171">
        <v>0</v>
      </c>
      <c r="H450" s="171">
        <v>0</v>
      </c>
      <c r="I450" s="171">
        <v>0</v>
      </c>
      <c r="J450" s="171">
        <v>0</v>
      </c>
      <c r="K450" s="171">
        <v>0</v>
      </c>
      <c r="L450" s="171">
        <v>0</v>
      </c>
      <c r="M450" s="310">
        <v>0</v>
      </c>
      <c r="N450" s="357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171">
        <v>0</v>
      </c>
      <c r="V450" s="171">
        <v>0</v>
      </c>
      <c r="W450" s="171">
        <v>0</v>
      </c>
      <c r="X450" s="171">
        <v>0</v>
      </c>
      <c r="Y450" s="171">
        <v>0</v>
      </c>
      <c r="Z450" s="171">
        <v>0</v>
      </c>
      <c r="AA450" s="171">
        <v>0</v>
      </c>
      <c r="AB450" s="171">
        <v>0</v>
      </c>
      <c r="AC450" s="171">
        <v>0</v>
      </c>
      <c r="AD450" s="171">
        <v>0</v>
      </c>
      <c r="AE450" s="171">
        <v>0</v>
      </c>
      <c r="AF450" s="171">
        <v>0</v>
      </c>
      <c r="AG450" s="171">
        <v>0</v>
      </c>
      <c r="AH450" s="171">
        <v>0</v>
      </c>
      <c r="AI450" s="171">
        <v>0</v>
      </c>
      <c r="AJ450" s="171">
        <v>0</v>
      </c>
      <c r="AK450" s="171">
        <v>0</v>
      </c>
      <c r="AL450" s="171">
        <v>0</v>
      </c>
      <c r="AM450" s="171">
        <v>0</v>
      </c>
      <c r="AN450" s="171">
        <v>0</v>
      </c>
    </row>
    <row r="451" spans="1:40" s="171" customFormat="1" x14ac:dyDescent="0.2">
      <c r="A451" s="128" t="s">
        <v>1178</v>
      </c>
      <c r="B451" s="171">
        <v>0</v>
      </c>
      <c r="C451" s="171">
        <v>0</v>
      </c>
      <c r="D451" s="171">
        <v>0</v>
      </c>
      <c r="E451" s="171">
        <v>0</v>
      </c>
      <c r="F451" s="171">
        <v>0</v>
      </c>
      <c r="G451" s="171">
        <v>0</v>
      </c>
      <c r="H451" s="171">
        <v>0</v>
      </c>
      <c r="I451" s="171">
        <v>0</v>
      </c>
      <c r="J451" s="171">
        <v>0</v>
      </c>
      <c r="K451" s="171">
        <v>0</v>
      </c>
      <c r="L451" s="171">
        <v>0</v>
      </c>
      <c r="M451" s="310">
        <v>0</v>
      </c>
      <c r="N451" s="357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171">
        <v>0</v>
      </c>
      <c r="V451" s="171">
        <v>0</v>
      </c>
      <c r="W451" s="171">
        <v>0</v>
      </c>
      <c r="X451" s="171">
        <v>0</v>
      </c>
      <c r="Y451" s="171">
        <v>0</v>
      </c>
      <c r="Z451" s="171">
        <v>0</v>
      </c>
      <c r="AA451" s="171">
        <v>0</v>
      </c>
      <c r="AB451" s="171">
        <v>0</v>
      </c>
      <c r="AC451" s="171">
        <v>0</v>
      </c>
      <c r="AD451" s="171">
        <v>0</v>
      </c>
      <c r="AE451" s="171">
        <v>0</v>
      </c>
      <c r="AF451" s="171">
        <v>0</v>
      </c>
      <c r="AG451" s="171">
        <v>0</v>
      </c>
      <c r="AH451" s="171">
        <v>0</v>
      </c>
      <c r="AI451" s="171">
        <v>0</v>
      </c>
      <c r="AJ451" s="171">
        <v>0</v>
      </c>
      <c r="AK451" s="171">
        <v>0</v>
      </c>
      <c r="AL451" s="171">
        <v>0</v>
      </c>
      <c r="AM451" s="171">
        <v>0</v>
      </c>
      <c r="AN451" s="171">
        <v>0</v>
      </c>
    </row>
    <row r="452" spans="1:40" s="171" customFormat="1" x14ac:dyDescent="0.2">
      <c r="A452" s="128" t="s">
        <v>1179</v>
      </c>
      <c r="B452" s="171">
        <v>0</v>
      </c>
      <c r="C452" s="171">
        <v>0</v>
      </c>
      <c r="D452" s="171">
        <v>0</v>
      </c>
      <c r="E452" s="171">
        <v>0</v>
      </c>
      <c r="F452" s="171">
        <v>0</v>
      </c>
      <c r="G452" s="171">
        <v>0</v>
      </c>
      <c r="H452" s="171">
        <v>0</v>
      </c>
      <c r="I452" s="171">
        <v>0</v>
      </c>
      <c r="J452" s="171">
        <v>0</v>
      </c>
      <c r="K452" s="171">
        <v>0</v>
      </c>
      <c r="L452" s="171">
        <v>0</v>
      </c>
      <c r="M452" s="310">
        <v>0</v>
      </c>
      <c r="N452" s="357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171">
        <v>0</v>
      </c>
      <c r="V452" s="171">
        <v>0</v>
      </c>
      <c r="W452" s="171">
        <v>0</v>
      </c>
      <c r="X452" s="171">
        <v>0</v>
      </c>
      <c r="Y452" s="171">
        <v>0</v>
      </c>
      <c r="Z452" s="171">
        <v>0</v>
      </c>
      <c r="AA452" s="171">
        <v>0</v>
      </c>
      <c r="AB452" s="171">
        <v>0</v>
      </c>
      <c r="AC452" s="171">
        <v>0</v>
      </c>
      <c r="AD452" s="171">
        <v>0</v>
      </c>
      <c r="AE452" s="171">
        <v>0</v>
      </c>
      <c r="AF452" s="171">
        <v>0</v>
      </c>
      <c r="AG452" s="171">
        <v>0</v>
      </c>
      <c r="AH452" s="171">
        <v>0</v>
      </c>
      <c r="AI452" s="171">
        <v>0</v>
      </c>
      <c r="AJ452" s="171">
        <v>0</v>
      </c>
      <c r="AK452" s="171">
        <v>0</v>
      </c>
      <c r="AL452" s="171">
        <v>0</v>
      </c>
      <c r="AM452" s="171">
        <v>0</v>
      </c>
      <c r="AN452" s="171">
        <v>0</v>
      </c>
    </row>
    <row r="453" spans="1:40" s="171" customFormat="1" x14ac:dyDescent="0.2">
      <c r="A453" s="128" t="s">
        <v>1180</v>
      </c>
      <c r="B453" s="171">
        <v>0</v>
      </c>
      <c r="C453" s="171">
        <v>0</v>
      </c>
      <c r="D453" s="171">
        <v>0</v>
      </c>
      <c r="E453" s="171">
        <v>0</v>
      </c>
      <c r="F453" s="171">
        <v>0</v>
      </c>
      <c r="G453" s="171">
        <v>0</v>
      </c>
      <c r="H453" s="171">
        <v>0</v>
      </c>
      <c r="I453" s="171">
        <v>0</v>
      </c>
      <c r="J453" s="171">
        <v>0</v>
      </c>
      <c r="K453" s="171">
        <v>0</v>
      </c>
      <c r="L453" s="171">
        <v>0</v>
      </c>
      <c r="M453" s="310">
        <v>0</v>
      </c>
      <c r="N453" s="357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171">
        <v>0</v>
      </c>
      <c r="V453" s="171">
        <v>0</v>
      </c>
      <c r="W453" s="171">
        <v>0</v>
      </c>
      <c r="X453" s="171">
        <v>0</v>
      </c>
      <c r="Y453" s="171">
        <v>0</v>
      </c>
      <c r="Z453" s="171">
        <v>0</v>
      </c>
      <c r="AA453" s="171">
        <v>0</v>
      </c>
      <c r="AB453" s="171">
        <v>0</v>
      </c>
      <c r="AC453" s="171">
        <v>0</v>
      </c>
      <c r="AD453" s="171">
        <v>0</v>
      </c>
      <c r="AE453" s="171">
        <v>0</v>
      </c>
      <c r="AF453" s="171">
        <v>0</v>
      </c>
      <c r="AG453" s="171">
        <v>0</v>
      </c>
      <c r="AH453" s="171">
        <v>0</v>
      </c>
      <c r="AI453" s="171">
        <v>0</v>
      </c>
      <c r="AJ453" s="171">
        <v>0</v>
      </c>
      <c r="AK453" s="171">
        <v>0</v>
      </c>
      <c r="AL453" s="171">
        <v>0</v>
      </c>
      <c r="AM453" s="171">
        <v>0</v>
      </c>
      <c r="AN453" s="171">
        <v>0</v>
      </c>
    </row>
    <row r="454" spans="1:40" s="171" customFormat="1" x14ac:dyDescent="0.2">
      <c r="A454" s="128" t="s">
        <v>1181</v>
      </c>
      <c r="B454" s="171">
        <v>0</v>
      </c>
      <c r="C454" s="171">
        <v>0</v>
      </c>
      <c r="D454" s="171">
        <v>0</v>
      </c>
      <c r="E454" s="171">
        <v>0</v>
      </c>
      <c r="F454" s="171">
        <v>0</v>
      </c>
      <c r="G454" s="171">
        <v>0</v>
      </c>
      <c r="H454" s="171">
        <v>0</v>
      </c>
      <c r="I454" s="171">
        <v>0</v>
      </c>
      <c r="J454" s="171">
        <v>0</v>
      </c>
      <c r="K454" s="171">
        <v>0</v>
      </c>
      <c r="L454" s="171">
        <v>0</v>
      </c>
      <c r="M454" s="310">
        <v>0</v>
      </c>
      <c r="N454" s="357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171">
        <v>0</v>
      </c>
      <c r="V454" s="171">
        <v>0</v>
      </c>
      <c r="W454" s="171">
        <v>0</v>
      </c>
      <c r="X454" s="171">
        <v>0</v>
      </c>
      <c r="Y454" s="171">
        <v>0</v>
      </c>
      <c r="Z454" s="171">
        <v>0</v>
      </c>
      <c r="AA454" s="171">
        <v>0</v>
      </c>
      <c r="AB454" s="171">
        <v>0</v>
      </c>
      <c r="AC454" s="171">
        <v>0</v>
      </c>
      <c r="AD454" s="171">
        <v>0</v>
      </c>
      <c r="AE454" s="171">
        <v>0</v>
      </c>
      <c r="AF454" s="171">
        <v>0</v>
      </c>
      <c r="AG454" s="171">
        <v>0</v>
      </c>
      <c r="AH454" s="171">
        <v>0</v>
      </c>
      <c r="AI454" s="171">
        <v>0</v>
      </c>
      <c r="AJ454" s="171">
        <v>0</v>
      </c>
      <c r="AK454" s="171">
        <v>0</v>
      </c>
      <c r="AL454" s="171">
        <v>0</v>
      </c>
      <c r="AM454" s="171">
        <v>0</v>
      </c>
      <c r="AN454" s="171">
        <v>0</v>
      </c>
    </row>
    <row r="455" spans="1:40" s="171" customFormat="1" x14ac:dyDescent="0.2">
      <c r="A455" s="128" t="s">
        <v>1182</v>
      </c>
      <c r="B455" s="171">
        <v>0</v>
      </c>
      <c r="C455" s="171">
        <v>0</v>
      </c>
      <c r="D455" s="171">
        <v>0</v>
      </c>
      <c r="E455" s="171">
        <v>0</v>
      </c>
      <c r="F455" s="171">
        <v>0</v>
      </c>
      <c r="G455" s="171">
        <v>0</v>
      </c>
      <c r="H455" s="171">
        <v>0</v>
      </c>
      <c r="I455" s="171">
        <v>0</v>
      </c>
      <c r="J455" s="171">
        <v>0</v>
      </c>
      <c r="K455" s="171">
        <v>0</v>
      </c>
      <c r="L455" s="171">
        <v>0</v>
      </c>
      <c r="M455" s="310">
        <v>0</v>
      </c>
      <c r="N455" s="357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171">
        <v>0</v>
      </c>
      <c r="V455" s="171">
        <v>0</v>
      </c>
      <c r="W455" s="171">
        <v>0</v>
      </c>
      <c r="X455" s="171">
        <v>0</v>
      </c>
      <c r="Y455" s="171">
        <v>0</v>
      </c>
      <c r="Z455" s="171">
        <v>0</v>
      </c>
      <c r="AA455" s="171">
        <v>0</v>
      </c>
      <c r="AB455" s="171">
        <v>0</v>
      </c>
      <c r="AC455" s="171">
        <v>0</v>
      </c>
      <c r="AD455" s="171">
        <v>0</v>
      </c>
      <c r="AE455" s="171">
        <v>0</v>
      </c>
      <c r="AF455" s="171">
        <v>0</v>
      </c>
      <c r="AG455" s="171">
        <v>0</v>
      </c>
      <c r="AH455" s="171">
        <v>0</v>
      </c>
      <c r="AI455" s="171">
        <v>0</v>
      </c>
      <c r="AJ455" s="171">
        <v>0</v>
      </c>
      <c r="AK455" s="171">
        <v>0</v>
      </c>
      <c r="AL455" s="171">
        <v>0</v>
      </c>
      <c r="AM455" s="171">
        <v>0</v>
      </c>
      <c r="AN455" s="171">
        <v>0</v>
      </c>
    </row>
    <row r="456" spans="1:40" x14ac:dyDescent="0.2">
      <c r="A456" s="27" t="s">
        <v>1183</v>
      </c>
      <c r="N456" s="357"/>
    </row>
    <row r="457" spans="1:40" s="171" customFormat="1" x14ac:dyDescent="0.2">
      <c r="A457" s="128" t="s">
        <v>1184</v>
      </c>
      <c r="B457" s="171">
        <v>0</v>
      </c>
      <c r="C457" s="171">
        <v>0</v>
      </c>
      <c r="D457" s="171">
        <v>0</v>
      </c>
      <c r="E457" s="171">
        <v>0</v>
      </c>
      <c r="F457" s="171">
        <v>0</v>
      </c>
      <c r="G457" s="171">
        <v>0</v>
      </c>
      <c r="H457" s="171">
        <v>0</v>
      </c>
      <c r="I457" s="171">
        <v>0</v>
      </c>
      <c r="J457" s="171">
        <v>0</v>
      </c>
      <c r="K457" s="171">
        <v>0</v>
      </c>
      <c r="L457" s="171">
        <v>0</v>
      </c>
      <c r="M457" s="310">
        <v>0</v>
      </c>
      <c r="N457" s="357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171">
        <v>0</v>
      </c>
      <c r="V457" s="171">
        <v>0</v>
      </c>
      <c r="W457" s="171">
        <v>0</v>
      </c>
      <c r="X457" s="171">
        <v>0</v>
      </c>
      <c r="Y457" s="171">
        <v>0</v>
      </c>
      <c r="Z457" s="171">
        <v>0</v>
      </c>
      <c r="AA457" s="171">
        <v>0</v>
      </c>
      <c r="AB457" s="171">
        <v>0</v>
      </c>
      <c r="AC457" s="171">
        <v>0</v>
      </c>
      <c r="AD457" s="171">
        <v>0</v>
      </c>
      <c r="AE457" s="171">
        <v>0</v>
      </c>
      <c r="AF457" s="171">
        <v>0</v>
      </c>
      <c r="AG457" s="171">
        <v>0</v>
      </c>
      <c r="AH457" s="171">
        <v>0</v>
      </c>
      <c r="AI457" s="171">
        <v>0</v>
      </c>
      <c r="AJ457" s="171">
        <v>0</v>
      </c>
      <c r="AK457" s="171">
        <v>0</v>
      </c>
      <c r="AL457" s="171">
        <v>0</v>
      </c>
      <c r="AM457" s="171">
        <v>0</v>
      </c>
      <c r="AN457" s="171">
        <v>0</v>
      </c>
    </row>
    <row r="458" spans="1:40" s="171" customFormat="1" x14ac:dyDescent="0.2">
      <c r="A458" s="128" t="s">
        <v>1185</v>
      </c>
      <c r="B458" s="171">
        <v>0</v>
      </c>
      <c r="C458" s="171">
        <v>0</v>
      </c>
      <c r="D458" s="171">
        <v>0</v>
      </c>
      <c r="E458" s="171">
        <v>0</v>
      </c>
      <c r="F458" s="171">
        <v>0</v>
      </c>
      <c r="G458" s="171">
        <v>0</v>
      </c>
      <c r="H458" s="171">
        <v>0</v>
      </c>
      <c r="I458" s="171">
        <v>0</v>
      </c>
      <c r="J458" s="171">
        <v>0</v>
      </c>
      <c r="K458" s="171">
        <v>0</v>
      </c>
      <c r="L458" s="171">
        <v>0</v>
      </c>
      <c r="M458" s="310">
        <v>0</v>
      </c>
      <c r="N458" s="357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171">
        <v>0</v>
      </c>
      <c r="V458" s="171">
        <v>0</v>
      </c>
      <c r="W458" s="171">
        <v>0</v>
      </c>
      <c r="X458" s="171">
        <v>0</v>
      </c>
      <c r="Y458" s="171">
        <v>0</v>
      </c>
      <c r="Z458" s="171">
        <v>0</v>
      </c>
      <c r="AA458" s="171">
        <v>0</v>
      </c>
      <c r="AB458" s="171">
        <v>0</v>
      </c>
      <c r="AC458" s="171">
        <v>0</v>
      </c>
      <c r="AD458" s="171">
        <v>0</v>
      </c>
      <c r="AE458" s="171">
        <v>0</v>
      </c>
      <c r="AF458" s="171">
        <v>0</v>
      </c>
      <c r="AG458" s="171">
        <v>0</v>
      </c>
      <c r="AH458" s="171">
        <v>0</v>
      </c>
      <c r="AI458" s="171">
        <v>0</v>
      </c>
      <c r="AJ458" s="171">
        <v>0</v>
      </c>
      <c r="AK458" s="171">
        <v>0</v>
      </c>
      <c r="AL458" s="171">
        <v>0</v>
      </c>
      <c r="AM458" s="171">
        <v>0</v>
      </c>
      <c r="AN458" s="171">
        <v>0</v>
      </c>
    </row>
    <row r="459" spans="1:40" s="171" customFormat="1" x14ac:dyDescent="0.2">
      <c r="A459" s="128" t="s">
        <v>1186</v>
      </c>
      <c r="B459" s="171">
        <v>0</v>
      </c>
      <c r="C459" s="171">
        <v>0</v>
      </c>
      <c r="D459" s="171">
        <v>0</v>
      </c>
      <c r="E459" s="171">
        <v>0</v>
      </c>
      <c r="F459" s="171">
        <v>0</v>
      </c>
      <c r="G459" s="171">
        <v>0</v>
      </c>
      <c r="H459" s="171">
        <v>0</v>
      </c>
      <c r="I459" s="171">
        <v>0</v>
      </c>
      <c r="J459" s="171">
        <v>0</v>
      </c>
      <c r="K459" s="171">
        <v>0</v>
      </c>
      <c r="L459" s="171">
        <v>0</v>
      </c>
      <c r="M459" s="310">
        <v>0</v>
      </c>
      <c r="N459" s="357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171">
        <v>0</v>
      </c>
      <c r="V459" s="171">
        <v>0</v>
      </c>
      <c r="W459" s="171">
        <v>0</v>
      </c>
      <c r="X459" s="171">
        <v>0</v>
      </c>
      <c r="Y459" s="171">
        <v>0</v>
      </c>
      <c r="Z459" s="171">
        <v>0</v>
      </c>
      <c r="AA459" s="171">
        <v>0</v>
      </c>
      <c r="AB459" s="171">
        <v>0</v>
      </c>
      <c r="AC459" s="171">
        <v>0</v>
      </c>
      <c r="AD459" s="171">
        <v>0</v>
      </c>
      <c r="AE459" s="171">
        <v>0</v>
      </c>
      <c r="AF459" s="171">
        <v>0</v>
      </c>
      <c r="AG459" s="171">
        <v>0</v>
      </c>
      <c r="AH459" s="171">
        <v>0</v>
      </c>
      <c r="AI459" s="171">
        <v>0</v>
      </c>
      <c r="AJ459" s="171">
        <v>0</v>
      </c>
      <c r="AK459" s="171">
        <v>0</v>
      </c>
      <c r="AL459" s="171">
        <v>0</v>
      </c>
      <c r="AM459" s="171">
        <v>0</v>
      </c>
      <c r="AN459" s="171">
        <v>0</v>
      </c>
    </row>
    <row r="460" spans="1:40" s="171" customFormat="1" x14ac:dyDescent="0.2">
      <c r="A460" s="128" t="s">
        <v>1187</v>
      </c>
      <c r="B460" s="171">
        <v>0</v>
      </c>
      <c r="C460" s="171">
        <v>0</v>
      </c>
      <c r="D460" s="171">
        <v>0</v>
      </c>
      <c r="E460" s="171">
        <v>0</v>
      </c>
      <c r="F460" s="171">
        <v>0</v>
      </c>
      <c r="G460" s="171">
        <v>0</v>
      </c>
      <c r="H460" s="171">
        <v>0</v>
      </c>
      <c r="I460" s="171">
        <v>0</v>
      </c>
      <c r="J460" s="171">
        <v>0</v>
      </c>
      <c r="K460" s="171">
        <v>0</v>
      </c>
      <c r="L460" s="171">
        <v>0</v>
      </c>
      <c r="M460" s="310">
        <v>0</v>
      </c>
      <c r="N460" s="357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171">
        <v>0</v>
      </c>
      <c r="V460" s="171">
        <v>0</v>
      </c>
      <c r="W460" s="171">
        <v>0</v>
      </c>
      <c r="X460" s="171">
        <v>0</v>
      </c>
      <c r="Y460" s="171">
        <v>0</v>
      </c>
      <c r="Z460" s="171">
        <v>0</v>
      </c>
      <c r="AA460" s="171">
        <v>0</v>
      </c>
      <c r="AB460" s="171">
        <v>0</v>
      </c>
      <c r="AC460" s="171">
        <v>0</v>
      </c>
      <c r="AD460" s="171">
        <v>0</v>
      </c>
      <c r="AE460" s="171">
        <v>0</v>
      </c>
      <c r="AF460" s="171">
        <v>0</v>
      </c>
      <c r="AG460" s="171">
        <v>0</v>
      </c>
      <c r="AH460" s="171">
        <v>0</v>
      </c>
      <c r="AI460" s="171">
        <v>0</v>
      </c>
      <c r="AJ460" s="171">
        <v>0</v>
      </c>
      <c r="AK460" s="171">
        <v>0</v>
      </c>
      <c r="AL460" s="171">
        <v>0</v>
      </c>
      <c r="AM460" s="171">
        <v>0</v>
      </c>
      <c r="AN460" s="171">
        <v>0</v>
      </c>
    </row>
    <row r="461" spans="1:40" s="171" customFormat="1" x14ac:dyDescent="0.2">
      <c r="A461" s="128" t="s">
        <v>1188</v>
      </c>
      <c r="B461" s="171">
        <v>0</v>
      </c>
      <c r="C461" s="171">
        <v>0</v>
      </c>
      <c r="D461" s="171">
        <v>0</v>
      </c>
      <c r="E461" s="171">
        <v>0</v>
      </c>
      <c r="F461" s="171">
        <v>0</v>
      </c>
      <c r="G461" s="171">
        <v>0</v>
      </c>
      <c r="H461" s="171">
        <v>0</v>
      </c>
      <c r="I461" s="171">
        <v>0</v>
      </c>
      <c r="J461" s="171">
        <v>0</v>
      </c>
      <c r="K461" s="171">
        <v>0</v>
      </c>
      <c r="L461" s="171">
        <v>0</v>
      </c>
      <c r="M461" s="310">
        <v>0</v>
      </c>
      <c r="N461" s="357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171">
        <v>0</v>
      </c>
      <c r="V461" s="171">
        <v>0</v>
      </c>
      <c r="W461" s="171">
        <v>0</v>
      </c>
      <c r="X461" s="171">
        <v>0</v>
      </c>
      <c r="Y461" s="171">
        <v>0</v>
      </c>
      <c r="Z461" s="171">
        <v>0</v>
      </c>
      <c r="AA461" s="171">
        <v>0</v>
      </c>
      <c r="AB461" s="171">
        <v>0</v>
      </c>
      <c r="AC461" s="171">
        <v>0</v>
      </c>
      <c r="AD461" s="171">
        <v>0</v>
      </c>
      <c r="AE461" s="171">
        <v>0</v>
      </c>
      <c r="AF461" s="171">
        <v>0</v>
      </c>
      <c r="AG461" s="171">
        <v>0</v>
      </c>
      <c r="AH461" s="171">
        <v>0</v>
      </c>
      <c r="AI461" s="171">
        <v>0</v>
      </c>
      <c r="AJ461" s="171">
        <v>0</v>
      </c>
      <c r="AK461" s="171">
        <v>0</v>
      </c>
      <c r="AL461" s="171">
        <v>0</v>
      </c>
      <c r="AM461" s="171">
        <v>0</v>
      </c>
      <c r="AN461" s="171">
        <v>0</v>
      </c>
    </row>
    <row r="462" spans="1:40" s="171" customFormat="1" x14ac:dyDescent="0.2">
      <c r="A462" s="128" t="s">
        <v>1189</v>
      </c>
      <c r="B462" s="171">
        <v>0</v>
      </c>
      <c r="C462" s="171">
        <v>0</v>
      </c>
      <c r="D462" s="171">
        <v>0</v>
      </c>
      <c r="E462" s="171">
        <v>0</v>
      </c>
      <c r="F462" s="171">
        <v>0</v>
      </c>
      <c r="G462" s="171">
        <v>0</v>
      </c>
      <c r="H462" s="171">
        <v>0</v>
      </c>
      <c r="I462" s="171">
        <v>0</v>
      </c>
      <c r="J462" s="171">
        <v>0</v>
      </c>
      <c r="K462" s="171">
        <v>0</v>
      </c>
      <c r="L462" s="171">
        <v>0</v>
      </c>
      <c r="M462" s="310">
        <v>0</v>
      </c>
      <c r="N462" s="357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171">
        <v>0</v>
      </c>
      <c r="V462" s="171">
        <v>0</v>
      </c>
      <c r="W462" s="171">
        <v>0</v>
      </c>
      <c r="X462" s="171">
        <v>0</v>
      </c>
      <c r="Y462" s="171">
        <v>0</v>
      </c>
      <c r="Z462" s="171">
        <v>0</v>
      </c>
      <c r="AA462" s="171">
        <v>0</v>
      </c>
      <c r="AB462" s="171">
        <v>0</v>
      </c>
      <c r="AC462" s="171">
        <v>0</v>
      </c>
      <c r="AD462" s="171">
        <v>0</v>
      </c>
      <c r="AE462" s="171">
        <v>0</v>
      </c>
      <c r="AF462" s="171">
        <v>0</v>
      </c>
      <c r="AG462" s="171">
        <v>0</v>
      </c>
      <c r="AH462" s="171">
        <v>0</v>
      </c>
      <c r="AI462" s="171">
        <v>0</v>
      </c>
      <c r="AJ462" s="171">
        <v>0</v>
      </c>
      <c r="AK462" s="171">
        <v>0</v>
      </c>
      <c r="AL462" s="171">
        <v>0</v>
      </c>
      <c r="AM462" s="171">
        <v>0</v>
      </c>
      <c r="AN462" s="171">
        <v>0</v>
      </c>
    </row>
    <row r="463" spans="1:40" s="171" customFormat="1" x14ac:dyDescent="0.2">
      <c r="A463" s="128" t="s">
        <v>1190</v>
      </c>
      <c r="B463" s="171">
        <v>0</v>
      </c>
      <c r="C463" s="171">
        <v>0</v>
      </c>
      <c r="D463" s="171">
        <v>0</v>
      </c>
      <c r="E463" s="171">
        <v>0</v>
      </c>
      <c r="F463" s="171">
        <v>0</v>
      </c>
      <c r="G463" s="171">
        <v>0</v>
      </c>
      <c r="H463" s="171">
        <v>0</v>
      </c>
      <c r="I463" s="171">
        <v>0</v>
      </c>
      <c r="J463" s="171">
        <v>0</v>
      </c>
      <c r="K463" s="171">
        <v>0</v>
      </c>
      <c r="L463" s="171">
        <v>0</v>
      </c>
      <c r="M463" s="310">
        <v>0</v>
      </c>
      <c r="N463" s="357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171">
        <v>0</v>
      </c>
      <c r="V463" s="171">
        <v>0</v>
      </c>
      <c r="W463" s="171">
        <v>0</v>
      </c>
      <c r="X463" s="171">
        <v>0</v>
      </c>
      <c r="Y463" s="171">
        <v>0</v>
      </c>
      <c r="Z463" s="171">
        <v>0</v>
      </c>
      <c r="AA463" s="171">
        <v>0</v>
      </c>
      <c r="AB463" s="171">
        <v>0</v>
      </c>
      <c r="AC463" s="171">
        <v>0</v>
      </c>
      <c r="AD463" s="171">
        <v>0</v>
      </c>
      <c r="AE463" s="171">
        <v>0</v>
      </c>
      <c r="AF463" s="171">
        <v>0</v>
      </c>
      <c r="AG463" s="171">
        <v>0</v>
      </c>
      <c r="AH463" s="171">
        <v>0</v>
      </c>
      <c r="AI463" s="171">
        <v>0</v>
      </c>
      <c r="AJ463" s="171">
        <v>0</v>
      </c>
      <c r="AK463" s="171">
        <v>0</v>
      </c>
      <c r="AL463" s="171">
        <v>0</v>
      </c>
      <c r="AM463" s="171">
        <v>0</v>
      </c>
      <c r="AN463" s="171">
        <v>0</v>
      </c>
    </row>
    <row r="464" spans="1:40" s="171" customFormat="1" x14ac:dyDescent="0.2">
      <c r="A464" s="128" t="s">
        <v>1191</v>
      </c>
      <c r="B464" s="171">
        <v>0</v>
      </c>
      <c r="C464" s="171">
        <v>0</v>
      </c>
      <c r="D464" s="171">
        <v>0</v>
      </c>
      <c r="E464" s="171">
        <v>0</v>
      </c>
      <c r="F464" s="171">
        <v>0</v>
      </c>
      <c r="G464" s="171">
        <v>0</v>
      </c>
      <c r="H464" s="171">
        <v>0</v>
      </c>
      <c r="I464" s="171">
        <v>0</v>
      </c>
      <c r="J464" s="171">
        <v>0</v>
      </c>
      <c r="K464" s="171">
        <v>0</v>
      </c>
      <c r="L464" s="171">
        <v>0</v>
      </c>
      <c r="M464" s="310">
        <v>0</v>
      </c>
      <c r="N464" s="357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171">
        <v>0</v>
      </c>
      <c r="V464" s="171">
        <v>0</v>
      </c>
      <c r="W464" s="171">
        <v>0</v>
      </c>
      <c r="X464" s="171">
        <v>0</v>
      </c>
      <c r="Y464" s="171">
        <v>0</v>
      </c>
      <c r="Z464" s="171">
        <v>0</v>
      </c>
      <c r="AA464" s="171">
        <v>0</v>
      </c>
      <c r="AB464" s="171">
        <v>0</v>
      </c>
      <c r="AC464" s="171">
        <v>0</v>
      </c>
      <c r="AD464" s="171">
        <v>0</v>
      </c>
      <c r="AE464" s="171">
        <v>0</v>
      </c>
      <c r="AF464" s="171">
        <v>0</v>
      </c>
      <c r="AG464" s="171">
        <v>0</v>
      </c>
      <c r="AH464" s="171">
        <v>0</v>
      </c>
      <c r="AI464" s="171">
        <v>0</v>
      </c>
      <c r="AJ464" s="171">
        <v>0</v>
      </c>
      <c r="AK464" s="171">
        <v>0</v>
      </c>
      <c r="AL464" s="171">
        <v>0</v>
      </c>
      <c r="AM464" s="171">
        <v>0</v>
      </c>
      <c r="AN464" s="171">
        <v>0</v>
      </c>
    </row>
    <row r="465" spans="1:40" s="171" customFormat="1" x14ac:dyDescent="0.2">
      <c r="A465" s="128" t="s">
        <v>1192</v>
      </c>
      <c r="B465" s="171">
        <v>0</v>
      </c>
      <c r="C465" s="171">
        <v>0</v>
      </c>
      <c r="D465" s="171">
        <v>0</v>
      </c>
      <c r="E465" s="171">
        <v>0</v>
      </c>
      <c r="F465" s="171">
        <v>0</v>
      </c>
      <c r="G465" s="171">
        <v>0</v>
      </c>
      <c r="H465" s="171">
        <v>0</v>
      </c>
      <c r="I465" s="171">
        <v>0</v>
      </c>
      <c r="J465" s="171">
        <v>0</v>
      </c>
      <c r="K465" s="171">
        <v>0</v>
      </c>
      <c r="L465" s="171">
        <v>0</v>
      </c>
      <c r="M465" s="310">
        <v>0</v>
      </c>
      <c r="N465" s="357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171">
        <v>0</v>
      </c>
      <c r="V465" s="171">
        <v>0</v>
      </c>
      <c r="W465" s="171">
        <v>0</v>
      </c>
      <c r="X465" s="171">
        <v>0</v>
      </c>
      <c r="Y465" s="171">
        <v>0</v>
      </c>
      <c r="Z465" s="171">
        <v>0</v>
      </c>
      <c r="AA465" s="171">
        <v>0</v>
      </c>
      <c r="AB465" s="171">
        <v>0</v>
      </c>
      <c r="AC465" s="171">
        <v>0</v>
      </c>
      <c r="AD465" s="171">
        <v>0</v>
      </c>
      <c r="AE465" s="171">
        <v>0</v>
      </c>
      <c r="AF465" s="171">
        <v>0</v>
      </c>
      <c r="AG465" s="171">
        <v>0</v>
      </c>
      <c r="AH465" s="171">
        <v>0</v>
      </c>
      <c r="AI465" s="171">
        <v>0</v>
      </c>
      <c r="AJ465" s="171">
        <v>0</v>
      </c>
      <c r="AK465" s="171">
        <v>0</v>
      </c>
      <c r="AL465" s="171">
        <v>0</v>
      </c>
      <c r="AM465" s="171">
        <v>0</v>
      </c>
      <c r="AN465" s="171">
        <v>0</v>
      </c>
    </row>
    <row r="466" spans="1:40" x14ac:dyDescent="0.2">
      <c r="A466" s="27" t="s">
        <v>1193</v>
      </c>
      <c r="B466" s="164">
        <v>0</v>
      </c>
      <c r="C466" s="164">
        <v>0</v>
      </c>
      <c r="D466" s="164">
        <v>0</v>
      </c>
      <c r="E466" s="164">
        <v>0</v>
      </c>
      <c r="F466" s="164">
        <v>0</v>
      </c>
      <c r="G466" s="164">
        <v>0</v>
      </c>
      <c r="H466" s="164">
        <v>0</v>
      </c>
      <c r="I466" s="164">
        <v>0</v>
      </c>
      <c r="J466" s="164">
        <v>0</v>
      </c>
      <c r="K466" s="164">
        <v>0</v>
      </c>
      <c r="L466" s="164">
        <v>0</v>
      </c>
      <c r="M466" s="301">
        <v>0</v>
      </c>
      <c r="N466" s="357">
        <v>0</v>
      </c>
      <c r="O466" s="164">
        <v>0</v>
      </c>
      <c r="P466" s="164">
        <v>0</v>
      </c>
      <c r="Q466" s="164">
        <v>0</v>
      </c>
      <c r="R466" s="164">
        <v>0</v>
      </c>
      <c r="S466" s="164">
        <v>0</v>
      </c>
      <c r="T466" s="164">
        <v>0</v>
      </c>
      <c r="U466" s="164">
        <v>0</v>
      </c>
      <c r="V466" s="164">
        <v>0</v>
      </c>
      <c r="W466" s="164">
        <v>0</v>
      </c>
      <c r="X466" s="164">
        <v>0</v>
      </c>
      <c r="Y466" s="164">
        <v>0</v>
      </c>
      <c r="Z466" s="164">
        <v>0</v>
      </c>
      <c r="AA466" s="164">
        <v>0</v>
      </c>
      <c r="AB466" s="164">
        <v>0</v>
      </c>
      <c r="AC466" s="164">
        <v>0</v>
      </c>
      <c r="AD466" s="164">
        <v>0</v>
      </c>
      <c r="AE466" s="164">
        <v>0</v>
      </c>
      <c r="AF466" s="164">
        <v>0</v>
      </c>
      <c r="AG466" s="164">
        <v>0</v>
      </c>
      <c r="AH466" s="164">
        <v>0</v>
      </c>
      <c r="AI466" s="164">
        <v>0</v>
      </c>
      <c r="AJ466" s="164">
        <v>0</v>
      </c>
      <c r="AK466" s="164">
        <v>0</v>
      </c>
      <c r="AL466" s="164">
        <v>0</v>
      </c>
      <c r="AM466" s="164">
        <v>0</v>
      </c>
      <c r="AN466" s="164">
        <v>0</v>
      </c>
    </row>
    <row r="467" spans="1:40" x14ac:dyDescent="0.2">
      <c r="A467" s="27" t="s">
        <v>1194</v>
      </c>
      <c r="N467" s="357"/>
    </row>
    <row r="468" spans="1:40" x14ac:dyDescent="0.2">
      <c r="A468" s="27" t="s">
        <v>1195</v>
      </c>
      <c r="N468" s="357"/>
    </row>
    <row r="469" spans="1:40" x14ac:dyDescent="0.2">
      <c r="A469" s="27" t="s">
        <v>1196</v>
      </c>
      <c r="N469" s="357"/>
    </row>
    <row r="470" spans="1:40" s="171" customFormat="1" ht="10.8" thickBot="1" x14ac:dyDescent="0.25">
      <c r="A470" s="175" t="s">
        <v>1197</v>
      </c>
      <c r="B470" s="171">
        <v>0</v>
      </c>
      <c r="C470" s="171">
        <v>0</v>
      </c>
      <c r="D470" s="171">
        <v>0</v>
      </c>
      <c r="E470" s="171">
        <v>0</v>
      </c>
      <c r="F470" s="171">
        <v>0</v>
      </c>
      <c r="G470" s="171">
        <v>0</v>
      </c>
      <c r="H470" s="171">
        <v>0</v>
      </c>
      <c r="I470" s="171">
        <v>0</v>
      </c>
      <c r="J470" s="171">
        <v>0</v>
      </c>
      <c r="K470" s="171">
        <v>0</v>
      </c>
      <c r="L470" s="171">
        <v>0</v>
      </c>
      <c r="M470" s="310">
        <v>0</v>
      </c>
      <c r="N470" s="357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171">
        <v>0</v>
      </c>
      <c r="V470" s="171">
        <v>0</v>
      </c>
      <c r="W470" s="171">
        <v>0</v>
      </c>
      <c r="X470" s="171">
        <v>0</v>
      </c>
      <c r="Y470" s="171">
        <v>0</v>
      </c>
      <c r="Z470" s="171">
        <v>0</v>
      </c>
      <c r="AA470" s="171">
        <v>0</v>
      </c>
      <c r="AB470" s="171">
        <v>0</v>
      </c>
      <c r="AC470" s="171">
        <v>0</v>
      </c>
      <c r="AD470" s="171">
        <v>0</v>
      </c>
      <c r="AE470" s="171">
        <v>0</v>
      </c>
      <c r="AF470" s="171">
        <v>0</v>
      </c>
      <c r="AG470" s="171">
        <v>0</v>
      </c>
      <c r="AH470" s="171">
        <v>0</v>
      </c>
      <c r="AI470" s="171">
        <v>0</v>
      </c>
      <c r="AJ470" s="171">
        <v>0</v>
      </c>
      <c r="AK470" s="171">
        <v>0</v>
      </c>
      <c r="AL470" s="171">
        <v>0</v>
      </c>
      <c r="AM470" s="171">
        <v>0</v>
      </c>
      <c r="AN470" s="171">
        <v>0</v>
      </c>
    </row>
    <row r="471" spans="1:40" s="171" customFormat="1" x14ac:dyDescent="0.2">
      <c r="A471" s="128" t="s">
        <v>1198</v>
      </c>
      <c r="B471" s="171">
        <v>0</v>
      </c>
      <c r="C471" s="171">
        <v>0</v>
      </c>
      <c r="D471" s="171">
        <v>0</v>
      </c>
      <c r="E471" s="171">
        <v>0</v>
      </c>
      <c r="F471" s="171">
        <v>0</v>
      </c>
      <c r="G471" s="171">
        <v>0</v>
      </c>
      <c r="H471" s="171">
        <v>0</v>
      </c>
      <c r="I471" s="171">
        <v>0</v>
      </c>
      <c r="J471" s="171">
        <v>0</v>
      </c>
      <c r="K471" s="171">
        <v>0</v>
      </c>
      <c r="L471" s="171">
        <v>0</v>
      </c>
      <c r="M471" s="310">
        <v>0</v>
      </c>
      <c r="N471" s="357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171">
        <v>0</v>
      </c>
      <c r="V471" s="171">
        <v>0</v>
      </c>
      <c r="W471" s="171">
        <v>0</v>
      </c>
      <c r="X471" s="171">
        <v>0</v>
      </c>
      <c r="Y471" s="171">
        <v>0</v>
      </c>
      <c r="Z471" s="171">
        <v>0</v>
      </c>
      <c r="AA471" s="171">
        <v>0</v>
      </c>
      <c r="AB471" s="171">
        <v>0</v>
      </c>
      <c r="AC471" s="171">
        <v>0</v>
      </c>
      <c r="AD471" s="171">
        <v>0</v>
      </c>
      <c r="AE471" s="171">
        <v>0</v>
      </c>
      <c r="AF471" s="171">
        <v>0</v>
      </c>
      <c r="AG471" s="171">
        <v>0</v>
      </c>
      <c r="AH471" s="171">
        <v>0</v>
      </c>
      <c r="AI471" s="171">
        <v>0</v>
      </c>
      <c r="AJ471" s="171">
        <v>0</v>
      </c>
      <c r="AK471" s="171">
        <v>0</v>
      </c>
      <c r="AL471" s="171">
        <v>0</v>
      </c>
      <c r="AM471" s="171">
        <v>0</v>
      </c>
      <c r="AN471" s="171">
        <v>0</v>
      </c>
    </row>
    <row r="472" spans="1:40" s="171" customFormat="1" x14ac:dyDescent="0.2">
      <c r="A472" s="128" t="s">
        <v>1199</v>
      </c>
      <c r="B472" s="171">
        <v>0</v>
      </c>
      <c r="C472" s="171">
        <v>0</v>
      </c>
      <c r="D472" s="171">
        <v>0</v>
      </c>
      <c r="E472" s="171">
        <v>0</v>
      </c>
      <c r="F472" s="171">
        <v>0</v>
      </c>
      <c r="G472" s="171">
        <v>0</v>
      </c>
      <c r="H472" s="171">
        <v>0</v>
      </c>
      <c r="I472" s="171">
        <v>0</v>
      </c>
      <c r="J472" s="171">
        <v>0</v>
      </c>
      <c r="K472" s="171">
        <v>0</v>
      </c>
      <c r="L472" s="171">
        <v>0</v>
      </c>
      <c r="M472" s="310">
        <v>0</v>
      </c>
      <c r="N472" s="357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171">
        <v>0</v>
      </c>
      <c r="V472" s="171">
        <v>0</v>
      </c>
      <c r="W472" s="171">
        <v>0</v>
      </c>
      <c r="X472" s="171">
        <v>0</v>
      </c>
      <c r="Y472" s="171">
        <v>0</v>
      </c>
      <c r="Z472" s="171">
        <v>0</v>
      </c>
      <c r="AA472" s="171">
        <v>0</v>
      </c>
      <c r="AB472" s="171">
        <v>0</v>
      </c>
      <c r="AC472" s="171">
        <v>0</v>
      </c>
      <c r="AD472" s="171">
        <v>0</v>
      </c>
      <c r="AE472" s="171">
        <v>0</v>
      </c>
      <c r="AF472" s="171">
        <v>0</v>
      </c>
      <c r="AG472" s="171">
        <v>0</v>
      </c>
      <c r="AH472" s="171">
        <v>0</v>
      </c>
      <c r="AI472" s="171">
        <v>0</v>
      </c>
      <c r="AJ472" s="171">
        <v>0</v>
      </c>
      <c r="AK472" s="171">
        <v>0</v>
      </c>
      <c r="AL472" s="171">
        <v>0</v>
      </c>
      <c r="AM472" s="171">
        <v>0</v>
      </c>
      <c r="AN472" s="171">
        <v>0</v>
      </c>
    </row>
    <row r="473" spans="1:40" s="171" customFormat="1" x14ac:dyDescent="0.2">
      <c r="A473" s="128" t="s">
        <v>1200</v>
      </c>
      <c r="B473" s="171">
        <v>0</v>
      </c>
      <c r="C473" s="171">
        <v>0</v>
      </c>
      <c r="D473" s="171">
        <v>0</v>
      </c>
      <c r="E473" s="171">
        <v>0</v>
      </c>
      <c r="F473" s="171">
        <v>0</v>
      </c>
      <c r="G473" s="171">
        <v>0</v>
      </c>
      <c r="H473" s="171">
        <v>0</v>
      </c>
      <c r="I473" s="171">
        <v>0</v>
      </c>
      <c r="J473" s="171">
        <v>0</v>
      </c>
      <c r="K473" s="171">
        <v>0</v>
      </c>
      <c r="L473" s="171">
        <v>0</v>
      </c>
      <c r="M473" s="310">
        <v>0</v>
      </c>
      <c r="N473" s="357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171">
        <v>0</v>
      </c>
      <c r="V473" s="171">
        <v>0</v>
      </c>
      <c r="W473" s="171">
        <v>0</v>
      </c>
      <c r="X473" s="171">
        <v>0</v>
      </c>
      <c r="Y473" s="171">
        <v>0</v>
      </c>
      <c r="Z473" s="171">
        <v>0</v>
      </c>
      <c r="AA473" s="171">
        <v>0</v>
      </c>
      <c r="AB473" s="171">
        <v>0</v>
      </c>
      <c r="AC473" s="171">
        <v>0</v>
      </c>
      <c r="AD473" s="171">
        <v>0</v>
      </c>
      <c r="AE473" s="171">
        <v>0</v>
      </c>
      <c r="AF473" s="171">
        <v>0</v>
      </c>
      <c r="AG473" s="171">
        <v>0</v>
      </c>
      <c r="AH473" s="171">
        <v>0</v>
      </c>
      <c r="AI473" s="171">
        <v>0</v>
      </c>
      <c r="AJ473" s="171">
        <v>0</v>
      </c>
      <c r="AK473" s="171">
        <v>0</v>
      </c>
      <c r="AL473" s="171">
        <v>0</v>
      </c>
      <c r="AM473" s="171">
        <v>0</v>
      </c>
      <c r="AN473" s="171">
        <v>0</v>
      </c>
    </row>
    <row r="474" spans="1:40" s="171" customFormat="1" x14ac:dyDescent="0.2">
      <c r="A474" s="128" t="s">
        <v>1201</v>
      </c>
      <c r="B474" s="171">
        <v>0</v>
      </c>
      <c r="C474" s="171">
        <v>0</v>
      </c>
      <c r="D474" s="171">
        <v>0</v>
      </c>
      <c r="E474" s="171">
        <v>0</v>
      </c>
      <c r="F474" s="171">
        <v>0</v>
      </c>
      <c r="G474" s="171">
        <v>0</v>
      </c>
      <c r="H474" s="171">
        <v>0</v>
      </c>
      <c r="I474" s="171">
        <v>0</v>
      </c>
      <c r="J474" s="171">
        <v>0</v>
      </c>
      <c r="K474" s="171">
        <v>0</v>
      </c>
      <c r="L474" s="171">
        <v>0</v>
      </c>
      <c r="M474" s="310">
        <v>0</v>
      </c>
      <c r="N474" s="357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171">
        <v>0</v>
      </c>
      <c r="V474" s="171">
        <v>0</v>
      </c>
      <c r="W474" s="171">
        <v>0</v>
      </c>
      <c r="X474" s="171">
        <v>0</v>
      </c>
      <c r="Y474" s="171">
        <v>0</v>
      </c>
      <c r="Z474" s="171">
        <v>0</v>
      </c>
      <c r="AA474" s="171">
        <v>0</v>
      </c>
      <c r="AB474" s="171">
        <v>0</v>
      </c>
      <c r="AC474" s="171">
        <v>0</v>
      </c>
      <c r="AD474" s="171">
        <v>0</v>
      </c>
      <c r="AE474" s="171">
        <v>0</v>
      </c>
      <c r="AF474" s="171">
        <v>0</v>
      </c>
      <c r="AG474" s="171">
        <v>0</v>
      </c>
      <c r="AH474" s="171">
        <v>0</v>
      </c>
      <c r="AI474" s="171">
        <v>0</v>
      </c>
      <c r="AJ474" s="171">
        <v>0</v>
      </c>
      <c r="AK474" s="171">
        <v>0</v>
      </c>
      <c r="AL474" s="171">
        <v>0</v>
      </c>
      <c r="AM474" s="171">
        <v>0</v>
      </c>
      <c r="AN474" s="171">
        <v>0</v>
      </c>
    </row>
    <row r="475" spans="1:40" s="171" customFormat="1" x14ac:dyDescent="0.2">
      <c r="A475" s="128" t="s">
        <v>1202</v>
      </c>
      <c r="B475" s="171">
        <v>0</v>
      </c>
      <c r="C475" s="171">
        <v>0</v>
      </c>
      <c r="D475" s="171">
        <v>0</v>
      </c>
      <c r="E475" s="171">
        <v>0</v>
      </c>
      <c r="F475" s="171">
        <v>0</v>
      </c>
      <c r="G475" s="171">
        <v>0</v>
      </c>
      <c r="H475" s="171">
        <v>0</v>
      </c>
      <c r="I475" s="171">
        <v>0</v>
      </c>
      <c r="J475" s="171">
        <v>0</v>
      </c>
      <c r="K475" s="171">
        <v>0</v>
      </c>
      <c r="L475" s="171">
        <v>0</v>
      </c>
      <c r="M475" s="310">
        <v>0</v>
      </c>
      <c r="N475" s="357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171">
        <v>0</v>
      </c>
      <c r="V475" s="171">
        <v>0</v>
      </c>
      <c r="W475" s="171">
        <v>0</v>
      </c>
      <c r="X475" s="171">
        <v>0</v>
      </c>
      <c r="Y475" s="171">
        <v>0</v>
      </c>
      <c r="Z475" s="171">
        <v>0</v>
      </c>
      <c r="AA475" s="171">
        <v>0</v>
      </c>
      <c r="AB475" s="171">
        <v>0</v>
      </c>
      <c r="AC475" s="171">
        <v>0</v>
      </c>
      <c r="AD475" s="171">
        <v>0</v>
      </c>
      <c r="AE475" s="171">
        <v>0</v>
      </c>
      <c r="AF475" s="171">
        <v>0</v>
      </c>
      <c r="AG475" s="171">
        <v>0</v>
      </c>
      <c r="AH475" s="171">
        <v>0</v>
      </c>
      <c r="AI475" s="171">
        <v>0</v>
      </c>
      <c r="AJ475" s="171">
        <v>0</v>
      </c>
      <c r="AK475" s="171">
        <v>0</v>
      </c>
      <c r="AL475" s="171">
        <v>0</v>
      </c>
      <c r="AM475" s="171">
        <v>0</v>
      </c>
      <c r="AN475" s="171">
        <v>0</v>
      </c>
    </row>
    <row r="476" spans="1:40" s="171" customFormat="1" x14ac:dyDescent="0.2">
      <c r="A476" s="128" t="s">
        <v>1203</v>
      </c>
      <c r="B476" s="171">
        <v>0</v>
      </c>
      <c r="C476" s="171">
        <v>0</v>
      </c>
      <c r="D476" s="171">
        <v>0</v>
      </c>
      <c r="E476" s="171">
        <v>0</v>
      </c>
      <c r="F476" s="171">
        <v>0</v>
      </c>
      <c r="G476" s="171">
        <v>0</v>
      </c>
      <c r="H476" s="171">
        <v>0</v>
      </c>
      <c r="I476" s="171">
        <v>0</v>
      </c>
      <c r="J476" s="171">
        <v>0</v>
      </c>
      <c r="K476" s="171">
        <v>0</v>
      </c>
      <c r="L476" s="171">
        <v>0</v>
      </c>
      <c r="M476" s="310">
        <v>0</v>
      </c>
      <c r="N476" s="357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171">
        <v>0</v>
      </c>
      <c r="V476" s="171">
        <v>0</v>
      </c>
      <c r="W476" s="171">
        <v>0</v>
      </c>
      <c r="X476" s="171">
        <v>0</v>
      </c>
      <c r="Y476" s="171">
        <v>0</v>
      </c>
      <c r="Z476" s="171">
        <v>0</v>
      </c>
      <c r="AA476" s="171">
        <v>0</v>
      </c>
      <c r="AB476" s="171">
        <v>0</v>
      </c>
      <c r="AC476" s="171">
        <v>0</v>
      </c>
      <c r="AD476" s="171">
        <v>0</v>
      </c>
      <c r="AE476" s="171">
        <v>0</v>
      </c>
      <c r="AF476" s="171">
        <v>0</v>
      </c>
      <c r="AG476" s="171">
        <v>0</v>
      </c>
      <c r="AH476" s="171">
        <v>0</v>
      </c>
      <c r="AI476" s="171">
        <v>0</v>
      </c>
      <c r="AJ476" s="171">
        <v>0</v>
      </c>
      <c r="AK476" s="171">
        <v>0</v>
      </c>
      <c r="AL476" s="171">
        <v>0</v>
      </c>
      <c r="AM476" s="171">
        <v>0</v>
      </c>
      <c r="AN476" s="171">
        <v>0</v>
      </c>
    </row>
    <row r="477" spans="1:40" s="171" customFormat="1" x14ac:dyDescent="0.2">
      <c r="A477" s="128" t="s">
        <v>1204</v>
      </c>
      <c r="B477" s="171">
        <v>0</v>
      </c>
      <c r="C477" s="171">
        <v>0</v>
      </c>
      <c r="D477" s="171">
        <v>0</v>
      </c>
      <c r="E477" s="171">
        <v>0</v>
      </c>
      <c r="F477" s="171">
        <v>0</v>
      </c>
      <c r="G477" s="171">
        <v>0</v>
      </c>
      <c r="H477" s="171">
        <v>0</v>
      </c>
      <c r="I477" s="171">
        <v>0</v>
      </c>
      <c r="J477" s="171">
        <v>0</v>
      </c>
      <c r="K477" s="171">
        <v>0</v>
      </c>
      <c r="L477" s="171">
        <v>0</v>
      </c>
      <c r="M477" s="310">
        <v>0</v>
      </c>
      <c r="N477" s="357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171">
        <v>0</v>
      </c>
      <c r="V477" s="171">
        <v>0</v>
      </c>
      <c r="W477" s="171">
        <v>0</v>
      </c>
      <c r="X477" s="171">
        <v>0</v>
      </c>
      <c r="Y477" s="171">
        <v>0</v>
      </c>
      <c r="Z477" s="171">
        <v>0</v>
      </c>
      <c r="AA477" s="171">
        <v>0</v>
      </c>
      <c r="AB477" s="171">
        <v>0</v>
      </c>
      <c r="AC477" s="171">
        <v>0</v>
      </c>
      <c r="AD477" s="171">
        <v>0</v>
      </c>
      <c r="AE477" s="171">
        <v>0</v>
      </c>
      <c r="AF477" s="171">
        <v>0</v>
      </c>
      <c r="AG477" s="171">
        <v>0</v>
      </c>
      <c r="AH477" s="171">
        <v>0</v>
      </c>
      <c r="AI477" s="171">
        <v>0</v>
      </c>
      <c r="AJ477" s="171">
        <v>0</v>
      </c>
      <c r="AK477" s="171">
        <v>0</v>
      </c>
      <c r="AL477" s="171">
        <v>0</v>
      </c>
      <c r="AM477" s="171">
        <v>0</v>
      </c>
      <c r="AN477" s="171">
        <v>0</v>
      </c>
    </row>
    <row r="478" spans="1:40" s="171" customFormat="1" x14ac:dyDescent="0.2">
      <c r="A478" s="128" t="s">
        <v>1205</v>
      </c>
      <c r="B478" s="171">
        <v>0</v>
      </c>
      <c r="C478" s="171">
        <v>0</v>
      </c>
      <c r="D478" s="171">
        <v>0</v>
      </c>
      <c r="E478" s="171">
        <v>0</v>
      </c>
      <c r="F478" s="171">
        <v>0</v>
      </c>
      <c r="G478" s="171">
        <v>0</v>
      </c>
      <c r="H478" s="171">
        <v>0</v>
      </c>
      <c r="I478" s="171">
        <v>0</v>
      </c>
      <c r="J478" s="171">
        <v>0</v>
      </c>
      <c r="K478" s="171">
        <v>0</v>
      </c>
      <c r="L478" s="171">
        <v>0</v>
      </c>
      <c r="M478" s="310">
        <v>0</v>
      </c>
      <c r="N478" s="357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171">
        <v>0</v>
      </c>
      <c r="V478" s="171">
        <v>0</v>
      </c>
      <c r="W478" s="171">
        <v>0</v>
      </c>
      <c r="X478" s="171">
        <v>0</v>
      </c>
      <c r="Y478" s="171">
        <v>0</v>
      </c>
      <c r="Z478" s="171">
        <v>0</v>
      </c>
      <c r="AA478" s="171">
        <v>0</v>
      </c>
      <c r="AB478" s="171">
        <v>0</v>
      </c>
      <c r="AC478" s="171">
        <v>0</v>
      </c>
      <c r="AD478" s="171">
        <v>0</v>
      </c>
      <c r="AE478" s="171">
        <v>0</v>
      </c>
      <c r="AF478" s="171">
        <v>0</v>
      </c>
      <c r="AG478" s="171">
        <v>0</v>
      </c>
      <c r="AH478" s="171">
        <v>0</v>
      </c>
      <c r="AI478" s="171">
        <v>0</v>
      </c>
      <c r="AJ478" s="171">
        <v>0</v>
      </c>
      <c r="AK478" s="171">
        <v>0</v>
      </c>
      <c r="AL478" s="171">
        <v>0</v>
      </c>
      <c r="AM478" s="171">
        <v>0</v>
      </c>
      <c r="AN478" s="171">
        <v>0</v>
      </c>
    </row>
    <row r="479" spans="1:40" s="171" customFormat="1" x14ac:dyDescent="0.2">
      <c r="A479" s="128" t="s">
        <v>1206</v>
      </c>
      <c r="B479" s="171">
        <v>0</v>
      </c>
      <c r="C479" s="171">
        <v>0</v>
      </c>
      <c r="D479" s="171">
        <v>0</v>
      </c>
      <c r="E479" s="171">
        <v>0</v>
      </c>
      <c r="F479" s="171">
        <v>0</v>
      </c>
      <c r="G479" s="171">
        <v>0</v>
      </c>
      <c r="H479" s="171">
        <v>0</v>
      </c>
      <c r="I479" s="171">
        <v>0</v>
      </c>
      <c r="J479" s="171">
        <v>0</v>
      </c>
      <c r="K479" s="171">
        <v>0</v>
      </c>
      <c r="L479" s="171">
        <v>0</v>
      </c>
      <c r="M479" s="310">
        <v>0</v>
      </c>
      <c r="N479" s="357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171">
        <v>0</v>
      </c>
      <c r="V479" s="171">
        <v>0</v>
      </c>
      <c r="W479" s="171">
        <v>0</v>
      </c>
      <c r="X479" s="171">
        <v>0</v>
      </c>
      <c r="Y479" s="171">
        <v>0</v>
      </c>
      <c r="Z479" s="171">
        <v>0</v>
      </c>
      <c r="AA479" s="171">
        <v>0</v>
      </c>
      <c r="AB479" s="171">
        <v>0</v>
      </c>
      <c r="AC479" s="171">
        <v>0</v>
      </c>
      <c r="AD479" s="171">
        <v>0</v>
      </c>
      <c r="AE479" s="171">
        <v>0</v>
      </c>
      <c r="AF479" s="171">
        <v>0</v>
      </c>
      <c r="AG479" s="171">
        <v>0</v>
      </c>
      <c r="AH479" s="171">
        <v>0</v>
      </c>
      <c r="AI479" s="171">
        <v>0</v>
      </c>
      <c r="AJ479" s="171">
        <v>0</v>
      </c>
      <c r="AK479" s="171">
        <v>0</v>
      </c>
      <c r="AL479" s="171">
        <v>0</v>
      </c>
      <c r="AM479" s="171">
        <v>0</v>
      </c>
      <c r="AN479" s="171">
        <v>0</v>
      </c>
    </row>
    <row r="480" spans="1:40" s="171" customFormat="1" x14ac:dyDescent="0.2">
      <c r="A480" s="128" t="s">
        <v>1207</v>
      </c>
      <c r="B480" s="171">
        <v>0</v>
      </c>
      <c r="C480" s="171">
        <v>0</v>
      </c>
      <c r="D480" s="171">
        <v>0</v>
      </c>
      <c r="E480" s="171">
        <v>0</v>
      </c>
      <c r="F480" s="171">
        <v>0</v>
      </c>
      <c r="G480" s="171">
        <v>0</v>
      </c>
      <c r="H480" s="171">
        <v>0</v>
      </c>
      <c r="I480" s="171">
        <v>0</v>
      </c>
      <c r="J480" s="171">
        <v>0</v>
      </c>
      <c r="K480" s="171">
        <v>0</v>
      </c>
      <c r="L480" s="171">
        <v>0</v>
      </c>
      <c r="M480" s="310">
        <v>0</v>
      </c>
      <c r="N480" s="357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171">
        <v>0</v>
      </c>
      <c r="V480" s="171">
        <v>0</v>
      </c>
      <c r="W480" s="171">
        <v>0</v>
      </c>
      <c r="X480" s="171">
        <v>0</v>
      </c>
      <c r="Y480" s="171">
        <v>0</v>
      </c>
      <c r="Z480" s="171">
        <v>0</v>
      </c>
      <c r="AA480" s="171">
        <v>0</v>
      </c>
      <c r="AB480" s="171">
        <v>0</v>
      </c>
      <c r="AC480" s="171">
        <v>0</v>
      </c>
      <c r="AD480" s="171">
        <v>0</v>
      </c>
      <c r="AE480" s="171">
        <v>0</v>
      </c>
      <c r="AF480" s="171">
        <v>0</v>
      </c>
      <c r="AG480" s="171">
        <v>0</v>
      </c>
      <c r="AH480" s="171">
        <v>0</v>
      </c>
      <c r="AI480" s="171">
        <v>0</v>
      </c>
      <c r="AJ480" s="171">
        <v>0</v>
      </c>
      <c r="AK480" s="171">
        <v>0</v>
      </c>
      <c r="AL480" s="171">
        <v>0</v>
      </c>
      <c r="AM480" s="171">
        <v>0</v>
      </c>
      <c r="AN480" s="171">
        <v>0</v>
      </c>
    </row>
    <row r="481" spans="1:40" s="171" customFormat="1" x14ac:dyDescent="0.2">
      <c r="A481" s="128" t="s">
        <v>1208</v>
      </c>
      <c r="B481" s="171">
        <v>0</v>
      </c>
      <c r="C481" s="171">
        <v>0</v>
      </c>
      <c r="D481" s="171">
        <v>0</v>
      </c>
      <c r="E481" s="171">
        <v>0</v>
      </c>
      <c r="F481" s="171">
        <v>0</v>
      </c>
      <c r="G481" s="171">
        <v>0</v>
      </c>
      <c r="H481" s="171">
        <v>0</v>
      </c>
      <c r="I481" s="171">
        <v>0</v>
      </c>
      <c r="J481" s="171">
        <v>0</v>
      </c>
      <c r="K481" s="171">
        <v>0</v>
      </c>
      <c r="L481" s="171">
        <v>0</v>
      </c>
      <c r="M481" s="310">
        <v>0</v>
      </c>
      <c r="N481" s="357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171">
        <v>0</v>
      </c>
      <c r="V481" s="171">
        <v>0</v>
      </c>
      <c r="W481" s="171">
        <v>0</v>
      </c>
      <c r="X481" s="171">
        <v>0</v>
      </c>
      <c r="Y481" s="171">
        <v>0</v>
      </c>
      <c r="Z481" s="171">
        <v>0</v>
      </c>
      <c r="AA481" s="171">
        <v>0</v>
      </c>
      <c r="AB481" s="171">
        <v>0</v>
      </c>
      <c r="AC481" s="171">
        <v>0</v>
      </c>
      <c r="AD481" s="171">
        <v>0</v>
      </c>
      <c r="AE481" s="171">
        <v>0</v>
      </c>
      <c r="AF481" s="171">
        <v>0</v>
      </c>
      <c r="AG481" s="171">
        <v>0</v>
      </c>
      <c r="AH481" s="171">
        <v>0</v>
      </c>
      <c r="AI481" s="171">
        <v>0</v>
      </c>
      <c r="AJ481" s="171">
        <v>0</v>
      </c>
      <c r="AK481" s="171">
        <v>0</v>
      </c>
      <c r="AL481" s="171">
        <v>0</v>
      </c>
      <c r="AM481" s="171">
        <v>0</v>
      </c>
      <c r="AN481" s="171">
        <v>0</v>
      </c>
    </row>
    <row r="482" spans="1:40" s="171" customFormat="1" x14ac:dyDescent="0.2">
      <c r="A482" s="128" t="s">
        <v>1209</v>
      </c>
      <c r="B482" s="171">
        <v>0</v>
      </c>
      <c r="C482" s="171">
        <v>0</v>
      </c>
      <c r="D482" s="171">
        <v>0</v>
      </c>
      <c r="E482" s="171">
        <v>0</v>
      </c>
      <c r="F482" s="171">
        <v>0</v>
      </c>
      <c r="G482" s="171">
        <v>0</v>
      </c>
      <c r="H482" s="171">
        <v>0</v>
      </c>
      <c r="I482" s="171">
        <v>0</v>
      </c>
      <c r="J482" s="171">
        <v>0</v>
      </c>
      <c r="K482" s="171">
        <v>0</v>
      </c>
      <c r="L482" s="171">
        <v>0</v>
      </c>
      <c r="M482" s="310">
        <v>0</v>
      </c>
      <c r="N482" s="357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171">
        <v>0</v>
      </c>
      <c r="V482" s="171">
        <v>0</v>
      </c>
      <c r="W482" s="171">
        <v>0</v>
      </c>
      <c r="X482" s="171">
        <v>0</v>
      </c>
      <c r="Y482" s="171">
        <v>0</v>
      </c>
      <c r="Z482" s="171">
        <v>0</v>
      </c>
      <c r="AA482" s="171">
        <v>0</v>
      </c>
      <c r="AB482" s="171">
        <v>0</v>
      </c>
      <c r="AC482" s="171">
        <v>0</v>
      </c>
      <c r="AD482" s="171">
        <v>0</v>
      </c>
      <c r="AE482" s="171">
        <v>0</v>
      </c>
      <c r="AF482" s="171">
        <v>0</v>
      </c>
      <c r="AG482" s="171">
        <v>0</v>
      </c>
      <c r="AH482" s="171">
        <v>0</v>
      </c>
      <c r="AI482" s="171">
        <v>0</v>
      </c>
      <c r="AJ482" s="171">
        <v>0</v>
      </c>
      <c r="AK482" s="171">
        <v>0</v>
      </c>
      <c r="AL482" s="171">
        <v>0</v>
      </c>
      <c r="AM482" s="171">
        <v>0</v>
      </c>
      <c r="AN482" s="171">
        <v>0</v>
      </c>
    </row>
    <row r="483" spans="1:40" s="171" customFormat="1" x14ac:dyDescent="0.2">
      <c r="A483" s="128" t="s">
        <v>1210</v>
      </c>
      <c r="B483" s="171">
        <v>0</v>
      </c>
      <c r="C483" s="171">
        <v>0</v>
      </c>
      <c r="D483" s="171">
        <v>0</v>
      </c>
      <c r="E483" s="171">
        <v>0</v>
      </c>
      <c r="F483" s="171">
        <v>0</v>
      </c>
      <c r="G483" s="171">
        <v>0</v>
      </c>
      <c r="H483" s="171">
        <v>0</v>
      </c>
      <c r="I483" s="171">
        <v>0</v>
      </c>
      <c r="J483" s="171">
        <v>0</v>
      </c>
      <c r="K483" s="171">
        <v>0</v>
      </c>
      <c r="L483" s="171">
        <v>0</v>
      </c>
      <c r="M483" s="310">
        <v>0</v>
      </c>
      <c r="N483" s="357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171">
        <v>0</v>
      </c>
      <c r="V483" s="171">
        <v>0</v>
      </c>
      <c r="W483" s="171">
        <v>0</v>
      </c>
      <c r="X483" s="171">
        <v>0</v>
      </c>
      <c r="Y483" s="171">
        <v>0</v>
      </c>
      <c r="Z483" s="171">
        <v>0</v>
      </c>
      <c r="AA483" s="171">
        <v>0</v>
      </c>
      <c r="AB483" s="171">
        <v>0</v>
      </c>
      <c r="AC483" s="171">
        <v>0</v>
      </c>
      <c r="AD483" s="171">
        <v>0</v>
      </c>
      <c r="AE483" s="171">
        <v>0</v>
      </c>
      <c r="AF483" s="171">
        <v>0</v>
      </c>
      <c r="AG483" s="171">
        <v>0</v>
      </c>
      <c r="AH483" s="171">
        <v>0</v>
      </c>
      <c r="AI483" s="171">
        <v>0</v>
      </c>
      <c r="AJ483" s="171">
        <v>0</v>
      </c>
      <c r="AK483" s="171">
        <v>0</v>
      </c>
      <c r="AL483" s="171">
        <v>0</v>
      </c>
      <c r="AM483" s="171">
        <v>0</v>
      </c>
      <c r="AN483" s="171">
        <v>0</v>
      </c>
    </row>
    <row r="484" spans="1:40" s="171" customFormat="1" x14ac:dyDescent="0.2">
      <c r="A484" s="128" t="s">
        <v>1211</v>
      </c>
      <c r="B484" s="171">
        <v>0</v>
      </c>
      <c r="C484" s="171">
        <v>0</v>
      </c>
      <c r="D484" s="171">
        <v>0</v>
      </c>
      <c r="E484" s="171">
        <v>0</v>
      </c>
      <c r="F484" s="171">
        <v>0</v>
      </c>
      <c r="G484" s="171">
        <v>0</v>
      </c>
      <c r="H484" s="171">
        <v>0</v>
      </c>
      <c r="I484" s="171">
        <v>0</v>
      </c>
      <c r="J484" s="171">
        <v>0</v>
      </c>
      <c r="K484" s="171">
        <v>0</v>
      </c>
      <c r="L484" s="171">
        <v>0</v>
      </c>
      <c r="M484" s="310">
        <v>0</v>
      </c>
      <c r="N484" s="357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171">
        <v>0</v>
      </c>
      <c r="V484" s="171">
        <v>0</v>
      </c>
      <c r="W484" s="171">
        <v>0</v>
      </c>
      <c r="X484" s="171">
        <v>0</v>
      </c>
      <c r="Y484" s="171">
        <v>0</v>
      </c>
      <c r="Z484" s="171">
        <v>0</v>
      </c>
      <c r="AA484" s="171">
        <v>0</v>
      </c>
      <c r="AB484" s="171">
        <v>0</v>
      </c>
      <c r="AC484" s="171">
        <v>0</v>
      </c>
      <c r="AD484" s="171">
        <v>0</v>
      </c>
      <c r="AE484" s="171">
        <v>0</v>
      </c>
      <c r="AF484" s="171">
        <v>0</v>
      </c>
      <c r="AG484" s="171">
        <v>0</v>
      </c>
      <c r="AH484" s="171">
        <v>0</v>
      </c>
      <c r="AI484" s="171">
        <v>0</v>
      </c>
      <c r="AJ484" s="171">
        <v>0</v>
      </c>
      <c r="AK484" s="171">
        <v>0</v>
      </c>
      <c r="AL484" s="171">
        <v>0</v>
      </c>
      <c r="AM484" s="171">
        <v>0</v>
      </c>
      <c r="AN484" s="171">
        <v>0</v>
      </c>
    </row>
    <row r="485" spans="1:40" s="171" customFormat="1" x14ac:dyDescent="0.2">
      <c r="A485" s="128" t="s">
        <v>1212</v>
      </c>
      <c r="B485" s="171">
        <v>0</v>
      </c>
      <c r="C485" s="171">
        <v>0</v>
      </c>
      <c r="D485" s="171">
        <v>0</v>
      </c>
      <c r="E485" s="171">
        <v>0</v>
      </c>
      <c r="F485" s="171">
        <v>0</v>
      </c>
      <c r="G485" s="171">
        <v>0</v>
      </c>
      <c r="H485" s="171">
        <v>0</v>
      </c>
      <c r="I485" s="171">
        <v>0</v>
      </c>
      <c r="J485" s="171">
        <v>0</v>
      </c>
      <c r="K485" s="171">
        <v>0</v>
      </c>
      <c r="L485" s="171">
        <v>0</v>
      </c>
      <c r="M485" s="310">
        <v>0</v>
      </c>
      <c r="N485" s="357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171">
        <v>0</v>
      </c>
      <c r="V485" s="171">
        <v>0</v>
      </c>
      <c r="W485" s="171">
        <v>0</v>
      </c>
      <c r="X485" s="171">
        <v>0</v>
      </c>
      <c r="Y485" s="171">
        <v>0</v>
      </c>
      <c r="Z485" s="171">
        <v>0</v>
      </c>
      <c r="AA485" s="171">
        <v>0</v>
      </c>
      <c r="AB485" s="171">
        <v>0</v>
      </c>
      <c r="AC485" s="171">
        <v>0</v>
      </c>
      <c r="AD485" s="171">
        <v>0</v>
      </c>
      <c r="AE485" s="171">
        <v>0</v>
      </c>
      <c r="AF485" s="171">
        <v>0</v>
      </c>
      <c r="AG485" s="171">
        <v>0</v>
      </c>
      <c r="AH485" s="171">
        <v>0</v>
      </c>
      <c r="AI485" s="171">
        <v>0</v>
      </c>
      <c r="AJ485" s="171">
        <v>0</v>
      </c>
      <c r="AK485" s="171">
        <v>0</v>
      </c>
      <c r="AL485" s="171">
        <v>0</v>
      </c>
      <c r="AM485" s="171">
        <v>0</v>
      </c>
      <c r="AN485" s="171">
        <v>0</v>
      </c>
    </row>
    <row r="486" spans="1:40" s="171" customFormat="1" x14ac:dyDescent="0.2">
      <c r="A486" s="128" t="s">
        <v>1213</v>
      </c>
      <c r="B486" s="171">
        <v>0</v>
      </c>
      <c r="C486" s="171">
        <v>0</v>
      </c>
      <c r="D486" s="171">
        <v>0</v>
      </c>
      <c r="E486" s="171">
        <v>0</v>
      </c>
      <c r="F486" s="171">
        <v>0</v>
      </c>
      <c r="G486" s="171">
        <v>0</v>
      </c>
      <c r="H486" s="171">
        <v>0</v>
      </c>
      <c r="I486" s="171">
        <v>0</v>
      </c>
      <c r="J486" s="171">
        <v>0</v>
      </c>
      <c r="K486" s="171">
        <v>0</v>
      </c>
      <c r="L486" s="171">
        <v>0</v>
      </c>
      <c r="M486" s="310">
        <v>0</v>
      </c>
      <c r="N486" s="357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171">
        <v>0</v>
      </c>
      <c r="V486" s="171">
        <v>0</v>
      </c>
      <c r="W486" s="171">
        <v>0</v>
      </c>
      <c r="X486" s="171">
        <v>0</v>
      </c>
      <c r="Y486" s="171">
        <v>0</v>
      </c>
      <c r="Z486" s="171">
        <v>0</v>
      </c>
      <c r="AA486" s="171">
        <v>0</v>
      </c>
      <c r="AB486" s="171">
        <v>0</v>
      </c>
      <c r="AC486" s="171">
        <v>0</v>
      </c>
      <c r="AD486" s="171">
        <v>0</v>
      </c>
      <c r="AE486" s="171">
        <v>0</v>
      </c>
      <c r="AF486" s="171">
        <v>0</v>
      </c>
      <c r="AG486" s="171">
        <v>0</v>
      </c>
      <c r="AH486" s="171">
        <v>0</v>
      </c>
      <c r="AI486" s="171">
        <v>0</v>
      </c>
      <c r="AJ486" s="171">
        <v>0</v>
      </c>
      <c r="AK486" s="171">
        <v>0</v>
      </c>
      <c r="AL486" s="171">
        <v>0</v>
      </c>
      <c r="AM486" s="171">
        <v>0</v>
      </c>
      <c r="AN486" s="171">
        <v>0</v>
      </c>
    </row>
    <row r="487" spans="1:40" s="171" customFormat="1" x14ac:dyDescent="0.2">
      <c r="A487" s="128" t="s">
        <v>1214</v>
      </c>
      <c r="B487" s="171">
        <v>0</v>
      </c>
      <c r="C487" s="171">
        <v>0</v>
      </c>
      <c r="D487" s="171">
        <v>0</v>
      </c>
      <c r="E487" s="171">
        <v>0</v>
      </c>
      <c r="F487" s="171">
        <v>0</v>
      </c>
      <c r="G487" s="171">
        <v>0</v>
      </c>
      <c r="H487" s="171">
        <v>0</v>
      </c>
      <c r="I487" s="171">
        <v>0</v>
      </c>
      <c r="J487" s="171">
        <v>0</v>
      </c>
      <c r="K487" s="171">
        <v>0</v>
      </c>
      <c r="L487" s="171">
        <v>0</v>
      </c>
      <c r="M487" s="310">
        <v>0</v>
      </c>
      <c r="N487" s="357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171">
        <v>0</v>
      </c>
      <c r="V487" s="171">
        <v>0</v>
      </c>
      <c r="W487" s="171">
        <v>0</v>
      </c>
      <c r="X487" s="171">
        <v>0</v>
      </c>
      <c r="Y487" s="171">
        <v>0</v>
      </c>
      <c r="Z487" s="171">
        <v>0</v>
      </c>
      <c r="AA487" s="171">
        <v>0</v>
      </c>
      <c r="AB487" s="171">
        <v>0</v>
      </c>
      <c r="AC487" s="171">
        <v>0</v>
      </c>
      <c r="AD487" s="171">
        <v>0</v>
      </c>
      <c r="AE487" s="171">
        <v>0</v>
      </c>
      <c r="AF487" s="171">
        <v>0</v>
      </c>
      <c r="AG487" s="171">
        <v>0</v>
      </c>
      <c r="AH487" s="171">
        <v>0</v>
      </c>
      <c r="AI487" s="171">
        <v>0</v>
      </c>
      <c r="AJ487" s="171">
        <v>0</v>
      </c>
      <c r="AK487" s="171">
        <v>0</v>
      </c>
      <c r="AL487" s="171">
        <v>0</v>
      </c>
      <c r="AM487" s="171">
        <v>0</v>
      </c>
      <c r="AN487" s="171">
        <v>0</v>
      </c>
    </row>
    <row r="488" spans="1:40" s="171" customFormat="1" x14ac:dyDescent="0.2">
      <c r="A488" s="128" t="s">
        <v>1215</v>
      </c>
      <c r="B488" s="171">
        <v>0</v>
      </c>
      <c r="C488" s="171">
        <v>0</v>
      </c>
      <c r="D488" s="171">
        <v>0</v>
      </c>
      <c r="E488" s="171">
        <v>0</v>
      </c>
      <c r="F488" s="171">
        <v>0</v>
      </c>
      <c r="G488" s="171">
        <v>0</v>
      </c>
      <c r="H488" s="171">
        <v>0</v>
      </c>
      <c r="I488" s="171">
        <v>0</v>
      </c>
      <c r="J488" s="171">
        <v>0</v>
      </c>
      <c r="K488" s="171">
        <v>0</v>
      </c>
      <c r="L488" s="171">
        <v>0</v>
      </c>
      <c r="M488" s="310">
        <v>0</v>
      </c>
      <c r="N488" s="357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171">
        <v>0</v>
      </c>
      <c r="V488" s="171">
        <v>0</v>
      </c>
      <c r="W488" s="171">
        <v>0</v>
      </c>
      <c r="X488" s="171">
        <v>0</v>
      </c>
      <c r="Y488" s="171">
        <v>0</v>
      </c>
      <c r="Z488" s="171">
        <v>0</v>
      </c>
      <c r="AA488" s="171">
        <v>0</v>
      </c>
      <c r="AB488" s="171">
        <v>0</v>
      </c>
      <c r="AC488" s="171">
        <v>0</v>
      </c>
      <c r="AD488" s="171">
        <v>0</v>
      </c>
      <c r="AE488" s="171">
        <v>0</v>
      </c>
      <c r="AF488" s="171">
        <v>0</v>
      </c>
      <c r="AG488" s="171">
        <v>0</v>
      </c>
      <c r="AH488" s="171">
        <v>0</v>
      </c>
      <c r="AI488" s="171">
        <v>0</v>
      </c>
      <c r="AJ488" s="171">
        <v>0</v>
      </c>
      <c r="AK488" s="171">
        <v>0</v>
      </c>
      <c r="AL488" s="171">
        <v>0</v>
      </c>
      <c r="AM488" s="171">
        <v>0</v>
      </c>
      <c r="AN488" s="171">
        <v>0</v>
      </c>
    </row>
    <row r="489" spans="1:40" s="171" customFormat="1" x14ac:dyDescent="0.2">
      <c r="A489" s="128" t="s">
        <v>1216</v>
      </c>
      <c r="B489" s="171">
        <v>0</v>
      </c>
      <c r="C489" s="171">
        <v>0</v>
      </c>
      <c r="D489" s="171">
        <v>0</v>
      </c>
      <c r="E489" s="171">
        <v>0</v>
      </c>
      <c r="F489" s="171">
        <v>0</v>
      </c>
      <c r="G489" s="171">
        <v>0</v>
      </c>
      <c r="H489" s="171">
        <v>0</v>
      </c>
      <c r="I489" s="171">
        <v>0</v>
      </c>
      <c r="J489" s="171">
        <v>0</v>
      </c>
      <c r="K489" s="171">
        <v>0</v>
      </c>
      <c r="L489" s="171">
        <v>0</v>
      </c>
      <c r="M489" s="310">
        <v>0</v>
      </c>
      <c r="N489" s="357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171">
        <v>0</v>
      </c>
      <c r="V489" s="171">
        <v>0</v>
      </c>
      <c r="W489" s="171">
        <v>0</v>
      </c>
      <c r="X489" s="171">
        <v>0</v>
      </c>
      <c r="Y489" s="171">
        <v>0</v>
      </c>
      <c r="Z489" s="171">
        <v>0</v>
      </c>
      <c r="AA489" s="171">
        <v>0</v>
      </c>
      <c r="AB489" s="171">
        <v>0</v>
      </c>
      <c r="AC489" s="171">
        <v>0</v>
      </c>
      <c r="AD489" s="171">
        <v>0</v>
      </c>
      <c r="AE489" s="171">
        <v>0</v>
      </c>
      <c r="AF489" s="171">
        <v>0</v>
      </c>
      <c r="AG489" s="171">
        <v>0</v>
      </c>
      <c r="AH489" s="171">
        <v>0</v>
      </c>
      <c r="AI489" s="171">
        <v>0</v>
      </c>
      <c r="AJ489" s="171">
        <v>0</v>
      </c>
      <c r="AK489" s="171">
        <v>0</v>
      </c>
      <c r="AL489" s="171">
        <v>0</v>
      </c>
      <c r="AM489" s="171">
        <v>0</v>
      </c>
      <c r="AN489" s="171">
        <v>0</v>
      </c>
    </row>
    <row r="490" spans="1:40" s="171" customFormat="1" x14ac:dyDescent="0.2">
      <c r="A490" s="128" t="s">
        <v>1217</v>
      </c>
      <c r="B490" s="171">
        <v>0</v>
      </c>
      <c r="C490" s="171">
        <v>0</v>
      </c>
      <c r="D490" s="171">
        <v>0</v>
      </c>
      <c r="E490" s="171">
        <v>0</v>
      </c>
      <c r="F490" s="171">
        <v>0</v>
      </c>
      <c r="G490" s="171">
        <v>0</v>
      </c>
      <c r="H490" s="171">
        <v>0</v>
      </c>
      <c r="I490" s="171">
        <v>0</v>
      </c>
      <c r="J490" s="171">
        <v>0</v>
      </c>
      <c r="K490" s="171">
        <v>0</v>
      </c>
      <c r="L490" s="171">
        <v>0</v>
      </c>
      <c r="M490" s="310">
        <v>0</v>
      </c>
      <c r="N490" s="357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171">
        <v>0</v>
      </c>
      <c r="V490" s="171">
        <v>0</v>
      </c>
      <c r="W490" s="171">
        <v>0</v>
      </c>
      <c r="X490" s="171">
        <v>0</v>
      </c>
      <c r="Y490" s="171">
        <v>0</v>
      </c>
      <c r="Z490" s="171">
        <v>0</v>
      </c>
      <c r="AA490" s="171">
        <v>0</v>
      </c>
      <c r="AB490" s="171">
        <v>0</v>
      </c>
      <c r="AC490" s="171">
        <v>0</v>
      </c>
      <c r="AD490" s="171">
        <v>0</v>
      </c>
      <c r="AE490" s="171">
        <v>0</v>
      </c>
      <c r="AF490" s="171">
        <v>0</v>
      </c>
      <c r="AG490" s="171">
        <v>0</v>
      </c>
      <c r="AH490" s="171">
        <v>0</v>
      </c>
      <c r="AI490" s="171">
        <v>0</v>
      </c>
      <c r="AJ490" s="171">
        <v>0</v>
      </c>
      <c r="AK490" s="171">
        <v>0</v>
      </c>
      <c r="AL490" s="171">
        <v>0</v>
      </c>
      <c r="AM490" s="171">
        <v>0</v>
      </c>
      <c r="AN490" s="171">
        <v>0</v>
      </c>
    </row>
    <row r="491" spans="1:40" s="171" customFormat="1" x14ac:dyDescent="0.2">
      <c r="A491" s="128" t="s">
        <v>1218</v>
      </c>
      <c r="B491" s="171">
        <v>0</v>
      </c>
      <c r="C491" s="171">
        <v>0</v>
      </c>
      <c r="D491" s="171">
        <v>0</v>
      </c>
      <c r="E491" s="171">
        <v>0</v>
      </c>
      <c r="F491" s="171">
        <v>0</v>
      </c>
      <c r="G491" s="171">
        <v>0</v>
      </c>
      <c r="H491" s="171">
        <v>0</v>
      </c>
      <c r="I491" s="171">
        <v>0</v>
      </c>
      <c r="J491" s="171">
        <v>0</v>
      </c>
      <c r="K491" s="171">
        <v>0</v>
      </c>
      <c r="L491" s="171">
        <v>0</v>
      </c>
      <c r="M491" s="310">
        <v>0</v>
      </c>
      <c r="N491" s="357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171">
        <v>0</v>
      </c>
      <c r="V491" s="171">
        <v>0</v>
      </c>
      <c r="W491" s="171">
        <v>0</v>
      </c>
      <c r="X491" s="171">
        <v>0</v>
      </c>
      <c r="Y491" s="171">
        <v>0</v>
      </c>
      <c r="Z491" s="171">
        <v>0</v>
      </c>
      <c r="AA491" s="171">
        <v>0</v>
      </c>
      <c r="AB491" s="171">
        <v>0</v>
      </c>
      <c r="AC491" s="171">
        <v>0</v>
      </c>
      <c r="AD491" s="171">
        <v>0</v>
      </c>
      <c r="AE491" s="171">
        <v>0</v>
      </c>
      <c r="AF491" s="171">
        <v>0</v>
      </c>
      <c r="AG491" s="171">
        <v>0</v>
      </c>
      <c r="AH491" s="171">
        <v>0</v>
      </c>
      <c r="AI491" s="171">
        <v>0</v>
      </c>
      <c r="AJ491" s="171">
        <v>0</v>
      </c>
      <c r="AK491" s="171">
        <v>0</v>
      </c>
      <c r="AL491" s="171">
        <v>0</v>
      </c>
      <c r="AM491" s="171">
        <v>0</v>
      </c>
      <c r="AN491" s="171">
        <v>0</v>
      </c>
    </row>
    <row r="492" spans="1:40" s="171" customFormat="1" x14ac:dyDescent="0.2">
      <c r="A492" s="128" t="s">
        <v>1219</v>
      </c>
      <c r="B492" s="171">
        <v>0</v>
      </c>
      <c r="C492" s="171">
        <v>0</v>
      </c>
      <c r="D492" s="171">
        <v>0</v>
      </c>
      <c r="E492" s="171">
        <v>0</v>
      </c>
      <c r="F492" s="171">
        <v>0</v>
      </c>
      <c r="G492" s="171">
        <v>0</v>
      </c>
      <c r="H492" s="171">
        <v>0</v>
      </c>
      <c r="I492" s="171">
        <v>0</v>
      </c>
      <c r="J492" s="171">
        <v>0</v>
      </c>
      <c r="K492" s="171">
        <v>0</v>
      </c>
      <c r="L492" s="171">
        <v>0</v>
      </c>
      <c r="M492" s="310">
        <v>0</v>
      </c>
      <c r="N492" s="357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171">
        <v>0</v>
      </c>
      <c r="V492" s="171">
        <v>0</v>
      </c>
      <c r="W492" s="171">
        <v>0</v>
      </c>
      <c r="X492" s="171">
        <v>0</v>
      </c>
      <c r="Y492" s="171">
        <v>0</v>
      </c>
      <c r="Z492" s="171">
        <v>0</v>
      </c>
      <c r="AA492" s="171">
        <v>0</v>
      </c>
      <c r="AB492" s="171">
        <v>0</v>
      </c>
      <c r="AC492" s="171">
        <v>0</v>
      </c>
      <c r="AD492" s="171">
        <v>0</v>
      </c>
      <c r="AE492" s="171">
        <v>0</v>
      </c>
      <c r="AF492" s="171">
        <v>0</v>
      </c>
      <c r="AG492" s="171">
        <v>0</v>
      </c>
      <c r="AH492" s="171">
        <v>0</v>
      </c>
      <c r="AI492" s="171">
        <v>0</v>
      </c>
      <c r="AJ492" s="171">
        <v>0</v>
      </c>
      <c r="AK492" s="171">
        <v>0</v>
      </c>
      <c r="AL492" s="171">
        <v>0</v>
      </c>
      <c r="AM492" s="171">
        <v>0</v>
      </c>
      <c r="AN492" s="171">
        <v>0</v>
      </c>
    </row>
    <row r="493" spans="1:40" s="171" customFormat="1" x14ac:dyDescent="0.2">
      <c r="A493" s="128" t="s">
        <v>1220</v>
      </c>
      <c r="B493" s="171">
        <v>0</v>
      </c>
      <c r="C493" s="171">
        <v>0</v>
      </c>
      <c r="D493" s="171">
        <v>0</v>
      </c>
      <c r="E493" s="171">
        <v>0</v>
      </c>
      <c r="F493" s="171">
        <v>0</v>
      </c>
      <c r="G493" s="171">
        <v>0</v>
      </c>
      <c r="H493" s="171">
        <v>0</v>
      </c>
      <c r="I493" s="171">
        <v>0</v>
      </c>
      <c r="J493" s="171">
        <v>0</v>
      </c>
      <c r="K493" s="171">
        <v>0</v>
      </c>
      <c r="L493" s="171">
        <v>0</v>
      </c>
      <c r="M493" s="310">
        <v>0</v>
      </c>
      <c r="N493" s="357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171">
        <v>0</v>
      </c>
      <c r="V493" s="171">
        <v>0</v>
      </c>
      <c r="W493" s="171">
        <v>0</v>
      </c>
      <c r="X493" s="171">
        <v>0</v>
      </c>
      <c r="Y493" s="171">
        <v>0</v>
      </c>
      <c r="Z493" s="171">
        <v>0</v>
      </c>
      <c r="AA493" s="171">
        <v>0</v>
      </c>
      <c r="AB493" s="171">
        <v>0</v>
      </c>
      <c r="AC493" s="171">
        <v>0</v>
      </c>
      <c r="AD493" s="171">
        <v>0</v>
      </c>
      <c r="AE493" s="171">
        <v>0</v>
      </c>
      <c r="AF493" s="171">
        <v>0</v>
      </c>
      <c r="AG493" s="171">
        <v>0</v>
      </c>
      <c r="AH493" s="171">
        <v>0</v>
      </c>
      <c r="AI493" s="171">
        <v>0</v>
      </c>
      <c r="AJ493" s="171">
        <v>0</v>
      </c>
      <c r="AK493" s="171">
        <v>0</v>
      </c>
      <c r="AL493" s="171">
        <v>0</v>
      </c>
      <c r="AM493" s="171">
        <v>0</v>
      </c>
      <c r="AN493" s="171">
        <v>0</v>
      </c>
    </row>
    <row r="494" spans="1:40" s="171" customFormat="1" x14ac:dyDescent="0.2">
      <c r="A494" s="128" t="s">
        <v>1221</v>
      </c>
      <c r="B494" s="171">
        <v>0</v>
      </c>
      <c r="C494" s="171">
        <v>0</v>
      </c>
      <c r="D494" s="171">
        <v>0</v>
      </c>
      <c r="E494" s="171">
        <v>0</v>
      </c>
      <c r="F494" s="171">
        <v>0</v>
      </c>
      <c r="G494" s="171">
        <v>0</v>
      </c>
      <c r="H494" s="171">
        <v>0</v>
      </c>
      <c r="I494" s="171">
        <v>0</v>
      </c>
      <c r="J494" s="171">
        <v>0</v>
      </c>
      <c r="K494" s="171">
        <v>0</v>
      </c>
      <c r="L494" s="171">
        <v>0</v>
      </c>
      <c r="M494" s="310">
        <v>0</v>
      </c>
      <c r="N494" s="357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171">
        <v>0</v>
      </c>
      <c r="V494" s="171">
        <v>0</v>
      </c>
      <c r="W494" s="171">
        <v>0</v>
      </c>
      <c r="X494" s="171">
        <v>0</v>
      </c>
      <c r="Y494" s="171">
        <v>0</v>
      </c>
      <c r="Z494" s="171">
        <v>0</v>
      </c>
      <c r="AA494" s="171">
        <v>0</v>
      </c>
      <c r="AB494" s="171">
        <v>0</v>
      </c>
      <c r="AC494" s="171">
        <v>0</v>
      </c>
      <c r="AD494" s="171">
        <v>0</v>
      </c>
      <c r="AE494" s="171">
        <v>0</v>
      </c>
      <c r="AF494" s="171">
        <v>0</v>
      </c>
      <c r="AG494" s="171">
        <v>0</v>
      </c>
      <c r="AH494" s="171">
        <v>0</v>
      </c>
      <c r="AI494" s="171">
        <v>0</v>
      </c>
      <c r="AJ494" s="171">
        <v>0</v>
      </c>
      <c r="AK494" s="171">
        <v>0</v>
      </c>
      <c r="AL494" s="171">
        <v>0</v>
      </c>
      <c r="AM494" s="171">
        <v>0</v>
      </c>
      <c r="AN494" s="171">
        <v>0</v>
      </c>
    </row>
    <row r="495" spans="1:40" s="171" customFormat="1" x14ac:dyDescent="0.2">
      <c r="A495" s="128" t="s">
        <v>1222</v>
      </c>
      <c r="B495" s="171">
        <v>0</v>
      </c>
      <c r="C495" s="171">
        <v>0</v>
      </c>
      <c r="D495" s="171">
        <v>0</v>
      </c>
      <c r="E495" s="171">
        <v>0</v>
      </c>
      <c r="F495" s="171">
        <v>0</v>
      </c>
      <c r="G495" s="171">
        <v>0</v>
      </c>
      <c r="H495" s="171">
        <v>0</v>
      </c>
      <c r="I495" s="171">
        <v>0</v>
      </c>
      <c r="J495" s="171">
        <v>0</v>
      </c>
      <c r="K495" s="171">
        <v>0</v>
      </c>
      <c r="L495" s="171">
        <v>0</v>
      </c>
      <c r="M495" s="310">
        <v>0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171">
        <v>0</v>
      </c>
      <c r="V495" s="171">
        <v>0</v>
      </c>
      <c r="W495" s="171">
        <v>0</v>
      </c>
      <c r="X495" s="171">
        <v>0</v>
      </c>
      <c r="Y495" s="171">
        <v>0</v>
      </c>
      <c r="Z495" s="171">
        <v>0</v>
      </c>
      <c r="AA495" s="171">
        <v>0</v>
      </c>
      <c r="AB495" s="171">
        <v>0</v>
      </c>
      <c r="AC495" s="171">
        <v>0</v>
      </c>
      <c r="AD495" s="171">
        <v>0</v>
      </c>
      <c r="AE495" s="171">
        <v>0</v>
      </c>
      <c r="AF495" s="171">
        <v>0</v>
      </c>
      <c r="AG495" s="171">
        <v>0</v>
      </c>
      <c r="AH495" s="171">
        <v>0</v>
      </c>
      <c r="AI495" s="171">
        <v>0</v>
      </c>
      <c r="AJ495" s="171">
        <v>0</v>
      </c>
      <c r="AK495" s="171">
        <v>0</v>
      </c>
      <c r="AL495" s="171">
        <v>0</v>
      </c>
      <c r="AM495" s="171">
        <v>0</v>
      </c>
      <c r="AN495" s="171">
        <v>0</v>
      </c>
    </row>
    <row r="496" spans="1:40" s="171" customFormat="1" x14ac:dyDescent="0.2">
      <c r="A496" s="128" t="s">
        <v>1223</v>
      </c>
      <c r="B496" s="171">
        <v>0</v>
      </c>
      <c r="C496" s="171">
        <v>0</v>
      </c>
      <c r="D496" s="171">
        <v>0</v>
      </c>
      <c r="E496" s="171">
        <v>0</v>
      </c>
      <c r="F496" s="171">
        <v>0</v>
      </c>
      <c r="G496" s="171">
        <v>0</v>
      </c>
      <c r="H496" s="171">
        <v>0</v>
      </c>
      <c r="I496" s="171">
        <v>0</v>
      </c>
      <c r="J496" s="171">
        <v>0</v>
      </c>
      <c r="K496" s="171">
        <v>0</v>
      </c>
      <c r="L496" s="171">
        <v>0</v>
      </c>
      <c r="M496" s="310">
        <v>0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171">
        <v>0</v>
      </c>
      <c r="V496" s="171">
        <v>0</v>
      </c>
      <c r="W496" s="171">
        <v>0</v>
      </c>
      <c r="X496" s="171">
        <v>0</v>
      </c>
      <c r="Y496" s="171">
        <v>0</v>
      </c>
      <c r="Z496" s="171">
        <v>0</v>
      </c>
      <c r="AA496" s="171">
        <v>0</v>
      </c>
      <c r="AB496" s="171">
        <v>0</v>
      </c>
      <c r="AC496" s="171">
        <v>0</v>
      </c>
      <c r="AD496" s="171">
        <v>0</v>
      </c>
      <c r="AE496" s="171">
        <v>0</v>
      </c>
      <c r="AF496" s="171">
        <v>0</v>
      </c>
      <c r="AG496" s="171">
        <v>0</v>
      </c>
      <c r="AH496" s="171">
        <v>0</v>
      </c>
      <c r="AI496" s="171">
        <v>0</v>
      </c>
      <c r="AJ496" s="171">
        <v>0</v>
      </c>
      <c r="AK496" s="171">
        <v>0</v>
      </c>
      <c r="AL496" s="171">
        <v>0</v>
      </c>
      <c r="AM496" s="171">
        <v>0</v>
      </c>
      <c r="AN496" s="171">
        <v>0</v>
      </c>
    </row>
    <row r="497" spans="1:40" s="171" customFormat="1" x14ac:dyDescent="0.2">
      <c r="A497" s="128" t="s">
        <v>1224</v>
      </c>
      <c r="B497" s="171">
        <v>0</v>
      </c>
      <c r="C497" s="171">
        <v>0</v>
      </c>
      <c r="D497" s="171">
        <v>0</v>
      </c>
      <c r="E497" s="171">
        <v>0</v>
      </c>
      <c r="F497" s="171">
        <v>0</v>
      </c>
      <c r="G497" s="171">
        <v>0</v>
      </c>
      <c r="H497" s="171">
        <v>0</v>
      </c>
      <c r="I497" s="171">
        <v>0</v>
      </c>
      <c r="J497" s="171">
        <v>0</v>
      </c>
      <c r="K497" s="171">
        <v>0</v>
      </c>
      <c r="L497" s="171">
        <v>0</v>
      </c>
      <c r="M497" s="310">
        <v>0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171">
        <v>0</v>
      </c>
      <c r="V497" s="171">
        <v>0</v>
      </c>
      <c r="W497" s="171">
        <v>0</v>
      </c>
      <c r="X497" s="171">
        <v>0</v>
      </c>
      <c r="Y497" s="171">
        <v>0</v>
      </c>
      <c r="Z497" s="171">
        <v>0</v>
      </c>
      <c r="AA497" s="171">
        <v>0</v>
      </c>
      <c r="AB497" s="171">
        <v>0</v>
      </c>
      <c r="AC497" s="171">
        <v>0</v>
      </c>
      <c r="AD497" s="171">
        <v>0</v>
      </c>
      <c r="AE497" s="171">
        <v>0</v>
      </c>
      <c r="AF497" s="171">
        <v>0</v>
      </c>
      <c r="AG497" s="171">
        <v>0</v>
      </c>
      <c r="AH497" s="171">
        <v>0</v>
      </c>
      <c r="AI497" s="171">
        <v>0</v>
      </c>
      <c r="AJ497" s="171">
        <v>0</v>
      </c>
      <c r="AK497" s="171">
        <v>0</v>
      </c>
      <c r="AL497" s="171">
        <v>0</v>
      </c>
      <c r="AM497" s="171">
        <v>0</v>
      </c>
      <c r="AN497" s="171">
        <v>0</v>
      </c>
    </row>
    <row r="498" spans="1:40" s="171" customFormat="1" x14ac:dyDescent="0.2">
      <c r="A498" s="128" t="s">
        <v>1225</v>
      </c>
      <c r="B498" s="171">
        <v>0</v>
      </c>
      <c r="C498" s="171">
        <v>0</v>
      </c>
      <c r="D498" s="171">
        <v>0</v>
      </c>
      <c r="E498" s="171">
        <v>0</v>
      </c>
      <c r="F498" s="171">
        <v>0</v>
      </c>
      <c r="G498" s="171">
        <v>0</v>
      </c>
      <c r="H498" s="171">
        <v>0</v>
      </c>
      <c r="I498" s="171">
        <v>0</v>
      </c>
      <c r="J498" s="171">
        <v>0</v>
      </c>
      <c r="K498" s="171">
        <v>0</v>
      </c>
      <c r="L498" s="171">
        <v>0</v>
      </c>
      <c r="M498" s="310">
        <v>0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171">
        <v>0</v>
      </c>
      <c r="V498" s="171">
        <v>0</v>
      </c>
      <c r="W498" s="171">
        <v>0</v>
      </c>
      <c r="X498" s="171">
        <v>0</v>
      </c>
      <c r="Y498" s="171">
        <v>0</v>
      </c>
      <c r="Z498" s="171">
        <v>0</v>
      </c>
      <c r="AA498" s="171">
        <v>0</v>
      </c>
      <c r="AB498" s="171">
        <v>0</v>
      </c>
      <c r="AC498" s="171">
        <v>0</v>
      </c>
      <c r="AD498" s="171">
        <v>0</v>
      </c>
      <c r="AE498" s="171">
        <v>0</v>
      </c>
      <c r="AF498" s="171">
        <v>0</v>
      </c>
      <c r="AG498" s="171">
        <v>0</v>
      </c>
      <c r="AH498" s="171">
        <v>0</v>
      </c>
      <c r="AI498" s="171">
        <v>0</v>
      </c>
      <c r="AJ498" s="171">
        <v>0</v>
      </c>
      <c r="AK498" s="171">
        <v>0</v>
      </c>
      <c r="AL498" s="171">
        <v>0</v>
      </c>
      <c r="AM498" s="171">
        <v>0</v>
      </c>
      <c r="AN498" s="171">
        <v>0</v>
      </c>
    </row>
    <row r="499" spans="1:40" s="171" customFormat="1" x14ac:dyDescent="0.2">
      <c r="A499" s="128" t="s">
        <v>1226</v>
      </c>
      <c r="B499" s="171">
        <v>0</v>
      </c>
      <c r="C499" s="171">
        <v>0</v>
      </c>
      <c r="D499" s="171">
        <v>0</v>
      </c>
      <c r="E499" s="171">
        <v>0</v>
      </c>
      <c r="F499" s="171">
        <v>0</v>
      </c>
      <c r="G499" s="171">
        <v>0</v>
      </c>
      <c r="H499" s="171">
        <v>0</v>
      </c>
      <c r="I499" s="171">
        <v>0</v>
      </c>
      <c r="J499" s="171">
        <v>0</v>
      </c>
      <c r="K499" s="171">
        <v>0</v>
      </c>
      <c r="L499" s="171">
        <v>0</v>
      </c>
      <c r="M499" s="310">
        <v>0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171">
        <v>0</v>
      </c>
      <c r="V499" s="171">
        <v>0</v>
      </c>
      <c r="W499" s="171">
        <v>0</v>
      </c>
      <c r="X499" s="171">
        <v>0</v>
      </c>
      <c r="Y499" s="171">
        <v>0</v>
      </c>
      <c r="Z499" s="171">
        <v>0</v>
      </c>
      <c r="AA499" s="171">
        <v>0</v>
      </c>
      <c r="AB499" s="171">
        <v>0</v>
      </c>
      <c r="AC499" s="171">
        <v>0</v>
      </c>
      <c r="AD499" s="171">
        <v>0</v>
      </c>
      <c r="AE499" s="171">
        <v>0</v>
      </c>
      <c r="AF499" s="171">
        <v>0</v>
      </c>
      <c r="AG499" s="171">
        <v>0</v>
      </c>
      <c r="AH499" s="171">
        <v>0</v>
      </c>
      <c r="AI499" s="171">
        <v>0</v>
      </c>
      <c r="AJ499" s="171">
        <v>0</v>
      </c>
      <c r="AK499" s="171">
        <v>0</v>
      </c>
      <c r="AL499" s="171">
        <v>0</v>
      </c>
      <c r="AM499" s="171">
        <v>0</v>
      </c>
      <c r="AN499" s="171">
        <v>0</v>
      </c>
    </row>
    <row r="500" spans="1:40" s="171" customFormat="1" x14ac:dyDescent="0.2">
      <c r="A500" s="128" t="s">
        <v>1227</v>
      </c>
      <c r="B500" s="171">
        <v>0</v>
      </c>
      <c r="C500" s="171">
        <v>0</v>
      </c>
      <c r="D500" s="171">
        <v>0</v>
      </c>
      <c r="E500" s="171">
        <v>0</v>
      </c>
      <c r="F500" s="171">
        <v>0</v>
      </c>
      <c r="G500" s="171">
        <v>0</v>
      </c>
      <c r="H500" s="171">
        <v>0</v>
      </c>
      <c r="I500" s="171">
        <v>0</v>
      </c>
      <c r="J500" s="171">
        <v>0</v>
      </c>
      <c r="K500" s="171">
        <v>0</v>
      </c>
      <c r="L500" s="171">
        <v>0</v>
      </c>
      <c r="M500" s="310">
        <v>0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171">
        <v>0</v>
      </c>
      <c r="V500" s="171">
        <v>0</v>
      </c>
      <c r="W500" s="171">
        <v>0</v>
      </c>
      <c r="X500" s="171">
        <v>0</v>
      </c>
      <c r="Y500" s="171">
        <v>0</v>
      </c>
      <c r="Z500" s="171">
        <v>0</v>
      </c>
      <c r="AA500" s="171">
        <v>0</v>
      </c>
      <c r="AB500" s="171">
        <v>0</v>
      </c>
      <c r="AC500" s="171">
        <v>0</v>
      </c>
      <c r="AD500" s="171">
        <v>0</v>
      </c>
      <c r="AE500" s="171">
        <v>0</v>
      </c>
      <c r="AF500" s="171">
        <v>0</v>
      </c>
      <c r="AG500" s="171">
        <v>0</v>
      </c>
      <c r="AH500" s="171">
        <v>0</v>
      </c>
      <c r="AI500" s="171">
        <v>0</v>
      </c>
      <c r="AJ500" s="171">
        <v>0</v>
      </c>
      <c r="AK500" s="171">
        <v>0</v>
      </c>
      <c r="AL500" s="171">
        <v>0</v>
      </c>
      <c r="AM500" s="171">
        <v>0</v>
      </c>
      <c r="AN500" s="171">
        <v>0</v>
      </c>
    </row>
    <row r="501" spans="1:40" s="171" customFormat="1" x14ac:dyDescent="0.2">
      <c r="A501" s="128" t="s">
        <v>1228</v>
      </c>
      <c r="B501" s="171">
        <v>0</v>
      </c>
      <c r="C501" s="171">
        <v>0</v>
      </c>
      <c r="D501" s="171">
        <v>0</v>
      </c>
      <c r="E501" s="171">
        <v>0</v>
      </c>
      <c r="F501" s="171">
        <v>0</v>
      </c>
      <c r="G501" s="171">
        <v>0</v>
      </c>
      <c r="H501" s="171">
        <v>0</v>
      </c>
      <c r="I501" s="171">
        <v>0</v>
      </c>
      <c r="J501" s="171">
        <v>0</v>
      </c>
      <c r="K501" s="171">
        <v>0</v>
      </c>
      <c r="L501" s="171">
        <v>0</v>
      </c>
      <c r="M501" s="310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171">
        <v>0</v>
      </c>
      <c r="V501" s="171">
        <v>0</v>
      </c>
      <c r="W501" s="171">
        <v>0</v>
      </c>
      <c r="X501" s="171">
        <v>0</v>
      </c>
      <c r="Y501" s="171">
        <v>0</v>
      </c>
      <c r="Z501" s="171">
        <v>0</v>
      </c>
      <c r="AA501" s="171">
        <v>0</v>
      </c>
      <c r="AB501" s="171">
        <v>0</v>
      </c>
      <c r="AC501" s="171">
        <v>0</v>
      </c>
      <c r="AD501" s="171">
        <v>0</v>
      </c>
      <c r="AE501" s="171">
        <v>0</v>
      </c>
      <c r="AF501" s="171">
        <v>0</v>
      </c>
      <c r="AG501" s="171">
        <v>0</v>
      </c>
      <c r="AH501" s="171">
        <v>0</v>
      </c>
      <c r="AI501" s="171">
        <v>0</v>
      </c>
      <c r="AJ501" s="171">
        <v>0</v>
      </c>
      <c r="AK501" s="171">
        <v>0</v>
      </c>
      <c r="AL501" s="171">
        <v>0</v>
      </c>
      <c r="AM501" s="171">
        <v>0</v>
      </c>
      <c r="AN501" s="171">
        <v>0</v>
      </c>
    </row>
    <row r="502" spans="1:40" x14ac:dyDescent="0.2">
      <c r="A502" s="27" t="s">
        <v>1229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301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0</v>
      </c>
      <c r="AB502" s="164">
        <v>0</v>
      </c>
      <c r="AC502" s="164">
        <v>0</v>
      </c>
      <c r="AD502" s="164">
        <v>0</v>
      </c>
      <c r="AE502" s="164">
        <v>0</v>
      </c>
      <c r="AF502" s="164">
        <v>0</v>
      </c>
      <c r="AG502" s="164">
        <v>0</v>
      </c>
      <c r="AH502" s="164">
        <v>0</v>
      </c>
      <c r="AI502" s="164">
        <v>0</v>
      </c>
      <c r="AJ502" s="164">
        <v>0</v>
      </c>
      <c r="AK502" s="164">
        <v>0</v>
      </c>
      <c r="AL502" s="164">
        <v>0</v>
      </c>
      <c r="AM502" s="164">
        <v>0</v>
      </c>
      <c r="AN502" s="164">
        <v>0</v>
      </c>
    </row>
    <row r="503" spans="1:40" x14ac:dyDescent="0.2">
      <c r="A503" s="27" t="s">
        <v>1230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0DDF-A032-4645-935F-2BF50F179246}">
  <dimension ref="A1:AN503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55.88671875" style="27" customWidth="1"/>
    <col min="2" max="13" width="10.6640625" style="164" hidden="1" customWidth="1" outlineLevel="1"/>
    <col min="14" max="14" width="12.109375" style="164" bestFit="1" customWidth="1" collapsed="1"/>
    <col min="15" max="26" width="12.109375" style="164" hidden="1" customWidth="1" outlineLevel="1"/>
    <col min="27" max="27" width="12.109375" style="164" bestFit="1" customWidth="1" collapsed="1"/>
    <col min="28" max="39" width="12.109375" style="164" hidden="1" customWidth="1" outlineLevel="1"/>
    <col min="40" max="40" width="12.10937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739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752</v>
      </c>
    </row>
    <row r="25" spans="1:40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x14ac:dyDescent="0.2">
      <c r="A26" s="27" t="s">
        <v>1232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0</v>
      </c>
      <c r="P26" s="164">
        <v>0</v>
      </c>
      <c r="Q26" s="164">
        <v>0</v>
      </c>
      <c r="R26" s="164">
        <v>0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</row>
    <row r="27" spans="1:40" x14ac:dyDescent="0.2">
      <c r="A27" s="27" t="s">
        <v>1233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1234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  <c r="O28" s="164">
        <v>0</v>
      </c>
      <c r="P28" s="164">
        <v>0</v>
      </c>
      <c r="Q28" s="164">
        <v>0</v>
      </c>
      <c r="R28" s="164">
        <v>0</v>
      </c>
      <c r="S28" s="164">
        <v>0</v>
      </c>
      <c r="T28" s="164">
        <v>0</v>
      </c>
      <c r="U28" s="164">
        <v>0</v>
      </c>
      <c r="V28" s="164">
        <v>0</v>
      </c>
      <c r="W28" s="164">
        <v>0</v>
      </c>
      <c r="X28" s="164">
        <v>0</v>
      </c>
      <c r="Y28" s="164">
        <v>0</v>
      </c>
      <c r="Z28" s="164">
        <v>0</v>
      </c>
      <c r="AA28" s="164">
        <v>0</v>
      </c>
      <c r="AB28" s="164">
        <v>0</v>
      </c>
      <c r="AC28" s="164">
        <v>0</v>
      </c>
      <c r="AD28" s="164">
        <v>0</v>
      </c>
      <c r="AE28" s="164">
        <v>0</v>
      </c>
      <c r="AF28" s="164">
        <v>0</v>
      </c>
      <c r="AG28" s="164">
        <v>0</v>
      </c>
      <c r="AH28" s="164">
        <v>0</v>
      </c>
      <c r="AI28" s="164">
        <v>0</v>
      </c>
      <c r="AJ28" s="164">
        <v>0</v>
      </c>
      <c r="AK28" s="164">
        <v>0</v>
      </c>
      <c r="AL28" s="164">
        <v>0</v>
      </c>
      <c r="AM28" s="164">
        <v>0</v>
      </c>
      <c r="AN28" s="164">
        <v>0</v>
      </c>
    </row>
    <row r="29" spans="1:40" x14ac:dyDescent="0.2">
      <c r="A29" s="27" t="s">
        <v>757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0</v>
      </c>
      <c r="AJ29" s="164">
        <v>0</v>
      </c>
      <c r="AK29" s="164">
        <v>0</v>
      </c>
      <c r="AL29" s="164">
        <v>0</v>
      </c>
      <c r="AM29" s="164">
        <v>0</v>
      </c>
      <c r="AN29" s="164">
        <v>0</v>
      </c>
    </row>
    <row r="30" spans="1:40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</row>
    <row r="31" spans="1:40" x14ac:dyDescent="0.2">
      <c r="A31" s="27" t="s">
        <v>759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761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</row>
    <row r="34" spans="1:40" x14ac:dyDescent="0.2">
      <c r="A34" s="27" t="s">
        <v>762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0</v>
      </c>
      <c r="AH34" s="164">
        <v>0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</row>
    <row r="35" spans="1:40" x14ac:dyDescent="0.2">
      <c r="A35" s="27" t="s">
        <v>763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</row>
    <row r="36" spans="1:40" x14ac:dyDescent="0.2">
      <c r="A36" s="27" t="s">
        <v>764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765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</row>
    <row r="38" spans="1:40" x14ac:dyDescent="0.2">
      <c r="A38" s="27" t="s">
        <v>766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164">
        <v>0</v>
      </c>
      <c r="AD38" s="164">
        <v>0</v>
      </c>
      <c r="AE38" s="164">
        <v>0</v>
      </c>
      <c r="AF38" s="164">
        <v>0</v>
      </c>
      <c r="AG38" s="164">
        <v>0</v>
      </c>
      <c r="AH38" s="164">
        <v>0</v>
      </c>
      <c r="AI38" s="164">
        <v>0</v>
      </c>
      <c r="AJ38" s="164">
        <v>0</v>
      </c>
      <c r="AK38" s="164">
        <v>0</v>
      </c>
      <c r="AL38" s="164">
        <v>0</v>
      </c>
      <c r="AM38" s="164">
        <v>0</v>
      </c>
      <c r="AN38" s="164">
        <v>0</v>
      </c>
    </row>
    <row r="39" spans="1:40" x14ac:dyDescent="0.2">
      <c r="A39" s="27" t="s">
        <v>767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</row>
    <row r="40" spans="1:40" x14ac:dyDescent="0.2">
      <c r="A40" s="27" t="s">
        <v>768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</row>
    <row r="41" spans="1:40" x14ac:dyDescent="0.2">
      <c r="A41" s="27" t="s">
        <v>769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27" t="s">
        <v>770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</row>
    <row r="43" spans="1:40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x14ac:dyDescent="0.2">
      <c r="A44" s="27" t="s">
        <v>772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164">
        <v>0</v>
      </c>
    </row>
    <row r="45" spans="1:40" x14ac:dyDescent="0.2">
      <c r="A45" s="27" t="s">
        <v>773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774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64">
        <v>0</v>
      </c>
      <c r="AG46" s="164">
        <v>0</v>
      </c>
      <c r="AH46" s="164">
        <v>0</v>
      </c>
      <c r="AI46" s="164">
        <v>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</row>
    <row r="47" spans="1:40" x14ac:dyDescent="0.2">
      <c r="A47" s="27" t="s">
        <v>775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</row>
    <row r="48" spans="1:40" x14ac:dyDescent="0.2">
      <c r="A48" s="27" t="s">
        <v>1235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0</v>
      </c>
      <c r="U48" s="164">
        <v>0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v>0</v>
      </c>
      <c r="AD48" s="164">
        <v>0</v>
      </c>
      <c r="AE48" s="164">
        <v>0</v>
      </c>
      <c r="AF48" s="164">
        <v>0</v>
      </c>
      <c r="AG48" s="164">
        <v>0</v>
      </c>
      <c r="AH48" s="164">
        <v>0</v>
      </c>
      <c r="AI48" s="164">
        <v>0</v>
      </c>
      <c r="AJ48" s="164">
        <v>0</v>
      </c>
      <c r="AK48" s="164">
        <v>0</v>
      </c>
      <c r="AL48" s="164">
        <v>0</v>
      </c>
      <c r="AM48" s="164">
        <v>0</v>
      </c>
      <c r="AN48" s="164">
        <v>0</v>
      </c>
    </row>
    <row r="49" spans="1:40" x14ac:dyDescent="0.2">
      <c r="A49" s="27" t="s">
        <v>777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</row>
    <row r="50" spans="1:40" x14ac:dyDescent="0.2">
      <c r="A50" s="27" t="s">
        <v>778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0</v>
      </c>
      <c r="U50" s="164">
        <v>0</v>
      </c>
      <c r="V50" s="164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164">
        <v>0</v>
      </c>
      <c r="AD50" s="164">
        <v>0</v>
      </c>
      <c r="AE50" s="164">
        <v>0</v>
      </c>
      <c r="AF50" s="164">
        <v>0</v>
      </c>
      <c r="AG50" s="164">
        <v>0</v>
      </c>
      <c r="AH50" s="164">
        <v>0</v>
      </c>
      <c r="AI50" s="164">
        <v>0</v>
      </c>
      <c r="AJ50" s="164">
        <v>0</v>
      </c>
      <c r="AK50" s="164">
        <v>0</v>
      </c>
      <c r="AL50" s="164">
        <v>0</v>
      </c>
      <c r="AM50" s="164">
        <v>0</v>
      </c>
      <c r="AN50" s="164">
        <v>0</v>
      </c>
    </row>
    <row r="51" spans="1:40" x14ac:dyDescent="0.2">
      <c r="A51" s="27" t="s">
        <v>779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0</v>
      </c>
      <c r="AJ51" s="164">
        <v>0</v>
      </c>
      <c r="AK51" s="164">
        <v>0</v>
      </c>
      <c r="AL51" s="164">
        <v>0</v>
      </c>
      <c r="AM51" s="164">
        <v>0</v>
      </c>
      <c r="AN51" s="164">
        <v>0</v>
      </c>
    </row>
    <row r="52" spans="1:40" x14ac:dyDescent="0.2">
      <c r="A52" s="27" t="s">
        <v>1236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0</v>
      </c>
      <c r="S52" s="164">
        <v>0</v>
      </c>
      <c r="T52" s="164">
        <v>0</v>
      </c>
      <c r="U52" s="164">
        <v>0</v>
      </c>
      <c r="V52" s="164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  <c r="AC52" s="164">
        <v>0</v>
      </c>
      <c r="AD52" s="164">
        <v>0</v>
      </c>
      <c r="AE52" s="164">
        <v>0</v>
      </c>
      <c r="AF52" s="164">
        <v>0</v>
      </c>
      <c r="AG52" s="164">
        <v>0</v>
      </c>
      <c r="AH52" s="164">
        <v>0</v>
      </c>
      <c r="AI52" s="164">
        <v>0</v>
      </c>
      <c r="AJ52" s="164">
        <v>0</v>
      </c>
      <c r="AK52" s="164">
        <v>0</v>
      </c>
      <c r="AL52" s="164">
        <v>0</v>
      </c>
      <c r="AM52" s="164">
        <v>0</v>
      </c>
      <c r="AN52" s="164">
        <v>0</v>
      </c>
    </row>
    <row r="53" spans="1:40" x14ac:dyDescent="0.2">
      <c r="A53" s="27" t="s">
        <v>781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x14ac:dyDescent="0.2">
      <c r="A54" s="27" t="s">
        <v>782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</row>
    <row r="55" spans="1:40" s="166" customFormat="1" x14ac:dyDescent="0.2">
      <c r="A55" s="165" t="s">
        <v>1237</v>
      </c>
      <c r="B55" s="166">
        <v>0</v>
      </c>
      <c r="C55" s="166">
        <v>0</v>
      </c>
      <c r="D55" s="166">
        <v>0</v>
      </c>
      <c r="E55" s="166">
        <v>0</v>
      </c>
      <c r="F55" s="166">
        <v>0</v>
      </c>
      <c r="G55" s="166">
        <v>0</v>
      </c>
      <c r="H55" s="166">
        <v>0</v>
      </c>
      <c r="I55" s="166">
        <v>0</v>
      </c>
      <c r="J55" s="166"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0</v>
      </c>
      <c r="T55" s="166">
        <v>0</v>
      </c>
      <c r="U55" s="166">
        <v>0</v>
      </c>
      <c r="V55" s="166">
        <v>0</v>
      </c>
      <c r="W55" s="166">
        <v>0</v>
      </c>
      <c r="X55" s="166">
        <v>0</v>
      </c>
      <c r="Y55" s="166">
        <v>0</v>
      </c>
      <c r="Z55" s="166">
        <v>0</v>
      </c>
      <c r="AA55" s="166">
        <v>0</v>
      </c>
      <c r="AB55" s="166">
        <v>0</v>
      </c>
      <c r="AC55" s="166">
        <v>0</v>
      </c>
      <c r="AD55" s="166">
        <v>0</v>
      </c>
      <c r="AE55" s="166">
        <v>0</v>
      </c>
      <c r="AF55" s="166">
        <v>0</v>
      </c>
      <c r="AG55" s="166">
        <v>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0</v>
      </c>
      <c r="AN55" s="166">
        <v>0</v>
      </c>
    </row>
    <row r="56" spans="1:40" s="166" customFormat="1" x14ac:dyDescent="0.2">
      <c r="A56" s="165" t="s">
        <v>1238</v>
      </c>
      <c r="B56" s="166">
        <v>0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66">
        <v>0</v>
      </c>
      <c r="J56" s="166"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6">
        <v>0</v>
      </c>
      <c r="R56" s="166">
        <v>0</v>
      </c>
      <c r="S56" s="166">
        <v>0</v>
      </c>
      <c r="T56" s="166">
        <v>0</v>
      </c>
      <c r="U56" s="166">
        <v>0</v>
      </c>
      <c r="V56" s="166">
        <v>0</v>
      </c>
      <c r="W56" s="166">
        <v>0</v>
      </c>
      <c r="X56" s="166">
        <v>0</v>
      </c>
      <c r="Y56" s="166">
        <v>0</v>
      </c>
      <c r="Z56" s="166">
        <v>0</v>
      </c>
      <c r="AA56" s="166">
        <v>0</v>
      </c>
      <c r="AB56" s="166">
        <v>0</v>
      </c>
      <c r="AC56" s="166">
        <v>0</v>
      </c>
      <c r="AD56" s="166">
        <v>0</v>
      </c>
      <c r="AE56" s="166">
        <v>0</v>
      </c>
      <c r="AF56" s="166">
        <v>0</v>
      </c>
      <c r="AG56" s="166">
        <v>0</v>
      </c>
      <c r="AH56" s="166">
        <v>0</v>
      </c>
      <c r="AI56" s="166">
        <v>0</v>
      </c>
      <c r="AJ56" s="166">
        <v>0</v>
      </c>
      <c r="AK56" s="166">
        <v>0</v>
      </c>
      <c r="AL56" s="166">
        <v>0</v>
      </c>
      <c r="AM56" s="166">
        <v>0</v>
      </c>
      <c r="AN56" s="166">
        <v>0</v>
      </c>
    </row>
    <row r="57" spans="1:40" x14ac:dyDescent="0.2">
      <c r="A57" s="27" t="s">
        <v>785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x14ac:dyDescent="0.2">
      <c r="A58" s="27" t="s">
        <v>1239</v>
      </c>
      <c r="B58" s="164">
        <v>0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4">
        <v>0</v>
      </c>
      <c r="J58" s="164"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4">
        <v>0</v>
      </c>
      <c r="R58" s="164">
        <v>0</v>
      </c>
      <c r="S58" s="164">
        <v>0</v>
      </c>
      <c r="T58" s="164">
        <v>0</v>
      </c>
      <c r="U58" s="164">
        <v>0</v>
      </c>
      <c r="V58" s="164">
        <v>0</v>
      </c>
      <c r="W58" s="164">
        <v>0</v>
      </c>
      <c r="X58" s="164">
        <v>0</v>
      </c>
      <c r="Y58" s="164">
        <v>0</v>
      </c>
      <c r="Z58" s="164">
        <v>0</v>
      </c>
      <c r="AA58" s="164">
        <v>0</v>
      </c>
      <c r="AB58" s="164">
        <v>0</v>
      </c>
      <c r="AC58" s="164">
        <v>0</v>
      </c>
      <c r="AD58" s="164">
        <v>0</v>
      </c>
      <c r="AE58" s="164">
        <v>0</v>
      </c>
      <c r="AF58" s="164">
        <v>0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0</v>
      </c>
      <c r="AM58" s="164">
        <v>0</v>
      </c>
      <c r="AN58" s="164">
        <v>0</v>
      </c>
    </row>
    <row r="59" spans="1:40" x14ac:dyDescent="0.2">
      <c r="A59" s="27" t="s">
        <v>787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v>0</v>
      </c>
      <c r="R59" s="164">
        <v>0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0</v>
      </c>
      <c r="AC59" s="164">
        <v>0</v>
      </c>
      <c r="AD59" s="164">
        <v>0</v>
      </c>
      <c r="AE59" s="164">
        <v>0</v>
      </c>
      <c r="AF59" s="164">
        <v>0</v>
      </c>
      <c r="AG59" s="164">
        <v>0</v>
      </c>
      <c r="AH59" s="164">
        <v>0</v>
      </c>
      <c r="AI59" s="164">
        <v>0</v>
      </c>
      <c r="AJ59" s="164">
        <v>0</v>
      </c>
      <c r="AK59" s="164">
        <v>0</v>
      </c>
      <c r="AL59" s="164">
        <v>0</v>
      </c>
      <c r="AM59" s="164">
        <v>0</v>
      </c>
      <c r="AN59" s="164">
        <v>0</v>
      </c>
    </row>
    <row r="60" spans="1:40" x14ac:dyDescent="0.2">
      <c r="A60" s="27" t="s">
        <v>788</v>
      </c>
      <c r="B60" s="164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4">
        <v>0</v>
      </c>
      <c r="R60" s="164">
        <v>0</v>
      </c>
      <c r="S60" s="164">
        <v>0</v>
      </c>
      <c r="T60" s="164">
        <v>0</v>
      </c>
      <c r="U60" s="164">
        <v>0</v>
      </c>
      <c r="V60" s="164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  <c r="AB60" s="164">
        <v>0</v>
      </c>
      <c r="AC60" s="164">
        <v>0</v>
      </c>
      <c r="AD60" s="164">
        <v>0</v>
      </c>
      <c r="AE60" s="164">
        <v>0</v>
      </c>
      <c r="AF60" s="164">
        <v>0</v>
      </c>
      <c r="AG60" s="164">
        <v>0</v>
      </c>
      <c r="AH60" s="164">
        <v>0</v>
      </c>
      <c r="AI60" s="164">
        <v>0</v>
      </c>
      <c r="AJ60" s="164">
        <v>0</v>
      </c>
      <c r="AK60" s="164">
        <v>0</v>
      </c>
      <c r="AL60" s="164">
        <v>0</v>
      </c>
      <c r="AM60" s="164">
        <v>0</v>
      </c>
      <c r="AN60" s="164">
        <v>0</v>
      </c>
    </row>
    <row r="61" spans="1:40" x14ac:dyDescent="0.2">
      <c r="A61" s="27" t="s">
        <v>789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790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791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v>0</v>
      </c>
      <c r="AD63" s="164"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0</v>
      </c>
      <c r="AJ63" s="164">
        <v>0</v>
      </c>
      <c r="AK63" s="164">
        <v>0</v>
      </c>
      <c r="AL63" s="164">
        <v>0</v>
      </c>
      <c r="AM63" s="164">
        <v>0</v>
      </c>
      <c r="AN63" s="164">
        <v>0</v>
      </c>
    </row>
    <row r="64" spans="1:40" x14ac:dyDescent="0.2">
      <c r="A64" s="27" t="s">
        <v>792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4">
        <v>0</v>
      </c>
      <c r="U64" s="164">
        <v>0</v>
      </c>
      <c r="V64" s="164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164">
        <v>0</v>
      </c>
      <c r="AD64" s="164">
        <v>0</v>
      </c>
      <c r="AE64" s="164">
        <v>0</v>
      </c>
      <c r="AF64" s="164">
        <v>0</v>
      </c>
      <c r="AG64" s="164">
        <v>0</v>
      </c>
      <c r="AH64" s="164">
        <v>0</v>
      </c>
      <c r="AI64" s="164">
        <v>0</v>
      </c>
      <c r="AJ64" s="164">
        <v>0</v>
      </c>
      <c r="AK64" s="164">
        <v>0</v>
      </c>
      <c r="AL64" s="164">
        <v>0</v>
      </c>
      <c r="AM64" s="164">
        <v>0</v>
      </c>
      <c r="AN64" s="164">
        <v>0</v>
      </c>
    </row>
    <row r="65" spans="1:40" x14ac:dyDescent="0.2">
      <c r="A65" s="27" t="s">
        <v>793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0</v>
      </c>
      <c r="U65" s="164">
        <v>0</v>
      </c>
      <c r="V65" s="164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0</v>
      </c>
      <c r="AD65" s="164">
        <v>0</v>
      </c>
      <c r="AE65" s="164">
        <v>0</v>
      </c>
      <c r="AF65" s="164">
        <v>0</v>
      </c>
      <c r="AG65" s="164">
        <v>0</v>
      </c>
      <c r="AH65" s="164">
        <v>0</v>
      </c>
      <c r="AI65" s="164">
        <v>0</v>
      </c>
      <c r="AJ65" s="164">
        <v>0</v>
      </c>
      <c r="AK65" s="164">
        <v>0</v>
      </c>
      <c r="AL65" s="164">
        <v>0</v>
      </c>
      <c r="AM65" s="164">
        <v>0</v>
      </c>
      <c r="AN65" s="164">
        <v>0</v>
      </c>
    </row>
    <row r="66" spans="1:40" x14ac:dyDescent="0.2">
      <c r="A66" s="27" t="s">
        <v>794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</row>
    <row r="67" spans="1:40" x14ac:dyDescent="0.2">
      <c r="A67" s="27" t="s">
        <v>795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0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164">
        <v>0</v>
      </c>
      <c r="AD67" s="164">
        <v>0</v>
      </c>
      <c r="AE67" s="164">
        <v>0</v>
      </c>
      <c r="AF67" s="164">
        <v>0</v>
      </c>
      <c r="AG67" s="164">
        <v>0</v>
      </c>
      <c r="AH67" s="164">
        <v>0</v>
      </c>
      <c r="AI67" s="164">
        <v>0</v>
      </c>
      <c r="AJ67" s="164">
        <v>0</v>
      </c>
      <c r="AK67" s="164">
        <v>0</v>
      </c>
      <c r="AL67" s="164">
        <v>0</v>
      </c>
      <c r="AM67" s="164">
        <v>0</v>
      </c>
      <c r="AN67" s="164">
        <v>0</v>
      </c>
    </row>
    <row r="68" spans="1:40" x14ac:dyDescent="0.2">
      <c r="A68" s="27" t="s">
        <v>796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797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</row>
    <row r="70" spans="1:40" x14ac:dyDescent="0.2">
      <c r="A70" s="27" t="s">
        <v>798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4">
        <v>0</v>
      </c>
      <c r="R70" s="164">
        <v>0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</row>
    <row r="71" spans="1:40" x14ac:dyDescent="0.2">
      <c r="A71" s="27" t="s">
        <v>799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800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</row>
    <row r="73" spans="1:40" x14ac:dyDescent="0.2">
      <c r="A73" s="27" t="s">
        <v>801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802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v>0</v>
      </c>
      <c r="S74" s="164">
        <v>0</v>
      </c>
      <c r="T74" s="164">
        <v>0</v>
      </c>
      <c r="U74" s="164">
        <v>0</v>
      </c>
      <c r="V74" s="164">
        <v>0</v>
      </c>
      <c r="W74" s="164">
        <v>0</v>
      </c>
      <c r="X74" s="164">
        <v>0</v>
      </c>
      <c r="Y74" s="164">
        <v>0</v>
      </c>
      <c r="Z74" s="164">
        <v>0</v>
      </c>
      <c r="AA74" s="164">
        <v>0</v>
      </c>
      <c r="AB74" s="164">
        <v>0</v>
      </c>
      <c r="AC74" s="164">
        <v>0</v>
      </c>
      <c r="AD74" s="164">
        <v>0</v>
      </c>
      <c r="AE74" s="164">
        <v>0</v>
      </c>
      <c r="AF74" s="164">
        <v>0</v>
      </c>
      <c r="AG74" s="164">
        <v>0</v>
      </c>
      <c r="AH74" s="164">
        <v>0</v>
      </c>
      <c r="AI74" s="164">
        <v>0</v>
      </c>
      <c r="AJ74" s="164">
        <v>0</v>
      </c>
      <c r="AK74" s="164">
        <v>0</v>
      </c>
      <c r="AL74" s="164">
        <v>0</v>
      </c>
      <c r="AM74" s="164">
        <v>0</v>
      </c>
      <c r="AN74" s="164">
        <v>0</v>
      </c>
    </row>
    <row r="75" spans="1:40" x14ac:dyDescent="0.2">
      <c r="A75" s="27" t="s">
        <v>803</v>
      </c>
    </row>
    <row r="76" spans="1:40" x14ac:dyDescent="0.2">
      <c r="A76" s="27" t="s">
        <v>804</v>
      </c>
    </row>
    <row r="77" spans="1:40" x14ac:dyDescent="0.2">
      <c r="A77" s="27" t="s">
        <v>805</v>
      </c>
    </row>
    <row r="78" spans="1:40" x14ac:dyDescent="0.2">
      <c r="A78" s="27" t="s">
        <v>1240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4">
        <v>0</v>
      </c>
      <c r="R78" s="164">
        <v>0</v>
      </c>
      <c r="S78" s="164">
        <v>0</v>
      </c>
      <c r="T78" s="164">
        <v>0</v>
      </c>
      <c r="U78" s="164">
        <v>0</v>
      </c>
      <c r="V78" s="164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164">
        <v>0</v>
      </c>
      <c r="AD78" s="164">
        <v>0</v>
      </c>
      <c r="AE78" s="164">
        <v>0</v>
      </c>
      <c r="AF78" s="164">
        <v>0</v>
      </c>
      <c r="AG78" s="164">
        <v>0</v>
      </c>
      <c r="AH78" s="164">
        <v>0</v>
      </c>
      <c r="AI78" s="164">
        <v>0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</row>
    <row r="79" spans="1:40" x14ac:dyDescent="0.2">
      <c r="A79" s="27" t="s">
        <v>807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v>0</v>
      </c>
      <c r="AD79" s="164"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</row>
    <row r="80" spans="1:40" x14ac:dyDescent="0.2">
      <c r="A80" s="27" t="s">
        <v>1241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  <c r="O80" s="164">
        <v>0</v>
      </c>
      <c r="P80" s="164">
        <v>0</v>
      </c>
      <c r="Q80" s="164">
        <v>0</v>
      </c>
      <c r="R80" s="164">
        <v>0</v>
      </c>
      <c r="S80" s="164">
        <v>0</v>
      </c>
      <c r="T80" s="164">
        <v>0</v>
      </c>
      <c r="U80" s="164">
        <v>0</v>
      </c>
      <c r="V80" s="164">
        <v>0</v>
      </c>
      <c r="W80" s="164">
        <v>0</v>
      </c>
      <c r="X80" s="164">
        <v>0</v>
      </c>
      <c r="Y80" s="164">
        <v>0</v>
      </c>
      <c r="Z80" s="164">
        <v>0</v>
      </c>
      <c r="AA80" s="164">
        <v>0</v>
      </c>
      <c r="AB80" s="164">
        <v>0</v>
      </c>
      <c r="AC80" s="164">
        <v>0</v>
      </c>
      <c r="AD80" s="164">
        <v>0</v>
      </c>
      <c r="AE80" s="164">
        <v>0</v>
      </c>
      <c r="AF80" s="164">
        <v>0</v>
      </c>
      <c r="AG80" s="164">
        <v>0</v>
      </c>
      <c r="AH80" s="164">
        <v>0</v>
      </c>
      <c r="AI80" s="164">
        <v>0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</row>
    <row r="81" spans="1:40" x14ac:dyDescent="0.2">
      <c r="A81" s="27" t="s">
        <v>1242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0</v>
      </c>
      <c r="S81" s="164">
        <v>0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  <c r="AC81" s="164">
        <v>0</v>
      </c>
      <c r="AD81" s="164">
        <v>0</v>
      </c>
      <c r="AE81" s="164">
        <v>0</v>
      </c>
      <c r="AF81" s="164">
        <v>0</v>
      </c>
      <c r="AG81" s="164">
        <v>0</v>
      </c>
      <c r="AH81" s="164">
        <v>0</v>
      </c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</row>
    <row r="82" spans="1:40" x14ac:dyDescent="0.2">
      <c r="A82" s="27" t="s">
        <v>1243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0</v>
      </c>
      <c r="Z82" s="164">
        <v>0</v>
      </c>
      <c r="AA82" s="164">
        <v>0</v>
      </c>
      <c r="AB82" s="164">
        <v>0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0</v>
      </c>
      <c r="AJ82" s="164">
        <v>0</v>
      </c>
      <c r="AK82" s="164">
        <v>0</v>
      </c>
      <c r="AL82" s="164">
        <v>0</v>
      </c>
      <c r="AM82" s="164">
        <v>0</v>
      </c>
      <c r="AN82" s="164">
        <v>0</v>
      </c>
    </row>
    <row r="83" spans="1:40" x14ac:dyDescent="0.2">
      <c r="A83" s="27" t="s">
        <v>1244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4">
        <v>0</v>
      </c>
      <c r="R83" s="164">
        <v>0</v>
      </c>
      <c r="S83" s="164">
        <v>0</v>
      </c>
      <c r="T83" s="164">
        <v>0</v>
      </c>
      <c r="U83" s="164">
        <v>0</v>
      </c>
      <c r="V83" s="164">
        <v>0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  <c r="AB83" s="164">
        <v>0</v>
      </c>
      <c r="AC83" s="164">
        <v>0</v>
      </c>
      <c r="AD83" s="164">
        <v>0</v>
      </c>
      <c r="AE83" s="164">
        <v>0</v>
      </c>
      <c r="AF83" s="164">
        <v>0</v>
      </c>
      <c r="AG83" s="164">
        <v>0</v>
      </c>
      <c r="AH83" s="164">
        <v>0</v>
      </c>
      <c r="AI83" s="164">
        <v>0</v>
      </c>
      <c r="AJ83" s="164">
        <v>0</v>
      </c>
      <c r="AK83" s="164">
        <v>0</v>
      </c>
      <c r="AL83" s="164">
        <v>0</v>
      </c>
      <c r="AM83" s="164">
        <v>0</v>
      </c>
      <c r="AN83" s="164">
        <v>0</v>
      </c>
    </row>
    <row r="84" spans="1:40" x14ac:dyDescent="0.2">
      <c r="A84" s="27" t="s">
        <v>1245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4">
        <v>0</v>
      </c>
      <c r="R84" s="164">
        <v>0</v>
      </c>
      <c r="S84" s="164">
        <v>0</v>
      </c>
      <c r="T84" s="164">
        <v>0</v>
      </c>
      <c r="U84" s="164">
        <v>0</v>
      </c>
      <c r="V84" s="164">
        <v>0</v>
      </c>
      <c r="W84" s="164">
        <v>0</v>
      </c>
      <c r="X84" s="164">
        <v>0</v>
      </c>
      <c r="Y84" s="164">
        <v>0</v>
      </c>
      <c r="Z84" s="164">
        <v>0</v>
      </c>
      <c r="AA84" s="164">
        <v>0</v>
      </c>
      <c r="AB84" s="164">
        <v>0</v>
      </c>
      <c r="AC84" s="164">
        <v>0</v>
      </c>
      <c r="AD84" s="164">
        <v>0</v>
      </c>
      <c r="AE84" s="164">
        <v>0</v>
      </c>
      <c r="AF84" s="164">
        <v>0</v>
      </c>
      <c r="AG84" s="164">
        <v>0</v>
      </c>
      <c r="AH84" s="164">
        <v>0</v>
      </c>
      <c r="AI84" s="164">
        <v>0</v>
      </c>
      <c r="AJ84" s="164">
        <v>0</v>
      </c>
      <c r="AK84" s="164">
        <v>0</v>
      </c>
      <c r="AL84" s="164">
        <v>0</v>
      </c>
      <c r="AM84" s="164">
        <v>0</v>
      </c>
      <c r="AN84" s="164">
        <v>0</v>
      </c>
    </row>
    <row r="85" spans="1:40" x14ac:dyDescent="0.2">
      <c r="A85" s="27" t="s">
        <v>813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  <row r="86" spans="1:40" x14ac:dyDescent="0.2">
      <c r="A86" s="27" t="s">
        <v>814</v>
      </c>
    </row>
    <row r="87" spans="1:40" x14ac:dyDescent="0.2">
      <c r="A87" s="27" t="s">
        <v>815</v>
      </c>
    </row>
    <row r="88" spans="1:40" x14ac:dyDescent="0.2">
      <c r="A88" s="27" t="s">
        <v>816</v>
      </c>
    </row>
    <row r="89" spans="1:40" x14ac:dyDescent="0.2">
      <c r="A89" s="27" t="s">
        <v>817</v>
      </c>
    </row>
    <row r="90" spans="1:40" x14ac:dyDescent="0.2">
      <c r="A90" s="27" t="s">
        <v>818</v>
      </c>
      <c r="B90" s="164">
        <v>767835762.52597106</v>
      </c>
      <c r="C90" s="164">
        <v>769480626.47893596</v>
      </c>
      <c r="D90" s="164">
        <v>771125490.43190002</v>
      </c>
      <c r="E90" s="164">
        <v>772770354.38486397</v>
      </c>
      <c r="F90" s="164">
        <v>774431811.65298295</v>
      </c>
      <c r="G90" s="164">
        <v>775265979.58147097</v>
      </c>
      <c r="H90" s="164">
        <v>776100147.50996006</v>
      </c>
      <c r="I90" s="164">
        <v>776934315.43844795</v>
      </c>
      <c r="J90" s="164">
        <v>777510606.96238303</v>
      </c>
      <c r="K90" s="164">
        <v>778077886.92895603</v>
      </c>
      <c r="L90" s="164">
        <v>778262748.46173704</v>
      </c>
      <c r="M90" s="164">
        <v>778951115.38131106</v>
      </c>
      <c r="N90" s="164">
        <v>778951115.38131106</v>
      </c>
      <c r="O90" s="164">
        <v>779203083.674685</v>
      </c>
      <c r="P90" s="164">
        <v>779455051.96805894</v>
      </c>
      <c r="Q90" s="164">
        <v>779707020.26143205</v>
      </c>
      <c r="R90" s="164">
        <v>779958988.55480599</v>
      </c>
      <c r="S90" s="164">
        <v>780283973.06458795</v>
      </c>
      <c r="T90" s="164">
        <v>780592364.25921404</v>
      </c>
      <c r="U90" s="164">
        <v>780900755.45384097</v>
      </c>
      <c r="V90" s="164">
        <v>781209146.64846802</v>
      </c>
      <c r="W90" s="164">
        <v>781517537.84309494</v>
      </c>
      <c r="X90" s="164">
        <v>781825929.03772199</v>
      </c>
      <c r="Y90" s="164">
        <v>782224657.04015303</v>
      </c>
      <c r="Z90" s="164">
        <v>783630553.68219304</v>
      </c>
      <c r="AA90" s="164">
        <v>783630553.68219304</v>
      </c>
      <c r="AB90" s="164">
        <v>784050961.38078594</v>
      </c>
      <c r="AC90" s="164">
        <v>784471369.07937896</v>
      </c>
      <c r="AD90" s="164">
        <v>784891776.77797198</v>
      </c>
      <c r="AE90" s="164">
        <v>785312184.47656596</v>
      </c>
      <c r="AF90" s="164">
        <v>785732592.17515898</v>
      </c>
      <c r="AG90" s="164">
        <v>786079983.65734398</v>
      </c>
      <c r="AH90" s="164">
        <v>786427375.13952804</v>
      </c>
      <c r="AI90" s="164">
        <v>786774766.62171304</v>
      </c>
      <c r="AJ90" s="164">
        <v>787136350.87149</v>
      </c>
      <c r="AK90" s="164">
        <v>787497935.12126601</v>
      </c>
      <c r="AL90" s="164">
        <v>787893499.689116</v>
      </c>
      <c r="AM90" s="164">
        <v>789244896.80245805</v>
      </c>
      <c r="AN90" s="164">
        <v>789244896.80245805</v>
      </c>
    </row>
    <row r="91" spans="1:40" x14ac:dyDescent="0.2">
      <c r="A91" s="27" t="s">
        <v>819</v>
      </c>
      <c r="B91" s="164">
        <v>1323259322.5383501</v>
      </c>
      <c r="C91" s="164">
        <v>1326464194.2422199</v>
      </c>
      <c r="D91" s="164">
        <v>1329696846.61607</v>
      </c>
      <c r="E91" s="164">
        <v>1332954295.7929699</v>
      </c>
      <c r="F91" s="164">
        <v>1336288744.02386</v>
      </c>
      <c r="G91" s="164">
        <v>1339385154.8921101</v>
      </c>
      <c r="H91" s="164">
        <v>1342371935.1043</v>
      </c>
      <c r="I91" s="164">
        <v>1346774078.2488401</v>
      </c>
      <c r="J91" s="164">
        <v>1351379469.8092301</v>
      </c>
      <c r="K91" s="164">
        <v>1355984861.3696201</v>
      </c>
      <c r="L91" s="164">
        <v>1361369807.9136</v>
      </c>
      <c r="M91" s="164">
        <v>1365319513.36166</v>
      </c>
      <c r="N91" s="164">
        <v>1365319513.36166</v>
      </c>
      <c r="O91" s="164">
        <v>1368636751.60408</v>
      </c>
      <c r="P91" s="164">
        <v>1371874804.8766601</v>
      </c>
      <c r="Q91" s="164">
        <v>1375071525.9419601</v>
      </c>
      <c r="R91" s="164">
        <v>1378240466.33728</v>
      </c>
      <c r="S91" s="164">
        <v>1381544203.4802499</v>
      </c>
      <c r="T91" s="164">
        <v>1385181119.6646299</v>
      </c>
      <c r="U91" s="164">
        <v>1388993627.66782</v>
      </c>
      <c r="V91" s="164">
        <v>1394078617.7060001</v>
      </c>
      <c r="W91" s="164">
        <v>1397748244.81183</v>
      </c>
      <c r="X91" s="164">
        <v>1401214623.5018201</v>
      </c>
      <c r="Y91" s="164">
        <v>1404757224.2662899</v>
      </c>
      <c r="Z91" s="164">
        <v>1409497422.9398501</v>
      </c>
      <c r="AA91" s="164">
        <v>1409497422.9398501</v>
      </c>
      <c r="AB91" s="164">
        <v>1413267888.9726601</v>
      </c>
      <c r="AC91" s="164">
        <v>1417038355.00547</v>
      </c>
      <c r="AD91" s="164">
        <v>1420808821.03829</v>
      </c>
      <c r="AE91" s="164">
        <v>1424541434.3085499</v>
      </c>
      <c r="AF91" s="164">
        <v>1428448309.61553</v>
      </c>
      <c r="AG91" s="164">
        <v>1432812141.9391</v>
      </c>
      <c r="AH91" s="164">
        <v>1436749572.4512701</v>
      </c>
      <c r="AI91" s="164">
        <v>1440484411.38078</v>
      </c>
      <c r="AJ91" s="164">
        <v>1443225343.53601</v>
      </c>
      <c r="AK91" s="164">
        <v>1445966275.6912401</v>
      </c>
      <c r="AL91" s="164">
        <v>1448869582.1003799</v>
      </c>
      <c r="AM91" s="164">
        <v>1455431975.68101</v>
      </c>
      <c r="AN91" s="164">
        <v>1455431975.68101</v>
      </c>
    </row>
    <row r="92" spans="1:40" x14ac:dyDescent="0.2">
      <c r="A92" s="27" t="s">
        <v>820</v>
      </c>
      <c r="B92" s="164">
        <v>830982550.53331494</v>
      </c>
      <c r="C92" s="164">
        <v>831899122.12733495</v>
      </c>
      <c r="D92" s="164">
        <v>832815693.72135496</v>
      </c>
      <c r="E92" s="164">
        <v>833732265.31537604</v>
      </c>
      <c r="F92" s="164">
        <v>834648836.90939605</v>
      </c>
      <c r="G92" s="164">
        <v>836134054.40014601</v>
      </c>
      <c r="H92" s="164">
        <v>837618134.12911606</v>
      </c>
      <c r="I92" s="164">
        <v>839143292.70949399</v>
      </c>
      <c r="J92" s="164">
        <v>841019263.08147395</v>
      </c>
      <c r="K92" s="164">
        <v>842895233.45345497</v>
      </c>
      <c r="L92" s="164">
        <v>844771203.825436</v>
      </c>
      <c r="M92" s="164">
        <v>847927849.38626099</v>
      </c>
      <c r="N92" s="164">
        <v>847927849.38626099</v>
      </c>
      <c r="O92" s="164">
        <v>850650357.04917502</v>
      </c>
      <c r="P92" s="164">
        <v>853372864.71208799</v>
      </c>
      <c r="Q92" s="164">
        <v>856124018.32700098</v>
      </c>
      <c r="R92" s="164">
        <v>858875171.94191396</v>
      </c>
      <c r="S92" s="164">
        <v>861626325.55682695</v>
      </c>
      <c r="T92" s="164">
        <v>865052607.76587999</v>
      </c>
      <c r="U92" s="164">
        <v>867923009.25651097</v>
      </c>
      <c r="V92" s="164">
        <v>870793410.74714196</v>
      </c>
      <c r="W92" s="164">
        <v>873620510.08364904</v>
      </c>
      <c r="X92" s="164">
        <v>876038191.65038097</v>
      </c>
      <c r="Y92" s="164">
        <v>878664011.49676204</v>
      </c>
      <c r="Z92" s="164">
        <v>883418337.32406795</v>
      </c>
      <c r="AA92" s="164">
        <v>883418337.32406795</v>
      </c>
      <c r="AB92" s="164">
        <v>886460253.98446095</v>
      </c>
      <c r="AC92" s="164">
        <v>889502170.644853</v>
      </c>
      <c r="AD92" s="164">
        <v>892544087.30524504</v>
      </c>
      <c r="AE92" s="164">
        <v>895557358.01363802</v>
      </c>
      <c r="AF92" s="164">
        <v>898570628.722031</v>
      </c>
      <c r="AG92" s="164">
        <v>901828186.97161603</v>
      </c>
      <c r="AH92" s="164">
        <v>904654904.16825402</v>
      </c>
      <c r="AI92" s="164">
        <v>907468856.18658495</v>
      </c>
      <c r="AJ92" s="164">
        <v>910317652.88852894</v>
      </c>
      <c r="AK92" s="164">
        <v>913127577.01538002</v>
      </c>
      <c r="AL92" s="164">
        <v>916150203.89179206</v>
      </c>
      <c r="AM92" s="164">
        <v>921404292.74884796</v>
      </c>
      <c r="AN92" s="164">
        <v>921404292.74884796</v>
      </c>
    </row>
    <row r="93" spans="1:40" x14ac:dyDescent="0.2">
      <c r="A93" s="27" t="s">
        <v>821</v>
      </c>
      <c r="B93" s="164">
        <v>578178533.64061999</v>
      </c>
      <c r="C93" s="164">
        <v>578149103.69947898</v>
      </c>
      <c r="D93" s="164">
        <v>578119673.75834</v>
      </c>
      <c r="E93" s="164">
        <v>578090243.81719995</v>
      </c>
      <c r="F93" s="164">
        <v>578060813.87606001</v>
      </c>
      <c r="G93" s="164">
        <v>578031383.934919</v>
      </c>
      <c r="H93" s="164">
        <v>578001953.99378002</v>
      </c>
      <c r="I93" s="164">
        <v>577972524.05263996</v>
      </c>
      <c r="J93" s="164">
        <v>577943094.11149895</v>
      </c>
      <c r="K93" s="164">
        <v>577913664.17035997</v>
      </c>
      <c r="L93" s="164">
        <v>577884234.22921896</v>
      </c>
      <c r="M93" s="164">
        <v>577854804.28807998</v>
      </c>
      <c r="N93" s="164">
        <v>577854804.28807998</v>
      </c>
      <c r="O93" s="164">
        <v>577825374.34693897</v>
      </c>
      <c r="P93" s="164">
        <v>577795944.40579998</v>
      </c>
      <c r="Q93" s="164">
        <v>577766514.46465898</v>
      </c>
      <c r="R93" s="164">
        <v>577737084.52351999</v>
      </c>
      <c r="S93" s="164">
        <v>577707654.58237898</v>
      </c>
      <c r="T93" s="164">
        <v>577678224.64123905</v>
      </c>
      <c r="U93" s="164">
        <v>577648794.70009995</v>
      </c>
      <c r="V93" s="164">
        <v>577619364.75896001</v>
      </c>
      <c r="W93" s="164">
        <v>577589934.81781995</v>
      </c>
      <c r="X93" s="164">
        <v>577560504.87668002</v>
      </c>
      <c r="Y93" s="164">
        <v>577531074.93553996</v>
      </c>
      <c r="Z93" s="164">
        <v>577501644.99439895</v>
      </c>
      <c r="AA93" s="164">
        <v>577501644.99439895</v>
      </c>
      <c r="AB93" s="164">
        <v>577472215.05325902</v>
      </c>
      <c r="AC93" s="164">
        <v>577442785.11211896</v>
      </c>
      <c r="AD93" s="164">
        <v>577413355.17097998</v>
      </c>
      <c r="AE93" s="164">
        <v>577383925.22984004</v>
      </c>
      <c r="AF93" s="164">
        <v>577354495.28869998</v>
      </c>
      <c r="AG93" s="164">
        <v>577325065.34755898</v>
      </c>
      <c r="AH93" s="164">
        <v>577295635.40641904</v>
      </c>
      <c r="AI93" s="164">
        <v>577266205.46527898</v>
      </c>
      <c r="AJ93" s="164">
        <v>577236775.52413905</v>
      </c>
      <c r="AK93" s="164">
        <v>577207345.58299899</v>
      </c>
      <c r="AL93" s="164">
        <v>577177915.64185905</v>
      </c>
      <c r="AM93" s="164">
        <v>577148485.700719</v>
      </c>
      <c r="AN93" s="164">
        <v>577148485.700719</v>
      </c>
    </row>
    <row r="94" spans="1:40" x14ac:dyDescent="0.2">
      <c r="A94" s="27" t="s">
        <v>822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4">
        <v>0</v>
      </c>
      <c r="AL94" s="164">
        <v>0</v>
      </c>
      <c r="AM94" s="164">
        <v>0</v>
      </c>
      <c r="AN94" s="164">
        <v>0</v>
      </c>
    </row>
    <row r="95" spans="1:40" x14ac:dyDescent="0.2">
      <c r="A95" s="27" t="s">
        <v>823</v>
      </c>
      <c r="B95" s="164">
        <v>62060072.654649101</v>
      </c>
      <c r="C95" s="164">
        <v>62278007.192283399</v>
      </c>
      <c r="D95" s="164">
        <v>62495941.729917698</v>
      </c>
      <c r="E95" s="164">
        <v>62735242.961716302</v>
      </c>
      <c r="F95" s="164">
        <v>62967670.8564924</v>
      </c>
      <c r="G95" s="164">
        <v>63200098.751268402</v>
      </c>
      <c r="H95" s="164">
        <v>63425421.5910239</v>
      </c>
      <c r="I95" s="164">
        <v>63650744.430779301</v>
      </c>
      <c r="J95" s="164">
        <v>63876067.270534702</v>
      </c>
      <c r="K95" s="164">
        <v>63913305.294574998</v>
      </c>
      <c r="L95" s="164">
        <v>63933389.074462302</v>
      </c>
      <c r="M95" s="164">
        <v>63967094.597885802</v>
      </c>
      <c r="N95" s="164">
        <v>63967094.597885802</v>
      </c>
      <c r="O95" s="164">
        <v>64000800.121309198</v>
      </c>
      <c r="P95" s="164">
        <v>64034505.644732602</v>
      </c>
      <c r="Q95" s="164">
        <v>64068211.168156102</v>
      </c>
      <c r="R95" s="164">
        <v>64101916.691579498</v>
      </c>
      <c r="S95" s="164">
        <v>64114255.5208387</v>
      </c>
      <c r="T95" s="164">
        <v>64126594.350097902</v>
      </c>
      <c r="U95" s="164">
        <v>64138933.179357097</v>
      </c>
      <c r="V95" s="164">
        <v>64437253.6220541</v>
      </c>
      <c r="W95" s="164">
        <v>64735574.064751104</v>
      </c>
      <c r="X95" s="164">
        <v>65033894.5074481</v>
      </c>
      <c r="Y95" s="164">
        <v>65349621.100635499</v>
      </c>
      <c r="Z95" s="164">
        <v>65683384.126327798</v>
      </c>
      <c r="AA95" s="164">
        <v>65683384.126327798</v>
      </c>
      <c r="AB95" s="164">
        <v>65989070.437394001</v>
      </c>
      <c r="AC95" s="164">
        <v>66294756.748460203</v>
      </c>
      <c r="AD95" s="164">
        <v>66600443.059526399</v>
      </c>
      <c r="AE95" s="164">
        <v>66906129.370592602</v>
      </c>
      <c r="AF95" s="164">
        <v>67211815.681658804</v>
      </c>
      <c r="AG95" s="164">
        <v>67517501.992725</v>
      </c>
      <c r="AH95" s="164">
        <v>67823188.303791195</v>
      </c>
      <c r="AI95" s="164">
        <v>68128874.614857405</v>
      </c>
      <c r="AJ95" s="164">
        <v>68148579.312485799</v>
      </c>
      <c r="AK95" s="164">
        <v>68168284.010114193</v>
      </c>
      <c r="AL95" s="164">
        <v>68187988.707742602</v>
      </c>
      <c r="AM95" s="164">
        <v>70508012.303384304</v>
      </c>
      <c r="AN95" s="164">
        <v>70508012.303384304</v>
      </c>
    </row>
    <row r="96" spans="1:40" x14ac:dyDescent="0.2">
      <c r="A96" s="27" t="s">
        <v>1246</v>
      </c>
      <c r="B96" s="164">
        <v>0</v>
      </c>
      <c r="C96" s="164">
        <v>0</v>
      </c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  <c r="O96" s="164">
        <v>0</v>
      </c>
      <c r="P96" s="164">
        <v>0</v>
      </c>
      <c r="Q96" s="164">
        <v>0</v>
      </c>
      <c r="R96" s="164">
        <v>0</v>
      </c>
      <c r="S96" s="164">
        <v>0</v>
      </c>
      <c r="T96" s="164">
        <v>0</v>
      </c>
      <c r="U96" s="164">
        <v>0</v>
      </c>
      <c r="V96" s="164">
        <v>0</v>
      </c>
      <c r="W96" s="164">
        <v>0</v>
      </c>
      <c r="X96" s="164">
        <v>0</v>
      </c>
      <c r="Y96" s="164">
        <v>0</v>
      </c>
      <c r="Z96" s="164">
        <v>0</v>
      </c>
      <c r="AA96" s="164">
        <v>0</v>
      </c>
      <c r="AB96" s="164">
        <v>0</v>
      </c>
      <c r="AC96" s="164">
        <v>0</v>
      </c>
      <c r="AD96" s="164">
        <v>0</v>
      </c>
      <c r="AE96" s="164">
        <v>0</v>
      </c>
      <c r="AF96" s="164">
        <v>0</v>
      </c>
      <c r="AG96" s="164">
        <v>0</v>
      </c>
      <c r="AH96" s="164">
        <v>0</v>
      </c>
      <c r="AI96" s="164">
        <v>0</v>
      </c>
      <c r="AJ96" s="164">
        <v>0</v>
      </c>
      <c r="AK96" s="164">
        <v>0</v>
      </c>
      <c r="AL96" s="164">
        <v>0</v>
      </c>
      <c r="AM96" s="164">
        <v>0</v>
      </c>
      <c r="AN96" s="164">
        <v>0</v>
      </c>
    </row>
    <row r="97" spans="1:40" x14ac:dyDescent="0.2">
      <c r="A97" s="27" t="s">
        <v>825</v>
      </c>
      <c r="B97" s="164">
        <v>2820939481.33601</v>
      </c>
      <c r="C97" s="164">
        <v>2821442821.1199298</v>
      </c>
      <c r="D97" s="164">
        <v>2822358681.4593401</v>
      </c>
      <c r="E97" s="164">
        <v>2823345783.6872101</v>
      </c>
      <c r="F97" s="164">
        <v>2824175927.7936101</v>
      </c>
      <c r="G97" s="164">
        <v>2824831158.35888</v>
      </c>
      <c r="H97" s="164">
        <v>2825486388.9236999</v>
      </c>
      <c r="I97" s="164">
        <v>2826200901.7577801</v>
      </c>
      <c r="J97" s="164">
        <v>2826915989.5051298</v>
      </c>
      <c r="K97" s="164">
        <v>2827643866.0820999</v>
      </c>
      <c r="L97" s="164">
        <v>2828307531.4813399</v>
      </c>
      <c r="M97" s="164">
        <v>2829541111.8085899</v>
      </c>
      <c r="N97" s="164">
        <v>2829541111.8085899</v>
      </c>
      <c r="O97" s="164">
        <v>2830342021.4586301</v>
      </c>
      <c r="P97" s="164">
        <v>2831142931.1086702</v>
      </c>
      <c r="Q97" s="164">
        <v>2832013529.26087</v>
      </c>
      <c r="R97" s="164">
        <v>2832520307.171</v>
      </c>
      <c r="S97" s="164">
        <v>2832801268.9460201</v>
      </c>
      <c r="T97" s="164">
        <v>2833082805.6343198</v>
      </c>
      <c r="U97" s="164">
        <v>2833363767.4093399</v>
      </c>
      <c r="V97" s="164">
        <v>2833644729.18437</v>
      </c>
      <c r="W97" s="164">
        <v>2833866983.6034198</v>
      </c>
      <c r="X97" s="164">
        <v>2834088663.1092</v>
      </c>
      <c r="Y97" s="164">
        <v>2834334082.2871399</v>
      </c>
      <c r="Z97" s="164">
        <v>2835728915.4441199</v>
      </c>
      <c r="AA97" s="164">
        <v>2835728915.4441199</v>
      </c>
      <c r="AB97" s="164">
        <v>2836298158.0398302</v>
      </c>
      <c r="AC97" s="164">
        <v>2836867400.63555</v>
      </c>
      <c r="AD97" s="164">
        <v>2837437218.1445298</v>
      </c>
      <c r="AE97" s="164">
        <v>2837937347.15136</v>
      </c>
      <c r="AF97" s="164">
        <v>2838388775.84477</v>
      </c>
      <c r="AG97" s="164">
        <v>2838840779.4514499</v>
      </c>
      <c r="AH97" s="164">
        <v>2839292208.1448598</v>
      </c>
      <c r="AI97" s="164">
        <v>2839743636.8382602</v>
      </c>
      <c r="AJ97" s="164">
        <v>2840195640.4449401</v>
      </c>
      <c r="AK97" s="164">
        <v>2840647069.13835</v>
      </c>
      <c r="AL97" s="164">
        <v>2841098497.8317599</v>
      </c>
      <c r="AM97" s="164">
        <v>2841901315.0500498</v>
      </c>
      <c r="AN97" s="164">
        <v>2841901315.0500498</v>
      </c>
    </row>
    <row r="98" spans="1:40" x14ac:dyDescent="0.2">
      <c r="A98" s="27" t="s">
        <v>1247</v>
      </c>
      <c r="B98" s="164">
        <v>3839063.71074611</v>
      </c>
      <c r="C98" s="164">
        <v>3807110.1635422199</v>
      </c>
      <c r="D98" s="164">
        <v>3775156.6163383299</v>
      </c>
      <c r="E98" s="164">
        <v>3743203.0691344398</v>
      </c>
      <c r="F98" s="164">
        <v>3711249.5219305502</v>
      </c>
      <c r="G98" s="164">
        <v>3679295.9747266602</v>
      </c>
      <c r="H98" s="164">
        <v>3647342.4275227701</v>
      </c>
      <c r="I98" s="164">
        <v>3615388.8803188899</v>
      </c>
      <c r="J98" s="164">
        <v>3583435.3331149998</v>
      </c>
      <c r="K98" s="164">
        <v>3551481.7859111102</v>
      </c>
      <c r="L98" s="164">
        <v>3519528.2387072202</v>
      </c>
      <c r="M98" s="164">
        <v>3487574.6915033301</v>
      </c>
      <c r="N98" s="164">
        <v>3487574.6915033301</v>
      </c>
      <c r="O98" s="164">
        <v>3455621.1442994401</v>
      </c>
      <c r="P98" s="164">
        <v>3423667.59709555</v>
      </c>
      <c r="Q98" s="164">
        <v>3391714.04989166</v>
      </c>
      <c r="R98" s="164">
        <v>3359760.5026877699</v>
      </c>
      <c r="S98" s="164">
        <v>3327806.9554838799</v>
      </c>
      <c r="T98" s="164">
        <v>3295853.4082800001</v>
      </c>
      <c r="U98" s="164">
        <v>3263899.86107611</v>
      </c>
      <c r="V98" s="164">
        <v>3231946.31387222</v>
      </c>
      <c r="W98" s="164">
        <v>3199992.7666683299</v>
      </c>
      <c r="X98" s="164">
        <v>3168039.2194644399</v>
      </c>
      <c r="Y98" s="164">
        <v>3136085.6722605499</v>
      </c>
      <c r="Z98" s="164">
        <v>3104132.1250566598</v>
      </c>
      <c r="AA98" s="164">
        <v>3104132.1250566598</v>
      </c>
      <c r="AB98" s="164">
        <v>3072178.5778527702</v>
      </c>
      <c r="AC98" s="164">
        <v>3040225.03064889</v>
      </c>
      <c r="AD98" s="164">
        <v>3008271.4834449999</v>
      </c>
      <c r="AE98" s="164">
        <v>2976317.9362411099</v>
      </c>
      <c r="AF98" s="164">
        <v>2944364.3890372198</v>
      </c>
      <c r="AG98" s="164">
        <v>2912410.8418333302</v>
      </c>
      <c r="AH98" s="164">
        <v>2880457.2946294402</v>
      </c>
      <c r="AI98" s="164">
        <v>2848503.7474255501</v>
      </c>
      <c r="AJ98" s="164">
        <v>2816550.2002216601</v>
      </c>
      <c r="AK98" s="164">
        <v>2784596.65301777</v>
      </c>
      <c r="AL98" s="164">
        <v>2752643.1058138902</v>
      </c>
      <c r="AM98" s="164">
        <v>2720689.5586100002</v>
      </c>
      <c r="AN98" s="164">
        <v>2720689.5586100002</v>
      </c>
    </row>
    <row r="99" spans="1:40" x14ac:dyDescent="0.2">
      <c r="A99" s="27" t="s">
        <v>827</v>
      </c>
      <c r="B99" s="164">
        <v>433171381.96111798</v>
      </c>
      <c r="C99" s="164">
        <v>433435860.24985301</v>
      </c>
      <c r="D99" s="164">
        <v>433700338.53858799</v>
      </c>
      <c r="E99" s="164">
        <v>433964816.82732201</v>
      </c>
      <c r="F99" s="164">
        <v>434219391.91586399</v>
      </c>
      <c r="G99" s="164">
        <v>434522610.5273</v>
      </c>
      <c r="H99" s="164">
        <v>434708332.41911501</v>
      </c>
      <c r="I99" s="164">
        <v>434894054.31093001</v>
      </c>
      <c r="J99" s="164">
        <v>435079776.20274502</v>
      </c>
      <c r="K99" s="164">
        <v>435265498.09456098</v>
      </c>
      <c r="L99" s="164">
        <v>435451219.98637599</v>
      </c>
      <c r="M99" s="164">
        <v>435533197.97706199</v>
      </c>
      <c r="N99" s="164">
        <v>435533197.97706199</v>
      </c>
      <c r="O99" s="164">
        <v>435615175.967749</v>
      </c>
      <c r="P99" s="164">
        <v>435697153.95843601</v>
      </c>
      <c r="Q99" s="164">
        <v>435779131.94912302</v>
      </c>
      <c r="R99" s="164">
        <v>435861109.93980998</v>
      </c>
      <c r="S99" s="164">
        <v>435943087.93049699</v>
      </c>
      <c r="T99" s="164">
        <v>436181966.06120002</v>
      </c>
      <c r="U99" s="164">
        <v>436292589.395154</v>
      </c>
      <c r="V99" s="164">
        <v>436403212.72910798</v>
      </c>
      <c r="W99" s="164">
        <v>436513836.06306201</v>
      </c>
      <c r="X99" s="164">
        <v>436624459.39701599</v>
      </c>
      <c r="Y99" s="164">
        <v>436735082.73097003</v>
      </c>
      <c r="Z99" s="164">
        <v>436879734.57325</v>
      </c>
      <c r="AA99" s="164">
        <v>436879734.57325</v>
      </c>
      <c r="AB99" s="164">
        <v>437070663.22159201</v>
      </c>
      <c r="AC99" s="164">
        <v>437261591.86993498</v>
      </c>
      <c r="AD99" s="164">
        <v>437452520.518278</v>
      </c>
      <c r="AE99" s="164">
        <v>437643449.16662002</v>
      </c>
      <c r="AF99" s="164">
        <v>437962527.64843303</v>
      </c>
      <c r="AG99" s="164">
        <v>438539565.00175601</v>
      </c>
      <c r="AH99" s="164">
        <v>438959831.96227801</v>
      </c>
      <c r="AI99" s="164">
        <v>439380098.9228</v>
      </c>
      <c r="AJ99" s="164">
        <v>439813734.65000403</v>
      </c>
      <c r="AK99" s="164">
        <v>440247370.37720799</v>
      </c>
      <c r="AL99" s="164">
        <v>440681006.10441202</v>
      </c>
      <c r="AM99" s="164">
        <v>441332263.42345297</v>
      </c>
      <c r="AN99" s="164">
        <v>441332263.42345297</v>
      </c>
    </row>
    <row r="100" spans="1:40" x14ac:dyDescent="0.2">
      <c r="A100" s="27" t="s">
        <v>1248</v>
      </c>
      <c r="B100" s="164">
        <v>5733369.53323799</v>
      </c>
      <c r="C100" s="164">
        <v>5733369.53323799</v>
      </c>
      <c r="D100" s="164">
        <v>5733369.53323799</v>
      </c>
      <c r="E100" s="164">
        <v>5733369.53323799</v>
      </c>
      <c r="F100" s="164">
        <v>5733369.53323799</v>
      </c>
      <c r="G100" s="164">
        <v>5733369.53323799</v>
      </c>
      <c r="H100" s="164">
        <v>5733369.53323799</v>
      </c>
      <c r="I100" s="164">
        <v>5733369.53323799</v>
      </c>
      <c r="J100" s="164">
        <v>5733369.53323799</v>
      </c>
      <c r="K100" s="164">
        <v>5733369.53323799</v>
      </c>
      <c r="L100" s="164">
        <v>5733369.53323799</v>
      </c>
      <c r="M100" s="164">
        <v>5733369.53323799</v>
      </c>
      <c r="N100" s="164">
        <v>5733369.53323799</v>
      </c>
      <c r="O100" s="164">
        <v>5733369.53323799</v>
      </c>
      <c r="P100" s="164">
        <v>5733369.53323799</v>
      </c>
      <c r="Q100" s="164">
        <v>5733369.53323799</v>
      </c>
      <c r="R100" s="164">
        <v>5733369.53323799</v>
      </c>
      <c r="S100" s="164">
        <v>5733369.53323799</v>
      </c>
      <c r="T100" s="164">
        <v>5733369.53323799</v>
      </c>
      <c r="U100" s="164">
        <v>5733369.53323799</v>
      </c>
      <c r="V100" s="164">
        <v>5733369.53323799</v>
      </c>
      <c r="W100" s="164">
        <v>5733369.53323799</v>
      </c>
      <c r="X100" s="164">
        <v>5733369.53323799</v>
      </c>
      <c r="Y100" s="164">
        <v>5733369.53323799</v>
      </c>
      <c r="Z100" s="164">
        <v>5733369.53323799</v>
      </c>
      <c r="AA100" s="164">
        <v>5733369.53323799</v>
      </c>
      <c r="AB100" s="164">
        <v>5733369.53323799</v>
      </c>
      <c r="AC100" s="164">
        <v>5733369.53323799</v>
      </c>
      <c r="AD100" s="164">
        <v>5733369.53323799</v>
      </c>
      <c r="AE100" s="164">
        <v>5733369.53323799</v>
      </c>
      <c r="AF100" s="164">
        <v>5733369.53323799</v>
      </c>
      <c r="AG100" s="164">
        <v>5733369.53323799</v>
      </c>
      <c r="AH100" s="164">
        <v>5733369.53323799</v>
      </c>
      <c r="AI100" s="164">
        <v>5733369.53323799</v>
      </c>
      <c r="AJ100" s="164">
        <v>5733369.53323799</v>
      </c>
      <c r="AK100" s="164">
        <v>5733369.53323799</v>
      </c>
      <c r="AL100" s="164">
        <v>5733369.53323799</v>
      </c>
      <c r="AM100" s="164">
        <v>5733369.53323799</v>
      </c>
      <c r="AN100" s="164">
        <v>5733369.53323799</v>
      </c>
    </row>
    <row r="101" spans="1:40" x14ac:dyDescent="0.2">
      <c r="A101" s="27" t="s">
        <v>1249</v>
      </c>
      <c r="B101" s="164">
        <v>39545903.908033997</v>
      </c>
      <c r="C101" s="164">
        <v>39544223.911393903</v>
      </c>
      <c r="D101" s="164">
        <v>39542543.914753899</v>
      </c>
      <c r="E101" s="164">
        <v>39540863.918113902</v>
      </c>
      <c r="F101" s="164">
        <v>39539183.921473898</v>
      </c>
      <c r="G101" s="164">
        <v>39537503.924833901</v>
      </c>
      <c r="H101" s="164">
        <v>39535823.928193897</v>
      </c>
      <c r="I101" s="164">
        <v>39534143.9315539</v>
      </c>
      <c r="J101" s="164">
        <v>39532463.934913903</v>
      </c>
      <c r="K101" s="164">
        <v>39530783.938273899</v>
      </c>
      <c r="L101" s="164">
        <v>39529103.941633902</v>
      </c>
      <c r="M101" s="164">
        <v>39527423.944993898</v>
      </c>
      <c r="N101" s="164">
        <v>39527423.944993898</v>
      </c>
      <c r="O101" s="164">
        <v>39525743.948353902</v>
      </c>
      <c r="P101" s="164">
        <v>39524063.951713897</v>
      </c>
      <c r="Q101" s="164">
        <v>39522383.955073997</v>
      </c>
      <c r="R101" s="164">
        <v>39520703.958433896</v>
      </c>
      <c r="S101" s="164">
        <v>39519023.9617939</v>
      </c>
      <c r="T101" s="164">
        <v>39517343.965153903</v>
      </c>
      <c r="U101" s="164">
        <v>39515663.968513899</v>
      </c>
      <c r="V101" s="164">
        <v>39513983.971873902</v>
      </c>
      <c r="W101" s="164">
        <v>39512303.975233898</v>
      </c>
      <c r="X101" s="164">
        <v>39510623.978593901</v>
      </c>
      <c r="Y101" s="164">
        <v>39508943.981953897</v>
      </c>
      <c r="Z101" s="164">
        <v>39507263.9853139</v>
      </c>
      <c r="AA101" s="164">
        <v>39507263.9853139</v>
      </c>
      <c r="AB101" s="164">
        <v>39505583.988673903</v>
      </c>
      <c r="AC101" s="164">
        <v>39503903.992033899</v>
      </c>
      <c r="AD101" s="164">
        <v>39502223.995393902</v>
      </c>
      <c r="AE101" s="164">
        <v>39500543.998753898</v>
      </c>
      <c r="AF101" s="164">
        <v>39498864.002113901</v>
      </c>
      <c r="AG101" s="164">
        <v>39497184.005473897</v>
      </c>
      <c r="AH101" s="164">
        <v>39495504.0088339</v>
      </c>
      <c r="AI101" s="164">
        <v>39493824.012193903</v>
      </c>
      <c r="AJ101" s="164">
        <v>39492144.015553899</v>
      </c>
      <c r="AK101" s="164">
        <v>39490464.018913902</v>
      </c>
      <c r="AL101" s="164">
        <v>39488784.022273898</v>
      </c>
      <c r="AM101" s="164">
        <v>39487104.025633901</v>
      </c>
      <c r="AN101" s="164">
        <v>39487104.025633901</v>
      </c>
    </row>
    <row r="102" spans="1:40" x14ac:dyDescent="0.2">
      <c r="A102" s="27" t="s">
        <v>830</v>
      </c>
      <c r="B102" s="164">
        <v>24055651.888599999</v>
      </c>
      <c r="C102" s="164">
        <v>24055651.888599999</v>
      </c>
      <c r="D102" s="164">
        <v>24055651.888599999</v>
      </c>
      <c r="E102" s="164">
        <v>24055651.888599999</v>
      </c>
      <c r="F102" s="164">
        <v>24055651.888599999</v>
      </c>
      <c r="G102" s="164">
        <v>24055651.888599999</v>
      </c>
      <c r="H102" s="164">
        <v>24055651.888599999</v>
      </c>
      <c r="I102" s="164">
        <v>24055651.888599999</v>
      </c>
      <c r="J102" s="164">
        <v>24055651.888599999</v>
      </c>
      <c r="K102" s="164">
        <v>24055651.888599999</v>
      </c>
      <c r="L102" s="164">
        <v>24055651.888599999</v>
      </c>
      <c r="M102" s="164">
        <v>24055651.888599999</v>
      </c>
      <c r="N102" s="164">
        <v>24055651.888599999</v>
      </c>
      <c r="O102" s="164">
        <v>24055651.888599999</v>
      </c>
      <c r="P102" s="164">
        <v>24055651.888599999</v>
      </c>
      <c r="Q102" s="164">
        <v>24055651.888599999</v>
      </c>
      <c r="R102" s="164">
        <v>24055651.888599999</v>
      </c>
      <c r="S102" s="164">
        <v>24055651.888599999</v>
      </c>
      <c r="T102" s="164">
        <v>24055651.888599999</v>
      </c>
      <c r="U102" s="164">
        <v>24055651.888599999</v>
      </c>
      <c r="V102" s="164">
        <v>24055651.888599999</v>
      </c>
      <c r="W102" s="164">
        <v>24055651.888599999</v>
      </c>
      <c r="X102" s="164">
        <v>24055651.888599999</v>
      </c>
      <c r="Y102" s="164">
        <v>24055651.888599999</v>
      </c>
      <c r="Z102" s="164">
        <v>24055651.888599999</v>
      </c>
      <c r="AA102" s="164">
        <v>24055651.888599999</v>
      </c>
      <c r="AB102" s="164">
        <v>24055651.888599999</v>
      </c>
      <c r="AC102" s="164">
        <v>24055651.888599999</v>
      </c>
      <c r="AD102" s="164">
        <v>24055651.888599999</v>
      </c>
      <c r="AE102" s="164">
        <v>24055651.888599999</v>
      </c>
      <c r="AF102" s="164">
        <v>24055651.888599999</v>
      </c>
      <c r="AG102" s="164">
        <v>24055651.888599999</v>
      </c>
      <c r="AH102" s="164">
        <v>24055651.888599999</v>
      </c>
      <c r="AI102" s="164">
        <v>24055651.888599999</v>
      </c>
      <c r="AJ102" s="164">
        <v>24055651.888599999</v>
      </c>
      <c r="AK102" s="164">
        <v>24055651.888599999</v>
      </c>
      <c r="AL102" s="164">
        <v>24055651.888599999</v>
      </c>
      <c r="AM102" s="164">
        <v>24055651.888599999</v>
      </c>
      <c r="AN102" s="164">
        <v>24055651.888599999</v>
      </c>
    </row>
    <row r="103" spans="1:40" x14ac:dyDescent="0.2">
      <c r="A103" s="27" t="s">
        <v>831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27" t="s">
        <v>832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833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834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0</v>
      </c>
      <c r="S106" s="164">
        <v>0</v>
      </c>
      <c r="T106" s="164">
        <v>0</v>
      </c>
      <c r="U106" s="164">
        <v>0</v>
      </c>
      <c r="V106" s="164">
        <v>0</v>
      </c>
      <c r="W106" s="164">
        <v>0</v>
      </c>
      <c r="X106" s="164">
        <v>0</v>
      </c>
      <c r="Y106" s="164">
        <v>0</v>
      </c>
      <c r="Z106" s="164">
        <v>0</v>
      </c>
      <c r="AA106" s="164">
        <v>0</v>
      </c>
      <c r="AB106" s="164">
        <v>0</v>
      </c>
      <c r="AC106" s="164">
        <v>0</v>
      </c>
      <c r="AD106" s="164">
        <v>0</v>
      </c>
      <c r="AE106" s="164">
        <v>0</v>
      </c>
      <c r="AF106" s="164">
        <v>0</v>
      </c>
      <c r="AG106" s="164">
        <v>0</v>
      </c>
      <c r="AH106" s="164">
        <v>0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0</v>
      </c>
    </row>
    <row r="107" spans="1:40" x14ac:dyDescent="0.2">
      <c r="A107" s="27" t="s">
        <v>835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27" t="s">
        <v>836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4">
        <v>0</v>
      </c>
      <c r="R108" s="164">
        <v>0</v>
      </c>
      <c r="S108" s="164">
        <v>0</v>
      </c>
      <c r="T108" s="164">
        <v>0</v>
      </c>
      <c r="U108" s="164">
        <v>0</v>
      </c>
      <c r="V108" s="164">
        <v>0</v>
      </c>
      <c r="W108" s="164">
        <v>0</v>
      </c>
      <c r="X108" s="164">
        <v>0</v>
      </c>
      <c r="Y108" s="164">
        <v>0</v>
      </c>
      <c r="Z108" s="164">
        <v>0</v>
      </c>
      <c r="AA108" s="164">
        <v>0</v>
      </c>
      <c r="AB108" s="164">
        <v>0</v>
      </c>
      <c r="AC108" s="164">
        <v>0</v>
      </c>
      <c r="AD108" s="164">
        <v>0</v>
      </c>
      <c r="AE108" s="164">
        <v>0</v>
      </c>
      <c r="AF108" s="164">
        <v>0</v>
      </c>
      <c r="AG108" s="164">
        <v>0</v>
      </c>
      <c r="AH108" s="164">
        <v>0</v>
      </c>
      <c r="AI108" s="164">
        <v>0</v>
      </c>
      <c r="AJ108" s="164">
        <v>0</v>
      </c>
      <c r="AK108" s="164">
        <v>0</v>
      </c>
      <c r="AL108" s="164">
        <v>0</v>
      </c>
      <c r="AM108" s="164">
        <v>0</v>
      </c>
      <c r="AN108" s="164">
        <v>0</v>
      </c>
    </row>
    <row r="109" spans="1:40" x14ac:dyDescent="0.2">
      <c r="A109" s="30" t="s">
        <v>837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384">
        <v>0</v>
      </c>
      <c r="O109" s="384">
        <v>0</v>
      </c>
      <c r="P109" s="384">
        <v>0</v>
      </c>
      <c r="Q109" s="384">
        <v>0</v>
      </c>
      <c r="R109" s="384">
        <v>0</v>
      </c>
      <c r="S109" s="384">
        <v>0</v>
      </c>
      <c r="T109" s="384">
        <v>0</v>
      </c>
      <c r="U109" s="384">
        <v>0</v>
      </c>
      <c r="V109" s="384">
        <v>0</v>
      </c>
      <c r="W109" s="384">
        <v>0</v>
      </c>
      <c r="X109" s="384">
        <v>0</v>
      </c>
      <c r="Y109" s="384">
        <v>0</v>
      </c>
      <c r="Z109" s="384">
        <v>0</v>
      </c>
      <c r="AA109" s="384">
        <v>0</v>
      </c>
      <c r="AB109" s="384">
        <v>0</v>
      </c>
      <c r="AC109" s="384">
        <v>0</v>
      </c>
      <c r="AD109" s="384">
        <v>0</v>
      </c>
      <c r="AE109" s="384">
        <v>0</v>
      </c>
      <c r="AF109" s="384">
        <v>0</v>
      </c>
      <c r="AG109" s="384">
        <v>0</v>
      </c>
      <c r="AH109" s="384">
        <v>0</v>
      </c>
      <c r="AI109" s="384">
        <v>0</v>
      </c>
      <c r="AJ109" s="384">
        <v>0</v>
      </c>
      <c r="AK109" s="384">
        <v>0</v>
      </c>
      <c r="AL109" s="384">
        <v>0</v>
      </c>
      <c r="AM109" s="384">
        <v>0</v>
      </c>
      <c r="AN109" s="384">
        <v>0</v>
      </c>
    </row>
    <row r="110" spans="1:40" x14ac:dyDescent="0.2">
      <c r="A110" s="27" t="s">
        <v>838</v>
      </c>
      <c r="B110" s="164">
        <v>39970188.126521602</v>
      </c>
      <c r="C110" s="164">
        <v>39970188.126521602</v>
      </c>
      <c r="D110" s="164">
        <v>39970188.126521602</v>
      </c>
      <c r="E110" s="164">
        <v>39970188.126521602</v>
      </c>
      <c r="F110" s="164">
        <v>39970188.126521602</v>
      </c>
      <c r="G110" s="164">
        <v>39970188.126521602</v>
      </c>
      <c r="H110" s="164">
        <v>39970188.126521602</v>
      </c>
      <c r="I110" s="164">
        <v>39970188.126521602</v>
      </c>
      <c r="J110" s="164">
        <v>39970188.126521602</v>
      </c>
      <c r="K110" s="164">
        <v>39970188.126521602</v>
      </c>
      <c r="L110" s="164">
        <v>39970188.126521602</v>
      </c>
      <c r="M110" s="164">
        <v>39970188.126521602</v>
      </c>
      <c r="N110" s="384">
        <v>39970188.126521602</v>
      </c>
      <c r="O110" s="384">
        <v>39970188.126521602</v>
      </c>
      <c r="P110" s="384">
        <v>39970188.126521602</v>
      </c>
      <c r="Q110" s="384">
        <v>39970188.126521602</v>
      </c>
      <c r="R110" s="384">
        <v>39970188.126521602</v>
      </c>
      <c r="S110" s="384">
        <v>39970188.126521602</v>
      </c>
      <c r="T110" s="384">
        <v>39970188.126521602</v>
      </c>
      <c r="U110" s="384">
        <v>39970188.126521602</v>
      </c>
      <c r="V110" s="384">
        <v>39970188.126521602</v>
      </c>
      <c r="W110" s="384">
        <v>39970188.126521602</v>
      </c>
      <c r="X110" s="384">
        <v>39970188.126521602</v>
      </c>
      <c r="Y110" s="384">
        <v>39970188.126521602</v>
      </c>
      <c r="Z110" s="384">
        <v>39970188.126521602</v>
      </c>
      <c r="AA110" s="384">
        <v>39970188.126521602</v>
      </c>
      <c r="AB110" s="384">
        <v>39970188.126521602</v>
      </c>
      <c r="AC110" s="384">
        <v>39970188.126521602</v>
      </c>
      <c r="AD110" s="384">
        <v>39970188.126521602</v>
      </c>
      <c r="AE110" s="384">
        <v>39970188.126521602</v>
      </c>
      <c r="AF110" s="384">
        <v>39970188.126521602</v>
      </c>
      <c r="AG110" s="384">
        <v>39970188.126521602</v>
      </c>
      <c r="AH110" s="384">
        <v>39970188.126521602</v>
      </c>
      <c r="AI110" s="384">
        <v>39970188.126521602</v>
      </c>
      <c r="AJ110" s="384">
        <v>39970188.126521602</v>
      </c>
      <c r="AK110" s="384">
        <v>39970188.126521602</v>
      </c>
      <c r="AL110" s="384">
        <v>39970188.126521602</v>
      </c>
      <c r="AM110" s="384">
        <v>39970188.126521602</v>
      </c>
      <c r="AN110" s="384">
        <v>39970188.126521602</v>
      </c>
    </row>
    <row r="111" spans="1:40" x14ac:dyDescent="0.2">
      <c r="A111" s="27" t="s">
        <v>839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4">
        <v>0</v>
      </c>
      <c r="R111" s="164">
        <v>0</v>
      </c>
      <c r="S111" s="164">
        <v>0</v>
      </c>
      <c r="T111" s="164">
        <v>0</v>
      </c>
      <c r="U111" s="164">
        <v>0</v>
      </c>
      <c r="V111" s="164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  <c r="AB111" s="164">
        <v>0</v>
      </c>
      <c r="AC111" s="164">
        <v>0</v>
      </c>
      <c r="AD111" s="164">
        <v>0</v>
      </c>
      <c r="AE111" s="164">
        <v>0</v>
      </c>
      <c r="AF111" s="164">
        <v>0</v>
      </c>
      <c r="AG111" s="164">
        <v>0</v>
      </c>
      <c r="AH111" s="164">
        <v>0</v>
      </c>
      <c r="AI111" s="164">
        <v>0</v>
      </c>
      <c r="AJ111" s="164">
        <v>0</v>
      </c>
      <c r="AK111" s="164">
        <v>0</v>
      </c>
      <c r="AL111" s="164">
        <v>0</v>
      </c>
      <c r="AM111" s="164">
        <v>0</v>
      </c>
      <c r="AN111" s="164">
        <v>0</v>
      </c>
    </row>
    <row r="112" spans="1:40" x14ac:dyDescent="0.2">
      <c r="A112" s="27" t="s">
        <v>840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4">
        <v>0</v>
      </c>
      <c r="R112" s="164">
        <v>0</v>
      </c>
      <c r="S112" s="164">
        <v>0</v>
      </c>
      <c r="T112" s="164">
        <v>0</v>
      </c>
      <c r="U112" s="164">
        <v>0</v>
      </c>
      <c r="V112" s="164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164">
        <v>0</v>
      </c>
      <c r="AF112" s="164">
        <v>0</v>
      </c>
      <c r="AG112" s="164">
        <v>0</v>
      </c>
      <c r="AH112" s="164">
        <v>0</v>
      </c>
      <c r="AI112" s="164">
        <v>0</v>
      </c>
      <c r="AJ112" s="164">
        <v>0</v>
      </c>
      <c r="AK112" s="164">
        <v>0</v>
      </c>
      <c r="AL112" s="164">
        <v>0</v>
      </c>
      <c r="AM112" s="164">
        <v>0</v>
      </c>
      <c r="AN112" s="164">
        <v>0</v>
      </c>
    </row>
    <row r="113" spans="1:40" x14ac:dyDescent="0.2">
      <c r="A113" s="27" t="s">
        <v>841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4">
        <v>0</v>
      </c>
      <c r="R113" s="164">
        <v>0</v>
      </c>
      <c r="S113" s="164">
        <v>0</v>
      </c>
      <c r="T113" s="164">
        <v>0</v>
      </c>
      <c r="U113" s="164">
        <v>0</v>
      </c>
      <c r="V113" s="164">
        <v>0</v>
      </c>
      <c r="W113" s="164">
        <v>0</v>
      </c>
      <c r="X113" s="164">
        <v>0</v>
      </c>
      <c r="Y113" s="164">
        <v>0</v>
      </c>
      <c r="Z113" s="164">
        <v>0</v>
      </c>
      <c r="AA113" s="164">
        <v>0</v>
      </c>
      <c r="AB113" s="164">
        <v>0</v>
      </c>
      <c r="AC113" s="164">
        <v>0</v>
      </c>
      <c r="AD113" s="164">
        <v>0</v>
      </c>
      <c r="AE113" s="164">
        <v>0</v>
      </c>
      <c r="AF113" s="164">
        <v>0</v>
      </c>
      <c r="AG113" s="164">
        <v>0</v>
      </c>
      <c r="AH113" s="164">
        <v>0</v>
      </c>
      <c r="AI113" s="164">
        <v>0</v>
      </c>
      <c r="AJ113" s="164">
        <v>0</v>
      </c>
      <c r="AK113" s="164">
        <v>0</v>
      </c>
      <c r="AL113" s="164">
        <v>0</v>
      </c>
      <c r="AM113" s="164">
        <v>0</v>
      </c>
      <c r="AN113" s="164">
        <v>0</v>
      </c>
    </row>
    <row r="114" spans="1:40" x14ac:dyDescent="0.2">
      <c r="A114" s="30" t="s">
        <v>124</v>
      </c>
      <c r="B114" s="164">
        <v>-39970308.037685499</v>
      </c>
      <c r="C114" s="164">
        <v>-39970308.037685499</v>
      </c>
      <c r="D114" s="164">
        <v>-39970308.037685499</v>
      </c>
      <c r="E114" s="164">
        <v>-39970308.037685499</v>
      </c>
      <c r="F114" s="164">
        <v>-39970308.037685499</v>
      </c>
      <c r="G114" s="164">
        <v>-39970308.037685499</v>
      </c>
      <c r="H114" s="164">
        <v>-39970308.037685499</v>
      </c>
      <c r="I114" s="164">
        <v>-39970308.037685499</v>
      </c>
      <c r="J114" s="164">
        <v>-39970308.037685499</v>
      </c>
      <c r="K114" s="164">
        <v>-39970308.037685499</v>
      </c>
      <c r="L114" s="164">
        <v>-39970308.037685499</v>
      </c>
      <c r="M114" s="164">
        <v>-39970308.037685499</v>
      </c>
      <c r="N114" s="349">
        <v>-39970308.037685499</v>
      </c>
      <c r="O114" s="349">
        <v>-39970308.037685499</v>
      </c>
      <c r="P114" s="349">
        <v>-39970308.037685499</v>
      </c>
      <c r="Q114" s="349">
        <v>-39970308.037685499</v>
      </c>
      <c r="R114" s="349">
        <v>-39970308.037685499</v>
      </c>
      <c r="S114" s="349">
        <v>-39970308.037685499</v>
      </c>
      <c r="T114" s="349">
        <v>-39970308.037685499</v>
      </c>
      <c r="U114" s="349">
        <v>-39970308.037685499</v>
      </c>
      <c r="V114" s="349">
        <v>-39970308.037685499</v>
      </c>
      <c r="W114" s="349">
        <v>-39970308.037685499</v>
      </c>
      <c r="X114" s="349">
        <v>-39970308.037685499</v>
      </c>
      <c r="Y114" s="349">
        <v>-39970308.037685499</v>
      </c>
      <c r="Z114" s="349">
        <v>-39970308.037685499</v>
      </c>
      <c r="AA114" s="349">
        <v>-39970308.037685499</v>
      </c>
      <c r="AB114" s="349">
        <v>-39970308.037685499</v>
      </c>
      <c r="AC114" s="349">
        <v>-39970308.037685499</v>
      </c>
      <c r="AD114" s="349">
        <v>-39970308.037685499</v>
      </c>
      <c r="AE114" s="349">
        <v>-39970308.037685499</v>
      </c>
      <c r="AF114" s="349">
        <v>-39970308.037685499</v>
      </c>
      <c r="AG114" s="349">
        <v>-39970308.037685499</v>
      </c>
      <c r="AH114" s="349">
        <v>-39970308.037685499</v>
      </c>
      <c r="AI114" s="349">
        <v>-39970308.037685499</v>
      </c>
      <c r="AJ114" s="349">
        <v>-39970308.037685499</v>
      </c>
      <c r="AK114" s="349">
        <v>-39970308.037685499</v>
      </c>
      <c r="AL114" s="349">
        <v>-39970308.037685499</v>
      </c>
      <c r="AM114" s="349">
        <v>-39970308.037685499</v>
      </c>
      <c r="AN114" s="349">
        <v>-39970308.037685499</v>
      </c>
    </row>
    <row r="115" spans="1:40" x14ac:dyDescent="0.2">
      <c r="A115" s="27" t="s">
        <v>842</v>
      </c>
      <c r="B115" s="164">
        <v>0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4">
        <v>0</v>
      </c>
      <c r="J115" s="164"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4">
        <v>0</v>
      </c>
      <c r="R115" s="164">
        <v>0</v>
      </c>
      <c r="S115" s="164">
        <v>0</v>
      </c>
      <c r="T115" s="164">
        <v>0</v>
      </c>
      <c r="U115" s="164">
        <v>0</v>
      </c>
      <c r="V115" s="164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  <c r="AB115" s="164">
        <v>0</v>
      </c>
      <c r="AC115" s="164">
        <v>0</v>
      </c>
      <c r="AD115" s="164">
        <v>0</v>
      </c>
      <c r="AE115" s="164">
        <v>0</v>
      </c>
      <c r="AF115" s="164">
        <v>0</v>
      </c>
      <c r="AG115" s="164">
        <v>0</v>
      </c>
      <c r="AH115" s="164">
        <v>0</v>
      </c>
      <c r="AI115" s="164">
        <v>0</v>
      </c>
      <c r="AJ115" s="164">
        <v>0</v>
      </c>
      <c r="AK115" s="164">
        <v>0</v>
      </c>
      <c r="AL115" s="164">
        <v>0</v>
      </c>
      <c r="AM115" s="164">
        <v>0</v>
      </c>
      <c r="AN115" s="164">
        <v>0</v>
      </c>
    </row>
    <row r="116" spans="1:40" x14ac:dyDescent="0.2">
      <c r="A116" s="27" t="s">
        <v>843</v>
      </c>
      <c r="B116" s="164">
        <v>6889600974.3194904</v>
      </c>
      <c r="C116" s="164">
        <v>6896289970.6956501</v>
      </c>
      <c r="D116" s="164">
        <v>6903419268.2972803</v>
      </c>
      <c r="E116" s="164">
        <v>6910665971.2845802</v>
      </c>
      <c r="F116" s="164">
        <v>6917832531.9823503</v>
      </c>
      <c r="G116" s="164">
        <v>6924376141.8563299</v>
      </c>
      <c r="H116" s="164">
        <v>6930684381.5374002</v>
      </c>
      <c r="I116" s="164">
        <v>6938508345.2714701</v>
      </c>
      <c r="J116" s="164">
        <v>6946629067.7217102</v>
      </c>
      <c r="K116" s="164">
        <v>6954565482.6285</v>
      </c>
      <c r="L116" s="164">
        <v>6962817668.6632004</v>
      </c>
      <c r="M116" s="164">
        <v>6971898586.9480305</v>
      </c>
      <c r="N116" s="164">
        <v>6971898586.9480305</v>
      </c>
      <c r="O116" s="164">
        <v>6979043830.8259001</v>
      </c>
      <c r="P116" s="164">
        <v>6986109889.7339401</v>
      </c>
      <c r="Q116" s="164">
        <v>6993232950.8888502</v>
      </c>
      <c r="R116" s="164">
        <v>6999964411.1317196</v>
      </c>
      <c r="S116" s="164">
        <v>7006656501.5093699</v>
      </c>
      <c r="T116" s="164">
        <v>7014497781.2607002</v>
      </c>
      <c r="U116" s="164">
        <v>7021829942.4024</v>
      </c>
      <c r="V116" s="164">
        <v>7030720567.1925297</v>
      </c>
      <c r="W116" s="164">
        <v>7038093819.5402098</v>
      </c>
      <c r="X116" s="164">
        <v>7044853830.7889996</v>
      </c>
      <c r="Y116" s="164">
        <v>7052029685.0223799</v>
      </c>
      <c r="Z116" s="164">
        <v>7064740290.7052603</v>
      </c>
      <c r="AA116" s="164">
        <v>7064740290.7052603</v>
      </c>
      <c r="AB116" s="164">
        <v>7072975875.1671896</v>
      </c>
      <c r="AC116" s="164">
        <v>7081211459.6291304</v>
      </c>
      <c r="AD116" s="164">
        <v>7089447619.0043402</v>
      </c>
      <c r="AE116" s="164">
        <v>7097547591.1628504</v>
      </c>
      <c r="AF116" s="164">
        <v>7105901274.8781099</v>
      </c>
      <c r="AG116" s="164">
        <v>7115141720.7195396</v>
      </c>
      <c r="AH116" s="164">
        <v>7123367578.3905401</v>
      </c>
      <c r="AI116" s="164">
        <v>7131378079.3005695</v>
      </c>
      <c r="AJ116" s="164">
        <v>7138171672.9540596</v>
      </c>
      <c r="AK116" s="164">
        <v>7144925819.1191702</v>
      </c>
      <c r="AL116" s="164">
        <v>7152089022.6058302</v>
      </c>
      <c r="AM116" s="164">
        <v>7168967936.8048496</v>
      </c>
      <c r="AN116" s="164">
        <v>7168967936.8048496</v>
      </c>
    </row>
    <row r="117" spans="1:40" x14ac:dyDescent="0.2">
      <c r="A117" s="27" t="s">
        <v>844</v>
      </c>
    </row>
    <row r="118" spans="1:40" x14ac:dyDescent="0.2">
      <c r="A118" s="27" t="s">
        <v>845</v>
      </c>
    </row>
    <row r="119" spans="1:40" x14ac:dyDescent="0.2">
      <c r="A119" s="27" t="s">
        <v>846</v>
      </c>
      <c r="B119" s="164">
        <v>467134237.93392599</v>
      </c>
      <c r="C119" s="164">
        <v>467586515.533023</v>
      </c>
      <c r="D119" s="164">
        <v>468038793.13212001</v>
      </c>
      <c r="E119" s="164">
        <v>468842295.48084801</v>
      </c>
      <c r="F119" s="164">
        <v>469782683.03206301</v>
      </c>
      <c r="G119" s="164">
        <v>471246089.581761</v>
      </c>
      <c r="H119" s="164">
        <v>472654258.78184801</v>
      </c>
      <c r="I119" s="164">
        <v>474070244.08557898</v>
      </c>
      <c r="J119" s="164">
        <v>475486229.38931102</v>
      </c>
      <c r="K119" s="164">
        <v>476971712.894889</v>
      </c>
      <c r="L119" s="164">
        <v>478457196.40046602</v>
      </c>
      <c r="M119" s="164">
        <v>480669828.94911402</v>
      </c>
      <c r="N119" s="164">
        <v>480669828.94911402</v>
      </c>
      <c r="O119" s="164">
        <v>482557489.38568199</v>
      </c>
      <c r="P119" s="164">
        <v>484304803.84438097</v>
      </c>
      <c r="Q119" s="164">
        <v>486298314.143565</v>
      </c>
      <c r="R119" s="164">
        <v>488442663.86642802</v>
      </c>
      <c r="S119" s="164">
        <v>490260390.776362</v>
      </c>
      <c r="T119" s="164">
        <v>491948278.48426002</v>
      </c>
      <c r="U119" s="164">
        <v>493056820.04338199</v>
      </c>
      <c r="V119" s="164">
        <v>494157645.992724</v>
      </c>
      <c r="W119" s="164">
        <v>495250653.55627602</v>
      </c>
      <c r="X119" s="164">
        <v>496343661.11982697</v>
      </c>
      <c r="Y119" s="164">
        <v>497367150.18944699</v>
      </c>
      <c r="Z119" s="164">
        <v>498968665.728284</v>
      </c>
      <c r="AA119" s="164">
        <v>498968665.728284</v>
      </c>
      <c r="AB119" s="164">
        <v>499842819.911071</v>
      </c>
      <c r="AC119" s="164">
        <v>500716974.09385902</v>
      </c>
      <c r="AD119" s="164">
        <v>501615807.34017199</v>
      </c>
      <c r="AE119" s="164">
        <v>502317285.08877498</v>
      </c>
      <c r="AF119" s="164">
        <v>502969208.02380502</v>
      </c>
      <c r="AG119" s="164">
        <v>503615390.79505801</v>
      </c>
      <c r="AH119" s="164">
        <v>504254487.59811801</v>
      </c>
      <c r="AI119" s="164">
        <v>504893584.401178</v>
      </c>
      <c r="AJ119" s="164">
        <v>505532681.20423901</v>
      </c>
      <c r="AK119" s="164">
        <v>506649704.03628403</v>
      </c>
      <c r="AL119" s="164">
        <v>507766726.86832899</v>
      </c>
      <c r="AM119" s="164">
        <v>510295062.64150602</v>
      </c>
      <c r="AN119" s="164">
        <v>510295062.64150602</v>
      </c>
    </row>
    <row r="120" spans="1:40" x14ac:dyDescent="0.2">
      <c r="A120" s="27" t="s">
        <v>1250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27" t="s">
        <v>848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v>0</v>
      </c>
      <c r="S121" s="164">
        <v>0</v>
      </c>
      <c r="T121" s="164">
        <v>0</v>
      </c>
      <c r="U121" s="164">
        <v>0</v>
      </c>
      <c r="V121" s="164">
        <v>0</v>
      </c>
      <c r="W121" s="164">
        <v>0</v>
      </c>
      <c r="X121" s="164">
        <v>0</v>
      </c>
      <c r="Y121" s="164">
        <v>0</v>
      </c>
      <c r="Z121" s="164">
        <v>0</v>
      </c>
      <c r="AA121" s="164">
        <v>0</v>
      </c>
      <c r="AB121" s="164">
        <v>0</v>
      </c>
      <c r="AC121" s="164">
        <v>0</v>
      </c>
      <c r="AD121" s="164">
        <v>0</v>
      </c>
      <c r="AE121" s="164">
        <v>0</v>
      </c>
      <c r="AF121" s="164">
        <v>0</v>
      </c>
      <c r="AG121" s="164">
        <v>0</v>
      </c>
      <c r="AH121" s="164">
        <v>0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0</v>
      </c>
    </row>
    <row r="122" spans="1:40" x14ac:dyDescent="0.2">
      <c r="A122" s="27" t="s">
        <v>849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850</v>
      </c>
      <c r="B123" s="164">
        <v>88564949.576334804</v>
      </c>
      <c r="C123" s="164">
        <v>88628101.736764804</v>
      </c>
      <c r="D123" s="164">
        <v>88691253.897194803</v>
      </c>
      <c r="E123" s="164">
        <v>88754406.057624802</v>
      </c>
      <c r="F123" s="164">
        <v>89496919.414066404</v>
      </c>
      <c r="G123" s="164">
        <v>90239432.770508006</v>
      </c>
      <c r="H123" s="164">
        <v>90981946.126949593</v>
      </c>
      <c r="I123" s="164">
        <v>91724459.4833913</v>
      </c>
      <c r="J123" s="164">
        <v>92466972.839832902</v>
      </c>
      <c r="K123" s="164">
        <v>93209486.196274504</v>
      </c>
      <c r="L123" s="164">
        <v>93951999.552716196</v>
      </c>
      <c r="M123" s="164">
        <v>95255994.836345896</v>
      </c>
      <c r="N123" s="164">
        <v>95255994.836345896</v>
      </c>
      <c r="O123" s="164">
        <v>96513308.135116294</v>
      </c>
      <c r="P123" s="164">
        <v>97742808.5882743</v>
      </c>
      <c r="Q123" s="164">
        <v>98972309.041432306</v>
      </c>
      <c r="R123" s="164">
        <v>100201809.49459</v>
      </c>
      <c r="S123" s="164">
        <v>101431309.94774801</v>
      </c>
      <c r="T123" s="164">
        <v>101981250.84501</v>
      </c>
      <c r="U123" s="164">
        <v>102531191.742273</v>
      </c>
      <c r="V123" s="164">
        <v>103081132.63953599</v>
      </c>
      <c r="W123" s="164">
        <v>103631073.536798</v>
      </c>
      <c r="X123" s="164">
        <v>104181014.43406101</v>
      </c>
      <c r="Y123" s="164">
        <v>104730955.331324</v>
      </c>
      <c r="Z123" s="164">
        <v>105280896.228586</v>
      </c>
      <c r="AA123" s="164">
        <v>105280896.228586</v>
      </c>
      <c r="AB123" s="164">
        <v>105269191.257166</v>
      </c>
      <c r="AC123" s="164">
        <v>105257486.28574599</v>
      </c>
      <c r="AD123" s="164">
        <v>105245781.314326</v>
      </c>
      <c r="AE123" s="164">
        <v>105361405.071299</v>
      </c>
      <c r="AF123" s="164">
        <v>105477028.828272</v>
      </c>
      <c r="AG123" s="164">
        <v>105660564.69727901</v>
      </c>
      <c r="AH123" s="164">
        <v>105844100.566285</v>
      </c>
      <c r="AI123" s="164">
        <v>106027636.43529201</v>
      </c>
      <c r="AJ123" s="164">
        <v>106211172.304299</v>
      </c>
      <c r="AK123" s="164">
        <v>106394708.173306</v>
      </c>
      <c r="AL123" s="164">
        <v>106578244.04231299</v>
      </c>
      <c r="AM123" s="164">
        <v>106879740.165351</v>
      </c>
      <c r="AN123" s="164">
        <v>106879740.165351</v>
      </c>
    </row>
    <row r="124" spans="1:40" x14ac:dyDescent="0.2">
      <c r="A124" s="27" t="s">
        <v>851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30" t="s">
        <v>852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</row>
    <row r="126" spans="1:40" x14ac:dyDescent="0.2">
      <c r="A126" s="27" t="s">
        <v>853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</row>
    <row r="127" spans="1:40" x14ac:dyDescent="0.2">
      <c r="A127" s="27" t="s">
        <v>854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  <c r="O127" s="164">
        <v>0</v>
      </c>
      <c r="P127" s="164">
        <v>0</v>
      </c>
      <c r="Q127" s="164">
        <v>0</v>
      </c>
      <c r="R127" s="164">
        <v>0</v>
      </c>
      <c r="S127" s="164">
        <v>0</v>
      </c>
      <c r="T127" s="164">
        <v>0</v>
      </c>
      <c r="U127" s="164">
        <v>0</v>
      </c>
      <c r="V127" s="164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  <c r="AB127" s="164">
        <v>0</v>
      </c>
      <c r="AC127" s="164">
        <v>0</v>
      </c>
      <c r="AD127" s="164">
        <v>0</v>
      </c>
      <c r="AE127" s="164">
        <v>0</v>
      </c>
      <c r="AF127" s="164">
        <v>0</v>
      </c>
      <c r="AG127" s="164">
        <v>0</v>
      </c>
      <c r="AH127" s="164">
        <v>0</v>
      </c>
      <c r="AI127" s="164">
        <v>0</v>
      </c>
      <c r="AJ127" s="164">
        <v>0</v>
      </c>
      <c r="AK127" s="164">
        <v>0</v>
      </c>
      <c r="AL127" s="164">
        <v>0</v>
      </c>
      <c r="AM127" s="164">
        <v>0</v>
      </c>
      <c r="AN127" s="164">
        <v>0</v>
      </c>
    </row>
    <row r="128" spans="1:40" x14ac:dyDescent="0.2">
      <c r="A128" s="27" t="s">
        <v>855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0</v>
      </c>
      <c r="U128" s="164">
        <v>0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164">
        <v>0</v>
      </c>
      <c r="AF128" s="164">
        <v>0</v>
      </c>
      <c r="AG128" s="164">
        <v>0</v>
      </c>
      <c r="AH128" s="164">
        <v>0</v>
      </c>
      <c r="AI128" s="164">
        <v>0</v>
      </c>
      <c r="AJ128" s="164">
        <v>0</v>
      </c>
      <c r="AK128" s="164">
        <v>0</v>
      </c>
      <c r="AL128" s="164">
        <v>0</v>
      </c>
      <c r="AM128" s="164">
        <v>0</v>
      </c>
      <c r="AN128" s="164">
        <v>0</v>
      </c>
    </row>
    <row r="129" spans="1:40" x14ac:dyDescent="0.2">
      <c r="A129" s="30" t="s">
        <v>856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v>0</v>
      </c>
      <c r="S129" s="164">
        <v>0</v>
      </c>
      <c r="T129" s="164">
        <v>0</v>
      </c>
      <c r="U129" s="164">
        <v>0</v>
      </c>
      <c r="V129" s="164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  <c r="AC129" s="164">
        <v>0</v>
      </c>
      <c r="AD129" s="164">
        <v>0</v>
      </c>
      <c r="AE129" s="164">
        <v>0</v>
      </c>
      <c r="AF129" s="164">
        <v>0</v>
      </c>
      <c r="AG129" s="164">
        <v>0</v>
      </c>
      <c r="AH129" s="164">
        <v>0</v>
      </c>
      <c r="AI129" s="164">
        <v>0</v>
      </c>
      <c r="AJ129" s="164">
        <v>0</v>
      </c>
      <c r="AK129" s="164">
        <v>0</v>
      </c>
      <c r="AL129" s="164">
        <v>0</v>
      </c>
      <c r="AM129" s="164">
        <v>0</v>
      </c>
      <c r="AN129" s="164">
        <v>0</v>
      </c>
    </row>
    <row r="130" spans="1:40" x14ac:dyDescent="0.2">
      <c r="A130" s="27" t="s">
        <v>857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  <c r="O130" s="164">
        <v>0</v>
      </c>
      <c r="P130" s="164">
        <v>0</v>
      </c>
      <c r="Q130" s="164">
        <v>0</v>
      </c>
      <c r="R130" s="164">
        <v>0</v>
      </c>
      <c r="S130" s="164">
        <v>0</v>
      </c>
      <c r="T130" s="164">
        <v>0</v>
      </c>
      <c r="U130" s="164">
        <v>0</v>
      </c>
      <c r="V130" s="164">
        <v>0</v>
      </c>
      <c r="W130" s="164">
        <v>0</v>
      </c>
      <c r="X130" s="164">
        <v>0</v>
      </c>
      <c r="Y130" s="164">
        <v>0</v>
      </c>
      <c r="Z130" s="164">
        <v>0</v>
      </c>
      <c r="AA130" s="164">
        <v>0</v>
      </c>
      <c r="AB130" s="164">
        <v>0</v>
      </c>
      <c r="AC130" s="164">
        <v>0</v>
      </c>
      <c r="AD130" s="164">
        <v>0</v>
      </c>
      <c r="AE130" s="164">
        <v>0</v>
      </c>
      <c r="AF130" s="164">
        <v>0</v>
      </c>
      <c r="AG130" s="164">
        <v>0</v>
      </c>
      <c r="AH130" s="164">
        <v>0</v>
      </c>
      <c r="AI130" s="164">
        <v>0</v>
      </c>
      <c r="AJ130" s="164">
        <v>0</v>
      </c>
      <c r="AK130" s="164">
        <v>0</v>
      </c>
      <c r="AL130" s="164">
        <v>0</v>
      </c>
      <c r="AM130" s="164">
        <v>0</v>
      </c>
      <c r="AN130" s="164">
        <v>0</v>
      </c>
    </row>
    <row r="131" spans="1:40" x14ac:dyDescent="0.2">
      <c r="A131" s="27" t="s">
        <v>858</v>
      </c>
      <c r="B131" s="164">
        <v>555699187.51026106</v>
      </c>
      <c r="C131" s="164">
        <v>556214617.26978803</v>
      </c>
      <c r="D131" s="164">
        <v>556730047.02931404</v>
      </c>
      <c r="E131" s="164">
        <v>557596701.53847301</v>
      </c>
      <c r="F131" s="164">
        <v>559279602.44612896</v>
      </c>
      <c r="G131" s="164">
        <v>561485522.35226905</v>
      </c>
      <c r="H131" s="164">
        <v>563636204.90879703</v>
      </c>
      <c r="I131" s="164">
        <v>565794703.56896996</v>
      </c>
      <c r="J131" s="164">
        <v>567953202.22914398</v>
      </c>
      <c r="K131" s="164">
        <v>570181199.09116304</v>
      </c>
      <c r="L131" s="164">
        <v>572409195.95318198</v>
      </c>
      <c r="M131" s="164">
        <v>575925823.78546</v>
      </c>
      <c r="N131" s="164">
        <v>575925823.78546</v>
      </c>
      <c r="O131" s="164">
        <v>579070797.52079797</v>
      </c>
      <c r="P131" s="164">
        <v>582047612.43265498</v>
      </c>
      <c r="Q131" s="164">
        <v>585270623.18499696</v>
      </c>
      <c r="R131" s="164">
        <v>588644473.36101902</v>
      </c>
      <c r="S131" s="164">
        <v>591691700.72411096</v>
      </c>
      <c r="T131" s="164">
        <v>593929529.32927096</v>
      </c>
      <c r="U131" s="164">
        <v>595588011.78565598</v>
      </c>
      <c r="V131" s="164">
        <v>597238778.63226104</v>
      </c>
      <c r="W131" s="164">
        <v>598881727.09307504</v>
      </c>
      <c r="X131" s="164">
        <v>600524675.55388904</v>
      </c>
      <c r="Y131" s="164">
        <v>602098105.52077198</v>
      </c>
      <c r="Z131" s="164">
        <v>604249561.95687103</v>
      </c>
      <c r="AA131" s="164">
        <v>604249561.95687103</v>
      </c>
      <c r="AB131" s="164">
        <v>605112011.16823804</v>
      </c>
      <c r="AC131" s="164">
        <v>605974460.37960601</v>
      </c>
      <c r="AD131" s="164">
        <v>606861588.65449798</v>
      </c>
      <c r="AE131" s="164">
        <v>607678690.16007495</v>
      </c>
      <c r="AF131" s="164">
        <v>608446236.85207701</v>
      </c>
      <c r="AG131" s="164">
        <v>609275955.49233699</v>
      </c>
      <c r="AH131" s="164">
        <v>610098588.16440403</v>
      </c>
      <c r="AI131" s="164">
        <v>610921220.83647096</v>
      </c>
      <c r="AJ131" s="164">
        <v>611743853.50853896</v>
      </c>
      <c r="AK131" s="164">
        <v>613044412.20958996</v>
      </c>
      <c r="AL131" s="164">
        <v>614344970.91064203</v>
      </c>
      <c r="AM131" s="164">
        <v>617174802.80685794</v>
      </c>
      <c r="AN131" s="164">
        <v>617174802.80685794</v>
      </c>
    </row>
    <row r="132" spans="1:40" x14ac:dyDescent="0.2">
      <c r="A132" s="27" t="s">
        <v>859</v>
      </c>
    </row>
    <row r="133" spans="1:40" x14ac:dyDescent="0.2">
      <c r="A133" s="27" t="s">
        <v>860</v>
      </c>
    </row>
    <row r="134" spans="1:40" x14ac:dyDescent="0.2">
      <c r="A134" s="27" t="s">
        <v>861</v>
      </c>
      <c r="B134" s="164">
        <v>22152.61004</v>
      </c>
      <c r="C134" s="164">
        <v>22152.61004</v>
      </c>
      <c r="D134" s="164">
        <v>22152.61004</v>
      </c>
      <c r="E134" s="164">
        <v>22152.61004</v>
      </c>
      <c r="F134" s="164">
        <v>22152.61004</v>
      </c>
      <c r="G134" s="164">
        <v>22152.61004</v>
      </c>
      <c r="H134" s="164">
        <v>22152.61004</v>
      </c>
      <c r="I134" s="164">
        <v>22152.61004</v>
      </c>
      <c r="J134" s="164">
        <v>22152.61004</v>
      </c>
      <c r="K134" s="164">
        <v>22152.61004</v>
      </c>
      <c r="L134" s="164">
        <v>22152.61004</v>
      </c>
      <c r="M134" s="164">
        <v>22152.61004</v>
      </c>
      <c r="N134" s="164">
        <v>22152.61004</v>
      </c>
      <c r="O134" s="164">
        <v>22155.673190000001</v>
      </c>
      <c r="P134" s="164">
        <v>22155.673190000001</v>
      </c>
      <c r="Q134" s="164">
        <v>22155.673190000001</v>
      </c>
      <c r="R134" s="164">
        <v>22155.673190000001</v>
      </c>
      <c r="S134" s="164">
        <v>22155.673190000001</v>
      </c>
      <c r="T134" s="164">
        <v>22155.673190000001</v>
      </c>
      <c r="U134" s="164">
        <v>22155.673190000001</v>
      </c>
      <c r="V134" s="164">
        <v>22155.673190000001</v>
      </c>
      <c r="W134" s="164">
        <v>22155.673190000001</v>
      </c>
      <c r="X134" s="164">
        <v>22155.673190000001</v>
      </c>
      <c r="Y134" s="164">
        <v>22155.673190000001</v>
      </c>
      <c r="Z134" s="164">
        <v>22155.673190000001</v>
      </c>
      <c r="AA134" s="164">
        <v>22155.673190000001</v>
      </c>
      <c r="AB134" s="164">
        <v>22189.07287</v>
      </c>
      <c r="AC134" s="164">
        <v>22189.07287</v>
      </c>
      <c r="AD134" s="164">
        <v>22189.07287</v>
      </c>
      <c r="AE134" s="164">
        <v>22189.07287</v>
      </c>
      <c r="AF134" s="164">
        <v>22189.07287</v>
      </c>
      <c r="AG134" s="164">
        <v>22189.07287</v>
      </c>
      <c r="AH134" s="164">
        <v>22189.07287</v>
      </c>
      <c r="AI134" s="164">
        <v>22189.07287</v>
      </c>
      <c r="AJ134" s="164">
        <v>22189.07287</v>
      </c>
      <c r="AK134" s="164">
        <v>22189.07287</v>
      </c>
      <c r="AL134" s="164">
        <v>22189.07287</v>
      </c>
      <c r="AM134" s="164">
        <v>22189.07287</v>
      </c>
      <c r="AN134" s="164">
        <v>22189.07287</v>
      </c>
    </row>
    <row r="135" spans="1:40" x14ac:dyDescent="0.2">
      <c r="A135" s="27" t="s">
        <v>862</v>
      </c>
      <c r="B135" s="164">
        <v>45187820.938589402</v>
      </c>
      <c r="C135" s="164">
        <v>45275259.593772002</v>
      </c>
      <c r="D135" s="164">
        <v>45362698.248954698</v>
      </c>
      <c r="E135" s="164">
        <v>45450136.904137298</v>
      </c>
      <c r="F135" s="164">
        <v>45537575.559319898</v>
      </c>
      <c r="G135" s="164">
        <v>45625014.214502499</v>
      </c>
      <c r="H135" s="164">
        <v>45712452.869685203</v>
      </c>
      <c r="I135" s="164">
        <v>45799891.524867803</v>
      </c>
      <c r="J135" s="164">
        <v>45905691.435882203</v>
      </c>
      <c r="K135" s="164">
        <v>46011491.346896604</v>
      </c>
      <c r="L135" s="164">
        <v>46117291.257910997</v>
      </c>
      <c r="M135" s="164">
        <v>46241233.581272699</v>
      </c>
      <c r="N135" s="164">
        <v>46241233.581272699</v>
      </c>
      <c r="O135" s="164">
        <v>46287628.739065401</v>
      </c>
      <c r="P135" s="164">
        <v>46327629.894779399</v>
      </c>
      <c r="Q135" s="164">
        <v>46367631.050493397</v>
      </c>
      <c r="R135" s="164">
        <v>46407632.206207298</v>
      </c>
      <c r="S135" s="164">
        <v>46447633.361921303</v>
      </c>
      <c r="T135" s="164">
        <v>46487634.517635301</v>
      </c>
      <c r="U135" s="164">
        <v>46527635.673349299</v>
      </c>
      <c r="V135" s="164">
        <v>46567636.829063199</v>
      </c>
      <c r="W135" s="164">
        <v>46607637.984777197</v>
      </c>
      <c r="X135" s="164">
        <v>46617502.601284802</v>
      </c>
      <c r="Y135" s="164">
        <v>46627367.217792504</v>
      </c>
      <c r="Z135" s="164">
        <v>46655783.210527703</v>
      </c>
      <c r="AA135" s="164">
        <v>46655783.210527703</v>
      </c>
      <c r="AB135" s="164">
        <v>46736403.364721201</v>
      </c>
      <c r="AC135" s="164">
        <v>46746689.920110703</v>
      </c>
      <c r="AD135" s="164">
        <v>46756976.475500099</v>
      </c>
      <c r="AE135" s="164">
        <v>46767263.030889601</v>
      </c>
      <c r="AF135" s="164">
        <v>46777549.586278997</v>
      </c>
      <c r="AG135" s="164">
        <v>46787836.141668499</v>
      </c>
      <c r="AH135" s="164">
        <v>46798122.697057903</v>
      </c>
      <c r="AI135" s="164">
        <v>46808409.2524473</v>
      </c>
      <c r="AJ135" s="164">
        <v>46818695.807836801</v>
      </c>
      <c r="AK135" s="164">
        <v>46828982.363226198</v>
      </c>
      <c r="AL135" s="164">
        <v>46839268.918615699</v>
      </c>
      <c r="AM135" s="164">
        <v>46849555.474005103</v>
      </c>
      <c r="AN135" s="164">
        <v>46849555.474005103</v>
      </c>
    </row>
    <row r="136" spans="1:40" x14ac:dyDescent="0.2">
      <c r="A136" s="27" t="s">
        <v>863</v>
      </c>
      <c r="B136" s="164">
        <v>27017739.115400001</v>
      </c>
      <c r="C136" s="164">
        <v>27017573.141679998</v>
      </c>
      <c r="D136" s="164">
        <v>27017407.167959999</v>
      </c>
      <c r="E136" s="164">
        <v>27017241.19424</v>
      </c>
      <c r="F136" s="164">
        <v>27017075.220520001</v>
      </c>
      <c r="G136" s="164">
        <v>27016909.246799901</v>
      </c>
      <c r="H136" s="164">
        <v>27016743.273079999</v>
      </c>
      <c r="I136" s="164">
        <v>27016577.299359899</v>
      </c>
      <c r="J136" s="164">
        <v>27016411.3256399</v>
      </c>
      <c r="K136" s="164">
        <v>27016245.351920001</v>
      </c>
      <c r="L136" s="164">
        <v>27016079.378199901</v>
      </c>
      <c r="M136" s="164">
        <v>27015913.404479999</v>
      </c>
      <c r="N136" s="164">
        <v>27015913.404479999</v>
      </c>
      <c r="O136" s="164">
        <v>27019483.030609898</v>
      </c>
      <c r="P136" s="164">
        <v>27019317.033939999</v>
      </c>
      <c r="Q136" s="164">
        <v>27019151.037269998</v>
      </c>
      <c r="R136" s="164">
        <v>27018985.040600002</v>
      </c>
      <c r="S136" s="164">
        <v>27018819.043929901</v>
      </c>
      <c r="T136" s="164">
        <v>27018653.047260001</v>
      </c>
      <c r="U136" s="164">
        <v>27018487.050590001</v>
      </c>
      <c r="V136" s="164">
        <v>27018321.053920001</v>
      </c>
      <c r="W136" s="164">
        <v>27018155.0572499</v>
      </c>
      <c r="X136" s="164">
        <v>27017989.06058</v>
      </c>
      <c r="Y136" s="164">
        <v>27017823.06391</v>
      </c>
      <c r="Z136" s="164">
        <v>27017657.067239899</v>
      </c>
      <c r="AA136" s="164">
        <v>27017657.067239899</v>
      </c>
      <c r="AB136" s="164">
        <v>27058219.941610001</v>
      </c>
      <c r="AC136" s="164">
        <v>27058053.694699898</v>
      </c>
      <c r="AD136" s="164">
        <v>27057887.447790001</v>
      </c>
      <c r="AE136" s="164">
        <v>27057721.200879999</v>
      </c>
      <c r="AF136" s="164">
        <v>27057554.9539699</v>
      </c>
      <c r="AG136" s="164">
        <v>27057388.707059901</v>
      </c>
      <c r="AH136" s="164">
        <v>27057222.46015</v>
      </c>
      <c r="AI136" s="164">
        <v>27057056.213239901</v>
      </c>
      <c r="AJ136" s="164">
        <v>27056889.966329899</v>
      </c>
      <c r="AK136" s="164">
        <v>27056723.7194199</v>
      </c>
      <c r="AL136" s="164">
        <v>27056557.472509999</v>
      </c>
      <c r="AM136" s="164">
        <v>27056391.2255999</v>
      </c>
      <c r="AN136" s="164">
        <v>27056391.2255999</v>
      </c>
    </row>
    <row r="137" spans="1:40" x14ac:dyDescent="0.2">
      <c r="A137" s="27" t="s">
        <v>864</v>
      </c>
      <c r="B137" s="164">
        <v>176327321.732972</v>
      </c>
      <c r="C137" s="164">
        <v>176657170.39397699</v>
      </c>
      <c r="D137" s="164">
        <v>176987019.05498201</v>
      </c>
      <c r="E137" s="164">
        <v>177316867.715987</v>
      </c>
      <c r="F137" s="164">
        <v>177646716.37699199</v>
      </c>
      <c r="G137" s="164">
        <v>177976565.03799701</v>
      </c>
      <c r="H137" s="164">
        <v>178184568.955268</v>
      </c>
      <c r="I137" s="164">
        <v>178197542.95949301</v>
      </c>
      <c r="J137" s="164">
        <v>178210516.963718</v>
      </c>
      <c r="K137" s="164">
        <v>178223490.96794301</v>
      </c>
      <c r="L137" s="164">
        <v>178236464.97216699</v>
      </c>
      <c r="M137" s="164">
        <v>178243147.47968099</v>
      </c>
      <c r="N137" s="164">
        <v>178243147.47968099</v>
      </c>
      <c r="O137" s="164">
        <v>178256640.33424699</v>
      </c>
      <c r="P137" s="164">
        <v>178245486.63492</v>
      </c>
      <c r="Q137" s="164">
        <v>178234332.93559399</v>
      </c>
      <c r="R137" s="164">
        <v>178223179.236267</v>
      </c>
      <c r="S137" s="164">
        <v>178212025.53694099</v>
      </c>
      <c r="T137" s="164">
        <v>178200871.837614</v>
      </c>
      <c r="U137" s="164">
        <v>177992918.955695</v>
      </c>
      <c r="V137" s="164">
        <v>177784966.07377499</v>
      </c>
      <c r="W137" s="164">
        <v>177577013.191856</v>
      </c>
      <c r="X137" s="164">
        <v>177463169.01506999</v>
      </c>
      <c r="Y137" s="164">
        <v>177510141.50927901</v>
      </c>
      <c r="Z137" s="164">
        <v>177429203.473355</v>
      </c>
      <c r="AA137" s="164">
        <v>177429203.473355</v>
      </c>
      <c r="AB137" s="164">
        <v>177597753.948578</v>
      </c>
      <c r="AC137" s="164">
        <v>177498829.87821499</v>
      </c>
      <c r="AD137" s="164">
        <v>177399905.80785099</v>
      </c>
      <c r="AE137" s="164">
        <v>177300981.737488</v>
      </c>
      <c r="AF137" s="164">
        <v>177202057.667124</v>
      </c>
      <c r="AG137" s="164">
        <v>177103133.59676099</v>
      </c>
      <c r="AH137" s="164">
        <v>177004209.526398</v>
      </c>
      <c r="AI137" s="164">
        <v>177102381.31341901</v>
      </c>
      <c r="AJ137" s="164">
        <v>177200553.10044</v>
      </c>
      <c r="AK137" s="164">
        <v>177298724.88746101</v>
      </c>
      <c r="AL137" s="164">
        <v>177302646.10046399</v>
      </c>
      <c r="AM137" s="164">
        <v>177163372.23166201</v>
      </c>
      <c r="AN137" s="164">
        <v>177163372.23166201</v>
      </c>
    </row>
    <row r="138" spans="1:40" x14ac:dyDescent="0.2">
      <c r="A138" s="27" t="s">
        <v>865</v>
      </c>
      <c r="B138" s="164">
        <v>2.9289479999307302</v>
      </c>
      <c r="C138" s="164">
        <v>2.9289479999307302</v>
      </c>
      <c r="D138" s="164">
        <v>2.9289479999307302</v>
      </c>
      <c r="E138" s="164">
        <v>2.9289479999307302</v>
      </c>
      <c r="F138" s="164">
        <v>2.9289479999307302</v>
      </c>
      <c r="G138" s="164">
        <v>2.9289479999307302</v>
      </c>
      <c r="H138" s="164">
        <v>2.9289479999307302</v>
      </c>
      <c r="I138" s="164">
        <v>2.9289479999307302</v>
      </c>
      <c r="J138" s="164">
        <v>2.9289479999307302</v>
      </c>
      <c r="K138" s="164">
        <v>2.9289479999307302</v>
      </c>
      <c r="L138" s="164">
        <v>2.9289479999307302</v>
      </c>
      <c r="M138" s="164">
        <v>2.9289479999307302</v>
      </c>
      <c r="N138" s="164">
        <v>2.9289479999307302</v>
      </c>
      <c r="O138" s="164">
        <v>2.92935299993073</v>
      </c>
      <c r="P138" s="164">
        <v>2.92935299993073</v>
      </c>
      <c r="Q138" s="164">
        <v>2.92935299993073</v>
      </c>
      <c r="R138" s="164">
        <v>2.92935299993073</v>
      </c>
      <c r="S138" s="164">
        <v>2.92935299993073</v>
      </c>
      <c r="T138" s="164">
        <v>2.92935299993073</v>
      </c>
      <c r="U138" s="164">
        <v>2.92935299993073</v>
      </c>
      <c r="V138" s="164">
        <v>2.92935299993073</v>
      </c>
      <c r="W138" s="164">
        <v>2.92935299993073</v>
      </c>
      <c r="X138" s="164">
        <v>2.92935299993073</v>
      </c>
      <c r="Y138" s="164">
        <v>2.92935299993073</v>
      </c>
      <c r="Z138" s="164">
        <v>2.92935299993073</v>
      </c>
      <c r="AA138" s="164">
        <v>2.92935299993073</v>
      </c>
      <c r="AB138" s="164">
        <v>2.9337689999306198</v>
      </c>
      <c r="AC138" s="164">
        <v>2.9337689999306198</v>
      </c>
      <c r="AD138" s="164">
        <v>2.9337689999306198</v>
      </c>
      <c r="AE138" s="164">
        <v>2.9337689999306198</v>
      </c>
      <c r="AF138" s="164">
        <v>2.9337689999306198</v>
      </c>
      <c r="AG138" s="164">
        <v>2.9337689999306198</v>
      </c>
      <c r="AH138" s="164">
        <v>2.9337689999306198</v>
      </c>
      <c r="AI138" s="164">
        <v>2.9337689999306198</v>
      </c>
      <c r="AJ138" s="164">
        <v>2.9337689999306198</v>
      </c>
      <c r="AK138" s="164">
        <v>2.9337689999306198</v>
      </c>
      <c r="AL138" s="164">
        <v>2.9337689999306198</v>
      </c>
      <c r="AM138" s="164">
        <v>2.9337689999306198</v>
      </c>
      <c r="AN138" s="164">
        <v>2.9337689999306198</v>
      </c>
    </row>
    <row r="139" spans="1:40" x14ac:dyDescent="0.2">
      <c r="A139" s="27" t="s">
        <v>866</v>
      </c>
      <c r="B139" s="164">
        <v>320395807.80936903</v>
      </c>
      <c r="C139" s="164">
        <v>320338016.39062297</v>
      </c>
      <c r="D139" s="164">
        <v>320307755.93306899</v>
      </c>
      <c r="E139" s="164">
        <v>320334350.47792</v>
      </c>
      <c r="F139" s="164">
        <v>320405635.50992101</v>
      </c>
      <c r="G139" s="164">
        <v>320455309.812796</v>
      </c>
      <c r="H139" s="164">
        <v>320614644.38503098</v>
      </c>
      <c r="I139" s="164">
        <v>320773978.95726502</v>
      </c>
      <c r="J139" s="164">
        <v>320925205.36781299</v>
      </c>
      <c r="K139" s="164">
        <v>321076431.77836001</v>
      </c>
      <c r="L139" s="164">
        <v>321227658.18890703</v>
      </c>
      <c r="M139" s="164">
        <v>322025239.55878901</v>
      </c>
      <c r="N139" s="164">
        <v>322025239.55878901</v>
      </c>
      <c r="O139" s="164">
        <v>322735971.40829599</v>
      </c>
      <c r="P139" s="164">
        <v>323402175.24910402</v>
      </c>
      <c r="Q139" s="164">
        <v>324068379.08991301</v>
      </c>
      <c r="R139" s="164">
        <v>324707048.16268897</v>
      </c>
      <c r="S139" s="164">
        <v>325288854.37143898</v>
      </c>
      <c r="T139" s="164">
        <v>325805777.633784</v>
      </c>
      <c r="U139" s="164">
        <v>326322700.89612901</v>
      </c>
      <c r="V139" s="164">
        <v>326888638.70427901</v>
      </c>
      <c r="W139" s="164">
        <v>327454576.51242799</v>
      </c>
      <c r="X139" s="164">
        <v>328020514.32057798</v>
      </c>
      <c r="Y139" s="164">
        <v>329036990.78527802</v>
      </c>
      <c r="Z139" s="164">
        <v>330188552.45821398</v>
      </c>
      <c r="AA139" s="164">
        <v>330188552.45821398</v>
      </c>
      <c r="AB139" s="164">
        <v>331192190.544159</v>
      </c>
      <c r="AC139" s="164">
        <v>331698069.34754002</v>
      </c>
      <c r="AD139" s="164">
        <v>332203948.150922</v>
      </c>
      <c r="AE139" s="164">
        <v>332709826.95430303</v>
      </c>
      <c r="AF139" s="164">
        <v>333215705.75768399</v>
      </c>
      <c r="AG139" s="164">
        <v>333721584.56106597</v>
      </c>
      <c r="AH139" s="164">
        <v>334640995.05264401</v>
      </c>
      <c r="AI139" s="164">
        <v>335560405.54422301</v>
      </c>
      <c r="AJ139" s="164">
        <v>336430727.60056299</v>
      </c>
      <c r="AK139" s="164">
        <v>337301049.65690303</v>
      </c>
      <c r="AL139" s="164">
        <v>338246907.88231301</v>
      </c>
      <c r="AM139" s="164">
        <v>338921985.53335702</v>
      </c>
      <c r="AN139" s="164">
        <v>338921985.53335702</v>
      </c>
    </row>
    <row r="140" spans="1:40" x14ac:dyDescent="0.2">
      <c r="A140" s="27" t="s">
        <v>867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164">
        <v>0</v>
      </c>
      <c r="AD140" s="164">
        <v>0</v>
      </c>
      <c r="AE140" s="164">
        <v>0</v>
      </c>
      <c r="AF140" s="164">
        <v>0</v>
      </c>
      <c r="AG140" s="164">
        <v>0</v>
      </c>
      <c r="AH140" s="164">
        <v>0</v>
      </c>
      <c r="AI140" s="164">
        <v>0</v>
      </c>
      <c r="AJ140" s="164">
        <v>0</v>
      </c>
      <c r="AK140" s="164">
        <v>0</v>
      </c>
      <c r="AL140" s="164">
        <v>0</v>
      </c>
      <c r="AM140" s="164">
        <v>0</v>
      </c>
      <c r="AN140" s="164">
        <v>0</v>
      </c>
    </row>
    <row r="141" spans="1:40" x14ac:dyDescent="0.2">
      <c r="A141" s="27" t="s">
        <v>868</v>
      </c>
      <c r="B141" s="164">
        <v>57809058.6092548</v>
      </c>
      <c r="C141" s="164">
        <v>57872643.194708697</v>
      </c>
      <c r="D141" s="164">
        <v>57936227.780162498</v>
      </c>
      <c r="E141" s="164">
        <v>57999812.365616404</v>
      </c>
      <c r="F141" s="164">
        <v>58063396.951070301</v>
      </c>
      <c r="G141" s="164">
        <v>58126981.536524102</v>
      </c>
      <c r="H141" s="164">
        <v>58190566.121978</v>
      </c>
      <c r="I141" s="164">
        <v>58254150.707431898</v>
      </c>
      <c r="J141" s="164">
        <v>58317735.292885803</v>
      </c>
      <c r="K141" s="164">
        <v>58377478.269391797</v>
      </c>
      <c r="L141" s="164">
        <v>58437221.245897897</v>
      </c>
      <c r="M141" s="164">
        <v>58464731.471848197</v>
      </c>
      <c r="N141" s="164">
        <v>58464731.471848197</v>
      </c>
      <c r="O141" s="164">
        <v>58449508.167097703</v>
      </c>
      <c r="P141" s="164">
        <v>58426200.657285698</v>
      </c>
      <c r="Q141" s="164">
        <v>58402893.147473797</v>
      </c>
      <c r="R141" s="164">
        <v>58379585.637661897</v>
      </c>
      <c r="S141" s="164">
        <v>58558244.780015603</v>
      </c>
      <c r="T141" s="164">
        <v>58736903.922369301</v>
      </c>
      <c r="U141" s="164">
        <v>58915563.064723</v>
      </c>
      <c r="V141" s="164">
        <v>59094222.207076699</v>
      </c>
      <c r="W141" s="164">
        <v>59272881.349430397</v>
      </c>
      <c r="X141" s="164">
        <v>59451540.491784103</v>
      </c>
      <c r="Y141" s="164">
        <v>59630199.634137802</v>
      </c>
      <c r="Z141" s="164">
        <v>59823593.797639601</v>
      </c>
      <c r="AA141" s="164">
        <v>59823593.797639601</v>
      </c>
      <c r="AB141" s="164">
        <v>60092706.343520597</v>
      </c>
      <c r="AC141" s="164">
        <v>60271634.814552903</v>
      </c>
      <c r="AD141" s="164">
        <v>60450563.285585202</v>
      </c>
      <c r="AE141" s="164">
        <v>60629491.756617501</v>
      </c>
      <c r="AF141" s="164">
        <v>60808420.2276498</v>
      </c>
      <c r="AG141" s="164">
        <v>60785077.581763998</v>
      </c>
      <c r="AH141" s="164">
        <v>60761734.935878299</v>
      </c>
      <c r="AI141" s="164">
        <v>60738392.289992496</v>
      </c>
      <c r="AJ141" s="164">
        <v>60715049.644106701</v>
      </c>
      <c r="AK141" s="164">
        <v>60691706.998220898</v>
      </c>
      <c r="AL141" s="164">
        <v>60668364.3523352</v>
      </c>
      <c r="AM141" s="164">
        <v>60659314.427218601</v>
      </c>
      <c r="AN141" s="164">
        <v>60659314.427218601</v>
      </c>
    </row>
    <row r="142" spans="1:40" x14ac:dyDescent="0.2">
      <c r="A142" s="27" t="s">
        <v>869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0</v>
      </c>
      <c r="T142" s="164">
        <v>0</v>
      </c>
      <c r="U142" s="164">
        <v>0</v>
      </c>
      <c r="V142" s="164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164">
        <v>0</v>
      </c>
      <c r="AD142" s="164">
        <v>0</v>
      </c>
      <c r="AE142" s="164">
        <v>0</v>
      </c>
      <c r="AF142" s="164">
        <v>0</v>
      </c>
      <c r="AG142" s="164">
        <v>0</v>
      </c>
      <c r="AH142" s="164">
        <v>0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0</v>
      </c>
    </row>
    <row r="143" spans="1:40" x14ac:dyDescent="0.2">
      <c r="A143" s="27" t="s">
        <v>870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27" t="s">
        <v>871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  <c r="O144" s="164">
        <v>0</v>
      </c>
      <c r="P144" s="164">
        <v>0</v>
      </c>
      <c r="Q144" s="164">
        <v>0</v>
      </c>
      <c r="R144" s="164">
        <v>0</v>
      </c>
      <c r="S144" s="164">
        <v>0</v>
      </c>
      <c r="T144" s="164">
        <v>0</v>
      </c>
      <c r="U144" s="164">
        <v>0</v>
      </c>
      <c r="V144" s="164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0</v>
      </c>
      <c r="AI144" s="164">
        <v>0</v>
      </c>
      <c r="AJ144" s="164">
        <v>0</v>
      </c>
      <c r="AK144" s="164">
        <v>0</v>
      </c>
      <c r="AL144" s="164">
        <v>0</v>
      </c>
      <c r="AM144" s="164">
        <v>0</v>
      </c>
      <c r="AN144" s="164">
        <v>0</v>
      </c>
    </row>
    <row r="145" spans="1:40" x14ac:dyDescent="0.2">
      <c r="A145" s="30" t="s">
        <v>872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  <c r="O145" s="164">
        <v>0</v>
      </c>
      <c r="P145" s="164">
        <v>0</v>
      </c>
      <c r="Q145" s="164">
        <v>0</v>
      </c>
      <c r="R145" s="164">
        <v>0</v>
      </c>
      <c r="S145" s="164">
        <v>0</v>
      </c>
      <c r="T145" s="164">
        <v>0</v>
      </c>
      <c r="U145" s="164">
        <v>0</v>
      </c>
      <c r="V145" s="164">
        <v>0</v>
      </c>
      <c r="W145" s="164">
        <v>0</v>
      </c>
      <c r="X145" s="164">
        <v>0</v>
      </c>
      <c r="Y145" s="164">
        <v>0</v>
      </c>
      <c r="Z145" s="164">
        <v>0</v>
      </c>
      <c r="AA145" s="164">
        <v>0</v>
      </c>
      <c r="AB145" s="164">
        <v>0</v>
      </c>
      <c r="AC145" s="164">
        <v>0</v>
      </c>
      <c r="AD145" s="164">
        <v>0</v>
      </c>
      <c r="AE145" s="164">
        <v>0</v>
      </c>
      <c r="AF145" s="164">
        <v>0</v>
      </c>
      <c r="AG145" s="164">
        <v>0</v>
      </c>
      <c r="AH145" s="164">
        <v>0</v>
      </c>
      <c r="AI145" s="164">
        <v>0</v>
      </c>
      <c r="AJ145" s="164">
        <v>0</v>
      </c>
      <c r="AK145" s="164">
        <v>0</v>
      </c>
      <c r="AL145" s="164">
        <v>0</v>
      </c>
      <c r="AM145" s="164">
        <v>0</v>
      </c>
      <c r="AN145" s="164">
        <v>0</v>
      </c>
    </row>
    <row r="146" spans="1:40" x14ac:dyDescent="0.2">
      <c r="A146" s="27" t="s">
        <v>873</v>
      </c>
      <c r="B146" s="164">
        <v>0</v>
      </c>
      <c r="C146" s="164">
        <v>0</v>
      </c>
      <c r="D146" s="164">
        <v>0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0</v>
      </c>
      <c r="S146" s="164">
        <v>0</v>
      </c>
      <c r="T146" s="164">
        <v>0</v>
      </c>
      <c r="U146" s="164">
        <v>0</v>
      </c>
      <c r="V146" s="164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164">
        <v>0</v>
      </c>
      <c r="AD146" s="164">
        <v>0</v>
      </c>
      <c r="AE146" s="164">
        <v>0</v>
      </c>
      <c r="AF146" s="164">
        <v>0</v>
      </c>
      <c r="AG146" s="164">
        <v>0</v>
      </c>
      <c r="AH146" s="164">
        <v>0</v>
      </c>
      <c r="AI146" s="164">
        <v>0</v>
      </c>
      <c r="AJ146" s="164">
        <v>0</v>
      </c>
      <c r="AK146" s="164">
        <v>0</v>
      </c>
      <c r="AL146" s="164">
        <v>0</v>
      </c>
      <c r="AM146" s="164">
        <v>0</v>
      </c>
      <c r="AN146" s="164">
        <v>0</v>
      </c>
    </row>
    <row r="147" spans="1:40" x14ac:dyDescent="0.2">
      <c r="A147" s="27" t="s">
        <v>874</v>
      </c>
      <c r="B147" s="164">
        <v>626759903.74457395</v>
      </c>
      <c r="C147" s="164">
        <v>627182818.25374997</v>
      </c>
      <c r="D147" s="164">
        <v>627633263.72411704</v>
      </c>
      <c r="E147" s="164">
        <v>628140564.19689</v>
      </c>
      <c r="F147" s="164">
        <v>628692555.15681195</v>
      </c>
      <c r="G147" s="164">
        <v>629222935.38760805</v>
      </c>
      <c r="H147" s="164">
        <v>629741131.14403105</v>
      </c>
      <c r="I147" s="164">
        <v>630064296.98740697</v>
      </c>
      <c r="J147" s="164">
        <v>630397715.924927</v>
      </c>
      <c r="K147" s="164">
        <v>630727293.25349998</v>
      </c>
      <c r="L147" s="164">
        <v>631056870.58207202</v>
      </c>
      <c r="M147" s="164">
        <v>632012421.03505898</v>
      </c>
      <c r="N147" s="164">
        <v>632012421.03505898</v>
      </c>
      <c r="O147" s="164">
        <v>632771390.28185904</v>
      </c>
      <c r="P147" s="164">
        <v>633442968.07257295</v>
      </c>
      <c r="Q147" s="164">
        <v>634114545.86328697</v>
      </c>
      <c r="R147" s="164">
        <v>634758588.88596904</v>
      </c>
      <c r="S147" s="164">
        <v>635547735.69678998</v>
      </c>
      <c r="T147" s="164">
        <v>636271999.56120706</v>
      </c>
      <c r="U147" s="164">
        <v>636799464.24302995</v>
      </c>
      <c r="V147" s="164">
        <v>637375943.47065794</v>
      </c>
      <c r="W147" s="164">
        <v>637952422.69828498</v>
      </c>
      <c r="X147" s="164">
        <v>638592874.09184003</v>
      </c>
      <c r="Y147" s="164">
        <v>639844680.81294096</v>
      </c>
      <c r="Z147" s="164">
        <v>641136948.60951996</v>
      </c>
      <c r="AA147" s="164">
        <v>641136948.60951996</v>
      </c>
      <c r="AB147" s="164">
        <v>642699466.14922798</v>
      </c>
      <c r="AC147" s="164">
        <v>643295469.66175795</v>
      </c>
      <c r="AD147" s="164">
        <v>643891473.17428803</v>
      </c>
      <c r="AE147" s="164">
        <v>644487476.68681705</v>
      </c>
      <c r="AF147" s="164">
        <v>645083480.19934702</v>
      </c>
      <c r="AG147" s="164">
        <v>645477212.59495902</v>
      </c>
      <c r="AH147" s="164">
        <v>646284476.67876804</v>
      </c>
      <c r="AI147" s="164">
        <v>647288836.61996102</v>
      </c>
      <c r="AJ147" s="164">
        <v>648244108.125916</v>
      </c>
      <c r="AK147" s="164">
        <v>649199379.63187099</v>
      </c>
      <c r="AL147" s="164">
        <v>650135936.73287702</v>
      </c>
      <c r="AM147" s="164">
        <v>650672810.89848197</v>
      </c>
      <c r="AN147" s="164">
        <v>650672810.89848197</v>
      </c>
    </row>
    <row r="148" spans="1:40" x14ac:dyDescent="0.2">
      <c r="A148" s="27" t="s">
        <v>875</v>
      </c>
    </row>
    <row r="149" spans="1:40" x14ac:dyDescent="0.2">
      <c r="A149" s="30" t="s">
        <v>876</v>
      </c>
    </row>
    <row r="150" spans="1:40" x14ac:dyDescent="0.2">
      <c r="A150" s="27" t="s">
        <v>877</v>
      </c>
      <c r="B150" s="164">
        <v>104883060.23345999</v>
      </c>
      <c r="C150" s="164">
        <v>104883060.23345999</v>
      </c>
      <c r="D150" s="164">
        <v>104883060.23345999</v>
      </c>
      <c r="E150" s="164">
        <v>104883060.23345999</v>
      </c>
      <c r="F150" s="164">
        <v>104883060.23345999</v>
      </c>
      <c r="G150" s="164">
        <v>104883060.23345999</v>
      </c>
      <c r="H150" s="164">
        <v>104883060.23345999</v>
      </c>
      <c r="I150" s="164">
        <v>104883060.23345999</v>
      </c>
      <c r="J150" s="164">
        <v>104883060.23345999</v>
      </c>
      <c r="K150" s="164">
        <v>104883060.23345999</v>
      </c>
      <c r="L150" s="164">
        <v>104883060.23345999</v>
      </c>
      <c r="M150" s="164">
        <v>104883060.23345999</v>
      </c>
      <c r="N150" s="164">
        <v>104883060.23345999</v>
      </c>
      <c r="O150" s="164">
        <v>104883060.23345999</v>
      </c>
      <c r="P150" s="164">
        <v>104883060.23345999</v>
      </c>
      <c r="Q150" s="164">
        <v>104883060.23345999</v>
      </c>
      <c r="R150" s="164">
        <v>104883060.23345999</v>
      </c>
      <c r="S150" s="164">
        <v>104883060.23345999</v>
      </c>
      <c r="T150" s="164">
        <v>104883060.23345999</v>
      </c>
      <c r="U150" s="164">
        <v>104883060.23345999</v>
      </c>
      <c r="V150" s="164">
        <v>104883060.23345999</v>
      </c>
      <c r="W150" s="164">
        <v>104883060.23345999</v>
      </c>
      <c r="X150" s="164">
        <v>104883060.23345999</v>
      </c>
      <c r="Y150" s="164">
        <v>104883060.23345999</v>
      </c>
      <c r="Z150" s="164">
        <v>104883060.23345999</v>
      </c>
      <c r="AA150" s="164">
        <v>104883060.23345999</v>
      </c>
      <c r="AB150" s="164">
        <v>104883060.23345999</v>
      </c>
      <c r="AC150" s="164">
        <v>104883060.23345999</v>
      </c>
      <c r="AD150" s="164">
        <v>104883060.23345999</v>
      </c>
      <c r="AE150" s="164">
        <v>104883060.23345999</v>
      </c>
      <c r="AF150" s="164">
        <v>104883060.23345999</v>
      </c>
      <c r="AG150" s="164">
        <v>104883060.23345999</v>
      </c>
      <c r="AH150" s="164">
        <v>104883060.23345999</v>
      </c>
      <c r="AI150" s="164">
        <v>104883060.23345999</v>
      </c>
      <c r="AJ150" s="164">
        <v>104883060.23345999</v>
      </c>
      <c r="AK150" s="164">
        <v>104883060.23345999</v>
      </c>
      <c r="AL150" s="164">
        <v>104883060.23345999</v>
      </c>
      <c r="AM150" s="164">
        <v>104883060.23345999</v>
      </c>
      <c r="AN150" s="164">
        <v>104883060.23345999</v>
      </c>
    </row>
    <row r="151" spans="1:40" x14ac:dyDescent="0.2">
      <c r="A151" s="27" t="s">
        <v>878</v>
      </c>
      <c r="B151" s="164">
        <v>110499698.71169899</v>
      </c>
      <c r="C151" s="164">
        <v>110515670.660524</v>
      </c>
      <c r="D151" s="164">
        <v>110531642.609349</v>
      </c>
      <c r="E151" s="164">
        <v>110547614.558174</v>
      </c>
      <c r="F151" s="164">
        <v>110563586.507</v>
      </c>
      <c r="G151" s="164">
        <v>110579558.455825</v>
      </c>
      <c r="H151" s="164">
        <v>110595530.40465</v>
      </c>
      <c r="I151" s="164">
        <v>110611502.353475</v>
      </c>
      <c r="J151" s="164">
        <v>110627474.302301</v>
      </c>
      <c r="K151" s="164">
        <v>110643446.25112601</v>
      </c>
      <c r="L151" s="164">
        <v>110659418.19995099</v>
      </c>
      <c r="M151" s="164">
        <v>110699304.38940901</v>
      </c>
      <c r="N151" s="164">
        <v>110699304.38940901</v>
      </c>
      <c r="O151" s="164">
        <v>110723218.630042</v>
      </c>
      <c r="P151" s="164">
        <v>110747132.870675</v>
      </c>
      <c r="Q151" s="164">
        <v>110771047.11130799</v>
      </c>
      <c r="R151" s="164">
        <v>110794961.351941</v>
      </c>
      <c r="S151" s="164">
        <v>110818875.592574</v>
      </c>
      <c r="T151" s="164">
        <v>110842789.833207</v>
      </c>
      <c r="U151" s="164">
        <v>110866704.07384001</v>
      </c>
      <c r="V151" s="164">
        <v>110890618.314473</v>
      </c>
      <c r="W151" s="164">
        <v>110914532.555106</v>
      </c>
      <c r="X151" s="164">
        <v>110938446.795739</v>
      </c>
      <c r="Y151" s="164">
        <v>110962361.03637201</v>
      </c>
      <c r="Z151" s="164">
        <v>111018131.80944601</v>
      </c>
      <c r="AA151" s="164">
        <v>111018131.80944601</v>
      </c>
      <c r="AB151" s="164">
        <v>111049988.341886</v>
      </c>
      <c r="AC151" s="164">
        <v>111081844.874327</v>
      </c>
      <c r="AD151" s="164">
        <v>111113701.40676799</v>
      </c>
      <c r="AE151" s="164">
        <v>111145557.939208</v>
      </c>
      <c r="AF151" s="164">
        <v>111177414.47164901</v>
      </c>
      <c r="AG151" s="164">
        <v>111209271.00409</v>
      </c>
      <c r="AH151" s="164">
        <v>111241127.53653</v>
      </c>
      <c r="AI151" s="164">
        <v>111272984.06897099</v>
      </c>
      <c r="AJ151" s="164">
        <v>111304840.601412</v>
      </c>
      <c r="AK151" s="164">
        <v>111336697.13385201</v>
      </c>
      <c r="AL151" s="164">
        <v>111368553.666293</v>
      </c>
      <c r="AM151" s="164">
        <v>111432266.73117401</v>
      </c>
      <c r="AN151" s="164">
        <v>111432266.73117401</v>
      </c>
    </row>
    <row r="152" spans="1:40" x14ac:dyDescent="0.2">
      <c r="A152" s="27" t="s">
        <v>879</v>
      </c>
      <c r="B152" s="164">
        <v>87161625.676400006</v>
      </c>
      <c r="C152" s="164">
        <v>87161625.676400006</v>
      </c>
      <c r="D152" s="164">
        <v>87161625.676400006</v>
      </c>
      <c r="E152" s="164">
        <v>87161625.676400006</v>
      </c>
      <c r="F152" s="164">
        <v>87161625.676400006</v>
      </c>
      <c r="G152" s="164">
        <v>87161625.676400006</v>
      </c>
      <c r="H152" s="164">
        <v>87161625.676400006</v>
      </c>
      <c r="I152" s="164">
        <v>87161625.676400006</v>
      </c>
      <c r="J152" s="164">
        <v>87161625.676400006</v>
      </c>
      <c r="K152" s="164">
        <v>87161625.676400006</v>
      </c>
      <c r="L152" s="164">
        <v>87161625.676400006</v>
      </c>
      <c r="M152" s="164">
        <v>87161625.676400006</v>
      </c>
      <c r="N152" s="164">
        <v>87161625.676400006</v>
      </c>
      <c r="O152" s="164">
        <v>87161625.676400006</v>
      </c>
      <c r="P152" s="164">
        <v>87161625.676400006</v>
      </c>
      <c r="Q152" s="164">
        <v>87161625.676400006</v>
      </c>
      <c r="R152" s="164">
        <v>87161625.676400006</v>
      </c>
      <c r="S152" s="164">
        <v>87161625.676400006</v>
      </c>
      <c r="T152" s="164">
        <v>87161625.676400006</v>
      </c>
      <c r="U152" s="164">
        <v>87161625.676400006</v>
      </c>
      <c r="V152" s="164">
        <v>87161625.676400006</v>
      </c>
      <c r="W152" s="164">
        <v>87161625.676400006</v>
      </c>
      <c r="X152" s="164">
        <v>87161625.676400006</v>
      </c>
      <c r="Y152" s="164">
        <v>87161625.676400006</v>
      </c>
      <c r="Z152" s="164">
        <v>87161625.676400006</v>
      </c>
      <c r="AA152" s="164">
        <v>87161625.676400006</v>
      </c>
      <c r="AB152" s="164">
        <v>87161625.676400006</v>
      </c>
      <c r="AC152" s="164">
        <v>87161625.676400006</v>
      </c>
      <c r="AD152" s="164">
        <v>87161625.676400006</v>
      </c>
      <c r="AE152" s="164">
        <v>87161625.676400006</v>
      </c>
      <c r="AF152" s="164">
        <v>87161625.676400006</v>
      </c>
      <c r="AG152" s="164">
        <v>87161625.676400006</v>
      </c>
      <c r="AH152" s="164">
        <v>87161625.676400006</v>
      </c>
      <c r="AI152" s="164">
        <v>87161625.676400006</v>
      </c>
      <c r="AJ152" s="164">
        <v>87161625.676400006</v>
      </c>
      <c r="AK152" s="164">
        <v>87161625.676400006</v>
      </c>
      <c r="AL152" s="164">
        <v>87161625.676400006</v>
      </c>
      <c r="AM152" s="164">
        <v>87161625.676400006</v>
      </c>
      <c r="AN152" s="164">
        <v>87161625.676400006</v>
      </c>
    </row>
    <row r="153" spans="1:40" x14ac:dyDescent="0.2">
      <c r="A153" s="27" t="s">
        <v>880</v>
      </c>
      <c r="B153" s="164">
        <v>97492825.013960004</v>
      </c>
      <c r="C153" s="164">
        <v>97492825.013960004</v>
      </c>
      <c r="D153" s="164">
        <v>97492825.013960004</v>
      </c>
      <c r="E153" s="164">
        <v>97492825.013960004</v>
      </c>
      <c r="F153" s="164">
        <v>97492825.013960004</v>
      </c>
      <c r="G153" s="164">
        <v>97492825.013960004</v>
      </c>
      <c r="H153" s="164">
        <v>97492825.013960004</v>
      </c>
      <c r="I153" s="164">
        <v>97492825.013960004</v>
      </c>
      <c r="J153" s="164">
        <v>97492825.013960004</v>
      </c>
      <c r="K153" s="164">
        <v>97492825.013960004</v>
      </c>
      <c r="L153" s="164">
        <v>97492825.013960004</v>
      </c>
      <c r="M153" s="164">
        <v>97492825.013960004</v>
      </c>
      <c r="N153" s="164">
        <v>97492825.013960004</v>
      </c>
      <c r="O153" s="164">
        <v>97492825.013960004</v>
      </c>
      <c r="P153" s="164">
        <v>97492825.013960004</v>
      </c>
      <c r="Q153" s="164">
        <v>97492825.013960004</v>
      </c>
      <c r="R153" s="164">
        <v>97492825.013960004</v>
      </c>
      <c r="S153" s="164">
        <v>97492825.013960004</v>
      </c>
      <c r="T153" s="164">
        <v>97492825.013960004</v>
      </c>
      <c r="U153" s="164">
        <v>97492825.013960004</v>
      </c>
      <c r="V153" s="164">
        <v>97492825.013960004</v>
      </c>
      <c r="W153" s="164">
        <v>97492825.013960004</v>
      </c>
      <c r="X153" s="164">
        <v>97492825.013960004</v>
      </c>
      <c r="Y153" s="164">
        <v>97492825.013960004</v>
      </c>
      <c r="Z153" s="164">
        <v>97492825.013960004</v>
      </c>
      <c r="AA153" s="164">
        <v>97492825.013960004</v>
      </c>
      <c r="AB153" s="164">
        <v>97492825.013960004</v>
      </c>
      <c r="AC153" s="164">
        <v>97492825.013960004</v>
      </c>
      <c r="AD153" s="164">
        <v>97492825.013960004</v>
      </c>
      <c r="AE153" s="164">
        <v>97492825.013960004</v>
      </c>
      <c r="AF153" s="164">
        <v>97492825.013960004</v>
      </c>
      <c r="AG153" s="164">
        <v>97492825.013960004</v>
      </c>
      <c r="AH153" s="164">
        <v>97492825.013960004</v>
      </c>
      <c r="AI153" s="164">
        <v>97492825.013960004</v>
      </c>
      <c r="AJ153" s="164">
        <v>97492825.013960004</v>
      </c>
      <c r="AK153" s="164">
        <v>97492825.013960004</v>
      </c>
      <c r="AL153" s="164">
        <v>97492825.013960004</v>
      </c>
      <c r="AM153" s="164">
        <v>97492825.013960004</v>
      </c>
      <c r="AN153" s="164">
        <v>97492825.013960004</v>
      </c>
    </row>
    <row r="154" spans="1:40" x14ac:dyDescent="0.2">
      <c r="A154" s="27" t="s">
        <v>881</v>
      </c>
      <c r="B154" s="164">
        <v>59374791.250179999</v>
      </c>
      <c r="C154" s="164">
        <v>59374791.250179999</v>
      </c>
      <c r="D154" s="164">
        <v>59374791.250179999</v>
      </c>
      <c r="E154" s="164">
        <v>59374791.250179999</v>
      </c>
      <c r="F154" s="164">
        <v>59374791.250179999</v>
      </c>
      <c r="G154" s="164">
        <v>59374791.250179999</v>
      </c>
      <c r="H154" s="164">
        <v>59374791.250179999</v>
      </c>
      <c r="I154" s="164">
        <v>59374791.250179999</v>
      </c>
      <c r="J154" s="164">
        <v>59374791.250179999</v>
      </c>
      <c r="K154" s="164">
        <v>59374791.250179999</v>
      </c>
      <c r="L154" s="164">
        <v>59374791.250179999</v>
      </c>
      <c r="M154" s="164">
        <v>59374791.250179999</v>
      </c>
      <c r="N154" s="164">
        <v>59374791.250179999</v>
      </c>
      <c r="O154" s="164">
        <v>59374791.250179999</v>
      </c>
      <c r="P154" s="164">
        <v>59374791.250179999</v>
      </c>
      <c r="Q154" s="164">
        <v>59374791.250179999</v>
      </c>
      <c r="R154" s="164">
        <v>59374791.250179999</v>
      </c>
      <c r="S154" s="164">
        <v>59374791.250179999</v>
      </c>
      <c r="T154" s="164">
        <v>59374791.250179999</v>
      </c>
      <c r="U154" s="164">
        <v>59374791.250179999</v>
      </c>
      <c r="V154" s="164">
        <v>59374791.250179999</v>
      </c>
      <c r="W154" s="164">
        <v>59374791.250179999</v>
      </c>
      <c r="X154" s="164">
        <v>59374791.250179999</v>
      </c>
      <c r="Y154" s="164">
        <v>59374791.250179999</v>
      </c>
      <c r="Z154" s="164">
        <v>59374791.250179999</v>
      </c>
      <c r="AA154" s="164">
        <v>59374791.250179999</v>
      </c>
      <c r="AB154" s="164">
        <v>59374791.250179999</v>
      </c>
      <c r="AC154" s="164">
        <v>59374791.250179999</v>
      </c>
      <c r="AD154" s="164">
        <v>59374791.250179999</v>
      </c>
      <c r="AE154" s="164">
        <v>59374791.250179999</v>
      </c>
      <c r="AF154" s="164">
        <v>59374791.250179999</v>
      </c>
      <c r="AG154" s="164">
        <v>59374791.250179999</v>
      </c>
      <c r="AH154" s="164">
        <v>59374791.250179999</v>
      </c>
      <c r="AI154" s="164">
        <v>59374791.250179999</v>
      </c>
      <c r="AJ154" s="164">
        <v>59374791.250179999</v>
      </c>
      <c r="AK154" s="164">
        <v>59374791.250179999</v>
      </c>
      <c r="AL154" s="164">
        <v>59374791.250179999</v>
      </c>
      <c r="AM154" s="164">
        <v>59374791.250179999</v>
      </c>
      <c r="AN154" s="164">
        <v>59374791.250179999</v>
      </c>
    </row>
    <row r="155" spans="1:40" x14ac:dyDescent="0.2">
      <c r="A155" s="27" t="s">
        <v>882</v>
      </c>
      <c r="B155" s="164">
        <v>97837784.913962394</v>
      </c>
      <c r="C155" s="164">
        <v>97917069.507323995</v>
      </c>
      <c r="D155" s="164">
        <v>97996354.100685596</v>
      </c>
      <c r="E155" s="164">
        <v>98075638.694047093</v>
      </c>
      <c r="F155" s="164">
        <v>98075638.694047093</v>
      </c>
      <c r="G155" s="164">
        <v>98075638.694047093</v>
      </c>
      <c r="H155" s="164">
        <v>98075638.694047093</v>
      </c>
      <c r="I155" s="164">
        <v>98075638.694047093</v>
      </c>
      <c r="J155" s="164">
        <v>98075638.694047093</v>
      </c>
      <c r="K155" s="164">
        <v>98075638.694047093</v>
      </c>
      <c r="L155" s="164">
        <v>98075638.694047093</v>
      </c>
      <c r="M155" s="164">
        <v>98075638.694047093</v>
      </c>
      <c r="N155" s="164">
        <v>98075638.694047093</v>
      </c>
      <c r="O155" s="164">
        <v>98075638.694047093</v>
      </c>
      <c r="P155" s="164">
        <v>98075638.694047093</v>
      </c>
      <c r="Q155" s="164">
        <v>98075638.694047093</v>
      </c>
      <c r="R155" s="164">
        <v>98075638.694047093</v>
      </c>
      <c r="S155" s="164">
        <v>98075638.694047093</v>
      </c>
      <c r="T155" s="164">
        <v>98075638.694047093</v>
      </c>
      <c r="U155" s="164">
        <v>98075638.694047093</v>
      </c>
      <c r="V155" s="164">
        <v>98075638.694047093</v>
      </c>
      <c r="W155" s="164">
        <v>98075638.694047093</v>
      </c>
      <c r="X155" s="164">
        <v>98075638.694047093</v>
      </c>
      <c r="Y155" s="164">
        <v>98075638.694047093</v>
      </c>
      <c r="Z155" s="164">
        <v>98075638.694047093</v>
      </c>
      <c r="AA155" s="164">
        <v>98075638.694047093</v>
      </c>
      <c r="AB155" s="164">
        <v>98075638.694047093</v>
      </c>
      <c r="AC155" s="164">
        <v>98075638.694047093</v>
      </c>
      <c r="AD155" s="164">
        <v>98075638.694047093</v>
      </c>
      <c r="AE155" s="164">
        <v>98075638.694047093</v>
      </c>
      <c r="AF155" s="164">
        <v>98075638.694047093</v>
      </c>
      <c r="AG155" s="164">
        <v>98075638.694047093</v>
      </c>
      <c r="AH155" s="164">
        <v>98075638.694047093</v>
      </c>
      <c r="AI155" s="164">
        <v>98075638.694047093</v>
      </c>
      <c r="AJ155" s="164">
        <v>98075638.694047093</v>
      </c>
      <c r="AK155" s="164">
        <v>98075638.694047093</v>
      </c>
      <c r="AL155" s="164">
        <v>98075638.694047093</v>
      </c>
      <c r="AM155" s="164">
        <v>98075638.694047093</v>
      </c>
      <c r="AN155" s="164">
        <v>98075638.694047093</v>
      </c>
    </row>
    <row r="156" spans="1:40" x14ac:dyDescent="0.2">
      <c r="A156" s="27" t="s">
        <v>883</v>
      </c>
      <c r="B156" s="164">
        <v>97911664.176280007</v>
      </c>
      <c r="C156" s="164">
        <v>97911664.176280007</v>
      </c>
      <c r="D156" s="164">
        <v>97911664.176280007</v>
      </c>
      <c r="E156" s="164">
        <v>97911664.176280007</v>
      </c>
      <c r="F156" s="164">
        <v>97911664.176280007</v>
      </c>
      <c r="G156" s="164">
        <v>97911664.176280007</v>
      </c>
      <c r="H156" s="164">
        <v>97911664.176280007</v>
      </c>
      <c r="I156" s="164">
        <v>97911664.176280007</v>
      </c>
      <c r="J156" s="164">
        <v>97911664.176280007</v>
      </c>
      <c r="K156" s="164">
        <v>97911664.176280007</v>
      </c>
      <c r="L156" s="164">
        <v>97911664.176280007</v>
      </c>
      <c r="M156" s="164">
        <v>97911664.176280007</v>
      </c>
      <c r="N156" s="164">
        <v>97911664.176280007</v>
      </c>
      <c r="O156" s="164">
        <v>97911664.176280007</v>
      </c>
      <c r="P156" s="164">
        <v>97911664.176280007</v>
      </c>
      <c r="Q156" s="164">
        <v>97911664.176280007</v>
      </c>
      <c r="R156" s="164">
        <v>97911664.176280007</v>
      </c>
      <c r="S156" s="164">
        <v>97911664.176280007</v>
      </c>
      <c r="T156" s="164">
        <v>97911664.176280007</v>
      </c>
      <c r="U156" s="164">
        <v>97911664.176280007</v>
      </c>
      <c r="V156" s="164">
        <v>97911664.176280007</v>
      </c>
      <c r="W156" s="164">
        <v>97911664.176280007</v>
      </c>
      <c r="X156" s="164">
        <v>97911664.176280007</v>
      </c>
      <c r="Y156" s="164">
        <v>97911664.176280007</v>
      </c>
      <c r="Z156" s="164">
        <v>97911664.176280007</v>
      </c>
      <c r="AA156" s="164">
        <v>97911664.176280007</v>
      </c>
      <c r="AB156" s="164">
        <v>97911664.176280007</v>
      </c>
      <c r="AC156" s="164">
        <v>97911664.176280007</v>
      </c>
      <c r="AD156" s="164">
        <v>97911664.176280007</v>
      </c>
      <c r="AE156" s="164">
        <v>97911664.176280007</v>
      </c>
      <c r="AF156" s="164">
        <v>97911664.176280007</v>
      </c>
      <c r="AG156" s="164">
        <v>97911664.176280007</v>
      </c>
      <c r="AH156" s="164">
        <v>97911664.176280007</v>
      </c>
      <c r="AI156" s="164">
        <v>97911664.176280007</v>
      </c>
      <c r="AJ156" s="164">
        <v>97911664.176280007</v>
      </c>
      <c r="AK156" s="164">
        <v>97911664.176280007</v>
      </c>
      <c r="AL156" s="164">
        <v>97911664.176280007</v>
      </c>
      <c r="AM156" s="164">
        <v>97911664.176280007</v>
      </c>
      <c r="AN156" s="164">
        <v>97911664.176280007</v>
      </c>
    </row>
    <row r="157" spans="1:40" x14ac:dyDescent="0.2">
      <c r="A157" s="27" t="s">
        <v>884</v>
      </c>
      <c r="B157" s="164">
        <v>103406113.18735901</v>
      </c>
      <c r="C157" s="164">
        <v>103406113.18735901</v>
      </c>
      <c r="D157" s="164">
        <v>103406113.18735901</v>
      </c>
      <c r="E157" s="164">
        <v>103406113.18735901</v>
      </c>
      <c r="F157" s="164">
        <v>103406113.18735901</v>
      </c>
      <c r="G157" s="164">
        <v>103406113.18735901</v>
      </c>
      <c r="H157" s="164">
        <v>103406113.18735901</v>
      </c>
      <c r="I157" s="164">
        <v>103406113.18735901</v>
      </c>
      <c r="J157" s="164">
        <v>103406113.18735901</v>
      </c>
      <c r="K157" s="164">
        <v>103406113.18735901</v>
      </c>
      <c r="L157" s="164">
        <v>103406113.18735901</v>
      </c>
      <c r="M157" s="164">
        <v>103406113.18735901</v>
      </c>
      <c r="N157" s="164">
        <v>103406113.18735901</v>
      </c>
      <c r="O157" s="164">
        <v>103406113.18735901</v>
      </c>
      <c r="P157" s="164">
        <v>103406113.18735901</v>
      </c>
      <c r="Q157" s="164">
        <v>103406113.18735901</v>
      </c>
      <c r="R157" s="164">
        <v>103406113.18735901</v>
      </c>
      <c r="S157" s="164">
        <v>103406113.18735901</v>
      </c>
      <c r="T157" s="164">
        <v>103406113.18735901</v>
      </c>
      <c r="U157" s="164">
        <v>103406113.18735901</v>
      </c>
      <c r="V157" s="164">
        <v>103406113.18735901</v>
      </c>
      <c r="W157" s="164">
        <v>103406113.18735901</v>
      </c>
      <c r="X157" s="164">
        <v>103406113.18735901</v>
      </c>
      <c r="Y157" s="164">
        <v>103406113.18735901</v>
      </c>
      <c r="Z157" s="164">
        <v>103406113.18735901</v>
      </c>
      <c r="AA157" s="164">
        <v>103406113.18735901</v>
      </c>
      <c r="AB157" s="164">
        <v>103406113.18735901</v>
      </c>
      <c r="AC157" s="164">
        <v>103406113.18735901</v>
      </c>
      <c r="AD157" s="164">
        <v>103406113.18735901</v>
      </c>
      <c r="AE157" s="164">
        <v>103406113.18735901</v>
      </c>
      <c r="AF157" s="164">
        <v>103406113.18735901</v>
      </c>
      <c r="AG157" s="164">
        <v>103406113.18735901</v>
      </c>
      <c r="AH157" s="164">
        <v>103406113.18735901</v>
      </c>
      <c r="AI157" s="164">
        <v>103406113.18735901</v>
      </c>
      <c r="AJ157" s="164">
        <v>103406113.18735901</v>
      </c>
      <c r="AK157" s="164">
        <v>103406113.18735901</v>
      </c>
      <c r="AL157" s="164">
        <v>103406113.18735901</v>
      </c>
      <c r="AM157" s="164">
        <v>103406113.18735901</v>
      </c>
      <c r="AN157" s="164">
        <v>103406113.18735901</v>
      </c>
    </row>
    <row r="158" spans="1:40" x14ac:dyDescent="0.2">
      <c r="A158" s="27" t="s">
        <v>885</v>
      </c>
      <c r="B158" s="164">
        <v>91054567.890499994</v>
      </c>
      <c r="C158" s="164">
        <v>91054567.890499994</v>
      </c>
      <c r="D158" s="164">
        <v>91054567.890499994</v>
      </c>
      <c r="E158" s="164">
        <v>91054567.890499994</v>
      </c>
      <c r="F158" s="164">
        <v>91054567.890499994</v>
      </c>
      <c r="G158" s="164">
        <v>91054567.890499994</v>
      </c>
      <c r="H158" s="164">
        <v>91054567.890499994</v>
      </c>
      <c r="I158" s="164">
        <v>91054567.890499994</v>
      </c>
      <c r="J158" s="164">
        <v>91054567.890499994</v>
      </c>
      <c r="K158" s="164">
        <v>91054567.890499994</v>
      </c>
      <c r="L158" s="164">
        <v>91054567.890499994</v>
      </c>
      <c r="M158" s="164">
        <v>91054567.890499994</v>
      </c>
      <c r="N158" s="164">
        <v>91054567.890499994</v>
      </c>
      <c r="O158" s="164">
        <v>91054567.890499994</v>
      </c>
      <c r="P158" s="164">
        <v>91054567.890499994</v>
      </c>
      <c r="Q158" s="164">
        <v>91054567.890499994</v>
      </c>
      <c r="R158" s="164">
        <v>91054567.890499994</v>
      </c>
      <c r="S158" s="164">
        <v>91054567.890499994</v>
      </c>
      <c r="T158" s="164">
        <v>91054567.890499994</v>
      </c>
      <c r="U158" s="164">
        <v>91054567.890499994</v>
      </c>
      <c r="V158" s="164">
        <v>91054567.890499994</v>
      </c>
      <c r="W158" s="164">
        <v>91054567.890499994</v>
      </c>
      <c r="X158" s="164">
        <v>91054567.890499994</v>
      </c>
      <c r="Y158" s="164">
        <v>91054567.890499994</v>
      </c>
      <c r="Z158" s="164">
        <v>91054567.890499994</v>
      </c>
      <c r="AA158" s="164">
        <v>91054567.890499994</v>
      </c>
      <c r="AB158" s="164">
        <v>91054567.890499994</v>
      </c>
      <c r="AC158" s="164">
        <v>91054567.890499994</v>
      </c>
      <c r="AD158" s="164">
        <v>91054567.890499994</v>
      </c>
      <c r="AE158" s="164">
        <v>91054567.890499994</v>
      </c>
      <c r="AF158" s="164">
        <v>91054567.890499994</v>
      </c>
      <c r="AG158" s="164">
        <v>91054567.890499994</v>
      </c>
      <c r="AH158" s="164">
        <v>91054567.890499994</v>
      </c>
      <c r="AI158" s="164">
        <v>91054567.890499994</v>
      </c>
      <c r="AJ158" s="164">
        <v>91054567.890499994</v>
      </c>
      <c r="AK158" s="164">
        <v>91054567.890499994</v>
      </c>
      <c r="AL158" s="164">
        <v>91054567.890499994</v>
      </c>
      <c r="AM158" s="164">
        <v>91054567.890499994</v>
      </c>
      <c r="AN158" s="164">
        <v>91054567.890499994</v>
      </c>
    </row>
    <row r="159" spans="1:40" x14ac:dyDescent="0.2">
      <c r="A159" s="27" t="s">
        <v>886</v>
      </c>
      <c r="B159" s="164">
        <v>94182831.633959994</v>
      </c>
      <c r="C159" s="164">
        <v>94182831.633959994</v>
      </c>
      <c r="D159" s="164">
        <v>94182831.633959994</v>
      </c>
      <c r="E159" s="164">
        <v>94182831.633959994</v>
      </c>
      <c r="F159" s="164">
        <v>94182831.633959994</v>
      </c>
      <c r="G159" s="164">
        <v>94182831.633959994</v>
      </c>
      <c r="H159" s="164">
        <v>94182831.633959994</v>
      </c>
      <c r="I159" s="164">
        <v>94182831.633959994</v>
      </c>
      <c r="J159" s="164">
        <v>94182831.633959994</v>
      </c>
      <c r="K159" s="164">
        <v>94182831.633959994</v>
      </c>
      <c r="L159" s="164">
        <v>94182831.633959994</v>
      </c>
      <c r="M159" s="164">
        <v>94182831.633959994</v>
      </c>
      <c r="N159" s="164">
        <v>94182831.633959994</v>
      </c>
      <c r="O159" s="164">
        <v>94182831.633959994</v>
      </c>
      <c r="P159" s="164">
        <v>94182831.633959994</v>
      </c>
      <c r="Q159" s="164">
        <v>94182831.633959994</v>
      </c>
      <c r="R159" s="164">
        <v>94182831.633959994</v>
      </c>
      <c r="S159" s="164">
        <v>94182831.633959994</v>
      </c>
      <c r="T159" s="164">
        <v>94182831.633959994</v>
      </c>
      <c r="U159" s="164">
        <v>94182831.633959994</v>
      </c>
      <c r="V159" s="164">
        <v>94182831.633959994</v>
      </c>
      <c r="W159" s="164">
        <v>94182831.633959994</v>
      </c>
      <c r="X159" s="164">
        <v>94182831.633959994</v>
      </c>
      <c r="Y159" s="164">
        <v>94182831.633959994</v>
      </c>
      <c r="Z159" s="164">
        <v>94182831.633959994</v>
      </c>
      <c r="AA159" s="164">
        <v>94182831.633959994</v>
      </c>
      <c r="AB159" s="164">
        <v>94182831.633959994</v>
      </c>
      <c r="AC159" s="164">
        <v>94182831.633959994</v>
      </c>
      <c r="AD159" s="164">
        <v>94182831.633959994</v>
      </c>
      <c r="AE159" s="164">
        <v>94182831.633959994</v>
      </c>
      <c r="AF159" s="164">
        <v>94182831.633959994</v>
      </c>
      <c r="AG159" s="164">
        <v>94182831.633959994</v>
      </c>
      <c r="AH159" s="164">
        <v>94182831.633959994</v>
      </c>
      <c r="AI159" s="164">
        <v>94182831.633959994</v>
      </c>
      <c r="AJ159" s="164">
        <v>94182831.633959994</v>
      </c>
      <c r="AK159" s="164">
        <v>94182831.633959994</v>
      </c>
      <c r="AL159" s="164">
        <v>94182831.633959994</v>
      </c>
      <c r="AM159" s="164">
        <v>94182831.633959994</v>
      </c>
      <c r="AN159" s="164">
        <v>94182831.633959994</v>
      </c>
    </row>
    <row r="160" spans="1:40" x14ac:dyDescent="0.2">
      <c r="A160" s="27" t="s">
        <v>887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888</v>
      </c>
      <c r="B161" s="164">
        <v>7612734.7745000003</v>
      </c>
      <c r="C161" s="164">
        <v>7612404.7751599997</v>
      </c>
      <c r="D161" s="164">
        <v>7612074.7758200001</v>
      </c>
      <c r="E161" s="164">
        <v>7611744.7764799995</v>
      </c>
      <c r="F161" s="164">
        <v>7611414.7771399999</v>
      </c>
      <c r="G161" s="164">
        <v>7611084.7778000003</v>
      </c>
      <c r="H161" s="164">
        <v>7610754.7784599997</v>
      </c>
      <c r="I161" s="164">
        <v>7610424.7791200001</v>
      </c>
      <c r="J161" s="164">
        <v>7610094.7797800004</v>
      </c>
      <c r="K161" s="164">
        <v>7609764.7804399999</v>
      </c>
      <c r="L161" s="164">
        <v>7609434.7811000003</v>
      </c>
      <c r="M161" s="164">
        <v>7609104.7817599997</v>
      </c>
      <c r="N161" s="164">
        <v>7609104.7817599997</v>
      </c>
      <c r="O161" s="164">
        <v>7608774.7824200001</v>
      </c>
      <c r="P161" s="164">
        <v>7608444.7830800004</v>
      </c>
      <c r="Q161" s="164">
        <v>7608114.7837399999</v>
      </c>
      <c r="R161" s="164">
        <v>7607784.7844000002</v>
      </c>
      <c r="S161" s="164">
        <v>7607454.7850599997</v>
      </c>
      <c r="T161" s="164">
        <v>7607124.78572</v>
      </c>
      <c r="U161" s="164">
        <v>7606794.7863800004</v>
      </c>
      <c r="V161" s="164">
        <v>7606464.7870399999</v>
      </c>
      <c r="W161" s="164">
        <v>7606134.7877000002</v>
      </c>
      <c r="X161" s="164">
        <v>7605804.7883599997</v>
      </c>
      <c r="Y161" s="164">
        <v>7605474.78902</v>
      </c>
      <c r="Z161" s="164">
        <v>7605144.7896800004</v>
      </c>
      <c r="AA161" s="164">
        <v>7605144.7896800004</v>
      </c>
      <c r="AB161" s="164">
        <v>7604814.7903399998</v>
      </c>
      <c r="AC161" s="164">
        <v>7604484.7910000002</v>
      </c>
      <c r="AD161" s="164">
        <v>7604154.7916599996</v>
      </c>
      <c r="AE161" s="164">
        <v>7603824.79232</v>
      </c>
      <c r="AF161" s="164">
        <v>7603494.7929800004</v>
      </c>
      <c r="AG161" s="164">
        <v>7603164.7936399998</v>
      </c>
      <c r="AH161" s="164">
        <v>7602834.7943000002</v>
      </c>
      <c r="AI161" s="164">
        <v>7602504.7949599996</v>
      </c>
      <c r="AJ161" s="164">
        <v>7602174.79562</v>
      </c>
      <c r="AK161" s="164">
        <v>7601844.7962800004</v>
      </c>
      <c r="AL161" s="164">
        <v>7601514.7969399998</v>
      </c>
      <c r="AM161" s="164">
        <v>7601184.7976000002</v>
      </c>
      <c r="AN161" s="164">
        <v>7601184.7976000002</v>
      </c>
    </row>
    <row r="162" spans="1:40" x14ac:dyDescent="0.2">
      <c r="A162" s="27" t="s">
        <v>889</v>
      </c>
      <c r="B162" s="164">
        <v>11127657.7446399</v>
      </c>
      <c r="C162" s="164">
        <v>11127657.7446399</v>
      </c>
      <c r="D162" s="164">
        <v>11127657.7446399</v>
      </c>
      <c r="E162" s="164">
        <v>11127657.7446399</v>
      </c>
      <c r="F162" s="164">
        <v>11127657.7446399</v>
      </c>
      <c r="G162" s="164">
        <v>11127657.7446399</v>
      </c>
      <c r="H162" s="164">
        <v>11127657.7446399</v>
      </c>
      <c r="I162" s="164">
        <v>11127657.7446399</v>
      </c>
      <c r="J162" s="164">
        <v>11127657.7446399</v>
      </c>
      <c r="K162" s="164">
        <v>11127657.7446399</v>
      </c>
      <c r="L162" s="164">
        <v>11127657.7446399</v>
      </c>
      <c r="M162" s="164">
        <v>11127657.7446399</v>
      </c>
      <c r="N162" s="164">
        <v>11127657.7446399</v>
      </c>
      <c r="O162" s="164">
        <v>11127657.7446399</v>
      </c>
      <c r="P162" s="164">
        <v>11127657.7446399</v>
      </c>
      <c r="Q162" s="164">
        <v>11127657.7446399</v>
      </c>
      <c r="R162" s="164">
        <v>11127657.7446399</v>
      </c>
      <c r="S162" s="164">
        <v>11127657.7446399</v>
      </c>
      <c r="T162" s="164">
        <v>11127657.7446399</v>
      </c>
      <c r="U162" s="164">
        <v>11127657.7446399</v>
      </c>
      <c r="V162" s="164">
        <v>11127657.7446399</v>
      </c>
      <c r="W162" s="164">
        <v>11127657.7446399</v>
      </c>
      <c r="X162" s="164">
        <v>11127657.7446399</v>
      </c>
      <c r="Y162" s="164">
        <v>11127657.7446399</v>
      </c>
      <c r="Z162" s="164">
        <v>11127657.7446399</v>
      </c>
      <c r="AA162" s="164">
        <v>11127657.7446399</v>
      </c>
      <c r="AB162" s="164">
        <v>11127657.7446399</v>
      </c>
      <c r="AC162" s="164">
        <v>11127657.7446399</v>
      </c>
      <c r="AD162" s="164">
        <v>11127657.7446399</v>
      </c>
      <c r="AE162" s="164">
        <v>11127657.7446399</v>
      </c>
      <c r="AF162" s="164">
        <v>11127657.7446399</v>
      </c>
      <c r="AG162" s="164">
        <v>11127657.7446399</v>
      </c>
      <c r="AH162" s="164">
        <v>11127657.7446399</v>
      </c>
      <c r="AI162" s="164">
        <v>11127657.7446399</v>
      </c>
      <c r="AJ162" s="164">
        <v>11127657.7446399</v>
      </c>
      <c r="AK162" s="164">
        <v>11127657.7446399</v>
      </c>
      <c r="AL162" s="164">
        <v>11127657.7446399</v>
      </c>
      <c r="AM162" s="164">
        <v>11127657.7446399</v>
      </c>
      <c r="AN162" s="164">
        <v>11127657.7446399</v>
      </c>
    </row>
    <row r="163" spans="1:40" x14ac:dyDescent="0.2">
      <c r="A163" s="27" t="s">
        <v>890</v>
      </c>
      <c r="B163" s="164">
        <v>1545746.9084999999</v>
      </c>
      <c r="C163" s="164">
        <v>1545746.9084999999</v>
      </c>
      <c r="D163" s="164">
        <v>1545746.9084999999</v>
      </c>
      <c r="E163" s="164">
        <v>1545746.9084999999</v>
      </c>
      <c r="F163" s="164">
        <v>1545746.9084999999</v>
      </c>
      <c r="G163" s="164">
        <v>1545746.9084999999</v>
      </c>
      <c r="H163" s="164">
        <v>1545746.9084999999</v>
      </c>
      <c r="I163" s="164">
        <v>1545746.9084999999</v>
      </c>
      <c r="J163" s="164">
        <v>1545746.9084999999</v>
      </c>
      <c r="K163" s="164">
        <v>1545746.9084999999</v>
      </c>
      <c r="L163" s="164">
        <v>1545746.9084999999</v>
      </c>
      <c r="M163" s="164">
        <v>1545746.9084999999</v>
      </c>
      <c r="N163" s="164">
        <v>1545746.9084999999</v>
      </c>
      <c r="O163" s="164">
        <v>1545746.9084999999</v>
      </c>
      <c r="P163" s="164">
        <v>1545746.9084999999</v>
      </c>
      <c r="Q163" s="164">
        <v>1545746.9084999999</v>
      </c>
      <c r="R163" s="164">
        <v>1545746.9084999999</v>
      </c>
      <c r="S163" s="164">
        <v>1545746.9084999999</v>
      </c>
      <c r="T163" s="164">
        <v>1545746.9084999999</v>
      </c>
      <c r="U163" s="164">
        <v>1545746.9084999999</v>
      </c>
      <c r="V163" s="164">
        <v>1545746.9084999999</v>
      </c>
      <c r="W163" s="164">
        <v>1545746.9084999999</v>
      </c>
      <c r="X163" s="164">
        <v>1545746.9084999999</v>
      </c>
      <c r="Y163" s="164">
        <v>1545746.9084999999</v>
      </c>
      <c r="Z163" s="164">
        <v>1545746.9084999999</v>
      </c>
      <c r="AA163" s="164">
        <v>1545746.9084999999</v>
      </c>
      <c r="AB163" s="164">
        <v>1545746.9084999999</v>
      </c>
      <c r="AC163" s="164">
        <v>1545746.9084999999</v>
      </c>
      <c r="AD163" s="164">
        <v>1545746.9084999999</v>
      </c>
      <c r="AE163" s="164">
        <v>1545746.9084999999</v>
      </c>
      <c r="AF163" s="164">
        <v>1545746.9084999999</v>
      </c>
      <c r="AG163" s="164">
        <v>1545746.9084999999</v>
      </c>
      <c r="AH163" s="164">
        <v>1545746.9084999999</v>
      </c>
      <c r="AI163" s="164">
        <v>1545746.9084999999</v>
      </c>
      <c r="AJ163" s="164">
        <v>1545746.9084999999</v>
      </c>
      <c r="AK163" s="164">
        <v>1545746.9084999999</v>
      </c>
      <c r="AL163" s="164">
        <v>1545746.9084999999</v>
      </c>
      <c r="AM163" s="164">
        <v>1545746.9084999999</v>
      </c>
      <c r="AN163" s="164">
        <v>1545746.9084999999</v>
      </c>
    </row>
    <row r="164" spans="1:40" x14ac:dyDescent="0.2">
      <c r="A164" s="27" t="s">
        <v>891</v>
      </c>
      <c r="B164" s="164">
        <v>16714856.570219999</v>
      </c>
      <c r="C164" s="164">
        <v>16714856.570219999</v>
      </c>
      <c r="D164" s="164">
        <v>16714856.570219999</v>
      </c>
      <c r="E164" s="164">
        <v>16714856.570219999</v>
      </c>
      <c r="F164" s="164">
        <v>16714856.570219999</v>
      </c>
      <c r="G164" s="164">
        <v>16714856.570219999</v>
      </c>
      <c r="H164" s="164">
        <v>16714856.570219999</v>
      </c>
      <c r="I164" s="164">
        <v>16714856.570219999</v>
      </c>
      <c r="J164" s="164">
        <v>16714856.570219999</v>
      </c>
      <c r="K164" s="164">
        <v>16714856.570219999</v>
      </c>
      <c r="L164" s="164">
        <v>16714856.570219999</v>
      </c>
      <c r="M164" s="164">
        <v>16714856.570219999</v>
      </c>
      <c r="N164" s="164">
        <v>16714856.570219999</v>
      </c>
      <c r="O164" s="164">
        <v>16714856.570219999</v>
      </c>
      <c r="P164" s="164">
        <v>16714856.570219999</v>
      </c>
      <c r="Q164" s="164">
        <v>16714856.570219999</v>
      </c>
      <c r="R164" s="164">
        <v>16714856.570219999</v>
      </c>
      <c r="S164" s="164">
        <v>16714856.570219999</v>
      </c>
      <c r="T164" s="164">
        <v>16714856.570219999</v>
      </c>
      <c r="U164" s="164">
        <v>16714856.570219999</v>
      </c>
      <c r="V164" s="164">
        <v>16714856.570219999</v>
      </c>
      <c r="W164" s="164">
        <v>16714856.570219999</v>
      </c>
      <c r="X164" s="164">
        <v>16714856.570219999</v>
      </c>
      <c r="Y164" s="164">
        <v>16714856.570219999</v>
      </c>
      <c r="Z164" s="164">
        <v>16714856.570219999</v>
      </c>
      <c r="AA164" s="164">
        <v>16714856.570219999</v>
      </c>
      <c r="AB164" s="164">
        <v>16714856.570219999</v>
      </c>
      <c r="AC164" s="164">
        <v>16714856.570219999</v>
      </c>
      <c r="AD164" s="164">
        <v>16714856.570219999</v>
      </c>
      <c r="AE164" s="164">
        <v>16714856.570219999</v>
      </c>
      <c r="AF164" s="164">
        <v>16714856.570219999</v>
      </c>
      <c r="AG164" s="164">
        <v>16714856.570219999</v>
      </c>
      <c r="AH164" s="164">
        <v>16714856.570219999</v>
      </c>
      <c r="AI164" s="164">
        <v>16714856.570219999</v>
      </c>
      <c r="AJ164" s="164">
        <v>16714856.570219999</v>
      </c>
      <c r="AK164" s="164">
        <v>16714856.570219999</v>
      </c>
      <c r="AL164" s="164">
        <v>16714856.570219999</v>
      </c>
      <c r="AM164" s="164">
        <v>16714856.570219999</v>
      </c>
      <c r="AN164" s="164">
        <v>16714856.570219999</v>
      </c>
    </row>
    <row r="165" spans="1:40" s="327" customFormat="1" x14ac:dyDescent="0.2">
      <c r="A165" s="326" t="s">
        <v>892</v>
      </c>
      <c r="B165" s="327">
        <v>107610830</v>
      </c>
      <c r="C165" s="327">
        <v>107610830</v>
      </c>
      <c r="D165" s="327">
        <v>107610830</v>
      </c>
      <c r="E165" s="327">
        <v>107610830</v>
      </c>
      <c r="F165" s="327">
        <v>107610830</v>
      </c>
      <c r="G165" s="327">
        <v>107610830</v>
      </c>
      <c r="H165" s="327">
        <v>107610830</v>
      </c>
      <c r="I165" s="327">
        <v>107610830</v>
      </c>
      <c r="J165" s="327">
        <v>107610830</v>
      </c>
      <c r="K165" s="327">
        <v>107610830</v>
      </c>
      <c r="L165" s="327">
        <v>107610830</v>
      </c>
      <c r="M165" s="327">
        <v>107610830</v>
      </c>
      <c r="N165" s="327">
        <v>107610830</v>
      </c>
      <c r="O165" s="327">
        <v>107610830</v>
      </c>
      <c r="P165" s="327">
        <v>107610830</v>
      </c>
      <c r="Q165" s="327">
        <v>107610830</v>
      </c>
      <c r="R165" s="327">
        <v>107610830</v>
      </c>
      <c r="S165" s="327">
        <v>107610830</v>
      </c>
      <c r="T165" s="327">
        <v>107610830</v>
      </c>
      <c r="U165" s="327">
        <v>107610830</v>
      </c>
      <c r="V165" s="327">
        <v>107610830</v>
      </c>
      <c r="W165" s="327">
        <v>107610830</v>
      </c>
      <c r="X165" s="327">
        <v>107610830</v>
      </c>
      <c r="Y165" s="327">
        <v>107610830</v>
      </c>
      <c r="Z165" s="327">
        <v>107610830</v>
      </c>
      <c r="AA165" s="327">
        <v>107610830</v>
      </c>
      <c r="AB165" s="327">
        <v>107610830</v>
      </c>
      <c r="AC165" s="327">
        <v>107610830</v>
      </c>
      <c r="AD165" s="327">
        <v>107610830</v>
      </c>
      <c r="AE165" s="327">
        <v>107610830</v>
      </c>
      <c r="AF165" s="327">
        <v>107610830</v>
      </c>
      <c r="AG165" s="327">
        <v>107610830</v>
      </c>
      <c r="AH165" s="327">
        <v>107610830</v>
      </c>
      <c r="AI165" s="327">
        <v>107610830</v>
      </c>
      <c r="AJ165" s="327">
        <v>107610830</v>
      </c>
      <c r="AK165" s="327">
        <v>107610830</v>
      </c>
      <c r="AL165" s="327">
        <v>107610830</v>
      </c>
      <c r="AM165" s="327">
        <v>107610830</v>
      </c>
      <c r="AN165" s="327">
        <v>107610830</v>
      </c>
    </row>
    <row r="166" spans="1:40" s="327" customFormat="1" x14ac:dyDescent="0.2">
      <c r="A166" s="326" t="s">
        <v>893</v>
      </c>
      <c r="B166" s="327">
        <v>106254090</v>
      </c>
      <c r="C166" s="327">
        <v>106254090</v>
      </c>
      <c r="D166" s="327">
        <v>106254090</v>
      </c>
      <c r="E166" s="327">
        <v>106254090</v>
      </c>
      <c r="F166" s="327">
        <v>106254090</v>
      </c>
      <c r="G166" s="327">
        <v>106254090</v>
      </c>
      <c r="H166" s="327">
        <v>106254090</v>
      </c>
      <c r="I166" s="327">
        <v>106254090</v>
      </c>
      <c r="J166" s="327">
        <v>106254090</v>
      </c>
      <c r="K166" s="327">
        <v>106254090</v>
      </c>
      <c r="L166" s="327">
        <v>106254090</v>
      </c>
      <c r="M166" s="327">
        <v>106254090</v>
      </c>
      <c r="N166" s="327">
        <v>106254090</v>
      </c>
      <c r="O166" s="327">
        <v>106254090</v>
      </c>
      <c r="P166" s="327">
        <v>106254090</v>
      </c>
      <c r="Q166" s="327">
        <v>106254090</v>
      </c>
      <c r="R166" s="327">
        <v>106254090</v>
      </c>
      <c r="S166" s="327">
        <v>106254090</v>
      </c>
      <c r="T166" s="327">
        <v>106254090</v>
      </c>
      <c r="U166" s="327">
        <v>106254090</v>
      </c>
      <c r="V166" s="327">
        <v>106254090</v>
      </c>
      <c r="W166" s="327">
        <v>106254090</v>
      </c>
      <c r="X166" s="327">
        <v>106254090</v>
      </c>
      <c r="Y166" s="327">
        <v>106254090</v>
      </c>
      <c r="Z166" s="327">
        <v>106254090</v>
      </c>
      <c r="AA166" s="327">
        <v>106254090</v>
      </c>
      <c r="AB166" s="327">
        <v>106254090</v>
      </c>
      <c r="AC166" s="327">
        <v>106254090</v>
      </c>
      <c r="AD166" s="327">
        <v>106254090</v>
      </c>
      <c r="AE166" s="327">
        <v>106254090</v>
      </c>
      <c r="AF166" s="327">
        <v>106254090</v>
      </c>
      <c r="AG166" s="327">
        <v>106254090</v>
      </c>
      <c r="AH166" s="327">
        <v>106254090</v>
      </c>
      <c r="AI166" s="327">
        <v>106254090</v>
      </c>
      <c r="AJ166" s="327">
        <v>106254090</v>
      </c>
      <c r="AK166" s="327">
        <v>106254090</v>
      </c>
      <c r="AL166" s="327">
        <v>106254090</v>
      </c>
      <c r="AM166" s="327">
        <v>106254090</v>
      </c>
      <c r="AN166" s="327">
        <v>106254090</v>
      </c>
    </row>
    <row r="167" spans="1:40" s="327" customFormat="1" x14ac:dyDescent="0.2">
      <c r="A167" s="326" t="s">
        <v>894</v>
      </c>
      <c r="B167" s="327">
        <v>0</v>
      </c>
      <c r="C167" s="327">
        <v>0</v>
      </c>
      <c r="D167" s="327">
        <v>0</v>
      </c>
      <c r="E167" s="327">
        <v>0</v>
      </c>
      <c r="F167" s="327">
        <v>0</v>
      </c>
      <c r="G167" s="327">
        <v>0</v>
      </c>
      <c r="H167" s="327">
        <v>0</v>
      </c>
      <c r="I167" s="327">
        <v>0</v>
      </c>
      <c r="J167" s="327">
        <v>0</v>
      </c>
      <c r="K167" s="327">
        <v>0</v>
      </c>
      <c r="L167" s="327">
        <v>0</v>
      </c>
      <c r="M167" s="327">
        <v>0</v>
      </c>
      <c r="N167" s="327">
        <v>0</v>
      </c>
      <c r="O167" s="327">
        <v>0</v>
      </c>
      <c r="P167" s="327">
        <v>0</v>
      </c>
      <c r="Q167" s="327">
        <v>0</v>
      </c>
      <c r="R167" s="327">
        <v>0</v>
      </c>
      <c r="S167" s="327">
        <v>0</v>
      </c>
      <c r="T167" s="327">
        <v>0</v>
      </c>
      <c r="U167" s="327">
        <v>0</v>
      </c>
      <c r="V167" s="327">
        <v>0</v>
      </c>
      <c r="W167" s="327">
        <v>0</v>
      </c>
      <c r="X167" s="327">
        <v>0</v>
      </c>
      <c r="Y167" s="327">
        <v>0</v>
      </c>
      <c r="Z167" s="327">
        <v>0</v>
      </c>
      <c r="AA167" s="327">
        <v>0</v>
      </c>
      <c r="AB167" s="327">
        <v>0</v>
      </c>
      <c r="AC167" s="327">
        <v>0</v>
      </c>
      <c r="AD167" s="327">
        <v>0</v>
      </c>
      <c r="AE167" s="327">
        <v>0</v>
      </c>
      <c r="AF167" s="327">
        <v>0</v>
      </c>
      <c r="AG167" s="327">
        <v>0</v>
      </c>
      <c r="AH167" s="327">
        <v>0</v>
      </c>
      <c r="AI167" s="327">
        <v>0</v>
      </c>
      <c r="AJ167" s="327">
        <v>0</v>
      </c>
      <c r="AK167" s="327">
        <v>0</v>
      </c>
      <c r="AL167" s="327">
        <v>0</v>
      </c>
      <c r="AM167" s="327">
        <v>0</v>
      </c>
      <c r="AN167" s="327">
        <v>0</v>
      </c>
    </row>
    <row r="168" spans="1:40" s="327" customFormat="1" x14ac:dyDescent="0.2">
      <c r="A168" s="326" t="s">
        <v>895</v>
      </c>
      <c r="B168" s="327">
        <v>0</v>
      </c>
      <c r="C168" s="327">
        <v>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  <c r="K168" s="327">
        <v>0</v>
      </c>
      <c r="L168" s="327">
        <v>0</v>
      </c>
      <c r="M168" s="327">
        <v>0</v>
      </c>
      <c r="N168" s="327">
        <v>0</v>
      </c>
      <c r="O168" s="327">
        <v>0</v>
      </c>
      <c r="P168" s="327">
        <v>0</v>
      </c>
      <c r="Q168" s="327">
        <v>0</v>
      </c>
      <c r="R168" s="327">
        <v>0</v>
      </c>
      <c r="S168" s="327">
        <v>0</v>
      </c>
      <c r="T168" s="327">
        <v>0</v>
      </c>
      <c r="U168" s="327">
        <v>0</v>
      </c>
      <c r="V168" s="327">
        <v>0</v>
      </c>
      <c r="W168" s="327">
        <v>0</v>
      </c>
      <c r="X168" s="327">
        <v>0</v>
      </c>
      <c r="Y168" s="327">
        <v>0</v>
      </c>
      <c r="Z168" s="327">
        <v>0</v>
      </c>
      <c r="AA168" s="327">
        <v>0</v>
      </c>
      <c r="AB168" s="327">
        <v>0</v>
      </c>
      <c r="AC168" s="327">
        <v>0</v>
      </c>
      <c r="AD168" s="327">
        <v>0</v>
      </c>
      <c r="AE168" s="327">
        <v>0</v>
      </c>
      <c r="AF168" s="327">
        <v>0</v>
      </c>
      <c r="AG168" s="327">
        <v>0</v>
      </c>
      <c r="AH168" s="327">
        <v>0</v>
      </c>
      <c r="AI168" s="327">
        <v>0</v>
      </c>
      <c r="AJ168" s="327">
        <v>0</v>
      </c>
      <c r="AK168" s="327">
        <v>0</v>
      </c>
      <c r="AL168" s="327">
        <v>0</v>
      </c>
      <c r="AM168" s="327">
        <v>0</v>
      </c>
      <c r="AN168" s="327">
        <v>0</v>
      </c>
    </row>
    <row r="169" spans="1:40" s="327" customFormat="1" x14ac:dyDescent="0.2">
      <c r="A169" s="326" t="s">
        <v>896</v>
      </c>
      <c r="B169" s="327">
        <v>0</v>
      </c>
      <c r="C169" s="327">
        <v>0</v>
      </c>
      <c r="D169" s="327">
        <v>0</v>
      </c>
      <c r="E169" s="327">
        <v>0</v>
      </c>
      <c r="F169" s="327">
        <v>0</v>
      </c>
      <c r="G169" s="327">
        <v>0</v>
      </c>
      <c r="H169" s="327">
        <v>0</v>
      </c>
      <c r="I169" s="327">
        <v>0</v>
      </c>
      <c r="J169" s="327">
        <v>0</v>
      </c>
      <c r="K169" s="327">
        <v>0</v>
      </c>
      <c r="L169" s="327">
        <v>0</v>
      </c>
      <c r="M169" s="327">
        <v>0</v>
      </c>
      <c r="N169" s="327">
        <v>0</v>
      </c>
      <c r="O169" s="327">
        <v>0</v>
      </c>
      <c r="P169" s="327">
        <v>0</v>
      </c>
      <c r="Q169" s="327">
        <v>0</v>
      </c>
      <c r="R169" s="327">
        <v>0</v>
      </c>
      <c r="S169" s="327">
        <v>0</v>
      </c>
      <c r="T169" s="327">
        <v>0</v>
      </c>
      <c r="U169" s="327">
        <v>0</v>
      </c>
      <c r="V169" s="327">
        <v>0</v>
      </c>
      <c r="W169" s="327">
        <v>0</v>
      </c>
      <c r="X169" s="327">
        <v>0</v>
      </c>
      <c r="Y169" s="327">
        <v>0</v>
      </c>
      <c r="Z169" s="327">
        <v>0</v>
      </c>
      <c r="AA169" s="327">
        <v>0</v>
      </c>
      <c r="AB169" s="327">
        <v>0</v>
      </c>
      <c r="AC169" s="327">
        <v>0</v>
      </c>
      <c r="AD169" s="327">
        <v>0</v>
      </c>
      <c r="AE169" s="327">
        <v>0</v>
      </c>
      <c r="AF169" s="327">
        <v>0</v>
      </c>
      <c r="AG169" s="327">
        <v>0</v>
      </c>
      <c r="AH169" s="327">
        <v>0</v>
      </c>
      <c r="AI169" s="327">
        <v>0</v>
      </c>
      <c r="AJ169" s="327">
        <v>0</v>
      </c>
      <c r="AK169" s="327">
        <v>0</v>
      </c>
      <c r="AL169" s="327">
        <v>0</v>
      </c>
      <c r="AM169" s="327">
        <v>0</v>
      </c>
      <c r="AN169" s="327">
        <v>0</v>
      </c>
    </row>
    <row r="170" spans="1:40" s="327" customFormat="1" x14ac:dyDescent="0.2">
      <c r="A170" s="326" t="s">
        <v>897</v>
      </c>
      <c r="B170" s="327">
        <v>0</v>
      </c>
      <c r="C170" s="327">
        <v>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  <c r="K170" s="327">
        <v>0</v>
      </c>
      <c r="L170" s="327">
        <v>0</v>
      </c>
      <c r="M170" s="327">
        <v>0</v>
      </c>
      <c r="N170" s="327">
        <v>0</v>
      </c>
      <c r="O170" s="327">
        <v>0</v>
      </c>
      <c r="P170" s="327">
        <v>0</v>
      </c>
      <c r="Q170" s="327">
        <v>0</v>
      </c>
      <c r="R170" s="327">
        <v>0</v>
      </c>
      <c r="S170" s="327">
        <v>0</v>
      </c>
      <c r="T170" s="327">
        <v>0</v>
      </c>
      <c r="U170" s="327">
        <v>0</v>
      </c>
      <c r="V170" s="327">
        <v>0</v>
      </c>
      <c r="W170" s="327">
        <v>0</v>
      </c>
      <c r="X170" s="327">
        <v>0</v>
      </c>
      <c r="Y170" s="327">
        <v>0</v>
      </c>
      <c r="Z170" s="327">
        <v>0</v>
      </c>
      <c r="AA170" s="327">
        <v>0</v>
      </c>
      <c r="AB170" s="327">
        <v>0</v>
      </c>
      <c r="AC170" s="327">
        <v>0</v>
      </c>
      <c r="AD170" s="327">
        <v>0</v>
      </c>
      <c r="AE170" s="327">
        <v>0</v>
      </c>
      <c r="AF170" s="327">
        <v>0</v>
      </c>
      <c r="AG170" s="327">
        <v>0</v>
      </c>
      <c r="AH170" s="327">
        <v>0</v>
      </c>
      <c r="AI170" s="327">
        <v>0</v>
      </c>
      <c r="AJ170" s="327">
        <v>0</v>
      </c>
      <c r="AK170" s="327">
        <v>0</v>
      </c>
      <c r="AL170" s="327">
        <v>0</v>
      </c>
      <c r="AM170" s="327">
        <v>0</v>
      </c>
      <c r="AN170" s="327">
        <v>0</v>
      </c>
    </row>
    <row r="171" spans="1:40" s="327" customFormat="1" x14ac:dyDescent="0.2">
      <c r="A171" s="326" t="s">
        <v>898</v>
      </c>
      <c r="B171" s="327">
        <v>801533536.44163895</v>
      </c>
      <c r="C171" s="327">
        <v>820390087.98010099</v>
      </c>
      <c r="D171" s="327">
        <v>853695331.82625401</v>
      </c>
      <c r="E171" s="327">
        <v>887217242.33907497</v>
      </c>
      <c r="F171" s="327">
        <v>920955819.51856196</v>
      </c>
      <c r="G171" s="327">
        <v>954911063.36471605</v>
      </c>
      <c r="H171" s="327">
        <v>973986806.95446002</v>
      </c>
      <c r="I171" s="327">
        <v>992843294.13394701</v>
      </c>
      <c r="J171" s="327">
        <v>1011480524.90317</v>
      </c>
      <c r="K171" s="327">
        <v>1029898499.26215</v>
      </c>
      <c r="L171" s="327">
        <v>1048097217.21087</v>
      </c>
      <c r="M171" s="327">
        <v>1101253140.2877901</v>
      </c>
      <c r="N171" s="327">
        <v>1101253140.2877901</v>
      </c>
      <c r="O171" s="327">
        <v>1153869063.3647101</v>
      </c>
      <c r="P171" s="327">
        <v>1206484986.4416299</v>
      </c>
      <c r="Q171" s="327">
        <v>1259100909.5185599</v>
      </c>
      <c r="R171" s="327">
        <v>1297164063.3647101</v>
      </c>
      <c r="S171" s="327">
        <v>1334906473.62112</v>
      </c>
      <c r="T171" s="327">
        <v>1398761717.21087</v>
      </c>
      <c r="U171" s="327">
        <v>1463764749.26215</v>
      </c>
      <c r="V171" s="327">
        <v>1529915569.7749701</v>
      </c>
      <c r="W171" s="327">
        <v>1597214178.74933</v>
      </c>
      <c r="X171" s="327">
        <v>1665660576.18522</v>
      </c>
      <c r="Y171" s="327">
        <v>1735254762.08266</v>
      </c>
      <c r="Z171" s="327">
        <v>1805996736.4416299</v>
      </c>
      <c r="AA171" s="327">
        <v>1805996736.4416299</v>
      </c>
      <c r="AB171" s="327">
        <v>1841241505.6724</v>
      </c>
      <c r="AC171" s="327">
        <v>1876486274.9031701</v>
      </c>
      <c r="AD171" s="327">
        <v>1911731044.13394</v>
      </c>
      <c r="AE171" s="327">
        <v>1946975813.3647101</v>
      </c>
      <c r="AF171" s="327">
        <v>1982220582.59548</v>
      </c>
      <c r="AG171" s="327">
        <v>2043791390.2877901</v>
      </c>
      <c r="AH171" s="327">
        <v>2080391178.74933</v>
      </c>
      <c r="AI171" s="327">
        <v>2116984992.8518901</v>
      </c>
      <c r="AJ171" s="327">
        <v>2153572832.59548</v>
      </c>
      <c r="AK171" s="327">
        <v>2190154697.9801002</v>
      </c>
      <c r="AL171" s="327">
        <v>2226730589.0057402</v>
      </c>
      <c r="AM171" s="327">
        <v>2263300505.6724</v>
      </c>
      <c r="AN171" s="327">
        <v>2263300505.6724</v>
      </c>
    </row>
    <row r="172" spans="1:40" x14ac:dyDescent="0.2">
      <c r="A172" s="27" t="s">
        <v>899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64">
        <v>0</v>
      </c>
      <c r="N172" s="164">
        <v>0</v>
      </c>
      <c r="O172" s="164">
        <v>0</v>
      </c>
      <c r="P172" s="164">
        <v>0</v>
      </c>
      <c r="Q172" s="164">
        <v>0</v>
      </c>
      <c r="R172" s="164">
        <v>0</v>
      </c>
      <c r="S172" s="164">
        <v>0</v>
      </c>
      <c r="T172" s="164">
        <v>0</v>
      </c>
      <c r="U172" s="164">
        <v>0</v>
      </c>
      <c r="V172" s="164">
        <v>0</v>
      </c>
      <c r="W172" s="164">
        <v>0</v>
      </c>
      <c r="X172" s="164">
        <v>0</v>
      </c>
      <c r="Y172" s="164">
        <v>0</v>
      </c>
      <c r="Z172" s="164">
        <v>0</v>
      </c>
      <c r="AA172" s="164">
        <v>0</v>
      </c>
      <c r="AB172" s="164">
        <v>0</v>
      </c>
      <c r="AC172" s="164">
        <v>0</v>
      </c>
      <c r="AD172" s="164">
        <v>0</v>
      </c>
      <c r="AE172" s="164">
        <v>0</v>
      </c>
      <c r="AF172" s="164">
        <v>0</v>
      </c>
      <c r="AG172" s="164">
        <v>0</v>
      </c>
      <c r="AH172" s="164">
        <v>0</v>
      </c>
      <c r="AI172" s="164">
        <v>0</v>
      </c>
      <c r="AJ172" s="164">
        <v>0</v>
      </c>
      <c r="AK172" s="164">
        <v>0</v>
      </c>
      <c r="AL172" s="164">
        <v>0</v>
      </c>
      <c r="AM172" s="164">
        <v>0</v>
      </c>
      <c r="AN172" s="164">
        <v>0</v>
      </c>
    </row>
    <row r="173" spans="1:40" x14ac:dyDescent="0.2">
      <c r="A173" s="30" t="s">
        <v>900</v>
      </c>
      <c r="B173" s="164">
        <v>0</v>
      </c>
      <c r="C173" s="164">
        <v>0</v>
      </c>
      <c r="D173" s="164">
        <v>0</v>
      </c>
      <c r="E173" s="164">
        <v>0</v>
      </c>
      <c r="F173" s="164">
        <v>0</v>
      </c>
      <c r="G173" s="164">
        <v>0</v>
      </c>
      <c r="H173" s="164">
        <v>0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  <c r="O173" s="164">
        <v>0</v>
      </c>
      <c r="P173" s="164">
        <v>0</v>
      </c>
      <c r="Q173" s="164">
        <v>0</v>
      </c>
      <c r="R173" s="164">
        <v>0</v>
      </c>
      <c r="S173" s="164">
        <v>0</v>
      </c>
      <c r="T173" s="164">
        <v>0</v>
      </c>
      <c r="U173" s="164">
        <v>0</v>
      </c>
      <c r="V173" s="164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  <c r="AB173" s="164">
        <v>0</v>
      </c>
      <c r="AC173" s="164">
        <v>0</v>
      </c>
      <c r="AD173" s="164">
        <v>0</v>
      </c>
      <c r="AE173" s="164">
        <v>0</v>
      </c>
      <c r="AF173" s="164">
        <v>0</v>
      </c>
      <c r="AG173" s="164">
        <v>0</v>
      </c>
      <c r="AH173" s="164">
        <v>0</v>
      </c>
      <c r="AI173" s="164">
        <v>0</v>
      </c>
      <c r="AJ173" s="164">
        <v>0</v>
      </c>
      <c r="AK173" s="164">
        <v>0</v>
      </c>
      <c r="AL173" s="164">
        <v>0</v>
      </c>
      <c r="AM173" s="164">
        <v>0</v>
      </c>
      <c r="AN173" s="164">
        <v>0</v>
      </c>
    </row>
    <row r="174" spans="1:40" x14ac:dyDescent="0.2">
      <c r="A174" s="30" t="s">
        <v>901</v>
      </c>
      <c r="B174" s="164">
        <v>1996204415.12726</v>
      </c>
      <c r="C174" s="164">
        <v>2015155893.20856</v>
      </c>
      <c r="D174" s="164">
        <v>2048556063.5975699</v>
      </c>
      <c r="E174" s="164">
        <v>2082172900.65323</v>
      </c>
      <c r="F174" s="164">
        <v>2115927119.7822001</v>
      </c>
      <c r="G174" s="164">
        <v>2149898005.5778399</v>
      </c>
      <c r="H174" s="164">
        <v>2168989391.1170702</v>
      </c>
      <c r="I174" s="164">
        <v>2187861520.2460499</v>
      </c>
      <c r="J174" s="164">
        <v>2206514392.9647598</v>
      </c>
      <c r="K174" s="164">
        <v>2224948009.2732201</v>
      </c>
      <c r="L174" s="164">
        <v>2243162369.1714201</v>
      </c>
      <c r="M174" s="164">
        <v>2296357848.4384699</v>
      </c>
      <c r="N174" s="164">
        <v>2296357848.4384699</v>
      </c>
      <c r="O174" s="164">
        <v>2348997355.75668</v>
      </c>
      <c r="P174" s="164">
        <v>2401636863.0749002</v>
      </c>
      <c r="Q174" s="164">
        <v>2454276370.3931098</v>
      </c>
      <c r="R174" s="164">
        <v>2492363108.4805598</v>
      </c>
      <c r="S174" s="164">
        <v>2530129102.97826</v>
      </c>
      <c r="T174" s="164">
        <v>2594007930.8092999</v>
      </c>
      <c r="U174" s="164">
        <v>2659034547.1018801</v>
      </c>
      <c r="V174" s="164">
        <v>2725208951.8559899</v>
      </c>
      <c r="W174" s="164">
        <v>2792531145.07164</v>
      </c>
      <c r="X174" s="164">
        <v>2861001126.7488298</v>
      </c>
      <c r="Y174" s="164">
        <v>2930618896.8875599</v>
      </c>
      <c r="Z174" s="164">
        <v>3001416312.0202699</v>
      </c>
      <c r="AA174" s="164">
        <v>3001416312.0202699</v>
      </c>
      <c r="AB174" s="164">
        <v>3036692607.7841401</v>
      </c>
      <c r="AC174" s="164">
        <v>3071968903.5480099</v>
      </c>
      <c r="AD174" s="164">
        <v>3107245199.3118801</v>
      </c>
      <c r="AE174" s="164">
        <v>3142521495.0757499</v>
      </c>
      <c r="AF174" s="164">
        <v>3177797790.8396201</v>
      </c>
      <c r="AG174" s="164">
        <v>3239400125.0650301</v>
      </c>
      <c r="AH174" s="164">
        <v>3276031440.05967</v>
      </c>
      <c r="AI174" s="164">
        <v>3312656780.6953301</v>
      </c>
      <c r="AJ174" s="164">
        <v>3349276146.9720201</v>
      </c>
      <c r="AK174" s="164">
        <v>3385889538.88974</v>
      </c>
      <c r="AL174" s="164">
        <v>3422496956.4484801</v>
      </c>
      <c r="AM174" s="164">
        <v>3459130256.1806898</v>
      </c>
      <c r="AN174" s="164">
        <v>3459130256.1806898</v>
      </c>
    </row>
    <row r="175" spans="1:40" x14ac:dyDescent="0.2">
      <c r="A175" s="27" t="s">
        <v>902</v>
      </c>
    </row>
    <row r="176" spans="1:40" x14ac:dyDescent="0.2">
      <c r="A176" s="30" t="s">
        <v>903</v>
      </c>
    </row>
    <row r="177" spans="1:40" x14ac:dyDescent="0.2">
      <c r="A177" s="27" t="s">
        <v>904</v>
      </c>
    </row>
    <row r="178" spans="1:40" x14ac:dyDescent="0.2">
      <c r="A178" s="27" t="s">
        <v>905</v>
      </c>
      <c r="B178" s="164">
        <v>10068264480.7015</v>
      </c>
      <c r="C178" s="164">
        <v>10094843299.4277</v>
      </c>
      <c r="D178" s="164">
        <v>10136338642.648199</v>
      </c>
      <c r="E178" s="164">
        <v>10178576137.6731</v>
      </c>
      <c r="F178" s="164">
        <v>10221731809.3675</v>
      </c>
      <c r="G178" s="164">
        <v>10264982605.174</v>
      </c>
      <c r="H178" s="164">
        <v>10293051108.7073</v>
      </c>
      <c r="I178" s="164">
        <v>10322228866.0739</v>
      </c>
      <c r="J178" s="164">
        <v>10351494378.8405</v>
      </c>
      <c r="K178" s="164">
        <v>10380421984.2463</v>
      </c>
      <c r="L178" s="164">
        <v>10409446104.369801</v>
      </c>
      <c r="M178" s="164">
        <v>10476194680.207001</v>
      </c>
      <c r="N178" s="164">
        <v>10476194680.207001</v>
      </c>
      <c r="O178" s="164">
        <v>10539883374.385201</v>
      </c>
      <c r="P178" s="164">
        <v>10603237333.313999</v>
      </c>
      <c r="Q178" s="164">
        <v>10666894490.3302</v>
      </c>
      <c r="R178" s="164">
        <v>10715730581.8592</v>
      </c>
      <c r="S178" s="164">
        <v>10764025040.908501</v>
      </c>
      <c r="T178" s="164">
        <v>10838707240.9604</v>
      </c>
      <c r="U178" s="164">
        <v>10913251965.5329</v>
      </c>
      <c r="V178" s="164">
        <v>10990544241.1514</v>
      </c>
      <c r="W178" s="164">
        <v>11067459114.4032</v>
      </c>
      <c r="X178" s="164">
        <v>11144972507.1835</v>
      </c>
      <c r="Y178" s="164">
        <v>11224591368.243601</v>
      </c>
      <c r="Z178" s="164">
        <v>11311543113.291901</v>
      </c>
      <c r="AA178" s="164">
        <v>11311543113.291901</v>
      </c>
      <c r="AB178" s="164">
        <v>11357479960.268801</v>
      </c>
      <c r="AC178" s="164">
        <v>11402450293.2185</v>
      </c>
      <c r="AD178" s="164">
        <v>11447445880.145</v>
      </c>
      <c r="AE178" s="164">
        <v>11492235253.0854</v>
      </c>
      <c r="AF178" s="164">
        <v>11537228782.7691</v>
      </c>
      <c r="AG178" s="164">
        <v>11609295013.871799</v>
      </c>
      <c r="AH178" s="164">
        <v>11655782083.293301</v>
      </c>
      <c r="AI178" s="164">
        <v>11702244917.452299</v>
      </c>
      <c r="AJ178" s="164">
        <v>11747435781.560499</v>
      </c>
      <c r="AK178" s="164">
        <v>11793059149.8503</v>
      </c>
      <c r="AL178" s="164">
        <v>11839066886.6978</v>
      </c>
      <c r="AM178" s="164">
        <v>11895945806.6908</v>
      </c>
      <c r="AN178" s="164">
        <v>11895945806.6908</v>
      </c>
    </row>
    <row r="179" spans="1:40" x14ac:dyDescent="0.2">
      <c r="A179" s="27" t="s">
        <v>906</v>
      </c>
    </row>
    <row r="180" spans="1:40" x14ac:dyDescent="0.2">
      <c r="A180" s="27" t="s">
        <v>907</v>
      </c>
    </row>
    <row r="181" spans="1:40" x14ac:dyDescent="0.2">
      <c r="A181" s="27" t="s">
        <v>908</v>
      </c>
      <c r="B181" s="164">
        <v>135748995.350916</v>
      </c>
      <c r="C181" s="164">
        <v>136615921.84736401</v>
      </c>
      <c r="D181" s="164">
        <v>138540093.374861</v>
      </c>
      <c r="E181" s="164">
        <v>139965395.19001001</v>
      </c>
      <c r="F181" s="164">
        <v>141452789.067265</v>
      </c>
      <c r="G181" s="164">
        <v>142978786.545753</v>
      </c>
      <c r="H181" s="164">
        <v>144542722.052495</v>
      </c>
      <c r="I181" s="164">
        <v>146151303.81324399</v>
      </c>
      <c r="J181" s="164">
        <v>147852640.17414999</v>
      </c>
      <c r="K181" s="164">
        <v>149629037.48235101</v>
      </c>
      <c r="L181" s="164">
        <v>151389464.056162</v>
      </c>
      <c r="M181" s="164">
        <v>153151613.53785399</v>
      </c>
      <c r="N181" s="164">
        <v>153151613.53785399</v>
      </c>
      <c r="O181" s="164">
        <v>154512410.25209099</v>
      </c>
      <c r="P181" s="164">
        <v>156591262.010019</v>
      </c>
      <c r="Q181" s="164">
        <v>158674981.39202201</v>
      </c>
      <c r="R181" s="164">
        <v>159748263.020881</v>
      </c>
      <c r="S181" s="164">
        <v>160820502.65286499</v>
      </c>
      <c r="T181" s="164">
        <v>161916883.99329999</v>
      </c>
      <c r="U181" s="164">
        <v>163014604.559668</v>
      </c>
      <c r="V181" s="164">
        <v>164114968.58504301</v>
      </c>
      <c r="W181" s="164">
        <v>165223095.65456399</v>
      </c>
      <c r="X181" s="164">
        <v>166290803.611031</v>
      </c>
      <c r="Y181" s="164">
        <v>167309455.49009401</v>
      </c>
      <c r="Z181" s="164">
        <v>168341770.925468</v>
      </c>
      <c r="AA181" s="164">
        <v>168341770.925468</v>
      </c>
      <c r="AB181" s="164">
        <v>168729915.14844301</v>
      </c>
      <c r="AC181" s="164">
        <v>169694687.063301</v>
      </c>
      <c r="AD181" s="164">
        <v>170368828.27412999</v>
      </c>
      <c r="AE181" s="164">
        <v>171001483.179474</v>
      </c>
      <c r="AF181" s="164">
        <v>171589173.382155</v>
      </c>
      <c r="AG181" s="164">
        <v>172132839.85004199</v>
      </c>
      <c r="AH181" s="164">
        <v>172585005.950178</v>
      </c>
      <c r="AI181" s="164">
        <v>172992232.76449499</v>
      </c>
      <c r="AJ181" s="164">
        <v>173353845.633665</v>
      </c>
      <c r="AK181" s="164">
        <v>173658719.12918001</v>
      </c>
      <c r="AL181" s="164">
        <v>173906584.168944</v>
      </c>
      <c r="AM181" s="164">
        <v>174119891.77258599</v>
      </c>
      <c r="AN181" s="164">
        <v>174119891.77258599</v>
      </c>
    </row>
    <row r="182" spans="1:40" x14ac:dyDescent="0.2">
      <c r="A182" s="27" t="s">
        <v>909</v>
      </c>
      <c r="B182" s="164">
        <v>0</v>
      </c>
      <c r="C182" s="164">
        <v>0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  <c r="O182" s="164">
        <v>0</v>
      </c>
      <c r="P182" s="164">
        <v>0</v>
      </c>
      <c r="Q182" s="164">
        <v>0</v>
      </c>
      <c r="R182" s="164">
        <v>0</v>
      </c>
      <c r="S182" s="164">
        <v>0</v>
      </c>
      <c r="T182" s="164">
        <v>0</v>
      </c>
      <c r="U182" s="164">
        <v>0</v>
      </c>
      <c r="V182" s="164">
        <v>0</v>
      </c>
      <c r="W182" s="164">
        <v>0</v>
      </c>
      <c r="X182" s="164">
        <v>0</v>
      </c>
      <c r="Y182" s="164">
        <v>0</v>
      </c>
      <c r="Z182" s="164">
        <v>0</v>
      </c>
      <c r="AA182" s="164">
        <v>0</v>
      </c>
      <c r="AB182" s="164">
        <v>0</v>
      </c>
      <c r="AC182" s="164">
        <v>0</v>
      </c>
      <c r="AD182" s="164">
        <v>0</v>
      </c>
      <c r="AE182" s="164">
        <v>0</v>
      </c>
      <c r="AF182" s="164">
        <v>0</v>
      </c>
      <c r="AG182" s="164">
        <v>0</v>
      </c>
      <c r="AH182" s="164">
        <v>0</v>
      </c>
      <c r="AI182" s="164">
        <v>0</v>
      </c>
      <c r="AJ182" s="164">
        <v>0</v>
      </c>
      <c r="AK182" s="164">
        <v>0</v>
      </c>
      <c r="AL182" s="164">
        <v>0</v>
      </c>
      <c r="AM182" s="164">
        <v>0</v>
      </c>
      <c r="AN182" s="164">
        <v>0</v>
      </c>
    </row>
    <row r="183" spans="1:40" x14ac:dyDescent="0.2">
      <c r="A183" s="27" t="s">
        <v>910</v>
      </c>
      <c r="B183" s="164">
        <v>72785136.485159993</v>
      </c>
      <c r="C183" s="164">
        <v>72785136.485159993</v>
      </c>
      <c r="D183" s="164">
        <v>72785136.485159993</v>
      </c>
      <c r="E183" s="164">
        <v>72785136.485159993</v>
      </c>
      <c r="F183" s="164">
        <v>72785136.485159993</v>
      </c>
      <c r="G183" s="164">
        <v>72785136.485159993</v>
      </c>
      <c r="H183" s="164">
        <v>72785136.485159993</v>
      </c>
      <c r="I183" s="164">
        <v>72785136.485159993</v>
      </c>
      <c r="J183" s="164">
        <v>72785136.485159993</v>
      </c>
      <c r="K183" s="164">
        <v>72785136.485159993</v>
      </c>
      <c r="L183" s="164">
        <v>72785136.485159993</v>
      </c>
      <c r="M183" s="164">
        <v>72785136.485159993</v>
      </c>
      <c r="N183" s="164">
        <v>72785136.485159993</v>
      </c>
      <c r="O183" s="164">
        <v>72583958.852809995</v>
      </c>
      <c r="P183" s="164">
        <v>72583958.852809995</v>
      </c>
      <c r="Q183" s="164">
        <v>72583958.852809995</v>
      </c>
      <c r="R183" s="164">
        <v>72583958.852809995</v>
      </c>
      <c r="S183" s="164">
        <v>72583958.852809995</v>
      </c>
      <c r="T183" s="164">
        <v>72583958.852809995</v>
      </c>
      <c r="U183" s="164">
        <v>72583958.852809995</v>
      </c>
      <c r="V183" s="164">
        <v>72583958.852809995</v>
      </c>
      <c r="W183" s="164">
        <v>72583958.852809995</v>
      </c>
      <c r="X183" s="164">
        <v>72583958.852809995</v>
      </c>
      <c r="Y183" s="164">
        <v>72583958.852809995</v>
      </c>
      <c r="Z183" s="164">
        <v>72583958.852809995</v>
      </c>
      <c r="AA183" s="164">
        <v>72583958.852809995</v>
      </c>
      <c r="AB183" s="164">
        <v>72324444.878739998</v>
      </c>
      <c r="AC183" s="164">
        <v>72324444.878739998</v>
      </c>
      <c r="AD183" s="164">
        <v>72324444.878739998</v>
      </c>
      <c r="AE183" s="164">
        <v>72324444.878739998</v>
      </c>
      <c r="AF183" s="164">
        <v>72324444.878739998</v>
      </c>
      <c r="AG183" s="164">
        <v>72324444.878739998</v>
      </c>
      <c r="AH183" s="164">
        <v>72324444.878739998</v>
      </c>
      <c r="AI183" s="164">
        <v>72324444.878739998</v>
      </c>
      <c r="AJ183" s="164">
        <v>72324444.878739998</v>
      </c>
      <c r="AK183" s="164">
        <v>72324444.878739998</v>
      </c>
      <c r="AL183" s="164">
        <v>72324444.878739998</v>
      </c>
      <c r="AM183" s="164">
        <v>72324444.878739998</v>
      </c>
      <c r="AN183" s="164">
        <v>72324444.878739998</v>
      </c>
    </row>
    <row r="184" spans="1:40" x14ac:dyDescent="0.2">
      <c r="A184" s="27" t="s">
        <v>911</v>
      </c>
      <c r="B184" s="164">
        <v>84165233.519196302</v>
      </c>
      <c r="C184" s="164">
        <v>84165233.519196302</v>
      </c>
      <c r="D184" s="164">
        <v>84165233.519196302</v>
      </c>
      <c r="E184" s="164">
        <v>84165233.519196302</v>
      </c>
      <c r="F184" s="164">
        <v>84165233.519196302</v>
      </c>
      <c r="G184" s="164">
        <v>84165233.519196302</v>
      </c>
      <c r="H184" s="164">
        <v>84165233.519196302</v>
      </c>
      <c r="I184" s="164">
        <v>84165233.519196302</v>
      </c>
      <c r="J184" s="164">
        <v>84165233.519196302</v>
      </c>
      <c r="K184" s="164">
        <v>84165233.519196302</v>
      </c>
      <c r="L184" s="164">
        <v>84165233.519196302</v>
      </c>
      <c r="M184" s="164">
        <v>84165233.519196302</v>
      </c>
      <c r="N184" s="164">
        <v>84165233.519196302</v>
      </c>
      <c r="O184" s="164">
        <v>84165233.519196302</v>
      </c>
      <c r="P184" s="164">
        <v>84165233.519196302</v>
      </c>
      <c r="Q184" s="164">
        <v>84165233.519196302</v>
      </c>
      <c r="R184" s="164">
        <v>84165233.519196302</v>
      </c>
      <c r="S184" s="164">
        <v>84165233.519196302</v>
      </c>
      <c r="T184" s="164">
        <v>84165233.519196302</v>
      </c>
      <c r="U184" s="164">
        <v>84165233.519196302</v>
      </c>
      <c r="V184" s="164">
        <v>84165233.519196302</v>
      </c>
      <c r="W184" s="164">
        <v>84165233.519196302</v>
      </c>
      <c r="X184" s="164">
        <v>84165233.519196302</v>
      </c>
      <c r="Y184" s="164">
        <v>84165233.519196302</v>
      </c>
      <c r="Z184" s="164">
        <v>84165233.519196302</v>
      </c>
      <c r="AA184" s="164">
        <v>84165233.519196302</v>
      </c>
      <c r="AB184" s="164">
        <v>84165233.519196302</v>
      </c>
      <c r="AC184" s="164">
        <v>84165233.519196302</v>
      </c>
      <c r="AD184" s="164">
        <v>84165233.519196302</v>
      </c>
      <c r="AE184" s="164">
        <v>84165233.519196302</v>
      </c>
      <c r="AF184" s="164">
        <v>84165233.519196302</v>
      </c>
      <c r="AG184" s="164">
        <v>84165233.519196302</v>
      </c>
      <c r="AH184" s="164">
        <v>84165233.519196302</v>
      </c>
      <c r="AI184" s="164">
        <v>84165233.519196302</v>
      </c>
      <c r="AJ184" s="164">
        <v>84165233.519196302</v>
      </c>
      <c r="AK184" s="164">
        <v>84165233.519196302</v>
      </c>
      <c r="AL184" s="164">
        <v>84165233.519196302</v>
      </c>
      <c r="AM184" s="164">
        <v>84165233.519196302</v>
      </c>
      <c r="AN184" s="164">
        <v>84165233.519196302</v>
      </c>
    </row>
    <row r="185" spans="1:40" x14ac:dyDescent="0.2">
      <c r="A185" s="27" t="s">
        <v>912</v>
      </c>
      <c r="B185" s="164">
        <v>4950366.3231100002</v>
      </c>
      <c r="C185" s="164">
        <v>4950366.3231100002</v>
      </c>
      <c r="D185" s="164">
        <v>4950366.3231100002</v>
      </c>
      <c r="E185" s="164">
        <v>4950366.3231100002</v>
      </c>
      <c r="F185" s="164">
        <v>4950366.3231100002</v>
      </c>
      <c r="G185" s="164">
        <v>4950366.3231100002</v>
      </c>
      <c r="H185" s="164">
        <v>4950366.3231100002</v>
      </c>
      <c r="I185" s="164">
        <v>4950366.3231100002</v>
      </c>
      <c r="J185" s="164">
        <v>4950366.3231100002</v>
      </c>
      <c r="K185" s="164">
        <v>4950366.3231100002</v>
      </c>
      <c r="L185" s="164">
        <v>4950366.3231100002</v>
      </c>
      <c r="M185" s="164">
        <v>4950366.3231100002</v>
      </c>
      <c r="N185" s="164">
        <v>4950366.3231100002</v>
      </c>
      <c r="O185" s="164">
        <v>4951811.7310814997</v>
      </c>
      <c r="P185" s="164">
        <v>4951811.7310814997</v>
      </c>
      <c r="Q185" s="164">
        <v>4951811.7310814997</v>
      </c>
      <c r="R185" s="164">
        <v>4951811.7310814997</v>
      </c>
      <c r="S185" s="164">
        <v>4951811.7310814997</v>
      </c>
      <c r="T185" s="164">
        <v>4951811.7310814997</v>
      </c>
      <c r="U185" s="164">
        <v>4951811.7310814997</v>
      </c>
      <c r="V185" s="164">
        <v>4951811.7310814997</v>
      </c>
      <c r="W185" s="164">
        <v>4951811.7310814997</v>
      </c>
      <c r="X185" s="164">
        <v>4951811.7310814997</v>
      </c>
      <c r="Y185" s="164">
        <v>4951811.7310814997</v>
      </c>
      <c r="Z185" s="164">
        <v>4951811.7310814997</v>
      </c>
      <c r="AA185" s="164">
        <v>4951811.7310814997</v>
      </c>
      <c r="AB185" s="164">
        <v>4951811.7310814997</v>
      </c>
      <c r="AC185" s="164">
        <v>4951811.7310814997</v>
      </c>
      <c r="AD185" s="164">
        <v>4951811.7310814997</v>
      </c>
      <c r="AE185" s="164">
        <v>4951811.7310814997</v>
      </c>
      <c r="AF185" s="164">
        <v>4951811.7310814997</v>
      </c>
      <c r="AG185" s="164">
        <v>4951811.7310814997</v>
      </c>
      <c r="AH185" s="164">
        <v>4951811.7310814997</v>
      </c>
      <c r="AI185" s="164">
        <v>4951811.7310814997</v>
      </c>
      <c r="AJ185" s="164">
        <v>4951811.7310814997</v>
      </c>
      <c r="AK185" s="164">
        <v>4951811.7310814997</v>
      </c>
      <c r="AL185" s="164">
        <v>4951811.7310814997</v>
      </c>
      <c r="AM185" s="164">
        <v>4951811.7310814997</v>
      </c>
      <c r="AN185" s="164">
        <v>4951811.7310814997</v>
      </c>
    </row>
    <row r="186" spans="1:40" x14ac:dyDescent="0.2">
      <c r="A186" s="27" t="s">
        <v>913</v>
      </c>
      <c r="B186" s="164">
        <v>43889780.809838399</v>
      </c>
      <c r="C186" s="164">
        <v>43889780.809838399</v>
      </c>
      <c r="D186" s="164">
        <v>43889780.809838399</v>
      </c>
      <c r="E186" s="164">
        <v>43889780.809838399</v>
      </c>
      <c r="F186" s="164">
        <v>43889780.809838399</v>
      </c>
      <c r="G186" s="164">
        <v>43889780.809838399</v>
      </c>
      <c r="H186" s="164">
        <v>43889780.809838399</v>
      </c>
      <c r="I186" s="164">
        <v>43889780.809838399</v>
      </c>
      <c r="J186" s="164">
        <v>43889780.809838399</v>
      </c>
      <c r="K186" s="164">
        <v>43889780.809838399</v>
      </c>
      <c r="L186" s="164">
        <v>43889780.809838399</v>
      </c>
      <c r="M186" s="164">
        <v>43889780.809838399</v>
      </c>
      <c r="N186" s="164">
        <v>43889780.809838399</v>
      </c>
      <c r="O186" s="164">
        <v>43895849.665013701</v>
      </c>
      <c r="P186" s="164">
        <v>43895849.665013701</v>
      </c>
      <c r="Q186" s="164">
        <v>43895849.665013701</v>
      </c>
      <c r="R186" s="164">
        <v>43895849.665013701</v>
      </c>
      <c r="S186" s="164">
        <v>43895849.665013701</v>
      </c>
      <c r="T186" s="164">
        <v>43895849.665013701</v>
      </c>
      <c r="U186" s="164">
        <v>43895849.665013701</v>
      </c>
      <c r="V186" s="164">
        <v>43895849.665013701</v>
      </c>
      <c r="W186" s="164">
        <v>43895849.665013701</v>
      </c>
      <c r="X186" s="164">
        <v>43895849.665013701</v>
      </c>
      <c r="Y186" s="164">
        <v>43895849.665013701</v>
      </c>
      <c r="Z186" s="164">
        <v>43895849.665013701</v>
      </c>
      <c r="AA186" s="164">
        <v>43895849.665013701</v>
      </c>
      <c r="AB186" s="164">
        <v>43962022.663665898</v>
      </c>
      <c r="AC186" s="164">
        <v>43962022.663665898</v>
      </c>
      <c r="AD186" s="164">
        <v>43962022.663665898</v>
      </c>
      <c r="AE186" s="164">
        <v>43962022.663665898</v>
      </c>
      <c r="AF186" s="164">
        <v>43962022.663665898</v>
      </c>
      <c r="AG186" s="164">
        <v>43962022.663665898</v>
      </c>
      <c r="AH186" s="164">
        <v>43962022.663665898</v>
      </c>
      <c r="AI186" s="164">
        <v>43962022.663665898</v>
      </c>
      <c r="AJ186" s="164">
        <v>43962022.663665898</v>
      </c>
      <c r="AK186" s="164">
        <v>43962022.663665898</v>
      </c>
      <c r="AL186" s="164">
        <v>43962022.663665898</v>
      </c>
      <c r="AM186" s="164">
        <v>43962022.663665898</v>
      </c>
      <c r="AN186" s="164">
        <v>43962022.663665898</v>
      </c>
    </row>
    <row r="187" spans="1:40" x14ac:dyDescent="0.2">
      <c r="A187" s="27" t="s">
        <v>914</v>
      </c>
      <c r="B187" s="164">
        <v>48749894.030016899</v>
      </c>
      <c r="C187" s="164">
        <v>48749894.030016899</v>
      </c>
      <c r="D187" s="164">
        <v>48749894.030016899</v>
      </c>
      <c r="E187" s="164">
        <v>48749894.030016899</v>
      </c>
      <c r="F187" s="164">
        <v>48749894.030016899</v>
      </c>
      <c r="G187" s="164">
        <v>48749894.030016899</v>
      </c>
      <c r="H187" s="164">
        <v>48749894.030016899</v>
      </c>
      <c r="I187" s="164">
        <v>48749894.030016899</v>
      </c>
      <c r="J187" s="164">
        <v>48749894.030016899</v>
      </c>
      <c r="K187" s="164">
        <v>48749894.030016899</v>
      </c>
      <c r="L187" s="164">
        <v>48749894.030016899</v>
      </c>
      <c r="M187" s="164">
        <v>48749894.030016899</v>
      </c>
      <c r="N187" s="164">
        <v>48749894.030016899</v>
      </c>
      <c r="O187" s="164">
        <v>48749894.030016899</v>
      </c>
      <c r="P187" s="164">
        <v>48749894.030016899</v>
      </c>
      <c r="Q187" s="164">
        <v>48749894.030016899</v>
      </c>
      <c r="R187" s="164">
        <v>48749894.030016899</v>
      </c>
      <c r="S187" s="164">
        <v>48749894.030016899</v>
      </c>
      <c r="T187" s="164">
        <v>48749894.030016899</v>
      </c>
      <c r="U187" s="164">
        <v>48749894.030016899</v>
      </c>
      <c r="V187" s="164">
        <v>48749894.030016899</v>
      </c>
      <c r="W187" s="164">
        <v>48749894.030016899</v>
      </c>
      <c r="X187" s="164">
        <v>48749894.030016899</v>
      </c>
      <c r="Y187" s="164">
        <v>48749894.030016899</v>
      </c>
      <c r="Z187" s="164">
        <v>48749894.030016899</v>
      </c>
      <c r="AA187" s="164">
        <v>48749894.030016899</v>
      </c>
      <c r="AB187" s="164">
        <v>48749894.030016899</v>
      </c>
      <c r="AC187" s="164">
        <v>48749894.030016899</v>
      </c>
      <c r="AD187" s="164">
        <v>48749894.030016899</v>
      </c>
      <c r="AE187" s="164">
        <v>48749894.030016899</v>
      </c>
      <c r="AF187" s="164">
        <v>48749894.030016899</v>
      </c>
      <c r="AG187" s="164">
        <v>48749894.030016899</v>
      </c>
      <c r="AH187" s="164">
        <v>48749894.030016899</v>
      </c>
      <c r="AI187" s="164">
        <v>48749894.030016899</v>
      </c>
      <c r="AJ187" s="164">
        <v>48749894.030016899</v>
      </c>
      <c r="AK187" s="164">
        <v>48749894.030016899</v>
      </c>
      <c r="AL187" s="164">
        <v>48749894.030016899</v>
      </c>
      <c r="AM187" s="164">
        <v>48749894.030016899</v>
      </c>
      <c r="AN187" s="164">
        <v>48749894.030016899</v>
      </c>
    </row>
    <row r="188" spans="1:40" x14ac:dyDescent="0.2">
      <c r="A188" s="27" t="s">
        <v>915</v>
      </c>
      <c r="B188" s="164">
        <v>1402142369.5538499</v>
      </c>
      <c r="C188" s="164">
        <v>1407810820.6975501</v>
      </c>
      <c r="D188" s="164">
        <v>1414420256.7957201</v>
      </c>
      <c r="E188" s="164">
        <v>1420128414.3993599</v>
      </c>
      <c r="F188" s="164">
        <v>1425857475.61268</v>
      </c>
      <c r="G188" s="164">
        <v>1432525486.00597</v>
      </c>
      <c r="H188" s="164">
        <v>1438342497.3825099</v>
      </c>
      <c r="I188" s="164">
        <v>1444184074.2799599</v>
      </c>
      <c r="J188" s="164">
        <v>1451463008.1795199</v>
      </c>
      <c r="K188" s="164">
        <v>1457412747.8357601</v>
      </c>
      <c r="L188" s="164">
        <v>1463386786.64608</v>
      </c>
      <c r="M188" s="164">
        <v>1479198439.29919</v>
      </c>
      <c r="N188" s="164">
        <v>1479198439.29919</v>
      </c>
      <c r="O188" s="164">
        <v>1489069793.3539701</v>
      </c>
      <c r="P188" s="164">
        <v>1503029653.904</v>
      </c>
      <c r="Q188" s="164">
        <v>1517540722.74297</v>
      </c>
      <c r="R188" s="164">
        <v>1531134918.28724</v>
      </c>
      <c r="S188" s="164">
        <v>1544729162.5595701</v>
      </c>
      <c r="T188" s="164">
        <v>1558786796.62834</v>
      </c>
      <c r="U188" s="164">
        <v>1571928982.70456</v>
      </c>
      <c r="V188" s="164">
        <v>1585067806.0350499</v>
      </c>
      <c r="W188" s="164">
        <v>1599053487.77759</v>
      </c>
      <c r="X188" s="164">
        <v>1611627193.3884201</v>
      </c>
      <c r="Y188" s="164">
        <v>1624197536.3692601</v>
      </c>
      <c r="Z188" s="164">
        <v>1637880697.5334001</v>
      </c>
      <c r="AA188" s="164">
        <v>1637880697.5334001</v>
      </c>
      <c r="AB188" s="164">
        <v>1635236831.57465</v>
      </c>
      <c r="AC188" s="164">
        <v>1638445742.7241499</v>
      </c>
      <c r="AD188" s="164">
        <v>1642078881.75823</v>
      </c>
      <c r="AE188" s="164">
        <v>1645156508.09393</v>
      </c>
      <c r="AF188" s="164">
        <v>1648227974.81756</v>
      </c>
      <c r="AG188" s="164">
        <v>1651598994.3676901</v>
      </c>
      <c r="AH188" s="164">
        <v>1654510744.7542901</v>
      </c>
      <c r="AI188" s="164">
        <v>1657426338.7532799</v>
      </c>
      <c r="AJ188" s="164">
        <v>1660944320.8227401</v>
      </c>
      <c r="AK188" s="164">
        <v>1663618021.52566</v>
      </c>
      <c r="AL188" s="164">
        <v>1666297434.56371</v>
      </c>
      <c r="AM188" s="164">
        <v>1672411157.21574</v>
      </c>
      <c r="AN188" s="164">
        <v>1672411157.21574</v>
      </c>
    </row>
    <row r="189" spans="1:40" x14ac:dyDescent="0.2">
      <c r="A189" s="27" t="s">
        <v>1251</v>
      </c>
      <c r="B189" s="164">
        <v>1583897644.2360101</v>
      </c>
      <c r="C189" s="164">
        <v>1589566095.37971</v>
      </c>
      <c r="D189" s="164">
        <v>1596175531.47788</v>
      </c>
      <c r="E189" s="164">
        <v>1601883689.0815201</v>
      </c>
      <c r="F189" s="164">
        <v>1607612750.2948401</v>
      </c>
      <c r="G189" s="164">
        <v>1614280760.6881299</v>
      </c>
      <c r="H189" s="164">
        <v>1620097772.0646701</v>
      </c>
      <c r="I189" s="164">
        <v>1625939348.9621201</v>
      </c>
      <c r="J189" s="164">
        <v>1633218282.86168</v>
      </c>
      <c r="K189" s="164">
        <v>1639168022.51792</v>
      </c>
      <c r="L189" s="164">
        <v>1645142061.3282499</v>
      </c>
      <c r="M189" s="164">
        <v>1660953713.98136</v>
      </c>
      <c r="N189" s="164">
        <v>1660953713.98136</v>
      </c>
      <c r="O189" s="164">
        <v>1670832582.2992799</v>
      </c>
      <c r="P189" s="164">
        <v>1684792442.8493099</v>
      </c>
      <c r="Q189" s="164">
        <v>1699303511.6882801</v>
      </c>
      <c r="R189" s="164">
        <v>1712897707.2325399</v>
      </c>
      <c r="S189" s="164">
        <v>1726491951.50488</v>
      </c>
      <c r="T189" s="164">
        <v>1740549585.5736499</v>
      </c>
      <c r="U189" s="164">
        <v>1753691771.6498699</v>
      </c>
      <c r="V189" s="164">
        <v>1766830594.98036</v>
      </c>
      <c r="W189" s="164">
        <v>1780816276.7228999</v>
      </c>
      <c r="X189" s="164">
        <v>1793389982.33373</v>
      </c>
      <c r="Y189" s="164">
        <v>1805960325.31457</v>
      </c>
      <c r="Z189" s="164">
        <v>1819643486.4787099</v>
      </c>
      <c r="AA189" s="164">
        <v>1819643486.4787099</v>
      </c>
      <c r="AB189" s="164">
        <v>1817065793.51861</v>
      </c>
      <c r="AC189" s="164">
        <v>1820274704.6681099</v>
      </c>
      <c r="AD189" s="164">
        <v>1823907843.7021999</v>
      </c>
      <c r="AE189" s="164">
        <v>1826985470.03789</v>
      </c>
      <c r="AF189" s="164">
        <v>1830056936.7615199</v>
      </c>
      <c r="AG189" s="164">
        <v>1833427956.31165</v>
      </c>
      <c r="AH189" s="164">
        <v>1836339706.6982501</v>
      </c>
      <c r="AI189" s="164">
        <v>1839255300.6972401</v>
      </c>
      <c r="AJ189" s="164">
        <v>1842773282.7667</v>
      </c>
      <c r="AK189" s="164">
        <v>1845446983.46962</v>
      </c>
      <c r="AL189" s="164">
        <v>1848126396.5076699</v>
      </c>
      <c r="AM189" s="164">
        <v>1854240119.1596999</v>
      </c>
      <c r="AN189" s="164">
        <v>1854240119.1596999</v>
      </c>
    </row>
    <row r="190" spans="1:40" x14ac:dyDescent="0.2">
      <c r="A190" s="27" t="s">
        <v>917</v>
      </c>
      <c r="B190" s="164">
        <v>39759967.244504198</v>
      </c>
      <c r="C190" s="164">
        <v>39954928.913346298</v>
      </c>
      <c r="D190" s="164">
        <v>40149890.582188301</v>
      </c>
      <c r="E190" s="164">
        <v>40344852.2510304</v>
      </c>
      <c r="F190" s="164">
        <v>40539813.9198725</v>
      </c>
      <c r="G190" s="164">
        <v>40734775.5887146</v>
      </c>
      <c r="H190" s="164">
        <v>40929737.257556699</v>
      </c>
      <c r="I190" s="164">
        <v>41124698.926398799</v>
      </c>
      <c r="J190" s="164">
        <v>41319660.595240898</v>
      </c>
      <c r="K190" s="164">
        <v>41514622.264082998</v>
      </c>
      <c r="L190" s="164">
        <v>41709583.932925098</v>
      </c>
      <c r="M190" s="164">
        <v>41904545.601767197</v>
      </c>
      <c r="N190" s="164">
        <v>41904545.601767197</v>
      </c>
      <c r="O190" s="164">
        <v>41788721.716892198</v>
      </c>
      <c r="P190" s="164">
        <v>41788721.716892198</v>
      </c>
      <c r="Q190" s="164">
        <v>41788721.716892198</v>
      </c>
      <c r="R190" s="164">
        <v>41788721.716892198</v>
      </c>
      <c r="S190" s="164">
        <v>41788721.716892198</v>
      </c>
      <c r="T190" s="164">
        <v>41788721.716892198</v>
      </c>
      <c r="U190" s="164">
        <v>41788721.716892198</v>
      </c>
      <c r="V190" s="164">
        <v>41788721.716892198</v>
      </c>
      <c r="W190" s="164">
        <v>41788721.716892198</v>
      </c>
      <c r="X190" s="164">
        <v>41788721.716892198</v>
      </c>
      <c r="Y190" s="164">
        <v>41788721.716892198</v>
      </c>
      <c r="Z190" s="164">
        <v>41788721.716892198</v>
      </c>
      <c r="AA190" s="164">
        <v>41788721.716892198</v>
      </c>
      <c r="AB190" s="164">
        <v>41639311.882881299</v>
      </c>
      <c r="AC190" s="164">
        <v>41639311.882881299</v>
      </c>
      <c r="AD190" s="164">
        <v>41639311.882881299</v>
      </c>
      <c r="AE190" s="164">
        <v>41639311.882881299</v>
      </c>
      <c r="AF190" s="164">
        <v>41639311.882881299</v>
      </c>
      <c r="AG190" s="164">
        <v>41639311.882881299</v>
      </c>
      <c r="AH190" s="164">
        <v>41639311.882881299</v>
      </c>
      <c r="AI190" s="164">
        <v>41639311.882881299</v>
      </c>
      <c r="AJ190" s="164">
        <v>41639311.882881299</v>
      </c>
      <c r="AK190" s="164">
        <v>41639311.882881299</v>
      </c>
      <c r="AL190" s="164">
        <v>41639311.882881299</v>
      </c>
      <c r="AM190" s="164">
        <v>41639311.882881299</v>
      </c>
      <c r="AN190" s="164">
        <v>41639311.882881299</v>
      </c>
    </row>
    <row r="191" spans="1:40" x14ac:dyDescent="0.2">
      <c r="A191" s="27" t="s">
        <v>918</v>
      </c>
      <c r="B191" s="164">
        <v>57311244.955799997</v>
      </c>
      <c r="C191" s="164">
        <v>57311244.955799997</v>
      </c>
      <c r="D191" s="164">
        <v>57311244.955799997</v>
      </c>
      <c r="E191" s="164">
        <v>57311244.955799997</v>
      </c>
      <c r="F191" s="164">
        <v>57311244.955799997</v>
      </c>
      <c r="G191" s="164">
        <v>57311244.955799997</v>
      </c>
      <c r="H191" s="164">
        <v>57311244.955799997</v>
      </c>
      <c r="I191" s="164">
        <v>57311244.955799997</v>
      </c>
      <c r="J191" s="164">
        <v>57311244.955799997</v>
      </c>
      <c r="K191" s="164">
        <v>57311244.955799997</v>
      </c>
      <c r="L191" s="164">
        <v>57311244.955799997</v>
      </c>
      <c r="M191" s="164">
        <v>57311244.955799997</v>
      </c>
      <c r="N191" s="164">
        <v>57311244.955799997</v>
      </c>
      <c r="O191" s="164">
        <v>57152837.056550004</v>
      </c>
      <c r="P191" s="164">
        <v>57152837.056550004</v>
      </c>
      <c r="Q191" s="164">
        <v>57152837.056550004</v>
      </c>
      <c r="R191" s="164">
        <v>57152837.056550004</v>
      </c>
      <c r="S191" s="164">
        <v>57152837.056550004</v>
      </c>
      <c r="T191" s="164">
        <v>57152837.056550004</v>
      </c>
      <c r="U191" s="164">
        <v>57152837.056550004</v>
      </c>
      <c r="V191" s="164">
        <v>57152837.056550004</v>
      </c>
      <c r="W191" s="164">
        <v>57152837.056550004</v>
      </c>
      <c r="X191" s="164">
        <v>57152837.056550004</v>
      </c>
      <c r="Y191" s="164">
        <v>57152837.056550004</v>
      </c>
      <c r="Z191" s="164">
        <v>57152837.056550004</v>
      </c>
      <c r="AA191" s="164">
        <v>57152837.056550004</v>
      </c>
      <c r="AB191" s="164">
        <v>56948494.938699998</v>
      </c>
      <c r="AC191" s="164">
        <v>56948494.938699998</v>
      </c>
      <c r="AD191" s="164">
        <v>56948494.938699998</v>
      </c>
      <c r="AE191" s="164">
        <v>56948494.938699998</v>
      </c>
      <c r="AF191" s="164">
        <v>56948494.938699998</v>
      </c>
      <c r="AG191" s="164">
        <v>56948494.938699998</v>
      </c>
      <c r="AH191" s="164">
        <v>56948494.938699998</v>
      </c>
      <c r="AI191" s="164">
        <v>56948494.938699998</v>
      </c>
      <c r="AJ191" s="164">
        <v>56948494.938699998</v>
      </c>
      <c r="AK191" s="164">
        <v>56948494.938699998</v>
      </c>
      <c r="AL191" s="164">
        <v>56948494.938699998</v>
      </c>
      <c r="AM191" s="164">
        <v>56948494.938699998</v>
      </c>
      <c r="AN191" s="164">
        <v>56948494.938699998</v>
      </c>
    </row>
    <row r="192" spans="1:40" x14ac:dyDescent="0.2">
      <c r="A192" s="27" t="s">
        <v>919</v>
      </c>
      <c r="B192" s="164">
        <v>1644910351.9974101</v>
      </c>
      <c r="C192" s="164">
        <v>1672472559.3001001</v>
      </c>
      <c r="D192" s="164">
        <v>1692397536.8752401</v>
      </c>
      <c r="E192" s="164">
        <v>1711826378.9009399</v>
      </c>
      <c r="F192" s="164">
        <v>1731221553.33602</v>
      </c>
      <c r="G192" s="164">
        <v>1751892356.55598</v>
      </c>
      <c r="H192" s="164">
        <v>1772247322.10796</v>
      </c>
      <c r="I192" s="164">
        <v>1792692927.4146199</v>
      </c>
      <c r="J192" s="164">
        <v>1813846966.7413099</v>
      </c>
      <c r="K192" s="164">
        <v>1834654056.4571199</v>
      </c>
      <c r="L192" s="164">
        <v>1850360541.1573</v>
      </c>
      <c r="M192" s="164">
        <v>1866753639.8698001</v>
      </c>
      <c r="N192" s="164">
        <v>1866753639.8698001</v>
      </c>
      <c r="O192" s="164">
        <v>1874761076.8823099</v>
      </c>
      <c r="P192" s="164">
        <v>1886290405.26197</v>
      </c>
      <c r="Q192" s="164">
        <v>1898963796.7014899</v>
      </c>
      <c r="R192" s="164">
        <v>1910733675.5753</v>
      </c>
      <c r="S192" s="164">
        <v>1923150733.62954</v>
      </c>
      <c r="T192" s="164">
        <v>1936456584.8164001</v>
      </c>
      <c r="U192" s="164">
        <v>1952640203.1377699</v>
      </c>
      <c r="V192" s="164">
        <v>1969054248.8385701</v>
      </c>
      <c r="W192" s="164">
        <v>1986392225.5044501</v>
      </c>
      <c r="X192" s="164">
        <v>2003286056.42647</v>
      </c>
      <c r="Y192" s="164">
        <v>2020315695.5325699</v>
      </c>
      <c r="Z192" s="164">
        <v>2038156091.35325</v>
      </c>
      <c r="AA192" s="164">
        <v>2038156091.35325</v>
      </c>
      <c r="AB192" s="164">
        <v>2047883293.7149701</v>
      </c>
      <c r="AC192" s="164">
        <v>2064059653.3870001</v>
      </c>
      <c r="AD192" s="164">
        <v>2080945692.3026299</v>
      </c>
      <c r="AE192" s="164">
        <v>2096655911.2395699</v>
      </c>
      <c r="AF192" s="164">
        <v>2112938481.2221501</v>
      </c>
      <c r="AG192" s="164">
        <v>2128072036.2851</v>
      </c>
      <c r="AH192" s="164">
        <v>2147339351.6031699</v>
      </c>
      <c r="AI192" s="164">
        <v>2162723844.80513</v>
      </c>
      <c r="AJ192" s="164">
        <v>2178792582.6782999</v>
      </c>
      <c r="AK192" s="164">
        <v>2195693580.3355799</v>
      </c>
      <c r="AL192" s="164">
        <v>2212684033.10076</v>
      </c>
      <c r="AM192" s="164">
        <v>2230307665.9120102</v>
      </c>
      <c r="AN192" s="164">
        <v>2230307665.9120102</v>
      </c>
    </row>
    <row r="193" spans="1:40" x14ac:dyDescent="0.2">
      <c r="A193" s="27" t="s">
        <v>920</v>
      </c>
      <c r="B193" s="164">
        <v>800810042.56054795</v>
      </c>
      <c r="C193" s="164">
        <v>812026387.553442</v>
      </c>
      <c r="D193" s="164">
        <v>822795158.90834606</v>
      </c>
      <c r="E193" s="164">
        <v>833475838.88719797</v>
      </c>
      <c r="F193" s="164">
        <v>844148897.73032701</v>
      </c>
      <c r="G193" s="164">
        <v>855379732.53038204</v>
      </c>
      <c r="H193" s="164">
        <v>866470769.60780203</v>
      </c>
      <c r="I193" s="164">
        <v>877612414.68775296</v>
      </c>
      <c r="J193" s="164">
        <v>889094625.95163405</v>
      </c>
      <c r="K193" s="164">
        <v>900422465.76483703</v>
      </c>
      <c r="L193" s="164">
        <v>910511414.95462501</v>
      </c>
      <c r="M193" s="164">
        <v>920929794.80462503</v>
      </c>
      <c r="N193" s="164">
        <v>920929794.80462503</v>
      </c>
      <c r="O193" s="164">
        <v>924560648.95376503</v>
      </c>
      <c r="P193" s="164">
        <v>930009594.99695897</v>
      </c>
      <c r="Q193" s="164">
        <v>935995467.39317703</v>
      </c>
      <c r="R193" s="164">
        <v>941555277.77264595</v>
      </c>
      <c r="S193" s="164">
        <v>947428076.78379405</v>
      </c>
      <c r="T193" s="164">
        <v>953714101.91546798</v>
      </c>
      <c r="U193" s="164">
        <v>961487124.05132997</v>
      </c>
      <c r="V193" s="164">
        <v>969367148.37316597</v>
      </c>
      <c r="W193" s="164">
        <v>977679612.84379601</v>
      </c>
      <c r="X193" s="164">
        <v>985782526.031003</v>
      </c>
      <c r="Y193" s="164">
        <v>993948119.04982603</v>
      </c>
      <c r="Z193" s="164">
        <v>1002492198.90838</v>
      </c>
      <c r="AA193" s="164">
        <v>1002492198.90838</v>
      </c>
      <c r="AB193" s="164">
        <v>1007063806.0518301</v>
      </c>
      <c r="AC193" s="164">
        <v>1014856941.64665</v>
      </c>
      <c r="AD193" s="164">
        <v>1023013238.5595</v>
      </c>
      <c r="AE193" s="164">
        <v>1030647530.7441601</v>
      </c>
      <c r="AF193" s="164">
        <v>1038618547.76884</v>
      </c>
      <c r="AG193" s="164">
        <v>1046082060.27002</v>
      </c>
      <c r="AH193" s="164">
        <v>1055057411.5204999</v>
      </c>
      <c r="AI193" s="164">
        <v>1062114979.53465</v>
      </c>
      <c r="AJ193" s="164">
        <v>1069692565.0052</v>
      </c>
      <c r="AK193" s="164">
        <v>1077866572.6967299</v>
      </c>
      <c r="AL193" s="164">
        <v>1086075318.86797</v>
      </c>
      <c r="AM193" s="164">
        <v>1094573499.9290099</v>
      </c>
      <c r="AN193" s="164">
        <v>1094573499.9290099</v>
      </c>
    </row>
    <row r="194" spans="1:40" x14ac:dyDescent="0.2">
      <c r="A194" s="27" t="s">
        <v>921</v>
      </c>
      <c r="B194" s="164">
        <v>45418837.729999997</v>
      </c>
      <c r="C194" s="164">
        <v>45418837.729999997</v>
      </c>
      <c r="D194" s="164">
        <v>45418837.729999997</v>
      </c>
      <c r="E194" s="164">
        <v>45418837.729999997</v>
      </c>
      <c r="F194" s="164">
        <v>45418837.729999997</v>
      </c>
      <c r="G194" s="164">
        <v>45418837.729999997</v>
      </c>
      <c r="H194" s="164">
        <v>45418837.729999997</v>
      </c>
      <c r="I194" s="164">
        <v>45418837.729999997</v>
      </c>
      <c r="J194" s="164">
        <v>45418837.729999997</v>
      </c>
      <c r="K194" s="164">
        <v>45418837.729999997</v>
      </c>
      <c r="L194" s="164">
        <v>45418837.729999997</v>
      </c>
      <c r="M194" s="164">
        <v>45418837.729999997</v>
      </c>
      <c r="N194" s="164">
        <v>45418837.729999997</v>
      </c>
      <c r="O194" s="164">
        <v>45418837.729999997</v>
      </c>
      <c r="P194" s="164">
        <v>45418837.729999997</v>
      </c>
      <c r="Q194" s="164">
        <v>45418837.729999997</v>
      </c>
      <c r="R194" s="164">
        <v>45418837.729999997</v>
      </c>
      <c r="S194" s="164">
        <v>45418837.729999997</v>
      </c>
      <c r="T194" s="164">
        <v>45418837.729999997</v>
      </c>
      <c r="U194" s="164">
        <v>45418837.729999997</v>
      </c>
      <c r="V194" s="164">
        <v>45418837.729999997</v>
      </c>
      <c r="W194" s="164">
        <v>45418837.729999997</v>
      </c>
      <c r="X194" s="164">
        <v>45418837.729999997</v>
      </c>
      <c r="Y194" s="164">
        <v>45418837.729999997</v>
      </c>
      <c r="Z194" s="164">
        <v>45418837.729999997</v>
      </c>
      <c r="AA194" s="164">
        <v>45418837.729999997</v>
      </c>
      <c r="AB194" s="164">
        <v>45418837.729999997</v>
      </c>
      <c r="AC194" s="164">
        <v>45418837.729999997</v>
      </c>
      <c r="AD194" s="164">
        <v>45418837.729999997</v>
      </c>
      <c r="AE194" s="164">
        <v>45418837.729999997</v>
      </c>
      <c r="AF194" s="164">
        <v>45418837.729999997</v>
      </c>
      <c r="AG194" s="164">
        <v>45418837.729999997</v>
      </c>
      <c r="AH194" s="164">
        <v>45418837.729999997</v>
      </c>
      <c r="AI194" s="164">
        <v>45418837.729999997</v>
      </c>
      <c r="AJ194" s="164">
        <v>45418837.729999997</v>
      </c>
      <c r="AK194" s="164">
        <v>45418837.729999997</v>
      </c>
      <c r="AL194" s="164">
        <v>45418837.729999997</v>
      </c>
      <c r="AM194" s="164">
        <v>45418837.729999997</v>
      </c>
      <c r="AN194" s="164">
        <v>45418837.729999997</v>
      </c>
    </row>
    <row r="195" spans="1:40" x14ac:dyDescent="0.2">
      <c r="A195" s="27" t="s">
        <v>922</v>
      </c>
      <c r="B195" s="164">
        <v>846228880.29054797</v>
      </c>
      <c r="C195" s="164">
        <v>857445225.28344202</v>
      </c>
      <c r="D195" s="164">
        <v>868213996.63834596</v>
      </c>
      <c r="E195" s="164">
        <v>878894676.61719799</v>
      </c>
      <c r="F195" s="164">
        <v>889567735.46032703</v>
      </c>
      <c r="G195" s="164">
        <v>900798570.26038301</v>
      </c>
      <c r="H195" s="164">
        <v>911889607.33780205</v>
      </c>
      <c r="I195" s="164">
        <v>923031252.41775298</v>
      </c>
      <c r="J195" s="164">
        <v>934513463.68163395</v>
      </c>
      <c r="K195" s="164">
        <v>945841303.49483705</v>
      </c>
      <c r="L195" s="164">
        <v>955930252.68462503</v>
      </c>
      <c r="M195" s="164">
        <v>966348632.53462505</v>
      </c>
      <c r="N195" s="164">
        <v>966348632.53462505</v>
      </c>
      <c r="O195" s="164">
        <v>969979486.68376505</v>
      </c>
      <c r="P195" s="164">
        <v>975428432.72695994</v>
      </c>
      <c r="Q195" s="164">
        <v>981414305.12317705</v>
      </c>
      <c r="R195" s="164">
        <v>986974115.50264597</v>
      </c>
      <c r="S195" s="164">
        <v>992846914.51379395</v>
      </c>
      <c r="T195" s="164">
        <v>999132939.645468</v>
      </c>
      <c r="U195" s="164">
        <v>1006905961.78133</v>
      </c>
      <c r="V195" s="164">
        <v>1014785986.10316</v>
      </c>
      <c r="W195" s="164">
        <v>1023098450.57379</v>
      </c>
      <c r="X195" s="164">
        <v>1031201363.761</v>
      </c>
      <c r="Y195" s="164">
        <v>1039366956.77982</v>
      </c>
      <c r="Z195" s="164">
        <v>1047911036.6383801</v>
      </c>
      <c r="AA195" s="164">
        <v>1047911036.6383801</v>
      </c>
      <c r="AB195" s="164">
        <v>1052482643.78183</v>
      </c>
      <c r="AC195" s="164">
        <v>1060275779.37665</v>
      </c>
      <c r="AD195" s="164">
        <v>1068432076.2895</v>
      </c>
      <c r="AE195" s="164">
        <v>1076066368.47416</v>
      </c>
      <c r="AF195" s="164">
        <v>1084037385.4988401</v>
      </c>
      <c r="AG195" s="164">
        <v>1091500898.00002</v>
      </c>
      <c r="AH195" s="164">
        <v>1100476249.2505</v>
      </c>
      <c r="AI195" s="164">
        <v>1107533817.2646501</v>
      </c>
      <c r="AJ195" s="164">
        <v>1115111402.7351999</v>
      </c>
      <c r="AK195" s="164">
        <v>1123285410.4267299</v>
      </c>
      <c r="AL195" s="164">
        <v>1131494156.59797</v>
      </c>
      <c r="AM195" s="164">
        <v>1139992337.6590099</v>
      </c>
      <c r="AN195" s="164">
        <v>1139992337.6590099</v>
      </c>
    </row>
    <row r="196" spans="1:40" x14ac:dyDescent="0.2">
      <c r="A196" s="27" t="s">
        <v>923</v>
      </c>
      <c r="B196" s="164">
        <v>28884691.816199899</v>
      </c>
      <c r="C196" s="164">
        <v>28868345.051039901</v>
      </c>
      <c r="D196" s="164">
        <v>28851998.285879899</v>
      </c>
      <c r="E196" s="164">
        <v>28835651.520719901</v>
      </c>
      <c r="F196" s="164">
        <v>28819304.755559899</v>
      </c>
      <c r="G196" s="164">
        <v>28802957.990399901</v>
      </c>
      <c r="H196" s="164">
        <v>28786611.225239899</v>
      </c>
      <c r="I196" s="164">
        <v>28770264.460079901</v>
      </c>
      <c r="J196" s="164">
        <v>28753917.694919899</v>
      </c>
      <c r="K196" s="164">
        <v>28737570.929759901</v>
      </c>
      <c r="L196" s="164">
        <v>28721224.164599899</v>
      </c>
      <c r="M196" s="164">
        <v>28704877.399439901</v>
      </c>
      <c r="N196" s="164">
        <v>28704877.399439901</v>
      </c>
      <c r="O196" s="164">
        <v>28609235.7267299</v>
      </c>
      <c r="P196" s="164">
        <v>28592934.1439199</v>
      </c>
      <c r="Q196" s="164">
        <v>28576632.5611099</v>
      </c>
      <c r="R196" s="164">
        <v>28560330.978299901</v>
      </c>
      <c r="S196" s="164">
        <v>28544029.395489901</v>
      </c>
      <c r="T196" s="164">
        <v>28527727.812679902</v>
      </c>
      <c r="U196" s="164">
        <v>28511426.229869898</v>
      </c>
      <c r="V196" s="164">
        <v>28495124.647059899</v>
      </c>
      <c r="W196" s="164">
        <v>28478823.064249899</v>
      </c>
      <c r="X196" s="164">
        <v>28462521.4814399</v>
      </c>
      <c r="Y196" s="164">
        <v>28446219.8986299</v>
      </c>
      <c r="Z196" s="164">
        <v>28429918.3158199</v>
      </c>
      <c r="AA196" s="164">
        <v>28429918.3158199</v>
      </c>
      <c r="AB196" s="164">
        <v>28312027.749539901</v>
      </c>
      <c r="AC196" s="164">
        <v>28295784.450799901</v>
      </c>
      <c r="AD196" s="164">
        <v>28279541.152059902</v>
      </c>
      <c r="AE196" s="164">
        <v>28263297.853319898</v>
      </c>
      <c r="AF196" s="164">
        <v>28247054.554579802</v>
      </c>
      <c r="AG196" s="164">
        <v>28230811.255839899</v>
      </c>
      <c r="AH196" s="164">
        <v>28214567.957099799</v>
      </c>
      <c r="AI196" s="164">
        <v>28198324.6583598</v>
      </c>
      <c r="AJ196" s="164">
        <v>28182081.3596198</v>
      </c>
      <c r="AK196" s="164">
        <v>28165838.0608798</v>
      </c>
      <c r="AL196" s="164">
        <v>28149594.762139801</v>
      </c>
      <c r="AM196" s="164">
        <v>28133351.463399801</v>
      </c>
      <c r="AN196" s="164">
        <v>28133351.463399801</v>
      </c>
    </row>
    <row r="197" spans="1:40" x14ac:dyDescent="0.2">
      <c r="A197" s="27" t="s">
        <v>924</v>
      </c>
      <c r="B197" s="164">
        <v>61765256.432879999</v>
      </c>
      <c r="C197" s="164">
        <v>61765256.432879999</v>
      </c>
      <c r="D197" s="164">
        <v>61765256.432879999</v>
      </c>
      <c r="E197" s="164">
        <v>61765256.432879999</v>
      </c>
      <c r="F197" s="164">
        <v>61765256.432879999</v>
      </c>
      <c r="G197" s="164">
        <v>61765256.432879999</v>
      </c>
      <c r="H197" s="164">
        <v>61765256.432879999</v>
      </c>
      <c r="I197" s="164">
        <v>61765256.432879999</v>
      </c>
      <c r="J197" s="164">
        <v>61765256.432879999</v>
      </c>
      <c r="K197" s="164">
        <v>61765256.432879999</v>
      </c>
      <c r="L197" s="164">
        <v>61765256.432879999</v>
      </c>
      <c r="M197" s="164">
        <v>61765256.432879999</v>
      </c>
      <c r="N197" s="164">
        <v>61765256.432879999</v>
      </c>
      <c r="O197" s="164">
        <v>61594537.675579898</v>
      </c>
      <c r="P197" s="164">
        <v>61594537.675579898</v>
      </c>
      <c r="Q197" s="164">
        <v>61594537.675579898</v>
      </c>
      <c r="R197" s="164">
        <v>61594537.675579898</v>
      </c>
      <c r="S197" s="164">
        <v>61594537.675579898</v>
      </c>
      <c r="T197" s="164">
        <v>61594537.675579898</v>
      </c>
      <c r="U197" s="164">
        <v>61594537.675579898</v>
      </c>
      <c r="V197" s="164">
        <v>61594537.675579898</v>
      </c>
      <c r="W197" s="164">
        <v>61594537.675579898</v>
      </c>
      <c r="X197" s="164">
        <v>61594537.675579898</v>
      </c>
      <c r="Y197" s="164">
        <v>61594537.675579898</v>
      </c>
      <c r="Z197" s="164">
        <v>61594537.675579898</v>
      </c>
      <c r="AA197" s="164">
        <v>61594537.675579898</v>
      </c>
      <c r="AB197" s="164">
        <v>61374314.867319897</v>
      </c>
      <c r="AC197" s="164">
        <v>61374314.867319897</v>
      </c>
      <c r="AD197" s="164">
        <v>61374314.867319897</v>
      </c>
      <c r="AE197" s="164">
        <v>61374314.867319897</v>
      </c>
      <c r="AF197" s="164">
        <v>61374314.867319897</v>
      </c>
      <c r="AG197" s="164">
        <v>61374314.867319897</v>
      </c>
      <c r="AH197" s="164">
        <v>61374314.867319897</v>
      </c>
      <c r="AI197" s="164">
        <v>61374314.867319897</v>
      </c>
      <c r="AJ197" s="164">
        <v>61374314.867319897</v>
      </c>
      <c r="AK197" s="164">
        <v>61374314.867319897</v>
      </c>
      <c r="AL197" s="164">
        <v>61374314.867319897</v>
      </c>
      <c r="AM197" s="164">
        <v>61374314.867319897</v>
      </c>
      <c r="AN197" s="164">
        <v>61374314.867319897</v>
      </c>
    </row>
    <row r="198" spans="1:40" x14ac:dyDescent="0.2">
      <c r="A198" s="27" t="s">
        <v>925</v>
      </c>
      <c r="B198" s="164">
        <v>35093830.768919997</v>
      </c>
      <c r="C198" s="164">
        <v>35093830.768919997</v>
      </c>
      <c r="D198" s="164">
        <v>35093830.768919997</v>
      </c>
      <c r="E198" s="164">
        <v>35093830.768919997</v>
      </c>
      <c r="F198" s="164">
        <v>35093830.768919997</v>
      </c>
      <c r="G198" s="164">
        <v>35093830.768919997</v>
      </c>
      <c r="H198" s="164">
        <v>35093830.768919997</v>
      </c>
      <c r="I198" s="164">
        <v>35093830.768919997</v>
      </c>
      <c r="J198" s="164">
        <v>35093830.768919997</v>
      </c>
      <c r="K198" s="164">
        <v>35093830.768919997</v>
      </c>
      <c r="L198" s="164">
        <v>35093830.768919997</v>
      </c>
      <c r="M198" s="164">
        <v>35093830.768919997</v>
      </c>
      <c r="N198" s="164">
        <v>35093830.768919997</v>
      </c>
      <c r="O198" s="164">
        <v>34996831.654469997</v>
      </c>
      <c r="P198" s="164">
        <v>34996831.654469997</v>
      </c>
      <c r="Q198" s="164">
        <v>34996831.654469997</v>
      </c>
      <c r="R198" s="164">
        <v>34996831.654469997</v>
      </c>
      <c r="S198" s="164">
        <v>34996831.654469997</v>
      </c>
      <c r="T198" s="164">
        <v>34996831.654469997</v>
      </c>
      <c r="U198" s="164">
        <v>34996831.654469997</v>
      </c>
      <c r="V198" s="164">
        <v>34996831.654469997</v>
      </c>
      <c r="W198" s="164">
        <v>34996831.654469997</v>
      </c>
      <c r="X198" s="164">
        <v>34996831.654469997</v>
      </c>
      <c r="Y198" s="164">
        <v>34996831.654469997</v>
      </c>
      <c r="Z198" s="164">
        <v>34996831.654469997</v>
      </c>
      <c r="AA198" s="164">
        <v>34996831.654469997</v>
      </c>
      <c r="AB198" s="164">
        <v>34871705.290380001</v>
      </c>
      <c r="AC198" s="164">
        <v>34871705.290380001</v>
      </c>
      <c r="AD198" s="164">
        <v>34871705.290380001</v>
      </c>
      <c r="AE198" s="164">
        <v>34871705.290380001</v>
      </c>
      <c r="AF198" s="164">
        <v>34871705.290380001</v>
      </c>
      <c r="AG198" s="164">
        <v>34871705.290380001</v>
      </c>
      <c r="AH198" s="164">
        <v>34871705.290380001</v>
      </c>
      <c r="AI198" s="164">
        <v>34871705.290380001</v>
      </c>
      <c r="AJ198" s="164">
        <v>34871705.290380001</v>
      </c>
      <c r="AK198" s="164">
        <v>34871705.290380001</v>
      </c>
      <c r="AL198" s="164">
        <v>34871705.290380001</v>
      </c>
      <c r="AM198" s="164">
        <v>34871705.290380001</v>
      </c>
      <c r="AN198" s="164">
        <v>34871705.290380001</v>
      </c>
    </row>
    <row r="199" spans="1:40" x14ac:dyDescent="0.2">
      <c r="A199" s="30" t="s">
        <v>926</v>
      </c>
      <c r="B199" s="164">
        <v>0</v>
      </c>
      <c r="C199" s="164">
        <v>0</v>
      </c>
      <c r="D199" s="164">
        <v>0</v>
      </c>
      <c r="E199" s="164">
        <v>0</v>
      </c>
      <c r="F199" s="164">
        <v>0</v>
      </c>
      <c r="G199" s="164">
        <v>0</v>
      </c>
      <c r="H199" s="164">
        <v>0</v>
      </c>
      <c r="I199" s="164">
        <v>0</v>
      </c>
      <c r="J199" s="164">
        <v>0</v>
      </c>
      <c r="K199" s="164">
        <v>0</v>
      </c>
      <c r="L199" s="164">
        <v>0</v>
      </c>
      <c r="M199" s="164">
        <v>0</v>
      </c>
      <c r="N199" s="164">
        <v>0</v>
      </c>
      <c r="O199" s="164">
        <v>0</v>
      </c>
      <c r="P199" s="164">
        <v>0</v>
      </c>
      <c r="Q199" s="164">
        <v>0</v>
      </c>
      <c r="R199" s="164">
        <v>0</v>
      </c>
      <c r="S199" s="164">
        <v>0</v>
      </c>
      <c r="T199" s="164">
        <v>0</v>
      </c>
      <c r="U199" s="164">
        <v>0</v>
      </c>
      <c r="V199" s="164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  <c r="AB199" s="164">
        <v>0</v>
      </c>
      <c r="AC199" s="164">
        <v>0</v>
      </c>
      <c r="AD199" s="164">
        <v>0</v>
      </c>
      <c r="AE199" s="164">
        <v>0</v>
      </c>
      <c r="AF199" s="164">
        <v>0</v>
      </c>
      <c r="AG199" s="164">
        <v>0</v>
      </c>
      <c r="AH199" s="164">
        <v>0</v>
      </c>
      <c r="AI199" s="164">
        <v>0</v>
      </c>
      <c r="AJ199" s="164">
        <v>0</v>
      </c>
      <c r="AK199" s="164">
        <v>0</v>
      </c>
      <c r="AL199" s="164">
        <v>0</v>
      </c>
      <c r="AM199" s="164">
        <v>0</v>
      </c>
      <c r="AN199" s="164">
        <v>0</v>
      </c>
    </row>
    <row r="200" spans="1:40" x14ac:dyDescent="0.2">
      <c r="A200" s="27" t="s">
        <v>927</v>
      </c>
      <c r="B200" s="164">
        <v>0</v>
      </c>
      <c r="C200" s="164">
        <v>0</v>
      </c>
      <c r="D200" s="164">
        <v>0</v>
      </c>
      <c r="E200" s="164">
        <v>0</v>
      </c>
      <c r="F200" s="164">
        <v>0</v>
      </c>
      <c r="G200" s="164">
        <v>0</v>
      </c>
      <c r="H200" s="164">
        <v>0</v>
      </c>
      <c r="I200" s="164">
        <v>0</v>
      </c>
      <c r="J200" s="164">
        <v>0</v>
      </c>
      <c r="K200" s="164">
        <v>0</v>
      </c>
      <c r="L200" s="164">
        <v>0</v>
      </c>
      <c r="M200" s="164">
        <v>0</v>
      </c>
      <c r="N200" s="164">
        <v>0</v>
      </c>
      <c r="O200" s="164">
        <v>0</v>
      </c>
      <c r="P200" s="164">
        <v>0</v>
      </c>
      <c r="Q200" s="164">
        <v>0</v>
      </c>
      <c r="R200" s="164">
        <v>0</v>
      </c>
      <c r="S200" s="164">
        <v>0</v>
      </c>
      <c r="T200" s="164">
        <v>0</v>
      </c>
      <c r="U200" s="164">
        <v>0</v>
      </c>
      <c r="V200" s="164">
        <v>0</v>
      </c>
      <c r="W200" s="164">
        <v>0</v>
      </c>
      <c r="X200" s="164">
        <v>0</v>
      </c>
      <c r="Y200" s="164">
        <v>0</v>
      </c>
      <c r="Z200" s="164">
        <v>0</v>
      </c>
      <c r="AA200" s="164">
        <v>0</v>
      </c>
      <c r="AB200" s="164">
        <v>0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0</v>
      </c>
      <c r="AI200" s="164">
        <v>0</v>
      </c>
      <c r="AJ200" s="164">
        <v>0</v>
      </c>
      <c r="AK200" s="164">
        <v>0</v>
      </c>
      <c r="AL200" s="164">
        <v>0</v>
      </c>
      <c r="AM200" s="164">
        <v>0</v>
      </c>
      <c r="AN200" s="164">
        <v>0</v>
      </c>
    </row>
    <row r="201" spans="1:40" x14ac:dyDescent="0.2">
      <c r="A201" s="27" t="s">
        <v>928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4">
        <v>0</v>
      </c>
      <c r="R201" s="164">
        <v>0</v>
      </c>
      <c r="S201" s="164">
        <v>0</v>
      </c>
      <c r="T201" s="164">
        <v>0</v>
      </c>
      <c r="U201" s="164">
        <v>0</v>
      </c>
      <c r="V201" s="164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164">
        <v>0</v>
      </c>
      <c r="AD201" s="164">
        <v>0</v>
      </c>
      <c r="AE201" s="164">
        <v>0</v>
      </c>
      <c r="AF201" s="164">
        <v>0</v>
      </c>
      <c r="AG201" s="164">
        <v>0</v>
      </c>
      <c r="AH201" s="164">
        <v>0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0</v>
      </c>
    </row>
    <row r="202" spans="1:40" x14ac:dyDescent="0.2">
      <c r="A202" s="27" t="s">
        <v>929</v>
      </c>
      <c r="B202" s="164">
        <v>0</v>
      </c>
      <c r="C202" s="164">
        <v>0</v>
      </c>
      <c r="D202" s="164">
        <v>0</v>
      </c>
      <c r="E202" s="164">
        <v>0</v>
      </c>
      <c r="F202" s="164">
        <v>0</v>
      </c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  <c r="O202" s="164">
        <v>0</v>
      </c>
      <c r="P202" s="164">
        <v>0</v>
      </c>
      <c r="Q202" s="164">
        <v>0</v>
      </c>
      <c r="R202" s="164">
        <v>0</v>
      </c>
      <c r="S202" s="164">
        <v>0</v>
      </c>
      <c r="T202" s="164">
        <v>0</v>
      </c>
      <c r="U202" s="164">
        <v>0</v>
      </c>
      <c r="V202" s="164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  <c r="AB202" s="164">
        <v>0</v>
      </c>
      <c r="AC202" s="164">
        <v>0</v>
      </c>
      <c r="AD202" s="164">
        <v>0</v>
      </c>
      <c r="AE202" s="164">
        <v>0</v>
      </c>
      <c r="AF202" s="164">
        <v>0</v>
      </c>
      <c r="AG202" s="164">
        <v>0</v>
      </c>
      <c r="AH202" s="164">
        <v>0</v>
      </c>
      <c r="AI202" s="164">
        <v>0</v>
      </c>
      <c r="AJ202" s="164">
        <v>0</v>
      </c>
      <c r="AK202" s="164">
        <v>0</v>
      </c>
      <c r="AL202" s="164">
        <v>0</v>
      </c>
      <c r="AM202" s="164">
        <v>0</v>
      </c>
      <c r="AN202" s="164">
        <v>0</v>
      </c>
    </row>
    <row r="203" spans="1:40" x14ac:dyDescent="0.2">
      <c r="A203" s="27" t="s">
        <v>930</v>
      </c>
      <c r="B203" s="164">
        <v>0</v>
      </c>
      <c r="C203" s="164">
        <v>0</v>
      </c>
      <c r="D203" s="164">
        <v>0</v>
      </c>
      <c r="E203" s="164">
        <v>0</v>
      </c>
      <c r="F203" s="164">
        <v>0</v>
      </c>
      <c r="G203" s="164">
        <v>0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4">
        <v>0</v>
      </c>
      <c r="N203" s="164">
        <v>0</v>
      </c>
      <c r="O203" s="164">
        <v>0</v>
      </c>
      <c r="P203" s="164">
        <v>0</v>
      </c>
      <c r="Q203" s="164">
        <v>0</v>
      </c>
      <c r="R203" s="164">
        <v>0</v>
      </c>
      <c r="S203" s="164">
        <v>0</v>
      </c>
      <c r="T203" s="164">
        <v>0</v>
      </c>
      <c r="U203" s="164">
        <v>0</v>
      </c>
      <c r="V203" s="164">
        <v>0</v>
      </c>
      <c r="W203" s="164">
        <v>0</v>
      </c>
      <c r="X203" s="164">
        <v>0</v>
      </c>
      <c r="Y203" s="164">
        <v>0</v>
      </c>
      <c r="Z203" s="164">
        <v>0</v>
      </c>
      <c r="AA203" s="164">
        <v>0</v>
      </c>
      <c r="AB203" s="164">
        <v>0</v>
      </c>
      <c r="AC203" s="164">
        <v>0</v>
      </c>
      <c r="AD203" s="164">
        <v>0</v>
      </c>
      <c r="AE203" s="164">
        <v>0</v>
      </c>
      <c r="AF203" s="164">
        <v>0</v>
      </c>
      <c r="AG203" s="164">
        <v>0</v>
      </c>
      <c r="AH203" s="164">
        <v>0</v>
      </c>
      <c r="AI203" s="164">
        <v>0</v>
      </c>
      <c r="AJ203" s="164">
        <v>0</v>
      </c>
      <c r="AK203" s="164">
        <v>0</v>
      </c>
      <c r="AL203" s="164">
        <v>0</v>
      </c>
      <c r="AM203" s="164">
        <v>0</v>
      </c>
      <c r="AN203" s="164">
        <v>0</v>
      </c>
    </row>
    <row r="204" spans="1:40" x14ac:dyDescent="0.2">
      <c r="A204" s="27" t="s">
        <v>931</v>
      </c>
      <c r="B204" s="164">
        <v>273830835.46885502</v>
      </c>
      <c r="C204" s="164">
        <v>283623707.83384299</v>
      </c>
      <c r="D204" s="164">
        <v>293688886.927661</v>
      </c>
      <c r="E204" s="164">
        <v>303738657.56944001</v>
      </c>
      <c r="F204" s="164">
        <v>313765795.57542902</v>
      </c>
      <c r="G204" s="164">
        <v>323734878.61492199</v>
      </c>
      <c r="H204" s="164">
        <v>333830383.468207</v>
      </c>
      <c r="I204" s="164">
        <v>344072613.61852098</v>
      </c>
      <c r="J204" s="164">
        <v>354365120.87136197</v>
      </c>
      <c r="K204" s="164">
        <v>364777801.78573298</v>
      </c>
      <c r="L204" s="164">
        <v>375358725.12285501</v>
      </c>
      <c r="M204" s="164">
        <v>386209883.22388899</v>
      </c>
      <c r="N204" s="164">
        <v>386209883.22388899</v>
      </c>
      <c r="O204" s="164">
        <v>395873006.509471</v>
      </c>
      <c r="P204" s="164">
        <v>406730193.233329</v>
      </c>
      <c r="Q204" s="164">
        <v>417818270.338395</v>
      </c>
      <c r="R204" s="164">
        <v>428639133.15757298</v>
      </c>
      <c r="S204" s="164">
        <v>439469806.59663701</v>
      </c>
      <c r="T204" s="164">
        <v>450274096.36139101</v>
      </c>
      <c r="U204" s="164">
        <v>461268802.59571201</v>
      </c>
      <c r="V204" s="164">
        <v>472296375.04924899</v>
      </c>
      <c r="W204" s="164">
        <v>483227638.14903599</v>
      </c>
      <c r="X204" s="164">
        <v>494254988.68858701</v>
      </c>
      <c r="Y204" s="164">
        <v>505340240.93249798</v>
      </c>
      <c r="Z204" s="164">
        <v>516538438.222247</v>
      </c>
      <c r="AA204" s="164">
        <v>516538438.222247</v>
      </c>
      <c r="AB204" s="164">
        <v>525464468.44120997</v>
      </c>
      <c r="AC204" s="164">
        <v>536348712.51665598</v>
      </c>
      <c r="AD204" s="164">
        <v>547459745.74256098</v>
      </c>
      <c r="AE204" s="164">
        <v>558283309.20673299</v>
      </c>
      <c r="AF204" s="164">
        <v>569098383.27398205</v>
      </c>
      <c r="AG204" s="164">
        <v>579866985.79077196</v>
      </c>
      <c r="AH204" s="164">
        <v>590815891.85580802</v>
      </c>
      <c r="AI204" s="164">
        <v>601787651.33703494</v>
      </c>
      <c r="AJ204" s="164">
        <v>612647355.11039996</v>
      </c>
      <c r="AK204" s="164">
        <v>623592778.37730205</v>
      </c>
      <c r="AL204" s="164">
        <v>634587780.80269396</v>
      </c>
      <c r="AM204" s="164">
        <v>645692601.02357101</v>
      </c>
      <c r="AN204" s="164">
        <v>645692601.02357101</v>
      </c>
    </row>
    <row r="205" spans="1:40" x14ac:dyDescent="0.2">
      <c r="A205" s="27" t="s">
        <v>932</v>
      </c>
      <c r="B205" s="164">
        <v>0</v>
      </c>
      <c r="C205" s="164">
        <v>0</v>
      </c>
      <c r="D205" s="164">
        <v>0</v>
      </c>
      <c r="E205" s="164">
        <v>0</v>
      </c>
      <c r="F205" s="164">
        <v>0</v>
      </c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v>0</v>
      </c>
      <c r="S205" s="164">
        <v>0</v>
      </c>
      <c r="T205" s="164">
        <v>0</v>
      </c>
      <c r="U205" s="164">
        <v>0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0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0</v>
      </c>
    </row>
    <row r="206" spans="1:40" x14ac:dyDescent="0.2">
      <c r="A206" s="27" t="s">
        <v>933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  <c r="O206" s="164">
        <v>0</v>
      </c>
      <c r="P206" s="164">
        <v>0</v>
      </c>
      <c r="Q206" s="164">
        <v>0</v>
      </c>
      <c r="R206" s="164">
        <v>0</v>
      </c>
      <c r="S206" s="164">
        <v>0</v>
      </c>
      <c r="T206" s="164">
        <v>0</v>
      </c>
      <c r="U206" s="164">
        <v>0</v>
      </c>
      <c r="V206" s="164">
        <v>0</v>
      </c>
      <c r="W206" s="164">
        <v>0</v>
      </c>
      <c r="X206" s="164">
        <v>0</v>
      </c>
      <c r="Y206" s="164">
        <v>0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>
        <v>0</v>
      </c>
      <c r="AF206" s="164">
        <v>0</v>
      </c>
      <c r="AG206" s="164">
        <v>0</v>
      </c>
      <c r="AH206" s="164">
        <v>0</v>
      </c>
      <c r="AI206" s="164">
        <v>0</v>
      </c>
      <c r="AJ206" s="164">
        <v>0</v>
      </c>
      <c r="AK206" s="164">
        <v>0</v>
      </c>
      <c r="AL206" s="164">
        <v>0</v>
      </c>
      <c r="AM206" s="164">
        <v>0</v>
      </c>
      <c r="AN206" s="164">
        <v>0</v>
      </c>
    </row>
    <row r="207" spans="1:40" x14ac:dyDescent="0.2">
      <c r="A207" s="27" t="s">
        <v>934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27" t="s">
        <v>935</v>
      </c>
      <c r="B208" s="164">
        <v>273830835.46885502</v>
      </c>
      <c r="C208" s="164">
        <v>283623707.83384299</v>
      </c>
      <c r="D208" s="164">
        <v>293688886.927661</v>
      </c>
      <c r="E208" s="164">
        <v>303738657.56944001</v>
      </c>
      <c r="F208" s="164">
        <v>313765795.57542902</v>
      </c>
      <c r="G208" s="164">
        <v>323734878.61492199</v>
      </c>
      <c r="H208" s="164">
        <v>333830383.468207</v>
      </c>
      <c r="I208" s="164">
        <v>344072613.61852098</v>
      </c>
      <c r="J208" s="164">
        <v>354365120.87136197</v>
      </c>
      <c r="K208" s="164">
        <v>364777801.78573298</v>
      </c>
      <c r="L208" s="164">
        <v>375358725.12285501</v>
      </c>
      <c r="M208" s="164">
        <v>386209883.22388899</v>
      </c>
      <c r="N208" s="164">
        <v>386209883.22388899</v>
      </c>
      <c r="O208" s="164">
        <v>395873006.509471</v>
      </c>
      <c r="P208" s="164">
        <v>406730193.233329</v>
      </c>
      <c r="Q208" s="164">
        <v>417818270.338395</v>
      </c>
      <c r="R208" s="164">
        <v>428639133.15757298</v>
      </c>
      <c r="S208" s="164">
        <v>439469806.59663701</v>
      </c>
      <c r="T208" s="164">
        <v>450274096.36139101</v>
      </c>
      <c r="U208" s="164">
        <v>461268802.59571201</v>
      </c>
      <c r="V208" s="164">
        <v>472296375.04924899</v>
      </c>
      <c r="W208" s="164">
        <v>483227638.14903599</v>
      </c>
      <c r="X208" s="164">
        <v>494254988.68858701</v>
      </c>
      <c r="Y208" s="164">
        <v>505340240.93249798</v>
      </c>
      <c r="Z208" s="164">
        <v>516538438.222247</v>
      </c>
      <c r="AA208" s="164">
        <v>516538438.222247</v>
      </c>
      <c r="AB208" s="164">
        <v>525464468.44120997</v>
      </c>
      <c r="AC208" s="164">
        <v>536348712.51665598</v>
      </c>
      <c r="AD208" s="164">
        <v>547459745.74256098</v>
      </c>
      <c r="AE208" s="164">
        <v>558283309.20673299</v>
      </c>
      <c r="AF208" s="164">
        <v>569098383.27398205</v>
      </c>
      <c r="AG208" s="164">
        <v>579866985.79077196</v>
      </c>
      <c r="AH208" s="164">
        <v>590815891.85580802</v>
      </c>
      <c r="AI208" s="164">
        <v>601787651.33703494</v>
      </c>
      <c r="AJ208" s="164">
        <v>612647355.11039996</v>
      </c>
      <c r="AK208" s="164">
        <v>623592778.37730205</v>
      </c>
      <c r="AL208" s="164">
        <v>634587780.80269396</v>
      </c>
      <c r="AM208" s="164">
        <v>645692601.02357101</v>
      </c>
      <c r="AN208" s="164">
        <v>645692601.02357101</v>
      </c>
    </row>
    <row r="209" spans="1:40" x14ac:dyDescent="0.2">
      <c r="A209" s="27" t="s">
        <v>936</v>
      </c>
      <c r="B209" s="164">
        <v>-273830835.46885502</v>
      </c>
      <c r="C209" s="164">
        <v>-283623707.83384299</v>
      </c>
      <c r="D209" s="164">
        <v>-293688886.927661</v>
      </c>
      <c r="E209" s="164">
        <v>-303738657.56944001</v>
      </c>
      <c r="F209" s="164">
        <v>-313765795.57542902</v>
      </c>
      <c r="G209" s="164">
        <v>-323734878.61492199</v>
      </c>
      <c r="H209" s="164">
        <v>-333830383.468207</v>
      </c>
      <c r="I209" s="164">
        <v>-344072613.61852098</v>
      </c>
      <c r="J209" s="164">
        <v>-354365120.87136197</v>
      </c>
      <c r="K209" s="164">
        <v>-364777801.78573298</v>
      </c>
      <c r="L209" s="164">
        <v>-375358725.12285501</v>
      </c>
      <c r="M209" s="164">
        <v>-386209883.22388899</v>
      </c>
      <c r="N209" s="164">
        <v>-386209883.22388899</v>
      </c>
      <c r="O209" s="164">
        <v>-395873006.509471</v>
      </c>
      <c r="P209" s="164">
        <v>-406730193.233329</v>
      </c>
      <c r="Q209" s="164">
        <v>-417818270.338395</v>
      </c>
      <c r="R209" s="164">
        <v>-428639133.15757298</v>
      </c>
      <c r="S209" s="164">
        <v>-439469806.59663701</v>
      </c>
      <c r="T209" s="164">
        <v>-450274096.36139101</v>
      </c>
      <c r="U209" s="164">
        <v>-461268802.59571201</v>
      </c>
      <c r="V209" s="164">
        <v>-472296375.04924899</v>
      </c>
      <c r="W209" s="164">
        <v>-483227638.14903599</v>
      </c>
      <c r="X209" s="164">
        <v>-494254988.68858701</v>
      </c>
      <c r="Y209" s="164">
        <v>-505340240.93249798</v>
      </c>
      <c r="Z209" s="164">
        <v>-516538438.222247</v>
      </c>
      <c r="AA209" s="164">
        <v>-516538438.222247</v>
      </c>
      <c r="AB209" s="164">
        <v>-525464468.44120997</v>
      </c>
      <c r="AC209" s="164">
        <v>-536348712.51665598</v>
      </c>
      <c r="AD209" s="164">
        <v>-547459745.74256098</v>
      </c>
      <c r="AE209" s="164">
        <v>-558283309.20673299</v>
      </c>
      <c r="AF209" s="164">
        <v>-569098383.27398205</v>
      </c>
      <c r="AG209" s="164">
        <v>-579866985.79077196</v>
      </c>
      <c r="AH209" s="164">
        <v>-590815891.85580802</v>
      </c>
      <c r="AI209" s="164">
        <v>-601787651.33703494</v>
      </c>
      <c r="AJ209" s="164">
        <v>-612647355.11039996</v>
      </c>
      <c r="AK209" s="164">
        <v>-623592778.37730205</v>
      </c>
      <c r="AL209" s="164">
        <v>-634587780.80269396</v>
      </c>
      <c r="AM209" s="164">
        <v>-645692601.02357101</v>
      </c>
      <c r="AN209" s="164">
        <v>-645692601.02357101</v>
      </c>
    </row>
    <row r="210" spans="1:40" x14ac:dyDescent="0.2">
      <c r="A210" s="27" t="s">
        <v>937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4">
        <v>0</v>
      </c>
      <c r="R210" s="164">
        <v>0</v>
      </c>
      <c r="S210" s="164">
        <v>0</v>
      </c>
      <c r="T210" s="164">
        <v>0</v>
      </c>
      <c r="U210" s="164">
        <v>0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>
        <v>0</v>
      </c>
      <c r="AJ210" s="164">
        <v>0</v>
      </c>
      <c r="AK210" s="164">
        <v>0</v>
      </c>
      <c r="AL210" s="164">
        <v>0</v>
      </c>
      <c r="AM210" s="164">
        <v>0</v>
      </c>
      <c r="AN210" s="164">
        <v>0</v>
      </c>
    </row>
    <row r="211" spans="1:40" x14ac:dyDescent="0.2">
      <c r="A211" s="27" t="s">
        <v>938</v>
      </c>
      <c r="B211" s="164">
        <v>4506385999.5783596</v>
      </c>
      <c r="C211" s="164">
        <v>4551878544.4177704</v>
      </c>
      <c r="D211" s="164">
        <v>4591284515.8771601</v>
      </c>
      <c r="E211" s="164">
        <v>4628706112.2041798</v>
      </c>
      <c r="F211" s="164">
        <v>4666169415.4766598</v>
      </c>
      <c r="G211" s="164">
        <v>4706443676.27213</v>
      </c>
      <c r="H211" s="164">
        <v>4745449240.6884804</v>
      </c>
      <c r="I211" s="164">
        <v>4784665264.6369801</v>
      </c>
      <c r="J211" s="164">
        <v>4826460400.3916998</v>
      </c>
      <c r="K211" s="164">
        <v>4866500081.7888403</v>
      </c>
      <c r="L211" s="164">
        <v>4900208595.9666204</v>
      </c>
      <c r="M211" s="164">
        <v>4944772491.5676098</v>
      </c>
      <c r="N211" s="164">
        <v>4944772491.5676098</v>
      </c>
      <c r="O211" s="164">
        <v>4966811678.8004799</v>
      </c>
      <c r="P211" s="164">
        <v>4999812363.9484797</v>
      </c>
      <c r="Q211" s="164">
        <v>5035050114.42239</v>
      </c>
      <c r="R211" s="164">
        <v>5067030979.2659798</v>
      </c>
      <c r="S211" s="164">
        <v>5099971018.6528797</v>
      </c>
      <c r="T211" s="164">
        <v>5134700608.7978096</v>
      </c>
      <c r="U211" s="164">
        <v>5172880854.3148203</v>
      </c>
      <c r="V211" s="164">
        <v>5211397810.1105003</v>
      </c>
      <c r="W211" s="164">
        <v>5252125758.4762697</v>
      </c>
      <c r="X211" s="164">
        <v>5290747614.5699797</v>
      </c>
      <c r="Y211" s="164">
        <v>5329515539.9719896</v>
      </c>
      <c r="Z211" s="164">
        <v>5370599190.6679401</v>
      </c>
      <c r="AA211" s="164">
        <v>5370599190.6679401</v>
      </c>
      <c r="AB211" s="164">
        <v>5381631945.7714195</v>
      </c>
      <c r="AC211" s="164">
        <v>5409758880.8038797</v>
      </c>
      <c r="AD211" s="164">
        <v>5439092253.5785398</v>
      </c>
      <c r="AE211" s="164">
        <v>5466130802.6424503</v>
      </c>
      <c r="AF211" s="164">
        <v>5494027303.2772703</v>
      </c>
      <c r="AG211" s="164">
        <v>5520522813.5606804</v>
      </c>
      <c r="AH211" s="164">
        <v>5552113153.3172197</v>
      </c>
      <c r="AI211" s="164">
        <v>5577861792.0479097</v>
      </c>
      <c r="AJ211" s="164">
        <v>5605371467.0315199</v>
      </c>
      <c r="AK211" s="164">
        <v>5633408803.2800198</v>
      </c>
      <c r="AL211" s="164">
        <v>5661519036.9955196</v>
      </c>
      <c r="AM211" s="164">
        <v>5693951637.8247404</v>
      </c>
      <c r="AN211" s="164">
        <v>5693951637.8247404</v>
      </c>
    </row>
    <row r="212" spans="1:40" x14ac:dyDescent="0.2">
      <c r="A212" s="27" t="s">
        <v>939</v>
      </c>
    </row>
    <row r="213" spans="1:40" x14ac:dyDescent="0.2">
      <c r="A213" s="27" t="s">
        <v>940</v>
      </c>
    </row>
    <row r="214" spans="1:40" x14ac:dyDescent="0.2">
      <c r="A214" s="27" t="s">
        <v>941</v>
      </c>
      <c r="B214" s="164">
        <v>152758989.149575</v>
      </c>
      <c r="C214" s="164">
        <v>153555528.30211899</v>
      </c>
      <c r="D214" s="164">
        <v>154351707.63280699</v>
      </c>
      <c r="E214" s="164">
        <v>155147555.29663301</v>
      </c>
      <c r="F214" s="164">
        <v>155943099.98565099</v>
      </c>
      <c r="G214" s="164">
        <v>156738370.507707</v>
      </c>
      <c r="H214" s="164">
        <v>157533393.765672</v>
      </c>
      <c r="I214" s="164">
        <v>158328206.981332</v>
      </c>
      <c r="J214" s="164">
        <v>159122926.56413901</v>
      </c>
      <c r="K214" s="164">
        <v>159917564.501183</v>
      </c>
      <c r="L214" s="164">
        <v>160712131.245309</v>
      </c>
      <c r="M214" s="164">
        <v>160849949.648379</v>
      </c>
      <c r="N214" s="164">
        <v>160849949.648379</v>
      </c>
      <c r="O214" s="164">
        <v>160841145.55509999</v>
      </c>
      <c r="P214" s="164">
        <v>160832283.29848799</v>
      </c>
      <c r="Q214" s="164">
        <v>160823372.68772399</v>
      </c>
      <c r="R214" s="164">
        <v>160814421.52149799</v>
      </c>
      <c r="S214" s="164">
        <v>160805436.066935</v>
      </c>
      <c r="T214" s="164">
        <v>160796421.409843</v>
      </c>
      <c r="U214" s="164">
        <v>160787381.713651</v>
      </c>
      <c r="V214" s="164">
        <v>160778320.41670099</v>
      </c>
      <c r="W214" s="164">
        <v>160769233.41726199</v>
      </c>
      <c r="X214" s="164">
        <v>160760124.11762401</v>
      </c>
      <c r="Y214" s="164">
        <v>160750995.46970999</v>
      </c>
      <c r="Z214" s="164">
        <v>161049542.342381</v>
      </c>
      <c r="AA214" s="164">
        <v>161049542.342381</v>
      </c>
      <c r="AB214" s="164">
        <v>161348074.65007299</v>
      </c>
      <c r="AC214" s="164">
        <v>161646606.957766</v>
      </c>
      <c r="AD214" s="164">
        <v>161945139.26545799</v>
      </c>
      <c r="AE214" s="164">
        <v>162243671.57315099</v>
      </c>
      <c r="AF214" s="164">
        <v>162542203.880844</v>
      </c>
      <c r="AG214" s="164">
        <v>162840736.18853599</v>
      </c>
      <c r="AH214" s="164">
        <v>163139268.49622801</v>
      </c>
      <c r="AI214" s="164">
        <v>163437800.80392101</v>
      </c>
      <c r="AJ214" s="164">
        <v>163736333.11161301</v>
      </c>
      <c r="AK214" s="164">
        <v>164034865.419305</v>
      </c>
      <c r="AL214" s="164">
        <v>164333397.726998</v>
      </c>
      <c r="AM214" s="164">
        <v>164785776.18853599</v>
      </c>
      <c r="AN214" s="164">
        <v>164785776.18853599</v>
      </c>
    </row>
    <row r="215" spans="1:40" x14ac:dyDescent="0.2">
      <c r="A215" s="27" t="s">
        <v>942</v>
      </c>
      <c r="B215" s="164">
        <v>140546463.09367701</v>
      </c>
      <c r="C215" s="164">
        <v>142780712.77014101</v>
      </c>
      <c r="D215" s="164">
        <v>145571536.18680099</v>
      </c>
      <c r="E215" s="164">
        <v>148140187.867001</v>
      </c>
      <c r="F215" s="164">
        <v>150708839.54720101</v>
      </c>
      <c r="G215" s="164">
        <v>153880157.59941399</v>
      </c>
      <c r="H215" s="164">
        <v>156843669.53763601</v>
      </c>
      <c r="I215" s="164">
        <v>159807181.47585699</v>
      </c>
      <c r="J215" s="164">
        <v>163599139.745334</v>
      </c>
      <c r="K215" s="164">
        <v>166837116.69355899</v>
      </c>
      <c r="L215" s="164">
        <v>170075093.64178401</v>
      </c>
      <c r="M215" s="164">
        <v>174245899.09632501</v>
      </c>
      <c r="N215" s="164">
        <v>174245899.09632501</v>
      </c>
      <c r="O215" s="164">
        <v>177012014.046105</v>
      </c>
      <c r="P215" s="164">
        <v>179778128.995884</v>
      </c>
      <c r="Q215" s="164">
        <v>183137774.31111401</v>
      </c>
      <c r="R215" s="164">
        <v>185940845.88614699</v>
      </c>
      <c r="S215" s="164">
        <v>188743917.46118101</v>
      </c>
      <c r="T215" s="164">
        <v>192202323.83592999</v>
      </c>
      <c r="U215" s="164">
        <v>195058063.83866599</v>
      </c>
      <c r="V215" s="164">
        <v>197913803.84140199</v>
      </c>
      <c r="W215" s="164">
        <v>201670712.541823</v>
      </c>
      <c r="X215" s="164">
        <v>204599174.91098899</v>
      </c>
      <c r="Y215" s="164">
        <v>207527637.28015399</v>
      </c>
      <c r="Z215" s="164">
        <v>211470818.625469</v>
      </c>
      <c r="AA215" s="164">
        <v>211470818.625469</v>
      </c>
      <c r="AB215" s="164">
        <v>214481171.464468</v>
      </c>
      <c r="AC215" s="164">
        <v>217491524.30346599</v>
      </c>
      <c r="AD215" s="164">
        <v>220933777.06154999</v>
      </c>
      <c r="AE215" s="164">
        <v>223782499.454184</v>
      </c>
      <c r="AF215" s="164">
        <v>226631221.846818</v>
      </c>
      <c r="AG215" s="164">
        <v>229949298.01277199</v>
      </c>
      <c r="AH215" s="164">
        <v>232612039.37901101</v>
      </c>
      <c r="AI215" s="164">
        <v>235274780.74524999</v>
      </c>
      <c r="AJ215" s="164">
        <v>238582755.249769</v>
      </c>
      <c r="AK215" s="164">
        <v>240989561.05660099</v>
      </c>
      <c r="AL215" s="164">
        <v>243396366.86343399</v>
      </c>
      <c r="AM215" s="164">
        <v>246529704.27979699</v>
      </c>
      <c r="AN215" s="164">
        <v>246529704.27979699</v>
      </c>
    </row>
    <row r="216" spans="1:40" x14ac:dyDescent="0.2">
      <c r="A216" s="27" t="s">
        <v>943</v>
      </c>
      <c r="B216" s="164">
        <v>1701317950.02492</v>
      </c>
      <c r="C216" s="164">
        <v>1713083304.3238699</v>
      </c>
      <c r="D216" s="164">
        <v>1725928147.1375599</v>
      </c>
      <c r="E216" s="164">
        <v>1737770584.02092</v>
      </c>
      <c r="F216" s="164">
        <v>1749728278.89376</v>
      </c>
      <c r="G216" s="164">
        <v>1763672838.00508</v>
      </c>
      <c r="H216" s="164">
        <v>1775414668.23874</v>
      </c>
      <c r="I216" s="164">
        <v>1787259486.6579499</v>
      </c>
      <c r="J216" s="164">
        <v>1801080468.2289701</v>
      </c>
      <c r="K216" s="164">
        <v>1812720736.21245</v>
      </c>
      <c r="L216" s="164">
        <v>1824463283.2045701</v>
      </c>
      <c r="M216" s="164">
        <v>1838146753.1898</v>
      </c>
      <c r="N216" s="164">
        <v>1838146753.1898</v>
      </c>
      <c r="O216" s="164">
        <v>1849952472.7116799</v>
      </c>
      <c r="P216" s="164">
        <v>1861791924.3076301</v>
      </c>
      <c r="Q216" s="164">
        <v>1874292593.5850699</v>
      </c>
      <c r="R216" s="164">
        <v>1885860813.0483999</v>
      </c>
      <c r="S216" s="164">
        <v>1897456947.61638</v>
      </c>
      <c r="T216" s="164">
        <v>1910416182.99822</v>
      </c>
      <c r="U216" s="164">
        <v>1921472748.38289</v>
      </c>
      <c r="V216" s="164">
        <v>1932532178.66029</v>
      </c>
      <c r="W216" s="164">
        <v>1944590005.56177</v>
      </c>
      <c r="X216" s="164">
        <v>1954775745.9302499</v>
      </c>
      <c r="Y216" s="164">
        <v>1964959743.20892</v>
      </c>
      <c r="Z216" s="164">
        <v>1977048541.8114901</v>
      </c>
      <c r="AA216" s="164">
        <v>1977048541.8114901</v>
      </c>
      <c r="AB216" s="164">
        <v>1987331606.7413599</v>
      </c>
      <c r="AC216" s="164">
        <v>1997646619.18188</v>
      </c>
      <c r="AD216" s="164">
        <v>2008461857.38814</v>
      </c>
      <c r="AE216" s="164">
        <v>2018654036.6686101</v>
      </c>
      <c r="AF216" s="164">
        <v>2028865389.3631201</v>
      </c>
      <c r="AG216" s="164">
        <v>2040601068.9834499</v>
      </c>
      <c r="AH216" s="164">
        <v>2050990746.88536</v>
      </c>
      <c r="AI216" s="164">
        <v>2061392986.91976</v>
      </c>
      <c r="AJ216" s="164">
        <v>2072914603.40715</v>
      </c>
      <c r="AK216" s="164">
        <v>2083445416.9791801</v>
      </c>
      <c r="AL216" s="164">
        <v>2093987023.7490001</v>
      </c>
      <c r="AM216" s="164">
        <v>2106074367.3624699</v>
      </c>
      <c r="AN216" s="164">
        <v>2106074367.3624699</v>
      </c>
    </row>
    <row r="217" spans="1:40" x14ac:dyDescent="0.2">
      <c r="A217" s="27" t="s">
        <v>944</v>
      </c>
      <c r="B217" s="164">
        <v>4566422.7359999996</v>
      </c>
      <c r="C217" s="164">
        <v>4566422.7359999996</v>
      </c>
      <c r="D217" s="164">
        <v>4566422.7359999996</v>
      </c>
      <c r="E217" s="164">
        <v>4566422.7359999996</v>
      </c>
      <c r="F217" s="164">
        <v>4566422.7359999996</v>
      </c>
      <c r="G217" s="164">
        <v>4566422.7359999996</v>
      </c>
      <c r="H217" s="164">
        <v>4566422.7359999996</v>
      </c>
      <c r="I217" s="164">
        <v>4566422.7359999996</v>
      </c>
      <c r="J217" s="164">
        <v>4566422.7359999996</v>
      </c>
      <c r="K217" s="164">
        <v>4566422.7359999996</v>
      </c>
      <c r="L217" s="164">
        <v>4566422.7359999996</v>
      </c>
      <c r="M217" s="164">
        <v>4566422.7359999996</v>
      </c>
      <c r="N217" s="164">
        <v>4566422.7359999996</v>
      </c>
      <c r="O217" s="164">
        <v>4566422.7359999996</v>
      </c>
      <c r="P217" s="164">
        <v>4566422.7359999996</v>
      </c>
      <c r="Q217" s="164">
        <v>4566422.7359999996</v>
      </c>
      <c r="R217" s="164">
        <v>4566422.7359999996</v>
      </c>
      <c r="S217" s="164">
        <v>4566422.7359999996</v>
      </c>
      <c r="T217" s="164">
        <v>4566422.7359999996</v>
      </c>
      <c r="U217" s="164">
        <v>4566422.7359999996</v>
      </c>
      <c r="V217" s="164">
        <v>4566422.7359999996</v>
      </c>
      <c r="W217" s="164">
        <v>4566422.7359999996</v>
      </c>
      <c r="X217" s="164">
        <v>4566422.7359999996</v>
      </c>
      <c r="Y217" s="164">
        <v>4566422.7359999996</v>
      </c>
      <c r="Z217" s="164">
        <v>4566422.7359999996</v>
      </c>
      <c r="AA217" s="164">
        <v>4566422.7359999996</v>
      </c>
      <c r="AB217" s="164">
        <v>4566422.7359999996</v>
      </c>
      <c r="AC217" s="164">
        <v>4566422.7359999996</v>
      </c>
      <c r="AD217" s="164">
        <v>4566422.7359999996</v>
      </c>
      <c r="AE217" s="164">
        <v>4566422.7359999996</v>
      </c>
      <c r="AF217" s="164">
        <v>4566422.7359999996</v>
      </c>
      <c r="AG217" s="164">
        <v>4566422.7359999996</v>
      </c>
      <c r="AH217" s="164">
        <v>4566422.7359999996</v>
      </c>
      <c r="AI217" s="164">
        <v>4566422.7359999996</v>
      </c>
      <c r="AJ217" s="164">
        <v>4566422.7359999996</v>
      </c>
      <c r="AK217" s="164">
        <v>4566422.7359999996</v>
      </c>
      <c r="AL217" s="164">
        <v>4566422.7359999996</v>
      </c>
      <c r="AM217" s="164">
        <v>4566422.7359999996</v>
      </c>
      <c r="AN217" s="164">
        <v>4566422.7359999996</v>
      </c>
    </row>
    <row r="218" spans="1:40" x14ac:dyDescent="0.2">
      <c r="A218" s="27" t="s">
        <v>1252</v>
      </c>
      <c r="B218" s="164">
        <v>1705884372.76092</v>
      </c>
      <c r="C218" s="164">
        <v>1717649727.05987</v>
      </c>
      <c r="D218" s="164">
        <v>1730494569.87356</v>
      </c>
      <c r="E218" s="164">
        <v>1742337006.7569201</v>
      </c>
      <c r="F218" s="164">
        <v>1754294701.62976</v>
      </c>
      <c r="G218" s="164">
        <v>1768239260.74108</v>
      </c>
      <c r="H218" s="164">
        <v>1779981090.97474</v>
      </c>
      <c r="I218" s="164">
        <v>1791825909.39395</v>
      </c>
      <c r="J218" s="164">
        <v>1805646890.9649701</v>
      </c>
      <c r="K218" s="164">
        <v>1817287158.9484501</v>
      </c>
      <c r="L218" s="164">
        <v>1829029705.9405701</v>
      </c>
      <c r="M218" s="164">
        <v>1842713175.9258001</v>
      </c>
      <c r="N218" s="164">
        <v>1842713175.9258001</v>
      </c>
      <c r="O218" s="164">
        <v>1854518895.44768</v>
      </c>
      <c r="P218" s="164">
        <v>1866358347.0436299</v>
      </c>
      <c r="Q218" s="164">
        <v>1878859016.32107</v>
      </c>
      <c r="R218" s="164">
        <v>1890427235.7844</v>
      </c>
      <c r="S218" s="164">
        <v>1902023370.35238</v>
      </c>
      <c r="T218" s="164">
        <v>1914982605.73422</v>
      </c>
      <c r="U218" s="164">
        <v>1926039171.11889</v>
      </c>
      <c r="V218" s="164">
        <v>1937098601.3962901</v>
      </c>
      <c r="W218" s="164">
        <v>1949156428.29777</v>
      </c>
      <c r="X218" s="164">
        <v>1959342168.66625</v>
      </c>
      <c r="Y218" s="164">
        <v>1969526165.9449201</v>
      </c>
      <c r="Z218" s="164">
        <v>1981614964.5474899</v>
      </c>
      <c r="AA218" s="164">
        <v>1981614964.5474899</v>
      </c>
      <c r="AB218" s="164">
        <v>1991898029.47736</v>
      </c>
      <c r="AC218" s="164">
        <v>2002213041.9178801</v>
      </c>
      <c r="AD218" s="164">
        <v>2013028280.12414</v>
      </c>
      <c r="AE218" s="164">
        <v>2023220459.4046099</v>
      </c>
      <c r="AF218" s="164">
        <v>2033431812.0991199</v>
      </c>
      <c r="AG218" s="164">
        <v>2045167491.71945</v>
      </c>
      <c r="AH218" s="164">
        <v>2055557169.6213601</v>
      </c>
      <c r="AI218" s="164">
        <v>2065959409.65576</v>
      </c>
      <c r="AJ218" s="164">
        <v>2077481026.1431501</v>
      </c>
      <c r="AK218" s="164">
        <v>2088011839.7151799</v>
      </c>
      <c r="AL218" s="164">
        <v>2098553446.4849999</v>
      </c>
      <c r="AM218" s="164">
        <v>2110640790.09847</v>
      </c>
      <c r="AN218" s="164">
        <v>2110640790.09847</v>
      </c>
    </row>
    <row r="219" spans="1:40" x14ac:dyDescent="0.2">
      <c r="A219" s="27" t="s">
        <v>946</v>
      </c>
      <c r="B219" s="164">
        <v>35825119.230769202</v>
      </c>
      <c r="C219" s="164">
        <v>41212070.769230701</v>
      </c>
      <c r="D219" s="164">
        <v>46599022.307692297</v>
      </c>
      <c r="E219" s="164">
        <v>50146945.384615399</v>
      </c>
      <c r="F219" s="164">
        <v>53694868.461538501</v>
      </c>
      <c r="G219" s="164">
        <v>57739689.230769202</v>
      </c>
      <c r="H219" s="164">
        <v>61784510</v>
      </c>
      <c r="I219" s="164">
        <v>65829330.769230798</v>
      </c>
      <c r="J219" s="164">
        <v>69874151.538461596</v>
      </c>
      <c r="K219" s="164">
        <v>73918972.307692304</v>
      </c>
      <c r="L219" s="164">
        <v>77963793.076923102</v>
      </c>
      <c r="M219" s="164">
        <v>82008613.8461539</v>
      </c>
      <c r="N219" s="164">
        <v>82008613.8461539</v>
      </c>
      <c r="O219" s="164">
        <v>82505511.538461596</v>
      </c>
      <c r="P219" s="164">
        <v>83002409.230769306</v>
      </c>
      <c r="Q219" s="164">
        <v>83499306.923077002</v>
      </c>
      <c r="R219" s="164">
        <v>83996204.615384698</v>
      </c>
      <c r="S219" s="164">
        <v>84493102.307692394</v>
      </c>
      <c r="T219" s="164">
        <v>84990000.000000104</v>
      </c>
      <c r="U219" s="164">
        <v>84990000.000000104</v>
      </c>
      <c r="V219" s="164">
        <v>84990000.000000104</v>
      </c>
      <c r="W219" s="164">
        <v>84990000.000000104</v>
      </c>
      <c r="X219" s="164">
        <v>84990000.000000104</v>
      </c>
      <c r="Y219" s="164">
        <v>84990000.000000104</v>
      </c>
      <c r="Z219" s="164">
        <v>84990000.000000104</v>
      </c>
      <c r="AA219" s="164">
        <v>84990000.000000104</v>
      </c>
      <c r="AB219" s="164">
        <v>84990000.000000104</v>
      </c>
      <c r="AC219" s="164">
        <v>84990000.000000104</v>
      </c>
      <c r="AD219" s="164">
        <v>94452997.191142797</v>
      </c>
      <c r="AE219" s="164">
        <v>104270417.459208</v>
      </c>
      <c r="AF219" s="164">
        <v>114442260.804197</v>
      </c>
      <c r="AG219" s="164">
        <v>124968527.226109</v>
      </c>
      <c r="AH219" s="164">
        <v>135849216.724944</v>
      </c>
      <c r="AI219" s="164">
        <v>147084329.30070201</v>
      </c>
      <c r="AJ219" s="164">
        <v>158673864.953383</v>
      </c>
      <c r="AK219" s="164">
        <v>170617823.68298799</v>
      </c>
      <c r="AL219" s="164">
        <v>182916205.48951501</v>
      </c>
      <c r="AM219" s="164">
        <v>195569010.37296501</v>
      </c>
      <c r="AN219" s="164">
        <v>195569010.37296501</v>
      </c>
    </row>
    <row r="220" spans="1:40" x14ac:dyDescent="0.2">
      <c r="A220" s="27" t="s">
        <v>947</v>
      </c>
      <c r="B220" s="164">
        <v>0</v>
      </c>
      <c r="C220" s="164">
        <v>0</v>
      </c>
      <c r="D220" s="164">
        <v>0</v>
      </c>
      <c r="E220" s="164">
        <v>0</v>
      </c>
      <c r="F220" s="164">
        <v>0</v>
      </c>
      <c r="G220" s="164">
        <v>0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64">
        <v>0</v>
      </c>
      <c r="N220" s="164">
        <v>0</v>
      </c>
      <c r="O220" s="164">
        <v>0</v>
      </c>
      <c r="P220" s="164">
        <v>0</v>
      </c>
      <c r="Q220" s="164">
        <v>0</v>
      </c>
      <c r="R220" s="164">
        <v>0</v>
      </c>
      <c r="S220" s="164">
        <v>0</v>
      </c>
      <c r="T220" s="164">
        <v>0</v>
      </c>
      <c r="U220" s="164">
        <v>0</v>
      </c>
      <c r="V220" s="164">
        <v>0</v>
      </c>
      <c r="W220" s="164">
        <v>0</v>
      </c>
      <c r="X220" s="164">
        <v>0</v>
      </c>
      <c r="Y220" s="164">
        <v>0</v>
      </c>
      <c r="Z220" s="164">
        <v>0</v>
      </c>
      <c r="AA220" s="164">
        <v>0</v>
      </c>
      <c r="AB220" s="164">
        <v>0</v>
      </c>
      <c r="AC220" s="164">
        <v>0</v>
      </c>
      <c r="AD220" s="164">
        <v>-9462997.1911427695</v>
      </c>
      <c r="AE220" s="164">
        <v>-19280417.4592086</v>
      </c>
      <c r="AF220" s="164">
        <v>-29452260.804197501</v>
      </c>
      <c r="AG220" s="164">
        <v>-39978527.226109497</v>
      </c>
      <c r="AH220" s="164">
        <v>-50859216.724944599</v>
      </c>
      <c r="AI220" s="164">
        <v>-62094329.300702699</v>
      </c>
      <c r="AJ220" s="164">
        <v>-73683864.953383997</v>
      </c>
      <c r="AK220" s="164">
        <v>-85627823.682988301</v>
      </c>
      <c r="AL220" s="164">
        <v>-97926205.489515707</v>
      </c>
      <c r="AM220" s="164">
        <v>-110579010.37296601</v>
      </c>
      <c r="AN220" s="164">
        <v>-110579010.37296601</v>
      </c>
    </row>
    <row r="221" spans="1:40" x14ac:dyDescent="0.2">
      <c r="A221" s="27" t="s">
        <v>948</v>
      </c>
      <c r="B221" s="164">
        <v>782667976.09098804</v>
      </c>
      <c r="C221" s="164">
        <v>793574448.29003203</v>
      </c>
      <c r="D221" s="164">
        <v>804631032.70083904</v>
      </c>
      <c r="E221" s="164">
        <v>815696778.19593596</v>
      </c>
      <c r="F221" s="164">
        <v>826797957.04121995</v>
      </c>
      <c r="G221" s="164">
        <v>838243430.29073203</v>
      </c>
      <c r="H221" s="164">
        <v>849382560.85479999</v>
      </c>
      <c r="I221" s="164">
        <v>860560148.12804997</v>
      </c>
      <c r="J221" s="164">
        <v>873118163.60692406</v>
      </c>
      <c r="K221" s="164">
        <v>885699933.09863102</v>
      </c>
      <c r="L221" s="164">
        <v>898255460.13051498</v>
      </c>
      <c r="M221" s="164">
        <v>920613186.02206397</v>
      </c>
      <c r="N221" s="164">
        <v>920613186.02206397</v>
      </c>
      <c r="O221" s="164">
        <v>936532265.21986997</v>
      </c>
      <c r="P221" s="164">
        <v>951393969.54914403</v>
      </c>
      <c r="Q221" s="164">
        <v>966387523.47000599</v>
      </c>
      <c r="R221" s="164">
        <v>981357223.72017097</v>
      </c>
      <c r="S221" s="164">
        <v>996333988.10562599</v>
      </c>
      <c r="T221" s="164">
        <v>1011665788.1796401</v>
      </c>
      <c r="U221" s="164">
        <v>1026681906.40034</v>
      </c>
      <c r="V221" s="164">
        <v>1041705722.49809</v>
      </c>
      <c r="W221" s="164">
        <v>1056773051.3812701</v>
      </c>
      <c r="X221" s="164">
        <v>1070513023.8131599</v>
      </c>
      <c r="Y221" s="164">
        <v>1084193947.6557801</v>
      </c>
      <c r="Z221" s="164">
        <v>1100849738.5118699</v>
      </c>
      <c r="AA221" s="164">
        <v>1100849738.5118699</v>
      </c>
      <c r="AB221" s="164">
        <v>1107768107.40817</v>
      </c>
      <c r="AC221" s="164">
        <v>1114692715.3046999</v>
      </c>
      <c r="AD221" s="164">
        <v>1121746375.60833</v>
      </c>
      <c r="AE221" s="164">
        <v>1128762944.73173</v>
      </c>
      <c r="AF221" s="164">
        <v>1135783133.9200499</v>
      </c>
      <c r="AG221" s="164">
        <v>1143207387.4765699</v>
      </c>
      <c r="AH221" s="164">
        <v>1150280106.4151001</v>
      </c>
      <c r="AI221" s="164">
        <v>1157356773.53601</v>
      </c>
      <c r="AJ221" s="164">
        <v>1164478596.9732699</v>
      </c>
      <c r="AK221" s="164">
        <v>1171574785.7974801</v>
      </c>
      <c r="AL221" s="164">
        <v>1178607564.36079</v>
      </c>
      <c r="AM221" s="164">
        <v>1186317196.36678</v>
      </c>
      <c r="AN221" s="164">
        <v>1186317196.36678</v>
      </c>
    </row>
    <row r="222" spans="1:40" x14ac:dyDescent="0.2">
      <c r="A222" s="27" t="s">
        <v>949</v>
      </c>
      <c r="B222" s="164">
        <v>287596220.32593101</v>
      </c>
      <c r="C222" s="164">
        <v>291603871.43387598</v>
      </c>
      <c r="D222" s="164">
        <v>295666682.208561</v>
      </c>
      <c r="E222" s="164">
        <v>299732859.28069901</v>
      </c>
      <c r="F222" s="164">
        <v>303812056.55795598</v>
      </c>
      <c r="G222" s="164">
        <v>308017766.95745498</v>
      </c>
      <c r="H222" s="164">
        <v>312110909.83004701</v>
      </c>
      <c r="I222" s="164">
        <v>316218183.85984099</v>
      </c>
      <c r="J222" s="164">
        <v>320832704.82766902</v>
      </c>
      <c r="K222" s="164">
        <v>325455954.35539198</v>
      </c>
      <c r="L222" s="164">
        <v>330069560.927881</v>
      </c>
      <c r="M222" s="164">
        <v>338285046.49509001</v>
      </c>
      <c r="N222" s="164">
        <v>338285046.49509001</v>
      </c>
      <c r="O222" s="164">
        <v>344134611.25079203</v>
      </c>
      <c r="P222" s="164">
        <v>349595637.02834803</v>
      </c>
      <c r="Q222" s="164">
        <v>355105111.75916499</v>
      </c>
      <c r="R222" s="164">
        <v>360605821.31018299</v>
      </c>
      <c r="S222" s="164">
        <v>366109126.62169099</v>
      </c>
      <c r="T222" s="164">
        <v>371742892.00724101</v>
      </c>
      <c r="U222" s="164">
        <v>377260658.13050801</v>
      </c>
      <c r="V222" s="164">
        <v>382781252.88661897</v>
      </c>
      <c r="W222" s="164">
        <v>388317836.68663001</v>
      </c>
      <c r="X222" s="164">
        <v>393366675.09513199</v>
      </c>
      <c r="Y222" s="164">
        <v>398393815.731902</v>
      </c>
      <c r="Z222" s="164">
        <v>404514089.772847</v>
      </c>
      <c r="AA222" s="164">
        <v>404514089.772847</v>
      </c>
      <c r="AB222" s="164">
        <v>407056287.49420601</v>
      </c>
      <c r="AC222" s="164">
        <v>409600777.77503699</v>
      </c>
      <c r="AD222" s="164">
        <v>412192689.16627401</v>
      </c>
      <c r="AE222" s="164">
        <v>414770971.17242199</v>
      </c>
      <c r="AF222" s="164">
        <v>417350583.39396501</v>
      </c>
      <c r="AG222" s="164">
        <v>420078671.58310902</v>
      </c>
      <c r="AH222" s="164">
        <v>422677586.18839097</v>
      </c>
      <c r="AI222" s="164">
        <v>425277951.577869</v>
      </c>
      <c r="AJ222" s="164">
        <v>427894909.93690902</v>
      </c>
      <c r="AK222" s="164">
        <v>430502448.69779599</v>
      </c>
      <c r="AL222" s="164">
        <v>433086686.963552</v>
      </c>
      <c r="AM222" s="164">
        <v>435919639.24058598</v>
      </c>
      <c r="AN222" s="164">
        <v>435919639.24058598</v>
      </c>
    </row>
    <row r="223" spans="1:40" x14ac:dyDescent="0.2">
      <c r="A223" s="27" t="s">
        <v>950</v>
      </c>
      <c r="B223" s="164">
        <v>116800907.749907</v>
      </c>
      <c r="C223" s="164">
        <v>116821445.664114</v>
      </c>
      <c r="D223" s="164">
        <v>116856876.408336</v>
      </c>
      <c r="E223" s="164">
        <v>116886671.90581299</v>
      </c>
      <c r="F223" s="164">
        <v>116914860.16260201</v>
      </c>
      <c r="G223" s="164">
        <v>116980691.37055901</v>
      </c>
      <c r="H223" s="164">
        <v>116993439.07704701</v>
      </c>
      <c r="I223" s="164">
        <v>117005287.920488</v>
      </c>
      <c r="J223" s="164">
        <v>117187339.582544</v>
      </c>
      <c r="K223" s="164">
        <v>117366164.48711701</v>
      </c>
      <c r="L223" s="164">
        <v>117535821.87593301</v>
      </c>
      <c r="M223" s="164">
        <v>118950896.723491</v>
      </c>
      <c r="N223" s="164">
        <v>118950896.723491</v>
      </c>
      <c r="O223" s="164">
        <v>119386258.595615</v>
      </c>
      <c r="P223" s="164">
        <v>121280783.04727399</v>
      </c>
      <c r="Q223" s="164">
        <v>123192115.28017201</v>
      </c>
      <c r="R223" s="164">
        <v>125100406.72034501</v>
      </c>
      <c r="S223" s="164">
        <v>127009598.67480201</v>
      </c>
      <c r="T223" s="164">
        <v>128964049.489097</v>
      </c>
      <c r="U223" s="164">
        <v>130878258.14968</v>
      </c>
      <c r="V223" s="164">
        <v>132793448.112001</v>
      </c>
      <c r="W223" s="164">
        <v>134714184.950652</v>
      </c>
      <c r="X223" s="164">
        <v>136465714.46305501</v>
      </c>
      <c r="Y223" s="164">
        <v>138209716.64254099</v>
      </c>
      <c r="Z223" s="164">
        <v>140332945.737901</v>
      </c>
      <c r="AA223" s="164">
        <v>140332945.737901</v>
      </c>
      <c r="AB223" s="164">
        <v>141214878.169691</v>
      </c>
      <c r="AC223" s="164">
        <v>142097605.930078</v>
      </c>
      <c r="AD223" s="164">
        <v>142996784.89521199</v>
      </c>
      <c r="AE223" s="164">
        <v>143891235.590536</v>
      </c>
      <c r="AF223" s="164">
        <v>144786147.76062599</v>
      </c>
      <c r="AG223" s="164">
        <v>145732568.81614599</v>
      </c>
      <c r="AH223" s="164">
        <v>146634177.317559</v>
      </c>
      <c r="AI223" s="164">
        <v>147536289.12114301</v>
      </c>
      <c r="AJ223" s="164">
        <v>148444157.31333399</v>
      </c>
      <c r="AK223" s="164">
        <v>149348757.68373501</v>
      </c>
      <c r="AL223" s="164">
        <v>150245274.70870599</v>
      </c>
      <c r="AM223" s="164">
        <v>151228074.93303001</v>
      </c>
      <c r="AN223" s="164">
        <v>151228074.93303001</v>
      </c>
    </row>
    <row r="224" spans="1:40" x14ac:dyDescent="0.2">
      <c r="A224" s="27" t="s">
        <v>1253</v>
      </c>
      <c r="B224" s="164">
        <v>1187065104.16682</v>
      </c>
      <c r="C224" s="164">
        <v>1201999765.38802</v>
      </c>
      <c r="D224" s="164">
        <v>1217154591.3177299</v>
      </c>
      <c r="E224" s="164">
        <v>1232316309.3824401</v>
      </c>
      <c r="F224" s="164">
        <v>1247524873.76177</v>
      </c>
      <c r="G224" s="164">
        <v>1263241888.6187401</v>
      </c>
      <c r="H224" s="164">
        <v>1278486909.7618899</v>
      </c>
      <c r="I224" s="164">
        <v>1293783619.90838</v>
      </c>
      <c r="J224" s="164">
        <v>1311138208.0171299</v>
      </c>
      <c r="K224" s="164">
        <v>1328522051.9411399</v>
      </c>
      <c r="L224" s="164">
        <v>1345860842.93433</v>
      </c>
      <c r="M224" s="164">
        <v>1377849129.2406399</v>
      </c>
      <c r="N224" s="164">
        <v>1377849129.2406399</v>
      </c>
      <c r="O224" s="164">
        <v>1400053135.0662701</v>
      </c>
      <c r="P224" s="164">
        <v>1422270389.6247599</v>
      </c>
      <c r="Q224" s="164">
        <v>1444684750.50934</v>
      </c>
      <c r="R224" s="164">
        <v>1467063451.7507</v>
      </c>
      <c r="S224" s="164">
        <v>1489452713.4021201</v>
      </c>
      <c r="T224" s="164">
        <v>1512372729.6759801</v>
      </c>
      <c r="U224" s="164">
        <v>1534820822.6805201</v>
      </c>
      <c r="V224" s="164">
        <v>1557280423.4967101</v>
      </c>
      <c r="W224" s="164">
        <v>1579805073.0185599</v>
      </c>
      <c r="X224" s="164">
        <v>1600345413.37135</v>
      </c>
      <c r="Y224" s="164">
        <v>1620797480.03023</v>
      </c>
      <c r="Z224" s="164">
        <v>1645696774.0226099</v>
      </c>
      <c r="AA224" s="164">
        <v>1645696774.0226099</v>
      </c>
      <c r="AB224" s="164">
        <v>1656039273.0720699</v>
      </c>
      <c r="AC224" s="164">
        <v>1666391099.00982</v>
      </c>
      <c r="AD224" s="164">
        <v>1676935849.6698201</v>
      </c>
      <c r="AE224" s="164">
        <v>1687425151.4946799</v>
      </c>
      <c r="AF224" s="164">
        <v>1697919865.07464</v>
      </c>
      <c r="AG224" s="164">
        <v>1709018627.8758199</v>
      </c>
      <c r="AH224" s="164">
        <v>1719591869.9210501</v>
      </c>
      <c r="AI224" s="164">
        <v>1730171014.2350199</v>
      </c>
      <c r="AJ224" s="164">
        <v>1740817664.22351</v>
      </c>
      <c r="AK224" s="164">
        <v>1751425992.1790099</v>
      </c>
      <c r="AL224" s="164">
        <v>1761939526.03304</v>
      </c>
      <c r="AM224" s="164">
        <v>1773464910.5404</v>
      </c>
      <c r="AN224" s="164">
        <v>1773464910.5404</v>
      </c>
    </row>
    <row r="225" spans="1:40" x14ac:dyDescent="0.2">
      <c r="A225" s="27" t="s">
        <v>952</v>
      </c>
      <c r="B225" s="164">
        <v>1014214804.8033201</v>
      </c>
      <c r="C225" s="164">
        <v>1024500164.98506</v>
      </c>
      <c r="D225" s="164">
        <v>1034963413.54129</v>
      </c>
      <c r="E225" s="164">
        <v>1045441592.54009</v>
      </c>
      <c r="F225" s="164">
        <v>1055971982.2903399</v>
      </c>
      <c r="G225" s="164">
        <v>1066941365.34698</v>
      </c>
      <c r="H225" s="164">
        <v>1077495957.44946</v>
      </c>
      <c r="I225" s="164">
        <v>1088090414.6391599</v>
      </c>
      <c r="J225" s="164">
        <v>1100373540.3239</v>
      </c>
      <c r="K225" s="164">
        <v>1112668810.26436</v>
      </c>
      <c r="L225" s="164">
        <v>1124947212.5747299</v>
      </c>
      <c r="M225" s="164">
        <v>1149294651.2044001</v>
      </c>
      <c r="N225" s="164">
        <v>1149294651.2044001</v>
      </c>
      <c r="O225" s="164">
        <v>1165499807.7402501</v>
      </c>
      <c r="P225" s="164">
        <v>1182958016.6143401</v>
      </c>
      <c r="Q225" s="164">
        <v>1200565172.77934</v>
      </c>
      <c r="R225" s="164">
        <v>1218143978.1831501</v>
      </c>
      <c r="S225" s="164">
        <v>1235737784.80091</v>
      </c>
      <c r="T225" s="164">
        <v>1253786763.9572001</v>
      </c>
      <c r="U225" s="164">
        <v>1271424827.2467</v>
      </c>
      <c r="V225" s="164">
        <v>1289062500.9138999</v>
      </c>
      <c r="W225" s="164">
        <v>1306741140.05281</v>
      </c>
      <c r="X225" s="164">
        <v>1322764930.93924</v>
      </c>
      <c r="Y225" s="164">
        <v>1338727659.2508299</v>
      </c>
      <c r="Z225" s="164">
        <v>1358042777.49862</v>
      </c>
      <c r="AA225" s="164">
        <v>1358042777.49862</v>
      </c>
      <c r="AB225" s="164">
        <v>1365340045.7203701</v>
      </c>
      <c r="AC225" s="164">
        <v>1372657843.3296101</v>
      </c>
      <c r="AD225" s="164">
        <v>1380123051.03528</v>
      </c>
      <c r="AE225" s="164">
        <v>1387545765.7161701</v>
      </c>
      <c r="AF225" s="164">
        <v>1394982185.50404</v>
      </c>
      <c r="AG225" s="164">
        <v>1402940809.3599801</v>
      </c>
      <c r="AH225" s="164">
        <v>1410442567.7102499</v>
      </c>
      <c r="AI225" s="164">
        <v>1417940754.1154799</v>
      </c>
      <c r="AJ225" s="164">
        <v>1425483743.1515</v>
      </c>
      <c r="AK225" s="164">
        <v>1432974221.6863501</v>
      </c>
      <c r="AL225" s="164">
        <v>1440401549.0183599</v>
      </c>
      <c r="AM225" s="164">
        <v>1448481103.46349</v>
      </c>
      <c r="AN225" s="164">
        <v>1448481103.46349</v>
      </c>
    </row>
    <row r="226" spans="1:40" x14ac:dyDescent="0.2">
      <c r="A226" s="27" t="s">
        <v>953</v>
      </c>
      <c r="B226" s="164">
        <v>436428528.20618999</v>
      </c>
      <c r="C226" s="164">
        <v>442605729.595047</v>
      </c>
      <c r="D226" s="164">
        <v>448866019.43950701</v>
      </c>
      <c r="E226" s="164">
        <v>455138848.04258299</v>
      </c>
      <c r="F226" s="164">
        <v>461440371.09886003</v>
      </c>
      <c r="G226" s="164">
        <v>467944753.39378899</v>
      </c>
      <c r="H226" s="164">
        <v>474277464.25007403</v>
      </c>
      <c r="I226" s="164">
        <v>480633242.112791</v>
      </c>
      <c r="J226" s="164">
        <v>487752715.29673398</v>
      </c>
      <c r="K226" s="164">
        <v>494883024.370942</v>
      </c>
      <c r="L226" s="164">
        <v>502010352.299164</v>
      </c>
      <c r="M226" s="164">
        <v>514563103.69791102</v>
      </c>
      <c r="N226" s="164">
        <v>514563103.69791102</v>
      </c>
      <c r="O226" s="164">
        <v>523630348.40504003</v>
      </c>
      <c r="P226" s="164">
        <v>531473891.52238798</v>
      </c>
      <c r="Q226" s="164">
        <v>539384352.98782206</v>
      </c>
      <c r="R226" s="164">
        <v>547282077.15475202</v>
      </c>
      <c r="S226" s="164">
        <v>555186540.99751103</v>
      </c>
      <c r="T226" s="164">
        <v>563295502.64743996</v>
      </c>
      <c r="U226" s="164">
        <v>571219849.92243397</v>
      </c>
      <c r="V226" s="164">
        <v>579144022.14972401</v>
      </c>
      <c r="W226" s="164">
        <v>587086599.15416396</v>
      </c>
      <c r="X226" s="164">
        <v>594285693.61038303</v>
      </c>
      <c r="Y226" s="164">
        <v>601457354.15617299</v>
      </c>
      <c r="Z226" s="164">
        <v>610135160.90517795</v>
      </c>
      <c r="AA226" s="164">
        <v>610135160.90517795</v>
      </c>
      <c r="AB226" s="164">
        <v>613413643.729442</v>
      </c>
      <c r="AC226" s="164">
        <v>616701349.90171194</v>
      </c>
      <c r="AD226" s="164">
        <v>620055283.79846299</v>
      </c>
      <c r="AE226" s="164">
        <v>623390126.62610602</v>
      </c>
      <c r="AF226" s="164">
        <v>626731126.82065797</v>
      </c>
      <c r="AG226" s="164">
        <v>630306740.43709195</v>
      </c>
      <c r="AH226" s="164">
        <v>633677095.637941</v>
      </c>
      <c r="AI226" s="164">
        <v>637045846.05188596</v>
      </c>
      <c r="AJ226" s="164">
        <v>640434725.18400705</v>
      </c>
      <c r="AK226" s="164">
        <v>643800012.64169395</v>
      </c>
      <c r="AL226" s="164">
        <v>647136927.81984401</v>
      </c>
      <c r="AM226" s="164">
        <v>650766872.570557</v>
      </c>
      <c r="AN226" s="164">
        <v>650766872.570557</v>
      </c>
    </row>
    <row r="227" spans="1:40" x14ac:dyDescent="0.2">
      <c r="A227" s="27" t="s">
        <v>954</v>
      </c>
      <c r="B227" s="164">
        <v>3226722.6364297098</v>
      </c>
      <c r="C227" s="164">
        <v>3226722.6364297098</v>
      </c>
      <c r="D227" s="164">
        <v>3226722.6364297098</v>
      </c>
      <c r="E227" s="164">
        <v>3226722.6364297098</v>
      </c>
      <c r="F227" s="164">
        <v>3226722.6364297098</v>
      </c>
      <c r="G227" s="164">
        <v>3226722.6364297098</v>
      </c>
      <c r="H227" s="164">
        <v>3226722.6364297098</v>
      </c>
      <c r="I227" s="164">
        <v>3226722.6364297098</v>
      </c>
      <c r="J227" s="164">
        <v>3226722.6364297098</v>
      </c>
      <c r="K227" s="164">
        <v>3226722.6364297098</v>
      </c>
      <c r="L227" s="164">
        <v>3226722.6364297098</v>
      </c>
      <c r="M227" s="164">
        <v>3226722.6364297098</v>
      </c>
      <c r="N227" s="164">
        <v>3226722.6364297098</v>
      </c>
      <c r="O227" s="164">
        <v>3226722.6364297098</v>
      </c>
      <c r="P227" s="164">
        <v>3226722.6364297098</v>
      </c>
      <c r="Q227" s="164">
        <v>3226722.6364297098</v>
      </c>
      <c r="R227" s="164">
        <v>3226722.6364297098</v>
      </c>
      <c r="S227" s="164">
        <v>3226722.6364297098</v>
      </c>
      <c r="T227" s="164">
        <v>3226722.6364297098</v>
      </c>
      <c r="U227" s="164">
        <v>3226722.6364297098</v>
      </c>
      <c r="V227" s="164">
        <v>3226722.6364297098</v>
      </c>
      <c r="W227" s="164">
        <v>3226722.6364297098</v>
      </c>
      <c r="X227" s="164">
        <v>3226722.6364297098</v>
      </c>
      <c r="Y227" s="164">
        <v>3226722.6364297098</v>
      </c>
      <c r="Z227" s="164">
        <v>3226722.6364297098</v>
      </c>
      <c r="AA227" s="164">
        <v>3226722.6364297098</v>
      </c>
      <c r="AB227" s="164">
        <v>3226722.6364297098</v>
      </c>
      <c r="AC227" s="164">
        <v>3226722.6364297098</v>
      </c>
      <c r="AD227" s="164">
        <v>3226722.6364297098</v>
      </c>
      <c r="AE227" s="164">
        <v>3226722.6364297098</v>
      </c>
      <c r="AF227" s="164">
        <v>3226722.6364297098</v>
      </c>
      <c r="AG227" s="164">
        <v>3226722.6364297098</v>
      </c>
      <c r="AH227" s="164">
        <v>3226722.6364297098</v>
      </c>
      <c r="AI227" s="164">
        <v>3226722.6364297098</v>
      </c>
      <c r="AJ227" s="164">
        <v>3226722.6364297098</v>
      </c>
      <c r="AK227" s="164">
        <v>3226722.6364297098</v>
      </c>
      <c r="AL227" s="164">
        <v>3226722.6364297098</v>
      </c>
      <c r="AM227" s="164">
        <v>3226722.6364297098</v>
      </c>
      <c r="AN227" s="164">
        <v>3226722.6364297098</v>
      </c>
    </row>
    <row r="228" spans="1:40" x14ac:dyDescent="0.2">
      <c r="A228" s="27" t="s">
        <v>1254</v>
      </c>
      <c r="B228" s="164">
        <v>1453870055.6459401</v>
      </c>
      <c r="C228" s="164">
        <v>1470332617.2165301</v>
      </c>
      <c r="D228" s="164">
        <v>1487056155.6172299</v>
      </c>
      <c r="E228" s="164">
        <v>1503807163.2191</v>
      </c>
      <c r="F228" s="164">
        <v>1520639076.02563</v>
      </c>
      <c r="G228" s="164">
        <v>1538112841.3771999</v>
      </c>
      <c r="H228" s="164">
        <v>1555000144.3359699</v>
      </c>
      <c r="I228" s="164">
        <v>1571950379.3883801</v>
      </c>
      <c r="J228" s="164">
        <v>1591352978.2570601</v>
      </c>
      <c r="K228" s="164">
        <v>1610778557.2717299</v>
      </c>
      <c r="L228" s="164">
        <v>1630184287.51033</v>
      </c>
      <c r="M228" s="164">
        <v>1667084477.5387399</v>
      </c>
      <c r="N228" s="164">
        <v>1667084477.5387399</v>
      </c>
      <c r="O228" s="164">
        <v>1692356878.7817199</v>
      </c>
      <c r="P228" s="164">
        <v>1717658630.77316</v>
      </c>
      <c r="Q228" s="164">
        <v>1743176248.4036</v>
      </c>
      <c r="R228" s="164">
        <v>1768652777.97434</v>
      </c>
      <c r="S228" s="164">
        <v>1794151048.43485</v>
      </c>
      <c r="T228" s="164">
        <v>1820308989.24107</v>
      </c>
      <c r="U228" s="164">
        <v>1845871399.8055699</v>
      </c>
      <c r="V228" s="164">
        <v>1871433245.7000501</v>
      </c>
      <c r="W228" s="164">
        <v>1897054461.84341</v>
      </c>
      <c r="X228" s="164">
        <v>1920277347.1860499</v>
      </c>
      <c r="Y228" s="164">
        <v>1943411736.0434401</v>
      </c>
      <c r="Z228" s="164">
        <v>1971404661.04023</v>
      </c>
      <c r="AA228" s="164">
        <v>1971404661.04023</v>
      </c>
      <c r="AB228" s="164">
        <v>1981980412.0862401</v>
      </c>
      <c r="AC228" s="164">
        <v>1992585915.8677599</v>
      </c>
      <c r="AD228" s="164">
        <v>2003405057.47018</v>
      </c>
      <c r="AE228" s="164">
        <v>2014162614.9786999</v>
      </c>
      <c r="AF228" s="164">
        <v>2024940034.9611299</v>
      </c>
      <c r="AG228" s="164">
        <v>2036474272.4335001</v>
      </c>
      <c r="AH228" s="164">
        <v>2047346385.9846201</v>
      </c>
      <c r="AI228" s="164">
        <v>2058213322.8038001</v>
      </c>
      <c r="AJ228" s="164">
        <v>2069145190.97193</v>
      </c>
      <c r="AK228" s="164">
        <v>2080000956.9644699</v>
      </c>
      <c r="AL228" s="164">
        <v>2090765199.4746301</v>
      </c>
      <c r="AM228" s="164">
        <v>2102474698.67048</v>
      </c>
      <c r="AN228" s="164">
        <v>2102474698.67048</v>
      </c>
    </row>
    <row r="229" spans="1:40" x14ac:dyDescent="0.2">
      <c r="A229" s="27" t="s">
        <v>956</v>
      </c>
      <c r="B229" s="164">
        <v>529361809.99018103</v>
      </c>
      <c r="C229" s="164">
        <v>530911917.62616998</v>
      </c>
      <c r="D229" s="164">
        <v>532511304.21789098</v>
      </c>
      <c r="E229" s="164">
        <v>534114653.37255698</v>
      </c>
      <c r="F229" s="164">
        <v>535743338.47557098</v>
      </c>
      <c r="G229" s="164">
        <v>537603740.86356902</v>
      </c>
      <c r="H229" s="164">
        <v>539244688.32681</v>
      </c>
      <c r="I229" s="164">
        <v>540906192.38858998</v>
      </c>
      <c r="J229" s="164">
        <v>542607323.74908197</v>
      </c>
      <c r="K229" s="164">
        <v>544313468.429528</v>
      </c>
      <c r="L229" s="164">
        <v>546039195.67738795</v>
      </c>
      <c r="M229" s="164">
        <v>548008508.66204</v>
      </c>
      <c r="N229" s="164">
        <v>548008508.66204</v>
      </c>
      <c r="O229" s="164">
        <v>549780368.58663499</v>
      </c>
      <c r="P229" s="164">
        <v>551563444.72212696</v>
      </c>
      <c r="Q229" s="164">
        <v>553382642.52464795</v>
      </c>
      <c r="R229" s="164">
        <v>555188337.80645704</v>
      </c>
      <c r="S229" s="164">
        <v>557003223.30093002</v>
      </c>
      <c r="T229" s="164">
        <v>559061536.14300799</v>
      </c>
      <c r="U229" s="164">
        <v>560903436.58442199</v>
      </c>
      <c r="V229" s="164">
        <v>562746441.31179202</v>
      </c>
      <c r="W229" s="164">
        <v>564613390.70466304</v>
      </c>
      <c r="X229" s="164">
        <v>566460856.76270795</v>
      </c>
      <c r="Y229" s="164">
        <v>568307932.67001796</v>
      </c>
      <c r="Z229" s="164">
        <v>570398339.75322795</v>
      </c>
      <c r="AA229" s="164">
        <v>570398339.75322795</v>
      </c>
      <c r="AB229" s="164">
        <v>572282064.60383797</v>
      </c>
      <c r="AC229" s="164">
        <v>574178188.70594394</v>
      </c>
      <c r="AD229" s="164">
        <v>576112760.86246395</v>
      </c>
      <c r="AE229" s="164">
        <v>578027932.82682502</v>
      </c>
      <c r="AF229" s="164">
        <v>579953300.97451401</v>
      </c>
      <c r="AG229" s="164">
        <v>582159251.57477796</v>
      </c>
      <c r="AH229" s="164">
        <v>584125849.55692506</v>
      </c>
      <c r="AI229" s="164">
        <v>586093955.55434</v>
      </c>
      <c r="AJ229" s="164">
        <v>588090224.955356</v>
      </c>
      <c r="AK229" s="164">
        <v>590063296.00091505</v>
      </c>
      <c r="AL229" s="164">
        <v>592036075.84640396</v>
      </c>
      <c r="AM229" s="164">
        <v>594291621.47149706</v>
      </c>
      <c r="AN229" s="164">
        <v>594291621.47149706</v>
      </c>
    </row>
    <row r="230" spans="1:40" x14ac:dyDescent="0.2">
      <c r="A230" s="27" t="s">
        <v>957</v>
      </c>
      <c r="B230" s="164">
        <v>0</v>
      </c>
      <c r="C230" s="164">
        <v>0</v>
      </c>
      <c r="D230" s="164">
        <v>0</v>
      </c>
      <c r="E230" s="164">
        <v>0</v>
      </c>
      <c r="F230" s="164">
        <v>0</v>
      </c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4">
        <v>0</v>
      </c>
      <c r="R230" s="164">
        <v>0</v>
      </c>
      <c r="S230" s="164">
        <v>0</v>
      </c>
      <c r="T230" s="164">
        <v>0</v>
      </c>
      <c r="U230" s="164">
        <v>0</v>
      </c>
      <c r="V230" s="164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  <c r="AC230" s="164">
        <v>0</v>
      </c>
      <c r="AD230" s="164">
        <v>0</v>
      </c>
      <c r="AE230" s="164">
        <v>0</v>
      </c>
      <c r="AF230" s="164">
        <v>0</v>
      </c>
      <c r="AG230" s="164">
        <v>0</v>
      </c>
      <c r="AH230" s="164">
        <v>0</v>
      </c>
      <c r="AI230" s="164">
        <v>0</v>
      </c>
      <c r="AJ230" s="164">
        <v>0</v>
      </c>
      <c r="AK230" s="164">
        <v>0</v>
      </c>
      <c r="AL230" s="164">
        <v>0</v>
      </c>
      <c r="AM230" s="164">
        <v>0</v>
      </c>
      <c r="AN230" s="164">
        <v>0</v>
      </c>
    </row>
    <row r="231" spans="1:40" x14ac:dyDescent="0.2">
      <c r="A231" s="27" t="s">
        <v>958</v>
      </c>
      <c r="B231" s="164">
        <v>529361809.99018103</v>
      </c>
      <c r="C231" s="164">
        <v>530911917.62616998</v>
      </c>
      <c r="D231" s="164">
        <v>532511304.21789098</v>
      </c>
      <c r="E231" s="164">
        <v>534114653.37255698</v>
      </c>
      <c r="F231" s="164">
        <v>535743338.47557098</v>
      </c>
      <c r="G231" s="164">
        <v>537603740.86356902</v>
      </c>
      <c r="H231" s="164">
        <v>539244688.32681</v>
      </c>
      <c r="I231" s="164">
        <v>540906192.38858998</v>
      </c>
      <c r="J231" s="164">
        <v>542607323.74908197</v>
      </c>
      <c r="K231" s="164">
        <v>544313468.429528</v>
      </c>
      <c r="L231" s="164">
        <v>546039195.67738795</v>
      </c>
      <c r="M231" s="164">
        <v>548008508.66204</v>
      </c>
      <c r="N231" s="164">
        <v>548008508.66204</v>
      </c>
      <c r="O231" s="164">
        <v>549780368.58663499</v>
      </c>
      <c r="P231" s="164">
        <v>551563444.72212696</v>
      </c>
      <c r="Q231" s="164">
        <v>553382642.52464795</v>
      </c>
      <c r="R231" s="164">
        <v>555188337.80645704</v>
      </c>
      <c r="S231" s="164">
        <v>557003223.30093002</v>
      </c>
      <c r="T231" s="164">
        <v>559061536.14300799</v>
      </c>
      <c r="U231" s="164">
        <v>560903436.58442199</v>
      </c>
      <c r="V231" s="164">
        <v>562746441.31179202</v>
      </c>
      <c r="W231" s="164">
        <v>564613390.70466304</v>
      </c>
      <c r="X231" s="164">
        <v>566460856.76270795</v>
      </c>
      <c r="Y231" s="164">
        <v>568307932.67001796</v>
      </c>
      <c r="Z231" s="164">
        <v>570398339.75322795</v>
      </c>
      <c r="AA231" s="164">
        <v>570398339.75322795</v>
      </c>
      <c r="AB231" s="164">
        <v>572282064.60383797</v>
      </c>
      <c r="AC231" s="164">
        <v>574178188.70594394</v>
      </c>
      <c r="AD231" s="164">
        <v>576112760.86246395</v>
      </c>
      <c r="AE231" s="164">
        <v>578027932.82682502</v>
      </c>
      <c r="AF231" s="164">
        <v>579953300.97451401</v>
      </c>
      <c r="AG231" s="164">
        <v>582159251.57477796</v>
      </c>
      <c r="AH231" s="164">
        <v>584125849.55692506</v>
      </c>
      <c r="AI231" s="164">
        <v>586093955.55434</v>
      </c>
      <c r="AJ231" s="164">
        <v>588090224.955356</v>
      </c>
      <c r="AK231" s="164">
        <v>590063296.00091505</v>
      </c>
      <c r="AL231" s="164">
        <v>592036075.84640396</v>
      </c>
      <c r="AM231" s="164">
        <v>594291621.47149706</v>
      </c>
      <c r="AN231" s="164">
        <v>594291621.47149706</v>
      </c>
    </row>
    <row r="232" spans="1:40" x14ac:dyDescent="0.2">
      <c r="A232" s="27" t="s">
        <v>959</v>
      </c>
      <c r="B232" s="164">
        <v>922126462.098701</v>
      </c>
      <c r="C232" s="164">
        <v>922928087.175735</v>
      </c>
      <c r="D232" s="164">
        <v>923818871.20319605</v>
      </c>
      <c r="E232" s="164">
        <v>924711004.561782</v>
      </c>
      <c r="F232" s="164">
        <v>925646173.61888194</v>
      </c>
      <c r="G232" s="164">
        <v>927016570.44447696</v>
      </c>
      <c r="H232" s="164">
        <v>927950101.61421895</v>
      </c>
      <c r="I232" s="164">
        <v>928917896.54406905</v>
      </c>
      <c r="J232" s="164">
        <v>929956421.37894297</v>
      </c>
      <c r="K232" s="164">
        <v>930999171.72276795</v>
      </c>
      <c r="L232" s="164">
        <v>932074971.27402604</v>
      </c>
      <c r="M232" s="164">
        <v>933614461.31436396</v>
      </c>
      <c r="N232" s="164">
        <v>933614461.31436396</v>
      </c>
      <c r="O232" s="164">
        <v>934760669.98835397</v>
      </c>
      <c r="P232" s="164">
        <v>938156389.849352</v>
      </c>
      <c r="Q232" s="164">
        <v>941620803.454126</v>
      </c>
      <c r="R232" s="164">
        <v>945059538.79964602</v>
      </c>
      <c r="S232" s="164">
        <v>948515751.42783296</v>
      </c>
      <c r="T232" s="164">
        <v>952434857.78911805</v>
      </c>
      <c r="U232" s="164">
        <v>955942170.63562095</v>
      </c>
      <c r="V232" s="164">
        <v>959451543.09915304</v>
      </c>
      <c r="W232" s="164">
        <v>963006411.50472295</v>
      </c>
      <c r="X232" s="164">
        <v>966524187.34920299</v>
      </c>
      <c r="Y232" s="164">
        <v>970041180.78946602</v>
      </c>
      <c r="Z232" s="164">
        <v>974028830.01279902</v>
      </c>
      <c r="AA232" s="164">
        <v>974028830.01279902</v>
      </c>
      <c r="AB232" s="164">
        <v>977619078.85776806</v>
      </c>
      <c r="AC232" s="164">
        <v>981232907.72590899</v>
      </c>
      <c r="AD232" s="164">
        <v>984919854.51019704</v>
      </c>
      <c r="AE232" s="164">
        <v>988569907.23540699</v>
      </c>
      <c r="AF232" s="164">
        <v>992239350.33351099</v>
      </c>
      <c r="AG232" s="164">
        <v>996442370.55990899</v>
      </c>
      <c r="AH232" s="164">
        <v>1000190245.99295</v>
      </c>
      <c r="AI232" s="164">
        <v>1003940989.21542</v>
      </c>
      <c r="AJ232" s="164">
        <v>1007745291.68443</v>
      </c>
      <c r="AK232" s="164">
        <v>1011505476.99827</v>
      </c>
      <c r="AL232" s="164">
        <v>1015265108.4718699</v>
      </c>
      <c r="AM232" s="164">
        <v>1019600027.37098</v>
      </c>
      <c r="AN232" s="164">
        <v>1019600027.37098</v>
      </c>
    </row>
    <row r="233" spans="1:40" x14ac:dyDescent="0.2">
      <c r="A233" s="27" t="s">
        <v>960</v>
      </c>
      <c r="B233" s="164">
        <v>499966262.40451801</v>
      </c>
      <c r="C233" s="164">
        <v>503843831.85323</v>
      </c>
      <c r="D233" s="164">
        <v>507780997.21574199</v>
      </c>
      <c r="E233" s="164">
        <v>511728774.899225</v>
      </c>
      <c r="F233" s="164">
        <v>515709996.77964097</v>
      </c>
      <c r="G233" s="164">
        <v>519955831.17163599</v>
      </c>
      <c r="H233" s="164">
        <v>523976143.28159899</v>
      </c>
      <c r="I233" s="164">
        <v>528024308.562962</v>
      </c>
      <c r="J233" s="164">
        <v>532121428.16933</v>
      </c>
      <c r="K233" s="164">
        <v>536229519.86321098</v>
      </c>
      <c r="L233" s="164">
        <v>540363739.04702604</v>
      </c>
      <c r="M233" s="164">
        <v>544776459.82773101</v>
      </c>
      <c r="N233" s="164">
        <v>544776459.82773101</v>
      </c>
      <c r="O233" s="164">
        <v>548986425.23125505</v>
      </c>
      <c r="P233" s="164">
        <v>550980736.89565098</v>
      </c>
      <c r="Q233" s="164">
        <v>553015392.50480402</v>
      </c>
      <c r="R233" s="164">
        <v>555034967.23153806</v>
      </c>
      <c r="S233" s="164">
        <v>557064806.39412403</v>
      </c>
      <c r="T233" s="164">
        <v>559366503.78091097</v>
      </c>
      <c r="U233" s="164">
        <v>561426354.18282497</v>
      </c>
      <c r="V233" s="164">
        <v>563487414.20108998</v>
      </c>
      <c r="W233" s="164">
        <v>565575194.05832899</v>
      </c>
      <c r="X233" s="164">
        <v>567641189.39556396</v>
      </c>
      <c r="Y233" s="164">
        <v>569706725.225559</v>
      </c>
      <c r="Z233" s="164">
        <v>572048677.94402504</v>
      </c>
      <c r="AA233" s="164">
        <v>572048677.94402504</v>
      </c>
      <c r="AB233" s="164">
        <v>574157236.789482</v>
      </c>
      <c r="AC233" s="164">
        <v>576279644.21997797</v>
      </c>
      <c r="AD233" s="164">
        <v>578444993.91868699</v>
      </c>
      <c r="AE233" s="164">
        <v>580588675.67793703</v>
      </c>
      <c r="AF233" s="164">
        <v>582743745.43396604</v>
      </c>
      <c r="AG233" s="164">
        <v>585212185.88439095</v>
      </c>
      <c r="AH233" s="164">
        <v>587413319.07522798</v>
      </c>
      <c r="AI233" s="164">
        <v>589616136.52334297</v>
      </c>
      <c r="AJ233" s="164">
        <v>591850409.40197206</v>
      </c>
      <c r="AK233" s="164">
        <v>594058772.205338</v>
      </c>
      <c r="AL233" s="164">
        <v>596266809.73744905</v>
      </c>
      <c r="AM233" s="164">
        <v>598812714.48772395</v>
      </c>
      <c r="AN233" s="164">
        <v>598812714.48772395</v>
      </c>
    </row>
    <row r="234" spans="1:40" x14ac:dyDescent="0.2">
      <c r="A234" s="27" t="s">
        <v>1255</v>
      </c>
      <c r="B234" s="164">
        <v>1422092724.5032101</v>
      </c>
      <c r="C234" s="164">
        <v>1426771919.02896</v>
      </c>
      <c r="D234" s="164">
        <v>1431599868.4189301</v>
      </c>
      <c r="E234" s="164">
        <v>1436439779.461</v>
      </c>
      <c r="F234" s="164">
        <v>1441356170.39852</v>
      </c>
      <c r="G234" s="164">
        <v>1446972401.6161101</v>
      </c>
      <c r="H234" s="164">
        <v>1451926244.8958099</v>
      </c>
      <c r="I234" s="164">
        <v>1456942205.1070299</v>
      </c>
      <c r="J234" s="164">
        <v>1462077849.54827</v>
      </c>
      <c r="K234" s="164">
        <v>1467228691.5859799</v>
      </c>
      <c r="L234" s="164">
        <v>1472438710.3210499</v>
      </c>
      <c r="M234" s="164">
        <v>1478390921.1420901</v>
      </c>
      <c r="N234" s="164">
        <v>1478390921.1420901</v>
      </c>
      <c r="O234" s="164">
        <v>1483747095.21961</v>
      </c>
      <c r="P234" s="164">
        <v>1489137126.7449999</v>
      </c>
      <c r="Q234" s="164">
        <v>1494636195.95893</v>
      </c>
      <c r="R234" s="164">
        <v>1500094506.0311799</v>
      </c>
      <c r="S234" s="164">
        <v>1505580557.82195</v>
      </c>
      <c r="T234" s="164">
        <v>1511801361.57002</v>
      </c>
      <c r="U234" s="164">
        <v>1517368524.81844</v>
      </c>
      <c r="V234" s="164">
        <v>1522938957.30024</v>
      </c>
      <c r="W234" s="164">
        <v>1528581605.56305</v>
      </c>
      <c r="X234" s="164">
        <v>1534165376.74476</v>
      </c>
      <c r="Y234" s="164">
        <v>1539747906.0150199</v>
      </c>
      <c r="Z234" s="164">
        <v>1546077507.95682</v>
      </c>
      <c r="AA234" s="164">
        <v>1546077507.95682</v>
      </c>
      <c r="AB234" s="164">
        <v>1551776315.6472499</v>
      </c>
      <c r="AC234" s="164">
        <v>1557512551.9458799</v>
      </c>
      <c r="AD234" s="164">
        <v>1563364848.42888</v>
      </c>
      <c r="AE234" s="164">
        <v>1569158582.9133401</v>
      </c>
      <c r="AF234" s="164">
        <v>1574983095.7674699</v>
      </c>
      <c r="AG234" s="164">
        <v>1581654556.4442999</v>
      </c>
      <c r="AH234" s="164">
        <v>1587603565.0681801</v>
      </c>
      <c r="AI234" s="164">
        <v>1593557125.73876</v>
      </c>
      <c r="AJ234" s="164">
        <v>1599595701.08641</v>
      </c>
      <c r="AK234" s="164">
        <v>1605564249.2036099</v>
      </c>
      <c r="AL234" s="164">
        <v>1611531918.2093201</v>
      </c>
      <c r="AM234" s="164">
        <v>1618412741.8587101</v>
      </c>
      <c r="AN234" s="164">
        <v>1618412741.8587101</v>
      </c>
    </row>
    <row r="235" spans="1:40" x14ac:dyDescent="0.2">
      <c r="A235" s="27" t="s">
        <v>962</v>
      </c>
      <c r="B235" s="164">
        <v>1195252316.04913</v>
      </c>
      <c r="C235" s="164">
        <v>1209475131.8348501</v>
      </c>
      <c r="D235" s="164">
        <v>1223920719.7918401</v>
      </c>
      <c r="E235" s="164">
        <v>1238389882.9074099</v>
      </c>
      <c r="F235" s="164">
        <v>1252927062.1438</v>
      </c>
      <c r="G235" s="164">
        <v>1268004243.6076</v>
      </c>
      <c r="H235" s="164">
        <v>1282592713.84389</v>
      </c>
      <c r="I235" s="164">
        <v>1297234603.47313</v>
      </c>
      <c r="J235" s="164">
        <v>1314014455.80514</v>
      </c>
      <c r="K235" s="164">
        <v>1330814455.4285901</v>
      </c>
      <c r="L235" s="164">
        <v>1347595688.8670599</v>
      </c>
      <c r="M235" s="164">
        <v>1379693116.733</v>
      </c>
      <c r="N235" s="164">
        <v>1379693116.733</v>
      </c>
      <c r="O235" s="164">
        <v>1401649040.8877499</v>
      </c>
      <c r="P235" s="164">
        <v>1423629429.5585101</v>
      </c>
      <c r="Q235" s="164">
        <v>1445794565.2392499</v>
      </c>
      <c r="R235" s="164">
        <v>1467925224.7305801</v>
      </c>
      <c r="S235" s="164">
        <v>1490073914.10497</v>
      </c>
      <c r="T235" s="164">
        <v>1512773348.1819999</v>
      </c>
      <c r="U235" s="164">
        <v>1534971639.73421</v>
      </c>
      <c r="V235" s="164">
        <v>1557168722.2098899</v>
      </c>
      <c r="W235" s="164">
        <v>1579414559.1827199</v>
      </c>
      <c r="X235" s="164">
        <v>1599567523.5377901</v>
      </c>
      <c r="Y235" s="164">
        <v>1619642649.35303</v>
      </c>
      <c r="Z235" s="164">
        <v>1644053483.3016901</v>
      </c>
      <c r="AA235" s="164">
        <v>1644053483.3016901</v>
      </c>
      <c r="AB235" s="164">
        <v>1653211776.3411601</v>
      </c>
      <c r="AC235" s="164">
        <v>1662394761.8313</v>
      </c>
      <c r="AD235" s="164">
        <v>1671760307.0309</v>
      </c>
      <c r="AE235" s="164">
        <v>1681074090.9690599</v>
      </c>
      <c r="AF235" s="164">
        <v>1690404159.80793</v>
      </c>
      <c r="AG235" s="164">
        <v>1700365972.2058201</v>
      </c>
      <c r="AH235" s="164">
        <v>1709774473.9123001</v>
      </c>
      <c r="AI235" s="164">
        <v>1719178298.3399501</v>
      </c>
      <c r="AJ235" s="164">
        <v>1728635896.1466899</v>
      </c>
      <c r="AK235" s="164">
        <v>1738029449.74031</v>
      </c>
      <c r="AL235" s="164">
        <v>1747343112.38873</v>
      </c>
      <c r="AM235" s="164">
        <v>1758012053.8301301</v>
      </c>
      <c r="AN235" s="164">
        <v>1758012053.8301301</v>
      </c>
    </row>
    <row r="236" spans="1:40" x14ac:dyDescent="0.2">
      <c r="A236" s="27" t="s">
        <v>963</v>
      </c>
      <c r="B236" s="164">
        <v>176436117.069139</v>
      </c>
      <c r="C236" s="164">
        <v>177890795.83132201</v>
      </c>
      <c r="D236" s="164">
        <v>179379932.86203799</v>
      </c>
      <c r="E236" s="164">
        <v>180840138.199976</v>
      </c>
      <c r="F236" s="164">
        <v>182299095.662705</v>
      </c>
      <c r="G236" s="164">
        <v>184012958.26905099</v>
      </c>
      <c r="H236" s="164">
        <v>185405344.95111901</v>
      </c>
      <c r="I236" s="164">
        <v>186791496.31973001</v>
      </c>
      <c r="J236" s="164">
        <v>188198642.14584699</v>
      </c>
      <c r="K236" s="164">
        <v>189578171.12677401</v>
      </c>
      <c r="L236" s="164">
        <v>190948001.15776899</v>
      </c>
      <c r="M236" s="164">
        <v>192589618.23655501</v>
      </c>
      <c r="N236" s="164">
        <v>192589618.23655501</v>
      </c>
      <c r="O236" s="164">
        <v>193936118.443652</v>
      </c>
      <c r="P236" s="164">
        <v>195297989.767416</v>
      </c>
      <c r="Q236" s="164">
        <v>196708716.618999</v>
      </c>
      <c r="R236" s="164">
        <v>198098810.07290801</v>
      </c>
      <c r="S236" s="164">
        <v>199497592.75268501</v>
      </c>
      <c r="T236" s="164">
        <v>201200375.17235801</v>
      </c>
      <c r="U236" s="164">
        <v>202634579.12138799</v>
      </c>
      <c r="V236" s="164">
        <v>204067743.79041401</v>
      </c>
      <c r="W236" s="164">
        <v>205532636.123265</v>
      </c>
      <c r="X236" s="164">
        <v>206968212.554409</v>
      </c>
      <c r="Y236" s="164">
        <v>208398642.82624799</v>
      </c>
      <c r="Z236" s="164">
        <v>210133293.66867799</v>
      </c>
      <c r="AA236" s="164">
        <v>210133293.66867799</v>
      </c>
      <c r="AB236" s="164">
        <v>211608366.71453601</v>
      </c>
      <c r="AC236" s="164">
        <v>213100464.03010899</v>
      </c>
      <c r="AD236" s="164">
        <v>214644639.06617099</v>
      </c>
      <c r="AE236" s="164">
        <v>216159849.47189599</v>
      </c>
      <c r="AF236" s="164">
        <v>217685057.50804201</v>
      </c>
      <c r="AG236" s="164">
        <v>219565544.841205</v>
      </c>
      <c r="AH236" s="164">
        <v>221146131.066616</v>
      </c>
      <c r="AI236" s="164">
        <v>222726180.81788799</v>
      </c>
      <c r="AJ236" s="164">
        <v>224343840.09816101</v>
      </c>
      <c r="AK236" s="164">
        <v>225926913.36760899</v>
      </c>
      <c r="AL236" s="164">
        <v>227504864.71996599</v>
      </c>
      <c r="AM236" s="164">
        <v>229441530.05089501</v>
      </c>
      <c r="AN236" s="164">
        <v>229441530.05089501</v>
      </c>
    </row>
    <row r="237" spans="1:40" x14ac:dyDescent="0.2">
      <c r="A237" s="27" t="s">
        <v>964</v>
      </c>
      <c r="B237" s="164">
        <v>500538950.50103098</v>
      </c>
      <c r="C237" s="164">
        <v>501263160.56473702</v>
      </c>
      <c r="D237" s="164">
        <v>502022180.73444599</v>
      </c>
      <c r="E237" s="164">
        <v>502815702.57075399</v>
      </c>
      <c r="F237" s="164">
        <v>503646085.47802901</v>
      </c>
      <c r="G237" s="164">
        <v>504547271.893031</v>
      </c>
      <c r="H237" s="164">
        <v>505461460.30712098</v>
      </c>
      <c r="I237" s="164">
        <v>506410779.19980001</v>
      </c>
      <c r="J237" s="164">
        <v>507394805.282803</v>
      </c>
      <c r="K237" s="164">
        <v>508413495.16781402</v>
      </c>
      <c r="L237" s="164">
        <v>509469410.03321803</v>
      </c>
      <c r="M237" s="164">
        <v>510595929.20169502</v>
      </c>
      <c r="N237" s="164">
        <v>510595929.20169502</v>
      </c>
      <c r="O237" s="164">
        <v>511740017.90927202</v>
      </c>
      <c r="P237" s="164">
        <v>512884501.37851602</v>
      </c>
      <c r="Q237" s="164">
        <v>514030903.22974598</v>
      </c>
      <c r="R237" s="164">
        <v>515178958.79163402</v>
      </c>
      <c r="S237" s="164">
        <v>516331243.18742299</v>
      </c>
      <c r="T237" s="164">
        <v>517521664.05518401</v>
      </c>
      <c r="U237" s="164">
        <v>518676467.85957301</v>
      </c>
      <c r="V237" s="164">
        <v>519833863.12556201</v>
      </c>
      <c r="W237" s="164">
        <v>520993188.19306999</v>
      </c>
      <c r="X237" s="164">
        <v>522154442.62132198</v>
      </c>
      <c r="Y237" s="164">
        <v>523320294.754852</v>
      </c>
      <c r="Z237" s="164">
        <v>524523926.69874698</v>
      </c>
      <c r="AA237" s="164">
        <v>524523926.69874698</v>
      </c>
      <c r="AB237" s="164">
        <v>525696618.01387</v>
      </c>
      <c r="AC237" s="164">
        <v>526869713.89500302</v>
      </c>
      <c r="AD237" s="164">
        <v>528044776.05368</v>
      </c>
      <c r="AE237" s="164">
        <v>529221533.20198601</v>
      </c>
      <c r="AF237" s="164">
        <v>530402624.84057498</v>
      </c>
      <c r="AG237" s="164">
        <v>531622806.28412199</v>
      </c>
      <c r="AH237" s="164">
        <v>532806480.15931797</v>
      </c>
      <c r="AI237" s="164">
        <v>533992810.21905702</v>
      </c>
      <c r="AJ237" s="164">
        <v>535181118.26157498</v>
      </c>
      <c r="AK237" s="164">
        <v>536371403.835163</v>
      </c>
      <c r="AL237" s="164">
        <v>537566401.99205005</v>
      </c>
      <c r="AM237" s="164">
        <v>538800124.37600994</v>
      </c>
      <c r="AN237" s="164">
        <v>538800124.37600994</v>
      </c>
    </row>
    <row r="238" spans="1:40" x14ac:dyDescent="0.2">
      <c r="A238" s="27" t="s">
        <v>965</v>
      </c>
      <c r="B238" s="164">
        <v>408795713.65375698</v>
      </c>
      <c r="C238" s="164">
        <v>410848710.502662</v>
      </c>
      <c r="D238" s="164">
        <v>413264248.76543701</v>
      </c>
      <c r="E238" s="164">
        <v>415528516.25565398</v>
      </c>
      <c r="F238" s="164">
        <v>417816923.23852301</v>
      </c>
      <c r="G238" s="164">
        <v>420622382.21479797</v>
      </c>
      <c r="H238" s="164">
        <v>423084998.323286</v>
      </c>
      <c r="I238" s="164">
        <v>425567200.27745903</v>
      </c>
      <c r="J238" s="164">
        <v>428402880.24645901</v>
      </c>
      <c r="K238" s="164">
        <v>431088356.80901003</v>
      </c>
      <c r="L238" s="164">
        <v>433792491.185036</v>
      </c>
      <c r="M238" s="164">
        <v>437025178.42515302</v>
      </c>
      <c r="N238" s="164">
        <v>437025178.42515302</v>
      </c>
      <c r="O238" s="164">
        <v>439937422.60539901</v>
      </c>
      <c r="P238" s="164">
        <v>442860353.25138998</v>
      </c>
      <c r="Q238" s="164">
        <v>446133289.28263098</v>
      </c>
      <c r="R238" s="164">
        <v>449077770.76772702</v>
      </c>
      <c r="S238" s="164">
        <v>452031008.39732403</v>
      </c>
      <c r="T238" s="164">
        <v>455510497.07800299</v>
      </c>
      <c r="U238" s="164">
        <v>458487515.84507298</v>
      </c>
      <c r="V238" s="164">
        <v>461465586.68624097</v>
      </c>
      <c r="W238" s="164">
        <v>464782193.42799801</v>
      </c>
      <c r="X238" s="164">
        <v>467764514.79012197</v>
      </c>
      <c r="Y238" s="164">
        <v>470746464.36289603</v>
      </c>
      <c r="Z238" s="164">
        <v>474254665.45156699</v>
      </c>
      <c r="AA238" s="164">
        <v>474254665.45156699</v>
      </c>
      <c r="AB238" s="164">
        <v>477269474.405913</v>
      </c>
      <c r="AC238" s="164">
        <v>480296097.08055902</v>
      </c>
      <c r="AD238" s="164">
        <v>483674941.74650598</v>
      </c>
      <c r="AE238" s="164">
        <v>486719712.791978</v>
      </c>
      <c r="AF238" s="164">
        <v>489774198.52755898</v>
      </c>
      <c r="AG238" s="164">
        <v>493385756.21809298</v>
      </c>
      <c r="AH238" s="164">
        <v>496474945.11527699</v>
      </c>
      <c r="AI238" s="164">
        <v>499565570.83082998</v>
      </c>
      <c r="AJ238" s="164">
        <v>502998752.03781098</v>
      </c>
      <c r="AK238" s="164">
        <v>506094108.36645198</v>
      </c>
      <c r="AL238" s="164">
        <v>509189187.26513302</v>
      </c>
      <c r="AM238" s="164">
        <v>512843460.014741</v>
      </c>
      <c r="AN238" s="164">
        <v>512843460.014741</v>
      </c>
    </row>
    <row r="239" spans="1:40" x14ac:dyDescent="0.2">
      <c r="A239" s="27" t="s">
        <v>966</v>
      </c>
      <c r="B239" s="164">
        <v>31022104.7179318</v>
      </c>
      <c r="C239" s="164">
        <v>31711502.153795499</v>
      </c>
      <c r="D239" s="164">
        <v>32417138.307591099</v>
      </c>
      <c r="E239" s="164">
        <v>33139013.179318599</v>
      </c>
      <c r="F239" s="164">
        <v>33877126.768977903</v>
      </c>
      <c r="G239" s="164">
        <v>34631479.076569103</v>
      </c>
      <c r="H239" s="164">
        <v>35402070.102092102</v>
      </c>
      <c r="I239" s="164">
        <v>36188899.845547102</v>
      </c>
      <c r="J239" s="164">
        <v>36991968.306933798</v>
      </c>
      <c r="K239" s="164">
        <v>37811275.486252502</v>
      </c>
      <c r="L239" s="164">
        <v>38646821.383502997</v>
      </c>
      <c r="M239" s="164">
        <v>39498605.998887599</v>
      </c>
      <c r="N239" s="164">
        <v>39498605.998887599</v>
      </c>
      <c r="O239" s="164">
        <v>40366667.793763697</v>
      </c>
      <c r="P239" s="164">
        <v>41234768.0501993</v>
      </c>
      <c r="Q239" s="164">
        <v>42102906.768194497</v>
      </c>
      <c r="R239" s="164">
        <v>42971083.947749302</v>
      </c>
      <c r="S239" s="164">
        <v>43839299.588863596</v>
      </c>
      <c r="T239" s="164">
        <v>44707553.691537499</v>
      </c>
      <c r="U239" s="164">
        <v>45575846.255771004</v>
      </c>
      <c r="V239" s="164">
        <v>46444177.281564102</v>
      </c>
      <c r="W239" s="164">
        <v>47312546.768916696</v>
      </c>
      <c r="X239" s="164">
        <v>48180954.7178289</v>
      </c>
      <c r="Y239" s="164">
        <v>49049401.128300697</v>
      </c>
      <c r="Z239" s="164">
        <v>49917886.000280999</v>
      </c>
      <c r="AA239" s="164">
        <v>49917886.000280999</v>
      </c>
      <c r="AB239" s="164">
        <v>50804659.333620198</v>
      </c>
      <c r="AC239" s="164">
        <v>51709682.666961201</v>
      </c>
      <c r="AD239" s="164">
        <v>52632956.000303797</v>
      </c>
      <c r="AE239" s="164">
        <v>53574479.333648197</v>
      </c>
      <c r="AF239" s="164">
        <v>54534252.666994199</v>
      </c>
      <c r="AG239" s="164">
        <v>55512276.000341803</v>
      </c>
      <c r="AH239" s="164">
        <v>56508549.333691202</v>
      </c>
      <c r="AI239" s="164">
        <v>57523072.6670423</v>
      </c>
      <c r="AJ239" s="164">
        <v>58555846.000395</v>
      </c>
      <c r="AK239" s="164">
        <v>59606869.333749399</v>
      </c>
      <c r="AL239" s="164">
        <v>60676142.667105503</v>
      </c>
      <c r="AM239" s="164">
        <v>61763666.000391997</v>
      </c>
      <c r="AN239" s="164">
        <v>61763666.000391997</v>
      </c>
    </row>
    <row r="240" spans="1:40" x14ac:dyDescent="0.2">
      <c r="A240" s="27" t="s">
        <v>967</v>
      </c>
      <c r="B240" s="164">
        <v>0</v>
      </c>
      <c r="C240" s="164">
        <v>0</v>
      </c>
      <c r="D240" s="164">
        <v>0</v>
      </c>
      <c r="E240" s="164">
        <v>0</v>
      </c>
      <c r="F240" s="164">
        <v>0</v>
      </c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4">
        <v>0</v>
      </c>
      <c r="R240" s="164">
        <v>0</v>
      </c>
      <c r="S240" s="164">
        <v>0</v>
      </c>
      <c r="T240" s="164">
        <v>0</v>
      </c>
      <c r="U240" s="164">
        <v>0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64">
        <v>0</v>
      </c>
      <c r="AB240" s="164">
        <v>0</v>
      </c>
      <c r="AC240" s="164">
        <v>0</v>
      </c>
      <c r="AD240" s="164">
        <v>0</v>
      </c>
      <c r="AE240" s="164">
        <v>0</v>
      </c>
      <c r="AF240" s="164">
        <v>0</v>
      </c>
      <c r="AG240" s="164">
        <v>0</v>
      </c>
      <c r="AH240" s="164">
        <v>0</v>
      </c>
      <c r="AI240" s="164">
        <v>0</v>
      </c>
      <c r="AJ240" s="164">
        <v>0</v>
      </c>
      <c r="AK240" s="164">
        <v>0</v>
      </c>
      <c r="AL240" s="164">
        <v>0</v>
      </c>
      <c r="AM240" s="164">
        <v>0</v>
      </c>
      <c r="AN240" s="164">
        <v>0</v>
      </c>
    </row>
    <row r="241" spans="1:40" x14ac:dyDescent="0.2">
      <c r="A241" s="27" t="s">
        <v>968</v>
      </c>
      <c r="B241" s="164">
        <v>692552493.37317097</v>
      </c>
      <c r="C241" s="164">
        <v>695948792.05565298</v>
      </c>
      <c r="D241" s="164">
        <v>699344484.28195</v>
      </c>
      <c r="E241" s="164">
        <v>702689861.74884903</v>
      </c>
      <c r="F241" s="164">
        <v>706027898.28480995</v>
      </c>
      <c r="G241" s="164">
        <v>709406808.38137197</v>
      </c>
      <c r="H241" s="164">
        <v>712781172.58545899</v>
      </c>
      <c r="I241" s="164">
        <v>716208289.29553103</v>
      </c>
      <c r="J241" s="164">
        <v>719668593.21004999</v>
      </c>
      <c r="K241" s="164">
        <v>723119110.536708</v>
      </c>
      <c r="L241" s="164">
        <v>726507783.57550597</v>
      </c>
      <c r="M241" s="164">
        <v>729913572.31644404</v>
      </c>
      <c r="N241" s="164">
        <v>729913572.31644404</v>
      </c>
      <c r="O241" s="164">
        <v>733439625.16992903</v>
      </c>
      <c r="P241" s="164">
        <v>736993200.37291396</v>
      </c>
      <c r="Q241" s="164">
        <v>740624131.96576798</v>
      </c>
      <c r="R241" s="164">
        <v>744289338.68531203</v>
      </c>
      <c r="S241" s="164">
        <v>747940485.47245002</v>
      </c>
      <c r="T241" s="164">
        <v>751623105.36575603</v>
      </c>
      <c r="U241" s="164">
        <v>755279756.67759705</v>
      </c>
      <c r="V241" s="164">
        <v>758930053.64086401</v>
      </c>
      <c r="W241" s="164">
        <v>762617077.50699699</v>
      </c>
      <c r="X241" s="164">
        <v>766393016.14501095</v>
      </c>
      <c r="Y241" s="164">
        <v>770178712.11429203</v>
      </c>
      <c r="Z241" s="164">
        <v>773962607.03736901</v>
      </c>
      <c r="AA241" s="164">
        <v>773962607.03736901</v>
      </c>
      <c r="AB241" s="164">
        <v>777847324.33160496</v>
      </c>
      <c r="AC241" s="164">
        <v>781675861.727826</v>
      </c>
      <c r="AD241" s="164">
        <v>785563150.32432795</v>
      </c>
      <c r="AE241" s="164">
        <v>789415409.84399199</v>
      </c>
      <c r="AF241" s="164">
        <v>793226416.03308702</v>
      </c>
      <c r="AG241" s="164">
        <v>797090951.18891203</v>
      </c>
      <c r="AH241" s="164">
        <v>800904887.28709805</v>
      </c>
      <c r="AI241" s="164">
        <v>804745674.05726099</v>
      </c>
      <c r="AJ241" s="164">
        <v>808637643.49128199</v>
      </c>
      <c r="AK241" s="164">
        <v>812590950.02019799</v>
      </c>
      <c r="AL241" s="164">
        <v>816472659.03339505</v>
      </c>
      <c r="AM241" s="164">
        <v>820350137.52565205</v>
      </c>
      <c r="AN241" s="164">
        <v>820350137.52565205</v>
      </c>
    </row>
    <row r="242" spans="1:40" x14ac:dyDescent="0.2">
      <c r="A242" s="27" t="s">
        <v>969</v>
      </c>
      <c r="B242" s="164">
        <v>692552493.37317097</v>
      </c>
      <c r="C242" s="164">
        <v>695948792.05565298</v>
      </c>
      <c r="D242" s="164">
        <v>699344484.28195</v>
      </c>
      <c r="E242" s="164">
        <v>702689861.74884903</v>
      </c>
      <c r="F242" s="164">
        <v>706027898.28480995</v>
      </c>
      <c r="G242" s="164">
        <v>709406808.38137197</v>
      </c>
      <c r="H242" s="164">
        <v>712781172.58545899</v>
      </c>
      <c r="I242" s="164">
        <v>716208289.29553103</v>
      </c>
      <c r="J242" s="164">
        <v>719668593.21004999</v>
      </c>
      <c r="K242" s="164">
        <v>723119110.536708</v>
      </c>
      <c r="L242" s="164">
        <v>726507783.57550597</v>
      </c>
      <c r="M242" s="164">
        <v>729913572.31644404</v>
      </c>
      <c r="N242" s="164">
        <v>729913572.31644404</v>
      </c>
      <c r="O242" s="164">
        <v>733439625.16992903</v>
      </c>
      <c r="P242" s="164">
        <v>736993200.37291396</v>
      </c>
      <c r="Q242" s="164">
        <v>740624131.96576798</v>
      </c>
      <c r="R242" s="164">
        <v>744289338.68531203</v>
      </c>
      <c r="S242" s="164">
        <v>747940485.47245002</v>
      </c>
      <c r="T242" s="164">
        <v>751623105.36575603</v>
      </c>
      <c r="U242" s="164">
        <v>755279756.67759705</v>
      </c>
      <c r="V242" s="164">
        <v>758930053.64086401</v>
      </c>
      <c r="W242" s="164">
        <v>762617077.50699699</v>
      </c>
      <c r="X242" s="164">
        <v>766393016.14501095</v>
      </c>
      <c r="Y242" s="164">
        <v>770178712.11429203</v>
      </c>
      <c r="Z242" s="164">
        <v>773962607.03736901</v>
      </c>
      <c r="AA242" s="164">
        <v>773962607.03736901</v>
      </c>
      <c r="AB242" s="164">
        <v>777847324.33160496</v>
      </c>
      <c r="AC242" s="164">
        <v>781675861.727826</v>
      </c>
      <c r="AD242" s="164">
        <v>785563150.32432795</v>
      </c>
      <c r="AE242" s="164">
        <v>789415409.84399199</v>
      </c>
      <c r="AF242" s="164">
        <v>793226416.03308702</v>
      </c>
      <c r="AG242" s="164">
        <v>797090951.18891203</v>
      </c>
      <c r="AH242" s="164">
        <v>800904887.28709805</v>
      </c>
      <c r="AI242" s="164">
        <v>804745674.05726099</v>
      </c>
      <c r="AJ242" s="164">
        <v>808637643.49128199</v>
      </c>
      <c r="AK242" s="164">
        <v>812590950.02019799</v>
      </c>
      <c r="AL242" s="164">
        <v>816472659.03339505</v>
      </c>
      <c r="AM242" s="164">
        <v>820350137.52565205</v>
      </c>
      <c r="AN242" s="164">
        <v>820350137.52565205</v>
      </c>
    </row>
    <row r="243" spans="1:40" x14ac:dyDescent="0.2">
      <c r="A243" s="27" t="s">
        <v>970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v>0</v>
      </c>
      <c r="S243" s="164">
        <v>0</v>
      </c>
      <c r="T243" s="164">
        <v>0</v>
      </c>
      <c r="U243" s="164">
        <v>0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164">
        <v>0</v>
      </c>
      <c r="AD243" s="164">
        <v>0</v>
      </c>
      <c r="AE243" s="164">
        <v>0</v>
      </c>
      <c r="AF243" s="164">
        <v>0</v>
      </c>
      <c r="AG243" s="164">
        <v>0</v>
      </c>
      <c r="AH243" s="164">
        <v>0</v>
      </c>
      <c r="AI243" s="164">
        <v>0</v>
      </c>
      <c r="AJ243" s="164">
        <v>0</v>
      </c>
      <c r="AK243" s="164">
        <v>0</v>
      </c>
      <c r="AL243" s="164">
        <v>0</v>
      </c>
      <c r="AM243" s="164">
        <v>0</v>
      </c>
      <c r="AN243" s="164">
        <v>0</v>
      </c>
    </row>
    <row r="244" spans="1:40" x14ac:dyDescent="0.2">
      <c r="A244" s="30" t="s">
        <v>971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4">
        <v>0</v>
      </c>
      <c r="AD244" s="164">
        <v>0</v>
      </c>
      <c r="AE244" s="164">
        <v>0</v>
      </c>
      <c r="AF244" s="164">
        <v>0</v>
      </c>
      <c r="AG244" s="164">
        <v>0</v>
      </c>
      <c r="AH244" s="164">
        <v>0</v>
      </c>
      <c r="AI244" s="164">
        <v>0</v>
      </c>
      <c r="AJ244" s="164">
        <v>0</v>
      </c>
      <c r="AK244" s="164">
        <v>0</v>
      </c>
      <c r="AL244" s="164">
        <v>0</v>
      </c>
      <c r="AM244" s="164">
        <v>0</v>
      </c>
      <c r="AN244" s="164">
        <v>0</v>
      </c>
    </row>
    <row r="245" spans="1:40" x14ac:dyDescent="0.2">
      <c r="A245" s="30" t="s">
        <v>972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v>0</v>
      </c>
      <c r="S245" s="164">
        <v>0</v>
      </c>
      <c r="T245" s="164">
        <v>0</v>
      </c>
      <c r="U245" s="164">
        <v>0</v>
      </c>
      <c r="V245" s="164">
        <v>0</v>
      </c>
      <c r="W245" s="164">
        <v>0</v>
      </c>
      <c r="X245" s="164">
        <v>0</v>
      </c>
      <c r="Y245" s="164">
        <v>0</v>
      </c>
      <c r="Z245" s="164">
        <v>0</v>
      </c>
      <c r="AA245" s="164">
        <v>0</v>
      </c>
      <c r="AB245" s="164">
        <v>0</v>
      </c>
      <c r="AC245" s="164">
        <v>0</v>
      </c>
      <c r="AD245" s="164">
        <v>0</v>
      </c>
      <c r="AE245" s="164">
        <v>0</v>
      </c>
      <c r="AF245" s="164">
        <v>0</v>
      </c>
      <c r="AG245" s="164">
        <v>0</v>
      </c>
      <c r="AH245" s="164">
        <v>0</v>
      </c>
      <c r="AI245" s="164">
        <v>0</v>
      </c>
      <c r="AJ245" s="164">
        <v>0</v>
      </c>
      <c r="AK245" s="164">
        <v>0</v>
      </c>
      <c r="AL245" s="164">
        <v>0</v>
      </c>
      <c r="AM245" s="164">
        <v>0</v>
      </c>
      <c r="AN245" s="164">
        <v>0</v>
      </c>
    </row>
    <row r="246" spans="1:40" x14ac:dyDescent="0.2">
      <c r="A246" s="27" t="s">
        <v>973</v>
      </c>
      <c r="B246" s="164">
        <v>0</v>
      </c>
      <c r="C246" s="164">
        <v>0</v>
      </c>
      <c r="D246" s="164">
        <v>0</v>
      </c>
      <c r="E246" s="164">
        <v>0</v>
      </c>
      <c r="F246" s="164">
        <v>0</v>
      </c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  <c r="O246" s="164">
        <v>0</v>
      </c>
      <c r="P246" s="164">
        <v>0</v>
      </c>
      <c r="Q246" s="164">
        <v>0</v>
      </c>
      <c r="R246" s="164">
        <v>0</v>
      </c>
      <c r="S246" s="164">
        <v>0</v>
      </c>
      <c r="T246" s="164">
        <v>0</v>
      </c>
      <c r="U246" s="164">
        <v>0</v>
      </c>
      <c r="V246" s="164">
        <v>0</v>
      </c>
      <c r="W246" s="164">
        <v>0</v>
      </c>
      <c r="X246" s="164">
        <v>0</v>
      </c>
      <c r="Y246" s="164">
        <v>0</v>
      </c>
      <c r="Z246" s="164">
        <v>0</v>
      </c>
      <c r="AA246" s="164">
        <v>0</v>
      </c>
      <c r="AB246" s="164">
        <v>0</v>
      </c>
      <c r="AC246" s="164">
        <v>0</v>
      </c>
      <c r="AD246" s="164">
        <v>0</v>
      </c>
      <c r="AE246" s="164">
        <v>0</v>
      </c>
      <c r="AF246" s="164">
        <v>0</v>
      </c>
      <c r="AG246" s="164">
        <v>0</v>
      </c>
      <c r="AH246" s="164">
        <v>0</v>
      </c>
      <c r="AI246" s="164">
        <v>0</v>
      </c>
      <c r="AJ246" s="164">
        <v>0</v>
      </c>
      <c r="AK246" s="164">
        <v>0</v>
      </c>
      <c r="AL246" s="164">
        <v>0</v>
      </c>
      <c r="AM246" s="164">
        <v>0</v>
      </c>
      <c r="AN246" s="164">
        <v>0</v>
      </c>
    </row>
    <row r="247" spans="1:40" x14ac:dyDescent="0.2">
      <c r="A247" s="27" t="s">
        <v>974</v>
      </c>
      <c r="B247" s="164">
        <v>0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  <c r="O247" s="164">
        <v>0</v>
      </c>
      <c r="P247" s="164">
        <v>0</v>
      </c>
      <c r="Q247" s="164">
        <v>0</v>
      </c>
      <c r="R247" s="164">
        <v>0</v>
      </c>
      <c r="S247" s="164">
        <v>0</v>
      </c>
      <c r="T247" s="164">
        <v>0</v>
      </c>
      <c r="U247" s="164">
        <v>0</v>
      </c>
      <c r="V247" s="164">
        <v>0</v>
      </c>
      <c r="W247" s="164">
        <v>0</v>
      </c>
      <c r="X247" s="164">
        <v>0</v>
      </c>
      <c r="Y247" s="164">
        <v>0</v>
      </c>
      <c r="Z247" s="164">
        <v>0</v>
      </c>
      <c r="AA247" s="164">
        <v>0</v>
      </c>
      <c r="AB247" s="164">
        <v>0</v>
      </c>
      <c r="AC247" s="164">
        <v>0</v>
      </c>
      <c r="AD247" s="164">
        <v>0</v>
      </c>
      <c r="AE247" s="164">
        <v>0</v>
      </c>
      <c r="AF247" s="164">
        <v>0</v>
      </c>
      <c r="AG247" s="164">
        <v>0</v>
      </c>
      <c r="AH247" s="164">
        <v>0</v>
      </c>
      <c r="AI247" s="164">
        <v>0</v>
      </c>
      <c r="AJ247" s="164">
        <v>0</v>
      </c>
      <c r="AK247" s="164">
        <v>0</v>
      </c>
      <c r="AL247" s="164">
        <v>0</v>
      </c>
      <c r="AM247" s="164">
        <v>0</v>
      </c>
      <c r="AN247" s="164">
        <v>0</v>
      </c>
    </row>
    <row r="248" spans="1:40" x14ac:dyDescent="0.2">
      <c r="A248" s="27" t="s">
        <v>975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0</v>
      </c>
      <c r="U248" s="164">
        <v>0</v>
      </c>
      <c r="V248" s="164">
        <v>0</v>
      </c>
      <c r="W248" s="164">
        <v>0</v>
      </c>
      <c r="X248" s="164">
        <v>0</v>
      </c>
      <c r="Y248" s="164">
        <v>0</v>
      </c>
      <c r="Z248" s="164">
        <v>0</v>
      </c>
      <c r="AA248" s="164">
        <v>0</v>
      </c>
      <c r="AB248" s="164">
        <v>0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0</v>
      </c>
      <c r="AI248" s="164">
        <v>0</v>
      </c>
      <c r="AJ248" s="164">
        <v>0</v>
      </c>
      <c r="AK248" s="164">
        <v>0</v>
      </c>
      <c r="AL248" s="164">
        <v>0</v>
      </c>
      <c r="AM248" s="164">
        <v>0</v>
      </c>
      <c r="AN248" s="164">
        <v>0</v>
      </c>
    </row>
    <row r="249" spans="1:40" x14ac:dyDescent="0.2">
      <c r="A249" s="27" t="s">
        <v>976</v>
      </c>
      <c r="B249" s="164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0</v>
      </c>
      <c r="U249" s="164">
        <v>0</v>
      </c>
      <c r="V249" s="164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164">
        <v>0</v>
      </c>
      <c r="AD249" s="164">
        <v>0</v>
      </c>
      <c r="AE249" s="164">
        <v>0</v>
      </c>
      <c r="AF249" s="164">
        <v>0</v>
      </c>
      <c r="AG249" s="164">
        <v>0</v>
      </c>
      <c r="AH249" s="164">
        <v>0</v>
      </c>
      <c r="AI249" s="164">
        <v>0</v>
      </c>
      <c r="AJ249" s="164">
        <v>0</v>
      </c>
      <c r="AK249" s="164">
        <v>0</v>
      </c>
      <c r="AL249" s="164">
        <v>0</v>
      </c>
      <c r="AM249" s="164">
        <v>0</v>
      </c>
      <c r="AN249" s="164">
        <v>0</v>
      </c>
    </row>
    <row r="250" spans="1:40" x14ac:dyDescent="0.2">
      <c r="A250" s="27" t="s">
        <v>977</v>
      </c>
      <c r="B250" s="164">
        <v>463544867.27888298</v>
      </c>
      <c r="C250" s="164">
        <v>496346032.36221701</v>
      </c>
      <c r="D250" s="164">
        <v>529604554.65091199</v>
      </c>
      <c r="E250" s="164">
        <v>562973974.70599997</v>
      </c>
      <c r="F250" s="164">
        <v>596438382.370363</v>
      </c>
      <c r="G250" s="164">
        <v>629986565.17889905</v>
      </c>
      <c r="H250" s="164">
        <v>663623782.37372005</v>
      </c>
      <c r="I250" s="164">
        <v>697332002.14643204</v>
      </c>
      <c r="J250" s="164">
        <v>738473219.078174</v>
      </c>
      <c r="K250" s="164">
        <v>779693057.582003</v>
      </c>
      <c r="L250" s="164">
        <v>820730930.74933898</v>
      </c>
      <c r="M250" s="164">
        <v>908263688.68156099</v>
      </c>
      <c r="N250" s="164">
        <v>908263688.68156099</v>
      </c>
      <c r="O250" s="164">
        <v>967464145.76642203</v>
      </c>
      <c r="P250" s="164">
        <v>1026660610.336</v>
      </c>
      <c r="Q250" s="164">
        <v>1086226371.9086599</v>
      </c>
      <c r="R250" s="164">
        <v>1145778817.5127001</v>
      </c>
      <c r="S250" s="164">
        <v>1205320722.38304</v>
      </c>
      <c r="T250" s="164">
        <v>1264847465.82288</v>
      </c>
      <c r="U250" s="164">
        <v>1324362898.76408</v>
      </c>
      <c r="V250" s="164">
        <v>1383867665.3548999</v>
      </c>
      <c r="W250" s="164">
        <v>1443354156.9597499</v>
      </c>
      <c r="X250" s="164">
        <v>1495455429.08055</v>
      </c>
      <c r="Y250" s="164">
        <v>1547281949.6361699</v>
      </c>
      <c r="Z250" s="164">
        <v>1612302256.5969501</v>
      </c>
      <c r="AA250" s="164">
        <v>1612302256.5969501</v>
      </c>
      <c r="AB250" s="164">
        <v>1630779167.90082</v>
      </c>
      <c r="AC250" s="164">
        <v>1649235433.6326699</v>
      </c>
      <c r="AD250" s="164">
        <v>1668056571.9648299</v>
      </c>
      <c r="AE250" s="164">
        <v>1686835539.6604199</v>
      </c>
      <c r="AF250" s="164">
        <v>1705574786.9491899</v>
      </c>
      <c r="AG250" s="164">
        <v>1724266264.5779901</v>
      </c>
      <c r="AH250" s="164">
        <v>1742935964.9205301</v>
      </c>
      <c r="AI250" s="164">
        <v>1761585531.62362</v>
      </c>
      <c r="AJ250" s="164">
        <v>1780192337.01669</v>
      </c>
      <c r="AK250" s="164">
        <v>1798765796.87485</v>
      </c>
      <c r="AL250" s="164">
        <v>1817067104.1241</v>
      </c>
      <c r="AM250" s="164">
        <v>1835378921.8889999</v>
      </c>
      <c r="AN250" s="164">
        <v>1835378921.8889999</v>
      </c>
    </row>
    <row r="251" spans="1:40" x14ac:dyDescent="0.2">
      <c r="A251" s="27" t="s">
        <v>978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4">
        <v>0</v>
      </c>
      <c r="R251" s="164">
        <v>0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0</v>
      </c>
      <c r="AI251" s="164">
        <v>0</v>
      </c>
      <c r="AJ251" s="164">
        <v>0</v>
      </c>
      <c r="AK251" s="164">
        <v>0</v>
      </c>
      <c r="AL251" s="164">
        <v>0</v>
      </c>
      <c r="AM251" s="164">
        <v>0</v>
      </c>
      <c r="AN251" s="164">
        <v>0</v>
      </c>
    </row>
    <row r="252" spans="1:40" x14ac:dyDescent="0.2">
      <c r="A252" s="27" t="s">
        <v>979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0</v>
      </c>
      <c r="T252" s="164">
        <v>0</v>
      </c>
      <c r="U252" s="164">
        <v>0</v>
      </c>
      <c r="V252" s="164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164">
        <v>0</v>
      </c>
      <c r="AD252" s="164">
        <v>0</v>
      </c>
      <c r="AE252" s="164">
        <v>0</v>
      </c>
      <c r="AF252" s="164">
        <v>0</v>
      </c>
      <c r="AG252" s="164">
        <v>0</v>
      </c>
      <c r="AH252" s="164">
        <v>0</v>
      </c>
      <c r="AI252" s="164">
        <v>0</v>
      </c>
      <c r="AJ252" s="164">
        <v>0</v>
      </c>
      <c r="AK252" s="164">
        <v>0</v>
      </c>
      <c r="AL252" s="164">
        <v>0</v>
      </c>
      <c r="AM252" s="164">
        <v>0</v>
      </c>
      <c r="AN252" s="164">
        <v>0</v>
      </c>
    </row>
    <row r="253" spans="1:40" x14ac:dyDescent="0.2">
      <c r="A253" s="27" t="s">
        <v>980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64">
        <v>0</v>
      </c>
      <c r="AB253" s="164">
        <v>0</v>
      </c>
      <c r="AC253" s="164">
        <v>0</v>
      </c>
      <c r="AD253" s="164">
        <v>0</v>
      </c>
      <c r="AE253" s="164">
        <v>0</v>
      </c>
      <c r="AF253" s="164">
        <v>0</v>
      </c>
      <c r="AG253" s="164">
        <v>0</v>
      </c>
      <c r="AH253" s="164">
        <v>0</v>
      </c>
      <c r="AI253" s="164">
        <v>0</v>
      </c>
      <c r="AJ253" s="164">
        <v>0</v>
      </c>
      <c r="AK253" s="164">
        <v>0</v>
      </c>
      <c r="AL253" s="164">
        <v>0</v>
      </c>
      <c r="AM253" s="164">
        <v>0</v>
      </c>
      <c r="AN253" s="164">
        <v>0</v>
      </c>
    </row>
    <row r="254" spans="1:40" x14ac:dyDescent="0.2">
      <c r="A254" s="27" t="s">
        <v>981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v>0</v>
      </c>
      <c r="S254" s="164">
        <v>0</v>
      </c>
      <c r="T254" s="164">
        <v>0</v>
      </c>
      <c r="U254" s="164">
        <v>0</v>
      </c>
      <c r="V254" s="164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  <c r="AB254" s="164">
        <v>0</v>
      </c>
      <c r="AC254" s="164">
        <v>0</v>
      </c>
      <c r="AD254" s="164">
        <v>0</v>
      </c>
      <c r="AE254" s="164">
        <v>0</v>
      </c>
      <c r="AF254" s="164">
        <v>0</v>
      </c>
      <c r="AG254" s="164">
        <v>0</v>
      </c>
      <c r="AH254" s="164">
        <v>0</v>
      </c>
      <c r="AI254" s="164">
        <v>0</v>
      </c>
      <c r="AJ254" s="164">
        <v>0</v>
      </c>
      <c r="AK254" s="164">
        <v>0</v>
      </c>
      <c r="AL254" s="164">
        <v>0</v>
      </c>
      <c r="AM254" s="164">
        <v>0</v>
      </c>
      <c r="AN254" s="164">
        <v>0</v>
      </c>
    </row>
    <row r="255" spans="1:40" x14ac:dyDescent="0.2">
      <c r="A255" s="27" t="s">
        <v>982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64">
        <v>0</v>
      </c>
      <c r="AB255" s="164">
        <v>0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0</v>
      </c>
      <c r="AI255" s="164">
        <v>0</v>
      </c>
      <c r="AJ255" s="164">
        <v>0</v>
      </c>
      <c r="AK255" s="164">
        <v>0</v>
      </c>
      <c r="AL255" s="164">
        <v>0</v>
      </c>
      <c r="AM255" s="164">
        <v>0</v>
      </c>
      <c r="AN255" s="164">
        <v>0</v>
      </c>
    </row>
    <row r="256" spans="1:40" x14ac:dyDescent="0.2">
      <c r="A256" s="27" t="s">
        <v>983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4">
        <v>0</v>
      </c>
      <c r="AL256" s="164">
        <v>0</v>
      </c>
      <c r="AM256" s="164">
        <v>0</v>
      </c>
      <c r="AN256" s="164">
        <v>0</v>
      </c>
    </row>
    <row r="257" spans="1:40" x14ac:dyDescent="0.2">
      <c r="A257" s="27" t="s">
        <v>984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985</v>
      </c>
      <c r="B258" s="164">
        <v>463544867.27888298</v>
      </c>
      <c r="C258" s="164">
        <v>496346032.36221701</v>
      </c>
      <c r="D258" s="164">
        <v>529604554.65091199</v>
      </c>
      <c r="E258" s="164">
        <v>562973974.70599997</v>
      </c>
      <c r="F258" s="164">
        <v>596438382.370363</v>
      </c>
      <c r="G258" s="164">
        <v>629986565.17889905</v>
      </c>
      <c r="H258" s="164">
        <v>663623782.37372005</v>
      </c>
      <c r="I258" s="164">
        <v>697332002.14643204</v>
      </c>
      <c r="J258" s="164">
        <v>738473219.078174</v>
      </c>
      <c r="K258" s="164">
        <v>779693057.582003</v>
      </c>
      <c r="L258" s="164">
        <v>820730930.74933898</v>
      </c>
      <c r="M258" s="164">
        <v>908263688.68156099</v>
      </c>
      <c r="N258" s="164">
        <v>908263688.68156099</v>
      </c>
      <c r="O258" s="164">
        <v>967464145.76642203</v>
      </c>
      <c r="P258" s="164">
        <v>1026660610.336</v>
      </c>
      <c r="Q258" s="164">
        <v>1086226371.9086599</v>
      </c>
      <c r="R258" s="164">
        <v>1145778817.5127001</v>
      </c>
      <c r="S258" s="164">
        <v>1205320722.38304</v>
      </c>
      <c r="T258" s="164">
        <v>1264847465.82288</v>
      </c>
      <c r="U258" s="164">
        <v>1324362898.76408</v>
      </c>
      <c r="V258" s="164">
        <v>1383867665.3548999</v>
      </c>
      <c r="W258" s="164">
        <v>1443354156.9597499</v>
      </c>
      <c r="X258" s="164">
        <v>1495455429.08055</v>
      </c>
      <c r="Y258" s="164">
        <v>1547281949.6361699</v>
      </c>
      <c r="Z258" s="164">
        <v>1612302256.5969501</v>
      </c>
      <c r="AA258" s="164">
        <v>1612302256.5969501</v>
      </c>
      <c r="AB258" s="164">
        <v>1630779167.90082</v>
      </c>
      <c r="AC258" s="164">
        <v>1649235433.6326699</v>
      </c>
      <c r="AD258" s="164">
        <v>1668056571.9648299</v>
      </c>
      <c r="AE258" s="164">
        <v>1686835539.6604199</v>
      </c>
      <c r="AF258" s="164">
        <v>1705574786.9491899</v>
      </c>
      <c r="AG258" s="164">
        <v>1724266264.5779901</v>
      </c>
      <c r="AH258" s="164">
        <v>1742935964.9205301</v>
      </c>
      <c r="AI258" s="164">
        <v>1761585531.62362</v>
      </c>
      <c r="AJ258" s="164">
        <v>1780192337.01669</v>
      </c>
      <c r="AK258" s="164">
        <v>1798765796.87485</v>
      </c>
      <c r="AL258" s="164">
        <v>1817067104.1241</v>
      </c>
      <c r="AM258" s="164">
        <v>1835378921.8889999</v>
      </c>
      <c r="AN258" s="164">
        <v>1835378921.8889999</v>
      </c>
    </row>
    <row r="259" spans="1:40" x14ac:dyDescent="0.2">
      <c r="A259" s="27" t="s">
        <v>986</v>
      </c>
      <c r="B259" s="164">
        <v>-463544867.27888298</v>
      </c>
      <c r="C259" s="164">
        <v>-496346032.36221701</v>
      </c>
      <c r="D259" s="164">
        <v>-529604554.65091199</v>
      </c>
      <c r="E259" s="164">
        <v>-562973974.70599997</v>
      </c>
      <c r="F259" s="164">
        <v>-596438382.370363</v>
      </c>
      <c r="G259" s="164">
        <v>-629986565.17889905</v>
      </c>
      <c r="H259" s="164">
        <v>-663623782.37372005</v>
      </c>
      <c r="I259" s="164">
        <v>-697332002.14643204</v>
      </c>
      <c r="J259" s="164">
        <v>-738473219.078174</v>
      </c>
      <c r="K259" s="164">
        <v>-779693057.582003</v>
      </c>
      <c r="L259" s="164">
        <v>-820730930.74933898</v>
      </c>
      <c r="M259" s="164">
        <v>-908263688.68156099</v>
      </c>
      <c r="N259" s="164">
        <v>-908263688.68156099</v>
      </c>
      <c r="O259" s="164">
        <v>-967464145.76642203</v>
      </c>
      <c r="P259" s="164">
        <v>-1026660610.336</v>
      </c>
      <c r="Q259" s="164">
        <v>-1086226371.9086599</v>
      </c>
      <c r="R259" s="164">
        <v>-1145778817.5127001</v>
      </c>
      <c r="S259" s="164">
        <v>-1205320722.38304</v>
      </c>
      <c r="T259" s="164">
        <v>-1264847465.82288</v>
      </c>
      <c r="U259" s="164">
        <v>-1324362898.76408</v>
      </c>
      <c r="V259" s="164">
        <v>-1383867665.3548999</v>
      </c>
      <c r="W259" s="164">
        <v>-1443354156.9597499</v>
      </c>
      <c r="X259" s="164">
        <v>-1495455429.08055</v>
      </c>
      <c r="Y259" s="164">
        <v>-1547281949.6361699</v>
      </c>
      <c r="Z259" s="164">
        <v>-1612302256.5969501</v>
      </c>
      <c r="AA259" s="164">
        <v>-1612302256.5969501</v>
      </c>
      <c r="AB259" s="164">
        <v>-1630779167.90082</v>
      </c>
      <c r="AC259" s="164">
        <v>-1649235433.6326699</v>
      </c>
      <c r="AD259" s="164">
        <v>-1668056571.9648299</v>
      </c>
      <c r="AE259" s="164">
        <v>-1686835539.6604199</v>
      </c>
      <c r="AF259" s="164">
        <v>-1705574786.9491899</v>
      </c>
      <c r="AG259" s="164">
        <v>-1724266264.5779901</v>
      </c>
      <c r="AH259" s="164">
        <v>-1742935964.9205301</v>
      </c>
      <c r="AI259" s="164">
        <v>-1761585531.62362</v>
      </c>
      <c r="AJ259" s="164">
        <v>-1780192337.01669</v>
      </c>
      <c r="AK259" s="164">
        <v>-1798765796.87485</v>
      </c>
      <c r="AL259" s="164">
        <v>-1817067104.1241</v>
      </c>
      <c r="AM259" s="164">
        <v>-1835378921.8889999</v>
      </c>
      <c r="AN259" s="164">
        <v>-1835378921.8889999</v>
      </c>
    </row>
    <row r="260" spans="1:40" x14ac:dyDescent="0.2">
      <c r="A260" s="27" t="s">
        <v>987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4">
        <v>0</v>
      </c>
      <c r="R260" s="164">
        <v>0</v>
      </c>
      <c r="S260" s="164">
        <v>0</v>
      </c>
      <c r="T260" s="164">
        <v>0</v>
      </c>
      <c r="U260" s="164">
        <v>0</v>
      </c>
      <c r="V260" s="164">
        <v>0</v>
      </c>
      <c r="W260" s="164">
        <v>0</v>
      </c>
      <c r="X260" s="164">
        <v>0</v>
      </c>
      <c r="Y260" s="164">
        <v>0</v>
      </c>
      <c r="Z260" s="164">
        <v>0</v>
      </c>
      <c r="AA260" s="164">
        <v>0</v>
      </c>
      <c r="AB260" s="164">
        <v>0</v>
      </c>
      <c r="AC260" s="164">
        <v>0</v>
      </c>
      <c r="AD260" s="164">
        <v>0</v>
      </c>
      <c r="AE260" s="164">
        <v>0</v>
      </c>
      <c r="AF260" s="164">
        <v>0</v>
      </c>
      <c r="AG260" s="164">
        <v>0</v>
      </c>
      <c r="AH260" s="164">
        <v>0</v>
      </c>
      <c r="AI260" s="164">
        <v>0</v>
      </c>
      <c r="AJ260" s="164">
        <v>0</v>
      </c>
      <c r="AK260" s="164">
        <v>0</v>
      </c>
      <c r="AL260" s="164">
        <v>0</v>
      </c>
      <c r="AM260" s="164">
        <v>0</v>
      </c>
      <c r="AN260" s="164">
        <v>0</v>
      </c>
    </row>
    <row r="261" spans="1:40" x14ac:dyDescent="0.2">
      <c r="A261" s="27" t="s">
        <v>988</v>
      </c>
      <c r="B261" s="164">
        <v>9632002333.9052792</v>
      </c>
      <c r="C261" s="164">
        <v>9712352351.1040897</v>
      </c>
      <c r="D261" s="164">
        <v>9795687460.3159809</v>
      </c>
      <c r="E261" s="164">
        <v>9875852715.6022606</v>
      </c>
      <c r="F261" s="164">
        <v>9956499159.8625107</v>
      </c>
      <c r="G261" s="164">
        <v>10043753493.997</v>
      </c>
      <c r="H261" s="164">
        <v>10125528411.7115</v>
      </c>
      <c r="I261" s="164">
        <v>10207774293.8239</v>
      </c>
      <c r="J261" s="164">
        <v>10300090813.381701</v>
      </c>
      <c r="K261" s="164">
        <v>10389628446.2344</v>
      </c>
      <c r="L261" s="164">
        <v>10479263956.549801</v>
      </c>
      <c r="M261" s="164">
        <v>10620466696.0119</v>
      </c>
      <c r="N261" s="164">
        <v>10620466696.0119</v>
      </c>
      <c r="O261" s="164">
        <v>10721883937.0513</v>
      </c>
      <c r="P261" s="164">
        <v>10823501002.812799</v>
      </c>
      <c r="Q261" s="164">
        <v>10927593820.744101</v>
      </c>
      <c r="R261" s="164">
        <v>11029718968.365999</v>
      </c>
      <c r="S261" s="164">
        <v>11131966912.651699</v>
      </c>
      <c r="T261" s="164">
        <v>11239852511.1549</v>
      </c>
      <c r="U261" s="164">
        <v>11341464606.053699</v>
      </c>
      <c r="V261" s="164">
        <v>11443089940.197701</v>
      </c>
      <c r="W261" s="164">
        <v>11547293106.5895</v>
      </c>
      <c r="X261" s="164">
        <v>11641969126.1262</v>
      </c>
      <c r="Y261" s="164">
        <v>11736396017.993099</v>
      </c>
      <c r="Z261" s="164">
        <v>11849548470.446501</v>
      </c>
      <c r="AA261" s="164">
        <v>11849548470.446501</v>
      </c>
      <c r="AB261" s="164">
        <v>11911233560.142</v>
      </c>
      <c r="AC261" s="164">
        <v>11973055509.9403</v>
      </c>
      <c r="AD261" s="164">
        <v>12037036483.104401</v>
      </c>
      <c r="AE261" s="164">
        <v>12099175988.257999</v>
      </c>
      <c r="AF261" s="164">
        <v>12161418243.988701</v>
      </c>
      <c r="AG261" s="164">
        <v>12229797540.9876</v>
      </c>
      <c r="AH261" s="164">
        <v>12292581614.9016</v>
      </c>
      <c r="AI261" s="164">
        <v>12355429016.468901</v>
      </c>
      <c r="AJ261" s="164">
        <v>12420791991.777599</v>
      </c>
      <c r="AK261" s="164">
        <v>12483700455.2026</v>
      </c>
      <c r="AL261" s="164">
        <v>12546298298.7052</v>
      </c>
      <c r="AM261" s="164">
        <v>12616801214.905701</v>
      </c>
      <c r="AN261" s="164">
        <v>12616801214.905701</v>
      </c>
    </row>
    <row r="262" spans="1:40" x14ac:dyDescent="0.2">
      <c r="A262" s="27" t="s">
        <v>989</v>
      </c>
    </row>
    <row r="263" spans="1:40" x14ac:dyDescent="0.2">
      <c r="A263" s="30" t="s">
        <v>990</v>
      </c>
    </row>
    <row r="264" spans="1:40" x14ac:dyDescent="0.2">
      <c r="A264" s="27" t="s">
        <v>991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  <c r="O264" s="164">
        <v>0</v>
      </c>
      <c r="P264" s="164">
        <v>0</v>
      </c>
      <c r="Q264" s="164">
        <v>0</v>
      </c>
      <c r="R264" s="164">
        <v>0</v>
      </c>
      <c r="S264" s="164">
        <v>0</v>
      </c>
      <c r="T264" s="164">
        <v>0</v>
      </c>
      <c r="U264" s="164">
        <v>0</v>
      </c>
      <c r="V264" s="164">
        <v>0</v>
      </c>
      <c r="W264" s="164">
        <v>0</v>
      </c>
      <c r="X264" s="164">
        <v>0</v>
      </c>
      <c r="Y264" s="164">
        <v>0</v>
      </c>
      <c r="Z264" s="164">
        <v>0</v>
      </c>
      <c r="AA264" s="164">
        <v>0</v>
      </c>
      <c r="AB264" s="164">
        <v>0</v>
      </c>
      <c r="AC264" s="164">
        <v>0</v>
      </c>
      <c r="AD264" s="164">
        <v>9435904.63018452</v>
      </c>
      <c r="AE264" s="164">
        <v>19225217.6240228</v>
      </c>
      <c r="AF264" s="164">
        <v>29367938.981515098</v>
      </c>
      <c r="AG264" s="164">
        <v>39864068.702661097</v>
      </c>
      <c r="AH264" s="164">
        <v>50713606.787461102</v>
      </c>
      <c r="AI264" s="164">
        <v>61916553.235914797</v>
      </c>
      <c r="AJ264" s="164">
        <v>73472908.048022404</v>
      </c>
      <c r="AK264" s="164">
        <v>85382671.223783895</v>
      </c>
      <c r="AL264" s="164">
        <v>97645842.763199195</v>
      </c>
      <c r="AM264" s="164">
        <v>110262422.66626801</v>
      </c>
      <c r="AN264" s="164">
        <v>110262422.66626801</v>
      </c>
    </row>
    <row r="265" spans="1:40" x14ac:dyDescent="0.2">
      <c r="A265" s="27" t="s">
        <v>992</v>
      </c>
    </row>
    <row r="266" spans="1:40" x14ac:dyDescent="0.2">
      <c r="A266" s="27" t="s">
        <v>993</v>
      </c>
    </row>
    <row r="267" spans="1:40" x14ac:dyDescent="0.2">
      <c r="A267" s="27" t="s">
        <v>1256</v>
      </c>
      <c r="B267" s="164">
        <v>16991136.191399898</v>
      </c>
      <c r="C267" s="164">
        <v>16991126.454799902</v>
      </c>
      <c r="D267" s="164">
        <v>16991116.718199901</v>
      </c>
      <c r="E267" s="164">
        <v>16991106.981599901</v>
      </c>
      <c r="F267" s="164">
        <v>16991097.2449999</v>
      </c>
      <c r="G267" s="164">
        <v>16991087.5083999</v>
      </c>
      <c r="H267" s="164">
        <v>16991077.7717999</v>
      </c>
      <c r="I267" s="164">
        <v>16991068.035199899</v>
      </c>
      <c r="J267" s="164">
        <v>16991058.298599899</v>
      </c>
      <c r="K267" s="164">
        <v>16991048.561999898</v>
      </c>
      <c r="L267" s="164">
        <v>16991038.825399902</v>
      </c>
      <c r="M267" s="164">
        <v>16991029.088799901</v>
      </c>
      <c r="N267" s="164">
        <v>16991029.088799901</v>
      </c>
      <c r="O267" s="164">
        <v>16986726.487379901</v>
      </c>
      <c r="P267" s="164">
        <v>16986716.7532399</v>
      </c>
      <c r="Q267" s="164">
        <v>16986707.019099899</v>
      </c>
      <c r="R267" s="164">
        <v>16986697.284959901</v>
      </c>
      <c r="S267" s="164">
        <v>16986687.5508199</v>
      </c>
      <c r="T267" s="164">
        <v>16986677.816679899</v>
      </c>
      <c r="U267" s="164">
        <v>16986668.082539901</v>
      </c>
      <c r="V267" s="164">
        <v>16986658.3483999</v>
      </c>
      <c r="W267" s="164">
        <v>16986648.614259899</v>
      </c>
      <c r="X267" s="164">
        <v>16986638.880119901</v>
      </c>
      <c r="Y267" s="164">
        <v>16986629.1459799</v>
      </c>
      <c r="Z267" s="164">
        <v>16986619.411839899</v>
      </c>
      <c r="AA267" s="164">
        <v>16986619.411839899</v>
      </c>
      <c r="AB267" s="164">
        <v>16984620.314999901</v>
      </c>
      <c r="AC267" s="164">
        <v>16984610.581999902</v>
      </c>
      <c r="AD267" s="164">
        <v>16984600.848999899</v>
      </c>
      <c r="AE267" s="164">
        <v>16984591.1159999</v>
      </c>
      <c r="AF267" s="164">
        <v>16984581.382999901</v>
      </c>
      <c r="AG267" s="164">
        <v>16984571.649999902</v>
      </c>
      <c r="AH267" s="164">
        <v>16984561.916999899</v>
      </c>
      <c r="AI267" s="164">
        <v>16984552.1839999</v>
      </c>
      <c r="AJ267" s="164">
        <v>16984542.450999901</v>
      </c>
      <c r="AK267" s="164">
        <v>16984532.717999902</v>
      </c>
      <c r="AL267" s="164">
        <v>16984522.984999899</v>
      </c>
      <c r="AM267" s="164">
        <v>16984513.2519999</v>
      </c>
      <c r="AN267" s="164">
        <v>16984513.2519999</v>
      </c>
    </row>
    <row r="268" spans="1:40" x14ac:dyDescent="0.2">
      <c r="A268" s="27" t="s">
        <v>1257</v>
      </c>
      <c r="B268" s="164">
        <v>376760172.05540401</v>
      </c>
      <c r="C268" s="164">
        <v>380151616.12852597</v>
      </c>
      <c r="D268" s="164">
        <v>383550840.25907201</v>
      </c>
      <c r="E268" s="164">
        <v>386910997.86801499</v>
      </c>
      <c r="F268" s="164">
        <v>390276082.04805899</v>
      </c>
      <c r="G268" s="164">
        <v>393650361.92382002</v>
      </c>
      <c r="H268" s="164">
        <v>397019483.416677</v>
      </c>
      <c r="I268" s="164">
        <v>400398823.29089099</v>
      </c>
      <c r="J268" s="164">
        <v>403792650.67107999</v>
      </c>
      <c r="K268" s="164">
        <v>407150206.340828</v>
      </c>
      <c r="L268" s="164">
        <v>410517980.39193302</v>
      </c>
      <c r="M268" s="164">
        <v>415671668.90625203</v>
      </c>
      <c r="N268" s="164">
        <v>415671668.90625203</v>
      </c>
      <c r="O268" s="164">
        <v>417723796.21854103</v>
      </c>
      <c r="P268" s="164">
        <v>419887087.297948</v>
      </c>
      <c r="Q268" s="164">
        <v>422059216.25569898</v>
      </c>
      <c r="R268" s="164">
        <v>424234791.87579298</v>
      </c>
      <c r="S268" s="164">
        <v>426416509.76622999</v>
      </c>
      <c r="T268" s="164">
        <v>428608637.97301</v>
      </c>
      <c r="U268" s="164">
        <v>430845470.911726</v>
      </c>
      <c r="V268" s="164">
        <v>433094806.20213199</v>
      </c>
      <c r="W268" s="164">
        <v>435360911.89023</v>
      </c>
      <c r="X268" s="164">
        <v>437635251.884018</v>
      </c>
      <c r="Y268" s="164">
        <v>439922094.22949803</v>
      </c>
      <c r="Z268" s="164">
        <v>442458695.61679298</v>
      </c>
      <c r="AA268" s="164">
        <v>442458695.61679298</v>
      </c>
      <c r="AB268" s="164">
        <v>443143207.14170098</v>
      </c>
      <c r="AC268" s="164">
        <v>443884925.86183602</v>
      </c>
      <c r="AD268" s="164">
        <v>444634729.14691597</v>
      </c>
      <c r="AE268" s="164">
        <v>445387226.41232401</v>
      </c>
      <c r="AF268" s="164">
        <v>446145112.950369</v>
      </c>
      <c r="AG268" s="164">
        <v>446912656.30720502</v>
      </c>
      <c r="AH268" s="164">
        <v>447729727.263677</v>
      </c>
      <c r="AI268" s="164">
        <v>448557767.87438202</v>
      </c>
      <c r="AJ268" s="164">
        <v>449401045.68547201</v>
      </c>
      <c r="AK268" s="164">
        <v>450251025.60464102</v>
      </c>
      <c r="AL268" s="164">
        <v>451111975.17804199</v>
      </c>
      <c r="AM268" s="164">
        <v>451999644.76081097</v>
      </c>
      <c r="AN268" s="164">
        <v>451999644.76081097</v>
      </c>
    </row>
    <row r="269" spans="1:40" x14ac:dyDescent="0.2">
      <c r="A269" s="27" t="s">
        <v>1258</v>
      </c>
      <c r="B269" s="164">
        <v>87911204.152019903</v>
      </c>
      <c r="C269" s="164">
        <v>87886236.642137706</v>
      </c>
      <c r="D269" s="164">
        <v>87861269.132255495</v>
      </c>
      <c r="E269" s="164">
        <v>87836301.622373402</v>
      </c>
      <c r="F269" s="164">
        <v>87811334.112491101</v>
      </c>
      <c r="G269" s="164">
        <v>87786366.602608994</v>
      </c>
      <c r="H269" s="164">
        <v>87761399.092726693</v>
      </c>
      <c r="I269" s="164">
        <v>87736431.5828446</v>
      </c>
      <c r="J269" s="164">
        <v>87711464.072962403</v>
      </c>
      <c r="K269" s="164">
        <v>87686496.563080207</v>
      </c>
      <c r="L269" s="164">
        <v>87661529.053197995</v>
      </c>
      <c r="M269" s="164">
        <v>88206319.813248098</v>
      </c>
      <c r="N269" s="164">
        <v>88206319.813248098</v>
      </c>
      <c r="O269" s="164">
        <v>88240040.378122807</v>
      </c>
      <c r="P269" s="164">
        <v>88296046.704633102</v>
      </c>
      <c r="Q269" s="164">
        <v>88352053.031143397</v>
      </c>
      <c r="R269" s="164">
        <v>88408059.357653707</v>
      </c>
      <c r="S269" s="164">
        <v>88464065.684164003</v>
      </c>
      <c r="T269" s="164">
        <v>88520072.010674298</v>
      </c>
      <c r="U269" s="164">
        <v>88576078.337184593</v>
      </c>
      <c r="V269" s="164">
        <v>88632084.663694903</v>
      </c>
      <c r="W269" s="164">
        <v>88688090.990205199</v>
      </c>
      <c r="X269" s="164">
        <v>88744097.316715494</v>
      </c>
      <c r="Y269" s="164">
        <v>88800103.6432257</v>
      </c>
      <c r="Z269" s="164">
        <v>89458877.869736001</v>
      </c>
      <c r="AA269" s="164">
        <v>89458877.869736001</v>
      </c>
      <c r="AB269" s="164">
        <v>89537550.487113401</v>
      </c>
      <c r="AC269" s="164">
        <v>89626699.9540914</v>
      </c>
      <c r="AD269" s="164">
        <v>89715849.421069399</v>
      </c>
      <c r="AE269" s="164">
        <v>89804998.888047501</v>
      </c>
      <c r="AF269" s="164">
        <v>89894148.3550255</v>
      </c>
      <c r="AG269" s="164">
        <v>89983297.822003499</v>
      </c>
      <c r="AH269" s="164">
        <v>90072447.288981602</v>
      </c>
      <c r="AI269" s="164">
        <v>90161596.7559596</v>
      </c>
      <c r="AJ269" s="164">
        <v>90250746.222937599</v>
      </c>
      <c r="AK269" s="164">
        <v>90339895.689915597</v>
      </c>
      <c r="AL269" s="164">
        <v>90429045.156893596</v>
      </c>
      <c r="AM269" s="164">
        <v>91120891.931564003</v>
      </c>
      <c r="AN269" s="164">
        <v>91120891.931564003</v>
      </c>
    </row>
    <row r="270" spans="1:40" x14ac:dyDescent="0.2">
      <c r="A270" s="27" t="s">
        <v>1259</v>
      </c>
      <c r="B270" s="164">
        <v>74248755.379504696</v>
      </c>
      <c r="C270" s="164">
        <v>74638003.976279899</v>
      </c>
      <c r="D270" s="164">
        <v>75016926.213308796</v>
      </c>
      <c r="E270" s="164">
        <v>75385485.614318505</v>
      </c>
      <c r="F270" s="164">
        <v>75739530.045189306</v>
      </c>
      <c r="G270" s="164">
        <v>76083147.827485606</v>
      </c>
      <c r="H270" s="164">
        <v>76416402.748363897</v>
      </c>
      <c r="I270" s="164">
        <v>76735142.752854407</v>
      </c>
      <c r="J270" s="164">
        <v>77043519.9626728</v>
      </c>
      <c r="K270" s="164">
        <v>77341534.379591003</v>
      </c>
      <c r="L270" s="164">
        <v>77625033.898432299</v>
      </c>
      <c r="M270" s="164">
        <v>77898106.837704301</v>
      </c>
      <c r="N270" s="164">
        <v>77898106.837704301</v>
      </c>
      <c r="O270" s="164">
        <v>78139616.410682693</v>
      </c>
      <c r="P270" s="164">
        <v>78399354.452115506</v>
      </c>
      <c r="Q270" s="164">
        <v>78657639.621204197</v>
      </c>
      <c r="R270" s="164">
        <v>78914471.917948797</v>
      </c>
      <c r="S270" s="164">
        <v>79169851.342349201</v>
      </c>
      <c r="T270" s="164">
        <v>79423777.894405395</v>
      </c>
      <c r="U270" s="164">
        <v>79676251.574117497</v>
      </c>
      <c r="V270" s="164">
        <v>79927272.381485403</v>
      </c>
      <c r="W270" s="164">
        <v>80176840.316509202</v>
      </c>
      <c r="X270" s="164">
        <v>80424955.379188806</v>
      </c>
      <c r="Y270" s="164">
        <v>80671617.569524303</v>
      </c>
      <c r="Z270" s="164">
        <v>80916826.887566105</v>
      </c>
      <c r="AA270" s="164">
        <v>80916826.887566105</v>
      </c>
      <c r="AB270" s="164">
        <v>81150671.570181206</v>
      </c>
      <c r="AC270" s="164">
        <v>81393585.955631405</v>
      </c>
      <c r="AD270" s="164">
        <v>81636093.584501594</v>
      </c>
      <c r="AE270" s="164">
        <v>81878194.456791699</v>
      </c>
      <c r="AF270" s="164">
        <v>82119888.572501794</v>
      </c>
      <c r="AG270" s="164">
        <v>82361175.931631804</v>
      </c>
      <c r="AH270" s="164">
        <v>82602056.534181803</v>
      </c>
      <c r="AI270" s="164">
        <v>82842530.380151704</v>
      </c>
      <c r="AJ270" s="164">
        <v>83082597.469541594</v>
      </c>
      <c r="AK270" s="164">
        <v>83322257.8023514</v>
      </c>
      <c r="AL270" s="164">
        <v>83561511.378581196</v>
      </c>
      <c r="AM270" s="164">
        <v>83800358.198128894</v>
      </c>
      <c r="AN270" s="164">
        <v>83800358.198128894</v>
      </c>
    </row>
    <row r="271" spans="1:40" x14ac:dyDescent="0.2">
      <c r="A271" s="27" t="s">
        <v>1260</v>
      </c>
      <c r="B271" s="164">
        <v>6730624.7271105098</v>
      </c>
      <c r="C271" s="164">
        <v>6968558.3659111196</v>
      </c>
      <c r="D271" s="164">
        <v>7194374.4300249601</v>
      </c>
      <c r="E271" s="164">
        <v>7408007.8190464703</v>
      </c>
      <c r="F271" s="164">
        <v>7609372.6269538701</v>
      </c>
      <c r="G271" s="164">
        <v>7798522.2208007202</v>
      </c>
      <c r="H271" s="164">
        <v>7975404.1600083904</v>
      </c>
      <c r="I271" s="164">
        <v>8140115.9184284499</v>
      </c>
      <c r="J271" s="164">
        <v>8292733.4572692504</v>
      </c>
      <c r="K271" s="164">
        <v>8433148.9698997196</v>
      </c>
      <c r="L271" s="164">
        <v>8561351.3843077198</v>
      </c>
      <c r="M271" s="164">
        <v>8677336.5460116304</v>
      </c>
      <c r="N271" s="164">
        <v>8677336.5460116304</v>
      </c>
      <c r="O271" s="164">
        <v>8779171.3454858903</v>
      </c>
      <c r="P271" s="164">
        <v>8883468.9761628509</v>
      </c>
      <c r="Q271" s="164">
        <v>8988037.0661772601</v>
      </c>
      <c r="R271" s="164">
        <v>9092875.61552912</v>
      </c>
      <c r="S271" s="164">
        <v>9197984.6242184397</v>
      </c>
      <c r="T271" s="164">
        <v>9303364.0922452006</v>
      </c>
      <c r="U271" s="164">
        <v>9409014.0196094196</v>
      </c>
      <c r="V271" s="164">
        <v>9514934.4063110892</v>
      </c>
      <c r="W271" s="164">
        <v>9621125.2523502093</v>
      </c>
      <c r="X271" s="164">
        <v>9727586.55772678</v>
      </c>
      <c r="Y271" s="164">
        <v>9834318.3224408105</v>
      </c>
      <c r="Z271" s="164">
        <v>9941320.5465255603</v>
      </c>
      <c r="AA271" s="164">
        <v>9941320.5465255603</v>
      </c>
      <c r="AB271" s="164">
        <v>10047416.4031616</v>
      </c>
      <c r="AC271" s="164">
        <v>10154676.523461999</v>
      </c>
      <c r="AD271" s="164">
        <v>10261936.643771101</v>
      </c>
      <c r="AE271" s="164">
        <v>10369196.7640887</v>
      </c>
      <c r="AF271" s="164">
        <v>10476456.8844149</v>
      </c>
      <c r="AG271" s="164">
        <v>10583717.0047496</v>
      </c>
      <c r="AH271" s="164">
        <v>10690977.125093</v>
      </c>
      <c r="AI271" s="164">
        <v>10798237.245444801</v>
      </c>
      <c r="AJ271" s="164">
        <v>10905497.3658053</v>
      </c>
      <c r="AK271" s="164">
        <v>11012757.4861743</v>
      </c>
      <c r="AL271" s="164">
        <v>11120017.606551901</v>
      </c>
      <c r="AM271" s="164">
        <v>11227277.726868499</v>
      </c>
      <c r="AN271" s="164">
        <v>11227277.726868499</v>
      </c>
    </row>
    <row r="272" spans="1:40" x14ac:dyDescent="0.2">
      <c r="A272" s="27" t="s">
        <v>1261</v>
      </c>
      <c r="B272" s="164">
        <v>104500945.23754101</v>
      </c>
      <c r="C272" s="164">
        <v>105126639.046987</v>
      </c>
      <c r="D272" s="164">
        <v>105721630.03445899</v>
      </c>
      <c r="E272" s="164">
        <v>106285830.135405</v>
      </c>
      <c r="F272" s="164">
        <v>106819123.141258</v>
      </c>
      <c r="G272" s="164">
        <v>107321581.243663</v>
      </c>
      <c r="H272" s="164">
        <v>107793133.504749</v>
      </c>
      <c r="I272" s="164">
        <v>108233911.780549</v>
      </c>
      <c r="J272" s="164">
        <v>108644018.82739501</v>
      </c>
      <c r="K272" s="164">
        <v>109023308.81049199</v>
      </c>
      <c r="L272" s="164">
        <v>109371766.75345001</v>
      </c>
      <c r="M272" s="164">
        <v>109689387.114775</v>
      </c>
      <c r="N272" s="164">
        <v>109689387.114775</v>
      </c>
      <c r="O272" s="164">
        <v>109949146.596376</v>
      </c>
      <c r="P272" s="164">
        <v>110237362.12661199</v>
      </c>
      <c r="Q272" s="164">
        <v>110526320.140966</v>
      </c>
      <c r="R272" s="164">
        <v>110816020.63943499</v>
      </c>
      <c r="S272" s="164">
        <v>111106463.622021</v>
      </c>
      <c r="T272" s="164">
        <v>111397649.088723</v>
      </c>
      <c r="U272" s="164">
        <v>111689577.039542</v>
      </c>
      <c r="V272" s="164">
        <v>111982247.47447699</v>
      </c>
      <c r="W272" s="164">
        <v>112275660.393528</v>
      </c>
      <c r="X272" s="164">
        <v>112569815.79669601</v>
      </c>
      <c r="Y272" s="164">
        <v>112864713.683981</v>
      </c>
      <c r="Z272" s="164">
        <v>113160354.13668101</v>
      </c>
      <c r="AA272" s="164">
        <v>113160354.13668101</v>
      </c>
      <c r="AB272" s="164">
        <v>113444210.63315301</v>
      </c>
      <c r="AC272" s="164">
        <v>113742080.707991</v>
      </c>
      <c r="AD272" s="164">
        <v>114040711.74681801</v>
      </c>
      <c r="AE272" s="164">
        <v>114340103.749635</v>
      </c>
      <c r="AF272" s="164">
        <v>114640256.71644001</v>
      </c>
      <c r="AG272" s="164">
        <v>114941170.64723501</v>
      </c>
      <c r="AH272" s="164">
        <v>115242845.542018</v>
      </c>
      <c r="AI272" s="164">
        <v>115545281.400791</v>
      </c>
      <c r="AJ272" s="164">
        <v>115848478.223553</v>
      </c>
      <c r="AK272" s="164">
        <v>116152436.010304</v>
      </c>
      <c r="AL272" s="164">
        <v>116457154.761043</v>
      </c>
      <c r="AM272" s="164">
        <v>116762634.475703</v>
      </c>
      <c r="AN272" s="164">
        <v>116762634.475703</v>
      </c>
    </row>
    <row r="273" spans="1:40" x14ac:dyDescent="0.2">
      <c r="A273" s="27" t="s">
        <v>1262</v>
      </c>
      <c r="B273" s="164">
        <v>492457.75479999901</v>
      </c>
      <c r="C273" s="164">
        <v>492457.75479999901</v>
      </c>
      <c r="D273" s="164">
        <v>492457.75479999901</v>
      </c>
      <c r="E273" s="164">
        <v>492457.75479999901</v>
      </c>
      <c r="F273" s="164">
        <v>492457.75479999901</v>
      </c>
      <c r="G273" s="164">
        <v>492457.75479999901</v>
      </c>
      <c r="H273" s="164">
        <v>492457.75479999901</v>
      </c>
      <c r="I273" s="164">
        <v>492457.75479999901</v>
      </c>
      <c r="J273" s="164">
        <v>492457.75479999901</v>
      </c>
      <c r="K273" s="164">
        <v>492457.75479999901</v>
      </c>
      <c r="L273" s="164">
        <v>492457.75479999901</v>
      </c>
      <c r="M273" s="164">
        <v>492457.75479999901</v>
      </c>
      <c r="N273" s="164">
        <v>492457.75479999901</v>
      </c>
      <c r="O273" s="164">
        <v>492333.33291999903</v>
      </c>
      <c r="P273" s="164">
        <v>492333.33291999903</v>
      </c>
      <c r="Q273" s="164">
        <v>492333.33291999903</v>
      </c>
      <c r="R273" s="164">
        <v>492333.33291999903</v>
      </c>
      <c r="S273" s="164">
        <v>492333.33291999903</v>
      </c>
      <c r="T273" s="164">
        <v>492333.33291999903</v>
      </c>
      <c r="U273" s="164">
        <v>492333.33291999903</v>
      </c>
      <c r="V273" s="164">
        <v>492333.33291999903</v>
      </c>
      <c r="W273" s="164">
        <v>492333.33291999903</v>
      </c>
      <c r="X273" s="164">
        <v>492333.33291999903</v>
      </c>
      <c r="Y273" s="164">
        <v>492333.33291999903</v>
      </c>
      <c r="Z273" s="164">
        <v>492333.33291999903</v>
      </c>
      <c r="AA273" s="164">
        <v>492333.33291999903</v>
      </c>
      <c r="AB273" s="164">
        <v>492275.67399999901</v>
      </c>
      <c r="AC273" s="164">
        <v>492275.67399999901</v>
      </c>
      <c r="AD273" s="164">
        <v>492275.67399999901</v>
      </c>
      <c r="AE273" s="164">
        <v>492275.67399999901</v>
      </c>
      <c r="AF273" s="164">
        <v>492275.67399999901</v>
      </c>
      <c r="AG273" s="164">
        <v>492275.67399999901</v>
      </c>
      <c r="AH273" s="164">
        <v>492275.67399999901</v>
      </c>
      <c r="AI273" s="164">
        <v>492275.67399999901</v>
      </c>
      <c r="AJ273" s="164">
        <v>492275.67399999901</v>
      </c>
      <c r="AK273" s="164">
        <v>492275.67399999901</v>
      </c>
      <c r="AL273" s="164">
        <v>492275.67399999901</v>
      </c>
      <c r="AM273" s="164">
        <v>492275.67399999901</v>
      </c>
      <c r="AN273" s="164">
        <v>492275.67399999901</v>
      </c>
    </row>
    <row r="274" spans="1:40" x14ac:dyDescent="0.2">
      <c r="A274" s="27" t="s">
        <v>1263</v>
      </c>
      <c r="B274" s="164">
        <v>19471927.672334701</v>
      </c>
      <c r="C274" s="164">
        <v>19578396.503987402</v>
      </c>
      <c r="D274" s="164">
        <v>19682359.774832901</v>
      </c>
      <c r="E274" s="164">
        <v>19783808.634364001</v>
      </c>
      <c r="F274" s="164">
        <v>19881735.619663302</v>
      </c>
      <c r="G274" s="164">
        <v>19977132.7103374</v>
      </c>
      <c r="H274" s="164">
        <v>20070015.383534499</v>
      </c>
      <c r="I274" s="164">
        <v>20159376.195541799</v>
      </c>
      <c r="J274" s="164">
        <v>20246222.606267098</v>
      </c>
      <c r="K274" s="164">
        <v>20330554.616140299</v>
      </c>
      <c r="L274" s="164">
        <v>20411364.769266602</v>
      </c>
      <c r="M274" s="164">
        <v>20489645.044511002</v>
      </c>
      <c r="N274" s="164">
        <v>20489645.044511002</v>
      </c>
      <c r="O274" s="164">
        <v>20559862.4488816</v>
      </c>
      <c r="P274" s="164">
        <v>20634904.141974799</v>
      </c>
      <c r="Q274" s="164">
        <v>20709593.313938402</v>
      </c>
      <c r="R274" s="164">
        <v>20783929.964772299</v>
      </c>
      <c r="S274" s="164">
        <v>20857914.094476402</v>
      </c>
      <c r="T274" s="164">
        <v>20931545.7030509</v>
      </c>
      <c r="U274" s="164">
        <v>21004824.790495601</v>
      </c>
      <c r="V274" s="164">
        <v>21077751.3568106</v>
      </c>
      <c r="W274" s="164">
        <v>21150325.401996002</v>
      </c>
      <c r="X274" s="164">
        <v>21222546.926051602</v>
      </c>
      <c r="Y274" s="164">
        <v>21294415.928977501</v>
      </c>
      <c r="Z274" s="164">
        <v>21365932.410785999</v>
      </c>
      <c r="AA274" s="164">
        <v>21365932.410785999</v>
      </c>
      <c r="AB274" s="164">
        <v>21434487.102004498</v>
      </c>
      <c r="AC274" s="164">
        <v>21505445.339745499</v>
      </c>
      <c r="AD274" s="164">
        <v>21576304.883138102</v>
      </c>
      <c r="AE274" s="164">
        <v>21647065.732182499</v>
      </c>
      <c r="AF274" s="164">
        <v>21717727.886878699</v>
      </c>
      <c r="AG274" s="164">
        <v>21788291.347226501</v>
      </c>
      <c r="AH274" s="164">
        <v>21858756.113226101</v>
      </c>
      <c r="AI274" s="164">
        <v>21929122.1848775</v>
      </c>
      <c r="AJ274" s="164">
        <v>21999389.562180601</v>
      </c>
      <c r="AK274" s="164">
        <v>22069558.2451354</v>
      </c>
      <c r="AL274" s="164">
        <v>22139628.233741999</v>
      </c>
      <c r="AM274" s="164">
        <v>22209599.5279755</v>
      </c>
      <c r="AN274" s="164">
        <v>22209599.5279755</v>
      </c>
    </row>
    <row r="275" spans="1:40" x14ac:dyDescent="0.2">
      <c r="A275" s="27" t="s">
        <v>1264</v>
      </c>
      <c r="B275" s="164">
        <v>122261162.02239899</v>
      </c>
      <c r="C275" s="164">
        <v>121717470.27839901</v>
      </c>
      <c r="D275" s="164">
        <v>121173778.534399</v>
      </c>
      <c r="E275" s="164">
        <v>120630086.790399</v>
      </c>
      <c r="F275" s="164">
        <v>120086395.046399</v>
      </c>
      <c r="G275" s="164">
        <v>119542703.30239899</v>
      </c>
      <c r="H275" s="164">
        <v>118999011.55839901</v>
      </c>
      <c r="I275" s="164">
        <v>118455319.814399</v>
      </c>
      <c r="J275" s="164">
        <v>117911628.070399</v>
      </c>
      <c r="K275" s="164">
        <v>117367936.326399</v>
      </c>
      <c r="L275" s="164">
        <v>116824244.582399</v>
      </c>
      <c r="M275" s="164">
        <v>116280552.83839899</v>
      </c>
      <c r="N275" s="164">
        <v>116280552.83839899</v>
      </c>
      <c r="O275" s="164">
        <v>115707619.60575899</v>
      </c>
      <c r="P275" s="164">
        <v>115164065.228159</v>
      </c>
      <c r="Q275" s="164">
        <v>114620510.850559</v>
      </c>
      <c r="R275" s="164">
        <v>114076956.472959</v>
      </c>
      <c r="S275" s="164">
        <v>113533402.095359</v>
      </c>
      <c r="T275" s="164">
        <v>112989847.717759</v>
      </c>
      <c r="U275" s="164">
        <v>112446293.340159</v>
      </c>
      <c r="V275" s="164">
        <v>111902738.962559</v>
      </c>
      <c r="W275" s="164">
        <v>111359184.584959</v>
      </c>
      <c r="X275" s="164">
        <v>110815630.207359</v>
      </c>
      <c r="Y275" s="164">
        <v>110272075.829759</v>
      </c>
      <c r="Z275" s="164">
        <v>109728521.452159</v>
      </c>
      <c r="AA275" s="164">
        <v>109728521.452159</v>
      </c>
      <c r="AB275" s="164">
        <v>109172180.03199901</v>
      </c>
      <c r="AC275" s="164">
        <v>108628689.31199899</v>
      </c>
      <c r="AD275" s="164">
        <v>108085198.59199899</v>
      </c>
      <c r="AE275" s="164">
        <v>107541707.871999</v>
      </c>
      <c r="AF275" s="164">
        <v>106998217.151999</v>
      </c>
      <c r="AG275" s="164">
        <v>106454726.431999</v>
      </c>
      <c r="AH275" s="164">
        <v>105911235.711999</v>
      </c>
      <c r="AI275" s="164">
        <v>105367744.991999</v>
      </c>
      <c r="AJ275" s="164">
        <v>104824254.271999</v>
      </c>
      <c r="AK275" s="164">
        <v>104280763.551999</v>
      </c>
      <c r="AL275" s="164">
        <v>103737272.831999</v>
      </c>
      <c r="AM275" s="164">
        <v>103193782.11199901</v>
      </c>
      <c r="AN275" s="164">
        <v>103193782.11199901</v>
      </c>
    </row>
    <row r="276" spans="1:40" x14ac:dyDescent="0.2">
      <c r="A276" s="27" t="s">
        <v>1265</v>
      </c>
      <c r="B276" s="164">
        <v>8134267.2111999895</v>
      </c>
      <c r="C276" s="164">
        <v>8097141.5553999897</v>
      </c>
      <c r="D276" s="164">
        <v>8060015.8995999899</v>
      </c>
      <c r="E276" s="164">
        <v>8022890.24379999</v>
      </c>
      <c r="F276" s="164">
        <v>7985764.5879999902</v>
      </c>
      <c r="G276" s="164">
        <v>7948638.9321999904</v>
      </c>
      <c r="H276" s="164">
        <v>7911513.2763999896</v>
      </c>
      <c r="I276" s="164">
        <v>7874387.6205999898</v>
      </c>
      <c r="J276" s="164">
        <v>7837261.9647999899</v>
      </c>
      <c r="K276" s="164">
        <v>7800136.3089999901</v>
      </c>
      <c r="L276" s="164">
        <v>7763010.6531999903</v>
      </c>
      <c r="M276" s="164">
        <v>7725884.9973999904</v>
      </c>
      <c r="N276" s="164">
        <v>7725884.9973999904</v>
      </c>
      <c r="O276" s="164">
        <v>7686816.7386399899</v>
      </c>
      <c r="P276" s="164">
        <v>7649700.4628199898</v>
      </c>
      <c r="Q276" s="164">
        <v>7612584.1869999897</v>
      </c>
      <c r="R276" s="164">
        <v>7575467.9111799896</v>
      </c>
      <c r="S276" s="164">
        <v>7538351.6353599904</v>
      </c>
      <c r="T276" s="164">
        <v>7501235.3595399903</v>
      </c>
      <c r="U276" s="164">
        <v>7464119.0837199902</v>
      </c>
      <c r="V276" s="164">
        <v>7427002.8078999901</v>
      </c>
      <c r="W276" s="164">
        <v>7389886.53207999</v>
      </c>
      <c r="X276" s="164">
        <v>7352770.2562599899</v>
      </c>
      <c r="Y276" s="164">
        <v>7315653.9804399898</v>
      </c>
      <c r="Z276" s="164">
        <v>7278537.7046199897</v>
      </c>
      <c r="AA276" s="164">
        <v>7278537.7046199897</v>
      </c>
      <c r="AB276" s="164">
        <v>7240573.3599999901</v>
      </c>
      <c r="AC276" s="164">
        <v>7203461.4309999896</v>
      </c>
      <c r="AD276" s="164">
        <v>7166349.5019999901</v>
      </c>
      <c r="AE276" s="164">
        <v>7129237.5729999896</v>
      </c>
      <c r="AF276" s="164">
        <v>7092125.6439999901</v>
      </c>
      <c r="AG276" s="164">
        <v>7055013.7149999896</v>
      </c>
      <c r="AH276" s="164">
        <v>7017901.7859999901</v>
      </c>
      <c r="AI276" s="164">
        <v>6980789.8569999896</v>
      </c>
      <c r="AJ276" s="164">
        <v>6943677.9279999901</v>
      </c>
      <c r="AK276" s="164">
        <v>6906565.9989999896</v>
      </c>
      <c r="AL276" s="164">
        <v>6869454.0699999901</v>
      </c>
      <c r="AM276" s="164">
        <v>6832342.1409999896</v>
      </c>
      <c r="AN276" s="164">
        <v>6832342.1409999896</v>
      </c>
    </row>
    <row r="277" spans="1:40" x14ac:dyDescent="0.2">
      <c r="A277" s="27" t="s">
        <v>1266</v>
      </c>
      <c r="B277" s="164">
        <v>0</v>
      </c>
      <c r="C277" s="164">
        <v>0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  <c r="O277" s="164">
        <v>0</v>
      </c>
      <c r="P277" s="164">
        <v>0</v>
      </c>
      <c r="Q277" s="164">
        <v>0</v>
      </c>
      <c r="R277" s="164">
        <v>0</v>
      </c>
      <c r="S277" s="164">
        <v>0</v>
      </c>
      <c r="T277" s="164">
        <v>0</v>
      </c>
      <c r="U277" s="164">
        <v>0</v>
      </c>
      <c r="V277" s="164">
        <v>0</v>
      </c>
      <c r="W277" s="164">
        <v>0</v>
      </c>
      <c r="X277" s="164">
        <v>0</v>
      </c>
      <c r="Y277" s="164">
        <v>0</v>
      </c>
      <c r="Z277" s="164">
        <v>0</v>
      </c>
      <c r="AA277" s="164">
        <v>0</v>
      </c>
      <c r="AB277" s="164">
        <v>0</v>
      </c>
      <c r="AC277" s="164">
        <v>0</v>
      </c>
      <c r="AD277" s="164">
        <v>0</v>
      </c>
      <c r="AE277" s="164">
        <v>0</v>
      </c>
      <c r="AF277" s="164">
        <v>0</v>
      </c>
      <c r="AG277" s="164">
        <v>0</v>
      </c>
      <c r="AH277" s="164">
        <v>0</v>
      </c>
      <c r="AI277" s="164">
        <v>0</v>
      </c>
      <c r="AJ277" s="164">
        <v>0</v>
      </c>
      <c r="AK277" s="164">
        <v>0</v>
      </c>
      <c r="AL277" s="164">
        <v>0</v>
      </c>
      <c r="AM277" s="164">
        <v>0</v>
      </c>
      <c r="AN277" s="164">
        <v>0</v>
      </c>
    </row>
    <row r="278" spans="1:40" x14ac:dyDescent="0.2">
      <c r="A278" s="27" t="s">
        <v>1005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  <c r="O278" s="164">
        <v>0</v>
      </c>
      <c r="P278" s="164">
        <v>0</v>
      </c>
      <c r="Q278" s="164">
        <v>0</v>
      </c>
      <c r="R278" s="164">
        <v>0</v>
      </c>
      <c r="S278" s="164">
        <v>0</v>
      </c>
      <c r="T278" s="164">
        <v>0</v>
      </c>
      <c r="U278" s="164">
        <v>0</v>
      </c>
      <c r="V278" s="164">
        <v>0</v>
      </c>
      <c r="W278" s="164">
        <v>0</v>
      </c>
      <c r="X278" s="164">
        <v>0</v>
      </c>
      <c r="Y278" s="164">
        <v>0</v>
      </c>
      <c r="Z278" s="164">
        <v>0</v>
      </c>
      <c r="AA278" s="164">
        <v>0</v>
      </c>
      <c r="AB278" s="164">
        <v>0</v>
      </c>
      <c r="AC278" s="164">
        <v>0</v>
      </c>
      <c r="AD278" s="164">
        <v>0</v>
      </c>
      <c r="AE278" s="164">
        <v>0</v>
      </c>
      <c r="AF278" s="164">
        <v>0</v>
      </c>
      <c r="AG278" s="164">
        <v>0</v>
      </c>
      <c r="AH278" s="164">
        <v>0</v>
      </c>
      <c r="AI278" s="164">
        <v>0</v>
      </c>
      <c r="AJ278" s="164">
        <v>0</v>
      </c>
      <c r="AK278" s="164">
        <v>0</v>
      </c>
      <c r="AL278" s="164">
        <v>0</v>
      </c>
      <c r="AM278" s="164">
        <v>0</v>
      </c>
      <c r="AN278" s="164">
        <v>0</v>
      </c>
    </row>
    <row r="279" spans="1:40" x14ac:dyDescent="0.2">
      <c r="A279" s="27" t="s">
        <v>1267</v>
      </c>
      <c r="B279" s="164">
        <v>8450030</v>
      </c>
      <c r="C279" s="164">
        <v>8450030</v>
      </c>
      <c r="D279" s="164">
        <v>8450030</v>
      </c>
      <c r="E279" s="164">
        <v>8450030</v>
      </c>
      <c r="F279" s="164">
        <v>8450030</v>
      </c>
      <c r="G279" s="164">
        <v>8450030</v>
      </c>
      <c r="H279" s="164">
        <v>8450030</v>
      </c>
      <c r="I279" s="164">
        <v>8450030</v>
      </c>
      <c r="J279" s="164">
        <v>8450030</v>
      </c>
      <c r="K279" s="164">
        <v>8450030</v>
      </c>
      <c r="L279" s="164">
        <v>8450030</v>
      </c>
      <c r="M279" s="164">
        <v>8450030</v>
      </c>
      <c r="N279" s="164">
        <v>8450030</v>
      </c>
      <c r="O279" s="164">
        <v>8450030</v>
      </c>
      <c r="P279" s="164">
        <v>8450030</v>
      </c>
      <c r="Q279" s="164">
        <v>8450030</v>
      </c>
      <c r="R279" s="164">
        <v>8450030</v>
      </c>
      <c r="S279" s="164">
        <v>8450030</v>
      </c>
      <c r="T279" s="164">
        <v>8450030</v>
      </c>
      <c r="U279" s="164">
        <v>8450030</v>
      </c>
      <c r="V279" s="164">
        <v>8450030</v>
      </c>
      <c r="W279" s="164">
        <v>8450030</v>
      </c>
      <c r="X279" s="164">
        <v>8450030</v>
      </c>
      <c r="Y279" s="164">
        <v>8450030</v>
      </c>
      <c r="Z279" s="164">
        <v>8450030</v>
      </c>
      <c r="AA279" s="164">
        <v>8450030</v>
      </c>
      <c r="AB279" s="164">
        <v>8450030</v>
      </c>
      <c r="AC279" s="164">
        <v>8450030</v>
      </c>
      <c r="AD279" s="164">
        <v>8450030</v>
      </c>
      <c r="AE279" s="164">
        <v>8450030</v>
      </c>
      <c r="AF279" s="164">
        <v>8450030</v>
      </c>
      <c r="AG279" s="164">
        <v>8450030</v>
      </c>
      <c r="AH279" s="164">
        <v>8450030</v>
      </c>
      <c r="AI279" s="164">
        <v>8450030</v>
      </c>
      <c r="AJ279" s="164">
        <v>8450030</v>
      </c>
      <c r="AK279" s="164">
        <v>8450030</v>
      </c>
      <c r="AL279" s="164">
        <v>8450030</v>
      </c>
      <c r="AM279" s="164">
        <v>8450030</v>
      </c>
      <c r="AN279" s="164">
        <v>8450030</v>
      </c>
    </row>
    <row r="280" spans="1:40" x14ac:dyDescent="0.2">
      <c r="A280" s="27" t="s">
        <v>1007</v>
      </c>
      <c r="B280" s="164">
        <v>106088489.94120499</v>
      </c>
      <c r="C280" s="164">
        <v>106757480.94982301</v>
      </c>
      <c r="D280" s="164">
        <v>107428782.998752</v>
      </c>
      <c r="E280" s="164">
        <v>108100011.48400401</v>
      </c>
      <c r="F280" s="164">
        <v>108771320.26316699</v>
      </c>
      <c r="G280" s="164">
        <v>109442170.886181</v>
      </c>
      <c r="H280" s="164">
        <v>110112563.364563</v>
      </c>
      <c r="I280" s="164">
        <v>110796420.786796</v>
      </c>
      <c r="J280" s="164">
        <v>111465358.549095</v>
      </c>
      <c r="K280" s="164">
        <v>112133838.201565</v>
      </c>
      <c r="L280" s="164">
        <v>112801859.755888</v>
      </c>
      <c r="M280" s="164">
        <v>113505653.99302</v>
      </c>
      <c r="N280" s="164">
        <v>113505653.99302</v>
      </c>
      <c r="O280" s="164">
        <v>114015333.972682</v>
      </c>
      <c r="P280" s="164">
        <v>114562786.51976199</v>
      </c>
      <c r="Q280" s="164">
        <v>115112857.79946101</v>
      </c>
      <c r="R280" s="164">
        <v>115663086.284713</v>
      </c>
      <c r="S280" s="164">
        <v>116213856.602337</v>
      </c>
      <c r="T280" s="164">
        <v>116764630.302274</v>
      </c>
      <c r="U280" s="164">
        <v>117315407.39604101</v>
      </c>
      <c r="V280" s="164">
        <v>117880110.97212</v>
      </c>
      <c r="W280" s="164">
        <v>118430356.426727</v>
      </c>
      <c r="X280" s="164">
        <v>118980605.309966</v>
      </c>
      <c r="Y280" s="164">
        <v>119530857.63351899</v>
      </c>
      <c r="Z280" s="164">
        <v>120117344.178344</v>
      </c>
      <c r="AA280" s="164">
        <v>120117344.178344</v>
      </c>
      <c r="AB280" s="164">
        <v>120627024.158006</v>
      </c>
      <c r="AC280" s="164">
        <v>121174476.70508599</v>
      </c>
      <c r="AD280" s="164">
        <v>121724547.98478501</v>
      </c>
      <c r="AE280" s="164">
        <v>122274776.470036</v>
      </c>
      <c r="AF280" s="164">
        <v>122825546.787661</v>
      </c>
      <c r="AG280" s="164">
        <v>123376320.487598</v>
      </c>
      <c r="AH280" s="164">
        <v>123927097.581365</v>
      </c>
      <c r="AI280" s="164">
        <v>124491801.157444</v>
      </c>
      <c r="AJ280" s="164">
        <v>125042046.612051</v>
      </c>
      <c r="AK280" s="164">
        <v>125592295.49529</v>
      </c>
      <c r="AL280" s="164">
        <v>126142547.81884301</v>
      </c>
      <c r="AM280" s="164">
        <v>126729034.36366799</v>
      </c>
      <c r="AN280" s="164">
        <v>126729034.36366799</v>
      </c>
    </row>
    <row r="281" spans="1:40" x14ac:dyDescent="0.2">
      <c r="A281" s="27" t="s">
        <v>1008</v>
      </c>
      <c r="B281" s="164">
        <v>350720288.91766798</v>
      </c>
      <c r="C281" s="164">
        <v>353128282.49735898</v>
      </c>
      <c r="D281" s="164">
        <v>355536276.07704902</v>
      </c>
      <c r="E281" s="164">
        <v>357933872.47420698</v>
      </c>
      <c r="F281" s="164">
        <v>360331468.87136501</v>
      </c>
      <c r="G281" s="164">
        <v>362729065.26852202</v>
      </c>
      <c r="H281" s="164">
        <v>365116152.94378799</v>
      </c>
      <c r="I281" s="164">
        <v>367503240.61905402</v>
      </c>
      <c r="J281" s="164">
        <v>369890328.29431999</v>
      </c>
      <c r="K281" s="164">
        <v>372266907.247693</v>
      </c>
      <c r="L281" s="164">
        <v>374643486.20106697</v>
      </c>
      <c r="M281" s="164">
        <v>378550205.89514202</v>
      </c>
      <c r="N281" s="164">
        <v>378550205.89514202</v>
      </c>
      <c r="O281" s="164">
        <v>379984317.46213597</v>
      </c>
      <c r="P281" s="164">
        <v>381514071.60523403</v>
      </c>
      <c r="Q281" s="164">
        <v>383043825.74833202</v>
      </c>
      <c r="R281" s="164">
        <v>384573579.89143002</v>
      </c>
      <c r="S281" s="164">
        <v>386103334.03452802</v>
      </c>
      <c r="T281" s="164">
        <v>387633088.17762601</v>
      </c>
      <c r="U281" s="164">
        <v>389162842.32072401</v>
      </c>
      <c r="V281" s="164">
        <v>390692596.46382201</v>
      </c>
      <c r="W281" s="164">
        <v>392222350.60692</v>
      </c>
      <c r="X281" s="164">
        <v>393752104.750018</v>
      </c>
      <c r="Y281" s="164">
        <v>395281858.893116</v>
      </c>
      <c r="Z281" s="164">
        <v>398183322.29995102</v>
      </c>
      <c r="AA281" s="164">
        <v>398183322.29995102</v>
      </c>
      <c r="AB281" s="164">
        <v>399508238.24286097</v>
      </c>
      <c r="AC281" s="164">
        <v>400879786.86081302</v>
      </c>
      <c r="AD281" s="164">
        <v>402251335.47876501</v>
      </c>
      <c r="AE281" s="164">
        <v>403622884.09671599</v>
      </c>
      <c r="AF281" s="164">
        <v>404994432.71466798</v>
      </c>
      <c r="AG281" s="164">
        <v>406365981.33262002</v>
      </c>
      <c r="AH281" s="164">
        <v>407737529.950571</v>
      </c>
      <c r="AI281" s="164">
        <v>409109078.56852299</v>
      </c>
      <c r="AJ281" s="164">
        <v>410480627.18647498</v>
      </c>
      <c r="AK281" s="164">
        <v>411852175.80442601</v>
      </c>
      <c r="AL281" s="164">
        <v>413223724.422378</v>
      </c>
      <c r="AM281" s="164">
        <v>415543229.03249902</v>
      </c>
      <c r="AN281" s="164">
        <v>415543229.03249902</v>
      </c>
    </row>
    <row r="282" spans="1:40" x14ac:dyDescent="0.2">
      <c r="A282" s="27" t="s">
        <v>1009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  <c r="O282" s="164">
        <v>0</v>
      </c>
      <c r="P282" s="164">
        <v>0</v>
      </c>
      <c r="Q282" s="164">
        <v>0</v>
      </c>
      <c r="R282" s="164">
        <v>0</v>
      </c>
      <c r="S282" s="164">
        <v>0</v>
      </c>
      <c r="T282" s="164">
        <v>0</v>
      </c>
      <c r="U282" s="164">
        <v>0</v>
      </c>
      <c r="V282" s="164">
        <v>0</v>
      </c>
      <c r="W282" s="164">
        <v>0</v>
      </c>
      <c r="X282" s="164">
        <v>0</v>
      </c>
      <c r="Y282" s="164">
        <v>0</v>
      </c>
      <c r="Z282" s="164">
        <v>0</v>
      </c>
      <c r="AA282" s="164">
        <v>0</v>
      </c>
      <c r="AB282" s="164">
        <v>0</v>
      </c>
      <c r="AC282" s="164">
        <v>0</v>
      </c>
      <c r="AD282" s="164">
        <v>0</v>
      </c>
      <c r="AE282" s="164">
        <v>0</v>
      </c>
      <c r="AF282" s="164">
        <v>0</v>
      </c>
      <c r="AG282" s="164">
        <v>0</v>
      </c>
      <c r="AH282" s="164">
        <v>0</v>
      </c>
      <c r="AI282" s="164">
        <v>0</v>
      </c>
      <c r="AJ282" s="164">
        <v>0</v>
      </c>
      <c r="AK282" s="164">
        <v>0</v>
      </c>
      <c r="AL282" s="164">
        <v>0</v>
      </c>
      <c r="AM282" s="164">
        <v>0</v>
      </c>
      <c r="AN282" s="164">
        <v>0</v>
      </c>
    </row>
    <row r="283" spans="1:40" x14ac:dyDescent="0.2">
      <c r="A283" s="27" t="s">
        <v>1010</v>
      </c>
      <c r="B283" s="164">
        <v>1282761461.2625799</v>
      </c>
      <c r="C283" s="164">
        <v>1289983440.1544099</v>
      </c>
      <c r="D283" s="164">
        <v>1297159857.82675</v>
      </c>
      <c r="E283" s="164">
        <v>1304230887.4223299</v>
      </c>
      <c r="F283" s="164">
        <v>1311245711.36234</v>
      </c>
      <c r="G283" s="164">
        <v>1318213266.1812201</v>
      </c>
      <c r="H283" s="164">
        <v>1325108644.9758101</v>
      </c>
      <c r="I283" s="164">
        <v>1331966726.1519599</v>
      </c>
      <c r="J283" s="164">
        <v>1338768732.52966</v>
      </c>
      <c r="K283" s="164">
        <v>1345467604.08149</v>
      </c>
      <c r="L283" s="164">
        <v>1352115154.02334</v>
      </c>
      <c r="M283" s="164">
        <v>1362628278.83006</v>
      </c>
      <c r="N283" s="164">
        <v>1362628278.83006</v>
      </c>
      <c r="O283" s="164">
        <v>1366714810.9976001</v>
      </c>
      <c r="P283" s="164">
        <v>1371157927.6015799</v>
      </c>
      <c r="Q283" s="164">
        <v>1375611708.3664999</v>
      </c>
      <c r="R283" s="164">
        <v>1380068300.5492899</v>
      </c>
      <c r="S283" s="164">
        <v>1384530784.3847799</v>
      </c>
      <c r="T283" s="164">
        <v>1389002889.46891</v>
      </c>
      <c r="U283" s="164">
        <v>1393518910.22878</v>
      </c>
      <c r="V283" s="164">
        <v>1398060567.3726299</v>
      </c>
      <c r="W283" s="164">
        <v>1402603744.34268</v>
      </c>
      <c r="X283" s="164">
        <v>1407154366.5970399</v>
      </c>
      <c r="Y283" s="164">
        <v>1411716702.1933801</v>
      </c>
      <c r="Z283" s="164">
        <v>1418538715.8479199</v>
      </c>
      <c r="AA283" s="164">
        <v>1418538715.8479199</v>
      </c>
      <c r="AB283" s="164">
        <v>1421232485.11918</v>
      </c>
      <c r="AC283" s="164">
        <v>1424120744.90765</v>
      </c>
      <c r="AD283" s="164">
        <v>1427019963.5067599</v>
      </c>
      <c r="AE283" s="164">
        <v>1429922288.8048201</v>
      </c>
      <c r="AF283" s="164">
        <v>1432830800.7209599</v>
      </c>
      <c r="AG283" s="164">
        <v>1435749228.35127</v>
      </c>
      <c r="AH283" s="164">
        <v>1438717442.4881101</v>
      </c>
      <c r="AI283" s="164">
        <v>1441710808.27457</v>
      </c>
      <c r="AJ283" s="164">
        <v>1444705208.6530099</v>
      </c>
      <c r="AK283" s="164">
        <v>1447706570.0812299</v>
      </c>
      <c r="AL283" s="164">
        <v>1450719160.11707</v>
      </c>
      <c r="AM283" s="164">
        <v>1455345613.1962199</v>
      </c>
      <c r="AN283" s="164">
        <v>1455345613.1962199</v>
      </c>
    </row>
    <row r="284" spans="1:40" x14ac:dyDescent="0.2">
      <c r="A284" s="27" t="s">
        <v>1011</v>
      </c>
    </row>
    <row r="285" spans="1:40" x14ac:dyDescent="0.2">
      <c r="A285" s="30" t="s">
        <v>1012</v>
      </c>
      <c r="B285" s="164">
        <v>25489414275.4478</v>
      </c>
      <c r="C285" s="164">
        <v>25649057635.104</v>
      </c>
      <c r="D285" s="164">
        <v>25820470476.668098</v>
      </c>
      <c r="E285" s="164">
        <v>25987365852.901901</v>
      </c>
      <c r="F285" s="164">
        <v>26155646096.069</v>
      </c>
      <c r="G285" s="164">
        <v>26333393041.624401</v>
      </c>
      <c r="H285" s="164">
        <v>26489137406.083099</v>
      </c>
      <c r="I285" s="164">
        <v>26646635150.686798</v>
      </c>
      <c r="J285" s="164">
        <v>26816814325.1436</v>
      </c>
      <c r="K285" s="164">
        <v>26982018116.351101</v>
      </c>
      <c r="L285" s="164">
        <v>27141033810.909599</v>
      </c>
      <c r="M285" s="164">
        <v>27404062146.6166</v>
      </c>
      <c r="N285" s="164">
        <v>27404062146.6166</v>
      </c>
      <c r="O285" s="164">
        <v>27595293801.234699</v>
      </c>
      <c r="P285" s="164">
        <v>27797708627.676899</v>
      </c>
      <c r="Q285" s="164">
        <v>28005150133.863201</v>
      </c>
      <c r="R285" s="164">
        <v>28192548830.0406</v>
      </c>
      <c r="S285" s="164">
        <v>28380493756.598</v>
      </c>
      <c r="T285" s="164">
        <v>28602263250.382099</v>
      </c>
      <c r="U285" s="164">
        <v>28821116336.130299</v>
      </c>
      <c r="V285" s="164">
        <v>29043092558.832298</v>
      </c>
      <c r="W285" s="164">
        <v>29269481723.811699</v>
      </c>
      <c r="X285" s="164">
        <v>29484843614.476799</v>
      </c>
      <c r="Y285" s="164">
        <v>29702219628.4021</v>
      </c>
      <c r="Z285" s="164">
        <v>29950229490.254299</v>
      </c>
      <c r="AA285" s="164">
        <v>29950229490.254299</v>
      </c>
      <c r="AB285" s="164">
        <v>30071577951.301399</v>
      </c>
      <c r="AC285" s="164">
        <v>30209385428.8703</v>
      </c>
      <c r="AD285" s="164">
        <v>30360030484.964901</v>
      </c>
      <c r="AE285" s="164">
        <v>30506689550.414799</v>
      </c>
      <c r="AF285" s="164">
        <v>30654873069.737598</v>
      </c>
      <c r="AG285" s="164">
        <v>30835228665.474098</v>
      </c>
      <c r="AH285" s="164">
        <v>30989907900.787899</v>
      </c>
      <c r="AI285" s="164">
        <v>31139163087.479599</v>
      </c>
      <c r="AJ285" s="164">
        <v>31291777357.070801</v>
      </c>
      <c r="AK285" s="164">
        <v>31443257649.638</v>
      </c>
      <c r="AL285" s="164">
        <v>31595249225.278801</v>
      </c>
      <c r="AM285" s="164">
        <v>31772306695.283798</v>
      </c>
      <c r="AN285" s="164">
        <v>31772306695.283798</v>
      </c>
    </row>
    <row r="286" spans="1:40" x14ac:dyDescent="0.2">
      <c r="A286" s="27" t="s">
        <v>1013</v>
      </c>
    </row>
    <row r="287" spans="1:40" x14ac:dyDescent="0.2">
      <c r="A287" s="30" t="s">
        <v>1014</v>
      </c>
    </row>
    <row r="288" spans="1:40" x14ac:dyDescent="0.2">
      <c r="A288" s="27" t="s">
        <v>1015</v>
      </c>
      <c r="B288" s="164">
        <v>229571823.81726301</v>
      </c>
      <c r="C288" s="164">
        <v>229571823.81726301</v>
      </c>
      <c r="D288" s="164">
        <v>229571823.81726301</v>
      </c>
      <c r="E288" s="164">
        <v>229571823.81726301</v>
      </c>
      <c r="F288" s="164">
        <v>229571823.81726301</v>
      </c>
      <c r="G288" s="164">
        <v>229571823.81726301</v>
      </c>
      <c r="H288" s="164">
        <v>229571823.81726301</v>
      </c>
      <c r="I288" s="164">
        <v>229571823.81726301</v>
      </c>
      <c r="J288" s="164">
        <v>229571823.81726301</v>
      </c>
      <c r="K288" s="164">
        <v>229571823.81726301</v>
      </c>
      <c r="L288" s="164">
        <v>229571823.81726301</v>
      </c>
      <c r="M288" s="164">
        <v>229571823.81726301</v>
      </c>
      <c r="N288" s="164">
        <v>229571823.81726301</v>
      </c>
      <c r="O288" s="164">
        <v>229513821.363985</v>
      </c>
      <c r="P288" s="164">
        <v>229513821.363985</v>
      </c>
      <c r="Q288" s="164">
        <v>229513821.363985</v>
      </c>
      <c r="R288" s="164">
        <v>229513821.363985</v>
      </c>
      <c r="S288" s="164">
        <v>229513821.363985</v>
      </c>
      <c r="T288" s="164">
        <v>229513821.363985</v>
      </c>
      <c r="U288" s="164">
        <v>229513821.363985</v>
      </c>
      <c r="V288" s="164">
        <v>229513821.363985</v>
      </c>
      <c r="W288" s="164">
        <v>229513821.363985</v>
      </c>
      <c r="X288" s="164">
        <v>229513821.363985</v>
      </c>
      <c r="Y288" s="164">
        <v>229513821.363985</v>
      </c>
      <c r="Z288" s="164">
        <v>229513821.363985</v>
      </c>
      <c r="AA288" s="164">
        <v>229513821.363985</v>
      </c>
      <c r="AB288" s="164">
        <v>229486942.17831999</v>
      </c>
      <c r="AC288" s="164">
        <v>229486942.17831999</v>
      </c>
      <c r="AD288" s="164">
        <v>229486942.17831999</v>
      </c>
      <c r="AE288" s="164">
        <v>229486942.17831999</v>
      </c>
      <c r="AF288" s="164">
        <v>229486942.17831999</v>
      </c>
      <c r="AG288" s="164">
        <v>229486942.17831999</v>
      </c>
      <c r="AH288" s="164">
        <v>229486942.17831999</v>
      </c>
      <c r="AI288" s="164">
        <v>229486942.17831999</v>
      </c>
      <c r="AJ288" s="164">
        <v>229486942.17831999</v>
      </c>
      <c r="AK288" s="164">
        <v>229486942.17831999</v>
      </c>
      <c r="AL288" s="164">
        <v>229486942.17831999</v>
      </c>
      <c r="AM288" s="164">
        <v>229486942.17831999</v>
      </c>
      <c r="AN288" s="164">
        <v>229486942.17831999</v>
      </c>
    </row>
    <row r="289" spans="1:40" x14ac:dyDescent="0.2">
      <c r="A289" s="27" t="s">
        <v>1016</v>
      </c>
      <c r="B289" s="164">
        <v>411344269.75020498</v>
      </c>
      <c r="C289" s="164">
        <v>411344269.75020498</v>
      </c>
      <c r="D289" s="164">
        <v>411344269.75020498</v>
      </c>
      <c r="E289" s="164">
        <v>411344269.75020498</v>
      </c>
      <c r="F289" s="164">
        <v>411344269.75020498</v>
      </c>
      <c r="G289" s="164">
        <v>411344269.75020498</v>
      </c>
      <c r="H289" s="164">
        <v>411344269.75020498</v>
      </c>
      <c r="I289" s="164">
        <v>411344269.75020498</v>
      </c>
      <c r="J289" s="164">
        <v>411344269.75020498</v>
      </c>
      <c r="K289" s="164">
        <v>411344269.75020498</v>
      </c>
      <c r="L289" s="164">
        <v>411344269.75020498</v>
      </c>
      <c r="M289" s="164">
        <v>411344269.75020498</v>
      </c>
      <c r="N289" s="164">
        <v>411344269.75020498</v>
      </c>
      <c r="O289" s="164">
        <v>411240341.59216398</v>
      </c>
      <c r="P289" s="164">
        <v>411240341.59216398</v>
      </c>
      <c r="Q289" s="164">
        <v>411240341.59216398</v>
      </c>
      <c r="R289" s="164">
        <v>411240341.59216398</v>
      </c>
      <c r="S289" s="164">
        <v>411240341.59216398</v>
      </c>
      <c r="T289" s="164">
        <v>411240341.59216398</v>
      </c>
      <c r="U289" s="164">
        <v>411240341.59216398</v>
      </c>
      <c r="V289" s="164">
        <v>411240341.59216398</v>
      </c>
      <c r="W289" s="164">
        <v>411240341.59216398</v>
      </c>
      <c r="X289" s="164">
        <v>411240341.59216398</v>
      </c>
      <c r="Y289" s="164">
        <v>411240341.59216398</v>
      </c>
      <c r="Z289" s="164">
        <v>411240341.59216398</v>
      </c>
      <c r="AA289" s="164">
        <v>411240341.59216398</v>
      </c>
      <c r="AB289" s="164">
        <v>411192179.76282799</v>
      </c>
      <c r="AC289" s="164">
        <v>411192179.76282799</v>
      </c>
      <c r="AD289" s="164">
        <v>411192179.76282799</v>
      </c>
      <c r="AE289" s="164">
        <v>411192179.76282799</v>
      </c>
      <c r="AF289" s="164">
        <v>411192179.76282799</v>
      </c>
      <c r="AG289" s="164">
        <v>411192179.76282799</v>
      </c>
      <c r="AH289" s="164">
        <v>411192179.76282799</v>
      </c>
      <c r="AI289" s="164">
        <v>411192179.76282799</v>
      </c>
      <c r="AJ289" s="164">
        <v>411192179.76282799</v>
      </c>
      <c r="AK289" s="164">
        <v>411192179.76282799</v>
      </c>
      <c r="AL289" s="164">
        <v>411192179.76282799</v>
      </c>
      <c r="AM289" s="164">
        <v>411192179.76282799</v>
      </c>
      <c r="AN289" s="164">
        <v>411192179.76282799</v>
      </c>
    </row>
    <row r="290" spans="1:40" x14ac:dyDescent="0.2">
      <c r="A290" s="27" t="s">
        <v>1017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0</v>
      </c>
      <c r="R290" s="164">
        <v>0</v>
      </c>
      <c r="S290" s="164">
        <v>0</v>
      </c>
      <c r="T290" s="164">
        <v>0</v>
      </c>
      <c r="U290" s="164">
        <v>0</v>
      </c>
      <c r="V290" s="164">
        <v>0</v>
      </c>
      <c r="W290" s="164">
        <v>0</v>
      </c>
      <c r="X290" s="164">
        <v>0</v>
      </c>
      <c r="Y290" s="164">
        <v>0</v>
      </c>
      <c r="Z290" s="164">
        <v>0</v>
      </c>
      <c r="AA290" s="164">
        <v>0</v>
      </c>
      <c r="AB290" s="164">
        <v>0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0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0</v>
      </c>
    </row>
    <row r="291" spans="1:40" x14ac:dyDescent="0.2">
      <c r="A291" s="27" t="s">
        <v>1018</v>
      </c>
      <c r="B291" s="164">
        <v>43263724.819999903</v>
      </c>
      <c r="C291" s="164">
        <v>43263724.819999903</v>
      </c>
      <c r="D291" s="164">
        <v>43263724.819999903</v>
      </c>
      <c r="E291" s="164">
        <v>43263724.819999903</v>
      </c>
      <c r="F291" s="164">
        <v>43263724.819999903</v>
      </c>
      <c r="G291" s="164">
        <v>43263724.819999903</v>
      </c>
      <c r="H291" s="164">
        <v>43263724.819999903</v>
      </c>
      <c r="I291" s="164">
        <v>43263724.819999903</v>
      </c>
      <c r="J291" s="164">
        <v>43263724.819999903</v>
      </c>
      <c r="K291" s="164">
        <v>43263724.819999903</v>
      </c>
      <c r="L291" s="164">
        <v>43263724.819999903</v>
      </c>
      <c r="M291" s="164">
        <v>43263724.819999903</v>
      </c>
      <c r="N291" s="164">
        <v>43263724.819999903</v>
      </c>
      <c r="O291" s="164">
        <v>43263724.819999903</v>
      </c>
      <c r="P291" s="164">
        <v>43263724.819999903</v>
      </c>
      <c r="Q291" s="164">
        <v>43263724.819999903</v>
      </c>
      <c r="R291" s="164">
        <v>43263724.819999903</v>
      </c>
      <c r="S291" s="164">
        <v>43263724.819999903</v>
      </c>
      <c r="T291" s="164">
        <v>43263724.819999903</v>
      </c>
      <c r="U291" s="164">
        <v>43263724.819999903</v>
      </c>
      <c r="V291" s="164">
        <v>43263724.819999903</v>
      </c>
      <c r="W291" s="164">
        <v>43263724.819999903</v>
      </c>
      <c r="X291" s="164">
        <v>43263724.819999903</v>
      </c>
      <c r="Y291" s="164">
        <v>43263724.819999903</v>
      </c>
      <c r="Z291" s="164">
        <v>43263724.819999903</v>
      </c>
      <c r="AA291" s="164">
        <v>43263724.819999903</v>
      </c>
      <c r="AB291" s="164">
        <v>43263724.819999903</v>
      </c>
      <c r="AC291" s="164">
        <v>43263724.819999903</v>
      </c>
      <c r="AD291" s="164">
        <v>43263724.819999903</v>
      </c>
      <c r="AE291" s="164">
        <v>43263724.819999903</v>
      </c>
      <c r="AF291" s="164">
        <v>43263724.819999903</v>
      </c>
      <c r="AG291" s="164">
        <v>43263724.819999903</v>
      </c>
      <c r="AH291" s="164">
        <v>43263724.819999903</v>
      </c>
      <c r="AI291" s="164">
        <v>43263724.819999903</v>
      </c>
      <c r="AJ291" s="164">
        <v>43263724.819999903</v>
      </c>
      <c r="AK291" s="164">
        <v>43263724.819999903</v>
      </c>
      <c r="AL291" s="164">
        <v>43263724.819999903</v>
      </c>
      <c r="AM291" s="164">
        <v>43263724.819999903</v>
      </c>
      <c r="AN291" s="164">
        <v>43263724.819999903</v>
      </c>
    </row>
    <row r="292" spans="1:40" x14ac:dyDescent="0.2">
      <c r="A292" s="27" t="s">
        <v>1019</v>
      </c>
      <c r="B292" s="164">
        <v>25397736.120000001</v>
      </c>
      <c r="C292" s="164">
        <v>25397736.120000001</v>
      </c>
      <c r="D292" s="164">
        <v>25397736.120000001</v>
      </c>
      <c r="E292" s="164">
        <v>25397736.120000001</v>
      </c>
      <c r="F292" s="164">
        <v>25397736.120000001</v>
      </c>
      <c r="G292" s="164">
        <v>25397736.120000001</v>
      </c>
      <c r="H292" s="164">
        <v>25397736.120000001</v>
      </c>
      <c r="I292" s="164">
        <v>25397736.120000001</v>
      </c>
      <c r="J292" s="164">
        <v>25397736.120000001</v>
      </c>
      <c r="K292" s="164">
        <v>25397736.120000001</v>
      </c>
      <c r="L292" s="164">
        <v>25397736.120000001</v>
      </c>
      <c r="M292" s="164">
        <v>25397736.120000001</v>
      </c>
      <c r="N292" s="164">
        <v>25397736.120000001</v>
      </c>
      <c r="O292" s="164">
        <v>25397736.120000001</v>
      </c>
      <c r="P292" s="164">
        <v>25397736.120000001</v>
      </c>
      <c r="Q292" s="164">
        <v>25397736.120000001</v>
      </c>
      <c r="R292" s="164">
        <v>25397736.120000001</v>
      </c>
      <c r="S292" s="164">
        <v>25397736.120000001</v>
      </c>
      <c r="T292" s="164">
        <v>25397736.120000001</v>
      </c>
      <c r="U292" s="164">
        <v>25397736.120000001</v>
      </c>
      <c r="V292" s="164">
        <v>25397736.120000001</v>
      </c>
      <c r="W292" s="164">
        <v>25397736.120000001</v>
      </c>
      <c r="X292" s="164">
        <v>25397736.120000001</v>
      </c>
      <c r="Y292" s="164">
        <v>25397736.120000001</v>
      </c>
      <c r="Z292" s="164">
        <v>25397736.120000001</v>
      </c>
      <c r="AA292" s="164">
        <v>25397736.120000001</v>
      </c>
      <c r="AB292" s="164">
        <v>25397736.120000001</v>
      </c>
      <c r="AC292" s="164">
        <v>25397736.120000001</v>
      </c>
      <c r="AD292" s="164">
        <v>25397736.120000001</v>
      </c>
      <c r="AE292" s="164">
        <v>25397736.120000001</v>
      </c>
      <c r="AF292" s="164">
        <v>25397736.120000001</v>
      </c>
      <c r="AG292" s="164">
        <v>25397736.120000001</v>
      </c>
      <c r="AH292" s="164">
        <v>25397736.120000001</v>
      </c>
      <c r="AI292" s="164">
        <v>25397736.120000001</v>
      </c>
      <c r="AJ292" s="164">
        <v>25397736.120000001</v>
      </c>
      <c r="AK292" s="164">
        <v>25397736.120000001</v>
      </c>
      <c r="AL292" s="164">
        <v>25397736.120000001</v>
      </c>
      <c r="AM292" s="164">
        <v>25397736.120000001</v>
      </c>
      <c r="AN292" s="164">
        <v>25397736.120000001</v>
      </c>
    </row>
    <row r="293" spans="1:40" x14ac:dyDescent="0.2">
      <c r="A293" s="27" t="s">
        <v>1020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1021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1022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1023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1024</v>
      </c>
      <c r="B297" s="164">
        <v>20325435.300000001</v>
      </c>
      <c r="C297" s="164">
        <v>20325435.300000001</v>
      </c>
      <c r="D297" s="164">
        <v>20325435.300000001</v>
      </c>
      <c r="E297" s="164">
        <v>20325435.300000001</v>
      </c>
      <c r="F297" s="164">
        <v>20325435.300000001</v>
      </c>
      <c r="G297" s="164">
        <v>20325435.300000001</v>
      </c>
      <c r="H297" s="164">
        <v>20325435.300000001</v>
      </c>
      <c r="I297" s="164">
        <v>20325435.300000001</v>
      </c>
      <c r="J297" s="164">
        <v>20325435.300000001</v>
      </c>
      <c r="K297" s="164">
        <v>20325435.300000001</v>
      </c>
      <c r="L297" s="164">
        <v>20325435.300000001</v>
      </c>
      <c r="M297" s="164">
        <v>20325435.300000001</v>
      </c>
      <c r="N297" s="164">
        <v>20325435.300000001</v>
      </c>
      <c r="O297" s="164">
        <v>20325435.300000001</v>
      </c>
      <c r="P297" s="164">
        <v>20325435.300000001</v>
      </c>
      <c r="Q297" s="164">
        <v>20325435.300000001</v>
      </c>
      <c r="R297" s="164">
        <v>20325435.300000001</v>
      </c>
      <c r="S297" s="164">
        <v>20325435.300000001</v>
      </c>
      <c r="T297" s="164">
        <v>20325435.300000001</v>
      </c>
      <c r="U297" s="164">
        <v>20325435.300000001</v>
      </c>
      <c r="V297" s="164">
        <v>20325435.300000001</v>
      </c>
      <c r="W297" s="164">
        <v>20325435.300000001</v>
      </c>
      <c r="X297" s="164">
        <v>20325435.300000001</v>
      </c>
      <c r="Y297" s="164">
        <v>20325435.300000001</v>
      </c>
      <c r="Z297" s="164">
        <v>20325435.300000001</v>
      </c>
      <c r="AA297" s="164">
        <v>20325435.300000001</v>
      </c>
      <c r="AB297" s="164">
        <v>20325435.300000001</v>
      </c>
      <c r="AC297" s="164">
        <v>20325435.300000001</v>
      </c>
      <c r="AD297" s="164">
        <v>20325435.300000001</v>
      </c>
      <c r="AE297" s="164">
        <v>20325435.300000001</v>
      </c>
      <c r="AF297" s="164">
        <v>20325435.300000001</v>
      </c>
      <c r="AG297" s="164">
        <v>20325435.300000001</v>
      </c>
      <c r="AH297" s="164">
        <v>20325435.300000001</v>
      </c>
      <c r="AI297" s="164">
        <v>20325435.300000001</v>
      </c>
      <c r="AJ297" s="164">
        <v>20325435.300000001</v>
      </c>
      <c r="AK297" s="164">
        <v>20325435.300000001</v>
      </c>
      <c r="AL297" s="164">
        <v>20325435.300000001</v>
      </c>
      <c r="AM297" s="164">
        <v>20325435.300000001</v>
      </c>
      <c r="AN297" s="164">
        <v>20325435.300000001</v>
      </c>
    </row>
    <row r="298" spans="1:40" x14ac:dyDescent="0.2">
      <c r="A298" s="27" t="s">
        <v>1025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1026</v>
      </c>
      <c r="B299" s="164">
        <v>22215015.949999899</v>
      </c>
      <c r="C299" s="164">
        <v>22215015.949999899</v>
      </c>
      <c r="D299" s="164">
        <v>22215015.949999899</v>
      </c>
      <c r="E299" s="164">
        <v>22215015.949999899</v>
      </c>
      <c r="F299" s="164">
        <v>22215015.949999899</v>
      </c>
      <c r="G299" s="164">
        <v>22215015.949999899</v>
      </c>
      <c r="H299" s="164">
        <v>22215015.949999899</v>
      </c>
      <c r="I299" s="164">
        <v>22215015.949999899</v>
      </c>
      <c r="J299" s="164">
        <v>22215015.949999899</v>
      </c>
      <c r="K299" s="164">
        <v>22215015.949999899</v>
      </c>
      <c r="L299" s="164">
        <v>22215015.949999899</v>
      </c>
      <c r="M299" s="164">
        <v>22215015.949999899</v>
      </c>
      <c r="N299" s="164">
        <v>22215015.949999899</v>
      </c>
      <c r="O299" s="164">
        <v>22215015.949999899</v>
      </c>
      <c r="P299" s="164">
        <v>22215015.949999899</v>
      </c>
      <c r="Q299" s="164">
        <v>22215015.949999899</v>
      </c>
      <c r="R299" s="164">
        <v>22215015.949999899</v>
      </c>
      <c r="S299" s="164">
        <v>22215015.949999899</v>
      </c>
      <c r="T299" s="164">
        <v>22215015.949999899</v>
      </c>
      <c r="U299" s="164">
        <v>22215015.949999899</v>
      </c>
      <c r="V299" s="164">
        <v>22215015.949999899</v>
      </c>
      <c r="W299" s="164">
        <v>22215015.949999899</v>
      </c>
      <c r="X299" s="164">
        <v>22215015.949999899</v>
      </c>
      <c r="Y299" s="164">
        <v>22215015.949999899</v>
      </c>
      <c r="Z299" s="164">
        <v>22215015.949999899</v>
      </c>
      <c r="AA299" s="164">
        <v>22215015.949999899</v>
      </c>
      <c r="AB299" s="164">
        <v>22215015.949999899</v>
      </c>
      <c r="AC299" s="164">
        <v>22215015.949999899</v>
      </c>
      <c r="AD299" s="164">
        <v>22215015.949999899</v>
      </c>
      <c r="AE299" s="164">
        <v>22215015.949999899</v>
      </c>
      <c r="AF299" s="164">
        <v>22215015.949999899</v>
      </c>
      <c r="AG299" s="164">
        <v>22215015.949999899</v>
      </c>
      <c r="AH299" s="164">
        <v>22215015.949999899</v>
      </c>
      <c r="AI299" s="164">
        <v>22215015.949999899</v>
      </c>
      <c r="AJ299" s="164">
        <v>22215015.949999899</v>
      </c>
      <c r="AK299" s="164">
        <v>22215015.949999899</v>
      </c>
      <c r="AL299" s="164">
        <v>22215015.949999899</v>
      </c>
      <c r="AM299" s="164">
        <v>22215015.949999899</v>
      </c>
      <c r="AN299" s="164">
        <v>22215015.949999899</v>
      </c>
    </row>
    <row r="300" spans="1:40" x14ac:dyDescent="0.2">
      <c r="A300" s="27" t="s">
        <v>1027</v>
      </c>
      <c r="B300" s="164">
        <v>4.0000000008149001</v>
      </c>
      <c r="C300" s="164">
        <v>4.0000000008149001</v>
      </c>
      <c r="D300" s="164">
        <v>4.0000000008149001</v>
      </c>
      <c r="E300" s="164">
        <v>4.0000000008149001</v>
      </c>
      <c r="F300" s="164">
        <v>4.0000000008149001</v>
      </c>
      <c r="G300" s="164">
        <v>4.0000000008149001</v>
      </c>
      <c r="H300" s="164">
        <v>4.0000000008149001</v>
      </c>
      <c r="I300" s="164">
        <v>4.0000000008149001</v>
      </c>
      <c r="J300" s="164">
        <v>4.0000000008149001</v>
      </c>
      <c r="K300" s="164">
        <v>4.0000000008149001</v>
      </c>
      <c r="L300" s="164">
        <v>4.0000000008149001</v>
      </c>
      <c r="M300" s="164">
        <v>4.0000000008149001</v>
      </c>
      <c r="N300" s="164">
        <v>4.0000000008149001</v>
      </c>
      <c r="O300" s="164">
        <v>4.0000000008149001</v>
      </c>
      <c r="P300" s="164">
        <v>4.0000000008149001</v>
      </c>
      <c r="Q300" s="164">
        <v>4.0000000008149001</v>
      </c>
      <c r="R300" s="164">
        <v>4.0000000008149001</v>
      </c>
      <c r="S300" s="164">
        <v>4.0000000008149001</v>
      </c>
      <c r="T300" s="164">
        <v>4.0000000008149001</v>
      </c>
      <c r="U300" s="164">
        <v>4.0000000008149001</v>
      </c>
      <c r="V300" s="164">
        <v>4.0000000008149001</v>
      </c>
      <c r="W300" s="164">
        <v>4.0000000008149001</v>
      </c>
      <c r="X300" s="164">
        <v>4.0000000008149001</v>
      </c>
      <c r="Y300" s="164">
        <v>4.0000000008149001</v>
      </c>
      <c r="Z300" s="164">
        <v>4.0000000008149001</v>
      </c>
      <c r="AA300" s="164">
        <v>4.0000000008149001</v>
      </c>
      <c r="AB300" s="164">
        <v>4.0000000008149001</v>
      </c>
      <c r="AC300" s="164">
        <v>4.0000000008149001</v>
      </c>
      <c r="AD300" s="164">
        <v>4.0000000008149001</v>
      </c>
      <c r="AE300" s="164">
        <v>4.0000000008149001</v>
      </c>
      <c r="AF300" s="164">
        <v>4.0000000008149001</v>
      </c>
      <c r="AG300" s="164">
        <v>4.0000000008149001</v>
      </c>
      <c r="AH300" s="164">
        <v>4.0000000008149001</v>
      </c>
      <c r="AI300" s="164">
        <v>4.0000000008149001</v>
      </c>
      <c r="AJ300" s="164">
        <v>4.0000000008149001</v>
      </c>
      <c r="AK300" s="164">
        <v>4.0000000008149001</v>
      </c>
      <c r="AL300" s="164">
        <v>4.0000000008149001</v>
      </c>
      <c r="AM300" s="164">
        <v>4.0000000008149001</v>
      </c>
      <c r="AN300" s="164">
        <v>4.0000000008149001</v>
      </c>
    </row>
    <row r="301" spans="1:40" x14ac:dyDescent="0.2">
      <c r="A301" s="27" t="s">
        <v>1028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167" t="s">
        <v>1029</v>
      </c>
      <c r="B302" s="164">
        <v>-2004669.99999999</v>
      </c>
      <c r="C302" s="164">
        <v>-2004669.99999999</v>
      </c>
      <c r="D302" s="164">
        <v>-2004669.99999999</v>
      </c>
      <c r="E302" s="164">
        <v>-2004669.99999999</v>
      </c>
      <c r="F302" s="164">
        <v>-2004669.99999999</v>
      </c>
      <c r="G302" s="164">
        <v>-2004669.99999999</v>
      </c>
      <c r="H302" s="164">
        <v>-2004669.99999999</v>
      </c>
      <c r="I302" s="164">
        <v>-2004669.99999999</v>
      </c>
      <c r="J302" s="164">
        <v>-2004669.99999999</v>
      </c>
      <c r="K302" s="164">
        <v>-2004669.99999999</v>
      </c>
      <c r="L302" s="164">
        <v>-2004669.99999999</v>
      </c>
      <c r="M302" s="164">
        <v>-2004669.99999999</v>
      </c>
      <c r="N302" s="164">
        <v>-2004669.99999999</v>
      </c>
      <c r="O302" s="164">
        <v>-2004669.99999999</v>
      </c>
      <c r="P302" s="164">
        <v>-2004669.99999999</v>
      </c>
      <c r="Q302" s="164">
        <v>-2004669.99999999</v>
      </c>
      <c r="R302" s="164">
        <v>-2004669.99999999</v>
      </c>
      <c r="S302" s="164">
        <v>-2004669.99999999</v>
      </c>
      <c r="T302" s="164">
        <v>-2004669.99999999</v>
      </c>
      <c r="U302" s="164">
        <v>-2004669.99999999</v>
      </c>
      <c r="V302" s="164">
        <v>-2004669.99999999</v>
      </c>
      <c r="W302" s="164">
        <v>-2004669.99999999</v>
      </c>
      <c r="X302" s="164">
        <v>-2004669.99999999</v>
      </c>
      <c r="Y302" s="164">
        <v>-2004669.99999999</v>
      </c>
      <c r="Z302" s="164">
        <v>-2004669.99999999</v>
      </c>
      <c r="AA302" s="164">
        <v>-2004669.99999999</v>
      </c>
      <c r="AB302" s="164">
        <v>-2004669.99999999</v>
      </c>
      <c r="AC302" s="164">
        <v>-2004669.99999999</v>
      </c>
      <c r="AD302" s="164">
        <v>-2004669.99999999</v>
      </c>
      <c r="AE302" s="164">
        <v>-2004669.99999999</v>
      </c>
      <c r="AF302" s="164">
        <v>-2004669.99999999</v>
      </c>
      <c r="AG302" s="164">
        <v>-2004669.99999999</v>
      </c>
      <c r="AH302" s="164">
        <v>-2004669.99999999</v>
      </c>
      <c r="AI302" s="164">
        <v>-2004669.99999999</v>
      </c>
      <c r="AJ302" s="164">
        <v>-2004669.99999999</v>
      </c>
      <c r="AK302" s="164">
        <v>-2004669.99999999</v>
      </c>
      <c r="AL302" s="164">
        <v>-2004669.99999999</v>
      </c>
      <c r="AM302" s="164">
        <v>-2004669.99999999</v>
      </c>
      <c r="AN302" s="164">
        <v>-2004669.99999999</v>
      </c>
    </row>
    <row r="303" spans="1:40" x14ac:dyDescent="0.2">
      <c r="A303" s="27" t="s">
        <v>1030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30" t="s">
        <v>1031</v>
      </c>
      <c r="B304" s="164">
        <v>750113339.75746906</v>
      </c>
      <c r="C304" s="164">
        <v>750113339.75746906</v>
      </c>
      <c r="D304" s="164">
        <v>750113339.75746906</v>
      </c>
      <c r="E304" s="164">
        <v>750113339.75746906</v>
      </c>
      <c r="F304" s="164">
        <v>750113339.75746906</v>
      </c>
      <c r="G304" s="164">
        <v>750113339.75746906</v>
      </c>
      <c r="H304" s="164">
        <v>750113339.75746906</v>
      </c>
      <c r="I304" s="164">
        <v>750113339.75746906</v>
      </c>
      <c r="J304" s="164">
        <v>750113339.75746906</v>
      </c>
      <c r="K304" s="164">
        <v>750113339.75746906</v>
      </c>
      <c r="L304" s="164">
        <v>750113339.75746906</v>
      </c>
      <c r="M304" s="164">
        <v>750113339.75746906</v>
      </c>
      <c r="N304" s="164">
        <v>750113339.75746906</v>
      </c>
      <c r="O304" s="164">
        <v>749951409.14614904</v>
      </c>
      <c r="P304" s="164">
        <v>749951409.14614904</v>
      </c>
      <c r="Q304" s="164">
        <v>749951409.14614904</v>
      </c>
      <c r="R304" s="164">
        <v>749951409.14614904</v>
      </c>
      <c r="S304" s="164">
        <v>749951409.14614904</v>
      </c>
      <c r="T304" s="164">
        <v>749951409.14614904</v>
      </c>
      <c r="U304" s="164">
        <v>749951409.14614904</v>
      </c>
      <c r="V304" s="164">
        <v>749951409.14614904</v>
      </c>
      <c r="W304" s="164">
        <v>749951409.14614904</v>
      </c>
      <c r="X304" s="164">
        <v>749951409.14614904</v>
      </c>
      <c r="Y304" s="164">
        <v>749951409.14614904</v>
      </c>
      <c r="Z304" s="164">
        <v>749951409.14614904</v>
      </c>
      <c r="AA304" s="164">
        <v>749951409.14614904</v>
      </c>
      <c r="AB304" s="164">
        <v>749876368.13114798</v>
      </c>
      <c r="AC304" s="164">
        <v>749876368.13114798</v>
      </c>
      <c r="AD304" s="164">
        <v>749876368.13114798</v>
      </c>
      <c r="AE304" s="164">
        <v>749876368.13114798</v>
      </c>
      <c r="AF304" s="164">
        <v>749876368.13114798</v>
      </c>
      <c r="AG304" s="164">
        <v>749876368.13114798</v>
      </c>
      <c r="AH304" s="164">
        <v>749876368.13114798</v>
      </c>
      <c r="AI304" s="164">
        <v>749876368.13114798</v>
      </c>
      <c r="AJ304" s="164">
        <v>749876368.13114798</v>
      </c>
      <c r="AK304" s="164">
        <v>749876368.13114798</v>
      </c>
      <c r="AL304" s="164">
        <v>749876368.13114798</v>
      </c>
      <c r="AM304" s="164">
        <v>749876368.13114798</v>
      </c>
      <c r="AN304" s="164">
        <v>749876368.13114798</v>
      </c>
    </row>
    <row r="305" spans="1:40" x14ac:dyDescent="0.2">
      <c r="A305" s="27" t="s">
        <v>1032</v>
      </c>
    </row>
    <row r="306" spans="1:40" x14ac:dyDescent="0.2">
      <c r="A306" s="27" t="s">
        <v>1033</v>
      </c>
      <c r="B306" s="164">
        <v>26239527615.205299</v>
      </c>
      <c r="C306" s="164">
        <v>26399170974.8615</v>
      </c>
      <c r="D306" s="164">
        <v>26570583816.425598</v>
      </c>
      <c r="E306" s="164">
        <v>26737479192.659401</v>
      </c>
      <c r="F306" s="164">
        <v>26905759435.8265</v>
      </c>
      <c r="G306" s="164">
        <v>27083506381.381901</v>
      </c>
      <c r="H306" s="164">
        <v>27239250745.840599</v>
      </c>
      <c r="I306" s="164">
        <v>27396748490.444199</v>
      </c>
      <c r="J306" s="164">
        <v>27566927664.901001</v>
      </c>
      <c r="K306" s="164">
        <v>27732131456.108601</v>
      </c>
      <c r="L306" s="164">
        <v>27891147150.667099</v>
      </c>
      <c r="M306" s="164">
        <v>28154175486.3741</v>
      </c>
      <c r="N306" s="164">
        <v>28154175486.3741</v>
      </c>
      <c r="O306" s="164">
        <v>28345245210.380798</v>
      </c>
      <c r="P306" s="164">
        <v>28547660036.823101</v>
      </c>
      <c r="Q306" s="164">
        <v>28755101543.009399</v>
      </c>
      <c r="R306" s="164">
        <v>28942500239.186699</v>
      </c>
      <c r="S306" s="164">
        <v>29130445165.744099</v>
      </c>
      <c r="T306" s="164">
        <v>29352214659.528301</v>
      </c>
      <c r="U306" s="164">
        <v>29571067745.276501</v>
      </c>
      <c r="V306" s="164">
        <v>29793043967.978401</v>
      </c>
      <c r="W306" s="164">
        <v>30019433132.957802</v>
      </c>
      <c r="X306" s="164">
        <v>30234795023.622898</v>
      </c>
      <c r="Y306" s="164">
        <v>30452171037.548302</v>
      </c>
      <c r="Z306" s="164">
        <v>30700180899.400501</v>
      </c>
      <c r="AA306" s="164">
        <v>30700180899.400501</v>
      </c>
      <c r="AB306" s="164">
        <v>30821454319.432598</v>
      </c>
      <c r="AC306" s="164">
        <v>30959261797.001499</v>
      </c>
      <c r="AD306" s="164">
        <v>31109906853.096001</v>
      </c>
      <c r="AE306" s="164">
        <v>31256565918.546001</v>
      </c>
      <c r="AF306" s="164">
        <v>31404749437.868801</v>
      </c>
      <c r="AG306" s="164">
        <v>31585105033.605301</v>
      </c>
      <c r="AH306" s="164">
        <v>31739784268.918999</v>
      </c>
      <c r="AI306" s="164">
        <v>31889039455.610802</v>
      </c>
      <c r="AJ306" s="164">
        <v>32041653725.2019</v>
      </c>
      <c r="AK306" s="164">
        <v>32193134017.769199</v>
      </c>
      <c r="AL306" s="164">
        <v>32345125593.41</v>
      </c>
      <c r="AM306" s="164">
        <v>32522183063.415001</v>
      </c>
      <c r="AN306" s="164">
        <v>32522183063.415001</v>
      </c>
    </row>
    <row r="307" spans="1:40" x14ac:dyDescent="0.2">
      <c r="A307" s="27" t="s">
        <v>1034</v>
      </c>
      <c r="B307" s="164">
        <v>-4.2451811358217997</v>
      </c>
      <c r="C307" s="164">
        <v>-4.2451822518729196</v>
      </c>
      <c r="D307" s="164">
        <v>-4.2451830889112596</v>
      </c>
      <c r="E307" s="164">
        <v>-4.2451853210135102</v>
      </c>
      <c r="F307" s="164">
        <v>-4.2451881111413199</v>
      </c>
      <c r="G307" s="164">
        <v>-4.2451897852180096</v>
      </c>
      <c r="H307" s="164">
        <v>-4.2451911802819096</v>
      </c>
      <c r="I307" s="164">
        <v>-4.2451925753458104</v>
      </c>
      <c r="J307" s="164">
        <v>-4.2451936913969401</v>
      </c>
      <c r="K307" s="164">
        <v>-4.2451959234991898</v>
      </c>
      <c r="L307" s="164">
        <v>-4.2451970395503098</v>
      </c>
      <c r="M307" s="164">
        <v>-4.2451989926397697</v>
      </c>
      <c r="N307" s="164">
        <v>-4.2451989926397697</v>
      </c>
      <c r="O307" s="164">
        <v>-4.2441283747777296</v>
      </c>
      <c r="P307" s="164">
        <v>-4.2441300484314501</v>
      </c>
      <c r="Q307" s="164">
        <v>-4.2441322799697501</v>
      </c>
      <c r="R307" s="164">
        <v>-4.2441322799697501</v>
      </c>
      <c r="S307" s="164">
        <v>-4.2441320010274604</v>
      </c>
      <c r="T307" s="164">
        <v>-4.2441311642006001</v>
      </c>
      <c r="U307" s="164">
        <v>-4.2441300484314501</v>
      </c>
      <c r="V307" s="164">
        <v>-4.2441322799697501</v>
      </c>
      <c r="W307" s="164">
        <v>-4.2441331167966103</v>
      </c>
      <c r="X307" s="164">
        <v>-4.2441345115080402</v>
      </c>
      <c r="Y307" s="164">
        <v>-4.2441347904503299</v>
      </c>
      <c r="Z307" s="164">
        <v>-4.2441367430463401</v>
      </c>
      <c r="AA307" s="164">
        <v>-4.2441367430463401</v>
      </c>
      <c r="AB307" s="164">
        <v>-4.2436399759008303</v>
      </c>
      <c r="AC307" s="164">
        <v>-4.24364053372007</v>
      </c>
      <c r="AD307" s="164">
        <v>-4.2436413704489198</v>
      </c>
      <c r="AE307" s="164">
        <v>-4.2436413704489198</v>
      </c>
      <c r="AF307" s="164">
        <v>-4.2436424860874</v>
      </c>
      <c r="AG307" s="164">
        <v>-4.2436447173643499</v>
      </c>
      <c r="AH307" s="164">
        <v>-4.24364611191245</v>
      </c>
      <c r="AI307" s="164">
        <v>-4.24364806427978</v>
      </c>
      <c r="AJ307" s="164">
        <v>-4.2436477853701602</v>
      </c>
      <c r="AK307" s="164">
        <v>-4.2436500166471101</v>
      </c>
      <c r="AL307" s="164">
        <v>-4.2436505744663497</v>
      </c>
      <c r="AM307" s="164">
        <v>-4.24365169010483</v>
      </c>
      <c r="AN307" s="164">
        <v>-4.24365169010483</v>
      </c>
    </row>
    <row r="308" spans="1:40" s="301" customFormat="1" x14ac:dyDescent="0.2">
      <c r="A308" s="302" t="s">
        <v>1035</v>
      </c>
      <c r="B308" s="301">
        <v>26239527610.960098</v>
      </c>
      <c r="C308" s="301">
        <v>26399170970.616299</v>
      </c>
      <c r="D308" s="301">
        <v>26570583812.180401</v>
      </c>
      <c r="E308" s="301">
        <v>26737479188.4142</v>
      </c>
      <c r="F308" s="301">
        <v>26905759431.581299</v>
      </c>
      <c r="G308" s="301">
        <v>27083506377.1367</v>
      </c>
      <c r="H308" s="301">
        <v>27239250741.595402</v>
      </c>
      <c r="I308" s="301">
        <v>27396748486.1991</v>
      </c>
      <c r="J308" s="301">
        <v>27566927660.655899</v>
      </c>
      <c r="K308" s="301">
        <v>27732131451.8634</v>
      </c>
      <c r="L308" s="301">
        <v>27891147146.421902</v>
      </c>
      <c r="M308" s="301">
        <v>28154175482.128899</v>
      </c>
      <c r="N308" s="301">
        <v>28154175482.128899</v>
      </c>
      <c r="O308" s="301">
        <v>28345245206.1367</v>
      </c>
      <c r="P308" s="301">
        <v>28547660032.578899</v>
      </c>
      <c r="Q308" s="301">
        <v>28755101538.765202</v>
      </c>
      <c r="R308" s="301">
        <v>28942500234.9426</v>
      </c>
      <c r="S308" s="301">
        <v>29130445161.5</v>
      </c>
      <c r="T308" s="301">
        <v>29352214655.2841</v>
      </c>
      <c r="U308" s="301">
        <v>29571067741.032398</v>
      </c>
      <c r="V308" s="301">
        <v>29793043963.734299</v>
      </c>
      <c r="W308" s="301">
        <v>30019433128.713699</v>
      </c>
      <c r="X308" s="301">
        <v>30234795019.378799</v>
      </c>
      <c r="Y308" s="301">
        <v>30452171033.304199</v>
      </c>
      <c r="Z308" s="301">
        <v>30700180895.156399</v>
      </c>
      <c r="AA308" s="301">
        <v>30700180895.156399</v>
      </c>
      <c r="AB308" s="301">
        <v>30821454315.1889</v>
      </c>
      <c r="AC308" s="301">
        <v>30959261792.757801</v>
      </c>
      <c r="AD308" s="301">
        <v>31109906848.852402</v>
      </c>
      <c r="AE308" s="301">
        <v>31256565914.302399</v>
      </c>
      <c r="AF308" s="301">
        <v>31404749433.625099</v>
      </c>
      <c r="AG308" s="301">
        <v>31585105029.361599</v>
      </c>
      <c r="AH308" s="301">
        <v>31739784264.6754</v>
      </c>
      <c r="AI308" s="301">
        <v>31889039451.3671</v>
      </c>
      <c r="AJ308" s="301">
        <v>32041653720.958302</v>
      </c>
      <c r="AK308" s="301">
        <v>32193134013.525501</v>
      </c>
      <c r="AL308" s="301">
        <v>32345125589.166302</v>
      </c>
      <c r="AM308" s="301">
        <v>32522183059.171299</v>
      </c>
      <c r="AN308" s="301">
        <v>32522183059.171299</v>
      </c>
    </row>
    <row r="309" spans="1:40" x14ac:dyDescent="0.2">
      <c r="A309" s="27" t="s">
        <v>1036</v>
      </c>
    </row>
    <row r="310" spans="1:40" x14ac:dyDescent="0.2">
      <c r="A310" s="27" t="s">
        <v>1037</v>
      </c>
    </row>
    <row r="311" spans="1:40" x14ac:dyDescent="0.2">
      <c r="A311" s="27" t="s">
        <v>1268</v>
      </c>
      <c r="B311" s="164">
        <v>0</v>
      </c>
      <c r="C311" s="164">
        <v>0</v>
      </c>
      <c r="D311" s="164">
        <v>0</v>
      </c>
      <c r="E311" s="164">
        <v>0</v>
      </c>
      <c r="F311" s="164">
        <v>0</v>
      </c>
      <c r="G311" s="164">
        <v>0</v>
      </c>
      <c r="H311" s="164">
        <v>0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0</v>
      </c>
      <c r="T311" s="164">
        <v>0</v>
      </c>
      <c r="U311" s="164">
        <v>0</v>
      </c>
      <c r="V311" s="164">
        <v>0</v>
      </c>
      <c r="W311" s="164">
        <v>0</v>
      </c>
      <c r="X311" s="164">
        <v>0</v>
      </c>
      <c r="Y311" s="164">
        <v>0</v>
      </c>
      <c r="Z311" s="164">
        <v>0</v>
      </c>
      <c r="AA311" s="164">
        <v>0</v>
      </c>
      <c r="AB311" s="164">
        <v>0</v>
      </c>
      <c r="AC311" s="164">
        <v>0</v>
      </c>
      <c r="AD311" s="164">
        <v>0</v>
      </c>
      <c r="AE311" s="164">
        <v>0</v>
      </c>
      <c r="AF311" s="164">
        <v>0</v>
      </c>
      <c r="AG311" s="164">
        <v>0</v>
      </c>
      <c r="AH311" s="164">
        <v>0</v>
      </c>
      <c r="AI311" s="164">
        <v>0</v>
      </c>
      <c r="AJ311" s="164">
        <v>0</v>
      </c>
      <c r="AK311" s="164">
        <v>0</v>
      </c>
      <c r="AL311" s="164">
        <v>0</v>
      </c>
      <c r="AM311" s="164">
        <v>0</v>
      </c>
      <c r="AN311" s="164">
        <v>0</v>
      </c>
    </row>
    <row r="312" spans="1:40" x14ac:dyDescent="0.2">
      <c r="A312" s="27" t="s">
        <v>1269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  <c r="O312" s="164">
        <v>0</v>
      </c>
      <c r="P312" s="164">
        <v>0</v>
      </c>
      <c r="Q312" s="164">
        <v>0</v>
      </c>
      <c r="R312" s="164">
        <v>0</v>
      </c>
      <c r="S312" s="164">
        <v>0</v>
      </c>
      <c r="T312" s="164">
        <v>0</v>
      </c>
      <c r="U312" s="164">
        <v>0</v>
      </c>
      <c r="V312" s="164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164">
        <v>0</v>
      </c>
      <c r="AD312" s="164">
        <v>0</v>
      </c>
      <c r="AE312" s="164">
        <v>0</v>
      </c>
      <c r="AF312" s="164">
        <v>0</v>
      </c>
      <c r="AG312" s="164">
        <v>0</v>
      </c>
      <c r="AH312" s="164">
        <v>0</v>
      </c>
      <c r="AI312" s="164">
        <v>0</v>
      </c>
      <c r="AJ312" s="164">
        <v>0</v>
      </c>
      <c r="AK312" s="164">
        <v>0</v>
      </c>
      <c r="AL312" s="164">
        <v>0</v>
      </c>
      <c r="AM312" s="164">
        <v>0</v>
      </c>
      <c r="AN312" s="164">
        <v>0</v>
      </c>
    </row>
    <row r="313" spans="1:40" x14ac:dyDescent="0.2">
      <c r="A313" s="27" t="s">
        <v>1040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4">
        <v>0</v>
      </c>
      <c r="Z313" s="164">
        <v>0</v>
      </c>
      <c r="AA313" s="164">
        <v>0</v>
      </c>
      <c r="AB313" s="164">
        <v>0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0</v>
      </c>
      <c r="AI313" s="164">
        <v>0</v>
      </c>
      <c r="AJ313" s="164">
        <v>0</v>
      </c>
      <c r="AK313" s="164">
        <v>0</v>
      </c>
      <c r="AL313" s="164">
        <v>0</v>
      </c>
      <c r="AM313" s="164">
        <v>0</v>
      </c>
      <c r="AN313" s="164">
        <v>0</v>
      </c>
    </row>
    <row r="314" spans="1:40" x14ac:dyDescent="0.2">
      <c r="A314" s="27" t="s">
        <v>1041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0</v>
      </c>
    </row>
    <row r="315" spans="1:40" x14ac:dyDescent="0.2">
      <c r="A315" s="27" t="s">
        <v>1270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1271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1044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v>0</v>
      </c>
      <c r="S317" s="164">
        <v>0</v>
      </c>
      <c r="T317" s="164">
        <v>0</v>
      </c>
      <c r="U317" s="164">
        <v>0</v>
      </c>
      <c r="V317" s="164">
        <v>0</v>
      </c>
      <c r="W317" s="164">
        <v>0</v>
      </c>
      <c r="X317" s="164">
        <v>0</v>
      </c>
      <c r="Y317" s="164">
        <v>0</v>
      </c>
      <c r="Z317" s="164">
        <v>0</v>
      </c>
      <c r="AA317" s="164">
        <v>0</v>
      </c>
      <c r="AB317" s="164">
        <v>0</v>
      </c>
      <c r="AC317" s="164">
        <v>0</v>
      </c>
      <c r="AD317" s="164">
        <v>0</v>
      </c>
      <c r="AE317" s="164">
        <v>0</v>
      </c>
      <c r="AF317" s="164">
        <v>0</v>
      </c>
      <c r="AG317" s="164">
        <v>0</v>
      </c>
      <c r="AH317" s="164">
        <v>0</v>
      </c>
      <c r="AI317" s="164">
        <v>0</v>
      </c>
      <c r="AJ317" s="164">
        <v>0</v>
      </c>
      <c r="AK317" s="164">
        <v>0</v>
      </c>
      <c r="AL317" s="164">
        <v>0</v>
      </c>
      <c r="AM317" s="164">
        <v>0</v>
      </c>
      <c r="AN317" s="164">
        <v>0</v>
      </c>
    </row>
    <row r="318" spans="1:40" x14ac:dyDescent="0.2">
      <c r="A318" s="27" t="s">
        <v>1045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1046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1047</v>
      </c>
      <c r="B320" s="164">
        <v>0</v>
      </c>
      <c r="C320" s="164">
        <v>0</v>
      </c>
      <c r="D320" s="164">
        <v>0</v>
      </c>
      <c r="E320" s="164">
        <v>0</v>
      </c>
      <c r="F320" s="164">
        <v>0</v>
      </c>
      <c r="G320" s="164">
        <v>0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64">
        <v>0</v>
      </c>
      <c r="N320" s="164">
        <v>0</v>
      </c>
      <c r="O320" s="164">
        <v>0</v>
      </c>
      <c r="P320" s="164">
        <v>0</v>
      </c>
      <c r="Q320" s="164">
        <v>0</v>
      </c>
      <c r="R320" s="164">
        <v>0</v>
      </c>
      <c r="S320" s="164">
        <v>0</v>
      </c>
      <c r="T320" s="164">
        <v>0</v>
      </c>
      <c r="U320" s="164">
        <v>0</v>
      </c>
      <c r="V320" s="164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  <c r="AC320" s="164">
        <v>0</v>
      </c>
      <c r="AD320" s="164">
        <v>0</v>
      </c>
      <c r="AE320" s="164">
        <v>0</v>
      </c>
      <c r="AF320" s="164">
        <v>0</v>
      </c>
      <c r="AG320" s="164">
        <v>0</v>
      </c>
      <c r="AH320" s="164">
        <v>0</v>
      </c>
      <c r="AI320" s="164">
        <v>0</v>
      </c>
      <c r="AJ320" s="164">
        <v>0</v>
      </c>
      <c r="AK320" s="164">
        <v>0</v>
      </c>
      <c r="AL320" s="164">
        <v>0</v>
      </c>
      <c r="AM320" s="164">
        <v>0</v>
      </c>
      <c r="AN320" s="164">
        <v>0</v>
      </c>
    </row>
    <row r="321" spans="1:40" x14ac:dyDescent="0.2">
      <c r="A321" s="27" t="s">
        <v>1048</v>
      </c>
      <c r="B321" s="164">
        <v>0</v>
      </c>
      <c r="C321" s="164">
        <v>0</v>
      </c>
      <c r="D321" s="164">
        <v>0</v>
      </c>
      <c r="E321" s="164">
        <v>0</v>
      </c>
      <c r="F321" s="164">
        <v>0</v>
      </c>
      <c r="G321" s="164">
        <v>0</v>
      </c>
      <c r="H321" s="164">
        <v>0</v>
      </c>
      <c r="I321" s="164">
        <v>0</v>
      </c>
      <c r="J321" s="164">
        <v>0</v>
      </c>
      <c r="K321" s="164">
        <v>0</v>
      </c>
      <c r="L321" s="164">
        <v>0</v>
      </c>
      <c r="M321" s="164">
        <v>0</v>
      </c>
      <c r="N321" s="164">
        <v>0</v>
      </c>
      <c r="O321" s="164">
        <v>0</v>
      </c>
      <c r="P321" s="164">
        <v>0</v>
      </c>
      <c r="Q321" s="164">
        <v>0</v>
      </c>
      <c r="R321" s="164">
        <v>0</v>
      </c>
      <c r="S321" s="164">
        <v>0</v>
      </c>
      <c r="T321" s="164">
        <v>0</v>
      </c>
      <c r="U321" s="164">
        <v>0</v>
      </c>
      <c r="V321" s="164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  <c r="AB321" s="164">
        <v>0</v>
      </c>
      <c r="AC321" s="164">
        <v>0</v>
      </c>
      <c r="AD321" s="164">
        <v>0</v>
      </c>
      <c r="AE321" s="164">
        <v>0</v>
      </c>
      <c r="AF321" s="164">
        <v>0</v>
      </c>
      <c r="AG321" s="164">
        <v>0</v>
      </c>
      <c r="AH321" s="164">
        <v>0</v>
      </c>
      <c r="AI321" s="164">
        <v>0</v>
      </c>
      <c r="AJ321" s="164">
        <v>0</v>
      </c>
      <c r="AK321" s="164">
        <v>0</v>
      </c>
      <c r="AL321" s="164">
        <v>0</v>
      </c>
      <c r="AM321" s="164">
        <v>0</v>
      </c>
      <c r="AN321" s="164">
        <v>0</v>
      </c>
    </row>
    <row r="322" spans="1:40" x14ac:dyDescent="0.2">
      <c r="A322" s="27" t="s">
        <v>1049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  <c r="O322" s="164">
        <v>0</v>
      </c>
      <c r="P322" s="164">
        <v>0</v>
      </c>
      <c r="Q322" s="164">
        <v>0</v>
      </c>
      <c r="R322" s="164">
        <v>0</v>
      </c>
      <c r="S322" s="164">
        <v>0</v>
      </c>
      <c r="T322" s="164">
        <v>0</v>
      </c>
      <c r="U322" s="164">
        <v>0</v>
      </c>
      <c r="V322" s="164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  <c r="AC322" s="164">
        <v>0</v>
      </c>
      <c r="AD322" s="164">
        <v>0</v>
      </c>
      <c r="AE322" s="164">
        <v>0</v>
      </c>
      <c r="AF322" s="164">
        <v>0</v>
      </c>
      <c r="AG322" s="164">
        <v>0</v>
      </c>
      <c r="AH322" s="164">
        <v>0</v>
      </c>
      <c r="AI322" s="164">
        <v>0</v>
      </c>
      <c r="AJ322" s="164">
        <v>0</v>
      </c>
      <c r="AK322" s="164">
        <v>0</v>
      </c>
      <c r="AL322" s="164">
        <v>0</v>
      </c>
      <c r="AM322" s="164">
        <v>0</v>
      </c>
      <c r="AN322" s="164">
        <v>0</v>
      </c>
    </row>
    <row r="323" spans="1:40" x14ac:dyDescent="0.2">
      <c r="A323" s="27" t="s">
        <v>1050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0</v>
      </c>
      <c r="V323" s="164">
        <v>0</v>
      </c>
      <c r="W323" s="164">
        <v>0</v>
      </c>
      <c r="X323" s="164">
        <v>0</v>
      </c>
      <c r="Y323" s="164">
        <v>0</v>
      </c>
      <c r="Z323" s="164">
        <v>0</v>
      </c>
      <c r="AA323" s="164">
        <v>0</v>
      </c>
      <c r="AB323" s="164">
        <v>0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0</v>
      </c>
      <c r="AI323" s="164">
        <v>0</v>
      </c>
      <c r="AJ323" s="164">
        <v>0</v>
      </c>
      <c r="AK323" s="164">
        <v>0</v>
      </c>
      <c r="AL323" s="164">
        <v>0</v>
      </c>
      <c r="AM323" s="164">
        <v>0</v>
      </c>
      <c r="AN323" s="164">
        <v>0</v>
      </c>
    </row>
    <row r="324" spans="1:40" x14ac:dyDescent="0.2">
      <c r="A324" s="27" t="s">
        <v>1051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v>0</v>
      </c>
      <c r="S324" s="164">
        <v>0</v>
      </c>
      <c r="T324" s="164">
        <v>0</v>
      </c>
      <c r="U324" s="164">
        <v>0</v>
      </c>
      <c r="V324" s="164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164">
        <v>0</v>
      </c>
      <c r="AD324" s="164">
        <v>0</v>
      </c>
      <c r="AE324" s="164">
        <v>0</v>
      </c>
      <c r="AF324" s="164">
        <v>0</v>
      </c>
      <c r="AG324" s="164">
        <v>0</v>
      </c>
      <c r="AH324" s="164">
        <v>0</v>
      </c>
      <c r="AI324" s="164">
        <v>0</v>
      </c>
      <c r="AJ324" s="164">
        <v>0</v>
      </c>
      <c r="AK324" s="164">
        <v>0</v>
      </c>
      <c r="AL324" s="164">
        <v>0</v>
      </c>
      <c r="AM324" s="164">
        <v>0</v>
      </c>
      <c r="AN324" s="164">
        <v>0</v>
      </c>
    </row>
    <row r="325" spans="1:40" x14ac:dyDescent="0.2">
      <c r="A325" s="27" t="s">
        <v>1052</v>
      </c>
      <c r="B325" s="164">
        <v>0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  <c r="O325" s="164">
        <v>0</v>
      </c>
      <c r="P325" s="164">
        <v>0</v>
      </c>
      <c r="Q325" s="164">
        <v>0</v>
      </c>
      <c r="R325" s="164">
        <v>0</v>
      </c>
      <c r="S325" s="164">
        <v>0</v>
      </c>
      <c r="T325" s="164">
        <v>0</v>
      </c>
      <c r="U325" s="164">
        <v>0</v>
      </c>
      <c r="V325" s="164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</v>
      </c>
      <c r="AH325" s="164">
        <v>0</v>
      </c>
      <c r="AI325" s="164">
        <v>0</v>
      </c>
      <c r="AJ325" s="164">
        <v>0</v>
      </c>
      <c r="AK325" s="164">
        <v>0</v>
      </c>
      <c r="AL325" s="164">
        <v>0</v>
      </c>
      <c r="AM325" s="164">
        <v>0</v>
      </c>
      <c r="AN325" s="164">
        <v>0</v>
      </c>
    </row>
    <row r="326" spans="1:40" x14ac:dyDescent="0.2">
      <c r="A326" s="27" t="s">
        <v>1272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  <c r="O326" s="164">
        <v>0</v>
      </c>
      <c r="P326" s="164">
        <v>0</v>
      </c>
      <c r="Q326" s="164">
        <v>0</v>
      </c>
      <c r="R326" s="164">
        <v>0</v>
      </c>
      <c r="S326" s="164">
        <v>0</v>
      </c>
      <c r="T326" s="164">
        <v>0</v>
      </c>
      <c r="U326" s="164">
        <v>0</v>
      </c>
      <c r="V326" s="164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  <c r="AB326" s="164">
        <v>0</v>
      </c>
      <c r="AC326" s="164">
        <v>0</v>
      </c>
      <c r="AD326" s="164">
        <v>0</v>
      </c>
      <c r="AE326" s="164">
        <v>0</v>
      </c>
      <c r="AF326" s="164">
        <v>0</v>
      </c>
      <c r="AG326" s="164">
        <v>0</v>
      </c>
      <c r="AH326" s="164">
        <v>0</v>
      </c>
      <c r="AI326" s="164">
        <v>0</v>
      </c>
      <c r="AJ326" s="164">
        <v>0</v>
      </c>
      <c r="AK326" s="164">
        <v>0</v>
      </c>
      <c r="AL326" s="164">
        <v>0</v>
      </c>
      <c r="AM326" s="164">
        <v>0</v>
      </c>
      <c r="AN326" s="164">
        <v>0</v>
      </c>
    </row>
    <row r="327" spans="1:40" x14ac:dyDescent="0.2">
      <c r="A327" s="27" t="s">
        <v>1273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  <c r="O327" s="164">
        <v>0</v>
      </c>
      <c r="P327" s="164">
        <v>0</v>
      </c>
      <c r="Q327" s="164">
        <v>0</v>
      </c>
      <c r="R327" s="164">
        <v>0</v>
      </c>
      <c r="S327" s="164">
        <v>0</v>
      </c>
      <c r="T327" s="164">
        <v>0</v>
      </c>
      <c r="U327" s="164">
        <v>0</v>
      </c>
      <c r="V327" s="164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  <c r="AC327" s="164">
        <v>0</v>
      </c>
      <c r="AD327" s="164">
        <v>0</v>
      </c>
      <c r="AE327" s="164">
        <v>0</v>
      </c>
      <c r="AF327" s="164">
        <v>0</v>
      </c>
      <c r="AG327" s="164">
        <v>0</v>
      </c>
      <c r="AH327" s="164">
        <v>0</v>
      </c>
      <c r="AI327" s="164">
        <v>0</v>
      </c>
      <c r="AJ327" s="164">
        <v>0</v>
      </c>
      <c r="AK327" s="164">
        <v>0</v>
      </c>
      <c r="AL327" s="164">
        <v>0</v>
      </c>
      <c r="AM327" s="164">
        <v>0</v>
      </c>
      <c r="AN327" s="164">
        <v>0</v>
      </c>
    </row>
    <row r="328" spans="1:40" x14ac:dyDescent="0.2">
      <c r="A328" s="27" t="s">
        <v>1274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0</v>
      </c>
      <c r="AA328" s="164">
        <v>0</v>
      </c>
      <c r="AB328" s="164">
        <v>0</v>
      </c>
      <c r="AC328" s="164">
        <v>0</v>
      </c>
      <c r="AD328" s="164">
        <v>0</v>
      </c>
      <c r="AE328" s="164">
        <v>0</v>
      </c>
      <c r="AF328" s="164">
        <v>0</v>
      </c>
      <c r="AG328" s="164">
        <v>0</v>
      </c>
      <c r="AH328" s="164">
        <v>0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0</v>
      </c>
    </row>
    <row r="329" spans="1:40" x14ac:dyDescent="0.2">
      <c r="A329" s="27" t="s">
        <v>1056</v>
      </c>
    </row>
    <row r="330" spans="1:40" x14ac:dyDescent="0.2">
      <c r="A330" s="30" t="s">
        <v>1057</v>
      </c>
    </row>
    <row r="331" spans="1:40" x14ac:dyDescent="0.2">
      <c r="A331" s="27" t="s">
        <v>1058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4">
        <v>0</v>
      </c>
      <c r="N331" s="164">
        <v>0</v>
      </c>
      <c r="O331" s="164">
        <v>0</v>
      </c>
      <c r="P331" s="164">
        <v>0</v>
      </c>
      <c r="Q331" s="164">
        <v>0</v>
      </c>
      <c r="R331" s="164">
        <v>0</v>
      </c>
      <c r="S331" s="164">
        <v>0</v>
      </c>
      <c r="T331" s="164">
        <v>0</v>
      </c>
      <c r="U331" s="164">
        <v>0</v>
      </c>
      <c r="V331" s="164">
        <v>0</v>
      </c>
      <c r="W331" s="164">
        <v>0</v>
      </c>
      <c r="X331" s="164">
        <v>0</v>
      </c>
      <c r="Y331" s="164">
        <v>0</v>
      </c>
      <c r="Z331" s="164">
        <v>0</v>
      </c>
      <c r="AA331" s="164">
        <v>0</v>
      </c>
      <c r="AB331" s="164">
        <v>0</v>
      </c>
      <c r="AC331" s="164">
        <v>0</v>
      </c>
      <c r="AD331" s="164">
        <v>0</v>
      </c>
      <c r="AE331" s="164">
        <v>0</v>
      </c>
      <c r="AF331" s="164">
        <v>0</v>
      </c>
      <c r="AG331" s="164">
        <v>0</v>
      </c>
      <c r="AH331" s="164">
        <v>0</v>
      </c>
      <c r="AI331" s="164">
        <v>0</v>
      </c>
      <c r="AJ331" s="164">
        <v>0</v>
      </c>
      <c r="AK331" s="164">
        <v>0</v>
      </c>
      <c r="AL331" s="164">
        <v>0</v>
      </c>
      <c r="AM331" s="164">
        <v>0</v>
      </c>
      <c r="AN331" s="164">
        <v>0</v>
      </c>
    </row>
    <row r="332" spans="1:40" x14ac:dyDescent="0.2">
      <c r="A332" s="27" t="s">
        <v>1059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v>0</v>
      </c>
      <c r="S332" s="164">
        <v>0</v>
      </c>
      <c r="T332" s="164">
        <v>0</v>
      </c>
      <c r="U332" s="164">
        <v>0</v>
      </c>
      <c r="V332" s="164">
        <v>0</v>
      </c>
      <c r="W332" s="164">
        <v>0</v>
      </c>
      <c r="X332" s="164">
        <v>0</v>
      </c>
      <c r="Y332" s="164">
        <v>0</v>
      </c>
      <c r="Z332" s="164">
        <v>0</v>
      </c>
      <c r="AA332" s="164">
        <v>0</v>
      </c>
      <c r="AB332" s="164">
        <v>0</v>
      </c>
      <c r="AC332" s="164">
        <v>0</v>
      </c>
      <c r="AD332" s="164">
        <v>0</v>
      </c>
      <c r="AE332" s="164">
        <v>0</v>
      </c>
      <c r="AF332" s="164">
        <v>0</v>
      </c>
      <c r="AG332" s="164">
        <v>0</v>
      </c>
      <c r="AH332" s="164">
        <v>0</v>
      </c>
      <c r="AI332" s="164">
        <v>0</v>
      </c>
      <c r="AJ332" s="164">
        <v>0</v>
      </c>
      <c r="AK332" s="164">
        <v>0</v>
      </c>
      <c r="AL332" s="164">
        <v>0</v>
      </c>
      <c r="AM332" s="164">
        <v>0</v>
      </c>
      <c r="AN332" s="164">
        <v>0</v>
      </c>
    </row>
    <row r="333" spans="1:40" x14ac:dyDescent="0.2">
      <c r="A333" s="27" t="s">
        <v>1060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  <c r="O333" s="164">
        <v>0</v>
      </c>
      <c r="P333" s="164">
        <v>0</v>
      </c>
      <c r="Q333" s="164">
        <v>0</v>
      </c>
      <c r="R333" s="164">
        <v>0</v>
      </c>
      <c r="S333" s="164">
        <v>0</v>
      </c>
      <c r="T333" s="164">
        <v>0</v>
      </c>
      <c r="U333" s="164">
        <v>0</v>
      </c>
      <c r="V333" s="164">
        <v>0</v>
      </c>
      <c r="W333" s="164">
        <v>0</v>
      </c>
      <c r="X333" s="164">
        <v>0</v>
      </c>
      <c r="Y333" s="164">
        <v>0</v>
      </c>
      <c r="Z333" s="164">
        <v>0</v>
      </c>
      <c r="AA333" s="164">
        <v>0</v>
      </c>
      <c r="AB333" s="164">
        <v>0</v>
      </c>
      <c r="AC333" s="164">
        <v>0</v>
      </c>
      <c r="AD333" s="164">
        <v>0</v>
      </c>
      <c r="AE333" s="164">
        <v>0</v>
      </c>
      <c r="AF333" s="164">
        <v>0</v>
      </c>
      <c r="AG333" s="164">
        <v>0</v>
      </c>
      <c r="AH333" s="164">
        <v>0</v>
      </c>
      <c r="AI333" s="164">
        <v>0</v>
      </c>
      <c r="AJ333" s="164">
        <v>0</v>
      </c>
      <c r="AK333" s="164">
        <v>0</v>
      </c>
      <c r="AL333" s="164">
        <v>0</v>
      </c>
      <c r="AM333" s="164">
        <v>0</v>
      </c>
      <c r="AN333" s="164">
        <v>0</v>
      </c>
    </row>
    <row r="334" spans="1:40" x14ac:dyDescent="0.2">
      <c r="A334" s="27" t="s">
        <v>1061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  <c r="O334" s="164">
        <v>0</v>
      </c>
      <c r="P334" s="164">
        <v>0</v>
      </c>
      <c r="Q334" s="164">
        <v>0</v>
      </c>
      <c r="R334" s="164">
        <v>0</v>
      </c>
      <c r="S334" s="164">
        <v>0</v>
      </c>
      <c r="T334" s="164">
        <v>0</v>
      </c>
      <c r="U334" s="164">
        <v>0</v>
      </c>
      <c r="V334" s="164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  <c r="AC334" s="164">
        <v>0</v>
      </c>
      <c r="AD334" s="164">
        <v>0</v>
      </c>
      <c r="AE334" s="164">
        <v>0</v>
      </c>
      <c r="AF334" s="164">
        <v>0</v>
      </c>
      <c r="AG334" s="164">
        <v>0</v>
      </c>
      <c r="AH334" s="164">
        <v>0</v>
      </c>
      <c r="AI334" s="164">
        <v>0</v>
      </c>
      <c r="AJ334" s="164">
        <v>0</v>
      </c>
      <c r="AK334" s="164">
        <v>0</v>
      </c>
      <c r="AL334" s="164">
        <v>0</v>
      </c>
      <c r="AM334" s="164">
        <v>0</v>
      </c>
      <c r="AN334" s="164">
        <v>0</v>
      </c>
    </row>
    <row r="335" spans="1:40" x14ac:dyDescent="0.2">
      <c r="A335" s="27" t="s">
        <v>1062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  <c r="O335" s="164">
        <v>0</v>
      </c>
      <c r="P335" s="164">
        <v>0</v>
      </c>
      <c r="Q335" s="164">
        <v>0</v>
      </c>
      <c r="R335" s="164">
        <v>0</v>
      </c>
      <c r="S335" s="164">
        <v>0</v>
      </c>
      <c r="T335" s="164">
        <v>0</v>
      </c>
      <c r="U335" s="164">
        <v>0</v>
      </c>
      <c r="V335" s="164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164">
        <v>0</v>
      </c>
      <c r="AD335" s="164">
        <v>0</v>
      </c>
      <c r="AE335" s="164">
        <v>0</v>
      </c>
      <c r="AF335" s="164">
        <v>0</v>
      </c>
      <c r="AG335" s="164">
        <v>0</v>
      </c>
      <c r="AH335" s="164">
        <v>0</v>
      </c>
      <c r="AI335" s="164">
        <v>0</v>
      </c>
      <c r="AJ335" s="164">
        <v>0</v>
      </c>
      <c r="AK335" s="164">
        <v>0</v>
      </c>
      <c r="AL335" s="164">
        <v>0</v>
      </c>
      <c r="AM335" s="164">
        <v>0</v>
      </c>
      <c r="AN335" s="164">
        <v>0</v>
      </c>
    </row>
    <row r="336" spans="1:40" x14ac:dyDescent="0.2">
      <c r="A336" s="27" t="s">
        <v>1063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  <c r="O336" s="164">
        <v>0</v>
      </c>
      <c r="P336" s="164">
        <v>0</v>
      </c>
      <c r="Q336" s="164">
        <v>0</v>
      </c>
      <c r="R336" s="164">
        <v>0</v>
      </c>
      <c r="S336" s="164">
        <v>0</v>
      </c>
      <c r="T336" s="164">
        <v>0</v>
      </c>
      <c r="U336" s="164">
        <v>0</v>
      </c>
      <c r="V336" s="164">
        <v>0</v>
      </c>
      <c r="W336" s="164">
        <v>0</v>
      </c>
      <c r="X336" s="164">
        <v>0</v>
      </c>
      <c r="Y336" s="164">
        <v>0</v>
      </c>
      <c r="Z336" s="164">
        <v>0</v>
      </c>
      <c r="AA336" s="164">
        <v>0</v>
      </c>
      <c r="AB336" s="164">
        <v>0</v>
      </c>
      <c r="AC336" s="164">
        <v>0</v>
      </c>
      <c r="AD336" s="164">
        <v>0</v>
      </c>
      <c r="AE336" s="164">
        <v>0</v>
      </c>
      <c r="AF336" s="164">
        <v>0</v>
      </c>
      <c r="AG336" s="164">
        <v>0</v>
      </c>
      <c r="AH336" s="164">
        <v>0</v>
      </c>
      <c r="AI336" s="164">
        <v>0</v>
      </c>
      <c r="AJ336" s="164">
        <v>0</v>
      </c>
      <c r="AK336" s="164">
        <v>0</v>
      </c>
      <c r="AL336" s="164">
        <v>0</v>
      </c>
      <c r="AM336" s="164">
        <v>0</v>
      </c>
      <c r="AN336" s="164">
        <v>0</v>
      </c>
    </row>
    <row r="337" spans="1:40" x14ac:dyDescent="0.2">
      <c r="A337" s="27" t="s">
        <v>1064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  <c r="O337" s="164">
        <v>0</v>
      </c>
      <c r="P337" s="164">
        <v>0</v>
      </c>
      <c r="Q337" s="164">
        <v>0</v>
      </c>
      <c r="R337" s="164">
        <v>0</v>
      </c>
      <c r="S337" s="164">
        <v>0</v>
      </c>
      <c r="T337" s="164">
        <v>0</v>
      </c>
      <c r="U337" s="164">
        <v>0</v>
      </c>
      <c r="V337" s="164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  <c r="AB337" s="164">
        <v>0</v>
      </c>
      <c r="AC337" s="164">
        <v>0</v>
      </c>
      <c r="AD337" s="164">
        <v>0</v>
      </c>
      <c r="AE337" s="164">
        <v>0</v>
      </c>
      <c r="AF337" s="164">
        <v>0</v>
      </c>
      <c r="AG337" s="164">
        <v>0</v>
      </c>
      <c r="AH337" s="164">
        <v>0</v>
      </c>
      <c r="AI337" s="164">
        <v>0</v>
      </c>
      <c r="AJ337" s="164">
        <v>0</v>
      </c>
      <c r="AK337" s="164">
        <v>0</v>
      </c>
      <c r="AL337" s="164">
        <v>0</v>
      </c>
      <c r="AM337" s="164">
        <v>0</v>
      </c>
      <c r="AN337" s="164">
        <v>0</v>
      </c>
    </row>
    <row r="338" spans="1:40" x14ac:dyDescent="0.2">
      <c r="A338" s="27" t="s">
        <v>1065</v>
      </c>
      <c r="B338" s="164">
        <v>0</v>
      </c>
      <c r="C338" s="164">
        <v>0</v>
      </c>
      <c r="D338" s="164">
        <v>0</v>
      </c>
      <c r="E338" s="164">
        <v>0</v>
      </c>
      <c r="F338" s="164">
        <v>0</v>
      </c>
      <c r="G338" s="164">
        <v>0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64">
        <v>0</v>
      </c>
      <c r="N338" s="164">
        <v>0</v>
      </c>
      <c r="O338" s="164">
        <v>0</v>
      </c>
      <c r="P338" s="164">
        <v>0</v>
      </c>
      <c r="Q338" s="164">
        <v>0</v>
      </c>
      <c r="R338" s="164">
        <v>0</v>
      </c>
      <c r="S338" s="164">
        <v>0</v>
      </c>
      <c r="T338" s="164">
        <v>0</v>
      </c>
      <c r="U338" s="164">
        <v>0</v>
      </c>
      <c r="V338" s="164">
        <v>0</v>
      </c>
      <c r="W338" s="164">
        <v>0</v>
      </c>
      <c r="X338" s="164">
        <v>0</v>
      </c>
      <c r="Y338" s="164">
        <v>0</v>
      </c>
      <c r="Z338" s="164">
        <v>0</v>
      </c>
      <c r="AA338" s="164">
        <v>0</v>
      </c>
      <c r="AB338" s="164">
        <v>0</v>
      </c>
      <c r="AC338" s="164">
        <v>0</v>
      </c>
      <c r="AD338" s="164">
        <v>0</v>
      </c>
      <c r="AE338" s="164">
        <v>0</v>
      </c>
      <c r="AF338" s="164">
        <v>0</v>
      </c>
      <c r="AG338" s="164">
        <v>0</v>
      </c>
      <c r="AH338" s="164">
        <v>0</v>
      </c>
      <c r="AI338" s="164">
        <v>0</v>
      </c>
      <c r="AJ338" s="164">
        <v>0</v>
      </c>
      <c r="AK338" s="164">
        <v>0</v>
      </c>
      <c r="AL338" s="164">
        <v>0</v>
      </c>
      <c r="AM338" s="164">
        <v>0</v>
      </c>
      <c r="AN338" s="164">
        <v>0</v>
      </c>
    </row>
    <row r="339" spans="1:40" x14ac:dyDescent="0.2">
      <c r="A339" s="169" t="s">
        <v>1066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  <c r="O339" s="164">
        <v>0</v>
      </c>
      <c r="P339" s="164">
        <v>0</v>
      </c>
      <c r="Q339" s="164">
        <v>0</v>
      </c>
      <c r="R339" s="164">
        <v>0</v>
      </c>
      <c r="S339" s="164">
        <v>0</v>
      </c>
      <c r="T339" s="164">
        <v>0</v>
      </c>
      <c r="U339" s="164">
        <v>0</v>
      </c>
      <c r="V339" s="164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  <c r="AB339" s="164">
        <v>0</v>
      </c>
      <c r="AC339" s="164">
        <v>0</v>
      </c>
      <c r="AD339" s="164">
        <v>0</v>
      </c>
      <c r="AE339" s="164">
        <v>0</v>
      </c>
      <c r="AF339" s="164">
        <v>0</v>
      </c>
      <c r="AG339" s="164">
        <v>0</v>
      </c>
      <c r="AH339" s="164">
        <v>0</v>
      </c>
      <c r="AI339" s="164">
        <v>0</v>
      </c>
      <c r="AJ339" s="164">
        <v>0</v>
      </c>
      <c r="AK339" s="164">
        <v>0</v>
      </c>
      <c r="AL339" s="164">
        <v>0</v>
      </c>
      <c r="AM339" s="164">
        <v>0</v>
      </c>
      <c r="AN339" s="164">
        <v>0</v>
      </c>
    </row>
    <row r="340" spans="1:40" x14ac:dyDescent="0.2">
      <c r="A340" s="27" t="s">
        <v>1067</v>
      </c>
      <c r="B340" s="164">
        <v>0</v>
      </c>
      <c r="C340" s="164">
        <v>0</v>
      </c>
      <c r="D340" s="164">
        <v>0</v>
      </c>
      <c r="E340" s="164">
        <v>0</v>
      </c>
      <c r="F340" s="164">
        <v>0</v>
      </c>
      <c r="G340" s="164">
        <v>0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  <c r="O340" s="164">
        <v>0</v>
      </c>
      <c r="P340" s="164">
        <v>0</v>
      </c>
      <c r="Q340" s="164">
        <v>0</v>
      </c>
      <c r="R340" s="164">
        <v>0</v>
      </c>
      <c r="S340" s="164">
        <v>0</v>
      </c>
      <c r="T340" s="164">
        <v>0</v>
      </c>
      <c r="U340" s="164">
        <v>0</v>
      </c>
      <c r="V340" s="164">
        <v>0</v>
      </c>
      <c r="W340" s="164">
        <v>0</v>
      </c>
      <c r="X340" s="164">
        <v>0</v>
      </c>
      <c r="Y340" s="164">
        <v>0</v>
      </c>
      <c r="Z340" s="164">
        <v>0</v>
      </c>
      <c r="AA340" s="164">
        <v>0</v>
      </c>
      <c r="AB340" s="164">
        <v>0</v>
      </c>
      <c r="AC340" s="164">
        <v>0</v>
      </c>
      <c r="AD340" s="164">
        <v>0</v>
      </c>
      <c r="AE340" s="164">
        <v>0</v>
      </c>
      <c r="AF340" s="164">
        <v>0</v>
      </c>
      <c r="AG340" s="164">
        <v>0</v>
      </c>
      <c r="AH340" s="164">
        <v>0</v>
      </c>
      <c r="AI340" s="164">
        <v>0</v>
      </c>
      <c r="AJ340" s="164">
        <v>0</v>
      </c>
      <c r="AK340" s="164">
        <v>0</v>
      </c>
      <c r="AL340" s="164">
        <v>0</v>
      </c>
      <c r="AM340" s="164">
        <v>0</v>
      </c>
      <c r="AN340" s="164">
        <v>0</v>
      </c>
    </row>
    <row r="341" spans="1:40" x14ac:dyDescent="0.2">
      <c r="A341" s="27" t="s">
        <v>1068</v>
      </c>
      <c r="B341" s="164">
        <v>0</v>
      </c>
      <c r="C341" s="164">
        <v>0</v>
      </c>
      <c r="D341" s="164">
        <v>0</v>
      </c>
      <c r="E341" s="164">
        <v>0</v>
      </c>
      <c r="F341" s="164">
        <v>0</v>
      </c>
      <c r="G341" s="164">
        <v>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0</v>
      </c>
      <c r="O341" s="164">
        <v>0</v>
      </c>
      <c r="P341" s="164">
        <v>0</v>
      </c>
      <c r="Q341" s="164">
        <v>0</v>
      </c>
      <c r="R341" s="164">
        <v>0</v>
      </c>
      <c r="S341" s="164">
        <v>0</v>
      </c>
      <c r="T341" s="164">
        <v>0</v>
      </c>
      <c r="U341" s="164">
        <v>0</v>
      </c>
      <c r="V341" s="164">
        <v>0</v>
      </c>
      <c r="W341" s="164">
        <v>0</v>
      </c>
      <c r="X341" s="164">
        <v>0</v>
      </c>
      <c r="Y341" s="164">
        <v>0</v>
      </c>
      <c r="Z341" s="164">
        <v>0</v>
      </c>
      <c r="AA341" s="164">
        <v>0</v>
      </c>
      <c r="AB341" s="164">
        <v>0</v>
      </c>
      <c r="AC341" s="164">
        <v>0</v>
      </c>
      <c r="AD341" s="164">
        <v>0</v>
      </c>
      <c r="AE341" s="164">
        <v>0</v>
      </c>
      <c r="AF341" s="164">
        <v>0</v>
      </c>
      <c r="AG341" s="164">
        <v>0</v>
      </c>
      <c r="AH341" s="164">
        <v>0</v>
      </c>
      <c r="AI341" s="164">
        <v>0</v>
      </c>
      <c r="AJ341" s="164">
        <v>0</v>
      </c>
      <c r="AK341" s="164">
        <v>0</v>
      </c>
      <c r="AL341" s="164">
        <v>0</v>
      </c>
      <c r="AM341" s="164">
        <v>0</v>
      </c>
      <c r="AN341" s="164">
        <v>0</v>
      </c>
    </row>
    <row r="342" spans="1:40" x14ac:dyDescent="0.2">
      <c r="A342" s="27" t="s">
        <v>1069</v>
      </c>
      <c r="B342" s="164">
        <v>0</v>
      </c>
      <c r="C342" s="164">
        <v>0</v>
      </c>
      <c r="D342" s="164">
        <v>0</v>
      </c>
      <c r="E342" s="164">
        <v>0</v>
      </c>
      <c r="F342" s="164">
        <v>0</v>
      </c>
      <c r="G342" s="164">
        <v>0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64">
        <v>0</v>
      </c>
      <c r="N342" s="164">
        <v>0</v>
      </c>
      <c r="O342" s="164">
        <v>0</v>
      </c>
      <c r="P342" s="164">
        <v>0</v>
      </c>
      <c r="Q342" s="164">
        <v>0</v>
      </c>
      <c r="R342" s="164">
        <v>0</v>
      </c>
      <c r="S342" s="164">
        <v>0</v>
      </c>
      <c r="T342" s="164">
        <v>0</v>
      </c>
      <c r="U342" s="164">
        <v>0</v>
      </c>
      <c r="V342" s="164">
        <v>0</v>
      </c>
      <c r="W342" s="164">
        <v>0</v>
      </c>
      <c r="X342" s="164">
        <v>0</v>
      </c>
      <c r="Y342" s="164">
        <v>0</v>
      </c>
      <c r="Z342" s="164">
        <v>0</v>
      </c>
      <c r="AA342" s="164">
        <v>0</v>
      </c>
      <c r="AB342" s="164">
        <v>0</v>
      </c>
      <c r="AC342" s="164">
        <v>0</v>
      </c>
      <c r="AD342" s="164">
        <v>0</v>
      </c>
      <c r="AE342" s="164">
        <v>0</v>
      </c>
      <c r="AF342" s="164">
        <v>0</v>
      </c>
      <c r="AG342" s="164">
        <v>0</v>
      </c>
      <c r="AH342" s="164">
        <v>0</v>
      </c>
      <c r="AI342" s="164">
        <v>0</v>
      </c>
      <c r="AJ342" s="164">
        <v>0</v>
      </c>
      <c r="AK342" s="164">
        <v>0</v>
      </c>
      <c r="AL342" s="164">
        <v>0</v>
      </c>
      <c r="AM342" s="164">
        <v>0</v>
      </c>
      <c r="AN342" s="164">
        <v>0</v>
      </c>
    </row>
    <row r="343" spans="1:40" x14ac:dyDescent="0.2">
      <c r="A343" s="27" t="s">
        <v>1070</v>
      </c>
      <c r="B343" s="164">
        <v>0</v>
      </c>
      <c r="C343" s="164">
        <v>0</v>
      </c>
      <c r="D343" s="164">
        <v>0</v>
      </c>
      <c r="E343" s="164">
        <v>0</v>
      </c>
      <c r="F343" s="164">
        <v>0</v>
      </c>
      <c r="G343" s="164">
        <v>0</v>
      </c>
      <c r="H343" s="164">
        <v>0</v>
      </c>
      <c r="I343" s="164">
        <v>0</v>
      </c>
      <c r="J343" s="164">
        <v>0</v>
      </c>
      <c r="K343" s="164">
        <v>0</v>
      </c>
      <c r="L343" s="164">
        <v>0</v>
      </c>
      <c r="M343" s="164">
        <v>0</v>
      </c>
      <c r="N343" s="164">
        <v>0</v>
      </c>
      <c r="O343" s="164">
        <v>0</v>
      </c>
      <c r="P343" s="164">
        <v>0</v>
      </c>
      <c r="Q343" s="164">
        <v>0</v>
      </c>
      <c r="R343" s="164">
        <v>0</v>
      </c>
      <c r="S343" s="164">
        <v>0</v>
      </c>
      <c r="T343" s="164">
        <v>0</v>
      </c>
      <c r="U343" s="164">
        <v>0</v>
      </c>
      <c r="V343" s="164">
        <v>0</v>
      </c>
      <c r="W343" s="164">
        <v>0</v>
      </c>
      <c r="X343" s="164">
        <v>0</v>
      </c>
      <c r="Y343" s="164">
        <v>0</v>
      </c>
      <c r="Z343" s="164">
        <v>0</v>
      </c>
      <c r="AA343" s="164">
        <v>0</v>
      </c>
      <c r="AB343" s="164">
        <v>0</v>
      </c>
      <c r="AC343" s="164">
        <v>0</v>
      </c>
      <c r="AD343" s="164">
        <v>0</v>
      </c>
      <c r="AE343" s="164">
        <v>0</v>
      </c>
      <c r="AF343" s="164">
        <v>0</v>
      </c>
      <c r="AG343" s="164">
        <v>0</v>
      </c>
      <c r="AH343" s="164">
        <v>0</v>
      </c>
      <c r="AI343" s="164">
        <v>0</v>
      </c>
      <c r="AJ343" s="164">
        <v>0</v>
      </c>
      <c r="AK343" s="164">
        <v>0</v>
      </c>
      <c r="AL343" s="164">
        <v>0</v>
      </c>
      <c r="AM343" s="164">
        <v>0</v>
      </c>
      <c r="AN343" s="164">
        <v>0</v>
      </c>
    </row>
    <row r="344" spans="1:40" x14ac:dyDescent="0.2">
      <c r="A344" s="27" t="s">
        <v>1071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  <c r="O344" s="164">
        <v>0</v>
      </c>
      <c r="P344" s="164">
        <v>0</v>
      </c>
      <c r="Q344" s="164">
        <v>0</v>
      </c>
      <c r="R344" s="164">
        <v>0</v>
      </c>
      <c r="S344" s="164">
        <v>0</v>
      </c>
      <c r="T344" s="164">
        <v>0</v>
      </c>
      <c r="U344" s="164">
        <v>0</v>
      </c>
      <c r="V344" s="164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  <c r="AB344" s="164">
        <v>0</v>
      </c>
      <c r="AC344" s="164">
        <v>0</v>
      </c>
      <c r="AD344" s="164">
        <v>0</v>
      </c>
      <c r="AE344" s="164">
        <v>0</v>
      </c>
      <c r="AF344" s="164">
        <v>0</v>
      </c>
      <c r="AG344" s="164">
        <v>0</v>
      </c>
      <c r="AH344" s="164">
        <v>0</v>
      </c>
      <c r="AI344" s="164">
        <v>0</v>
      </c>
      <c r="AJ344" s="164">
        <v>0</v>
      </c>
      <c r="AK344" s="164">
        <v>0</v>
      </c>
      <c r="AL344" s="164">
        <v>0</v>
      </c>
      <c r="AM344" s="164">
        <v>0</v>
      </c>
      <c r="AN344" s="164">
        <v>0</v>
      </c>
    </row>
    <row r="345" spans="1:40" x14ac:dyDescent="0.2">
      <c r="A345" s="27" t="s">
        <v>1072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  <c r="O345" s="164">
        <v>0</v>
      </c>
      <c r="P345" s="164">
        <v>0</v>
      </c>
      <c r="Q345" s="164">
        <v>0</v>
      </c>
      <c r="R345" s="164">
        <v>0</v>
      </c>
      <c r="S345" s="164">
        <v>0</v>
      </c>
      <c r="T345" s="164">
        <v>0</v>
      </c>
      <c r="U345" s="164">
        <v>0</v>
      </c>
      <c r="V345" s="164">
        <v>0</v>
      </c>
      <c r="W345" s="164">
        <v>0</v>
      </c>
      <c r="X345" s="164">
        <v>0</v>
      </c>
      <c r="Y345" s="164">
        <v>0</v>
      </c>
      <c r="Z345" s="164">
        <v>0</v>
      </c>
      <c r="AA345" s="164">
        <v>0</v>
      </c>
      <c r="AB345" s="164">
        <v>0</v>
      </c>
      <c r="AC345" s="164">
        <v>0</v>
      </c>
      <c r="AD345" s="164">
        <v>0</v>
      </c>
      <c r="AE345" s="164">
        <v>0</v>
      </c>
      <c r="AF345" s="164">
        <v>0</v>
      </c>
      <c r="AG345" s="164">
        <v>0</v>
      </c>
      <c r="AH345" s="164">
        <v>0</v>
      </c>
      <c r="AI345" s="164">
        <v>0</v>
      </c>
      <c r="AJ345" s="164">
        <v>0</v>
      </c>
      <c r="AK345" s="164">
        <v>0</v>
      </c>
      <c r="AL345" s="164">
        <v>0</v>
      </c>
      <c r="AM345" s="164">
        <v>0</v>
      </c>
      <c r="AN345" s="164">
        <v>0</v>
      </c>
    </row>
    <row r="346" spans="1:40" x14ac:dyDescent="0.2">
      <c r="A346" s="27" t="s">
        <v>1073</v>
      </c>
    </row>
    <row r="347" spans="1:40" x14ac:dyDescent="0.2">
      <c r="A347" s="27" t="s">
        <v>1074</v>
      </c>
    </row>
    <row r="348" spans="1:40" x14ac:dyDescent="0.2">
      <c r="A348" s="27" t="s">
        <v>1275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  <c r="O348" s="164">
        <v>0</v>
      </c>
      <c r="P348" s="164">
        <v>0</v>
      </c>
      <c r="Q348" s="164">
        <v>0</v>
      </c>
      <c r="R348" s="164">
        <v>0</v>
      </c>
      <c r="S348" s="164">
        <v>0</v>
      </c>
      <c r="T348" s="164">
        <v>0</v>
      </c>
      <c r="U348" s="164">
        <v>0</v>
      </c>
      <c r="V348" s="164">
        <v>0</v>
      </c>
      <c r="W348" s="164">
        <v>0</v>
      </c>
      <c r="X348" s="164">
        <v>0</v>
      </c>
      <c r="Y348" s="164">
        <v>0</v>
      </c>
      <c r="Z348" s="164">
        <v>0</v>
      </c>
      <c r="AA348" s="164">
        <v>0</v>
      </c>
      <c r="AB348" s="164">
        <v>0</v>
      </c>
      <c r="AC348" s="164">
        <v>0</v>
      </c>
      <c r="AD348" s="164">
        <v>0</v>
      </c>
      <c r="AE348" s="164">
        <v>0</v>
      </c>
      <c r="AF348" s="164">
        <v>0</v>
      </c>
      <c r="AG348" s="164">
        <v>0</v>
      </c>
      <c r="AH348" s="164">
        <v>0</v>
      </c>
      <c r="AI348" s="164">
        <v>0</v>
      </c>
      <c r="AJ348" s="164">
        <v>0</v>
      </c>
      <c r="AK348" s="164">
        <v>0</v>
      </c>
      <c r="AL348" s="164">
        <v>0</v>
      </c>
      <c r="AM348" s="164">
        <v>0</v>
      </c>
      <c r="AN348" s="164">
        <v>0</v>
      </c>
    </row>
    <row r="349" spans="1:40" x14ac:dyDescent="0.2">
      <c r="A349" s="27" t="s">
        <v>1276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  <c r="O349" s="164">
        <v>0</v>
      </c>
      <c r="P349" s="164">
        <v>0</v>
      </c>
      <c r="Q349" s="164">
        <v>0</v>
      </c>
      <c r="R349" s="164">
        <v>0</v>
      </c>
      <c r="S349" s="164">
        <v>0</v>
      </c>
      <c r="T349" s="164">
        <v>0</v>
      </c>
      <c r="U349" s="164">
        <v>0</v>
      </c>
      <c r="V349" s="164">
        <v>0</v>
      </c>
      <c r="W349" s="164">
        <v>0</v>
      </c>
      <c r="X349" s="164">
        <v>0</v>
      </c>
      <c r="Y349" s="164">
        <v>0</v>
      </c>
      <c r="Z349" s="164">
        <v>0</v>
      </c>
      <c r="AA349" s="164">
        <v>0</v>
      </c>
      <c r="AB349" s="164">
        <v>0</v>
      </c>
      <c r="AC349" s="164">
        <v>0</v>
      </c>
      <c r="AD349" s="164">
        <v>0</v>
      </c>
      <c r="AE349" s="164">
        <v>0</v>
      </c>
      <c r="AF349" s="164">
        <v>0</v>
      </c>
      <c r="AG349" s="164">
        <v>0</v>
      </c>
      <c r="AH349" s="164">
        <v>0</v>
      </c>
      <c r="AI349" s="164">
        <v>0</v>
      </c>
      <c r="AJ349" s="164">
        <v>0</v>
      </c>
      <c r="AK349" s="164">
        <v>0</v>
      </c>
      <c r="AL349" s="164">
        <v>0</v>
      </c>
      <c r="AM349" s="164">
        <v>0</v>
      </c>
      <c r="AN349" s="164">
        <v>0</v>
      </c>
    </row>
    <row r="350" spans="1:40" x14ac:dyDescent="0.2">
      <c r="A350" s="27" t="s">
        <v>1277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v>0</v>
      </c>
      <c r="S350" s="164">
        <v>0</v>
      </c>
      <c r="T350" s="164">
        <v>0</v>
      </c>
      <c r="U350" s="164">
        <v>0</v>
      </c>
      <c r="V350" s="164">
        <v>0</v>
      </c>
      <c r="W350" s="164">
        <v>0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4">
        <v>0</v>
      </c>
      <c r="AD350" s="164">
        <v>0</v>
      </c>
      <c r="AE350" s="164">
        <v>0</v>
      </c>
      <c r="AF350" s="164">
        <v>0</v>
      </c>
      <c r="AG350" s="164">
        <v>0</v>
      </c>
      <c r="AH350" s="164">
        <v>0</v>
      </c>
      <c r="AI350" s="164">
        <v>0</v>
      </c>
      <c r="AJ350" s="164">
        <v>0</v>
      </c>
      <c r="AK350" s="164">
        <v>0</v>
      </c>
      <c r="AL350" s="164">
        <v>0</v>
      </c>
      <c r="AM350" s="164">
        <v>0</v>
      </c>
      <c r="AN350" s="164">
        <v>0</v>
      </c>
    </row>
    <row r="351" spans="1:40" x14ac:dyDescent="0.2">
      <c r="A351" s="27" t="s">
        <v>1078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0</v>
      </c>
      <c r="T351" s="164">
        <v>0</v>
      </c>
      <c r="U351" s="164">
        <v>0</v>
      </c>
      <c r="V351" s="164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0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</row>
    <row r="352" spans="1:40" x14ac:dyDescent="0.2">
      <c r="A352" s="27" t="s">
        <v>1079</v>
      </c>
      <c r="B352" s="164">
        <v>0</v>
      </c>
      <c r="C352" s="164">
        <v>0</v>
      </c>
      <c r="D352" s="164">
        <v>0</v>
      </c>
      <c r="E352" s="164">
        <v>0</v>
      </c>
      <c r="F352" s="164">
        <v>0</v>
      </c>
      <c r="G352" s="164">
        <v>0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64">
        <v>0</v>
      </c>
      <c r="N352" s="164">
        <v>0</v>
      </c>
      <c r="O352" s="164">
        <v>0</v>
      </c>
      <c r="P352" s="164">
        <v>0</v>
      </c>
      <c r="Q352" s="164">
        <v>0</v>
      </c>
      <c r="R352" s="164">
        <v>0</v>
      </c>
      <c r="S352" s="164">
        <v>0</v>
      </c>
      <c r="T352" s="164">
        <v>0</v>
      </c>
      <c r="U352" s="164">
        <v>0</v>
      </c>
      <c r="V352" s="164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  <c r="AB352" s="164">
        <v>0</v>
      </c>
      <c r="AC352" s="164">
        <v>0</v>
      </c>
      <c r="AD352" s="164">
        <v>0</v>
      </c>
      <c r="AE352" s="164">
        <v>0</v>
      </c>
      <c r="AF352" s="164">
        <v>0</v>
      </c>
      <c r="AG352" s="164">
        <v>0</v>
      </c>
      <c r="AH352" s="164">
        <v>0</v>
      </c>
      <c r="AI352" s="164">
        <v>0</v>
      </c>
      <c r="AJ352" s="164">
        <v>0</v>
      </c>
      <c r="AK352" s="164">
        <v>0</v>
      </c>
      <c r="AL352" s="164">
        <v>0</v>
      </c>
      <c r="AM352" s="164">
        <v>0</v>
      </c>
      <c r="AN352" s="164">
        <v>0</v>
      </c>
    </row>
    <row r="353" spans="1:40" x14ac:dyDescent="0.2">
      <c r="A353" s="27" t="s">
        <v>1080</v>
      </c>
    </row>
    <row r="354" spans="1:40" x14ac:dyDescent="0.2">
      <c r="A354" s="30" t="s">
        <v>1081</v>
      </c>
    </row>
    <row r="355" spans="1:40" x14ac:dyDescent="0.2">
      <c r="A355" s="30" t="s">
        <v>1082</v>
      </c>
    </row>
    <row r="356" spans="1:40" x14ac:dyDescent="0.2">
      <c r="A356" s="27" t="s">
        <v>1083</v>
      </c>
      <c r="B356" s="164">
        <v>0</v>
      </c>
      <c r="C356" s="164">
        <v>0</v>
      </c>
      <c r="D356" s="164">
        <v>0</v>
      </c>
      <c r="E356" s="164">
        <v>0</v>
      </c>
      <c r="F356" s="164">
        <v>0</v>
      </c>
      <c r="G356" s="164">
        <v>0</v>
      </c>
      <c r="H356" s="164">
        <v>0</v>
      </c>
      <c r="I356" s="164">
        <v>0</v>
      </c>
      <c r="J356" s="164">
        <v>0</v>
      </c>
      <c r="K356" s="164">
        <v>0</v>
      </c>
      <c r="L356" s="164">
        <v>0</v>
      </c>
      <c r="M356" s="164">
        <v>0</v>
      </c>
      <c r="N356" s="164">
        <v>0</v>
      </c>
      <c r="O356" s="164">
        <v>0</v>
      </c>
      <c r="P356" s="164">
        <v>0</v>
      </c>
      <c r="Q356" s="164">
        <v>0</v>
      </c>
      <c r="R356" s="164">
        <v>0</v>
      </c>
      <c r="S356" s="164">
        <v>0</v>
      </c>
      <c r="T356" s="164">
        <v>0</v>
      </c>
      <c r="U356" s="164">
        <v>0</v>
      </c>
      <c r="V356" s="164">
        <v>0</v>
      </c>
      <c r="W356" s="164">
        <v>0</v>
      </c>
      <c r="X356" s="164">
        <v>0</v>
      </c>
      <c r="Y356" s="164">
        <v>0</v>
      </c>
      <c r="Z356" s="164">
        <v>0</v>
      </c>
      <c r="AA356" s="164">
        <v>0</v>
      </c>
      <c r="AB356" s="164">
        <v>0</v>
      </c>
      <c r="AC356" s="164">
        <v>0</v>
      </c>
      <c r="AD356" s="164">
        <v>0</v>
      </c>
      <c r="AE356" s="164">
        <v>0</v>
      </c>
      <c r="AF356" s="164">
        <v>0</v>
      </c>
      <c r="AG356" s="164">
        <v>0</v>
      </c>
      <c r="AH356" s="164">
        <v>0</v>
      </c>
      <c r="AI356" s="164">
        <v>0</v>
      </c>
      <c r="AJ356" s="164">
        <v>0</v>
      </c>
      <c r="AK356" s="164">
        <v>0</v>
      </c>
      <c r="AL356" s="164">
        <v>0</v>
      </c>
      <c r="AM356" s="164">
        <v>0</v>
      </c>
      <c r="AN356" s="164">
        <v>0</v>
      </c>
    </row>
    <row r="357" spans="1:40" x14ac:dyDescent="0.2">
      <c r="A357" s="27" t="s">
        <v>1084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  <c r="O357" s="164">
        <v>0</v>
      </c>
      <c r="P357" s="164">
        <v>0</v>
      </c>
      <c r="Q357" s="164">
        <v>0</v>
      </c>
      <c r="R357" s="164">
        <v>0</v>
      </c>
      <c r="S357" s="164">
        <v>0</v>
      </c>
      <c r="T357" s="164">
        <v>0</v>
      </c>
      <c r="U357" s="164">
        <v>0</v>
      </c>
      <c r="V357" s="164">
        <v>0</v>
      </c>
      <c r="W357" s="164">
        <v>0</v>
      </c>
      <c r="X357" s="164">
        <v>0</v>
      </c>
      <c r="Y357" s="164">
        <v>0</v>
      </c>
      <c r="Z357" s="164">
        <v>0</v>
      </c>
      <c r="AA357" s="164">
        <v>0</v>
      </c>
      <c r="AB357" s="164">
        <v>0</v>
      </c>
      <c r="AC357" s="164">
        <v>0</v>
      </c>
      <c r="AD357" s="164">
        <v>0</v>
      </c>
      <c r="AE357" s="164">
        <v>0</v>
      </c>
      <c r="AF357" s="164">
        <v>0</v>
      </c>
      <c r="AG357" s="164">
        <v>0</v>
      </c>
      <c r="AH357" s="164">
        <v>0</v>
      </c>
      <c r="AI357" s="164">
        <v>0</v>
      </c>
      <c r="AJ357" s="164">
        <v>0</v>
      </c>
      <c r="AK357" s="164">
        <v>0</v>
      </c>
      <c r="AL357" s="164">
        <v>0</v>
      </c>
      <c r="AM357" s="164">
        <v>0</v>
      </c>
      <c r="AN357" s="164">
        <v>0</v>
      </c>
    </row>
    <row r="358" spans="1:40" x14ac:dyDescent="0.2">
      <c r="A358" s="27" t="s">
        <v>1085</v>
      </c>
      <c r="B358" s="164">
        <v>0</v>
      </c>
      <c r="C358" s="164">
        <v>0</v>
      </c>
      <c r="D358" s="164">
        <v>0</v>
      </c>
      <c r="E358" s="164">
        <v>0</v>
      </c>
      <c r="F358" s="164">
        <v>0</v>
      </c>
      <c r="G358" s="164">
        <v>0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  <c r="O358" s="164">
        <v>0</v>
      </c>
      <c r="P358" s="164">
        <v>0</v>
      </c>
      <c r="Q358" s="164">
        <v>0</v>
      </c>
      <c r="R358" s="164">
        <v>0</v>
      </c>
      <c r="S358" s="164">
        <v>0</v>
      </c>
      <c r="T358" s="164">
        <v>0</v>
      </c>
      <c r="U358" s="164">
        <v>0</v>
      </c>
      <c r="V358" s="164">
        <v>0</v>
      </c>
      <c r="W358" s="164">
        <v>0</v>
      </c>
      <c r="X358" s="164">
        <v>0</v>
      </c>
      <c r="Y358" s="164">
        <v>0</v>
      </c>
      <c r="Z358" s="164">
        <v>0</v>
      </c>
      <c r="AA358" s="164">
        <v>0</v>
      </c>
      <c r="AB358" s="164">
        <v>0</v>
      </c>
      <c r="AC358" s="164">
        <v>0</v>
      </c>
      <c r="AD358" s="164">
        <v>0</v>
      </c>
      <c r="AE358" s="164">
        <v>0</v>
      </c>
      <c r="AF358" s="164">
        <v>0</v>
      </c>
      <c r="AG358" s="164">
        <v>0</v>
      </c>
      <c r="AH358" s="164">
        <v>0</v>
      </c>
      <c r="AI358" s="164">
        <v>0</v>
      </c>
      <c r="AJ358" s="164">
        <v>0</v>
      </c>
      <c r="AK358" s="164">
        <v>0</v>
      </c>
      <c r="AL358" s="164">
        <v>0</v>
      </c>
      <c r="AM358" s="164">
        <v>0</v>
      </c>
      <c r="AN358" s="164">
        <v>0</v>
      </c>
    </row>
    <row r="359" spans="1:40" x14ac:dyDescent="0.2">
      <c r="A359" s="27" t="s">
        <v>1086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0</v>
      </c>
      <c r="T359" s="164">
        <v>0</v>
      </c>
      <c r="U359" s="164">
        <v>0</v>
      </c>
      <c r="V359" s="164">
        <v>0</v>
      </c>
      <c r="W359" s="164">
        <v>0</v>
      </c>
      <c r="X359" s="164">
        <v>0</v>
      </c>
      <c r="Y359" s="164">
        <v>0</v>
      </c>
      <c r="Z359" s="164">
        <v>0</v>
      </c>
      <c r="AA359" s="164">
        <v>0</v>
      </c>
      <c r="AB359" s="164">
        <v>0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0</v>
      </c>
      <c r="AI359" s="164">
        <v>0</v>
      </c>
      <c r="AJ359" s="164">
        <v>0</v>
      </c>
      <c r="AK359" s="164">
        <v>0</v>
      </c>
      <c r="AL359" s="164">
        <v>0</v>
      </c>
      <c r="AM359" s="164">
        <v>0</v>
      </c>
      <c r="AN359" s="164">
        <v>0</v>
      </c>
    </row>
    <row r="360" spans="1:40" x14ac:dyDescent="0.2">
      <c r="A360" s="27" t="s">
        <v>1087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v>0</v>
      </c>
      <c r="S360" s="164">
        <v>0</v>
      </c>
      <c r="T360" s="164">
        <v>0</v>
      </c>
      <c r="U360" s="164">
        <v>0</v>
      </c>
      <c r="V360" s="164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164">
        <v>0</v>
      </c>
      <c r="AD360" s="164">
        <v>0</v>
      </c>
      <c r="AE360" s="164">
        <v>0</v>
      </c>
      <c r="AF360" s="164">
        <v>0</v>
      </c>
      <c r="AG360" s="164">
        <v>0</v>
      </c>
      <c r="AH360" s="164">
        <v>0</v>
      </c>
      <c r="AI360" s="164">
        <v>0</v>
      </c>
      <c r="AJ360" s="164">
        <v>0</v>
      </c>
      <c r="AK360" s="164">
        <v>0</v>
      </c>
      <c r="AL360" s="164">
        <v>0</v>
      </c>
      <c r="AM360" s="164">
        <v>0</v>
      </c>
      <c r="AN360" s="164">
        <v>0</v>
      </c>
    </row>
    <row r="361" spans="1:40" x14ac:dyDescent="0.2">
      <c r="A361" s="27" t="s">
        <v>1088</v>
      </c>
      <c r="B361" s="164">
        <v>0</v>
      </c>
      <c r="C361" s="164">
        <v>0</v>
      </c>
      <c r="D361" s="164">
        <v>0</v>
      </c>
      <c r="E361" s="164">
        <v>0</v>
      </c>
      <c r="F361" s="164">
        <v>0</v>
      </c>
      <c r="G361" s="164">
        <v>0</v>
      </c>
      <c r="H361" s="164">
        <v>0</v>
      </c>
      <c r="I361" s="164">
        <v>0</v>
      </c>
      <c r="J361" s="164">
        <v>0</v>
      </c>
      <c r="K361" s="164">
        <v>0</v>
      </c>
      <c r="L361" s="164">
        <v>0</v>
      </c>
      <c r="M361" s="164">
        <v>0</v>
      </c>
      <c r="N361" s="164">
        <v>0</v>
      </c>
      <c r="O361" s="164">
        <v>0</v>
      </c>
      <c r="P361" s="164">
        <v>0</v>
      </c>
      <c r="Q361" s="164">
        <v>0</v>
      </c>
      <c r="R361" s="164">
        <v>0</v>
      </c>
      <c r="S361" s="164">
        <v>0</v>
      </c>
      <c r="T361" s="164">
        <v>0</v>
      </c>
      <c r="U361" s="164">
        <v>0</v>
      </c>
      <c r="V361" s="164">
        <v>0</v>
      </c>
      <c r="W361" s="164">
        <v>0</v>
      </c>
      <c r="X361" s="164">
        <v>0</v>
      </c>
      <c r="Y361" s="164">
        <v>0</v>
      </c>
      <c r="Z361" s="164">
        <v>0</v>
      </c>
      <c r="AA361" s="164">
        <v>0</v>
      </c>
      <c r="AB361" s="164">
        <v>0</v>
      </c>
      <c r="AC361" s="164">
        <v>0</v>
      </c>
      <c r="AD361" s="164">
        <v>0</v>
      </c>
      <c r="AE361" s="164">
        <v>0</v>
      </c>
      <c r="AF361" s="164">
        <v>0</v>
      </c>
      <c r="AG361" s="164">
        <v>0</v>
      </c>
      <c r="AH361" s="164">
        <v>0</v>
      </c>
      <c r="AI361" s="164">
        <v>0</v>
      </c>
      <c r="AJ361" s="164">
        <v>0</v>
      </c>
      <c r="AK361" s="164">
        <v>0</v>
      </c>
      <c r="AL361" s="164">
        <v>0</v>
      </c>
      <c r="AM361" s="164">
        <v>0</v>
      </c>
      <c r="AN361" s="164">
        <v>0</v>
      </c>
    </row>
    <row r="362" spans="1:40" x14ac:dyDescent="0.2">
      <c r="A362" s="30" t="s">
        <v>1089</v>
      </c>
    </row>
    <row r="363" spans="1:40" x14ac:dyDescent="0.2">
      <c r="A363" s="27" t="s">
        <v>1090</v>
      </c>
      <c r="B363" s="164">
        <v>0</v>
      </c>
      <c r="C363" s="164">
        <v>0</v>
      </c>
      <c r="D363" s="164">
        <v>0</v>
      </c>
      <c r="E363" s="164">
        <v>0</v>
      </c>
      <c r="F363" s="164">
        <v>0</v>
      </c>
      <c r="G363" s="164">
        <v>0</v>
      </c>
      <c r="H363" s="164">
        <v>0</v>
      </c>
      <c r="I363" s="164">
        <v>0</v>
      </c>
      <c r="J363" s="164">
        <v>0</v>
      </c>
      <c r="K363" s="164">
        <v>0</v>
      </c>
      <c r="L363" s="164">
        <v>0</v>
      </c>
      <c r="M363" s="164">
        <v>0</v>
      </c>
      <c r="N363" s="164">
        <v>0</v>
      </c>
      <c r="O363" s="164">
        <v>0</v>
      </c>
      <c r="P363" s="164">
        <v>0</v>
      </c>
      <c r="Q363" s="164">
        <v>0</v>
      </c>
      <c r="R363" s="164">
        <v>0</v>
      </c>
      <c r="S363" s="164">
        <v>0</v>
      </c>
      <c r="T363" s="164">
        <v>0</v>
      </c>
      <c r="U363" s="164">
        <v>0</v>
      </c>
      <c r="V363" s="164">
        <v>0</v>
      </c>
      <c r="W363" s="164">
        <v>0</v>
      </c>
      <c r="X363" s="164">
        <v>0</v>
      </c>
      <c r="Y363" s="164">
        <v>0</v>
      </c>
      <c r="Z363" s="164">
        <v>0</v>
      </c>
      <c r="AA363" s="164">
        <v>0</v>
      </c>
      <c r="AB363" s="164">
        <v>0</v>
      </c>
      <c r="AC363" s="164">
        <v>0</v>
      </c>
      <c r="AD363" s="164">
        <v>0</v>
      </c>
      <c r="AE363" s="164">
        <v>0</v>
      </c>
      <c r="AF363" s="164">
        <v>0</v>
      </c>
      <c r="AG363" s="164">
        <v>0</v>
      </c>
      <c r="AH363" s="164">
        <v>0</v>
      </c>
      <c r="AI363" s="164">
        <v>0</v>
      </c>
      <c r="AJ363" s="164">
        <v>0</v>
      </c>
      <c r="AK363" s="164">
        <v>0</v>
      </c>
      <c r="AL363" s="164">
        <v>0</v>
      </c>
      <c r="AM363" s="164">
        <v>0</v>
      </c>
      <c r="AN363" s="164">
        <v>0</v>
      </c>
    </row>
    <row r="364" spans="1:40" x14ac:dyDescent="0.2">
      <c r="A364" s="27" t="s">
        <v>1091</v>
      </c>
      <c r="B364" s="164">
        <v>0</v>
      </c>
      <c r="C364" s="164">
        <v>0</v>
      </c>
      <c r="D364" s="164">
        <v>0</v>
      </c>
      <c r="E364" s="164">
        <v>0</v>
      </c>
      <c r="F364" s="164">
        <v>0</v>
      </c>
      <c r="G364" s="164">
        <v>0</v>
      </c>
      <c r="H364" s="164">
        <v>0</v>
      </c>
      <c r="I364" s="164">
        <v>0</v>
      </c>
      <c r="J364" s="164">
        <v>0</v>
      </c>
      <c r="K364" s="164">
        <v>0</v>
      </c>
      <c r="L364" s="164">
        <v>0</v>
      </c>
      <c r="M364" s="164">
        <v>0</v>
      </c>
      <c r="N364" s="164">
        <v>0</v>
      </c>
      <c r="O364" s="164">
        <v>0</v>
      </c>
      <c r="P364" s="164">
        <v>0</v>
      </c>
      <c r="Q364" s="164">
        <v>0</v>
      </c>
      <c r="R364" s="164">
        <v>0</v>
      </c>
      <c r="S364" s="164">
        <v>0</v>
      </c>
      <c r="T364" s="164">
        <v>0</v>
      </c>
      <c r="U364" s="164">
        <v>0</v>
      </c>
      <c r="V364" s="164">
        <v>0</v>
      </c>
      <c r="W364" s="164">
        <v>0</v>
      </c>
      <c r="X364" s="164">
        <v>0</v>
      </c>
      <c r="Y364" s="164">
        <v>0</v>
      </c>
      <c r="Z364" s="164">
        <v>0</v>
      </c>
      <c r="AA364" s="164">
        <v>0</v>
      </c>
      <c r="AB364" s="164">
        <v>0</v>
      </c>
      <c r="AC364" s="164">
        <v>0</v>
      </c>
      <c r="AD364" s="164">
        <v>0</v>
      </c>
      <c r="AE364" s="164">
        <v>0</v>
      </c>
      <c r="AF364" s="164">
        <v>0</v>
      </c>
      <c r="AG364" s="164">
        <v>0</v>
      </c>
      <c r="AH364" s="164">
        <v>0</v>
      </c>
      <c r="AI364" s="164">
        <v>0</v>
      </c>
      <c r="AJ364" s="164">
        <v>0</v>
      </c>
      <c r="AK364" s="164">
        <v>0</v>
      </c>
      <c r="AL364" s="164">
        <v>0</v>
      </c>
      <c r="AM364" s="164">
        <v>0</v>
      </c>
      <c r="AN364" s="164">
        <v>0</v>
      </c>
    </row>
    <row r="365" spans="1:40" x14ac:dyDescent="0.2">
      <c r="A365" s="27" t="s">
        <v>1092</v>
      </c>
      <c r="B365" s="164">
        <v>0</v>
      </c>
      <c r="C365" s="164">
        <v>0</v>
      </c>
      <c r="D365" s="164">
        <v>0</v>
      </c>
      <c r="E365" s="164">
        <v>0</v>
      </c>
      <c r="F365" s="164">
        <v>0</v>
      </c>
      <c r="G365" s="164">
        <v>0</v>
      </c>
      <c r="H365" s="164">
        <v>0</v>
      </c>
      <c r="I365" s="164">
        <v>0</v>
      </c>
      <c r="J365" s="164">
        <v>0</v>
      </c>
      <c r="K365" s="164">
        <v>0</v>
      </c>
      <c r="L365" s="164">
        <v>0</v>
      </c>
      <c r="M365" s="164">
        <v>0</v>
      </c>
      <c r="N365" s="164">
        <v>0</v>
      </c>
      <c r="O365" s="164">
        <v>0</v>
      </c>
      <c r="P365" s="164">
        <v>0</v>
      </c>
      <c r="Q365" s="164">
        <v>0</v>
      </c>
      <c r="R365" s="164">
        <v>0</v>
      </c>
      <c r="S365" s="164">
        <v>0</v>
      </c>
      <c r="T365" s="164">
        <v>0</v>
      </c>
      <c r="U365" s="164">
        <v>0</v>
      </c>
      <c r="V365" s="164">
        <v>0</v>
      </c>
      <c r="W365" s="164">
        <v>0</v>
      </c>
      <c r="X365" s="164">
        <v>0</v>
      </c>
      <c r="Y365" s="164">
        <v>0</v>
      </c>
      <c r="Z365" s="164">
        <v>0</v>
      </c>
      <c r="AA365" s="164">
        <v>0</v>
      </c>
      <c r="AB365" s="164">
        <v>0</v>
      </c>
      <c r="AC365" s="164">
        <v>0</v>
      </c>
      <c r="AD365" s="164">
        <v>0</v>
      </c>
      <c r="AE365" s="164">
        <v>0</v>
      </c>
      <c r="AF365" s="164">
        <v>0</v>
      </c>
      <c r="AG365" s="164">
        <v>0</v>
      </c>
      <c r="AH365" s="164">
        <v>0</v>
      </c>
      <c r="AI365" s="164">
        <v>0</v>
      </c>
      <c r="AJ365" s="164">
        <v>0</v>
      </c>
      <c r="AK365" s="164">
        <v>0</v>
      </c>
      <c r="AL365" s="164">
        <v>0</v>
      </c>
      <c r="AM365" s="164">
        <v>0</v>
      </c>
      <c r="AN365" s="164">
        <v>0</v>
      </c>
    </row>
    <row r="366" spans="1:40" x14ac:dyDescent="0.2">
      <c r="A366" s="27" t="s">
        <v>1093</v>
      </c>
      <c r="B366" s="164">
        <v>0</v>
      </c>
      <c r="C366" s="164">
        <v>0</v>
      </c>
      <c r="D366" s="164">
        <v>0</v>
      </c>
      <c r="E366" s="164">
        <v>0</v>
      </c>
      <c r="F366" s="164">
        <v>0</v>
      </c>
      <c r="G366" s="164">
        <v>0</v>
      </c>
      <c r="H366" s="164">
        <v>0</v>
      </c>
      <c r="I366" s="164">
        <v>0</v>
      </c>
      <c r="J366" s="164">
        <v>0</v>
      </c>
      <c r="K366" s="164">
        <v>0</v>
      </c>
      <c r="L366" s="164">
        <v>0</v>
      </c>
      <c r="M366" s="164">
        <v>0</v>
      </c>
      <c r="N366" s="164">
        <v>0</v>
      </c>
      <c r="O366" s="164">
        <v>0</v>
      </c>
      <c r="P366" s="164">
        <v>0</v>
      </c>
      <c r="Q366" s="164">
        <v>0</v>
      </c>
      <c r="R366" s="164">
        <v>0</v>
      </c>
      <c r="S366" s="164">
        <v>0</v>
      </c>
      <c r="T366" s="164">
        <v>0</v>
      </c>
      <c r="U366" s="164">
        <v>0</v>
      </c>
      <c r="V366" s="164">
        <v>0</v>
      </c>
      <c r="W366" s="164">
        <v>0</v>
      </c>
      <c r="X366" s="164">
        <v>0</v>
      </c>
      <c r="Y366" s="164">
        <v>0</v>
      </c>
      <c r="Z366" s="164">
        <v>0</v>
      </c>
      <c r="AA366" s="164">
        <v>0</v>
      </c>
      <c r="AB366" s="164">
        <v>0</v>
      </c>
      <c r="AC366" s="164">
        <v>0</v>
      </c>
      <c r="AD366" s="164">
        <v>0</v>
      </c>
      <c r="AE366" s="164">
        <v>0</v>
      </c>
      <c r="AF366" s="164">
        <v>0</v>
      </c>
      <c r="AG366" s="164">
        <v>0</v>
      </c>
      <c r="AH366" s="164">
        <v>0</v>
      </c>
      <c r="AI366" s="164">
        <v>0</v>
      </c>
      <c r="AJ366" s="164">
        <v>0</v>
      </c>
      <c r="AK366" s="164">
        <v>0</v>
      </c>
      <c r="AL366" s="164">
        <v>0</v>
      </c>
      <c r="AM366" s="164">
        <v>0</v>
      </c>
      <c r="AN366" s="164">
        <v>0</v>
      </c>
    </row>
    <row r="367" spans="1:40" x14ac:dyDescent="0.2">
      <c r="A367" s="27" t="s">
        <v>1094</v>
      </c>
      <c r="B367" s="164">
        <v>0</v>
      </c>
      <c r="C367" s="164">
        <v>0</v>
      </c>
      <c r="D367" s="164">
        <v>0</v>
      </c>
      <c r="E367" s="164">
        <v>0</v>
      </c>
      <c r="F367" s="164">
        <v>0</v>
      </c>
      <c r="G367" s="164">
        <v>0</v>
      </c>
      <c r="H367" s="164">
        <v>0</v>
      </c>
      <c r="I367" s="164">
        <v>0</v>
      </c>
      <c r="J367" s="164">
        <v>0</v>
      </c>
      <c r="K367" s="164">
        <v>0</v>
      </c>
      <c r="L367" s="164">
        <v>0</v>
      </c>
      <c r="M367" s="164">
        <v>0</v>
      </c>
      <c r="N367" s="164">
        <v>0</v>
      </c>
      <c r="O367" s="164">
        <v>0</v>
      </c>
      <c r="P367" s="164">
        <v>0</v>
      </c>
      <c r="Q367" s="164">
        <v>0</v>
      </c>
      <c r="R367" s="164">
        <v>0</v>
      </c>
      <c r="S367" s="164">
        <v>0</v>
      </c>
      <c r="T367" s="164">
        <v>0</v>
      </c>
      <c r="U367" s="164">
        <v>0</v>
      </c>
      <c r="V367" s="164">
        <v>0</v>
      </c>
      <c r="W367" s="164">
        <v>0</v>
      </c>
      <c r="X367" s="164">
        <v>0</v>
      </c>
      <c r="Y367" s="164">
        <v>0</v>
      </c>
      <c r="Z367" s="164">
        <v>0</v>
      </c>
      <c r="AA367" s="164">
        <v>0</v>
      </c>
      <c r="AB367" s="164">
        <v>0</v>
      </c>
      <c r="AC367" s="164">
        <v>0</v>
      </c>
      <c r="AD367" s="164">
        <v>0</v>
      </c>
      <c r="AE367" s="164">
        <v>0</v>
      </c>
      <c r="AF367" s="164">
        <v>0</v>
      </c>
      <c r="AG367" s="164">
        <v>0</v>
      </c>
      <c r="AH367" s="164">
        <v>0</v>
      </c>
      <c r="AI367" s="164">
        <v>0</v>
      </c>
      <c r="AJ367" s="164">
        <v>0</v>
      </c>
      <c r="AK367" s="164">
        <v>0</v>
      </c>
      <c r="AL367" s="164">
        <v>0</v>
      </c>
      <c r="AM367" s="164">
        <v>0</v>
      </c>
      <c r="AN367" s="164">
        <v>0</v>
      </c>
    </row>
    <row r="368" spans="1:40" x14ac:dyDescent="0.2">
      <c r="A368" s="27" t="s">
        <v>1095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  <c r="O368" s="164">
        <v>0</v>
      </c>
      <c r="P368" s="164">
        <v>0</v>
      </c>
      <c r="Q368" s="164">
        <v>0</v>
      </c>
      <c r="R368" s="164">
        <v>0</v>
      </c>
      <c r="S368" s="164">
        <v>0</v>
      </c>
      <c r="T368" s="164">
        <v>0</v>
      </c>
      <c r="U368" s="164">
        <v>0</v>
      </c>
      <c r="V368" s="164">
        <v>0</v>
      </c>
      <c r="W368" s="164">
        <v>0</v>
      </c>
      <c r="X368" s="164">
        <v>0</v>
      </c>
      <c r="Y368" s="164">
        <v>0</v>
      </c>
      <c r="Z368" s="164">
        <v>0</v>
      </c>
      <c r="AA368" s="164">
        <v>0</v>
      </c>
      <c r="AB368" s="164">
        <v>0</v>
      </c>
      <c r="AC368" s="164">
        <v>0</v>
      </c>
      <c r="AD368" s="164">
        <v>0</v>
      </c>
      <c r="AE368" s="164">
        <v>0</v>
      </c>
      <c r="AF368" s="164">
        <v>0</v>
      </c>
      <c r="AG368" s="164">
        <v>0</v>
      </c>
      <c r="AH368" s="164">
        <v>0</v>
      </c>
      <c r="AI368" s="164">
        <v>0</v>
      </c>
      <c r="AJ368" s="164">
        <v>0</v>
      </c>
      <c r="AK368" s="164">
        <v>0</v>
      </c>
      <c r="AL368" s="164">
        <v>0</v>
      </c>
      <c r="AM368" s="164">
        <v>0</v>
      </c>
      <c r="AN368" s="164">
        <v>0</v>
      </c>
    </row>
    <row r="369" spans="1:40" x14ac:dyDescent="0.2">
      <c r="A369" s="30" t="s">
        <v>1096</v>
      </c>
    </row>
    <row r="370" spans="1:40" x14ac:dyDescent="0.2">
      <c r="A370" s="30" t="s">
        <v>1097</v>
      </c>
    </row>
    <row r="371" spans="1:40" x14ac:dyDescent="0.2">
      <c r="A371" s="27" t="s">
        <v>1098</v>
      </c>
      <c r="B371" s="164">
        <v>5278819574.4821301</v>
      </c>
      <c r="C371" s="164">
        <v>5322546234.2423697</v>
      </c>
      <c r="D371" s="164">
        <v>5368375034.9280796</v>
      </c>
      <c r="E371" s="164">
        <v>5411169301.2395401</v>
      </c>
      <c r="F371" s="164">
        <v>5454234538.3141699</v>
      </c>
      <c r="G371" s="164">
        <v>5501836162.2887297</v>
      </c>
      <c r="H371" s="164">
        <v>5545649549.7873497</v>
      </c>
      <c r="I371" s="164">
        <v>5589698857.58424</v>
      </c>
      <c r="J371" s="164">
        <v>5639732135.1357603</v>
      </c>
      <c r="K371" s="164">
        <v>5687075773.2301798</v>
      </c>
      <c r="L371" s="164">
        <v>5734531140.8252602</v>
      </c>
      <c r="M371" s="164">
        <v>5806782022.98353</v>
      </c>
      <c r="N371" s="164">
        <v>5806782022.98353</v>
      </c>
      <c r="O371" s="164">
        <v>5856884255.3864603</v>
      </c>
      <c r="P371" s="164">
        <v>5909476566.56775</v>
      </c>
      <c r="Q371" s="164">
        <v>5963709189.7351103</v>
      </c>
      <c r="R371" s="164">
        <v>6016361363.5808697</v>
      </c>
      <c r="S371" s="164">
        <v>6069090151.0874901</v>
      </c>
      <c r="T371" s="164">
        <v>6125353874.3129702</v>
      </c>
      <c r="U371" s="164">
        <v>6177260534.8023005</v>
      </c>
      <c r="V371" s="164">
        <v>6229180510.7413301</v>
      </c>
      <c r="W371" s="164">
        <v>6283153945.1643295</v>
      </c>
      <c r="X371" s="164">
        <v>6331388043.8231802</v>
      </c>
      <c r="Y371" s="164">
        <v>6379499096.3248997</v>
      </c>
      <c r="Z371" s="164">
        <v>6437878588.5558596</v>
      </c>
      <c r="AA371" s="164">
        <v>6437878588.5558596</v>
      </c>
      <c r="AB371" s="164">
        <v>6471160149.4460602</v>
      </c>
      <c r="AC371" s="164">
        <v>6504536405.5093002</v>
      </c>
      <c r="AD371" s="164">
        <v>6548695812.9225798</v>
      </c>
      <c r="AE371" s="164">
        <v>6591857175.6652899</v>
      </c>
      <c r="AF371" s="164">
        <v>6635439046.6271095</v>
      </c>
      <c r="AG371" s="164">
        <v>6683109449.3821096</v>
      </c>
      <c r="AH371" s="164">
        <v>6727630041.16078</v>
      </c>
      <c r="AI371" s="164">
        <v>6772522370.1908998</v>
      </c>
      <c r="AJ371" s="164">
        <v>6819705413.4864902</v>
      </c>
      <c r="AK371" s="164">
        <v>6865205447.62111</v>
      </c>
      <c r="AL371" s="164">
        <v>6910943291.5263796</v>
      </c>
      <c r="AM371" s="164">
        <v>6961648806.8765497</v>
      </c>
      <c r="AN371" s="164">
        <v>6961648806.8765497</v>
      </c>
    </row>
    <row r="372" spans="1:40" x14ac:dyDescent="0.2">
      <c r="A372" s="27" t="s">
        <v>1099</v>
      </c>
      <c r="B372" s="164">
        <v>2419243326.9857702</v>
      </c>
      <c r="C372" s="164">
        <v>2447528564.717</v>
      </c>
      <c r="D372" s="164">
        <v>2476234418.6556501</v>
      </c>
      <c r="E372" s="164">
        <v>2504990365.12991</v>
      </c>
      <c r="F372" s="164">
        <v>2533889486.5802598</v>
      </c>
      <c r="G372" s="164">
        <v>2563922595.1304798</v>
      </c>
      <c r="H372" s="164">
        <v>2592957231.2056098</v>
      </c>
      <c r="I372" s="164">
        <v>2622110338.0087199</v>
      </c>
      <c r="J372" s="164">
        <v>2654721304.0988698</v>
      </c>
      <c r="K372" s="164">
        <v>2687382954.0181398</v>
      </c>
      <c r="L372" s="164">
        <v>2720039341.14114</v>
      </c>
      <c r="M372" s="164">
        <v>2777317726.7537298</v>
      </c>
      <c r="N372" s="164">
        <v>2777317726.7537298</v>
      </c>
      <c r="O372" s="164">
        <v>2818400425.7748399</v>
      </c>
      <c r="P372" s="164">
        <v>2855679695.0049</v>
      </c>
      <c r="Q372" s="164">
        <v>2893299422.4910498</v>
      </c>
      <c r="R372" s="164">
        <v>2930848090.4270501</v>
      </c>
      <c r="S372" s="164">
        <v>2968434388.1183</v>
      </c>
      <c r="T372" s="164">
        <v>3007178246.61759</v>
      </c>
      <c r="U372" s="164">
        <v>3044878501.9699798</v>
      </c>
      <c r="V372" s="164">
        <v>3082581411.44732</v>
      </c>
      <c r="W372" s="164">
        <v>3120394189.08184</v>
      </c>
      <c r="X372" s="164">
        <v>3154861081.6388798</v>
      </c>
      <c r="Y372" s="164">
        <v>3189200544.46667</v>
      </c>
      <c r="Z372" s="164">
        <v>3230751411.9237399</v>
      </c>
      <c r="AA372" s="164">
        <v>3230751411.9237399</v>
      </c>
      <c r="AB372" s="164">
        <v>3247838944.35429</v>
      </c>
      <c r="AC372" s="164">
        <v>3264976533.7280302</v>
      </c>
      <c r="AD372" s="164">
        <v>3282453273.91432</v>
      </c>
      <c r="AE372" s="164">
        <v>3299823864.4455199</v>
      </c>
      <c r="AF372" s="164">
        <v>3317229615.4565301</v>
      </c>
      <c r="AG372" s="164">
        <v>3335963570.1104102</v>
      </c>
      <c r="AH372" s="164">
        <v>3353542474.8138599</v>
      </c>
      <c r="AI372" s="164">
        <v>3371118232.4930501</v>
      </c>
      <c r="AJ372" s="164">
        <v>3388815940.66958</v>
      </c>
      <c r="AK372" s="164">
        <v>3406390683.28514</v>
      </c>
      <c r="AL372" s="164">
        <v>3423833536.9095802</v>
      </c>
      <c r="AM372" s="164">
        <v>3443511280.1290002</v>
      </c>
      <c r="AN372" s="164">
        <v>3443511280.1290002</v>
      </c>
    </row>
    <row r="373" spans="1:40" x14ac:dyDescent="0.2">
      <c r="A373" s="27" t="s">
        <v>1100</v>
      </c>
      <c r="B373" s="164">
        <v>676975067.570171</v>
      </c>
      <c r="C373" s="164">
        <v>679153956.39605999</v>
      </c>
      <c r="D373" s="164">
        <v>681402113.59648502</v>
      </c>
      <c r="E373" s="164">
        <v>683655840.77073002</v>
      </c>
      <c r="F373" s="164">
        <v>685945181.14073396</v>
      </c>
      <c r="G373" s="164">
        <v>688560230.16208196</v>
      </c>
      <c r="H373" s="164">
        <v>690866805.25823998</v>
      </c>
      <c r="I373" s="164">
        <v>693202275.51953006</v>
      </c>
      <c r="J373" s="164">
        <v>695593447.42865002</v>
      </c>
      <c r="K373" s="164">
        <v>697991666.29458904</v>
      </c>
      <c r="L373" s="164">
        <v>700417411.19098794</v>
      </c>
      <c r="M373" s="164">
        <v>703185547.43824995</v>
      </c>
      <c r="N373" s="164">
        <v>703185547.43824995</v>
      </c>
      <c r="O373" s="164">
        <v>705676136.35292399</v>
      </c>
      <c r="P373" s="164">
        <v>708182491.14593303</v>
      </c>
      <c r="Q373" s="164">
        <v>710739619.84874594</v>
      </c>
      <c r="R373" s="164">
        <v>713277768.86454296</v>
      </c>
      <c r="S373" s="164">
        <v>715828835.94010901</v>
      </c>
      <c r="T373" s="164">
        <v>718722039.227543</v>
      </c>
      <c r="U373" s="164">
        <v>721311046.98096204</v>
      </c>
      <c r="V373" s="164">
        <v>723901606.915977</v>
      </c>
      <c r="W373" s="164">
        <v>726525824.31633604</v>
      </c>
      <c r="X373" s="164">
        <v>729122655.17573094</v>
      </c>
      <c r="Y373" s="164">
        <v>731718937.58109999</v>
      </c>
      <c r="Z373" s="164">
        <v>734657220.36742604</v>
      </c>
      <c r="AA373" s="164">
        <v>734657220.36742604</v>
      </c>
      <c r="AB373" s="164">
        <v>737304984.72840595</v>
      </c>
      <c r="AC373" s="164">
        <v>739970177.92511201</v>
      </c>
      <c r="AD373" s="164">
        <v>742689415.11985099</v>
      </c>
      <c r="AE373" s="164">
        <v>745381382.67388201</v>
      </c>
      <c r="AF373" s="164">
        <v>748087682.34861696</v>
      </c>
      <c r="AG373" s="164">
        <v>751188351.12532794</v>
      </c>
      <c r="AH373" s="164">
        <v>753952611.22593403</v>
      </c>
      <c r="AI373" s="164">
        <v>756718991.03694606</v>
      </c>
      <c r="AJ373" s="164">
        <v>759524958.35973704</v>
      </c>
      <c r="AK373" s="164">
        <v>762298317.20277297</v>
      </c>
      <c r="AL373" s="164">
        <v>765071266.71201599</v>
      </c>
      <c r="AM373" s="164">
        <v>768241654.42690599</v>
      </c>
      <c r="AN373" s="164">
        <v>768241654.42690599</v>
      </c>
    </row>
    <row r="374" spans="1:40" x14ac:dyDescent="0.2">
      <c r="A374" s="27" t="s">
        <v>1101</v>
      </c>
      <c r="B374" s="164">
        <v>439817818.37168902</v>
      </c>
      <c r="C374" s="164">
        <v>442560212.65645701</v>
      </c>
      <c r="D374" s="164">
        <v>445681387.07302803</v>
      </c>
      <c r="E374" s="164">
        <v>448667529.434973</v>
      </c>
      <c r="F374" s="164">
        <v>451694050.00750101</v>
      </c>
      <c r="G374" s="164">
        <v>455253861.29136699</v>
      </c>
      <c r="H374" s="164">
        <v>458487068.42537898</v>
      </c>
      <c r="I374" s="164">
        <v>461756100.12300599</v>
      </c>
      <c r="J374" s="164">
        <v>465394848.55339301</v>
      </c>
      <c r="K374" s="164">
        <v>468899632.29526198</v>
      </c>
      <c r="L374" s="164">
        <v>472439312.56853902</v>
      </c>
      <c r="M374" s="164">
        <v>476523784.42404097</v>
      </c>
      <c r="N374" s="164">
        <v>476523784.42404097</v>
      </c>
      <c r="O374" s="164">
        <v>480304090.39916301</v>
      </c>
      <c r="P374" s="164">
        <v>484095121.30158901</v>
      </c>
      <c r="Q374" s="164">
        <v>488236196.050825</v>
      </c>
      <c r="R374" s="164">
        <v>492048854.71547699</v>
      </c>
      <c r="S374" s="164">
        <v>495870307.98618799</v>
      </c>
      <c r="T374" s="164">
        <v>500218050.76954103</v>
      </c>
      <c r="U374" s="164">
        <v>504063362.10084403</v>
      </c>
      <c r="V374" s="164">
        <v>507909763.96780503</v>
      </c>
      <c r="W374" s="164">
        <v>512094740.19691402</v>
      </c>
      <c r="X374" s="164">
        <v>515945469.50795102</v>
      </c>
      <c r="Y374" s="164">
        <v>519795865.49119598</v>
      </c>
      <c r="Z374" s="164">
        <v>524172551.45184797</v>
      </c>
      <c r="AA374" s="164">
        <v>524172551.45184797</v>
      </c>
      <c r="AB374" s="164">
        <v>528074133.73953301</v>
      </c>
      <c r="AC374" s="164">
        <v>532005779.74752003</v>
      </c>
      <c r="AD374" s="164">
        <v>536307897.74681002</v>
      </c>
      <c r="AE374" s="164">
        <v>540294192.12562597</v>
      </c>
      <c r="AF374" s="164">
        <v>544308451.19455302</v>
      </c>
      <c r="AG374" s="164">
        <v>548898032.21843505</v>
      </c>
      <c r="AH374" s="164">
        <v>552983494.44896805</v>
      </c>
      <c r="AI374" s="164">
        <v>557088643.49787295</v>
      </c>
      <c r="AJ374" s="164">
        <v>561554598.03820598</v>
      </c>
      <c r="AK374" s="164">
        <v>565700977.70020199</v>
      </c>
      <c r="AL374" s="164">
        <v>569865329.93223798</v>
      </c>
      <c r="AM374" s="164">
        <v>574607126.01513398</v>
      </c>
      <c r="AN374" s="164">
        <v>574607126.01513398</v>
      </c>
    </row>
    <row r="375" spans="1:40" x14ac:dyDescent="0.2">
      <c r="A375" s="27" t="s">
        <v>1102</v>
      </c>
      <c r="B375" s="164">
        <v>809353401.12307894</v>
      </c>
      <c r="C375" s="164">
        <v>812770237.71976697</v>
      </c>
      <c r="D375" s="164">
        <v>816201360.69028699</v>
      </c>
      <c r="E375" s="164">
        <v>819576533.65466297</v>
      </c>
      <c r="F375" s="164">
        <v>822942758.44741297</v>
      </c>
      <c r="G375" s="164">
        <v>826387499.75193095</v>
      </c>
      <c r="H375" s="164">
        <v>829774611.66250598</v>
      </c>
      <c r="I375" s="164">
        <v>833213577.21601903</v>
      </c>
      <c r="J375" s="164">
        <v>836855932.79259396</v>
      </c>
      <c r="K375" s="164">
        <v>840485275.023826</v>
      </c>
      <c r="L375" s="164">
        <v>844043605.45143998</v>
      </c>
      <c r="M375" s="164">
        <v>848864469.03993499</v>
      </c>
      <c r="N375" s="164">
        <v>848864469.03993499</v>
      </c>
      <c r="O375" s="164">
        <v>852825883.76554406</v>
      </c>
      <c r="P375" s="164">
        <v>858273983.42018795</v>
      </c>
      <c r="Q375" s="164">
        <v>863816247.24594104</v>
      </c>
      <c r="R375" s="164">
        <v>869389745.40565705</v>
      </c>
      <c r="S375" s="164">
        <v>874950084.14725304</v>
      </c>
      <c r="T375" s="164">
        <v>880587154.85485399</v>
      </c>
      <c r="U375" s="164">
        <v>886158014.82727695</v>
      </c>
      <c r="V375" s="164">
        <v>891723501.75286603</v>
      </c>
      <c r="W375" s="164">
        <v>897331262.45764995</v>
      </c>
      <c r="X375" s="164">
        <v>902858730.60806596</v>
      </c>
      <c r="Y375" s="164">
        <v>908388428.75683296</v>
      </c>
      <c r="Z375" s="164">
        <v>914295552.77527106</v>
      </c>
      <c r="AA375" s="164">
        <v>914295552.77527106</v>
      </c>
      <c r="AB375" s="164">
        <v>919062202.501297</v>
      </c>
      <c r="AC375" s="164">
        <v>923773467.65790498</v>
      </c>
      <c r="AD375" s="164">
        <v>928559935.21954095</v>
      </c>
      <c r="AE375" s="164">
        <v>933306645.43452895</v>
      </c>
      <c r="AF375" s="164">
        <v>938012563.79371297</v>
      </c>
      <c r="AG375" s="164">
        <v>942823520.00505805</v>
      </c>
      <c r="AH375" s="164">
        <v>947539064.60465705</v>
      </c>
      <c r="AI375" s="164">
        <v>952281963.17840505</v>
      </c>
      <c r="AJ375" s="164">
        <v>957081800.80461597</v>
      </c>
      <c r="AK375" s="164">
        <v>961939707.703933</v>
      </c>
      <c r="AL375" s="164">
        <v>966717933.74210095</v>
      </c>
      <c r="AM375" s="164">
        <v>971578212.45868301</v>
      </c>
      <c r="AN375" s="164">
        <v>971578212.45868301</v>
      </c>
    </row>
    <row r="376" spans="1:40" x14ac:dyDescent="0.2">
      <c r="A376" s="27" t="s">
        <v>1103</v>
      </c>
      <c r="B376" s="164">
        <v>7793145.3724297099</v>
      </c>
      <c r="C376" s="164">
        <v>7793145.3724297099</v>
      </c>
      <c r="D376" s="164">
        <v>7793145.3724297099</v>
      </c>
      <c r="E376" s="164">
        <v>7793145.3724297099</v>
      </c>
      <c r="F376" s="164">
        <v>7793145.3724297099</v>
      </c>
      <c r="G376" s="164">
        <v>7793145.3724297099</v>
      </c>
      <c r="H376" s="164">
        <v>7793145.3724297099</v>
      </c>
      <c r="I376" s="164">
        <v>7793145.3724297099</v>
      </c>
      <c r="J376" s="164">
        <v>7793145.3724297099</v>
      </c>
      <c r="K376" s="164">
        <v>7793145.3724297099</v>
      </c>
      <c r="L376" s="164">
        <v>7793145.3724297099</v>
      </c>
      <c r="M376" s="164">
        <v>7793145.3724297099</v>
      </c>
      <c r="N376" s="164">
        <v>7793145.3724297099</v>
      </c>
      <c r="O376" s="164">
        <v>7793145.3724297099</v>
      </c>
      <c r="P376" s="164">
        <v>7793145.3724297099</v>
      </c>
      <c r="Q376" s="164">
        <v>7793145.3724297099</v>
      </c>
      <c r="R376" s="164">
        <v>7793145.3724297099</v>
      </c>
      <c r="S376" s="164">
        <v>7793145.3724297099</v>
      </c>
      <c r="T376" s="164">
        <v>7793145.3724297099</v>
      </c>
      <c r="U376" s="164">
        <v>7793145.3724297099</v>
      </c>
      <c r="V376" s="164">
        <v>7793145.3724297099</v>
      </c>
      <c r="W376" s="164">
        <v>7793145.3724297099</v>
      </c>
      <c r="X376" s="164">
        <v>7793145.3724297099</v>
      </c>
      <c r="Y376" s="164">
        <v>7793145.3724297099</v>
      </c>
      <c r="Z376" s="164">
        <v>7793145.3724297099</v>
      </c>
      <c r="AA376" s="164">
        <v>7793145.3724297099</v>
      </c>
      <c r="AB376" s="164">
        <v>7793145.3724297099</v>
      </c>
      <c r="AC376" s="164">
        <v>7793145.3724297099</v>
      </c>
      <c r="AD376" s="164">
        <v>7793145.3724297099</v>
      </c>
      <c r="AE376" s="164">
        <v>7793145.3724297099</v>
      </c>
      <c r="AF376" s="164">
        <v>7793145.3724297099</v>
      </c>
      <c r="AG376" s="164">
        <v>7793145.3724297099</v>
      </c>
      <c r="AH376" s="164">
        <v>7793145.3724297099</v>
      </c>
      <c r="AI376" s="164">
        <v>7793145.3724297099</v>
      </c>
      <c r="AJ376" s="164">
        <v>7793145.3724297099</v>
      </c>
      <c r="AK376" s="164">
        <v>7793145.3724297099</v>
      </c>
      <c r="AL376" s="164">
        <v>7793145.3724297099</v>
      </c>
      <c r="AM376" s="164">
        <v>7793145.3724297099</v>
      </c>
      <c r="AN376" s="164">
        <v>7793145.3724297099</v>
      </c>
    </row>
    <row r="377" spans="1:40" x14ac:dyDescent="0.2">
      <c r="A377" s="27" t="s">
        <v>1104</v>
      </c>
      <c r="B377" s="164">
        <v>9632002333.9052792</v>
      </c>
      <c r="C377" s="164">
        <v>9712352351.1040897</v>
      </c>
      <c r="D377" s="164">
        <v>9795687460.3159809</v>
      </c>
      <c r="E377" s="164">
        <v>9875852715.6022606</v>
      </c>
      <c r="F377" s="164">
        <v>9956499159.8625107</v>
      </c>
      <c r="G377" s="164">
        <v>10043753493.997</v>
      </c>
      <c r="H377" s="164">
        <v>10125528411.7115</v>
      </c>
      <c r="I377" s="164">
        <v>10207774293.8239</v>
      </c>
      <c r="J377" s="164">
        <v>10300090813.381701</v>
      </c>
      <c r="K377" s="164">
        <v>10389628446.2344</v>
      </c>
      <c r="L377" s="164">
        <v>10479263956.549801</v>
      </c>
      <c r="M377" s="164">
        <v>10620466696.0119</v>
      </c>
      <c r="N377" s="164">
        <v>10620466696.0119</v>
      </c>
      <c r="O377" s="164">
        <v>10721883937.0513</v>
      </c>
      <c r="P377" s="164">
        <v>10823501002.812799</v>
      </c>
      <c r="Q377" s="164">
        <v>10927593820.744101</v>
      </c>
      <c r="R377" s="164">
        <v>11029718968.365999</v>
      </c>
      <c r="S377" s="164">
        <v>11131966912.651699</v>
      </c>
      <c r="T377" s="164">
        <v>11239852511.1549</v>
      </c>
      <c r="U377" s="164">
        <v>11341464606.053699</v>
      </c>
      <c r="V377" s="164">
        <v>11443089940.197701</v>
      </c>
      <c r="W377" s="164">
        <v>11547293106.5895</v>
      </c>
      <c r="X377" s="164">
        <v>11641969126.1262</v>
      </c>
      <c r="Y377" s="164">
        <v>11736396017.993099</v>
      </c>
      <c r="Z377" s="164">
        <v>11849548470.446501</v>
      </c>
      <c r="AA377" s="164">
        <v>11849548470.446501</v>
      </c>
      <c r="AB377" s="164">
        <v>11911233560.142</v>
      </c>
      <c r="AC377" s="164">
        <v>11973055509.9403</v>
      </c>
      <c r="AD377" s="164">
        <v>12046499480.2955</v>
      </c>
      <c r="AE377" s="164">
        <v>12118456405.717199</v>
      </c>
      <c r="AF377" s="164">
        <v>12190870504.7929</v>
      </c>
      <c r="AG377" s="164">
        <v>12269776068.213699</v>
      </c>
      <c r="AH377" s="164">
        <v>12343440831.6266</v>
      </c>
      <c r="AI377" s="164">
        <v>12417523345.7696</v>
      </c>
      <c r="AJ377" s="164">
        <v>12494475856.731001</v>
      </c>
      <c r="AK377" s="164">
        <v>12569328278.8855</v>
      </c>
      <c r="AL377" s="164">
        <v>12644224504.1947</v>
      </c>
      <c r="AM377" s="164">
        <v>12727380225.2787</v>
      </c>
      <c r="AN377" s="164">
        <v>12727380225.2787</v>
      </c>
    </row>
    <row r="378" spans="1:40" x14ac:dyDescent="0.2">
      <c r="A378" s="27" t="s">
        <v>1105</v>
      </c>
      <c r="B378" s="164">
        <v>1.86264514923095E-6</v>
      </c>
      <c r="C378" s="164">
        <v>1.86264514923095E-6</v>
      </c>
      <c r="D378" s="164">
        <v>0</v>
      </c>
      <c r="E378" s="164">
        <v>0</v>
      </c>
      <c r="F378" s="164">
        <v>0</v>
      </c>
      <c r="G378" s="164">
        <v>1.86264514923095E-6</v>
      </c>
      <c r="H378" s="164">
        <v>0</v>
      </c>
      <c r="I378" s="164">
        <v>1.86264514923095E-6</v>
      </c>
      <c r="J378" s="164">
        <v>0</v>
      </c>
      <c r="K378" s="164">
        <v>1.86264514923095E-6</v>
      </c>
      <c r="L378" s="164">
        <v>0</v>
      </c>
      <c r="M378" s="164">
        <v>0</v>
      </c>
      <c r="N378" s="164">
        <v>0</v>
      </c>
      <c r="O378" s="164">
        <v>0</v>
      </c>
      <c r="P378" s="164">
        <v>0</v>
      </c>
      <c r="Q378" s="164">
        <v>0</v>
      </c>
      <c r="R378" s="164">
        <v>1.86264514923095E-6</v>
      </c>
      <c r="S378" s="164">
        <v>-5.5879354476928702E-6</v>
      </c>
      <c r="T378" s="164">
        <v>0</v>
      </c>
      <c r="U378" s="164">
        <v>0</v>
      </c>
      <c r="V378" s="164">
        <v>-1.86264514923095E-6</v>
      </c>
      <c r="W378" s="164">
        <v>-1.86264514923095E-6</v>
      </c>
      <c r="X378" s="164">
        <v>0</v>
      </c>
      <c r="Y378" s="164">
        <v>0</v>
      </c>
      <c r="Z378" s="164">
        <v>0</v>
      </c>
      <c r="AA378" s="164">
        <v>0</v>
      </c>
      <c r="AB378" s="164">
        <v>-1.86264514923095E-6</v>
      </c>
      <c r="AC378" s="164">
        <v>0</v>
      </c>
      <c r="AD378" s="164">
        <v>-9462997.1911441498</v>
      </c>
      <c r="AE378" s="164">
        <v>-19280417.4592085</v>
      </c>
      <c r="AF378" s="164">
        <v>-29452260.804196801</v>
      </c>
      <c r="AG378" s="164">
        <v>-39978527.226110898</v>
      </c>
      <c r="AH378" s="164">
        <v>-50859216.724943303</v>
      </c>
      <c r="AI378" s="164">
        <v>-62094329.300701603</v>
      </c>
      <c r="AJ378" s="164">
        <v>-73683864.953383803</v>
      </c>
      <c r="AK378" s="164">
        <v>-85627823.6829862</v>
      </c>
      <c r="AL378" s="164">
        <v>-97926205.489516199</v>
      </c>
      <c r="AM378" s="164">
        <v>-110579010.372968</v>
      </c>
      <c r="AN378" s="164">
        <v>-110579010.372968</v>
      </c>
    </row>
    <row r="379" spans="1:40" x14ac:dyDescent="0.2">
      <c r="A379" s="30" t="s">
        <v>1106</v>
      </c>
    </row>
    <row r="380" spans="1:40" x14ac:dyDescent="0.2">
      <c r="A380" s="27" t="s">
        <v>1107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  <c r="O380" s="164">
        <v>0</v>
      </c>
      <c r="P380" s="164">
        <v>0</v>
      </c>
      <c r="Q380" s="164">
        <v>0</v>
      </c>
      <c r="R380" s="164">
        <v>0</v>
      </c>
      <c r="S380" s="164">
        <v>0</v>
      </c>
      <c r="T380" s="164">
        <v>0</v>
      </c>
      <c r="U380" s="164">
        <v>0</v>
      </c>
      <c r="V380" s="164">
        <v>0</v>
      </c>
      <c r="W380" s="164">
        <v>0</v>
      </c>
      <c r="X380" s="164">
        <v>0</v>
      </c>
      <c r="Y380" s="164">
        <v>0</v>
      </c>
      <c r="Z380" s="164">
        <v>0</v>
      </c>
      <c r="AA380" s="164">
        <v>0</v>
      </c>
      <c r="AB380" s="164">
        <v>0</v>
      </c>
      <c r="AC380" s="164">
        <v>0</v>
      </c>
      <c r="AD380" s="164">
        <v>0</v>
      </c>
      <c r="AE380" s="164">
        <v>0</v>
      </c>
      <c r="AF380" s="164">
        <v>0</v>
      </c>
      <c r="AG380" s="164">
        <v>0</v>
      </c>
      <c r="AH380" s="164">
        <v>0</v>
      </c>
      <c r="AI380" s="164">
        <v>0</v>
      </c>
      <c r="AJ380" s="164">
        <v>0</v>
      </c>
      <c r="AK380" s="164">
        <v>0</v>
      </c>
      <c r="AL380" s="164">
        <v>0</v>
      </c>
      <c r="AM380" s="164">
        <v>0</v>
      </c>
      <c r="AN380" s="164">
        <v>0</v>
      </c>
    </row>
    <row r="381" spans="1:40" x14ac:dyDescent="0.2">
      <c r="A381" s="27" t="s">
        <v>1108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  <c r="O381" s="164">
        <v>0</v>
      </c>
      <c r="P381" s="164">
        <v>0</v>
      </c>
      <c r="Q381" s="164">
        <v>0</v>
      </c>
      <c r="R381" s="164">
        <v>0</v>
      </c>
      <c r="S381" s="164">
        <v>0</v>
      </c>
      <c r="T381" s="164">
        <v>0</v>
      </c>
      <c r="U381" s="164">
        <v>0</v>
      </c>
      <c r="V381" s="164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  <c r="AB381" s="164">
        <v>0</v>
      </c>
      <c r="AC381" s="164">
        <v>0</v>
      </c>
      <c r="AD381" s="164">
        <v>0</v>
      </c>
      <c r="AE381" s="164">
        <v>0</v>
      </c>
      <c r="AF381" s="164">
        <v>0</v>
      </c>
      <c r="AG381" s="164">
        <v>0</v>
      </c>
      <c r="AH381" s="164">
        <v>0</v>
      </c>
      <c r="AI381" s="164">
        <v>0</v>
      </c>
      <c r="AJ381" s="164">
        <v>0</v>
      </c>
      <c r="AK381" s="164">
        <v>0</v>
      </c>
      <c r="AL381" s="164">
        <v>0</v>
      </c>
      <c r="AM381" s="164">
        <v>0</v>
      </c>
      <c r="AN381" s="164">
        <v>0</v>
      </c>
    </row>
    <row r="382" spans="1:40" x14ac:dyDescent="0.2">
      <c r="A382" s="27" t="s">
        <v>1109</v>
      </c>
      <c r="B382" s="164">
        <v>0</v>
      </c>
      <c r="C382" s="164">
        <v>0</v>
      </c>
      <c r="D382" s="164">
        <v>0</v>
      </c>
      <c r="E382" s="164">
        <v>0</v>
      </c>
      <c r="F382" s="164">
        <v>0</v>
      </c>
      <c r="G382" s="164">
        <v>0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64">
        <v>0</v>
      </c>
      <c r="N382" s="164">
        <v>0</v>
      </c>
      <c r="O382" s="164">
        <v>0</v>
      </c>
      <c r="P382" s="164">
        <v>0</v>
      </c>
      <c r="Q382" s="164">
        <v>0</v>
      </c>
      <c r="R382" s="164">
        <v>0</v>
      </c>
      <c r="S382" s="164">
        <v>0</v>
      </c>
      <c r="T382" s="164">
        <v>0</v>
      </c>
      <c r="U382" s="164">
        <v>0</v>
      </c>
      <c r="V382" s="164">
        <v>0</v>
      </c>
      <c r="W382" s="164">
        <v>0</v>
      </c>
      <c r="X382" s="164">
        <v>0</v>
      </c>
      <c r="Y382" s="164">
        <v>0</v>
      </c>
      <c r="Z382" s="164">
        <v>0</v>
      </c>
      <c r="AA382" s="164">
        <v>0</v>
      </c>
      <c r="AB382" s="164">
        <v>0</v>
      </c>
      <c r="AC382" s="164">
        <v>0</v>
      </c>
      <c r="AD382" s="164">
        <v>0</v>
      </c>
      <c r="AE382" s="164">
        <v>0</v>
      </c>
      <c r="AF382" s="164">
        <v>0</v>
      </c>
      <c r="AG382" s="164">
        <v>0</v>
      </c>
      <c r="AH382" s="164">
        <v>0</v>
      </c>
      <c r="AI382" s="164">
        <v>0</v>
      </c>
      <c r="AJ382" s="164">
        <v>0</v>
      </c>
      <c r="AK382" s="164">
        <v>0</v>
      </c>
      <c r="AL382" s="164">
        <v>0</v>
      </c>
      <c r="AM382" s="164">
        <v>0</v>
      </c>
      <c r="AN382" s="164">
        <v>0</v>
      </c>
    </row>
    <row r="383" spans="1:40" x14ac:dyDescent="0.2">
      <c r="A383" s="27" t="s">
        <v>1110</v>
      </c>
      <c r="B383" s="164">
        <v>0</v>
      </c>
      <c r="C383" s="164">
        <v>0</v>
      </c>
      <c r="D383" s="164">
        <v>0</v>
      </c>
      <c r="E383" s="164">
        <v>0</v>
      </c>
      <c r="F383" s="164">
        <v>0</v>
      </c>
      <c r="G383" s="164">
        <v>0</v>
      </c>
      <c r="H383" s="164">
        <v>0</v>
      </c>
      <c r="I383" s="164">
        <v>0</v>
      </c>
      <c r="J383" s="164">
        <v>0</v>
      </c>
      <c r="K383" s="164">
        <v>0</v>
      </c>
      <c r="L383" s="164">
        <v>0</v>
      </c>
      <c r="M383" s="164">
        <v>0</v>
      </c>
      <c r="N383" s="164">
        <v>0</v>
      </c>
      <c r="O383" s="164">
        <v>0</v>
      </c>
      <c r="P383" s="164">
        <v>0</v>
      </c>
      <c r="Q383" s="164">
        <v>0</v>
      </c>
      <c r="R383" s="164">
        <v>0</v>
      </c>
      <c r="S383" s="164">
        <v>0</v>
      </c>
      <c r="T383" s="164">
        <v>0</v>
      </c>
      <c r="U383" s="164">
        <v>0</v>
      </c>
      <c r="V383" s="164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  <c r="AB383" s="164">
        <v>0</v>
      </c>
      <c r="AC383" s="164">
        <v>0</v>
      </c>
      <c r="AD383" s="164">
        <v>0</v>
      </c>
      <c r="AE383" s="164">
        <v>0</v>
      </c>
      <c r="AF383" s="164">
        <v>0</v>
      </c>
      <c r="AG383" s="164">
        <v>0</v>
      </c>
      <c r="AH383" s="164">
        <v>0</v>
      </c>
      <c r="AI383" s="164">
        <v>0</v>
      </c>
      <c r="AJ383" s="164">
        <v>0</v>
      </c>
      <c r="AK383" s="164">
        <v>0</v>
      </c>
      <c r="AL383" s="164">
        <v>0</v>
      </c>
      <c r="AM383" s="164">
        <v>0</v>
      </c>
      <c r="AN383" s="164">
        <v>0</v>
      </c>
    </row>
    <row r="384" spans="1:40" x14ac:dyDescent="0.2">
      <c r="A384" s="27" t="s">
        <v>1111</v>
      </c>
      <c r="B384" s="164">
        <v>0</v>
      </c>
      <c r="C384" s="164">
        <v>0</v>
      </c>
      <c r="D384" s="164">
        <v>0</v>
      </c>
      <c r="E384" s="164">
        <v>0</v>
      </c>
      <c r="F384" s="164">
        <v>0</v>
      </c>
      <c r="G384" s="164">
        <v>0</v>
      </c>
      <c r="H384" s="164">
        <v>0</v>
      </c>
      <c r="I384" s="164">
        <v>0</v>
      </c>
      <c r="J384" s="164">
        <v>0</v>
      </c>
      <c r="K384" s="164">
        <v>0</v>
      </c>
      <c r="L384" s="164">
        <v>0</v>
      </c>
      <c r="M384" s="164">
        <v>0</v>
      </c>
      <c r="N384" s="164">
        <v>0</v>
      </c>
      <c r="O384" s="164">
        <v>0</v>
      </c>
      <c r="P384" s="164">
        <v>0</v>
      </c>
      <c r="Q384" s="164">
        <v>0</v>
      </c>
      <c r="R384" s="164">
        <v>0</v>
      </c>
      <c r="S384" s="164">
        <v>0</v>
      </c>
      <c r="T384" s="164">
        <v>0</v>
      </c>
      <c r="U384" s="164">
        <v>0</v>
      </c>
      <c r="V384" s="164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  <c r="AC384" s="164">
        <v>0</v>
      </c>
      <c r="AD384" s="164">
        <v>0</v>
      </c>
      <c r="AE384" s="164">
        <v>0</v>
      </c>
      <c r="AF384" s="164">
        <v>0</v>
      </c>
      <c r="AG384" s="164">
        <v>0</v>
      </c>
      <c r="AH384" s="164">
        <v>0</v>
      </c>
      <c r="AI384" s="164">
        <v>0</v>
      </c>
      <c r="AJ384" s="164">
        <v>0</v>
      </c>
      <c r="AK384" s="164">
        <v>0</v>
      </c>
      <c r="AL384" s="164">
        <v>0</v>
      </c>
      <c r="AM384" s="164">
        <v>0</v>
      </c>
      <c r="AN384" s="164">
        <v>0</v>
      </c>
    </row>
    <row r="385" spans="1:40" x14ac:dyDescent="0.2">
      <c r="A385" s="27" t="s">
        <v>1112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  <c r="O385" s="164">
        <v>0</v>
      </c>
      <c r="P385" s="164">
        <v>0</v>
      </c>
      <c r="Q385" s="164">
        <v>0</v>
      </c>
      <c r="R385" s="164">
        <v>0</v>
      </c>
      <c r="S385" s="164">
        <v>0</v>
      </c>
      <c r="T385" s="164">
        <v>0</v>
      </c>
      <c r="U385" s="164">
        <v>0</v>
      </c>
      <c r="V385" s="164">
        <v>0</v>
      </c>
      <c r="W385" s="164">
        <v>0</v>
      </c>
      <c r="X385" s="164">
        <v>0</v>
      </c>
      <c r="Y385" s="164">
        <v>0</v>
      </c>
      <c r="Z385" s="164">
        <v>0</v>
      </c>
      <c r="AA385" s="164">
        <v>0</v>
      </c>
      <c r="AB385" s="164">
        <v>0</v>
      </c>
      <c r="AC385" s="164">
        <v>0</v>
      </c>
      <c r="AD385" s="164">
        <v>0</v>
      </c>
      <c r="AE385" s="164">
        <v>0</v>
      </c>
      <c r="AF385" s="164">
        <v>0</v>
      </c>
      <c r="AG385" s="164">
        <v>0</v>
      </c>
      <c r="AH385" s="164">
        <v>0</v>
      </c>
      <c r="AI385" s="164">
        <v>0</v>
      </c>
      <c r="AJ385" s="164">
        <v>0</v>
      </c>
      <c r="AK385" s="164">
        <v>0</v>
      </c>
      <c r="AL385" s="164">
        <v>0</v>
      </c>
      <c r="AM385" s="164">
        <v>0</v>
      </c>
      <c r="AN385" s="164">
        <v>0</v>
      </c>
    </row>
    <row r="386" spans="1:40" x14ac:dyDescent="0.2">
      <c r="A386" s="27" t="s">
        <v>1113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  <c r="O386" s="164">
        <v>0</v>
      </c>
      <c r="P386" s="164">
        <v>0</v>
      </c>
      <c r="Q386" s="164">
        <v>0</v>
      </c>
      <c r="R386" s="164">
        <v>0</v>
      </c>
      <c r="S386" s="164">
        <v>0</v>
      </c>
      <c r="T386" s="164">
        <v>0</v>
      </c>
      <c r="U386" s="164">
        <v>0</v>
      </c>
      <c r="V386" s="164">
        <v>0</v>
      </c>
      <c r="W386" s="164">
        <v>0</v>
      </c>
      <c r="X386" s="164">
        <v>0</v>
      </c>
      <c r="Y386" s="164">
        <v>0</v>
      </c>
      <c r="Z386" s="164">
        <v>0</v>
      </c>
      <c r="AA386" s="164">
        <v>0</v>
      </c>
      <c r="AB386" s="164">
        <v>0</v>
      </c>
      <c r="AC386" s="164">
        <v>0</v>
      </c>
      <c r="AD386" s="164">
        <v>0</v>
      </c>
      <c r="AE386" s="164">
        <v>0</v>
      </c>
      <c r="AF386" s="164">
        <v>0</v>
      </c>
      <c r="AG386" s="164">
        <v>0</v>
      </c>
      <c r="AH386" s="164">
        <v>0</v>
      </c>
      <c r="AI386" s="164">
        <v>0</v>
      </c>
      <c r="AJ386" s="164">
        <v>0</v>
      </c>
      <c r="AK386" s="164">
        <v>0</v>
      </c>
      <c r="AL386" s="164">
        <v>0</v>
      </c>
      <c r="AM386" s="164">
        <v>0</v>
      </c>
      <c r="AN386" s="164">
        <v>0</v>
      </c>
    </row>
    <row r="387" spans="1:40" x14ac:dyDescent="0.2">
      <c r="A387" s="30" t="s">
        <v>1114</v>
      </c>
    </row>
    <row r="388" spans="1:40" x14ac:dyDescent="0.2">
      <c r="A388" s="27" t="s">
        <v>1115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  <c r="O388" s="164">
        <v>0</v>
      </c>
      <c r="P388" s="164">
        <v>0</v>
      </c>
      <c r="Q388" s="164">
        <v>0</v>
      </c>
      <c r="R388" s="164">
        <v>0</v>
      </c>
      <c r="S388" s="164">
        <v>0</v>
      </c>
      <c r="T388" s="164">
        <v>0</v>
      </c>
      <c r="U388" s="164">
        <v>0</v>
      </c>
      <c r="V388" s="164">
        <v>0</v>
      </c>
      <c r="W388" s="164">
        <v>0</v>
      </c>
      <c r="X388" s="164">
        <v>0</v>
      </c>
      <c r="Y388" s="164">
        <v>0</v>
      </c>
      <c r="Z388" s="164">
        <v>0</v>
      </c>
      <c r="AA388" s="164">
        <v>0</v>
      </c>
      <c r="AB388" s="164">
        <v>0</v>
      </c>
      <c r="AC388" s="164">
        <v>0</v>
      </c>
      <c r="AD388" s="164">
        <v>0</v>
      </c>
      <c r="AE388" s="164">
        <v>0</v>
      </c>
      <c r="AF388" s="164">
        <v>0</v>
      </c>
      <c r="AG388" s="164">
        <v>0</v>
      </c>
      <c r="AH388" s="164">
        <v>0</v>
      </c>
      <c r="AI388" s="164">
        <v>0</v>
      </c>
      <c r="AJ388" s="164">
        <v>0</v>
      </c>
      <c r="AK388" s="164">
        <v>0</v>
      </c>
      <c r="AL388" s="164">
        <v>0</v>
      </c>
      <c r="AM388" s="164">
        <v>0</v>
      </c>
      <c r="AN388" s="164">
        <v>0</v>
      </c>
    </row>
    <row r="389" spans="1:40" x14ac:dyDescent="0.2">
      <c r="A389" s="27" t="s">
        <v>1116</v>
      </c>
      <c r="B389" s="164">
        <v>0</v>
      </c>
      <c r="C389" s="164">
        <v>0</v>
      </c>
      <c r="D389" s="164">
        <v>0</v>
      </c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  <c r="O389" s="164">
        <v>0</v>
      </c>
      <c r="P389" s="164">
        <v>0</v>
      </c>
      <c r="Q389" s="164">
        <v>0</v>
      </c>
      <c r="R389" s="164">
        <v>0</v>
      </c>
      <c r="S389" s="164">
        <v>0</v>
      </c>
      <c r="T389" s="164">
        <v>0</v>
      </c>
      <c r="U389" s="164">
        <v>0</v>
      </c>
      <c r="V389" s="164">
        <v>0</v>
      </c>
      <c r="W389" s="164">
        <v>0</v>
      </c>
      <c r="X389" s="164">
        <v>0</v>
      </c>
      <c r="Y389" s="164">
        <v>0</v>
      </c>
      <c r="Z389" s="164">
        <v>0</v>
      </c>
      <c r="AA389" s="164">
        <v>0</v>
      </c>
      <c r="AB389" s="164">
        <v>0</v>
      </c>
      <c r="AC389" s="164">
        <v>0</v>
      </c>
      <c r="AD389" s="164">
        <v>0</v>
      </c>
      <c r="AE389" s="164">
        <v>0</v>
      </c>
      <c r="AF389" s="164">
        <v>0</v>
      </c>
      <c r="AG389" s="164">
        <v>0</v>
      </c>
      <c r="AH389" s="164">
        <v>0</v>
      </c>
      <c r="AI389" s="164">
        <v>0</v>
      </c>
      <c r="AJ389" s="164">
        <v>0</v>
      </c>
      <c r="AK389" s="164">
        <v>0</v>
      </c>
      <c r="AL389" s="164">
        <v>0</v>
      </c>
      <c r="AM389" s="164">
        <v>0</v>
      </c>
      <c r="AN389" s="164">
        <v>0</v>
      </c>
    </row>
    <row r="390" spans="1:40" x14ac:dyDescent="0.2">
      <c r="A390" s="27" t="s">
        <v>1117</v>
      </c>
      <c r="B390" s="164">
        <v>0</v>
      </c>
      <c r="C390" s="164">
        <v>0</v>
      </c>
      <c r="D390" s="164">
        <v>0</v>
      </c>
      <c r="E390" s="164">
        <v>0</v>
      </c>
      <c r="F390" s="164">
        <v>0</v>
      </c>
      <c r="G390" s="164">
        <v>0</v>
      </c>
      <c r="H390" s="164">
        <v>0</v>
      </c>
      <c r="I390" s="164">
        <v>0</v>
      </c>
      <c r="J390" s="164">
        <v>0</v>
      </c>
      <c r="K390" s="164">
        <v>0</v>
      </c>
      <c r="L390" s="164">
        <v>0</v>
      </c>
      <c r="M390" s="164">
        <v>0</v>
      </c>
      <c r="N390" s="164">
        <v>0</v>
      </c>
      <c r="O390" s="164">
        <v>0</v>
      </c>
      <c r="P390" s="164">
        <v>0</v>
      </c>
      <c r="Q390" s="164">
        <v>0</v>
      </c>
      <c r="R390" s="164">
        <v>0</v>
      </c>
      <c r="S390" s="164">
        <v>0</v>
      </c>
      <c r="T390" s="164">
        <v>0</v>
      </c>
      <c r="U390" s="164">
        <v>0</v>
      </c>
      <c r="V390" s="164">
        <v>0</v>
      </c>
      <c r="W390" s="164">
        <v>0</v>
      </c>
      <c r="X390" s="164">
        <v>0</v>
      </c>
      <c r="Y390" s="164">
        <v>0</v>
      </c>
      <c r="Z390" s="164">
        <v>0</v>
      </c>
      <c r="AA390" s="164">
        <v>0</v>
      </c>
      <c r="AB390" s="164">
        <v>0</v>
      </c>
      <c r="AC390" s="164">
        <v>0</v>
      </c>
      <c r="AD390" s="164">
        <v>0</v>
      </c>
      <c r="AE390" s="164">
        <v>0</v>
      </c>
      <c r="AF390" s="164">
        <v>0</v>
      </c>
      <c r="AG390" s="164">
        <v>0</v>
      </c>
      <c r="AH390" s="164">
        <v>0</v>
      </c>
      <c r="AI390" s="164">
        <v>0</v>
      </c>
      <c r="AJ390" s="164">
        <v>0</v>
      </c>
      <c r="AK390" s="164">
        <v>0</v>
      </c>
      <c r="AL390" s="164">
        <v>0</v>
      </c>
      <c r="AM390" s="164">
        <v>0</v>
      </c>
      <c r="AN390" s="164">
        <v>0</v>
      </c>
    </row>
    <row r="391" spans="1:40" x14ac:dyDescent="0.2">
      <c r="A391" s="30" t="s">
        <v>1118</v>
      </c>
    </row>
    <row r="392" spans="1:40" x14ac:dyDescent="0.2">
      <c r="A392" s="27" t="s">
        <v>1119</v>
      </c>
      <c r="B392" s="164">
        <v>0</v>
      </c>
      <c r="C392" s="164">
        <v>0</v>
      </c>
      <c r="D392" s="164">
        <v>0</v>
      </c>
      <c r="E392" s="164">
        <v>0</v>
      </c>
      <c r="F392" s="164">
        <v>0</v>
      </c>
      <c r="G392" s="164">
        <v>0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64">
        <v>0</v>
      </c>
      <c r="N392" s="164">
        <v>0</v>
      </c>
      <c r="O392" s="164">
        <v>0</v>
      </c>
      <c r="P392" s="164">
        <v>0</v>
      </c>
      <c r="Q392" s="164">
        <v>0</v>
      </c>
      <c r="R392" s="164">
        <v>0</v>
      </c>
      <c r="S392" s="164">
        <v>0</v>
      </c>
      <c r="T392" s="164">
        <v>0</v>
      </c>
      <c r="U392" s="164">
        <v>0</v>
      </c>
      <c r="V392" s="164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  <c r="AC392" s="164">
        <v>0</v>
      </c>
      <c r="AD392" s="164">
        <v>0</v>
      </c>
      <c r="AE392" s="164">
        <v>0</v>
      </c>
      <c r="AF392" s="164">
        <v>0</v>
      </c>
      <c r="AG392" s="164">
        <v>0</v>
      </c>
      <c r="AH392" s="164">
        <v>0</v>
      </c>
      <c r="AI392" s="164">
        <v>0</v>
      </c>
      <c r="AJ392" s="164">
        <v>0</v>
      </c>
      <c r="AK392" s="164">
        <v>0</v>
      </c>
      <c r="AL392" s="164">
        <v>0</v>
      </c>
      <c r="AM392" s="164">
        <v>0</v>
      </c>
      <c r="AN392" s="164">
        <v>0</v>
      </c>
    </row>
    <row r="393" spans="1:40" x14ac:dyDescent="0.2">
      <c r="A393" s="27" t="s">
        <v>1120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  <c r="O393" s="164">
        <v>0</v>
      </c>
      <c r="P393" s="164">
        <v>0</v>
      </c>
      <c r="Q393" s="164">
        <v>0</v>
      </c>
      <c r="R393" s="164">
        <v>0</v>
      </c>
      <c r="S393" s="164">
        <v>0</v>
      </c>
      <c r="T393" s="164">
        <v>0</v>
      </c>
      <c r="U393" s="164">
        <v>0</v>
      </c>
      <c r="V393" s="164">
        <v>0</v>
      </c>
      <c r="W393" s="164">
        <v>0</v>
      </c>
      <c r="X393" s="164">
        <v>0</v>
      </c>
      <c r="Y393" s="164">
        <v>0</v>
      </c>
      <c r="Z393" s="164">
        <v>0</v>
      </c>
      <c r="AA393" s="164">
        <v>0</v>
      </c>
      <c r="AB393" s="164">
        <v>0</v>
      </c>
      <c r="AC393" s="164">
        <v>0</v>
      </c>
      <c r="AD393" s="164">
        <v>0</v>
      </c>
      <c r="AE393" s="164">
        <v>0</v>
      </c>
      <c r="AF393" s="164">
        <v>0</v>
      </c>
      <c r="AG393" s="164">
        <v>0</v>
      </c>
      <c r="AH393" s="164">
        <v>0</v>
      </c>
      <c r="AI393" s="164">
        <v>0</v>
      </c>
      <c r="AJ393" s="164">
        <v>0</v>
      </c>
      <c r="AK393" s="164">
        <v>0</v>
      </c>
      <c r="AL393" s="164">
        <v>0</v>
      </c>
      <c r="AM393" s="164">
        <v>0</v>
      </c>
      <c r="AN393" s="164">
        <v>0</v>
      </c>
    </row>
    <row r="394" spans="1:40" x14ac:dyDescent="0.2">
      <c r="A394" s="27" t="s">
        <v>1121</v>
      </c>
      <c r="B394" s="164">
        <v>0</v>
      </c>
      <c r="C394" s="164">
        <v>0</v>
      </c>
      <c r="D394" s="164">
        <v>0</v>
      </c>
      <c r="E394" s="164">
        <v>0</v>
      </c>
      <c r="F394" s="164">
        <v>0</v>
      </c>
      <c r="G394" s="164">
        <v>0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0</v>
      </c>
      <c r="S394" s="164">
        <v>0</v>
      </c>
      <c r="T394" s="164">
        <v>0</v>
      </c>
      <c r="U394" s="164">
        <v>0</v>
      </c>
      <c r="V394" s="164">
        <v>0</v>
      </c>
      <c r="W394" s="164">
        <v>0</v>
      </c>
      <c r="X394" s="164">
        <v>0</v>
      </c>
      <c r="Y394" s="164">
        <v>0</v>
      </c>
      <c r="Z394" s="164">
        <v>0</v>
      </c>
      <c r="AA394" s="164">
        <v>0</v>
      </c>
      <c r="AB394" s="164">
        <v>0</v>
      </c>
      <c r="AC394" s="164">
        <v>0</v>
      </c>
      <c r="AD394" s="164">
        <v>0</v>
      </c>
      <c r="AE394" s="164">
        <v>0</v>
      </c>
      <c r="AF394" s="164">
        <v>0</v>
      </c>
      <c r="AG394" s="164">
        <v>0</v>
      </c>
      <c r="AH394" s="164">
        <v>0</v>
      </c>
      <c r="AI394" s="164">
        <v>0</v>
      </c>
      <c r="AJ394" s="164">
        <v>0</v>
      </c>
      <c r="AK394" s="164">
        <v>0</v>
      </c>
      <c r="AL394" s="164">
        <v>0</v>
      </c>
      <c r="AM394" s="164">
        <v>0</v>
      </c>
      <c r="AN394" s="164">
        <v>0</v>
      </c>
    </row>
    <row r="395" spans="1:40" x14ac:dyDescent="0.2">
      <c r="A395" s="27" t="s">
        <v>1122</v>
      </c>
      <c r="B395" s="164">
        <v>0</v>
      </c>
      <c r="C395" s="164">
        <v>0</v>
      </c>
      <c r="D395" s="164">
        <v>0</v>
      </c>
      <c r="E395" s="164">
        <v>0</v>
      </c>
      <c r="F395" s="164">
        <v>0</v>
      </c>
      <c r="G395" s="164">
        <v>0</v>
      </c>
      <c r="H395" s="164">
        <v>0</v>
      </c>
      <c r="I395" s="164">
        <v>0</v>
      </c>
      <c r="J395" s="164">
        <v>0</v>
      </c>
      <c r="K395" s="164">
        <v>0</v>
      </c>
      <c r="L395" s="164">
        <v>0</v>
      </c>
      <c r="M395" s="164">
        <v>0</v>
      </c>
      <c r="N395" s="164">
        <v>0</v>
      </c>
      <c r="O395" s="164">
        <v>0</v>
      </c>
      <c r="P395" s="164">
        <v>0</v>
      </c>
      <c r="Q395" s="164">
        <v>0</v>
      </c>
      <c r="R395" s="164">
        <v>0</v>
      </c>
      <c r="S395" s="164">
        <v>0</v>
      </c>
      <c r="T395" s="164">
        <v>0</v>
      </c>
      <c r="U395" s="164">
        <v>0</v>
      </c>
      <c r="V395" s="164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  <c r="AC395" s="164">
        <v>0</v>
      </c>
      <c r="AD395" s="164">
        <v>0</v>
      </c>
      <c r="AE395" s="164">
        <v>0</v>
      </c>
      <c r="AF395" s="164">
        <v>0</v>
      </c>
      <c r="AG395" s="164">
        <v>0</v>
      </c>
      <c r="AH395" s="164">
        <v>0</v>
      </c>
      <c r="AI395" s="164">
        <v>0</v>
      </c>
      <c r="AJ395" s="164">
        <v>0</v>
      </c>
      <c r="AK395" s="164">
        <v>0</v>
      </c>
      <c r="AL395" s="164">
        <v>0</v>
      </c>
      <c r="AM395" s="164">
        <v>0</v>
      </c>
      <c r="AN395" s="164">
        <v>0</v>
      </c>
    </row>
    <row r="396" spans="1:40" x14ac:dyDescent="0.2">
      <c r="A396" s="30" t="s">
        <v>1123</v>
      </c>
    </row>
    <row r="397" spans="1:40" x14ac:dyDescent="0.2">
      <c r="A397" s="27" t="s">
        <v>1124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  <c r="O397" s="164">
        <v>0</v>
      </c>
      <c r="P397" s="164">
        <v>0</v>
      </c>
      <c r="Q397" s="164">
        <v>0</v>
      </c>
      <c r="R397" s="164">
        <v>0</v>
      </c>
      <c r="S397" s="164">
        <v>0</v>
      </c>
      <c r="T397" s="164">
        <v>0</v>
      </c>
      <c r="U397" s="164">
        <v>0</v>
      </c>
      <c r="V397" s="164">
        <v>0</v>
      </c>
      <c r="W397" s="164">
        <v>0</v>
      </c>
      <c r="X397" s="164">
        <v>0</v>
      </c>
      <c r="Y397" s="164">
        <v>0</v>
      </c>
      <c r="Z397" s="164">
        <v>0</v>
      </c>
      <c r="AA397" s="164">
        <v>0</v>
      </c>
      <c r="AB397" s="164">
        <v>0</v>
      </c>
      <c r="AC397" s="164">
        <v>0</v>
      </c>
      <c r="AD397" s="164">
        <v>0</v>
      </c>
      <c r="AE397" s="164">
        <v>0</v>
      </c>
      <c r="AF397" s="164">
        <v>0</v>
      </c>
      <c r="AG397" s="164">
        <v>0</v>
      </c>
      <c r="AH397" s="164">
        <v>0</v>
      </c>
      <c r="AI397" s="164">
        <v>0</v>
      </c>
      <c r="AJ397" s="164">
        <v>0</v>
      </c>
      <c r="AK397" s="164">
        <v>0</v>
      </c>
      <c r="AL397" s="164">
        <v>0</v>
      </c>
      <c r="AM397" s="164">
        <v>0</v>
      </c>
      <c r="AN397" s="164">
        <v>0</v>
      </c>
    </row>
    <row r="398" spans="1:40" x14ac:dyDescent="0.2">
      <c r="A398" s="27" t="s">
        <v>1125</v>
      </c>
      <c r="B398" s="164">
        <v>0</v>
      </c>
      <c r="C398" s="164">
        <v>0</v>
      </c>
      <c r="D398" s="164">
        <v>0</v>
      </c>
      <c r="E398" s="164">
        <v>0</v>
      </c>
      <c r="F398" s="164">
        <v>0</v>
      </c>
      <c r="G398" s="164">
        <v>0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64">
        <v>0</v>
      </c>
      <c r="N398" s="164">
        <v>0</v>
      </c>
      <c r="O398" s="164">
        <v>0</v>
      </c>
      <c r="P398" s="164">
        <v>0</v>
      </c>
      <c r="Q398" s="164">
        <v>0</v>
      </c>
      <c r="R398" s="164">
        <v>0</v>
      </c>
      <c r="S398" s="164">
        <v>0</v>
      </c>
      <c r="T398" s="164">
        <v>0</v>
      </c>
      <c r="U398" s="164">
        <v>0</v>
      </c>
      <c r="V398" s="164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0</v>
      </c>
      <c r="AB398" s="164">
        <v>0</v>
      </c>
      <c r="AC398" s="164">
        <v>0</v>
      </c>
      <c r="AD398" s="164">
        <v>0</v>
      </c>
      <c r="AE398" s="164">
        <v>0</v>
      </c>
      <c r="AF398" s="164">
        <v>0</v>
      </c>
      <c r="AG398" s="164">
        <v>0</v>
      </c>
      <c r="AH398" s="164">
        <v>0</v>
      </c>
      <c r="AI398" s="164">
        <v>0</v>
      </c>
      <c r="AJ398" s="164">
        <v>0</v>
      </c>
      <c r="AK398" s="164">
        <v>0</v>
      </c>
      <c r="AL398" s="164">
        <v>0</v>
      </c>
      <c r="AM398" s="164">
        <v>0</v>
      </c>
      <c r="AN398" s="164">
        <v>0</v>
      </c>
    </row>
    <row r="399" spans="1:40" x14ac:dyDescent="0.2">
      <c r="A399" s="27" t="s">
        <v>1126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  <c r="O399" s="164">
        <v>0</v>
      </c>
      <c r="P399" s="164">
        <v>0</v>
      </c>
      <c r="Q399" s="164">
        <v>0</v>
      </c>
      <c r="R399" s="164">
        <v>0</v>
      </c>
      <c r="S399" s="164">
        <v>0</v>
      </c>
      <c r="T399" s="164">
        <v>0</v>
      </c>
      <c r="U399" s="164">
        <v>0</v>
      </c>
      <c r="V399" s="164">
        <v>0</v>
      </c>
      <c r="W399" s="164">
        <v>0</v>
      </c>
      <c r="X399" s="164">
        <v>0</v>
      </c>
      <c r="Y399" s="164">
        <v>0</v>
      </c>
      <c r="Z399" s="164">
        <v>0</v>
      </c>
      <c r="AA399" s="164">
        <v>0</v>
      </c>
      <c r="AB399" s="164">
        <v>0</v>
      </c>
      <c r="AC399" s="164">
        <v>0</v>
      </c>
      <c r="AD399" s="164">
        <v>0</v>
      </c>
      <c r="AE399" s="164">
        <v>0</v>
      </c>
      <c r="AF399" s="164">
        <v>0</v>
      </c>
      <c r="AG399" s="164">
        <v>0</v>
      </c>
      <c r="AH399" s="164">
        <v>0</v>
      </c>
      <c r="AI399" s="164">
        <v>0</v>
      </c>
      <c r="AJ399" s="164">
        <v>0</v>
      </c>
      <c r="AK399" s="164">
        <v>0</v>
      </c>
      <c r="AL399" s="164">
        <v>0</v>
      </c>
      <c r="AM399" s="164">
        <v>0</v>
      </c>
      <c r="AN399" s="164">
        <v>0</v>
      </c>
    </row>
    <row r="400" spans="1:40" x14ac:dyDescent="0.2">
      <c r="A400" s="27" t="s">
        <v>1127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  <c r="O400" s="164">
        <v>0</v>
      </c>
      <c r="P400" s="164">
        <v>0</v>
      </c>
      <c r="Q400" s="164">
        <v>0</v>
      </c>
      <c r="R400" s="164">
        <v>0</v>
      </c>
      <c r="S400" s="164">
        <v>0</v>
      </c>
      <c r="T400" s="164">
        <v>0</v>
      </c>
      <c r="U400" s="164">
        <v>0</v>
      </c>
      <c r="V400" s="164">
        <v>0</v>
      </c>
      <c r="W400" s="164">
        <v>0</v>
      </c>
      <c r="X400" s="164">
        <v>0</v>
      </c>
      <c r="Y400" s="164">
        <v>0</v>
      </c>
      <c r="Z400" s="164">
        <v>0</v>
      </c>
      <c r="AA400" s="164">
        <v>0</v>
      </c>
      <c r="AB400" s="164">
        <v>0</v>
      </c>
      <c r="AC400" s="164">
        <v>0</v>
      </c>
      <c r="AD400" s="164">
        <v>0</v>
      </c>
      <c r="AE400" s="164">
        <v>0</v>
      </c>
      <c r="AF400" s="164">
        <v>0</v>
      </c>
      <c r="AG400" s="164">
        <v>0</v>
      </c>
      <c r="AH400" s="164">
        <v>0</v>
      </c>
      <c r="AI400" s="164">
        <v>0</v>
      </c>
      <c r="AJ400" s="164">
        <v>0</v>
      </c>
      <c r="AK400" s="164">
        <v>0</v>
      </c>
      <c r="AL400" s="164">
        <v>0</v>
      </c>
      <c r="AM400" s="164">
        <v>0</v>
      </c>
      <c r="AN400" s="164">
        <v>0</v>
      </c>
    </row>
    <row r="401" spans="1:40" x14ac:dyDescent="0.2">
      <c r="A401" s="27" t="s">
        <v>1128</v>
      </c>
      <c r="B401" s="164">
        <v>0</v>
      </c>
      <c r="C401" s="164">
        <v>0</v>
      </c>
      <c r="D401" s="164">
        <v>0</v>
      </c>
      <c r="E401" s="164">
        <v>0</v>
      </c>
      <c r="F401" s="164">
        <v>0</v>
      </c>
      <c r="G401" s="164">
        <v>0</v>
      </c>
      <c r="H401" s="164">
        <v>0</v>
      </c>
      <c r="I401" s="164">
        <v>0</v>
      </c>
      <c r="J401" s="164">
        <v>0</v>
      </c>
      <c r="K401" s="164">
        <v>0</v>
      </c>
      <c r="L401" s="164">
        <v>0</v>
      </c>
      <c r="M401" s="164">
        <v>0</v>
      </c>
      <c r="N401" s="164">
        <v>0</v>
      </c>
      <c r="O401" s="164">
        <v>0</v>
      </c>
      <c r="P401" s="164">
        <v>0</v>
      </c>
      <c r="Q401" s="164">
        <v>0</v>
      </c>
      <c r="R401" s="164">
        <v>0</v>
      </c>
      <c r="S401" s="164">
        <v>0</v>
      </c>
      <c r="T401" s="164">
        <v>0</v>
      </c>
      <c r="U401" s="164">
        <v>0</v>
      </c>
      <c r="V401" s="164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  <c r="AB401" s="164">
        <v>0</v>
      </c>
      <c r="AC401" s="164">
        <v>0</v>
      </c>
      <c r="AD401" s="164">
        <v>0</v>
      </c>
      <c r="AE401" s="164">
        <v>0</v>
      </c>
      <c r="AF401" s="164">
        <v>0</v>
      </c>
      <c r="AG401" s="164">
        <v>0</v>
      </c>
      <c r="AH401" s="164">
        <v>0</v>
      </c>
      <c r="AI401" s="164">
        <v>0</v>
      </c>
      <c r="AJ401" s="164">
        <v>0</v>
      </c>
      <c r="AK401" s="164">
        <v>0</v>
      </c>
      <c r="AL401" s="164">
        <v>0</v>
      </c>
      <c r="AM401" s="164">
        <v>0</v>
      </c>
      <c r="AN401" s="164">
        <v>0</v>
      </c>
    </row>
    <row r="402" spans="1:40" x14ac:dyDescent="0.2">
      <c r="A402" s="27" t="s">
        <v>1129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  <c r="O402" s="164">
        <v>0</v>
      </c>
      <c r="P402" s="164">
        <v>0</v>
      </c>
      <c r="Q402" s="164">
        <v>0</v>
      </c>
      <c r="R402" s="164">
        <v>0</v>
      </c>
      <c r="S402" s="164">
        <v>0</v>
      </c>
      <c r="T402" s="164">
        <v>0</v>
      </c>
      <c r="U402" s="164">
        <v>0</v>
      </c>
      <c r="V402" s="164">
        <v>0</v>
      </c>
      <c r="W402" s="164">
        <v>0</v>
      </c>
      <c r="X402" s="164">
        <v>0</v>
      </c>
      <c r="Y402" s="164">
        <v>0</v>
      </c>
      <c r="Z402" s="164">
        <v>0</v>
      </c>
      <c r="AA402" s="164">
        <v>0</v>
      </c>
      <c r="AB402" s="164">
        <v>0</v>
      </c>
      <c r="AC402" s="164">
        <v>0</v>
      </c>
      <c r="AD402" s="164">
        <v>0</v>
      </c>
      <c r="AE402" s="164">
        <v>0</v>
      </c>
      <c r="AF402" s="164">
        <v>0</v>
      </c>
      <c r="AG402" s="164">
        <v>0</v>
      </c>
      <c r="AH402" s="164">
        <v>0</v>
      </c>
      <c r="AI402" s="164">
        <v>0</v>
      </c>
      <c r="AJ402" s="164">
        <v>0</v>
      </c>
      <c r="AK402" s="164">
        <v>0</v>
      </c>
      <c r="AL402" s="164">
        <v>0</v>
      </c>
      <c r="AM402" s="164">
        <v>0</v>
      </c>
      <c r="AN402" s="164">
        <v>0</v>
      </c>
    </row>
    <row r="403" spans="1:40" x14ac:dyDescent="0.2">
      <c r="A403" s="30" t="s">
        <v>1130</v>
      </c>
    </row>
    <row r="404" spans="1:40" x14ac:dyDescent="0.2">
      <c r="A404" s="27" t="s">
        <v>1131</v>
      </c>
      <c r="B404" s="164">
        <v>0</v>
      </c>
      <c r="C404" s="164">
        <v>0</v>
      </c>
      <c r="D404" s="164">
        <v>0</v>
      </c>
      <c r="E404" s="164">
        <v>0</v>
      </c>
      <c r="F404" s="164">
        <v>0</v>
      </c>
      <c r="G404" s="164">
        <v>0</v>
      </c>
      <c r="H404" s="164">
        <v>0</v>
      </c>
      <c r="I404" s="164">
        <v>0</v>
      </c>
      <c r="J404" s="164">
        <v>0</v>
      </c>
      <c r="K404" s="164">
        <v>0</v>
      </c>
      <c r="L404" s="164">
        <v>0</v>
      </c>
      <c r="M404" s="164">
        <v>0</v>
      </c>
      <c r="N404" s="164">
        <v>0</v>
      </c>
      <c r="O404" s="164">
        <v>0</v>
      </c>
      <c r="P404" s="164">
        <v>0</v>
      </c>
      <c r="Q404" s="164">
        <v>0</v>
      </c>
      <c r="R404" s="164">
        <v>0</v>
      </c>
      <c r="S404" s="164">
        <v>0</v>
      </c>
      <c r="T404" s="164">
        <v>0</v>
      </c>
      <c r="U404" s="164">
        <v>0</v>
      </c>
      <c r="V404" s="164">
        <v>0</v>
      </c>
      <c r="W404" s="164">
        <v>0</v>
      </c>
      <c r="X404" s="164">
        <v>0</v>
      </c>
      <c r="Y404" s="164">
        <v>0</v>
      </c>
      <c r="Z404" s="164">
        <v>0</v>
      </c>
      <c r="AA404" s="164">
        <v>0</v>
      </c>
      <c r="AB404" s="164">
        <v>0</v>
      </c>
      <c r="AC404" s="164">
        <v>0</v>
      </c>
      <c r="AD404" s="164">
        <v>0</v>
      </c>
      <c r="AE404" s="164">
        <v>0</v>
      </c>
      <c r="AF404" s="164">
        <v>0</v>
      </c>
      <c r="AG404" s="164">
        <v>0</v>
      </c>
      <c r="AH404" s="164">
        <v>0</v>
      </c>
      <c r="AI404" s="164">
        <v>0</v>
      </c>
      <c r="AJ404" s="164">
        <v>0</v>
      </c>
      <c r="AK404" s="164">
        <v>0</v>
      </c>
      <c r="AL404" s="164">
        <v>0</v>
      </c>
      <c r="AM404" s="164">
        <v>0</v>
      </c>
      <c r="AN404" s="164">
        <v>0</v>
      </c>
    </row>
    <row r="405" spans="1:40" x14ac:dyDescent="0.2">
      <c r="A405" s="27" t="s">
        <v>1132</v>
      </c>
      <c r="B405" s="164">
        <v>0</v>
      </c>
      <c r="C405" s="164">
        <v>0</v>
      </c>
      <c r="D405" s="164">
        <v>0</v>
      </c>
      <c r="E405" s="164">
        <v>0</v>
      </c>
      <c r="F405" s="164">
        <v>0</v>
      </c>
      <c r="G405" s="164">
        <v>0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4">
        <v>0</v>
      </c>
      <c r="N405" s="164">
        <v>0</v>
      </c>
      <c r="O405" s="164">
        <v>0</v>
      </c>
      <c r="P405" s="164">
        <v>0</v>
      </c>
      <c r="Q405" s="164">
        <v>0</v>
      </c>
      <c r="R405" s="164">
        <v>0</v>
      </c>
      <c r="S405" s="164">
        <v>0</v>
      </c>
      <c r="T405" s="164">
        <v>0</v>
      </c>
      <c r="U405" s="164">
        <v>0</v>
      </c>
      <c r="V405" s="164">
        <v>0</v>
      </c>
      <c r="W405" s="164">
        <v>0</v>
      </c>
      <c r="X405" s="164">
        <v>0</v>
      </c>
      <c r="Y405" s="164">
        <v>0</v>
      </c>
      <c r="Z405" s="164">
        <v>0</v>
      </c>
      <c r="AA405" s="164">
        <v>0</v>
      </c>
      <c r="AB405" s="164">
        <v>0</v>
      </c>
      <c r="AC405" s="164">
        <v>0</v>
      </c>
      <c r="AD405" s="164">
        <v>0</v>
      </c>
      <c r="AE405" s="164">
        <v>0</v>
      </c>
      <c r="AF405" s="164">
        <v>0</v>
      </c>
      <c r="AG405" s="164">
        <v>0</v>
      </c>
      <c r="AH405" s="164">
        <v>0</v>
      </c>
      <c r="AI405" s="164">
        <v>0</v>
      </c>
      <c r="AJ405" s="164">
        <v>0</v>
      </c>
      <c r="AK405" s="164">
        <v>0</v>
      </c>
      <c r="AL405" s="164">
        <v>0</v>
      </c>
      <c r="AM405" s="164">
        <v>0</v>
      </c>
      <c r="AN405" s="164">
        <v>0</v>
      </c>
    </row>
    <row r="406" spans="1:40" x14ac:dyDescent="0.2">
      <c r="A406" s="27" t="s">
        <v>1133</v>
      </c>
      <c r="B406" s="164">
        <v>0</v>
      </c>
      <c r="C406" s="164">
        <v>0</v>
      </c>
      <c r="D406" s="164">
        <v>0</v>
      </c>
      <c r="E406" s="164">
        <v>0</v>
      </c>
      <c r="F406" s="164">
        <v>0</v>
      </c>
      <c r="G406" s="164">
        <v>0</v>
      </c>
      <c r="H406" s="164">
        <v>0</v>
      </c>
      <c r="I406" s="164">
        <v>0</v>
      </c>
      <c r="J406" s="164">
        <v>0</v>
      </c>
      <c r="K406" s="164">
        <v>0</v>
      </c>
      <c r="L406" s="164">
        <v>0</v>
      </c>
      <c r="M406" s="164">
        <v>0</v>
      </c>
      <c r="N406" s="164">
        <v>0</v>
      </c>
      <c r="O406" s="164">
        <v>0</v>
      </c>
      <c r="P406" s="164">
        <v>0</v>
      </c>
      <c r="Q406" s="164">
        <v>0</v>
      </c>
      <c r="R406" s="164">
        <v>0</v>
      </c>
      <c r="S406" s="164">
        <v>0</v>
      </c>
      <c r="T406" s="164">
        <v>0</v>
      </c>
      <c r="U406" s="164">
        <v>0</v>
      </c>
      <c r="V406" s="164">
        <v>0</v>
      </c>
      <c r="W406" s="164">
        <v>0</v>
      </c>
      <c r="X406" s="164">
        <v>0</v>
      </c>
      <c r="Y406" s="164">
        <v>0</v>
      </c>
      <c r="Z406" s="164">
        <v>0</v>
      </c>
      <c r="AA406" s="164">
        <v>0</v>
      </c>
      <c r="AB406" s="164">
        <v>0</v>
      </c>
      <c r="AC406" s="164">
        <v>0</v>
      </c>
      <c r="AD406" s="164">
        <v>0</v>
      </c>
      <c r="AE406" s="164">
        <v>0</v>
      </c>
      <c r="AF406" s="164">
        <v>0</v>
      </c>
      <c r="AG406" s="164">
        <v>0</v>
      </c>
      <c r="AH406" s="164">
        <v>0</v>
      </c>
      <c r="AI406" s="164">
        <v>0</v>
      </c>
      <c r="AJ406" s="164">
        <v>0</v>
      </c>
      <c r="AK406" s="164">
        <v>0</v>
      </c>
      <c r="AL406" s="164">
        <v>0</v>
      </c>
      <c r="AM406" s="164">
        <v>0</v>
      </c>
      <c r="AN406" s="164">
        <v>0</v>
      </c>
    </row>
    <row r="407" spans="1:40" x14ac:dyDescent="0.2">
      <c r="A407" s="27" t="s">
        <v>1134</v>
      </c>
      <c r="B407" s="164">
        <v>0</v>
      </c>
      <c r="C407" s="164">
        <v>0</v>
      </c>
      <c r="D407" s="164">
        <v>0</v>
      </c>
      <c r="E407" s="164">
        <v>0</v>
      </c>
      <c r="F407" s="164">
        <v>0</v>
      </c>
      <c r="G407" s="164">
        <v>0</v>
      </c>
      <c r="H407" s="164">
        <v>0</v>
      </c>
      <c r="I407" s="164">
        <v>0</v>
      </c>
      <c r="J407" s="164">
        <v>0</v>
      </c>
      <c r="K407" s="164">
        <v>0</v>
      </c>
      <c r="L407" s="164">
        <v>0</v>
      </c>
      <c r="M407" s="164">
        <v>0</v>
      </c>
      <c r="N407" s="164">
        <v>0</v>
      </c>
      <c r="O407" s="164">
        <v>0</v>
      </c>
      <c r="P407" s="164">
        <v>0</v>
      </c>
      <c r="Q407" s="164">
        <v>0</v>
      </c>
      <c r="R407" s="164">
        <v>0</v>
      </c>
      <c r="S407" s="164">
        <v>0</v>
      </c>
      <c r="T407" s="164">
        <v>0</v>
      </c>
      <c r="U407" s="164">
        <v>0</v>
      </c>
      <c r="V407" s="164">
        <v>0</v>
      </c>
      <c r="W407" s="164">
        <v>0</v>
      </c>
      <c r="X407" s="164">
        <v>0</v>
      </c>
      <c r="Y407" s="164">
        <v>0</v>
      </c>
      <c r="Z407" s="164">
        <v>0</v>
      </c>
      <c r="AA407" s="164">
        <v>0</v>
      </c>
      <c r="AB407" s="164">
        <v>0</v>
      </c>
      <c r="AC407" s="164">
        <v>0</v>
      </c>
      <c r="AD407" s="164">
        <v>0</v>
      </c>
      <c r="AE407" s="164">
        <v>0</v>
      </c>
      <c r="AF407" s="164">
        <v>0</v>
      </c>
      <c r="AG407" s="164">
        <v>0</v>
      </c>
      <c r="AH407" s="164">
        <v>0</v>
      </c>
      <c r="AI407" s="164">
        <v>0</v>
      </c>
      <c r="AJ407" s="164">
        <v>0</v>
      </c>
      <c r="AK407" s="164">
        <v>0</v>
      </c>
      <c r="AL407" s="164">
        <v>0</v>
      </c>
      <c r="AM407" s="164">
        <v>0</v>
      </c>
      <c r="AN407" s="164">
        <v>0</v>
      </c>
    </row>
    <row r="408" spans="1:40" x14ac:dyDescent="0.2">
      <c r="A408" s="27" t="s">
        <v>1135</v>
      </c>
      <c r="B408" s="164">
        <v>0</v>
      </c>
      <c r="C408" s="164">
        <v>0</v>
      </c>
      <c r="D408" s="164">
        <v>0</v>
      </c>
      <c r="E408" s="164">
        <v>0</v>
      </c>
      <c r="F408" s="164">
        <v>0</v>
      </c>
      <c r="G408" s="164">
        <v>0</v>
      </c>
      <c r="H408" s="164">
        <v>0</v>
      </c>
      <c r="I408" s="164">
        <v>0</v>
      </c>
      <c r="J408" s="164">
        <v>0</v>
      </c>
      <c r="K408" s="164">
        <v>0</v>
      </c>
      <c r="L408" s="164">
        <v>0</v>
      </c>
      <c r="M408" s="164">
        <v>0</v>
      </c>
      <c r="N408" s="164">
        <v>0</v>
      </c>
      <c r="O408" s="164">
        <v>0</v>
      </c>
      <c r="P408" s="164">
        <v>0</v>
      </c>
      <c r="Q408" s="164">
        <v>0</v>
      </c>
      <c r="R408" s="164">
        <v>0</v>
      </c>
      <c r="S408" s="164">
        <v>0</v>
      </c>
      <c r="T408" s="164">
        <v>0</v>
      </c>
      <c r="U408" s="164">
        <v>0</v>
      </c>
      <c r="V408" s="164">
        <v>0</v>
      </c>
      <c r="W408" s="164">
        <v>0</v>
      </c>
      <c r="X408" s="164">
        <v>0</v>
      </c>
      <c r="Y408" s="164">
        <v>0</v>
      </c>
      <c r="Z408" s="164">
        <v>0</v>
      </c>
      <c r="AA408" s="164">
        <v>0</v>
      </c>
      <c r="AB408" s="164">
        <v>0</v>
      </c>
      <c r="AC408" s="164">
        <v>0</v>
      </c>
      <c r="AD408" s="164">
        <v>0</v>
      </c>
      <c r="AE408" s="164">
        <v>0</v>
      </c>
      <c r="AF408" s="164">
        <v>0</v>
      </c>
      <c r="AG408" s="164">
        <v>0</v>
      </c>
      <c r="AH408" s="164">
        <v>0</v>
      </c>
      <c r="AI408" s="164">
        <v>0</v>
      </c>
      <c r="AJ408" s="164">
        <v>0</v>
      </c>
      <c r="AK408" s="164">
        <v>0</v>
      </c>
      <c r="AL408" s="164">
        <v>0</v>
      </c>
      <c r="AM408" s="164">
        <v>0</v>
      </c>
      <c r="AN408" s="164">
        <v>0</v>
      </c>
    </row>
    <row r="409" spans="1:40" x14ac:dyDescent="0.2">
      <c r="A409" s="27" t="s">
        <v>1136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  <c r="O409" s="164">
        <v>0</v>
      </c>
      <c r="P409" s="164">
        <v>0</v>
      </c>
      <c r="Q409" s="164">
        <v>0</v>
      </c>
      <c r="R409" s="164">
        <v>0</v>
      </c>
      <c r="S409" s="164">
        <v>0</v>
      </c>
      <c r="T409" s="164">
        <v>0</v>
      </c>
      <c r="U409" s="164">
        <v>0</v>
      </c>
      <c r="V409" s="164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  <c r="AC409" s="164">
        <v>0</v>
      </c>
      <c r="AD409" s="164">
        <v>0</v>
      </c>
      <c r="AE409" s="164">
        <v>0</v>
      </c>
      <c r="AF409" s="164">
        <v>0</v>
      </c>
      <c r="AG409" s="164">
        <v>0</v>
      </c>
      <c r="AH409" s="164">
        <v>0</v>
      </c>
      <c r="AI409" s="164">
        <v>0</v>
      </c>
      <c r="AJ409" s="164">
        <v>0</v>
      </c>
      <c r="AK409" s="164">
        <v>0</v>
      </c>
      <c r="AL409" s="164">
        <v>0</v>
      </c>
      <c r="AM409" s="164">
        <v>0</v>
      </c>
      <c r="AN409" s="164">
        <v>0</v>
      </c>
    </row>
    <row r="410" spans="1:40" x14ac:dyDescent="0.2">
      <c r="A410" s="27" t="s">
        <v>1137</v>
      </c>
    </row>
    <row r="411" spans="1:40" x14ac:dyDescent="0.2">
      <c r="A411" s="27" t="s">
        <v>1138</v>
      </c>
    </row>
    <row r="412" spans="1:40" x14ac:dyDescent="0.2">
      <c r="A412" s="27" t="s">
        <v>1139</v>
      </c>
    </row>
    <row r="413" spans="1:40" x14ac:dyDescent="0.2">
      <c r="A413" s="30" t="s">
        <v>1140</v>
      </c>
    </row>
    <row r="414" spans="1:40" x14ac:dyDescent="0.2">
      <c r="A414" s="27" t="s">
        <v>1141</v>
      </c>
      <c r="B414" s="164">
        <v>27667894.664099999</v>
      </c>
      <c r="C414" s="164">
        <v>27667894.664099999</v>
      </c>
      <c r="D414" s="164">
        <v>27667894.664099999</v>
      </c>
      <c r="E414" s="164">
        <v>27667894.664099999</v>
      </c>
      <c r="F414" s="164">
        <v>27667894.664099999</v>
      </c>
      <c r="G414" s="164">
        <v>27667894.664099999</v>
      </c>
      <c r="H414" s="164">
        <v>27667894.664099999</v>
      </c>
      <c r="I414" s="164">
        <v>27667894.664099999</v>
      </c>
      <c r="J414" s="164">
        <v>27667894.664099999</v>
      </c>
      <c r="K414" s="164">
        <v>27667894.664099999</v>
      </c>
      <c r="L414" s="164">
        <v>27667894.664099999</v>
      </c>
      <c r="M414" s="164">
        <v>27667894.664099999</v>
      </c>
      <c r="N414" s="164">
        <v>27667894.664099999</v>
      </c>
      <c r="O414" s="164">
        <v>27667894.664099999</v>
      </c>
      <c r="P414" s="164">
        <v>27667894.664099999</v>
      </c>
      <c r="Q414" s="164">
        <v>27667894.664099999</v>
      </c>
      <c r="R414" s="164">
        <v>27667894.664099999</v>
      </c>
      <c r="S414" s="164">
        <v>27667894.664099999</v>
      </c>
      <c r="T414" s="164">
        <v>27667894.664099999</v>
      </c>
      <c r="U414" s="164">
        <v>27667894.664099999</v>
      </c>
      <c r="V414" s="164">
        <v>27667894.664099999</v>
      </c>
      <c r="W414" s="164">
        <v>27667894.664099999</v>
      </c>
      <c r="X414" s="164">
        <v>27667894.664099999</v>
      </c>
      <c r="Y414" s="164">
        <v>27667894.664099999</v>
      </c>
      <c r="Z414" s="164">
        <v>27667894.664099999</v>
      </c>
      <c r="AA414" s="164">
        <v>27667894.664099999</v>
      </c>
      <c r="AB414" s="164">
        <v>27667894.664099999</v>
      </c>
      <c r="AC414" s="164">
        <v>27667894.664099999</v>
      </c>
      <c r="AD414" s="164">
        <v>27667894.664099999</v>
      </c>
      <c r="AE414" s="164">
        <v>27667894.664099999</v>
      </c>
      <c r="AF414" s="164">
        <v>27667894.664099999</v>
      </c>
      <c r="AG414" s="164">
        <v>27667894.664099999</v>
      </c>
      <c r="AH414" s="164">
        <v>27667894.664099999</v>
      </c>
      <c r="AI414" s="164">
        <v>27667894.664099999</v>
      </c>
      <c r="AJ414" s="164">
        <v>27667894.664099999</v>
      </c>
      <c r="AK414" s="164">
        <v>27667894.664099999</v>
      </c>
      <c r="AL414" s="164">
        <v>27667894.664099999</v>
      </c>
      <c r="AM414" s="164">
        <v>27667894.664099999</v>
      </c>
      <c r="AN414" s="164">
        <v>27667894.664099999</v>
      </c>
    </row>
    <row r="415" spans="1:40" x14ac:dyDescent="0.2">
      <c r="A415" s="27" t="s">
        <v>1142</v>
      </c>
      <c r="B415" s="164">
        <v>66800072.519587703</v>
      </c>
      <c r="C415" s="164">
        <v>66800072.519587703</v>
      </c>
      <c r="D415" s="164">
        <v>66800072.519587703</v>
      </c>
      <c r="E415" s="164">
        <v>66800072.519587703</v>
      </c>
      <c r="F415" s="164">
        <v>66800072.519587703</v>
      </c>
      <c r="G415" s="164">
        <v>66800072.519587703</v>
      </c>
      <c r="H415" s="164">
        <v>66800072.519587703</v>
      </c>
      <c r="I415" s="164">
        <v>66800072.519587703</v>
      </c>
      <c r="J415" s="164">
        <v>66800072.519587703</v>
      </c>
      <c r="K415" s="164">
        <v>66800072.519587703</v>
      </c>
      <c r="L415" s="164">
        <v>66800072.519587703</v>
      </c>
      <c r="M415" s="164">
        <v>66800072.519587703</v>
      </c>
      <c r="N415" s="164">
        <v>66800072.519587703</v>
      </c>
      <c r="O415" s="164">
        <v>66800072.519587703</v>
      </c>
      <c r="P415" s="164">
        <v>66800072.519587703</v>
      </c>
      <c r="Q415" s="164">
        <v>66800072.519587703</v>
      </c>
      <c r="R415" s="164">
        <v>66800072.519587703</v>
      </c>
      <c r="S415" s="164">
        <v>66800072.519587703</v>
      </c>
      <c r="T415" s="164">
        <v>66800072.519587703</v>
      </c>
      <c r="U415" s="164">
        <v>66800072.519587703</v>
      </c>
      <c r="V415" s="164">
        <v>66800072.519587703</v>
      </c>
      <c r="W415" s="164">
        <v>66800072.519587703</v>
      </c>
      <c r="X415" s="164">
        <v>66800072.519587703</v>
      </c>
      <c r="Y415" s="164">
        <v>66800072.519587703</v>
      </c>
      <c r="Z415" s="164">
        <v>66800072.519587703</v>
      </c>
      <c r="AA415" s="164">
        <v>66800072.519587703</v>
      </c>
      <c r="AB415" s="164">
        <v>66800072.519587703</v>
      </c>
      <c r="AC415" s="164">
        <v>66800072.519587703</v>
      </c>
      <c r="AD415" s="164">
        <v>66800072.519587703</v>
      </c>
      <c r="AE415" s="164">
        <v>66800072.519587703</v>
      </c>
      <c r="AF415" s="164">
        <v>66800072.519587703</v>
      </c>
      <c r="AG415" s="164">
        <v>66800072.519587703</v>
      </c>
      <c r="AH415" s="164">
        <v>66800072.519587703</v>
      </c>
      <c r="AI415" s="164">
        <v>66800072.519587703</v>
      </c>
      <c r="AJ415" s="164">
        <v>66800072.519587703</v>
      </c>
      <c r="AK415" s="164">
        <v>66800072.519587703</v>
      </c>
      <c r="AL415" s="164">
        <v>66800072.519587703</v>
      </c>
      <c r="AM415" s="164">
        <v>66800072.519587703</v>
      </c>
      <c r="AN415" s="164">
        <v>66800072.519587703</v>
      </c>
    </row>
    <row r="416" spans="1:40" x14ac:dyDescent="0.2">
      <c r="A416" s="27" t="s">
        <v>1143</v>
      </c>
      <c r="B416" s="164">
        <v>94467967.183687702</v>
      </c>
      <c r="C416" s="164">
        <v>94467967.183687702</v>
      </c>
      <c r="D416" s="164">
        <v>94467967.183687702</v>
      </c>
      <c r="E416" s="164">
        <v>94467967.183687702</v>
      </c>
      <c r="F416" s="164">
        <v>94467967.183687702</v>
      </c>
      <c r="G416" s="164">
        <v>94467967.183687702</v>
      </c>
      <c r="H416" s="164">
        <v>94467967.183687702</v>
      </c>
      <c r="I416" s="164">
        <v>94467967.183687702</v>
      </c>
      <c r="J416" s="164">
        <v>94467967.183687702</v>
      </c>
      <c r="K416" s="164">
        <v>94467967.183687702</v>
      </c>
      <c r="L416" s="164">
        <v>94467967.183687702</v>
      </c>
      <c r="M416" s="164">
        <v>94467967.183687702</v>
      </c>
      <c r="N416" s="164">
        <v>94467967.183687702</v>
      </c>
      <c r="O416" s="164">
        <v>94467967.183687702</v>
      </c>
      <c r="P416" s="164">
        <v>94467967.183687702</v>
      </c>
      <c r="Q416" s="164">
        <v>94467967.183687702</v>
      </c>
      <c r="R416" s="164">
        <v>94467967.183687702</v>
      </c>
      <c r="S416" s="164">
        <v>94467967.183687702</v>
      </c>
      <c r="T416" s="164">
        <v>94467967.183687702</v>
      </c>
      <c r="U416" s="164">
        <v>94467967.183687702</v>
      </c>
      <c r="V416" s="164">
        <v>94467967.183687702</v>
      </c>
      <c r="W416" s="164">
        <v>94467967.183687702</v>
      </c>
      <c r="X416" s="164">
        <v>94467967.183687702</v>
      </c>
      <c r="Y416" s="164">
        <v>94467967.183687702</v>
      </c>
      <c r="Z416" s="164">
        <v>94467967.183687702</v>
      </c>
      <c r="AA416" s="164">
        <v>94467967.183687702</v>
      </c>
      <c r="AB416" s="164">
        <v>94467967.183687702</v>
      </c>
      <c r="AC416" s="164">
        <v>94467967.183687702</v>
      </c>
      <c r="AD416" s="164">
        <v>94467967.183687702</v>
      </c>
      <c r="AE416" s="164">
        <v>94467967.183687702</v>
      </c>
      <c r="AF416" s="164">
        <v>94467967.183687702</v>
      </c>
      <c r="AG416" s="164">
        <v>94467967.183687702</v>
      </c>
      <c r="AH416" s="164">
        <v>94467967.183687702</v>
      </c>
      <c r="AI416" s="164">
        <v>94467967.183687702</v>
      </c>
      <c r="AJ416" s="164">
        <v>94467967.183687702</v>
      </c>
      <c r="AK416" s="164">
        <v>94467967.183687702</v>
      </c>
      <c r="AL416" s="164">
        <v>94467967.183687702</v>
      </c>
      <c r="AM416" s="164">
        <v>94467967.183687702</v>
      </c>
      <c r="AN416" s="164">
        <v>94467967.183687702</v>
      </c>
    </row>
    <row r="417" spans="1:40" x14ac:dyDescent="0.2">
      <c r="A417" s="27" t="s">
        <v>1144</v>
      </c>
      <c r="B417" s="164">
        <v>2557188.73</v>
      </c>
      <c r="C417" s="164">
        <v>2557188.73</v>
      </c>
      <c r="D417" s="164">
        <v>2557188.73</v>
      </c>
      <c r="E417" s="164">
        <v>2557188.73</v>
      </c>
      <c r="F417" s="164">
        <v>2557188.73</v>
      </c>
      <c r="G417" s="164">
        <v>2557188.73</v>
      </c>
      <c r="H417" s="164">
        <v>2557188.73</v>
      </c>
      <c r="I417" s="164">
        <v>2557188.73</v>
      </c>
      <c r="J417" s="164">
        <v>2557188.73</v>
      </c>
      <c r="K417" s="164">
        <v>2557188.73</v>
      </c>
      <c r="L417" s="164">
        <v>2557188.73</v>
      </c>
      <c r="M417" s="164">
        <v>2557188.73</v>
      </c>
      <c r="N417" s="164">
        <v>2557188.73</v>
      </c>
      <c r="O417" s="164">
        <v>2557188.73</v>
      </c>
      <c r="P417" s="164">
        <v>2557188.73</v>
      </c>
      <c r="Q417" s="164">
        <v>2557188.73</v>
      </c>
      <c r="R417" s="164">
        <v>2557188.73</v>
      </c>
      <c r="S417" s="164">
        <v>2557188.73</v>
      </c>
      <c r="T417" s="164">
        <v>2557188.73</v>
      </c>
      <c r="U417" s="164">
        <v>2557188.73</v>
      </c>
      <c r="V417" s="164">
        <v>2557188.73</v>
      </c>
      <c r="W417" s="164">
        <v>2557188.73</v>
      </c>
      <c r="X417" s="164">
        <v>2557188.73</v>
      </c>
      <c r="Y417" s="164">
        <v>2557188.73</v>
      </c>
      <c r="Z417" s="164">
        <v>2557188.73</v>
      </c>
      <c r="AA417" s="164">
        <v>2557188.73</v>
      </c>
      <c r="AB417" s="164">
        <v>2557188.73</v>
      </c>
      <c r="AC417" s="164">
        <v>2557188.73</v>
      </c>
      <c r="AD417" s="164">
        <v>2557188.73</v>
      </c>
      <c r="AE417" s="164">
        <v>2557188.73</v>
      </c>
      <c r="AF417" s="164">
        <v>2557188.73</v>
      </c>
      <c r="AG417" s="164">
        <v>2557188.73</v>
      </c>
      <c r="AH417" s="164">
        <v>2557188.73</v>
      </c>
      <c r="AI417" s="164">
        <v>2557188.73</v>
      </c>
      <c r="AJ417" s="164">
        <v>2557188.73</v>
      </c>
      <c r="AK417" s="164">
        <v>2557188.73</v>
      </c>
      <c r="AL417" s="164">
        <v>2557188.73</v>
      </c>
      <c r="AM417" s="164">
        <v>2557188.73</v>
      </c>
      <c r="AN417" s="164">
        <v>2557188.73</v>
      </c>
    </row>
    <row r="418" spans="1:40" x14ac:dyDescent="0.2">
      <c r="A418" s="27" t="s">
        <v>1145</v>
      </c>
      <c r="B418" s="164">
        <v>16753650.4579276</v>
      </c>
      <c r="C418" s="164">
        <v>16753650.4579276</v>
      </c>
      <c r="D418" s="164">
        <v>16753650.4579276</v>
      </c>
      <c r="E418" s="164">
        <v>16753650.4579276</v>
      </c>
      <c r="F418" s="164">
        <v>16753650.4579276</v>
      </c>
      <c r="G418" s="164">
        <v>16753650.4579276</v>
      </c>
      <c r="H418" s="164">
        <v>16753650.4579276</v>
      </c>
      <c r="I418" s="164">
        <v>16753650.4579276</v>
      </c>
      <c r="J418" s="164">
        <v>16753650.4579276</v>
      </c>
      <c r="K418" s="164">
        <v>16753650.4579276</v>
      </c>
      <c r="L418" s="164">
        <v>16753650.4579276</v>
      </c>
      <c r="M418" s="164">
        <v>16753650.4579276</v>
      </c>
      <c r="N418" s="164">
        <v>16753650.4579276</v>
      </c>
      <c r="O418" s="164">
        <v>16707343.479674799</v>
      </c>
      <c r="P418" s="164">
        <v>16707343.479674799</v>
      </c>
      <c r="Q418" s="164">
        <v>16707343.479674799</v>
      </c>
      <c r="R418" s="164">
        <v>16707343.479674799</v>
      </c>
      <c r="S418" s="164">
        <v>16707343.479674799</v>
      </c>
      <c r="T418" s="164">
        <v>16707343.479674799</v>
      </c>
      <c r="U418" s="164">
        <v>16707343.479674799</v>
      </c>
      <c r="V418" s="164">
        <v>16707343.479674799</v>
      </c>
      <c r="W418" s="164">
        <v>16707343.479674799</v>
      </c>
      <c r="X418" s="164">
        <v>16707343.479674799</v>
      </c>
      <c r="Y418" s="164">
        <v>16707343.479674799</v>
      </c>
      <c r="Z418" s="164">
        <v>16707343.479674799</v>
      </c>
      <c r="AA418" s="164">
        <v>16707343.479674799</v>
      </c>
      <c r="AB418" s="164">
        <v>16647608.668139501</v>
      </c>
      <c r="AC418" s="164">
        <v>16647608.668139501</v>
      </c>
      <c r="AD418" s="164">
        <v>16647608.668139501</v>
      </c>
      <c r="AE418" s="164">
        <v>16647608.668139501</v>
      </c>
      <c r="AF418" s="164">
        <v>16647608.668139501</v>
      </c>
      <c r="AG418" s="164">
        <v>16647608.668139501</v>
      </c>
      <c r="AH418" s="164">
        <v>16647608.668139501</v>
      </c>
      <c r="AI418" s="164">
        <v>16647608.668139501</v>
      </c>
      <c r="AJ418" s="164">
        <v>16647608.668139501</v>
      </c>
      <c r="AK418" s="164">
        <v>16647608.668139501</v>
      </c>
      <c r="AL418" s="164">
        <v>16647608.668139501</v>
      </c>
      <c r="AM418" s="164">
        <v>16647608.668139501</v>
      </c>
      <c r="AN418" s="164">
        <v>16647608.668139501</v>
      </c>
    </row>
    <row r="419" spans="1:40" x14ac:dyDescent="0.2">
      <c r="A419" s="27" t="s">
        <v>1146</v>
      </c>
      <c r="B419" s="164">
        <v>4232117.5857478902</v>
      </c>
      <c r="C419" s="164">
        <v>4232117.5857478902</v>
      </c>
      <c r="D419" s="164">
        <v>4232117.5857478902</v>
      </c>
      <c r="E419" s="164">
        <v>4232117.5857478902</v>
      </c>
      <c r="F419" s="164">
        <v>4232117.5857478902</v>
      </c>
      <c r="G419" s="164">
        <v>4232117.5857478902</v>
      </c>
      <c r="H419" s="164">
        <v>4232117.5857478902</v>
      </c>
      <c r="I419" s="164">
        <v>4232117.5857478902</v>
      </c>
      <c r="J419" s="164">
        <v>4232117.5857478902</v>
      </c>
      <c r="K419" s="164">
        <v>4232117.5857478902</v>
      </c>
      <c r="L419" s="164">
        <v>4232117.5857478902</v>
      </c>
      <c r="M419" s="164">
        <v>4232117.5857478902</v>
      </c>
      <c r="N419" s="164">
        <v>4232117.5857478902</v>
      </c>
      <c r="O419" s="164">
        <v>4232117.5857478902</v>
      </c>
      <c r="P419" s="164">
        <v>4232117.5857478902</v>
      </c>
      <c r="Q419" s="164">
        <v>4232117.5857478902</v>
      </c>
      <c r="R419" s="164">
        <v>4232117.5857478902</v>
      </c>
      <c r="S419" s="164">
        <v>4232117.5857478902</v>
      </c>
      <c r="T419" s="164">
        <v>4232117.5857478902</v>
      </c>
      <c r="U419" s="164">
        <v>4232117.5857478902</v>
      </c>
      <c r="V419" s="164">
        <v>4232117.5857478902</v>
      </c>
      <c r="W419" s="164">
        <v>4232117.5857478902</v>
      </c>
      <c r="X419" s="164">
        <v>4232117.5857478902</v>
      </c>
      <c r="Y419" s="164">
        <v>4232117.5857478902</v>
      </c>
      <c r="Z419" s="164">
        <v>4232117.5857478902</v>
      </c>
      <c r="AA419" s="164">
        <v>4232117.5857478902</v>
      </c>
      <c r="AB419" s="164">
        <v>4232117.5857478902</v>
      </c>
      <c r="AC419" s="164">
        <v>4232117.5857478902</v>
      </c>
      <c r="AD419" s="164">
        <v>4232117.5857478902</v>
      </c>
      <c r="AE419" s="164">
        <v>4232117.5857478902</v>
      </c>
      <c r="AF419" s="164">
        <v>4232117.5857478902</v>
      </c>
      <c r="AG419" s="164">
        <v>4232117.5857478902</v>
      </c>
      <c r="AH419" s="164">
        <v>4232117.5857478902</v>
      </c>
      <c r="AI419" s="164">
        <v>4232117.5857478902</v>
      </c>
      <c r="AJ419" s="164">
        <v>4232117.5857478902</v>
      </c>
      <c r="AK419" s="164">
        <v>4232117.5857478902</v>
      </c>
      <c r="AL419" s="164">
        <v>4232117.5857478902</v>
      </c>
      <c r="AM419" s="164">
        <v>4232117.5857478902</v>
      </c>
      <c r="AN419" s="164">
        <v>4232117.5857478902</v>
      </c>
    </row>
    <row r="420" spans="1:40" x14ac:dyDescent="0.2">
      <c r="A420" s="27" t="s">
        <v>1147</v>
      </c>
      <c r="B420" s="164">
        <v>1147041.14731404</v>
      </c>
      <c r="C420" s="164">
        <v>1147041.14731404</v>
      </c>
      <c r="D420" s="164">
        <v>1147041.14731404</v>
      </c>
      <c r="E420" s="164">
        <v>1147041.14731404</v>
      </c>
      <c r="F420" s="164">
        <v>1147041.14731404</v>
      </c>
      <c r="G420" s="164">
        <v>1147041.14731404</v>
      </c>
      <c r="H420" s="164">
        <v>1147041.14731404</v>
      </c>
      <c r="I420" s="164">
        <v>1147041.14731404</v>
      </c>
      <c r="J420" s="164">
        <v>1147041.14731404</v>
      </c>
      <c r="K420" s="164">
        <v>1147041.14731404</v>
      </c>
      <c r="L420" s="164">
        <v>1147041.14731404</v>
      </c>
      <c r="M420" s="164">
        <v>1147041.14731404</v>
      </c>
      <c r="N420" s="164">
        <v>1147041.14731404</v>
      </c>
      <c r="O420" s="164">
        <v>1147199.75431719</v>
      </c>
      <c r="P420" s="164">
        <v>1147199.75431719</v>
      </c>
      <c r="Q420" s="164">
        <v>1147199.75431719</v>
      </c>
      <c r="R420" s="164">
        <v>1147199.75431719</v>
      </c>
      <c r="S420" s="164">
        <v>1147199.75431719</v>
      </c>
      <c r="T420" s="164">
        <v>1147199.75431719</v>
      </c>
      <c r="U420" s="164">
        <v>1147199.75431719</v>
      </c>
      <c r="V420" s="164">
        <v>1147199.75431719</v>
      </c>
      <c r="W420" s="164">
        <v>1147199.75431719</v>
      </c>
      <c r="X420" s="164">
        <v>1147199.75431719</v>
      </c>
      <c r="Y420" s="164">
        <v>1147199.75431719</v>
      </c>
      <c r="Z420" s="164">
        <v>1147199.75431719</v>
      </c>
      <c r="AA420" s="164">
        <v>1147199.75431719</v>
      </c>
      <c r="AB420" s="164">
        <v>1148929.1580848701</v>
      </c>
      <c r="AC420" s="164">
        <v>1148929.1580848701</v>
      </c>
      <c r="AD420" s="164">
        <v>1148929.1580848701</v>
      </c>
      <c r="AE420" s="164">
        <v>1148929.1580848701</v>
      </c>
      <c r="AF420" s="164">
        <v>1148929.1580848701</v>
      </c>
      <c r="AG420" s="164">
        <v>1148929.1580848701</v>
      </c>
      <c r="AH420" s="164">
        <v>1148929.1580848701</v>
      </c>
      <c r="AI420" s="164">
        <v>1148929.1580848701</v>
      </c>
      <c r="AJ420" s="164">
        <v>1148929.1580848701</v>
      </c>
      <c r="AK420" s="164">
        <v>1148929.1580848701</v>
      </c>
      <c r="AL420" s="164">
        <v>1148929.1580848701</v>
      </c>
      <c r="AM420" s="164">
        <v>1148929.1580848701</v>
      </c>
      <c r="AN420" s="164">
        <v>1148929.1580848701</v>
      </c>
    </row>
    <row r="421" spans="1:40" x14ac:dyDescent="0.2">
      <c r="A421" s="27" t="s">
        <v>1148</v>
      </c>
      <c r="B421" s="164">
        <v>3371126.5513621899</v>
      </c>
      <c r="C421" s="164">
        <v>3371126.5513621899</v>
      </c>
      <c r="D421" s="164">
        <v>3371126.5513621899</v>
      </c>
      <c r="E421" s="164">
        <v>3371126.5513621899</v>
      </c>
      <c r="F421" s="164">
        <v>3371126.5513621899</v>
      </c>
      <c r="G421" s="164">
        <v>3371126.5513621899</v>
      </c>
      <c r="H421" s="164">
        <v>3371126.5513621899</v>
      </c>
      <c r="I421" s="164">
        <v>3371126.5513621899</v>
      </c>
      <c r="J421" s="164">
        <v>3371126.5513621899</v>
      </c>
      <c r="K421" s="164">
        <v>3371126.5513621899</v>
      </c>
      <c r="L421" s="164">
        <v>3371126.5513621899</v>
      </c>
      <c r="M421" s="164">
        <v>3371126.5513621899</v>
      </c>
      <c r="N421" s="164">
        <v>3371126.5513621899</v>
      </c>
      <c r="O421" s="164">
        <v>3370274.8196163699</v>
      </c>
      <c r="P421" s="164">
        <v>3370274.8196163699</v>
      </c>
      <c r="Q421" s="164">
        <v>3370274.8196163699</v>
      </c>
      <c r="R421" s="164">
        <v>3370274.8196163699</v>
      </c>
      <c r="S421" s="164">
        <v>3370274.8196163699</v>
      </c>
      <c r="T421" s="164">
        <v>3370274.8196163699</v>
      </c>
      <c r="U421" s="164">
        <v>3370274.8196163699</v>
      </c>
      <c r="V421" s="164">
        <v>3370274.8196163699</v>
      </c>
      <c r="W421" s="164">
        <v>3370274.8196163699</v>
      </c>
      <c r="X421" s="164">
        <v>3370274.8196163699</v>
      </c>
      <c r="Y421" s="164">
        <v>3370274.8196163699</v>
      </c>
      <c r="Z421" s="164">
        <v>3370274.8196163699</v>
      </c>
      <c r="AA421" s="164">
        <v>3370274.8196163699</v>
      </c>
      <c r="AB421" s="164">
        <v>3369880.11466099</v>
      </c>
      <c r="AC421" s="164">
        <v>3369880.11466099</v>
      </c>
      <c r="AD421" s="164">
        <v>3369880.11466099</v>
      </c>
      <c r="AE421" s="164">
        <v>3369880.11466099</v>
      </c>
      <c r="AF421" s="164">
        <v>3369880.11466099</v>
      </c>
      <c r="AG421" s="164">
        <v>3369880.11466099</v>
      </c>
      <c r="AH421" s="164">
        <v>3369880.11466099</v>
      </c>
      <c r="AI421" s="164">
        <v>3369880.11466099</v>
      </c>
      <c r="AJ421" s="164">
        <v>3369880.11466099</v>
      </c>
      <c r="AK421" s="164">
        <v>3369880.11466099</v>
      </c>
      <c r="AL421" s="164">
        <v>3369880.11466099</v>
      </c>
      <c r="AM421" s="164">
        <v>3369880.11466099</v>
      </c>
      <c r="AN421" s="164">
        <v>3369880.11466099</v>
      </c>
    </row>
    <row r="422" spans="1:40" x14ac:dyDescent="0.2">
      <c r="A422" s="27" t="s">
        <v>1149</v>
      </c>
      <c r="B422" s="164">
        <v>122529091.656039</v>
      </c>
      <c r="C422" s="164">
        <v>122529091.656039</v>
      </c>
      <c r="D422" s="164">
        <v>122529091.656039</v>
      </c>
      <c r="E422" s="164">
        <v>122529091.656039</v>
      </c>
      <c r="F422" s="164">
        <v>122529091.656039</v>
      </c>
      <c r="G422" s="164">
        <v>122529091.656039</v>
      </c>
      <c r="H422" s="164">
        <v>122529091.656039</v>
      </c>
      <c r="I422" s="164">
        <v>122529091.656039</v>
      </c>
      <c r="J422" s="164">
        <v>122529091.656039</v>
      </c>
      <c r="K422" s="164">
        <v>122529091.656039</v>
      </c>
      <c r="L422" s="164">
        <v>122529091.656039</v>
      </c>
      <c r="M422" s="164">
        <v>122529091.656039</v>
      </c>
      <c r="N422" s="164">
        <v>122529091.656039</v>
      </c>
      <c r="O422" s="164">
        <v>122482091.55304401</v>
      </c>
      <c r="P422" s="164">
        <v>122482091.55304401</v>
      </c>
      <c r="Q422" s="164">
        <v>122482091.55304401</v>
      </c>
      <c r="R422" s="164">
        <v>122482091.55304401</v>
      </c>
      <c r="S422" s="164">
        <v>122482091.55304401</v>
      </c>
      <c r="T422" s="164">
        <v>122482091.55304401</v>
      </c>
      <c r="U422" s="164">
        <v>122482091.55304401</v>
      </c>
      <c r="V422" s="164">
        <v>122482091.55304401</v>
      </c>
      <c r="W422" s="164">
        <v>122482091.55304401</v>
      </c>
      <c r="X422" s="164">
        <v>122482091.55304401</v>
      </c>
      <c r="Y422" s="164">
        <v>122482091.55304401</v>
      </c>
      <c r="Z422" s="164">
        <v>122482091.55304401</v>
      </c>
      <c r="AA422" s="164">
        <v>122482091.55304401</v>
      </c>
      <c r="AB422" s="164">
        <v>122423691.440321</v>
      </c>
      <c r="AC422" s="164">
        <v>122423691.440321</v>
      </c>
      <c r="AD422" s="164">
        <v>122423691.440321</v>
      </c>
      <c r="AE422" s="164">
        <v>122423691.440321</v>
      </c>
      <c r="AF422" s="164">
        <v>122423691.440321</v>
      </c>
      <c r="AG422" s="164">
        <v>122423691.440321</v>
      </c>
      <c r="AH422" s="164">
        <v>122423691.440321</v>
      </c>
      <c r="AI422" s="164">
        <v>122423691.440321</v>
      </c>
      <c r="AJ422" s="164">
        <v>122423691.440321</v>
      </c>
      <c r="AK422" s="164">
        <v>122423691.440321</v>
      </c>
      <c r="AL422" s="164">
        <v>122423691.440321</v>
      </c>
      <c r="AM422" s="164">
        <v>122423691.440321</v>
      </c>
      <c r="AN422" s="164">
        <v>122423691.440321</v>
      </c>
    </row>
    <row r="423" spans="1:40" x14ac:dyDescent="0.2">
      <c r="A423" s="27" t="s">
        <v>1150</v>
      </c>
    </row>
    <row r="424" spans="1:40" x14ac:dyDescent="0.2">
      <c r="A424" s="27" t="s">
        <v>1151</v>
      </c>
    </row>
    <row r="425" spans="1:40" x14ac:dyDescent="0.2">
      <c r="A425" s="27" t="s">
        <v>1152</v>
      </c>
      <c r="B425" s="164">
        <v>122529091.656039</v>
      </c>
      <c r="C425" s="164">
        <v>122529091.656039</v>
      </c>
      <c r="D425" s="164">
        <v>122529091.656039</v>
      </c>
      <c r="E425" s="164">
        <v>122529091.656039</v>
      </c>
      <c r="F425" s="164">
        <v>122529091.656039</v>
      </c>
      <c r="G425" s="164">
        <v>122529091.656039</v>
      </c>
      <c r="H425" s="164">
        <v>122529091.656039</v>
      </c>
      <c r="I425" s="164">
        <v>122529091.656039</v>
      </c>
      <c r="J425" s="164">
        <v>122529091.656039</v>
      </c>
      <c r="K425" s="164">
        <v>122529091.656039</v>
      </c>
      <c r="L425" s="164">
        <v>122529091.656039</v>
      </c>
      <c r="M425" s="164">
        <v>122529091.656039</v>
      </c>
      <c r="N425" s="164">
        <v>122529091.656039</v>
      </c>
      <c r="O425" s="164">
        <v>122482091.55304401</v>
      </c>
      <c r="P425" s="164">
        <v>122482091.55304401</v>
      </c>
      <c r="Q425" s="164">
        <v>122482091.55304401</v>
      </c>
      <c r="R425" s="164">
        <v>122482091.55304401</v>
      </c>
      <c r="S425" s="164">
        <v>122482091.55304401</v>
      </c>
      <c r="T425" s="164">
        <v>122482091.55304401</v>
      </c>
      <c r="U425" s="164">
        <v>122482091.55304401</v>
      </c>
      <c r="V425" s="164">
        <v>122482091.55304401</v>
      </c>
      <c r="W425" s="164">
        <v>122482091.55304401</v>
      </c>
      <c r="X425" s="164">
        <v>122482091.55304401</v>
      </c>
      <c r="Y425" s="164">
        <v>122482091.55304401</v>
      </c>
      <c r="Z425" s="164">
        <v>122482091.55304401</v>
      </c>
      <c r="AA425" s="164">
        <v>122482091.55304401</v>
      </c>
      <c r="AB425" s="164">
        <v>122423691.440321</v>
      </c>
      <c r="AC425" s="164">
        <v>122423691.440321</v>
      </c>
      <c r="AD425" s="164">
        <v>122423691.440321</v>
      </c>
      <c r="AE425" s="164">
        <v>122423691.440321</v>
      </c>
      <c r="AF425" s="164">
        <v>122423691.440321</v>
      </c>
      <c r="AG425" s="164">
        <v>122423691.440321</v>
      </c>
      <c r="AH425" s="164">
        <v>122423691.440321</v>
      </c>
      <c r="AI425" s="164">
        <v>122423691.440321</v>
      </c>
      <c r="AJ425" s="164">
        <v>122423691.440321</v>
      </c>
      <c r="AK425" s="164">
        <v>122423691.440321</v>
      </c>
      <c r="AL425" s="164">
        <v>122423691.440321</v>
      </c>
      <c r="AM425" s="164">
        <v>122423691.440321</v>
      </c>
      <c r="AN425" s="164">
        <v>122423691.440321</v>
      </c>
    </row>
    <row r="426" spans="1:40" x14ac:dyDescent="0.2">
      <c r="A426" s="27" t="s">
        <v>1153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1154</v>
      </c>
      <c r="B427" s="164">
        <v>0</v>
      </c>
      <c r="C427" s="164">
        <v>0</v>
      </c>
      <c r="D427" s="164">
        <v>0</v>
      </c>
      <c r="E427" s="164">
        <v>0</v>
      </c>
      <c r="F427" s="164">
        <v>0</v>
      </c>
      <c r="G427" s="164">
        <v>0</v>
      </c>
      <c r="H427" s="164">
        <v>0</v>
      </c>
      <c r="I427" s="164">
        <v>0</v>
      </c>
      <c r="J427" s="164">
        <v>0</v>
      </c>
      <c r="K427" s="164">
        <v>0</v>
      </c>
      <c r="L427" s="164">
        <v>0</v>
      </c>
      <c r="M427" s="164">
        <v>0</v>
      </c>
      <c r="N427" s="164">
        <v>0</v>
      </c>
      <c r="O427" s="164">
        <v>0</v>
      </c>
      <c r="P427" s="164">
        <v>0</v>
      </c>
      <c r="Q427" s="164">
        <v>0</v>
      </c>
      <c r="R427" s="164">
        <v>0</v>
      </c>
      <c r="S427" s="164">
        <v>0</v>
      </c>
      <c r="T427" s="164">
        <v>0</v>
      </c>
      <c r="U427" s="164">
        <v>0</v>
      </c>
      <c r="V427" s="164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  <c r="AB427" s="164">
        <v>0</v>
      </c>
      <c r="AC427" s="164">
        <v>0</v>
      </c>
      <c r="AD427" s="164">
        <v>0</v>
      </c>
      <c r="AE427" s="164">
        <v>0</v>
      </c>
      <c r="AF427" s="164">
        <v>0</v>
      </c>
      <c r="AG427" s="164">
        <v>0</v>
      </c>
      <c r="AH427" s="164">
        <v>0</v>
      </c>
      <c r="AI427" s="164">
        <v>0</v>
      </c>
      <c r="AJ427" s="164">
        <v>0</v>
      </c>
      <c r="AK427" s="164">
        <v>0</v>
      </c>
      <c r="AL427" s="164">
        <v>0</v>
      </c>
      <c r="AM427" s="164">
        <v>0</v>
      </c>
      <c r="AN427" s="164">
        <v>0</v>
      </c>
    </row>
    <row r="428" spans="1:40" x14ac:dyDescent="0.2">
      <c r="A428" s="27" t="s">
        <v>1155</v>
      </c>
    </row>
    <row r="429" spans="1:40" x14ac:dyDescent="0.2">
      <c r="A429" s="27" t="s">
        <v>1156</v>
      </c>
    </row>
    <row r="430" spans="1:40" x14ac:dyDescent="0.2">
      <c r="A430" s="30" t="s">
        <v>1157</v>
      </c>
    </row>
    <row r="431" spans="1:40" x14ac:dyDescent="0.2">
      <c r="A431" s="27" t="s">
        <v>1158</v>
      </c>
      <c r="B431" s="164">
        <v>6889600974.3194904</v>
      </c>
      <c r="C431" s="164">
        <v>6896289970.6956501</v>
      </c>
      <c r="D431" s="164">
        <v>6903419268.2972803</v>
      </c>
      <c r="E431" s="164">
        <v>6910665971.2845802</v>
      </c>
      <c r="F431" s="164">
        <v>6917832531.9823503</v>
      </c>
      <c r="G431" s="164">
        <v>6924376141.8563299</v>
      </c>
      <c r="H431" s="164">
        <v>6930684381.5374002</v>
      </c>
      <c r="I431" s="164">
        <v>6938508345.2714701</v>
      </c>
      <c r="J431" s="164">
        <v>6946629067.7217102</v>
      </c>
      <c r="K431" s="164">
        <v>6954565482.6285</v>
      </c>
      <c r="L431" s="164">
        <v>6962817668.6632004</v>
      </c>
      <c r="M431" s="164">
        <v>6971898586.9480305</v>
      </c>
      <c r="N431" s="164">
        <v>6971898586.9480305</v>
      </c>
      <c r="O431" s="164">
        <v>6979043830.8259001</v>
      </c>
      <c r="P431" s="164">
        <v>6986109889.7339401</v>
      </c>
      <c r="Q431" s="164">
        <v>6993232950.8888502</v>
      </c>
      <c r="R431" s="164">
        <v>6999964411.1317196</v>
      </c>
      <c r="S431" s="164">
        <v>7006656501.5093699</v>
      </c>
      <c r="T431" s="164">
        <v>7014497781.2607002</v>
      </c>
      <c r="U431" s="164">
        <v>7021829942.4024</v>
      </c>
      <c r="V431" s="164">
        <v>7030720567.1925297</v>
      </c>
      <c r="W431" s="164">
        <v>7038093819.5402098</v>
      </c>
      <c r="X431" s="164">
        <v>7044853830.7889996</v>
      </c>
      <c r="Y431" s="164">
        <v>7052029685.0223799</v>
      </c>
      <c r="Z431" s="164">
        <v>7064740290.7052603</v>
      </c>
      <c r="AA431" s="164">
        <v>7064740290.7052603</v>
      </c>
      <c r="AB431" s="164">
        <v>7072975875.1671896</v>
      </c>
      <c r="AC431" s="164">
        <v>7081211459.6291304</v>
      </c>
      <c r="AD431" s="164">
        <v>7089447619.0043402</v>
      </c>
      <c r="AE431" s="164">
        <v>7097547591.1628504</v>
      </c>
      <c r="AF431" s="164">
        <v>7105901274.8781099</v>
      </c>
      <c r="AG431" s="164">
        <v>7115141720.7195396</v>
      </c>
      <c r="AH431" s="164">
        <v>7123367578.3905401</v>
      </c>
      <c r="AI431" s="164">
        <v>7131378079.3005695</v>
      </c>
      <c r="AJ431" s="164">
        <v>7138171672.9540596</v>
      </c>
      <c r="AK431" s="164">
        <v>7144925819.1191702</v>
      </c>
      <c r="AL431" s="164">
        <v>7152089022.6058302</v>
      </c>
      <c r="AM431" s="164">
        <v>7168967936.8048496</v>
      </c>
      <c r="AN431" s="164">
        <v>7168967936.8048496</v>
      </c>
    </row>
    <row r="432" spans="1:40" x14ac:dyDescent="0.2">
      <c r="A432" s="27" t="s">
        <v>1159</v>
      </c>
      <c r="B432" s="164">
        <v>555699187.51026106</v>
      </c>
      <c r="C432" s="164">
        <v>556214617.26978803</v>
      </c>
      <c r="D432" s="164">
        <v>556730047.02931404</v>
      </c>
      <c r="E432" s="164">
        <v>557596701.53847301</v>
      </c>
      <c r="F432" s="164">
        <v>559279602.44612896</v>
      </c>
      <c r="G432" s="164">
        <v>561485522.35226905</v>
      </c>
      <c r="H432" s="164">
        <v>563636204.90879703</v>
      </c>
      <c r="I432" s="164">
        <v>565794703.56896996</v>
      </c>
      <c r="J432" s="164">
        <v>567953202.22914398</v>
      </c>
      <c r="K432" s="164">
        <v>570181199.09116304</v>
      </c>
      <c r="L432" s="164">
        <v>572409195.95318198</v>
      </c>
      <c r="M432" s="164">
        <v>575925823.78546</v>
      </c>
      <c r="N432" s="164">
        <v>575925823.78546</v>
      </c>
      <c r="O432" s="164">
        <v>579070797.52079797</v>
      </c>
      <c r="P432" s="164">
        <v>582047612.43265498</v>
      </c>
      <c r="Q432" s="164">
        <v>585270623.18499696</v>
      </c>
      <c r="R432" s="164">
        <v>588644473.36101902</v>
      </c>
      <c r="S432" s="164">
        <v>591691700.72411096</v>
      </c>
      <c r="T432" s="164">
        <v>593929529.32927096</v>
      </c>
      <c r="U432" s="164">
        <v>595588011.78565598</v>
      </c>
      <c r="V432" s="164">
        <v>597238778.63226104</v>
      </c>
      <c r="W432" s="164">
        <v>598881727.09307504</v>
      </c>
      <c r="X432" s="164">
        <v>600524675.55388904</v>
      </c>
      <c r="Y432" s="164">
        <v>602098105.52077198</v>
      </c>
      <c r="Z432" s="164">
        <v>604249561.95687103</v>
      </c>
      <c r="AA432" s="164">
        <v>604249561.95687103</v>
      </c>
      <c r="AB432" s="164">
        <v>605112011.16823804</v>
      </c>
      <c r="AC432" s="164">
        <v>605974460.37960601</v>
      </c>
      <c r="AD432" s="164">
        <v>606861588.65449798</v>
      </c>
      <c r="AE432" s="164">
        <v>607678690.16007495</v>
      </c>
      <c r="AF432" s="164">
        <v>608446236.85207701</v>
      </c>
      <c r="AG432" s="164">
        <v>609275955.49233699</v>
      </c>
      <c r="AH432" s="164">
        <v>610098588.16440403</v>
      </c>
      <c r="AI432" s="164">
        <v>610921220.83647096</v>
      </c>
      <c r="AJ432" s="164">
        <v>611743853.50853896</v>
      </c>
      <c r="AK432" s="164">
        <v>613044412.20958996</v>
      </c>
      <c r="AL432" s="164">
        <v>614344970.91064203</v>
      </c>
      <c r="AM432" s="164">
        <v>617174802.80685794</v>
      </c>
      <c r="AN432" s="164">
        <v>617174802.80685794</v>
      </c>
    </row>
    <row r="433" spans="1:40" x14ac:dyDescent="0.2">
      <c r="A433" s="27" t="s">
        <v>1160</v>
      </c>
      <c r="B433" s="164">
        <v>626759903.74457395</v>
      </c>
      <c r="C433" s="164">
        <v>627182818.25374997</v>
      </c>
      <c r="D433" s="164">
        <v>627633263.72411704</v>
      </c>
      <c r="E433" s="164">
        <v>628140564.19689</v>
      </c>
      <c r="F433" s="164">
        <v>628692555.15681195</v>
      </c>
      <c r="G433" s="164">
        <v>629222935.38760805</v>
      </c>
      <c r="H433" s="164">
        <v>629741131.14403105</v>
      </c>
      <c r="I433" s="164">
        <v>630064296.98740697</v>
      </c>
      <c r="J433" s="164">
        <v>630397715.924927</v>
      </c>
      <c r="K433" s="164">
        <v>630727293.25349998</v>
      </c>
      <c r="L433" s="164">
        <v>631056870.58207202</v>
      </c>
      <c r="M433" s="164">
        <v>632012421.03505898</v>
      </c>
      <c r="N433" s="164">
        <v>632012421.03505898</v>
      </c>
      <c r="O433" s="164">
        <v>632771390.28185904</v>
      </c>
      <c r="P433" s="164">
        <v>633442968.07257295</v>
      </c>
      <c r="Q433" s="164">
        <v>634114545.86328697</v>
      </c>
      <c r="R433" s="164">
        <v>634758588.88596904</v>
      </c>
      <c r="S433" s="164">
        <v>635547735.69678998</v>
      </c>
      <c r="T433" s="164">
        <v>636271999.56120706</v>
      </c>
      <c r="U433" s="164">
        <v>636799464.24302995</v>
      </c>
      <c r="V433" s="164">
        <v>637375943.47065794</v>
      </c>
      <c r="W433" s="164">
        <v>637952422.69828498</v>
      </c>
      <c r="X433" s="164">
        <v>638592874.09184003</v>
      </c>
      <c r="Y433" s="164">
        <v>639844680.81294096</v>
      </c>
      <c r="Z433" s="164">
        <v>641136948.60951996</v>
      </c>
      <c r="AA433" s="164">
        <v>641136948.60951996</v>
      </c>
      <c r="AB433" s="164">
        <v>642699466.14922798</v>
      </c>
      <c r="AC433" s="164">
        <v>643295469.66175795</v>
      </c>
      <c r="AD433" s="164">
        <v>643891473.17428803</v>
      </c>
      <c r="AE433" s="164">
        <v>644487476.68681705</v>
      </c>
      <c r="AF433" s="164">
        <v>645083480.19934702</v>
      </c>
      <c r="AG433" s="164">
        <v>645477212.59495902</v>
      </c>
      <c r="AH433" s="164">
        <v>646284476.67876804</v>
      </c>
      <c r="AI433" s="164">
        <v>647288836.61996102</v>
      </c>
      <c r="AJ433" s="164">
        <v>648244108.125916</v>
      </c>
      <c r="AK433" s="164">
        <v>649199379.63187099</v>
      </c>
      <c r="AL433" s="164">
        <v>650135936.73287702</v>
      </c>
      <c r="AM433" s="164">
        <v>650672810.89848197</v>
      </c>
      <c r="AN433" s="164">
        <v>650672810.89848197</v>
      </c>
    </row>
    <row r="434" spans="1:40" x14ac:dyDescent="0.2">
      <c r="A434" s="27" t="s">
        <v>1161</v>
      </c>
      <c r="B434" s="164">
        <v>1996204415.12726</v>
      </c>
      <c r="C434" s="164">
        <v>2015155893.20856</v>
      </c>
      <c r="D434" s="164">
        <v>2048556063.5975699</v>
      </c>
      <c r="E434" s="164">
        <v>2082172900.65323</v>
      </c>
      <c r="F434" s="164">
        <v>2115927119.7822001</v>
      </c>
      <c r="G434" s="164">
        <v>2149898005.5778399</v>
      </c>
      <c r="H434" s="164">
        <v>2168989391.1170702</v>
      </c>
      <c r="I434" s="164">
        <v>2187861520.2460499</v>
      </c>
      <c r="J434" s="164">
        <v>2206514392.9647598</v>
      </c>
      <c r="K434" s="164">
        <v>2224948009.2732201</v>
      </c>
      <c r="L434" s="164">
        <v>2243162369.1714201</v>
      </c>
      <c r="M434" s="164">
        <v>2296357848.4384699</v>
      </c>
      <c r="N434" s="164">
        <v>2296357848.4384699</v>
      </c>
      <c r="O434" s="164">
        <v>2348997355.75668</v>
      </c>
      <c r="P434" s="164">
        <v>2401636863.0749002</v>
      </c>
      <c r="Q434" s="164">
        <v>2454276370.3931098</v>
      </c>
      <c r="R434" s="164">
        <v>2492363108.4805598</v>
      </c>
      <c r="S434" s="164">
        <v>2530129102.97826</v>
      </c>
      <c r="T434" s="164">
        <v>2594007930.8092999</v>
      </c>
      <c r="U434" s="164">
        <v>2659034547.1018801</v>
      </c>
      <c r="V434" s="164">
        <v>2725208951.8559899</v>
      </c>
      <c r="W434" s="164">
        <v>2792531145.07164</v>
      </c>
      <c r="X434" s="164">
        <v>2861001126.7488298</v>
      </c>
      <c r="Y434" s="164">
        <v>2930618896.8875599</v>
      </c>
      <c r="Z434" s="164">
        <v>3001416312.0202699</v>
      </c>
      <c r="AA434" s="164">
        <v>3001416312.0202699</v>
      </c>
      <c r="AB434" s="164">
        <v>3036692607.7841401</v>
      </c>
      <c r="AC434" s="164">
        <v>3071968903.5480099</v>
      </c>
      <c r="AD434" s="164">
        <v>3107245199.3118801</v>
      </c>
      <c r="AE434" s="164">
        <v>3142521495.0757499</v>
      </c>
      <c r="AF434" s="164">
        <v>3177797790.8396201</v>
      </c>
      <c r="AG434" s="164">
        <v>3239400125.0650301</v>
      </c>
      <c r="AH434" s="164">
        <v>3276031440.05967</v>
      </c>
      <c r="AI434" s="164">
        <v>3312656780.6953301</v>
      </c>
      <c r="AJ434" s="164">
        <v>3349276146.9720201</v>
      </c>
      <c r="AK434" s="164">
        <v>3385889538.88974</v>
      </c>
      <c r="AL434" s="164">
        <v>3422496956.4484801</v>
      </c>
      <c r="AM434" s="164">
        <v>3459130256.1806898</v>
      </c>
      <c r="AN434" s="164">
        <v>3459130256.1806898</v>
      </c>
    </row>
    <row r="435" spans="1:40" x14ac:dyDescent="0.2">
      <c r="A435" s="27" t="s">
        <v>1162</v>
      </c>
      <c r="B435" s="164">
        <v>10068264480.7015</v>
      </c>
      <c r="C435" s="164">
        <v>10094843299.4277</v>
      </c>
      <c r="D435" s="164">
        <v>10136338642.648199</v>
      </c>
      <c r="E435" s="164">
        <v>10178576137.6731</v>
      </c>
      <c r="F435" s="164">
        <v>10221731809.3675</v>
      </c>
      <c r="G435" s="164">
        <v>10264982605.174</v>
      </c>
      <c r="H435" s="164">
        <v>10293051108.7073</v>
      </c>
      <c r="I435" s="164">
        <v>10322228866.0739</v>
      </c>
      <c r="J435" s="164">
        <v>10351494378.8405</v>
      </c>
      <c r="K435" s="164">
        <v>10380421984.2463</v>
      </c>
      <c r="L435" s="164">
        <v>10409446104.369801</v>
      </c>
      <c r="M435" s="164">
        <v>10476194680.207001</v>
      </c>
      <c r="N435" s="164">
        <v>10476194680.207001</v>
      </c>
      <c r="O435" s="164">
        <v>10539883374.385201</v>
      </c>
      <c r="P435" s="164">
        <v>10603237333.313999</v>
      </c>
      <c r="Q435" s="164">
        <v>10666894490.3302</v>
      </c>
      <c r="R435" s="164">
        <v>10715730581.8592</v>
      </c>
      <c r="S435" s="164">
        <v>10764025040.908501</v>
      </c>
      <c r="T435" s="164">
        <v>10838707240.9604</v>
      </c>
      <c r="U435" s="164">
        <v>10913251965.5329</v>
      </c>
      <c r="V435" s="164">
        <v>10990544241.1514</v>
      </c>
      <c r="W435" s="164">
        <v>11067459114.4032</v>
      </c>
      <c r="X435" s="164">
        <v>11144972507.1835</v>
      </c>
      <c r="Y435" s="164">
        <v>11224591368.243601</v>
      </c>
      <c r="Z435" s="164">
        <v>11311543113.291901</v>
      </c>
      <c r="AA435" s="164">
        <v>11311543113.291901</v>
      </c>
      <c r="AB435" s="164">
        <v>11357479960.268801</v>
      </c>
      <c r="AC435" s="164">
        <v>11402450293.2185</v>
      </c>
      <c r="AD435" s="164">
        <v>11447445880.145</v>
      </c>
      <c r="AE435" s="164">
        <v>11492235253.0854</v>
      </c>
      <c r="AF435" s="164">
        <v>11537228782.7691</v>
      </c>
      <c r="AG435" s="164">
        <v>11609295013.871799</v>
      </c>
      <c r="AH435" s="164">
        <v>11655782083.293301</v>
      </c>
      <c r="AI435" s="164">
        <v>11702244917.452299</v>
      </c>
      <c r="AJ435" s="164">
        <v>11747435781.560499</v>
      </c>
      <c r="AK435" s="164">
        <v>11793059149.8503</v>
      </c>
      <c r="AL435" s="164">
        <v>11839066886.6978</v>
      </c>
      <c r="AM435" s="164">
        <v>11895945806.6908</v>
      </c>
      <c r="AN435" s="164">
        <v>11895945806.6908</v>
      </c>
    </row>
    <row r="436" spans="1:40" x14ac:dyDescent="0.2">
      <c r="A436" s="27" t="s">
        <v>1163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0</v>
      </c>
      <c r="P436" s="164">
        <v>0</v>
      </c>
      <c r="Q436" s="164">
        <v>0</v>
      </c>
      <c r="R436" s="164">
        <v>0</v>
      </c>
      <c r="S436" s="164">
        <v>0</v>
      </c>
      <c r="T436" s="164">
        <v>0</v>
      </c>
      <c r="U436" s="164">
        <v>0</v>
      </c>
      <c r="V436" s="164">
        <v>0</v>
      </c>
      <c r="W436" s="164">
        <v>0</v>
      </c>
      <c r="X436" s="164">
        <v>0</v>
      </c>
      <c r="Y436" s="164">
        <v>0</v>
      </c>
      <c r="Z436" s="164">
        <v>0</v>
      </c>
      <c r="AA436" s="164">
        <v>0</v>
      </c>
      <c r="AB436" s="164">
        <v>0</v>
      </c>
      <c r="AC436" s="164">
        <v>0</v>
      </c>
      <c r="AD436" s="164">
        <v>0</v>
      </c>
      <c r="AE436" s="164">
        <v>0</v>
      </c>
      <c r="AF436" s="164">
        <v>0</v>
      </c>
      <c r="AG436" s="164">
        <v>0</v>
      </c>
      <c r="AH436" s="164">
        <v>0</v>
      </c>
      <c r="AI436" s="164">
        <v>0</v>
      </c>
      <c r="AJ436" s="164">
        <v>0</v>
      </c>
      <c r="AK436" s="164">
        <v>0</v>
      </c>
      <c r="AL436" s="164">
        <v>0</v>
      </c>
      <c r="AM436" s="164">
        <v>0</v>
      </c>
      <c r="AN436" s="164">
        <v>0</v>
      </c>
    </row>
    <row r="437" spans="1:40" x14ac:dyDescent="0.2">
      <c r="A437" s="27" t="s">
        <v>1164</v>
      </c>
      <c r="B437" s="164">
        <v>84165233.519196302</v>
      </c>
      <c r="C437" s="164">
        <v>84165233.519196302</v>
      </c>
      <c r="D437" s="164">
        <v>84165233.519196302</v>
      </c>
      <c r="E437" s="164">
        <v>84165233.519196302</v>
      </c>
      <c r="F437" s="164">
        <v>84165233.519196302</v>
      </c>
      <c r="G437" s="164">
        <v>84165233.519196302</v>
      </c>
      <c r="H437" s="164">
        <v>84165233.519196302</v>
      </c>
      <c r="I437" s="164">
        <v>84165233.519196302</v>
      </c>
      <c r="J437" s="164">
        <v>84165233.519196302</v>
      </c>
      <c r="K437" s="164">
        <v>84165233.519196302</v>
      </c>
      <c r="L437" s="164">
        <v>84165233.519196302</v>
      </c>
      <c r="M437" s="164">
        <v>84165233.519196302</v>
      </c>
      <c r="N437" s="164">
        <v>84165233.519196302</v>
      </c>
      <c r="O437" s="164">
        <v>84165233.519196302</v>
      </c>
      <c r="P437" s="164">
        <v>84165233.519196302</v>
      </c>
      <c r="Q437" s="164">
        <v>84165233.519196302</v>
      </c>
      <c r="R437" s="164">
        <v>84165233.519196302</v>
      </c>
      <c r="S437" s="164">
        <v>84165233.519196302</v>
      </c>
      <c r="T437" s="164">
        <v>84165233.519196302</v>
      </c>
      <c r="U437" s="164">
        <v>84165233.519196302</v>
      </c>
      <c r="V437" s="164">
        <v>84165233.519196302</v>
      </c>
      <c r="W437" s="164">
        <v>84165233.519196302</v>
      </c>
      <c r="X437" s="164">
        <v>84165233.519196302</v>
      </c>
      <c r="Y437" s="164">
        <v>84165233.519196302</v>
      </c>
      <c r="Z437" s="164">
        <v>84165233.519196302</v>
      </c>
      <c r="AA437" s="164">
        <v>84165233.519196302</v>
      </c>
      <c r="AB437" s="164">
        <v>84165233.519196302</v>
      </c>
      <c r="AC437" s="164">
        <v>84165233.519196302</v>
      </c>
      <c r="AD437" s="164">
        <v>84165233.519196302</v>
      </c>
      <c r="AE437" s="164">
        <v>84165233.519196302</v>
      </c>
      <c r="AF437" s="164">
        <v>84165233.519196302</v>
      </c>
      <c r="AG437" s="164">
        <v>84165233.519196302</v>
      </c>
      <c r="AH437" s="164">
        <v>84165233.519196302</v>
      </c>
      <c r="AI437" s="164">
        <v>84165233.519196302</v>
      </c>
      <c r="AJ437" s="164">
        <v>84165233.519196302</v>
      </c>
      <c r="AK437" s="164">
        <v>84165233.519196302</v>
      </c>
      <c r="AL437" s="164">
        <v>84165233.519196302</v>
      </c>
      <c r="AM437" s="164">
        <v>84165233.519196302</v>
      </c>
      <c r="AN437" s="164">
        <v>84165233.519196302</v>
      </c>
    </row>
    <row r="438" spans="1:40" x14ac:dyDescent="0.2">
      <c r="A438" s="27" t="s">
        <v>1165</v>
      </c>
      <c r="B438" s="164">
        <v>4950366.3231100002</v>
      </c>
      <c r="C438" s="164">
        <v>4950366.3231100002</v>
      </c>
      <c r="D438" s="164">
        <v>4950366.3231100002</v>
      </c>
      <c r="E438" s="164">
        <v>4950366.3231100002</v>
      </c>
      <c r="F438" s="164">
        <v>4950366.3231100002</v>
      </c>
      <c r="G438" s="164">
        <v>4950366.3231100002</v>
      </c>
      <c r="H438" s="164">
        <v>4950366.3231100002</v>
      </c>
      <c r="I438" s="164">
        <v>4950366.3231100002</v>
      </c>
      <c r="J438" s="164">
        <v>4950366.3231100002</v>
      </c>
      <c r="K438" s="164">
        <v>4950366.3231100002</v>
      </c>
      <c r="L438" s="164">
        <v>4950366.3231100002</v>
      </c>
      <c r="M438" s="164">
        <v>4950366.3231100002</v>
      </c>
      <c r="N438" s="164">
        <v>4950366.3231100002</v>
      </c>
      <c r="O438" s="164">
        <v>4951811.7310814997</v>
      </c>
      <c r="P438" s="164">
        <v>4951811.7310814997</v>
      </c>
      <c r="Q438" s="164">
        <v>4951811.7310814997</v>
      </c>
      <c r="R438" s="164">
        <v>4951811.7310814997</v>
      </c>
      <c r="S438" s="164">
        <v>4951811.7310814997</v>
      </c>
      <c r="T438" s="164">
        <v>4951811.7310814997</v>
      </c>
      <c r="U438" s="164">
        <v>4951811.7310814997</v>
      </c>
      <c r="V438" s="164">
        <v>4951811.7310814997</v>
      </c>
      <c r="W438" s="164">
        <v>4951811.7310814997</v>
      </c>
      <c r="X438" s="164">
        <v>4951811.7310814997</v>
      </c>
      <c r="Y438" s="164">
        <v>4951811.7310814997</v>
      </c>
      <c r="Z438" s="164">
        <v>4951811.7310814997</v>
      </c>
      <c r="AA438" s="164">
        <v>4951811.7310814997</v>
      </c>
      <c r="AB438" s="164">
        <v>4951811.7310814997</v>
      </c>
      <c r="AC438" s="164">
        <v>4951811.7310814997</v>
      </c>
      <c r="AD438" s="164">
        <v>4951811.7310814997</v>
      </c>
      <c r="AE438" s="164">
        <v>4951811.7310814997</v>
      </c>
      <c r="AF438" s="164">
        <v>4951811.7310814997</v>
      </c>
      <c r="AG438" s="164">
        <v>4951811.7310814997</v>
      </c>
      <c r="AH438" s="164">
        <v>4951811.7310814997</v>
      </c>
      <c r="AI438" s="164">
        <v>4951811.7310814997</v>
      </c>
      <c r="AJ438" s="164">
        <v>4951811.7310814997</v>
      </c>
      <c r="AK438" s="164">
        <v>4951811.7310814997</v>
      </c>
      <c r="AL438" s="164">
        <v>4951811.7310814997</v>
      </c>
      <c r="AM438" s="164">
        <v>4951811.7310814997</v>
      </c>
      <c r="AN438" s="164">
        <v>4951811.7310814997</v>
      </c>
    </row>
    <row r="439" spans="1:40" x14ac:dyDescent="0.2">
      <c r="A439" s="27" t="s">
        <v>1166</v>
      </c>
      <c r="B439" s="164">
        <v>43889780.809838399</v>
      </c>
      <c r="C439" s="164">
        <v>43889780.809838399</v>
      </c>
      <c r="D439" s="164">
        <v>43889780.809838399</v>
      </c>
      <c r="E439" s="164">
        <v>43889780.809838399</v>
      </c>
      <c r="F439" s="164">
        <v>43889780.809838399</v>
      </c>
      <c r="G439" s="164">
        <v>43889780.809838399</v>
      </c>
      <c r="H439" s="164">
        <v>43889780.809838399</v>
      </c>
      <c r="I439" s="164">
        <v>43889780.809838399</v>
      </c>
      <c r="J439" s="164">
        <v>43889780.809838399</v>
      </c>
      <c r="K439" s="164">
        <v>43889780.809838399</v>
      </c>
      <c r="L439" s="164">
        <v>43889780.809838399</v>
      </c>
      <c r="M439" s="164">
        <v>43889780.809838399</v>
      </c>
      <c r="N439" s="164">
        <v>43889780.809838399</v>
      </c>
      <c r="O439" s="164">
        <v>43895849.665013701</v>
      </c>
      <c r="P439" s="164">
        <v>43895849.665013701</v>
      </c>
      <c r="Q439" s="164">
        <v>43895849.665013701</v>
      </c>
      <c r="R439" s="164">
        <v>43895849.665013701</v>
      </c>
      <c r="S439" s="164">
        <v>43895849.665013701</v>
      </c>
      <c r="T439" s="164">
        <v>43895849.665013701</v>
      </c>
      <c r="U439" s="164">
        <v>43895849.665013701</v>
      </c>
      <c r="V439" s="164">
        <v>43895849.665013701</v>
      </c>
      <c r="W439" s="164">
        <v>43895849.665013701</v>
      </c>
      <c r="X439" s="164">
        <v>43895849.665013701</v>
      </c>
      <c r="Y439" s="164">
        <v>43895849.665013701</v>
      </c>
      <c r="Z439" s="164">
        <v>43895849.665013701</v>
      </c>
      <c r="AA439" s="164">
        <v>43895849.665013701</v>
      </c>
      <c r="AB439" s="164">
        <v>43962022.663665898</v>
      </c>
      <c r="AC439" s="164">
        <v>43962022.663665898</v>
      </c>
      <c r="AD439" s="164">
        <v>43962022.663665898</v>
      </c>
      <c r="AE439" s="164">
        <v>43962022.663665898</v>
      </c>
      <c r="AF439" s="164">
        <v>43962022.663665898</v>
      </c>
      <c r="AG439" s="164">
        <v>43962022.663665898</v>
      </c>
      <c r="AH439" s="164">
        <v>43962022.663665898</v>
      </c>
      <c r="AI439" s="164">
        <v>43962022.663665898</v>
      </c>
      <c r="AJ439" s="164">
        <v>43962022.663665898</v>
      </c>
      <c r="AK439" s="164">
        <v>43962022.663665898</v>
      </c>
      <c r="AL439" s="164">
        <v>43962022.663665898</v>
      </c>
      <c r="AM439" s="164">
        <v>43962022.663665898</v>
      </c>
      <c r="AN439" s="164">
        <v>43962022.663665898</v>
      </c>
    </row>
    <row r="440" spans="1:40" x14ac:dyDescent="0.2">
      <c r="A440" s="27" t="s">
        <v>1167</v>
      </c>
      <c r="B440" s="164">
        <v>4373380618.9262104</v>
      </c>
      <c r="C440" s="164">
        <v>4418873163.7656202</v>
      </c>
      <c r="D440" s="164">
        <v>4458279135.2250204</v>
      </c>
      <c r="E440" s="164">
        <v>4495700731.5520296</v>
      </c>
      <c r="F440" s="164">
        <v>4533164034.8245096</v>
      </c>
      <c r="G440" s="164">
        <v>4573438295.6199799</v>
      </c>
      <c r="H440" s="164">
        <v>4612443860.0363398</v>
      </c>
      <c r="I440" s="164">
        <v>4651659883.9848404</v>
      </c>
      <c r="J440" s="164">
        <v>4693455019.7395496</v>
      </c>
      <c r="K440" s="164">
        <v>4733494701.1366997</v>
      </c>
      <c r="L440" s="164">
        <v>4767203215.3144798</v>
      </c>
      <c r="M440" s="164">
        <v>4811767110.9154596</v>
      </c>
      <c r="N440" s="164">
        <v>4811767110.9154596</v>
      </c>
      <c r="O440" s="164">
        <v>4833798783.88519</v>
      </c>
      <c r="P440" s="164">
        <v>4866799469.0331898</v>
      </c>
      <c r="Q440" s="164">
        <v>4902037219.5071001</v>
      </c>
      <c r="R440" s="164">
        <v>4934018084.3506899</v>
      </c>
      <c r="S440" s="164">
        <v>4966958123.7375898</v>
      </c>
      <c r="T440" s="164">
        <v>5001687713.8825102</v>
      </c>
      <c r="U440" s="164">
        <v>5039867959.3995199</v>
      </c>
      <c r="V440" s="164">
        <v>5078384915.1952105</v>
      </c>
      <c r="W440" s="164">
        <v>5119112863.5609703</v>
      </c>
      <c r="X440" s="164">
        <v>5157734719.6546898</v>
      </c>
      <c r="Y440" s="164">
        <v>5196502645.0566998</v>
      </c>
      <c r="Z440" s="164">
        <v>5237586295.7526503</v>
      </c>
      <c r="AA440" s="164">
        <v>5237586295.7526503</v>
      </c>
      <c r="AB440" s="164">
        <v>5248552877.85748</v>
      </c>
      <c r="AC440" s="164">
        <v>5276679812.8899403</v>
      </c>
      <c r="AD440" s="164">
        <v>5306013185.6646004</v>
      </c>
      <c r="AE440" s="164">
        <v>5333051734.7285099</v>
      </c>
      <c r="AF440" s="164">
        <v>5360948235.3633299</v>
      </c>
      <c r="AG440" s="164">
        <v>5387443745.64674</v>
      </c>
      <c r="AH440" s="164">
        <v>5419034085.4032803</v>
      </c>
      <c r="AI440" s="164">
        <v>5444782724.1339598</v>
      </c>
      <c r="AJ440" s="164">
        <v>5472292399.1175699</v>
      </c>
      <c r="AK440" s="164">
        <v>5500329735.3660803</v>
      </c>
      <c r="AL440" s="164">
        <v>5528439969.0815802</v>
      </c>
      <c r="AM440" s="164">
        <v>5560872569.9108</v>
      </c>
      <c r="AN440" s="164">
        <v>5560872569.9108</v>
      </c>
    </row>
    <row r="441" spans="1:40" x14ac:dyDescent="0.2">
      <c r="A441" s="27" t="s">
        <v>1168</v>
      </c>
      <c r="B441" s="164">
        <v>4506385999.5783596</v>
      </c>
      <c r="C441" s="164">
        <v>4551878544.4177704</v>
      </c>
      <c r="D441" s="164">
        <v>4591284515.8771601</v>
      </c>
      <c r="E441" s="164">
        <v>4628706112.2041798</v>
      </c>
      <c r="F441" s="164">
        <v>4666169415.4766598</v>
      </c>
      <c r="G441" s="164">
        <v>4706443676.27213</v>
      </c>
      <c r="H441" s="164">
        <v>4745449240.6884804</v>
      </c>
      <c r="I441" s="164">
        <v>4784665264.6369801</v>
      </c>
      <c r="J441" s="164">
        <v>4826460400.3916998</v>
      </c>
      <c r="K441" s="164">
        <v>4866500081.7888403</v>
      </c>
      <c r="L441" s="164">
        <v>4900208595.9666204</v>
      </c>
      <c r="M441" s="164">
        <v>4944772491.5676098</v>
      </c>
      <c r="N441" s="164">
        <v>4944772491.5676098</v>
      </c>
      <c r="O441" s="164">
        <v>4966811678.8004799</v>
      </c>
      <c r="P441" s="164">
        <v>4999812363.9484797</v>
      </c>
      <c r="Q441" s="164">
        <v>5035050114.42239</v>
      </c>
      <c r="R441" s="164">
        <v>5067030979.2659798</v>
      </c>
      <c r="S441" s="164">
        <v>5099971018.6528797</v>
      </c>
      <c r="T441" s="164">
        <v>5134700608.7978096</v>
      </c>
      <c r="U441" s="164">
        <v>5172880854.3148203</v>
      </c>
      <c r="V441" s="164">
        <v>5211397810.1105003</v>
      </c>
      <c r="W441" s="164">
        <v>5252125758.4762697</v>
      </c>
      <c r="X441" s="164">
        <v>5290747614.5699797</v>
      </c>
      <c r="Y441" s="164">
        <v>5329515539.9719896</v>
      </c>
      <c r="Z441" s="164">
        <v>5370599190.6679401</v>
      </c>
      <c r="AA441" s="164">
        <v>5370599190.6679401</v>
      </c>
      <c r="AB441" s="164">
        <v>5381631945.7714195</v>
      </c>
      <c r="AC441" s="164">
        <v>5409758880.8038797</v>
      </c>
      <c r="AD441" s="164">
        <v>5439092253.5785398</v>
      </c>
      <c r="AE441" s="164">
        <v>5466130802.6424503</v>
      </c>
      <c r="AF441" s="164">
        <v>5494027303.2772703</v>
      </c>
      <c r="AG441" s="164">
        <v>5520522813.5606804</v>
      </c>
      <c r="AH441" s="164">
        <v>5552113153.3172197</v>
      </c>
      <c r="AI441" s="164">
        <v>5577861792.0479097</v>
      </c>
      <c r="AJ441" s="164">
        <v>5605371467.0315199</v>
      </c>
      <c r="AK441" s="164">
        <v>5633408803.2800198</v>
      </c>
      <c r="AL441" s="164">
        <v>5661519036.9955196</v>
      </c>
      <c r="AM441" s="164">
        <v>5693951637.8247404</v>
      </c>
      <c r="AN441" s="164">
        <v>5693951637.8247404</v>
      </c>
    </row>
    <row r="442" spans="1:40" x14ac:dyDescent="0.2">
      <c r="A442" s="27" t="s">
        <v>1169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0</v>
      </c>
      <c r="U442" s="164">
        <v>0</v>
      </c>
      <c r="V442" s="164">
        <v>0</v>
      </c>
      <c r="W442" s="164">
        <v>0</v>
      </c>
      <c r="X442" s="164">
        <v>0</v>
      </c>
      <c r="Y442" s="164">
        <v>0</v>
      </c>
      <c r="Z442" s="164">
        <v>0</v>
      </c>
      <c r="AA442" s="164">
        <v>0</v>
      </c>
      <c r="AB442" s="164">
        <v>0</v>
      </c>
      <c r="AC442" s="164">
        <v>0</v>
      </c>
      <c r="AD442" s="164">
        <v>0</v>
      </c>
      <c r="AE442" s="164">
        <v>0</v>
      </c>
      <c r="AF442" s="164">
        <v>0</v>
      </c>
      <c r="AG442" s="164">
        <v>0</v>
      </c>
      <c r="AH442" s="164">
        <v>0</v>
      </c>
      <c r="AI442" s="164">
        <v>0</v>
      </c>
      <c r="AJ442" s="164">
        <v>0</v>
      </c>
      <c r="AK442" s="164">
        <v>0</v>
      </c>
      <c r="AL442" s="164">
        <v>0</v>
      </c>
      <c r="AM442" s="164">
        <v>0</v>
      </c>
      <c r="AN442" s="164">
        <v>0</v>
      </c>
    </row>
    <row r="443" spans="1:40" x14ac:dyDescent="0.2">
      <c r="A443" s="27" t="s">
        <v>1170</v>
      </c>
      <c r="B443" s="164">
        <v>5242994455.2513599</v>
      </c>
      <c r="C443" s="164">
        <v>5281334163.4731398</v>
      </c>
      <c r="D443" s="164">
        <v>5321776012.6203899</v>
      </c>
      <c r="E443" s="164">
        <v>5361022355.8549299</v>
      </c>
      <c r="F443" s="164">
        <v>5400539669.8526297</v>
      </c>
      <c r="G443" s="164">
        <v>5444096473.0579596</v>
      </c>
      <c r="H443" s="164">
        <v>5483865039.7873497</v>
      </c>
      <c r="I443" s="164">
        <v>5523869526.8150101</v>
      </c>
      <c r="J443" s="164">
        <v>5569857983.5972996</v>
      </c>
      <c r="K443" s="164">
        <v>5613156800.9224901</v>
      </c>
      <c r="L443" s="164">
        <v>5656567347.7483397</v>
      </c>
      <c r="M443" s="164">
        <v>5724773409.1373796</v>
      </c>
      <c r="N443" s="164">
        <v>5724773409.1373796</v>
      </c>
      <c r="O443" s="164">
        <v>5774378743.8479996</v>
      </c>
      <c r="P443" s="164">
        <v>5826474157.3369799</v>
      </c>
      <c r="Q443" s="164">
        <v>5880209882.8120298</v>
      </c>
      <c r="R443" s="164">
        <v>5932365158.9654799</v>
      </c>
      <c r="S443" s="164">
        <v>5984597048.7798004</v>
      </c>
      <c r="T443" s="164">
        <v>6040363874.3129702</v>
      </c>
      <c r="U443" s="164">
        <v>6092270534.8023005</v>
      </c>
      <c r="V443" s="164">
        <v>6144190510.7413301</v>
      </c>
      <c r="W443" s="164">
        <v>6198163945.1643295</v>
      </c>
      <c r="X443" s="164">
        <v>6246398043.8231802</v>
      </c>
      <c r="Y443" s="164">
        <v>6294509096.3248997</v>
      </c>
      <c r="Z443" s="164">
        <v>6352888588.5558596</v>
      </c>
      <c r="AA443" s="164">
        <v>6352888588.5558596</v>
      </c>
      <c r="AB443" s="164">
        <v>6386170149.4460602</v>
      </c>
      <c r="AC443" s="164">
        <v>6419546405.5093002</v>
      </c>
      <c r="AD443" s="164">
        <v>6454242815.7314396</v>
      </c>
      <c r="AE443" s="164">
        <v>6487586758.2060804</v>
      </c>
      <c r="AF443" s="164">
        <v>6520996785.8229103</v>
      </c>
      <c r="AG443" s="164">
        <v>6558140922.1560001</v>
      </c>
      <c r="AH443" s="164">
        <v>6591780824.4358397</v>
      </c>
      <c r="AI443" s="164">
        <v>6625438040.8901997</v>
      </c>
      <c r="AJ443" s="164">
        <v>6661031548.5331097</v>
      </c>
      <c r="AK443" s="164">
        <v>6694587623.9381199</v>
      </c>
      <c r="AL443" s="164">
        <v>6728027086.03687</v>
      </c>
      <c r="AM443" s="164">
        <v>6766079796.5035801</v>
      </c>
      <c r="AN443" s="164">
        <v>6766079796.5035801</v>
      </c>
    </row>
    <row r="444" spans="1:40" x14ac:dyDescent="0.2">
      <c r="A444" s="27" t="s">
        <v>1171</v>
      </c>
      <c r="B444" s="164">
        <v>2419243326.9857702</v>
      </c>
      <c r="C444" s="164">
        <v>2447528564.717</v>
      </c>
      <c r="D444" s="164">
        <v>2476234418.6556501</v>
      </c>
      <c r="E444" s="164">
        <v>2504990365.12991</v>
      </c>
      <c r="F444" s="164">
        <v>2533889486.5802598</v>
      </c>
      <c r="G444" s="164">
        <v>2563922595.1304798</v>
      </c>
      <c r="H444" s="164">
        <v>2592957231.2056098</v>
      </c>
      <c r="I444" s="164">
        <v>2622110338.0087199</v>
      </c>
      <c r="J444" s="164">
        <v>2654721304.0988698</v>
      </c>
      <c r="K444" s="164">
        <v>2687382954.0181398</v>
      </c>
      <c r="L444" s="164">
        <v>2720039341.14114</v>
      </c>
      <c r="M444" s="164">
        <v>2777317726.7537298</v>
      </c>
      <c r="N444" s="164">
        <v>2777317726.7537298</v>
      </c>
      <c r="O444" s="164">
        <v>2818400425.7748399</v>
      </c>
      <c r="P444" s="164">
        <v>2855679695.0049</v>
      </c>
      <c r="Q444" s="164">
        <v>2893299422.4910498</v>
      </c>
      <c r="R444" s="164">
        <v>2930848090.4270501</v>
      </c>
      <c r="S444" s="164">
        <v>2968434388.1183</v>
      </c>
      <c r="T444" s="164">
        <v>3007178246.61759</v>
      </c>
      <c r="U444" s="164">
        <v>3044878501.9699798</v>
      </c>
      <c r="V444" s="164">
        <v>3082581411.44732</v>
      </c>
      <c r="W444" s="164">
        <v>3120394189.08184</v>
      </c>
      <c r="X444" s="164">
        <v>3154861081.6388798</v>
      </c>
      <c r="Y444" s="164">
        <v>3189200544.46667</v>
      </c>
      <c r="Z444" s="164">
        <v>3230751411.9237399</v>
      </c>
      <c r="AA444" s="164">
        <v>3230751411.9237399</v>
      </c>
      <c r="AB444" s="164">
        <v>3247838944.35429</v>
      </c>
      <c r="AC444" s="164">
        <v>3264976533.7280302</v>
      </c>
      <c r="AD444" s="164">
        <v>3282453273.91432</v>
      </c>
      <c r="AE444" s="164">
        <v>3299823864.4455199</v>
      </c>
      <c r="AF444" s="164">
        <v>3317229615.4565301</v>
      </c>
      <c r="AG444" s="164">
        <v>3335963570.1104102</v>
      </c>
      <c r="AH444" s="164">
        <v>3353542474.8138599</v>
      </c>
      <c r="AI444" s="164">
        <v>3371118232.4930501</v>
      </c>
      <c r="AJ444" s="164">
        <v>3388815940.66958</v>
      </c>
      <c r="AK444" s="164">
        <v>3406390683.28514</v>
      </c>
      <c r="AL444" s="164">
        <v>3423833536.9095802</v>
      </c>
      <c r="AM444" s="164">
        <v>3443511280.1290002</v>
      </c>
      <c r="AN444" s="164">
        <v>3443511280.1290002</v>
      </c>
    </row>
    <row r="445" spans="1:40" x14ac:dyDescent="0.2">
      <c r="A445" s="27" t="s">
        <v>1172</v>
      </c>
      <c r="B445" s="164">
        <v>176436117.069139</v>
      </c>
      <c r="C445" s="164">
        <v>177890795.83132201</v>
      </c>
      <c r="D445" s="164">
        <v>179379932.86203799</v>
      </c>
      <c r="E445" s="164">
        <v>180840138.199976</v>
      </c>
      <c r="F445" s="164">
        <v>182299095.662705</v>
      </c>
      <c r="G445" s="164">
        <v>184012958.26905099</v>
      </c>
      <c r="H445" s="164">
        <v>185405344.95111901</v>
      </c>
      <c r="I445" s="164">
        <v>186791496.31973001</v>
      </c>
      <c r="J445" s="164">
        <v>188198642.14584699</v>
      </c>
      <c r="K445" s="164">
        <v>189578171.12677401</v>
      </c>
      <c r="L445" s="164">
        <v>190948001.15776899</v>
      </c>
      <c r="M445" s="164">
        <v>192589618.23655501</v>
      </c>
      <c r="N445" s="164">
        <v>192589618.23655501</v>
      </c>
      <c r="O445" s="164">
        <v>193936118.443652</v>
      </c>
      <c r="P445" s="164">
        <v>195297989.767416</v>
      </c>
      <c r="Q445" s="164">
        <v>196708716.618999</v>
      </c>
      <c r="R445" s="164">
        <v>198098810.07290801</v>
      </c>
      <c r="S445" s="164">
        <v>199497592.75268501</v>
      </c>
      <c r="T445" s="164">
        <v>201200375.17235801</v>
      </c>
      <c r="U445" s="164">
        <v>202634579.12138799</v>
      </c>
      <c r="V445" s="164">
        <v>204067743.79041401</v>
      </c>
      <c r="W445" s="164">
        <v>205532636.123265</v>
      </c>
      <c r="X445" s="164">
        <v>206968212.554409</v>
      </c>
      <c r="Y445" s="164">
        <v>208398642.82624799</v>
      </c>
      <c r="Z445" s="164">
        <v>210133293.66867799</v>
      </c>
      <c r="AA445" s="164">
        <v>210133293.66867799</v>
      </c>
      <c r="AB445" s="164">
        <v>211608366.71453601</v>
      </c>
      <c r="AC445" s="164">
        <v>213100464.03010899</v>
      </c>
      <c r="AD445" s="164">
        <v>214644639.06617099</v>
      </c>
      <c r="AE445" s="164">
        <v>216159849.47189599</v>
      </c>
      <c r="AF445" s="164">
        <v>217685057.50804201</v>
      </c>
      <c r="AG445" s="164">
        <v>219565544.841205</v>
      </c>
      <c r="AH445" s="164">
        <v>221146131.066616</v>
      </c>
      <c r="AI445" s="164">
        <v>222726180.81788799</v>
      </c>
      <c r="AJ445" s="164">
        <v>224343840.09816101</v>
      </c>
      <c r="AK445" s="164">
        <v>225926913.36760899</v>
      </c>
      <c r="AL445" s="164">
        <v>227504864.71996599</v>
      </c>
      <c r="AM445" s="164">
        <v>229441530.05089501</v>
      </c>
      <c r="AN445" s="164">
        <v>229441530.05089501</v>
      </c>
    </row>
    <row r="446" spans="1:40" x14ac:dyDescent="0.2">
      <c r="A446" s="27" t="s">
        <v>1173</v>
      </c>
      <c r="B446" s="164">
        <v>439817818.37168902</v>
      </c>
      <c r="C446" s="164">
        <v>442560212.65645701</v>
      </c>
      <c r="D446" s="164">
        <v>445681387.07302803</v>
      </c>
      <c r="E446" s="164">
        <v>448667529.434973</v>
      </c>
      <c r="F446" s="164">
        <v>451694050.00750101</v>
      </c>
      <c r="G446" s="164">
        <v>455253861.29136699</v>
      </c>
      <c r="H446" s="164">
        <v>458487068.42537898</v>
      </c>
      <c r="I446" s="164">
        <v>461756100.12300599</v>
      </c>
      <c r="J446" s="164">
        <v>465394848.55339301</v>
      </c>
      <c r="K446" s="164">
        <v>468899632.29526198</v>
      </c>
      <c r="L446" s="164">
        <v>472439312.56853902</v>
      </c>
      <c r="M446" s="164">
        <v>476523784.42404097</v>
      </c>
      <c r="N446" s="164">
        <v>476523784.42404097</v>
      </c>
      <c r="O446" s="164">
        <v>480304090.39916301</v>
      </c>
      <c r="P446" s="164">
        <v>484095121.30158901</v>
      </c>
      <c r="Q446" s="164">
        <v>488236196.050825</v>
      </c>
      <c r="R446" s="164">
        <v>492048854.71547699</v>
      </c>
      <c r="S446" s="164">
        <v>495870307.98618799</v>
      </c>
      <c r="T446" s="164">
        <v>500218050.76954103</v>
      </c>
      <c r="U446" s="164">
        <v>504063362.10084403</v>
      </c>
      <c r="V446" s="164">
        <v>507909763.96780503</v>
      </c>
      <c r="W446" s="164">
        <v>512094740.19691402</v>
      </c>
      <c r="X446" s="164">
        <v>515945469.50795102</v>
      </c>
      <c r="Y446" s="164">
        <v>519795865.49119598</v>
      </c>
      <c r="Z446" s="164">
        <v>524172551.45184797</v>
      </c>
      <c r="AA446" s="164">
        <v>524172551.45184797</v>
      </c>
      <c r="AB446" s="164">
        <v>528074133.73953301</v>
      </c>
      <c r="AC446" s="164">
        <v>532005779.74752003</v>
      </c>
      <c r="AD446" s="164">
        <v>536307897.74681002</v>
      </c>
      <c r="AE446" s="164">
        <v>540294192.12562597</v>
      </c>
      <c r="AF446" s="164">
        <v>544308451.19455302</v>
      </c>
      <c r="AG446" s="164">
        <v>548898032.21843505</v>
      </c>
      <c r="AH446" s="164">
        <v>552983494.44896805</v>
      </c>
      <c r="AI446" s="164">
        <v>557088643.49787295</v>
      </c>
      <c r="AJ446" s="164">
        <v>561554598.03820598</v>
      </c>
      <c r="AK446" s="164">
        <v>565700977.70020199</v>
      </c>
      <c r="AL446" s="164">
        <v>569865329.93223798</v>
      </c>
      <c r="AM446" s="164">
        <v>574607126.01513398</v>
      </c>
      <c r="AN446" s="164">
        <v>574607126.01513398</v>
      </c>
    </row>
    <row r="447" spans="1:40" x14ac:dyDescent="0.2">
      <c r="A447" s="27" t="s">
        <v>1174</v>
      </c>
      <c r="B447" s="164">
        <v>809353401.12307894</v>
      </c>
      <c r="C447" s="164">
        <v>812770237.71976697</v>
      </c>
      <c r="D447" s="164">
        <v>816201360.69028699</v>
      </c>
      <c r="E447" s="164">
        <v>819576533.65466297</v>
      </c>
      <c r="F447" s="164">
        <v>822942758.44741297</v>
      </c>
      <c r="G447" s="164">
        <v>826387499.75193095</v>
      </c>
      <c r="H447" s="164">
        <v>829774611.66250598</v>
      </c>
      <c r="I447" s="164">
        <v>833213577.21601903</v>
      </c>
      <c r="J447" s="164">
        <v>836855932.79259396</v>
      </c>
      <c r="K447" s="164">
        <v>840485275.023826</v>
      </c>
      <c r="L447" s="164">
        <v>844043605.45143998</v>
      </c>
      <c r="M447" s="164">
        <v>848864469.03993499</v>
      </c>
      <c r="N447" s="164">
        <v>848864469.03993499</v>
      </c>
      <c r="O447" s="164">
        <v>852825883.76554406</v>
      </c>
      <c r="P447" s="164">
        <v>858273983.42018795</v>
      </c>
      <c r="Q447" s="164">
        <v>863816247.24594104</v>
      </c>
      <c r="R447" s="164">
        <v>869389745.40565705</v>
      </c>
      <c r="S447" s="164">
        <v>874950084.14725304</v>
      </c>
      <c r="T447" s="164">
        <v>880587154.85485399</v>
      </c>
      <c r="U447" s="164">
        <v>886158014.82727695</v>
      </c>
      <c r="V447" s="164">
        <v>891723501.75286603</v>
      </c>
      <c r="W447" s="164">
        <v>897331262.45764995</v>
      </c>
      <c r="X447" s="164">
        <v>902858730.60806596</v>
      </c>
      <c r="Y447" s="164">
        <v>908388428.75683296</v>
      </c>
      <c r="Z447" s="164">
        <v>914295552.77527106</v>
      </c>
      <c r="AA447" s="164">
        <v>914295552.77527106</v>
      </c>
      <c r="AB447" s="164">
        <v>919062202.501297</v>
      </c>
      <c r="AC447" s="164">
        <v>923773467.65790498</v>
      </c>
      <c r="AD447" s="164">
        <v>928559935.21954095</v>
      </c>
      <c r="AE447" s="164">
        <v>933306645.43452895</v>
      </c>
      <c r="AF447" s="164">
        <v>938012563.79371297</v>
      </c>
      <c r="AG447" s="164">
        <v>942823520.00505805</v>
      </c>
      <c r="AH447" s="164">
        <v>947539064.60465705</v>
      </c>
      <c r="AI447" s="164">
        <v>952281963.17840505</v>
      </c>
      <c r="AJ447" s="164">
        <v>957081800.80461597</v>
      </c>
      <c r="AK447" s="164">
        <v>961939707.703933</v>
      </c>
      <c r="AL447" s="164">
        <v>966717933.74210095</v>
      </c>
      <c r="AM447" s="164">
        <v>971578212.45868301</v>
      </c>
      <c r="AN447" s="164">
        <v>971578212.45868301</v>
      </c>
    </row>
    <row r="448" spans="1:40" x14ac:dyDescent="0.2">
      <c r="A448" s="27" t="s">
        <v>1175</v>
      </c>
      <c r="B448" s="164">
        <v>7793145.3724297099</v>
      </c>
      <c r="C448" s="164">
        <v>7793145.3724297099</v>
      </c>
      <c r="D448" s="164">
        <v>7793145.3724297099</v>
      </c>
      <c r="E448" s="164">
        <v>7793145.3724297099</v>
      </c>
      <c r="F448" s="164">
        <v>7793145.3724297099</v>
      </c>
      <c r="G448" s="164">
        <v>7793145.3724297099</v>
      </c>
      <c r="H448" s="164">
        <v>7793145.3724297099</v>
      </c>
      <c r="I448" s="164">
        <v>7793145.3724297099</v>
      </c>
      <c r="J448" s="164">
        <v>7793145.3724297099</v>
      </c>
      <c r="K448" s="164">
        <v>7793145.3724297099</v>
      </c>
      <c r="L448" s="164">
        <v>7793145.3724297099</v>
      </c>
      <c r="M448" s="164">
        <v>7793145.3724297099</v>
      </c>
      <c r="N448" s="164">
        <v>7793145.3724297099</v>
      </c>
      <c r="O448" s="164">
        <v>7793145.3724297099</v>
      </c>
      <c r="P448" s="164">
        <v>7793145.3724297099</v>
      </c>
      <c r="Q448" s="164">
        <v>7793145.3724297099</v>
      </c>
      <c r="R448" s="164">
        <v>7793145.3724297099</v>
      </c>
      <c r="S448" s="164">
        <v>7793145.3724297099</v>
      </c>
      <c r="T448" s="164">
        <v>7793145.3724297099</v>
      </c>
      <c r="U448" s="164">
        <v>7793145.3724297099</v>
      </c>
      <c r="V448" s="164">
        <v>7793145.3724297099</v>
      </c>
      <c r="W448" s="164">
        <v>7793145.3724297099</v>
      </c>
      <c r="X448" s="164">
        <v>7793145.3724297099</v>
      </c>
      <c r="Y448" s="164">
        <v>7793145.3724297099</v>
      </c>
      <c r="Z448" s="164">
        <v>7793145.3724297099</v>
      </c>
      <c r="AA448" s="164">
        <v>7793145.3724297099</v>
      </c>
      <c r="AB448" s="164">
        <v>7793145.3724297099</v>
      </c>
      <c r="AC448" s="164">
        <v>7793145.3724297099</v>
      </c>
      <c r="AD448" s="164">
        <v>7793145.3724297099</v>
      </c>
      <c r="AE448" s="164">
        <v>7793145.3724297099</v>
      </c>
      <c r="AF448" s="164">
        <v>7793145.3724297099</v>
      </c>
      <c r="AG448" s="164">
        <v>7793145.3724297099</v>
      </c>
      <c r="AH448" s="164">
        <v>7793145.3724297099</v>
      </c>
      <c r="AI448" s="164">
        <v>7793145.3724297099</v>
      </c>
      <c r="AJ448" s="164">
        <v>7793145.3724297099</v>
      </c>
      <c r="AK448" s="164">
        <v>7793145.3724297099</v>
      </c>
      <c r="AL448" s="164">
        <v>7793145.3724297099</v>
      </c>
      <c r="AM448" s="164">
        <v>7793145.3724297099</v>
      </c>
      <c r="AN448" s="164">
        <v>7793145.3724297099</v>
      </c>
    </row>
    <row r="449" spans="1:40" x14ac:dyDescent="0.2">
      <c r="A449" s="27" t="s">
        <v>1176</v>
      </c>
      <c r="B449" s="164">
        <v>9095638264.1734791</v>
      </c>
      <c r="C449" s="164">
        <v>9169877119.7701206</v>
      </c>
      <c r="D449" s="164">
        <v>9247066257.27384</v>
      </c>
      <c r="E449" s="164">
        <v>9322890067.6468906</v>
      </c>
      <c r="F449" s="164">
        <v>9399158205.9229393</v>
      </c>
      <c r="G449" s="164">
        <v>9481466532.87323</v>
      </c>
      <c r="H449" s="164">
        <v>9558282441.4043999</v>
      </c>
      <c r="I449" s="164">
        <v>9635534183.8549194</v>
      </c>
      <c r="J449" s="164">
        <v>9722821856.5604401</v>
      </c>
      <c r="K449" s="164">
        <v>9807295978.7589302</v>
      </c>
      <c r="L449" s="164">
        <v>9891830753.4396591</v>
      </c>
      <c r="M449" s="164">
        <v>10027862152.964001</v>
      </c>
      <c r="N449" s="164">
        <v>10027862152.964001</v>
      </c>
      <c r="O449" s="164">
        <v>10127638407.6036</v>
      </c>
      <c r="P449" s="164">
        <v>10227614092.203501</v>
      </c>
      <c r="Q449" s="164">
        <v>10330063610.5912</v>
      </c>
      <c r="R449" s="164">
        <v>10430543804.959</v>
      </c>
      <c r="S449" s="164">
        <v>10531142567.156601</v>
      </c>
      <c r="T449" s="164">
        <v>10637340847.099701</v>
      </c>
      <c r="U449" s="164">
        <v>10737798138.194201</v>
      </c>
      <c r="V449" s="164">
        <v>10838266077.0721</v>
      </c>
      <c r="W449" s="164">
        <v>10941309918.3964</v>
      </c>
      <c r="X449" s="164">
        <v>11034824683.5049</v>
      </c>
      <c r="Y449" s="164">
        <v>11128085723.238199</v>
      </c>
      <c r="Z449" s="164">
        <v>11240034543.747801</v>
      </c>
      <c r="AA449" s="164">
        <v>11240034543.747801</v>
      </c>
      <c r="AB449" s="164">
        <v>11300546942.128099</v>
      </c>
      <c r="AC449" s="164">
        <v>11361195796.0453</v>
      </c>
      <c r="AD449" s="164">
        <v>11424001707.050699</v>
      </c>
      <c r="AE449" s="164">
        <v>11484964455.056</v>
      </c>
      <c r="AF449" s="164">
        <v>11546025619.1481</v>
      </c>
      <c r="AG449" s="164">
        <v>11613184734.703501</v>
      </c>
      <c r="AH449" s="164">
        <v>11674785134.7423</v>
      </c>
      <c r="AI449" s="164">
        <v>11736446206.2498</v>
      </c>
      <c r="AJ449" s="164">
        <v>11800620873.5161</v>
      </c>
      <c r="AK449" s="164">
        <v>11862339051.367399</v>
      </c>
      <c r="AL449" s="164">
        <v>11923741896.7131</v>
      </c>
      <c r="AM449" s="164">
        <v>11993011090.529699</v>
      </c>
      <c r="AN449" s="164">
        <v>11993011090.529699</v>
      </c>
    </row>
    <row r="450" spans="1:40" x14ac:dyDescent="0.2">
      <c r="A450" s="27" t="s">
        <v>1177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0</v>
      </c>
      <c r="U450" s="164">
        <v>0</v>
      </c>
      <c r="V450" s="164">
        <v>0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4">
        <v>0</v>
      </c>
      <c r="AD450" s="164">
        <v>0</v>
      </c>
      <c r="AE450" s="164">
        <v>0</v>
      </c>
      <c r="AF450" s="164">
        <v>0</v>
      </c>
      <c r="AG450" s="164">
        <v>0</v>
      </c>
      <c r="AH450" s="164">
        <v>0</v>
      </c>
      <c r="AI450" s="164">
        <v>0</v>
      </c>
      <c r="AJ450" s="164">
        <v>0</v>
      </c>
      <c r="AK450" s="164">
        <v>0</v>
      </c>
      <c r="AL450" s="164">
        <v>0</v>
      </c>
      <c r="AM450" s="164">
        <v>0</v>
      </c>
      <c r="AN450" s="164">
        <v>0</v>
      </c>
    </row>
    <row r="451" spans="1:40" x14ac:dyDescent="0.2">
      <c r="A451" s="27" t="s">
        <v>1178</v>
      </c>
      <c r="B451" s="164">
        <v>1282761461.2625799</v>
      </c>
      <c r="C451" s="164">
        <v>1289983440.1544099</v>
      </c>
      <c r="D451" s="164">
        <v>1297159857.82675</v>
      </c>
      <c r="E451" s="164">
        <v>1304230887.4223299</v>
      </c>
      <c r="F451" s="164">
        <v>1311245711.36234</v>
      </c>
      <c r="G451" s="164">
        <v>1318213266.1812201</v>
      </c>
      <c r="H451" s="164">
        <v>1325108644.9758101</v>
      </c>
      <c r="I451" s="164">
        <v>1331966726.1519599</v>
      </c>
      <c r="J451" s="164">
        <v>1338768732.52966</v>
      </c>
      <c r="K451" s="164">
        <v>1345467604.08149</v>
      </c>
      <c r="L451" s="164">
        <v>1352115154.02334</v>
      </c>
      <c r="M451" s="164">
        <v>1362628278.83006</v>
      </c>
      <c r="N451" s="164">
        <v>1362628278.83006</v>
      </c>
      <c r="O451" s="164">
        <v>1366714810.9976001</v>
      </c>
      <c r="P451" s="164">
        <v>1371157927.6015799</v>
      </c>
      <c r="Q451" s="164">
        <v>1375611708.3664999</v>
      </c>
      <c r="R451" s="164">
        <v>1380068300.5492899</v>
      </c>
      <c r="S451" s="164">
        <v>1384530784.3847799</v>
      </c>
      <c r="T451" s="164">
        <v>1389002889.46891</v>
      </c>
      <c r="U451" s="164">
        <v>1393518910.22878</v>
      </c>
      <c r="V451" s="164">
        <v>1398060567.3726299</v>
      </c>
      <c r="W451" s="164">
        <v>1402603744.34268</v>
      </c>
      <c r="X451" s="164">
        <v>1407154366.5970399</v>
      </c>
      <c r="Y451" s="164">
        <v>1411716702.1933801</v>
      </c>
      <c r="Z451" s="164">
        <v>1418538715.8479199</v>
      </c>
      <c r="AA451" s="164">
        <v>1418538715.8479199</v>
      </c>
      <c r="AB451" s="164">
        <v>1421232485.11918</v>
      </c>
      <c r="AC451" s="164">
        <v>1424120744.90765</v>
      </c>
      <c r="AD451" s="164">
        <v>1427019963.5067599</v>
      </c>
      <c r="AE451" s="164">
        <v>1429922288.8048201</v>
      </c>
      <c r="AF451" s="164">
        <v>1432830800.7209599</v>
      </c>
      <c r="AG451" s="164">
        <v>1435749228.35127</v>
      </c>
      <c r="AH451" s="164">
        <v>1438717442.4881101</v>
      </c>
      <c r="AI451" s="164">
        <v>1441710808.27457</v>
      </c>
      <c r="AJ451" s="164">
        <v>1444705208.6530099</v>
      </c>
      <c r="AK451" s="164">
        <v>1447706570.0812299</v>
      </c>
      <c r="AL451" s="164">
        <v>1450719160.11707</v>
      </c>
      <c r="AM451" s="164">
        <v>1455345613.1962199</v>
      </c>
      <c r="AN451" s="164">
        <v>1455345613.1962199</v>
      </c>
    </row>
    <row r="452" spans="1:40" x14ac:dyDescent="0.2">
      <c r="A452" s="27" t="s">
        <v>1179</v>
      </c>
      <c r="B452" s="164">
        <v>0</v>
      </c>
      <c r="C452" s="164">
        <v>0</v>
      </c>
      <c r="D452" s="164">
        <v>0</v>
      </c>
      <c r="E452" s="164">
        <v>0</v>
      </c>
      <c r="F452" s="164">
        <v>0</v>
      </c>
      <c r="G452" s="164">
        <v>0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0</v>
      </c>
      <c r="O452" s="164">
        <v>0</v>
      </c>
      <c r="P452" s="164">
        <v>0</v>
      </c>
      <c r="Q452" s="164">
        <v>0</v>
      </c>
      <c r="R452" s="164">
        <v>0</v>
      </c>
      <c r="S452" s="164">
        <v>0</v>
      </c>
      <c r="T452" s="164">
        <v>0</v>
      </c>
      <c r="U452" s="164">
        <v>0</v>
      </c>
      <c r="V452" s="164">
        <v>0</v>
      </c>
      <c r="W452" s="164">
        <v>0</v>
      </c>
      <c r="X452" s="164">
        <v>0</v>
      </c>
      <c r="Y452" s="164">
        <v>0</v>
      </c>
      <c r="Z452" s="164">
        <v>0</v>
      </c>
      <c r="AA452" s="164">
        <v>0</v>
      </c>
      <c r="AB452" s="164">
        <v>0</v>
      </c>
      <c r="AC452" s="164">
        <v>0</v>
      </c>
      <c r="AD452" s="164">
        <v>0</v>
      </c>
      <c r="AE452" s="164">
        <v>0</v>
      </c>
      <c r="AF452" s="164">
        <v>0</v>
      </c>
      <c r="AG452" s="164">
        <v>0</v>
      </c>
      <c r="AH452" s="164">
        <v>0</v>
      </c>
      <c r="AI452" s="164">
        <v>0</v>
      </c>
      <c r="AJ452" s="164">
        <v>0</v>
      </c>
      <c r="AK452" s="164">
        <v>0</v>
      </c>
      <c r="AL452" s="164">
        <v>0</v>
      </c>
      <c r="AM452" s="164">
        <v>0</v>
      </c>
      <c r="AN452" s="164">
        <v>0</v>
      </c>
    </row>
    <row r="453" spans="1:40" x14ac:dyDescent="0.2">
      <c r="A453" s="27" t="s">
        <v>1180</v>
      </c>
      <c r="B453" s="164">
        <v>24953050205.716</v>
      </c>
      <c r="C453" s="164">
        <v>25106582403.77</v>
      </c>
      <c r="D453" s="164">
        <v>25271849273.625999</v>
      </c>
      <c r="E453" s="164">
        <v>25434403204.946499</v>
      </c>
      <c r="F453" s="164">
        <v>25598305142.129398</v>
      </c>
      <c r="G453" s="164">
        <v>25771106080.500599</v>
      </c>
      <c r="H453" s="164">
        <v>25921891435.776001</v>
      </c>
      <c r="I453" s="164">
        <v>26074395040.717701</v>
      </c>
      <c r="J453" s="164">
        <v>26239545368.3223</v>
      </c>
      <c r="K453" s="164">
        <v>26399685648.875599</v>
      </c>
      <c r="L453" s="164">
        <v>26553600607.7995</v>
      </c>
      <c r="M453" s="164">
        <v>26811457603.568699</v>
      </c>
      <c r="N453" s="164">
        <v>26811457603.568699</v>
      </c>
      <c r="O453" s="164">
        <v>27001048271.7869</v>
      </c>
      <c r="P453" s="164">
        <v>27201821717.0676</v>
      </c>
      <c r="Q453" s="164">
        <v>27407619923.7104</v>
      </c>
      <c r="R453" s="164">
        <v>27593373666.633499</v>
      </c>
      <c r="S453" s="164">
        <v>27779669411.102798</v>
      </c>
      <c r="T453" s="164">
        <v>27999751586.3269</v>
      </c>
      <c r="U453" s="164">
        <v>28217449868.270699</v>
      </c>
      <c r="V453" s="164">
        <v>28438268695.706699</v>
      </c>
      <c r="W453" s="164">
        <v>28663498535.618599</v>
      </c>
      <c r="X453" s="164">
        <v>28877699171.855499</v>
      </c>
      <c r="Y453" s="164">
        <v>29093909333.647301</v>
      </c>
      <c r="Z453" s="164">
        <v>29340715563.555599</v>
      </c>
      <c r="AA453" s="164">
        <v>29340715563.555599</v>
      </c>
      <c r="AB453" s="164">
        <v>29460891333.287498</v>
      </c>
      <c r="AC453" s="164">
        <v>29597525714.9753</v>
      </c>
      <c r="AD453" s="164">
        <v>29737559804.280998</v>
      </c>
      <c r="AE453" s="164">
        <v>29873252799.588799</v>
      </c>
      <c r="AF453" s="164">
        <v>30010112505.915501</v>
      </c>
      <c r="AG453" s="164">
        <v>30178751790.487301</v>
      </c>
      <c r="AH453" s="164">
        <v>30321397813.841099</v>
      </c>
      <c r="AI453" s="164">
        <v>30458263724.024601</v>
      </c>
      <c r="AJ453" s="164">
        <v>30598133330.7612</v>
      </c>
      <c r="AK453" s="164">
        <v>30736513574.578999</v>
      </c>
      <c r="AL453" s="164">
        <v>30875046980.523602</v>
      </c>
      <c r="AM453" s="164">
        <v>31038254148.241501</v>
      </c>
      <c r="AN453" s="164">
        <v>31038254148.241501</v>
      </c>
    </row>
    <row r="454" spans="1:40" x14ac:dyDescent="0.2">
      <c r="A454" s="27" t="s">
        <v>1181</v>
      </c>
      <c r="B454" s="164">
        <v>25489414275.4478</v>
      </c>
      <c r="C454" s="164">
        <v>25649057635.104</v>
      </c>
      <c r="D454" s="164">
        <v>25820470476.668098</v>
      </c>
      <c r="E454" s="164">
        <v>25987365852.901901</v>
      </c>
      <c r="F454" s="164">
        <v>26155646096.069</v>
      </c>
      <c r="G454" s="164">
        <v>26333393041.624401</v>
      </c>
      <c r="H454" s="164">
        <v>26489137406.083099</v>
      </c>
      <c r="I454" s="164">
        <v>26646635150.686798</v>
      </c>
      <c r="J454" s="164">
        <v>26816814325.1436</v>
      </c>
      <c r="K454" s="164">
        <v>26982018116.351101</v>
      </c>
      <c r="L454" s="164">
        <v>27141033810.909599</v>
      </c>
      <c r="M454" s="164">
        <v>27404062146.6166</v>
      </c>
      <c r="N454" s="164">
        <v>27404062146.6166</v>
      </c>
      <c r="O454" s="164">
        <v>27595293801.234699</v>
      </c>
      <c r="P454" s="164">
        <v>27797708627.676899</v>
      </c>
      <c r="Q454" s="164">
        <v>28005150133.863201</v>
      </c>
      <c r="R454" s="164">
        <v>28192548830.0406</v>
      </c>
      <c r="S454" s="164">
        <v>28380493756.598</v>
      </c>
      <c r="T454" s="164">
        <v>28602263250.382099</v>
      </c>
      <c r="U454" s="164">
        <v>28821116336.130299</v>
      </c>
      <c r="V454" s="164">
        <v>29043092558.832298</v>
      </c>
      <c r="W454" s="164">
        <v>29269481723.811699</v>
      </c>
      <c r="X454" s="164">
        <v>29484843614.476799</v>
      </c>
      <c r="Y454" s="164">
        <v>29702219628.4021</v>
      </c>
      <c r="Z454" s="164">
        <v>29950229490.254299</v>
      </c>
      <c r="AA454" s="164">
        <v>29950229490.254299</v>
      </c>
      <c r="AB454" s="164">
        <v>30071577951.301399</v>
      </c>
      <c r="AC454" s="164">
        <v>30209385428.8703</v>
      </c>
      <c r="AD454" s="164">
        <v>30360030484.964901</v>
      </c>
      <c r="AE454" s="164">
        <v>30506689550.414799</v>
      </c>
      <c r="AF454" s="164">
        <v>30654873069.737598</v>
      </c>
      <c r="AG454" s="164">
        <v>30835228665.474098</v>
      </c>
      <c r="AH454" s="164">
        <v>30989907900.787899</v>
      </c>
      <c r="AI454" s="164">
        <v>31139163087.479599</v>
      </c>
      <c r="AJ454" s="164">
        <v>31291777357.070801</v>
      </c>
      <c r="AK454" s="164">
        <v>31443257649.638</v>
      </c>
      <c r="AL454" s="164">
        <v>31595249225.278801</v>
      </c>
      <c r="AM454" s="164">
        <v>31772306695.283798</v>
      </c>
      <c r="AN454" s="164">
        <v>31772306695.283798</v>
      </c>
    </row>
    <row r="455" spans="1:40" x14ac:dyDescent="0.2">
      <c r="A455" s="27" t="s">
        <v>1182</v>
      </c>
      <c r="B455" s="164">
        <v>-536364069.73180902</v>
      </c>
      <c r="C455" s="164">
        <v>-542475231.33397102</v>
      </c>
      <c r="D455" s="164">
        <v>-548621203.04213798</v>
      </c>
      <c r="E455" s="164">
        <v>-552962647.95537996</v>
      </c>
      <c r="F455" s="164">
        <v>-557340953.93957198</v>
      </c>
      <c r="G455" s="164">
        <v>-562286961.12381196</v>
      </c>
      <c r="H455" s="164">
        <v>-567245970.30712295</v>
      </c>
      <c r="I455" s="164">
        <v>-572240109.969046</v>
      </c>
      <c r="J455" s="164">
        <v>-577268956.82126999</v>
      </c>
      <c r="K455" s="164">
        <v>-582332467.47551405</v>
      </c>
      <c r="L455" s="164">
        <v>-587433203.11014295</v>
      </c>
      <c r="M455" s="164">
        <v>-592604543.04785597</v>
      </c>
      <c r="N455" s="164">
        <v>-592604543.04785597</v>
      </c>
      <c r="O455" s="164">
        <v>-594245529.447734</v>
      </c>
      <c r="P455" s="164">
        <v>-595886910.60929</v>
      </c>
      <c r="Q455" s="164">
        <v>-597530210.15283799</v>
      </c>
      <c r="R455" s="164">
        <v>-599175163.40702701</v>
      </c>
      <c r="S455" s="164">
        <v>-600824345.49512994</v>
      </c>
      <c r="T455" s="164">
        <v>-602511664.05519104</v>
      </c>
      <c r="U455" s="164">
        <v>-603666467.85958397</v>
      </c>
      <c r="V455" s="164">
        <v>-604823863.12557006</v>
      </c>
      <c r="W455" s="164">
        <v>-605983188.19307101</v>
      </c>
      <c r="X455" s="164">
        <v>-607144442.62131596</v>
      </c>
      <c r="Y455" s="164">
        <v>-608310294.75485504</v>
      </c>
      <c r="Z455" s="164">
        <v>-609513926.69875503</v>
      </c>
      <c r="AA455" s="164">
        <v>-609513926.69875503</v>
      </c>
      <c r="AB455" s="164">
        <v>-610686618.01388395</v>
      </c>
      <c r="AC455" s="164">
        <v>-611859713.895015</v>
      </c>
      <c r="AD455" s="164">
        <v>-622470680.68387306</v>
      </c>
      <c r="AE455" s="164">
        <v>-633436750.82601595</v>
      </c>
      <c r="AF455" s="164">
        <v>-644760563.822101</v>
      </c>
      <c r="AG455" s="164">
        <v>-656476874.98679304</v>
      </c>
      <c r="AH455" s="164">
        <v>-668510086.94678497</v>
      </c>
      <c r="AI455" s="164">
        <v>-680899363.45497096</v>
      </c>
      <c r="AJ455" s="164">
        <v>-693644026.30962396</v>
      </c>
      <c r="AK455" s="164">
        <v>-706744075.05895901</v>
      </c>
      <c r="AL455" s="164">
        <v>-720202244.75524902</v>
      </c>
      <c r="AM455" s="164">
        <v>-734052547.04229498</v>
      </c>
      <c r="AN455" s="164">
        <v>-734052547.04229498</v>
      </c>
    </row>
    <row r="456" spans="1:40" x14ac:dyDescent="0.2">
      <c r="A456" s="27" t="s">
        <v>1183</v>
      </c>
    </row>
    <row r="457" spans="1:40" x14ac:dyDescent="0.2">
      <c r="A457" s="27" t="s">
        <v>1184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164">
        <v>0</v>
      </c>
      <c r="AD457" s="164">
        <v>0</v>
      </c>
      <c r="AE457" s="164">
        <v>0</v>
      </c>
      <c r="AF457" s="164">
        <v>0</v>
      </c>
      <c r="AG457" s="164">
        <v>0</v>
      </c>
      <c r="AH457" s="164">
        <v>0</v>
      </c>
      <c r="AI457" s="164">
        <v>0</v>
      </c>
      <c r="AJ457" s="164">
        <v>0</v>
      </c>
      <c r="AK457" s="164">
        <v>0</v>
      </c>
      <c r="AL457" s="164">
        <v>0</v>
      </c>
      <c r="AM457" s="164">
        <v>0</v>
      </c>
      <c r="AN457" s="164">
        <v>0</v>
      </c>
    </row>
    <row r="458" spans="1:40" x14ac:dyDescent="0.2">
      <c r="A458" s="27" t="s">
        <v>1185</v>
      </c>
      <c r="B458" s="164">
        <v>0</v>
      </c>
      <c r="C458" s="164">
        <v>0</v>
      </c>
      <c r="D458" s="164">
        <v>0</v>
      </c>
      <c r="E458" s="164">
        <v>0</v>
      </c>
      <c r="F458" s="164">
        <v>0</v>
      </c>
      <c r="G458" s="164">
        <v>0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  <c r="O458" s="164">
        <v>0</v>
      </c>
      <c r="P458" s="164">
        <v>0</v>
      </c>
      <c r="Q458" s="164">
        <v>0</v>
      </c>
      <c r="R458" s="164">
        <v>0</v>
      </c>
      <c r="S458" s="164">
        <v>0</v>
      </c>
      <c r="T458" s="164">
        <v>0</v>
      </c>
      <c r="U458" s="164">
        <v>0</v>
      </c>
      <c r="V458" s="164">
        <v>0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  <c r="AB458" s="164">
        <v>0</v>
      </c>
      <c r="AC458" s="164">
        <v>0</v>
      </c>
      <c r="AD458" s="164">
        <v>0</v>
      </c>
      <c r="AE458" s="164">
        <v>0</v>
      </c>
      <c r="AF458" s="164">
        <v>0</v>
      </c>
      <c r="AG458" s="164">
        <v>0</v>
      </c>
      <c r="AH458" s="164">
        <v>0</v>
      </c>
      <c r="AI458" s="164">
        <v>0</v>
      </c>
      <c r="AJ458" s="164">
        <v>0</v>
      </c>
      <c r="AK458" s="164">
        <v>0</v>
      </c>
      <c r="AL458" s="164">
        <v>0</v>
      </c>
      <c r="AM458" s="164">
        <v>0</v>
      </c>
      <c r="AN458" s="164">
        <v>0</v>
      </c>
    </row>
    <row r="459" spans="1:40" x14ac:dyDescent="0.2">
      <c r="A459" s="27" t="s">
        <v>1186</v>
      </c>
      <c r="B459" s="164">
        <v>0</v>
      </c>
      <c r="C459" s="164">
        <v>0</v>
      </c>
      <c r="D459" s="164">
        <v>0</v>
      </c>
      <c r="E459" s="164">
        <v>0</v>
      </c>
      <c r="F459" s="164">
        <v>0</v>
      </c>
      <c r="G459" s="164">
        <v>0</v>
      </c>
      <c r="H459" s="164">
        <v>0</v>
      </c>
      <c r="I459" s="164">
        <v>0</v>
      </c>
      <c r="J459" s="164">
        <v>0</v>
      </c>
      <c r="K459" s="164">
        <v>0</v>
      </c>
      <c r="L459" s="164">
        <v>0</v>
      </c>
      <c r="M459" s="164">
        <v>0</v>
      </c>
      <c r="N459" s="164">
        <v>0</v>
      </c>
      <c r="O459" s="164">
        <v>0</v>
      </c>
      <c r="P459" s="164">
        <v>0</v>
      </c>
      <c r="Q459" s="164">
        <v>0</v>
      </c>
      <c r="R459" s="164">
        <v>0</v>
      </c>
      <c r="S459" s="164">
        <v>0</v>
      </c>
      <c r="T459" s="164">
        <v>0</v>
      </c>
      <c r="U459" s="164">
        <v>0</v>
      </c>
      <c r="V459" s="164">
        <v>0</v>
      </c>
      <c r="W459" s="164">
        <v>0</v>
      </c>
      <c r="X459" s="164">
        <v>0</v>
      </c>
      <c r="Y459" s="164">
        <v>0</v>
      </c>
      <c r="Z459" s="164">
        <v>0</v>
      </c>
      <c r="AA459" s="164">
        <v>0</v>
      </c>
      <c r="AB459" s="164">
        <v>0</v>
      </c>
      <c r="AC459" s="164">
        <v>0</v>
      </c>
      <c r="AD459" s="164">
        <v>0</v>
      </c>
      <c r="AE459" s="164">
        <v>0</v>
      </c>
      <c r="AF459" s="164">
        <v>0</v>
      </c>
      <c r="AG459" s="164">
        <v>0</v>
      </c>
      <c r="AH459" s="164">
        <v>0</v>
      </c>
      <c r="AI459" s="164">
        <v>0</v>
      </c>
      <c r="AJ459" s="164">
        <v>0</v>
      </c>
      <c r="AK459" s="164">
        <v>0</v>
      </c>
      <c r="AL459" s="164">
        <v>0</v>
      </c>
      <c r="AM459" s="164">
        <v>0</v>
      </c>
      <c r="AN459" s="164">
        <v>0</v>
      </c>
    </row>
    <row r="460" spans="1:40" x14ac:dyDescent="0.2">
      <c r="A460" s="27" t="s">
        <v>1187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4">
        <v>0</v>
      </c>
      <c r="AD460" s="164">
        <v>0</v>
      </c>
      <c r="AE460" s="164">
        <v>0</v>
      </c>
      <c r="AF460" s="164">
        <v>0</v>
      </c>
      <c r="AG460" s="164">
        <v>0</v>
      </c>
      <c r="AH460" s="164">
        <v>0</v>
      </c>
      <c r="AI460" s="164">
        <v>0</v>
      </c>
      <c r="AJ460" s="164">
        <v>0</v>
      </c>
      <c r="AK460" s="164">
        <v>0</v>
      </c>
      <c r="AL460" s="164">
        <v>0</v>
      </c>
      <c r="AM460" s="164">
        <v>0</v>
      </c>
      <c r="AN460" s="164">
        <v>0</v>
      </c>
    </row>
    <row r="461" spans="1:40" x14ac:dyDescent="0.2">
      <c r="A461" s="27" t="s">
        <v>1188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v>0</v>
      </c>
      <c r="S461" s="164">
        <v>0</v>
      </c>
      <c r="T461" s="164">
        <v>0</v>
      </c>
      <c r="U461" s="164">
        <v>0</v>
      </c>
      <c r="V461" s="164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  <c r="AC461" s="164">
        <v>0</v>
      </c>
      <c r="AD461" s="164">
        <v>0</v>
      </c>
      <c r="AE461" s="164">
        <v>0</v>
      </c>
      <c r="AF461" s="164">
        <v>0</v>
      </c>
      <c r="AG461" s="164">
        <v>0</v>
      </c>
      <c r="AH461" s="164">
        <v>0</v>
      </c>
      <c r="AI461" s="164">
        <v>0</v>
      </c>
      <c r="AJ461" s="164">
        <v>0</v>
      </c>
      <c r="AK461" s="164">
        <v>0</v>
      </c>
      <c r="AL461" s="164">
        <v>0</v>
      </c>
      <c r="AM461" s="164">
        <v>0</v>
      </c>
      <c r="AN461" s="164">
        <v>0</v>
      </c>
    </row>
    <row r="462" spans="1:40" x14ac:dyDescent="0.2">
      <c r="A462" s="27" t="s">
        <v>1189</v>
      </c>
      <c r="B462" s="164">
        <v>0</v>
      </c>
      <c r="C462" s="164">
        <v>0</v>
      </c>
      <c r="D462" s="164">
        <v>0</v>
      </c>
      <c r="E462" s="164">
        <v>0</v>
      </c>
      <c r="F462" s="164">
        <v>0</v>
      </c>
      <c r="G462" s="164">
        <v>0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64">
        <v>0</v>
      </c>
      <c r="N462" s="164">
        <v>0</v>
      </c>
      <c r="O462" s="164">
        <v>0</v>
      </c>
      <c r="P462" s="164">
        <v>0</v>
      </c>
      <c r="Q462" s="164">
        <v>0</v>
      </c>
      <c r="R462" s="164">
        <v>0</v>
      </c>
      <c r="S462" s="164">
        <v>0</v>
      </c>
      <c r="T462" s="164">
        <v>0</v>
      </c>
      <c r="U462" s="164">
        <v>0</v>
      </c>
      <c r="V462" s="164">
        <v>0</v>
      </c>
      <c r="W462" s="164">
        <v>0</v>
      </c>
      <c r="X462" s="164">
        <v>0</v>
      </c>
      <c r="Y462" s="164">
        <v>0</v>
      </c>
      <c r="Z462" s="164">
        <v>0</v>
      </c>
      <c r="AA462" s="164">
        <v>0</v>
      </c>
      <c r="AB462" s="164">
        <v>0</v>
      </c>
      <c r="AC462" s="164">
        <v>0</v>
      </c>
      <c r="AD462" s="164">
        <v>0</v>
      </c>
      <c r="AE462" s="164">
        <v>0</v>
      </c>
      <c r="AF462" s="164">
        <v>0</v>
      </c>
      <c r="AG462" s="164">
        <v>0</v>
      </c>
      <c r="AH462" s="164">
        <v>0</v>
      </c>
      <c r="AI462" s="164">
        <v>0</v>
      </c>
      <c r="AJ462" s="164">
        <v>0</v>
      </c>
      <c r="AK462" s="164">
        <v>0</v>
      </c>
      <c r="AL462" s="164">
        <v>0</v>
      </c>
      <c r="AM462" s="164">
        <v>0</v>
      </c>
      <c r="AN462" s="164">
        <v>0</v>
      </c>
    </row>
    <row r="463" spans="1:40" x14ac:dyDescent="0.2">
      <c r="A463" s="27" t="s">
        <v>1190</v>
      </c>
      <c r="B463" s="164">
        <v>0</v>
      </c>
      <c r="C463" s="164">
        <v>0</v>
      </c>
      <c r="D463" s="164">
        <v>0</v>
      </c>
      <c r="E463" s="164">
        <v>0</v>
      </c>
      <c r="F463" s="164">
        <v>0</v>
      </c>
      <c r="G463" s="164">
        <v>0</v>
      </c>
      <c r="H463" s="164">
        <v>0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v>0</v>
      </c>
      <c r="S463" s="164">
        <v>0</v>
      </c>
      <c r="T463" s="164">
        <v>0</v>
      </c>
      <c r="U463" s="164">
        <v>0</v>
      </c>
      <c r="V463" s="164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  <c r="AC463" s="164">
        <v>0</v>
      </c>
      <c r="AD463" s="164">
        <v>0</v>
      </c>
      <c r="AE463" s="164">
        <v>0</v>
      </c>
      <c r="AF463" s="164">
        <v>0</v>
      </c>
      <c r="AG463" s="164">
        <v>0</v>
      </c>
      <c r="AH463" s="164">
        <v>0</v>
      </c>
      <c r="AI463" s="164">
        <v>0</v>
      </c>
      <c r="AJ463" s="164">
        <v>0</v>
      </c>
      <c r="AK463" s="164">
        <v>0</v>
      </c>
      <c r="AL463" s="164">
        <v>0</v>
      </c>
      <c r="AM463" s="164">
        <v>0</v>
      </c>
      <c r="AN463" s="164">
        <v>0</v>
      </c>
    </row>
    <row r="464" spans="1:40" x14ac:dyDescent="0.2">
      <c r="A464" s="27" t="s">
        <v>1191</v>
      </c>
      <c r="B464" s="164">
        <v>0</v>
      </c>
      <c r="C464" s="164">
        <v>0</v>
      </c>
      <c r="D464" s="164">
        <v>0</v>
      </c>
      <c r="E464" s="164">
        <v>0</v>
      </c>
      <c r="F464" s="164">
        <v>0</v>
      </c>
      <c r="G464" s="164">
        <v>0</v>
      </c>
      <c r="H464" s="164">
        <v>0</v>
      </c>
      <c r="I464" s="164">
        <v>0</v>
      </c>
      <c r="J464" s="164">
        <v>0</v>
      </c>
      <c r="K464" s="164">
        <v>0</v>
      </c>
      <c r="L464" s="164">
        <v>0</v>
      </c>
      <c r="M464" s="164">
        <v>0</v>
      </c>
      <c r="N464" s="164">
        <v>0</v>
      </c>
      <c r="O464" s="164">
        <v>0</v>
      </c>
      <c r="P464" s="164">
        <v>0</v>
      </c>
      <c r="Q464" s="164">
        <v>0</v>
      </c>
      <c r="R464" s="164">
        <v>0</v>
      </c>
      <c r="S464" s="164">
        <v>0</v>
      </c>
      <c r="T464" s="164">
        <v>0</v>
      </c>
      <c r="U464" s="164">
        <v>0</v>
      </c>
      <c r="V464" s="164">
        <v>0</v>
      </c>
      <c r="W464" s="164">
        <v>0</v>
      </c>
      <c r="X464" s="164">
        <v>0</v>
      </c>
      <c r="Y464" s="164">
        <v>0</v>
      </c>
      <c r="Z464" s="164">
        <v>0</v>
      </c>
      <c r="AA464" s="164">
        <v>0</v>
      </c>
      <c r="AB464" s="164">
        <v>0</v>
      </c>
      <c r="AC464" s="164">
        <v>0</v>
      </c>
      <c r="AD464" s="164">
        <v>0</v>
      </c>
      <c r="AE464" s="164">
        <v>0</v>
      </c>
      <c r="AF464" s="164">
        <v>0</v>
      </c>
      <c r="AG464" s="164">
        <v>0</v>
      </c>
      <c r="AH464" s="164">
        <v>0</v>
      </c>
      <c r="AI464" s="164">
        <v>0</v>
      </c>
      <c r="AJ464" s="164">
        <v>0</v>
      </c>
      <c r="AK464" s="164">
        <v>0</v>
      </c>
      <c r="AL464" s="164">
        <v>0</v>
      </c>
      <c r="AM464" s="164">
        <v>0</v>
      </c>
      <c r="AN464" s="164">
        <v>0</v>
      </c>
    </row>
    <row r="465" spans="1:40" x14ac:dyDescent="0.2">
      <c r="A465" s="27" t="s">
        <v>1192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  <c r="O465" s="164">
        <v>0</v>
      </c>
      <c r="P465" s="164">
        <v>0</v>
      </c>
      <c r="Q465" s="164">
        <v>0</v>
      </c>
      <c r="R465" s="164">
        <v>0</v>
      </c>
      <c r="S465" s="164">
        <v>0</v>
      </c>
      <c r="T465" s="164">
        <v>0</v>
      </c>
      <c r="U465" s="164">
        <v>0</v>
      </c>
      <c r="V465" s="164">
        <v>0</v>
      </c>
      <c r="W465" s="164">
        <v>0</v>
      </c>
      <c r="X465" s="164">
        <v>0</v>
      </c>
      <c r="Y465" s="164">
        <v>0</v>
      </c>
      <c r="Z465" s="164">
        <v>0</v>
      </c>
      <c r="AA465" s="164">
        <v>0</v>
      </c>
      <c r="AB465" s="164">
        <v>0</v>
      </c>
      <c r="AC465" s="164">
        <v>0</v>
      </c>
      <c r="AD465" s="164">
        <v>0</v>
      </c>
      <c r="AE465" s="164">
        <v>0</v>
      </c>
      <c r="AF465" s="164">
        <v>0</v>
      </c>
      <c r="AG465" s="164">
        <v>0</v>
      </c>
      <c r="AH465" s="164">
        <v>0</v>
      </c>
      <c r="AI465" s="164">
        <v>0</v>
      </c>
      <c r="AJ465" s="164">
        <v>0</v>
      </c>
      <c r="AK465" s="164">
        <v>0</v>
      </c>
      <c r="AL465" s="164">
        <v>0</v>
      </c>
      <c r="AM465" s="164">
        <v>0</v>
      </c>
      <c r="AN465" s="164">
        <v>0</v>
      </c>
    </row>
    <row r="466" spans="1:40" x14ac:dyDescent="0.2">
      <c r="A466" s="27" t="s">
        <v>1193</v>
      </c>
      <c r="B466" s="164">
        <v>0</v>
      </c>
      <c r="C466" s="164">
        <v>0</v>
      </c>
      <c r="D466" s="164">
        <v>0</v>
      </c>
      <c r="E466" s="164">
        <v>0</v>
      </c>
      <c r="F466" s="164">
        <v>0</v>
      </c>
      <c r="G466" s="164">
        <v>0</v>
      </c>
      <c r="H466" s="164">
        <v>0</v>
      </c>
      <c r="I466" s="164">
        <v>0</v>
      </c>
      <c r="J466" s="164">
        <v>0</v>
      </c>
      <c r="K466" s="164">
        <v>0</v>
      </c>
      <c r="L466" s="164">
        <v>0</v>
      </c>
      <c r="M466" s="164">
        <v>0</v>
      </c>
      <c r="N466" s="164">
        <v>0</v>
      </c>
      <c r="O466" s="164">
        <v>0</v>
      </c>
      <c r="P466" s="164">
        <v>0</v>
      </c>
      <c r="Q466" s="164">
        <v>0</v>
      </c>
      <c r="R466" s="164">
        <v>0</v>
      </c>
      <c r="S466" s="164">
        <v>0</v>
      </c>
      <c r="T466" s="164">
        <v>0</v>
      </c>
      <c r="U466" s="164">
        <v>0</v>
      </c>
      <c r="V466" s="164">
        <v>0</v>
      </c>
      <c r="W466" s="164">
        <v>0</v>
      </c>
      <c r="X466" s="164">
        <v>0</v>
      </c>
      <c r="Y466" s="164">
        <v>0</v>
      </c>
      <c r="Z466" s="164">
        <v>0</v>
      </c>
      <c r="AA466" s="164">
        <v>0</v>
      </c>
      <c r="AB466" s="164">
        <v>0</v>
      </c>
      <c r="AC466" s="164">
        <v>0</v>
      </c>
      <c r="AD466" s="164">
        <v>0</v>
      </c>
      <c r="AE466" s="164">
        <v>0</v>
      </c>
      <c r="AF466" s="164">
        <v>0</v>
      </c>
      <c r="AG466" s="164">
        <v>0</v>
      </c>
      <c r="AH466" s="164">
        <v>0</v>
      </c>
      <c r="AI466" s="164">
        <v>0</v>
      </c>
      <c r="AJ466" s="164">
        <v>0</v>
      </c>
      <c r="AK466" s="164">
        <v>0</v>
      </c>
      <c r="AL466" s="164">
        <v>0</v>
      </c>
      <c r="AM466" s="164">
        <v>0</v>
      </c>
      <c r="AN466" s="164">
        <v>0</v>
      </c>
    </row>
    <row r="467" spans="1:40" x14ac:dyDescent="0.2">
      <c r="A467" s="27" t="s">
        <v>1194</v>
      </c>
    </row>
    <row r="468" spans="1:40" x14ac:dyDescent="0.2">
      <c r="A468" s="27" t="s">
        <v>1195</v>
      </c>
    </row>
    <row r="469" spans="1:40" x14ac:dyDescent="0.2">
      <c r="A469" s="27" t="s">
        <v>1196</v>
      </c>
    </row>
    <row r="470" spans="1:40" ht="10.8" thickBot="1" x14ac:dyDescent="0.25">
      <c r="A470" s="170" t="s">
        <v>1197</v>
      </c>
      <c r="B470" s="164">
        <v>0</v>
      </c>
      <c r="C470" s="164">
        <v>0</v>
      </c>
      <c r="D470" s="164">
        <v>0</v>
      </c>
      <c r="E470" s="164">
        <v>0</v>
      </c>
      <c r="F470" s="164">
        <v>0</v>
      </c>
      <c r="G470" s="164">
        <v>0</v>
      </c>
      <c r="H470" s="164">
        <v>0</v>
      </c>
      <c r="I470" s="164">
        <v>0</v>
      </c>
      <c r="J470" s="164">
        <v>0</v>
      </c>
      <c r="K470" s="164">
        <v>0</v>
      </c>
      <c r="L470" s="164">
        <v>0</v>
      </c>
      <c r="M470" s="164">
        <v>0</v>
      </c>
      <c r="N470" s="164">
        <v>0</v>
      </c>
      <c r="O470" s="164">
        <v>0</v>
      </c>
      <c r="P470" s="164">
        <v>0</v>
      </c>
      <c r="Q470" s="164">
        <v>0</v>
      </c>
      <c r="R470" s="164">
        <v>0</v>
      </c>
      <c r="S470" s="164">
        <v>0</v>
      </c>
      <c r="T470" s="164">
        <v>0</v>
      </c>
      <c r="U470" s="164">
        <v>0</v>
      </c>
      <c r="V470" s="164">
        <v>0</v>
      </c>
      <c r="W470" s="164">
        <v>0</v>
      </c>
      <c r="X470" s="164">
        <v>0</v>
      </c>
      <c r="Y470" s="164">
        <v>0</v>
      </c>
      <c r="Z470" s="164">
        <v>0</v>
      </c>
      <c r="AA470" s="164">
        <v>0</v>
      </c>
      <c r="AB470" s="164">
        <v>0</v>
      </c>
      <c r="AC470" s="164">
        <v>0</v>
      </c>
      <c r="AD470" s="164">
        <v>0</v>
      </c>
      <c r="AE470" s="164">
        <v>0</v>
      </c>
      <c r="AF470" s="164">
        <v>0</v>
      </c>
      <c r="AG470" s="164">
        <v>0</v>
      </c>
      <c r="AH470" s="164">
        <v>0</v>
      </c>
      <c r="AI470" s="164">
        <v>0</v>
      </c>
      <c r="AJ470" s="164">
        <v>0</v>
      </c>
      <c r="AK470" s="164">
        <v>0</v>
      </c>
      <c r="AL470" s="164">
        <v>0</v>
      </c>
      <c r="AM470" s="164">
        <v>0</v>
      </c>
      <c r="AN470" s="164">
        <v>0</v>
      </c>
    </row>
    <row r="471" spans="1:40" x14ac:dyDescent="0.2">
      <c r="A471" s="27" t="s">
        <v>1198</v>
      </c>
      <c r="B471" s="164">
        <v>0</v>
      </c>
      <c r="C471" s="164">
        <v>0</v>
      </c>
      <c r="D471" s="164">
        <v>0</v>
      </c>
      <c r="E471" s="164">
        <v>0</v>
      </c>
      <c r="F471" s="164">
        <v>0</v>
      </c>
      <c r="G471" s="164">
        <v>0</v>
      </c>
      <c r="H471" s="164">
        <v>0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  <c r="O471" s="164">
        <v>0</v>
      </c>
      <c r="P471" s="164">
        <v>0</v>
      </c>
      <c r="Q471" s="164">
        <v>0</v>
      </c>
      <c r="R471" s="164">
        <v>0</v>
      </c>
      <c r="S471" s="164">
        <v>0</v>
      </c>
      <c r="T471" s="164">
        <v>0</v>
      </c>
      <c r="U471" s="164">
        <v>0</v>
      </c>
      <c r="V471" s="164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  <c r="AC471" s="164">
        <v>0</v>
      </c>
      <c r="AD471" s="164">
        <v>0</v>
      </c>
      <c r="AE471" s="164">
        <v>0</v>
      </c>
      <c r="AF471" s="164">
        <v>0</v>
      </c>
      <c r="AG471" s="164">
        <v>0</v>
      </c>
      <c r="AH471" s="164">
        <v>0</v>
      </c>
      <c r="AI471" s="164">
        <v>0</v>
      </c>
      <c r="AJ471" s="164">
        <v>0</v>
      </c>
      <c r="AK471" s="164">
        <v>0</v>
      </c>
      <c r="AL471" s="164">
        <v>0</v>
      </c>
      <c r="AM471" s="164">
        <v>0</v>
      </c>
      <c r="AN471" s="164">
        <v>0</v>
      </c>
    </row>
    <row r="472" spans="1:40" x14ac:dyDescent="0.2">
      <c r="A472" s="27" t="s">
        <v>1199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  <c r="O472" s="164">
        <v>0</v>
      </c>
      <c r="P472" s="164">
        <v>0</v>
      </c>
      <c r="Q472" s="164">
        <v>0</v>
      </c>
      <c r="R472" s="164">
        <v>0</v>
      </c>
      <c r="S472" s="164">
        <v>0</v>
      </c>
      <c r="T472" s="164">
        <v>0</v>
      </c>
      <c r="U472" s="164">
        <v>0</v>
      </c>
      <c r="V472" s="164">
        <v>0</v>
      </c>
      <c r="W472" s="164">
        <v>0</v>
      </c>
      <c r="X472" s="164">
        <v>0</v>
      </c>
      <c r="Y472" s="164">
        <v>0</v>
      </c>
      <c r="Z472" s="164">
        <v>0</v>
      </c>
      <c r="AA472" s="164">
        <v>0</v>
      </c>
      <c r="AB472" s="164">
        <v>0</v>
      </c>
      <c r="AC472" s="164">
        <v>0</v>
      </c>
      <c r="AD472" s="164">
        <v>0</v>
      </c>
      <c r="AE472" s="164">
        <v>0</v>
      </c>
      <c r="AF472" s="164">
        <v>0</v>
      </c>
      <c r="AG472" s="164">
        <v>0</v>
      </c>
      <c r="AH472" s="164">
        <v>0</v>
      </c>
      <c r="AI472" s="164">
        <v>0</v>
      </c>
      <c r="AJ472" s="164">
        <v>0</v>
      </c>
      <c r="AK472" s="164">
        <v>0</v>
      </c>
      <c r="AL472" s="164">
        <v>0</v>
      </c>
      <c r="AM472" s="164">
        <v>0</v>
      </c>
      <c r="AN472" s="164">
        <v>0</v>
      </c>
    </row>
    <row r="473" spans="1:40" x14ac:dyDescent="0.2">
      <c r="A473" s="27" t="s">
        <v>1200</v>
      </c>
      <c r="B473" s="164">
        <v>0</v>
      </c>
      <c r="C473" s="164">
        <v>0</v>
      </c>
      <c r="D473" s="164">
        <v>0</v>
      </c>
      <c r="E473" s="164">
        <v>0</v>
      </c>
      <c r="F473" s="164">
        <v>0</v>
      </c>
      <c r="G473" s="164">
        <v>0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  <c r="O473" s="164">
        <v>0</v>
      </c>
      <c r="P473" s="164">
        <v>0</v>
      </c>
      <c r="Q473" s="164">
        <v>0</v>
      </c>
      <c r="R473" s="164">
        <v>0</v>
      </c>
      <c r="S473" s="164">
        <v>0</v>
      </c>
      <c r="T473" s="164">
        <v>0</v>
      </c>
      <c r="U473" s="164">
        <v>0</v>
      </c>
      <c r="V473" s="164">
        <v>0</v>
      </c>
      <c r="W473" s="164">
        <v>0</v>
      </c>
      <c r="X473" s="164">
        <v>0</v>
      </c>
      <c r="Y473" s="164">
        <v>0</v>
      </c>
      <c r="Z473" s="164">
        <v>0</v>
      </c>
      <c r="AA473" s="164">
        <v>0</v>
      </c>
      <c r="AB473" s="164">
        <v>0</v>
      </c>
      <c r="AC473" s="164">
        <v>0</v>
      </c>
      <c r="AD473" s="164">
        <v>0</v>
      </c>
      <c r="AE473" s="164">
        <v>0</v>
      </c>
      <c r="AF473" s="164">
        <v>0</v>
      </c>
      <c r="AG473" s="164">
        <v>0</v>
      </c>
      <c r="AH473" s="164">
        <v>0</v>
      </c>
      <c r="AI473" s="164">
        <v>0</v>
      </c>
      <c r="AJ473" s="164">
        <v>0</v>
      </c>
      <c r="AK473" s="164">
        <v>0</v>
      </c>
      <c r="AL473" s="164">
        <v>0</v>
      </c>
      <c r="AM473" s="164">
        <v>0</v>
      </c>
      <c r="AN473" s="164">
        <v>0</v>
      </c>
    </row>
    <row r="474" spans="1:40" x14ac:dyDescent="0.2">
      <c r="A474" s="27" t="s">
        <v>1201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  <c r="O474" s="164">
        <v>0</v>
      </c>
      <c r="P474" s="164">
        <v>0</v>
      </c>
      <c r="Q474" s="164">
        <v>0</v>
      </c>
      <c r="R474" s="164">
        <v>0</v>
      </c>
      <c r="S474" s="164">
        <v>0</v>
      </c>
      <c r="T474" s="164">
        <v>0</v>
      </c>
      <c r="U474" s="164">
        <v>0</v>
      </c>
      <c r="V474" s="164">
        <v>0</v>
      </c>
      <c r="W474" s="164">
        <v>0</v>
      </c>
      <c r="X474" s="164">
        <v>0</v>
      </c>
      <c r="Y474" s="164">
        <v>0</v>
      </c>
      <c r="Z474" s="164">
        <v>0</v>
      </c>
      <c r="AA474" s="164">
        <v>0</v>
      </c>
      <c r="AB474" s="164">
        <v>0</v>
      </c>
      <c r="AC474" s="164">
        <v>0</v>
      </c>
      <c r="AD474" s="164">
        <v>0</v>
      </c>
      <c r="AE474" s="164">
        <v>0</v>
      </c>
      <c r="AF474" s="164">
        <v>0</v>
      </c>
      <c r="AG474" s="164">
        <v>0</v>
      </c>
      <c r="AH474" s="164">
        <v>0</v>
      </c>
      <c r="AI474" s="164">
        <v>0</v>
      </c>
      <c r="AJ474" s="164">
        <v>0</v>
      </c>
      <c r="AK474" s="164">
        <v>0</v>
      </c>
      <c r="AL474" s="164">
        <v>0</v>
      </c>
      <c r="AM474" s="164">
        <v>0</v>
      </c>
      <c r="AN474" s="164">
        <v>0</v>
      </c>
    </row>
    <row r="475" spans="1:40" x14ac:dyDescent="0.2">
      <c r="A475" s="27" t="s">
        <v>1202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0</v>
      </c>
      <c r="U475" s="164">
        <v>0</v>
      </c>
      <c r="V475" s="164">
        <v>0</v>
      </c>
      <c r="W475" s="164">
        <v>0</v>
      </c>
      <c r="X475" s="164">
        <v>0</v>
      </c>
      <c r="Y475" s="164">
        <v>0</v>
      </c>
      <c r="Z475" s="164">
        <v>0</v>
      </c>
      <c r="AA475" s="164">
        <v>0</v>
      </c>
      <c r="AB475" s="164">
        <v>0</v>
      </c>
      <c r="AC475" s="164">
        <v>0</v>
      </c>
      <c r="AD475" s="164">
        <v>0</v>
      </c>
      <c r="AE475" s="164">
        <v>0</v>
      </c>
      <c r="AF475" s="164">
        <v>0</v>
      </c>
      <c r="AG475" s="164">
        <v>0</v>
      </c>
      <c r="AH475" s="164">
        <v>0</v>
      </c>
      <c r="AI475" s="164">
        <v>0</v>
      </c>
      <c r="AJ475" s="164">
        <v>0</v>
      </c>
      <c r="AK475" s="164">
        <v>0</v>
      </c>
      <c r="AL475" s="164">
        <v>0</v>
      </c>
      <c r="AM475" s="164">
        <v>0</v>
      </c>
      <c r="AN475" s="164">
        <v>0</v>
      </c>
    </row>
    <row r="476" spans="1:40" x14ac:dyDescent="0.2">
      <c r="A476" s="27" t="s">
        <v>1203</v>
      </c>
      <c r="B476" s="164">
        <v>0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0</v>
      </c>
      <c r="Q476" s="164">
        <v>0</v>
      </c>
      <c r="R476" s="164">
        <v>0</v>
      </c>
      <c r="S476" s="164">
        <v>0</v>
      </c>
      <c r="T476" s="164">
        <v>0</v>
      </c>
      <c r="U476" s="164">
        <v>0</v>
      </c>
      <c r="V476" s="164">
        <v>0</v>
      </c>
      <c r="W476" s="164">
        <v>0</v>
      </c>
      <c r="X476" s="164">
        <v>0</v>
      </c>
      <c r="Y476" s="164">
        <v>0</v>
      </c>
      <c r="Z476" s="164">
        <v>0</v>
      </c>
      <c r="AA476" s="164">
        <v>0</v>
      </c>
      <c r="AB476" s="164">
        <v>0</v>
      </c>
      <c r="AC476" s="164">
        <v>0</v>
      </c>
      <c r="AD476" s="164">
        <v>0</v>
      </c>
      <c r="AE476" s="164">
        <v>0</v>
      </c>
      <c r="AF476" s="164">
        <v>0</v>
      </c>
      <c r="AG476" s="164">
        <v>0</v>
      </c>
      <c r="AH476" s="164">
        <v>0</v>
      </c>
      <c r="AI476" s="164">
        <v>0</v>
      </c>
      <c r="AJ476" s="164">
        <v>0</v>
      </c>
      <c r="AK476" s="164">
        <v>0</v>
      </c>
      <c r="AL476" s="164">
        <v>0</v>
      </c>
      <c r="AM476" s="164">
        <v>0</v>
      </c>
      <c r="AN476" s="164">
        <v>0</v>
      </c>
    </row>
    <row r="477" spans="1:40" x14ac:dyDescent="0.2">
      <c r="A477" s="27" t="s">
        <v>1204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0</v>
      </c>
      <c r="AB477" s="164">
        <v>0</v>
      </c>
      <c r="AC477" s="164">
        <v>0</v>
      </c>
      <c r="AD477" s="164">
        <v>0</v>
      </c>
      <c r="AE477" s="164">
        <v>0</v>
      </c>
      <c r="AF477" s="164">
        <v>0</v>
      </c>
      <c r="AG477" s="164">
        <v>0</v>
      </c>
      <c r="AH477" s="164">
        <v>0</v>
      </c>
      <c r="AI477" s="164">
        <v>0</v>
      </c>
      <c r="AJ477" s="164">
        <v>0</v>
      </c>
      <c r="AK477" s="164">
        <v>0</v>
      </c>
      <c r="AL477" s="164">
        <v>0</v>
      </c>
      <c r="AM477" s="164">
        <v>0</v>
      </c>
      <c r="AN477" s="164">
        <v>0</v>
      </c>
    </row>
    <row r="478" spans="1:40" x14ac:dyDescent="0.2">
      <c r="A478" s="27" t="s">
        <v>1205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164">
        <v>0</v>
      </c>
      <c r="AD478" s="164">
        <v>0</v>
      </c>
      <c r="AE478" s="164">
        <v>0</v>
      </c>
      <c r="AF478" s="164">
        <v>0</v>
      </c>
      <c r="AG478" s="164">
        <v>0</v>
      </c>
      <c r="AH478" s="164">
        <v>0</v>
      </c>
      <c r="AI478" s="164">
        <v>0</v>
      </c>
      <c r="AJ478" s="164">
        <v>0</v>
      </c>
      <c r="AK478" s="164">
        <v>0</v>
      </c>
      <c r="AL478" s="164">
        <v>0</v>
      </c>
      <c r="AM478" s="164">
        <v>0</v>
      </c>
      <c r="AN478" s="164">
        <v>0</v>
      </c>
    </row>
    <row r="479" spans="1:40" x14ac:dyDescent="0.2">
      <c r="A479" s="27" t="s">
        <v>1206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  <c r="W479" s="164">
        <v>0</v>
      </c>
      <c r="X479" s="164">
        <v>0</v>
      </c>
      <c r="Y479" s="164">
        <v>0</v>
      </c>
      <c r="Z479" s="164">
        <v>0</v>
      </c>
      <c r="AA479" s="164">
        <v>0</v>
      </c>
      <c r="AB479" s="164">
        <v>0</v>
      </c>
      <c r="AC479" s="164">
        <v>0</v>
      </c>
      <c r="AD479" s="164">
        <v>0</v>
      </c>
      <c r="AE479" s="164">
        <v>0</v>
      </c>
      <c r="AF479" s="164">
        <v>0</v>
      </c>
      <c r="AG479" s="164">
        <v>0</v>
      </c>
      <c r="AH479" s="164">
        <v>0</v>
      </c>
      <c r="AI479" s="164">
        <v>0</v>
      </c>
      <c r="AJ479" s="164">
        <v>0</v>
      </c>
      <c r="AK479" s="164">
        <v>0</v>
      </c>
      <c r="AL479" s="164">
        <v>0</v>
      </c>
      <c r="AM479" s="164">
        <v>0</v>
      </c>
      <c r="AN479" s="164">
        <v>0</v>
      </c>
    </row>
    <row r="480" spans="1:40" x14ac:dyDescent="0.2">
      <c r="A480" s="27" t="s">
        <v>1207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  <c r="AB480" s="164">
        <v>0</v>
      </c>
      <c r="AC480" s="164">
        <v>0</v>
      </c>
      <c r="AD480" s="164">
        <v>0</v>
      </c>
      <c r="AE480" s="164">
        <v>0</v>
      </c>
      <c r="AF480" s="164">
        <v>0</v>
      </c>
      <c r="AG480" s="164">
        <v>0</v>
      </c>
      <c r="AH480" s="164">
        <v>0</v>
      </c>
      <c r="AI480" s="164">
        <v>0</v>
      </c>
      <c r="AJ480" s="164">
        <v>0</v>
      </c>
      <c r="AK480" s="164">
        <v>0</v>
      </c>
      <c r="AL480" s="164">
        <v>0</v>
      </c>
      <c r="AM480" s="164">
        <v>0</v>
      </c>
      <c r="AN480" s="164">
        <v>0</v>
      </c>
    </row>
    <row r="481" spans="1:40" x14ac:dyDescent="0.2">
      <c r="A481" s="27" t="s">
        <v>1208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  <c r="O481" s="164">
        <v>0</v>
      </c>
      <c r="P481" s="164">
        <v>0</v>
      </c>
      <c r="Q481" s="164">
        <v>0</v>
      </c>
      <c r="R481" s="164">
        <v>0</v>
      </c>
      <c r="S481" s="164">
        <v>0</v>
      </c>
      <c r="T481" s="164">
        <v>0</v>
      </c>
      <c r="U481" s="164">
        <v>0</v>
      </c>
      <c r="V481" s="164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  <c r="AC481" s="164">
        <v>0</v>
      </c>
      <c r="AD481" s="164">
        <v>0</v>
      </c>
      <c r="AE481" s="164">
        <v>0</v>
      </c>
      <c r="AF481" s="164">
        <v>0</v>
      </c>
      <c r="AG481" s="164">
        <v>0</v>
      </c>
      <c r="AH481" s="164">
        <v>0</v>
      </c>
      <c r="AI481" s="164">
        <v>0</v>
      </c>
      <c r="AJ481" s="164">
        <v>0</v>
      </c>
      <c r="AK481" s="164">
        <v>0</v>
      </c>
      <c r="AL481" s="164">
        <v>0</v>
      </c>
      <c r="AM481" s="164">
        <v>0</v>
      </c>
      <c r="AN481" s="164">
        <v>0</v>
      </c>
    </row>
    <row r="482" spans="1:40" x14ac:dyDescent="0.2">
      <c r="A482" s="27" t="s">
        <v>1209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  <c r="O482" s="164">
        <v>0</v>
      </c>
      <c r="P482" s="164">
        <v>0</v>
      </c>
      <c r="Q482" s="164">
        <v>0</v>
      </c>
      <c r="R482" s="164">
        <v>0</v>
      </c>
      <c r="S482" s="164">
        <v>0</v>
      </c>
      <c r="T482" s="164">
        <v>0</v>
      </c>
      <c r="U482" s="164">
        <v>0</v>
      </c>
      <c r="V482" s="164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  <c r="AB482" s="164">
        <v>0</v>
      </c>
      <c r="AC482" s="164">
        <v>0</v>
      </c>
      <c r="AD482" s="164">
        <v>0</v>
      </c>
      <c r="AE482" s="164">
        <v>0</v>
      </c>
      <c r="AF482" s="164">
        <v>0</v>
      </c>
      <c r="AG482" s="164">
        <v>0</v>
      </c>
      <c r="AH482" s="164">
        <v>0</v>
      </c>
      <c r="AI482" s="164">
        <v>0</v>
      </c>
      <c r="AJ482" s="164">
        <v>0</v>
      </c>
      <c r="AK482" s="164">
        <v>0</v>
      </c>
      <c r="AL482" s="164">
        <v>0</v>
      </c>
      <c r="AM482" s="164">
        <v>0</v>
      </c>
      <c r="AN482" s="164">
        <v>0</v>
      </c>
    </row>
    <row r="483" spans="1:40" x14ac:dyDescent="0.2">
      <c r="A483" s="27" t="s">
        <v>1210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0</v>
      </c>
      <c r="V483" s="164">
        <v>0</v>
      </c>
      <c r="W483" s="164">
        <v>0</v>
      </c>
      <c r="X483" s="164">
        <v>0</v>
      </c>
      <c r="Y483" s="164">
        <v>0</v>
      </c>
      <c r="Z483" s="164">
        <v>0</v>
      </c>
      <c r="AA483" s="164">
        <v>0</v>
      </c>
      <c r="AB483" s="164">
        <v>0</v>
      </c>
      <c r="AC483" s="164">
        <v>0</v>
      </c>
      <c r="AD483" s="164">
        <v>0</v>
      </c>
      <c r="AE483" s="164">
        <v>0</v>
      </c>
      <c r="AF483" s="164">
        <v>0</v>
      </c>
      <c r="AG483" s="164">
        <v>0</v>
      </c>
      <c r="AH483" s="164">
        <v>0</v>
      </c>
      <c r="AI483" s="164">
        <v>0</v>
      </c>
      <c r="AJ483" s="164">
        <v>0</v>
      </c>
      <c r="AK483" s="164">
        <v>0</v>
      </c>
      <c r="AL483" s="164">
        <v>0</v>
      </c>
      <c r="AM483" s="164">
        <v>0</v>
      </c>
      <c r="AN483" s="164">
        <v>0</v>
      </c>
    </row>
    <row r="484" spans="1:40" x14ac:dyDescent="0.2">
      <c r="A484" s="27" t="s">
        <v>1211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0</v>
      </c>
      <c r="S484" s="164">
        <v>0</v>
      </c>
      <c r="T484" s="164">
        <v>0</v>
      </c>
      <c r="U484" s="164">
        <v>0</v>
      </c>
      <c r="V484" s="164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  <c r="AC484" s="164">
        <v>0</v>
      </c>
      <c r="AD484" s="164">
        <v>0</v>
      </c>
      <c r="AE484" s="164">
        <v>0</v>
      </c>
      <c r="AF484" s="164">
        <v>0</v>
      </c>
      <c r="AG484" s="164">
        <v>0</v>
      </c>
      <c r="AH484" s="164">
        <v>0</v>
      </c>
      <c r="AI484" s="164">
        <v>0</v>
      </c>
      <c r="AJ484" s="164">
        <v>0</v>
      </c>
      <c r="AK484" s="164">
        <v>0</v>
      </c>
      <c r="AL484" s="164">
        <v>0</v>
      </c>
      <c r="AM484" s="164">
        <v>0</v>
      </c>
      <c r="AN484" s="164">
        <v>0</v>
      </c>
    </row>
    <row r="485" spans="1:40" x14ac:dyDescent="0.2">
      <c r="A485" s="27" t="s">
        <v>1212</v>
      </c>
      <c r="B485" s="164">
        <v>0</v>
      </c>
      <c r="C485" s="164">
        <v>0</v>
      </c>
      <c r="D485" s="164">
        <v>0</v>
      </c>
      <c r="E485" s="164">
        <v>0</v>
      </c>
      <c r="F485" s="164">
        <v>0</v>
      </c>
      <c r="G485" s="164">
        <v>0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4">
        <v>0</v>
      </c>
      <c r="Q485" s="164">
        <v>0</v>
      </c>
      <c r="R485" s="164">
        <v>0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0</v>
      </c>
      <c r="Z485" s="164">
        <v>0</v>
      </c>
      <c r="AA485" s="164">
        <v>0</v>
      </c>
      <c r="AB485" s="164">
        <v>0</v>
      </c>
      <c r="AC485" s="164">
        <v>0</v>
      </c>
      <c r="AD485" s="164">
        <v>0</v>
      </c>
      <c r="AE485" s="164">
        <v>0</v>
      </c>
      <c r="AF485" s="164">
        <v>0</v>
      </c>
      <c r="AG485" s="164">
        <v>0</v>
      </c>
      <c r="AH485" s="164">
        <v>0</v>
      </c>
      <c r="AI485" s="164">
        <v>0</v>
      </c>
      <c r="AJ485" s="164">
        <v>0</v>
      </c>
      <c r="AK485" s="164">
        <v>0</v>
      </c>
      <c r="AL485" s="164">
        <v>0</v>
      </c>
      <c r="AM485" s="164">
        <v>0</v>
      </c>
      <c r="AN485" s="164">
        <v>0</v>
      </c>
    </row>
    <row r="486" spans="1:40" x14ac:dyDescent="0.2">
      <c r="A486" s="27" t="s">
        <v>1213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0</v>
      </c>
      <c r="S486" s="164">
        <v>0</v>
      </c>
      <c r="T486" s="164">
        <v>0</v>
      </c>
      <c r="U486" s="164">
        <v>0</v>
      </c>
      <c r="V486" s="164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164">
        <v>0</v>
      </c>
      <c r="AD486" s="164">
        <v>0</v>
      </c>
      <c r="AE486" s="164">
        <v>0</v>
      </c>
      <c r="AF486" s="164">
        <v>0</v>
      </c>
      <c r="AG486" s="164">
        <v>0</v>
      </c>
      <c r="AH486" s="164">
        <v>0</v>
      </c>
      <c r="AI486" s="164">
        <v>0</v>
      </c>
      <c r="AJ486" s="164">
        <v>0</v>
      </c>
      <c r="AK486" s="164">
        <v>0</v>
      </c>
      <c r="AL486" s="164">
        <v>0</v>
      </c>
      <c r="AM486" s="164">
        <v>0</v>
      </c>
      <c r="AN486" s="164">
        <v>0</v>
      </c>
    </row>
    <row r="487" spans="1:40" x14ac:dyDescent="0.2">
      <c r="A487" s="27" t="s">
        <v>1214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0</v>
      </c>
      <c r="W487" s="164">
        <v>0</v>
      </c>
      <c r="X487" s="164">
        <v>0</v>
      </c>
      <c r="Y487" s="164">
        <v>0</v>
      </c>
      <c r="Z487" s="164">
        <v>0</v>
      </c>
      <c r="AA487" s="164">
        <v>0</v>
      </c>
      <c r="AB487" s="164">
        <v>0</v>
      </c>
      <c r="AC487" s="164">
        <v>0</v>
      </c>
      <c r="AD487" s="164">
        <v>0</v>
      </c>
      <c r="AE487" s="164">
        <v>0</v>
      </c>
      <c r="AF487" s="164">
        <v>0</v>
      </c>
      <c r="AG487" s="164">
        <v>0</v>
      </c>
      <c r="AH487" s="164">
        <v>0</v>
      </c>
      <c r="AI487" s="164">
        <v>0</v>
      </c>
      <c r="AJ487" s="164">
        <v>0</v>
      </c>
      <c r="AK487" s="164">
        <v>0</v>
      </c>
      <c r="AL487" s="164">
        <v>0</v>
      </c>
      <c r="AM487" s="164">
        <v>0</v>
      </c>
      <c r="AN487" s="164">
        <v>0</v>
      </c>
    </row>
    <row r="488" spans="1:40" x14ac:dyDescent="0.2">
      <c r="A488" s="27" t="s">
        <v>1215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0</v>
      </c>
      <c r="U488" s="164">
        <v>0</v>
      </c>
      <c r="V488" s="164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164">
        <v>0</v>
      </c>
      <c r="AD488" s="164">
        <v>0</v>
      </c>
      <c r="AE488" s="164">
        <v>0</v>
      </c>
      <c r="AF488" s="164">
        <v>0</v>
      </c>
      <c r="AG488" s="164">
        <v>0</v>
      </c>
      <c r="AH488" s="164">
        <v>0</v>
      </c>
      <c r="AI488" s="164">
        <v>0</v>
      </c>
      <c r="AJ488" s="164">
        <v>0</v>
      </c>
      <c r="AK488" s="164">
        <v>0</v>
      </c>
      <c r="AL488" s="164">
        <v>0</v>
      </c>
      <c r="AM488" s="164">
        <v>0</v>
      </c>
      <c r="AN488" s="164">
        <v>0</v>
      </c>
    </row>
    <row r="489" spans="1:40" x14ac:dyDescent="0.2">
      <c r="A489" s="27" t="s">
        <v>1216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0</v>
      </c>
      <c r="V489" s="164">
        <v>0</v>
      </c>
      <c r="W489" s="164">
        <v>0</v>
      </c>
      <c r="X489" s="164">
        <v>0</v>
      </c>
      <c r="Y489" s="164">
        <v>0</v>
      </c>
      <c r="Z489" s="164">
        <v>0</v>
      </c>
      <c r="AA489" s="164">
        <v>0</v>
      </c>
      <c r="AB489" s="164">
        <v>0</v>
      </c>
      <c r="AC489" s="164">
        <v>0</v>
      </c>
      <c r="AD489" s="164">
        <v>0</v>
      </c>
      <c r="AE489" s="164">
        <v>0</v>
      </c>
      <c r="AF489" s="164">
        <v>0</v>
      </c>
      <c r="AG489" s="164">
        <v>0</v>
      </c>
      <c r="AH489" s="164">
        <v>0</v>
      </c>
      <c r="AI489" s="164">
        <v>0</v>
      </c>
      <c r="AJ489" s="164">
        <v>0</v>
      </c>
      <c r="AK489" s="164">
        <v>0</v>
      </c>
      <c r="AL489" s="164">
        <v>0</v>
      </c>
      <c r="AM489" s="164">
        <v>0</v>
      </c>
      <c r="AN489" s="164">
        <v>0</v>
      </c>
    </row>
    <row r="490" spans="1:40" x14ac:dyDescent="0.2">
      <c r="A490" s="27" t="s">
        <v>1217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0</v>
      </c>
      <c r="S490" s="164">
        <v>0</v>
      </c>
      <c r="T490" s="164">
        <v>0</v>
      </c>
      <c r="U490" s="164">
        <v>0</v>
      </c>
      <c r="V490" s="164">
        <v>0</v>
      </c>
      <c r="W490" s="164">
        <v>0</v>
      </c>
      <c r="X490" s="164">
        <v>0</v>
      </c>
      <c r="Y490" s="164">
        <v>0</v>
      </c>
      <c r="Z490" s="164">
        <v>0</v>
      </c>
      <c r="AA490" s="164">
        <v>0</v>
      </c>
      <c r="AB490" s="164">
        <v>0</v>
      </c>
      <c r="AC490" s="164">
        <v>0</v>
      </c>
      <c r="AD490" s="164">
        <v>0</v>
      </c>
      <c r="AE490" s="164">
        <v>0</v>
      </c>
      <c r="AF490" s="164">
        <v>0</v>
      </c>
      <c r="AG490" s="164">
        <v>0</v>
      </c>
      <c r="AH490" s="164">
        <v>0</v>
      </c>
      <c r="AI490" s="164">
        <v>0</v>
      </c>
      <c r="AJ490" s="164">
        <v>0</v>
      </c>
      <c r="AK490" s="164">
        <v>0</v>
      </c>
      <c r="AL490" s="164">
        <v>0</v>
      </c>
      <c r="AM490" s="164">
        <v>0</v>
      </c>
      <c r="AN490" s="164">
        <v>0</v>
      </c>
    </row>
    <row r="491" spans="1:40" x14ac:dyDescent="0.2">
      <c r="A491" s="27" t="s">
        <v>1218</v>
      </c>
      <c r="B491" s="164">
        <v>0</v>
      </c>
      <c r="C491" s="164">
        <v>0</v>
      </c>
      <c r="D491" s="164">
        <v>0</v>
      </c>
      <c r="E491" s="164">
        <v>0</v>
      </c>
      <c r="F491" s="164">
        <v>0</v>
      </c>
      <c r="G491" s="164">
        <v>0</v>
      </c>
      <c r="H491" s="164">
        <v>0</v>
      </c>
      <c r="I491" s="164">
        <v>0</v>
      </c>
      <c r="J491" s="164">
        <v>0</v>
      </c>
      <c r="K491" s="164">
        <v>0</v>
      </c>
      <c r="L491" s="164">
        <v>0</v>
      </c>
      <c r="M491" s="164">
        <v>0</v>
      </c>
      <c r="N491" s="164">
        <v>0</v>
      </c>
      <c r="O491" s="164">
        <v>0</v>
      </c>
      <c r="P491" s="164">
        <v>0</v>
      </c>
      <c r="Q491" s="164">
        <v>0</v>
      </c>
      <c r="R491" s="164">
        <v>0</v>
      </c>
      <c r="S491" s="164">
        <v>0</v>
      </c>
      <c r="T491" s="164">
        <v>0</v>
      </c>
      <c r="U491" s="164">
        <v>0</v>
      </c>
      <c r="V491" s="164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  <c r="AB491" s="164">
        <v>0</v>
      </c>
      <c r="AC491" s="164">
        <v>0</v>
      </c>
      <c r="AD491" s="164">
        <v>0</v>
      </c>
      <c r="AE491" s="164">
        <v>0</v>
      </c>
      <c r="AF491" s="164">
        <v>0</v>
      </c>
      <c r="AG491" s="164">
        <v>0</v>
      </c>
      <c r="AH491" s="164">
        <v>0</v>
      </c>
      <c r="AI491" s="164">
        <v>0</v>
      </c>
      <c r="AJ491" s="164">
        <v>0</v>
      </c>
      <c r="AK491" s="164">
        <v>0</v>
      </c>
      <c r="AL491" s="164">
        <v>0</v>
      </c>
      <c r="AM491" s="164">
        <v>0</v>
      </c>
      <c r="AN491" s="164">
        <v>0</v>
      </c>
    </row>
    <row r="492" spans="1:40" x14ac:dyDescent="0.2">
      <c r="A492" s="27" t="s">
        <v>1219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  <c r="O492" s="164">
        <v>0</v>
      </c>
      <c r="P492" s="164">
        <v>0</v>
      </c>
      <c r="Q492" s="164">
        <v>0</v>
      </c>
      <c r="R492" s="164">
        <v>0</v>
      </c>
      <c r="S492" s="164">
        <v>0</v>
      </c>
      <c r="T492" s="164">
        <v>0</v>
      </c>
      <c r="U492" s="164">
        <v>0</v>
      </c>
      <c r="V492" s="164">
        <v>0</v>
      </c>
      <c r="W492" s="164">
        <v>0</v>
      </c>
      <c r="X492" s="164">
        <v>0</v>
      </c>
      <c r="Y492" s="164">
        <v>0</v>
      </c>
      <c r="Z492" s="164">
        <v>0</v>
      </c>
      <c r="AA492" s="164">
        <v>0</v>
      </c>
      <c r="AB492" s="164">
        <v>0</v>
      </c>
      <c r="AC492" s="164">
        <v>0</v>
      </c>
      <c r="AD492" s="164">
        <v>0</v>
      </c>
      <c r="AE492" s="164">
        <v>0</v>
      </c>
      <c r="AF492" s="164">
        <v>0</v>
      </c>
      <c r="AG492" s="164">
        <v>0</v>
      </c>
      <c r="AH492" s="164">
        <v>0</v>
      </c>
      <c r="AI492" s="164">
        <v>0</v>
      </c>
      <c r="AJ492" s="164">
        <v>0</v>
      </c>
      <c r="AK492" s="164">
        <v>0</v>
      </c>
      <c r="AL492" s="164">
        <v>0</v>
      </c>
      <c r="AM492" s="164">
        <v>0</v>
      </c>
      <c r="AN492" s="164">
        <v>0</v>
      </c>
    </row>
    <row r="493" spans="1:40" x14ac:dyDescent="0.2">
      <c r="A493" s="27" t="s">
        <v>1220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  <c r="O493" s="164">
        <v>0</v>
      </c>
      <c r="P493" s="164">
        <v>0</v>
      </c>
      <c r="Q493" s="164">
        <v>0</v>
      </c>
      <c r="R493" s="164">
        <v>0</v>
      </c>
      <c r="S493" s="164">
        <v>0</v>
      </c>
      <c r="T493" s="164">
        <v>0</v>
      </c>
      <c r="U493" s="164">
        <v>0</v>
      </c>
      <c r="V493" s="164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164">
        <v>0</v>
      </c>
      <c r="AD493" s="164">
        <v>0</v>
      </c>
      <c r="AE493" s="164">
        <v>0</v>
      </c>
      <c r="AF493" s="164">
        <v>0</v>
      </c>
      <c r="AG493" s="164">
        <v>0</v>
      </c>
      <c r="AH493" s="164">
        <v>0</v>
      </c>
      <c r="AI493" s="164">
        <v>0</v>
      </c>
      <c r="AJ493" s="164">
        <v>0</v>
      </c>
      <c r="AK493" s="164">
        <v>0</v>
      </c>
      <c r="AL493" s="164">
        <v>0</v>
      </c>
      <c r="AM493" s="164">
        <v>0</v>
      </c>
      <c r="AN493" s="164">
        <v>0</v>
      </c>
    </row>
    <row r="494" spans="1:40" x14ac:dyDescent="0.2">
      <c r="A494" s="27" t="s">
        <v>1221</v>
      </c>
      <c r="B494" s="164">
        <v>0</v>
      </c>
      <c r="C494" s="164">
        <v>0</v>
      </c>
      <c r="D494" s="164">
        <v>0</v>
      </c>
      <c r="E494" s="164">
        <v>0</v>
      </c>
      <c r="F494" s="164">
        <v>0</v>
      </c>
      <c r="G494" s="164">
        <v>0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64">
        <v>0</v>
      </c>
      <c r="N494" s="164">
        <v>0</v>
      </c>
      <c r="O494" s="164">
        <v>0</v>
      </c>
      <c r="P494" s="164">
        <v>0</v>
      </c>
      <c r="Q494" s="164">
        <v>0</v>
      </c>
      <c r="R494" s="164">
        <v>0</v>
      </c>
      <c r="S494" s="164">
        <v>0</v>
      </c>
      <c r="T494" s="164">
        <v>0</v>
      </c>
      <c r="U494" s="164">
        <v>0</v>
      </c>
      <c r="V494" s="164">
        <v>0</v>
      </c>
      <c r="W494" s="164">
        <v>0</v>
      </c>
      <c r="X494" s="164">
        <v>0</v>
      </c>
      <c r="Y494" s="164">
        <v>0</v>
      </c>
      <c r="Z494" s="164">
        <v>0</v>
      </c>
      <c r="AA494" s="164">
        <v>0</v>
      </c>
      <c r="AB494" s="164">
        <v>0</v>
      </c>
      <c r="AC494" s="164">
        <v>0</v>
      </c>
      <c r="AD494" s="164">
        <v>0</v>
      </c>
      <c r="AE494" s="164">
        <v>0</v>
      </c>
      <c r="AF494" s="164">
        <v>0</v>
      </c>
      <c r="AG494" s="164">
        <v>0</v>
      </c>
      <c r="AH494" s="164">
        <v>0</v>
      </c>
      <c r="AI494" s="164">
        <v>0</v>
      </c>
      <c r="AJ494" s="164">
        <v>0</v>
      </c>
      <c r="AK494" s="164">
        <v>0</v>
      </c>
      <c r="AL494" s="164">
        <v>0</v>
      </c>
      <c r="AM494" s="164">
        <v>0</v>
      </c>
      <c r="AN494" s="164">
        <v>0</v>
      </c>
    </row>
    <row r="495" spans="1:40" x14ac:dyDescent="0.2">
      <c r="A495" s="27" t="s">
        <v>1222</v>
      </c>
      <c r="B495" s="164">
        <v>0</v>
      </c>
      <c r="C495" s="164">
        <v>0</v>
      </c>
      <c r="D495" s="164">
        <v>0</v>
      </c>
      <c r="E495" s="164">
        <v>0</v>
      </c>
      <c r="F495" s="164">
        <v>0</v>
      </c>
      <c r="G495" s="164">
        <v>0</v>
      </c>
      <c r="H495" s="164">
        <v>0</v>
      </c>
      <c r="I495" s="164">
        <v>0</v>
      </c>
      <c r="J495" s="164">
        <v>0</v>
      </c>
      <c r="K495" s="164">
        <v>0</v>
      </c>
      <c r="L495" s="164">
        <v>0</v>
      </c>
      <c r="M495" s="164">
        <v>0</v>
      </c>
      <c r="N495" s="164">
        <v>0</v>
      </c>
      <c r="O495" s="164">
        <v>0</v>
      </c>
      <c r="P495" s="164">
        <v>0</v>
      </c>
      <c r="Q495" s="164">
        <v>0</v>
      </c>
      <c r="R495" s="164">
        <v>0</v>
      </c>
      <c r="S495" s="164">
        <v>0</v>
      </c>
      <c r="T495" s="164">
        <v>0</v>
      </c>
      <c r="U495" s="164">
        <v>0</v>
      </c>
      <c r="V495" s="164">
        <v>0</v>
      </c>
      <c r="W495" s="164">
        <v>0</v>
      </c>
      <c r="X495" s="164">
        <v>0</v>
      </c>
      <c r="Y495" s="164">
        <v>0</v>
      </c>
      <c r="Z495" s="164">
        <v>0</v>
      </c>
      <c r="AA495" s="164">
        <v>0</v>
      </c>
      <c r="AB495" s="164">
        <v>0</v>
      </c>
      <c r="AC495" s="164">
        <v>0</v>
      </c>
      <c r="AD495" s="164">
        <v>0</v>
      </c>
      <c r="AE495" s="164">
        <v>0</v>
      </c>
      <c r="AF495" s="164">
        <v>0</v>
      </c>
      <c r="AG495" s="164">
        <v>0</v>
      </c>
      <c r="AH495" s="164">
        <v>0</v>
      </c>
      <c r="AI495" s="164">
        <v>0</v>
      </c>
      <c r="AJ495" s="164">
        <v>0</v>
      </c>
      <c r="AK495" s="164">
        <v>0</v>
      </c>
      <c r="AL495" s="164">
        <v>0</v>
      </c>
      <c r="AM495" s="164">
        <v>0</v>
      </c>
      <c r="AN495" s="164">
        <v>0</v>
      </c>
    </row>
    <row r="496" spans="1:40" x14ac:dyDescent="0.2">
      <c r="A496" s="27" t="s">
        <v>1223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  <c r="O496" s="164">
        <v>0</v>
      </c>
      <c r="P496" s="164">
        <v>0</v>
      </c>
      <c r="Q496" s="164">
        <v>0</v>
      </c>
      <c r="R496" s="164">
        <v>0</v>
      </c>
      <c r="S496" s="164">
        <v>0</v>
      </c>
      <c r="T496" s="164">
        <v>0</v>
      </c>
      <c r="U496" s="164">
        <v>0</v>
      </c>
      <c r="V496" s="164">
        <v>0</v>
      </c>
      <c r="W496" s="164">
        <v>0</v>
      </c>
      <c r="X496" s="164">
        <v>0</v>
      </c>
      <c r="Y496" s="164">
        <v>0</v>
      </c>
      <c r="Z496" s="164">
        <v>0</v>
      </c>
      <c r="AA496" s="164">
        <v>0</v>
      </c>
      <c r="AB496" s="164">
        <v>0</v>
      </c>
      <c r="AC496" s="164">
        <v>0</v>
      </c>
      <c r="AD496" s="164">
        <v>0</v>
      </c>
      <c r="AE496" s="164">
        <v>0</v>
      </c>
      <c r="AF496" s="164">
        <v>0</v>
      </c>
      <c r="AG496" s="164">
        <v>0</v>
      </c>
      <c r="AH496" s="164">
        <v>0</v>
      </c>
      <c r="AI496" s="164">
        <v>0</v>
      </c>
      <c r="AJ496" s="164">
        <v>0</v>
      </c>
      <c r="AK496" s="164">
        <v>0</v>
      </c>
      <c r="AL496" s="164">
        <v>0</v>
      </c>
      <c r="AM496" s="164">
        <v>0</v>
      </c>
      <c r="AN496" s="164">
        <v>0</v>
      </c>
    </row>
    <row r="497" spans="1:40" x14ac:dyDescent="0.2">
      <c r="A497" s="27" t="s">
        <v>1224</v>
      </c>
      <c r="B497" s="164">
        <v>0</v>
      </c>
      <c r="C497" s="164">
        <v>0</v>
      </c>
      <c r="D497" s="164">
        <v>0</v>
      </c>
      <c r="E497" s="164">
        <v>0</v>
      </c>
      <c r="F497" s="164">
        <v>0</v>
      </c>
      <c r="G497" s="164">
        <v>0</v>
      </c>
      <c r="H497" s="164">
        <v>0</v>
      </c>
      <c r="I497" s="164">
        <v>0</v>
      </c>
      <c r="J497" s="164">
        <v>0</v>
      </c>
      <c r="K497" s="164">
        <v>0</v>
      </c>
      <c r="L497" s="164">
        <v>0</v>
      </c>
      <c r="M497" s="164">
        <v>0</v>
      </c>
      <c r="N497" s="164">
        <v>0</v>
      </c>
      <c r="O497" s="164">
        <v>0</v>
      </c>
      <c r="P497" s="164">
        <v>0</v>
      </c>
      <c r="Q497" s="164">
        <v>0</v>
      </c>
      <c r="R497" s="164">
        <v>0</v>
      </c>
      <c r="S497" s="164">
        <v>0</v>
      </c>
      <c r="T497" s="164">
        <v>0</v>
      </c>
      <c r="U497" s="164">
        <v>0</v>
      </c>
      <c r="V497" s="164">
        <v>0</v>
      </c>
      <c r="W497" s="164">
        <v>0</v>
      </c>
      <c r="X497" s="164">
        <v>0</v>
      </c>
      <c r="Y497" s="164">
        <v>0</v>
      </c>
      <c r="Z497" s="164">
        <v>0</v>
      </c>
      <c r="AA497" s="164">
        <v>0</v>
      </c>
      <c r="AB497" s="164">
        <v>0</v>
      </c>
      <c r="AC497" s="164">
        <v>0</v>
      </c>
      <c r="AD497" s="164">
        <v>0</v>
      </c>
      <c r="AE497" s="164">
        <v>0</v>
      </c>
      <c r="AF497" s="164">
        <v>0</v>
      </c>
      <c r="AG497" s="164">
        <v>0</v>
      </c>
      <c r="AH497" s="164">
        <v>0</v>
      </c>
      <c r="AI497" s="164">
        <v>0</v>
      </c>
      <c r="AJ497" s="164">
        <v>0</v>
      </c>
      <c r="AK497" s="164">
        <v>0</v>
      </c>
      <c r="AL497" s="164">
        <v>0</v>
      </c>
      <c r="AM497" s="164">
        <v>0</v>
      </c>
      <c r="AN497" s="164">
        <v>0</v>
      </c>
    </row>
    <row r="498" spans="1:40" x14ac:dyDescent="0.2">
      <c r="A498" s="27" t="s">
        <v>1225</v>
      </c>
      <c r="B498" s="164">
        <v>0</v>
      </c>
      <c r="C498" s="164">
        <v>0</v>
      </c>
      <c r="D498" s="164">
        <v>0</v>
      </c>
      <c r="E498" s="164">
        <v>0</v>
      </c>
      <c r="F498" s="164">
        <v>0</v>
      </c>
      <c r="G498" s="164">
        <v>0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64">
        <v>0</v>
      </c>
      <c r="N498" s="164">
        <v>0</v>
      </c>
      <c r="O498" s="164">
        <v>0</v>
      </c>
      <c r="P498" s="164">
        <v>0</v>
      </c>
      <c r="Q498" s="164">
        <v>0</v>
      </c>
      <c r="R498" s="164">
        <v>0</v>
      </c>
      <c r="S498" s="164">
        <v>0</v>
      </c>
      <c r="T498" s="164">
        <v>0</v>
      </c>
      <c r="U498" s="164">
        <v>0</v>
      </c>
      <c r="V498" s="164">
        <v>0</v>
      </c>
      <c r="W498" s="164">
        <v>0</v>
      </c>
      <c r="X498" s="164">
        <v>0</v>
      </c>
      <c r="Y498" s="164">
        <v>0</v>
      </c>
      <c r="Z498" s="164">
        <v>0</v>
      </c>
      <c r="AA498" s="164">
        <v>0</v>
      </c>
      <c r="AB498" s="164">
        <v>0</v>
      </c>
      <c r="AC498" s="164">
        <v>0</v>
      </c>
      <c r="AD498" s="164">
        <v>0</v>
      </c>
      <c r="AE498" s="164">
        <v>0</v>
      </c>
      <c r="AF498" s="164">
        <v>0</v>
      </c>
      <c r="AG498" s="164">
        <v>0</v>
      </c>
      <c r="AH498" s="164">
        <v>0</v>
      </c>
      <c r="AI498" s="164">
        <v>0</v>
      </c>
      <c r="AJ498" s="164">
        <v>0</v>
      </c>
      <c r="AK498" s="164">
        <v>0</v>
      </c>
      <c r="AL498" s="164">
        <v>0</v>
      </c>
      <c r="AM498" s="164">
        <v>0</v>
      </c>
      <c r="AN498" s="164">
        <v>0</v>
      </c>
    </row>
    <row r="499" spans="1:40" x14ac:dyDescent="0.2">
      <c r="A499" s="27" t="s">
        <v>1226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  <c r="O499" s="164">
        <v>0</v>
      </c>
      <c r="P499" s="164">
        <v>0</v>
      </c>
      <c r="Q499" s="164">
        <v>0</v>
      </c>
      <c r="R499" s="164">
        <v>0</v>
      </c>
      <c r="S499" s="164">
        <v>0</v>
      </c>
      <c r="T499" s="164">
        <v>0</v>
      </c>
      <c r="U499" s="164">
        <v>0</v>
      </c>
      <c r="V499" s="164">
        <v>0</v>
      </c>
      <c r="W499" s="164">
        <v>0</v>
      </c>
      <c r="X499" s="164">
        <v>0</v>
      </c>
      <c r="Y499" s="164">
        <v>0</v>
      </c>
      <c r="Z499" s="164">
        <v>0</v>
      </c>
      <c r="AA499" s="164">
        <v>0</v>
      </c>
      <c r="AB499" s="164">
        <v>0</v>
      </c>
      <c r="AC499" s="164">
        <v>0</v>
      </c>
      <c r="AD499" s="164">
        <v>0</v>
      </c>
      <c r="AE499" s="164">
        <v>0</v>
      </c>
      <c r="AF499" s="164">
        <v>0</v>
      </c>
      <c r="AG499" s="164">
        <v>0</v>
      </c>
      <c r="AH499" s="164">
        <v>0</v>
      </c>
      <c r="AI499" s="164">
        <v>0</v>
      </c>
      <c r="AJ499" s="164">
        <v>0</v>
      </c>
      <c r="AK499" s="164">
        <v>0</v>
      </c>
      <c r="AL499" s="164">
        <v>0</v>
      </c>
      <c r="AM499" s="164">
        <v>0</v>
      </c>
      <c r="AN499" s="164">
        <v>0</v>
      </c>
    </row>
    <row r="500" spans="1:40" x14ac:dyDescent="0.2">
      <c r="A500" s="27" t="s">
        <v>1227</v>
      </c>
      <c r="B500" s="164">
        <v>0</v>
      </c>
      <c r="C500" s="164">
        <v>0</v>
      </c>
      <c r="D500" s="164">
        <v>0</v>
      </c>
      <c r="E500" s="164">
        <v>0</v>
      </c>
      <c r="F500" s="164">
        <v>0</v>
      </c>
      <c r="G500" s="164">
        <v>0</v>
      </c>
      <c r="H500" s="164">
        <v>0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  <c r="O500" s="164">
        <v>0</v>
      </c>
      <c r="P500" s="164">
        <v>0</v>
      </c>
      <c r="Q500" s="164">
        <v>0</v>
      </c>
      <c r="R500" s="164">
        <v>0</v>
      </c>
      <c r="S500" s="164">
        <v>0</v>
      </c>
      <c r="T500" s="164">
        <v>0</v>
      </c>
      <c r="U500" s="164">
        <v>0</v>
      </c>
      <c r="V500" s="164">
        <v>0</v>
      </c>
      <c r="W500" s="164">
        <v>0</v>
      </c>
      <c r="X500" s="164">
        <v>0</v>
      </c>
      <c r="Y500" s="164">
        <v>0</v>
      </c>
      <c r="Z500" s="164">
        <v>0</v>
      </c>
      <c r="AA500" s="164">
        <v>0</v>
      </c>
      <c r="AB500" s="164">
        <v>0</v>
      </c>
      <c r="AC500" s="164">
        <v>0</v>
      </c>
      <c r="AD500" s="164">
        <v>0</v>
      </c>
      <c r="AE500" s="164">
        <v>0</v>
      </c>
      <c r="AF500" s="164">
        <v>0</v>
      </c>
      <c r="AG500" s="164">
        <v>0</v>
      </c>
      <c r="AH500" s="164">
        <v>0</v>
      </c>
      <c r="AI500" s="164">
        <v>0</v>
      </c>
      <c r="AJ500" s="164">
        <v>0</v>
      </c>
      <c r="AK500" s="164">
        <v>0</v>
      </c>
      <c r="AL500" s="164">
        <v>0</v>
      </c>
      <c r="AM500" s="164">
        <v>0</v>
      </c>
      <c r="AN500" s="164">
        <v>0</v>
      </c>
    </row>
    <row r="501" spans="1:40" x14ac:dyDescent="0.2">
      <c r="A501" s="27" t="s">
        <v>1228</v>
      </c>
      <c r="B501" s="164">
        <v>0</v>
      </c>
      <c r="C501" s="164">
        <v>0</v>
      </c>
      <c r="D501" s="164">
        <v>0</v>
      </c>
      <c r="E501" s="164">
        <v>0</v>
      </c>
      <c r="F501" s="164">
        <v>0</v>
      </c>
      <c r="G501" s="164">
        <v>0</v>
      </c>
      <c r="H501" s="164">
        <v>0</v>
      </c>
      <c r="I501" s="164">
        <v>0</v>
      </c>
      <c r="J501" s="164">
        <v>0</v>
      </c>
      <c r="K501" s="164">
        <v>0</v>
      </c>
      <c r="L501" s="164">
        <v>0</v>
      </c>
      <c r="M501" s="164">
        <v>0</v>
      </c>
      <c r="N501" s="164">
        <v>0</v>
      </c>
      <c r="O501" s="164">
        <v>0</v>
      </c>
      <c r="P501" s="164">
        <v>0</v>
      </c>
      <c r="Q501" s="164">
        <v>0</v>
      </c>
      <c r="R501" s="164">
        <v>0</v>
      </c>
      <c r="S501" s="164">
        <v>0</v>
      </c>
      <c r="T501" s="164">
        <v>0</v>
      </c>
      <c r="U501" s="164">
        <v>0</v>
      </c>
      <c r="V501" s="164">
        <v>0</v>
      </c>
      <c r="W501" s="164">
        <v>0</v>
      </c>
      <c r="X501" s="164">
        <v>0</v>
      </c>
      <c r="Y501" s="164">
        <v>0</v>
      </c>
      <c r="Z501" s="164">
        <v>0</v>
      </c>
      <c r="AA501" s="164">
        <v>0</v>
      </c>
      <c r="AB501" s="164">
        <v>0</v>
      </c>
      <c r="AC501" s="164">
        <v>0</v>
      </c>
      <c r="AD501" s="164">
        <v>0</v>
      </c>
      <c r="AE501" s="164">
        <v>0</v>
      </c>
      <c r="AF501" s="164">
        <v>0</v>
      </c>
      <c r="AG501" s="164">
        <v>0</v>
      </c>
      <c r="AH501" s="164">
        <v>0</v>
      </c>
      <c r="AI501" s="164">
        <v>0</v>
      </c>
      <c r="AJ501" s="164">
        <v>0</v>
      </c>
      <c r="AK501" s="164">
        <v>0</v>
      </c>
      <c r="AL501" s="164">
        <v>0</v>
      </c>
      <c r="AM501" s="164">
        <v>0</v>
      </c>
      <c r="AN501" s="164">
        <v>0</v>
      </c>
    </row>
    <row r="502" spans="1:40" x14ac:dyDescent="0.2">
      <c r="A502" s="27" t="s">
        <v>1229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0</v>
      </c>
      <c r="AB502" s="164">
        <v>0</v>
      </c>
      <c r="AC502" s="164">
        <v>0</v>
      </c>
      <c r="AD502" s="164">
        <v>0</v>
      </c>
      <c r="AE502" s="164">
        <v>0</v>
      </c>
      <c r="AF502" s="164">
        <v>0</v>
      </c>
      <c r="AG502" s="164">
        <v>0</v>
      </c>
      <c r="AH502" s="164">
        <v>0</v>
      </c>
      <c r="AI502" s="164">
        <v>0</v>
      </c>
      <c r="AJ502" s="164">
        <v>0</v>
      </c>
      <c r="AK502" s="164">
        <v>0</v>
      </c>
      <c r="AL502" s="164">
        <v>0</v>
      </c>
      <c r="AM502" s="164">
        <v>0</v>
      </c>
      <c r="AN502" s="164">
        <v>0</v>
      </c>
    </row>
    <row r="503" spans="1:40" x14ac:dyDescent="0.2">
      <c r="A503" s="27" t="s">
        <v>1230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F1C2C-5998-4806-81B9-BC491FC92A60}">
  <dimension ref="A1:AN460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64.6640625" style="27" bestFit="1" customWidth="1"/>
    <col min="2" max="13" width="10.6640625" style="164" hidden="1" customWidth="1" outlineLevel="1"/>
    <col min="14" max="14" width="11.33203125" style="164" bestFit="1" customWidth="1" collapsed="1"/>
    <col min="15" max="26" width="10.6640625" style="164" hidden="1" customWidth="1" outlineLevel="1"/>
    <col min="27" max="27" width="11.33203125" style="164" bestFit="1" customWidth="1" collapsed="1"/>
    <col min="28" max="39" width="10.6640625" style="164" hidden="1" customWidth="1" outlineLevel="1"/>
    <col min="40" max="40" width="11.3320312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732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1278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1279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-196420587.58649799</v>
      </c>
      <c r="C23" s="164">
        <v>-195283800.659897</v>
      </c>
      <c r="D23" s="164">
        <v>-194113066.63987699</v>
      </c>
      <c r="E23" s="164">
        <v>-192917846.01510999</v>
      </c>
      <c r="F23" s="164">
        <v>-191696125.092859</v>
      </c>
      <c r="G23" s="164">
        <v>-190416924.00170201</v>
      </c>
      <c r="H23" s="164">
        <v>-189146881.33534199</v>
      </c>
      <c r="I23" s="164">
        <v>-187851335.002323</v>
      </c>
      <c r="J23" s="164">
        <v>-186409565.43171999</v>
      </c>
      <c r="K23" s="164">
        <v>-184940232.92499799</v>
      </c>
      <c r="L23" s="164">
        <v>-183444175.038082</v>
      </c>
      <c r="M23" s="164">
        <v>-181034039.83415601</v>
      </c>
      <c r="N23" s="164">
        <v>-181034039.83415601</v>
      </c>
      <c r="O23" s="164">
        <v>-179191771.59284601</v>
      </c>
      <c r="P23" s="164">
        <v>-177715440.43092999</v>
      </c>
      <c r="Q23" s="164">
        <v>-176218447.40480199</v>
      </c>
      <c r="R23" s="164">
        <v>-174707779.078686</v>
      </c>
      <c r="S23" s="164">
        <v>-173182630.261738</v>
      </c>
      <c r="T23" s="164">
        <v>-171607728.48466</v>
      </c>
      <c r="U23" s="164">
        <v>-170052574.81981799</v>
      </c>
      <c r="V23" s="164">
        <v>-168486057.80936399</v>
      </c>
      <c r="W23" s="164">
        <v>-166905975.067853</v>
      </c>
      <c r="X23" s="164">
        <v>-165431720.03600499</v>
      </c>
      <c r="Y23" s="164">
        <v>-163946527.11809599</v>
      </c>
      <c r="Z23" s="164">
        <v>-162237313.87683699</v>
      </c>
      <c r="AA23" s="164">
        <v>-162237313.87683699</v>
      </c>
      <c r="AB23" s="164">
        <v>-161396856.56122199</v>
      </c>
      <c r="AC23" s="164">
        <v>-160544056.09563801</v>
      </c>
      <c r="AD23" s="164">
        <v>-159664714.67547101</v>
      </c>
      <c r="AE23" s="164">
        <v>-158767474.34615201</v>
      </c>
      <c r="AF23" s="164">
        <v>-157850801.88405401</v>
      </c>
      <c r="AG23" s="164">
        <v>-156874409.02321601</v>
      </c>
      <c r="AH23" s="164">
        <v>-155917402.343968</v>
      </c>
      <c r="AI23" s="164">
        <v>-154945749.04244399</v>
      </c>
      <c r="AJ23" s="164">
        <v>-153956754.81243199</v>
      </c>
      <c r="AK23" s="164">
        <v>-152954402.04704401</v>
      </c>
      <c r="AL23" s="164">
        <v>-151939654.744807</v>
      </c>
      <c r="AM23" s="164">
        <v>-150865300.95977101</v>
      </c>
      <c r="AN23" s="164">
        <v>-150865300.95977101</v>
      </c>
    </row>
    <row r="24" spans="1:40" x14ac:dyDescent="0.2">
      <c r="A24" s="30" t="s">
        <v>752</v>
      </c>
    </row>
    <row r="25" spans="1:40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x14ac:dyDescent="0.2">
      <c r="A26" s="27" t="s">
        <v>754</v>
      </c>
      <c r="B26" s="164">
        <v>14416408.220000001</v>
      </c>
      <c r="C26" s="164">
        <v>14416408.220000001</v>
      </c>
      <c r="D26" s="164">
        <v>14416408.220000001</v>
      </c>
      <c r="E26" s="164">
        <v>14416408.220000001</v>
      </c>
      <c r="F26" s="164">
        <v>14416408.220000001</v>
      </c>
      <c r="G26" s="164">
        <v>14416408.220000001</v>
      </c>
      <c r="H26" s="164">
        <v>14416408.220000001</v>
      </c>
      <c r="I26" s="164">
        <v>14416408.220000001</v>
      </c>
      <c r="J26" s="164">
        <v>14416408.220000001</v>
      </c>
      <c r="K26" s="164">
        <v>14416408.220000001</v>
      </c>
      <c r="L26" s="164">
        <v>14416408.220000001</v>
      </c>
      <c r="M26" s="164">
        <v>14416408.220000001</v>
      </c>
      <c r="N26" s="164">
        <v>14416408.220000001</v>
      </c>
      <c r="O26" s="164">
        <v>14416408.220000001</v>
      </c>
      <c r="P26" s="164">
        <v>14416408.220000001</v>
      </c>
      <c r="Q26" s="164">
        <v>14416408.220000001</v>
      </c>
      <c r="R26" s="164">
        <v>14416408.220000001</v>
      </c>
      <c r="S26" s="164">
        <v>14416408.220000001</v>
      </c>
      <c r="T26" s="164">
        <v>14416408.220000001</v>
      </c>
      <c r="U26" s="164">
        <v>14416408.220000001</v>
      </c>
      <c r="V26" s="164">
        <v>14416408.220000001</v>
      </c>
      <c r="W26" s="164">
        <v>14416408.220000001</v>
      </c>
      <c r="X26" s="164">
        <v>14416408.220000001</v>
      </c>
      <c r="Y26" s="164">
        <v>14416408.220000001</v>
      </c>
      <c r="Z26" s="164">
        <v>14416408.220000001</v>
      </c>
      <c r="AA26" s="164">
        <v>14416408.220000001</v>
      </c>
      <c r="AB26" s="164">
        <v>14416408.220000001</v>
      </c>
      <c r="AC26" s="164">
        <v>14416408.220000001</v>
      </c>
      <c r="AD26" s="164">
        <v>14416408.220000001</v>
      </c>
      <c r="AE26" s="164">
        <v>14416408.220000001</v>
      </c>
      <c r="AF26" s="164">
        <v>14416408.220000001</v>
      </c>
      <c r="AG26" s="164">
        <v>14416408.220000001</v>
      </c>
      <c r="AH26" s="164">
        <v>14416408.220000001</v>
      </c>
      <c r="AI26" s="164">
        <v>14416408.220000001</v>
      </c>
      <c r="AJ26" s="164">
        <v>14416408.220000001</v>
      </c>
      <c r="AK26" s="164">
        <v>14416408.220000001</v>
      </c>
      <c r="AL26" s="164">
        <v>14416408.220000001</v>
      </c>
      <c r="AM26" s="164">
        <v>14416408.220000001</v>
      </c>
      <c r="AN26" s="164">
        <v>14416408.220000001</v>
      </c>
    </row>
    <row r="27" spans="1:40" x14ac:dyDescent="0.2">
      <c r="A27" s="27" t="s">
        <v>755</v>
      </c>
      <c r="B27" s="164">
        <v>2181143.1</v>
      </c>
      <c r="C27" s="164">
        <v>2181143.1</v>
      </c>
      <c r="D27" s="164">
        <v>2181143.1</v>
      </c>
      <c r="E27" s="164">
        <v>2181143.1</v>
      </c>
      <c r="F27" s="164">
        <v>2181143.1</v>
      </c>
      <c r="G27" s="164">
        <v>2181143.1</v>
      </c>
      <c r="H27" s="164">
        <v>2181143.1</v>
      </c>
      <c r="I27" s="164">
        <v>2181143.1</v>
      </c>
      <c r="J27" s="164">
        <v>2181143.1</v>
      </c>
      <c r="K27" s="164">
        <v>2181143.1</v>
      </c>
      <c r="L27" s="164">
        <v>2181143.1</v>
      </c>
      <c r="M27" s="164">
        <v>2181143.1</v>
      </c>
      <c r="N27" s="164">
        <v>2181143.1</v>
      </c>
      <c r="O27" s="164">
        <v>2181143.1</v>
      </c>
      <c r="P27" s="164">
        <v>2181143.1</v>
      </c>
      <c r="Q27" s="164">
        <v>2181143.1</v>
      </c>
      <c r="R27" s="164">
        <v>2181143.1</v>
      </c>
      <c r="S27" s="164">
        <v>2181143.1</v>
      </c>
      <c r="T27" s="164">
        <v>2181143.1</v>
      </c>
      <c r="U27" s="164">
        <v>2181143.1</v>
      </c>
      <c r="V27" s="164">
        <v>2181143.1</v>
      </c>
      <c r="W27" s="164">
        <v>2181143.1</v>
      </c>
      <c r="X27" s="164">
        <v>2181143.1</v>
      </c>
      <c r="Y27" s="164">
        <v>2181143.1</v>
      </c>
      <c r="Z27" s="164">
        <v>2181143.1</v>
      </c>
      <c r="AA27" s="164">
        <v>2181143.1</v>
      </c>
      <c r="AB27" s="164">
        <v>2181143.1</v>
      </c>
      <c r="AC27" s="164">
        <v>2181143.1</v>
      </c>
      <c r="AD27" s="164">
        <v>2181143.1</v>
      </c>
      <c r="AE27" s="164">
        <v>2181143.1</v>
      </c>
      <c r="AF27" s="164">
        <v>2181143.1</v>
      </c>
      <c r="AG27" s="164">
        <v>2181143.1</v>
      </c>
      <c r="AH27" s="164">
        <v>2181143.1</v>
      </c>
      <c r="AI27" s="164">
        <v>2181143.1</v>
      </c>
      <c r="AJ27" s="164">
        <v>2181143.1</v>
      </c>
      <c r="AK27" s="164">
        <v>2181143.1</v>
      </c>
      <c r="AL27" s="164">
        <v>2181143.1</v>
      </c>
      <c r="AM27" s="164">
        <v>2181143.1</v>
      </c>
      <c r="AN27" s="164">
        <v>2181143.1</v>
      </c>
    </row>
    <row r="28" spans="1:40" x14ac:dyDescent="0.2">
      <c r="A28" s="27" t="s">
        <v>756</v>
      </c>
      <c r="B28" s="164">
        <v>2670180.98</v>
      </c>
      <c r="C28" s="164">
        <v>2670180.98</v>
      </c>
      <c r="D28" s="164">
        <v>2670180.98</v>
      </c>
      <c r="E28" s="164">
        <v>2670180.98</v>
      </c>
      <c r="F28" s="164">
        <v>2670180.98</v>
      </c>
      <c r="G28" s="164">
        <v>2670180.98</v>
      </c>
      <c r="H28" s="164">
        <v>2670180.98</v>
      </c>
      <c r="I28" s="164">
        <v>2670180.98</v>
      </c>
      <c r="J28" s="164">
        <v>2670180.98</v>
      </c>
      <c r="K28" s="164">
        <v>2670180.98</v>
      </c>
      <c r="L28" s="164">
        <v>2670180.98</v>
      </c>
      <c r="M28" s="164">
        <v>2670180.98</v>
      </c>
      <c r="N28" s="164">
        <v>2670180.98</v>
      </c>
      <c r="O28" s="164">
        <v>2670180.98</v>
      </c>
      <c r="P28" s="164">
        <v>2670180.98</v>
      </c>
      <c r="Q28" s="164">
        <v>2670180.98</v>
      </c>
      <c r="R28" s="164">
        <v>2670180.98</v>
      </c>
      <c r="S28" s="164">
        <v>2670180.98</v>
      </c>
      <c r="T28" s="164">
        <v>2670180.98</v>
      </c>
      <c r="U28" s="164">
        <v>2670180.98</v>
      </c>
      <c r="V28" s="164">
        <v>2670180.98</v>
      </c>
      <c r="W28" s="164">
        <v>2670180.98</v>
      </c>
      <c r="X28" s="164">
        <v>2670180.98</v>
      </c>
      <c r="Y28" s="164">
        <v>2670180.98</v>
      </c>
      <c r="Z28" s="164">
        <v>2670180.98</v>
      </c>
      <c r="AA28" s="164">
        <v>2670180.98</v>
      </c>
      <c r="AB28" s="164">
        <v>2670180.98</v>
      </c>
      <c r="AC28" s="164">
        <v>2670180.98</v>
      </c>
      <c r="AD28" s="164">
        <v>2670180.98</v>
      </c>
      <c r="AE28" s="164">
        <v>2670180.98</v>
      </c>
      <c r="AF28" s="164">
        <v>2670180.98</v>
      </c>
      <c r="AG28" s="164">
        <v>2670180.98</v>
      </c>
      <c r="AH28" s="164">
        <v>2670180.98</v>
      </c>
      <c r="AI28" s="164">
        <v>2670180.98</v>
      </c>
      <c r="AJ28" s="164">
        <v>2670180.98</v>
      </c>
      <c r="AK28" s="164">
        <v>2670180.98</v>
      </c>
      <c r="AL28" s="164">
        <v>2670180.98</v>
      </c>
      <c r="AM28" s="164">
        <v>2670180.98</v>
      </c>
      <c r="AN28" s="164">
        <v>2670180.98</v>
      </c>
    </row>
    <row r="29" spans="1:40" x14ac:dyDescent="0.2">
      <c r="A29" s="27" t="s">
        <v>757</v>
      </c>
      <c r="B29" s="164">
        <v>1967596.0699999901</v>
      </c>
      <c r="C29" s="164">
        <v>1967596.0699999901</v>
      </c>
      <c r="D29" s="164">
        <v>1967596.0699999901</v>
      </c>
      <c r="E29" s="164">
        <v>1967596.0699999901</v>
      </c>
      <c r="F29" s="164">
        <v>1967596.0699999901</v>
      </c>
      <c r="G29" s="164">
        <v>1967596.0699999901</v>
      </c>
      <c r="H29" s="164">
        <v>1967596.0699999901</v>
      </c>
      <c r="I29" s="164">
        <v>1967596.0699999901</v>
      </c>
      <c r="J29" s="164">
        <v>1967596.0699999901</v>
      </c>
      <c r="K29" s="164">
        <v>1967596.0699999901</v>
      </c>
      <c r="L29" s="164">
        <v>1967596.0699999901</v>
      </c>
      <c r="M29" s="164">
        <v>1967596.0699999901</v>
      </c>
      <c r="N29" s="164">
        <v>1967596.0699999901</v>
      </c>
      <c r="O29" s="164">
        <v>1967596.0699999901</v>
      </c>
      <c r="P29" s="164">
        <v>1967596.0699999901</v>
      </c>
      <c r="Q29" s="164">
        <v>1967596.0699999901</v>
      </c>
      <c r="R29" s="164">
        <v>1967596.0699999901</v>
      </c>
      <c r="S29" s="164">
        <v>1967596.0699999901</v>
      </c>
      <c r="T29" s="164">
        <v>1967596.0699999901</v>
      </c>
      <c r="U29" s="164">
        <v>1967596.0699999901</v>
      </c>
      <c r="V29" s="164">
        <v>1967596.0699999901</v>
      </c>
      <c r="W29" s="164">
        <v>1967596.0699999901</v>
      </c>
      <c r="X29" s="164">
        <v>1967596.0699999901</v>
      </c>
      <c r="Y29" s="164">
        <v>1967596.0699999901</v>
      </c>
      <c r="Z29" s="164">
        <v>1967596.0699999901</v>
      </c>
      <c r="AA29" s="164">
        <v>1967596.0699999901</v>
      </c>
      <c r="AB29" s="164">
        <v>1967596.0699999901</v>
      </c>
      <c r="AC29" s="164">
        <v>1967596.0699999901</v>
      </c>
      <c r="AD29" s="164">
        <v>1967596.0699999901</v>
      </c>
      <c r="AE29" s="164">
        <v>1967596.0699999901</v>
      </c>
      <c r="AF29" s="164">
        <v>1967596.0699999901</v>
      </c>
      <c r="AG29" s="164">
        <v>1967596.0699999901</v>
      </c>
      <c r="AH29" s="164">
        <v>1967596.0699999901</v>
      </c>
      <c r="AI29" s="164">
        <v>1967596.0699999901</v>
      </c>
      <c r="AJ29" s="164">
        <v>1967596.0699999901</v>
      </c>
      <c r="AK29" s="164">
        <v>1967596.0699999901</v>
      </c>
      <c r="AL29" s="164">
        <v>1967596.0699999901</v>
      </c>
      <c r="AM29" s="164">
        <v>1967596.0699999901</v>
      </c>
      <c r="AN29" s="164">
        <v>1967596.0699999901</v>
      </c>
    </row>
    <row r="30" spans="1:40" x14ac:dyDescent="0.2">
      <c r="A30" s="27" t="s">
        <v>758</v>
      </c>
      <c r="B30" s="164">
        <v>139356565.541098</v>
      </c>
      <c r="C30" s="164">
        <v>141186417.310527</v>
      </c>
      <c r="D30" s="164">
        <v>142881165.98680499</v>
      </c>
      <c r="E30" s="164">
        <v>144733923.78575799</v>
      </c>
      <c r="F30" s="164">
        <v>146596950.74134099</v>
      </c>
      <c r="G30" s="164">
        <v>148328544.40523899</v>
      </c>
      <c r="H30" s="164">
        <v>150210876.43773001</v>
      </c>
      <c r="I30" s="164">
        <v>152103685.75347099</v>
      </c>
      <c r="J30" s="164">
        <v>153783953.62751999</v>
      </c>
      <c r="K30" s="164">
        <v>155691907.14863399</v>
      </c>
      <c r="L30" s="164">
        <v>157610691.48449701</v>
      </c>
      <c r="M30" s="164">
        <v>158047918.10110599</v>
      </c>
      <c r="N30" s="164">
        <v>158047918.10110599</v>
      </c>
      <c r="O30" s="164">
        <v>158808789.63932499</v>
      </c>
      <c r="P30" s="164">
        <v>159602733.97201499</v>
      </c>
      <c r="Q30" s="164">
        <v>160342477.44136399</v>
      </c>
      <c r="R30" s="164">
        <v>161261774.935094</v>
      </c>
      <c r="S30" s="164">
        <v>162213272.90327901</v>
      </c>
      <c r="T30" s="164">
        <v>163123608.353421</v>
      </c>
      <c r="U30" s="164">
        <v>164208992.526586</v>
      </c>
      <c r="V30" s="164">
        <v>165325516.38565201</v>
      </c>
      <c r="W30" s="164">
        <v>166338552.92248201</v>
      </c>
      <c r="X30" s="164">
        <v>167607762.219843</v>
      </c>
      <c r="Y30" s="164">
        <v>168906766.24679399</v>
      </c>
      <c r="Z30" s="164">
        <v>170164458.72645599</v>
      </c>
      <c r="AA30" s="164">
        <v>170164458.72645599</v>
      </c>
      <c r="AB30" s="164">
        <v>173052951.29295099</v>
      </c>
      <c r="AC30" s="164">
        <v>175949534.65856099</v>
      </c>
      <c r="AD30" s="164">
        <v>178786275.07706699</v>
      </c>
      <c r="AE30" s="164">
        <v>181719865.29366699</v>
      </c>
      <c r="AF30" s="164">
        <v>184661690.266083</v>
      </c>
      <c r="AG30" s="164">
        <v>187563156.68034601</v>
      </c>
      <c r="AH30" s="164">
        <v>190545556.12359199</v>
      </c>
      <c r="AI30" s="164">
        <v>193534206.294608</v>
      </c>
      <c r="AJ30" s="164">
        <v>196434005.742724</v>
      </c>
      <c r="AK30" s="164">
        <v>199476267.37093201</v>
      </c>
      <c r="AL30" s="164">
        <v>202523916.65394399</v>
      </c>
      <c r="AM30" s="164">
        <v>205528947.18838501</v>
      </c>
      <c r="AN30" s="164">
        <v>205528947.18838501</v>
      </c>
    </row>
    <row r="31" spans="1:40" x14ac:dyDescent="0.2">
      <c r="A31" s="27" t="s">
        <v>1280</v>
      </c>
      <c r="B31" s="164">
        <v>160591893.911098</v>
      </c>
      <c r="C31" s="164">
        <v>162421745.680527</v>
      </c>
      <c r="D31" s="164">
        <v>164116494.356805</v>
      </c>
      <c r="E31" s="164">
        <v>165969252.15575701</v>
      </c>
      <c r="F31" s="164">
        <v>167832279.111341</v>
      </c>
      <c r="G31" s="164">
        <v>169563872.77523899</v>
      </c>
      <c r="H31" s="164">
        <v>171446204.80772999</v>
      </c>
      <c r="I31" s="164">
        <v>173339014.12347099</v>
      </c>
      <c r="J31" s="164">
        <v>175019281.99752</v>
      </c>
      <c r="K31" s="164">
        <v>176927235.51863399</v>
      </c>
      <c r="L31" s="164">
        <v>178846019.85449699</v>
      </c>
      <c r="M31" s="164">
        <v>179283246.47110599</v>
      </c>
      <c r="N31" s="164">
        <v>179283246.47110599</v>
      </c>
      <c r="O31" s="164">
        <v>180044118.009325</v>
      </c>
      <c r="P31" s="164">
        <v>180838062.342015</v>
      </c>
      <c r="Q31" s="164">
        <v>181577805.811364</v>
      </c>
      <c r="R31" s="164">
        <v>182497103.305094</v>
      </c>
      <c r="S31" s="164">
        <v>183448601.27327901</v>
      </c>
      <c r="T31" s="164">
        <v>184358936.72342101</v>
      </c>
      <c r="U31" s="164">
        <v>185444320.896586</v>
      </c>
      <c r="V31" s="164">
        <v>186560844.75565201</v>
      </c>
      <c r="W31" s="164">
        <v>187573881.29248199</v>
      </c>
      <c r="X31" s="164">
        <v>188843090.589843</v>
      </c>
      <c r="Y31" s="164">
        <v>190142094.61679399</v>
      </c>
      <c r="Z31" s="164">
        <v>191399787.09645599</v>
      </c>
      <c r="AA31" s="164">
        <v>191399787.09645599</v>
      </c>
      <c r="AB31" s="164">
        <v>194288279.66295099</v>
      </c>
      <c r="AC31" s="164">
        <v>197184863.028561</v>
      </c>
      <c r="AD31" s="164">
        <v>200021603.44706699</v>
      </c>
      <c r="AE31" s="164">
        <v>202955193.66366699</v>
      </c>
      <c r="AF31" s="164">
        <v>205897018.63608301</v>
      </c>
      <c r="AG31" s="164">
        <v>208798485.05034599</v>
      </c>
      <c r="AH31" s="164">
        <v>211780884.49359199</v>
      </c>
      <c r="AI31" s="164">
        <v>214769534.664608</v>
      </c>
      <c r="AJ31" s="164">
        <v>217669334.11272401</v>
      </c>
      <c r="AK31" s="164">
        <v>220711595.74093199</v>
      </c>
      <c r="AL31" s="164">
        <v>223759245.02394399</v>
      </c>
      <c r="AM31" s="164">
        <v>226764275.55838501</v>
      </c>
      <c r="AN31" s="164">
        <v>226764275.55838501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1281</v>
      </c>
      <c r="B33" s="164">
        <v>5450663.9299999997</v>
      </c>
      <c r="C33" s="164">
        <v>5450663.9299999997</v>
      </c>
      <c r="D33" s="164">
        <v>5450663.9299999997</v>
      </c>
      <c r="E33" s="164">
        <v>5450663.9299999997</v>
      </c>
      <c r="F33" s="164">
        <v>5450663.9299999997</v>
      </c>
      <c r="G33" s="164">
        <v>5450663.9299999997</v>
      </c>
      <c r="H33" s="164">
        <v>5450663.9299999997</v>
      </c>
      <c r="I33" s="164">
        <v>5450663.9299999997</v>
      </c>
      <c r="J33" s="164">
        <v>5450663.9299999997</v>
      </c>
      <c r="K33" s="164">
        <v>5450663.9299999997</v>
      </c>
      <c r="L33" s="164">
        <v>5450663.9299999997</v>
      </c>
      <c r="M33" s="164">
        <v>5450663.9299999997</v>
      </c>
      <c r="N33" s="164">
        <v>5450663.9299999997</v>
      </c>
      <c r="O33" s="164">
        <v>5450663.9299999997</v>
      </c>
      <c r="P33" s="164">
        <v>5450663.9299999997</v>
      </c>
      <c r="Q33" s="164">
        <v>5450663.9299999997</v>
      </c>
      <c r="R33" s="164">
        <v>5450663.9299999997</v>
      </c>
      <c r="S33" s="164">
        <v>5450663.9299999997</v>
      </c>
      <c r="T33" s="164">
        <v>5450663.9299999997</v>
      </c>
      <c r="U33" s="164">
        <v>5450663.9299999997</v>
      </c>
      <c r="V33" s="164">
        <v>5450663.9299999997</v>
      </c>
      <c r="W33" s="164">
        <v>5450663.9299999997</v>
      </c>
      <c r="X33" s="164">
        <v>5450663.9299999997</v>
      </c>
      <c r="Y33" s="164">
        <v>5450663.9299999997</v>
      </c>
      <c r="Z33" s="164">
        <v>5450663.9299999997</v>
      </c>
      <c r="AA33" s="164">
        <v>5450663.9299999997</v>
      </c>
      <c r="AB33" s="164">
        <v>5450663.9299999997</v>
      </c>
      <c r="AC33" s="164">
        <v>5450663.9299999997</v>
      </c>
      <c r="AD33" s="164">
        <v>5450663.9299999997</v>
      </c>
      <c r="AE33" s="164">
        <v>5450663.9299999997</v>
      </c>
      <c r="AF33" s="164">
        <v>5450663.9299999997</v>
      </c>
      <c r="AG33" s="164">
        <v>5450663.9299999997</v>
      </c>
      <c r="AH33" s="164">
        <v>5450663.9299999997</v>
      </c>
      <c r="AI33" s="164">
        <v>5450663.9299999997</v>
      </c>
      <c r="AJ33" s="164">
        <v>5450663.9299999997</v>
      </c>
      <c r="AK33" s="164">
        <v>5450663.9299999997</v>
      </c>
      <c r="AL33" s="164">
        <v>5450663.9299999997</v>
      </c>
      <c r="AM33" s="164">
        <v>5450663.9299999997</v>
      </c>
      <c r="AN33" s="164">
        <v>5450663.9299999997</v>
      </c>
    </row>
    <row r="34" spans="1:40" x14ac:dyDescent="0.2">
      <c r="A34" s="27" t="s">
        <v>1282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0</v>
      </c>
      <c r="AH34" s="164">
        <v>0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</row>
    <row r="35" spans="1:40" x14ac:dyDescent="0.2">
      <c r="A35" s="27" t="s">
        <v>1283</v>
      </c>
      <c r="B35" s="164">
        <v>1673249.3288231001</v>
      </c>
      <c r="C35" s="164">
        <v>1681574.2687341201</v>
      </c>
      <c r="D35" s="164">
        <v>1689899.20864513</v>
      </c>
      <c r="E35" s="164">
        <v>1698224.14855615</v>
      </c>
      <c r="F35" s="164">
        <v>1706549.08846716</v>
      </c>
      <c r="G35" s="164">
        <v>1714874.02837818</v>
      </c>
      <c r="H35" s="164">
        <v>1723198.96828919</v>
      </c>
      <c r="I35" s="164">
        <v>1731523.90820021</v>
      </c>
      <c r="J35" s="164">
        <v>1739848.8481112199</v>
      </c>
      <c r="K35" s="164">
        <v>1748173.7880222399</v>
      </c>
      <c r="L35" s="164">
        <v>1756498.7279332499</v>
      </c>
      <c r="M35" s="164">
        <v>1764823.6678442699</v>
      </c>
      <c r="N35" s="164">
        <v>1764823.6678442699</v>
      </c>
      <c r="O35" s="164">
        <v>1781473.5476663001</v>
      </c>
      <c r="P35" s="164">
        <v>1789798.4875773201</v>
      </c>
      <c r="Q35" s="164">
        <v>1798123.4274883301</v>
      </c>
      <c r="R35" s="164">
        <v>1806448.36739935</v>
      </c>
      <c r="S35" s="164">
        <v>1814773.30731036</v>
      </c>
      <c r="T35" s="164">
        <v>1823098.24722138</v>
      </c>
      <c r="U35" s="164">
        <v>1831423.18713239</v>
      </c>
      <c r="V35" s="164">
        <v>1839748.12704341</v>
      </c>
      <c r="W35" s="164">
        <v>1848073.0669544199</v>
      </c>
      <c r="X35" s="164">
        <v>1856398.0068654399</v>
      </c>
      <c r="Y35" s="164">
        <v>1864722.9467764499</v>
      </c>
      <c r="Z35" s="164">
        <v>1873047.8866874699</v>
      </c>
      <c r="AA35" s="164">
        <v>1873047.8866874699</v>
      </c>
      <c r="AB35" s="164">
        <v>1880916.1843248899</v>
      </c>
      <c r="AC35" s="164">
        <v>1880459.5420512899</v>
      </c>
      <c r="AD35" s="164">
        <v>1880002.8997776899</v>
      </c>
      <c r="AE35" s="164">
        <v>1879546.25750409</v>
      </c>
      <c r="AF35" s="164">
        <v>1879089.61523049</v>
      </c>
      <c r="AG35" s="164">
        <v>1878632.97295689</v>
      </c>
      <c r="AH35" s="164">
        <v>1878176.33068329</v>
      </c>
      <c r="AI35" s="164">
        <v>1877719.68840969</v>
      </c>
      <c r="AJ35" s="164">
        <v>1877263.0461360901</v>
      </c>
      <c r="AK35" s="164">
        <v>1876806.4038624901</v>
      </c>
      <c r="AL35" s="164">
        <v>1876349.7615888901</v>
      </c>
      <c r="AM35" s="164">
        <v>1875893.1193152899</v>
      </c>
      <c r="AN35" s="164">
        <v>1875893.1193152899</v>
      </c>
    </row>
    <row r="36" spans="1:40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1285</v>
      </c>
      <c r="B37" s="164">
        <v>659.23665095516401</v>
      </c>
      <c r="C37" s="164">
        <v>660.04411586249</v>
      </c>
      <c r="D37" s="164">
        <v>660.85158076981702</v>
      </c>
      <c r="E37" s="164">
        <v>661.65904567714301</v>
      </c>
      <c r="F37" s="164">
        <v>662.46651058446901</v>
      </c>
      <c r="G37" s="164">
        <v>663.27397549179602</v>
      </c>
      <c r="H37" s="164">
        <v>664.08144039912202</v>
      </c>
      <c r="I37" s="164">
        <v>664.88890530644801</v>
      </c>
      <c r="J37" s="164">
        <v>665.696370213774</v>
      </c>
      <c r="K37" s="164">
        <v>666.50383512110102</v>
      </c>
      <c r="L37" s="164">
        <v>667.31130002842701</v>
      </c>
      <c r="M37" s="164">
        <v>668.11876493575301</v>
      </c>
      <c r="N37" s="164">
        <v>668.11876493575301</v>
      </c>
      <c r="O37" s="164">
        <v>668.92622984308002</v>
      </c>
      <c r="P37" s="164">
        <v>668.92622984308002</v>
      </c>
      <c r="Q37" s="164">
        <v>668.92622984308002</v>
      </c>
      <c r="R37" s="164">
        <v>668.92622984308002</v>
      </c>
      <c r="S37" s="164">
        <v>668.92622984308002</v>
      </c>
      <c r="T37" s="164">
        <v>668.92622984308002</v>
      </c>
      <c r="U37" s="164">
        <v>668.92622984308002</v>
      </c>
      <c r="V37" s="164">
        <v>668.92622984308002</v>
      </c>
      <c r="W37" s="164">
        <v>668.92622984308002</v>
      </c>
      <c r="X37" s="164">
        <v>668.92622984308002</v>
      </c>
      <c r="Y37" s="164">
        <v>668.92622984308002</v>
      </c>
      <c r="Z37" s="164">
        <v>668.92622984308002</v>
      </c>
      <c r="AA37" s="164">
        <v>668.92622984308002</v>
      </c>
      <c r="AB37" s="164">
        <v>668.92622984308002</v>
      </c>
      <c r="AC37" s="164">
        <v>668.92622984308002</v>
      </c>
      <c r="AD37" s="164">
        <v>668.92622984308002</v>
      </c>
      <c r="AE37" s="164">
        <v>668.92622984308002</v>
      </c>
      <c r="AF37" s="164">
        <v>668.92622984308002</v>
      </c>
      <c r="AG37" s="164">
        <v>668.92622984308002</v>
      </c>
      <c r="AH37" s="164">
        <v>668.92622984308002</v>
      </c>
      <c r="AI37" s="164">
        <v>668.92622984308002</v>
      </c>
      <c r="AJ37" s="164">
        <v>668.92622984308002</v>
      </c>
      <c r="AK37" s="164">
        <v>668.92622984308002</v>
      </c>
      <c r="AL37" s="164">
        <v>668.92622984308002</v>
      </c>
      <c r="AM37" s="164">
        <v>668.92622984308002</v>
      </c>
      <c r="AN37" s="164">
        <v>668.92622984308002</v>
      </c>
    </row>
    <row r="38" spans="1:40" x14ac:dyDescent="0.2">
      <c r="A38" s="27" t="s">
        <v>1286</v>
      </c>
      <c r="B38" s="164">
        <v>242.24061148119401</v>
      </c>
      <c r="C38" s="164">
        <v>242.53731948827601</v>
      </c>
      <c r="D38" s="164">
        <v>242.83402749535799</v>
      </c>
      <c r="E38" s="164">
        <v>243.13073550243999</v>
      </c>
      <c r="F38" s="164">
        <v>243.42744350952199</v>
      </c>
      <c r="G38" s="164">
        <v>243.724151516604</v>
      </c>
      <c r="H38" s="164">
        <v>244.020859523686</v>
      </c>
      <c r="I38" s="164">
        <v>244.317567530768</v>
      </c>
      <c r="J38" s="164">
        <v>244.61427553785001</v>
      </c>
      <c r="K38" s="164">
        <v>244.91098354493201</v>
      </c>
      <c r="L38" s="164">
        <v>245.20769155201401</v>
      </c>
      <c r="M38" s="164">
        <v>245.50439955909599</v>
      </c>
      <c r="N38" s="164">
        <v>245.50439955909599</v>
      </c>
      <c r="O38" s="164">
        <v>245.80110756617901</v>
      </c>
      <c r="P38" s="164">
        <v>245.80110756617901</v>
      </c>
      <c r="Q38" s="164">
        <v>245.80110756617901</v>
      </c>
      <c r="R38" s="164">
        <v>245.80110756617901</v>
      </c>
      <c r="S38" s="164">
        <v>245.80110756617901</v>
      </c>
      <c r="T38" s="164">
        <v>245.80110756617901</v>
      </c>
      <c r="U38" s="164">
        <v>245.80110756617901</v>
      </c>
      <c r="V38" s="164">
        <v>245.80110756617901</v>
      </c>
      <c r="W38" s="164">
        <v>245.80110756617901</v>
      </c>
      <c r="X38" s="164">
        <v>245.80110756617901</v>
      </c>
      <c r="Y38" s="164">
        <v>245.80110756617901</v>
      </c>
      <c r="Z38" s="164">
        <v>245.80110756617901</v>
      </c>
      <c r="AA38" s="164">
        <v>245.80110756617901</v>
      </c>
      <c r="AB38" s="164">
        <v>245.80110756617901</v>
      </c>
      <c r="AC38" s="164">
        <v>245.80110756617901</v>
      </c>
      <c r="AD38" s="164">
        <v>245.80110756617901</v>
      </c>
      <c r="AE38" s="164">
        <v>245.80110756617901</v>
      </c>
      <c r="AF38" s="164">
        <v>245.80110756617901</v>
      </c>
      <c r="AG38" s="164">
        <v>245.80110756617901</v>
      </c>
      <c r="AH38" s="164">
        <v>245.80110756617901</v>
      </c>
      <c r="AI38" s="164">
        <v>245.80110756617901</v>
      </c>
      <c r="AJ38" s="164">
        <v>245.80110756617901</v>
      </c>
      <c r="AK38" s="164">
        <v>245.80110756617901</v>
      </c>
      <c r="AL38" s="164">
        <v>245.80110756617901</v>
      </c>
      <c r="AM38" s="164">
        <v>245.80110756617901</v>
      </c>
      <c r="AN38" s="164">
        <v>245.80110756617901</v>
      </c>
    </row>
    <row r="39" spans="1:40" x14ac:dyDescent="0.2">
      <c r="A39" s="27" t="s">
        <v>1287</v>
      </c>
      <c r="B39" s="164">
        <v>98.522737563641698</v>
      </c>
      <c r="C39" s="164">
        <v>97.418564649233303</v>
      </c>
      <c r="D39" s="164">
        <v>96.314391734824895</v>
      </c>
      <c r="E39" s="164">
        <v>95.2102188204165</v>
      </c>
      <c r="F39" s="164">
        <v>94.106045906008106</v>
      </c>
      <c r="G39" s="164">
        <v>93.001872991599697</v>
      </c>
      <c r="H39" s="164">
        <v>91.897700077191303</v>
      </c>
      <c r="I39" s="164">
        <v>90.793527162782894</v>
      </c>
      <c r="J39" s="164">
        <v>89.689354248374499</v>
      </c>
      <c r="K39" s="164">
        <v>88.585181333966105</v>
      </c>
      <c r="L39" s="164">
        <v>87.481008419557696</v>
      </c>
      <c r="M39" s="164">
        <v>86.376835505149302</v>
      </c>
      <c r="N39" s="164">
        <v>86.376835505149302</v>
      </c>
      <c r="O39" s="164">
        <v>85.272662590740893</v>
      </c>
      <c r="P39" s="164">
        <v>85.272662590740893</v>
      </c>
      <c r="Q39" s="164">
        <v>85.272662590740893</v>
      </c>
      <c r="R39" s="164">
        <v>85.272662590740893</v>
      </c>
      <c r="S39" s="164">
        <v>85.272662590740893</v>
      </c>
      <c r="T39" s="164">
        <v>85.272662590740893</v>
      </c>
      <c r="U39" s="164">
        <v>85.272662590740893</v>
      </c>
      <c r="V39" s="164">
        <v>85.272662590740893</v>
      </c>
      <c r="W39" s="164">
        <v>85.272662590740893</v>
      </c>
      <c r="X39" s="164">
        <v>85.272662590740893</v>
      </c>
      <c r="Y39" s="164">
        <v>85.272662590740893</v>
      </c>
      <c r="Z39" s="164">
        <v>85.272662590740893</v>
      </c>
      <c r="AA39" s="164">
        <v>85.272662590740893</v>
      </c>
      <c r="AB39" s="164">
        <v>85.272662590740893</v>
      </c>
      <c r="AC39" s="164">
        <v>85.272662590740893</v>
      </c>
      <c r="AD39" s="164">
        <v>85.272662590740893</v>
      </c>
      <c r="AE39" s="164">
        <v>85.272662590740893</v>
      </c>
      <c r="AF39" s="164">
        <v>85.272662590740893</v>
      </c>
      <c r="AG39" s="164">
        <v>85.272662590740893</v>
      </c>
      <c r="AH39" s="164">
        <v>85.272662590740893</v>
      </c>
      <c r="AI39" s="164">
        <v>85.272662590740893</v>
      </c>
      <c r="AJ39" s="164">
        <v>85.272662590740893</v>
      </c>
      <c r="AK39" s="164">
        <v>85.272662590740893</v>
      </c>
      <c r="AL39" s="164">
        <v>85.272662590740893</v>
      </c>
      <c r="AM39" s="164">
        <v>85.272662590740893</v>
      </c>
      <c r="AN39" s="164">
        <v>85.272662590740893</v>
      </c>
    </row>
    <row r="40" spans="1:40" x14ac:dyDescent="0.2">
      <c r="A40" s="27" t="s">
        <v>1288</v>
      </c>
      <c r="B40" s="164">
        <v>1000</v>
      </c>
      <c r="C40" s="164">
        <v>1000</v>
      </c>
      <c r="D40" s="164">
        <v>1000</v>
      </c>
      <c r="E40" s="164">
        <v>1000</v>
      </c>
      <c r="F40" s="164">
        <v>1000</v>
      </c>
      <c r="G40" s="164">
        <v>1000</v>
      </c>
      <c r="H40" s="164">
        <v>1000</v>
      </c>
      <c r="I40" s="164">
        <v>1000</v>
      </c>
      <c r="J40" s="164">
        <v>1000</v>
      </c>
      <c r="K40" s="164">
        <v>1000</v>
      </c>
      <c r="L40" s="164">
        <v>1000</v>
      </c>
      <c r="M40" s="164">
        <v>1000</v>
      </c>
      <c r="N40" s="164">
        <v>1000</v>
      </c>
      <c r="O40" s="164">
        <v>1000</v>
      </c>
      <c r="P40" s="164">
        <v>1000</v>
      </c>
      <c r="Q40" s="164">
        <v>1000</v>
      </c>
      <c r="R40" s="164">
        <v>1000</v>
      </c>
      <c r="S40" s="164">
        <v>1000</v>
      </c>
      <c r="T40" s="164">
        <v>1000</v>
      </c>
      <c r="U40" s="164">
        <v>1000</v>
      </c>
      <c r="V40" s="164">
        <v>1000</v>
      </c>
      <c r="W40" s="164">
        <v>1000</v>
      </c>
      <c r="X40" s="164">
        <v>1000</v>
      </c>
      <c r="Y40" s="164">
        <v>1000</v>
      </c>
      <c r="Z40" s="164">
        <v>1000</v>
      </c>
      <c r="AA40" s="164">
        <v>1000</v>
      </c>
      <c r="AB40" s="164">
        <v>1000</v>
      </c>
      <c r="AC40" s="164">
        <v>1000</v>
      </c>
      <c r="AD40" s="164">
        <v>1000</v>
      </c>
      <c r="AE40" s="164">
        <v>1000</v>
      </c>
      <c r="AF40" s="164">
        <v>1000</v>
      </c>
      <c r="AG40" s="164">
        <v>1000</v>
      </c>
      <c r="AH40" s="164">
        <v>1000</v>
      </c>
      <c r="AI40" s="164">
        <v>1000</v>
      </c>
      <c r="AJ40" s="164">
        <v>1000</v>
      </c>
      <c r="AK40" s="164">
        <v>1000</v>
      </c>
      <c r="AL40" s="164">
        <v>1000</v>
      </c>
      <c r="AM40" s="164">
        <v>1000</v>
      </c>
      <c r="AN40" s="164">
        <v>1000</v>
      </c>
    </row>
    <row r="41" spans="1:40" x14ac:dyDescent="0.2">
      <c r="A41" s="27" t="s">
        <v>1289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27" t="s">
        <v>1290</v>
      </c>
      <c r="B42" s="164">
        <v>699.23076923076906</v>
      </c>
      <c r="C42" s="164">
        <v>698.461538461538</v>
      </c>
      <c r="D42" s="164">
        <v>697.69230769230705</v>
      </c>
      <c r="E42" s="164">
        <v>696.923076923076</v>
      </c>
      <c r="F42" s="164">
        <v>696.15384615384596</v>
      </c>
      <c r="G42" s="164">
        <v>695.38461538461502</v>
      </c>
      <c r="H42" s="164">
        <v>694.61538461538396</v>
      </c>
      <c r="I42" s="164">
        <v>693.84615384615302</v>
      </c>
      <c r="J42" s="164">
        <v>693.07692307692196</v>
      </c>
      <c r="K42" s="164">
        <v>692.30769230769204</v>
      </c>
      <c r="L42" s="164">
        <v>691.53846153846098</v>
      </c>
      <c r="M42" s="164">
        <v>690.76923076923003</v>
      </c>
      <c r="N42" s="164">
        <v>694.99999999999898</v>
      </c>
      <c r="O42" s="164">
        <v>689.99999999999898</v>
      </c>
      <c r="P42" s="164">
        <v>689.99999999999898</v>
      </c>
      <c r="Q42" s="164">
        <v>689.99999999999898</v>
      </c>
      <c r="R42" s="164">
        <v>689.99999999999898</v>
      </c>
      <c r="S42" s="164">
        <v>689.99999999999898</v>
      </c>
      <c r="T42" s="164">
        <v>689.99999999999898</v>
      </c>
      <c r="U42" s="164">
        <v>689.99999999999898</v>
      </c>
      <c r="V42" s="164">
        <v>689.99999999999898</v>
      </c>
      <c r="W42" s="164">
        <v>689.99999999999898</v>
      </c>
      <c r="X42" s="164">
        <v>689.99999999999898</v>
      </c>
      <c r="Y42" s="164">
        <v>689.99999999999898</v>
      </c>
      <c r="Z42" s="164">
        <v>689.99999999999898</v>
      </c>
      <c r="AA42" s="164">
        <v>689.99999999999898</v>
      </c>
      <c r="AB42" s="164">
        <v>689.99999999999898</v>
      </c>
      <c r="AC42" s="164">
        <v>689.99999999999898</v>
      </c>
      <c r="AD42" s="164">
        <v>689.99999999999898</v>
      </c>
      <c r="AE42" s="164">
        <v>689.99999999999898</v>
      </c>
      <c r="AF42" s="164">
        <v>689.99999999999898</v>
      </c>
      <c r="AG42" s="164">
        <v>689.99999999999898</v>
      </c>
      <c r="AH42" s="164">
        <v>689.99999999999898</v>
      </c>
      <c r="AI42" s="164">
        <v>689.99999999999898</v>
      </c>
      <c r="AJ42" s="164">
        <v>689.99999999999898</v>
      </c>
      <c r="AK42" s="164">
        <v>689.99999999999898</v>
      </c>
      <c r="AL42" s="164">
        <v>689.99999999999898</v>
      </c>
      <c r="AM42" s="164">
        <v>689.99999999999898</v>
      </c>
      <c r="AN42" s="164">
        <v>689.99999999999898</v>
      </c>
    </row>
    <row r="43" spans="1:40" x14ac:dyDescent="0.2">
      <c r="A43" s="27" t="s">
        <v>1291</v>
      </c>
      <c r="B43" s="164">
        <v>300.76923076922998</v>
      </c>
      <c r="C43" s="164">
        <v>301.53846153846098</v>
      </c>
      <c r="D43" s="164">
        <v>302.30769230769198</v>
      </c>
      <c r="E43" s="164">
        <v>303.07692307692298</v>
      </c>
      <c r="F43" s="164">
        <v>303.84615384615302</v>
      </c>
      <c r="G43" s="164">
        <v>304.61538461538402</v>
      </c>
      <c r="H43" s="164">
        <v>305.38461538461502</v>
      </c>
      <c r="I43" s="164">
        <v>306.15384615384602</v>
      </c>
      <c r="J43" s="164">
        <v>306.923076923076</v>
      </c>
      <c r="K43" s="164">
        <v>307.692307692307</v>
      </c>
      <c r="L43" s="164">
        <v>308.461538461538</v>
      </c>
      <c r="M43" s="164">
        <v>309.230769230769</v>
      </c>
      <c r="N43" s="164">
        <v>305</v>
      </c>
      <c r="O43" s="164">
        <v>310</v>
      </c>
      <c r="P43" s="164">
        <v>310</v>
      </c>
      <c r="Q43" s="164">
        <v>310</v>
      </c>
      <c r="R43" s="164">
        <v>310</v>
      </c>
      <c r="S43" s="164">
        <v>310</v>
      </c>
      <c r="T43" s="164">
        <v>310</v>
      </c>
      <c r="U43" s="164">
        <v>310</v>
      </c>
      <c r="V43" s="164">
        <v>310</v>
      </c>
      <c r="W43" s="164">
        <v>310</v>
      </c>
      <c r="X43" s="164">
        <v>310</v>
      </c>
      <c r="Y43" s="164">
        <v>310</v>
      </c>
      <c r="Z43" s="164">
        <v>310</v>
      </c>
      <c r="AA43" s="164">
        <v>310</v>
      </c>
      <c r="AB43" s="164">
        <v>310</v>
      </c>
      <c r="AC43" s="164">
        <v>310</v>
      </c>
      <c r="AD43" s="164">
        <v>310</v>
      </c>
      <c r="AE43" s="164">
        <v>310</v>
      </c>
      <c r="AF43" s="164">
        <v>310</v>
      </c>
      <c r="AG43" s="164">
        <v>310</v>
      </c>
      <c r="AH43" s="164">
        <v>310</v>
      </c>
      <c r="AI43" s="164">
        <v>310</v>
      </c>
      <c r="AJ43" s="164">
        <v>310</v>
      </c>
      <c r="AK43" s="164">
        <v>310</v>
      </c>
      <c r="AL43" s="164">
        <v>310</v>
      </c>
      <c r="AM43" s="164">
        <v>310</v>
      </c>
      <c r="AN43" s="164">
        <v>310</v>
      </c>
    </row>
    <row r="44" spans="1:40" x14ac:dyDescent="0.2">
      <c r="A44" s="27" t="s">
        <v>1292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164">
        <v>0</v>
      </c>
    </row>
    <row r="45" spans="1:40" x14ac:dyDescent="0.2">
      <c r="A45" s="27" t="s">
        <v>1293</v>
      </c>
      <c r="B45" s="164">
        <v>1329957.3289824901</v>
      </c>
      <c r="C45" s="164">
        <v>1336825.6881508799</v>
      </c>
      <c r="D45" s="164">
        <v>1343694.04731927</v>
      </c>
      <c r="E45" s="164">
        <v>1350562.40648766</v>
      </c>
      <c r="F45" s="164">
        <v>1357430.7656560501</v>
      </c>
      <c r="G45" s="164">
        <v>1364299.1248244401</v>
      </c>
      <c r="H45" s="164">
        <v>1371167.4839928299</v>
      </c>
      <c r="I45" s="164">
        <v>1378035.84316122</v>
      </c>
      <c r="J45" s="164">
        <v>1384904.20232961</v>
      </c>
      <c r="K45" s="164">
        <v>1391772.5614980001</v>
      </c>
      <c r="L45" s="164">
        <v>1398640.9206663901</v>
      </c>
      <c r="M45" s="164">
        <v>1405509.2798347799</v>
      </c>
      <c r="N45" s="164">
        <v>1405509.2798347799</v>
      </c>
      <c r="O45" s="164">
        <v>1418085.24415723</v>
      </c>
      <c r="P45" s="164">
        <v>1423792.8493112901</v>
      </c>
      <c r="Q45" s="164">
        <v>1429500.4544653499</v>
      </c>
      <c r="R45" s="164">
        <v>1435208.05961941</v>
      </c>
      <c r="S45" s="164">
        <v>1440915.66477347</v>
      </c>
      <c r="T45" s="164">
        <v>1446623.2699275301</v>
      </c>
      <c r="U45" s="164">
        <v>1452330.8750815899</v>
      </c>
      <c r="V45" s="164">
        <v>1458038.48023565</v>
      </c>
      <c r="W45" s="164">
        <v>1463746.08538971</v>
      </c>
      <c r="X45" s="164">
        <v>1469453.6905437701</v>
      </c>
      <c r="Y45" s="164">
        <v>1475161.2956978299</v>
      </c>
      <c r="Z45" s="164">
        <v>1480868.90085189</v>
      </c>
      <c r="AA45" s="164">
        <v>1480868.90085189</v>
      </c>
      <c r="AB45" s="164">
        <v>1493356.4604567599</v>
      </c>
      <c r="AC45" s="164">
        <v>1500136.41490757</v>
      </c>
      <c r="AD45" s="164">
        <v>1506916.3693583801</v>
      </c>
      <c r="AE45" s="164">
        <v>1513696.3238092</v>
      </c>
      <c r="AF45" s="164">
        <v>1520476.2782600101</v>
      </c>
      <c r="AG45" s="164">
        <v>1527256.2327108199</v>
      </c>
      <c r="AH45" s="164">
        <v>1534036.18716164</v>
      </c>
      <c r="AI45" s="164">
        <v>1540816.1416124499</v>
      </c>
      <c r="AJ45" s="164">
        <v>1547596.09606326</v>
      </c>
      <c r="AK45" s="164">
        <v>1554376.0505140801</v>
      </c>
      <c r="AL45" s="164">
        <v>1561156.00496489</v>
      </c>
      <c r="AM45" s="164">
        <v>1567935.9594157001</v>
      </c>
      <c r="AN45" s="164">
        <v>1567935.9594157001</v>
      </c>
    </row>
    <row r="46" spans="1:40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64">
        <v>0</v>
      </c>
      <c r="AG46" s="164">
        <v>0</v>
      </c>
      <c r="AH46" s="164">
        <v>0</v>
      </c>
      <c r="AI46" s="164">
        <v>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</row>
    <row r="47" spans="1:40" x14ac:dyDescent="0.2">
      <c r="A47" s="27" t="s">
        <v>1295</v>
      </c>
      <c r="B47" s="164">
        <v>1000</v>
      </c>
      <c r="C47" s="164">
        <v>1000</v>
      </c>
      <c r="D47" s="164">
        <v>1000</v>
      </c>
      <c r="E47" s="164">
        <v>1000</v>
      </c>
      <c r="F47" s="164">
        <v>1000</v>
      </c>
      <c r="G47" s="164">
        <v>1000</v>
      </c>
      <c r="H47" s="164">
        <v>1000</v>
      </c>
      <c r="I47" s="164">
        <v>1000</v>
      </c>
      <c r="J47" s="164">
        <v>1000</v>
      </c>
      <c r="K47" s="164">
        <v>1000</v>
      </c>
      <c r="L47" s="164">
        <v>1000</v>
      </c>
      <c r="M47" s="164">
        <v>1000</v>
      </c>
      <c r="N47" s="164">
        <v>1000</v>
      </c>
      <c r="O47" s="164">
        <v>1000</v>
      </c>
      <c r="P47" s="164">
        <v>1000</v>
      </c>
      <c r="Q47" s="164">
        <v>1000</v>
      </c>
      <c r="R47" s="164">
        <v>1000</v>
      </c>
      <c r="S47" s="164">
        <v>1000</v>
      </c>
      <c r="T47" s="164">
        <v>1000</v>
      </c>
      <c r="U47" s="164">
        <v>1000</v>
      </c>
      <c r="V47" s="164">
        <v>1000</v>
      </c>
      <c r="W47" s="164">
        <v>1000</v>
      </c>
      <c r="X47" s="164">
        <v>1000</v>
      </c>
      <c r="Y47" s="164">
        <v>1000</v>
      </c>
      <c r="Z47" s="164">
        <v>1000</v>
      </c>
      <c r="AA47" s="164">
        <v>1000</v>
      </c>
      <c r="AB47" s="164">
        <v>1000</v>
      </c>
      <c r="AC47" s="164">
        <v>1000</v>
      </c>
      <c r="AD47" s="164">
        <v>1000</v>
      </c>
      <c r="AE47" s="164">
        <v>1000</v>
      </c>
      <c r="AF47" s="164">
        <v>1000</v>
      </c>
      <c r="AG47" s="164">
        <v>1000</v>
      </c>
      <c r="AH47" s="164">
        <v>1000</v>
      </c>
      <c r="AI47" s="164">
        <v>1000</v>
      </c>
      <c r="AJ47" s="164">
        <v>1000</v>
      </c>
      <c r="AK47" s="164">
        <v>1000</v>
      </c>
      <c r="AL47" s="164">
        <v>1000</v>
      </c>
      <c r="AM47" s="164">
        <v>1000</v>
      </c>
      <c r="AN47" s="164">
        <v>1000</v>
      </c>
    </row>
    <row r="48" spans="1:40" x14ac:dyDescent="0.2">
      <c r="A48" s="27" t="s">
        <v>1296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0</v>
      </c>
      <c r="U48" s="164">
        <v>0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v>0</v>
      </c>
      <c r="AD48" s="164">
        <v>0</v>
      </c>
      <c r="AE48" s="164">
        <v>0</v>
      </c>
      <c r="AF48" s="164">
        <v>0</v>
      </c>
      <c r="AG48" s="164">
        <v>0</v>
      </c>
      <c r="AH48" s="164">
        <v>0</v>
      </c>
      <c r="AI48" s="164">
        <v>0</v>
      </c>
      <c r="AJ48" s="164">
        <v>0</v>
      </c>
      <c r="AK48" s="164">
        <v>0</v>
      </c>
      <c r="AL48" s="164">
        <v>0</v>
      </c>
      <c r="AM48" s="164">
        <v>0</v>
      </c>
      <c r="AN48" s="164">
        <v>0</v>
      </c>
    </row>
    <row r="49" spans="1:40" x14ac:dyDescent="0.2">
      <c r="A49" s="27" t="s">
        <v>777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</row>
    <row r="50" spans="1:40" x14ac:dyDescent="0.2">
      <c r="A50" s="27" t="s">
        <v>1297</v>
      </c>
      <c r="B50" s="164">
        <v>648.461538461538</v>
      </c>
      <c r="C50" s="164">
        <v>646.92307692307702</v>
      </c>
      <c r="D50" s="164">
        <v>645.38461538461502</v>
      </c>
      <c r="E50" s="164">
        <v>643.84615384615302</v>
      </c>
      <c r="F50" s="164">
        <v>642.30769230769204</v>
      </c>
      <c r="G50" s="164">
        <v>640.76923076923003</v>
      </c>
      <c r="H50" s="164">
        <v>639.23076923076906</v>
      </c>
      <c r="I50" s="164">
        <v>637.69230769230705</v>
      </c>
      <c r="J50" s="164">
        <v>636.15384615384596</v>
      </c>
      <c r="K50" s="164">
        <v>634.61538461538396</v>
      </c>
      <c r="L50" s="164">
        <v>633.07692307692298</v>
      </c>
      <c r="M50" s="164">
        <v>631.53846153846098</v>
      </c>
      <c r="N50" s="164">
        <v>640</v>
      </c>
      <c r="O50" s="164">
        <v>630</v>
      </c>
      <c r="P50" s="164">
        <v>630</v>
      </c>
      <c r="Q50" s="164">
        <v>630</v>
      </c>
      <c r="R50" s="164">
        <v>630</v>
      </c>
      <c r="S50" s="164">
        <v>630</v>
      </c>
      <c r="T50" s="164">
        <v>630</v>
      </c>
      <c r="U50" s="164">
        <v>630</v>
      </c>
      <c r="V50" s="164">
        <v>630</v>
      </c>
      <c r="W50" s="164">
        <v>630</v>
      </c>
      <c r="X50" s="164">
        <v>630</v>
      </c>
      <c r="Y50" s="164">
        <v>630</v>
      </c>
      <c r="Z50" s="164">
        <v>630</v>
      </c>
      <c r="AA50" s="164">
        <v>630</v>
      </c>
      <c r="AB50" s="164">
        <v>630</v>
      </c>
      <c r="AC50" s="164">
        <v>630</v>
      </c>
      <c r="AD50" s="164">
        <v>630</v>
      </c>
      <c r="AE50" s="164">
        <v>630</v>
      </c>
      <c r="AF50" s="164">
        <v>630</v>
      </c>
      <c r="AG50" s="164">
        <v>630</v>
      </c>
      <c r="AH50" s="164">
        <v>630</v>
      </c>
      <c r="AI50" s="164">
        <v>630</v>
      </c>
      <c r="AJ50" s="164">
        <v>630</v>
      </c>
      <c r="AK50" s="164">
        <v>630</v>
      </c>
      <c r="AL50" s="164">
        <v>630</v>
      </c>
      <c r="AM50" s="164">
        <v>630</v>
      </c>
      <c r="AN50" s="164">
        <v>630</v>
      </c>
    </row>
    <row r="51" spans="1:40" x14ac:dyDescent="0.2">
      <c r="A51" s="27" t="s">
        <v>1298</v>
      </c>
      <c r="B51" s="164">
        <v>351.53846153846098</v>
      </c>
      <c r="C51" s="164">
        <v>353.07692307692298</v>
      </c>
      <c r="D51" s="164">
        <v>354.61538461538402</v>
      </c>
      <c r="E51" s="164">
        <v>356.15384615384602</v>
      </c>
      <c r="F51" s="164">
        <v>357.692307692307</v>
      </c>
      <c r="G51" s="164">
        <v>359.230769230769</v>
      </c>
      <c r="H51" s="164">
        <v>360.76923076922998</v>
      </c>
      <c r="I51" s="164">
        <v>362.30769230769198</v>
      </c>
      <c r="J51" s="164">
        <v>363.84615384615302</v>
      </c>
      <c r="K51" s="164">
        <v>365.38461538461502</v>
      </c>
      <c r="L51" s="164">
        <v>366.923076923076</v>
      </c>
      <c r="M51" s="164">
        <v>368.461538461538</v>
      </c>
      <c r="N51" s="164">
        <v>360</v>
      </c>
      <c r="O51" s="164">
        <v>370</v>
      </c>
      <c r="P51" s="164">
        <v>370</v>
      </c>
      <c r="Q51" s="164">
        <v>370</v>
      </c>
      <c r="R51" s="164">
        <v>370</v>
      </c>
      <c r="S51" s="164">
        <v>370</v>
      </c>
      <c r="T51" s="164">
        <v>370</v>
      </c>
      <c r="U51" s="164">
        <v>370</v>
      </c>
      <c r="V51" s="164">
        <v>370</v>
      </c>
      <c r="W51" s="164">
        <v>370</v>
      </c>
      <c r="X51" s="164">
        <v>370</v>
      </c>
      <c r="Y51" s="164">
        <v>370</v>
      </c>
      <c r="Z51" s="164">
        <v>370</v>
      </c>
      <c r="AA51" s="164">
        <v>370</v>
      </c>
      <c r="AB51" s="164">
        <v>370</v>
      </c>
      <c r="AC51" s="164">
        <v>370</v>
      </c>
      <c r="AD51" s="164">
        <v>370</v>
      </c>
      <c r="AE51" s="164">
        <v>370</v>
      </c>
      <c r="AF51" s="164">
        <v>370</v>
      </c>
      <c r="AG51" s="164">
        <v>370</v>
      </c>
      <c r="AH51" s="164">
        <v>370</v>
      </c>
      <c r="AI51" s="164">
        <v>370</v>
      </c>
      <c r="AJ51" s="164">
        <v>370</v>
      </c>
      <c r="AK51" s="164">
        <v>370</v>
      </c>
      <c r="AL51" s="164">
        <v>370</v>
      </c>
      <c r="AM51" s="164">
        <v>370</v>
      </c>
      <c r="AN51" s="164">
        <v>370</v>
      </c>
    </row>
    <row r="52" spans="1:40" x14ac:dyDescent="0.2">
      <c r="A52" s="27" t="s">
        <v>1299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0</v>
      </c>
      <c r="S52" s="164">
        <v>0</v>
      </c>
      <c r="T52" s="164">
        <v>0</v>
      </c>
      <c r="U52" s="164">
        <v>0</v>
      </c>
      <c r="V52" s="164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  <c r="AC52" s="164">
        <v>0</v>
      </c>
      <c r="AD52" s="164">
        <v>0</v>
      </c>
      <c r="AE52" s="164">
        <v>0</v>
      </c>
      <c r="AF52" s="164">
        <v>0</v>
      </c>
      <c r="AG52" s="164">
        <v>0</v>
      </c>
      <c r="AH52" s="164">
        <v>0</v>
      </c>
      <c r="AI52" s="164">
        <v>0</v>
      </c>
      <c r="AJ52" s="164">
        <v>0</v>
      </c>
      <c r="AK52" s="164">
        <v>0</v>
      </c>
      <c r="AL52" s="164">
        <v>0</v>
      </c>
      <c r="AM52" s="164">
        <v>0</v>
      </c>
      <c r="AN52" s="164">
        <v>0</v>
      </c>
    </row>
    <row r="53" spans="1:40" x14ac:dyDescent="0.2">
      <c r="A53" s="27" t="s">
        <v>1300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x14ac:dyDescent="0.2">
      <c r="A54" s="27" t="s">
        <v>1301</v>
      </c>
      <c r="B54" s="164">
        <v>1000</v>
      </c>
      <c r="C54" s="164">
        <v>1000</v>
      </c>
      <c r="D54" s="164">
        <v>1000</v>
      </c>
      <c r="E54" s="164">
        <v>1000</v>
      </c>
      <c r="F54" s="164">
        <v>1000</v>
      </c>
      <c r="G54" s="164">
        <v>1000</v>
      </c>
      <c r="H54" s="164">
        <v>1000</v>
      </c>
      <c r="I54" s="164">
        <v>1000</v>
      </c>
      <c r="J54" s="164">
        <v>1000</v>
      </c>
      <c r="K54" s="164">
        <v>1000</v>
      </c>
      <c r="L54" s="164">
        <v>1000</v>
      </c>
      <c r="M54" s="164">
        <v>1000</v>
      </c>
      <c r="N54" s="164">
        <v>1000</v>
      </c>
      <c r="O54" s="164">
        <v>1000</v>
      </c>
      <c r="P54" s="164">
        <v>1000</v>
      </c>
      <c r="Q54" s="164">
        <v>1000</v>
      </c>
      <c r="R54" s="164">
        <v>1000</v>
      </c>
      <c r="S54" s="164">
        <v>1000</v>
      </c>
      <c r="T54" s="164">
        <v>1000</v>
      </c>
      <c r="U54" s="164">
        <v>1000</v>
      </c>
      <c r="V54" s="164">
        <v>1000</v>
      </c>
      <c r="W54" s="164">
        <v>1000</v>
      </c>
      <c r="X54" s="164">
        <v>1000</v>
      </c>
      <c r="Y54" s="164">
        <v>1000</v>
      </c>
      <c r="Z54" s="164">
        <v>1000</v>
      </c>
      <c r="AA54" s="164">
        <v>1000</v>
      </c>
      <c r="AB54" s="164">
        <v>1000</v>
      </c>
      <c r="AC54" s="164">
        <v>1000</v>
      </c>
      <c r="AD54" s="164">
        <v>1000</v>
      </c>
      <c r="AE54" s="164">
        <v>1000</v>
      </c>
      <c r="AF54" s="164">
        <v>1000</v>
      </c>
      <c r="AG54" s="164">
        <v>1000</v>
      </c>
      <c r="AH54" s="164">
        <v>1000</v>
      </c>
      <c r="AI54" s="164">
        <v>1000</v>
      </c>
      <c r="AJ54" s="164">
        <v>1000</v>
      </c>
      <c r="AK54" s="164">
        <v>1000</v>
      </c>
      <c r="AL54" s="164">
        <v>1000</v>
      </c>
      <c r="AM54" s="164">
        <v>1000</v>
      </c>
      <c r="AN54" s="164">
        <v>1000</v>
      </c>
    </row>
    <row r="55" spans="1:40" x14ac:dyDescent="0.2">
      <c r="A55" s="27" t="s">
        <v>1302</v>
      </c>
    </row>
    <row r="56" spans="1:40" x14ac:dyDescent="0.2">
      <c r="A56" s="30" t="s">
        <v>1303</v>
      </c>
    </row>
    <row r="57" spans="1:40" x14ac:dyDescent="0.2">
      <c r="A57" s="27" t="s">
        <v>1304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x14ac:dyDescent="0.2">
      <c r="A58" s="27" t="s">
        <v>1305</v>
      </c>
      <c r="B58" s="164">
        <v>202413769.23076901</v>
      </c>
      <c r="C58" s="164">
        <v>202421538.46153799</v>
      </c>
      <c r="D58" s="164">
        <v>202429307.692307</v>
      </c>
      <c r="E58" s="164">
        <v>202437076.923076</v>
      </c>
      <c r="F58" s="164">
        <v>202444846.153846</v>
      </c>
      <c r="G58" s="164">
        <v>202452615.384615</v>
      </c>
      <c r="H58" s="164">
        <v>202460384.61538401</v>
      </c>
      <c r="I58" s="164">
        <v>202468153.84615299</v>
      </c>
      <c r="J58" s="164">
        <v>202475923.07692301</v>
      </c>
      <c r="K58" s="164">
        <v>202483692.30769199</v>
      </c>
      <c r="L58" s="164">
        <v>202491461.538461</v>
      </c>
      <c r="M58" s="164">
        <v>202499230.76923001</v>
      </c>
      <c r="N58" s="164">
        <v>202499230.76923001</v>
      </c>
      <c r="O58" s="164">
        <v>202513769.23076901</v>
      </c>
      <c r="P58" s="164">
        <v>202521538.46153799</v>
      </c>
      <c r="Q58" s="164">
        <v>202529307.692307</v>
      </c>
      <c r="R58" s="164">
        <v>202537076.923076</v>
      </c>
      <c r="S58" s="164">
        <v>202544846.153846</v>
      </c>
      <c r="T58" s="164">
        <v>202552615.384615</v>
      </c>
      <c r="U58" s="164">
        <v>202560384.61538401</v>
      </c>
      <c r="V58" s="164">
        <v>202568153.84615299</v>
      </c>
      <c r="W58" s="164">
        <v>202575923.07692301</v>
      </c>
      <c r="X58" s="164">
        <v>202583692.30769199</v>
      </c>
      <c r="Y58" s="164">
        <v>202591461.538461</v>
      </c>
      <c r="Z58" s="164">
        <v>202599230.76923001</v>
      </c>
      <c r="AA58" s="164">
        <v>202599230.76923001</v>
      </c>
      <c r="AB58" s="164">
        <v>202613769.23076901</v>
      </c>
      <c r="AC58" s="164">
        <v>202621538.46153799</v>
      </c>
      <c r="AD58" s="164">
        <v>202629307.692307</v>
      </c>
      <c r="AE58" s="164">
        <v>202637076.923076</v>
      </c>
      <c r="AF58" s="164">
        <v>202644846.153846</v>
      </c>
      <c r="AG58" s="164">
        <v>202652615.384615</v>
      </c>
      <c r="AH58" s="164">
        <v>202660384.61538401</v>
      </c>
      <c r="AI58" s="164">
        <v>202668153.84615299</v>
      </c>
      <c r="AJ58" s="164">
        <v>202675923.07692301</v>
      </c>
      <c r="AK58" s="164">
        <v>202683692.30769199</v>
      </c>
      <c r="AL58" s="164">
        <v>202691461.538461</v>
      </c>
      <c r="AM58" s="164">
        <v>202699230.76923001</v>
      </c>
      <c r="AN58" s="164">
        <v>202699230.76923001</v>
      </c>
    </row>
    <row r="59" spans="1:40" x14ac:dyDescent="0.2">
      <c r="A59" s="27" t="s">
        <v>1306</v>
      </c>
      <c r="B59" s="164">
        <v>202109000</v>
      </c>
      <c r="C59" s="164">
        <v>202109000</v>
      </c>
      <c r="D59" s="164">
        <v>202109000</v>
      </c>
      <c r="E59" s="164">
        <v>202109000</v>
      </c>
      <c r="F59" s="164">
        <v>202109000</v>
      </c>
      <c r="G59" s="164">
        <v>202109000</v>
      </c>
      <c r="H59" s="164">
        <v>202109000</v>
      </c>
      <c r="I59" s="164">
        <v>202109000</v>
      </c>
      <c r="J59" s="164">
        <v>202109000</v>
      </c>
      <c r="K59" s="164">
        <v>202109000</v>
      </c>
      <c r="L59" s="164">
        <v>202109000</v>
      </c>
      <c r="M59" s="164">
        <v>202109000</v>
      </c>
      <c r="N59" s="164">
        <v>202109000</v>
      </c>
      <c r="O59" s="164">
        <v>202109000</v>
      </c>
      <c r="P59" s="164">
        <v>202109000</v>
      </c>
      <c r="Q59" s="164">
        <v>202109000</v>
      </c>
      <c r="R59" s="164">
        <v>202109000</v>
      </c>
      <c r="S59" s="164">
        <v>202109000</v>
      </c>
      <c r="T59" s="164">
        <v>202109000</v>
      </c>
      <c r="U59" s="164">
        <v>202109000</v>
      </c>
      <c r="V59" s="164">
        <v>202109000</v>
      </c>
      <c r="W59" s="164">
        <v>202109000</v>
      </c>
      <c r="X59" s="164">
        <v>202109000</v>
      </c>
      <c r="Y59" s="164">
        <v>202109000</v>
      </c>
      <c r="Z59" s="164">
        <v>202109000</v>
      </c>
      <c r="AA59" s="164">
        <v>202109000</v>
      </c>
      <c r="AB59" s="164">
        <v>202109000</v>
      </c>
      <c r="AC59" s="164">
        <v>202109000</v>
      </c>
      <c r="AD59" s="164">
        <v>202109000</v>
      </c>
      <c r="AE59" s="164">
        <v>202109000</v>
      </c>
      <c r="AF59" s="164">
        <v>202109000</v>
      </c>
      <c r="AG59" s="164">
        <v>202109000</v>
      </c>
      <c r="AH59" s="164">
        <v>202109000</v>
      </c>
      <c r="AI59" s="164">
        <v>202109000</v>
      </c>
      <c r="AJ59" s="164">
        <v>202109000</v>
      </c>
      <c r="AK59" s="164">
        <v>202109000</v>
      </c>
      <c r="AL59" s="164">
        <v>202109000</v>
      </c>
      <c r="AM59" s="164">
        <v>202109000</v>
      </c>
      <c r="AN59" s="164">
        <v>202109000</v>
      </c>
    </row>
    <row r="60" spans="1:40" x14ac:dyDescent="0.2">
      <c r="A60" s="27" t="s">
        <v>1307</v>
      </c>
      <c r="B60" s="164">
        <v>100815.133958673</v>
      </c>
      <c r="C60" s="164">
        <v>100815.133958673</v>
      </c>
      <c r="D60" s="164">
        <v>100815.133958673</v>
      </c>
      <c r="E60" s="164">
        <v>100815.133958673</v>
      </c>
      <c r="F60" s="164">
        <v>100815.133958673</v>
      </c>
      <c r="G60" s="164">
        <v>100815.133958673</v>
      </c>
      <c r="H60" s="164">
        <v>100815.133958673</v>
      </c>
      <c r="I60" s="164">
        <v>100815.133958673</v>
      </c>
      <c r="J60" s="164">
        <v>100815.133958673</v>
      </c>
      <c r="K60" s="164">
        <v>100815.133958673</v>
      </c>
      <c r="L60" s="164">
        <v>100815.133958673</v>
      </c>
      <c r="M60" s="164">
        <v>100815.133958673</v>
      </c>
      <c r="N60" s="164">
        <v>100815.133958673</v>
      </c>
      <c r="O60" s="164">
        <v>100815.133958673</v>
      </c>
      <c r="P60" s="164">
        <v>100815.133958673</v>
      </c>
      <c r="Q60" s="164">
        <v>100815.133958673</v>
      </c>
      <c r="R60" s="164">
        <v>100815.133958673</v>
      </c>
      <c r="S60" s="164">
        <v>100815.133958673</v>
      </c>
      <c r="T60" s="164">
        <v>100815.133958673</v>
      </c>
      <c r="U60" s="164">
        <v>100815.133958673</v>
      </c>
      <c r="V60" s="164">
        <v>100815.133958673</v>
      </c>
      <c r="W60" s="164">
        <v>100815.133958673</v>
      </c>
      <c r="X60" s="164">
        <v>100815.133958673</v>
      </c>
      <c r="Y60" s="164">
        <v>100815.133958673</v>
      </c>
      <c r="Z60" s="164">
        <v>100815.133958673</v>
      </c>
      <c r="AA60" s="164">
        <v>100815.133958673</v>
      </c>
      <c r="AB60" s="164">
        <v>100815.133958673</v>
      </c>
      <c r="AC60" s="164">
        <v>100815.133958673</v>
      </c>
      <c r="AD60" s="164">
        <v>100815.133958673</v>
      </c>
      <c r="AE60" s="164">
        <v>100815.133958673</v>
      </c>
      <c r="AF60" s="164">
        <v>100815.133958673</v>
      </c>
      <c r="AG60" s="164">
        <v>100815.133958673</v>
      </c>
      <c r="AH60" s="164">
        <v>100815.133958673</v>
      </c>
      <c r="AI60" s="164">
        <v>100815.133958673</v>
      </c>
      <c r="AJ60" s="164">
        <v>100815.133958673</v>
      </c>
      <c r="AK60" s="164">
        <v>100815.133958673</v>
      </c>
      <c r="AL60" s="164">
        <v>100815.133958673</v>
      </c>
      <c r="AM60" s="164">
        <v>100815.133958673</v>
      </c>
      <c r="AN60" s="164">
        <v>100815.133958673</v>
      </c>
    </row>
    <row r="61" spans="1:40" x14ac:dyDescent="0.2">
      <c r="A61" s="27" t="s">
        <v>1308</v>
      </c>
      <c r="B61" s="164">
        <v>1814672.4112561101</v>
      </c>
      <c r="C61" s="164">
        <v>1915487.5452147799</v>
      </c>
      <c r="D61" s="164">
        <v>2016302.67917346</v>
      </c>
      <c r="E61" s="164">
        <v>2117117.8131321301</v>
      </c>
      <c r="F61" s="164">
        <v>2217932.9470907999</v>
      </c>
      <c r="G61" s="164">
        <v>2318748.08104948</v>
      </c>
      <c r="H61" s="164">
        <v>2419563.2150081499</v>
      </c>
      <c r="I61" s="164">
        <v>2520378.3489668202</v>
      </c>
      <c r="J61" s="164">
        <v>2621193.4829254998</v>
      </c>
      <c r="K61" s="164">
        <v>2722008.6168841701</v>
      </c>
      <c r="L61" s="164">
        <v>2822823.7508428399</v>
      </c>
      <c r="M61" s="164">
        <v>2923638.8848015098</v>
      </c>
      <c r="N61" s="164">
        <v>2923638.8848015098</v>
      </c>
      <c r="O61" s="164">
        <v>3024454.0187601899</v>
      </c>
      <c r="P61" s="164">
        <v>3125269.1527188602</v>
      </c>
      <c r="Q61" s="164">
        <v>3226084.28667753</v>
      </c>
      <c r="R61" s="164">
        <v>3326899.4206362101</v>
      </c>
      <c r="S61" s="164">
        <v>3427714.55459488</v>
      </c>
      <c r="T61" s="164">
        <v>3528529.6885535498</v>
      </c>
      <c r="U61" s="164">
        <v>3629344.8225122299</v>
      </c>
      <c r="V61" s="164">
        <v>3730159.9564709002</v>
      </c>
      <c r="W61" s="164">
        <v>3830975.0904295701</v>
      </c>
      <c r="X61" s="164">
        <v>3931790.2243882399</v>
      </c>
      <c r="Y61" s="164">
        <v>4032605.35834692</v>
      </c>
      <c r="Z61" s="164">
        <v>4133420.4923055898</v>
      </c>
      <c r="AA61" s="164">
        <v>4133420.4923055898</v>
      </c>
      <c r="AB61" s="164">
        <v>4234235.6262642602</v>
      </c>
      <c r="AC61" s="164">
        <v>4335050.7602229398</v>
      </c>
      <c r="AD61" s="164">
        <v>4435865.8941816101</v>
      </c>
      <c r="AE61" s="164">
        <v>4536681.0281402804</v>
      </c>
      <c r="AF61" s="164">
        <v>4637496.16209896</v>
      </c>
      <c r="AG61" s="164">
        <v>4738311.2960576303</v>
      </c>
      <c r="AH61" s="164">
        <v>4839126.4300162997</v>
      </c>
      <c r="AI61" s="164">
        <v>4939941.56397497</v>
      </c>
      <c r="AJ61" s="164">
        <v>5040756.6979336496</v>
      </c>
      <c r="AK61" s="164">
        <v>5141571.83189232</v>
      </c>
      <c r="AL61" s="164">
        <v>5242386.9658509903</v>
      </c>
      <c r="AM61" s="164">
        <v>5343202.0998096699</v>
      </c>
      <c r="AN61" s="164">
        <v>5343202.0998096699</v>
      </c>
    </row>
    <row r="62" spans="1:40" x14ac:dyDescent="0.2">
      <c r="A62" s="27" t="s">
        <v>1309</v>
      </c>
      <c r="B62" s="164">
        <v>100815.133958673</v>
      </c>
      <c r="C62" s="164">
        <v>100815.133958673</v>
      </c>
      <c r="D62" s="164">
        <v>100815.133958673</v>
      </c>
      <c r="E62" s="164">
        <v>100815.133958673</v>
      </c>
      <c r="F62" s="164">
        <v>100815.133958673</v>
      </c>
      <c r="G62" s="164">
        <v>100815.133958673</v>
      </c>
      <c r="H62" s="164">
        <v>100815.133958673</v>
      </c>
      <c r="I62" s="164">
        <v>100815.133958673</v>
      </c>
      <c r="J62" s="164">
        <v>100815.133958673</v>
      </c>
      <c r="K62" s="164">
        <v>100815.133958673</v>
      </c>
      <c r="L62" s="164">
        <v>100815.133958673</v>
      </c>
      <c r="M62" s="164">
        <v>100815.133958673</v>
      </c>
      <c r="N62" s="164">
        <v>100815.133958673</v>
      </c>
      <c r="O62" s="164">
        <v>100815.133958673</v>
      </c>
      <c r="P62" s="164">
        <v>100815.133958673</v>
      </c>
      <c r="Q62" s="164">
        <v>100815.133958673</v>
      </c>
      <c r="R62" s="164">
        <v>100815.133958673</v>
      </c>
      <c r="S62" s="164">
        <v>100815.133958673</v>
      </c>
      <c r="T62" s="164">
        <v>100815.133958673</v>
      </c>
      <c r="U62" s="164">
        <v>100815.133958673</v>
      </c>
      <c r="V62" s="164">
        <v>100815.133958673</v>
      </c>
      <c r="W62" s="164">
        <v>100815.133958673</v>
      </c>
      <c r="X62" s="164">
        <v>100815.133958673</v>
      </c>
      <c r="Y62" s="164">
        <v>100815.133958673</v>
      </c>
      <c r="Z62" s="164">
        <v>100815.133958673</v>
      </c>
      <c r="AA62" s="164">
        <v>100815.133958673</v>
      </c>
      <c r="AB62" s="164">
        <v>100815.133958673</v>
      </c>
      <c r="AC62" s="164">
        <v>100815.133958673</v>
      </c>
      <c r="AD62" s="164">
        <v>100815.133958673</v>
      </c>
      <c r="AE62" s="164">
        <v>100815.133958673</v>
      </c>
      <c r="AF62" s="164">
        <v>100815.133958673</v>
      </c>
      <c r="AG62" s="164">
        <v>100815.133958673</v>
      </c>
      <c r="AH62" s="164">
        <v>100815.133958673</v>
      </c>
      <c r="AI62" s="164">
        <v>100815.133958673</v>
      </c>
      <c r="AJ62" s="164">
        <v>100815.133958673</v>
      </c>
      <c r="AK62" s="164">
        <v>100815.133958673</v>
      </c>
      <c r="AL62" s="164">
        <v>100815.133958673</v>
      </c>
      <c r="AM62" s="164">
        <v>100815.133958673</v>
      </c>
      <c r="AN62" s="164">
        <v>100815.133958673</v>
      </c>
    </row>
    <row r="63" spans="1:40" x14ac:dyDescent="0.2">
      <c r="A63" s="27" t="s">
        <v>1310</v>
      </c>
      <c r="B63" s="164">
        <v>1915487.5452147799</v>
      </c>
      <c r="C63" s="164">
        <v>2016302.67917346</v>
      </c>
      <c r="D63" s="164">
        <v>2117117.8131321301</v>
      </c>
      <c r="E63" s="164">
        <v>2217932.9470907999</v>
      </c>
      <c r="F63" s="164">
        <v>2318748.08104948</v>
      </c>
      <c r="G63" s="164">
        <v>2419563.2150081499</v>
      </c>
      <c r="H63" s="164">
        <v>2520378.3489668202</v>
      </c>
      <c r="I63" s="164">
        <v>2621193.4829254998</v>
      </c>
      <c r="J63" s="164">
        <v>2722008.6168841701</v>
      </c>
      <c r="K63" s="164">
        <v>2822823.7508428399</v>
      </c>
      <c r="L63" s="164">
        <v>2923638.8848015098</v>
      </c>
      <c r="M63" s="164">
        <v>3024454.0187601899</v>
      </c>
      <c r="N63" s="164">
        <v>3024454.0187601899</v>
      </c>
      <c r="O63" s="164">
        <v>3125269.1527188602</v>
      </c>
      <c r="P63" s="164">
        <v>3226084.28667753</v>
      </c>
      <c r="Q63" s="164">
        <v>3326899.4206362101</v>
      </c>
      <c r="R63" s="164">
        <v>3427714.55459488</v>
      </c>
      <c r="S63" s="164">
        <v>3528529.6885535498</v>
      </c>
      <c r="T63" s="164">
        <v>3629344.8225122299</v>
      </c>
      <c r="U63" s="164">
        <v>3730159.9564709002</v>
      </c>
      <c r="V63" s="164">
        <v>3830975.0904295701</v>
      </c>
      <c r="W63" s="164">
        <v>3931790.2243882399</v>
      </c>
      <c r="X63" s="164">
        <v>4032605.35834692</v>
      </c>
      <c r="Y63" s="164">
        <v>4133420.4923055898</v>
      </c>
      <c r="Z63" s="164">
        <v>4234235.6262642602</v>
      </c>
      <c r="AA63" s="164">
        <v>4234235.6262642602</v>
      </c>
      <c r="AB63" s="164">
        <v>4335050.7602229398</v>
      </c>
      <c r="AC63" s="164">
        <v>4435865.8941816101</v>
      </c>
      <c r="AD63" s="164">
        <v>4536681.0281402804</v>
      </c>
      <c r="AE63" s="164">
        <v>4637496.16209896</v>
      </c>
      <c r="AF63" s="164">
        <v>4738311.2960576303</v>
      </c>
      <c r="AG63" s="164">
        <v>4839126.4300162997</v>
      </c>
      <c r="AH63" s="164">
        <v>4939941.56397497</v>
      </c>
      <c r="AI63" s="164">
        <v>5040756.6979336496</v>
      </c>
      <c r="AJ63" s="164">
        <v>5141571.83189232</v>
      </c>
      <c r="AK63" s="164">
        <v>5242386.9658509903</v>
      </c>
      <c r="AL63" s="164">
        <v>5343202.0998096699</v>
      </c>
      <c r="AM63" s="164">
        <v>5444017.2337683402</v>
      </c>
      <c r="AN63" s="164">
        <v>5444017.2337683402</v>
      </c>
    </row>
    <row r="64" spans="1:40" x14ac:dyDescent="0.2">
      <c r="A64" s="27" t="s">
        <v>1311</v>
      </c>
    </row>
    <row r="65" spans="1:40" x14ac:dyDescent="0.2">
      <c r="A65" s="30" t="s">
        <v>1312</v>
      </c>
    </row>
    <row r="66" spans="1:40" x14ac:dyDescent="0.2">
      <c r="A66" s="27" t="s">
        <v>1313</v>
      </c>
      <c r="B66" s="164">
        <v>160591893.911098</v>
      </c>
      <c r="C66" s="164">
        <v>162421745.680527</v>
      </c>
      <c r="D66" s="164">
        <v>164116494.356805</v>
      </c>
      <c r="E66" s="164">
        <v>165969252.15575701</v>
      </c>
      <c r="F66" s="164">
        <v>167832279.111341</v>
      </c>
      <c r="G66" s="164">
        <v>169563872.77523899</v>
      </c>
      <c r="H66" s="164">
        <v>171446204.80772999</v>
      </c>
      <c r="I66" s="164">
        <v>173339014.12347099</v>
      </c>
      <c r="J66" s="164">
        <v>175019281.99752</v>
      </c>
      <c r="K66" s="164">
        <v>176927235.51863399</v>
      </c>
      <c r="L66" s="164">
        <v>178846019.85449699</v>
      </c>
      <c r="M66" s="164">
        <v>179283246.47110599</v>
      </c>
      <c r="N66" s="164">
        <v>179283246.47110599</v>
      </c>
      <c r="O66" s="164">
        <v>180044118.009325</v>
      </c>
      <c r="P66" s="164">
        <v>180838062.342015</v>
      </c>
      <c r="Q66" s="164">
        <v>181577805.811364</v>
      </c>
      <c r="R66" s="164">
        <v>182497103.305094</v>
      </c>
      <c r="S66" s="164">
        <v>183448601.27327901</v>
      </c>
      <c r="T66" s="164">
        <v>184358936.72342101</v>
      </c>
      <c r="U66" s="164">
        <v>185444320.896586</v>
      </c>
      <c r="V66" s="164">
        <v>186560844.75565201</v>
      </c>
      <c r="W66" s="164">
        <v>187573881.29248199</v>
      </c>
      <c r="X66" s="164">
        <v>188843090.589843</v>
      </c>
      <c r="Y66" s="164">
        <v>190142094.61679399</v>
      </c>
      <c r="Z66" s="164">
        <v>191399787.09645599</v>
      </c>
      <c r="AA66" s="164">
        <v>191399787.09645599</v>
      </c>
      <c r="AB66" s="164">
        <v>194288279.66295099</v>
      </c>
      <c r="AC66" s="164">
        <v>197184863.028561</v>
      </c>
      <c r="AD66" s="164">
        <v>200021603.44706699</v>
      </c>
      <c r="AE66" s="164">
        <v>202955193.66366699</v>
      </c>
      <c r="AF66" s="164">
        <v>205897018.63608301</v>
      </c>
      <c r="AG66" s="164">
        <v>208798485.05034599</v>
      </c>
      <c r="AH66" s="164">
        <v>211780884.49359199</v>
      </c>
      <c r="AI66" s="164">
        <v>214769534.664608</v>
      </c>
      <c r="AJ66" s="164">
        <v>217669334.11272401</v>
      </c>
      <c r="AK66" s="164">
        <v>220711595.74093199</v>
      </c>
      <c r="AL66" s="164">
        <v>223759245.02394399</v>
      </c>
      <c r="AM66" s="164">
        <v>226764275.55838501</v>
      </c>
      <c r="AN66" s="164">
        <v>226764275.55838501</v>
      </c>
    </row>
    <row r="67" spans="1:40" x14ac:dyDescent="0.2">
      <c r="A67" s="27" t="s">
        <v>1314</v>
      </c>
      <c r="B67" s="164">
        <v>133614442.529824</v>
      </c>
      <c r="C67" s="164">
        <v>132808989.385565</v>
      </c>
      <c r="D67" s="164">
        <v>132129519.016311</v>
      </c>
      <c r="E67" s="164">
        <v>131504662.68393201</v>
      </c>
      <c r="F67" s="164">
        <v>130913248.91086499</v>
      </c>
      <c r="G67" s="164">
        <v>130256203.318895</v>
      </c>
      <c r="H67" s="164">
        <v>129655950.781873</v>
      </c>
      <c r="I67" s="164">
        <v>129067165.551553</v>
      </c>
      <c r="J67" s="164">
        <v>128493060.349508</v>
      </c>
      <c r="K67" s="164">
        <v>127982129.562619</v>
      </c>
      <c r="L67" s="164">
        <v>127698304.49139699</v>
      </c>
      <c r="M67" s="164">
        <v>127399978.576746</v>
      </c>
      <c r="N67" s="164">
        <v>127399978.576746</v>
      </c>
      <c r="O67" s="164">
        <v>127794444.063903</v>
      </c>
      <c r="P67" s="164">
        <v>128298675.817093</v>
      </c>
      <c r="Q67" s="164">
        <v>128746617.421232</v>
      </c>
      <c r="R67" s="164">
        <v>129281489.674235</v>
      </c>
      <c r="S67" s="164">
        <v>129778227.811986</v>
      </c>
      <c r="T67" s="164">
        <v>130211692.043107</v>
      </c>
      <c r="U67" s="164">
        <v>130421750.718695</v>
      </c>
      <c r="V67" s="164">
        <v>130614891.292482</v>
      </c>
      <c r="W67" s="164">
        <v>130785428.630224</v>
      </c>
      <c r="X67" s="164">
        <v>131010960.29009099</v>
      </c>
      <c r="Y67" s="164">
        <v>131241578.020225</v>
      </c>
      <c r="Z67" s="164">
        <v>131435623.192761</v>
      </c>
      <c r="AA67" s="164">
        <v>131435623.192761</v>
      </c>
      <c r="AB67" s="164">
        <v>131698639.51769</v>
      </c>
      <c r="AC67" s="164">
        <v>132017717.11465099</v>
      </c>
      <c r="AD67" s="164">
        <v>132312598.522129</v>
      </c>
      <c r="AE67" s="164">
        <v>132714353.49121401</v>
      </c>
      <c r="AF67" s="164">
        <v>133078251.672519</v>
      </c>
      <c r="AG67" s="164">
        <v>133529130.01130299</v>
      </c>
      <c r="AH67" s="164">
        <v>133753922.985277</v>
      </c>
      <c r="AI67" s="164">
        <v>134285502.544258</v>
      </c>
      <c r="AJ67" s="164">
        <v>134778079.99302399</v>
      </c>
      <c r="AK67" s="164">
        <v>135195683.94022</v>
      </c>
      <c r="AL67" s="164">
        <v>135622533.98091599</v>
      </c>
      <c r="AM67" s="164">
        <v>136026489.59531099</v>
      </c>
      <c r="AN67" s="164">
        <v>136026489.59531099</v>
      </c>
    </row>
    <row r="68" spans="1:40" x14ac:dyDescent="0.2">
      <c r="A68" s="27" t="s">
        <v>1315</v>
      </c>
      <c r="B68" s="164">
        <v>107423112.901243</v>
      </c>
      <c r="C68" s="164">
        <v>106742946.77815799</v>
      </c>
      <c r="D68" s="164">
        <v>105903803.789138</v>
      </c>
      <c r="E68" s="164">
        <v>105254008.879924</v>
      </c>
      <c r="F68" s="164">
        <v>104611541.414314</v>
      </c>
      <c r="G68" s="164">
        <v>103675499.27289</v>
      </c>
      <c r="H68" s="164">
        <v>103124325.152952</v>
      </c>
      <c r="I68" s="164">
        <v>102581399.946493</v>
      </c>
      <c r="J68" s="164">
        <v>101741083.219234</v>
      </c>
      <c r="K68" s="164">
        <v>101277427.64504801</v>
      </c>
      <c r="L68" s="164">
        <v>100818359.57609899</v>
      </c>
      <c r="M68" s="164">
        <v>100065226.854688</v>
      </c>
      <c r="N68" s="164">
        <v>100065226.854688</v>
      </c>
      <c r="O68" s="164">
        <v>99648133.738995701</v>
      </c>
      <c r="P68" s="164">
        <v>99247766.606462002</v>
      </c>
      <c r="Q68" s="164">
        <v>98762874.662131503</v>
      </c>
      <c r="R68" s="164">
        <v>98451731.709167302</v>
      </c>
      <c r="S68" s="164">
        <v>98157897.581898004</v>
      </c>
      <c r="T68" s="164">
        <v>97665861.523965001</v>
      </c>
      <c r="U68" s="164">
        <v>97504770.648451507</v>
      </c>
      <c r="V68" s="164">
        <v>97364244.530917704</v>
      </c>
      <c r="W68" s="164">
        <v>97083568.640994906</v>
      </c>
      <c r="X68" s="164">
        <v>97127651.907923996</v>
      </c>
      <c r="Y68" s="164">
        <v>97191737.608864695</v>
      </c>
      <c r="Z68" s="164">
        <v>96972123.001816407</v>
      </c>
      <c r="AA68" s="164">
        <v>96972123.001816407</v>
      </c>
      <c r="AB68" s="164">
        <v>97064872.338310003</v>
      </c>
      <c r="AC68" s="164">
        <v>97168369.496124297</v>
      </c>
      <c r="AD68" s="164">
        <v>97207063.468003407</v>
      </c>
      <c r="AE68" s="164">
        <v>97363047.881940201</v>
      </c>
      <c r="AF68" s="164">
        <v>97531706.041252702</v>
      </c>
      <c r="AG68" s="164">
        <v>97470074.443418995</v>
      </c>
      <c r="AH68" s="164">
        <v>97643825.968555897</v>
      </c>
      <c r="AI68" s="164">
        <v>97831614.813523307</v>
      </c>
      <c r="AJ68" s="164">
        <v>97854775.511939093</v>
      </c>
      <c r="AK68" s="164">
        <v>98055654.877853796</v>
      </c>
      <c r="AL68" s="164">
        <v>98271068.844251707</v>
      </c>
      <c r="AM68" s="164">
        <v>98272480.651045606</v>
      </c>
      <c r="AN68" s="164">
        <v>98272480.651045606</v>
      </c>
    </row>
    <row r="69" spans="1:40" x14ac:dyDescent="0.2">
      <c r="A69" s="27" t="s">
        <v>1316</v>
      </c>
      <c r="B69" s="164">
        <v>466364284.64980799</v>
      </c>
      <c r="C69" s="164">
        <v>467203563.30226099</v>
      </c>
      <c r="D69" s="164">
        <v>468058033.15568697</v>
      </c>
      <c r="E69" s="164">
        <v>468970093.15692198</v>
      </c>
      <c r="F69" s="164">
        <v>469933262.16797799</v>
      </c>
      <c r="G69" s="164">
        <v>470874264.47055399</v>
      </c>
      <c r="H69" s="164">
        <v>471952257.72462898</v>
      </c>
      <c r="I69" s="164">
        <v>473080311.93445402</v>
      </c>
      <c r="J69" s="164">
        <v>473932428.57634902</v>
      </c>
      <c r="K69" s="164">
        <v>474843320.570804</v>
      </c>
      <c r="L69" s="164">
        <v>475824926.79979998</v>
      </c>
      <c r="M69" s="164">
        <v>474509695.28244603</v>
      </c>
      <c r="N69" s="164">
        <v>474509695.28244603</v>
      </c>
      <c r="O69" s="164">
        <v>474894521.501252</v>
      </c>
      <c r="P69" s="164">
        <v>475358040.39030403</v>
      </c>
      <c r="Q69" s="164">
        <v>475870616.369003</v>
      </c>
      <c r="R69" s="164">
        <v>476470517.877159</v>
      </c>
      <c r="S69" s="164">
        <v>477150158.18976903</v>
      </c>
      <c r="T69" s="164">
        <v>477825594.06008399</v>
      </c>
      <c r="U69" s="164">
        <v>478660123.10517401</v>
      </c>
      <c r="V69" s="164">
        <v>479574408.71292299</v>
      </c>
      <c r="W69" s="164">
        <v>480559847.554699</v>
      </c>
      <c r="X69" s="164">
        <v>481947516.27660501</v>
      </c>
      <c r="Y69" s="164">
        <v>483424365.56097502</v>
      </c>
      <c r="Z69" s="164">
        <v>484272198.68089998</v>
      </c>
      <c r="AA69" s="164">
        <v>484272198.68089998</v>
      </c>
      <c r="AB69" s="164">
        <v>487552876.46429902</v>
      </c>
      <c r="AC69" s="164">
        <v>490868614.84488702</v>
      </c>
      <c r="AD69" s="164">
        <v>494189806.43554997</v>
      </c>
      <c r="AE69" s="164">
        <v>497557224.71572101</v>
      </c>
      <c r="AF69" s="164">
        <v>500960850.04827601</v>
      </c>
      <c r="AG69" s="164">
        <v>504304057.25216901</v>
      </c>
      <c r="AH69" s="164">
        <v>507771320.896469</v>
      </c>
      <c r="AI69" s="164">
        <v>511275006.53017497</v>
      </c>
      <c r="AJ69" s="164">
        <v>514805189.56950098</v>
      </c>
      <c r="AK69" s="164">
        <v>518379191.398377</v>
      </c>
      <c r="AL69" s="164">
        <v>522005994.59803599</v>
      </c>
      <c r="AM69" s="164">
        <v>525573980.30748802</v>
      </c>
      <c r="AN69" s="164">
        <v>525573980.30748802</v>
      </c>
    </row>
    <row r="70" spans="1:40" x14ac:dyDescent="0.2">
      <c r="A70" s="27" t="s">
        <v>1317</v>
      </c>
      <c r="B70" s="164">
        <v>245063243.51701701</v>
      </c>
      <c r="C70" s="164">
        <v>244539399.94436601</v>
      </c>
      <c r="D70" s="164">
        <v>244008820.08489701</v>
      </c>
      <c r="E70" s="164">
        <v>243519089.72084999</v>
      </c>
      <c r="F70" s="164">
        <v>243061573.50269601</v>
      </c>
      <c r="G70" s="164">
        <v>242546917.872363</v>
      </c>
      <c r="H70" s="164">
        <v>242174023.76115501</v>
      </c>
      <c r="I70" s="164">
        <v>241835772.14919099</v>
      </c>
      <c r="J70" s="164">
        <v>241143585.35130301</v>
      </c>
      <c r="K70" s="164">
        <v>240495244.69681999</v>
      </c>
      <c r="L70" s="164">
        <v>239897510.08243901</v>
      </c>
      <c r="M70" s="164">
        <v>236522470.73959601</v>
      </c>
      <c r="N70" s="164">
        <v>236522470.73959601</v>
      </c>
      <c r="O70" s="164">
        <v>235119425.194866</v>
      </c>
      <c r="P70" s="164">
        <v>233773055.61275601</v>
      </c>
      <c r="Q70" s="164">
        <v>232453317.776692</v>
      </c>
      <c r="R70" s="164">
        <v>231202185.500494</v>
      </c>
      <c r="S70" s="164">
        <v>230009422.17886499</v>
      </c>
      <c r="T70" s="164">
        <v>228772089.82912701</v>
      </c>
      <c r="U70" s="164">
        <v>227694142.94387001</v>
      </c>
      <c r="V70" s="164">
        <v>226678330.38647699</v>
      </c>
      <c r="W70" s="164">
        <v>225714974.96770799</v>
      </c>
      <c r="X70" s="164">
        <v>225200983.48736301</v>
      </c>
      <c r="Y70" s="164">
        <v>224757998.921527</v>
      </c>
      <c r="Z70" s="164">
        <v>223593309.24486199</v>
      </c>
      <c r="AA70" s="164">
        <v>223593309.24486199</v>
      </c>
      <c r="AB70" s="164">
        <v>225305130.416262</v>
      </c>
      <c r="AC70" s="164">
        <v>227036632.71815601</v>
      </c>
      <c r="AD70" s="164">
        <v>228758197.21868601</v>
      </c>
      <c r="AE70" s="164">
        <v>230514741.886902</v>
      </c>
      <c r="AF70" s="164">
        <v>232292977.850941</v>
      </c>
      <c r="AG70" s="164">
        <v>233973976.149326</v>
      </c>
      <c r="AH70" s="164">
        <v>235788532.94053099</v>
      </c>
      <c r="AI70" s="164">
        <v>237629084.01195899</v>
      </c>
      <c r="AJ70" s="164">
        <v>239484299.323338</v>
      </c>
      <c r="AK70" s="164">
        <v>241377095.09193799</v>
      </c>
      <c r="AL70" s="164">
        <v>243309787.78045499</v>
      </c>
      <c r="AM70" s="164">
        <v>245143664.11803299</v>
      </c>
      <c r="AN70" s="164">
        <v>245143664.11803299</v>
      </c>
    </row>
    <row r="71" spans="1:40" x14ac:dyDescent="0.2">
      <c r="A71" s="27" t="s">
        <v>1318</v>
      </c>
      <c r="B71" s="164">
        <v>83375607.265797094</v>
      </c>
      <c r="C71" s="164">
        <v>83389565.340086997</v>
      </c>
      <c r="D71" s="164">
        <v>83396845.755760297</v>
      </c>
      <c r="E71" s="164">
        <v>83408233.787097007</v>
      </c>
      <c r="F71" s="164">
        <v>83420258.050963804</v>
      </c>
      <c r="G71" s="164">
        <v>83399939.606157303</v>
      </c>
      <c r="H71" s="164">
        <v>83420161.941541806</v>
      </c>
      <c r="I71" s="164">
        <v>83441543.075324401</v>
      </c>
      <c r="J71" s="164">
        <v>83459943.010259107</v>
      </c>
      <c r="K71" s="164">
        <v>83481002.282815099</v>
      </c>
      <c r="L71" s="164">
        <v>83502299.688269898</v>
      </c>
      <c r="M71" s="164">
        <v>83486354.094122395</v>
      </c>
      <c r="N71" s="164">
        <v>83486354.094122395</v>
      </c>
      <c r="O71" s="164">
        <v>83508840.005083695</v>
      </c>
      <c r="P71" s="164">
        <v>83533272.140148804</v>
      </c>
      <c r="Q71" s="164">
        <v>83555644.469113901</v>
      </c>
      <c r="R71" s="164">
        <v>83584015.707505494</v>
      </c>
      <c r="S71" s="164">
        <v>83614704.626228005</v>
      </c>
      <c r="T71" s="164">
        <v>83609907.992636293</v>
      </c>
      <c r="U71" s="164">
        <v>83644181.702188</v>
      </c>
      <c r="V71" s="164">
        <v>83682125.972526297</v>
      </c>
      <c r="W71" s="164">
        <v>83720054.896922395</v>
      </c>
      <c r="X71" s="164">
        <v>83765010.905813098</v>
      </c>
      <c r="Y71" s="164">
        <v>83813886.037530094</v>
      </c>
      <c r="Z71" s="164">
        <v>83827333.364086002</v>
      </c>
      <c r="AA71" s="164">
        <v>83827333.364086002</v>
      </c>
      <c r="AB71" s="164">
        <v>83878476.672232002</v>
      </c>
      <c r="AC71" s="164">
        <v>83930243.333406702</v>
      </c>
      <c r="AD71" s="164">
        <v>83978444.286972493</v>
      </c>
      <c r="AE71" s="164">
        <v>84032468.9933483</v>
      </c>
      <c r="AF71" s="164">
        <v>84087513.962745503</v>
      </c>
      <c r="AG71" s="164">
        <v>84099941.358997703</v>
      </c>
      <c r="AH71" s="164">
        <v>84154057.610481903</v>
      </c>
      <c r="AI71" s="164">
        <v>84210664.195184901</v>
      </c>
      <c r="AJ71" s="164">
        <v>84265459.840184793</v>
      </c>
      <c r="AK71" s="164">
        <v>84326773.336729005</v>
      </c>
      <c r="AL71" s="164">
        <v>84390876.122266993</v>
      </c>
      <c r="AM71" s="164">
        <v>84412071.043459296</v>
      </c>
      <c r="AN71" s="164">
        <v>84412071.043459296</v>
      </c>
    </row>
    <row r="72" spans="1:40" x14ac:dyDescent="0.2">
      <c r="A72" s="27" t="s">
        <v>1319</v>
      </c>
      <c r="B72" s="164">
        <v>375201695.53994697</v>
      </c>
      <c r="C72" s="164">
        <v>376646301.62738401</v>
      </c>
      <c r="D72" s="164">
        <v>378076123.89358002</v>
      </c>
      <c r="E72" s="164">
        <v>379523889.870134</v>
      </c>
      <c r="F72" s="164">
        <v>380979134.488747</v>
      </c>
      <c r="G72" s="164">
        <v>382342396.47463</v>
      </c>
      <c r="H72" s="164">
        <v>383834485.99134499</v>
      </c>
      <c r="I72" s="164">
        <v>385335762.99287897</v>
      </c>
      <c r="J72" s="164">
        <v>386833801.797598</v>
      </c>
      <c r="K72" s="164">
        <v>388345766.60065001</v>
      </c>
      <c r="L72" s="164">
        <v>389864366.22898602</v>
      </c>
      <c r="M72" s="164">
        <v>391276529.23188102</v>
      </c>
      <c r="N72" s="164">
        <v>391276529.23188102</v>
      </c>
      <c r="O72" s="164">
        <v>392811547.97432798</v>
      </c>
      <c r="P72" s="164">
        <v>394358602.60370398</v>
      </c>
      <c r="Q72" s="164">
        <v>395905639.29730898</v>
      </c>
      <c r="R72" s="164">
        <v>397477109.515962</v>
      </c>
      <c r="S72" s="164">
        <v>399061854.20057601</v>
      </c>
      <c r="T72" s="164">
        <v>400545801.731444</v>
      </c>
      <c r="U72" s="164">
        <v>402154839.84225798</v>
      </c>
      <c r="V72" s="164">
        <v>403781360.69166398</v>
      </c>
      <c r="W72" s="164">
        <v>405414241.57851499</v>
      </c>
      <c r="X72" s="164">
        <v>407074823.80965</v>
      </c>
      <c r="Y72" s="164">
        <v>408753657.91495299</v>
      </c>
      <c r="Z72" s="164">
        <v>410331979.23461801</v>
      </c>
      <c r="AA72" s="164">
        <v>410331979.23461801</v>
      </c>
      <c r="AB72" s="164">
        <v>412031383.00061899</v>
      </c>
      <c r="AC72" s="164">
        <v>413739229.37816203</v>
      </c>
      <c r="AD72" s="164">
        <v>415442916.145356</v>
      </c>
      <c r="AE72" s="164">
        <v>417170919.847911</v>
      </c>
      <c r="AF72" s="164">
        <v>418908673.29766601</v>
      </c>
      <c r="AG72" s="164">
        <v>420524489.66124499</v>
      </c>
      <c r="AH72" s="164">
        <v>422273816.63785398</v>
      </c>
      <c r="AI72" s="164">
        <v>424037509.31849903</v>
      </c>
      <c r="AJ72" s="164">
        <v>425802588.99921799</v>
      </c>
      <c r="AK72" s="164">
        <v>427594294.81047302</v>
      </c>
      <c r="AL72" s="164">
        <v>429401291.20010698</v>
      </c>
      <c r="AM72" s="164">
        <v>431085638.54498303</v>
      </c>
      <c r="AN72" s="164">
        <v>431085638.54498303</v>
      </c>
    </row>
    <row r="73" spans="1:40" x14ac:dyDescent="0.2">
      <c r="A73" s="27" t="s">
        <v>1320</v>
      </c>
      <c r="B73" s="164">
        <v>200552833.46862999</v>
      </c>
      <c r="C73" s="164">
        <v>201388396.42439801</v>
      </c>
      <c r="D73" s="164">
        <v>202232305.74969199</v>
      </c>
      <c r="E73" s="164">
        <v>203084559.30675399</v>
      </c>
      <c r="F73" s="164">
        <v>203944979.736056</v>
      </c>
      <c r="G73" s="164">
        <v>204813541.16081899</v>
      </c>
      <c r="H73" s="164">
        <v>205690387.66034201</v>
      </c>
      <c r="I73" s="164">
        <v>206575503.210354</v>
      </c>
      <c r="J73" s="164">
        <v>207469073.76344001</v>
      </c>
      <c r="K73" s="164">
        <v>208371216.30449501</v>
      </c>
      <c r="L73" s="164">
        <v>209281896.335796</v>
      </c>
      <c r="M73" s="164">
        <v>210200895.85622999</v>
      </c>
      <c r="N73" s="164">
        <v>210200895.85622999</v>
      </c>
      <c r="O73" s="164">
        <v>211152268.73710701</v>
      </c>
      <c r="P73" s="164">
        <v>212140064.49275401</v>
      </c>
      <c r="Q73" s="164">
        <v>213164380.13945299</v>
      </c>
      <c r="R73" s="164">
        <v>214225488.35847899</v>
      </c>
      <c r="S73" s="164">
        <v>215323509.969652</v>
      </c>
      <c r="T73" s="164">
        <v>216458395.41171199</v>
      </c>
      <c r="U73" s="164">
        <v>217630255.62735701</v>
      </c>
      <c r="V73" s="164">
        <v>218838999.07733801</v>
      </c>
      <c r="W73" s="164">
        <v>220084603.36257601</v>
      </c>
      <c r="X73" s="164">
        <v>221367197.94540301</v>
      </c>
      <c r="Y73" s="164">
        <v>222687096.25039101</v>
      </c>
      <c r="Z73" s="164">
        <v>224044332.672133</v>
      </c>
      <c r="AA73" s="164">
        <v>224044332.672133</v>
      </c>
      <c r="AB73" s="164">
        <v>225438900.86193901</v>
      </c>
      <c r="AC73" s="164">
        <v>226847162.680208</v>
      </c>
      <c r="AD73" s="164">
        <v>228268920.09279901</v>
      </c>
      <c r="AE73" s="164">
        <v>229704380.19769201</v>
      </c>
      <c r="AF73" s="164">
        <v>231153419.51739201</v>
      </c>
      <c r="AG73" s="164">
        <v>232615892.63390899</v>
      </c>
      <c r="AH73" s="164">
        <v>234091988.23684999</v>
      </c>
      <c r="AI73" s="164">
        <v>235581527.96453699</v>
      </c>
      <c r="AJ73" s="164">
        <v>237084606.46558899</v>
      </c>
      <c r="AK73" s="164">
        <v>238601404.15889499</v>
      </c>
      <c r="AL73" s="164">
        <v>240132137.25771701</v>
      </c>
      <c r="AM73" s="164">
        <v>241676553.38080901</v>
      </c>
      <c r="AN73" s="164">
        <v>241676553.38080901</v>
      </c>
    </row>
    <row r="74" spans="1:40" x14ac:dyDescent="0.2">
      <c r="A74" s="27" t="s">
        <v>802</v>
      </c>
    </row>
    <row r="75" spans="1:40" x14ac:dyDescent="0.2">
      <c r="A75" s="30" t="s">
        <v>1321</v>
      </c>
    </row>
    <row r="76" spans="1:40" x14ac:dyDescent="0.2">
      <c r="A76" s="27" t="s">
        <v>1322</v>
      </c>
    </row>
    <row r="77" spans="1:40" x14ac:dyDescent="0.2">
      <c r="A77" s="27" t="s">
        <v>1323</v>
      </c>
    </row>
    <row r="78" spans="1:40" x14ac:dyDescent="0.2">
      <c r="A78" s="27" t="s">
        <v>1324</v>
      </c>
      <c r="B78" s="164">
        <v>187438197.21011001</v>
      </c>
      <c r="C78" s="164">
        <v>185739248.66065699</v>
      </c>
      <c r="D78" s="164">
        <v>184014435.64274201</v>
      </c>
      <c r="E78" s="164">
        <v>182284157.54098001</v>
      </c>
      <c r="F78" s="164">
        <v>180613875.73998699</v>
      </c>
      <c r="G78" s="164">
        <v>178964724.67229801</v>
      </c>
      <c r="H78" s="164">
        <v>177296672.10771999</v>
      </c>
      <c r="I78" s="164">
        <v>175624746.046253</v>
      </c>
      <c r="J78" s="164">
        <v>176286739.23220399</v>
      </c>
      <c r="K78" s="164">
        <v>176959880.78489101</v>
      </c>
      <c r="L78" s="164">
        <v>177640362.76150799</v>
      </c>
      <c r="M78" s="164">
        <v>179489792.099556</v>
      </c>
      <c r="N78" s="164">
        <v>179489792.099556</v>
      </c>
      <c r="O78" s="164">
        <v>181377384.949139</v>
      </c>
      <c r="P78" s="164">
        <v>183249116.252069</v>
      </c>
      <c r="Q78" s="164">
        <v>185087091.085269</v>
      </c>
      <c r="R78" s="164">
        <v>186911708.83335501</v>
      </c>
      <c r="S78" s="164">
        <v>188788430.880941</v>
      </c>
      <c r="T78" s="164">
        <v>190678561.31737</v>
      </c>
      <c r="U78" s="164">
        <v>192544578.86395001</v>
      </c>
      <c r="V78" s="164">
        <v>194401511.52068299</v>
      </c>
      <c r="W78" s="164">
        <v>196266259.74910599</v>
      </c>
      <c r="X78" s="164">
        <v>198140108.24152699</v>
      </c>
      <c r="Y78" s="164">
        <v>200019276.15179199</v>
      </c>
      <c r="Z78" s="164">
        <v>201912498.53220099</v>
      </c>
      <c r="AA78" s="164">
        <v>201912498.53220099</v>
      </c>
      <c r="AB78" s="164">
        <v>203799854.872794</v>
      </c>
      <c r="AC78" s="164">
        <v>205656959.842637</v>
      </c>
      <c r="AD78" s="164">
        <v>207465918.51865301</v>
      </c>
      <c r="AE78" s="164">
        <v>209247130.28545699</v>
      </c>
      <c r="AF78" s="164">
        <v>211066056.52766401</v>
      </c>
      <c r="AG78" s="164">
        <v>212883781.78373599</v>
      </c>
      <c r="AH78" s="164">
        <v>214662615.11817899</v>
      </c>
      <c r="AI78" s="164">
        <v>216417584.53099301</v>
      </c>
      <c r="AJ78" s="164">
        <v>218165590.483715</v>
      </c>
      <c r="AK78" s="164">
        <v>219907960.344578</v>
      </c>
      <c r="AL78" s="164">
        <v>221640913.26742801</v>
      </c>
      <c r="AM78" s="164">
        <v>223373014.88848001</v>
      </c>
      <c r="AN78" s="164">
        <v>223373014.88848001</v>
      </c>
    </row>
    <row r="79" spans="1:40" x14ac:dyDescent="0.2">
      <c r="A79" s="27" t="s">
        <v>1325</v>
      </c>
      <c r="B79" s="164">
        <v>436849228.94625098</v>
      </c>
      <c r="C79" s="164">
        <v>442485953.55515802</v>
      </c>
      <c r="D79" s="164">
        <v>448125765.63257098</v>
      </c>
      <c r="E79" s="164">
        <v>453767871.61792099</v>
      </c>
      <c r="F79" s="164">
        <v>459430128.358922</v>
      </c>
      <c r="G79" s="164">
        <v>465111990.30853802</v>
      </c>
      <c r="H79" s="164">
        <v>470635685.92399299</v>
      </c>
      <c r="I79" s="164">
        <v>476168677.99277598</v>
      </c>
      <c r="J79" s="164">
        <v>481721049.35127902</v>
      </c>
      <c r="K79" s="164">
        <v>487288910.24307001</v>
      </c>
      <c r="L79" s="164">
        <v>492859804.28353202</v>
      </c>
      <c r="M79" s="164">
        <v>498291578.21623099</v>
      </c>
      <c r="N79" s="164">
        <v>498291578.21623099</v>
      </c>
      <c r="O79" s="164">
        <v>503731677.47742999</v>
      </c>
      <c r="P79" s="164">
        <v>509181783.333776</v>
      </c>
      <c r="Q79" s="164">
        <v>514633909.769063</v>
      </c>
      <c r="R79" s="164">
        <v>520087099.01277798</v>
      </c>
      <c r="S79" s="164">
        <v>525559034.933182</v>
      </c>
      <c r="T79" s="164">
        <v>531049393.57662803</v>
      </c>
      <c r="U79" s="164">
        <v>536554384.05477399</v>
      </c>
      <c r="V79" s="164">
        <v>542244148.71793306</v>
      </c>
      <c r="W79" s="164">
        <v>547955781.68840504</v>
      </c>
      <c r="X79" s="164">
        <v>553679849.97595298</v>
      </c>
      <c r="Y79" s="164">
        <v>559403168.56777894</v>
      </c>
      <c r="Z79" s="164">
        <v>565152643.82918704</v>
      </c>
      <c r="AA79" s="164">
        <v>565152643.82918704</v>
      </c>
      <c r="AB79" s="164">
        <v>571086693.17467594</v>
      </c>
      <c r="AC79" s="164">
        <v>577034772.48657405</v>
      </c>
      <c r="AD79" s="164">
        <v>582989125.68795896</v>
      </c>
      <c r="AE79" s="164">
        <v>588948878.54806197</v>
      </c>
      <c r="AF79" s="164">
        <v>594931649.20580602</v>
      </c>
      <c r="AG79" s="164">
        <v>600937245.36634898</v>
      </c>
      <c r="AH79" s="164">
        <v>606962192.25913894</v>
      </c>
      <c r="AI79" s="164">
        <v>613000901.30934298</v>
      </c>
      <c r="AJ79" s="164">
        <v>619056239.57881904</v>
      </c>
      <c r="AK79" s="164">
        <v>625120696.85776305</v>
      </c>
      <c r="AL79" s="164">
        <v>631181816.76155806</v>
      </c>
      <c r="AM79" s="164">
        <v>637266755.28236604</v>
      </c>
      <c r="AN79" s="164">
        <v>637266755.28236604</v>
      </c>
    </row>
    <row r="80" spans="1:40" x14ac:dyDescent="0.2">
      <c r="A80" s="27" t="s">
        <v>1326</v>
      </c>
      <c r="B80" s="164">
        <v>119359379.95116</v>
      </c>
      <c r="C80" s="164">
        <v>121834049.30522101</v>
      </c>
      <c r="D80" s="164">
        <v>124310953.151113</v>
      </c>
      <c r="E80" s="164">
        <v>126788661.796529</v>
      </c>
      <c r="F80" s="164">
        <v>129268207.85685299</v>
      </c>
      <c r="G80" s="164">
        <v>131752053.409008</v>
      </c>
      <c r="H80" s="164">
        <v>134250099.36449</v>
      </c>
      <c r="I80" s="164">
        <v>136752356.68235001</v>
      </c>
      <c r="J80" s="164">
        <v>136131610.68500501</v>
      </c>
      <c r="K80" s="164">
        <v>135517381.788764</v>
      </c>
      <c r="L80" s="164">
        <v>134909476.68593401</v>
      </c>
      <c r="M80" s="164">
        <v>134308656.299591</v>
      </c>
      <c r="N80" s="164">
        <v>134308656.299591</v>
      </c>
      <c r="O80" s="164">
        <v>133728667.07175501</v>
      </c>
      <c r="P80" s="164">
        <v>133156486.946207</v>
      </c>
      <c r="Q80" s="164">
        <v>132592910.153716</v>
      </c>
      <c r="R80" s="164">
        <v>132036580.6075</v>
      </c>
      <c r="S80" s="164">
        <v>131488530.92294499</v>
      </c>
      <c r="T80" s="164">
        <v>130951223.176973</v>
      </c>
      <c r="U80" s="164">
        <v>130424596.18147101</v>
      </c>
      <c r="V80" s="164">
        <v>129907494.239915</v>
      </c>
      <c r="W80" s="164">
        <v>129399796.73692</v>
      </c>
      <c r="X80" s="164">
        <v>132028246.406543</v>
      </c>
      <c r="Y80" s="164">
        <v>134662633.321841</v>
      </c>
      <c r="Z80" s="164">
        <v>133436129.71834099</v>
      </c>
      <c r="AA80" s="164">
        <v>133436129.71834099</v>
      </c>
      <c r="AB80" s="164">
        <v>132225680.447988</v>
      </c>
      <c r="AC80" s="164">
        <v>131025953.43827499</v>
      </c>
      <c r="AD80" s="164">
        <v>129837742.91996901</v>
      </c>
      <c r="AE80" s="164">
        <v>128659619.200764</v>
      </c>
      <c r="AF80" s="164">
        <v>127492541.290517</v>
      </c>
      <c r="AG80" s="164">
        <v>126338971.26615199</v>
      </c>
      <c r="AH80" s="164">
        <v>125197748.906625</v>
      </c>
      <c r="AI80" s="164">
        <v>124068034.71746799</v>
      </c>
      <c r="AJ80" s="164">
        <v>122949675.283279</v>
      </c>
      <c r="AK80" s="164">
        <v>121842414.521791</v>
      </c>
      <c r="AL80" s="164">
        <v>120745959.24256399</v>
      </c>
      <c r="AM80" s="164">
        <v>119661616.39671899</v>
      </c>
      <c r="AN80" s="164">
        <v>119661616.39671899</v>
      </c>
    </row>
    <row r="81" spans="1:40" x14ac:dyDescent="0.2">
      <c r="A81" s="27" t="s">
        <v>1327</v>
      </c>
      <c r="B81" s="164">
        <v>107195564.189935</v>
      </c>
      <c r="C81" s="164">
        <v>109162523.40942</v>
      </c>
      <c r="D81" s="164">
        <v>111129408.957453</v>
      </c>
      <c r="E81" s="164">
        <v>113096220.83403499</v>
      </c>
      <c r="F81" s="164">
        <v>115062959.039167</v>
      </c>
      <c r="G81" s="164">
        <v>117029623.57284699</v>
      </c>
      <c r="H81" s="164">
        <v>118996214.435077</v>
      </c>
      <c r="I81" s="164">
        <v>120962731.625855</v>
      </c>
      <c r="J81" s="164">
        <v>122929175.145183</v>
      </c>
      <c r="K81" s="164">
        <v>124895544.99305899</v>
      </c>
      <c r="L81" s="164">
        <v>126861841.169484</v>
      </c>
      <c r="M81" s="164">
        <v>128828063.674459</v>
      </c>
      <c r="N81" s="164">
        <v>128828063.674459</v>
      </c>
      <c r="O81" s="164">
        <v>130794212.507982</v>
      </c>
      <c r="P81" s="164">
        <v>132760287.670054</v>
      </c>
      <c r="Q81" s="164">
        <v>134726289.160676</v>
      </c>
      <c r="R81" s="164">
        <v>136692216.979846</v>
      </c>
      <c r="S81" s="164">
        <v>138658071.12756601</v>
      </c>
      <c r="T81" s="164">
        <v>140623851.603834</v>
      </c>
      <c r="U81" s="164">
        <v>142589558.40865099</v>
      </c>
      <c r="V81" s="164">
        <v>144555191.542018</v>
      </c>
      <c r="W81" s="164">
        <v>146520751.00393301</v>
      </c>
      <c r="X81" s="164">
        <v>148486236.794397</v>
      </c>
      <c r="Y81" s="164">
        <v>150451648.91341001</v>
      </c>
      <c r="Z81" s="164">
        <v>152416987.360973</v>
      </c>
      <c r="AA81" s="164">
        <v>152416987.360973</v>
      </c>
      <c r="AB81" s="164">
        <v>154382252.13708401</v>
      </c>
      <c r="AC81" s="164">
        <v>156347443.24174401</v>
      </c>
      <c r="AD81" s="164">
        <v>158312560.674954</v>
      </c>
      <c r="AE81" s="164">
        <v>160277604.436712</v>
      </c>
      <c r="AF81" s="164">
        <v>162242574.52701899</v>
      </c>
      <c r="AG81" s="164">
        <v>164207470.94587499</v>
      </c>
      <c r="AH81" s="164">
        <v>166172293.69328099</v>
      </c>
      <c r="AI81" s="164">
        <v>168137042.76923499</v>
      </c>
      <c r="AJ81" s="164">
        <v>170101718.173738</v>
      </c>
      <c r="AK81" s="164">
        <v>172066319.90678999</v>
      </c>
      <c r="AL81" s="164">
        <v>174030847.96839201</v>
      </c>
      <c r="AM81" s="164">
        <v>175995302.358542</v>
      </c>
      <c r="AN81" s="164">
        <v>175995302.358542</v>
      </c>
    </row>
    <row r="82" spans="1:40" x14ac:dyDescent="0.2">
      <c r="A82" s="27" t="s">
        <v>1328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0</v>
      </c>
      <c r="Z82" s="164">
        <v>0</v>
      </c>
      <c r="AA82" s="164">
        <v>0</v>
      </c>
      <c r="AB82" s="164">
        <v>0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0</v>
      </c>
      <c r="AJ82" s="164">
        <v>0</v>
      </c>
      <c r="AK82" s="164">
        <v>0</v>
      </c>
      <c r="AL82" s="164">
        <v>0</v>
      </c>
      <c r="AM82" s="164">
        <v>0</v>
      </c>
      <c r="AN82" s="164">
        <v>0</v>
      </c>
    </row>
    <row r="83" spans="1:40" x14ac:dyDescent="0.2">
      <c r="A83" s="27" t="s">
        <v>1329</v>
      </c>
      <c r="B83" s="164">
        <v>34185196.045666099</v>
      </c>
      <c r="C83" s="164">
        <v>34886918.405093998</v>
      </c>
      <c r="D83" s="164">
        <v>35587073.885966197</v>
      </c>
      <c r="E83" s="164">
        <v>36286246.642128699</v>
      </c>
      <c r="F83" s="164">
        <v>36995307.123799302</v>
      </c>
      <c r="G83" s="164">
        <v>37707270.103641704</v>
      </c>
      <c r="H83" s="164">
        <v>38421500.197040699</v>
      </c>
      <c r="I83" s="164">
        <v>39137139.764326997</v>
      </c>
      <c r="J83" s="164">
        <v>39855161.959346898</v>
      </c>
      <c r="K83" s="164">
        <v>40573641.782100298</v>
      </c>
      <c r="L83" s="164">
        <v>41293613.008990802</v>
      </c>
      <c r="M83" s="164">
        <v>42015332.6290868</v>
      </c>
      <c r="N83" s="164">
        <v>42015332.6290868</v>
      </c>
      <c r="O83" s="164">
        <v>42720169.0007286</v>
      </c>
      <c r="P83" s="164">
        <v>43441415.2777621</v>
      </c>
      <c r="Q83" s="164">
        <v>44159498.075571999</v>
      </c>
      <c r="R83" s="164">
        <v>44875001.548004404</v>
      </c>
      <c r="S83" s="164">
        <v>45598527.618136398</v>
      </c>
      <c r="T83" s="164">
        <v>46316710.277092099</v>
      </c>
      <c r="U83" s="164">
        <v>46989530.4356151</v>
      </c>
      <c r="V83" s="164">
        <v>47614394.255185403</v>
      </c>
      <c r="W83" s="164">
        <v>48191992.0863631</v>
      </c>
      <c r="X83" s="164">
        <v>48719333.208590597</v>
      </c>
      <c r="Y83" s="164">
        <v>49199119.083712801</v>
      </c>
      <c r="Z83" s="164">
        <v>49632019.193121098</v>
      </c>
      <c r="AA83" s="164">
        <v>49632019.193121098</v>
      </c>
      <c r="AB83" s="164">
        <v>49999460.675342903</v>
      </c>
      <c r="AC83" s="164">
        <v>50334443.430546097</v>
      </c>
      <c r="AD83" s="164">
        <v>50617402.305190898</v>
      </c>
      <c r="AE83" s="164">
        <v>50848929.6841994</v>
      </c>
      <c r="AF83" s="164">
        <v>51039635.721724004</v>
      </c>
      <c r="AG83" s="164">
        <v>51182629.802686803</v>
      </c>
      <c r="AH83" s="164">
        <v>51283483.409129098</v>
      </c>
      <c r="AI83" s="164">
        <v>51380794.245998599</v>
      </c>
      <c r="AJ83" s="164">
        <v>51477343.305967897</v>
      </c>
      <c r="AK83" s="164">
        <v>51571496.623398699</v>
      </c>
      <c r="AL83" s="164">
        <v>51667021.380693696</v>
      </c>
      <c r="AM83" s="164">
        <v>51764384.654775903</v>
      </c>
      <c r="AN83" s="164">
        <v>51764384.654775903</v>
      </c>
    </row>
    <row r="84" spans="1:40" x14ac:dyDescent="0.2">
      <c r="A84" s="27" t="s">
        <v>1330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4">
        <v>0</v>
      </c>
      <c r="R84" s="164">
        <v>0</v>
      </c>
      <c r="S84" s="164">
        <v>0</v>
      </c>
      <c r="T84" s="164">
        <v>0</v>
      </c>
      <c r="U84" s="164">
        <v>0</v>
      </c>
      <c r="V84" s="164">
        <v>0</v>
      </c>
      <c r="W84" s="164">
        <v>0</v>
      </c>
      <c r="X84" s="164">
        <v>0</v>
      </c>
      <c r="Y84" s="164">
        <v>0</v>
      </c>
      <c r="Z84" s="164">
        <v>0</v>
      </c>
      <c r="AA84" s="164">
        <v>0</v>
      </c>
      <c r="AB84" s="164">
        <v>0</v>
      </c>
      <c r="AC84" s="164">
        <v>0</v>
      </c>
      <c r="AD84" s="164">
        <v>0</v>
      </c>
      <c r="AE84" s="164">
        <v>0</v>
      </c>
      <c r="AF84" s="164">
        <v>0</v>
      </c>
      <c r="AG84" s="164">
        <v>0</v>
      </c>
      <c r="AH84" s="164">
        <v>0</v>
      </c>
      <c r="AI84" s="164">
        <v>0</v>
      </c>
      <c r="AJ84" s="164">
        <v>0</v>
      </c>
      <c r="AK84" s="164">
        <v>0</v>
      </c>
      <c r="AL84" s="164">
        <v>0</v>
      </c>
      <c r="AM84" s="164">
        <v>0</v>
      </c>
      <c r="AN84" s="164">
        <v>0</v>
      </c>
    </row>
    <row r="85" spans="1:40" x14ac:dyDescent="0.2">
      <c r="A85" s="27" t="s">
        <v>1331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  <row r="86" spans="1:40" x14ac:dyDescent="0.2">
      <c r="A86" s="27" t="s">
        <v>1332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4">
        <v>0</v>
      </c>
      <c r="R86" s="164">
        <v>0</v>
      </c>
      <c r="S86" s="164">
        <v>0</v>
      </c>
      <c r="T86" s="164">
        <v>0</v>
      </c>
      <c r="U86" s="164">
        <v>0</v>
      </c>
      <c r="V86" s="164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  <c r="AB86" s="164">
        <v>0</v>
      </c>
      <c r="AC86" s="164">
        <v>0</v>
      </c>
      <c r="AD86" s="164">
        <v>0</v>
      </c>
      <c r="AE86" s="164">
        <v>0</v>
      </c>
      <c r="AF86" s="164">
        <v>0</v>
      </c>
      <c r="AG86" s="164">
        <v>0</v>
      </c>
      <c r="AH86" s="164">
        <v>0</v>
      </c>
      <c r="AI86" s="164">
        <v>0</v>
      </c>
      <c r="AJ86" s="164">
        <v>0</v>
      </c>
      <c r="AK86" s="164">
        <v>0</v>
      </c>
      <c r="AL86" s="164">
        <v>0</v>
      </c>
      <c r="AM86" s="164">
        <v>0</v>
      </c>
      <c r="AN86" s="164">
        <v>0</v>
      </c>
    </row>
    <row r="87" spans="1:40" x14ac:dyDescent="0.2">
      <c r="A87" s="27" t="s">
        <v>1333</v>
      </c>
      <c r="B87" s="164">
        <v>1384575718.8435299</v>
      </c>
      <c r="C87" s="164">
        <v>1394620106.1212299</v>
      </c>
      <c r="D87" s="164">
        <v>1404675874.4147799</v>
      </c>
      <c r="E87" s="164">
        <v>1414740823.0584199</v>
      </c>
      <c r="F87" s="164">
        <v>1424811195.2412901</v>
      </c>
      <c r="G87" s="164">
        <v>1434884627.9858501</v>
      </c>
      <c r="H87" s="164">
        <v>1444965785.1238999</v>
      </c>
      <c r="I87" s="164">
        <v>1455048740.50161</v>
      </c>
      <c r="J87" s="164">
        <v>1465131934.1085701</v>
      </c>
      <c r="K87" s="164">
        <v>1475217659.62393</v>
      </c>
      <c r="L87" s="164">
        <v>1485305872.2516999</v>
      </c>
      <c r="M87" s="164">
        <v>1495396796.2958</v>
      </c>
      <c r="N87" s="164">
        <v>1495396796.2958</v>
      </c>
      <c r="O87" s="164">
        <v>1505462686.0499499</v>
      </c>
      <c r="P87" s="164">
        <v>1515540432.72738</v>
      </c>
      <c r="Q87" s="164">
        <v>1525631057.7896399</v>
      </c>
      <c r="R87" s="164">
        <v>1535731028.92941</v>
      </c>
      <c r="S87" s="164">
        <v>1545834897.9204199</v>
      </c>
      <c r="T87" s="164">
        <v>1555940022.5621099</v>
      </c>
      <c r="U87" s="164">
        <v>1566051745.6644001</v>
      </c>
      <c r="V87" s="164">
        <v>1576164140.34043</v>
      </c>
      <c r="W87" s="164">
        <v>1586275227.2825201</v>
      </c>
      <c r="X87" s="164">
        <v>1596386941.1693299</v>
      </c>
      <c r="Y87" s="164">
        <v>1606499185.49862</v>
      </c>
      <c r="Z87" s="164">
        <v>1616612531.6603401</v>
      </c>
      <c r="AA87" s="164">
        <v>1616612531.6603401</v>
      </c>
      <c r="AB87" s="164">
        <v>1626701516.01227</v>
      </c>
      <c r="AC87" s="164">
        <v>1636801481.0782599</v>
      </c>
      <c r="AD87" s="164">
        <v>1646913448.31986</v>
      </c>
      <c r="AE87" s="164">
        <v>1657033610.0854599</v>
      </c>
      <c r="AF87" s="164">
        <v>1667157655.68238</v>
      </c>
      <c r="AG87" s="164">
        <v>1677283633.38727</v>
      </c>
      <c r="AH87" s="164">
        <v>1687416886.0100701</v>
      </c>
      <c r="AI87" s="164">
        <v>1697551486.6639199</v>
      </c>
      <c r="AJ87" s="164">
        <v>1707685456.0411201</v>
      </c>
      <c r="AK87" s="164">
        <v>1717820965.1054699</v>
      </c>
      <c r="AL87" s="164">
        <v>1727957917.3547101</v>
      </c>
      <c r="AM87" s="164">
        <v>1738096789.55808</v>
      </c>
      <c r="AN87" s="164">
        <v>1738096789.55808</v>
      </c>
    </row>
    <row r="88" spans="1:40" x14ac:dyDescent="0.2">
      <c r="A88" s="27" t="s">
        <v>1334</v>
      </c>
      <c r="B88" s="164">
        <v>4203345.2247514799</v>
      </c>
      <c r="C88" s="164">
        <v>4182112.8603390702</v>
      </c>
      <c r="D88" s="164">
        <v>4160791.2601420302</v>
      </c>
      <c r="E88" s="164">
        <v>4139380.4241603701</v>
      </c>
      <c r="F88" s="164">
        <v>4117880.35239407</v>
      </c>
      <c r="G88" s="164">
        <v>4096291.0448431401</v>
      </c>
      <c r="H88" s="164">
        <v>4074612.5015075901</v>
      </c>
      <c r="I88" s="164">
        <v>4052844.7223874</v>
      </c>
      <c r="J88" s="164">
        <v>4030987.7074825899</v>
      </c>
      <c r="K88" s="164">
        <v>4009041.4567931402</v>
      </c>
      <c r="L88" s="164">
        <v>3987005.9703190699</v>
      </c>
      <c r="M88" s="164">
        <v>3964881.2480603699</v>
      </c>
      <c r="N88" s="164">
        <v>3964881.2480603699</v>
      </c>
      <c r="O88" s="164">
        <v>3942667.2900170302</v>
      </c>
      <c r="P88" s="164">
        <v>3920364.09618907</v>
      </c>
      <c r="Q88" s="164">
        <v>3897971.66657648</v>
      </c>
      <c r="R88" s="164">
        <v>3875490.0011792602</v>
      </c>
      <c r="S88" s="164">
        <v>3852919.0999973998</v>
      </c>
      <c r="T88" s="164">
        <v>3830258.9630309199</v>
      </c>
      <c r="U88" s="164">
        <v>3807509.5902798101</v>
      </c>
      <c r="V88" s="164">
        <v>3784670.9817440701</v>
      </c>
      <c r="W88" s="164">
        <v>3761743.1374237002</v>
      </c>
      <c r="X88" s="164">
        <v>3738726.0573187</v>
      </c>
      <c r="Y88" s="164">
        <v>3715619.74142907</v>
      </c>
      <c r="Z88" s="164">
        <v>3692424.1897548102</v>
      </c>
      <c r="AA88" s="164">
        <v>3692424.1897548102</v>
      </c>
      <c r="AB88" s="164">
        <v>3669139.4022959201</v>
      </c>
      <c r="AC88" s="164">
        <v>3645765.3790524099</v>
      </c>
      <c r="AD88" s="164">
        <v>3622302.1200242601</v>
      </c>
      <c r="AE88" s="164">
        <v>3598749.6252114801</v>
      </c>
      <c r="AF88" s="164">
        <v>3575107.8946140702</v>
      </c>
      <c r="AG88" s="164">
        <v>3551376.9282320398</v>
      </c>
      <c r="AH88" s="164">
        <v>3527556.7260653698</v>
      </c>
      <c r="AI88" s="164">
        <v>3503647.28811407</v>
      </c>
      <c r="AJ88" s="164">
        <v>3479648.6143781501</v>
      </c>
      <c r="AK88" s="164">
        <v>3455560.7048575901</v>
      </c>
      <c r="AL88" s="164">
        <v>3431383.5595524102</v>
      </c>
      <c r="AM88" s="164">
        <v>3407117.1784625901</v>
      </c>
      <c r="AN88" s="164">
        <v>3407117.1784625901</v>
      </c>
    </row>
    <row r="89" spans="1:40" x14ac:dyDescent="0.2">
      <c r="A89" s="27" t="s">
        <v>1335</v>
      </c>
      <c r="B89" s="164">
        <v>199569912.240978</v>
      </c>
      <c r="C89" s="164">
        <v>200652391.19586599</v>
      </c>
      <c r="D89" s="164">
        <v>201723495.57987499</v>
      </c>
      <c r="E89" s="164">
        <v>202791948.23916101</v>
      </c>
      <c r="F89" s="164">
        <v>203877280.63525999</v>
      </c>
      <c r="G89" s="164">
        <v>204964905.44157699</v>
      </c>
      <c r="H89" s="164">
        <v>206053302.83295101</v>
      </c>
      <c r="I89" s="164">
        <v>207140663.683965</v>
      </c>
      <c r="J89" s="164">
        <v>208229767.686928</v>
      </c>
      <c r="K89" s="164">
        <v>209319224.99568599</v>
      </c>
      <c r="L89" s="164">
        <v>210408042.76408499</v>
      </c>
      <c r="M89" s="164">
        <v>211361079.222895</v>
      </c>
      <c r="N89" s="164">
        <v>211361079.222895</v>
      </c>
      <c r="O89" s="164">
        <v>212312924.72087499</v>
      </c>
      <c r="P89" s="164">
        <v>213261833.79648799</v>
      </c>
      <c r="Q89" s="164">
        <v>214198468.60357901</v>
      </c>
      <c r="R89" s="164">
        <v>215131551.98830301</v>
      </c>
      <c r="S89" s="164">
        <v>216080615.41219699</v>
      </c>
      <c r="T89" s="164">
        <v>217031092.41372499</v>
      </c>
      <c r="U89" s="164">
        <v>217981673.744324</v>
      </c>
      <c r="V89" s="164">
        <v>218930529.05274299</v>
      </c>
      <c r="W89" s="164">
        <v>219880438.03128999</v>
      </c>
      <c r="X89" s="164">
        <v>220830010.83381101</v>
      </c>
      <c r="Y89" s="164">
        <v>221778254.614151</v>
      </c>
      <c r="Z89" s="164">
        <v>222727155.06461999</v>
      </c>
      <c r="AA89" s="164">
        <v>222727155.06461999</v>
      </c>
      <c r="AB89" s="164">
        <v>223812115.29009601</v>
      </c>
      <c r="AC89" s="164">
        <v>224894898.98727599</v>
      </c>
      <c r="AD89" s="164">
        <v>225966168.31000799</v>
      </c>
      <c r="AE89" s="164">
        <v>227034646.10444301</v>
      </c>
      <c r="AF89" s="164">
        <v>228119863.83212101</v>
      </c>
      <c r="AG89" s="164">
        <v>229207514.05852801</v>
      </c>
      <c r="AH89" s="164">
        <v>230296492.385097</v>
      </c>
      <c r="AI89" s="164">
        <v>231384911.29269701</v>
      </c>
      <c r="AJ89" s="164">
        <v>232475550.473636</v>
      </c>
      <c r="AK89" s="164">
        <v>233567049.46740299</v>
      </c>
      <c r="AL89" s="164">
        <v>234658415.427845</v>
      </c>
      <c r="AM89" s="164">
        <v>235751634.04726899</v>
      </c>
      <c r="AN89" s="164">
        <v>235751634.04726899</v>
      </c>
    </row>
    <row r="90" spans="1:40" x14ac:dyDescent="0.2">
      <c r="A90" s="27" t="s">
        <v>1336</v>
      </c>
      <c r="B90" s="164">
        <v>442101.33633499901</v>
      </c>
      <c r="C90" s="164">
        <v>448362.459299999</v>
      </c>
      <c r="D90" s="164">
        <v>454623.58226499899</v>
      </c>
      <c r="E90" s="164">
        <v>460884.70522999897</v>
      </c>
      <c r="F90" s="164">
        <v>467145.82819499902</v>
      </c>
      <c r="G90" s="164">
        <v>473406.95115999901</v>
      </c>
      <c r="H90" s="164">
        <v>479668.074124999</v>
      </c>
      <c r="I90" s="164">
        <v>485929.19708999898</v>
      </c>
      <c r="J90" s="164">
        <v>492190.32005499903</v>
      </c>
      <c r="K90" s="164">
        <v>498451.44301999902</v>
      </c>
      <c r="L90" s="164">
        <v>504712.565984999</v>
      </c>
      <c r="M90" s="164">
        <v>510973.68894999899</v>
      </c>
      <c r="N90" s="164">
        <v>510973.68894999899</v>
      </c>
      <c r="O90" s="164">
        <v>517234.81191499898</v>
      </c>
      <c r="P90" s="164">
        <v>523495.93487999903</v>
      </c>
      <c r="Q90" s="164">
        <v>529757.05784499901</v>
      </c>
      <c r="R90" s="164">
        <v>536018.180809999</v>
      </c>
      <c r="S90" s="164">
        <v>542279.30377499899</v>
      </c>
      <c r="T90" s="164">
        <v>547959.42597076797</v>
      </c>
      <c r="U90" s="164">
        <v>553029.029833204</v>
      </c>
      <c r="V90" s="164">
        <v>557488.11536230706</v>
      </c>
      <c r="W90" s="164">
        <v>561336.68255807599</v>
      </c>
      <c r="X90" s="164">
        <v>564574.73142051196</v>
      </c>
      <c r="Y90" s="164">
        <v>567202.26194961497</v>
      </c>
      <c r="Z90" s="164">
        <v>569219.27414538397</v>
      </c>
      <c r="AA90" s="164">
        <v>569219.27414538397</v>
      </c>
      <c r="AB90" s="164">
        <v>570625.76800782001</v>
      </c>
      <c r="AC90" s="164">
        <v>571421.74353692203</v>
      </c>
      <c r="AD90" s="164">
        <v>571607.20073269098</v>
      </c>
      <c r="AE90" s="164">
        <v>571182.13959512697</v>
      </c>
      <c r="AF90" s="164">
        <v>570146.56012422999</v>
      </c>
      <c r="AG90" s="164">
        <v>568500.462319999</v>
      </c>
      <c r="AH90" s="164">
        <v>566824.84695166606</v>
      </c>
      <c r="AI90" s="164">
        <v>565149.23158333299</v>
      </c>
      <c r="AJ90" s="164">
        <v>563473.616214999</v>
      </c>
      <c r="AK90" s="164">
        <v>561798.00084666605</v>
      </c>
      <c r="AL90" s="164">
        <v>560122.38547833299</v>
      </c>
      <c r="AM90" s="164">
        <v>558446.77010999899</v>
      </c>
      <c r="AN90" s="164">
        <v>558446.77010999899</v>
      </c>
    </row>
    <row r="91" spans="1:40" x14ac:dyDescent="0.2">
      <c r="A91" s="27" t="s">
        <v>1337</v>
      </c>
      <c r="B91" s="164">
        <v>1221279.28935</v>
      </c>
      <c r="C91" s="164">
        <v>1229417.673</v>
      </c>
      <c r="D91" s="164">
        <v>1237556.0566499999</v>
      </c>
      <c r="E91" s="164">
        <v>1245694.4402999999</v>
      </c>
      <c r="F91" s="164">
        <v>1253832.8239500001</v>
      </c>
      <c r="G91" s="164">
        <v>1261971.2076000001</v>
      </c>
      <c r="H91" s="164">
        <v>1270109.5912500001</v>
      </c>
      <c r="I91" s="164">
        <v>1278247.9749</v>
      </c>
      <c r="J91" s="164">
        <v>1286386.35855</v>
      </c>
      <c r="K91" s="164">
        <v>1294524.7422</v>
      </c>
      <c r="L91" s="164">
        <v>1302663.12585</v>
      </c>
      <c r="M91" s="164">
        <v>1310801.5094999999</v>
      </c>
      <c r="N91" s="164">
        <v>1310801.5094999999</v>
      </c>
      <c r="O91" s="164">
        <v>1318939.8931499999</v>
      </c>
      <c r="P91" s="164">
        <v>1327078.2768000001</v>
      </c>
      <c r="Q91" s="164">
        <v>1335216.6604500001</v>
      </c>
      <c r="R91" s="164">
        <v>1343355.0441000001</v>
      </c>
      <c r="S91" s="164">
        <v>1351493.42775</v>
      </c>
      <c r="T91" s="164">
        <v>1359631.8114</v>
      </c>
      <c r="U91" s="164">
        <v>1367770.19505</v>
      </c>
      <c r="V91" s="164">
        <v>1375908.5787</v>
      </c>
      <c r="W91" s="164">
        <v>1384046.9623499999</v>
      </c>
      <c r="X91" s="164">
        <v>1391891.90792307</v>
      </c>
      <c r="Y91" s="164">
        <v>1399108.45099615</v>
      </c>
      <c r="Z91" s="164">
        <v>1405696.59156923</v>
      </c>
      <c r="AA91" s="164">
        <v>1405696.59156923</v>
      </c>
      <c r="AB91" s="164">
        <v>1411656.3296423</v>
      </c>
      <c r="AC91" s="164">
        <v>1416987.66521538</v>
      </c>
      <c r="AD91" s="164">
        <v>1421690.5982884599</v>
      </c>
      <c r="AE91" s="164">
        <v>1425765.12886153</v>
      </c>
      <c r="AF91" s="164">
        <v>1429211.25693461</v>
      </c>
      <c r="AG91" s="164">
        <v>1432028.9825076901</v>
      </c>
      <c r="AH91" s="164">
        <v>1434218.3055807599</v>
      </c>
      <c r="AI91" s="164">
        <v>1435779.2261538401</v>
      </c>
      <c r="AJ91" s="164">
        <v>1436711.74422692</v>
      </c>
      <c r="AK91" s="164">
        <v>1437015.8598</v>
      </c>
      <c r="AL91" s="164">
        <v>1436985.01095</v>
      </c>
      <c r="AM91" s="164">
        <v>1436954.1620999901</v>
      </c>
      <c r="AN91" s="164">
        <v>1436954.1620999901</v>
      </c>
    </row>
    <row r="92" spans="1:40" x14ac:dyDescent="0.2">
      <c r="A92" s="27" t="s">
        <v>1338</v>
      </c>
      <c r="B92" s="164">
        <v>4088942.31</v>
      </c>
      <c r="C92" s="164">
        <v>4226059.8</v>
      </c>
      <c r="D92" s="164">
        <v>4363177.29</v>
      </c>
      <c r="E92" s="164">
        <v>4500294.78</v>
      </c>
      <c r="F92" s="164">
        <v>4637412.2699999996</v>
      </c>
      <c r="G92" s="164">
        <v>4774529.76</v>
      </c>
      <c r="H92" s="164">
        <v>4911647.25</v>
      </c>
      <c r="I92" s="164">
        <v>5048764.73999999</v>
      </c>
      <c r="J92" s="164">
        <v>5185882.2299999902</v>
      </c>
      <c r="K92" s="164">
        <v>5322999.7199999904</v>
      </c>
      <c r="L92" s="164">
        <v>5460117.2099999897</v>
      </c>
      <c r="M92" s="164">
        <v>5597234.6999999899</v>
      </c>
      <c r="N92" s="164">
        <v>5597234.6999999899</v>
      </c>
      <c r="O92" s="164">
        <v>5734352.1899999902</v>
      </c>
      <c r="P92" s="164">
        <v>5871469.6799999904</v>
      </c>
      <c r="Q92" s="164">
        <v>6008587.1699999897</v>
      </c>
      <c r="R92" s="164">
        <v>6145704.6599999899</v>
      </c>
      <c r="S92" s="164">
        <v>6282822.1499999901</v>
      </c>
      <c r="T92" s="164">
        <v>6419939.6399999904</v>
      </c>
      <c r="U92" s="164">
        <v>6557057.1299999896</v>
      </c>
      <c r="V92" s="164">
        <v>6694174.6199999899</v>
      </c>
      <c r="W92" s="164">
        <v>6831292.1099999901</v>
      </c>
      <c r="X92" s="164">
        <v>6968409.5999999903</v>
      </c>
      <c r="Y92" s="164">
        <v>7105527.0899999896</v>
      </c>
      <c r="Z92" s="164">
        <v>7242644.5799999898</v>
      </c>
      <c r="AA92" s="164">
        <v>7242644.5799999898</v>
      </c>
      <c r="AB92" s="164">
        <v>7379762.0699999901</v>
      </c>
      <c r="AC92" s="164">
        <v>7516879.5599999903</v>
      </c>
      <c r="AD92" s="164">
        <v>7653997.0499999896</v>
      </c>
      <c r="AE92" s="164">
        <v>7791114.5399999898</v>
      </c>
      <c r="AF92" s="164">
        <v>7928232.02999999</v>
      </c>
      <c r="AG92" s="164">
        <v>8065349.5199999902</v>
      </c>
      <c r="AH92" s="164">
        <v>8202467.0099999905</v>
      </c>
      <c r="AI92" s="164">
        <v>8339584.4999999898</v>
      </c>
      <c r="AJ92" s="164">
        <v>8476701.9899999909</v>
      </c>
      <c r="AK92" s="164">
        <v>8613819.4799999893</v>
      </c>
      <c r="AL92" s="164">
        <v>8750936.9699999895</v>
      </c>
      <c r="AM92" s="164">
        <v>8888054.4599999897</v>
      </c>
      <c r="AN92" s="164">
        <v>8888054.4599999897</v>
      </c>
    </row>
    <row r="93" spans="1:40" x14ac:dyDescent="0.2">
      <c r="A93" s="27" t="s">
        <v>1339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0</v>
      </c>
      <c r="Q93" s="164">
        <v>0</v>
      </c>
      <c r="R93" s="164">
        <v>0</v>
      </c>
      <c r="S93" s="164">
        <v>0</v>
      </c>
      <c r="T93" s="164">
        <v>0</v>
      </c>
      <c r="U93" s="164">
        <v>0</v>
      </c>
      <c r="V93" s="164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  <c r="AB93" s="164">
        <v>0</v>
      </c>
      <c r="AC93" s="164">
        <v>0</v>
      </c>
      <c r="AD93" s="164">
        <v>0</v>
      </c>
      <c r="AE93" s="164">
        <v>0</v>
      </c>
      <c r="AF93" s="164">
        <v>0</v>
      </c>
      <c r="AG93" s="164">
        <v>0</v>
      </c>
      <c r="AH93" s="164">
        <v>0</v>
      </c>
      <c r="AI93" s="164">
        <v>0</v>
      </c>
      <c r="AJ93" s="164">
        <v>0</v>
      </c>
      <c r="AK93" s="164">
        <v>0</v>
      </c>
      <c r="AL93" s="164">
        <v>0</v>
      </c>
      <c r="AM93" s="164">
        <v>0</v>
      </c>
      <c r="AN93" s="164">
        <v>0</v>
      </c>
    </row>
    <row r="94" spans="1:40" x14ac:dyDescent="0.2">
      <c r="A94" s="27" t="s">
        <v>1340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4">
        <v>0</v>
      </c>
      <c r="AL94" s="164">
        <v>0</v>
      </c>
      <c r="AM94" s="164">
        <v>0</v>
      </c>
      <c r="AN94" s="164">
        <v>0</v>
      </c>
    </row>
    <row r="95" spans="1:40" x14ac:dyDescent="0.2">
      <c r="A95" s="27" t="s">
        <v>1341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4">
        <v>0</v>
      </c>
      <c r="R95" s="164">
        <v>0</v>
      </c>
      <c r="S95" s="164">
        <v>0</v>
      </c>
      <c r="T95" s="164">
        <v>0</v>
      </c>
      <c r="U95" s="164">
        <v>0</v>
      </c>
      <c r="V95" s="164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  <c r="AB95" s="164">
        <v>0</v>
      </c>
      <c r="AC95" s="164">
        <v>0</v>
      </c>
      <c r="AD95" s="164">
        <v>0</v>
      </c>
      <c r="AE95" s="164">
        <v>0</v>
      </c>
      <c r="AF95" s="164">
        <v>0</v>
      </c>
      <c r="AG95" s="164">
        <v>0</v>
      </c>
      <c r="AH95" s="164">
        <v>0</v>
      </c>
      <c r="AI95" s="164">
        <v>0</v>
      </c>
      <c r="AJ95" s="164">
        <v>0</v>
      </c>
      <c r="AK95" s="164">
        <v>0</v>
      </c>
      <c r="AL95" s="164">
        <v>0</v>
      </c>
      <c r="AM95" s="164">
        <v>0</v>
      </c>
      <c r="AN95" s="164">
        <v>0</v>
      </c>
    </row>
    <row r="96" spans="1:40" x14ac:dyDescent="0.2">
      <c r="A96" s="27" t="s">
        <v>1342</v>
      </c>
      <c r="B96" s="164">
        <v>6451553</v>
      </c>
      <c r="C96" s="164">
        <v>6584266.6666666605</v>
      </c>
      <c r="D96" s="164">
        <v>6716980.3333333302</v>
      </c>
      <c r="E96" s="164">
        <v>6849693.9999999898</v>
      </c>
      <c r="F96" s="164">
        <v>6982407.6666666605</v>
      </c>
      <c r="G96" s="164">
        <v>7115121.3333333302</v>
      </c>
      <c r="H96" s="164">
        <v>7247834.9999999898</v>
      </c>
      <c r="I96" s="164">
        <v>7380548.6666666605</v>
      </c>
      <c r="J96" s="164">
        <v>7513262.3333333302</v>
      </c>
      <c r="K96" s="164">
        <v>7645975.9999999898</v>
      </c>
      <c r="L96" s="164">
        <v>7778689.6666666605</v>
      </c>
      <c r="M96" s="164">
        <v>7911403.3333333302</v>
      </c>
      <c r="N96" s="164">
        <v>7911403.3333333302</v>
      </c>
      <c r="O96" s="164">
        <v>8044116.9999999898</v>
      </c>
      <c r="P96" s="164">
        <v>8176830.6666666605</v>
      </c>
      <c r="Q96" s="164">
        <v>8309544.3333333302</v>
      </c>
      <c r="R96" s="164">
        <v>8442257.9999999907</v>
      </c>
      <c r="S96" s="164">
        <v>8574971.6666666605</v>
      </c>
      <c r="T96" s="164">
        <v>8707685.3333333302</v>
      </c>
      <c r="U96" s="164">
        <v>8840398.9999999907</v>
      </c>
      <c r="V96" s="164">
        <v>8973112.6666666605</v>
      </c>
      <c r="W96" s="164">
        <v>9105826.3333333209</v>
      </c>
      <c r="X96" s="164">
        <v>9238539.9999999907</v>
      </c>
      <c r="Y96" s="164">
        <v>9371253.6666666605</v>
      </c>
      <c r="Z96" s="164">
        <v>9503967.3333333302</v>
      </c>
      <c r="AA96" s="164">
        <v>9503967.3333333302</v>
      </c>
      <c r="AB96" s="164">
        <v>9636680.9999999907</v>
      </c>
      <c r="AC96" s="164">
        <v>9769394.6666666605</v>
      </c>
      <c r="AD96" s="164">
        <v>9902108.3333333302</v>
      </c>
      <c r="AE96" s="164">
        <v>10034821.999999899</v>
      </c>
      <c r="AF96" s="164">
        <v>10167535.666666601</v>
      </c>
      <c r="AG96" s="164">
        <v>10300249.3333333</v>
      </c>
      <c r="AH96" s="164">
        <v>10432963</v>
      </c>
      <c r="AI96" s="164">
        <v>10565676.666666601</v>
      </c>
      <c r="AJ96" s="164">
        <v>10698390.3333333</v>
      </c>
      <c r="AK96" s="164">
        <v>10831104</v>
      </c>
      <c r="AL96" s="164">
        <v>10963817.666666601</v>
      </c>
      <c r="AM96" s="164">
        <v>11096531.3333333</v>
      </c>
      <c r="AN96" s="164">
        <v>11096531.3333333</v>
      </c>
    </row>
    <row r="97" spans="1:40" x14ac:dyDescent="0.2">
      <c r="A97" s="27" t="s">
        <v>1343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0</v>
      </c>
      <c r="T97" s="164">
        <v>0</v>
      </c>
      <c r="U97" s="164">
        <v>0</v>
      </c>
      <c r="V97" s="164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0</v>
      </c>
      <c r="AI97" s="164">
        <v>0</v>
      </c>
      <c r="AJ97" s="164">
        <v>0</v>
      </c>
      <c r="AK97" s="164">
        <v>0</v>
      </c>
      <c r="AL97" s="164">
        <v>0</v>
      </c>
      <c r="AM97" s="164">
        <v>0</v>
      </c>
      <c r="AN97" s="164">
        <v>0</v>
      </c>
    </row>
    <row r="98" spans="1:40" x14ac:dyDescent="0.2">
      <c r="A98" s="27" t="s">
        <v>1344</v>
      </c>
      <c r="B98" s="164">
        <v>0</v>
      </c>
      <c r="C98" s="164">
        <v>0</v>
      </c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0</v>
      </c>
      <c r="S98" s="164">
        <v>0</v>
      </c>
      <c r="T98" s="164">
        <v>0</v>
      </c>
      <c r="U98" s="164">
        <v>0</v>
      </c>
      <c r="V98" s="164">
        <v>0</v>
      </c>
      <c r="W98" s="164">
        <v>0</v>
      </c>
      <c r="X98" s="164">
        <v>0</v>
      </c>
      <c r="Y98" s="164">
        <v>0</v>
      </c>
      <c r="Z98" s="164">
        <v>0</v>
      </c>
      <c r="AA98" s="164">
        <v>0</v>
      </c>
      <c r="AB98" s="164">
        <v>0</v>
      </c>
      <c r="AC98" s="164">
        <v>0</v>
      </c>
      <c r="AD98" s="164">
        <v>0</v>
      </c>
      <c r="AE98" s="164">
        <v>0</v>
      </c>
      <c r="AF98" s="164">
        <v>0</v>
      </c>
      <c r="AG98" s="164">
        <v>0</v>
      </c>
      <c r="AH98" s="164">
        <v>0</v>
      </c>
      <c r="AI98" s="164">
        <v>0</v>
      </c>
      <c r="AJ98" s="164">
        <v>0</v>
      </c>
      <c r="AK98" s="164">
        <v>0</v>
      </c>
      <c r="AL98" s="164">
        <v>0</v>
      </c>
      <c r="AM98" s="164">
        <v>0</v>
      </c>
      <c r="AN98" s="164">
        <v>0</v>
      </c>
    </row>
    <row r="99" spans="1:40" x14ac:dyDescent="0.2">
      <c r="A99" s="30" t="s">
        <v>1345</v>
      </c>
      <c r="B99" s="164">
        <v>-6451553</v>
      </c>
      <c r="C99" s="164">
        <v>-6584266.6666666605</v>
      </c>
      <c r="D99" s="164">
        <v>-6716980.3333333302</v>
      </c>
      <c r="E99" s="164">
        <v>-6849693.9999999898</v>
      </c>
      <c r="F99" s="164">
        <v>-6982407.6666666605</v>
      </c>
      <c r="G99" s="164">
        <v>-7115121.3333333302</v>
      </c>
      <c r="H99" s="164">
        <v>-7247834.9999999898</v>
      </c>
      <c r="I99" s="164">
        <v>-7380548.6666666605</v>
      </c>
      <c r="J99" s="164">
        <v>-7513262.3333333302</v>
      </c>
      <c r="K99" s="164">
        <v>-7645975.9999999898</v>
      </c>
      <c r="L99" s="164">
        <v>-7778689.6666666605</v>
      </c>
      <c r="M99" s="164">
        <v>-7911403.3333333302</v>
      </c>
      <c r="N99" s="164">
        <v>-7911403.3333333302</v>
      </c>
      <c r="O99" s="164">
        <v>-8044116.9999999898</v>
      </c>
      <c r="P99" s="164">
        <v>-8176830.6666666605</v>
      </c>
      <c r="Q99" s="164">
        <v>-8309544.3333333302</v>
      </c>
      <c r="R99" s="164">
        <v>-8442257.9999999907</v>
      </c>
      <c r="S99" s="164">
        <v>-8574971.6666666605</v>
      </c>
      <c r="T99" s="164">
        <v>-8707685.3333333302</v>
      </c>
      <c r="U99" s="164">
        <v>-8840398.9999999907</v>
      </c>
      <c r="V99" s="164">
        <v>-8973112.6666666605</v>
      </c>
      <c r="W99" s="164">
        <v>-9105826.3333333209</v>
      </c>
      <c r="X99" s="164">
        <v>-9238539.9999999907</v>
      </c>
      <c r="Y99" s="164">
        <v>-9371253.6666666605</v>
      </c>
      <c r="Z99" s="164">
        <v>-9503967.3333333302</v>
      </c>
      <c r="AA99" s="164">
        <v>-9503967.3333333302</v>
      </c>
      <c r="AB99" s="164">
        <v>-9636680.9999999907</v>
      </c>
      <c r="AC99" s="164">
        <v>-9769394.6666666605</v>
      </c>
      <c r="AD99" s="164">
        <v>-9902108.3333333302</v>
      </c>
      <c r="AE99" s="164">
        <v>-10034821.999999899</v>
      </c>
      <c r="AF99" s="164">
        <v>-10167535.666666601</v>
      </c>
      <c r="AG99" s="164">
        <v>-10300249.3333333</v>
      </c>
      <c r="AH99" s="164">
        <v>-10432963</v>
      </c>
      <c r="AI99" s="164">
        <v>-10565676.666666601</v>
      </c>
      <c r="AJ99" s="164">
        <v>-10698390.3333333</v>
      </c>
      <c r="AK99" s="164">
        <v>-10831104</v>
      </c>
      <c r="AL99" s="164">
        <v>-10963817.666666601</v>
      </c>
      <c r="AM99" s="164">
        <v>-11096531.3333333</v>
      </c>
      <c r="AN99" s="164">
        <v>-11096531.3333333</v>
      </c>
    </row>
    <row r="100" spans="1:40" x14ac:dyDescent="0.2">
      <c r="A100" s="27" t="s">
        <v>1346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4">
        <v>0</v>
      </c>
      <c r="R100" s="164">
        <v>0</v>
      </c>
      <c r="S100" s="164">
        <v>0</v>
      </c>
      <c r="T100" s="164">
        <v>0</v>
      </c>
      <c r="U100" s="164">
        <v>0</v>
      </c>
      <c r="V100" s="164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  <c r="AC100" s="164">
        <v>0</v>
      </c>
      <c r="AD100" s="164">
        <v>0</v>
      </c>
      <c r="AE100" s="164">
        <v>0</v>
      </c>
      <c r="AF100" s="164">
        <v>0</v>
      </c>
      <c r="AG100" s="164">
        <v>0</v>
      </c>
      <c r="AH100" s="164">
        <v>0</v>
      </c>
      <c r="AI100" s="164">
        <v>0</v>
      </c>
      <c r="AJ100" s="164">
        <v>0</v>
      </c>
      <c r="AK100" s="164">
        <v>0</v>
      </c>
      <c r="AL100" s="164">
        <v>0</v>
      </c>
      <c r="AM100" s="164">
        <v>0</v>
      </c>
      <c r="AN100" s="164">
        <v>0</v>
      </c>
    </row>
    <row r="101" spans="1:40" x14ac:dyDescent="0.2">
      <c r="A101" s="27" t="s">
        <v>1347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164">
        <v>0</v>
      </c>
      <c r="AD101" s="164">
        <v>0</v>
      </c>
      <c r="AE101" s="164">
        <v>0</v>
      </c>
      <c r="AF101" s="164">
        <v>0</v>
      </c>
      <c r="AG101" s="164">
        <v>0</v>
      </c>
      <c r="AH101" s="164">
        <v>0</v>
      </c>
      <c r="AI101" s="164">
        <v>0</v>
      </c>
      <c r="AJ101" s="164">
        <v>0</v>
      </c>
      <c r="AK101" s="164">
        <v>0</v>
      </c>
      <c r="AL101" s="164">
        <v>0</v>
      </c>
      <c r="AM101" s="164">
        <v>0</v>
      </c>
      <c r="AN101" s="164">
        <v>0</v>
      </c>
    </row>
    <row r="102" spans="1:40" x14ac:dyDescent="0.2">
      <c r="A102" s="27" t="s">
        <v>1348</v>
      </c>
      <c r="B102" s="164">
        <v>0</v>
      </c>
      <c r="C102" s="164">
        <v>0</v>
      </c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  <c r="O102" s="164">
        <v>0</v>
      </c>
      <c r="P102" s="164">
        <v>0</v>
      </c>
      <c r="Q102" s="164">
        <v>0</v>
      </c>
      <c r="R102" s="164">
        <v>0</v>
      </c>
      <c r="S102" s="164">
        <v>0</v>
      </c>
      <c r="T102" s="164">
        <v>0</v>
      </c>
      <c r="U102" s="164">
        <v>0</v>
      </c>
      <c r="V102" s="164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  <c r="AB102" s="164">
        <v>0</v>
      </c>
      <c r="AC102" s="164">
        <v>0</v>
      </c>
      <c r="AD102" s="164">
        <v>0</v>
      </c>
      <c r="AE102" s="164">
        <v>0</v>
      </c>
      <c r="AF102" s="164">
        <v>0</v>
      </c>
      <c r="AG102" s="164">
        <v>0</v>
      </c>
      <c r="AH102" s="164">
        <v>0</v>
      </c>
      <c r="AI102" s="164">
        <v>0</v>
      </c>
      <c r="AJ102" s="164">
        <v>0</v>
      </c>
      <c r="AK102" s="164">
        <v>0</v>
      </c>
      <c r="AL102" s="164">
        <v>0</v>
      </c>
      <c r="AM102" s="164">
        <v>0</v>
      </c>
      <c r="AN102" s="164">
        <v>0</v>
      </c>
    </row>
    <row r="103" spans="1:40" x14ac:dyDescent="0.2">
      <c r="A103" s="27" t="s">
        <v>1349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30" t="s">
        <v>1350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1351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1352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0</v>
      </c>
      <c r="S106" s="164">
        <v>0</v>
      </c>
      <c r="T106" s="164">
        <v>0</v>
      </c>
      <c r="U106" s="164">
        <v>0</v>
      </c>
      <c r="V106" s="164">
        <v>0</v>
      </c>
      <c r="W106" s="164">
        <v>0</v>
      </c>
      <c r="X106" s="164">
        <v>0</v>
      </c>
      <c r="Y106" s="164">
        <v>0</v>
      </c>
      <c r="Z106" s="164">
        <v>0</v>
      </c>
      <c r="AA106" s="164">
        <v>0</v>
      </c>
      <c r="AB106" s="164">
        <v>0</v>
      </c>
      <c r="AC106" s="164">
        <v>0</v>
      </c>
      <c r="AD106" s="164">
        <v>0</v>
      </c>
      <c r="AE106" s="164">
        <v>0</v>
      </c>
      <c r="AF106" s="164">
        <v>0</v>
      </c>
      <c r="AG106" s="164">
        <v>0</v>
      </c>
      <c r="AH106" s="164">
        <v>0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0</v>
      </c>
    </row>
    <row r="107" spans="1:40" x14ac:dyDescent="0.2">
      <c r="A107" s="27" t="s">
        <v>1353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30" t="s">
        <v>1354</v>
      </c>
      <c r="B108" s="164">
        <v>2479128865.5880699</v>
      </c>
      <c r="C108" s="164">
        <v>2499467143.4452901</v>
      </c>
      <c r="D108" s="164">
        <v>2519783155.4535699</v>
      </c>
      <c r="E108" s="164">
        <v>2540102184.0788698</v>
      </c>
      <c r="F108" s="164">
        <v>2560535225.2698202</v>
      </c>
      <c r="G108" s="164">
        <v>2581021394.4573598</v>
      </c>
      <c r="H108" s="164">
        <v>2601355297.40206</v>
      </c>
      <c r="I108" s="164">
        <v>2621700842.93151</v>
      </c>
      <c r="J108" s="164">
        <v>2641280884.7846098</v>
      </c>
      <c r="K108" s="164">
        <v>2660897261.5735102</v>
      </c>
      <c r="L108" s="164">
        <v>2680533511.79739</v>
      </c>
      <c r="M108" s="164">
        <v>2701075189.5841298</v>
      </c>
      <c r="N108" s="164">
        <v>2701075189.5841298</v>
      </c>
      <c r="O108" s="164">
        <v>2721640915.9629402</v>
      </c>
      <c r="P108" s="164">
        <v>2742233763.9916101</v>
      </c>
      <c r="Q108" s="164">
        <v>2762800757.19239</v>
      </c>
      <c r="R108" s="164">
        <v>2783365755.7852898</v>
      </c>
      <c r="S108" s="164">
        <v>2804037622.7969198</v>
      </c>
      <c r="T108" s="164">
        <v>2824748644.7681298</v>
      </c>
      <c r="U108" s="164">
        <v>2845421433.2983499</v>
      </c>
      <c r="V108" s="164">
        <v>2866229651.9647198</v>
      </c>
      <c r="W108" s="164">
        <v>2887028665.47087</v>
      </c>
      <c r="X108" s="164">
        <v>2910934328.9268198</v>
      </c>
      <c r="Y108" s="164">
        <v>2934800743.6956801</v>
      </c>
      <c r="Z108" s="164">
        <v>2954799949.9942598</v>
      </c>
      <c r="AA108" s="164">
        <v>2954799949.9942598</v>
      </c>
      <c r="AB108" s="164">
        <v>2975038756.1802001</v>
      </c>
      <c r="AC108" s="164">
        <v>2995247006.8531199</v>
      </c>
      <c r="AD108" s="164">
        <v>3015371963.7056398</v>
      </c>
      <c r="AE108" s="164">
        <v>3035437229.77877</v>
      </c>
      <c r="AF108" s="164">
        <v>3055552674.5289001</v>
      </c>
      <c r="AG108" s="164">
        <v>3075658502.5036602</v>
      </c>
      <c r="AH108" s="164">
        <v>3095722778.6701198</v>
      </c>
      <c r="AI108" s="164">
        <v>3115784915.7755098</v>
      </c>
      <c r="AJ108" s="164">
        <v>3135868109.3051</v>
      </c>
      <c r="AK108" s="164">
        <v>3155965096.8727002</v>
      </c>
      <c r="AL108" s="164">
        <v>3176062319.3291798</v>
      </c>
      <c r="AM108" s="164">
        <v>3196200069.7569098</v>
      </c>
      <c r="AN108" s="164">
        <v>3196200069.7569098</v>
      </c>
    </row>
    <row r="109" spans="1:40" x14ac:dyDescent="0.2">
      <c r="A109" s="27" t="s">
        <v>1355</v>
      </c>
    </row>
    <row r="110" spans="1:40" x14ac:dyDescent="0.2">
      <c r="A110" s="27" t="s">
        <v>1356</v>
      </c>
    </row>
    <row r="111" spans="1:40" x14ac:dyDescent="0.2">
      <c r="A111" s="27" t="s">
        <v>1357</v>
      </c>
      <c r="B111" s="164">
        <v>294720680.99006701</v>
      </c>
      <c r="C111" s="164">
        <v>297728952.87360102</v>
      </c>
      <c r="D111" s="164">
        <v>300733507.55292499</v>
      </c>
      <c r="E111" s="164">
        <v>303757500.02803802</v>
      </c>
      <c r="F111" s="164">
        <v>306786224.88536602</v>
      </c>
      <c r="G111" s="164">
        <v>309833177.57586098</v>
      </c>
      <c r="H111" s="164">
        <v>312882484.50732398</v>
      </c>
      <c r="I111" s="164">
        <v>315946390.864501</v>
      </c>
      <c r="J111" s="164">
        <v>319023124.050179</v>
      </c>
      <c r="K111" s="164">
        <v>322109921.91051197</v>
      </c>
      <c r="L111" s="164">
        <v>325203168.47000802</v>
      </c>
      <c r="M111" s="164">
        <v>328310270.88251299</v>
      </c>
      <c r="N111" s="164">
        <v>328310270.88251299</v>
      </c>
      <c r="O111" s="164">
        <v>331433563.605349</v>
      </c>
      <c r="P111" s="164">
        <v>334548920.22546399</v>
      </c>
      <c r="Q111" s="164">
        <v>337669502.66593498</v>
      </c>
      <c r="R111" s="164">
        <v>340820203.56509101</v>
      </c>
      <c r="S111" s="164">
        <v>343984999.82530397</v>
      </c>
      <c r="T111" s="164">
        <v>347174216.28144401</v>
      </c>
      <c r="U111" s="164">
        <v>350367571.017349</v>
      </c>
      <c r="V111" s="164">
        <v>353573742.82012898</v>
      </c>
      <c r="W111" s="164">
        <v>356790849.32095802</v>
      </c>
      <c r="X111" s="164">
        <v>360016073.11704898</v>
      </c>
      <c r="Y111" s="164">
        <v>363245306.97763097</v>
      </c>
      <c r="Z111" s="164">
        <v>366485466.80127501</v>
      </c>
      <c r="AA111" s="164">
        <v>366485466.80127501</v>
      </c>
      <c r="AB111" s="164">
        <v>369737833.351188</v>
      </c>
      <c r="AC111" s="164">
        <v>372976398.32389599</v>
      </c>
      <c r="AD111" s="164">
        <v>376214323.64247501</v>
      </c>
      <c r="AE111" s="164">
        <v>379474938.70247698</v>
      </c>
      <c r="AF111" s="164">
        <v>382739762.997679</v>
      </c>
      <c r="AG111" s="164">
        <v>386020980.20345801</v>
      </c>
      <c r="AH111" s="164">
        <v>389299180.36952698</v>
      </c>
      <c r="AI111" s="164">
        <v>392586884.96109802</v>
      </c>
      <c r="AJ111" s="164">
        <v>395882266.13201898</v>
      </c>
      <c r="AK111" s="164">
        <v>399182561.72844201</v>
      </c>
      <c r="AL111" s="164">
        <v>402487041.09988701</v>
      </c>
      <c r="AM111" s="164">
        <v>405803111.40020001</v>
      </c>
      <c r="AN111" s="164">
        <v>405803111.40020001</v>
      </c>
    </row>
    <row r="112" spans="1:40" x14ac:dyDescent="0.2">
      <c r="A112" s="27" t="s">
        <v>1358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4">
        <v>0</v>
      </c>
      <c r="R112" s="164">
        <v>0</v>
      </c>
      <c r="S112" s="164">
        <v>0</v>
      </c>
      <c r="T112" s="164">
        <v>0</v>
      </c>
      <c r="U112" s="164">
        <v>0</v>
      </c>
      <c r="V112" s="164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164">
        <v>0</v>
      </c>
      <c r="AF112" s="164">
        <v>0</v>
      </c>
      <c r="AG112" s="164">
        <v>0</v>
      </c>
      <c r="AH112" s="164">
        <v>0</v>
      </c>
      <c r="AI112" s="164">
        <v>0</v>
      </c>
      <c r="AJ112" s="164">
        <v>0</v>
      </c>
      <c r="AK112" s="164">
        <v>0</v>
      </c>
      <c r="AL112" s="164">
        <v>0</v>
      </c>
      <c r="AM112" s="164">
        <v>0</v>
      </c>
      <c r="AN112" s="164">
        <v>0</v>
      </c>
    </row>
    <row r="113" spans="1:40" x14ac:dyDescent="0.2">
      <c r="A113" s="27" t="s">
        <v>1359</v>
      </c>
      <c r="B113" s="164">
        <v>-2482669.9999999902</v>
      </c>
      <c r="C113" s="164">
        <v>-2482669.9999999902</v>
      </c>
      <c r="D113" s="164">
        <v>-2482669.9999999902</v>
      </c>
      <c r="E113" s="164">
        <v>-2482669.9999999902</v>
      </c>
      <c r="F113" s="164">
        <v>-2482669.9999999902</v>
      </c>
      <c r="G113" s="164">
        <v>-2482669.9999999902</v>
      </c>
      <c r="H113" s="164">
        <v>-2482669.9999999902</v>
      </c>
      <c r="I113" s="164">
        <v>-2482669.9999999902</v>
      </c>
      <c r="J113" s="164">
        <v>-2482669.9999999902</v>
      </c>
      <c r="K113" s="164">
        <v>-2482669.9999999902</v>
      </c>
      <c r="L113" s="164">
        <v>-2482669.9999999902</v>
      </c>
      <c r="M113" s="164">
        <v>-2482669.9999999902</v>
      </c>
      <c r="N113" s="164">
        <v>-2482669.9999999902</v>
      </c>
      <c r="O113" s="164">
        <v>-2482669.9999999902</v>
      </c>
      <c r="P113" s="164">
        <v>-2482669.9999999902</v>
      </c>
      <c r="Q113" s="164">
        <v>-2482669.9999999902</v>
      </c>
      <c r="R113" s="164">
        <v>-2482669.9999999902</v>
      </c>
      <c r="S113" s="164">
        <v>-2482669.9999999902</v>
      </c>
      <c r="T113" s="164">
        <v>-2482669.9999999902</v>
      </c>
      <c r="U113" s="164">
        <v>-2482669.9999999902</v>
      </c>
      <c r="V113" s="164">
        <v>-2482669.9999999902</v>
      </c>
      <c r="W113" s="164">
        <v>-2482669.9999999902</v>
      </c>
      <c r="X113" s="164">
        <v>-2482669.9999999902</v>
      </c>
      <c r="Y113" s="164">
        <v>-2482669.9999999902</v>
      </c>
      <c r="Z113" s="164">
        <v>-2482669.9999999902</v>
      </c>
      <c r="AA113" s="164">
        <v>-2482669.9999999902</v>
      </c>
      <c r="AB113" s="164">
        <v>-2482669.9999999902</v>
      </c>
      <c r="AC113" s="164">
        <v>-2482669.9999999902</v>
      </c>
      <c r="AD113" s="164">
        <v>-2482669.9999999902</v>
      </c>
      <c r="AE113" s="164">
        <v>-2482669.9999999902</v>
      </c>
      <c r="AF113" s="164">
        <v>-2482669.9999999902</v>
      </c>
      <c r="AG113" s="164">
        <v>-2482669.9999999902</v>
      </c>
      <c r="AH113" s="164">
        <v>-2482669.9999999902</v>
      </c>
      <c r="AI113" s="164">
        <v>-2482669.9999999902</v>
      </c>
      <c r="AJ113" s="164">
        <v>-2482669.9999999902</v>
      </c>
      <c r="AK113" s="164">
        <v>-2482669.9999999902</v>
      </c>
      <c r="AL113" s="164">
        <v>-2482669.9999999902</v>
      </c>
      <c r="AM113" s="164">
        <v>-2482669.9999999902</v>
      </c>
      <c r="AN113" s="164">
        <v>-2482669.9999999902</v>
      </c>
    </row>
    <row r="114" spans="1:40" x14ac:dyDescent="0.2">
      <c r="A114" s="27" t="s">
        <v>1360</v>
      </c>
      <c r="B114" s="164">
        <v>-6058940</v>
      </c>
      <c r="C114" s="164">
        <v>-6058940</v>
      </c>
      <c r="D114" s="164">
        <v>-6058940</v>
      </c>
      <c r="E114" s="164">
        <v>-6058940</v>
      </c>
      <c r="F114" s="164">
        <v>-6058940</v>
      </c>
      <c r="G114" s="164">
        <v>-6058940</v>
      </c>
      <c r="H114" s="164">
        <v>-6058940</v>
      </c>
      <c r="I114" s="164">
        <v>-6058940</v>
      </c>
      <c r="J114" s="164">
        <v>-6058940</v>
      </c>
      <c r="K114" s="164">
        <v>-6058940</v>
      </c>
      <c r="L114" s="164">
        <v>-6058940</v>
      </c>
      <c r="M114" s="164">
        <v>-6058940</v>
      </c>
      <c r="N114" s="164">
        <v>-6058940</v>
      </c>
      <c r="O114" s="164">
        <v>-6058940</v>
      </c>
      <c r="P114" s="164">
        <v>-6058940</v>
      </c>
      <c r="Q114" s="164">
        <v>-6058940</v>
      </c>
      <c r="R114" s="164">
        <v>-6058940</v>
      </c>
      <c r="S114" s="164">
        <v>-6058940</v>
      </c>
      <c r="T114" s="164">
        <v>-6058940</v>
      </c>
      <c r="U114" s="164">
        <v>-6058940</v>
      </c>
      <c r="V114" s="164">
        <v>-6058940</v>
      </c>
      <c r="W114" s="164">
        <v>-6058940</v>
      </c>
      <c r="X114" s="164">
        <v>-6058940</v>
      </c>
      <c r="Y114" s="164">
        <v>-6058940</v>
      </c>
      <c r="Z114" s="164">
        <v>-6058940</v>
      </c>
      <c r="AA114" s="164">
        <v>-6058940</v>
      </c>
      <c r="AB114" s="164">
        <v>-6058940</v>
      </c>
      <c r="AC114" s="164">
        <v>-6058940</v>
      </c>
      <c r="AD114" s="164">
        <v>-6058940</v>
      </c>
      <c r="AE114" s="164">
        <v>-6058940</v>
      </c>
      <c r="AF114" s="164">
        <v>-6058940</v>
      </c>
      <c r="AG114" s="164">
        <v>-6058940</v>
      </c>
      <c r="AH114" s="164">
        <v>-6058940</v>
      </c>
      <c r="AI114" s="164">
        <v>-6058940</v>
      </c>
      <c r="AJ114" s="164">
        <v>-6058940</v>
      </c>
      <c r="AK114" s="164">
        <v>-6058940</v>
      </c>
      <c r="AL114" s="164">
        <v>-6058940</v>
      </c>
      <c r="AM114" s="164">
        <v>-6058940</v>
      </c>
      <c r="AN114" s="164">
        <v>-6058940</v>
      </c>
    </row>
    <row r="115" spans="1:40" x14ac:dyDescent="0.2">
      <c r="A115" s="27" t="s">
        <v>1361</v>
      </c>
      <c r="B115" s="164">
        <v>27966363.996288698</v>
      </c>
      <c r="C115" s="164">
        <v>28581358.716123901</v>
      </c>
      <c r="D115" s="164">
        <v>29196669.642523501</v>
      </c>
      <c r="E115" s="164">
        <v>29812266.775487699</v>
      </c>
      <c r="F115" s="164">
        <v>30428207.9611702</v>
      </c>
      <c r="G115" s="164">
        <v>31048200.544737998</v>
      </c>
      <c r="H115" s="164">
        <v>31672244.526191</v>
      </c>
      <c r="I115" s="164">
        <v>32300339.905529302</v>
      </c>
      <c r="J115" s="164">
        <v>32932487.836598899</v>
      </c>
      <c r="K115" s="164">
        <v>33568687.165553801</v>
      </c>
      <c r="L115" s="164">
        <v>34208937.892393902</v>
      </c>
      <c r="M115" s="164">
        <v>34853240.017119303</v>
      </c>
      <c r="N115" s="164">
        <v>34853240.017119303</v>
      </c>
      <c r="O115" s="164">
        <v>35504805.044837698</v>
      </c>
      <c r="P115" s="164">
        <v>36163255.199518301</v>
      </c>
      <c r="Q115" s="164">
        <v>36828590.481161103</v>
      </c>
      <c r="R115" s="164">
        <v>37500780.889766298</v>
      </c>
      <c r="S115" s="164">
        <v>38179884.271487497</v>
      </c>
      <c r="T115" s="164">
        <v>38865872.780171096</v>
      </c>
      <c r="U115" s="164">
        <v>39555011.224496201</v>
      </c>
      <c r="V115" s="164">
        <v>40247299.604462802</v>
      </c>
      <c r="W115" s="164">
        <v>40942739.073917098</v>
      </c>
      <c r="X115" s="164">
        <v>41641328.479013003</v>
      </c>
      <c r="Y115" s="164">
        <v>42343067.819750398</v>
      </c>
      <c r="Z115" s="164">
        <v>43047957.096129298</v>
      </c>
      <c r="AA115" s="164">
        <v>43047957.096129298</v>
      </c>
      <c r="AB115" s="164">
        <v>43755997.3081498</v>
      </c>
      <c r="AC115" s="164">
        <v>44463976.950704202</v>
      </c>
      <c r="AD115" s="164">
        <v>45171896.023792297</v>
      </c>
      <c r="AE115" s="164">
        <v>45879724.527414396</v>
      </c>
      <c r="AF115" s="164">
        <v>46588249.887861297</v>
      </c>
      <c r="AG115" s="164">
        <v>47297444.258979499</v>
      </c>
      <c r="AH115" s="164">
        <v>48007697.037288703</v>
      </c>
      <c r="AI115" s="164">
        <v>48719008.222789101</v>
      </c>
      <c r="AJ115" s="164">
        <v>49431378.969326697</v>
      </c>
      <c r="AK115" s="164">
        <v>50144808.123055503</v>
      </c>
      <c r="AL115" s="164">
        <v>50859295.683975302</v>
      </c>
      <c r="AM115" s="164">
        <v>51574841.652086303</v>
      </c>
      <c r="AN115" s="164">
        <v>51574841.652086303</v>
      </c>
    </row>
    <row r="116" spans="1:40" x14ac:dyDescent="0.2">
      <c r="A116" s="27" t="s">
        <v>1362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4">
        <v>0</v>
      </c>
      <c r="V116" s="164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164">
        <v>0</v>
      </c>
      <c r="AD116" s="164">
        <v>0</v>
      </c>
      <c r="AE116" s="164">
        <v>0</v>
      </c>
      <c r="AF116" s="164">
        <v>0</v>
      </c>
      <c r="AG116" s="164">
        <v>0</v>
      </c>
      <c r="AH116" s="164">
        <v>0</v>
      </c>
      <c r="AI116" s="164">
        <v>0</v>
      </c>
      <c r="AJ116" s="164">
        <v>0</v>
      </c>
      <c r="AK116" s="164">
        <v>0</v>
      </c>
      <c r="AL116" s="164">
        <v>0</v>
      </c>
      <c r="AM116" s="164">
        <v>0</v>
      </c>
      <c r="AN116" s="164">
        <v>0</v>
      </c>
    </row>
    <row r="117" spans="1:40" x14ac:dyDescent="0.2">
      <c r="A117" s="30" t="s">
        <v>1363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v>0</v>
      </c>
      <c r="S117" s="164">
        <v>0</v>
      </c>
      <c r="T117" s="164">
        <v>0</v>
      </c>
      <c r="U117" s="164">
        <v>0</v>
      </c>
      <c r="V117" s="164">
        <v>0</v>
      </c>
      <c r="W117" s="164">
        <v>0</v>
      </c>
      <c r="X117" s="164">
        <v>0</v>
      </c>
      <c r="Y117" s="164">
        <v>0</v>
      </c>
      <c r="Z117" s="164">
        <v>0</v>
      </c>
      <c r="AA117" s="164">
        <v>0</v>
      </c>
      <c r="AB117" s="164">
        <v>0</v>
      </c>
      <c r="AC117" s="164">
        <v>0</v>
      </c>
      <c r="AD117" s="164">
        <v>0</v>
      </c>
      <c r="AE117" s="164">
        <v>0</v>
      </c>
      <c r="AF117" s="164">
        <v>0</v>
      </c>
      <c r="AG117" s="164">
        <v>0</v>
      </c>
      <c r="AH117" s="164">
        <v>0</v>
      </c>
      <c r="AI117" s="164">
        <v>0</v>
      </c>
      <c r="AJ117" s="164">
        <v>0</v>
      </c>
      <c r="AK117" s="164">
        <v>0</v>
      </c>
      <c r="AL117" s="164">
        <v>0</v>
      </c>
      <c r="AM117" s="164">
        <v>0</v>
      </c>
      <c r="AN117" s="164">
        <v>0</v>
      </c>
    </row>
    <row r="118" spans="1:40" x14ac:dyDescent="0.2">
      <c r="A118" s="27" t="s">
        <v>1364</v>
      </c>
      <c r="B118" s="164">
        <v>0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v>0</v>
      </c>
      <c r="S118" s="164">
        <v>0</v>
      </c>
      <c r="T118" s="164">
        <v>0</v>
      </c>
      <c r="U118" s="164">
        <v>0</v>
      </c>
      <c r="V118" s="164">
        <v>0</v>
      </c>
      <c r="W118" s="164">
        <v>0</v>
      </c>
      <c r="X118" s="164">
        <v>0</v>
      </c>
      <c r="Y118" s="164">
        <v>0</v>
      </c>
      <c r="Z118" s="164">
        <v>0</v>
      </c>
      <c r="AA118" s="164">
        <v>0</v>
      </c>
      <c r="AB118" s="164">
        <v>0</v>
      </c>
      <c r="AC118" s="164">
        <v>0</v>
      </c>
      <c r="AD118" s="164">
        <v>0</v>
      </c>
      <c r="AE118" s="164">
        <v>0</v>
      </c>
      <c r="AF118" s="164">
        <v>0</v>
      </c>
      <c r="AG118" s="164">
        <v>0</v>
      </c>
      <c r="AH118" s="164">
        <v>0</v>
      </c>
      <c r="AI118" s="164">
        <v>0</v>
      </c>
      <c r="AJ118" s="164">
        <v>0</v>
      </c>
      <c r="AK118" s="164">
        <v>0</v>
      </c>
      <c r="AL118" s="164">
        <v>0</v>
      </c>
      <c r="AM118" s="164">
        <v>0</v>
      </c>
      <c r="AN118" s="164">
        <v>0</v>
      </c>
    </row>
    <row r="119" spans="1:40" x14ac:dyDescent="0.2">
      <c r="A119" s="27" t="s">
        <v>1365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0</v>
      </c>
      <c r="U119" s="164">
        <v>0</v>
      </c>
      <c r="V119" s="164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0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0</v>
      </c>
    </row>
    <row r="120" spans="1:40" x14ac:dyDescent="0.2">
      <c r="A120" s="27" t="s">
        <v>1366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30" t="s">
        <v>1367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v>0</v>
      </c>
      <c r="S121" s="164">
        <v>0</v>
      </c>
      <c r="T121" s="164">
        <v>0</v>
      </c>
      <c r="U121" s="164">
        <v>0</v>
      </c>
      <c r="V121" s="164">
        <v>0</v>
      </c>
      <c r="W121" s="164">
        <v>0</v>
      </c>
      <c r="X121" s="164">
        <v>0</v>
      </c>
      <c r="Y121" s="164">
        <v>0</v>
      </c>
      <c r="Z121" s="164">
        <v>0</v>
      </c>
      <c r="AA121" s="164">
        <v>0</v>
      </c>
      <c r="AB121" s="164">
        <v>0</v>
      </c>
      <c r="AC121" s="164">
        <v>0</v>
      </c>
      <c r="AD121" s="164">
        <v>0</v>
      </c>
      <c r="AE121" s="164">
        <v>0</v>
      </c>
      <c r="AF121" s="164">
        <v>0</v>
      </c>
      <c r="AG121" s="164">
        <v>0</v>
      </c>
      <c r="AH121" s="164">
        <v>0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0</v>
      </c>
    </row>
    <row r="122" spans="1:40" x14ac:dyDescent="0.2">
      <c r="A122" s="27" t="s">
        <v>1368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1369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4">
        <v>0</v>
      </c>
      <c r="R123" s="164">
        <v>0</v>
      </c>
      <c r="S123" s="164">
        <v>0</v>
      </c>
      <c r="T123" s="164">
        <v>0</v>
      </c>
      <c r="U123" s="164">
        <v>0</v>
      </c>
      <c r="V123" s="164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  <c r="AC123" s="164">
        <v>0</v>
      </c>
      <c r="AD123" s="164">
        <v>0</v>
      </c>
      <c r="AE123" s="164">
        <v>0</v>
      </c>
      <c r="AF123" s="164">
        <v>0</v>
      </c>
      <c r="AG123" s="164">
        <v>0</v>
      </c>
      <c r="AH123" s="164">
        <v>0</v>
      </c>
      <c r="AI123" s="164">
        <v>0</v>
      </c>
      <c r="AJ123" s="164">
        <v>0</v>
      </c>
      <c r="AK123" s="164">
        <v>0</v>
      </c>
      <c r="AL123" s="164">
        <v>0</v>
      </c>
      <c r="AM123" s="164">
        <v>0</v>
      </c>
      <c r="AN123" s="164">
        <v>0</v>
      </c>
    </row>
    <row r="124" spans="1:40" x14ac:dyDescent="0.2">
      <c r="A124" s="27" t="s">
        <v>1370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30" t="s">
        <v>1371</v>
      </c>
      <c r="B125" s="164">
        <v>314145434.98635501</v>
      </c>
      <c r="C125" s="164">
        <v>317768701.58972502</v>
      </c>
      <c r="D125" s="164">
        <v>321388567.19544899</v>
      </c>
      <c r="E125" s="164">
        <v>325028156.80352497</v>
      </c>
      <c r="F125" s="164">
        <v>328672822.84653699</v>
      </c>
      <c r="G125" s="164">
        <v>332339768.12059897</v>
      </c>
      <c r="H125" s="164">
        <v>336013119.03351498</v>
      </c>
      <c r="I125" s="164">
        <v>339705120.77003002</v>
      </c>
      <c r="J125" s="164">
        <v>343414001.886778</v>
      </c>
      <c r="K125" s="164">
        <v>347136999.07606602</v>
      </c>
      <c r="L125" s="164">
        <v>350870496.36240298</v>
      </c>
      <c r="M125" s="164">
        <v>354621900.89963299</v>
      </c>
      <c r="N125" s="164">
        <v>354621900.89963299</v>
      </c>
      <c r="O125" s="164">
        <v>358396758.65018702</v>
      </c>
      <c r="P125" s="164">
        <v>362170565.42498201</v>
      </c>
      <c r="Q125" s="164">
        <v>365956483.14709699</v>
      </c>
      <c r="R125" s="164">
        <v>369779374.45485801</v>
      </c>
      <c r="S125" s="164">
        <v>373623274.09679103</v>
      </c>
      <c r="T125" s="164">
        <v>377498479.06161499</v>
      </c>
      <c r="U125" s="164">
        <v>381380972.24184501</v>
      </c>
      <c r="V125" s="164">
        <v>385279432.424591</v>
      </c>
      <c r="W125" s="164">
        <v>389191978.39487499</v>
      </c>
      <c r="X125" s="164">
        <v>393115791.596062</v>
      </c>
      <c r="Y125" s="164">
        <v>397046764.79738098</v>
      </c>
      <c r="Z125" s="164">
        <v>400991813.89740402</v>
      </c>
      <c r="AA125" s="164">
        <v>400991813.89740402</v>
      </c>
      <c r="AB125" s="164">
        <v>404952220.659338</v>
      </c>
      <c r="AC125" s="164">
        <v>408898765.27460003</v>
      </c>
      <c r="AD125" s="164">
        <v>412844609.66626698</v>
      </c>
      <c r="AE125" s="164">
        <v>416813053.229891</v>
      </c>
      <c r="AF125" s="164">
        <v>420786402.88554001</v>
      </c>
      <c r="AG125" s="164">
        <v>424776814.46243697</v>
      </c>
      <c r="AH125" s="164">
        <v>428765267.40681499</v>
      </c>
      <c r="AI125" s="164">
        <v>432764283.183887</v>
      </c>
      <c r="AJ125" s="164">
        <v>436772035.101345</v>
      </c>
      <c r="AK125" s="164">
        <v>440785759.85149801</v>
      </c>
      <c r="AL125" s="164">
        <v>444804726.78386199</v>
      </c>
      <c r="AM125" s="164">
        <v>448836343.05228603</v>
      </c>
      <c r="AN125" s="164">
        <v>448836343.05228603</v>
      </c>
    </row>
    <row r="126" spans="1:40" x14ac:dyDescent="0.2">
      <c r="A126" s="27" t="s">
        <v>1372</v>
      </c>
    </row>
    <row r="127" spans="1:40" x14ac:dyDescent="0.2">
      <c r="A127" s="27" t="s">
        <v>1373</v>
      </c>
    </row>
    <row r="128" spans="1:40" x14ac:dyDescent="0.2">
      <c r="A128" s="27" t="s">
        <v>1374</v>
      </c>
      <c r="B128" s="164">
        <v>-1142820.6135541601</v>
      </c>
      <c r="C128" s="164">
        <v>-1142808.54058333</v>
      </c>
      <c r="D128" s="164">
        <v>-1142796.4676125001</v>
      </c>
      <c r="E128" s="164">
        <v>-1142784.3946416599</v>
      </c>
      <c r="F128" s="164">
        <v>-1142772.32167083</v>
      </c>
      <c r="G128" s="164">
        <v>-1142760.2486999901</v>
      </c>
      <c r="H128" s="164">
        <v>-1142748.17572916</v>
      </c>
      <c r="I128" s="164">
        <v>-1142736.1027583301</v>
      </c>
      <c r="J128" s="164">
        <v>-1142724.0297874999</v>
      </c>
      <c r="K128" s="164">
        <v>-1142711.95681666</v>
      </c>
      <c r="L128" s="164">
        <v>-1142699.8838458301</v>
      </c>
      <c r="M128" s="164">
        <v>-1142687.810875</v>
      </c>
      <c r="N128" s="164">
        <v>-1142687.810875</v>
      </c>
      <c r="O128" s="164">
        <v>-1142675.7379041601</v>
      </c>
      <c r="P128" s="164">
        <v>-1142663.6649333299</v>
      </c>
      <c r="Q128" s="164">
        <v>-1142651.59196249</v>
      </c>
      <c r="R128" s="164">
        <v>-1142639.5189916601</v>
      </c>
      <c r="S128" s="164">
        <v>-1142627.44602083</v>
      </c>
      <c r="T128" s="164">
        <v>-1142615.37304999</v>
      </c>
      <c r="U128" s="164">
        <v>-1142603.3000791599</v>
      </c>
      <c r="V128" s="164">
        <v>-1142591.22710833</v>
      </c>
      <c r="W128" s="164">
        <v>-1142579.1541374901</v>
      </c>
      <c r="X128" s="164">
        <v>-1142567.0811666599</v>
      </c>
      <c r="Y128" s="164">
        <v>-1142555.00819583</v>
      </c>
      <c r="Z128" s="164">
        <v>-1142542.9352249999</v>
      </c>
      <c r="AA128" s="164">
        <v>-1142542.9352249999</v>
      </c>
      <c r="AB128" s="164">
        <v>-1142530.86225416</v>
      </c>
      <c r="AC128" s="164">
        <v>-1142518.7892833301</v>
      </c>
      <c r="AD128" s="164">
        <v>-1142506.7163124999</v>
      </c>
      <c r="AE128" s="164">
        <v>-1142494.64334166</v>
      </c>
      <c r="AF128" s="164">
        <v>-1142482.5703708299</v>
      </c>
      <c r="AG128" s="164">
        <v>-1142470.4974</v>
      </c>
      <c r="AH128" s="164">
        <v>-1142458.4244291601</v>
      </c>
      <c r="AI128" s="164">
        <v>-1142446.3514583299</v>
      </c>
      <c r="AJ128" s="164">
        <v>-1142434.2784875</v>
      </c>
      <c r="AK128" s="164">
        <v>-1142422.2055166599</v>
      </c>
      <c r="AL128" s="164">
        <v>-1142410.13254583</v>
      </c>
      <c r="AM128" s="164">
        <v>-1142398.0595749901</v>
      </c>
      <c r="AN128" s="164">
        <v>-1142398.0595749901</v>
      </c>
    </row>
    <row r="129" spans="1:40" x14ac:dyDescent="0.2">
      <c r="A129" s="27" t="s">
        <v>1375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v>0</v>
      </c>
      <c r="S129" s="164">
        <v>0</v>
      </c>
      <c r="T129" s="164">
        <v>0</v>
      </c>
      <c r="U129" s="164">
        <v>0</v>
      </c>
      <c r="V129" s="164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  <c r="AC129" s="164">
        <v>0</v>
      </c>
      <c r="AD129" s="164">
        <v>0</v>
      </c>
      <c r="AE129" s="164">
        <v>0</v>
      </c>
      <c r="AF129" s="164">
        <v>0</v>
      </c>
      <c r="AG129" s="164">
        <v>0</v>
      </c>
      <c r="AH129" s="164">
        <v>0</v>
      </c>
      <c r="AI129" s="164">
        <v>0</v>
      </c>
      <c r="AJ129" s="164">
        <v>0</v>
      </c>
      <c r="AK129" s="164">
        <v>0</v>
      </c>
      <c r="AL129" s="164">
        <v>0</v>
      </c>
      <c r="AM129" s="164">
        <v>0</v>
      </c>
      <c r="AN129" s="164">
        <v>0</v>
      </c>
    </row>
    <row r="130" spans="1:40" x14ac:dyDescent="0.2">
      <c r="A130" s="27" t="s">
        <v>1376</v>
      </c>
      <c r="B130" s="164">
        <v>24430404.7539565</v>
      </c>
      <c r="C130" s="164">
        <v>24678426.7308322</v>
      </c>
      <c r="D130" s="164">
        <v>24925983.204398099</v>
      </c>
      <c r="E130" s="164">
        <v>25173602.1293629</v>
      </c>
      <c r="F130" s="164">
        <v>25421830.468041699</v>
      </c>
      <c r="G130" s="164">
        <v>25670668.220434401</v>
      </c>
      <c r="H130" s="164">
        <v>25920115.386541098</v>
      </c>
      <c r="I130" s="164">
        <v>26170171.966361701</v>
      </c>
      <c r="J130" s="164">
        <v>26420837.959896199</v>
      </c>
      <c r="K130" s="164">
        <v>26672231.326423701</v>
      </c>
      <c r="L130" s="164">
        <v>26924355.717527598</v>
      </c>
      <c r="M130" s="164">
        <v>27177211.133207802</v>
      </c>
      <c r="N130" s="164">
        <v>27177211.133207802</v>
      </c>
      <c r="O130" s="164">
        <v>27430887.514057301</v>
      </c>
      <c r="P130" s="164">
        <v>27684786.515348598</v>
      </c>
      <c r="Q130" s="164">
        <v>27938908.137081601</v>
      </c>
      <c r="R130" s="164">
        <v>28193252.379256401</v>
      </c>
      <c r="S130" s="164">
        <v>28447819.2418731</v>
      </c>
      <c r="T130" s="164">
        <v>28702608.724931501</v>
      </c>
      <c r="U130" s="164">
        <v>28957620.828431599</v>
      </c>
      <c r="V130" s="164">
        <v>29212855.552373599</v>
      </c>
      <c r="W130" s="164">
        <v>29468312.896757402</v>
      </c>
      <c r="X130" s="164">
        <v>29723992.861582901</v>
      </c>
      <c r="Y130" s="164">
        <v>29979746.0663043</v>
      </c>
      <c r="Z130" s="164">
        <v>30235572.5109214</v>
      </c>
      <c r="AA130" s="164">
        <v>30235572.5109214</v>
      </c>
      <c r="AB130" s="164">
        <v>30491564.1507411</v>
      </c>
      <c r="AC130" s="164">
        <v>30747631.045170601</v>
      </c>
      <c r="AD130" s="164">
        <v>31003773.194209799</v>
      </c>
      <c r="AE130" s="164">
        <v>31259959.9956173</v>
      </c>
      <c r="AF130" s="164">
        <v>31515572.978228599</v>
      </c>
      <c r="AG130" s="164">
        <v>31770612.142043699</v>
      </c>
      <c r="AH130" s="164">
        <v>32025077.487062499</v>
      </c>
      <c r="AI130" s="164">
        <v>32278969.013285201</v>
      </c>
      <c r="AJ130" s="164">
        <v>32532286.7207116</v>
      </c>
      <c r="AK130" s="164">
        <v>32785030.609341901</v>
      </c>
      <c r="AL130" s="164">
        <v>33037200.679175898</v>
      </c>
      <c r="AM130" s="164">
        <v>33288796.930213701</v>
      </c>
      <c r="AN130" s="164">
        <v>33288796.930213701</v>
      </c>
    </row>
    <row r="131" spans="1:40" x14ac:dyDescent="0.2">
      <c r="A131" s="27" t="s">
        <v>1377</v>
      </c>
      <c r="B131" s="164">
        <v>21013154.979012199</v>
      </c>
      <c r="C131" s="164">
        <v>21069878.267845299</v>
      </c>
      <c r="D131" s="164">
        <v>21107548.801849298</v>
      </c>
      <c r="E131" s="164">
        <v>21126166.5810242</v>
      </c>
      <c r="F131" s="164">
        <v>21125731.605370101</v>
      </c>
      <c r="G131" s="164">
        <v>21106243.8748869</v>
      </c>
      <c r="H131" s="164">
        <v>21067703.389574699</v>
      </c>
      <c r="I131" s="164">
        <v>21010110.1494334</v>
      </c>
      <c r="J131" s="164">
        <v>20933464.154463001</v>
      </c>
      <c r="K131" s="164">
        <v>20836467.4291876</v>
      </c>
      <c r="L131" s="164">
        <v>20718007.004498001</v>
      </c>
      <c r="M131" s="164">
        <v>20577334.456393398</v>
      </c>
      <c r="N131" s="164">
        <v>20577334.456393398</v>
      </c>
      <c r="O131" s="164">
        <v>20433501.066925202</v>
      </c>
      <c r="P131" s="164">
        <v>20305558.118144602</v>
      </c>
      <c r="Q131" s="164">
        <v>20193505.610051598</v>
      </c>
      <c r="R131" s="164">
        <v>20097343.542646199</v>
      </c>
      <c r="S131" s="164">
        <v>20016162.000348698</v>
      </c>
      <c r="T131" s="164">
        <v>19949685.111165799</v>
      </c>
      <c r="U131" s="164">
        <v>19897912.875097599</v>
      </c>
      <c r="V131" s="164">
        <v>19860845.2921439</v>
      </c>
      <c r="W131" s="164">
        <v>19838482.3623049</v>
      </c>
      <c r="X131" s="164">
        <v>19830824.085580502</v>
      </c>
      <c r="Y131" s="164">
        <v>19839168.437446799</v>
      </c>
      <c r="Z131" s="164">
        <v>19864628.387012798</v>
      </c>
      <c r="AA131" s="164">
        <v>19864628.387012798</v>
      </c>
      <c r="AB131" s="164">
        <v>19907833.390617199</v>
      </c>
      <c r="AC131" s="164">
        <v>19949476.604459099</v>
      </c>
      <c r="AD131" s="164">
        <v>19989558.139649499</v>
      </c>
      <c r="AE131" s="164">
        <v>20028078.1072997</v>
      </c>
      <c r="AF131" s="164">
        <v>20065036.618520599</v>
      </c>
      <c r="AG131" s="164">
        <v>20101343.7000033</v>
      </c>
      <c r="AH131" s="164">
        <v>20137275.334851898</v>
      </c>
      <c r="AI131" s="164">
        <v>20172831.6341777</v>
      </c>
      <c r="AJ131" s="164">
        <v>20208012.709091701</v>
      </c>
      <c r="AK131" s="164">
        <v>20242818.670705002</v>
      </c>
      <c r="AL131" s="164">
        <v>20277249.630128901</v>
      </c>
      <c r="AM131" s="164">
        <v>20311305.698474199</v>
      </c>
      <c r="AN131" s="164">
        <v>20311305.698474199</v>
      </c>
    </row>
    <row r="132" spans="1:40" x14ac:dyDescent="0.2">
      <c r="A132" s="27" t="s">
        <v>1378</v>
      </c>
      <c r="B132" s="164">
        <v>148661180.471019</v>
      </c>
      <c r="C132" s="164">
        <v>148762903.86135399</v>
      </c>
      <c r="D132" s="164">
        <v>148858106.92558199</v>
      </c>
      <c r="E132" s="164">
        <v>148953446.97139499</v>
      </c>
      <c r="F132" s="164">
        <v>149047770.53725401</v>
      </c>
      <c r="G132" s="164">
        <v>149146519.93085301</v>
      </c>
      <c r="H132" s="164">
        <v>149253245.53680599</v>
      </c>
      <c r="I132" s="164">
        <v>149359260.40702701</v>
      </c>
      <c r="J132" s="164">
        <v>149464106.96109799</v>
      </c>
      <c r="K132" s="164">
        <v>149568964.04517099</v>
      </c>
      <c r="L132" s="164">
        <v>149670797.81309301</v>
      </c>
      <c r="M132" s="164">
        <v>149777966.726403</v>
      </c>
      <c r="N132" s="164">
        <v>149777966.726403</v>
      </c>
      <c r="O132" s="164">
        <v>149881307.63106599</v>
      </c>
      <c r="P132" s="164">
        <v>149984633.59534299</v>
      </c>
      <c r="Q132" s="164">
        <v>150081146.38846701</v>
      </c>
      <c r="R132" s="164">
        <v>150177503.31812799</v>
      </c>
      <c r="S132" s="164">
        <v>150272550.92278799</v>
      </c>
      <c r="T132" s="164">
        <v>150371731.51014</v>
      </c>
      <c r="U132" s="164">
        <v>150277050.09018001</v>
      </c>
      <c r="V132" s="164">
        <v>150181017.69948599</v>
      </c>
      <c r="W132" s="164">
        <v>150081355.55070001</v>
      </c>
      <c r="X132" s="164">
        <v>149979243.086014</v>
      </c>
      <c r="Y132" s="164">
        <v>149871730.394117</v>
      </c>
      <c r="Z132" s="164">
        <v>149617161.360084</v>
      </c>
      <c r="AA132" s="164">
        <v>149617161.360084</v>
      </c>
      <c r="AB132" s="164">
        <v>149349180.103044</v>
      </c>
      <c r="AC132" s="164">
        <v>149071600.80410799</v>
      </c>
      <c r="AD132" s="164">
        <v>148777626.400341</v>
      </c>
      <c r="AE132" s="164">
        <v>148473915.36727101</v>
      </c>
      <c r="AF132" s="164">
        <v>148159315.411192</v>
      </c>
      <c r="AG132" s="164">
        <v>147839270.007633</v>
      </c>
      <c r="AH132" s="164">
        <v>147517330.70904201</v>
      </c>
      <c r="AI132" s="164">
        <v>147386451.75018299</v>
      </c>
      <c r="AJ132" s="164">
        <v>147245246.10846201</v>
      </c>
      <c r="AK132" s="164">
        <v>147096887.73907501</v>
      </c>
      <c r="AL132" s="164">
        <v>146938343.367663</v>
      </c>
      <c r="AM132" s="164">
        <v>146777888.688757</v>
      </c>
      <c r="AN132" s="164">
        <v>146777888.688757</v>
      </c>
    </row>
    <row r="133" spans="1:40" x14ac:dyDescent="0.2">
      <c r="A133" s="27" t="s">
        <v>1379</v>
      </c>
      <c r="B133" s="164">
        <v>-377853.88583333301</v>
      </c>
      <c r="C133" s="164">
        <v>-375014.616666666</v>
      </c>
      <c r="D133" s="164">
        <v>-372175.34749999997</v>
      </c>
      <c r="E133" s="164">
        <v>-369336.07833333302</v>
      </c>
      <c r="F133" s="164">
        <v>-366496.809166666</v>
      </c>
      <c r="G133" s="164">
        <v>-363657.54</v>
      </c>
      <c r="H133" s="164">
        <v>-360818.27083333302</v>
      </c>
      <c r="I133" s="164">
        <v>-357979.001666667</v>
      </c>
      <c r="J133" s="164">
        <v>-355139.73249999998</v>
      </c>
      <c r="K133" s="164">
        <v>-352300.46333333303</v>
      </c>
      <c r="L133" s="164">
        <v>-349461.194166667</v>
      </c>
      <c r="M133" s="164">
        <v>-346621.92499999999</v>
      </c>
      <c r="N133" s="164">
        <v>-346621.92499999999</v>
      </c>
      <c r="O133" s="164">
        <v>-343782.65583333297</v>
      </c>
      <c r="P133" s="164">
        <v>-340943.38666666701</v>
      </c>
      <c r="Q133" s="164">
        <v>-338104.11749999999</v>
      </c>
      <c r="R133" s="164">
        <v>-335264.84833333298</v>
      </c>
      <c r="S133" s="164">
        <v>-332425.57916666701</v>
      </c>
      <c r="T133" s="164">
        <v>-329586.31</v>
      </c>
      <c r="U133" s="164">
        <v>-326747.04083333298</v>
      </c>
      <c r="V133" s="164">
        <v>-323907.77166666702</v>
      </c>
      <c r="W133" s="164">
        <v>-321068.5025</v>
      </c>
      <c r="X133" s="164">
        <v>-318229.23333333299</v>
      </c>
      <c r="Y133" s="164">
        <v>-315389.96416666702</v>
      </c>
      <c r="Z133" s="164">
        <v>-312550.69500000001</v>
      </c>
      <c r="AA133" s="164">
        <v>-312550.69500000001</v>
      </c>
      <c r="AB133" s="164">
        <v>-309711.42583333299</v>
      </c>
      <c r="AC133" s="164">
        <v>-306872.15666666703</v>
      </c>
      <c r="AD133" s="164">
        <v>-304032.88750000001</v>
      </c>
      <c r="AE133" s="164">
        <v>-301193.61833333399</v>
      </c>
      <c r="AF133" s="164">
        <v>-298354.34916666697</v>
      </c>
      <c r="AG133" s="164">
        <v>-295515.08</v>
      </c>
      <c r="AH133" s="164">
        <v>-292675.81083333399</v>
      </c>
      <c r="AI133" s="164">
        <v>-289836.54166666698</v>
      </c>
      <c r="AJ133" s="164">
        <v>-286997.27250000002</v>
      </c>
      <c r="AK133" s="164">
        <v>-284158.003333334</v>
      </c>
      <c r="AL133" s="164">
        <v>-281318.73416666698</v>
      </c>
      <c r="AM133" s="164">
        <v>-278479.46500000003</v>
      </c>
      <c r="AN133" s="164">
        <v>-278479.46500000003</v>
      </c>
    </row>
    <row r="134" spans="1:40" x14ac:dyDescent="0.2">
      <c r="A134" s="27" t="s">
        <v>1380</v>
      </c>
      <c r="B134" s="164">
        <v>187471828.98256001</v>
      </c>
      <c r="C134" s="164">
        <v>187902500.37012199</v>
      </c>
      <c r="D134" s="164">
        <v>188331081.03417301</v>
      </c>
      <c r="E134" s="164">
        <v>188765567.06390801</v>
      </c>
      <c r="F134" s="164">
        <v>189205285.96595499</v>
      </c>
      <c r="G134" s="164">
        <v>189649374.10913</v>
      </c>
      <c r="H134" s="164">
        <v>190210693.18748501</v>
      </c>
      <c r="I134" s="164">
        <v>190774790.57986701</v>
      </c>
      <c r="J134" s="164">
        <v>191343758.67089</v>
      </c>
      <c r="K134" s="164">
        <v>191916457.986635</v>
      </c>
      <c r="L134" s="164">
        <v>192492094.29633299</v>
      </c>
      <c r="M134" s="164">
        <v>193072256.06152299</v>
      </c>
      <c r="N134" s="164">
        <v>193072256.06152299</v>
      </c>
      <c r="O134" s="164">
        <v>193657513.13756999</v>
      </c>
      <c r="P134" s="164">
        <v>194244079.63169801</v>
      </c>
      <c r="Q134" s="164">
        <v>194826336.005447</v>
      </c>
      <c r="R134" s="164">
        <v>195412200.72035399</v>
      </c>
      <c r="S134" s="164">
        <v>196000776.37953401</v>
      </c>
      <c r="T134" s="164">
        <v>196590994.630202</v>
      </c>
      <c r="U134" s="164">
        <v>197183329.70760101</v>
      </c>
      <c r="V134" s="164">
        <v>197775649.457883</v>
      </c>
      <c r="W134" s="164">
        <v>198370103.87052101</v>
      </c>
      <c r="X134" s="164">
        <v>198965580.945517</v>
      </c>
      <c r="Y134" s="164">
        <v>199561286.45210001</v>
      </c>
      <c r="Z134" s="164">
        <v>200022243.212488</v>
      </c>
      <c r="AA134" s="164">
        <v>200022243.212488</v>
      </c>
      <c r="AB134" s="164">
        <v>200485008.43269199</v>
      </c>
      <c r="AC134" s="164">
        <v>200948218.02657601</v>
      </c>
      <c r="AD134" s="164">
        <v>201406252.45567799</v>
      </c>
      <c r="AE134" s="164">
        <v>201867030.181537</v>
      </c>
      <c r="AF134" s="164">
        <v>202329731.43492201</v>
      </c>
      <c r="AG134" s="164">
        <v>202793435.13891</v>
      </c>
      <c r="AH134" s="164">
        <v>203258734.985809</v>
      </c>
      <c r="AI134" s="164">
        <v>203724253.49155501</v>
      </c>
      <c r="AJ134" s="164">
        <v>204192083.04076299</v>
      </c>
      <c r="AK134" s="164">
        <v>204661054.02857599</v>
      </c>
      <c r="AL134" s="164">
        <v>205130372.224226</v>
      </c>
      <c r="AM134" s="164">
        <v>205601763.93810001</v>
      </c>
      <c r="AN134" s="164">
        <v>205601763.93810001</v>
      </c>
    </row>
    <row r="135" spans="1:40" x14ac:dyDescent="0.2">
      <c r="A135" s="27" t="s">
        <v>1381</v>
      </c>
      <c r="B135" s="164">
        <v>399630</v>
      </c>
      <c r="C135" s="164">
        <v>399630</v>
      </c>
      <c r="D135" s="164">
        <v>399630</v>
      </c>
      <c r="E135" s="164">
        <v>399630</v>
      </c>
      <c r="F135" s="164">
        <v>399630</v>
      </c>
      <c r="G135" s="164">
        <v>399630</v>
      </c>
      <c r="H135" s="164">
        <v>399630</v>
      </c>
      <c r="I135" s="164">
        <v>399630</v>
      </c>
      <c r="J135" s="164">
        <v>399630</v>
      </c>
      <c r="K135" s="164">
        <v>399630</v>
      </c>
      <c r="L135" s="164">
        <v>399630</v>
      </c>
      <c r="M135" s="164">
        <v>399630</v>
      </c>
      <c r="N135" s="164">
        <v>399630</v>
      </c>
      <c r="O135" s="164">
        <v>399630</v>
      </c>
      <c r="P135" s="164">
        <v>399630</v>
      </c>
      <c r="Q135" s="164">
        <v>399630</v>
      </c>
      <c r="R135" s="164">
        <v>399630</v>
      </c>
      <c r="S135" s="164">
        <v>399630</v>
      </c>
      <c r="T135" s="164">
        <v>399630</v>
      </c>
      <c r="U135" s="164">
        <v>399630</v>
      </c>
      <c r="V135" s="164">
        <v>399630</v>
      </c>
      <c r="W135" s="164">
        <v>399630</v>
      </c>
      <c r="X135" s="164">
        <v>399630</v>
      </c>
      <c r="Y135" s="164">
        <v>399630</v>
      </c>
      <c r="Z135" s="164">
        <v>399630</v>
      </c>
      <c r="AA135" s="164">
        <v>399630</v>
      </c>
      <c r="AB135" s="164">
        <v>399630</v>
      </c>
      <c r="AC135" s="164">
        <v>399630</v>
      </c>
      <c r="AD135" s="164">
        <v>399630</v>
      </c>
      <c r="AE135" s="164">
        <v>399630</v>
      </c>
      <c r="AF135" s="164">
        <v>399630</v>
      </c>
      <c r="AG135" s="164">
        <v>399630</v>
      </c>
      <c r="AH135" s="164">
        <v>399630</v>
      </c>
      <c r="AI135" s="164">
        <v>399630</v>
      </c>
      <c r="AJ135" s="164">
        <v>399630</v>
      </c>
      <c r="AK135" s="164">
        <v>399630</v>
      </c>
      <c r="AL135" s="164">
        <v>399630</v>
      </c>
      <c r="AM135" s="164">
        <v>399630</v>
      </c>
      <c r="AN135" s="164">
        <v>399630</v>
      </c>
    </row>
    <row r="136" spans="1:40" x14ac:dyDescent="0.2">
      <c r="A136" s="27" t="s">
        <v>1382</v>
      </c>
      <c r="B136" s="164">
        <v>29273362.2222334</v>
      </c>
      <c r="C136" s="164">
        <v>29414213.5170043</v>
      </c>
      <c r="D136" s="164">
        <v>29555000.650705598</v>
      </c>
      <c r="E136" s="164">
        <v>29696200.238721699</v>
      </c>
      <c r="F136" s="164">
        <v>29836938.588745002</v>
      </c>
      <c r="G136" s="164">
        <v>29978486.470006298</v>
      </c>
      <c r="H136" s="164">
        <v>30120208.4978902</v>
      </c>
      <c r="I136" s="164">
        <v>30260876.518550601</v>
      </c>
      <c r="J136" s="164">
        <v>30402513.070448801</v>
      </c>
      <c r="K136" s="164">
        <v>30540350.999738999</v>
      </c>
      <c r="L136" s="164">
        <v>30677754.440158799</v>
      </c>
      <c r="M136" s="164">
        <v>30820321.468631499</v>
      </c>
      <c r="N136" s="164">
        <v>30820321.468631499</v>
      </c>
      <c r="O136" s="164">
        <v>30962948.4009852</v>
      </c>
      <c r="P136" s="164">
        <v>31105483.2300971</v>
      </c>
      <c r="Q136" s="164">
        <v>31247687.648274999</v>
      </c>
      <c r="R136" s="164">
        <v>31390038.2709033</v>
      </c>
      <c r="S136" s="164">
        <v>31531661.405674402</v>
      </c>
      <c r="T136" s="164">
        <v>31674438.288988099</v>
      </c>
      <c r="U136" s="164">
        <v>31817733.536228999</v>
      </c>
      <c r="V136" s="164">
        <v>31960318.993551001</v>
      </c>
      <c r="W136" s="164">
        <v>32104217.199415602</v>
      </c>
      <c r="X136" s="164">
        <v>32244660.999976601</v>
      </c>
      <c r="Y136" s="164">
        <v>32385027.395234101</v>
      </c>
      <c r="Z136" s="164">
        <v>32530914.462111101</v>
      </c>
      <c r="AA136" s="164">
        <v>32530914.462111101</v>
      </c>
      <c r="AB136" s="164">
        <v>32677366.9656404</v>
      </c>
      <c r="AC136" s="164">
        <v>32824340.873631399</v>
      </c>
      <c r="AD136" s="164">
        <v>32971597.878391702</v>
      </c>
      <c r="AE136" s="164">
        <v>33119614.595305901</v>
      </c>
      <c r="AF136" s="164">
        <v>33267517.332066402</v>
      </c>
      <c r="AG136" s="164">
        <v>33416576.857903801</v>
      </c>
      <c r="AH136" s="164">
        <v>33565547.321033902</v>
      </c>
      <c r="AI136" s="164">
        <v>33713200.567610502</v>
      </c>
      <c r="AJ136" s="164">
        <v>33861559.136095002</v>
      </c>
      <c r="AK136" s="164">
        <v>34005855.872641303</v>
      </c>
      <c r="AL136" s="164">
        <v>34149467.7772495</v>
      </c>
      <c r="AM136" s="164">
        <v>34297992.9268426</v>
      </c>
      <c r="AN136" s="164">
        <v>34297992.9268426</v>
      </c>
    </row>
    <row r="137" spans="1:40" x14ac:dyDescent="0.2">
      <c r="A137" s="27" t="s">
        <v>1383</v>
      </c>
      <c r="B137" s="164">
        <v>-5135429.9999999898</v>
      </c>
      <c r="C137" s="164">
        <v>-5135429.9999999898</v>
      </c>
      <c r="D137" s="164">
        <v>-5135429.9999999898</v>
      </c>
      <c r="E137" s="164">
        <v>-5135429.9999999898</v>
      </c>
      <c r="F137" s="164">
        <v>-5135429.9999999898</v>
      </c>
      <c r="G137" s="164">
        <v>-5135429.9999999898</v>
      </c>
      <c r="H137" s="164">
        <v>-5135429.9999999898</v>
      </c>
      <c r="I137" s="164">
        <v>-5135429.9999999898</v>
      </c>
      <c r="J137" s="164">
        <v>-5135429.9999999898</v>
      </c>
      <c r="K137" s="164">
        <v>-5135429.9999999898</v>
      </c>
      <c r="L137" s="164">
        <v>-5135429.9999999898</v>
      </c>
      <c r="M137" s="164">
        <v>-5135429.9999999898</v>
      </c>
      <c r="N137" s="164">
        <v>-5135429.9999999898</v>
      </c>
      <c r="O137" s="164">
        <v>-5135429.9999999898</v>
      </c>
      <c r="P137" s="164">
        <v>-5135429.9999999898</v>
      </c>
      <c r="Q137" s="164">
        <v>-5135429.9999999898</v>
      </c>
      <c r="R137" s="164">
        <v>-5135429.9999999898</v>
      </c>
      <c r="S137" s="164">
        <v>-5135429.9999999898</v>
      </c>
      <c r="T137" s="164">
        <v>-5135429.9999999898</v>
      </c>
      <c r="U137" s="164">
        <v>-5135429.9999999898</v>
      </c>
      <c r="V137" s="164">
        <v>-5135429.9999999898</v>
      </c>
      <c r="W137" s="164">
        <v>-5135429.9999999898</v>
      </c>
      <c r="X137" s="164">
        <v>-5135429.9999999898</v>
      </c>
      <c r="Y137" s="164">
        <v>-5135429.9999999898</v>
      </c>
      <c r="Z137" s="164">
        <v>-5135429.9999999898</v>
      </c>
      <c r="AA137" s="164">
        <v>-5135429.9999999898</v>
      </c>
      <c r="AB137" s="164">
        <v>-5135429.9999999898</v>
      </c>
      <c r="AC137" s="164">
        <v>-5135429.9999999898</v>
      </c>
      <c r="AD137" s="164">
        <v>-5135429.9999999898</v>
      </c>
      <c r="AE137" s="164">
        <v>-5135429.9999999898</v>
      </c>
      <c r="AF137" s="164">
        <v>-5135429.9999999898</v>
      </c>
      <c r="AG137" s="164">
        <v>-5135429.9999999898</v>
      </c>
      <c r="AH137" s="164">
        <v>-5135429.9999999898</v>
      </c>
      <c r="AI137" s="164">
        <v>-5135429.9999999898</v>
      </c>
      <c r="AJ137" s="164">
        <v>-5135429.9999999898</v>
      </c>
      <c r="AK137" s="164">
        <v>-5135429.9999999898</v>
      </c>
      <c r="AL137" s="164">
        <v>-5135429.9999999898</v>
      </c>
      <c r="AM137" s="164">
        <v>-5135429.9999999898</v>
      </c>
      <c r="AN137" s="164">
        <v>-5135429.9999999898</v>
      </c>
    </row>
    <row r="138" spans="1:40" x14ac:dyDescent="0.2">
      <c r="A138" s="27" t="s">
        <v>1384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4">
        <v>0</v>
      </c>
      <c r="R138" s="164">
        <v>0</v>
      </c>
      <c r="S138" s="164">
        <v>0</v>
      </c>
      <c r="T138" s="164">
        <v>0</v>
      </c>
      <c r="U138" s="164">
        <v>0</v>
      </c>
      <c r="V138" s="164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  <c r="AC138" s="164">
        <v>0</v>
      </c>
      <c r="AD138" s="164">
        <v>0</v>
      </c>
      <c r="AE138" s="164">
        <v>0</v>
      </c>
      <c r="AF138" s="164">
        <v>0</v>
      </c>
      <c r="AG138" s="164">
        <v>0</v>
      </c>
      <c r="AH138" s="164">
        <v>0</v>
      </c>
      <c r="AI138" s="164">
        <v>0</v>
      </c>
      <c r="AJ138" s="164">
        <v>0</v>
      </c>
      <c r="AK138" s="164">
        <v>0</v>
      </c>
      <c r="AL138" s="164">
        <v>0</v>
      </c>
      <c r="AM138" s="164">
        <v>0</v>
      </c>
      <c r="AN138" s="164">
        <v>0</v>
      </c>
    </row>
    <row r="139" spans="1:40" x14ac:dyDescent="0.2">
      <c r="A139" s="27" t="s">
        <v>1385</v>
      </c>
      <c r="B139" s="164">
        <v>0</v>
      </c>
      <c r="C139" s="164">
        <v>0</v>
      </c>
      <c r="D139" s="164">
        <v>0</v>
      </c>
      <c r="E139" s="164">
        <v>0</v>
      </c>
      <c r="F139" s="164">
        <v>0</v>
      </c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  <c r="O139" s="164">
        <v>0</v>
      </c>
      <c r="P139" s="164">
        <v>0</v>
      </c>
      <c r="Q139" s="164">
        <v>0</v>
      </c>
      <c r="R139" s="164">
        <v>0</v>
      </c>
      <c r="S139" s="164">
        <v>0</v>
      </c>
      <c r="T139" s="164">
        <v>0</v>
      </c>
      <c r="U139" s="164">
        <v>0</v>
      </c>
      <c r="V139" s="164">
        <v>0</v>
      </c>
      <c r="W139" s="164">
        <v>0</v>
      </c>
      <c r="X139" s="164">
        <v>0</v>
      </c>
      <c r="Y139" s="164">
        <v>0</v>
      </c>
      <c r="Z139" s="164">
        <v>0</v>
      </c>
      <c r="AA139" s="164">
        <v>0</v>
      </c>
      <c r="AB139" s="164">
        <v>0</v>
      </c>
      <c r="AC139" s="164">
        <v>0</v>
      </c>
      <c r="AD139" s="164">
        <v>0</v>
      </c>
      <c r="AE139" s="164">
        <v>0</v>
      </c>
      <c r="AF139" s="164">
        <v>0</v>
      </c>
      <c r="AG139" s="164">
        <v>0</v>
      </c>
      <c r="AH139" s="164">
        <v>0</v>
      </c>
      <c r="AI139" s="164">
        <v>0</v>
      </c>
      <c r="AJ139" s="164">
        <v>0</v>
      </c>
      <c r="AK139" s="164">
        <v>0</v>
      </c>
      <c r="AL139" s="164">
        <v>0</v>
      </c>
      <c r="AM139" s="164">
        <v>0</v>
      </c>
      <c r="AN139" s="164">
        <v>0</v>
      </c>
    </row>
    <row r="140" spans="1:40" x14ac:dyDescent="0.2">
      <c r="A140" s="30" t="s">
        <v>1386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164">
        <v>0</v>
      </c>
      <c r="AD140" s="164">
        <v>0</v>
      </c>
      <c r="AE140" s="164">
        <v>0</v>
      </c>
      <c r="AF140" s="164">
        <v>0</v>
      </c>
      <c r="AG140" s="164">
        <v>0</v>
      </c>
      <c r="AH140" s="164">
        <v>0</v>
      </c>
      <c r="AI140" s="164">
        <v>0</v>
      </c>
      <c r="AJ140" s="164">
        <v>0</v>
      </c>
      <c r="AK140" s="164">
        <v>0</v>
      </c>
      <c r="AL140" s="164">
        <v>0</v>
      </c>
      <c r="AM140" s="164">
        <v>0</v>
      </c>
      <c r="AN140" s="164">
        <v>0</v>
      </c>
    </row>
    <row r="141" spans="1:40" x14ac:dyDescent="0.2">
      <c r="A141" s="27" t="s">
        <v>1387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v>0</v>
      </c>
      <c r="S141" s="164">
        <v>0</v>
      </c>
      <c r="T141" s="164">
        <v>0</v>
      </c>
      <c r="U141" s="164">
        <v>0</v>
      </c>
      <c r="V141" s="164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  <c r="AC141" s="164">
        <v>0</v>
      </c>
      <c r="AD141" s="164">
        <v>0</v>
      </c>
      <c r="AE141" s="164">
        <v>0</v>
      </c>
      <c r="AF141" s="164">
        <v>0</v>
      </c>
      <c r="AG141" s="164">
        <v>0</v>
      </c>
      <c r="AH141" s="164">
        <v>0</v>
      </c>
      <c r="AI141" s="164">
        <v>0</v>
      </c>
      <c r="AJ141" s="164">
        <v>0</v>
      </c>
      <c r="AK141" s="164">
        <v>0</v>
      </c>
      <c r="AL141" s="164">
        <v>0</v>
      </c>
      <c r="AM141" s="164">
        <v>0</v>
      </c>
      <c r="AN141" s="164">
        <v>0</v>
      </c>
    </row>
    <row r="142" spans="1:40" x14ac:dyDescent="0.2">
      <c r="A142" s="27" t="s">
        <v>1388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0</v>
      </c>
      <c r="T142" s="164">
        <v>0</v>
      </c>
      <c r="U142" s="164">
        <v>0</v>
      </c>
      <c r="V142" s="164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164">
        <v>0</v>
      </c>
      <c r="AD142" s="164">
        <v>0</v>
      </c>
      <c r="AE142" s="164">
        <v>0</v>
      </c>
      <c r="AF142" s="164">
        <v>0</v>
      </c>
      <c r="AG142" s="164">
        <v>0</v>
      </c>
      <c r="AH142" s="164">
        <v>0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0</v>
      </c>
    </row>
    <row r="143" spans="1:40" x14ac:dyDescent="0.2">
      <c r="A143" s="27" t="s">
        <v>1389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30" t="s">
        <v>1390</v>
      </c>
      <c r="B144" s="164">
        <v>404593456.90939498</v>
      </c>
      <c r="C144" s="164">
        <v>405574299.589908</v>
      </c>
      <c r="D144" s="164">
        <v>406526948.80159599</v>
      </c>
      <c r="E144" s="164">
        <v>407467062.511437</v>
      </c>
      <c r="F144" s="164">
        <v>408392488.03452998</v>
      </c>
      <c r="G144" s="164">
        <v>409309074.81661201</v>
      </c>
      <c r="H144" s="164">
        <v>410332599.551736</v>
      </c>
      <c r="I144" s="164">
        <v>411338694.51681602</v>
      </c>
      <c r="J144" s="164">
        <v>412331017.05450898</v>
      </c>
      <c r="K144" s="164">
        <v>413303659.36700702</v>
      </c>
      <c r="L144" s="164">
        <v>414255048.19359899</v>
      </c>
      <c r="M144" s="164">
        <v>415199980.11028397</v>
      </c>
      <c r="N144" s="164">
        <v>415199980.11028397</v>
      </c>
      <c r="O144" s="164">
        <v>416143899.356866</v>
      </c>
      <c r="P144" s="164">
        <v>417105134.039033</v>
      </c>
      <c r="Q144" s="164">
        <v>418071028.07985997</v>
      </c>
      <c r="R144" s="164">
        <v>419056633.86396301</v>
      </c>
      <c r="S144" s="164">
        <v>420058116.92503101</v>
      </c>
      <c r="T144" s="164">
        <v>421081456.58237803</v>
      </c>
      <c r="U144" s="164">
        <v>421928496.69662702</v>
      </c>
      <c r="V144" s="164">
        <v>422788387.99666297</v>
      </c>
      <c r="W144" s="164">
        <v>423663024.22306198</v>
      </c>
      <c r="X144" s="164">
        <v>424547705.66417199</v>
      </c>
      <c r="Y144" s="164">
        <v>425443213.77284002</v>
      </c>
      <c r="Z144" s="164">
        <v>426079626.30239397</v>
      </c>
      <c r="AA144" s="164">
        <v>426079626.30239397</v>
      </c>
      <c r="AB144" s="164">
        <v>426722910.75464797</v>
      </c>
      <c r="AC144" s="164">
        <v>427356076.407996</v>
      </c>
      <c r="AD144" s="164">
        <v>427966468.464459</v>
      </c>
      <c r="AE144" s="164">
        <v>428569109.98535699</v>
      </c>
      <c r="AF144" s="164">
        <v>429160536.85539299</v>
      </c>
      <c r="AG144" s="164">
        <v>429747452.269095</v>
      </c>
      <c r="AH144" s="164">
        <v>430333031.60253799</v>
      </c>
      <c r="AI144" s="164">
        <v>431107623.56368601</v>
      </c>
      <c r="AJ144" s="164">
        <v>431873956.16413701</v>
      </c>
      <c r="AK144" s="164">
        <v>432629266.71149099</v>
      </c>
      <c r="AL144" s="164">
        <v>433373104.81173098</v>
      </c>
      <c r="AM144" s="164">
        <v>434121070.65781403</v>
      </c>
      <c r="AN144" s="164">
        <v>434121070.65781403</v>
      </c>
    </row>
    <row r="145" spans="1:40" x14ac:dyDescent="0.2">
      <c r="A145" s="27" t="s">
        <v>1391</v>
      </c>
    </row>
    <row r="146" spans="1:40" x14ac:dyDescent="0.2">
      <c r="A146" s="30" t="s">
        <v>1392</v>
      </c>
    </row>
    <row r="147" spans="1:40" x14ac:dyDescent="0.2">
      <c r="A147" s="27" t="s">
        <v>1393</v>
      </c>
      <c r="B147" s="164">
        <v>14877993.3084176</v>
      </c>
      <c r="C147" s="164">
        <v>15171170.3939177</v>
      </c>
      <c r="D147" s="164">
        <v>15464347.4794177</v>
      </c>
      <c r="E147" s="164">
        <v>15757524.564917799</v>
      </c>
      <c r="F147" s="164">
        <v>16050701.650417799</v>
      </c>
      <c r="G147" s="164">
        <v>16343878.7359179</v>
      </c>
      <c r="H147" s="164">
        <v>16637055.8214179</v>
      </c>
      <c r="I147" s="164">
        <v>16930232.906918</v>
      </c>
      <c r="J147" s="164">
        <v>17223409.992418099</v>
      </c>
      <c r="K147" s="164">
        <v>17516587.077918101</v>
      </c>
      <c r="L147" s="164">
        <v>17809764.1634182</v>
      </c>
      <c r="M147" s="164">
        <v>18102941.248918202</v>
      </c>
      <c r="N147" s="164">
        <v>18102941.248918202</v>
      </c>
      <c r="O147" s="164">
        <v>18396118.334418301</v>
      </c>
      <c r="P147" s="164">
        <v>18689295.419918299</v>
      </c>
      <c r="Q147" s="164">
        <v>18982472.505418401</v>
      </c>
      <c r="R147" s="164">
        <v>19275649.590918399</v>
      </c>
      <c r="S147" s="164">
        <v>19568826.676418498</v>
      </c>
      <c r="T147" s="164">
        <v>19862003.761918601</v>
      </c>
      <c r="U147" s="164">
        <v>20155180.847418599</v>
      </c>
      <c r="V147" s="164">
        <v>20448357.932918701</v>
      </c>
      <c r="W147" s="164">
        <v>20741535.0184187</v>
      </c>
      <c r="X147" s="164">
        <v>21034712.103918798</v>
      </c>
      <c r="Y147" s="164">
        <v>21327889.1894188</v>
      </c>
      <c r="Z147" s="164">
        <v>21621066.274918899</v>
      </c>
      <c r="AA147" s="164">
        <v>21621066.274918899</v>
      </c>
      <c r="AB147" s="164">
        <v>21914243.360418901</v>
      </c>
      <c r="AC147" s="164">
        <v>22207420.445919</v>
      </c>
      <c r="AD147" s="164">
        <v>22500597.531419098</v>
      </c>
      <c r="AE147" s="164">
        <v>22793774.6169191</v>
      </c>
      <c r="AF147" s="164">
        <v>23086951.702419199</v>
      </c>
      <c r="AG147" s="164">
        <v>23380128.787919201</v>
      </c>
      <c r="AH147" s="164">
        <v>23673305.8734193</v>
      </c>
      <c r="AI147" s="164">
        <v>23966482.958919302</v>
      </c>
      <c r="AJ147" s="164">
        <v>24259660.0444194</v>
      </c>
      <c r="AK147" s="164">
        <v>24552837.129919399</v>
      </c>
      <c r="AL147" s="164">
        <v>24846014.215419501</v>
      </c>
      <c r="AM147" s="164">
        <v>25139191.3009196</v>
      </c>
      <c r="AN147" s="164">
        <v>25139191.3009196</v>
      </c>
    </row>
    <row r="148" spans="1:40" x14ac:dyDescent="0.2">
      <c r="A148" s="27" t="s">
        <v>1394</v>
      </c>
      <c r="B148" s="164">
        <v>20495076.065630998</v>
      </c>
      <c r="C148" s="164">
        <v>20807051.672373001</v>
      </c>
      <c r="D148" s="164">
        <v>21119072.440577701</v>
      </c>
      <c r="E148" s="164">
        <v>21431138.370245099</v>
      </c>
      <c r="F148" s="164">
        <v>21743249.461375199</v>
      </c>
      <c r="G148" s="164">
        <v>22055405.713968001</v>
      </c>
      <c r="H148" s="164">
        <v>22367607.128023598</v>
      </c>
      <c r="I148" s="164">
        <v>22679853.7035418</v>
      </c>
      <c r="J148" s="164">
        <v>22992145.440522701</v>
      </c>
      <c r="K148" s="164">
        <v>23304482.338966399</v>
      </c>
      <c r="L148" s="164">
        <v>23616864.3988728</v>
      </c>
      <c r="M148" s="164">
        <v>23929291.620241798</v>
      </c>
      <c r="N148" s="164">
        <v>23929291.620241798</v>
      </c>
      <c r="O148" s="164">
        <v>24241831.621753</v>
      </c>
      <c r="P148" s="164">
        <v>24554439.241943501</v>
      </c>
      <c r="Q148" s="164">
        <v>24867114.480813298</v>
      </c>
      <c r="R148" s="164">
        <v>25179857.338362601</v>
      </c>
      <c r="S148" s="164">
        <v>25492667.814591199</v>
      </c>
      <c r="T148" s="164">
        <v>25805545.909499198</v>
      </c>
      <c r="U148" s="164">
        <v>26118491.623086501</v>
      </c>
      <c r="V148" s="164">
        <v>26431504.9553532</v>
      </c>
      <c r="W148" s="164">
        <v>26744585.9062993</v>
      </c>
      <c r="X148" s="164">
        <v>27057734.4759247</v>
      </c>
      <c r="Y148" s="164">
        <v>27370950.664229501</v>
      </c>
      <c r="Z148" s="164">
        <v>27684234.471213698</v>
      </c>
      <c r="AA148" s="164">
        <v>27684234.471213698</v>
      </c>
      <c r="AB148" s="164">
        <v>27997675.972773299</v>
      </c>
      <c r="AC148" s="164">
        <v>28311207.550228901</v>
      </c>
      <c r="AD148" s="164">
        <v>28624829.203580499</v>
      </c>
      <c r="AE148" s="164">
        <v>28938540.932828199</v>
      </c>
      <c r="AF148" s="164">
        <v>29252342.737971898</v>
      </c>
      <c r="AG148" s="164">
        <v>29566234.6190116</v>
      </c>
      <c r="AH148" s="164">
        <v>29880216.5759473</v>
      </c>
      <c r="AI148" s="164">
        <v>30194288.608779099</v>
      </c>
      <c r="AJ148" s="164">
        <v>30508450.7175069</v>
      </c>
      <c r="AK148" s="164">
        <v>30822702.902130801</v>
      </c>
      <c r="AL148" s="164">
        <v>31137045.1626506</v>
      </c>
      <c r="AM148" s="164">
        <v>31451477.499066502</v>
      </c>
      <c r="AN148" s="164">
        <v>31451477.499066502</v>
      </c>
    </row>
    <row r="149" spans="1:40" x14ac:dyDescent="0.2">
      <c r="A149" s="27" t="s">
        <v>1395</v>
      </c>
      <c r="B149" s="164">
        <v>12148997.386823799</v>
      </c>
      <c r="C149" s="164">
        <v>12392808.1838696</v>
      </c>
      <c r="D149" s="164">
        <v>12636618.980915399</v>
      </c>
      <c r="E149" s="164">
        <v>12880429.7779611</v>
      </c>
      <c r="F149" s="164">
        <v>13124240.5750069</v>
      </c>
      <c r="G149" s="164">
        <v>13368051.372052699</v>
      </c>
      <c r="H149" s="164">
        <v>13611862.1690984</v>
      </c>
      <c r="I149" s="164">
        <v>13855672.9661442</v>
      </c>
      <c r="J149" s="164">
        <v>14099483.763189999</v>
      </c>
      <c r="K149" s="164">
        <v>14343294.5602358</v>
      </c>
      <c r="L149" s="164">
        <v>14587105.3572815</v>
      </c>
      <c r="M149" s="164">
        <v>14830916.154327299</v>
      </c>
      <c r="N149" s="164">
        <v>14830916.154327299</v>
      </c>
      <c r="O149" s="164">
        <v>15074726.9513731</v>
      </c>
      <c r="P149" s="164">
        <v>15318537.748418801</v>
      </c>
      <c r="Q149" s="164">
        <v>15562348.5454646</v>
      </c>
      <c r="R149" s="164">
        <v>15806159.3425104</v>
      </c>
      <c r="S149" s="164">
        <v>16049970.139556199</v>
      </c>
      <c r="T149" s="164">
        <v>16293780.9366019</v>
      </c>
      <c r="U149" s="164">
        <v>16537591.7336477</v>
      </c>
      <c r="V149" s="164">
        <v>16781402.530693501</v>
      </c>
      <c r="W149" s="164">
        <v>17025213.327739201</v>
      </c>
      <c r="X149" s="164">
        <v>17269024.124784999</v>
      </c>
      <c r="Y149" s="164">
        <v>17512834.921830799</v>
      </c>
      <c r="Z149" s="164">
        <v>17756645.7188766</v>
      </c>
      <c r="AA149" s="164">
        <v>17756645.7188766</v>
      </c>
      <c r="AB149" s="164">
        <v>18000456.515922301</v>
      </c>
      <c r="AC149" s="164">
        <v>18244267.312968101</v>
      </c>
      <c r="AD149" s="164">
        <v>18488078.110013898</v>
      </c>
      <c r="AE149" s="164">
        <v>18731888.907059599</v>
      </c>
      <c r="AF149" s="164">
        <v>18975699.7041054</v>
      </c>
      <c r="AG149" s="164">
        <v>19219510.5011512</v>
      </c>
      <c r="AH149" s="164">
        <v>19463321.298197001</v>
      </c>
      <c r="AI149" s="164">
        <v>19707132.095242701</v>
      </c>
      <c r="AJ149" s="164">
        <v>19950942.892288499</v>
      </c>
      <c r="AK149" s="164">
        <v>20194753.689334299</v>
      </c>
      <c r="AL149" s="164">
        <v>20438564.48638</v>
      </c>
      <c r="AM149" s="164">
        <v>20682375.283425801</v>
      </c>
      <c r="AN149" s="164">
        <v>20682375.283425801</v>
      </c>
    </row>
    <row r="150" spans="1:40" x14ac:dyDescent="0.2">
      <c r="A150" s="27" t="s">
        <v>1396</v>
      </c>
      <c r="B150" s="164">
        <v>14966890.2447065</v>
      </c>
      <c r="C150" s="164">
        <v>15243391.357005</v>
      </c>
      <c r="D150" s="164">
        <v>15519892.4693035</v>
      </c>
      <c r="E150" s="164">
        <v>15796393.581602</v>
      </c>
      <c r="F150" s="164">
        <v>16072894.693900499</v>
      </c>
      <c r="G150" s="164">
        <v>16349395.8061991</v>
      </c>
      <c r="H150" s="164">
        <v>16625896.9184976</v>
      </c>
      <c r="I150" s="164">
        <v>16902398.030796099</v>
      </c>
      <c r="J150" s="164">
        <v>17178899.143094599</v>
      </c>
      <c r="K150" s="164">
        <v>17455400.255393099</v>
      </c>
      <c r="L150" s="164">
        <v>17731901.367691599</v>
      </c>
      <c r="M150" s="164">
        <v>18008402.479990099</v>
      </c>
      <c r="N150" s="164">
        <v>18008402.479990099</v>
      </c>
      <c r="O150" s="164">
        <v>18284903.592288598</v>
      </c>
      <c r="P150" s="164">
        <v>18561404.704587199</v>
      </c>
      <c r="Q150" s="164">
        <v>18837905.816885699</v>
      </c>
      <c r="R150" s="164">
        <v>19114406.929184198</v>
      </c>
      <c r="S150" s="164">
        <v>19390908.041482698</v>
      </c>
      <c r="T150" s="164">
        <v>19667409.153781202</v>
      </c>
      <c r="U150" s="164">
        <v>19943910.266079701</v>
      </c>
      <c r="V150" s="164">
        <v>20220411.378378201</v>
      </c>
      <c r="W150" s="164">
        <v>20496912.490676701</v>
      </c>
      <c r="X150" s="164">
        <v>20773413.602975301</v>
      </c>
      <c r="Y150" s="164">
        <v>21049914.715273801</v>
      </c>
      <c r="Z150" s="164">
        <v>21326415.827572301</v>
      </c>
      <c r="AA150" s="164">
        <v>21326415.827572301</v>
      </c>
      <c r="AB150" s="164">
        <v>21602916.939870801</v>
      </c>
      <c r="AC150" s="164">
        <v>21879418.052169301</v>
      </c>
      <c r="AD150" s="164">
        <v>22155919.1644678</v>
      </c>
      <c r="AE150" s="164">
        <v>22432420.2767663</v>
      </c>
      <c r="AF150" s="164">
        <v>22708921.3890648</v>
      </c>
      <c r="AG150" s="164">
        <v>22985422.5013634</v>
      </c>
      <c r="AH150" s="164">
        <v>23261923.6136619</v>
      </c>
      <c r="AI150" s="164">
        <v>23538424.7259604</v>
      </c>
      <c r="AJ150" s="164">
        <v>23814925.8382589</v>
      </c>
      <c r="AK150" s="164">
        <v>24091426.9505574</v>
      </c>
      <c r="AL150" s="164">
        <v>24367928.062855899</v>
      </c>
      <c r="AM150" s="164">
        <v>24644429.175154399</v>
      </c>
      <c r="AN150" s="164">
        <v>24644429.175154399</v>
      </c>
    </row>
    <row r="151" spans="1:40" x14ac:dyDescent="0.2">
      <c r="A151" s="27" t="s">
        <v>1397</v>
      </c>
      <c r="B151" s="164">
        <v>9111737.5782711096</v>
      </c>
      <c r="C151" s="164">
        <v>9279703.8814667296</v>
      </c>
      <c r="D151" s="164">
        <v>9447670.1846623495</v>
      </c>
      <c r="E151" s="164">
        <v>9615636.4878579695</v>
      </c>
      <c r="F151" s="164">
        <v>9783602.7910535801</v>
      </c>
      <c r="G151" s="164">
        <v>9951569.0942492001</v>
      </c>
      <c r="H151" s="164">
        <v>10119535.3974448</v>
      </c>
      <c r="I151" s="164">
        <v>10287501.700640401</v>
      </c>
      <c r="J151" s="164">
        <v>10455468.003836</v>
      </c>
      <c r="K151" s="164">
        <v>10623434.3070316</v>
      </c>
      <c r="L151" s="164">
        <v>10791400.610227199</v>
      </c>
      <c r="M151" s="164">
        <v>10959366.913422899</v>
      </c>
      <c r="N151" s="164">
        <v>10959366.913422899</v>
      </c>
      <c r="O151" s="164">
        <v>11127333.216618501</v>
      </c>
      <c r="P151" s="164">
        <v>11295299.5198141</v>
      </c>
      <c r="Q151" s="164">
        <v>11463265.8230097</v>
      </c>
      <c r="R151" s="164">
        <v>11631232.126205301</v>
      </c>
      <c r="S151" s="164">
        <v>11799198.429400999</v>
      </c>
      <c r="T151" s="164">
        <v>11967164.7325966</v>
      </c>
      <c r="U151" s="164">
        <v>12135131.0357922</v>
      </c>
      <c r="V151" s="164">
        <v>12303097.338987799</v>
      </c>
      <c r="W151" s="164">
        <v>12471063.642183401</v>
      </c>
      <c r="X151" s="164">
        <v>12639029.945379</v>
      </c>
      <c r="Y151" s="164">
        <v>12806996.2485747</v>
      </c>
      <c r="Z151" s="164">
        <v>12974962.5517703</v>
      </c>
      <c r="AA151" s="164">
        <v>12974962.5517703</v>
      </c>
      <c r="AB151" s="164">
        <v>13142928.854965899</v>
      </c>
      <c r="AC151" s="164">
        <v>13310895.1581615</v>
      </c>
      <c r="AD151" s="164">
        <v>13478861.4613571</v>
      </c>
      <c r="AE151" s="164">
        <v>13646827.7645528</v>
      </c>
      <c r="AF151" s="164">
        <v>13814794.067748399</v>
      </c>
      <c r="AG151" s="164">
        <v>13982760.370944001</v>
      </c>
      <c r="AH151" s="164">
        <v>14150726.6741396</v>
      </c>
      <c r="AI151" s="164">
        <v>14318692.9773352</v>
      </c>
      <c r="AJ151" s="164">
        <v>14486659.2805309</v>
      </c>
      <c r="AK151" s="164">
        <v>14654625.583726499</v>
      </c>
      <c r="AL151" s="164">
        <v>14822591.886922101</v>
      </c>
      <c r="AM151" s="164">
        <v>14990558.1901177</v>
      </c>
      <c r="AN151" s="164">
        <v>14990558.1901177</v>
      </c>
    </row>
    <row r="152" spans="1:40" x14ac:dyDescent="0.2">
      <c r="A152" s="27" t="s">
        <v>1398</v>
      </c>
      <c r="B152" s="164">
        <v>6118110.2291318998</v>
      </c>
      <c r="C152" s="164">
        <v>6388822.8723069001</v>
      </c>
      <c r="D152" s="164">
        <v>6659755.7509039296</v>
      </c>
      <c r="E152" s="164">
        <v>6930114.6341537703</v>
      </c>
      <c r="F152" s="164">
        <v>7201487.98359486</v>
      </c>
      <c r="G152" s="164">
        <v>7472861.3330359599</v>
      </c>
      <c r="H152" s="164">
        <v>7744234.6824770505</v>
      </c>
      <c r="I152" s="164">
        <v>8015608.0319181401</v>
      </c>
      <c r="J152" s="164">
        <v>8286981.38135924</v>
      </c>
      <c r="K152" s="164">
        <v>8558354.7308003306</v>
      </c>
      <c r="L152" s="164">
        <v>8829728.0802414306</v>
      </c>
      <c r="M152" s="164">
        <v>9101101.4296825193</v>
      </c>
      <c r="N152" s="164">
        <v>9101101.4296825193</v>
      </c>
      <c r="O152" s="164">
        <v>9372474.7791236192</v>
      </c>
      <c r="P152" s="164">
        <v>9643848.1285647098</v>
      </c>
      <c r="Q152" s="164">
        <v>9915221.4780058004</v>
      </c>
      <c r="R152" s="164">
        <v>10185800.596677599</v>
      </c>
      <c r="S152" s="164">
        <v>10457173.946118699</v>
      </c>
      <c r="T152" s="164">
        <v>10728547.295559799</v>
      </c>
      <c r="U152" s="164">
        <v>10999920.645000899</v>
      </c>
      <c r="V152" s="164">
        <v>11271293.994441999</v>
      </c>
      <c r="W152" s="164">
        <v>11542667.343883101</v>
      </c>
      <c r="X152" s="164">
        <v>11814040.693324201</v>
      </c>
      <c r="Y152" s="164">
        <v>12085414.042765301</v>
      </c>
      <c r="Z152" s="164">
        <v>12356787.392206401</v>
      </c>
      <c r="AA152" s="164">
        <v>12356787.392206401</v>
      </c>
      <c r="AB152" s="164">
        <v>12628160.741647501</v>
      </c>
      <c r="AC152" s="164">
        <v>12899534.0910886</v>
      </c>
      <c r="AD152" s="164">
        <v>13170907.4405297</v>
      </c>
      <c r="AE152" s="164">
        <v>13441486.559201499</v>
      </c>
      <c r="AF152" s="164">
        <v>13712859.908642599</v>
      </c>
      <c r="AG152" s="164">
        <v>13984233.258083699</v>
      </c>
      <c r="AH152" s="164">
        <v>14255606.607524799</v>
      </c>
      <c r="AI152" s="164">
        <v>14526979.956965899</v>
      </c>
      <c r="AJ152" s="164">
        <v>14798353.306407001</v>
      </c>
      <c r="AK152" s="164">
        <v>15069726.655848101</v>
      </c>
      <c r="AL152" s="164">
        <v>15341100.005289201</v>
      </c>
      <c r="AM152" s="164">
        <v>15612473.354730301</v>
      </c>
      <c r="AN152" s="164">
        <v>15612473.354730301</v>
      </c>
    </row>
    <row r="153" spans="1:40" x14ac:dyDescent="0.2">
      <c r="A153" s="27" t="s">
        <v>1399</v>
      </c>
      <c r="B153" s="164">
        <v>8989832.8184999991</v>
      </c>
      <c r="C153" s="164">
        <v>9261538.2300000004</v>
      </c>
      <c r="D153" s="164">
        <v>9533243.6414999999</v>
      </c>
      <c r="E153" s="164">
        <v>9804949.0529999994</v>
      </c>
      <c r="F153" s="164">
        <v>10076654.464500001</v>
      </c>
      <c r="G153" s="164">
        <v>10348359.876</v>
      </c>
      <c r="H153" s="164">
        <v>10620065.2875</v>
      </c>
      <c r="I153" s="164">
        <v>10891770.698999999</v>
      </c>
      <c r="J153" s="164">
        <v>11163476.1105</v>
      </c>
      <c r="K153" s="164">
        <v>11435181.522</v>
      </c>
      <c r="L153" s="164">
        <v>11706886.933499999</v>
      </c>
      <c r="M153" s="164">
        <v>11978592.345000001</v>
      </c>
      <c r="N153" s="164">
        <v>11978592.345000001</v>
      </c>
      <c r="O153" s="164">
        <v>12250297.7565</v>
      </c>
      <c r="P153" s="164">
        <v>12522003.168</v>
      </c>
      <c r="Q153" s="164">
        <v>12793708.579500001</v>
      </c>
      <c r="R153" s="164">
        <v>13065413.991</v>
      </c>
      <c r="S153" s="164">
        <v>13337119.4025</v>
      </c>
      <c r="T153" s="164">
        <v>13608824.813999999</v>
      </c>
      <c r="U153" s="164">
        <v>13880530.225500001</v>
      </c>
      <c r="V153" s="164">
        <v>14152235.637</v>
      </c>
      <c r="W153" s="164">
        <v>14423941.0485</v>
      </c>
      <c r="X153" s="164">
        <v>14695646.460000001</v>
      </c>
      <c r="Y153" s="164">
        <v>14967351.8715</v>
      </c>
      <c r="Z153" s="164">
        <v>15239057.283</v>
      </c>
      <c r="AA153" s="164">
        <v>15239057.283</v>
      </c>
      <c r="AB153" s="164">
        <v>15510762.694499999</v>
      </c>
      <c r="AC153" s="164">
        <v>15782468.106000001</v>
      </c>
      <c r="AD153" s="164">
        <v>16054173.5175</v>
      </c>
      <c r="AE153" s="164">
        <v>16325878.929</v>
      </c>
      <c r="AF153" s="164">
        <v>16597584.340500001</v>
      </c>
      <c r="AG153" s="164">
        <v>16869289.752</v>
      </c>
      <c r="AH153" s="164">
        <v>17140995.1635</v>
      </c>
      <c r="AI153" s="164">
        <v>17412700.574999999</v>
      </c>
      <c r="AJ153" s="164">
        <v>17684405.986499999</v>
      </c>
      <c r="AK153" s="164">
        <v>17956111.397999998</v>
      </c>
      <c r="AL153" s="164">
        <v>18227816.809500001</v>
      </c>
      <c r="AM153" s="164">
        <v>18499522.221000001</v>
      </c>
      <c r="AN153" s="164">
        <v>18499522.221000001</v>
      </c>
    </row>
    <row r="154" spans="1:40" x14ac:dyDescent="0.2">
      <c r="A154" s="27" t="s">
        <v>1400</v>
      </c>
      <c r="B154" s="164">
        <v>11529447.95775</v>
      </c>
      <c r="C154" s="164">
        <v>11816345.744999999</v>
      </c>
      <c r="D154" s="164">
        <v>12103243.53225</v>
      </c>
      <c r="E154" s="164">
        <v>12390141.319499999</v>
      </c>
      <c r="F154" s="164">
        <v>12677039.10675</v>
      </c>
      <c r="G154" s="164">
        <v>12963936.893999999</v>
      </c>
      <c r="H154" s="164">
        <v>13250834.68125</v>
      </c>
      <c r="I154" s="164">
        <v>13537732.468499999</v>
      </c>
      <c r="J154" s="164">
        <v>13824630.25575</v>
      </c>
      <c r="K154" s="164">
        <v>14111528.043</v>
      </c>
      <c r="L154" s="164">
        <v>14398425.830250001</v>
      </c>
      <c r="M154" s="164">
        <v>14685323.6175</v>
      </c>
      <c r="N154" s="164">
        <v>14685323.6175</v>
      </c>
      <c r="O154" s="164">
        <v>14972221.404750001</v>
      </c>
      <c r="P154" s="164">
        <v>15259119.192</v>
      </c>
      <c r="Q154" s="164">
        <v>15546016.9792499</v>
      </c>
      <c r="R154" s="164">
        <v>15832914.766499899</v>
      </c>
      <c r="S154" s="164">
        <v>16119812.5537499</v>
      </c>
      <c r="T154" s="164">
        <v>16406710.340999899</v>
      </c>
      <c r="U154" s="164">
        <v>16693608.1282499</v>
      </c>
      <c r="V154" s="164">
        <v>16980505.9154999</v>
      </c>
      <c r="W154" s="164">
        <v>17267403.702750001</v>
      </c>
      <c r="X154" s="164">
        <v>17554301.489999998</v>
      </c>
      <c r="Y154" s="164">
        <v>17841199.277249899</v>
      </c>
      <c r="Z154" s="164">
        <v>18128097.0644999</v>
      </c>
      <c r="AA154" s="164">
        <v>18128097.0644999</v>
      </c>
      <c r="AB154" s="164">
        <v>18414994.851749901</v>
      </c>
      <c r="AC154" s="164">
        <v>18701892.638999902</v>
      </c>
      <c r="AD154" s="164">
        <v>18988790.426249899</v>
      </c>
      <c r="AE154" s="164">
        <v>19275688.2134999</v>
      </c>
      <c r="AF154" s="164">
        <v>19562586.000749901</v>
      </c>
      <c r="AG154" s="164">
        <v>19849483.787999898</v>
      </c>
      <c r="AH154" s="164">
        <v>20136381.575249899</v>
      </c>
      <c r="AI154" s="164">
        <v>20423279.3624999</v>
      </c>
      <c r="AJ154" s="164">
        <v>20710177.149749901</v>
      </c>
      <c r="AK154" s="164">
        <v>20997074.936999898</v>
      </c>
      <c r="AL154" s="164">
        <v>21283972.724249899</v>
      </c>
      <c r="AM154" s="164">
        <v>21570870.5114999</v>
      </c>
      <c r="AN154" s="164">
        <v>21570870.5114999</v>
      </c>
    </row>
    <row r="155" spans="1:40" x14ac:dyDescent="0.2">
      <c r="A155" s="27" t="s">
        <v>1401</v>
      </c>
      <c r="B155" s="164">
        <v>6302801.6937499903</v>
      </c>
      <c r="C155" s="164">
        <v>6555478.6249999898</v>
      </c>
      <c r="D155" s="164">
        <v>6808155.5562499901</v>
      </c>
      <c r="E155" s="164">
        <v>7060832.4874999896</v>
      </c>
      <c r="F155" s="164">
        <v>7313509.4187499899</v>
      </c>
      <c r="G155" s="164">
        <v>7566186.3499999903</v>
      </c>
      <c r="H155" s="164">
        <v>7818863.2812499898</v>
      </c>
      <c r="I155" s="164">
        <v>8071540.2124999901</v>
      </c>
      <c r="J155" s="164">
        <v>8324217.1437499896</v>
      </c>
      <c r="K155" s="164">
        <v>8576894.0749999899</v>
      </c>
      <c r="L155" s="164">
        <v>8829571.0062499903</v>
      </c>
      <c r="M155" s="164">
        <v>9082247.9374999907</v>
      </c>
      <c r="N155" s="164">
        <v>9082247.9374999907</v>
      </c>
      <c r="O155" s="164">
        <v>9334924.8687499892</v>
      </c>
      <c r="P155" s="164">
        <v>9587601.7999999896</v>
      </c>
      <c r="Q155" s="164">
        <v>9840278.7312499899</v>
      </c>
      <c r="R155" s="164">
        <v>10092955.662499901</v>
      </c>
      <c r="S155" s="164">
        <v>10345632.593749899</v>
      </c>
      <c r="T155" s="164">
        <v>10598309.5249999</v>
      </c>
      <c r="U155" s="164">
        <v>10850986.4562499</v>
      </c>
      <c r="V155" s="164">
        <v>11103663.387499901</v>
      </c>
      <c r="W155" s="164">
        <v>11356340.318749901</v>
      </c>
      <c r="X155" s="164">
        <v>11609017.249999899</v>
      </c>
      <c r="Y155" s="164">
        <v>11861694.1812499</v>
      </c>
      <c r="Z155" s="164">
        <v>12114371.1124999</v>
      </c>
      <c r="AA155" s="164">
        <v>12114371.1124999</v>
      </c>
      <c r="AB155" s="164">
        <v>12367048.043749901</v>
      </c>
      <c r="AC155" s="164">
        <v>12619724.974999901</v>
      </c>
      <c r="AD155" s="164">
        <v>12872401.906249899</v>
      </c>
      <c r="AE155" s="164">
        <v>13125078.8374999</v>
      </c>
      <c r="AF155" s="164">
        <v>13377755.7687499</v>
      </c>
      <c r="AG155" s="164">
        <v>13630432.699999901</v>
      </c>
      <c r="AH155" s="164">
        <v>13883109.631249901</v>
      </c>
      <c r="AI155" s="164">
        <v>14135786.562499899</v>
      </c>
      <c r="AJ155" s="164">
        <v>14388463.4937499</v>
      </c>
      <c r="AK155" s="164">
        <v>14641140.4249999</v>
      </c>
      <c r="AL155" s="164">
        <v>14893817.356249901</v>
      </c>
      <c r="AM155" s="164">
        <v>15146494.287499901</v>
      </c>
      <c r="AN155" s="164">
        <v>15146494.287499901</v>
      </c>
    </row>
    <row r="156" spans="1:40" x14ac:dyDescent="0.2">
      <c r="A156" s="27" t="s">
        <v>1402</v>
      </c>
      <c r="B156" s="164">
        <v>9682999.7294999901</v>
      </c>
      <c r="C156" s="164">
        <v>9944357.6099999901</v>
      </c>
      <c r="D156" s="164">
        <v>10205715.490499901</v>
      </c>
      <c r="E156" s="164">
        <v>10467073.370999901</v>
      </c>
      <c r="F156" s="164">
        <v>10728431.251499901</v>
      </c>
      <c r="G156" s="164">
        <v>10989789.131999901</v>
      </c>
      <c r="H156" s="164">
        <v>11251147.012499901</v>
      </c>
      <c r="I156" s="164">
        <v>11512504.892999901</v>
      </c>
      <c r="J156" s="164">
        <v>11773862.7734999</v>
      </c>
      <c r="K156" s="164">
        <v>12035220.6539999</v>
      </c>
      <c r="L156" s="164">
        <v>12296578.5344999</v>
      </c>
      <c r="M156" s="164">
        <v>12557936.414999999</v>
      </c>
      <c r="N156" s="164">
        <v>12557936.414999999</v>
      </c>
      <c r="O156" s="164">
        <v>12819294.295499999</v>
      </c>
      <c r="P156" s="164">
        <v>13080652.1759999</v>
      </c>
      <c r="Q156" s="164">
        <v>13342010.0564999</v>
      </c>
      <c r="R156" s="164">
        <v>13603367.9369999</v>
      </c>
      <c r="S156" s="164">
        <v>13864725.817500001</v>
      </c>
      <c r="T156" s="164">
        <v>14126083.698000001</v>
      </c>
      <c r="U156" s="164">
        <v>14387441.578500001</v>
      </c>
      <c r="V156" s="164">
        <v>14648799.459000001</v>
      </c>
      <c r="W156" s="164">
        <v>14910157.339500001</v>
      </c>
      <c r="X156" s="164">
        <v>15171515.220000001</v>
      </c>
      <c r="Y156" s="164">
        <v>15432873.100500001</v>
      </c>
      <c r="Z156" s="164">
        <v>15694230.981000001</v>
      </c>
      <c r="AA156" s="164">
        <v>15694230.981000001</v>
      </c>
      <c r="AB156" s="164">
        <v>15955588.861500001</v>
      </c>
      <c r="AC156" s="164">
        <v>16216946.742000001</v>
      </c>
      <c r="AD156" s="164">
        <v>16478304.622500001</v>
      </c>
      <c r="AE156" s="164">
        <v>16739662.5029999</v>
      </c>
      <c r="AF156" s="164">
        <v>17001020.383499999</v>
      </c>
      <c r="AG156" s="164">
        <v>17262378.263999999</v>
      </c>
      <c r="AH156" s="164">
        <v>17523736.144499999</v>
      </c>
      <c r="AI156" s="164">
        <v>17785094.024999999</v>
      </c>
      <c r="AJ156" s="164">
        <v>18046451.905499998</v>
      </c>
      <c r="AK156" s="164">
        <v>18307809.785999998</v>
      </c>
      <c r="AL156" s="164">
        <v>18569167.666499998</v>
      </c>
      <c r="AM156" s="164">
        <v>18830525.546999998</v>
      </c>
      <c r="AN156" s="164">
        <v>18830525.546999998</v>
      </c>
    </row>
    <row r="157" spans="1:40" x14ac:dyDescent="0.2">
      <c r="A157" s="27" t="s">
        <v>1403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v>0</v>
      </c>
      <c r="S157" s="164">
        <v>0</v>
      </c>
      <c r="T157" s="164">
        <v>0</v>
      </c>
      <c r="U157" s="164">
        <v>0</v>
      </c>
      <c r="V157" s="164">
        <v>0</v>
      </c>
      <c r="W157" s="164">
        <v>0</v>
      </c>
      <c r="X157" s="164">
        <v>0</v>
      </c>
      <c r="Y157" s="164">
        <v>0</v>
      </c>
      <c r="Z157" s="164">
        <v>0</v>
      </c>
      <c r="AA157" s="164">
        <v>0</v>
      </c>
      <c r="AB157" s="164">
        <v>0</v>
      </c>
      <c r="AC157" s="164">
        <v>0</v>
      </c>
      <c r="AD157" s="164">
        <v>0</v>
      </c>
      <c r="AE157" s="164">
        <v>0</v>
      </c>
      <c r="AF157" s="164">
        <v>0</v>
      </c>
      <c r="AG157" s="164">
        <v>0</v>
      </c>
      <c r="AH157" s="164">
        <v>0</v>
      </c>
      <c r="AI157" s="164">
        <v>0</v>
      </c>
      <c r="AJ157" s="164">
        <v>0</v>
      </c>
      <c r="AK157" s="164">
        <v>0</v>
      </c>
      <c r="AL157" s="164">
        <v>0</v>
      </c>
      <c r="AM157" s="164">
        <v>0</v>
      </c>
      <c r="AN157" s="164">
        <v>0</v>
      </c>
    </row>
    <row r="158" spans="1:40" x14ac:dyDescent="0.2">
      <c r="A158" s="27" t="s">
        <v>1404</v>
      </c>
      <c r="B158" s="164">
        <v>1697573.74581599</v>
      </c>
      <c r="C158" s="164">
        <v>1718581.00711545</v>
      </c>
      <c r="D158" s="164">
        <v>1739473.3570847199</v>
      </c>
      <c r="E158" s="164">
        <v>1760250.7957238101</v>
      </c>
      <c r="F158" s="164">
        <v>1780913.32303273</v>
      </c>
      <c r="G158" s="164">
        <v>1801481.1749519301</v>
      </c>
      <c r="H158" s="164">
        <v>1822048.1105151901</v>
      </c>
      <c r="I158" s="164">
        <v>1842614.12972252</v>
      </c>
      <c r="J158" s="164">
        <v>1863179.2325739199</v>
      </c>
      <c r="K158" s="164">
        <v>1883743.41906938</v>
      </c>
      <c r="L158" s="164">
        <v>1904306.6892089001</v>
      </c>
      <c r="M158" s="164">
        <v>1924869.0429924801</v>
      </c>
      <c r="N158" s="164">
        <v>1924869.0429924801</v>
      </c>
      <c r="O158" s="164">
        <v>1945430.4804201301</v>
      </c>
      <c r="P158" s="164">
        <v>1965991.00149184</v>
      </c>
      <c r="Q158" s="164">
        <v>1986550.6062076199</v>
      </c>
      <c r="R158" s="164">
        <v>2007109.29456746</v>
      </c>
      <c r="S158" s="164">
        <v>2027667.06657137</v>
      </c>
      <c r="T158" s="164">
        <v>2048223.92221934</v>
      </c>
      <c r="U158" s="164">
        <v>2068779.8615113699</v>
      </c>
      <c r="V158" s="164">
        <v>2089334.8844474601</v>
      </c>
      <c r="W158" s="164">
        <v>2109888.9910276202</v>
      </c>
      <c r="X158" s="164">
        <v>2130442.18125185</v>
      </c>
      <c r="Y158" s="164">
        <v>2150994.4551201402</v>
      </c>
      <c r="Z158" s="164">
        <v>2171545.8126324899</v>
      </c>
      <c r="AA158" s="164">
        <v>2171545.8126324899</v>
      </c>
      <c r="AB158" s="164">
        <v>2192096.2537889001</v>
      </c>
      <c r="AC158" s="164">
        <v>2212645.77858938</v>
      </c>
      <c r="AD158" s="164">
        <v>2233194.38703393</v>
      </c>
      <c r="AE158" s="164">
        <v>2253742.0791225298</v>
      </c>
      <c r="AF158" s="164">
        <v>2274288.8548552101</v>
      </c>
      <c r="AG158" s="164">
        <v>2294834.71423194</v>
      </c>
      <c r="AH158" s="164">
        <v>2315379.6572527401</v>
      </c>
      <c r="AI158" s="164">
        <v>2335923.6839176002</v>
      </c>
      <c r="AJ158" s="164">
        <v>2356466.79422653</v>
      </c>
      <c r="AK158" s="164">
        <v>2377008.9881795198</v>
      </c>
      <c r="AL158" s="164">
        <v>2397550.26577657</v>
      </c>
      <c r="AM158" s="164">
        <v>2418090.6270176899</v>
      </c>
      <c r="AN158" s="164">
        <v>2418090.6270176899</v>
      </c>
    </row>
    <row r="159" spans="1:40" x14ac:dyDescent="0.2">
      <c r="A159" s="27" t="s">
        <v>1405</v>
      </c>
      <c r="B159" s="164">
        <v>2763935.4605289199</v>
      </c>
      <c r="C159" s="164">
        <v>2795190.3771138601</v>
      </c>
      <c r="D159" s="164">
        <v>2826445.2936987998</v>
      </c>
      <c r="E159" s="164">
        <v>2857700.21028374</v>
      </c>
      <c r="F159" s="164">
        <v>2888955.1268686801</v>
      </c>
      <c r="G159" s="164">
        <v>2920210.0434536198</v>
      </c>
      <c r="H159" s="164">
        <v>2951464.96003856</v>
      </c>
      <c r="I159" s="164">
        <v>2982719.8766235001</v>
      </c>
      <c r="J159" s="164">
        <v>3013974.7932084398</v>
      </c>
      <c r="K159" s="164">
        <v>3045229.70979338</v>
      </c>
      <c r="L159" s="164">
        <v>3076484.6263783202</v>
      </c>
      <c r="M159" s="164">
        <v>3107739.5429632599</v>
      </c>
      <c r="N159" s="164">
        <v>3107739.5429632599</v>
      </c>
      <c r="O159" s="164">
        <v>3138994.4595482</v>
      </c>
      <c r="P159" s="164">
        <v>3170249.3761331402</v>
      </c>
      <c r="Q159" s="164">
        <v>3201504.2927180799</v>
      </c>
      <c r="R159" s="164">
        <v>3232759.20930302</v>
      </c>
      <c r="S159" s="164">
        <v>3264014.1258879602</v>
      </c>
      <c r="T159" s="164">
        <v>3295269.0424728999</v>
      </c>
      <c r="U159" s="164">
        <v>3326523.9590578401</v>
      </c>
      <c r="V159" s="164">
        <v>3357778.8756427802</v>
      </c>
      <c r="W159" s="164">
        <v>3389033.7922277199</v>
      </c>
      <c r="X159" s="164">
        <v>3420288.7088126601</v>
      </c>
      <c r="Y159" s="164">
        <v>3451543.6253975998</v>
      </c>
      <c r="Z159" s="164">
        <v>3482798.5419825399</v>
      </c>
      <c r="AA159" s="164">
        <v>3482798.5419825399</v>
      </c>
      <c r="AB159" s="164">
        <v>3514053.4585674899</v>
      </c>
      <c r="AC159" s="164">
        <v>3545308.37515243</v>
      </c>
      <c r="AD159" s="164">
        <v>3576563.2917373702</v>
      </c>
      <c r="AE159" s="164">
        <v>3607818.2083223099</v>
      </c>
      <c r="AF159" s="164">
        <v>3639073.1249072501</v>
      </c>
      <c r="AG159" s="164">
        <v>3670328.0414921902</v>
      </c>
      <c r="AH159" s="164">
        <v>3701582.9580771299</v>
      </c>
      <c r="AI159" s="164">
        <v>3732837.8746620701</v>
      </c>
      <c r="AJ159" s="164">
        <v>3764092.7912470102</v>
      </c>
      <c r="AK159" s="164">
        <v>3795347.7078319499</v>
      </c>
      <c r="AL159" s="164">
        <v>3826602.6244168901</v>
      </c>
      <c r="AM159" s="164">
        <v>3857857.5410018298</v>
      </c>
      <c r="AN159" s="164">
        <v>3857857.5410018298</v>
      </c>
    </row>
    <row r="160" spans="1:40" x14ac:dyDescent="0.2">
      <c r="A160" s="27" t="s">
        <v>1406</v>
      </c>
      <c r="B160" s="164">
        <v>215409.41444955001</v>
      </c>
      <c r="C160" s="164">
        <v>219776.78504397001</v>
      </c>
      <c r="D160" s="164">
        <v>224144.155638389</v>
      </c>
      <c r="E160" s="164">
        <v>228511.526232809</v>
      </c>
      <c r="F160" s="164">
        <v>232878.89682722799</v>
      </c>
      <c r="G160" s="164">
        <v>237246.26742164799</v>
      </c>
      <c r="H160" s="164">
        <v>241613.63801606701</v>
      </c>
      <c r="I160" s="164">
        <v>245981.00861048701</v>
      </c>
      <c r="J160" s="164">
        <v>250348.379204906</v>
      </c>
      <c r="K160" s="164">
        <v>254715.749799326</v>
      </c>
      <c r="L160" s="164">
        <v>259083.12039374499</v>
      </c>
      <c r="M160" s="164">
        <v>263450.49098816502</v>
      </c>
      <c r="N160" s="164">
        <v>263450.49098816502</v>
      </c>
      <c r="O160" s="164">
        <v>267817.86158258398</v>
      </c>
      <c r="P160" s="164">
        <v>272185.23217700399</v>
      </c>
      <c r="Q160" s="164">
        <v>276552.602771423</v>
      </c>
      <c r="R160" s="164">
        <v>280919.97336584301</v>
      </c>
      <c r="S160" s="164">
        <v>285287.34396026202</v>
      </c>
      <c r="T160" s="164">
        <v>289654.71455468098</v>
      </c>
      <c r="U160" s="164">
        <v>294022.08514910098</v>
      </c>
      <c r="V160" s="164">
        <v>298389.45574352</v>
      </c>
      <c r="W160" s="164">
        <v>302756.82633794</v>
      </c>
      <c r="X160" s="164">
        <v>307124.19693235902</v>
      </c>
      <c r="Y160" s="164">
        <v>311491.56752677902</v>
      </c>
      <c r="Z160" s="164">
        <v>315858.93812119798</v>
      </c>
      <c r="AA160" s="164">
        <v>315858.93812119798</v>
      </c>
      <c r="AB160" s="164">
        <v>320226.30871561798</v>
      </c>
      <c r="AC160" s="164">
        <v>324593.679310037</v>
      </c>
      <c r="AD160" s="164">
        <v>328961.049904457</v>
      </c>
      <c r="AE160" s="164">
        <v>333328.42049887602</v>
      </c>
      <c r="AF160" s="164">
        <v>337695.79109329602</v>
      </c>
      <c r="AG160" s="164">
        <v>342063.16168771498</v>
      </c>
      <c r="AH160" s="164">
        <v>346430.53228213498</v>
      </c>
      <c r="AI160" s="164">
        <v>350797.902876554</v>
      </c>
      <c r="AJ160" s="164">
        <v>355165.273470974</v>
      </c>
      <c r="AK160" s="164">
        <v>359532.64406539302</v>
      </c>
      <c r="AL160" s="164">
        <v>363900.01465981302</v>
      </c>
      <c r="AM160" s="164">
        <v>368267.38525423198</v>
      </c>
      <c r="AN160" s="164">
        <v>368267.38525423198</v>
      </c>
    </row>
    <row r="161" spans="1:40" x14ac:dyDescent="0.2">
      <c r="A161" s="27" t="s">
        <v>1407</v>
      </c>
      <c r="B161" s="164">
        <v>3720383.2991107702</v>
      </c>
      <c r="C161" s="164">
        <v>3767569.6564826602</v>
      </c>
      <c r="D161" s="164">
        <v>3814756.01385456</v>
      </c>
      <c r="E161" s="164">
        <v>3861942.37122645</v>
      </c>
      <c r="F161" s="164">
        <v>3909128.7285983502</v>
      </c>
      <c r="G161" s="164">
        <v>3956315.0859702402</v>
      </c>
      <c r="H161" s="164">
        <v>4003501.4433421399</v>
      </c>
      <c r="I161" s="164">
        <v>4050687.8007140299</v>
      </c>
      <c r="J161" s="164">
        <v>4097874.1580859302</v>
      </c>
      <c r="K161" s="164">
        <v>4145060.5154578201</v>
      </c>
      <c r="L161" s="164">
        <v>4192246.8728297199</v>
      </c>
      <c r="M161" s="164">
        <v>4239433.2302016104</v>
      </c>
      <c r="N161" s="164">
        <v>4239433.2302016104</v>
      </c>
      <c r="O161" s="164">
        <v>4286619.5875735097</v>
      </c>
      <c r="P161" s="164">
        <v>4333805.9449453996</v>
      </c>
      <c r="Q161" s="164">
        <v>4380992.3023172999</v>
      </c>
      <c r="R161" s="164">
        <v>4428178.6596891899</v>
      </c>
      <c r="S161" s="164">
        <v>4475365.0170610901</v>
      </c>
      <c r="T161" s="164">
        <v>4522551.3744329801</v>
      </c>
      <c r="U161" s="164">
        <v>4569737.7318048701</v>
      </c>
      <c r="V161" s="164">
        <v>4616924.0891767703</v>
      </c>
      <c r="W161" s="164">
        <v>4664110.4465486603</v>
      </c>
      <c r="X161" s="164">
        <v>4711296.8039205596</v>
      </c>
      <c r="Y161" s="164">
        <v>4758483.1612924496</v>
      </c>
      <c r="Z161" s="164">
        <v>4805669.5186643498</v>
      </c>
      <c r="AA161" s="164">
        <v>4805669.5186643498</v>
      </c>
      <c r="AB161" s="164">
        <v>4852855.8760362398</v>
      </c>
      <c r="AC161" s="164">
        <v>4900042.23340814</v>
      </c>
      <c r="AD161" s="164">
        <v>4947228.59078003</v>
      </c>
      <c r="AE161" s="164">
        <v>4994414.9481519302</v>
      </c>
      <c r="AF161" s="164">
        <v>5041601.3055238202</v>
      </c>
      <c r="AG161" s="164">
        <v>5088787.6628957205</v>
      </c>
      <c r="AH161" s="164">
        <v>5135974.0202676104</v>
      </c>
      <c r="AI161" s="164">
        <v>5183160.3776395097</v>
      </c>
      <c r="AJ161" s="164">
        <v>5230346.7350113997</v>
      </c>
      <c r="AK161" s="164">
        <v>5277533.0923833</v>
      </c>
      <c r="AL161" s="164">
        <v>5324719.4497551899</v>
      </c>
      <c r="AM161" s="164">
        <v>5371905.8071270902</v>
      </c>
      <c r="AN161" s="164">
        <v>5371905.8071270902</v>
      </c>
    </row>
    <row r="162" spans="1:40" x14ac:dyDescent="0.2">
      <c r="A162" s="27" t="s">
        <v>1408</v>
      </c>
      <c r="B162" s="164">
        <v>7113751.0117499903</v>
      </c>
      <c r="C162" s="164">
        <v>7412371.0649999902</v>
      </c>
      <c r="D162" s="164">
        <v>7710991.11824999</v>
      </c>
      <c r="E162" s="164">
        <v>8009611.1714999899</v>
      </c>
      <c r="F162" s="164">
        <v>8308231.2247499898</v>
      </c>
      <c r="G162" s="164">
        <v>8606851.2779999897</v>
      </c>
      <c r="H162" s="164">
        <v>8905471.3312499896</v>
      </c>
      <c r="I162" s="164">
        <v>9204091.3844999894</v>
      </c>
      <c r="J162" s="164">
        <v>9502711.4377499893</v>
      </c>
      <c r="K162" s="164">
        <v>9801331.4909999892</v>
      </c>
      <c r="L162" s="164">
        <v>10099951.5442499</v>
      </c>
      <c r="M162" s="164">
        <v>10398571.5974999</v>
      </c>
      <c r="N162" s="164">
        <v>10398571.5974999</v>
      </c>
      <c r="O162" s="164">
        <v>10697191.650749899</v>
      </c>
      <c r="P162" s="164">
        <v>10995811.703999899</v>
      </c>
      <c r="Q162" s="164">
        <v>11294431.757249899</v>
      </c>
      <c r="R162" s="164">
        <v>11593051.810499899</v>
      </c>
      <c r="S162" s="164">
        <v>11891671.863749901</v>
      </c>
      <c r="T162" s="164">
        <v>12190291.916999901</v>
      </c>
      <c r="U162" s="164">
        <v>12488911.970249901</v>
      </c>
      <c r="V162" s="164">
        <v>12787532.0234999</v>
      </c>
      <c r="W162" s="164">
        <v>13086152.0767499</v>
      </c>
      <c r="X162" s="164">
        <v>13384772.1299999</v>
      </c>
      <c r="Y162" s="164">
        <v>13683392.1832499</v>
      </c>
      <c r="Z162" s="164">
        <v>13982012.2364999</v>
      </c>
      <c r="AA162" s="164">
        <v>13982012.2364999</v>
      </c>
      <c r="AB162" s="164">
        <v>14280632.2897499</v>
      </c>
      <c r="AC162" s="164">
        <v>14579252.3429999</v>
      </c>
      <c r="AD162" s="164">
        <v>14877872.3962499</v>
      </c>
      <c r="AE162" s="164">
        <v>15176492.4494999</v>
      </c>
      <c r="AF162" s="164">
        <v>15475112.502749899</v>
      </c>
      <c r="AG162" s="164">
        <v>15773732.555999899</v>
      </c>
      <c r="AH162" s="164">
        <v>16072352.609249899</v>
      </c>
      <c r="AI162" s="164">
        <v>16370972.662499901</v>
      </c>
      <c r="AJ162" s="164">
        <v>16669592.715749901</v>
      </c>
      <c r="AK162" s="164">
        <v>16968212.768999901</v>
      </c>
      <c r="AL162" s="164">
        <v>17266832.822249901</v>
      </c>
      <c r="AM162" s="164">
        <v>17565452.8754999</v>
      </c>
      <c r="AN162" s="164">
        <v>17565452.8754999</v>
      </c>
    </row>
    <row r="163" spans="1:40" x14ac:dyDescent="0.2">
      <c r="A163" s="27" t="s">
        <v>1409</v>
      </c>
      <c r="B163" s="164">
        <v>7342156.8952500001</v>
      </c>
      <c r="C163" s="164">
        <v>7637011.9950000001</v>
      </c>
      <c r="D163" s="164">
        <v>7931867.0947500002</v>
      </c>
      <c r="E163" s="164">
        <v>8226722.1945000002</v>
      </c>
      <c r="F163" s="164">
        <v>8521577.2942499891</v>
      </c>
      <c r="G163" s="164">
        <v>8816432.3939999901</v>
      </c>
      <c r="H163" s="164">
        <v>9111287.4937499892</v>
      </c>
      <c r="I163" s="164">
        <v>9406142.5934999902</v>
      </c>
      <c r="J163" s="164">
        <v>9700997.6932499893</v>
      </c>
      <c r="K163" s="164">
        <v>9995852.7929999903</v>
      </c>
      <c r="L163" s="164">
        <v>10290707.8927499</v>
      </c>
      <c r="M163" s="164">
        <v>10585562.992499899</v>
      </c>
      <c r="N163" s="164">
        <v>10585562.992499899</v>
      </c>
      <c r="O163" s="164">
        <v>10880418.092250001</v>
      </c>
      <c r="P163" s="164">
        <v>11175273.192</v>
      </c>
      <c r="Q163" s="164">
        <v>11470128.2917499</v>
      </c>
      <c r="R163" s="164">
        <v>11764983.3915</v>
      </c>
      <c r="S163" s="164">
        <v>12059838.491250001</v>
      </c>
      <c r="T163" s="164">
        <v>12354693.591</v>
      </c>
      <c r="U163" s="164">
        <v>12649548.690749999</v>
      </c>
      <c r="V163" s="164">
        <v>12944403.7905</v>
      </c>
      <c r="W163" s="164">
        <v>13239258.890249999</v>
      </c>
      <c r="X163" s="164">
        <v>13534113.99</v>
      </c>
      <c r="Y163" s="164">
        <v>13828969.089749999</v>
      </c>
      <c r="Z163" s="164">
        <v>14123824.1895</v>
      </c>
      <c r="AA163" s="164">
        <v>14123824.1895</v>
      </c>
      <c r="AB163" s="164">
        <v>14418679.289249999</v>
      </c>
      <c r="AC163" s="164">
        <v>14713534.389</v>
      </c>
      <c r="AD163" s="164">
        <v>15008389.48875</v>
      </c>
      <c r="AE163" s="164">
        <v>15303244.588500001</v>
      </c>
      <c r="AF163" s="164">
        <v>15598099.68825</v>
      </c>
      <c r="AG163" s="164">
        <v>15892954.788000001</v>
      </c>
      <c r="AH163" s="164">
        <v>16187809.88775</v>
      </c>
      <c r="AI163" s="164">
        <v>16482664.987500001</v>
      </c>
      <c r="AJ163" s="164">
        <v>16777520.087250002</v>
      </c>
      <c r="AK163" s="164">
        <v>17072375.186999999</v>
      </c>
      <c r="AL163" s="164">
        <v>17367230.28675</v>
      </c>
      <c r="AM163" s="164">
        <v>17662085.386500001</v>
      </c>
      <c r="AN163" s="164">
        <v>17662085.386500001</v>
      </c>
    </row>
    <row r="164" spans="1:40" x14ac:dyDescent="0.2">
      <c r="A164" s="27" t="s">
        <v>1410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  <c r="O164" s="164">
        <v>0</v>
      </c>
      <c r="P164" s="164">
        <v>0</v>
      </c>
      <c r="Q164" s="164">
        <v>0</v>
      </c>
      <c r="R164" s="164">
        <v>0</v>
      </c>
      <c r="S164" s="164">
        <v>0</v>
      </c>
      <c r="T164" s="164">
        <v>0</v>
      </c>
      <c r="U164" s="164">
        <v>0</v>
      </c>
      <c r="V164" s="164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  <c r="AB164" s="164">
        <v>0</v>
      </c>
      <c r="AC164" s="164">
        <v>0</v>
      </c>
      <c r="AD164" s="164">
        <v>0</v>
      </c>
      <c r="AE164" s="164">
        <v>0</v>
      </c>
      <c r="AF164" s="164">
        <v>0</v>
      </c>
      <c r="AG164" s="164">
        <v>0</v>
      </c>
      <c r="AH164" s="164">
        <v>0</v>
      </c>
      <c r="AI164" s="164">
        <v>0</v>
      </c>
      <c r="AJ164" s="164">
        <v>0</v>
      </c>
      <c r="AK164" s="164">
        <v>0</v>
      </c>
      <c r="AL164" s="164">
        <v>0</v>
      </c>
      <c r="AM164" s="164">
        <v>0</v>
      </c>
      <c r="AN164" s="164">
        <v>0</v>
      </c>
    </row>
    <row r="165" spans="1:40" x14ac:dyDescent="0.2">
      <c r="A165" s="27" t="s">
        <v>1411</v>
      </c>
      <c r="B165" s="164">
        <v>0</v>
      </c>
      <c r="C165" s="164">
        <v>0</v>
      </c>
      <c r="D165" s="164">
        <v>0</v>
      </c>
      <c r="E165" s="164">
        <v>0</v>
      </c>
      <c r="F165" s="164">
        <v>0</v>
      </c>
      <c r="G165" s="164">
        <v>0</v>
      </c>
      <c r="H165" s="164">
        <v>0</v>
      </c>
      <c r="I165" s="164">
        <v>0</v>
      </c>
      <c r="J165" s="164">
        <v>0</v>
      </c>
      <c r="K165" s="164">
        <v>0</v>
      </c>
      <c r="L165" s="164">
        <v>0</v>
      </c>
      <c r="M165" s="164">
        <v>0</v>
      </c>
      <c r="N165" s="164">
        <v>0</v>
      </c>
      <c r="O165" s="164">
        <v>0</v>
      </c>
      <c r="P165" s="164">
        <v>0</v>
      </c>
      <c r="Q165" s="164">
        <v>0</v>
      </c>
      <c r="R165" s="164">
        <v>0</v>
      </c>
      <c r="S165" s="164">
        <v>0</v>
      </c>
      <c r="T165" s="164">
        <v>0</v>
      </c>
      <c r="U165" s="164">
        <v>0</v>
      </c>
      <c r="V165" s="164">
        <v>0</v>
      </c>
      <c r="W165" s="164">
        <v>0</v>
      </c>
      <c r="X165" s="164">
        <v>0</v>
      </c>
      <c r="Y165" s="164">
        <v>0</v>
      </c>
      <c r="Z165" s="164">
        <v>0</v>
      </c>
      <c r="AA165" s="164">
        <v>0</v>
      </c>
      <c r="AB165" s="164">
        <v>0</v>
      </c>
      <c r="AC165" s="164">
        <v>0</v>
      </c>
      <c r="AD165" s="164">
        <v>0</v>
      </c>
      <c r="AE165" s="164">
        <v>0</v>
      </c>
      <c r="AF165" s="164">
        <v>0</v>
      </c>
      <c r="AG165" s="164">
        <v>0</v>
      </c>
      <c r="AH165" s="164">
        <v>0</v>
      </c>
      <c r="AI165" s="164">
        <v>0</v>
      </c>
      <c r="AJ165" s="164">
        <v>0</v>
      </c>
      <c r="AK165" s="164">
        <v>0</v>
      </c>
      <c r="AL165" s="164">
        <v>0</v>
      </c>
      <c r="AM165" s="164">
        <v>0</v>
      </c>
      <c r="AN165" s="164">
        <v>0</v>
      </c>
    </row>
    <row r="166" spans="1:40" x14ac:dyDescent="0.2">
      <c r="A166" s="27" t="s">
        <v>1412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  <c r="O166" s="164">
        <v>0</v>
      </c>
      <c r="P166" s="164">
        <v>0</v>
      </c>
      <c r="Q166" s="164">
        <v>0</v>
      </c>
      <c r="R166" s="164">
        <v>0</v>
      </c>
      <c r="S166" s="164">
        <v>0</v>
      </c>
      <c r="T166" s="164">
        <v>0</v>
      </c>
      <c r="U166" s="164">
        <v>0</v>
      </c>
      <c r="V166" s="164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164">
        <v>0</v>
      </c>
      <c r="AD166" s="164">
        <v>0</v>
      </c>
      <c r="AE166" s="164">
        <v>0</v>
      </c>
      <c r="AF166" s="164">
        <v>0</v>
      </c>
      <c r="AG166" s="164">
        <v>0</v>
      </c>
      <c r="AH166" s="164">
        <v>0</v>
      </c>
      <c r="AI166" s="164">
        <v>0</v>
      </c>
      <c r="AJ166" s="164">
        <v>0</v>
      </c>
      <c r="AK166" s="164">
        <v>0</v>
      </c>
      <c r="AL166" s="164">
        <v>0</v>
      </c>
      <c r="AM166" s="164">
        <v>0</v>
      </c>
      <c r="AN166" s="164">
        <v>0</v>
      </c>
    </row>
    <row r="167" spans="1:40" x14ac:dyDescent="0.2">
      <c r="A167" s="27" t="s">
        <v>1413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x14ac:dyDescent="0.2">
      <c r="A168" s="27" t="s">
        <v>1414</v>
      </c>
      <c r="B168" s="164">
        <v>23887742.4234767</v>
      </c>
      <c r="C168" s="164">
        <v>26114224.469147898</v>
      </c>
      <c r="D168" s="164">
        <v>28393085.824648201</v>
      </c>
      <c r="E168" s="164">
        <v>30764461.746387798</v>
      </c>
      <c r="F168" s="164">
        <v>33228954.086218499</v>
      </c>
      <c r="G168" s="164">
        <v>35787164.695992298</v>
      </c>
      <c r="H168" s="164">
        <v>38439695.427561</v>
      </c>
      <c r="I168" s="164">
        <v>41145214.335767798</v>
      </c>
      <c r="J168" s="164">
        <v>43903112.375028796</v>
      </c>
      <c r="K168" s="164">
        <v>46712780.499759801</v>
      </c>
      <c r="L168" s="164">
        <v>49573609.6643769</v>
      </c>
      <c r="M168" s="164">
        <v>52484990.823296003</v>
      </c>
      <c r="N168" s="164">
        <v>52484990.823296003</v>
      </c>
      <c r="O168" s="164">
        <v>55544027.324095398</v>
      </c>
      <c r="P168" s="164">
        <v>58749219.166775197</v>
      </c>
      <c r="Q168" s="164">
        <v>62100566.351335302</v>
      </c>
      <c r="R168" s="164">
        <v>65598068.877775699</v>
      </c>
      <c r="S168" s="164">
        <v>69201302.387122199</v>
      </c>
      <c r="T168" s="164">
        <v>72909375.924958602</v>
      </c>
      <c r="U168" s="164">
        <v>76794825.139433295</v>
      </c>
      <c r="V168" s="164">
        <v>80860838.331828102</v>
      </c>
      <c r="W168" s="164">
        <v>85110603.803425297</v>
      </c>
      <c r="X168" s="164">
        <v>89547309.855506703</v>
      </c>
      <c r="Y168" s="164">
        <v>94174144.789354593</v>
      </c>
      <c r="Z168" s="164">
        <v>98994296.906250894</v>
      </c>
      <c r="AA168" s="164">
        <v>98994296.906250894</v>
      </c>
      <c r="AB168" s="164">
        <v>104010954.507477</v>
      </c>
      <c r="AC168" s="164">
        <v>109125514.245456</v>
      </c>
      <c r="AD168" s="164">
        <v>114337976.120187</v>
      </c>
      <c r="AE168" s="164">
        <v>119648340.13167</v>
      </c>
      <c r="AF168" s="164">
        <v>125056606.279906</v>
      </c>
      <c r="AG168" s="164">
        <v>130562774.56489301</v>
      </c>
      <c r="AH168" s="164">
        <v>136239972.87124801</v>
      </c>
      <c r="AI168" s="164">
        <v>142018837.25666299</v>
      </c>
      <c r="AJ168" s="164">
        <v>147899351.125696</v>
      </c>
      <c r="AK168" s="164">
        <v>153881497.88290599</v>
      </c>
      <c r="AL168" s="164">
        <v>159965260.93285</v>
      </c>
      <c r="AM168" s="164">
        <v>166150623.68008801</v>
      </c>
      <c r="AN168" s="164">
        <v>166150623.68008801</v>
      </c>
    </row>
    <row r="169" spans="1:40" x14ac:dyDescent="0.2">
      <c r="A169" s="27" t="s">
        <v>1415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4">
        <v>0</v>
      </c>
      <c r="R169" s="164">
        <v>0</v>
      </c>
      <c r="S169" s="164">
        <v>0</v>
      </c>
      <c r="T169" s="164">
        <v>0</v>
      </c>
      <c r="U169" s="164">
        <v>0</v>
      </c>
      <c r="V169" s="164">
        <v>0</v>
      </c>
      <c r="W169" s="164">
        <v>0</v>
      </c>
      <c r="X169" s="164">
        <v>0</v>
      </c>
      <c r="Y169" s="164">
        <v>0</v>
      </c>
      <c r="Z169" s="164">
        <v>0</v>
      </c>
      <c r="AA169" s="164">
        <v>0</v>
      </c>
      <c r="AB169" s="164">
        <v>0</v>
      </c>
      <c r="AC169" s="164">
        <v>0</v>
      </c>
      <c r="AD169" s="164">
        <v>0</v>
      </c>
      <c r="AE169" s="164">
        <v>0</v>
      </c>
      <c r="AF169" s="164">
        <v>0</v>
      </c>
      <c r="AG169" s="164">
        <v>0</v>
      </c>
      <c r="AH169" s="164">
        <v>0</v>
      </c>
      <c r="AI169" s="164">
        <v>0</v>
      </c>
      <c r="AJ169" s="164">
        <v>0</v>
      </c>
      <c r="AK169" s="164">
        <v>0</v>
      </c>
      <c r="AL169" s="164">
        <v>0</v>
      </c>
      <c r="AM169" s="164">
        <v>0</v>
      </c>
      <c r="AN169" s="164">
        <v>0</v>
      </c>
    </row>
    <row r="170" spans="1:40" x14ac:dyDescent="0.2">
      <c r="A170" s="30" t="s">
        <v>1416</v>
      </c>
      <c r="B170" s="164">
        <v>160964839.26286399</v>
      </c>
      <c r="C170" s="164">
        <v>166525393.925843</v>
      </c>
      <c r="D170" s="164">
        <v>172138478.38420501</v>
      </c>
      <c r="E170" s="164">
        <v>177843433.66359201</v>
      </c>
      <c r="F170" s="164">
        <v>183642450.07739401</v>
      </c>
      <c r="G170" s="164">
        <v>189535135.24721199</v>
      </c>
      <c r="H170" s="164">
        <v>195522184.783932</v>
      </c>
      <c r="I170" s="164">
        <v>201562266.74239701</v>
      </c>
      <c r="J170" s="164">
        <v>207654772.07702199</v>
      </c>
      <c r="K170" s="164">
        <v>213799091.74222499</v>
      </c>
      <c r="L170" s="164">
        <v>219994616.69242001</v>
      </c>
      <c r="M170" s="164">
        <v>226240737.88202399</v>
      </c>
      <c r="N170" s="164">
        <v>226240737.88202399</v>
      </c>
      <c r="O170" s="164">
        <v>232634626.27729499</v>
      </c>
      <c r="P170" s="164">
        <v>239174736.71676901</v>
      </c>
      <c r="Q170" s="164">
        <v>245861069.20044699</v>
      </c>
      <c r="R170" s="164">
        <v>252692829.49755999</v>
      </c>
      <c r="S170" s="164">
        <v>259631181.71067101</v>
      </c>
      <c r="T170" s="164">
        <v>266674440.654596</v>
      </c>
      <c r="U170" s="164">
        <v>273895141.97748202</v>
      </c>
      <c r="V170" s="164">
        <v>281296473.98061198</v>
      </c>
      <c r="W170" s="164">
        <v>288881624.96526802</v>
      </c>
      <c r="X170" s="164">
        <v>296653783.23273098</v>
      </c>
      <c r="Y170" s="164">
        <v>304616137.08428401</v>
      </c>
      <c r="Z170" s="164">
        <v>312771874.82120901</v>
      </c>
      <c r="AA170" s="164">
        <v>312771874.82120901</v>
      </c>
      <c r="AB170" s="164">
        <v>321124274.82068402</v>
      </c>
      <c r="AC170" s="164">
        <v>329574666.11645198</v>
      </c>
      <c r="AD170" s="164">
        <v>338123048.70851099</v>
      </c>
      <c r="AE170" s="164">
        <v>346768628.36609399</v>
      </c>
      <c r="AF170" s="164">
        <v>355512993.55073798</v>
      </c>
      <c r="AG170" s="164">
        <v>364355350.03167403</v>
      </c>
      <c r="AH170" s="164">
        <v>373368825.69351798</v>
      </c>
      <c r="AI170" s="164">
        <v>382484056.59396201</v>
      </c>
      <c r="AJ170" s="164">
        <v>391701026.137564</v>
      </c>
      <c r="AK170" s="164">
        <v>401019717.72888201</v>
      </c>
      <c r="AL170" s="164">
        <v>410440114.77247602</v>
      </c>
      <c r="AM170" s="164">
        <v>419962200.67290401</v>
      </c>
      <c r="AN170" s="164">
        <v>419962200.67290401</v>
      </c>
    </row>
    <row r="171" spans="1:40" x14ac:dyDescent="0.2">
      <c r="A171" s="27" t="s">
        <v>1417</v>
      </c>
    </row>
    <row r="172" spans="1:40" x14ac:dyDescent="0.2">
      <c r="A172" s="30" t="s">
        <v>1418</v>
      </c>
    </row>
    <row r="173" spans="1:40" x14ac:dyDescent="0.2">
      <c r="A173" s="27" t="s">
        <v>1419</v>
      </c>
    </row>
    <row r="174" spans="1:40" x14ac:dyDescent="0.2">
      <c r="A174" s="30" t="s">
        <v>1420</v>
      </c>
      <c r="B174" s="164">
        <v>3358832596.7466898</v>
      </c>
      <c r="C174" s="164">
        <v>3389335538.5507698</v>
      </c>
      <c r="D174" s="164">
        <v>3419837149.8348198</v>
      </c>
      <c r="E174" s="164">
        <v>3450440837.0574198</v>
      </c>
      <c r="F174" s="164">
        <v>3481242986.2282801</v>
      </c>
      <c r="G174" s="164">
        <v>3512205372.6417899</v>
      </c>
      <c r="H174" s="164">
        <v>3543223200.7712402</v>
      </c>
      <c r="I174" s="164">
        <v>3574306924.9607601</v>
      </c>
      <c r="J174" s="164">
        <v>3604680675.8029199</v>
      </c>
      <c r="K174" s="164">
        <v>3635137011.75881</v>
      </c>
      <c r="L174" s="164">
        <v>3665653673.0458102</v>
      </c>
      <c r="M174" s="164">
        <v>3697137808.4760699</v>
      </c>
      <c r="N174" s="164">
        <v>3697137808.4760699</v>
      </c>
      <c r="O174" s="164">
        <v>3728816200.2472901</v>
      </c>
      <c r="P174" s="164">
        <v>3760684200.17239</v>
      </c>
      <c r="Q174" s="164">
        <v>3792689337.6197901</v>
      </c>
      <c r="R174" s="164">
        <v>3824894593.6016698</v>
      </c>
      <c r="S174" s="164">
        <v>3857350195.5294099</v>
      </c>
      <c r="T174" s="164">
        <v>3890003021.06672</v>
      </c>
      <c r="U174" s="164">
        <v>3922626044.2143002</v>
      </c>
      <c r="V174" s="164">
        <v>3955593946.36659</v>
      </c>
      <c r="W174" s="164">
        <v>3988765293.05408</v>
      </c>
      <c r="X174" s="164">
        <v>4025251609.4197798</v>
      </c>
      <c r="Y174" s="164">
        <v>4061906859.3501902</v>
      </c>
      <c r="Z174" s="164">
        <v>4094643265.0152702</v>
      </c>
      <c r="AA174" s="164">
        <v>4094643265.0152702</v>
      </c>
      <c r="AB174" s="164">
        <v>4127838162.4148698</v>
      </c>
      <c r="AC174" s="164">
        <v>4161076514.6521702</v>
      </c>
      <c r="AD174" s="164">
        <v>4194306090.5448799</v>
      </c>
      <c r="AE174" s="164">
        <v>4227588021.3601098</v>
      </c>
      <c r="AF174" s="164">
        <v>4261012607.82058</v>
      </c>
      <c r="AG174" s="164">
        <v>4294538119.26687</v>
      </c>
      <c r="AH174" s="164">
        <v>4328189903.3729897</v>
      </c>
      <c r="AI174" s="164">
        <v>4362140879.1170397</v>
      </c>
      <c r="AJ174" s="164">
        <v>4396215126.7081499</v>
      </c>
      <c r="AK174" s="164">
        <v>4430399841.1645699</v>
      </c>
      <c r="AL174" s="164">
        <v>4464680265.6972504</v>
      </c>
      <c r="AM174" s="164">
        <v>4499119684.1399097</v>
      </c>
      <c r="AN174" s="164">
        <v>4499119684.1399097</v>
      </c>
    </row>
    <row r="175" spans="1:40" x14ac:dyDescent="0.2">
      <c r="A175" s="27" t="s">
        <v>902</v>
      </c>
    </row>
    <row r="176" spans="1:40" x14ac:dyDescent="0.2">
      <c r="A176" s="30" t="s">
        <v>1421</v>
      </c>
    </row>
    <row r="177" spans="1:40" x14ac:dyDescent="0.2">
      <c r="A177" s="30" t="s">
        <v>1422</v>
      </c>
    </row>
    <row r="178" spans="1:40" x14ac:dyDescent="0.2">
      <c r="A178" s="27" t="s">
        <v>1423</v>
      </c>
      <c r="B178" s="164">
        <v>3480953.5276151099</v>
      </c>
      <c r="C178" s="164">
        <v>3591905.29222643</v>
      </c>
      <c r="D178" s="164">
        <v>3702857.0568377501</v>
      </c>
      <c r="E178" s="164">
        <v>3813808.8214490698</v>
      </c>
      <c r="F178" s="164">
        <v>3924760.5860604001</v>
      </c>
      <c r="G178" s="164">
        <v>4035712.3506717202</v>
      </c>
      <c r="H178" s="164">
        <v>4146664.1152830399</v>
      </c>
      <c r="I178" s="164">
        <v>4257615.87989436</v>
      </c>
      <c r="J178" s="164">
        <v>4368567.6445056796</v>
      </c>
      <c r="K178" s="164">
        <v>4479519.4091170002</v>
      </c>
      <c r="L178" s="164">
        <v>4590471.1737283301</v>
      </c>
      <c r="M178" s="164">
        <v>4701422.9383396497</v>
      </c>
      <c r="N178" s="164">
        <v>4701422.9383396497</v>
      </c>
      <c r="O178" s="164">
        <v>4812374.7029509703</v>
      </c>
      <c r="P178" s="164">
        <v>4923326.4675622899</v>
      </c>
      <c r="Q178" s="164">
        <v>5034278.2321736095</v>
      </c>
      <c r="R178" s="164">
        <v>5145229.9967849404</v>
      </c>
      <c r="S178" s="164">
        <v>5256181.76139626</v>
      </c>
      <c r="T178" s="164">
        <v>5367133.5260075796</v>
      </c>
      <c r="U178" s="164">
        <v>5478085.2906189002</v>
      </c>
      <c r="V178" s="164">
        <v>5589037.0552302198</v>
      </c>
      <c r="W178" s="164">
        <v>5699988.8198415404</v>
      </c>
      <c r="X178" s="164">
        <v>5810940.5844528703</v>
      </c>
      <c r="Y178" s="164">
        <v>5921892.3490641899</v>
      </c>
      <c r="Z178" s="164">
        <v>6032844.1136755096</v>
      </c>
      <c r="AA178" s="164">
        <v>6032844.1136755096</v>
      </c>
      <c r="AB178" s="164">
        <v>6143795.8782868301</v>
      </c>
      <c r="AC178" s="164">
        <v>6254747.6428981498</v>
      </c>
      <c r="AD178" s="164">
        <v>6365699.4075094797</v>
      </c>
      <c r="AE178" s="164">
        <v>6476651.1721208002</v>
      </c>
      <c r="AF178" s="164">
        <v>6587602.9367321199</v>
      </c>
      <c r="AG178" s="164">
        <v>6698554.7013434405</v>
      </c>
      <c r="AH178" s="164">
        <v>6809506.4659547601</v>
      </c>
      <c r="AI178" s="164">
        <v>6920458.2305660797</v>
      </c>
      <c r="AJ178" s="164">
        <v>7031409.9951774003</v>
      </c>
      <c r="AK178" s="164">
        <v>7142361.7597887199</v>
      </c>
      <c r="AL178" s="164">
        <v>7253313.5244000498</v>
      </c>
      <c r="AM178" s="164">
        <v>7364265.2890113601</v>
      </c>
      <c r="AN178" s="164">
        <v>7364265.2890113601</v>
      </c>
    </row>
    <row r="179" spans="1:40" x14ac:dyDescent="0.2">
      <c r="A179" s="27" t="s">
        <v>1424</v>
      </c>
      <c r="B179" s="164">
        <v>6333481.3783654198</v>
      </c>
      <c r="C179" s="164">
        <v>6492873.5561741302</v>
      </c>
      <c r="D179" s="164">
        <v>6652265.7339828396</v>
      </c>
      <c r="E179" s="164">
        <v>6811657.91179155</v>
      </c>
      <c r="F179" s="164">
        <v>6971050.0896002501</v>
      </c>
      <c r="G179" s="164">
        <v>7130442.2674089596</v>
      </c>
      <c r="H179" s="164">
        <v>7289834.4452176699</v>
      </c>
      <c r="I179" s="164">
        <v>7449226.6230263701</v>
      </c>
      <c r="J179" s="164">
        <v>7608618.8008350804</v>
      </c>
      <c r="K179" s="164">
        <v>7768010.9786437899</v>
      </c>
      <c r="L179" s="164">
        <v>7927403.15645249</v>
      </c>
      <c r="M179" s="164">
        <v>8086795.3342612004</v>
      </c>
      <c r="N179" s="164">
        <v>8086795.3342612004</v>
      </c>
      <c r="O179" s="164">
        <v>8246187.5120699098</v>
      </c>
      <c r="P179" s="164">
        <v>8405579.6898786202</v>
      </c>
      <c r="Q179" s="164">
        <v>8564971.8676873203</v>
      </c>
      <c r="R179" s="164">
        <v>8724364.0454960298</v>
      </c>
      <c r="S179" s="164">
        <v>8883756.2233047392</v>
      </c>
      <c r="T179" s="164">
        <v>9043148.4011134394</v>
      </c>
      <c r="U179" s="164">
        <v>9202540.5789221507</v>
      </c>
      <c r="V179" s="164">
        <v>9361932.7567308601</v>
      </c>
      <c r="W179" s="164">
        <v>9521324.9345395695</v>
      </c>
      <c r="X179" s="164">
        <v>9680717.1123482697</v>
      </c>
      <c r="Y179" s="164">
        <v>9840109.2901569791</v>
      </c>
      <c r="Z179" s="164">
        <v>9999501.4679656904</v>
      </c>
      <c r="AA179" s="164">
        <v>9999501.4679656904</v>
      </c>
      <c r="AB179" s="164">
        <v>10158893.645774299</v>
      </c>
      <c r="AC179" s="164">
        <v>10318285.8235831</v>
      </c>
      <c r="AD179" s="164">
        <v>10477678.0013918</v>
      </c>
      <c r="AE179" s="164">
        <v>10637070.1792005</v>
      </c>
      <c r="AF179" s="164">
        <v>10796462.3570092</v>
      </c>
      <c r="AG179" s="164">
        <v>10955854.534817901</v>
      </c>
      <c r="AH179" s="164">
        <v>11115246.712626601</v>
      </c>
      <c r="AI179" s="164">
        <v>11274638.890435301</v>
      </c>
      <c r="AJ179" s="164">
        <v>11434031.068244001</v>
      </c>
      <c r="AK179" s="164">
        <v>11593423.246052699</v>
      </c>
      <c r="AL179" s="164">
        <v>11752815.423861399</v>
      </c>
      <c r="AM179" s="164">
        <v>11912207.601670099</v>
      </c>
      <c r="AN179" s="164">
        <v>11912207.601670099</v>
      </c>
    </row>
    <row r="180" spans="1:40" x14ac:dyDescent="0.2">
      <c r="A180" s="27" t="s">
        <v>1425</v>
      </c>
      <c r="B180" s="164">
        <v>1830186.7454318199</v>
      </c>
      <c r="C180" s="164">
        <v>1887359.2057177101</v>
      </c>
      <c r="D180" s="164">
        <v>1944531.66600359</v>
      </c>
      <c r="E180" s="164">
        <v>2001704.1262894799</v>
      </c>
      <c r="F180" s="164">
        <v>2058876.58657536</v>
      </c>
      <c r="G180" s="164">
        <v>2116049.04686125</v>
      </c>
      <c r="H180" s="164">
        <v>2173221.5071471399</v>
      </c>
      <c r="I180" s="164">
        <v>2230393.96743302</v>
      </c>
      <c r="J180" s="164">
        <v>2287566.4277189099</v>
      </c>
      <c r="K180" s="164">
        <v>2344738.8880047901</v>
      </c>
      <c r="L180" s="164">
        <v>2401911.34829068</v>
      </c>
      <c r="M180" s="164">
        <v>2459083.8085765601</v>
      </c>
      <c r="N180" s="164">
        <v>2459083.8085765601</v>
      </c>
      <c r="O180" s="164">
        <v>2516256.26886245</v>
      </c>
      <c r="P180" s="164">
        <v>2573428.7291483302</v>
      </c>
      <c r="Q180" s="164">
        <v>2630601.1894342201</v>
      </c>
      <c r="R180" s="164">
        <v>2687773.64972011</v>
      </c>
      <c r="S180" s="164">
        <v>2744946.1100059901</v>
      </c>
      <c r="T180" s="164">
        <v>2802118.5702918801</v>
      </c>
      <c r="U180" s="164">
        <v>2859291.0305777602</v>
      </c>
      <c r="V180" s="164">
        <v>2916463.4908636501</v>
      </c>
      <c r="W180" s="164">
        <v>2973635.9511495298</v>
      </c>
      <c r="X180" s="164">
        <v>3030808.4114354202</v>
      </c>
      <c r="Y180" s="164">
        <v>3087980.8717213101</v>
      </c>
      <c r="Z180" s="164">
        <v>3145153.3320071902</v>
      </c>
      <c r="AA180" s="164">
        <v>3145153.3320071902</v>
      </c>
      <c r="AB180" s="164">
        <v>3202325.7922930801</v>
      </c>
      <c r="AC180" s="164">
        <v>3259498.2525789598</v>
      </c>
      <c r="AD180" s="164">
        <v>3316670.7128648502</v>
      </c>
      <c r="AE180" s="164">
        <v>3373843.1731507299</v>
      </c>
      <c r="AF180" s="164">
        <v>3431015.6334366198</v>
      </c>
      <c r="AG180" s="164">
        <v>3488188.0937225102</v>
      </c>
      <c r="AH180" s="164">
        <v>3545360.5540083898</v>
      </c>
      <c r="AI180" s="164">
        <v>3602533.0142942802</v>
      </c>
      <c r="AJ180" s="164">
        <v>3659705.4745801599</v>
      </c>
      <c r="AK180" s="164">
        <v>3716877.9348660498</v>
      </c>
      <c r="AL180" s="164">
        <v>3774050.3951519402</v>
      </c>
      <c r="AM180" s="164">
        <v>3831222.8554378198</v>
      </c>
      <c r="AN180" s="164">
        <v>3831222.8554378198</v>
      </c>
    </row>
    <row r="181" spans="1:40" x14ac:dyDescent="0.2">
      <c r="A181" s="27" t="s">
        <v>1426</v>
      </c>
      <c r="B181" s="164">
        <v>1212307.55329265</v>
      </c>
      <c r="C181" s="164">
        <v>1249097.4245185801</v>
      </c>
      <c r="D181" s="164">
        <v>1285887.2957445099</v>
      </c>
      <c r="E181" s="164">
        <v>1322677.16697044</v>
      </c>
      <c r="F181" s="164">
        <v>1359467.03819636</v>
      </c>
      <c r="G181" s="164">
        <v>1396256.90942229</v>
      </c>
      <c r="H181" s="164">
        <v>1433046.7806482201</v>
      </c>
      <c r="I181" s="164">
        <v>1469836.6518741499</v>
      </c>
      <c r="J181" s="164">
        <v>1506626.52310008</v>
      </c>
      <c r="K181" s="164">
        <v>1543416.39432601</v>
      </c>
      <c r="L181" s="164">
        <v>1580206.2655519401</v>
      </c>
      <c r="M181" s="164">
        <v>1616996.1367778699</v>
      </c>
      <c r="N181" s="164">
        <v>1616996.1367778699</v>
      </c>
      <c r="O181" s="164">
        <v>1653786.0080037999</v>
      </c>
      <c r="P181" s="164">
        <v>1690575.87922973</v>
      </c>
      <c r="Q181" s="164">
        <v>1727365.75045566</v>
      </c>
      <c r="R181" s="164">
        <v>1764155.6216815801</v>
      </c>
      <c r="S181" s="164">
        <v>1800945.4929075099</v>
      </c>
      <c r="T181" s="164">
        <v>1837735.36413344</v>
      </c>
      <c r="U181" s="164">
        <v>1874525.23535937</v>
      </c>
      <c r="V181" s="164">
        <v>1911315.1065853001</v>
      </c>
      <c r="W181" s="164">
        <v>1948104.9778112301</v>
      </c>
      <c r="X181" s="164">
        <v>1984894.8490371599</v>
      </c>
      <c r="Y181" s="164">
        <v>2021684.72026309</v>
      </c>
      <c r="Z181" s="164">
        <v>2058474.59148902</v>
      </c>
      <c r="AA181" s="164">
        <v>2058474.59148902</v>
      </c>
      <c r="AB181" s="164">
        <v>2095264.4627149501</v>
      </c>
      <c r="AC181" s="164">
        <v>2132054.3339408799</v>
      </c>
      <c r="AD181" s="164">
        <v>2168844.2051667999</v>
      </c>
      <c r="AE181" s="164">
        <v>2205634.0763927302</v>
      </c>
      <c r="AF181" s="164">
        <v>2242423.9476186601</v>
      </c>
      <c r="AG181" s="164">
        <v>2279213.8188445899</v>
      </c>
      <c r="AH181" s="164">
        <v>2316003.6900705202</v>
      </c>
      <c r="AI181" s="164">
        <v>2352793.56129645</v>
      </c>
      <c r="AJ181" s="164">
        <v>2389583.4325223798</v>
      </c>
      <c r="AK181" s="164">
        <v>2426373.3037483101</v>
      </c>
      <c r="AL181" s="164">
        <v>2463163.1749742399</v>
      </c>
      <c r="AM181" s="164">
        <v>2499953.0462001702</v>
      </c>
      <c r="AN181" s="164">
        <v>2499953.0462001702</v>
      </c>
    </row>
    <row r="182" spans="1:40" x14ac:dyDescent="0.2">
      <c r="A182" s="27" t="s">
        <v>1427</v>
      </c>
      <c r="B182" s="164">
        <v>1042528.10924184</v>
      </c>
      <c r="C182" s="164">
        <v>1066318.0097282501</v>
      </c>
      <c r="D182" s="164">
        <v>1090107.91021467</v>
      </c>
      <c r="E182" s="164">
        <v>1113897.8107010799</v>
      </c>
      <c r="F182" s="164">
        <v>1137687.71118749</v>
      </c>
      <c r="G182" s="164">
        <v>1161477.6116738999</v>
      </c>
      <c r="H182" s="164">
        <v>1185267.5121603201</v>
      </c>
      <c r="I182" s="164">
        <v>1209057.41264673</v>
      </c>
      <c r="J182" s="164">
        <v>1232847.3131331401</v>
      </c>
      <c r="K182" s="164">
        <v>1256637.21361955</v>
      </c>
      <c r="L182" s="164">
        <v>1280427.1141059699</v>
      </c>
      <c r="M182" s="164">
        <v>1304217.01459238</v>
      </c>
      <c r="N182" s="164">
        <v>1304217.01459238</v>
      </c>
      <c r="O182" s="164">
        <v>1328006.9150787899</v>
      </c>
      <c r="P182" s="164">
        <v>1351796.8155652101</v>
      </c>
      <c r="Q182" s="164">
        <v>1375586.71605162</v>
      </c>
      <c r="R182" s="164">
        <v>1399376.6165380301</v>
      </c>
      <c r="S182" s="164">
        <v>1423166.51702444</v>
      </c>
      <c r="T182" s="164">
        <v>1446956.4175108599</v>
      </c>
      <c r="U182" s="164">
        <v>1470746.31799727</v>
      </c>
      <c r="V182" s="164">
        <v>1494536.2184836799</v>
      </c>
      <c r="W182" s="164">
        <v>1518326.1189701001</v>
      </c>
      <c r="X182" s="164">
        <v>1542116.01945651</v>
      </c>
      <c r="Y182" s="164">
        <v>1565905.9199429201</v>
      </c>
      <c r="Z182" s="164">
        <v>1589695.82042933</v>
      </c>
      <c r="AA182" s="164">
        <v>1589695.82042933</v>
      </c>
      <c r="AB182" s="164">
        <v>1613485.7209157499</v>
      </c>
      <c r="AC182" s="164">
        <v>1637275.62140216</v>
      </c>
      <c r="AD182" s="164">
        <v>1661065.5218885699</v>
      </c>
      <c r="AE182" s="164">
        <v>1684855.4223749801</v>
      </c>
      <c r="AF182" s="164">
        <v>1708645.3228614</v>
      </c>
      <c r="AG182" s="164">
        <v>1732435.2233478101</v>
      </c>
      <c r="AH182" s="164">
        <v>1756225.12383422</v>
      </c>
      <c r="AI182" s="164">
        <v>1780015.0243206399</v>
      </c>
      <c r="AJ182" s="164">
        <v>1803804.92480705</v>
      </c>
      <c r="AK182" s="164">
        <v>1827594.8252934599</v>
      </c>
      <c r="AL182" s="164">
        <v>1851384.7257798701</v>
      </c>
      <c r="AM182" s="164">
        <v>1875174.62626629</v>
      </c>
      <c r="AN182" s="164">
        <v>1875174.62626629</v>
      </c>
    </row>
    <row r="183" spans="1:40" x14ac:dyDescent="0.2">
      <c r="A183" s="27" t="s">
        <v>1428</v>
      </c>
      <c r="B183" s="164">
        <v>79933084.133071199</v>
      </c>
      <c r="C183" s="164">
        <v>80121350.140074998</v>
      </c>
      <c r="D183" s="164">
        <v>80309616.147078693</v>
      </c>
      <c r="E183" s="164">
        <v>80497882.154082507</v>
      </c>
      <c r="F183" s="164">
        <v>80686148.161086202</v>
      </c>
      <c r="G183" s="164">
        <v>80874414.168090001</v>
      </c>
      <c r="H183" s="164">
        <v>81062680.175093696</v>
      </c>
      <c r="I183" s="164">
        <v>81250946.182097495</v>
      </c>
      <c r="J183" s="164">
        <v>81439212.189101204</v>
      </c>
      <c r="K183" s="164">
        <v>81627478.196105003</v>
      </c>
      <c r="L183" s="164">
        <v>81815744.203108802</v>
      </c>
      <c r="M183" s="164">
        <v>82004010.210112497</v>
      </c>
      <c r="N183" s="164">
        <v>82004010.210112497</v>
      </c>
      <c r="O183" s="164">
        <v>82192276.217116296</v>
      </c>
      <c r="P183" s="164">
        <v>82380542.224120006</v>
      </c>
      <c r="Q183" s="164">
        <v>82568808.231123701</v>
      </c>
      <c r="R183" s="164">
        <v>82757074.2381275</v>
      </c>
      <c r="S183" s="164">
        <v>82945340.245131299</v>
      </c>
      <c r="T183" s="164">
        <v>83133606.252134994</v>
      </c>
      <c r="U183" s="164">
        <v>83321872.259138793</v>
      </c>
      <c r="V183" s="164">
        <v>83510138.266142502</v>
      </c>
      <c r="W183" s="164">
        <v>83698404.273146302</v>
      </c>
      <c r="X183" s="164">
        <v>83886670.280149996</v>
      </c>
      <c r="Y183" s="164">
        <v>84074936.287153795</v>
      </c>
      <c r="Z183" s="164">
        <v>84263202.294157505</v>
      </c>
      <c r="AA183" s="164">
        <v>84263202.294157505</v>
      </c>
      <c r="AB183" s="164">
        <v>84451468.3011612</v>
      </c>
      <c r="AC183" s="164">
        <v>84639734.308164999</v>
      </c>
      <c r="AD183" s="164">
        <v>84828000.315168798</v>
      </c>
      <c r="AE183" s="164">
        <v>85016266.322172493</v>
      </c>
      <c r="AF183" s="164">
        <v>85204532.329176307</v>
      </c>
      <c r="AG183" s="164">
        <v>85392798.336180001</v>
      </c>
      <c r="AH183" s="164">
        <v>85581064.343183801</v>
      </c>
      <c r="AI183" s="164">
        <v>85769330.350187495</v>
      </c>
      <c r="AJ183" s="164">
        <v>85957596.357191294</v>
      </c>
      <c r="AK183" s="164">
        <v>86145862.364195004</v>
      </c>
      <c r="AL183" s="164">
        <v>86334128.371198803</v>
      </c>
      <c r="AM183" s="164">
        <v>86522394.378202498</v>
      </c>
      <c r="AN183" s="164">
        <v>86522394.378202498</v>
      </c>
    </row>
    <row r="184" spans="1:40" x14ac:dyDescent="0.2">
      <c r="A184" s="27" t="s">
        <v>1429</v>
      </c>
      <c r="B184" s="164">
        <v>33859904.002818398</v>
      </c>
      <c r="C184" s="164">
        <v>34134938.424019299</v>
      </c>
      <c r="D184" s="164">
        <v>34409972.845220298</v>
      </c>
      <c r="E184" s="164">
        <v>34685007.266421303</v>
      </c>
      <c r="F184" s="164">
        <v>34960041.687622197</v>
      </c>
      <c r="G184" s="164">
        <v>35235076.108823203</v>
      </c>
      <c r="H184" s="164">
        <v>35510110.530024201</v>
      </c>
      <c r="I184" s="164">
        <v>35785144.951225102</v>
      </c>
      <c r="J184" s="164">
        <v>36060179.3724261</v>
      </c>
      <c r="K184" s="164">
        <v>36335213.793627098</v>
      </c>
      <c r="L184" s="164">
        <v>36610248.214827999</v>
      </c>
      <c r="M184" s="164">
        <v>36885282.636028998</v>
      </c>
      <c r="N184" s="164">
        <v>36885282.636028998</v>
      </c>
      <c r="O184" s="164">
        <v>37160317.057230003</v>
      </c>
      <c r="P184" s="164">
        <v>37435351.478430897</v>
      </c>
      <c r="Q184" s="164">
        <v>37710385.899631903</v>
      </c>
      <c r="R184" s="164">
        <v>37985420.320832901</v>
      </c>
      <c r="S184" s="164">
        <v>38260454.742033802</v>
      </c>
      <c r="T184" s="164">
        <v>38535489.1632348</v>
      </c>
      <c r="U184" s="164">
        <v>38810523.584435798</v>
      </c>
      <c r="V184" s="164">
        <v>39085558.005636699</v>
      </c>
      <c r="W184" s="164">
        <v>39360592.426837698</v>
      </c>
      <c r="X184" s="164">
        <v>39635626.848038703</v>
      </c>
      <c r="Y184" s="164">
        <v>39910661.269239597</v>
      </c>
      <c r="Z184" s="164">
        <v>40185695.690440603</v>
      </c>
      <c r="AA184" s="164">
        <v>40185695.690440603</v>
      </c>
      <c r="AB184" s="164">
        <v>40460730.111641496</v>
      </c>
      <c r="AC184" s="164">
        <v>40735764.532842502</v>
      </c>
      <c r="AD184" s="164">
        <v>41010798.9540435</v>
      </c>
      <c r="AE184" s="164">
        <v>41285833.375244401</v>
      </c>
      <c r="AF184" s="164">
        <v>41560867.7964454</v>
      </c>
      <c r="AG184" s="164">
        <v>41835902.217646398</v>
      </c>
      <c r="AH184" s="164">
        <v>42110936.638847299</v>
      </c>
      <c r="AI184" s="164">
        <v>42385971.060048297</v>
      </c>
      <c r="AJ184" s="164">
        <v>42661005.481249303</v>
      </c>
      <c r="AK184" s="164">
        <v>42936039.902450196</v>
      </c>
      <c r="AL184" s="164">
        <v>43211074.323651202</v>
      </c>
      <c r="AM184" s="164">
        <v>43486108.7448522</v>
      </c>
      <c r="AN184" s="164">
        <v>43486108.7448522</v>
      </c>
    </row>
    <row r="185" spans="1:40" x14ac:dyDescent="0.2">
      <c r="A185" s="27" t="s">
        <v>1430</v>
      </c>
      <c r="B185" s="164">
        <v>0</v>
      </c>
      <c r="C185" s="164">
        <v>0</v>
      </c>
      <c r="D185" s="164">
        <v>0</v>
      </c>
      <c r="E185" s="164">
        <v>0</v>
      </c>
      <c r="F185" s="164">
        <v>0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64">
        <v>0</v>
      </c>
      <c r="M185" s="164">
        <v>0</v>
      </c>
      <c r="N185" s="164">
        <v>0</v>
      </c>
      <c r="O185" s="164">
        <v>0</v>
      </c>
      <c r="P185" s="164">
        <v>0</v>
      </c>
      <c r="Q185" s="164">
        <v>0</v>
      </c>
      <c r="R185" s="164">
        <v>0</v>
      </c>
      <c r="S185" s="164">
        <v>0</v>
      </c>
      <c r="T185" s="164">
        <v>0</v>
      </c>
      <c r="U185" s="164">
        <v>0</v>
      </c>
      <c r="V185" s="164">
        <v>0</v>
      </c>
      <c r="W185" s="164">
        <v>0</v>
      </c>
      <c r="X185" s="164">
        <v>0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164">
        <v>0</v>
      </c>
      <c r="AF185" s="164">
        <v>0</v>
      </c>
      <c r="AG185" s="164">
        <v>0</v>
      </c>
      <c r="AH185" s="164">
        <v>0</v>
      </c>
      <c r="AI185" s="164">
        <v>0</v>
      </c>
      <c r="AJ185" s="164">
        <v>0</v>
      </c>
      <c r="AK185" s="164">
        <v>0</v>
      </c>
      <c r="AL185" s="164">
        <v>0</v>
      </c>
      <c r="AM185" s="164">
        <v>0</v>
      </c>
      <c r="AN185" s="164">
        <v>0</v>
      </c>
    </row>
    <row r="186" spans="1:40" x14ac:dyDescent="0.2">
      <c r="A186" s="27" t="s">
        <v>1431</v>
      </c>
      <c r="B186" s="164">
        <v>0</v>
      </c>
      <c r="C186" s="164">
        <v>0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  <c r="O186" s="164">
        <v>0</v>
      </c>
      <c r="P186" s="164">
        <v>0</v>
      </c>
      <c r="Q186" s="164">
        <v>0</v>
      </c>
      <c r="R186" s="164">
        <v>0</v>
      </c>
      <c r="S186" s="164">
        <v>0</v>
      </c>
      <c r="T186" s="164">
        <v>0</v>
      </c>
      <c r="U186" s="164">
        <v>0</v>
      </c>
      <c r="V186" s="164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  <c r="AB186" s="164">
        <v>0</v>
      </c>
      <c r="AC186" s="164">
        <v>0</v>
      </c>
      <c r="AD186" s="164">
        <v>0</v>
      </c>
      <c r="AE186" s="164">
        <v>0</v>
      </c>
      <c r="AF186" s="164">
        <v>0</v>
      </c>
      <c r="AG186" s="164">
        <v>0</v>
      </c>
      <c r="AH186" s="164">
        <v>0</v>
      </c>
      <c r="AI186" s="164">
        <v>0</v>
      </c>
      <c r="AJ186" s="164">
        <v>0</v>
      </c>
      <c r="AK186" s="164">
        <v>0</v>
      </c>
      <c r="AL186" s="164">
        <v>0</v>
      </c>
      <c r="AM186" s="164">
        <v>0</v>
      </c>
      <c r="AN186" s="164">
        <v>0</v>
      </c>
    </row>
    <row r="187" spans="1:40" x14ac:dyDescent="0.2">
      <c r="A187" s="30" t="s">
        <v>1432</v>
      </c>
      <c r="B187" s="164">
        <v>127692445.449836</v>
      </c>
      <c r="C187" s="164">
        <v>128543842.052459</v>
      </c>
      <c r="D187" s="164">
        <v>129395238.655082</v>
      </c>
      <c r="E187" s="164">
        <v>130246635.257705</v>
      </c>
      <c r="F187" s="164">
        <v>131098031.860328</v>
      </c>
      <c r="G187" s="164">
        <v>131949428.462951</v>
      </c>
      <c r="H187" s="164">
        <v>132800825.06557401</v>
      </c>
      <c r="I187" s="164">
        <v>133652221.66819701</v>
      </c>
      <c r="J187" s="164">
        <v>134503618.27081999</v>
      </c>
      <c r="K187" s="164">
        <v>135355014.87344301</v>
      </c>
      <c r="L187" s="164">
        <v>136206411.47606599</v>
      </c>
      <c r="M187" s="164">
        <v>137057808.07868901</v>
      </c>
      <c r="N187" s="164">
        <v>137057808.07868901</v>
      </c>
      <c r="O187" s="164">
        <v>137909204.68131199</v>
      </c>
      <c r="P187" s="164">
        <v>138760601.28393501</v>
      </c>
      <c r="Q187" s="164">
        <v>139611997.886558</v>
      </c>
      <c r="R187" s="164">
        <v>140463394.48918101</v>
      </c>
      <c r="S187" s="164">
        <v>141314791.091804</v>
      </c>
      <c r="T187" s="164">
        <v>142166187.69442701</v>
      </c>
      <c r="U187" s="164">
        <v>143017584.29705</v>
      </c>
      <c r="V187" s="164">
        <v>143868980.89967301</v>
      </c>
      <c r="W187" s="164">
        <v>144720377.502296</v>
      </c>
      <c r="X187" s="164">
        <v>145571774.10491899</v>
      </c>
      <c r="Y187" s="164">
        <v>146423170.70754099</v>
      </c>
      <c r="Z187" s="164">
        <v>147274567.310164</v>
      </c>
      <c r="AA187" s="164">
        <v>147274567.310164</v>
      </c>
      <c r="AB187" s="164">
        <v>148125963.91278699</v>
      </c>
      <c r="AC187" s="164">
        <v>148977360.51541001</v>
      </c>
      <c r="AD187" s="164">
        <v>149828757.11803299</v>
      </c>
      <c r="AE187" s="164">
        <v>150680153.72065601</v>
      </c>
      <c r="AF187" s="164">
        <v>151531550.32327899</v>
      </c>
      <c r="AG187" s="164">
        <v>152382946.92590201</v>
      </c>
      <c r="AH187" s="164">
        <v>153234343.52852499</v>
      </c>
      <c r="AI187" s="164">
        <v>154085740.13114801</v>
      </c>
      <c r="AJ187" s="164">
        <v>154937136.733771</v>
      </c>
      <c r="AK187" s="164">
        <v>155788533.33639401</v>
      </c>
      <c r="AL187" s="164">
        <v>156639929.939017</v>
      </c>
      <c r="AM187" s="164">
        <v>157491326.54164001</v>
      </c>
      <c r="AN187" s="164">
        <v>157491326.54164001</v>
      </c>
    </row>
    <row r="188" spans="1:40" x14ac:dyDescent="0.2">
      <c r="A188" s="27" t="s">
        <v>1433</v>
      </c>
    </row>
    <row r="189" spans="1:40" x14ac:dyDescent="0.2">
      <c r="A189" s="30" t="s">
        <v>1434</v>
      </c>
    </row>
    <row r="190" spans="1:40" x14ac:dyDescent="0.2">
      <c r="A190" s="27" t="s">
        <v>1435</v>
      </c>
      <c r="B190" s="164">
        <v>21226838.110004202</v>
      </c>
      <c r="C190" s="164">
        <v>21286442.747372799</v>
      </c>
      <c r="D190" s="164">
        <v>21346047.3847415</v>
      </c>
      <c r="E190" s="164">
        <v>21405652.022110101</v>
      </c>
      <c r="F190" s="164">
        <v>21465256.659478799</v>
      </c>
      <c r="G190" s="164">
        <v>21524861.296847399</v>
      </c>
      <c r="H190" s="164">
        <v>21584465.934216101</v>
      </c>
      <c r="I190" s="164">
        <v>21644070.571584702</v>
      </c>
      <c r="J190" s="164">
        <v>21703675.208953299</v>
      </c>
      <c r="K190" s="164">
        <v>21763279.846322</v>
      </c>
      <c r="L190" s="164">
        <v>21822884.483690601</v>
      </c>
      <c r="M190" s="164">
        <v>21882489.121059299</v>
      </c>
      <c r="N190" s="164">
        <v>21882489.121059299</v>
      </c>
      <c r="O190" s="164">
        <v>21942093.758427899</v>
      </c>
      <c r="P190" s="164">
        <v>22001698.395796601</v>
      </c>
      <c r="Q190" s="164">
        <v>22061303.033165202</v>
      </c>
      <c r="R190" s="164">
        <v>22120907.670533799</v>
      </c>
      <c r="S190" s="164">
        <v>22180512.3079025</v>
      </c>
      <c r="T190" s="164">
        <v>22240116.945271101</v>
      </c>
      <c r="U190" s="164">
        <v>22299721.582639799</v>
      </c>
      <c r="V190" s="164">
        <v>22359326.220008399</v>
      </c>
      <c r="W190" s="164">
        <v>22418930.857377101</v>
      </c>
      <c r="X190" s="164">
        <v>22478535.494745702</v>
      </c>
      <c r="Y190" s="164">
        <v>22538140.132114399</v>
      </c>
      <c r="Z190" s="164">
        <v>22597744.769483</v>
      </c>
      <c r="AA190" s="164">
        <v>22597744.769483</v>
      </c>
      <c r="AB190" s="164">
        <v>22657349.406851601</v>
      </c>
      <c r="AC190" s="164">
        <v>22716954.044220299</v>
      </c>
      <c r="AD190" s="164">
        <v>22776558.681588899</v>
      </c>
      <c r="AE190" s="164">
        <v>22836163.318957601</v>
      </c>
      <c r="AF190" s="164">
        <v>22895767.956326202</v>
      </c>
      <c r="AG190" s="164">
        <v>22955372.593694899</v>
      </c>
      <c r="AH190" s="164">
        <v>23014977.2310635</v>
      </c>
      <c r="AI190" s="164">
        <v>23074581.868432101</v>
      </c>
      <c r="AJ190" s="164">
        <v>23134186.505800799</v>
      </c>
      <c r="AK190" s="164">
        <v>23193791.143169399</v>
      </c>
      <c r="AL190" s="164">
        <v>23253395.780538101</v>
      </c>
      <c r="AM190" s="164">
        <v>23313000.417906702</v>
      </c>
      <c r="AN190" s="164">
        <v>23313000.417906702</v>
      </c>
    </row>
    <row r="191" spans="1:40" x14ac:dyDescent="0.2">
      <c r="A191" s="27" t="s">
        <v>1436</v>
      </c>
      <c r="B191" s="164">
        <v>-6.7645317612914396E-2</v>
      </c>
      <c r="C191" s="164">
        <v>-7.1205597487278297E-2</v>
      </c>
      <c r="D191" s="164">
        <v>-7.4765877361642197E-2</v>
      </c>
      <c r="E191" s="164">
        <v>-7.8326157236006194E-2</v>
      </c>
      <c r="F191" s="164">
        <v>-8.1886437110370094E-2</v>
      </c>
      <c r="G191" s="164">
        <v>-8.5446716984733995E-2</v>
      </c>
      <c r="H191" s="164">
        <v>-8.9006996859097895E-2</v>
      </c>
      <c r="I191" s="164">
        <v>-9.2567276733461795E-2</v>
      </c>
      <c r="J191" s="164">
        <v>-9.6127556607825695E-2</v>
      </c>
      <c r="K191" s="164">
        <v>-9.9687836482189596E-2</v>
      </c>
      <c r="L191" s="164">
        <v>-0.103248116356553</v>
      </c>
      <c r="M191" s="164">
        <v>-0.10680839623091699</v>
      </c>
      <c r="N191" s="164">
        <v>-0.10680839623091699</v>
      </c>
      <c r="O191" s="164">
        <v>-0.11036867610528101</v>
      </c>
      <c r="P191" s="164">
        <v>-0.113928955979645</v>
      </c>
      <c r="Q191" s="164">
        <v>-0.117489235854009</v>
      </c>
      <c r="R191" s="164">
        <v>-0.121049515728373</v>
      </c>
      <c r="S191" s="164">
        <v>-0.12460979560273699</v>
      </c>
      <c r="T191" s="164">
        <v>-0.12817007547710099</v>
      </c>
      <c r="U191" s="164">
        <v>-0.13173035535146399</v>
      </c>
      <c r="V191" s="164">
        <v>-0.13529063522582799</v>
      </c>
      <c r="W191" s="164">
        <v>-0.13885091510019201</v>
      </c>
      <c r="X191" s="164">
        <v>-0.14241119497455601</v>
      </c>
      <c r="Y191" s="164">
        <v>-0.14597147484892001</v>
      </c>
      <c r="Z191" s="164">
        <v>-0.149531754723284</v>
      </c>
      <c r="AA191" s="164">
        <v>-0.149531754723284</v>
      </c>
      <c r="AB191" s="164">
        <v>-0.153092034597648</v>
      </c>
      <c r="AC191" s="164">
        <v>-0.156652314472012</v>
      </c>
      <c r="AD191" s="164">
        <v>-0.160212594346376</v>
      </c>
      <c r="AE191" s="164">
        <v>-0.16377287422073999</v>
      </c>
      <c r="AF191" s="164">
        <v>-0.16733315409510399</v>
      </c>
      <c r="AG191" s="164">
        <v>-0.17089343396946799</v>
      </c>
      <c r="AH191" s="164">
        <v>-0.17445371384383099</v>
      </c>
      <c r="AI191" s="164">
        <v>-0.17801399371819501</v>
      </c>
      <c r="AJ191" s="164">
        <v>-0.18157427359255901</v>
      </c>
      <c r="AK191" s="164">
        <v>-0.18513455346692301</v>
      </c>
      <c r="AL191" s="164">
        <v>-0.188694833341287</v>
      </c>
      <c r="AM191" s="164">
        <v>-0.192255113215651</v>
      </c>
      <c r="AN191" s="164">
        <v>-0.192255113215651</v>
      </c>
    </row>
    <row r="192" spans="1:40" x14ac:dyDescent="0.2">
      <c r="A192" s="27" t="s">
        <v>1437</v>
      </c>
      <c r="B192" s="164">
        <v>-1072459.93666666</v>
      </c>
      <c r="C192" s="164">
        <v>-1072459.9333333301</v>
      </c>
      <c r="D192" s="164">
        <v>-1072459.93</v>
      </c>
      <c r="E192" s="164">
        <v>-1072459.92666666</v>
      </c>
      <c r="F192" s="164">
        <v>-1072459.9233333301</v>
      </c>
      <c r="G192" s="164">
        <v>-1072459.92</v>
      </c>
      <c r="H192" s="164">
        <v>-1072459.91666666</v>
      </c>
      <c r="I192" s="164">
        <v>-1072459.9133333301</v>
      </c>
      <c r="J192" s="164">
        <v>-1072459.9099999999</v>
      </c>
      <c r="K192" s="164">
        <v>-1072459.90666666</v>
      </c>
      <c r="L192" s="164">
        <v>-1072459.9033333301</v>
      </c>
      <c r="M192" s="164">
        <v>-1072459.8999999999</v>
      </c>
      <c r="N192" s="164">
        <v>-1072459.8999999999</v>
      </c>
      <c r="O192" s="164">
        <v>-1072459.89666666</v>
      </c>
      <c r="P192" s="164">
        <v>-1072459.8933333301</v>
      </c>
      <c r="Q192" s="164">
        <v>-1072459.8899999999</v>
      </c>
      <c r="R192" s="164">
        <v>-1072459.88666666</v>
      </c>
      <c r="S192" s="164">
        <v>-1072459.88333333</v>
      </c>
      <c r="T192" s="164">
        <v>-1072459.8799999999</v>
      </c>
      <c r="U192" s="164">
        <v>-1072459.87666666</v>
      </c>
      <c r="V192" s="164">
        <v>-1072459.87333333</v>
      </c>
      <c r="W192" s="164">
        <v>-1072459.8700000001</v>
      </c>
      <c r="X192" s="164">
        <v>-1072459.8666666599</v>
      </c>
      <c r="Y192" s="164">
        <v>-1072459.86333333</v>
      </c>
      <c r="Z192" s="164">
        <v>-1072459.8600000001</v>
      </c>
      <c r="AA192" s="164">
        <v>-1072459.8600000001</v>
      </c>
      <c r="AB192" s="164">
        <v>-1072459.8566666599</v>
      </c>
      <c r="AC192" s="164">
        <v>-1072459.85333333</v>
      </c>
      <c r="AD192" s="164">
        <v>-1072459.8500000001</v>
      </c>
      <c r="AE192" s="164">
        <v>-1072459.8466666599</v>
      </c>
      <c r="AF192" s="164">
        <v>-1072459.84333333</v>
      </c>
      <c r="AG192" s="164">
        <v>-1072459.8400000001</v>
      </c>
      <c r="AH192" s="164">
        <v>-1072459.8366666599</v>
      </c>
      <c r="AI192" s="164">
        <v>-1072459.83333333</v>
      </c>
      <c r="AJ192" s="164">
        <v>-1072459.83</v>
      </c>
      <c r="AK192" s="164">
        <v>-1072459.8266666599</v>
      </c>
      <c r="AL192" s="164">
        <v>-1072459.82333333</v>
      </c>
      <c r="AM192" s="164">
        <v>-1072459.82</v>
      </c>
      <c r="AN192" s="164">
        <v>-1072459.82</v>
      </c>
    </row>
    <row r="193" spans="1:40" x14ac:dyDescent="0.2">
      <c r="A193" s="27" t="s">
        <v>1438</v>
      </c>
      <c r="B193" s="164">
        <v>1559851.54773042</v>
      </c>
      <c r="C193" s="164">
        <v>1601321.10287413</v>
      </c>
      <c r="D193" s="164">
        <v>1642790.65801784</v>
      </c>
      <c r="E193" s="164">
        <v>1684260.21316154</v>
      </c>
      <c r="F193" s="164">
        <v>1725729.76830525</v>
      </c>
      <c r="G193" s="164">
        <v>1767199.32344896</v>
      </c>
      <c r="H193" s="164">
        <v>1808668.87859266</v>
      </c>
      <c r="I193" s="164">
        <v>1850138.4337363699</v>
      </c>
      <c r="J193" s="164">
        <v>1891607.9888800799</v>
      </c>
      <c r="K193" s="164">
        <v>1933077.5440237799</v>
      </c>
      <c r="L193" s="164">
        <v>1974547.0991674899</v>
      </c>
      <c r="M193" s="164">
        <v>2016016.6543111999</v>
      </c>
      <c r="N193" s="164">
        <v>2016016.6543111999</v>
      </c>
      <c r="O193" s="164">
        <v>2057486.2094548999</v>
      </c>
      <c r="P193" s="164">
        <v>2098955.7645986099</v>
      </c>
      <c r="Q193" s="164">
        <v>2140425.3197423201</v>
      </c>
      <c r="R193" s="164">
        <v>2181894.8748860201</v>
      </c>
      <c r="S193" s="164">
        <v>2223364.4300297298</v>
      </c>
      <c r="T193" s="164">
        <v>2264833.9851734401</v>
      </c>
      <c r="U193" s="164">
        <v>2306303.5403171401</v>
      </c>
      <c r="V193" s="164">
        <v>2347773.0954608498</v>
      </c>
      <c r="W193" s="164">
        <v>2389242.65060456</v>
      </c>
      <c r="X193" s="164">
        <v>2430712.20574826</v>
      </c>
      <c r="Y193" s="164">
        <v>2472181.7608919698</v>
      </c>
      <c r="Z193" s="164">
        <v>2513651.31603568</v>
      </c>
      <c r="AA193" s="164">
        <v>2513651.31603568</v>
      </c>
      <c r="AB193" s="164">
        <v>2555120.87117938</v>
      </c>
      <c r="AC193" s="164">
        <v>2596590.4263230902</v>
      </c>
      <c r="AD193" s="164">
        <v>2638059.9814668</v>
      </c>
      <c r="AE193" s="164">
        <v>2679529.5366105</v>
      </c>
      <c r="AF193" s="164">
        <v>2720999.0917542102</v>
      </c>
      <c r="AG193" s="164">
        <v>2762468.6468979199</v>
      </c>
      <c r="AH193" s="164">
        <v>2803938.2020416199</v>
      </c>
      <c r="AI193" s="164">
        <v>2845407.7571853301</v>
      </c>
      <c r="AJ193" s="164">
        <v>2886877.3123290399</v>
      </c>
      <c r="AK193" s="164">
        <v>2928346.8674727399</v>
      </c>
      <c r="AL193" s="164">
        <v>2969816.4226164501</v>
      </c>
      <c r="AM193" s="164">
        <v>3011285.9777601599</v>
      </c>
      <c r="AN193" s="164">
        <v>3011285.9777601599</v>
      </c>
    </row>
    <row r="194" spans="1:40" x14ac:dyDescent="0.2">
      <c r="A194" s="27" t="s">
        <v>1439</v>
      </c>
      <c r="B194" s="164">
        <v>0</v>
      </c>
      <c r="C194" s="164">
        <v>0</v>
      </c>
      <c r="D194" s="164">
        <v>0</v>
      </c>
      <c r="E194" s="164">
        <v>0</v>
      </c>
      <c r="F194" s="164">
        <v>0</v>
      </c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  <c r="O194" s="164">
        <v>0</v>
      </c>
      <c r="P194" s="164">
        <v>0</v>
      </c>
      <c r="Q194" s="164">
        <v>0</v>
      </c>
      <c r="R194" s="164">
        <v>0</v>
      </c>
      <c r="S194" s="164">
        <v>0</v>
      </c>
      <c r="T194" s="164">
        <v>0</v>
      </c>
      <c r="U194" s="164">
        <v>0</v>
      </c>
      <c r="V194" s="164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  <c r="AC194" s="164">
        <v>0</v>
      </c>
      <c r="AD194" s="164">
        <v>0</v>
      </c>
      <c r="AE194" s="164">
        <v>0</v>
      </c>
      <c r="AF194" s="164">
        <v>0</v>
      </c>
      <c r="AG194" s="164">
        <v>0</v>
      </c>
      <c r="AH194" s="164">
        <v>0</v>
      </c>
      <c r="AI194" s="164">
        <v>0</v>
      </c>
      <c r="AJ194" s="164">
        <v>0</v>
      </c>
      <c r="AK194" s="164">
        <v>0</v>
      </c>
      <c r="AL194" s="164">
        <v>0</v>
      </c>
      <c r="AM194" s="164">
        <v>0</v>
      </c>
      <c r="AN194" s="164">
        <v>0</v>
      </c>
    </row>
    <row r="195" spans="1:40" x14ac:dyDescent="0.2">
      <c r="A195" s="30" t="s">
        <v>1440</v>
      </c>
      <c r="B195" s="164">
        <v>21714229.653422602</v>
      </c>
      <c r="C195" s="164">
        <v>21815303.845708001</v>
      </c>
      <c r="D195" s="164">
        <v>21916378.037993401</v>
      </c>
      <c r="E195" s="164">
        <v>22017452.230278801</v>
      </c>
      <c r="F195" s="164">
        <v>22118526.422564302</v>
      </c>
      <c r="G195" s="164">
        <v>22219600.614849601</v>
      </c>
      <c r="H195" s="164">
        <v>22320674.807135101</v>
      </c>
      <c r="I195" s="164">
        <v>22421748.999420501</v>
      </c>
      <c r="J195" s="164">
        <v>22522823.191705901</v>
      </c>
      <c r="K195" s="164">
        <v>22623897.383991301</v>
      </c>
      <c r="L195" s="164">
        <v>22724971.576276701</v>
      </c>
      <c r="M195" s="164">
        <v>22826045.768562101</v>
      </c>
      <c r="N195" s="164">
        <v>22826045.768562101</v>
      </c>
      <c r="O195" s="164">
        <v>22927119.960847501</v>
      </c>
      <c r="P195" s="164">
        <v>23028194.153132901</v>
      </c>
      <c r="Q195" s="164">
        <v>23129268.3454183</v>
      </c>
      <c r="R195" s="164">
        <v>23230342.5377037</v>
      </c>
      <c r="S195" s="164">
        <v>23331416.7299891</v>
      </c>
      <c r="T195" s="164">
        <v>23432490.9222745</v>
      </c>
      <c r="U195" s="164">
        <v>23533565.1145599</v>
      </c>
      <c r="V195" s="164">
        <v>23634639.3068453</v>
      </c>
      <c r="W195" s="164">
        <v>23735713.4991307</v>
      </c>
      <c r="X195" s="164">
        <v>23836787.6914161</v>
      </c>
      <c r="Y195" s="164">
        <v>23937861.8837015</v>
      </c>
      <c r="Z195" s="164">
        <v>24038936.075986899</v>
      </c>
      <c r="AA195" s="164">
        <v>24038936.075986899</v>
      </c>
      <c r="AB195" s="164">
        <v>24140010.268272299</v>
      </c>
      <c r="AC195" s="164">
        <v>24241084.460557699</v>
      </c>
      <c r="AD195" s="164">
        <v>24342158.652843099</v>
      </c>
      <c r="AE195" s="164">
        <v>24443232.845128499</v>
      </c>
      <c r="AF195" s="164">
        <v>24544307.037413899</v>
      </c>
      <c r="AG195" s="164">
        <v>24645381.229699399</v>
      </c>
      <c r="AH195" s="164">
        <v>24746455.421984799</v>
      </c>
      <c r="AI195" s="164">
        <v>24847529.614270199</v>
      </c>
      <c r="AJ195" s="164">
        <v>24948603.806555599</v>
      </c>
      <c r="AK195" s="164">
        <v>25049677.998840999</v>
      </c>
      <c r="AL195" s="164">
        <v>25150752.191126399</v>
      </c>
      <c r="AM195" s="164">
        <v>25251826.383411799</v>
      </c>
      <c r="AN195" s="164">
        <v>25251826.383411799</v>
      </c>
    </row>
    <row r="196" spans="1:40" x14ac:dyDescent="0.2">
      <c r="A196" s="27" t="s">
        <v>1441</v>
      </c>
    </row>
    <row r="197" spans="1:40" x14ac:dyDescent="0.2">
      <c r="A197" s="30" t="s">
        <v>1442</v>
      </c>
    </row>
    <row r="198" spans="1:40" x14ac:dyDescent="0.2">
      <c r="A198" s="27" t="s">
        <v>1443</v>
      </c>
      <c r="B198" s="164">
        <v>508336.36988536501</v>
      </c>
      <c r="C198" s="164">
        <v>514762.49461617402</v>
      </c>
      <c r="D198" s="164">
        <v>521188.61934698297</v>
      </c>
      <c r="E198" s="164">
        <v>527614.74407779204</v>
      </c>
      <c r="F198" s="164">
        <v>534040.8688086</v>
      </c>
      <c r="G198" s="164">
        <v>540466.99353940901</v>
      </c>
      <c r="H198" s="164">
        <v>546893.11827021802</v>
      </c>
      <c r="I198" s="164">
        <v>553319.24300102703</v>
      </c>
      <c r="J198" s="164">
        <v>559745.36773183499</v>
      </c>
      <c r="K198" s="164">
        <v>566171.492462644</v>
      </c>
      <c r="L198" s="164">
        <v>572597.61719345301</v>
      </c>
      <c r="M198" s="164">
        <v>579023.74192426098</v>
      </c>
      <c r="N198" s="164">
        <v>579023.74192426098</v>
      </c>
      <c r="O198" s="164">
        <v>585449.86665506999</v>
      </c>
      <c r="P198" s="164">
        <v>591875.991385879</v>
      </c>
      <c r="Q198" s="164">
        <v>598302.116116688</v>
      </c>
      <c r="R198" s="164">
        <v>604728.24084749597</v>
      </c>
      <c r="S198" s="164">
        <v>611154.36557830498</v>
      </c>
      <c r="T198" s="164">
        <v>617580.49030911399</v>
      </c>
      <c r="U198" s="164">
        <v>624006.615039923</v>
      </c>
      <c r="V198" s="164">
        <v>630432.73977073096</v>
      </c>
      <c r="W198" s="164">
        <v>636858.86450153997</v>
      </c>
      <c r="X198" s="164">
        <v>643284.98923234898</v>
      </c>
      <c r="Y198" s="164">
        <v>649711.11396315705</v>
      </c>
      <c r="Z198" s="164">
        <v>656137.23869396595</v>
      </c>
      <c r="AA198" s="164">
        <v>656137.23869396595</v>
      </c>
      <c r="AB198" s="164">
        <v>662563.36342477496</v>
      </c>
      <c r="AC198" s="164">
        <v>668989.48815558397</v>
      </c>
      <c r="AD198" s="164">
        <v>675415.61288639298</v>
      </c>
      <c r="AE198" s="164">
        <v>681841.73761720106</v>
      </c>
      <c r="AF198" s="164">
        <v>688267.86234800995</v>
      </c>
      <c r="AG198" s="164">
        <v>694693.98707881896</v>
      </c>
      <c r="AH198" s="164">
        <v>701120.11180962704</v>
      </c>
      <c r="AI198" s="164">
        <v>707546.23654043605</v>
      </c>
      <c r="AJ198" s="164">
        <v>713972.36127124506</v>
      </c>
      <c r="AK198" s="164">
        <v>720398.48600205395</v>
      </c>
      <c r="AL198" s="164">
        <v>726824.61073286203</v>
      </c>
      <c r="AM198" s="164">
        <v>733250.73546367104</v>
      </c>
      <c r="AN198" s="164">
        <v>733250.73546367104</v>
      </c>
    </row>
    <row r="199" spans="1:40" x14ac:dyDescent="0.2">
      <c r="A199" s="27" t="s">
        <v>1444</v>
      </c>
      <c r="B199" s="164">
        <v>773672.34129960497</v>
      </c>
      <c r="C199" s="164">
        <v>784954.04347326898</v>
      </c>
      <c r="D199" s="164">
        <v>796235.74564693205</v>
      </c>
      <c r="E199" s="164">
        <v>807517.44782059605</v>
      </c>
      <c r="F199" s="164">
        <v>818799.149994259</v>
      </c>
      <c r="G199" s="164">
        <v>830080.852167923</v>
      </c>
      <c r="H199" s="164">
        <v>841362.55434158596</v>
      </c>
      <c r="I199" s="164">
        <v>852644.25651524996</v>
      </c>
      <c r="J199" s="164">
        <v>863925.95868891303</v>
      </c>
      <c r="K199" s="164">
        <v>875207.66086257598</v>
      </c>
      <c r="L199" s="164">
        <v>886489.36303623999</v>
      </c>
      <c r="M199" s="164">
        <v>897771.06520990306</v>
      </c>
      <c r="N199" s="164">
        <v>897771.06520990306</v>
      </c>
      <c r="O199" s="164">
        <v>909052.76738356706</v>
      </c>
      <c r="P199" s="164">
        <v>920334.46955723001</v>
      </c>
      <c r="Q199" s="164">
        <v>931616.17173089401</v>
      </c>
      <c r="R199" s="164">
        <v>942897.87390455697</v>
      </c>
      <c r="S199" s="164">
        <v>954179.57607822097</v>
      </c>
      <c r="T199" s="164">
        <v>965461.27825188404</v>
      </c>
      <c r="U199" s="164">
        <v>976742.98042554804</v>
      </c>
      <c r="V199" s="164">
        <v>988024.682599211</v>
      </c>
      <c r="W199" s="164">
        <v>999306.384772875</v>
      </c>
      <c r="X199" s="164">
        <v>1010588.08694653</v>
      </c>
      <c r="Y199" s="164">
        <v>1021869.7891202</v>
      </c>
      <c r="Z199" s="164">
        <v>1033151.49129386</v>
      </c>
      <c r="AA199" s="164">
        <v>1033151.49129386</v>
      </c>
      <c r="AB199" s="164">
        <v>1044433.1934675199</v>
      </c>
      <c r="AC199" s="164">
        <v>1055714.89564119</v>
      </c>
      <c r="AD199" s="164">
        <v>1066996.59781485</v>
      </c>
      <c r="AE199" s="164">
        <v>1078278.2999885101</v>
      </c>
      <c r="AF199" s="164">
        <v>1089560.0021621799</v>
      </c>
      <c r="AG199" s="164">
        <v>1100841.70433584</v>
      </c>
      <c r="AH199" s="164">
        <v>1112123.40650951</v>
      </c>
      <c r="AI199" s="164">
        <v>1123405.1086831701</v>
      </c>
      <c r="AJ199" s="164">
        <v>1134686.8108568301</v>
      </c>
      <c r="AK199" s="164">
        <v>1145968.5130304999</v>
      </c>
      <c r="AL199" s="164">
        <v>1157250.21520416</v>
      </c>
      <c r="AM199" s="164">
        <v>1168531.91737782</v>
      </c>
      <c r="AN199" s="164">
        <v>1168531.91737782</v>
      </c>
    </row>
    <row r="200" spans="1:40" x14ac:dyDescent="0.2">
      <c r="A200" s="27" t="s">
        <v>1445</v>
      </c>
      <c r="B200" s="164">
        <v>1623210.85139517</v>
      </c>
      <c r="C200" s="164">
        <v>1633002.4751528101</v>
      </c>
      <c r="D200" s="164">
        <v>1642794.09891046</v>
      </c>
      <c r="E200" s="164">
        <v>1652585.7226680999</v>
      </c>
      <c r="F200" s="164">
        <v>1662377.34642574</v>
      </c>
      <c r="G200" s="164">
        <v>1672168.9701833799</v>
      </c>
      <c r="H200" s="164">
        <v>1681960.5939410201</v>
      </c>
      <c r="I200" s="164">
        <v>1691752.21769866</v>
      </c>
      <c r="J200" s="164">
        <v>1701543.8414563001</v>
      </c>
      <c r="K200" s="164">
        <v>1711335.46521394</v>
      </c>
      <c r="L200" s="164">
        <v>1721127.0889715799</v>
      </c>
      <c r="M200" s="164">
        <v>1730918.7127292301</v>
      </c>
      <c r="N200" s="164">
        <v>1730918.7127292301</v>
      </c>
      <c r="O200" s="164">
        <v>1740710.33648687</v>
      </c>
      <c r="P200" s="164">
        <v>1750501.9602445101</v>
      </c>
      <c r="Q200" s="164">
        <v>1760293.58400215</v>
      </c>
      <c r="R200" s="164">
        <v>1770085.2077597899</v>
      </c>
      <c r="S200" s="164">
        <v>1779876.83151743</v>
      </c>
      <c r="T200" s="164">
        <v>1789668.4552750699</v>
      </c>
      <c r="U200" s="164">
        <v>1799460.0790327101</v>
      </c>
      <c r="V200" s="164">
        <v>1809251.70279035</v>
      </c>
      <c r="W200" s="164">
        <v>1819043.3265479901</v>
      </c>
      <c r="X200" s="164">
        <v>1828834.95030563</v>
      </c>
      <c r="Y200" s="164">
        <v>1838626.5740632799</v>
      </c>
      <c r="Z200" s="164">
        <v>1848418.19782092</v>
      </c>
      <c r="AA200" s="164">
        <v>1848418.19782092</v>
      </c>
      <c r="AB200" s="164">
        <v>1858209.8215785599</v>
      </c>
      <c r="AC200" s="164">
        <v>1868001.4453362001</v>
      </c>
      <c r="AD200" s="164">
        <v>1877793.06909384</v>
      </c>
      <c r="AE200" s="164">
        <v>1887584.6928514801</v>
      </c>
      <c r="AF200" s="164">
        <v>1897376.31660912</v>
      </c>
      <c r="AG200" s="164">
        <v>1907167.9403667599</v>
      </c>
      <c r="AH200" s="164">
        <v>1916959.5641244</v>
      </c>
      <c r="AI200" s="164">
        <v>1926751.1878820499</v>
      </c>
      <c r="AJ200" s="164">
        <v>1936542.8116396901</v>
      </c>
      <c r="AK200" s="164">
        <v>1946334.43539733</v>
      </c>
      <c r="AL200" s="164">
        <v>1956126.0591549701</v>
      </c>
      <c r="AM200" s="164">
        <v>1965917.68291261</v>
      </c>
      <c r="AN200" s="164">
        <v>1965917.68291261</v>
      </c>
    </row>
    <row r="201" spans="1:40" x14ac:dyDescent="0.2">
      <c r="A201" s="27" t="s">
        <v>1446</v>
      </c>
      <c r="B201" s="164">
        <v>11496150.573888199</v>
      </c>
      <c r="C201" s="164">
        <v>11552047.972513899</v>
      </c>
      <c r="D201" s="164">
        <v>11607945.371139601</v>
      </c>
      <c r="E201" s="164">
        <v>11663842.769765301</v>
      </c>
      <c r="F201" s="164">
        <v>11719740.168391</v>
      </c>
      <c r="G201" s="164">
        <v>11775637.5670167</v>
      </c>
      <c r="H201" s="164">
        <v>11831534.9656424</v>
      </c>
      <c r="I201" s="164">
        <v>11887432.3642681</v>
      </c>
      <c r="J201" s="164">
        <v>11943329.7628938</v>
      </c>
      <c r="K201" s="164">
        <v>11999227.161519499</v>
      </c>
      <c r="L201" s="164">
        <v>12055124.560145199</v>
      </c>
      <c r="M201" s="164">
        <v>12111021.958770899</v>
      </c>
      <c r="N201" s="164">
        <v>12111021.958770899</v>
      </c>
      <c r="O201" s="164">
        <v>12166919.357396601</v>
      </c>
      <c r="P201" s="164">
        <v>12222816.756022301</v>
      </c>
      <c r="Q201" s="164">
        <v>12278714.154648</v>
      </c>
      <c r="R201" s="164">
        <v>12334611.5532737</v>
      </c>
      <c r="S201" s="164">
        <v>12390508.9518994</v>
      </c>
      <c r="T201" s="164">
        <v>12446406.3505251</v>
      </c>
      <c r="U201" s="164">
        <v>12502303.7491508</v>
      </c>
      <c r="V201" s="164">
        <v>12558201.147776499</v>
      </c>
      <c r="W201" s="164">
        <v>12614098.546402199</v>
      </c>
      <c r="X201" s="164">
        <v>12669995.945027901</v>
      </c>
      <c r="Y201" s="164">
        <v>12725893.343653601</v>
      </c>
      <c r="Z201" s="164">
        <v>12781790.7422793</v>
      </c>
      <c r="AA201" s="164">
        <v>12781790.7422793</v>
      </c>
      <c r="AB201" s="164">
        <v>12837688.140905</v>
      </c>
      <c r="AC201" s="164">
        <v>12893585.5395307</v>
      </c>
      <c r="AD201" s="164">
        <v>12949482.938156299</v>
      </c>
      <c r="AE201" s="164">
        <v>13005380.336781999</v>
      </c>
      <c r="AF201" s="164">
        <v>13061277.735407701</v>
      </c>
      <c r="AG201" s="164">
        <v>13117175.134033401</v>
      </c>
      <c r="AH201" s="164">
        <v>13173072.5326591</v>
      </c>
      <c r="AI201" s="164">
        <v>13228969.9312848</v>
      </c>
      <c r="AJ201" s="164">
        <v>13284867.3299105</v>
      </c>
      <c r="AK201" s="164">
        <v>13340764.7285362</v>
      </c>
      <c r="AL201" s="164">
        <v>13396662.1271619</v>
      </c>
      <c r="AM201" s="164">
        <v>13452559.525787599</v>
      </c>
      <c r="AN201" s="164">
        <v>13452559.525787599</v>
      </c>
    </row>
    <row r="202" spans="1:40" x14ac:dyDescent="0.2">
      <c r="A202" s="27" t="s">
        <v>1447</v>
      </c>
      <c r="B202" s="164">
        <v>-601244.89959072205</v>
      </c>
      <c r="C202" s="164">
        <v>-569927.26272707595</v>
      </c>
      <c r="D202" s="164">
        <v>-538609.62586342997</v>
      </c>
      <c r="E202" s="164">
        <v>-507291.98899978399</v>
      </c>
      <c r="F202" s="164">
        <v>-475974.35213613801</v>
      </c>
      <c r="G202" s="164">
        <v>-444656.71527249197</v>
      </c>
      <c r="H202" s="164">
        <v>-413339.07840884599</v>
      </c>
      <c r="I202" s="164">
        <v>-382021.44154519902</v>
      </c>
      <c r="J202" s="164">
        <v>-350703.80468155298</v>
      </c>
      <c r="K202" s="164">
        <v>-319386.167817907</v>
      </c>
      <c r="L202" s="164">
        <v>-288068.53095426102</v>
      </c>
      <c r="M202" s="164">
        <v>-256750.89409061501</v>
      </c>
      <c r="N202" s="164">
        <v>-256750.89409061501</v>
      </c>
      <c r="O202" s="164">
        <v>-225433.25722696801</v>
      </c>
      <c r="P202" s="164">
        <v>-194115.620363322</v>
      </c>
      <c r="Q202" s="164">
        <v>-162797.98349967599</v>
      </c>
      <c r="R202" s="164">
        <v>-131480.34663603001</v>
      </c>
      <c r="S202" s="164">
        <v>-100162.709772384</v>
      </c>
      <c r="T202" s="164">
        <v>-68845.072908738104</v>
      </c>
      <c r="U202" s="164">
        <v>-37527.436045091898</v>
      </c>
      <c r="V202" s="164">
        <v>-6209.7991814457901</v>
      </c>
      <c r="W202" s="164">
        <v>25107.837682200301</v>
      </c>
      <c r="X202" s="164">
        <v>56425.474545846497</v>
      </c>
      <c r="Y202" s="164">
        <v>87743.111409492703</v>
      </c>
      <c r="Z202" s="164">
        <v>119060.748273138</v>
      </c>
      <c r="AA202" s="164">
        <v>119060.748273138</v>
      </c>
      <c r="AB202" s="164">
        <v>150378.38513678499</v>
      </c>
      <c r="AC202" s="164">
        <v>181696.022000431</v>
      </c>
      <c r="AD202" s="164">
        <v>213013.65886407701</v>
      </c>
      <c r="AE202" s="164">
        <v>244331.29572772299</v>
      </c>
      <c r="AF202" s="164">
        <v>275648.93259136903</v>
      </c>
      <c r="AG202" s="164">
        <v>306966.56945501501</v>
      </c>
      <c r="AH202" s="164">
        <v>338284.20631866099</v>
      </c>
      <c r="AI202" s="164">
        <v>369601.84318230802</v>
      </c>
      <c r="AJ202" s="164">
        <v>400919.480045954</v>
      </c>
      <c r="AK202" s="164">
        <v>432237.11690959998</v>
      </c>
      <c r="AL202" s="164">
        <v>463554.75377324602</v>
      </c>
      <c r="AM202" s="164">
        <v>494872.390636892</v>
      </c>
      <c r="AN202" s="164">
        <v>494872.390636892</v>
      </c>
    </row>
    <row r="203" spans="1:40" x14ac:dyDescent="0.2">
      <c r="A203" s="27" t="s">
        <v>1448</v>
      </c>
      <c r="B203" s="164">
        <v>7082546.6334917601</v>
      </c>
      <c r="C203" s="164">
        <v>7125084.8773597497</v>
      </c>
      <c r="D203" s="164">
        <v>7167623.1212277403</v>
      </c>
      <c r="E203" s="164">
        <v>7210161.3650957299</v>
      </c>
      <c r="F203" s="164">
        <v>7252699.6089637103</v>
      </c>
      <c r="G203" s="164">
        <v>7295237.8528316999</v>
      </c>
      <c r="H203" s="164">
        <v>7337776.0966996904</v>
      </c>
      <c r="I203" s="164">
        <v>7380314.3405676801</v>
      </c>
      <c r="J203" s="164">
        <v>7422852.5844356604</v>
      </c>
      <c r="K203" s="164">
        <v>7465390.82830365</v>
      </c>
      <c r="L203" s="164">
        <v>7507929.0721716397</v>
      </c>
      <c r="M203" s="164">
        <v>7550467.3160396302</v>
      </c>
      <c r="N203" s="164">
        <v>7550467.3160396302</v>
      </c>
      <c r="O203" s="164">
        <v>7593005.5599076198</v>
      </c>
      <c r="P203" s="164">
        <v>7635543.8037756002</v>
      </c>
      <c r="Q203" s="164">
        <v>7678082.0476435898</v>
      </c>
      <c r="R203" s="164">
        <v>7720620.2915115803</v>
      </c>
      <c r="S203" s="164">
        <v>7763158.53537957</v>
      </c>
      <c r="T203" s="164">
        <v>7805696.7792475503</v>
      </c>
      <c r="U203" s="164">
        <v>7848235.0231155399</v>
      </c>
      <c r="V203" s="164">
        <v>7890773.2669835296</v>
      </c>
      <c r="W203" s="164">
        <v>7933311.5108515201</v>
      </c>
      <c r="X203" s="164">
        <v>7975849.7547195004</v>
      </c>
      <c r="Y203" s="164">
        <v>8018387.9985874901</v>
      </c>
      <c r="Z203" s="164">
        <v>8060926.2424554797</v>
      </c>
      <c r="AA203" s="164">
        <v>8060926.2424554797</v>
      </c>
      <c r="AB203" s="164">
        <v>8103464.4863234702</v>
      </c>
      <c r="AC203" s="164">
        <v>8146002.7301914496</v>
      </c>
      <c r="AD203" s="164">
        <v>8188540.9740594402</v>
      </c>
      <c r="AE203" s="164">
        <v>8231079.2179274298</v>
      </c>
      <c r="AF203" s="164">
        <v>8273617.4617954204</v>
      </c>
      <c r="AG203" s="164">
        <v>8316155.70566341</v>
      </c>
      <c r="AH203" s="164">
        <v>8358693.9495313903</v>
      </c>
      <c r="AI203" s="164">
        <v>8401232.1933993809</v>
      </c>
      <c r="AJ203" s="164">
        <v>8443770.4372673705</v>
      </c>
      <c r="AK203" s="164">
        <v>8486308.6811353602</v>
      </c>
      <c r="AL203" s="164">
        <v>8528846.9250033405</v>
      </c>
      <c r="AM203" s="164">
        <v>8571385.1688713301</v>
      </c>
      <c r="AN203" s="164">
        <v>8571385.1688713301</v>
      </c>
    </row>
    <row r="204" spans="1:40" x14ac:dyDescent="0.2">
      <c r="A204" s="27" t="s">
        <v>1449</v>
      </c>
      <c r="B204" s="164">
        <v>-4.89874565699513E-2</v>
      </c>
      <c r="C204" s="164">
        <v>-5.15657437578435E-2</v>
      </c>
      <c r="D204" s="164">
        <v>-5.4144030945735597E-2</v>
      </c>
      <c r="E204" s="164">
        <v>-5.6722318133627797E-2</v>
      </c>
      <c r="F204" s="164">
        <v>-5.9300605321519997E-2</v>
      </c>
      <c r="G204" s="164">
        <v>-6.1878892509412101E-2</v>
      </c>
      <c r="H204" s="164">
        <v>-6.4457179697304301E-2</v>
      </c>
      <c r="I204" s="164">
        <v>-6.7035466885196501E-2</v>
      </c>
      <c r="J204" s="164">
        <v>-6.9613754073088702E-2</v>
      </c>
      <c r="K204" s="164">
        <v>-7.2192041260980805E-2</v>
      </c>
      <c r="L204" s="164">
        <v>-7.4770328448873005E-2</v>
      </c>
      <c r="M204" s="164">
        <v>-7.7348615636765206E-2</v>
      </c>
      <c r="N204" s="164">
        <v>-7.7348615636765206E-2</v>
      </c>
      <c r="O204" s="164">
        <v>-7.9926902824657406E-2</v>
      </c>
      <c r="P204" s="164">
        <v>-8.2505190012549495E-2</v>
      </c>
      <c r="Q204" s="164">
        <v>-8.5083477200441696E-2</v>
      </c>
      <c r="R204" s="164">
        <v>-8.7661764388333896E-2</v>
      </c>
      <c r="S204" s="164">
        <v>-9.0240051576226096E-2</v>
      </c>
      <c r="T204" s="164">
        <v>-9.28183387641182E-2</v>
      </c>
      <c r="U204" s="164">
        <v>-9.53966259520104E-2</v>
      </c>
      <c r="V204" s="164">
        <v>-9.79749131399026E-2</v>
      </c>
      <c r="W204" s="164">
        <v>-0.100553200327794</v>
      </c>
      <c r="X204" s="164">
        <v>-0.103131487515686</v>
      </c>
      <c r="Y204" s="164">
        <v>-0.10570977470357899</v>
      </c>
      <c r="Z204" s="164">
        <v>-0.108288061891471</v>
      </c>
      <c r="AA204" s="164">
        <v>-0.108288061891471</v>
      </c>
      <c r="AB204" s="164">
        <v>-0.11086634907936301</v>
      </c>
      <c r="AC204" s="164">
        <v>-0.113444636267255</v>
      </c>
      <c r="AD204" s="164">
        <v>-0.116022923455147</v>
      </c>
      <c r="AE204" s="164">
        <v>-0.11860121064303999</v>
      </c>
      <c r="AF204" s="164">
        <v>-0.121179497830932</v>
      </c>
      <c r="AG204" s="164">
        <v>-0.12375778501882399</v>
      </c>
      <c r="AH204" s="164">
        <v>-0.126336072206716</v>
      </c>
      <c r="AI204" s="164">
        <v>-0.12891435939460799</v>
      </c>
      <c r="AJ204" s="164">
        <v>-0.13149264658250001</v>
      </c>
      <c r="AK204" s="164">
        <v>-0.134070933770393</v>
      </c>
      <c r="AL204" s="164">
        <v>-0.13664922095828499</v>
      </c>
      <c r="AM204" s="164">
        <v>-0.13922750814617699</v>
      </c>
      <c r="AN204" s="164">
        <v>-0.13922750814617699</v>
      </c>
    </row>
    <row r="205" spans="1:40" x14ac:dyDescent="0.2">
      <c r="A205" s="27" t="s">
        <v>1450</v>
      </c>
      <c r="B205" s="164">
        <v>781938.70067847602</v>
      </c>
      <c r="C205" s="164">
        <v>795492.84281944798</v>
      </c>
      <c r="D205" s="164">
        <v>809046.98496042006</v>
      </c>
      <c r="E205" s="164">
        <v>822601.12710139295</v>
      </c>
      <c r="F205" s="164">
        <v>836155.26924236503</v>
      </c>
      <c r="G205" s="164">
        <v>849709.41138333804</v>
      </c>
      <c r="H205" s="164">
        <v>863263.55352431</v>
      </c>
      <c r="I205" s="164">
        <v>876817.69566528301</v>
      </c>
      <c r="J205" s="164">
        <v>890371.83780625497</v>
      </c>
      <c r="K205" s="164">
        <v>903925.97994722798</v>
      </c>
      <c r="L205" s="164">
        <v>917480.12208819995</v>
      </c>
      <c r="M205" s="164">
        <v>931034.26422917296</v>
      </c>
      <c r="N205" s="164">
        <v>931034.26422917296</v>
      </c>
      <c r="O205" s="164">
        <v>944588.40637014504</v>
      </c>
      <c r="P205" s="164">
        <v>958142.548511117</v>
      </c>
      <c r="Q205" s="164">
        <v>971696.69065209001</v>
      </c>
      <c r="R205" s="164">
        <v>985250.83279306197</v>
      </c>
      <c r="S205" s="164">
        <v>998804.97493403498</v>
      </c>
      <c r="T205" s="164">
        <v>1012359.117075</v>
      </c>
      <c r="U205" s="164">
        <v>1025913.2592159701</v>
      </c>
      <c r="V205" s="164">
        <v>1039467.4013569501</v>
      </c>
      <c r="W205" s="164">
        <v>1053021.54349792</v>
      </c>
      <c r="X205" s="164">
        <v>1066575.6856388899</v>
      </c>
      <c r="Y205" s="164">
        <v>1080129.82777986</v>
      </c>
      <c r="Z205" s="164">
        <v>1093683.9699208401</v>
      </c>
      <c r="AA205" s="164">
        <v>1093683.9699208401</v>
      </c>
      <c r="AB205" s="164">
        <v>1107238.11206181</v>
      </c>
      <c r="AC205" s="164">
        <v>1120792.2542027801</v>
      </c>
      <c r="AD205" s="164">
        <v>1134346.3963437499</v>
      </c>
      <c r="AE205" s="164">
        <v>1147900.5384847301</v>
      </c>
      <c r="AF205" s="164">
        <v>1161454.6806256999</v>
      </c>
      <c r="AG205" s="164">
        <v>1175008.82276667</v>
      </c>
      <c r="AH205" s="164">
        <v>1188562.9649076399</v>
      </c>
      <c r="AI205" s="164">
        <v>1202117.10704862</v>
      </c>
      <c r="AJ205" s="164">
        <v>1215671.2491895901</v>
      </c>
      <c r="AK205" s="164">
        <v>1229225.39133056</v>
      </c>
      <c r="AL205" s="164">
        <v>1242779.5334715301</v>
      </c>
      <c r="AM205" s="164">
        <v>1256333.6756124999</v>
      </c>
      <c r="AN205" s="164">
        <v>1256333.6756124999</v>
      </c>
    </row>
    <row r="206" spans="1:40" x14ac:dyDescent="0.2">
      <c r="A206" s="27" t="s">
        <v>1451</v>
      </c>
      <c r="B206" s="164">
        <v>2010.0621217785099</v>
      </c>
      <c r="C206" s="164">
        <v>2010.0653913458</v>
      </c>
      <c r="D206" s="164">
        <v>2010.0686609130901</v>
      </c>
      <c r="E206" s="164">
        <v>2010.0719304803799</v>
      </c>
      <c r="F206" s="164">
        <v>2010.07520004767</v>
      </c>
      <c r="G206" s="164">
        <v>2010.0784696149601</v>
      </c>
      <c r="H206" s="164">
        <v>2010.08173918225</v>
      </c>
      <c r="I206" s="164">
        <v>2010.0850087495401</v>
      </c>
      <c r="J206" s="164">
        <v>2010.0882783168299</v>
      </c>
      <c r="K206" s="164">
        <v>2010.09154788412</v>
      </c>
      <c r="L206" s="164">
        <v>2010.0948174514101</v>
      </c>
      <c r="M206" s="164">
        <v>2010.0980870187</v>
      </c>
      <c r="N206" s="164">
        <v>2010.0980870187</v>
      </c>
      <c r="O206" s="164">
        <v>2010.1013565859901</v>
      </c>
      <c r="P206" s="164">
        <v>2010.1046261532799</v>
      </c>
      <c r="Q206" s="164">
        <v>2010.10789572057</v>
      </c>
      <c r="R206" s="164">
        <v>2010.1111652878601</v>
      </c>
      <c r="S206" s="164">
        <v>2010.11443485515</v>
      </c>
      <c r="T206" s="164">
        <v>2010.1177044224401</v>
      </c>
      <c r="U206" s="164">
        <v>2010.1209739897299</v>
      </c>
      <c r="V206" s="164">
        <v>2010.12424355702</v>
      </c>
      <c r="W206" s="164">
        <v>2010.1275131243101</v>
      </c>
      <c r="X206" s="164">
        <v>2010.1307826916</v>
      </c>
      <c r="Y206" s="164">
        <v>2010.1340522588901</v>
      </c>
      <c r="Z206" s="164">
        <v>2010.1373218261799</v>
      </c>
      <c r="AA206" s="164">
        <v>2010.1373218261799</v>
      </c>
      <c r="AB206" s="164">
        <v>2010.14059139347</v>
      </c>
      <c r="AC206" s="164">
        <v>2010.1438609607601</v>
      </c>
      <c r="AD206" s="164">
        <v>2010.14713052805</v>
      </c>
      <c r="AE206" s="164">
        <v>2010.15040009534</v>
      </c>
      <c r="AF206" s="164">
        <v>2010.1536696626299</v>
      </c>
      <c r="AG206" s="164">
        <v>2010.15693922992</v>
      </c>
      <c r="AH206" s="164">
        <v>2010.1602087972101</v>
      </c>
      <c r="AI206" s="164">
        <v>2010.1634783645</v>
      </c>
      <c r="AJ206" s="164">
        <v>2010.16674793179</v>
      </c>
      <c r="AK206" s="164">
        <v>2010.1700174990799</v>
      </c>
      <c r="AL206" s="164">
        <v>2010.17328706637</v>
      </c>
      <c r="AM206" s="164">
        <v>2010.1765566336601</v>
      </c>
      <c r="AN206" s="164">
        <v>2010.1765566336601</v>
      </c>
    </row>
    <row r="207" spans="1:40" x14ac:dyDescent="0.2">
      <c r="A207" s="27" t="s">
        <v>1452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30" t="s">
        <v>1453</v>
      </c>
      <c r="B208" s="164">
        <v>21666620.584182199</v>
      </c>
      <c r="C208" s="164">
        <v>21837427.457033899</v>
      </c>
      <c r="D208" s="164">
        <v>22008234.329885598</v>
      </c>
      <c r="E208" s="164">
        <v>22179041.202737302</v>
      </c>
      <c r="F208" s="164">
        <v>22349848.075589001</v>
      </c>
      <c r="G208" s="164">
        <v>22520654.948440701</v>
      </c>
      <c r="H208" s="164">
        <v>22691461.8212924</v>
      </c>
      <c r="I208" s="164">
        <v>22862268.6941441</v>
      </c>
      <c r="J208" s="164">
        <v>23033075.5669958</v>
      </c>
      <c r="K208" s="164">
        <v>23203882.439847499</v>
      </c>
      <c r="L208" s="164">
        <v>23374689.312699199</v>
      </c>
      <c r="M208" s="164">
        <v>23545496.185550898</v>
      </c>
      <c r="N208" s="164">
        <v>23545496.185550898</v>
      </c>
      <c r="O208" s="164">
        <v>23716303.058402602</v>
      </c>
      <c r="P208" s="164">
        <v>23887109.931254301</v>
      </c>
      <c r="Q208" s="164">
        <v>24057916.804106001</v>
      </c>
      <c r="R208" s="164">
        <v>24228723.6769577</v>
      </c>
      <c r="S208" s="164">
        <v>24399530.5498094</v>
      </c>
      <c r="T208" s="164">
        <v>24570337.4226611</v>
      </c>
      <c r="U208" s="164">
        <v>24741144.295512799</v>
      </c>
      <c r="V208" s="164">
        <v>24911951.168364398</v>
      </c>
      <c r="W208" s="164">
        <v>25082758.041216101</v>
      </c>
      <c r="X208" s="164">
        <v>25253564.914067801</v>
      </c>
      <c r="Y208" s="164">
        <v>25424371.786919501</v>
      </c>
      <c r="Z208" s="164">
        <v>25595178.6597712</v>
      </c>
      <c r="AA208" s="164">
        <v>25595178.6597712</v>
      </c>
      <c r="AB208" s="164">
        <v>25765985.5326229</v>
      </c>
      <c r="AC208" s="164">
        <v>25936792.405474599</v>
      </c>
      <c r="AD208" s="164">
        <v>26107599.278326299</v>
      </c>
      <c r="AE208" s="164">
        <v>26278406.151177999</v>
      </c>
      <c r="AF208" s="164">
        <v>26449213.024029698</v>
      </c>
      <c r="AG208" s="164">
        <v>26620019.896881402</v>
      </c>
      <c r="AH208" s="164">
        <v>26790826.769733101</v>
      </c>
      <c r="AI208" s="164">
        <v>26961633.642584801</v>
      </c>
      <c r="AJ208" s="164">
        <v>27132440.5154365</v>
      </c>
      <c r="AK208" s="164">
        <v>27303247.3882882</v>
      </c>
      <c r="AL208" s="164">
        <v>27474054.261139899</v>
      </c>
      <c r="AM208" s="164">
        <v>27644861.133991599</v>
      </c>
      <c r="AN208" s="164">
        <v>27644861.133991599</v>
      </c>
    </row>
    <row r="209" spans="1:40" x14ac:dyDescent="0.2">
      <c r="A209" s="27" t="s">
        <v>1454</v>
      </c>
    </row>
    <row r="210" spans="1:40" x14ac:dyDescent="0.2">
      <c r="A210" s="30" t="s">
        <v>1455</v>
      </c>
    </row>
    <row r="211" spans="1:40" x14ac:dyDescent="0.2">
      <c r="A211" s="27" t="s">
        <v>1456</v>
      </c>
      <c r="B211" s="164">
        <v>2357762.0257296301</v>
      </c>
      <c r="C211" s="164">
        <v>2421069.5007680301</v>
      </c>
      <c r="D211" s="164">
        <v>2484376.97580643</v>
      </c>
      <c r="E211" s="164">
        <v>2547684.4508448299</v>
      </c>
      <c r="F211" s="164">
        <v>2610991.9258832298</v>
      </c>
      <c r="G211" s="164">
        <v>2674299.40092164</v>
      </c>
      <c r="H211" s="164">
        <v>2737606.8759600399</v>
      </c>
      <c r="I211" s="164">
        <v>2800914.3509984398</v>
      </c>
      <c r="J211" s="164">
        <v>2864221.8260368402</v>
      </c>
      <c r="K211" s="164">
        <v>2927529.3010752401</v>
      </c>
      <c r="L211" s="164">
        <v>2990836.7761136401</v>
      </c>
      <c r="M211" s="164">
        <v>3054144.2511520502</v>
      </c>
      <c r="N211" s="164">
        <v>3054144.2511520502</v>
      </c>
      <c r="O211" s="164">
        <v>3117451.7261904501</v>
      </c>
      <c r="P211" s="164">
        <v>3180759.2012288501</v>
      </c>
      <c r="Q211" s="164">
        <v>3244066.67626725</v>
      </c>
      <c r="R211" s="164">
        <v>3307374.1513056499</v>
      </c>
      <c r="S211" s="164">
        <v>3370681.6263440498</v>
      </c>
      <c r="T211" s="164">
        <v>3433989.10138246</v>
      </c>
      <c r="U211" s="164">
        <v>3497296.5764208599</v>
      </c>
      <c r="V211" s="164">
        <v>3560604.0514592598</v>
      </c>
      <c r="W211" s="164">
        <v>3623911.5264976602</v>
      </c>
      <c r="X211" s="164">
        <v>3687219.0015360601</v>
      </c>
      <c r="Y211" s="164">
        <v>3750526.47657446</v>
      </c>
      <c r="Z211" s="164">
        <v>3813833.95161286</v>
      </c>
      <c r="AA211" s="164">
        <v>3813833.95161286</v>
      </c>
      <c r="AB211" s="164">
        <v>3877141.4266512701</v>
      </c>
      <c r="AC211" s="164">
        <v>3940448.90168967</v>
      </c>
      <c r="AD211" s="164">
        <v>4003756.37672807</v>
      </c>
      <c r="AE211" s="164">
        <v>4067063.8517664699</v>
      </c>
      <c r="AF211" s="164">
        <v>4130371.3268048698</v>
      </c>
      <c r="AG211" s="164">
        <v>4193678.8018432702</v>
      </c>
      <c r="AH211" s="164">
        <v>4256986.2768816799</v>
      </c>
      <c r="AI211" s="164">
        <v>4320293.7519200798</v>
      </c>
      <c r="AJ211" s="164">
        <v>4383601.2269584797</v>
      </c>
      <c r="AK211" s="164">
        <v>4446908.7019968797</v>
      </c>
      <c r="AL211" s="164">
        <v>4510216.1770352796</v>
      </c>
      <c r="AM211" s="164">
        <v>4573523.6520736804</v>
      </c>
      <c r="AN211" s="164">
        <v>4573523.6520736804</v>
      </c>
    </row>
    <row r="212" spans="1:40" x14ac:dyDescent="0.2">
      <c r="A212" s="27" t="s">
        <v>1457</v>
      </c>
      <c r="B212" s="164">
        <v>2565984.8767392999</v>
      </c>
      <c r="C212" s="164">
        <v>2628264.6070940001</v>
      </c>
      <c r="D212" s="164">
        <v>2690544.3374486999</v>
      </c>
      <c r="E212" s="164">
        <v>2752824.0678034001</v>
      </c>
      <c r="F212" s="164">
        <v>2815103.7981580999</v>
      </c>
      <c r="G212" s="164">
        <v>2877383.5285128099</v>
      </c>
      <c r="H212" s="164">
        <v>2939663.2588675101</v>
      </c>
      <c r="I212" s="164">
        <v>3001942.9892222099</v>
      </c>
      <c r="J212" s="164">
        <v>3064222.7195769101</v>
      </c>
      <c r="K212" s="164">
        <v>3126502.4499316099</v>
      </c>
      <c r="L212" s="164">
        <v>3188782.1802863101</v>
      </c>
      <c r="M212" s="164">
        <v>3251061.9106410099</v>
      </c>
      <c r="N212" s="164">
        <v>3251061.9106410099</v>
      </c>
      <c r="O212" s="164">
        <v>3313341.6409957102</v>
      </c>
      <c r="P212" s="164">
        <v>3375621.3713504099</v>
      </c>
      <c r="Q212" s="164">
        <v>3437901.1017051102</v>
      </c>
      <c r="R212" s="164">
        <v>3500180.8320598099</v>
      </c>
      <c r="S212" s="164">
        <v>3562460.5624145102</v>
      </c>
      <c r="T212" s="164">
        <v>3624740.2927692099</v>
      </c>
      <c r="U212" s="164">
        <v>3687020.0231239102</v>
      </c>
      <c r="V212" s="164">
        <v>3749299.75347861</v>
      </c>
      <c r="W212" s="164">
        <v>3811579.4838333102</v>
      </c>
      <c r="X212" s="164">
        <v>3873859.21418801</v>
      </c>
      <c r="Y212" s="164">
        <v>3936138.9445427102</v>
      </c>
      <c r="Z212" s="164">
        <v>3998418.67489741</v>
      </c>
      <c r="AA212" s="164">
        <v>3998418.67489741</v>
      </c>
      <c r="AB212" s="164">
        <v>4060698.4052521102</v>
      </c>
      <c r="AC212" s="164">
        <v>4122978.13560681</v>
      </c>
      <c r="AD212" s="164">
        <v>4185257.8659615102</v>
      </c>
      <c r="AE212" s="164">
        <v>4247537.59631621</v>
      </c>
      <c r="AF212" s="164">
        <v>4309817.3266709195</v>
      </c>
      <c r="AG212" s="164">
        <v>4372097.0570256198</v>
      </c>
      <c r="AH212" s="164">
        <v>4434376.78738032</v>
      </c>
      <c r="AI212" s="164">
        <v>4496656.5177350203</v>
      </c>
      <c r="AJ212" s="164">
        <v>4558936.2480897196</v>
      </c>
      <c r="AK212" s="164">
        <v>4621215.9784444198</v>
      </c>
      <c r="AL212" s="164">
        <v>4683495.70879912</v>
      </c>
      <c r="AM212" s="164">
        <v>4745775.4391538203</v>
      </c>
      <c r="AN212" s="164">
        <v>4745775.4391538203</v>
      </c>
    </row>
    <row r="213" spans="1:40" x14ac:dyDescent="0.2">
      <c r="A213" s="27" t="s">
        <v>1458</v>
      </c>
      <c r="B213" s="164">
        <v>1466867.18500831</v>
      </c>
      <c r="C213" s="164">
        <v>1504970.7210613801</v>
      </c>
      <c r="D213" s="164">
        <v>1543074.25711445</v>
      </c>
      <c r="E213" s="164">
        <v>1581177.7931675201</v>
      </c>
      <c r="F213" s="164">
        <v>1619281.3292205899</v>
      </c>
      <c r="G213" s="164">
        <v>1657384.86527366</v>
      </c>
      <c r="H213" s="164">
        <v>1695488.4013267299</v>
      </c>
      <c r="I213" s="164">
        <v>1733591.9373798</v>
      </c>
      <c r="J213" s="164">
        <v>1771695.4734328701</v>
      </c>
      <c r="K213" s="164">
        <v>1809799.00948594</v>
      </c>
      <c r="L213" s="164">
        <v>1847902.5455390101</v>
      </c>
      <c r="M213" s="164">
        <v>1886006.08159208</v>
      </c>
      <c r="N213" s="164">
        <v>1886006.08159208</v>
      </c>
      <c r="O213" s="164">
        <v>1924109.61764514</v>
      </c>
      <c r="P213" s="164">
        <v>1962213.1536982099</v>
      </c>
      <c r="Q213" s="164">
        <v>2000316.68975128</v>
      </c>
      <c r="R213" s="164">
        <v>2038420.2258043501</v>
      </c>
      <c r="S213" s="164">
        <v>2076523.76185742</v>
      </c>
      <c r="T213" s="164">
        <v>2114627.2979104901</v>
      </c>
      <c r="U213" s="164">
        <v>2152730.8339635599</v>
      </c>
      <c r="V213" s="164">
        <v>2190834.3700166298</v>
      </c>
      <c r="W213" s="164">
        <v>2228937.9060697001</v>
      </c>
      <c r="X213" s="164">
        <v>2267041.44212277</v>
      </c>
      <c r="Y213" s="164">
        <v>2305144.9781758399</v>
      </c>
      <c r="Z213" s="164">
        <v>2343248.5142289102</v>
      </c>
      <c r="AA213" s="164">
        <v>2343248.5142289102</v>
      </c>
      <c r="AB213" s="164">
        <v>2381352.0502819801</v>
      </c>
      <c r="AC213" s="164">
        <v>2419455.5863350499</v>
      </c>
      <c r="AD213" s="164">
        <v>2457559.1223881198</v>
      </c>
      <c r="AE213" s="164">
        <v>2495662.6584411901</v>
      </c>
      <c r="AF213" s="164">
        <v>2533766.19449426</v>
      </c>
      <c r="AG213" s="164">
        <v>2571869.7305473299</v>
      </c>
      <c r="AH213" s="164">
        <v>2609973.26660039</v>
      </c>
      <c r="AI213" s="164">
        <v>2648076.8026534598</v>
      </c>
      <c r="AJ213" s="164">
        <v>2686180.3387065302</v>
      </c>
      <c r="AK213" s="164">
        <v>2724283.8747596</v>
      </c>
      <c r="AL213" s="164">
        <v>2762387.4108126699</v>
      </c>
      <c r="AM213" s="164">
        <v>2800490.9468657402</v>
      </c>
      <c r="AN213" s="164">
        <v>2800490.9468657402</v>
      </c>
    </row>
    <row r="214" spans="1:40" x14ac:dyDescent="0.2">
      <c r="A214" s="27" t="s">
        <v>1459</v>
      </c>
      <c r="B214" s="164">
        <v>2425971.5839593499</v>
      </c>
      <c r="C214" s="164">
        <v>2489450.0883782599</v>
      </c>
      <c r="D214" s="164">
        <v>2552928.5927971802</v>
      </c>
      <c r="E214" s="164">
        <v>2616407.0972160902</v>
      </c>
      <c r="F214" s="164">
        <v>2679885.6016350002</v>
      </c>
      <c r="G214" s="164">
        <v>2743364.10605392</v>
      </c>
      <c r="H214" s="164">
        <v>2806842.61047283</v>
      </c>
      <c r="I214" s="164">
        <v>2870321.11489174</v>
      </c>
      <c r="J214" s="164">
        <v>2933799.6193106598</v>
      </c>
      <c r="K214" s="164">
        <v>2997278.1237295698</v>
      </c>
      <c r="L214" s="164">
        <v>3060756.6281484799</v>
      </c>
      <c r="M214" s="164">
        <v>3124235.1325674001</v>
      </c>
      <c r="N214" s="164">
        <v>3124235.1325674001</v>
      </c>
      <c r="O214" s="164">
        <v>3187713.6369863101</v>
      </c>
      <c r="P214" s="164">
        <v>3251192.1414052201</v>
      </c>
      <c r="Q214" s="164">
        <v>3314670.6458241399</v>
      </c>
      <c r="R214" s="164">
        <v>3378149.15024305</v>
      </c>
      <c r="S214" s="164">
        <v>3441627.6546619702</v>
      </c>
      <c r="T214" s="164">
        <v>3505106.1590808802</v>
      </c>
      <c r="U214" s="164">
        <v>3568584.6634997898</v>
      </c>
      <c r="V214" s="164">
        <v>3632063.16791871</v>
      </c>
      <c r="W214" s="164">
        <v>3695541.6723376201</v>
      </c>
      <c r="X214" s="164">
        <v>3759020.1767565301</v>
      </c>
      <c r="Y214" s="164">
        <v>3822498.6811754499</v>
      </c>
      <c r="Z214" s="164">
        <v>3885977.1855943599</v>
      </c>
      <c r="AA214" s="164">
        <v>3885977.1855943599</v>
      </c>
      <c r="AB214" s="164">
        <v>3949455.6900132699</v>
      </c>
      <c r="AC214" s="164">
        <v>4012934.1944321902</v>
      </c>
      <c r="AD214" s="164">
        <v>4076412.6988511002</v>
      </c>
      <c r="AE214" s="164">
        <v>4139891.2032700102</v>
      </c>
      <c r="AF214" s="164">
        <v>4203369.7076889304</v>
      </c>
      <c r="AG214" s="164">
        <v>4266848.21210784</v>
      </c>
      <c r="AH214" s="164">
        <v>4330326.7165267495</v>
      </c>
      <c r="AI214" s="164">
        <v>4393805.22094566</v>
      </c>
      <c r="AJ214" s="164">
        <v>4457283.7253645798</v>
      </c>
      <c r="AK214" s="164">
        <v>4520762.2297834903</v>
      </c>
      <c r="AL214" s="164">
        <v>4584240.7342023998</v>
      </c>
      <c r="AM214" s="164">
        <v>4647719.2386213196</v>
      </c>
      <c r="AN214" s="164">
        <v>4647719.2386213196</v>
      </c>
    </row>
    <row r="215" spans="1:40" x14ac:dyDescent="0.2">
      <c r="A215" s="27" t="s">
        <v>1460</v>
      </c>
      <c r="B215" s="164">
        <v>1836442.88991602</v>
      </c>
      <c r="C215" s="164">
        <v>1887939.88412212</v>
      </c>
      <c r="D215" s="164">
        <v>1939436.87832823</v>
      </c>
      <c r="E215" s="164">
        <v>1990933.87253433</v>
      </c>
      <c r="F215" s="164">
        <v>2042430.86674044</v>
      </c>
      <c r="G215" s="164">
        <v>2093927.86094655</v>
      </c>
      <c r="H215" s="164">
        <v>2145424.8551526498</v>
      </c>
      <c r="I215" s="164">
        <v>2196921.8493587598</v>
      </c>
      <c r="J215" s="164">
        <v>2248418.8435648698</v>
      </c>
      <c r="K215" s="164">
        <v>2299915.8377709701</v>
      </c>
      <c r="L215" s="164">
        <v>2351412.8319770801</v>
      </c>
      <c r="M215" s="164">
        <v>2402909.8261831799</v>
      </c>
      <c r="N215" s="164">
        <v>2402909.8261831799</v>
      </c>
      <c r="O215" s="164">
        <v>2454406.8203892899</v>
      </c>
      <c r="P215" s="164">
        <v>2505903.8145953999</v>
      </c>
      <c r="Q215" s="164">
        <v>2557400.8088015001</v>
      </c>
      <c r="R215" s="164">
        <v>2608897.8030076101</v>
      </c>
      <c r="S215" s="164">
        <v>2660394.7972137099</v>
      </c>
      <c r="T215" s="164">
        <v>2711891.7914198199</v>
      </c>
      <c r="U215" s="164">
        <v>2763388.7856259299</v>
      </c>
      <c r="V215" s="164">
        <v>2814885.7798320302</v>
      </c>
      <c r="W215" s="164">
        <v>2866382.7740381402</v>
      </c>
      <c r="X215" s="164">
        <v>2917879.7682442502</v>
      </c>
      <c r="Y215" s="164">
        <v>2969376.76245035</v>
      </c>
      <c r="Z215" s="164">
        <v>3020873.75665646</v>
      </c>
      <c r="AA215" s="164">
        <v>3020873.75665646</v>
      </c>
      <c r="AB215" s="164">
        <v>3072370.7508625598</v>
      </c>
      <c r="AC215" s="164">
        <v>3123867.7450686698</v>
      </c>
      <c r="AD215" s="164">
        <v>3175364.7392747798</v>
      </c>
      <c r="AE215" s="164">
        <v>3226861.73348088</v>
      </c>
      <c r="AF215" s="164">
        <v>3278358.7276869901</v>
      </c>
      <c r="AG215" s="164">
        <v>3329855.7218930898</v>
      </c>
      <c r="AH215" s="164">
        <v>3381352.7160991998</v>
      </c>
      <c r="AI215" s="164">
        <v>3432849.7103053099</v>
      </c>
      <c r="AJ215" s="164">
        <v>3484346.7045114101</v>
      </c>
      <c r="AK215" s="164">
        <v>3535843.6987175201</v>
      </c>
      <c r="AL215" s="164">
        <v>3587340.6929236301</v>
      </c>
      <c r="AM215" s="164">
        <v>3638837.6871297299</v>
      </c>
      <c r="AN215" s="164">
        <v>3638837.6871297299</v>
      </c>
    </row>
    <row r="216" spans="1:40" x14ac:dyDescent="0.2">
      <c r="A216" s="27" t="s">
        <v>1461</v>
      </c>
      <c r="B216" s="164">
        <v>1857669.97046078</v>
      </c>
      <c r="C216" s="164">
        <v>1917125.2320639701</v>
      </c>
      <c r="D216" s="164">
        <v>1976580.4936671699</v>
      </c>
      <c r="E216" s="164">
        <v>2036035.75527037</v>
      </c>
      <c r="F216" s="164">
        <v>2095491.0168735699</v>
      </c>
      <c r="G216" s="164">
        <v>2154946.27847677</v>
      </c>
      <c r="H216" s="164">
        <v>2214401.5400799699</v>
      </c>
      <c r="I216" s="164">
        <v>2273856.8016831698</v>
      </c>
      <c r="J216" s="164">
        <v>2333312.0632863701</v>
      </c>
      <c r="K216" s="164">
        <v>2392767.32488957</v>
      </c>
      <c r="L216" s="164">
        <v>2452222.5864927699</v>
      </c>
      <c r="M216" s="164">
        <v>2511677.8480959702</v>
      </c>
      <c r="N216" s="164">
        <v>2511677.8480959702</v>
      </c>
      <c r="O216" s="164">
        <v>2571133.1096991599</v>
      </c>
      <c r="P216" s="164">
        <v>2630588.3713023602</v>
      </c>
      <c r="Q216" s="164">
        <v>2690043.6329055601</v>
      </c>
      <c r="R216" s="164">
        <v>2749498.89450876</v>
      </c>
      <c r="S216" s="164">
        <v>2808954.1561119598</v>
      </c>
      <c r="T216" s="164">
        <v>2868409.4177151602</v>
      </c>
      <c r="U216" s="164">
        <v>2927864.6793183601</v>
      </c>
      <c r="V216" s="164">
        <v>2987319.9409215599</v>
      </c>
      <c r="W216" s="164">
        <v>3046775.2025247598</v>
      </c>
      <c r="X216" s="164">
        <v>3106230.4641279499</v>
      </c>
      <c r="Y216" s="164">
        <v>3165685.7257311498</v>
      </c>
      <c r="Z216" s="164">
        <v>3225140.9873343501</v>
      </c>
      <c r="AA216" s="164">
        <v>3225140.9873343501</v>
      </c>
      <c r="AB216" s="164">
        <v>3284596.24893755</v>
      </c>
      <c r="AC216" s="164">
        <v>3344051.5105407499</v>
      </c>
      <c r="AD216" s="164">
        <v>3403506.7721439502</v>
      </c>
      <c r="AE216" s="164">
        <v>3462962.0337471501</v>
      </c>
      <c r="AF216" s="164">
        <v>3522417.29535035</v>
      </c>
      <c r="AG216" s="164">
        <v>3581872.5569535401</v>
      </c>
      <c r="AH216" s="164">
        <v>3641327.8185567399</v>
      </c>
      <c r="AI216" s="164">
        <v>3700783.0801599398</v>
      </c>
      <c r="AJ216" s="164">
        <v>3760238.3417631402</v>
      </c>
      <c r="AK216" s="164">
        <v>3819693.60336634</v>
      </c>
      <c r="AL216" s="164">
        <v>3879148.8649695399</v>
      </c>
      <c r="AM216" s="164">
        <v>3938604.1265727398</v>
      </c>
      <c r="AN216" s="164">
        <v>3938604.1265727398</v>
      </c>
    </row>
    <row r="217" spans="1:40" x14ac:dyDescent="0.2">
      <c r="A217" s="27" t="s">
        <v>1462</v>
      </c>
      <c r="B217" s="164">
        <v>1857669.97046078</v>
      </c>
      <c r="C217" s="164">
        <v>1917125.2320639701</v>
      </c>
      <c r="D217" s="164">
        <v>1976580.4936671699</v>
      </c>
      <c r="E217" s="164">
        <v>2036035.75527037</v>
      </c>
      <c r="F217" s="164">
        <v>2095491.0168735699</v>
      </c>
      <c r="G217" s="164">
        <v>2154946.27847677</v>
      </c>
      <c r="H217" s="164">
        <v>2214401.5400799699</v>
      </c>
      <c r="I217" s="164">
        <v>2273856.8016831698</v>
      </c>
      <c r="J217" s="164">
        <v>2333312.0632863701</v>
      </c>
      <c r="K217" s="164">
        <v>2392767.32488957</v>
      </c>
      <c r="L217" s="164">
        <v>2452222.5864927699</v>
      </c>
      <c r="M217" s="164">
        <v>2511677.8480959702</v>
      </c>
      <c r="N217" s="164">
        <v>2511677.8480959702</v>
      </c>
      <c r="O217" s="164">
        <v>2571133.1096991599</v>
      </c>
      <c r="P217" s="164">
        <v>2630588.3713023602</v>
      </c>
      <c r="Q217" s="164">
        <v>2690043.6329055601</v>
      </c>
      <c r="R217" s="164">
        <v>2749498.89450876</v>
      </c>
      <c r="S217" s="164">
        <v>2808954.1561119598</v>
      </c>
      <c r="T217" s="164">
        <v>2868409.4177151602</v>
      </c>
      <c r="U217" s="164">
        <v>2927864.6793183601</v>
      </c>
      <c r="V217" s="164">
        <v>2987319.9409215599</v>
      </c>
      <c r="W217" s="164">
        <v>3046775.2025247598</v>
      </c>
      <c r="X217" s="164">
        <v>3106230.4641279499</v>
      </c>
      <c r="Y217" s="164">
        <v>3165685.7257311498</v>
      </c>
      <c r="Z217" s="164">
        <v>3225140.9873343501</v>
      </c>
      <c r="AA217" s="164">
        <v>3225140.9873343501</v>
      </c>
      <c r="AB217" s="164">
        <v>3284596.24893755</v>
      </c>
      <c r="AC217" s="164">
        <v>3344051.5105407499</v>
      </c>
      <c r="AD217" s="164">
        <v>3403506.7721439502</v>
      </c>
      <c r="AE217" s="164">
        <v>3462962.0337471501</v>
      </c>
      <c r="AF217" s="164">
        <v>3522417.29535035</v>
      </c>
      <c r="AG217" s="164">
        <v>3581872.5569535401</v>
      </c>
      <c r="AH217" s="164">
        <v>3641327.8185567399</v>
      </c>
      <c r="AI217" s="164">
        <v>3700783.0801599398</v>
      </c>
      <c r="AJ217" s="164">
        <v>3760238.3417631402</v>
      </c>
      <c r="AK217" s="164">
        <v>3819693.60336634</v>
      </c>
      <c r="AL217" s="164">
        <v>3879148.8649695399</v>
      </c>
      <c r="AM217" s="164">
        <v>3938604.1265727398</v>
      </c>
      <c r="AN217" s="164">
        <v>3938604.1265727398</v>
      </c>
    </row>
    <row r="218" spans="1:40" x14ac:dyDescent="0.2">
      <c r="A218" s="27" t="s">
        <v>1463</v>
      </c>
      <c r="B218" s="164">
        <v>2059429.8046224799</v>
      </c>
      <c r="C218" s="164">
        <v>2120182.4259183998</v>
      </c>
      <c r="D218" s="164">
        <v>2180935.0472143199</v>
      </c>
      <c r="E218" s="164">
        <v>2241687.66851024</v>
      </c>
      <c r="F218" s="164">
        <v>2302440.2898061601</v>
      </c>
      <c r="G218" s="164">
        <v>2363192.9111020798</v>
      </c>
      <c r="H218" s="164">
        <v>2423945.5323979999</v>
      </c>
      <c r="I218" s="164">
        <v>2484698.15369392</v>
      </c>
      <c r="J218" s="164">
        <v>2545450.7749898401</v>
      </c>
      <c r="K218" s="164">
        <v>2606203.3962857602</v>
      </c>
      <c r="L218" s="164">
        <v>2666956.0175816799</v>
      </c>
      <c r="M218" s="164">
        <v>2727708.6388776</v>
      </c>
      <c r="N218" s="164">
        <v>2727708.6388776</v>
      </c>
      <c r="O218" s="164">
        <v>2788461.2601735201</v>
      </c>
      <c r="P218" s="164">
        <v>2849213.8814694402</v>
      </c>
      <c r="Q218" s="164">
        <v>2909966.5027653598</v>
      </c>
      <c r="R218" s="164">
        <v>2970719.1240612799</v>
      </c>
      <c r="S218" s="164">
        <v>3031471.7453572</v>
      </c>
      <c r="T218" s="164">
        <v>3092224.3666531201</v>
      </c>
      <c r="U218" s="164">
        <v>3152976.9879490398</v>
      </c>
      <c r="V218" s="164">
        <v>3213729.6092449599</v>
      </c>
      <c r="W218" s="164">
        <v>3274482.23054088</v>
      </c>
      <c r="X218" s="164">
        <v>3335234.8518368001</v>
      </c>
      <c r="Y218" s="164">
        <v>3395987.4731327202</v>
      </c>
      <c r="Z218" s="164">
        <v>3456740.0944286399</v>
      </c>
      <c r="AA218" s="164">
        <v>3456740.0944286399</v>
      </c>
      <c r="AB218" s="164">
        <v>3517492.71572456</v>
      </c>
      <c r="AC218" s="164">
        <v>3578245.3370204801</v>
      </c>
      <c r="AD218" s="164">
        <v>3638997.9583164002</v>
      </c>
      <c r="AE218" s="164">
        <v>3699750.5796123198</v>
      </c>
      <c r="AF218" s="164">
        <v>3760503.2009082399</v>
      </c>
      <c r="AG218" s="164">
        <v>3821255.8222041698</v>
      </c>
      <c r="AH218" s="164">
        <v>3882008.4435000899</v>
      </c>
      <c r="AI218" s="164">
        <v>3942761.06479601</v>
      </c>
      <c r="AJ218" s="164">
        <v>4003513.6860919301</v>
      </c>
      <c r="AK218" s="164">
        <v>4064266.3073878498</v>
      </c>
      <c r="AL218" s="164">
        <v>4125018.9286837699</v>
      </c>
      <c r="AM218" s="164">
        <v>4185771.54997969</v>
      </c>
      <c r="AN218" s="164">
        <v>4185771.54997969</v>
      </c>
    </row>
    <row r="219" spans="1:40" x14ac:dyDescent="0.2">
      <c r="A219" s="27" t="s">
        <v>1464</v>
      </c>
      <c r="B219" s="164">
        <v>1857669.97046078</v>
      </c>
      <c r="C219" s="164">
        <v>1917125.2320639701</v>
      </c>
      <c r="D219" s="164">
        <v>1976580.4936671699</v>
      </c>
      <c r="E219" s="164">
        <v>2036035.75527037</v>
      </c>
      <c r="F219" s="164">
        <v>2095491.0168735699</v>
      </c>
      <c r="G219" s="164">
        <v>2154946.27847677</v>
      </c>
      <c r="H219" s="164">
        <v>2214401.5400799699</v>
      </c>
      <c r="I219" s="164">
        <v>2273856.8016831698</v>
      </c>
      <c r="J219" s="164">
        <v>2333312.0632863701</v>
      </c>
      <c r="K219" s="164">
        <v>2392767.32488957</v>
      </c>
      <c r="L219" s="164">
        <v>2452222.5864927699</v>
      </c>
      <c r="M219" s="164">
        <v>2511677.8480959702</v>
      </c>
      <c r="N219" s="164">
        <v>2511677.8480959702</v>
      </c>
      <c r="O219" s="164">
        <v>2571133.1096991599</v>
      </c>
      <c r="P219" s="164">
        <v>2630588.3713023602</v>
      </c>
      <c r="Q219" s="164">
        <v>2690043.6329055601</v>
      </c>
      <c r="R219" s="164">
        <v>2749498.89450876</v>
      </c>
      <c r="S219" s="164">
        <v>2808954.1561119598</v>
      </c>
      <c r="T219" s="164">
        <v>2868409.4177151602</v>
      </c>
      <c r="U219" s="164">
        <v>2927864.6793183601</v>
      </c>
      <c r="V219" s="164">
        <v>2987319.9409215599</v>
      </c>
      <c r="W219" s="164">
        <v>3046775.2025247598</v>
      </c>
      <c r="X219" s="164">
        <v>3106230.4641279499</v>
      </c>
      <c r="Y219" s="164">
        <v>3165685.7257311498</v>
      </c>
      <c r="Z219" s="164">
        <v>3225140.9873343501</v>
      </c>
      <c r="AA219" s="164">
        <v>3225140.9873343501</v>
      </c>
      <c r="AB219" s="164">
        <v>3284596.24893755</v>
      </c>
      <c r="AC219" s="164">
        <v>3344051.5105407499</v>
      </c>
      <c r="AD219" s="164">
        <v>3403506.7721439502</v>
      </c>
      <c r="AE219" s="164">
        <v>3462962.0337471501</v>
      </c>
      <c r="AF219" s="164">
        <v>3522417.29535035</v>
      </c>
      <c r="AG219" s="164">
        <v>3581872.5569535401</v>
      </c>
      <c r="AH219" s="164">
        <v>3641327.8185567399</v>
      </c>
      <c r="AI219" s="164">
        <v>3700783.0801599398</v>
      </c>
      <c r="AJ219" s="164">
        <v>3760238.3417631402</v>
      </c>
      <c r="AK219" s="164">
        <v>3819693.60336634</v>
      </c>
      <c r="AL219" s="164">
        <v>3879148.8649695399</v>
      </c>
      <c r="AM219" s="164">
        <v>3938604.1265727398</v>
      </c>
      <c r="AN219" s="164">
        <v>3938604.1265727398</v>
      </c>
    </row>
    <row r="220" spans="1:40" x14ac:dyDescent="0.2">
      <c r="A220" s="27" t="s">
        <v>1465</v>
      </c>
      <c r="B220" s="164">
        <v>2042599.8046224799</v>
      </c>
      <c r="C220" s="164">
        <v>2103352.4259183998</v>
      </c>
      <c r="D220" s="164">
        <v>2164105.0472143199</v>
      </c>
      <c r="E220" s="164">
        <v>2224857.66851024</v>
      </c>
      <c r="F220" s="164">
        <v>2285610.2898061601</v>
      </c>
      <c r="G220" s="164">
        <v>2346362.9111020798</v>
      </c>
      <c r="H220" s="164">
        <v>2407115.5323979999</v>
      </c>
      <c r="I220" s="164">
        <v>2467868.15369392</v>
      </c>
      <c r="J220" s="164">
        <v>2528620.7749898401</v>
      </c>
      <c r="K220" s="164">
        <v>2589373.3962857602</v>
      </c>
      <c r="L220" s="164">
        <v>2650126.0175816799</v>
      </c>
      <c r="M220" s="164">
        <v>2710878.6388776</v>
      </c>
      <c r="N220" s="164">
        <v>2710878.6388776</v>
      </c>
      <c r="O220" s="164">
        <v>2771631.2601735201</v>
      </c>
      <c r="P220" s="164">
        <v>2832383.8814694402</v>
      </c>
      <c r="Q220" s="164">
        <v>2893136.5027653598</v>
      </c>
      <c r="R220" s="164">
        <v>2953889.1240612799</v>
      </c>
      <c r="S220" s="164">
        <v>3014641.7453572</v>
      </c>
      <c r="T220" s="164">
        <v>3075394.3666531201</v>
      </c>
      <c r="U220" s="164">
        <v>3136146.9879490398</v>
      </c>
      <c r="V220" s="164">
        <v>3196899.6092449599</v>
      </c>
      <c r="W220" s="164">
        <v>3257652.23054088</v>
      </c>
      <c r="X220" s="164">
        <v>3318404.8518368001</v>
      </c>
      <c r="Y220" s="164">
        <v>3379157.4731327202</v>
      </c>
      <c r="Z220" s="164">
        <v>3439910.0944286399</v>
      </c>
      <c r="AA220" s="164">
        <v>3439910.0944286399</v>
      </c>
      <c r="AB220" s="164">
        <v>3500662.71572456</v>
      </c>
      <c r="AC220" s="164">
        <v>3561415.3370204801</v>
      </c>
      <c r="AD220" s="164">
        <v>3622167.9583164002</v>
      </c>
      <c r="AE220" s="164">
        <v>3682920.5796123198</v>
      </c>
      <c r="AF220" s="164">
        <v>3743673.2009082399</v>
      </c>
      <c r="AG220" s="164">
        <v>3804425.82220416</v>
      </c>
      <c r="AH220" s="164">
        <v>3865178.4435000801</v>
      </c>
      <c r="AI220" s="164">
        <v>3925931.0647959998</v>
      </c>
      <c r="AJ220" s="164">
        <v>3986683.6860919199</v>
      </c>
      <c r="AK220" s="164">
        <v>4047436.30738784</v>
      </c>
      <c r="AL220" s="164">
        <v>4108188.9286837601</v>
      </c>
      <c r="AM220" s="164">
        <v>4168941.5499796802</v>
      </c>
      <c r="AN220" s="164">
        <v>4168941.5499796802</v>
      </c>
    </row>
    <row r="221" spans="1:40" x14ac:dyDescent="0.2">
      <c r="A221" s="27" t="s">
        <v>1466</v>
      </c>
      <c r="B221" s="164">
        <v>0</v>
      </c>
      <c r="C221" s="164">
        <v>0</v>
      </c>
      <c r="D221" s="164">
        <v>0</v>
      </c>
      <c r="E221" s="164">
        <v>0</v>
      </c>
      <c r="F221" s="164">
        <v>0</v>
      </c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4">
        <v>0</v>
      </c>
      <c r="R221" s="164">
        <v>0</v>
      </c>
      <c r="S221" s="164">
        <v>0</v>
      </c>
      <c r="T221" s="164">
        <v>0</v>
      </c>
      <c r="U221" s="164">
        <v>0</v>
      </c>
      <c r="V221" s="164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  <c r="AC221" s="164">
        <v>0</v>
      </c>
      <c r="AD221" s="164">
        <v>0</v>
      </c>
      <c r="AE221" s="164">
        <v>0</v>
      </c>
      <c r="AF221" s="164">
        <v>0</v>
      </c>
      <c r="AG221" s="164">
        <v>0</v>
      </c>
      <c r="AH221" s="164">
        <v>0</v>
      </c>
      <c r="AI221" s="164">
        <v>0</v>
      </c>
      <c r="AJ221" s="164">
        <v>0</v>
      </c>
      <c r="AK221" s="164">
        <v>0</v>
      </c>
      <c r="AL221" s="164">
        <v>0</v>
      </c>
      <c r="AM221" s="164">
        <v>0</v>
      </c>
      <c r="AN221" s="164">
        <v>0</v>
      </c>
    </row>
    <row r="222" spans="1:40" x14ac:dyDescent="0.2">
      <c r="A222" s="27" t="s">
        <v>1467</v>
      </c>
      <c r="B222" s="164">
        <v>72917.355072432401</v>
      </c>
      <c r="C222" s="164">
        <v>75186.689549928793</v>
      </c>
      <c r="D222" s="164">
        <v>77456.024027425199</v>
      </c>
      <c r="E222" s="164">
        <v>79725.358504921707</v>
      </c>
      <c r="F222" s="164">
        <v>81994.692982418099</v>
      </c>
      <c r="G222" s="164">
        <v>84264.027459914607</v>
      </c>
      <c r="H222" s="164">
        <v>86533.361937410999</v>
      </c>
      <c r="I222" s="164">
        <v>88802.696414907507</v>
      </c>
      <c r="J222" s="164">
        <v>91072.030892403898</v>
      </c>
      <c r="K222" s="164">
        <v>93341.365369900304</v>
      </c>
      <c r="L222" s="164">
        <v>95610.699847396798</v>
      </c>
      <c r="M222" s="164">
        <v>97880.034324893204</v>
      </c>
      <c r="N222" s="164">
        <v>97880.034324893204</v>
      </c>
      <c r="O222" s="164">
        <v>100149.368802389</v>
      </c>
      <c r="P222" s="164">
        <v>102418.703279886</v>
      </c>
      <c r="Q222" s="164">
        <v>104688.037757382</v>
      </c>
      <c r="R222" s="164">
        <v>106957.372234879</v>
      </c>
      <c r="S222" s="164">
        <v>109226.706712375</v>
      </c>
      <c r="T222" s="164">
        <v>111496.041189871</v>
      </c>
      <c r="U222" s="164">
        <v>113765.375667368</v>
      </c>
      <c r="V222" s="164">
        <v>116034.710144864</v>
      </c>
      <c r="W222" s="164">
        <v>118304.04462236101</v>
      </c>
      <c r="X222" s="164">
        <v>120573.379099857</v>
      </c>
      <c r="Y222" s="164">
        <v>122842.71357735401</v>
      </c>
      <c r="Z222" s="164">
        <v>125112.04805485001</v>
      </c>
      <c r="AA222" s="164">
        <v>125112.04805485001</v>
      </c>
      <c r="AB222" s="164">
        <v>127381.38253234699</v>
      </c>
      <c r="AC222" s="164">
        <v>129650.71700984301</v>
      </c>
      <c r="AD222" s="164">
        <v>131920.05148733899</v>
      </c>
      <c r="AE222" s="164">
        <v>134189.38596483599</v>
      </c>
      <c r="AF222" s="164">
        <v>136458.72044233201</v>
      </c>
      <c r="AG222" s="164">
        <v>138728.05491982901</v>
      </c>
      <c r="AH222" s="164">
        <v>140997.38939732499</v>
      </c>
      <c r="AI222" s="164">
        <v>143266.723874822</v>
      </c>
      <c r="AJ222" s="164">
        <v>145536.05835231801</v>
      </c>
      <c r="AK222" s="164">
        <v>147805.39282981501</v>
      </c>
      <c r="AL222" s="164">
        <v>150074.727307311</v>
      </c>
      <c r="AM222" s="164">
        <v>152344.06178480701</v>
      </c>
      <c r="AN222" s="164">
        <v>152344.06178480701</v>
      </c>
    </row>
    <row r="223" spans="1:40" x14ac:dyDescent="0.2">
      <c r="A223" s="27" t="s">
        <v>1468</v>
      </c>
      <c r="B223" s="164">
        <v>92632.384185904899</v>
      </c>
      <c r="C223" s="164">
        <v>95514.614932531505</v>
      </c>
      <c r="D223" s="164">
        <v>98396.845679158097</v>
      </c>
      <c r="E223" s="164">
        <v>101279.07642578401</v>
      </c>
      <c r="F223" s="164">
        <v>104161.30717241101</v>
      </c>
      <c r="G223" s="164">
        <v>107043.537919037</v>
      </c>
      <c r="H223" s="164">
        <v>109925.768665664</v>
      </c>
      <c r="I223" s="164">
        <v>112807.99941229</v>
      </c>
      <c r="J223" s="164">
        <v>115690.23015891699</v>
      </c>
      <c r="K223" s="164">
        <v>118572.46090554399</v>
      </c>
      <c r="L223" s="164">
        <v>121454.69165217</v>
      </c>
      <c r="M223" s="164">
        <v>124336.922398797</v>
      </c>
      <c r="N223" s="164">
        <v>124336.922398797</v>
      </c>
      <c r="O223" s="164">
        <v>127219.153145423</v>
      </c>
      <c r="P223" s="164">
        <v>130101.38389205</v>
      </c>
      <c r="Q223" s="164">
        <v>132983.61463867599</v>
      </c>
      <c r="R223" s="164">
        <v>135865.84538530299</v>
      </c>
      <c r="S223" s="164">
        <v>138748.07613192999</v>
      </c>
      <c r="T223" s="164">
        <v>141630.306878556</v>
      </c>
      <c r="U223" s="164">
        <v>144512.537625183</v>
      </c>
      <c r="V223" s="164">
        <v>147394.76837180901</v>
      </c>
      <c r="W223" s="164">
        <v>150276.99911843601</v>
      </c>
      <c r="X223" s="164">
        <v>153159.22986506301</v>
      </c>
      <c r="Y223" s="164">
        <v>156041.46061168899</v>
      </c>
      <c r="Z223" s="164">
        <v>158923.69135831599</v>
      </c>
      <c r="AA223" s="164">
        <v>158923.69135831599</v>
      </c>
      <c r="AB223" s="164">
        <v>161805.922104942</v>
      </c>
      <c r="AC223" s="164">
        <v>164688.152851569</v>
      </c>
      <c r="AD223" s="164">
        <v>167570.38359819501</v>
      </c>
      <c r="AE223" s="164">
        <v>170452.61434482201</v>
      </c>
      <c r="AF223" s="164">
        <v>173334.84509144901</v>
      </c>
      <c r="AG223" s="164">
        <v>176217.07583807499</v>
      </c>
      <c r="AH223" s="164">
        <v>179099.30658470199</v>
      </c>
      <c r="AI223" s="164">
        <v>181981.537331328</v>
      </c>
      <c r="AJ223" s="164">
        <v>184863.768077955</v>
      </c>
      <c r="AK223" s="164">
        <v>187745.99882458101</v>
      </c>
      <c r="AL223" s="164">
        <v>190628.22957120801</v>
      </c>
      <c r="AM223" s="164">
        <v>193510.46031783399</v>
      </c>
      <c r="AN223" s="164">
        <v>193510.46031783399</v>
      </c>
    </row>
    <row r="224" spans="1:40" x14ac:dyDescent="0.2">
      <c r="A224" s="27" t="s">
        <v>1469</v>
      </c>
      <c r="B224" s="164">
        <v>0</v>
      </c>
      <c r="C224" s="164">
        <v>0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4">
        <v>0</v>
      </c>
      <c r="R224" s="164">
        <v>0</v>
      </c>
      <c r="S224" s="164">
        <v>0</v>
      </c>
      <c r="T224" s="164">
        <v>0</v>
      </c>
      <c r="U224" s="164">
        <v>0</v>
      </c>
      <c r="V224" s="164">
        <v>0</v>
      </c>
      <c r="W224" s="164">
        <v>0</v>
      </c>
      <c r="X224" s="164">
        <v>0</v>
      </c>
      <c r="Y224" s="164">
        <v>0</v>
      </c>
      <c r="Z224" s="164">
        <v>0</v>
      </c>
      <c r="AA224" s="164">
        <v>0</v>
      </c>
      <c r="AB224" s="164">
        <v>0</v>
      </c>
      <c r="AC224" s="164">
        <v>0</v>
      </c>
      <c r="AD224" s="164">
        <v>0</v>
      </c>
      <c r="AE224" s="164">
        <v>0</v>
      </c>
      <c r="AF224" s="164">
        <v>0</v>
      </c>
      <c r="AG224" s="164">
        <v>0</v>
      </c>
      <c r="AH224" s="164">
        <v>0</v>
      </c>
      <c r="AI224" s="164">
        <v>0</v>
      </c>
      <c r="AJ224" s="164">
        <v>0</v>
      </c>
      <c r="AK224" s="164">
        <v>0</v>
      </c>
      <c r="AL224" s="164">
        <v>0</v>
      </c>
      <c r="AM224" s="164">
        <v>0</v>
      </c>
      <c r="AN224" s="164">
        <v>0</v>
      </c>
    </row>
    <row r="225" spans="1:40" x14ac:dyDescent="0.2">
      <c r="A225" s="27" t="s">
        <v>1470</v>
      </c>
      <c r="B225" s="164">
        <v>303440.596329124</v>
      </c>
      <c r="C225" s="164">
        <v>312923.25929381402</v>
      </c>
      <c r="D225" s="164">
        <v>322405.92225850502</v>
      </c>
      <c r="E225" s="164">
        <v>331888.58522319602</v>
      </c>
      <c r="F225" s="164">
        <v>341371.24818788702</v>
      </c>
      <c r="G225" s="164">
        <v>350853.91115257703</v>
      </c>
      <c r="H225" s="164">
        <v>360336.57411726803</v>
      </c>
      <c r="I225" s="164">
        <v>369819.23708195903</v>
      </c>
      <c r="J225" s="164">
        <v>379301.90004664997</v>
      </c>
      <c r="K225" s="164">
        <v>388784.56301134097</v>
      </c>
      <c r="L225" s="164">
        <v>398267.22597603098</v>
      </c>
      <c r="M225" s="164">
        <v>407749.88894072198</v>
      </c>
      <c r="N225" s="164">
        <v>407749.88894072198</v>
      </c>
      <c r="O225" s="164">
        <v>417232.55190541298</v>
      </c>
      <c r="P225" s="164">
        <v>426715.21487010398</v>
      </c>
      <c r="Q225" s="164">
        <v>436197.877834794</v>
      </c>
      <c r="R225" s="164">
        <v>445680.540799485</v>
      </c>
      <c r="S225" s="164">
        <v>455163.203764176</v>
      </c>
      <c r="T225" s="164">
        <v>464645.86672886601</v>
      </c>
      <c r="U225" s="164">
        <v>474128.52969355701</v>
      </c>
      <c r="V225" s="164">
        <v>483611.19265824801</v>
      </c>
      <c r="W225" s="164">
        <v>493093.85562293901</v>
      </c>
      <c r="X225" s="164">
        <v>502576.51858762902</v>
      </c>
      <c r="Y225" s="164">
        <v>512059.18155232002</v>
      </c>
      <c r="Z225" s="164">
        <v>521541.84451701102</v>
      </c>
      <c r="AA225" s="164">
        <v>521541.84451701102</v>
      </c>
      <c r="AB225" s="164">
        <v>531024.50748170202</v>
      </c>
      <c r="AC225" s="164">
        <v>540507.17044639296</v>
      </c>
      <c r="AD225" s="164">
        <v>549989.83341108297</v>
      </c>
      <c r="AE225" s="164">
        <v>559472.49637577403</v>
      </c>
      <c r="AF225" s="164">
        <v>568955.15934046498</v>
      </c>
      <c r="AG225" s="164">
        <v>578437.82230515499</v>
      </c>
      <c r="AH225" s="164">
        <v>587920.48526984605</v>
      </c>
      <c r="AI225" s="164">
        <v>597403.14823453699</v>
      </c>
      <c r="AJ225" s="164">
        <v>606885.81119922805</v>
      </c>
      <c r="AK225" s="164">
        <v>616368.47416391806</v>
      </c>
      <c r="AL225" s="164">
        <v>625851.137128609</v>
      </c>
      <c r="AM225" s="164">
        <v>635333.80009329994</v>
      </c>
      <c r="AN225" s="164">
        <v>635333.80009329994</v>
      </c>
    </row>
    <row r="226" spans="1:40" x14ac:dyDescent="0.2">
      <c r="A226" s="27" t="s">
        <v>1471</v>
      </c>
      <c r="B226" s="164">
        <v>0</v>
      </c>
      <c r="C226" s="164">
        <v>0</v>
      </c>
      <c r="D226" s="164">
        <v>0</v>
      </c>
      <c r="E226" s="164">
        <v>0</v>
      </c>
      <c r="F226" s="164">
        <v>0</v>
      </c>
      <c r="G226" s="164">
        <v>0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64">
        <v>0</v>
      </c>
      <c r="N226" s="164">
        <v>0</v>
      </c>
      <c r="O226" s="164">
        <v>0</v>
      </c>
      <c r="P226" s="164">
        <v>0</v>
      </c>
      <c r="Q226" s="164">
        <v>0</v>
      </c>
      <c r="R226" s="164">
        <v>0</v>
      </c>
      <c r="S226" s="164">
        <v>0</v>
      </c>
      <c r="T226" s="164">
        <v>0</v>
      </c>
      <c r="U226" s="164">
        <v>0</v>
      </c>
      <c r="V226" s="164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  <c r="AC226" s="164">
        <v>0</v>
      </c>
      <c r="AD226" s="164">
        <v>0</v>
      </c>
      <c r="AE226" s="164">
        <v>0</v>
      </c>
      <c r="AF226" s="164">
        <v>0</v>
      </c>
      <c r="AG226" s="164">
        <v>0</v>
      </c>
      <c r="AH226" s="164">
        <v>0</v>
      </c>
      <c r="AI226" s="164">
        <v>0</v>
      </c>
      <c r="AJ226" s="164">
        <v>0</v>
      </c>
      <c r="AK226" s="164">
        <v>0</v>
      </c>
      <c r="AL226" s="164">
        <v>0</v>
      </c>
      <c r="AM226" s="164">
        <v>0</v>
      </c>
      <c r="AN226" s="164">
        <v>0</v>
      </c>
    </row>
    <row r="227" spans="1:40" x14ac:dyDescent="0.2">
      <c r="A227" s="27" t="s">
        <v>1472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v>0</v>
      </c>
      <c r="S227" s="164">
        <v>0</v>
      </c>
      <c r="T227" s="164">
        <v>0</v>
      </c>
      <c r="U227" s="164">
        <v>0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64">
        <v>0</v>
      </c>
      <c r="AB227" s="164">
        <v>0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0</v>
      </c>
      <c r="AI227" s="164">
        <v>0</v>
      </c>
      <c r="AJ227" s="164">
        <v>0</v>
      </c>
      <c r="AK227" s="164">
        <v>0</v>
      </c>
      <c r="AL227" s="164">
        <v>0</v>
      </c>
      <c r="AM227" s="164">
        <v>0</v>
      </c>
      <c r="AN227" s="164">
        <v>0</v>
      </c>
    </row>
    <row r="228" spans="1:40" x14ac:dyDescent="0.2">
      <c r="A228" s="27" t="s">
        <v>1473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4">
        <v>0</v>
      </c>
      <c r="R228" s="164">
        <v>0</v>
      </c>
      <c r="S228" s="164">
        <v>0</v>
      </c>
      <c r="T228" s="164">
        <v>0</v>
      </c>
      <c r="U228" s="164">
        <v>0</v>
      </c>
      <c r="V228" s="164">
        <v>0</v>
      </c>
      <c r="W228" s="164">
        <v>0</v>
      </c>
      <c r="X228" s="164">
        <v>0</v>
      </c>
      <c r="Y228" s="164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  <c r="AH228" s="164">
        <v>0</v>
      </c>
      <c r="AI228" s="164">
        <v>0</v>
      </c>
      <c r="AJ228" s="164">
        <v>0</v>
      </c>
      <c r="AK228" s="164">
        <v>0</v>
      </c>
      <c r="AL228" s="164">
        <v>0</v>
      </c>
      <c r="AM228" s="164">
        <v>0</v>
      </c>
      <c r="AN228" s="164">
        <v>0</v>
      </c>
    </row>
    <row r="229" spans="1:40" x14ac:dyDescent="0.2">
      <c r="A229" s="27" t="s">
        <v>1474</v>
      </c>
      <c r="B229" s="164">
        <v>0</v>
      </c>
      <c r="C229" s="164">
        <v>0</v>
      </c>
      <c r="D229" s="164">
        <v>0</v>
      </c>
      <c r="E229" s="164">
        <v>0</v>
      </c>
      <c r="F229" s="164">
        <v>0</v>
      </c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4">
        <v>0</v>
      </c>
      <c r="R229" s="164">
        <v>0</v>
      </c>
      <c r="S229" s="164">
        <v>0</v>
      </c>
      <c r="T229" s="164">
        <v>0</v>
      </c>
      <c r="U229" s="164">
        <v>0</v>
      </c>
      <c r="V229" s="164">
        <v>0</v>
      </c>
      <c r="W229" s="164">
        <v>0</v>
      </c>
      <c r="X229" s="164">
        <v>0</v>
      </c>
      <c r="Y229" s="164">
        <v>0</v>
      </c>
      <c r="Z229" s="164">
        <v>0</v>
      </c>
      <c r="AA229" s="164">
        <v>0</v>
      </c>
      <c r="AB229" s="164">
        <v>0</v>
      </c>
      <c r="AC229" s="164">
        <v>0</v>
      </c>
      <c r="AD229" s="164">
        <v>0</v>
      </c>
      <c r="AE229" s="164">
        <v>0</v>
      </c>
      <c r="AF229" s="164">
        <v>0</v>
      </c>
      <c r="AG229" s="164">
        <v>0</v>
      </c>
      <c r="AH229" s="164">
        <v>0</v>
      </c>
      <c r="AI229" s="164">
        <v>0</v>
      </c>
      <c r="AJ229" s="164">
        <v>0</v>
      </c>
      <c r="AK229" s="164">
        <v>0</v>
      </c>
      <c r="AL229" s="164">
        <v>0</v>
      </c>
      <c r="AM229" s="164">
        <v>0</v>
      </c>
      <c r="AN229" s="164">
        <v>0</v>
      </c>
    </row>
    <row r="230" spans="1:40" x14ac:dyDescent="0.2">
      <c r="A230" s="27" t="s">
        <v>1475</v>
      </c>
      <c r="B230" s="164">
        <v>0</v>
      </c>
      <c r="C230" s="164">
        <v>0</v>
      </c>
      <c r="D230" s="164">
        <v>0</v>
      </c>
      <c r="E230" s="164">
        <v>0</v>
      </c>
      <c r="F230" s="164">
        <v>0</v>
      </c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4">
        <v>0</v>
      </c>
      <c r="R230" s="164">
        <v>0</v>
      </c>
      <c r="S230" s="164">
        <v>0</v>
      </c>
      <c r="T230" s="164">
        <v>0</v>
      </c>
      <c r="U230" s="164">
        <v>0</v>
      </c>
      <c r="V230" s="164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  <c r="AC230" s="164">
        <v>0</v>
      </c>
      <c r="AD230" s="164">
        <v>0</v>
      </c>
      <c r="AE230" s="164">
        <v>0</v>
      </c>
      <c r="AF230" s="164">
        <v>0</v>
      </c>
      <c r="AG230" s="164">
        <v>0</v>
      </c>
      <c r="AH230" s="164">
        <v>0</v>
      </c>
      <c r="AI230" s="164">
        <v>0</v>
      </c>
      <c r="AJ230" s="164">
        <v>0</v>
      </c>
      <c r="AK230" s="164">
        <v>0</v>
      </c>
      <c r="AL230" s="164">
        <v>0</v>
      </c>
      <c r="AM230" s="164">
        <v>0</v>
      </c>
      <c r="AN230" s="164">
        <v>0</v>
      </c>
    </row>
    <row r="231" spans="1:40" x14ac:dyDescent="0.2">
      <c r="A231" s="27" t="s">
        <v>1476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  <c r="O231" s="164">
        <v>0</v>
      </c>
      <c r="P231" s="164">
        <v>0</v>
      </c>
      <c r="Q231" s="164">
        <v>0</v>
      </c>
      <c r="R231" s="164">
        <v>0</v>
      </c>
      <c r="S231" s="164">
        <v>0</v>
      </c>
      <c r="T231" s="164">
        <v>0</v>
      </c>
      <c r="U231" s="164">
        <v>0</v>
      </c>
      <c r="V231" s="164">
        <v>0</v>
      </c>
      <c r="W231" s="164">
        <v>0</v>
      </c>
      <c r="X231" s="164">
        <v>0</v>
      </c>
      <c r="Y231" s="164">
        <v>0</v>
      </c>
      <c r="Z231" s="164">
        <v>0</v>
      </c>
      <c r="AA231" s="164">
        <v>0</v>
      </c>
      <c r="AB231" s="164">
        <v>0</v>
      </c>
      <c r="AC231" s="164">
        <v>0</v>
      </c>
      <c r="AD231" s="164">
        <v>0</v>
      </c>
      <c r="AE231" s="164">
        <v>0</v>
      </c>
      <c r="AF231" s="164">
        <v>0</v>
      </c>
      <c r="AG231" s="164">
        <v>0</v>
      </c>
      <c r="AH231" s="164">
        <v>0</v>
      </c>
      <c r="AI231" s="164">
        <v>0</v>
      </c>
      <c r="AJ231" s="164">
        <v>0</v>
      </c>
      <c r="AK231" s="164">
        <v>0</v>
      </c>
      <c r="AL231" s="164">
        <v>0</v>
      </c>
      <c r="AM231" s="164">
        <v>0</v>
      </c>
      <c r="AN231" s="164">
        <v>0</v>
      </c>
    </row>
    <row r="232" spans="1:40" x14ac:dyDescent="0.2">
      <c r="A232" s="27" t="s">
        <v>1477</v>
      </c>
      <c r="B232" s="164">
        <v>0</v>
      </c>
      <c r="C232" s="164">
        <v>0</v>
      </c>
      <c r="D232" s="164">
        <v>0</v>
      </c>
      <c r="E232" s="164">
        <v>0</v>
      </c>
      <c r="F232" s="164">
        <v>0</v>
      </c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  <c r="O232" s="164">
        <v>0</v>
      </c>
      <c r="P232" s="164">
        <v>0</v>
      </c>
      <c r="Q232" s="164">
        <v>0</v>
      </c>
      <c r="R232" s="164">
        <v>0</v>
      </c>
      <c r="S232" s="164">
        <v>0</v>
      </c>
      <c r="T232" s="164">
        <v>0</v>
      </c>
      <c r="U232" s="164">
        <v>0</v>
      </c>
      <c r="V232" s="164">
        <v>0</v>
      </c>
      <c r="W232" s="164">
        <v>0</v>
      </c>
      <c r="X232" s="164">
        <v>0</v>
      </c>
      <c r="Y232" s="164">
        <v>0</v>
      </c>
      <c r="Z232" s="164">
        <v>0</v>
      </c>
      <c r="AA232" s="164">
        <v>0</v>
      </c>
      <c r="AB232" s="164">
        <v>0</v>
      </c>
      <c r="AC232" s="164">
        <v>0</v>
      </c>
      <c r="AD232" s="164">
        <v>0</v>
      </c>
      <c r="AE232" s="164">
        <v>0</v>
      </c>
      <c r="AF232" s="164">
        <v>0</v>
      </c>
      <c r="AG232" s="164">
        <v>0</v>
      </c>
      <c r="AH232" s="164">
        <v>0</v>
      </c>
      <c r="AI232" s="164">
        <v>0</v>
      </c>
      <c r="AJ232" s="164">
        <v>0</v>
      </c>
      <c r="AK232" s="164">
        <v>0</v>
      </c>
      <c r="AL232" s="164">
        <v>0</v>
      </c>
      <c r="AM232" s="164">
        <v>0</v>
      </c>
      <c r="AN232" s="164">
        <v>0</v>
      </c>
    </row>
    <row r="233" spans="1:40" x14ac:dyDescent="0.2">
      <c r="A233" s="27" t="s">
        <v>1478</v>
      </c>
      <c r="B233" s="164">
        <v>0</v>
      </c>
      <c r="C233" s="164">
        <v>0</v>
      </c>
      <c r="D233" s="164">
        <v>0</v>
      </c>
      <c r="E233" s="164">
        <v>0</v>
      </c>
      <c r="F233" s="164">
        <v>0</v>
      </c>
      <c r="G233" s="164">
        <v>0</v>
      </c>
      <c r="H233" s="164">
        <v>0</v>
      </c>
      <c r="I233" s="164">
        <v>0</v>
      </c>
      <c r="J233" s="164">
        <v>0</v>
      </c>
      <c r="K233" s="164">
        <v>0</v>
      </c>
      <c r="L233" s="164">
        <v>0</v>
      </c>
      <c r="M233" s="164">
        <v>0</v>
      </c>
      <c r="N233" s="164">
        <v>0</v>
      </c>
      <c r="O233" s="164">
        <v>0</v>
      </c>
      <c r="P233" s="164">
        <v>0</v>
      </c>
      <c r="Q233" s="164">
        <v>0</v>
      </c>
      <c r="R233" s="164">
        <v>0</v>
      </c>
      <c r="S233" s="164">
        <v>0</v>
      </c>
      <c r="T233" s="164">
        <v>0</v>
      </c>
      <c r="U233" s="164">
        <v>0</v>
      </c>
      <c r="V233" s="164">
        <v>0</v>
      </c>
      <c r="W233" s="164">
        <v>0</v>
      </c>
      <c r="X233" s="164">
        <v>0</v>
      </c>
      <c r="Y233" s="164">
        <v>0</v>
      </c>
      <c r="Z233" s="164">
        <v>0</v>
      </c>
      <c r="AA233" s="164">
        <v>0</v>
      </c>
      <c r="AB233" s="164">
        <v>0</v>
      </c>
      <c r="AC233" s="164">
        <v>0</v>
      </c>
      <c r="AD233" s="164">
        <v>0</v>
      </c>
      <c r="AE233" s="164">
        <v>0</v>
      </c>
      <c r="AF233" s="164">
        <v>0</v>
      </c>
      <c r="AG233" s="164">
        <v>0</v>
      </c>
      <c r="AH233" s="164">
        <v>0</v>
      </c>
      <c r="AI233" s="164">
        <v>0</v>
      </c>
      <c r="AJ233" s="164">
        <v>0</v>
      </c>
      <c r="AK233" s="164">
        <v>0</v>
      </c>
      <c r="AL233" s="164">
        <v>0</v>
      </c>
      <c r="AM233" s="164">
        <v>0</v>
      </c>
      <c r="AN233" s="164">
        <v>0</v>
      </c>
    </row>
    <row r="234" spans="1:40" x14ac:dyDescent="0.2">
      <c r="A234" s="30" t="s">
        <v>1479</v>
      </c>
      <c r="B234" s="164">
        <v>20797058.417567398</v>
      </c>
      <c r="C234" s="164">
        <v>21390229.913228799</v>
      </c>
      <c r="D234" s="164">
        <v>21983401.408890199</v>
      </c>
      <c r="E234" s="164">
        <v>22576572.9045517</v>
      </c>
      <c r="F234" s="164">
        <v>23169744.4002131</v>
      </c>
      <c r="G234" s="164">
        <v>23762915.895874601</v>
      </c>
      <c r="H234" s="164">
        <v>24356087.391536001</v>
      </c>
      <c r="I234" s="164">
        <v>24949258.887197498</v>
      </c>
      <c r="J234" s="164">
        <v>25542430.382858898</v>
      </c>
      <c r="K234" s="164">
        <v>26135601.878520299</v>
      </c>
      <c r="L234" s="164">
        <v>26728773.3741818</v>
      </c>
      <c r="M234" s="164">
        <v>27321944.8698432</v>
      </c>
      <c r="N234" s="164">
        <v>27321944.8698432</v>
      </c>
      <c r="O234" s="164">
        <v>27915116.365504701</v>
      </c>
      <c r="P234" s="164">
        <v>28508287.861166101</v>
      </c>
      <c r="Q234" s="164">
        <v>29101459.356827501</v>
      </c>
      <c r="R234" s="164">
        <v>29694630.852488998</v>
      </c>
      <c r="S234" s="164">
        <v>30287802.348150399</v>
      </c>
      <c r="T234" s="164">
        <v>30880973.843811899</v>
      </c>
      <c r="U234" s="164">
        <v>31474145.3394733</v>
      </c>
      <c r="V234" s="164">
        <v>32067316.835134801</v>
      </c>
      <c r="W234" s="164">
        <v>32660488.330796201</v>
      </c>
      <c r="X234" s="164">
        <v>33253659.826457601</v>
      </c>
      <c r="Y234" s="164">
        <v>33846831.322119102</v>
      </c>
      <c r="Z234" s="164">
        <v>34440002.817780502</v>
      </c>
      <c r="AA234" s="164">
        <v>34440002.817780502</v>
      </c>
      <c r="AB234" s="164">
        <v>35033174.313441999</v>
      </c>
      <c r="AC234" s="164">
        <v>35626345.8091034</v>
      </c>
      <c r="AD234" s="164">
        <v>36219517.304764897</v>
      </c>
      <c r="AE234" s="164">
        <v>36812688.800426297</v>
      </c>
      <c r="AF234" s="164">
        <v>37405860.296087697</v>
      </c>
      <c r="AG234" s="164">
        <v>37999031.791749202</v>
      </c>
      <c r="AH234" s="164">
        <v>38592203.287410602</v>
      </c>
      <c r="AI234" s="164">
        <v>39185374.783072099</v>
      </c>
      <c r="AJ234" s="164">
        <v>39778546.278733499</v>
      </c>
      <c r="AK234" s="164">
        <v>40371717.7743949</v>
      </c>
      <c r="AL234" s="164">
        <v>40964889.270056397</v>
      </c>
      <c r="AM234" s="164">
        <v>41558060.765717797</v>
      </c>
      <c r="AN234" s="164">
        <v>41558060.765717797</v>
      </c>
    </row>
    <row r="235" spans="1:40" x14ac:dyDescent="0.2">
      <c r="A235" s="27" t="s">
        <v>1480</v>
      </c>
    </row>
    <row r="236" spans="1:40" x14ac:dyDescent="0.2">
      <c r="A236" s="30" t="s">
        <v>1481</v>
      </c>
      <c r="B236" s="164">
        <v>191870354.10500801</v>
      </c>
      <c r="C236" s="164">
        <v>193586803.26842999</v>
      </c>
      <c r="D236" s="164">
        <v>195303252.431851</v>
      </c>
      <c r="E236" s="164">
        <v>197019701.59527299</v>
      </c>
      <c r="F236" s="164">
        <v>198736150.75869399</v>
      </c>
      <c r="G236" s="164">
        <v>200452599.92211601</v>
      </c>
      <c r="H236" s="164">
        <v>202169049.085538</v>
      </c>
      <c r="I236" s="164">
        <v>203885498.248959</v>
      </c>
      <c r="J236" s="164">
        <v>205601947.41238099</v>
      </c>
      <c r="K236" s="164">
        <v>207318396.575802</v>
      </c>
      <c r="L236" s="164">
        <v>209034845.73922399</v>
      </c>
      <c r="M236" s="164">
        <v>210751294.90264499</v>
      </c>
      <c r="N236" s="164">
        <v>210751294.90264499</v>
      </c>
      <c r="O236" s="164">
        <v>212467744.06606701</v>
      </c>
      <c r="P236" s="164">
        <v>214184193.22948799</v>
      </c>
      <c r="Q236" s="164">
        <v>215900642.39291</v>
      </c>
      <c r="R236" s="164">
        <v>217617091.55633101</v>
      </c>
      <c r="S236" s="164">
        <v>219333540.719753</v>
      </c>
      <c r="T236" s="164">
        <v>221049989.883174</v>
      </c>
      <c r="U236" s="164">
        <v>222766439.04659599</v>
      </c>
      <c r="V236" s="164">
        <v>224482888.210017</v>
      </c>
      <c r="W236" s="164">
        <v>226199337.37343901</v>
      </c>
      <c r="X236" s="164">
        <v>227915786.53685999</v>
      </c>
      <c r="Y236" s="164">
        <v>229632235.70028201</v>
      </c>
      <c r="Z236" s="164">
        <v>231348684.86370301</v>
      </c>
      <c r="AA236" s="164">
        <v>231348684.86370301</v>
      </c>
      <c r="AB236" s="164">
        <v>233065134.027125</v>
      </c>
      <c r="AC236" s="164">
        <v>234781583.19054601</v>
      </c>
      <c r="AD236" s="164">
        <v>236498032.35396799</v>
      </c>
      <c r="AE236" s="164">
        <v>238214481.517389</v>
      </c>
      <c r="AF236" s="164">
        <v>239930930.68081099</v>
      </c>
      <c r="AG236" s="164">
        <v>241647379.84423199</v>
      </c>
      <c r="AH236" s="164">
        <v>243363829.00765401</v>
      </c>
      <c r="AI236" s="164">
        <v>245080278.17107499</v>
      </c>
      <c r="AJ236" s="164">
        <v>246796727.334497</v>
      </c>
      <c r="AK236" s="164">
        <v>248513176.49791801</v>
      </c>
      <c r="AL236" s="164">
        <v>250229625.66134</v>
      </c>
      <c r="AM236" s="164">
        <v>251946074.82476199</v>
      </c>
      <c r="AN236" s="164">
        <v>251946074.82476199</v>
      </c>
    </row>
    <row r="237" spans="1:40" x14ac:dyDescent="0.2">
      <c r="A237" s="27" t="s">
        <v>1482</v>
      </c>
    </row>
    <row r="238" spans="1:40" x14ac:dyDescent="0.2">
      <c r="A238" s="30" t="s">
        <v>1483</v>
      </c>
    </row>
    <row r="239" spans="1:40" x14ac:dyDescent="0.2">
      <c r="A239" s="27" t="s">
        <v>1484</v>
      </c>
      <c r="B239" s="164">
        <v>24381073.094856001</v>
      </c>
      <c r="C239" s="164">
        <v>24469998.930567499</v>
      </c>
      <c r="D239" s="164">
        <v>24560193.031674098</v>
      </c>
      <c r="E239" s="164">
        <v>24653179.084740099</v>
      </c>
      <c r="F239" s="164">
        <v>24748238.125801701</v>
      </c>
      <c r="G239" s="164">
        <v>24845459.6410596</v>
      </c>
      <c r="H239" s="164">
        <v>24944899.265477002</v>
      </c>
      <c r="I239" s="164">
        <v>25046611.674803</v>
      </c>
      <c r="J239" s="164">
        <v>25150661.212586299</v>
      </c>
      <c r="K239" s="164">
        <v>25257181.555443</v>
      </c>
      <c r="L239" s="164">
        <v>25366280.880147099</v>
      </c>
      <c r="M239" s="164">
        <v>25477936.1699026</v>
      </c>
      <c r="N239" s="164">
        <v>25477936.1699026</v>
      </c>
      <c r="O239" s="164">
        <v>25592149.907739699</v>
      </c>
      <c r="P239" s="164">
        <v>25708960.8647268</v>
      </c>
      <c r="Q239" s="164">
        <v>25828795.000538599</v>
      </c>
      <c r="R239" s="164">
        <v>25951659.349769801</v>
      </c>
      <c r="S239" s="164">
        <v>26076093.6476801</v>
      </c>
      <c r="T239" s="164">
        <v>26202096.3883962</v>
      </c>
      <c r="U239" s="164">
        <v>26329702.4610397</v>
      </c>
      <c r="V239" s="164">
        <v>26458913.801033501</v>
      </c>
      <c r="W239" s="164">
        <v>26589734.2286526</v>
      </c>
      <c r="X239" s="164">
        <v>26722174.9628953</v>
      </c>
      <c r="Y239" s="164">
        <v>26856177.590855598</v>
      </c>
      <c r="Z239" s="164">
        <v>26991671.217656702</v>
      </c>
      <c r="AA239" s="164">
        <v>26991671.217656702</v>
      </c>
      <c r="AB239" s="164">
        <v>27128675.589600898</v>
      </c>
      <c r="AC239" s="164">
        <v>27267134.726287398</v>
      </c>
      <c r="AD239" s="164">
        <v>27407011.998457301</v>
      </c>
      <c r="AE239" s="164">
        <v>27547885.885251299</v>
      </c>
      <c r="AF239" s="164">
        <v>27689696.216346901</v>
      </c>
      <c r="AG239" s="164">
        <v>27832377.776473299</v>
      </c>
      <c r="AH239" s="164">
        <v>27975866.715107199</v>
      </c>
      <c r="AI239" s="164">
        <v>28120030.323236398</v>
      </c>
      <c r="AJ239" s="164">
        <v>28264803.422453701</v>
      </c>
      <c r="AK239" s="164">
        <v>28410119.855848901</v>
      </c>
      <c r="AL239" s="164">
        <v>28555897.330570001</v>
      </c>
      <c r="AM239" s="164">
        <v>28702053.1634974</v>
      </c>
      <c r="AN239" s="164">
        <v>28702053.1634974</v>
      </c>
    </row>
    <row r="240" spans="1:40" x14ac:dyDescent="0.2">
      <c r="A240" s="27" t="s">
        <v>1485</v>
      </c>
      <c r="B240" s="164">
        <v>0</v>
      </c>
      <c r="C240" s="164">
        <v>0</v>
      </c>
      <c r="D240" s="164">
        <v>0</v>
      </c>
      <c r="E240" s="164">
        <v>0</v>
      </c>
      <c r="F240" s="164">
        <v>0</v>
      </c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4">
        <v>0</v>
      </c>
      <c r="R240" s="164">
        <v>0</v>
      </c>
      <c r="S240" s="164">
        <v>0</v>
      </c>
      <c r="T240" s="164">
        <v>0</v>
      </c>
      <c r="U240" s="164">
        <v>0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64">
        <v>0</v>
      </c>
      <c r="AB240" s="164">
        <v>0</v>
      </c>
      <c r="AC240" s="164">
        <v>0</v>
      </c>
      <c r="AD240" s="164">
        <v>0</v>
      </c>
      <c r="AE240" s="164">
        <v>0</v>
      </c>
      <c r="AF240" s="164">
        <v>0</v>
      </c>
      <c r="AG240" s="164">
        <v>0</v>
      </c>
      <c r="AH240" s="164">
        <v>0</v>
      </c>
      <c r="AI240" s="164">
        <v>0</v>
      </c>
      <c r="AJ240" s="164">
        <v>0</v>
      </c>
      <c r="AK240" s="164">
        <v>0</v>
      </c>
      <c r="AL240" s="164">
        <v>0</v>
      </c>
      <c r="AM240" s="164">
        <v>0</v>
      </c>
      <c r="AN240" s="164">
        <v>0</v>
      </c>
    </row>
    <row r="241" spans="1:40" x14ac:dyDescent="0.2">
      <c r="A241" s="27" t="s">
        <v>1486</v>
      </c>
      <c r="B241" s="164">
        <v>14171280.874360399</v>
      </c>
      <c r="C241" s="164">
        <v>14295824.8187137</v>
      </c>
      <c r="D241" s="164">
        <v>14420368.7630671</v>
      </c>
      <c r="E241" s="164">
        <v>14544912.707420399</v>
      </c>
      <c r="F241" s="164">
        <v>14669456.651773799</v>
      </c>
      <c r="G241" s="164">
        <v>14794000.5961271</v>
      </c>
      <c r="H241" s="164">
        <v>14918544.5404805</v>
      </c>
      <c r="I241" s="164">
        <v>15043088.4848339</v>
      </c>
      <c r="J241" s="164">
        <v>15167632.429187199</v>
      </c>
      <c r="K241" s="164">
        <v>15292176.373540601</v>
      </c>
      <c r="L241" s="164">
        <v>15416720.3178939</v>
      </c>
      <c r="M241" s="164">
        <v>15541264.2622473</v>
      </c>
      <c r="N241" s="164">
        <v>15541264.2622473</v>
      </c>
      <c r="O241" s="164">
        <v>15665808.206600601</v>
      </c>
      <c r="P241" s="164">
        <v>15790352.150954001</v>
      </c>
      <c r="Q241" s="164">
        <v>15914896.0953074</v>
      </c>
      <c r="R241" s="164">
        <v>16039440.0396607</v>
      </c>
      <c r="S241" s="164">
        <v>16163983.984014099</v>
      </c>
      <c r="T241" s="164">
        <v>16288527.928367401</v>
      </c>
      <c r="U241" s="164">
        <v>16413071.8727208</v>
      </c>
      <c r="V241" s="164">
        <v>16537615.8170741</v>
      </c>
      <c r="W241" s="164">
        <v>16662159.761427499</v>
      </c>
      <c r="X241" s="164">
        <v>16786703.7057808</v>
      </c>
      <c r="Y241" s="164">
        <v>16911247.650134198</v>
      </c>
      <c r="Z241" s="164">
        <v>17035791.5944876</v>
      </c>
      <c r="AA241" s="164">
        <v>17035791.5944876</v>
      </c>
      <c r="AB241" s="164">
        <v>17160335.538840901</v>
      </c>
      <c r="AC241" s="164">
        <v>17284879.483194299</v>
      </c>
      <c r="AD241" s="164">
        <v>17409423.4275476</v>
      </c>
      <c r="AE241" s="164">
        <v>17533967.371901002</v>
      </c>
      <c r="AF241" s="164">
        <v>17658511.3162544</v>
      </c>
      <c r="AG241" s="164">
        <v>17783055.260607701</v>
      </c>
      <c r="AH241" s="164">
        <v>17907599.204961099</v>
      </c>
      <c r="AI241" s="164">
        <v>18032143.1493144</v>
      </c>
      <c r="AJ241" s="164">
        <v>18156687.093667801</v>
      </c>
      <c r="AK241" s="164">
        <v>18281231.038021099</v>
      </c>
      <c r="AL241" s="164">
        <v>18405774.9823745</v>
      </c>
      <c r="AM241" s="164">
        <v>18530318.926727898</v>
      </c>
      <c r="AN241" s="164">
        <v>18530318.926727898</v>
      </c>
    </row>
    <row r="242" spans="1:40" x14ac:dyDescent="0.2">
      <c r="A242" s="27" t="s">
        <v>1487</v>
      </c>
      <c r="B242" s="164">
        <v>14416408.220000001</v>
      </c>
      <c r="C242" s="164">
        <v>14416408.220000001</v>
      </c>
      <c r="D242" s="164">
        <v>14416408.220000001</v>
      </c>
      <c r="E242" s="164">
        <v>14416408.220000001</v>
      </c>
      <c r="F242" s="164">
        <v>14416408.220000001</v>
      </c>
      <c r="G242" s="164">
        <v>14416408.220000001</v>
      </c>
      <c r="H242" s="164">
        <v>14416408.220000001</v>
      </c>
      <c r="I242" s="164">
        <v>14416408.220000001</v>
      </c>
      <c r="J242" s="164">
        <v>14416408.220000001</v>
      </c>
      <c r="K242" s="164">
        <v>14416408.220000001</v>
      </c>
      <c r="L242" s="164">
        <v>14416408.220000001</v>
      </c>
      <c r="M242" s="164">
        <v>14416408.220000001</v>
      </c>
      <c r="N242" s="164">
        <v>14416408.220000001</v>
      </c>
      <c r="O242" s="164">
        <v>14416408.220000001</v>
      </c>
      <c r="P242" s="164">
        <v>14416408.220000001</v>
      </c>
      <c r="Q242" s="164">
        <v>14416408.220000001</v>
      </c>
      <c r="R242" s="164">
        <v>14416408.220000001</v>
      </c>
      <c r="S242" s="164">
        <v>14416408.220000001</v>
      </c>
      <c r="T242" s="164">
        <v>14416408.220000001</v>
      </c>
      <c r="U242" s="164">
        <v>14416408.220000001</v>
      </c>
      <c r="V242" s="164">
        <v>14416408.220000001</v>
      </c>
      <c r="W242" s="164">
        <v>14416408.220000001</v>
      </c>
      <c r="X242" s="164">
        <v>14416408.220000001</v>
      </c>
      <c r="Y242" s="164">
        <v>14416408.220000001</v>
      </c>
      <c r="Z242" s="164">
        <v>14416408.220000001</v>
      </c>
      <c r="AA242" s="164">
        <v>14416408.220000001</v>
      </c>
      <c r="AB242" s="164">
        <v>14416408.220000001</v>
      </c>
      <c r="AC242" s="164">
        <v>14416408.220000001</v>
      </c>
      <c r="AD242" s="164">
        <v>14416408.220000001</v>
      </c>
      <c r="AE242" s="164">
        <v>14416408.220000001</v>
      </c>
      <c r="AF242" s="164">
        <v>14416408.220000001</v>
      </c>
      <c r="AG242" s="164">
        <v>14416408.220000001</v>
      </c>
      <c r="AH242" s="164">
        <v>14416408.220000001</v>
      </c>
      <c r="AI242" s="164">
        <v>14416408.220000001</v>
      </c>
      <c r="AJ242" s="164">
        <v>14416408.220000001</v>
      </c>
      <c r="AK242" s="164">
        <v>14416408.220000001</v>
      </c>
      <c r="AL242" s="164">
        <v>14416408.220000001</v>
      </c>
      <c r="AM242" s="164">
        <v>14416408.220000001</v>
      </c>
      <c r="AN242" s="164">
        <v>14416408.220000001</v>
      </c>
    </row>
    <row r="243" spans="1:40" x14ac:dyDescent="0.2">
      <c r="A243" s="27" t="s">
        <v>1488</v>
      </c>
      <c r="B243" s="164">
        <v>2181143.1</v>
      </c>
      <c r="C243" s="164">
        <v>2181143.1</v>
      </c>
      <c r="D243" s="164">
        <v>2181143.1</v>
      </c>
      <c r="E243" s="164">
        <v>2181143.1</v>
      </c>
      <c r="F243" s="164">
        <v>2181143.1</v>
      </c>
      <c r="G243" s="164">
        <v>2181143.1</v>
      </c>
      <c r="H243" s="164">
        <v>2181143.1</v>
      </c>
      <c r="I243" s="164">
        <v>2181143.1</v>
      </c>
      <c r="J243" s="164">
        <v>2181143.1</v>
      </c>
      <c r="K243" s="164">
        <v>2181143.1</v>
      </c>
      <c r="L243" s="164">
        <v>2181143.1</v>
      </c>
      <c r="M243" s="164">
        <v>2181143.1</v>
      </c>
      <c r="N243" s="164">
        <v>2181143.1</v>
      </c>
      <c r="O243" s="164">
        <v>2181143.1</v>
      </c>
      <c r="P243" s="164">
        <v>2181143.1</v>
      </c>
      <c r="Q243" s="164">
        <v>2181143.1</v>
      </c>
      <c r="R243" s="164">
        <v>2181143.1</v>
      </c>
      <c r="S243" s="164">
        <v>2181143.1</v>
      </c>
      <c r="T243" s="164">
        <v>2181143.1</v>
      </c>
      <c r="U243" s="164">
        <v>2181143.1</v>
      </c>
      <c r="V243" s="164">
        <v>2181143.1</v>
      </c>
      <c r="W243" s="164">
        <v>2181143.1</v>
      </c>
      <c r="X243" s="164">
        <v>2181143.1</v>
      </c>
      <c r="Y243" s="164">
        <v>2181143.1</v>
      </c>
      <c r="Z243" s="164">
        <v>2181143.1</v>
      </c>
      <c r="AA243" s="164">
        <v>2181143.1</v>
      </c>
      <c r="AB243" s="164">
        <v>2181143.1</v>
      </c>
      <c r="AC243" s="164">
        <v>2181143.1</v>
      </c>
      <c r="AD243" s="164">
        <v>2181143.1</v>
      </c>
      <c r="AE243" s="164">
        <v>2181143.1</v>
      </c>
      <c r="AF243" s="164">
        <v>2181143.1</v>
      </c>
      <c r="AG243" s="164">
        <v>2181143.1</v>
      </c>
      <c r="AH243" s="164">
        <v>2181143.1</v>
      </c>
      <c r="AI243" s="164">
        <v>2181143.1</v>
      </c>
      <c r="AJ243" s="164">
        <v>2181143.1</v>
      </c>
      <c r="AK243" s="164">
        <v>2181143.1</v>
      </c>
      <c r="AL243" s="164">
        <v>2181143.1</v>
      </c>
      <c r="AM243" s="164">
        <v>2181143.1</v>
      </c>
      <c r="AN243" s="164">
        <v>2181143.1</v>
      </c>
    </row>
    <row r="244" spans="1:40" x14ac:dyDescent="0.2">
      <c r="A244" s="27" t="s">
        <v>1489</v>
      </c>
      <c r="B244" s="164">
        <v>2670180.98</v>
      </c>
      <c r="C244" s="164">
        <v>2670180.98</v>
      </c>
      <c r="D244" s="164">
        <v>2670180.98</v>
      </c>
      <c r="E244" s="164">
        <v>2670180.98</v>
      </c>
      <c r="F244" s="164">
        <v>2670180.98</v>
      </c>
      <c r="G244" s="164">
        <v>2670180.98</v>
      </c>
      <c r="H244" s="164">
        <v>2670180.98</v>
      </c>
      <c r="I244" s="164">
        <v>2670180.98</v>
      </c>
      <c r="J244" s="164">
        <v>2670180.98</v>
      </c>
      <c r="K244" s="164">
        <v>2670180.98</v>
      </c>
      <c r="L244" s="164">
        <v>2670180.98</v>
      </c>
      <c r="M244" s="164">
        <v>2670180.98</v>
      </c>
      <c r="N244" s="164">
        <v>2670180.98</v>
      </c>
      <c r="O244" s="164">
        <v>2670180.98</v>
      </c>
      <c r="P244" s="164">
        <v>2670180.98</v>
      </c>
      <c r="Q244" s="164">
        <v>2670180.98</v>
      </c>
      <c r="R244" s="164">
        <v>2670180.98</v>
      </c>
      <c r="S244" s="164">
        <v>2670180.98</v>
      </c>
      <c r="T244" s="164">
        <v>2670180.98</v>
      </c>
      <c r="U244" s="164">
        <v>2670180.98</v>
      </c>
      <c r="V244" s="164">
        <v>2670180.98</v>
      </c>
      <c r="W244" s="164">
        <v>2670180.98</v>
      </c>
      <c r="X244" s="164">
        <v>2670180.98</v>
      </c>
      <c r="Y244" s="164">
        <v>2670180.98</v>
      </c>
      <c r="Z244" s="164">
        <v>2670180.98</v>
      </c>
      <c r="AA244" s="164">
        <v>2670180.98</v>
      </c>
      <c r="AB244" s="164">
        <v>2670180.98</v>
      </c>
      <c r="AC244" s="164">
        <v>2670180.98</v>
      </c>
      <c r="AD244" s="164">
        <v>2670180.98</v>
      </c>
      <c r="AE244" s="164">
        <v>2670180.98</v>
      </c>
      <c r="AF244" s="164">
        <v>2670180.98</v>
      </c>
      <c r="AG244" s="164">
        <v>2670180.98</v>
      </c>
      <c r="AH244" s="164">
        <v>2670180.98</v>
      </c>
      <c r="AI244" s="164">
        <v>2670180.98</v>
      </c>
      <c r="AJ244" s="164">
        <v>2670180.98</v>
      </c>
      <c r="AK244" s="164">
        <v>2670180.98</v>
      </c>
      <c r="AL244" s="164">
        <v>2670180.98</v>
      </c>
      <c r="AM244" s="164">
        <v>2670180.98</v>
      </c>
      <c r="AN244" s="164">
        <v>2670180.98</v>
      </c>
    </row>
    <row r="245" spans="1:40" x14ac:dyDescent="0.2">
      <c r="A245" s="27" t="s">
        <v>1490</v>
      </c>
      <c r="B245" s="164">
        <v>1967596.0699999901</v>
      </c>
      <c r="C245" s="164">
        <v>1967596.0699999901</v>
      </c>
      <c r="D245" s="164">
        <v>1967596.0699999901</v>
      </c>
      <c r="E245" s="164">
        <v>1967596.0699999901</v>
      </c>
      <c r="F245" s="164">
        <v>1967596.0699999901</v>
      </c>
      <c r="G245" s="164">
        <v>1967596.0699999901</v>
      </c>
      <c r="H245" s="164">
        <v>1967596.0699999901</v>
      </c>
      <c r="I245" s="164">
        <v>1967596.0699999901</v>
      </c>
      <c r="J245" s="164">
        <v>1967596.0699999901</v>
      </c>
      <c r="K245" s="164">
        <v>1967596.0699999901</v>
      </c>
      <c r="L245" s="164">
        <v>1967596.0699999901</v>
      </c>
      <c r="M245" s="164">
        <v>1967596.0699999901</v>
      </c>
      <c r="N245" s="164">
        <v>1967596.0699999901</v>
      </c>
      <c r="O245" s="164">
        <v>1967596.0699999901</v>
      </c>
      <c r="P245" s="164">
        <v>1967596.0699999901</v>
      </c>
      <c r="Q245" s="164">
        <v>1967596.0699999901</v>
      </c>
      <c r="R245" s="164">
        <v>1967596.0699999901</v>
      </c>
      <c r="S245" s="164">
        <v>1967596.0699999901</v>
      </c>
      <c r="T245" s="164">
        <v>1967596.0699999901</v>
      </c>
      <c r="U245" s="164">
        <v>1967596.0699999901</v>
      </c>
      <c r="V245" s="164">
        <v>1967596.0699999901</v>
      </c>
      <c r="W245" s="164">
        <v>1967596.0699999901</v>
      </c>
      <c r="X245" s="164">
        <v>1967596.0699999901</v>
      </c>
      <c r="Y245" s="164">
        <v>1967596.0699999901</v>
      </c>
      <c r="Z245" s="164">
        <v>1967596.0699999901</v>
      </c>
      <c r="AA245" s="164">
        <v>1967596.0699999901</v>
      </c>
      <c r="AB245" s="164">
        <v>1967596.0699999901</v>
      </c>
      <c r="AC245" s="164">
        <v>1967596.0699999901</v>
      </c>
      <c r="AD245" s="164">
        <v>1967596.0699999901</v>
      </c>
      <c r="AE245" s="164">
        <v>1967596.0699999901</v>
      </c>
      <c r="AF245" s="164">
        <v>1967596.0699999901</v>
      </c>
      <c r="AG245" s="164">
        <v>1967596.0699999901</v>
      </c>
      <c r="AH245" s="164">
        <v>1967596.0699999901</v>
      </c>
      <c r="AI245" s="164">
        <v>1967596.0699999901</v>
      </c>
      <c r="AJ245" s="164">
        <v>1967596.0699999901</v>
      </c>
      <c r="AK245" s="164">
        <v>1967596.0699999901</v>
      </c>
      <c r="AL245" s="164">
        <v>1967596.0699999901</v>
      </c>
      <c r="AM245" s="164">
        <v>1967596.0699999901</v>
      </c>
      <c r="AN245" s="164">
        <v>1967596.0699999901</v>
      </c>
    </row>
    <row r="246" spans="1:40" x14ac:dyDescent="0.2">
      <c r="A246" s="27" t="s">
        <v>1491</v>
      </c>
      <c r="B246" s="164">
        <v>139356565.541098</v>
      </c>
      <c r="C246" s="164">
        <v>141186417.310527</v>
      </c>
      <c r="D246" s="164">
        <v>142881165.98680499</v>
      </c>
      <c r="E246" s="164">
        <v>144733923.78575799</v>
      </c>
      <c r="F246" s="164">
        <v>146596950.74134099</v>
      </c>
      <c r="G246" s="164">
        <v>148328544.40523899</v>
      </c>
      <c r="H246" s="164">
        <v>150210876.43773001</v>
      </c>
      <c r="I246" s="164">
        <v>152103685.75347099</v>
      </c>
      <c r="J246" s="164">
        <v>153783953.62751999</v>
      </c>
      <c r="K246" s="164">
        <v>155691907.14863399</v>
      </c>
      <c r="L246" s="164">
        <v>157610691.48449701</v>
      </c>
      <c r="M246" s="164">
        <v>158047918.10110599</v>
      </c>
      <c r="N246" s="164">
        <v>158047918.10110599</v>
      </c>
      <c r="O246" s="164">
        <v>158808789.63932499</v>
      </c>
      <c r="P246" s="164">
        <v>159602733.97201499</v>
      </c>
      <c r="Q246" s="164">
        <v>160342477.44136399</v>
      </c>
      <c r="R246" s="164">
        <v>161261774.935094</v>
      </c>
      <c r="S246" s="164">
        <v>162213272.90327901</v>
      </c>
      <c r="T246" s="164">
        <v>163123608.353421</v>
      </c>
      <c r="U246" s="164">
        <v>164208992.526586</v>
      </c>
      <c r="V246" s="164">
        <v>165325516.38565201</v>
      </c>
      <c r="W246" s="164">
        <v>166338552.92248201</v>
      </c>
      <c r="X246" s="164">
        <v>167607762.219843</v>
      </c>
      <c r="Y246" s="164">
        <v>168906766.24679399</v>
      </c>
      <c r="Z246" s="164">
        <v>170164458.72645599</v>
      </c>
      <c r="AA246" s="164">
        <v>170164458.72645599</v>
      </c>
      <c r="AB246" s="164">
        <v>173052951.29295099</v>
      </c>
      <c r="AC246" s="164">
        <v>175949534.65856099</v>
      </c>
      <c r="AD246" s="164">
        <v>178786275.07706699</v>
      </c>
      <c r="AE246" s="164">
        <v>181719865.29366699</v>
      </c>
      <c r="AF246" s="164">
        <v>184661690.266083</v>
      </c>
      <c r="AG246" s="164">
        <v>187563156.68034601</v>
      </c>
      <c r="AH246" s="164">
        <v>190545556.12359199</v>
      </c>
      <c r="AI246" s="164">
        <v>193534206.294608</v>
      </c>
      <c r="AJ246" s="164">
        <v>196434005.742724</v>
      </c>
      <c r="AK246" s="164">
        <v>199476267.37093201</v>
      </c>
      <c r="AL246" s="164">
        <v>202523916.65394399</v>
      </c>
      <c r="AM246" s="164">
        <v>205528947.18838501</v>
      </c>
      <c r="AN246" s="164">
        <v>205528947.18838501</v>
      </c>
    </row>
    <row r="247" spans="1:40" x14ac:dyDescent="0.2">
      <c r="A247" s="27" t="s">
        <v>1492</v>
      </c>
      <c r="B247" s="164">
        <v>160591893.911098</v>
      </c>
      <c r="C247" s="164">
        <v>162421745.680527</v>
      </c>
      <c r="D247" s="164">
        <v>164116494.356805</v>
      </c>
      <c r="E247" s="164">
        <v>165969252.15575799</v>
      </c>
      <c r="F247" s="164">
        <v>167832279.111341</v>
      </c>
      <c r="G247" s="164">
        <v>169563872.77523899</v>
      </c>
      <c r="H247" s="164">
        <v>171446204.80772999</v>
      </c>
      <c r="I247" s="164">
        <v>173339014.12347099</v>
      </c>
      <c r="J247" s="164">
        <v>175019281.99752</v>
      </c>
      <c r="K247" s="164">
        <v>176927235.51863399</v>
      </c>
      <c r="L247" s="164">
        <v>178846019.85449699</v>
      </c>
      <c r="M247" s="164">
        <v>179283246.47110599</v>
      </c>
      <c r="N247" s="164">
        <v>179283246.47110599</v>
      </c>
      <c r="O247" s="164">
        <v>180044118.009325</v>
      </c>
      <c r="P247" s="164">
        <v>180838062.342015</v>
      </c>
      <c r="Q247" s="164">
        <v>181577805.811364</v>
      </c>
      <c r="R247" s="164">
        <v>182497103.305094</v>
      </c>
      <c r="S247" s="164">
        <v>183448601.27327901</v>
      </c>
      <c r="T247" s="164">
        <v>184358936.72342101</v>
      </c>
      <c r="U247" s="164">
        <v>185444320.896586</v>
      </c>
      <c r="V247" s="164">
        <v>186560844.75565201</v>
      </c>
      <c r="W247" s="164">
        <v>187573881.29248199</v>
      </c>
      <c r="X247" s="164">
        <v>188843090.589843</v>
      </c>
      <c r="Y247" s="164">
        <v>190142094.61679399</v>
      </c>
      <c r="Z247" s="164">
        <v>191399787.09645599</v>
      </c>
      <c r="AA247" s="164">
        <v>191399787.09645599</v>
      </c>
      <c r="AB247" s="164">
        <v>194288279.66295099</v>
      </c>
      <c r="AC247" s="164">
        <v>197184863.028561</v>
      </c>
      <c r="AD247" s="164">
        <v>200021603.44706699</v>
      </c>
      <c r="AE247" s="164">
        <v>202955193.66366699</v>
      </c>
      <c r="AF247" s="164">
        <v>205897018.63608301</v>
      </c>
      <c r="AG247" s="164">
        <v>208798485.05034599</v>
      </c>
      <c r="AH247" s="164">
        <v>211780884.49359199</v>
      </c>
      <c r="AI247" s="164">
        <v>214769534.664608</v>
      </c>
      <c r="AJ247" s="164">
        <v>217669334.11272401</v>
      </c>
      <c r="AK247" s="164">
        <v>220711595.74093199</v>
      </c>
      <c r="AL247" s="164">
        <v>223759245.02394399</v>
      </c>
      <c r="AM247" s="164">
        <v>226764275.55838501</v>
      </c>
      <c r="AN247" s="164">
        <v>226764275.55838501</v>
      </c>
    </row>
    <row r="248" spans="1:40" x14ac:dyDescent="0.2">
      <c r="A248" s="27" t="s">
        <v>1493</v>
      </c>
      <c r="B248" s="164">
        <v>33705645.126664802</v>
      </c>
      <c r="C248" s="164">
        <v>33728485.746873401</v>
      </c>
      <c r="D248" s="164">
        <v>33751589.313167699</v>
      </c>
      <c r="E248" s="164">
        <v>33774955.825547703</v>
      </c>
      <c r="F248" s="164">
        <v>33798585.284013301</v>
      </c>
      <c r="G248" s="164">
        <v>33822477.688564599</v>
      </c>
      <c r="H248" s="164">
        <v>33846633.039201699</v>
      </c>
      <c r="I248" s="164">
        <v>33871051.335924402</v>
      </c>
      <c r="J248" s="164">
        <v>33895732.578732699</v>
      </c>
      <c r="K248" s="164">
        <v>33920676.7676268</v>
      </c>
      <c r="L248" s="164">
        <v>33945883.902606599</v>
      </c>
      <c r="M248" s="164">
        <v>33971353.983672</v>
      </c>
      <c r="N248" s="164">
        <v>33971353.983672</v>
      </c>
      <c r="O248" s="164">
        <v>34027870.944204599</v>
      </c>
      <c r="P248" s="164">
        <v>34084387.904737301</v>
      </c>
      <c r="Q248" s="164">
        <v>34140904.865270004</v>
      </c>
      <c r="R248" s="164">
        <v>34197421.825802602</v>
      </c>
      <c r="S248" s="164">
        <v>34253938.786335297</v>
      </c>
      <c r="T248" s="164">
        <v>34310455.746867903</v>
      </c>
      <c r="U248" s="164">
        <v>34366972.707400598</v>
      </c>
      <c r="V248" s="164">
        <v>34423489.667933203</v>
      </c>
      <c r="W248" s="164">
        <v>34480006.628465898</v>
      </c>
      <c r="X248" s="164">
        <v>34536523.588998601</v>
      </c>
      <c r="Y248" s="164">
        <v>34593040.549531199</v>
      </c>
      <c r="Z248" s="164">
        <v>34649557.510063902</v>
      </c>
      <c r="AA248" s="164">
        <v>34649557.510063902</v>
      </c>
      <c r="AB248" s="164">
        <v>34706074.4705965</v>
      </c>
      <c r="AC248" s="164">
        <v>34762591.431129202</v>
      </c>
      <c r="AD248" s="164">
        <v>34819108.391661897</v>
      </c>
      <c r="AE248" s="164">
        <v>34875625.352194503</v>
      </c>
      <c r="AF248" s="164">
        <v>34932142.312727198</v>
      </c>
      <c r="AG248" s="164">
        <v>34988659.273259804</v>
      </c>
      <c r="AH248" s="164">
        <v>35045176.233792499</v>
      </c>
      <c r="AI248" s="164">
        <v>35101693.194325097</v>
      </c>
      <c r="AJ248" s="164">
        <v>35158210.154857799</v>
      </c>
      <c r="AK248" s="164">
        <v>35214727.115390398</v>
      </c>
      <c r="AL248" s="164">
        <v>35271244.0759231</v>
      </c>
      <c r="AM248" s="164">
        <v>35327761.036455803</v>
      </c>
      <c r="AN248" s="164">
        <v>35327761.036455803</v>
      </c>
    </row>
    <row r="249" spans="1:40" x14ac:dyDescent="0.2">
      <c r="A249" s="27" t="s">
        <v>1494</v>
      </c>
      <c r="B249" s="164">
        <v>62528597.381048299</v>
      </c>
      <c r="C249" s="164">
        <v>62617944.568051003</v>
      </c>
      <c r="D249" s="164">
        <v>62707291.755053699</v>
      </c>
      <c r="E249" s="164">
        <v>62796638.942056403</v>
      </c>
      <c r="F249" s="164">
        <v>62885986.129059099</v>
      </c>
      <c r="G249" s="164">
        <v>62975333.316061802</v>
      </c>
      <c r="H249" s="164">
        <v>63064680.503064498</v>
      </c>
      <c r="I249" s="164">
        <v>63154027.690067098</v>
      </c>
      <c r="J249" s="164">
        <v>63243374.877069801</v>
      </c>
      <c r="K249" s="164">
        <v>63332722.064072497</v>
      </c>
      <c r="L249" s="164">
        <v>63422069.251075201</v>
      </c>
      <c r="M249" s="164">
        <v>63511416.438077897</v>
      </c>
      <c r="N249" s="164">
        <v>63511416.438077897</v>
      </c>
      <c r="O249" s="164">
        <v>63600763.6250806</v>
      </c>
      <c r="P249" s="164">
        <v>63690110.812083296</v>
      </c>
      <c r="Q249" s="164">
        <v>63779457.999086</v>
      </c>
      <c r="R249" s="164">
        <v>63868805.186088599</v>
      </c>
      <c r="S249" s="164">
        <v>63958152.373091303</v>
      </c>
      <c r="T249" s="164">
        <v>64047499.560093999</v>
      </c>
      <c r="U249" s="164">
        <v>64136846.747096702</v>
      </c>
      <c r="V249" s="164">
        <v>64226193.934099399</v>
      </c>
      <c r="W249" s="164">
        <v>64315541.121102102</v>
      </c>
      <c r="X249" s="164">
        <v>64404888.308104798</v>
      </c>
      <c r="Y249" s="164">
        <v>64494235.495107502</v>
      </c>
      <c r="Z249" s="164">
        <v>64583582.682110198</v>
      </c>
      <c r="AA249" s="164">
        <v>64583582.682110198</v>
      </c>
      <c r="AB249" s="164">
        <v>64672929.869112797</v>
      </c>
      <c r="AC249" s="164">
        <v>64762277.056115501</v>
      </c>
      <c r="AD249" s="164">
        <v>64851624.243118197</v>
      </c>
      <c r="AE249" s="164">
        <v>64940971.4301209</v>
      </c>
      <c r="AF249" s="164">
        <v>65030318.617123596</v>
      </c>
      <c r="AG249" s="164">
        <v>65119665.8041263</v>
      </c>
      <c r="AH249" s="164">
        <v>65209012.991129003</v>
      </c>
      <c r="AI249" s="164">
        <v>65298360.1781317</v>
      </c>
      <c r="AJ249" s="164">
        <v>65387707.365134299</v>
      </c>
      <c r="AK249" s="164">
        <v>65477054.552137002</v>
      </c>
      <c r="AL249" s="164">
        <v>65566401.739139698</v>
      </c>
      <c r="AM249" s="164">
        <v>65655748.926142402</v>
      </c>
      <c r="AN249" s="164">
        <v>65655748.926142402</v>
      </c>
    </row>
    <row r="250" spans="1:40" x14ac:dyDescent="0.2">
      <c r="A250" s="27" t="s">
        <v>1495</v>
      </c>
      <c r="B250" s="164">
        <v>398212030.70262998</v>
      </c>
      <c r="C250" s="164">
        <v>398325065.69280303</v>
      </c>
      <c r="D250" s="164">
        <v>399815314.17475897</v>
      </c>
      <c r="E250" s="164">
        <v>401496668.10446203</v>
      </c>
      <c r="F250" s="164">
        <v>403276535.173316</v>
      </c>
      <c r="G250" s="164">
        <v>404927166.78883302</v>
      </c>
      <c r="H250" s="164">
        <v>406728346.745718</v>
      </c>
      <c r="I250" s="164">
        <v>408582757.20947802</v>
      </c>
      <c r="J250" s="164">
        <v>410497557.33215499</v>
      </c>
      <c r="K250" s="164">
        <v>412577202.58560503</v>
      </c>
      <c r="L250" s="164">
        <v>415556066.61691701</v>
      </c>
      <c r="M250" s="164">
        <v>418519410.82564199</v>
      </c>
      <c r="N250" s="164">
        <v>418519410.82564199</v>
      </c>
      <c r="O250" s="164">
        <v>422055083.69285798</v>
      </c>
      <c r="P250" s="164">
        <v>425860165.59601903</v>
      </c>
      <c r="Q250" s="164">
        <v>429564152.780092</v>
      </c>
      <c r="R250" s="164">
        <v>433473369.388174</v>
      </c>
      <c r="S250" s="164">
        <v>437323635.18706101</v>
      </c>
      <c r="T250" s="164">
        <v>441057925.01415801</v>
      </c>
      <c r="U250" s="164">
        <v>444383891.11181402</v>
      </c>
      <c r="V250" s="164">
        <v>447699124.30853301</v>
      </c>
      <c r="W250" s="164">
        <v>450992067.75120199</v>
      </c>
      <c r="X250" s="164">
        <v>454429510.50893599</v>
      </c>
      <c r="Y250" s="164">
        <v>457904376.01148403</v>
      </c>
      <c r="Z250" s="164">
        <v>461327838.252913</v>
      </c>
      <c r="AA250" s="164">
        <v>461327838.252913</v>
      </c>
      <c r="AB250" s="164">
        <v>464926789.69168699</v>
      </c>
      <c r="AC250" s="164">
        <v>468682720.98082298</v>
      </c>
      <c r="AD250" s="164">
        <v>472423090.21158499</v>
      </c>
      <c r="AE250" s="164">
        <v>476428069.80304098</v>
      </c>
      <c r="AF250" s="164">
        <v>480400125.42369801</v>
      </c>
      <c r="AG250" s="164">
        <v>484593521.76942903</v>
      </c>
      <c r="AH250" s="164">
        <v>488183448.62659699</v>
      </c>
      <c r="AI250" s="164">
        <v>492426770.748712</v>
      </c>
      <c r="AJ250" s="164">
        <v>496680607.38470101</v>
      </c>
      <c r="AK250" s="164">
        <v>500870742.74650002</v>
      </c>
      <c r="AL250" s="164">
        <v>505104852.82438999</v>
      </c>
      <c r="AM250" s="164">
        <v>509314505.98046499</v>
      </c>
      <c r="AN250" s="164">
        <v>509314505.98046499</v>
      </c>
    </row>
    <row r="251" spans="1:40" x14ac:dyDescent="0.2">
      <c r="A251" s="27" t="s">
        <v>1496</v>
      </c>
      <c r="B251" s="164">
        <v>5450663.9299999997</v>
      </c>
      <c r="C251" s="164">
        <v>5450663.9299999997</v>
      </c>
      <c r="D251" s="164">
        <v>5450663.9299999997</v>
      </c>
      <c r="E251" s="164">
        <v>5450663.9299999997</v>
      </c>
      <c r="F251" s="164">
        <v>5450663.9299999997</v>
      </c>
      <c r="G251" s="164">
        <v>5450663.9299999997</v>
      </c>
      <c r="H251" s="164">
        <v>5450663.9299999997</v>
      </c>
      <c r="I251" s="164">
        <v>5450663.9299999997</v>
      </c>
      <c r="J251" s="164">
        <v>5450663.9299999997</v>
      </c>
      <c r="K251" s="164">
        <v>5450663.9299999997</v>
      </c>
      <c r="L251" s="164">
        <v>5450663.9299999997</v>
      </c>
      <c r="M251" s="164">
        <v>5450663.9299999997</v>
      </c>
      <c r="N251" s="164">
        <v>5450663.9299999997</v>
      </c>
      <c r="O251" s="164">
        <v>5450663.9299999997</v>
      </c>
      <c r="P251" s="164">
        <v>5450663.9299999997</v>
      </c>
      <c r="Q251" s="164">
        <v>5450663.9299999997</v>
      </c>
      <c r="R251" s="164">
        <v>5450663.9299999997</v>
      </c>
      <c r="S251" s="164">
        <v>5450663.9299999997</v>
      </c>
      <c r="T251" s="164">
        <v>5450663.9299999997</v>
      </c>
      <c r="U251" s="164">
        <v>5450663.9299999997</v>
      </c>
      <c r="V251" s="164">
        <v>5450663.9299999997</v>
      </c>
      <c r="W251" s="164">
        <v>5450663.9299999997</v>
      </c>
      <c r="X251" s="164">
        <v>5450663.9299999997</v>
      </c>
      <c r="Y251" s="164">
        <v>5450663.9299999997</v>
      </c>
      <c r="Z251" s="164">
        <v>5450663.9299999997</v>
      </c>
      <c r="AA251" s="164">
        <v>5450663.9299999997</v>
      </c>
      <c r="AB251" s="164">
        <v>5450663.9299999997</v>
      </c>
      <c r="AC251" s="164">
        <v>5450663.9299999997</v>
      </c>
      <c r="AD251" s="164">
        <v>5450663.9299999997</v>
      </c>
      <c r="AE251" s="164">
        <v>5450663.9299999997</v>
      </c>
      <c r="AF251" s="164">
        <v>5450663.9299999997</v>
      </c>
      <c r="AG251" s="164">
        <v>5450663.9299999997</v>
      </c>
      <c r="AH251" s="164">
        <v>5450663.9299999997</v>
      </c>
      <c r="AI251" s="164">
        <v>5450663.9299999997</v>
      </c>
      <c r="AJ251" s="164">
        <v>5450663.9299999997</v>
      </c>
      <c r="AK251" s="164">
        <v>5450663.9299999997</v>
      </c>
      <c r="AL251" s="164">
        <v>5450663.9299999997</v>
      </c>
      <c r="AM251" s="164">
        <v>5450663.9299999997</v>
      </c>
      <c r="AN251" s="164">
        <v>5450663.9299999997</v>
      </c>
    </row>
    <row r="252" spans="1:40" x14ac:dyDescent="0.2">
      <c r="A252" s="27" t="s">
        <v>1497</v>
      </c>
      <c r="B252" s="164">
        <v>128163778.599824</v>
      </c>
      <c r="C252" s="164">
        <v>127358325.45556501</v>
      </c>
      <c r="D252" s="164">
        <v>126678855.086311</v>
      </c>
      <c r="E252" s="164">
        <v>126053998.753932</v>
      </c>
      <c r="F252" s="164">
        <v>125462584.980865</v>
      </c>
      <c r="G252" s="164">
        <v>124805539.388895</v>
      </c>
      <c r="H252" s="164">
        <v>124205286.851873</v>
      </c>
      <c r="I252" s="164">
        <v>123616501.621553</v>
      </c>
      <c r="J252" s="164">
        <v>123042396.419508</v>
      </c>
      <c r="K252" s="164">
        <v>122531465.63261899</v>
      </c>
      <c r="L252" s="164">
        <v>122247640.561397</v>
      </c>
      <c r="M252" s="164">
        <v>121949314.64674599</v>
      </c>
      <c r="N252" s="164">
        <v>121949314.64674599</v>
      </c>
      <c r="O252" s="164">
        <v>122343780.133903</v>
      </c>
      <c r="P252" s="164">
        <v>122848011.88709299</v>
      </c>
      <c r="Q252" s="164">
        <v>123295953.49123199</v>
      </c>
      <c r="R252" s="164">
        <v>123830825.74423499</v>
      </c>
      <c r="S252" s="164">
        <v>124327563.88198601</v>
      </c>
      <c r="T252" s="164">
        <v>124761028.113107</v>
      </c>
      <c r="U252" s="164">
        <v>124971086.78869499</v>
      </c>
      <c r="V252" s="164">
        <v>125164227.362482</v>
      </c>
      <c r="W252" s="164">
        <v>125334764.700224</v>
      </c>
      <c r="X252" s="164">
        <v>125560296.360091</v>
      </c>
      <c r="Y252" s="164">
        <v>125790914.090225</v>
      </c>
      <c r="Z252" s="164">
        <v>125984959.262761</v>
      </c>
      <c r="AA252" s="164">
        <v>125984959.262761</v>
      </c>
      <c r="AB252" s="164">
        <v>126247975.58769</v>
      </c>
      <c r="AC252" s="164">
        <v>126567053.184651</v>
      </c>
      <c r="AD252" s="164">
        <v>126861934.59212901</v>
      </c>
      <c r="AE252" s="164">
        <v>127263689.561214</v>
      </c>
      <c r="AF252" s="164">
        <v>127627587.74251901</v>
      </c>
      <c r="AG252" s="164">
        <v>128078466.081303</v>
      </c>
      <c r="AH252" s="164">
        <v>128303259.055277</v>
      </c>
      <c r="AI252" s="164">
        <v>128834838.61425801</v>
      </c>
      <c r="AJ252" s="164">
        <v>129327416.063024</v>
      </c>
      <c r="AK252" s="164">
        <v>129745020.01022001</v>
      </c>
      <c r="AL252" s="164">
        <v>130171870.050916</v>
      </c>
      <c r="AM252" s="164">
        <v>130575825.66531099</v>
      </c>
      <c r="AN252" s="164">
        <v>130575825.66531099</v>
      </c>
    </row>
    <row r="253" spans="1:40" x14ac:dyDescent="0.2">
      <c r="A253" s="27" t="s">
        <v>1498</v>
      </c>
      <c r="B253" s="164">
        <v>133614442.529824</v>
      </c>
      <c r="C253" s="164">
        <v>132808989.385565</v>
      </c>
      <c r="D253" s="164">
        <v>132129519.016311</v>
      </c>
      <c r="E253" s="164">
        <v>131504662.68393201</v>
      </c>
      <c r="F253" s="164">
        <v>130913248.91086499</v>
      </c>
      <c r="G253" s="164">
        <v>130256203.318895</v>
      </c>
      <c r="H253" s="164">
        <v>129655950.781873</v>
      </c>
      <c r="I253" s="164">
        <v>129067165.551553</v>
      </c>
      <c r="J253" s="164">
        <v>128493060.349508</v>
      </c>
      <c r="K253" s="164">
        <v>127982129.562619</v>
      </c>
      <c r="L253" s="164">
        <v>127698304.49139699</v>
      </c>
      <c r="M253" s="164">
        <v>127399978.576746</v>
      </c>
      <c r="N253" s="164">
        <v>127399978.576746</v>
      </c>
      <c r="O253" s="164">
        <v>127794444.063903</v>
      </c>
      <c r="P253" s="164">
        <v>128298675.817093</v>
      </c>
      <c r="Q253" s="164">
        <v>128746617.421232</v>
      </c>
      <c r="R253" s="164">
        <v>129281489.674235</v>
      </c>
      <c r="S253" s="164">
        <v>129778227.811986</v>
      </c>
      <c r="T253" s="164">
        <v>130211692.043107</v>
      </c>
      <c r="U253" s="164">
        <v>130421750.718695</v>
      </c>
      <c r="V253" s="164">
        <v>130614891.292482</v>
      </c>
      <c r="W253" s="164">
        <v>130785428.630224</v>
      </c>
      <c r="X253" s="164">
        <v>131010960.29009099</v>
      </c>
      <c r="Y253" s="164">
        <v>131241578.020225</v>
      </c>
      <c r="Z253" s="164">
        <v>131435623.192761</v>
      </c>
      <c r="AA253" s="164">
        <v>131435623.192761</v>
      </c>
      <c r="AB253" s="164">
        <v>131698639.51769</v>
      </c>
      <c r="AC253" s="164">
        <v>132017717.11465099</v>
      </c>
      <c r="AD253" s="164">
        <v>132312598.522129</v>
      </c>
      <c r="AE253" s="164">
        <v>132714353.49121401</v>
      </c>
      <c r="AF253" s="164">
        <v>133078251.672519</v>
      </c>
      <c r="AG253" s="164">
        <v>133529130.01130299</v>
      </c>
      <c r="AH253" s="164">
        <v>133753922.985277</v>
      </c>
      <c r="AI253" s="164">
        <v>134285502.544258</v>
      </c>
      <c r="AJ253" s="164">
        <v>134778079.99302399</v>
      </c>
      <c r="AK253" s="164">
        <v>135195683.94022</v>
      </c>
      <c r="AL253" s="164">
        <v>135622533.98091599</v>
      </c>
      <c r="AM253" s="164">
        <v>136026489.59531099</v>
      </c>
      <c r="AN253" s="164">
        <v>136026489.59531099</v>
      </c>
    </row>
    <row r="254" spans="1:40" x14ac:dyDescent="0.2">
      <c r="A254" s="27" t="s">
        <v>1499</v>
      </c>
      <c r="B254" s="164">
        <v>9298519.8853431996</v>
      </c>
      <c r="C254" s="164">
        <v>9315183.5376360994</v>
      </c>
      <c r="D254" s="164">
        <v>9331824.6128432006</v>
      </c>
      <c r="E254" s="164">
        <v>9348443.1109644994</v>
      </c>
      <c r="F254" s="164">
        <v>9365039.0319999997</v>
      </c>
      <c r="G254" s="164">
        <v>9381612.3759497106</v>
      </c>
      <c r="H254" s="164">
        <v>9398163.1428136099</v>
      </c>
      <c r="I254" s="164">
        <v>9414691.3325917199</v>
      </c>
      <c r="J254" s="164">
        <v>9431196.9452840295</v>
      </c>
      <c r="K254" s="164">
        <v>9447679.9808905404</v>
      </c>
      <c r="L254" s="164">
        <v>9464140.4394112509</v>
      </c>
      <c r="M254" s="164">
        <v>9480578.3208461609</v>
      </c>
      <c r="N254" s="164">
        <v>9480578.3208461609</v>
      </c>
      <c r="O254" s="164">
        <v>9496993.6251952704</v>
      </c>
      <c r="P254" s="164">
        <v>9513386.3524585795</v>
      </c>
      <c r="Q254" s="164">
        <v>9529756.5026360992</v>
      </c>
      <c r="R254" s="164">
        <v>9546104.0757278204</v>
      </c>
      <c r="S254" s="164">
        <v>9562429.0717337392</v>
      </c>
      <c r="T254" s="164">
        <v>9578731.4906538501</v>
      </c>
      <c r="U254" s="164">
        <v>9595011.3324881699</v>
      </c>
      <c r="V254" s="164">
        <v>9611268.5972366892</v>
      </c>
      <c r="W254" s="164">
        <v>9627503.2848994192</v>
      </c>
      <c r="X254" s="164">
        <v>9643715.3954763394</v>
      </c>
      <c r="Y254" s="164">
        <v>9659904.9289674591</v>
      </c>
      <c r="Z254" s="164">
        <v>9676071.8853727896</v>
      </c>
      <c r="AA254" s="164">
        <v>9676071.8853727896</v>
      </c>
      <c r="AB254" s="164">
        <v>9692216.2646923196</v>
      </c>
      <c r="AC254" s="164">
        <v>9708338.0669260398</v>
      </c>
      <c r="AD254" s="164">
        <v>9724437.2920739707</v>
      </c>
      <c r="AE254" s="164">
        <v>9740513.9401360992</v>
      </c>
      <c r="AF254" s="164">
        <v>9756568.0111124292</v>
      </c>
      <c r="AG254" s="164">
        <v>9772599.5050029699</v>
      </c>
      <c r="AH254" s="164">
        <v>9788608.4218077008</v>
      </c>
      <c r="AI254" s="164">
        <v>9804594.7615266293</v>
      </c>
      <c r="AJ254" s="164">
        <v>9820558.5241597705</v>
      </c>
      <c r="AK254" s="164">
        <v>9836499.7097071093</v>
      </c>
      <c r="AL254" s="164">
        <v>9852418.3181686494</v>
      </c>
      <c r="AM254" s="164">
        <v>9868314.3495443892</v>
      </c>
      <c r="AN254" s="164">
        <v>9868314.3495443892</v>
      </c>
    </row>
    <row r="255" spans="1:40" x14ac:dyDescent="0.2">
      <c r="A255" s="27" t="s">
        <v>1500</v>
      </c>
      <c r="B255" s="164">
        <v>27752817.258471601</v>
      </c>
      <c r="C255" s="164">
        <v>27898607.8215071</v>
      </c>
      <c r="D255" s="164">
        <v>28044398.384542499</v>
      </c>
      <c r="E255" s="164">
        <v>28190188.947578002</v>
      </c>
      <c r="F255" s="164">
        <v>28335979.5106134</v>
      </c>
      <c r="G255" s="164">
        <v>28481770.0736489</v>
      </c>
      <c r="H255" s="164">
        <v>28627560.636684399</v>
      </c>
      <c r="I255" s="164">
        <v>28773351.199719802</v>
      </c>
      <c r="J255" s="164">
        <v>28919141.762755301</v>
      </c>
      <c r="K255" s="164">
        <v>29064932.3257907</v>
      </c>
      <c r="L255" s="164">
        <v>29210722.888826199</v>
      </c>
      <c r="M255" s="164">
        <v>29356513.451861698</v>
      </c>
      <c r="N255" s="164">
        <v>29356513.451861698</v>
      </c>
      <c r="O255" s="164">
        <v>29502304.014897101</v>
      </c>
      <c r="P255" s="164">
        <v>29648094.5779326</v>
      </c>
      <c r="Q255" s="164">
        <v>29793885.140968099</v>
      </c>
      <c r="R255" s="164">
        <v>29939675.704003502</v>
      </c>
      <c r="S255" s="164">
        <v>30085466.267039001</v>
      </c>
      <c r="T255" s="164">
        <v>30231256.8300744</v>
      </c>
      <c r="U255" s="164">
        <v>30377047.393109899</v>
      </c>
      <c r="V255" s="164">
        <v>30522837.956145398</v>
      </c>
      <c r="W255" s="164">
        <v>30668628.519180801</v>
      </c>
      <c r="X255" s="164">
        <v>30814419.0822163</v>
      </c>
      <c r="Y255" s="164">
        <v>30960209.645251699</v>
      </c>
      <c r="Z255" s="164">
        <v>31106000.208287202</v>
      </c>
      <c r="AA255" s="164">
        <v>31106000.208287202</v>
      </c>
      <c r="AB255" s="164">
        <v>31251790.771322701</v>
      </c>
      <c r="AC255" s="164">
        <v>31397581.3343581</v>
      </c>
      <c r="AD255" s="164">
        <v>31543371.897393599</v>
      </c>
      <c r="AE255" s="164">
        <v>31689162.460429002</v>
      </c>
      <c r="AF255" s="164">
        <v>31834953.023464501</v>
      </c>
      <c r="AG255" s="164">
        <v>31980743.5864999</v>
      </c>
      <c r="AH255" s="164">
        <v>32126534.149535399</v>
      </c>
      <c r="AI255" s="164">
        <v>32272324.712570898</v>
      </c>
      <c r="AJ255" s="164">
        <v>32418115.275606301</v>
      </c>
      <c r="AK255" s="164">
        <v>32563905.8386418</v>
      </c>
      <c r="AL255" s="164">
        <v>32709696.401677199</v>
      </c>
      <c r="AM255" s="164">
        <v>32855486.964712702</v>
      </c>
      <c r="AN255" s="164">
        <v>32855486.964712702</v>
      </c>
    </row>
    <row r="256" spans="1:40" x14ac:dyDescent="0.2">
      <c r="A256" s="27" t="s">
        <v>1501</v>
      </c>
      <c r="B256" s="164">
        <v>3572406.8711069399</v>
      </c>
      <c r="C256" s="164">
        <v>3611068.9176823301</v>
      </c>
      <c r="D256" s="164">
        <v>3649730.9642577199</v>
      </c>
      <c r="E256" s="164">
        <v>3688393.0108331</v>
      </c>
      <c r="F256" s="164">
        <v>3727055.0574084902</v>
      </c>
      <c r="G256" s="164">
        <v>3765717.1039838698</v>
      </c>
      <c r="H256" s="164">
        <v>3804379.15055926</v>
      </c>
      <c r="I256" s="164">
        <v>3843041.1971346401</v>
      </c>
      <c r="J256" s="164">
        <v>3881703.2437100299</v>
      </c>
      <c r="K256" s="164">
        <v>3920365.2902854201</v>
      </c>
      <c r="L256" s="164">
        <v>3959027.3368608002</v>
      </c>
      <c r="M256" s="164">
        <v>3997689.38343619</v>
      </c>
      <c r="N256" s="164">
        <v>3997689.38343619</v>
      </c>
      <c r="O256" s="164">
        <v>4036351.43001157</v>
      </c>
      <c r="P256" s="164">
        <v>4075013.4765869598</v>
      </c>
      <c r="Q256" s="164">
        <v>4113675.5231623398</v>
      </c>
      <c r="R256" s="164">
        <v>4152337.5697377301</v>
      </c>
      <c r="S256" s="164">
        <v>4190999.6163131199</v>
      </c>
      <c r="T256" s="164">
        <v>4229661.6628884999</v>
      </c>
      <c r="U256" s="164">
        <v>4268323.7094638897</v>
      </c>
      <c r="V256" s="164">
        <v>4306985.7560392702</v>
      </c>
      <c r="W256" s="164">
        <v>4345647.80261466</v>
      </c>
      <c r="X256" s="164">
        <v>4384309.8491900396</v>
      </c>
      <c r="Y256" s="164">
        <v>4422971.8957654303</v>
      </c>
      <c r="Z256" s="164">
        <v>4461633.9423408099</v>
      </c>
      <c r="AA256" s="164">
        <v>4461633.9423408099</v>
      </c>
      <c r="AB256" s="164">
        <v>4500295.9889161997</v>
      </c>
      <c r="AC256" s="164">
        <v>4538958.0354915801</v>
      </c>
      <c r="AD256" s="164">
        <v>4577620.0820669699</v>
      </c>
      <c r="AE256" s="164">
        <v>4616282.1286423597</v>
      </c>
      <c r="AF256" s="164">
        <v>4654944.1752177402</v>
      </c>
      <c r="AG256" s="164">
        <v>4693606.22179313</v>
      </c>
      <c r="AH256" s="164">
        <v>4732268.2683685096</v>
      </c>
      <c r="AI256" s="164">
        <v>4770930.3149439003</v>
      </c>
      <c r="AJ256" s="164">
        <v>4809592.3615192799</v>
      </c>
      <c r="AK256" s="164">
        <v>4848254.4080946697</v>
      </c>
      <c r="AL256" s="164">
        <v>4886916.4546700502</v>
      </c>
      <c r="AM256" s="164">
        <v>4925578.50124544</v>
      </c>
      <c r="AN256" s="164">
        <v>4925578.50124544</v>
      </c>
    </row>
    <row r="257" spans="1:40" x14ac:dyDescent="0.2">
      <c r="A257" s="30" t="s">
        <v>1502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1503</v>
      </c>
      <c r="B258" s="164">
        <v>0</v>
      </c>
      <c r="C258" s="164">
        <v>0</v>
      </c>
      <c r="D258" s="164">
        <v>0</v>
      </c>
      <c r="E258" s="164">
        <v>0</v>
      </c>
      <c r="F258" s="164">
        <v>0</v>
      </c>
      <c r="G258" s="164">
        <v>0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64">
        <v>0</v>
      </c>
      <c r="N258" s="164">
        <v>0</v>
      </c>
      <c r="O258" s="164">
        <v>0</v>
      </c>
      <c r="P258" s="164">
        <v>0</v>
      </c>
      <c r="Q258" s="164">
        <v>0</v>
      </c>
      <c r="R258" s="164">
        <v>0</v>
      </c>
      <c r="S258" s="164">
        <v>0</v>
      </c>
      <c r="T258" s="164">
        <v>0</v>
      </c>
      <c r="U258" s="164">
        <v>0</v>
      </c>
      <c r="V258" s="164">
        <v>0</v>
      </c>
      <c r="W258" s="164">
        <v>0</v>
      </c>
      <c r="X258" s="164">
        <v>0</v>
      </c>
      <c r="Y258" s="164">
        <v>0</v>
      </c>
      <c r="Z258" s="164">
        <v>0</v>
      </c>
      <c r="AA258" s="164">
        <v>0</v>
      </c>
      <c r="AB258" s="164">
        <v>0</v>
      </c>
      <c r="AC258" s="164">
        <v>0</v>
      </c>
      <c r="AD258" s="164">
        <v>0</v>
      </c>
      <c r="AE258" s="164">
        <v>0</v>
      </c>
      <c r="AF258" s="164">
        <v>0</v>
      </c>
      <c r="AG258" s="164">
        <v>0</v>
      </c>
      <c r="AH258" s="164">
        <v>0</v>
      </c>
      <c r="AI258" s="164">
        <v>0</v>
      </c>
      <c r="AJ258" s="164">
        <v>0</v>
      </c>
      <c r="AK258" s="164">
        <v>0</v>
      </c>
      <c r="AL258" s="164">
        <v>0</v>
      </c>
      <c r="AM258" s="164">
        <v>0</v>
      </c>
      <c r="AN258" s="164">
        <v>0</v>
      </c>
    </row>
    <row r="259" spans="1:40" x14ac:dyDescent="0.2">
      <c r="A259" s="27" t="s">
        <v>1504</v>
      </c>
      <c r="B259" s="164">
        <v>0</v>
      </c>
      <c r="C259" s="164">
        <v>0</v>
      </c>
      <c r="D259" s="164">
        <v>0</v>
      </c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  <c r="O259" s="164">
        <v>0</v>
      </c>
      <c r="P259" s="164">
        <v>0</v>
      </c>
      <c r="Q259" s="164">
        <v>0</v>
      </c>
      <c r="R259" s="164">
        <v>0</v>
      </c>
      <c r="S259" s="164">
        <v>0</v>
      </c>
      <c r="T259" s="164">
        <v>0</v>
      </c>
      <c r="U259" s="164">
        <v>0</v>
      </c>
      <c r="V259" s="164">
        <v>0</v>
      </c>
      <c r="W259" s="164">
        <v>0</v>
      </c>
      <c r="X259" s="164">
        <v>0</v>
      </c>
      <c r="Y259" s="164">
        <v>0</v>
      </c>
      <c r="Z259" s="164">
        <v>0</v>
      </c>
      <c r="AA259" s="164">
        <v>0</v>
      </c>
      <c r="AB259" s="164">
        <v>0</v>
      </c>
      <c r="AC259" s="164">
        <v>0</v>
      </c>
      <c r="AD259" s="164">
        <v>0</v>
      </c>
      <c r="AE259" s="164">
        <v>0</v>
      </c>
      <c r="AF259" s="164">
        <v>0</v>
      </c>
      <c r="AG259" s="164">
        <v>0</v>
      </c>
      <c r="AH259" s="164">
        <v>0</v>
      </c>
      <c r="AI259" s="164">
        <v>0</v>
      </c>
      <c r="AJ259" s="164">
        <v>0</v>
      </c>
      <c r="AK259" s="164">
        <v>0</v>
      </c>
      <c r="AL259" s="164">
        <v>0</v>
      </c>
      <c r="AM259" s="164">
        <v>0</v>
      </c>
      <c r="AN259" s="164">
        <v>0</v>
      </c>
    </row>
    <row r="260" spans="1:40" x14ac:dyDescent="0.2">
      <c r="A260" s="27" t="s">
        <v>1505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4">
        <v>0</v>
      </c>
      <c r="R260" s="164">
        <v>0</v>
      </c>
      <c r="S260" s="164">
        <v>0</v>
      </c>
      <c r="T260" s="164">
        <v>0</v>
      </c>
      <c r="U260" s="164">
        <v>0</v>
      </c>
      <c r="V260" s="164">
        <v>0</v>
      </c>
      <c r="W260" s="164">
        <v>0</v>
      </c>
      <c r="X260" s="164">
        <v>0</v>
      </c>
      <c r="Y260" s="164">
        <v>0</v>
      </c>
      <c r="Z260" s="164">
        <v>0</v>
      </c>
      <c r="AA260" s="164">
        <v>0</v>
      </c>
      <c r="AB260" s="164">
        <v>0</v>
      </c>
      <c r="AC260" s="164">
        <v>0</v>
      </c>
      <c r="AD260" s="164">
        <v>0</v>
      </c>
      <c r="AE260" s="164">
        <v>0</v>
      </c>
      <c r="AF260" s="164">
        <v>0</v>
      </c>
      <c r="AG260" s="164">
        <v>0</v>
      </c>
      <c r="AH260" s="164">
        <v>0</v>
      </c>
      <c r="AI260" s="164">
        <v>0</v>
      </c>
      <c r="AJ260" s="164">
        <v>0</v>
      </c>
      <c r="AK260" s="164">
        <v>0</v>
      </c>
      <c r="AL260" s="164">
        <v>0</v>
      </c>
      <c r="AM260" s="164">
        <v>0</v>
      </c>
      <c r="AN260" s="164">
        <v>0</v>
      </c>
    </row>
    <row r="261" spans="1:40" x14ac:dyDescent="0.2">
      <c r="A261" s="27" t="s">
        <v>1506</v>
      </c>
      <c r="B261" s="164">
        <v>0</v>
      </c>
      <c r="C261" s="164">
        <v>0</v>
      </c>
      <c r="D261" s="164">
        <v>0</v>
      </c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4">
        <v>0</v>
      </c>
      <c r="R261" s="164">
        <v>0</v>
      </c>
      <c r="S261" s="164">
        <v>0</v>
      </c>
      <c r="T261" s="164">
        <v>0</v>
      </c>
      <c r="U261" s="164">
        <v>0</v>
      </c>
      <c r="V261" s="164">
        <v>0</v>
      </c>
      <c r="W261" s="164">
        <v>0</v>
      </c>
      <c r="X261" s="164">
        <v>0</v>
      </c>
      <c r="Y261" s="164">
        <v>0</v>
      </c>
      <c r="Z261" s="164">
        <v>0</v>
      </c>
      <c r="AA261" s="164">
        <v>0</v>
      </c>
      <c r="AB261" s="164">
        <v>0</v>
      </c>
      <c r="AC261" s="164">
        <v>0</v>
      </c>
      <c r="AD261" s="164">
        <v>0</v>
      </c>
      <c r="AE261" s="164">
        <v>0</v>
      </c>
      <c r="AF261" s="164">
        <v>0</v>
      </c>
      <c r="AG261" s="164">
        <v>0</v>
      </c>
      <c r="AH261" s="164">
        <v>0</v>
      </c>
      <c r="AI261" s="164">
        <v>0</v>
      </c>
      <c r="AJ261" s="164">
        <v>0</v>
      </c>
      <c r="AK261" s="164">
        <v>0</v>
      </c>
      <c r="AL261" s="164">
        <v>0</v>
      </c>
      <c r="AM261" s="164">
        <v>0</v>
      </c>
      <c r="AN261" s="164">
        <v>0</v>
      </c>
    </row>
    <row r="262" spans="1:40" x14ac:dyDescent="0.2">
      <c r="A262" s="27" t="s">
        <v>1507</v>
      </c>
      <c r="B262" s="164">
        <v>11637131.979584999</v>
      </c>
      <c r="C262" s="164">
        <v>12461941.251746001</v>
      </c>
      <c r="D262" s="164">
        <v>13318956.007950099</v>
      </c>
      <c r="E262" s="164">
        <v>14209056.6163985</v>
      </c>
      <c r="F262" s="164">
        <v>15132163.630458901</v>
      </c>
      <c r="G262" s="164">
        <v>16088173.907275001</v>
      </c>
      <c r="H262" s="164">
        <v>17076866.0196422</v>
      </c>
      <c r="I262" s="164">
        <v>18098634.046951201</v>
      </c>
      <c r="J262" s="164">
        <v>19153939.697305501</v>
      </c>
      <c r="K262" s="164">
        <v>20242922.428516999</v>
      </c>
      <c r="L262" s="164">
        <v>21365955.439562902</v>
      </c>
      <c r="M262" s="164">
        <v>22523572.602451298</v>
      </c>
      <c r="N262" s="164">
        <v>22523572.602451298</v>
      </c>
      <c r="O262" s="164">
        <v>23716648.216261201</v>
      </c>
      <c r="P262" s="164">
        <v>24944851.7783833</v>
      </c>
      <c r="Q262" s="164">
        <v>26208606.9171458</v>
      </c>
      <c r="R262" s="164">
        <v>27508686.347374901</v>
      </c>
      <c r="S262" s="164">
        <v>28844195.7899785</v>
      </c>
      <c r="T262" s="164">
        <v>30215168.077902701</v>
      </c>
      <c r="U262" s="164">
        <v>31621514.913591702</v>
      </c>
      <c r="V262" s="164">
        <v>33063873.558885701</v>
      </c>
      <c r="W262" s="164">
        <v>34542354.006304599</v>
      </c>
      <c r="X262" s="164">
        <v>36056633.939842202</v>
      </c>
      <c r="Y262" s="164">
        <v>37607034.932830997</v>
      </c>
      <c r="Z262" s="164">
        <v>39193750.763397202</v>
      </c>
      <c r="AA262" s="164">
        <v>39193750.763397202</v>
      </c>
      <c r="AB262" s="164">
        <v>40817159.421784103</v>
      </c>
      <c r="AC262" s="164">
        <v>42475980.189776599</v>
      </c>
      <c r="AD262" s="164">
        <v>44170591.5525916</v>
      </c>
      <c r="AE262" s="164">
        <v>45901742.617530599</v>
      </c>
      <c r="AF262" s="164">
        <v>47668476.238582902</v>
      </c>
      <c r="AG262" s="164">
        <v>49470772.056390703</v>
      </c>
      <c r="AH262" s="164">
        <v>51308484.666091897</v>
      </c>
      <c r="AI262" s="164">
        <v>53182216.402636997</v>
      </c>
      <c r="AJ262" s="164">
        <v>55092038.926629297</v>
      </c>
      <c r="AK262" s="164">
        <v>57037578.737394199</v>
      </c>
      <c r="AL262" s="164">
        <v>59019119.897815101</v>
      </c>
      <c r="AM262" s="164">
        <v>61036821.346818604</v>
      </c>
      <c r="AN262" s="164">
        <v>61036821.346818604</v>
      </c>
    </row>
    <row r="263" spans="1:40" x14ac:dyDescent="0.2">
      <c r="A263" s="27" t="s">
        <v>1508</v>
      </c>
      <c r="B263" s="164">
        <v>0</v>
      </c>
      <c r="C263" s="164">
        <v>0</v>
      </c>
      <c r="D263" s="164">
        <v>0</v>
      </c>
      <c r="E263" s="164">
        <v>0</v>
      </c>
      <c r="F263" s="164">
        <v>0</v>
      </c>
      <c r="G263" s="164">
        <v>0</v>
      </c>
      <c r="H263" s="164">
        <v>0</v>
      </c>
      <c r="I263" s="164">
        <v>0</v>
      </c>
      <c r="J263" s="164">
        <v>0</v>
      </c>
      <c r="K263" s="164">
        <v>0</v>
      </c>
      <c r="L263" s="164">
        <v>0</v>
      </c>
      <c r="M263" s="164">
        <v>0</v>
      </c>
      <c r="N263" s="164">
        <v>0</v>
      </c>
      <c r="O263" s="164">
        <v>0</v>
      </c>
      <c r="P263" s="164">
        <v>0</v>
      </c>
      <c r="Q263" s="164">
        <v>0</v>
      </c>
      <c r="R263" s="164">
        <v>0</v>
      </c>
      <c r="S263" s="164">
        <v>0</v>
      </c>
      <c r="T263" s="164">
        <v>0</v>
      </c>
      <c r="U263" s="164">
        <v>0</v>
      </c>
      <c r="V263" s="164">
        <v>0</v>
      </c>
      <c r="W263" s="164">
        <v>0</v>
      </c>
      <c r="X263" s="164">
        <v>0</v>
      </c>
      <c r="Y263" s="164">
        <v>0</v>
      </c>
      <c r="Z263" s="164">
        <v>0</v>
      </c>
      <c r="AA263" s="164">
        <v>0</v>
      </c>
      <c r="AB263" s="164">
        <v>0</v>
      </c>
      <c r="AC263" s="164">
        <v>0</v>
      </c>
      <c r="AD263" s="164">
        <v>0</v>
      </c>
      <c r="AE263" s="164">
        <v>0</v>
      </c>
      <c r="AF263" s="164">
        <v>0</v>
      </c>
      <c r="AG263" s="164">
        <v>0</v>
      </c>
      <c r="AH263" s="164">
        <v>0</v>
      </c>
      <c r="AI263" s="164">
        <v>0</v>
      </c>
      <c r="AJ263" s="164">
        <v>0</v>
      </c>
      <c r="AK263" s="164">
        <v>0</v>
      </c>
      <c r="AL263" s="164">
        <v>0</v>
      </c>
      <c r="AM263" s="164">
        <v>0</v>
      </c>
      <c r="AN263" s="164">
        <v>0</v>
      </c>
    </row>
    <row r="264" spans="1:40" x14ac:dyDescent="0.2">
      <c r="A264" s="27" t="s">
        <v>1509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  <c r="O264" s="164">
        <v>0</v>
      </c>
      <c r="P264" s="164">
        <v>0</v>
      </c>
      <c r="Q264" s="164">
        <v>0</v>
      </c>
      <c r="R264" s="164">
        <v>0</v>
      </c>
      <c r="S264" s="164">
        <v>0</v>
      </c>
      <c r="T264" s="164">
        <v>0</v>
      </c>
      <c r="U264" s="164">
        <v>0</v>
      </c>
      <c r="V264" s="164">
        <v>0</v>
      </c>
      <c r="W264" s="164">
        <v>0</v>
      </c>
      <c r="X264" s="164">
        <v>0</v>
      </c>
      <c r="Y264" s="164">
        <v>0</v>
      </c>
      <c r="Z264" s="164">
        <v>0</v>
      </c>
      <c r="AA264" s="164">
        <v>0</v>
      </c>
      <c r="AB264" s="164">
        <v>0</v>
      </c>
      <c r="AC264" s="164">
        <v>0</v>
      </c>
      <c r="AD264" s="164">
        <v>0</v>
      </c>
      <c r="AE264" s="164">
        <v>0</v>
      </c>
      <c r="AF264" s="164">
        <v>0</v>
      </c>
      <c r="AG264" s="164">
        <v>0</v>
      </c>
      <c r="AH264" s="164">
        <v>0</v>
      </c>
      <c r="AI264" s="164">
        <v>0</v>
      </c>
      <c r="AJ264" s="164">
        <v>0</v>
      </c>
      <c r="AK264" s="164">
        <v>0</v>
      </c>
      <c r="AL264" s="164">
        <v>0</v>
      </c>
      <c r="AM264" s="164">
        <v>0</v>
      </c>
      <c r="AN264" s="164">
        <v>0</v>
      </c>
    </row>
    <row r="265" spans="1:40" x14ac:dyDescent="0.2">
      <c r="A265" s="27" t="s">
        <v>1510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  <c r="O265" s="164">
        <v>0</v>
      </c>
      <c r="P265" s="164">
        <v>0</v>
      </c>
      <c r="Q265" s="164">
        <v>0</v>
      </c>
      <c r="R265" s="164">
        <v>0</v>
      </c>
      <c r="S265" s="164">
        <v>0</v>
      </c>
      <c r="T265" s="164">
        <v>0</v>
      </c>
      <c r="U265" s="164">
        <v>0</v>
      </c>
      <c r="V265" s="164">
        <v>0</v>
      </c>
      <c r="W265" s="164">
        <v>0</v>
      </c>
      <c r="X265" s="164">
        <v>0</v>
      </c>
      <c r="Y265" s="164">
        <v>0</v>
      </c>
      <c r="Z265" s="164">
        <v>0</v>
      </c>
      <c r="AA265" s="164">
        <v>0</v>
      </c>
      <c r="AB265" s="164">
        <v>0</v>
      </c>
      <c r="AC265" s="164">
        <v>0</v>
      </c>
      <c r="AD265" s="164">
        <v>0</v>
      </c>
      <c r="AE265" s="164">
        <v>0</v>
      </c>
      <c r="AF265" s="164">
        <v>0</v>
      </c>
      <c r="AG265" s="164">
        <v>0</v>
      </c>
      <c r="AH265" s="164">
        <v>0</v>
      </c>
      <c r="AI265" s="164">
        <v>0</v>
      </c>
      <c r="AJ265" s="164">
        <v>0</v>
      </c>
      <c r="AK265" s="164">
        <v>0</v>
      </c>
      <c r="AL265" s="164">
        <v>0</v>
      </c>
      <c r="AM265" s="164">
        <v>0</v>
      </c>
      <c r="AN265" s="164">
        <v>0</v>
      </c>
    </row>
    <row r="266" spans="1:40" x14ac:dyDescent="0.2">
      <c r="A266" s="27" t="s">
        <v>1511</v>
      </c>
      <c r="B266" s="164">
        <v>11637131.979584999</v>
      </c>
      <c r="C266" s="164">
        <v>12461941.251746001</v>
      </c>
      <c r="D266" s="164">
        <v>13318956.007950099</v>
      </c>
      <c r="E266" s="164">
        <v>14209056.6163985</v>
      </c>
      <c r="F266" s="164">
        <v>15132163.630458901</v>
      </c>
      <c r="G266" s="164">
        <v>16088173.907275001</v>
      </c>
      <c r="H266" s="164">
        <v>17076866.0196422</v>
      </c>
      <c r="I266" s="164">
        <v>18098634.046951201</v>
      </c>
      <c r="J266" s="164">
        <v>19153939.697305501</v>
      </c>
      <c r="K266" s="164">
        <v>20242922.428516999</v>
      </c>
      <c r="L266" s="164">
        <v>21365955.439562902</v>
      </c>
      <c r="M266" s="164">
        <v>22523572.602451298</v>
      </c>
      <c r="N266" s="164">
        <v>22523572.602451298</v>
      </c>
      <c r="O266" s="164">
        <v>23716648.216261201</v>
      </c>
      <c r="P266" s="164">
        <v>24944851.7783833</v>
      </c>
      <c r="Q266" s="164">
        <v>26208606.9171458</v>
      </c>
      <c r="R266" s="164">
        <v>27508686.347374901</v>
      </c>
      <c r="S266" s="164">
        <v>28844195.7899785</v>
      </c>
      <c r="T266" s="164">
        <v>30215168.077902701</v>
      </c>
      <c r="U266" s="164">
        <v>31621514.913591702</v>
      </c>
      <c r="V266" s="164">
        <v>33063873.558885701</v>
      </c>
      <c r="W266" s="164">
        <v>34542354.006304599</v>
      </c>
      <c r="X266" s="164">
        <v>36056633.939842202</v>
      </c>
      <c r="Y266" s="164">
        <v>37607034.932830997</v>
      </c>
      <c r="Z266" s="164">
        <v>39193750.763397202</v>
      </c>
      <c r="AA266" s="164">
        <v>39193750.763397202</v>
      </c>
      <c r="AB266" s="164">
        <v>40817159.421784103</v>
      </c>
      <c r="AC266" s="164">
        <v>42475980.189776599</v>
      </c>
      <c r="AD266" s="164">
        <v>44170591.5525916</v>
      </c>
      <c r="AE266" s="164">
        <v>45901742.617530599</v>
      </c>
      <c r="AF266" s="164">
        <v>47668476.238582902</v>
      </c>
      <c r="AG266" s="164">
        <v>49470772.056390703</v>
      </c>
      <c r="AH266" s="164">
        <v>51308484.666091897</v>
      </c>
      <c r="AI266" s="164">
        <v>53182216.402636997</v>
      </c>
      <c r="AJ266" s="164">
        <v>55092038.926629297</v>
      </c>
      <c r="AK266" s="164">
        <v>57037578.737394199</v>
      </c>
      <c r="AL266" s="164">
        <v>59019119.897815101</v>
      </c>
      <c r="AM266" s="164">
        <v>61036821.346818604</v>
      </c>
      <c r="AN266" s="164">
        <v>61036821.346818604</v>
      </c>
    </row>
    <row r="267" spans="1:40" x14ac:dyDescent="0.2">
      <c r="A267" s="27" t="s">
        <v>1512</v>
      </c>
      <c r="B267" s="164">
        <v>-11637131.979584999</v>
      </c>
      <c r="C267" s="164">
        <v>-12461941.251746001</v>
      </c>
      <c r="D267" s="164">
        <v>-13318956.007950099</v>
      </c>
      <c r="E267" s="164">
        <v>-14209056.6163985</v>
      </c>
      <c r="F267" s="164">
        <v>-15132163.630458901</v>
      </c>
      <c r="G267" s="164">
        <v>-16088173.907275001</v>
      </c>
      <c r="H267" s="164">
        <v>-17076866.0196422</v>
      </c>
      <c r="I267" s="164">
        <v>-18098634.046951201</v>
      </c>
      <c r="J267" s="164">
        <v>-19153939.697305501</v>
      </c>
      <c r="K267" s="164">
        <v>-20242922.428516999</v>
      </c>
      <c r="L267" s="164">
        <v>-21365955.439562902</v>
      </c>
      <c r="M267" s="164">
        <v>-22523572.602451298</v>
      </c>
      <c r="N267" s="164">
        <v>-22523572.602451298</v>
      </c>
      <c r="O267" s="164">
        <v>-23716648.216261201</v>
      </c>
      <c r="P267" s="164">
        <v>-24944851.7783833</v>
      </c>
      <c r="Q267" s="164">
        <v>-26208606.9171458</v>
      </c>
      <c r="R267" s="164">
        <v>-27508686.347374901</v>
      </c>
      <c r="S267" s="164">
        <v>-28844195.7899785</v>
      </c>
      <c r="T267" s="164">
        <v>-30215168.077902701</v>
      </c>
      <c r="U267" s="164">
        <v>-31621514.913591702</v>
      </c>
      <c r="V267" s="164">
        <v>-33063873.558885701</v>
      </c>
      <c r="W267" s="164">
        <v>-34542354.006304599</v>
      </c>
      <c r="X267" s="164">
        <v>-36056633.939842202</v>
      </c>
      <c r="Y267" s="164">
        <v>-37607034.932830997</v>
      </c>
      <c r="Z267" s="164">
        <v>-39193750.763397202</v>
      </c>
      <c r="AA267" s="164">
        <v>-39193750.763397202</v>
      </c>
      <c r="AB267" s="164">
        <v>-40817159.421784103</v>
      </c>
      <c r="AC267" s="164">
        <v>-42475980.189776599</v>
      </c>
      <c r="AD267" s="164">
        <v>-44170591.5525916</v>
      </c>
      <c r="AE267" s="164">
        <v>-45901742.617530599</v>
      </c>
      <c r="AF267" s="164">
        <v>-47668476.238582902</v>
      </c>
      <c r="AG267" s="164">
        <v>-49470772.056390703</v>
      </c>
      <c r="AH267" s="164">
        <v>-51308484.666091897</v>
      </c>
      <c r="AI267" s="164">
        <v>-53182216.402636997</v>
      </c>
      <c r="AJ267" s="164">
        <v>-55092038.926629297</v>
      </c>
      <c r="AK267" s="164">
        <v>-57037578.737394199</v>
      </c>
      <c r="AL267" s="164">
        <v>-59019119.897815101</v>
      </c>
      <c r="AM267" s="164">
        <v>-61036821.346818604</v>
      </c>
      <c r="AN267" s="164">
        <v>-61036821.346818604</v>
      </c>
    </row>
    <row r="268" spans="1:40" x14ac:dyDescent="0.2">
      <c r="A268" s="27" t="s">
        <v>1513</v>
      </c>
      <c r="B268" s="164">
        <v>0</v>
      </c>
      <c r="C268" s="164">
        <v>0</v>
      </c>
      <c r="D268" s="164">
        <v>0</v>
      </c>
      <c r="E268" s="164">
        <v>0</v>
      </c>
      <c r="F268" s="164">
        <v>0</v>
      </c>
      <c r="G268" s="164">
        <v>0</v>
      </c>
      <c r="H268" s="164">
        <v>0</v>
      </c>
      <c r="I268" s="164">
        <v>0</v>
      </c>
      <c r="J268" s="164">
        <v>0</v>
      </c>
      <c r="K268" s="164">
        <v>0</v>
      </c>
      <c r="L268" s="164">
        <v>0</v>
      </c>
      <c r="M268" s="164">
        <v>0</v>
      </c>
      <c r="N268" s="164">
        <v>0</v>
      </c>
      <c r="O268" s="164">
        <v>0</v>
      </c>
      <c r="P268" s="164">
        <v>0</v>
      </c>
      <c r="Q268" s="164">
        <v>0</v>
      </c>
      <c r="R268" s="164">
        <v>0</v>
      </c>
      <c r="S268" s="164">
        <v>0</v>
      </c>
      <c r="T268" s="164">
        <v>0</v>
      </c>
      <c r="U268" s="164">
        <v>0</v>
      </c>
      <c r="V268" s="164">
        <v>0</v>
      </c>
      <c r="W268" s="164">
        <v>0</v>
      </c>
      <c r="X268" s="164">
        <v>0</v>
      </c>
      <c r="Y268" s="164">
        <v>0</v>
      </c>
      <c r="Z268" s="164">
        <v>0</v>
      </c>
      <c r="AA268" s="164">
        <v>0</v>
      </c>
      <c r="AB268" s="164">
        <v>0</v>
      </c>
      <c r="AC268" s="164">
        <v>0</v>
      </c>
      <c r="AD268" s="164">
        <v>0</v>
      </c>
      <c r="AE268" s="164">
        <v>0</v>
      </c>
      <c r="AF268" s="164">
        <v>0</v>
      </c>
      <c r="AG268" s="164">
        <v>0</v>
      </c>
      <c r="AH268" s="164">
        <v>0</v>
      </c>
      <c r="AI268" s="164">
        <v>0</v>
      </c>
      <c r="AJ268" s="164">
        <v>0</v>
      </c>
      <c r="AK268" s="164">
        <v>0</v>
      </c>
      <c r="AL268" s="164">
        <v>0</v>
      </c>
      <c r="AM268" s="164">
        <v>0</v>
      </c>
      <c r="AN268" s="164">
        <v>0</v>
      </c>
    </row>
    <row r="269" spans="1:40" x14ac:dyDescent="0.2">
      <c r="A269" s="27" t="s">
        <v>1514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v>0</v>
      </c>
      <c r="S269" s="164">
        <v>0</v>
      </c>
      <c r="T269" s="164">
        <v>0</v>
      </c>
      <c r="U269" s="164">
        <v>0</v>
      </c>
      <c r="V269" s="164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164">
        <v>0</v>
      </c>
      <c r="AD269" s="164">
        <v>0</v>
      </c>
      <c r="AE269" s="164">
        <v>0</v>
      </c>
      <c r="AF269" s="164">
        <v>0</v>
      </c>
      <c r="AG269" s="164">
        <v>0</v>
      </c>
      <c r="AH269" s="164">
        <v>0</v>
      </c>
      <c r="AI269" s="164">
        <v>0</v>
      </c>
      <c r="AJ269" s="164">
        <v>0</v>
      </c>
      <c r="AK269" s="164">
        <v>0</v>
      </c>
      <c r="AL269" s="164">
        <v>0</v>
      </c>
      <c r="AM269" s="164">
        <v>0</v>
      </c>
      <c r="AN269" s="164">
        <v>0</v>
      </c>
    </row>
    <row r="270" spans="1:40" x14ac:dyDescent="0.2">
      <c r="A270" s="27" t="s">
        <v>1515</v>
      </c>
      <c r="B270" s="164">
        <v>0</v>
      </c>
      <c r="C270" s="164">
        <v>0</v>
      </c>
      <c r="D270" s="164">
        <v>0</v>
      </c>
      <c r="E270" s="164">
        <v>0</v>
      </c>
      <c r="F270" s="164">
        <v>0</v>
      </c>
      <c r="G270" s="164">
        <v>0</v>
      </c>
      <c r="H270" s="164">
        <v>0</v>
      </c>
      <c r="I270" s="164">
        <v>0</v>
      </c>
      <c r="J270" s="164">
        <v>0</v>
      </c>
      <c r="K270" s="164">
        <v>0</v>
      </c>
      <c r="L270" s="164">
        <v>0</v>
      </c>
      <c r="M270" s="164">
        <v>0</v>
      </c>
      <c r="N270" s="164">
        <v>0</v>
      </c>
      <c r="O270" s="164">
        <v>0</v>
      </c>
      <c r="P270" s="164">
        <v>0</v>
      </c>
      <c r="Q270" s="164">
        <v>0</v>
      </c>
      <c r="R270" s="164">
        <v>0</v>
      </c>
      <c r="S270" s="164">
        <v>0</v>
      </c>
      <c r="T270" s="164">
        <v>0</v>
      </c>
      <c r="U270" s="164">
        <v>0</v>
      </c>
      <c r="V270" s="164">
        <v>0</v>
      </c>
      <c r="W270" s="164">
        <v>0</v>
      </c>
      <c r="X270" s="164">
        <v>0</v>
      </c>
      <c r="Y270" s="164">
        <v>0</v>
      </c>
      <c r="Z270" s="164">
        <v>0</v>
      </c>
      <c r="AA270" s="164">
        <v>0</v>
      </c>
      <c r="AB270" s="164">
        <v>0</v>
      </c>
      <c r="AC270" s="164">
        <v>0</v>
      </c>
      <c r="AD270" s="164">
        <v>0</v>
      </c>
      <c r="AE270" s="164">
        <v>0</v>
      </c>
      <c r="AF270" s="164">
        <v>0</v>
      </c>
      <c r="AG270" s="164">
        <v>0</v>
      </c>
      <c r="AH270" s="164">
        <v>0</v>
      </c>
      <c r="AI270" s="164">
        <v>0</v>
      </c>
      <c r="AJ270" s="164">
        <v>0</v>
      </c>
      <c r="AK270" s="164">
        <v>0</v>
      </c>
      <c r="AL270" s="164">
        <v>0</v>
      </c>
      <c r="AM270" s="164">
        <v>0</v>
      </c>
      <c r="AN270" s="164">
        <v>0</v>
      </c>
    </row>
    <row r="271" spans="1:40" x14ac:dyDescent="0.2">
      <c r="A271" s="27" t="s">
        <v>1516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  <c r="O271" s="164">
        <v>0</v>
      </c>
      <c r="P271" s="164">
        <v>0</v>
      </c>
      <c r="Q271" s="164">
        <v>0</v>
      </c>
      <c r="R271" s="164">
        <v>0</v>
      </c>
      <c r="S271" s="164">
        <v>0</v>
      </c>
      <c r="T271" s="164">
        <v>0</v>
      </c>
      <c r="U271" s="164">
        <v>0</v>
      </c>
      <c r="V271" s="164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  <c r="AC271" s="164">
        <v>0</v>
      </c>
      <c r="AD271" s="164">
        <v>0</v>
      </c>
      <c r="AE271" s="164">
        <v>0</v>
      </c>
      <c r="AF271" s="164">
        <v>0</v>
      </c>
      <c r="AG271" s="164">
        <v>0</v>
      </c>
      <c r="AH271" s="164">
        <v>0</v>
      </c>
      <c r="AI271" s="164">
        <v>0</v>
      </c>
      <c r="AJ271" s="164">
        <v>0</v>
      </c>
      <c r="AK271" s="164">
        <v>0</v>
      </c>
      <c r="AL271" s="164">
        <v>0</v>
      </c>
      <c r="AM271" s="164">
        <v>0</v>
      </c>
      <c r="AN271" s="164">
        <v>0</v>
      </c>
    </row>
    <row r="272" spans="1:40" x14ac:dyDescent="0.2">
      <c r="A272" s="27" t="s">
        <v>1517</v>
      </c>
      <c r="B272" s="164">
        <v>0</v>
      </c>
      <c r="C272" s="164">
        <v>0</v>
      </c>
      <c r="D272" s="164">
        <v>0</v>
      </c>
      <c r="E272" s="164">
        <v>0</v>
      </c>
      <c r="F272" s="164">
        <v>0</v>
      </c>
      <c r="G272" s="164">
        <v>0</v>
      </c>
      <c r="H272" s="164">
        <v>0</v>
      </c>
      <c r="I272" s="164">
        <v>0</v>
      </c>
      <c r="J272" s="164">
        <v>0</v>
      </c>
      <c r="K272" s="164">
        <v>0</v>
      </c>
      <c r="L272" s="164">
        <v>0</v>
      </c>
      <c r="M272" s="164">
        <v>0</v>
      </c>
      <c r="N272" s="164">
        <v>0</v>
      </c>
      <c r="O272" s="164">
        <v>0</v>
      </c>
      <c r="P272" s="164">
        <v>0</v>
      </c>
      <c r="Q272" s="164">
        <v>0</v>
      </c>
      <c r="R272" s="164">
        <v>0</v>
      </c>
      <c r="S272" s="164">
        <v>0</v>
      </c>
      <c r="T272" s="164">
        <v>0</v>
      </c>
      <c r="U272" s="164">
        <v>0</v>
      </c>
      <c r="V272" s="164">
        <v>0</v>
      </c>
      <c r="W272" s="164">
        <v>0</v>
      </c>
      <c r="X272" s="164">
        <v>0</v>
      </c>
      <c r="Y272" s="164">
        <v>0</v>
      </c>
      <c r="Z272" s="164">
        <v>0</v>
      </c>
      <c r="AA272" s="164">
        <v>0</v>
      </c>
      <c r="AB272" s="164">
        <v>0</v>
      </c>
      <c r="AC272" s="164">
        <v>0</v>
      </c>
      <c r="AD272" s="164">
        <v>0</v>
      </c>
      <c r="AE272" s="164">
        <v>0</v>
      </c>
      <c r="AF272" s="164">
        <v>0</v>
      </c>
      <c r="AG272" s="164">
        <v>0</v>
      </c>
      <c r="AH272" s="164">
        <v>0</v>
      </c>
      <c r="AI272" s="164">
        <v>0</v>
      </c>
      <c r="AJ272" s="164">
        <v>0</v>
      </c>
      <c r="AK272" s="164">
        <v>0</v>
      </c>
      <c r="AL272" s="164">
        <v>0</v>
      </c>
      <c r="AM272" s="164">
        <v>0</v>
      </c>
      <c r="AN272" s="164">
        <v>0</v>
      </c>
    </row>
    <row r="273" spans="1:40" x14ac:dyDescent="0.2">
      <c r="A273" s="27" t="s">
        <v>1518</v>
      </c>
      <c r="B273" s="164">
        <v>0</v>
      </c>
      <c r="C273" s="164">
        <v>0</v>
      </c>
      <c r="D273" s="164">
        <v>0</v>
      </c>
      <c r="E273" s="164">
        <v>0</v>
      </c>
      <c r="F273" s="164">
        <v>0</v>
      </c>
      <c r="G273" s="164">
        <v>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4"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v>0</v>
      </c>
      <c r="S273" s="164">
        <v>0</v>
      </c>
      <c r="T273" s="164">
        <v>0</v>
      </c>
      <c r="U273" s="164">
        <v>0</v>
      </c>
      <c r="V273" s="164">
        <v>0</v>
      </c>
      <c r="W273" s="164">
        <v>0</v>
      </c>
      <c r="X273" s="164">
        <v>0</v>
      </c>
      <c r="Y273" s="164">
        <v>0</v>
      </c>
      <c r="Z273" s="164">
        <v>0</v>
      </c>
      <c r="AA273" s="164">
        <v>0</v>
      </c>
      <c r="AB273" s="164">
        <v>0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0</v>
      </c>
      <c r="AI273" s="164">
        <v>0</v>
      </c>
      <c r="AJ273" s="164">
        <v>0</v>
      </c>
      <c r="AK273" s="164">
        <v>0</v>
      </c>
      <c r="AL273" s="164">
        <v>0</v>
      </c>
      <c r="AM273" s="164">
        <v>0</v>
      </c>
      <c r="AN273" s="164">
        <v>0</v>
      </c>
    </row>
    <row r="274" spans="1:40" x14ac:dyDescent="0.2">
      <c r="A274" s="30" t="s">
        <v>1519</v>
      </c>
      <c r="B274" s="164">
        <v>867828707.63540399</v>
      </c>
      <c r="C274" s="164">
        <v>869492915.09992802</v>
      </c>
      <c r="D274" s="164">
        <v>872526724.37248194</v>
      </c>
      <c r="E274" s="164">
        <v>875967294.57329404</v>
      </c>
      <c r="F274" s="164">
        <v>879552402.98619294</v>
      </c>
      <c r="G274" s="164">
        <v>882813613.67836404</v>
      </c>
      <c r="H274" s="164">
        <v>886435362.613603</v>
      </c>
      <c r="I274" s="164">
        <v>890134799.799577</v>
      </c>
      <c r="J274" s="164">
        <v>893699342.72851002</v>
      </c>
      <c r="K274" s="164">
        <v>897722302.024508</v>
      </c>
      <c r="L274" s="164">
        <v>902885235.97963297</v>
      </c>
      <c r="M274" s="164">
        <v>906539387.88353896</v>
      </c>
      <c r="N274" s="164">
        <v>906539387.88353896</v>
      </c>
      <c r="O274" s="164">
        <v>911815887.51981699</v>
      </c>
      <c r="P274" s="164">
        <v>917507209.89460802</v>
      </c>
      <c r="Q274" s="164">
        <v>922989947.13965797</v>
      </c>
      <c r="R274" s="164">
        <v>928947406.11829495</v>
      </c>
      <c r="S274" s="164">
        <v>934841528.01853502</v>
      </c>
      <c r="T274" s="164">
        <v>940516783.38803005</v>
      </c>
      <c r="U274" s="164">
        <v>945736938.95041597</v>
      </c>
      <c r="V274" s="164">
        <v>950962165.88623095</v>
      </c>
      <c r="W274" s="164">
        <v>956040599.02025199</v>
      </c>
      <c r="X274" s="164">
        <v>961576296.281533</v>
      </c>
      <c r="Y274" s="164">
        <v>967185836.40411699</v>
      </c>
      <c r="Z274" s="164">
        <v>972667557.58244896</v>
      </c>
      <c r="AA274" s="164">
        <v>972667557.58244896</v>
      </c>
      <c r="AB274" s="164">
        <v>980026027.365412</v>
      </c>
      <c r="AC274" s="164">
        <v>987607061.25753903</v>
      </c>
      <c r="AD274" s="164">
        <v>995089889.51310205</v>
      </c>
      <c r="AE274" s="164">
        <v>1003042025.52659</v>
      </c>
      <c r="AF274" s="164">
        <v>1010932529.4045399</v>
      </c>
      <c r="AG274" s="164">
        <v>1019091844.25884</v>
      </c>
      <c r="AH274" s="164">
        <v>1026503322.09016</v>
      </c>
      <c r="AI274" s="164">
        <v>1034881884.59162</v>
      </c>
      <c r="AJ274" s="164">
        <v>1043143695.68785</v>
      </c>
      <c r="AK274" s="164">
        <v>1051409814.94549</v>
      </c>
      <c r="AL274" s="164">
        <v>1059734981.13177</v>
      </c>
      <c r="AM274" s="164">
        <v>1067970533.00248</v>
      </c>
      <c r="AN274" s="164">
        <v>1067970533.00248</v>
      </c>
    </row>
    <row r="275" spans="1:40" x14ac:dyDescent="0.2">
      <c r="A275" s="27" t="s">
        <v>1520</v>
      </c>
    </row>
    <row r="276" spans="1:40" x14ac:dyDescent="0.2">
      <c r="A276" s="30" t="s">
        <v>1521</v>
      </c>
    </row>
    <row r="277" spans="1:40" x14ac:dyDescent="0.2">
      <c r="A277" s="27" t="s">
        <v>1522</v>
      </c>
      <c r="B277" s="164">
        <v>5368211.6191028301</v>
      </c>
      <c r="C277" s="164">
        <v>5468631.2906759903</v>
      </c>
      <c r="D277" s="164">
        <v>5569976.5141612096</v>
      </c>
      <c r="E277" s="164">
        <v>5672246.8762108795</v>
      </c>
      <c r="F277" s="164">
        <v>5775441.9958206397</v>
      </c>
      <c r="G277" s="164">
        <v>5879561.5249462901</v>
      </c>
      <c r="H277" s="164">
        <v>5984605.14863683</v>
      </c>
      <c r="I277" s="164">
        <v>6090572.5828460902</v>
      </c>
      <c r="J277" s="164">
        <v>6197463.5862866798</v>
      </c>
      <c r="K277" s="164">
        <v>6305278.0513972696</v>
      </c>
      <c r="L277" s="164">
        <v>6414015.8843867797</v>
      </c>
      <c r="M277" s="164">
        <v>6523677.00347191</v>
      </c>
      <c r="N277" s="164">
        <v>6523677.00347191</v>
      </c>
      <c r="O277" s="164">
        <v>6633506.9649116099</v>
      </c>
      <c r="P277" s="164">
        <v>6743337.3352013696</v>
      </c>
      <c r="Q277" s="164">
        <v>6853168.0475257002</v>
      </c>
      <c r="R277" s="164">
        <v>6962999.0463374602</v>
      </c>
      <c r="S277" s="164">
        <v>7072830.28504832</v>
      </c>
      <c r="T277" s="164">
        <v>7182661.7242693398</v>
      </c>
      <c r="U277" s="164">
        <v>7292493.3304539202</v>
      </c>
      <c r="V277" s="164">
        <v>7402325.0748382499</v>
      </c>
      <c r="W277" s="164">
        <v>7512156.9326083297</v>
      </c>
      <c r="X277" s="164">
        <v>7621988.8742382498</v>
      </c>
      <c r="Y277" s="164">
        <v>7731820.8741105301</v>
      </c>
      <c r="Z277" s="164">
        <v>7841652.9099987103</v>
      </c>
      <c r="AA277" s="164">
        <v>7841652.9099987103</v>
      </c>
      <c r="AB277" s="164">
        <v>7951838.4260704797</v>
      </c>
      <c r="AC277" s="164">
        <v>8062377.4055942101</v>
      </c>
      <c r="AD277" s="164">
        <v>8173269.8485699203</v>
      </c>
      <c r="AE277" s="164">
        <v>8284515.7549975999</v>
      </c>
      <c r="AF277" s="164">
        <v>8396115.1248772498</v>
      </c>
      <c r="AG277" s="164">
        <v>8508067.9582088701</v>
      </c>
      <c r="AH277" s="164">
        <v>8620374.2549924608</v>
      </c>
      <c r="AI277" s="164">
        <v>8733034.01522802</v>
      </c>
      <c r="AJ277" s="164">
        <v>8846047.2389155608</v>
      </c>
      <c r="AK277" s="164">
        <v>8959413.9260550607</v>
      </c>
      <c r="AL277" s="164">
        <v>9073134.0766465403</v>
      </c>
      <c r="AM277" s="164">
        <v>9187207.6906899791</v>
      </c>
      <c r="AN277" s="164">
        <v>9187207.6906899791</v>
      </c>
    </row>
    <row r="278" spans="1:40" x14ac:dyDescent="0.2">
      <c r="A278" s="27" t="s">
        <v>1523</v>
      </c>
      <c r="B278" s="164">
        <v>12585527.984604299</v>
      </c>
      <c r="C278" s="164">
        <v>13099753.419936201</v>
      </c>
      <c r="D278" s="164">
        <v>13627066.3038415</v>
      </c>
      <c r="E278" s="164">
        <v>14170558.7126546</v>
      </c>
      <c r="F278" s="164">
        <v>14728996.358950799</v>
      </c>
      <c r="G278" s="164">
        <v>15302379.2427301</v>
      </c>
      <c r="H278" s="164">
        <v>15894055.510503599</v>
      </c>
      <c r="I278" s="164">
        <v>16502870.6838603</v>
      </c>
      <c r="J278" s="164">
        <v>17128824.762800101</v>
      </c>
      <c r="K278" s="164">
        <v>17776520.226941299</v>
      </c>
      <c r="L278" s="164">
        <v>18442879.402276799</v>
      </c>
      <c r="M278" s="164">
        <v>19127902.288806502</v>
      </c>
      <c r="N278" s="164">
        <v>19127902.288806502</v>
      </c>
      <c r="O278" s="164">
        <v>19836771.2671213</v>
      </c>
      <c r="P278" s="164">
        <v>20561682.5010834</v>
      </c>
      <c r="Q278" s="164">
        <v>21302635.990692899</v>
      </c>
      <c r="R278" s="164">
        <v>22062929.126869</v>
      </c>
      <c r="S278" s="164">
        <v>22839469.8332773</v>
      </c>
      <c r="T278" s="164">
        <v>23632258.1099176</v>
      </c>
      <c r="U278" s="164">
        <v>24444934.705677502</v>
      </c>
      <c r="V278" s="164">
        <v>25274151.474045601</v>
      </c>
      <c r="W278" s="164">
        <v>26119908.4150219</v>
      </c>
      <c r="X278" s="164">
        <v>26987212.021371499</v>
      </c>
      <c r="Y278" s="164">
        <v>27871459.813476101</v>
      </c>
      <c r="Z278" s="164">
        <v>28772651.791335799</v>
      </c>
      <c r="AA278" s="164">
        <v>28772651.791335799</v>
      </c>
      <c r="AB278" s="164">
        <v>29696425.282595899</v>
      </c>
      <c r="AC278" s="164">
        <v>30637597.906665701</v>
      </c>
      <c r="AD278" s="164">
        <v>31596169.663545299</v>
      </c>
      <c r="AE278" s="164">
        <v>32574539.997229502</v>
      </c>
      <c r="AF278" s="164">
        <v>33569411.5167991</v>
      </c>
      <c r="AG278" s="164">
        <v>34580784.222254299</v>
      </c>
      <c r="AH278" s="164">
        <v>35611265.634557799</v>
      </c>
      <c r="AI278" s="164">
        <v>36657215.004822299</v>
      </c>
      <c r="AJ278" s="164">
        <v>37718632.333048001</v>
      </c>
      <c r="AK278" s="164">
        <v>38799102.247780703</v>
      </c>
      <c r="AL278" s="164">
        <v>39893618.2562555</v>
      </c>
      <c r="AM278" s="164">
        <v>41002180.358472399</v>
      </c>
      <c r="AN278" s="164">
        <v>41002180.358472399</v>
      </c>
    </row>
    <row r="279" spans="1:40" x14ac:dyDescent="0.2">
      <c r="A279" s="27" t="s">
        <v>1524</v>
      </c>
      <c r="B279" s="164">
        <v>105749863.57242</v>
      </c>
      <c r="C279" s="164">
        <v>105061372.509424</v>
      </c>
      <c r="D279" s="164">
        <v>104213904.580493</v>
      </c>
      <c r="E279" s="164">
        <v>103555784.73136801</v>
      </c>
      <c r="F279" s="164">
        <v>102904992.325847</v>
      </c>
      <c r="G279" s="164">
        <v>101960625.24451201</v>
      </c>
      <c r="H279" s="164">
        <v>101401126.184663</v>
      </c>
      <c r="I279" s="164">
        <v>100849876.038293</v>
      </c>
      <c r="J279" s="164">
        <v>100001234.371123</v>
      </c>
      <c r="K279" s="164">
        <v>99529253.8570261</v>
      </c>
      <c r="L279" s="164">
        <v>99061860.848165795</v>
      </c>
      <c r="M279" s="164">
        <v>98300403.186843798</v>
      </c>
      <c r="N279" s="164">
        <v>98300403.186843798</v>
      </c>
      <c r="O279" s="164">
        <v>97866660.191329494</v>
      </c>
      <c r="P279" s="164">
        <v>97457968.118884698</v>
      </c>
      <c r="Q279" s="164">
        <v>96964751.234643206</v>
      </c>
      <c r="R279" s="164">
        <v>96645283.341767997</v>
      </c>
      <c r="S279" s="164">
        <v>96343124.274587601</v>
      </c>
      <c r="T279" s="164">
        <v>95842763.276743606</v>
      </c>
      <c r="U279" s="164">
        <v>95673347.461319</v>
      </c>
      <c r="V279" s="164">
        <v>95524496.403874293</v>
      </c>
      <c r="W279" s="164">
        <v>95235495.574040502</v>
      </c>
      <c r="X279" s="164">
        <v>95271253.901058495</v>
      </c>
      <c r="Y279" s="164">
        <v>95327014.6620882</v>
      </c>
      <c r="Z279" s="164">
        <v>95099075.115128905</v>
      </c>
      <c r="AA279" s="164">
        <v>95099075.115128905</v>
      </c>
      <c r="AB279" s="164">
        <v>95183956.153985098</v>
      </c>
      <c r="AC279" s="164">
        <v>95287909.954072997</v>
      </c>
      <c r="AD279" s="164">
        <v>95327060.568225697</v>
      </c>
      <c r="AE279" s="164">
        <v>95483501.624436095</v>
      </c>
      <c r="AF279" s="164">
        <v>95652616.426022306</v>
      </c>
      <c r="AG279" s="164">
        <v>95591441.470462099</v>
      </c>
      <c r="AH279" s="164">
        <v>95765649.637872607</v>
      </c>
      <c r="AI279" s="164">
        <v>95953895.125113606</v>
      </c>
      <c r="AJ279" s="164">
        <v>95977512.465802997</v>
      </c>
      <c r="AK279" s="164">
        <v>96178848.473991305</v>
      </c>
      <c r="AL279" s="164">
        <v>96394719.082662806</v>
      </c>
      <c r="AM279" s="164">
        <v>96396587.531730294</v>
      </c>
      <c r="AN279" s="164">
        <v>96396587.531730294</v>
      </c>
    </row>
    <row r="280" spans="1:40" x14ac:dyDescent="0.2">
      <c r="A280" s="27" t="s">
        <v>1525</v>
      </c>
      <c r="B280" s="164">
        <v>1673249.3288231001</v>
      </c>
      <c r="C280" s="164">
        <v>1681574.2687341201</v>
      </c>
      <c r="D280" s="164">
        <v>1689899.20864513</v>
      </c>
      <c r="E280" s="164">
        <v>1698224.14855615</v>
      </c>
      <c r="F280" s="164">
        <v>1706549.08846716</v>
      </c>
      <c r="G280" s="164">
        <v>1714874.02837818</v>
      </c>
      <c r="H280" s="164">
        <v>1723198.96828919</v>
      </c>
      <c r="I280" s="164">
        <v>1731523.90820021</v>
      </c>
      <c r="J280" s="164">
        <v>1739848.8481112199</v>
      </c>
      <c r="K280" s="164">
        <v>1748173.7880222399</v>
      </c>
      <c r="L280" s="164">
        <v>1756498.7279332499</v>
      </c>
      <c r="M280" s="164">
        <v>1764823.6678442699</v>
      </c>
      <c r="N280" s="164">
        <v>1764823.6678442699</v>
      </c>
      <c r="O280" s="164">
        <v>1781473.5476663001</v>
      </c>
      <c r="P280" s="164">
        <v>1789798.4875773201</v>
      </c>
      <c r="Q280" s="164">
        <v>1798123.4274883301</v>
      </c>
      <c r="R280" s="164">
        <v>1806448.36739935</v>
      </c>
      <c r="S280" s="164">
        <v>1814773.30731036</v>
      </c>
      <c r="T280" s="164">
        <v>1823098.24722138</v>
      </c>
      <c r="U280" s="164">
        <v>1831423.18713239</v>
      </c>
      <c r="V280" s="164">
        <v>1839748.12704341</v>
      </c>
      <c r="W280" s="164">
        <v>1848073.0669544199</v>
      </c>
      <c r="X280" s="164">
        <v>1856398.0068654399</v>
      </c>
      <c r="Y280" s="164">
        <v>1864722.9467764499</v>
      </c>
      <c r="Z280" s="164">
        <v>1873047.8866874699</v>
      </c>
      <c r="AA280" s="164">
        <v>1873047.8866874699</v>
      </c>
      <c r="AB280" s="164">
        <v>1880916.1843248899</v>
      </c>
      <c r="AC280" s="164">
        <v>1880459.5420512899</v>
      </c>
      <c r="AD280" s="164">
        <v>1880002.8997776899</v>
      </c>
      <c r="AE280" s="164">
        <v>1879546.25750409</v>
      </c>
      <c r="AF280" s="164">
        <v>1879089.61523049</v>
      </c>
      <c r="AG280" s="164">
        <v>1878632.97295689</v>
      </c>
      <c r="AH280" s="164">
        <v>1878176.33068329</v>
      </c>
      <c r="AI280" s="164">
        <v>1877719.68840969</v>
      </c>
      <c r="AJ280" s="164">
        <v>1877263.0461360901</v>
      </c>
      <c r="AK280" s="164">
        <v>1876806.4038624901</v>
      </c>
      <c r="AL280" s="164">
        <v>1876349.7615888901</v>
      </c>
      <c r="AM280" s="164">
        <v>1875893.1193152899</v>
      </c>
      <c r="AN280" s="164">
        <v>1875893.1193152899</v>
      </c>
    </row>
    <row r="281" spans="1:40" x14ac:dyDescent="0.2">
      <c r="A281" s="27" t="s">
        <v>1526</v>
      </c>
      <c r="B281" s="164">
        <v>107423112.901243</v>
      </c>
      <c r="C281" s="164">
        <v>106742946.77815799</v>
      </c>
      <c r="D281" s="164">
        <v>105903803.789138</v>
      </c>
      <c r="E281" s="164">
        <v>105254008.879924</v>
      </c>
      <c r="F281" s="164">
        <v>104611541.414314</v>
      </c>
      <c r="G281" s="164">
        <v>103675499.27289</v>
      </c>
      <c r="H281" s="164">
        <v>103124325.152952</v>
      </c>
      <c r="I281" s="164">
        <v>102581399.946493</v>
      </c>
      <c r="J281" s="164">
        <v>101741083.219234</v>
      </c>
      <c r="K281" s="164">
        <v>101277427.64504801</v>
      </c>
      <c r="L281" s="164">
        <v>100818359.57609899</v>
      </c>
      <c r="M281" s="164">
        <v>100065226.854688</v>
      </c>
      <c r="N281" s="164">
        <v>100065226.854688</v>
      </c>
      <c r="O281" s="164">
        <v>99648133.738995805</v>
      </c>
      <c r="P281" s="164">
        <v>99247766.606462002</v>
      </c>
      <c r="Q281" s="164">
        <v>98762874.662131503</v>
      </c>
      <c r="R281" s="164">
        <v>98451731.709167302</v>
      </c>
      <c r="S281" s="164">
        <v>98157897.581898004</v>
      </c>
      <c r="T281" s="164">
        <v>97665861.523965001</v>
      </c>
      <c r="U281" s="164">
        <v>97504770.648451403</v>
      </c>
      <c r="V281" s="164">
        <v>97364244.530917704</v>
      </c>
      <c r="W281" s="164">
        <v>97083568.640994906</v>
      </c>
      <c r="X281" s="164">
        <v>97127651.907923996</v>
      </c>
      <c r="Y281" s="164">
        <v>97191737.608864695</v>
      </c>
      <c r="Z281" s="164">
        <v>96972123.001816407</v>
      </c>
      <c r="AA281" s="164">
        <v>96972123.001816407</v>
      </c>
      <c r="AB281" s="164">
        <v>97064872.338310003</v>
      </c>
      <c r="AC281" s="164">
        <v>97168369.496124297</v>
      </c>
      <c r="AD281" s="164">
        <v>97207063.468003407</v>
      </c>
      <c r="AE281" s="164">
        <v>97363047.881940201</v>
      </c>
      <c r="AF281" s="164">
        <v>97531706.041252807</v>
      </c>
      <c r="AG281" s="164">
        <v>97470074.443418995</v>
      </c>
      <c r="AH281" s="164">
        <v>97643825.968555897</v>
      </c>
      <c r="AI281" s="164">
        <v>97831614.813523307</v>
      </c>
      <c r="AJ281" s="164">
        <v>97854775.511939093</v>
      </c>
      <c r="AK281" s="164">
        <v>98055654.877853796</v>
      </c>
      <c r="AL281" s="164">
        <v>98271068.844251707</v>
      </c>
      <c r="AM281" s="164">
        <v>98272480.651045606</v>
      </c>
      <c r="AN281" s="164">
        <v>98272480.651045606</v>
      </c>
    </row>
    <row r="282" spans="1:40" x14ac:dyDescent="0.2">
      <c r="A282" s="27" t="s">
        <v>1527</v>
      </c>
      <c r="B282" s="164">
        <v>935906.98823076906</v>
      </c>
      <c r="C282" s="164">
        <v>1140110.16784615</v>
      </c>
      <c r="D282" s="164">
        <v>1375018.97123076</v>
      </c>
      <c r="E282" s="164">
        <v>1640633.39838461</v>
      </c>
      <c r="F282" s="164">
        <v>1926470.98707692</v>
      </c>
      <c r="G282" s="164">
        <v>2232531.7373076901</v>
      </c>
      <c r="H282" s="164">
        <v>2561647.96592307</v>
      </c>
      <c r="I282" s="164">
        <v>2913819.6729230699</v>
      </c>
      <c r="J282" s="164">
        <v>3289046.8583076899</v>
      </c>
      <c r="K282" s="164">
        <v>3687329.5220769201</v>
      </c>
      <c r="L282" s="164">
        <v>4108667.66423077</v>
      </c>
      <c r="M282" s="164">
        <v>4553061.2847692296</v>
      </c>
      <c r="N282" s="164">
        <v>4553061.2847692296</v>
      </c>
      <c r="O282" s="164">
        <v>5020510.3836923102</v>
      </c>
      <c r="P282" s="164">
        <v>5490791.7994615398</v>
      </c>
      <c r="Q282" s="164">
        <v>5963905.5320769204</v>
      </c>
      <c r="R282" s="164">
        <v>6439851.5815384602</v>
      </c>
      <c r="S282" s="164">
        <v>6918629.94784615</v>
      </c>
      <c r="T282" s="164">
        <v>7400240.6310000001</v>
      </c>
      <c r="U282" s="164">
        <v>7884683.6310000001</v>
      </c>
      <c r="V282" s="164">
        <v>8369126.6310000001</v>
      </c>
      <c r="W282" s="164">
        <v>8853569.6310000103</v>
      </c>
      <c r="X282" s="164">
        <v>9338012.6309999991</v>
      </c>
      <c r="Y282" s="164">
        <v>9822455.6310000103</v>
      </c>
      <c r="Z282" s="164">
        <v>10306898.630999999</v>
      </c>
      <c r="AA282" s="164">
        <v>10306898.630999999</v>
      </c>
      <c r="AB282" s="164">
        <v>10791341.630999999</v>
      </c>
      <c r="AC282" s="164">
        <v>11275784.630999999</v>
      </c>
      <c r="AD282" s="164">
        <v>11760227.630999999</v>
      </c>
      <c r="AE282" s="164">
        <v>12298609.7149895</v>
      </c>
      <c r="AF282" s="164">
        <v>12892951.094506999</v>
      </c>
      <c r="AG282" s="164">
        <v>13545271.9810909</v>
      </c>
      <c r="AH282" s="164">
        <v>14257592.5862797</v>
      </c>
      <c r="AI282" s="164">
        <v>15031933.121611901</v>
      </c>
      <c r="AJ282" s="164">
        <v>15870313.798625899</v>
      </c>
      <c r="AK282" s="164">
        <v>16774754.828860199</v>
      </c>
      <c r="AL282" s="164">
        <v>17747276.4238532</v>
      </c>
      <c r="AM282" s="164">
        <v>18789898.7951435</v>
      </c>
      <c r="AN282" s="164">
        <v>18789898.7951435</v>
      </c>
    </row>
    <row r="283" spans="1:40" s="301" customFormat="1" x14ac:dyDescent="0.2">
      <c r="A283" s="27" t="s">
        <v>1528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64">
        <v>0</v>
      </c>
      <c r="AB283" s="164">
        <v>0</v>
      </c>
      <c r="AC283" s="164">
        <v>0</v>
      </c>
      <c r="AD283" s="164">
        <v>0</v>
      </c>
      <c r="AE283" s="164">
        <v>-53939.083989513601</v>
      </c>
      <c r="AF283" s="164">
        <v>-163837.46350700199</v>
      </c>
      <c r="AG283" s="164">
        <v>-331715.35009092698</v>
      </c>
      <c r="AH283" s="164">
        <v>-559592.95527975098</v>
      </c>
      <c r="AI283" s="164">
        <v>-849490.49061193399</v>
      </c>
      <c r="AJ283" s="164">
        <v>-1203428.1676259299</v>
      </c>
      <c r="AK283" s="164">
        <v>-1623426.19786022</v>
      </c>
      <c r="AL283" s="164">
        <v>-2111504.7928532502</v>
      </c>
      <c r="AM283" s="164">
        <v>-2669684.1641434901</v>
      </c>
      <c r="AN283" s="164">
        <v>-2669684.1641434901</v>
      </c>
    </row>
    <row r="284" spans="1:40" x14ac:dyDescent="0.2">
      <c r="A284" s="27" t="s">
        <v>1529</v>
      </c>
      <c r="B284" s="164">
        <v>307442372.04311001</v>
      </c>
      <c r="C284" s="164">
        <v>308371991.55997503</v>
      </c>
      <c r="D284" s="164">
        <v>309313839.448273</v>
      </c>
      <c r="E284" s="164">
        <v>310295935.41166002</v>
      </c>
      <c r="F284" s="164">
        <v>311314033.88617402</v>
      </c>
      <c r="G284" s="164">
        <v>312319113.159877</v>
      </c>
      <c r="H284" s="164">
        <v>313416817.58727598</v>
      </c>
      <c r="I284" s="164">
        <v>314549926.83770299</v>
      </c>
      <c r="J284" s="164">
        <v>315500413.06714201</v>
      </c>
      <c r="K284" s="164">
        <v>316492135.674622</v>
      </c>
      <c r="L284" s="164">
        <v>317533143.95360601</v>
      </c>
      <c r="M284" s="164">
        <v>317039945.75785297</v>
      </c>
      <c r="N284" s="164">
        <v>317039945.75785297</v>
      </c>
      <c r="O284" s="164">
        <v>317669401.84096599</v>
      </c>
      <c r="P284" s="164">
        <v>317979461.78388</v>
      </c>
      <c r="Q284" s="164">
        <v>318322337.30081999</v>
      </c>
      <c r="R284" s="164">
        <v>318723627.15494698</v>
      </c>
      <c r="S284" s="164">
        <v>319178256.38691097</v>
      </c>
      <c r="T284" s="164">
        <v>319630073.15714198</v>
      </c>
      <c r="U284" s="164">
        <v>320188311.52496803</v>
      </c>
      <c r="V284" s="164">
        <v>320799901.14955997</v>
      </c>
      <c r="W284" s="164">
        <v>321459087.03873003</v>
      </c>
      <c r="X284" s="164">
        <v>322387335.04514498</v>
      </c>
      <c r="Y284" s="164">
        <v>323375238.26898599</v>
      </c>
      <c r="Z284" s="164">
        <v>323942376.081433</v>
      </c>
      <c r="AA284" s="164">
        <v>323942376.081433</v>
      </c>
      <c r="AB284" s="164">
        <v>326136907.50241202</v>
      </c>
      <c r="AC284" s="164">
        <v>328354891.87648499</v>
      </c>
      <c r="AD284" s="164">
        <v>330576524.04581398</v>
      </c>
      <c r="AE284" s="164">
        <v>332829078.46027303</v>
      </c>
      <c r="AF284" s="164">
        <v>335105852.72177798</v>
      </c>
      <c r="AG284" s="164">
        <v>337342211.71226197</v>
      </c>
      <c r="AH284" s="164">
        <v>339661555.30971599</v>
      </c>
      <c r="AI284" s="164">
        <v>342005262.53122598</v>
      </c>
      <c r="AJ284" s="164">
        <v>344366694.56237799</v>
      </c>
      <c r="AK284" s="164">
        <v>346757438.131221</v>
      </c>
      <c r="AL284" s="164">
        <v>349183501.921951</v>
      </c>
      <c r="AM284" s="164">
        <v>351570221.15070897</v>
      </c>
      <c r="AN284" s="164">
        <v>351570221.15070897</v>
      </c>
    </row>
    <row r="285" spans="1:40" x14ac:dyDescent="0.2">
      <c r="A285" s="27" t="s">
        <v>1530</v>
      </c>
      <c r="B285" s="164">
        <v>112971613.594367</v>
      </c>
      <c r="C285" s="164">
        <v>113313208.0732</v>
      </c>
      <c r="D285" s="164">
        <v>113659295.943243</v>
      </c>
      <c r="E285" s="164">
        <v>114020173.219043</v>
      </c>
      <c r="F285" s="164">
        <v>114394279.841691</v>
      </c>
      <c r="G285" s="164">
        <v>114763602.47794899</v>
      </c>
      <c r="H285" s="164">
        <v>115166960.803572</v>
      </c>
      <c r="I285" s="164">
        <v>115583328.85183001</v>
      </c>
      <c r="J285" s="164">
        <v>115932590.934104</v>
      </c>
      <c r="K285" s="164">
        <v>116297005.58020601</v>
      </c>
      <c r="L285" s="164">
        <v>116679530.553132</v>
      </c>
      <c r="M285" s="164">
        <v>116498301.80569001</v>
      </c>
      <c r="N285" s="164">
        <v>116498301.80569001</v>
      </c>
      <c r="O285" s="164">
        <v>116729599.36211801</v>
      </c>
      <c r="P285" s="164">
        <v>116843532.818425</v>
      </c>
      <c r="Q285" s="164">
        <v>116969524.561701</v>
      </c>
      <c r="R285" s="164">
        <v>117116981.016836</v>
      </c>
      <c r="S285" s="164">
        <v>117284037.358422</v>
      </c>
      <c r="T285" s="164">
        <v>117450060.24343599</v>
      </c>
      <c r="U285" s="164">
        <v>117655188.407015</v>
      </c>
      <c r="V285" s="164">
        <v>117879920.82203101</v>
      </c>
      <c r="W285" s="164">
        <v>118122142.780779</v>
      </c>
      <c r="X285" s="164">
        <v>118463233.28955799</v>
      </c>
      <c r="Y285" s="164">
        <v>118826244.47936501</v>
      </c>
      <c r="Z285" s="164">
        <v>119034642.799273</v>
      </c>
      <c r="AA285" s="164">
        <v>119034642.799273</v>
      </c>
      <c r="AB285" s="164">
        <v>119841037.032001</v>
      </c>
      <c r="AC285" s="164">
        <v>120656049.198349</v>
      </c>
      <c r="AD285" s="164">
        <v>121472401.76977301</v>
      </c>
      <c r="AE285" s="164">
        <v>122300116.912678</v>
      </c>
      <c r="AF285" s="164">
        <v>123136731.78916</v>
      </c>
      <c r="AG285" s="164">
        <v>123958495.82270101</v>
      </c>
      <c r="AH285" s="164">
        <v>124810753.06669299</v>
      </c>
      <c r="AI285" s="164">
        <v>125671962.876022</v>
      </c>
      <c r="AJ285" s="164">
        <v>126539685.777</v>
      </c>
      <c r="AK285" s="164">
        <v>127418179.38498101</v>
      </c>
      <c r="AL285" s="164">
        <v>128309651.628382</v>
      </c>
      <c r="AM285" s="164">
        <v>129186666.467545</v>
      </c>
      <c r="AN285" s="164">
        <v>129186666.467545</v>
      </c>
    </row>
    <row r="286" spans="1:40" x14ac:dyDescent="0.2">
      <c r="A286" s="27" t="s">
        <v>1531</v>
      </c>
      <c r="B286" s="164">
        <v>45950299.0123308</v>
      </c>
      <c r="C286" s="164">
        <v>45518363.669086099</v>
      </c>
      <c r="D286" s="164">
        <v>45084897.764170401</v>
      </c>
      <c r="E286" s="164">
        <v>44653984.526218899</v>
      </c>
      <c r="F286" s="164">
        <v>44224948.440111898</v>
      </c>
      <c r="G286" s="164">
        <v>43791548.832727998</v>
      </c>
      <c r="H286" s="164">
        <v>43368479.333779901</v>
      </c>
      <c r="I286" s="164">
        <v>42947056.2449193</v>
      </c>
      <c r="J286" s="164">
        <v>42499424.575102396</v>
      </c>
      <c r="K286" s="164">
        <v>42054179.315975703</v>
      </c>
      <c r="L286" s="164">
        <v>41612252.293061703</v>
      </c>
      <c r="M286" s="164">
        <v>40971447.718902998</v>
      </c>
      <c r="N286" s="164">
        <v>40971447.718902998</v>
      </c>
      <c r="O286" s="164">
        <v>40495520.298167698</v>
      </c>
      <c r="P286" s="164">
        <v>40535045.787998199</v>
      </c>
      <c r="Q286" s="164">
        <v>40578754.506481901</v>
      </c>
      <c r="R286" s="164">
        <v>40629909.705374599</v>
      </c>
      <c r="S286" s="164">
        <v>40687864.444434799</v>
      </c>
      <c r="T286" s="164">
        <v>40745460.659505904</v>
      </c>
      <c r="U286" s="164">
        <v>40816623.173189998</v>
      </c>
      <c r="V286" s="164">
        <v>40894586.741331197</v>
      </c>
      <c r="W286" s="164">
        <v>40978617.735189803</v>
      </c>
      <c r="X286" s="164">
        <v>41096947.941900499</v>
      </c>
      <c r="Y286" s="164">
        <v>41222882.812624097</v>
      </c>
      <c r="Z286" s="164">
        <v>41295179.800192602</v>
      </c>
      <c r="AA286" s="164">
        <v>41295179.800192602</v>
      </c>
      <c r="AB286" s="164">
        <v>41574931.929885402</v>
      </c>
      <c r="AC286" s="164">
        <v>41857673.7700525</v>
      </c>
      <c r="AD286" s="164">
        <v>42140880.619962297</v>
      </c>
      <c r="AE286" s="164">
        <v>42428029.342769198</v>
      </c>
      <c r="AF286" s="164">
        <v>42718265.5373374</v>
      </c>
      <c r="AG286" s="164">
        <v>43003349.717205897</v>
      </c>
      <c r="AH286" s="164">
        <v>43299012.520059504</v>
      </c>
      <c r="AI286" s="164">
        <v>43597781.122926503</v>
      </c>
      <c r="AJ286" s="164">
        <v>43898809.230122499</v>
      </c>
      <c r="AK286" s="164">
        <v>44203573.882174999</v>
      </c>
      <c r="AL286" s="164">
        <v>44512841.047702499</v>
      </c>
      <c r="AM286" s="164">
        <v>44817092.689233102</v>
      </c>
      <c r="AN286" s="164">
        <v>44817092.689233102</v>
      </c>
    </row>
    <row r="287" spans="1:40" x14ac:dyDescent="0.2">
      <c r="A287" s="27" t="s">
        <v>1532</v>
      </c>
      <c r="B287" s="164">
        <v>466364284.64980799</v>
      </c>
      <c r="C287" s="164">
        <v>467203563.30226099</v>
      </c>
      <c r="D287" s="164">
        <v>468058033.15568697</v>
      </c>
      <c r="E287" s="164">
        <v>468970093.15692198</v>
      </c>
      <c r="F287" s="164">
        <v>469933262.16797698</v>
      </c>
      <c r="G287" s="164">
        <v>470874264.47055399</v>
      </c>
      <c r="H287" s="164">
        <v>471952257.72462898</v>
      </c>
      <c r="I287" s="164">
        <v>473080311.93445402</v>
      </c>
      <c r="J287" s="164">
        <v>473932428.57634902</v>
      </c>
      <c r="K287" s="164">
        <v>474843320.570804</v>
      </c>
      <c r="L287" s="164">
        <v>475824926.79979998</v>
      </c>
      <c r="M287" s="164">
        <v>474509695.28244603</v>
      </c>
      <c r="N287" s="164">
        <v>474509695.28244603</v>
      </c>
      <c r="O287" s="164">
        <v>474894521.501252</v>
      </c>
      <c r="P287" s="164">
        <v>475358040.39030403</v>
      </c>
      <c r="Q287" s="164">
        <v>475870616.369003</v>
      </c>
      <c r="R287" s="164">
        <v>476470517.877159</v>
      </c>
      <c r="S287" s="164">
        <v>477150158.18976903</v>
      </c>
      <c r="T287" s="164">
        <v>477825594.06008399</v>
      </c>
      <c r="U287" s="164">
        <v>478660123.10517401</v>
      </c>
      <c r="V287" s="164">
        <v>479574408.71292299</v>
      </c>
      <c r="W287" s="164">
        <v>480559847.554699</v>
      </c>
      <c r="X287" s="164">
        <v>481947516.27660501</v>
      </c>
      <c r="Y287" s="164">
        <v>483424365.56097502</v>
      </c>
      <c r="Z287" s="164">
        <v>484272198.68089998</v>
      </c>
      <c r="AA287" s="164">
        <v>484272198.68089998</v>
      </c>
      <c r="AB287" s="164">
        <v>487552876.46429902</v>
      </c>
      <c r="AC287" s="164">
        <v>490868614.84488702</v>
      </c>
      <c r="AD287" s="164">
        <v>494189806.43554997</v>
      </c>
      <c r="AE287" s="164">
        <v>497557224.71572101</v>
      </c>
      <c r="AF287" s="164">
        <v>500960850.04827601</v>
      </c>
      <c r="AG287" s="164">
        <v>504304057.25216901</v>
      </c>
      <c r="AH287" s="164">
        <v>507771320.896469</v>
      </c>
      <c r="AI287" s="164">
        <v>511275006.53017598</v>
      </c>
      <c r="AJ287" s="164">
        <v>514805189.56950098</v>
      </c>
      <c r="AK287" s="164">
        <v>518379191.398377</v>
      </c>
      <c r="AL287" s="164">
        <v>522005994.59803599</v>
      </c>
      <c r="AM287" s="164">
        <v>525573980.30748802</v>
      </c>
      <c r="AN287" s="164">
        <v>525573980.30748802</v>
      </c>
    </row>
    <row r="288" spans="1:40" x14ac:dyDescent="0.2">
      <c r="A288" s="27" t="s">
        <v>1533</v>
      </c>
      <c r="B288" s="164">
        <v>170435253.94560999</v>
      </c>
      <c r="C288" s="164">
        <v>169884225.73168999</v>
      </c>
      <c r="D288" s="164">
        <v>169327297.28231901</v>
      </c>
      <c r="E288" s="164">
        <v>168797687.432345</v>
      </c>
      <c r="F288" s="164">
        <v>168289361.82066199</v>
      </c>
      <c r="G288" s="164">
        <v>167740710.39287001</v>
      </c>
      <c r="H288" s="164">
        <v>167289967.42501101</v>
      </c>
      <c r="I288" s="164">
        <v>166862126.994582</v>
      </c>
      <c r="J288" s="164">
        <v>166189017.27676001</v>
      </c>
      <c r="K288" s="164">
        <v>165545139.80380201</v>
      </c>
      <c r="L288" s="164">
        <v>164935061.20232201</v>
      </c>
      <c r="M288" s="164">
        <v>162407312.69257301</v>
      </c>
      <c r="N288" s="164">
        <v>162407312.69257301</v>
      </c>
      <c r="O288" s="164">
        <v>161253924.56598899</v>
      </c>
      <c r="P288" s="164">
        <v>160320991.306777</v>
      </c>
      <c r="Q288" s="164">
        <v>159406433.95233601</v>
      </c>
      <c r="R288" s="164">
        <v>158539214.434203</v>
      </c>
      <c r="S288" s="164">
        <v>157712269.49472299</v>
      </c>
      <c r="T288" s="164">
        <v>156854571.92584801</v>
      </c>
      <c r="U288" s="164">
        <v>156106850.32746401</v>
      </c>
      <c r="V288" s="164">
        <v>155402001.415306</v>
      </c>
      <c r="W288" s="164">
        <v>154733347.928799</v>
      </c>
      <c r="X288" s="164">
        <v>154374755.55980501</v>
      </c>
      <c r="Y288" s="164">
        <v>154065157.961822</v>
      </c>
      <c r="Z288" s="164">
        <v>153257583.837367</v>
      </c>
      <c r="AA288" s="164">
        <v>153257583.837367</v>
      </c>
      <c r="AB288" s="164">
        <v>154430124.02950501</v>
      </c>
      <c r="AC288" s="164">
        <v>155620182.44924101</v>
      </c>
      <c r="AD288" s="164">
        <v>156803383.78603601</v>
      </c>
      <c r="AE288" s="164">
        <v>158010721.43853399</v>
      </c>
      <c r="AF288" s="164">
        <v>159233026.08515</v>
      </c>
      <c r="AG288" s="164">
        <v>160388236.74246401</v>
      </c>
      <c r="AH288" s="164">
        <v>161635602.75982499</v>
      </c>
      <c r="AI288" s="164">
        <v>162900904.83053899</v>
      </c>
      <c r="AJ288" s="164">
        <v>164176325.22681901</v>
      </c>
      <c r="AK288" s="164">
        <v>165477676.138583</v>
      </c>
      <c r="AL288" s="164">
        <v>166806555.92508799</v>
      </c>
      <c r="AM288" s="164">
        <v>168067252.42944601</v>
      </c>
      <c r="AN288" s="164">
        <v>168067252.42944601</v>
      </c>
    </row>
    <row r="289" spans="1:40" x14ac:dyDescent="0.2">
      <c r="A289" s="27" t="s">
        <v>1534</v>
      </c>
      <c r="B289" s="164">
        <v>73298032.242423803</v>
      </c>
      <c r="C289" s="164">
        <v>73318348.524525002</v>
      </c>
      <c r="D289" s="164">
        <v>73337828.755258605</v>
      </c>
      <c r="E289" s="164">
        <v>73370839.882017002</v>
      </c>
      <c r="F289" s="164">
        <v>73414780.916378304</v>
      </c>
      <c r="G289" s="164">
        <v>73441908.354668304</v>
      </c>
      <c r="H289" s="164">
        <v>73512888.852150902</v>
      </c>
      <c r="I289" s="164">
        <v>73595609.311447397</v>
      </c>
      <c r="J289" s="164">
        <v>73569663.872213796</v>
      </c>
      <c r="K289" s="164">
        <v>73558332.331519395</v>
      </c>
      <c r="L289" s="164">
        <v>73563807.959451199</v>
      </c>
      <c r="M289" s="164">
        <v>72709648.7671884</v>
      </c>
      <c r="N289" s="164">
        <v>72709648.7671884</v>
      </c>
      <c r="O289" s="164">
        <v>72447415.3847197</v>
      </c>
      <c r="P289" s="164">
        <v>72028271.456668004</v>
      </c>
      <c r="Q289" s="164">
        <v>71617383.369890496</v>
      </c>
      <c r="R289" s="164">
        <v>71227763.006671101</v>
      </c>
      <c r="S289" s="164">
        <v>70856237.019368395</v>
      </c>
      <c r="T289" s="164">
        <v>70470894.633351997</v>
      </c>
      <c r="U289" s="164">
        <v>70134961.741324499</v>
      </c>
      <c r="V289" s="164">
        <v>69818290.490934998</v>
      </c>
      <c r="W289" s="164">
        <v>69517880.953518793</v>
      </c>
      <c r="X289" s="164">
        <v>69356774.2370141</v>
      </c>
      <c r="Y289" s="164">
        <v>69217679.664007097</v>
      </c>
      <c r="Z289" s="164">
        <v>68854856.506643206</v>
      </c>
      <c r="AA289" s="164">
        <v>68854856.506643206</v>
      </c>
      <c r="AB289" s="164">
        <v>69381649.926299706</v>
      </c>
      <c r="AC289" s="164">
        <v>69916313.854007199</v>
      </c>
      <c r="AD289" s="164">
        <v>70447897.063291699</v>
      </c>
      <c r="AE289" s="164">
        <v>70990324.124558806</v>
      </c>
      <c r="AF289" s="164">
        <v>71539475.487531304</v>
      </c>
      <c r="AG289" s="164">
        <v>72058483.174150601</v>
      </c>
      <c r="AH289" s="164">
        <v>72618893.993544593</v>
      </c>
      <c r="AI289" s="164">
        <v>73187363.039807603</v>
      </c>
      <c r="AJ289" s="164">
        <v>73760378.000455305</v>
      </c>
      <c r="AK289" s="164">
        <v>74345042.902841702</v>
      </c>
      <c r="AL289" s="164">
        <v>74942075.850402102</v>
      </c>
      <c r="AM289" s="164">
        <v>75508475.7291715</v>
      </c>
      <c r="AN289" s="164">
        <v>75508475.7291715</v>
      </c>
    </row>
    <row r="290" spans="1:40" x14ac:dyDescent="0.2">
      <c r="A290" s="27" t="s">
        <v>1535</v>
      </c>
      <c r="B290" s="164">
        <v>1329957.3289824901</v>
      </c>
      <c r="C290" s="164">
        <v>1336825.6881508799</v>
      </c>
      <c r="D290" s="164">
        <v>1343694.04731927</v>
      </c>
      <c r="E290" s="164">
        <v>1350562.40648766</v>
      </c>
      <c r="F290" s="164">
        <v>1357430.7656560501</v>
      </c>
      <c r="G290" s="164">
        <v>1364299.1248244401</v>
      </c>
      <c r="H290" s="164">
        <v>1371167.4839928299</v>
      </c>
      <c r="I290" s="164">
        <v>1378035.84316122</v>
      </c>
      <c r="J290" s="164">
        <v>1384904.20232961</v>
      </c>
      <c r="K290" s="164">
        <v>1391772.5614980001</v>
      </c>
      <c r="L290" s="164">
        <v>1398640.9206663901</v>
      </c>
      <c r="M290" s="164">
        <v>1405509.2798347799</v>
      </c>
      <c r="N290" s="164">
        <v>1405509.2798347799</v>
      </c>
      <c r="O290" s="164">
        <v>1418085.24415723</v>
      </c>
      <c r="P290" s="164">
        <v>1423792.8493112901</v>
      </c>
      <c r="Q290" s="164">
        <v>1429500.4544653499</v>
      </c>
      <c r="R290" s="164">
        <v>1435208.05961941</v>
      </c>
      <c r="S290" s="164">
        <v>1440915.66477347</v>
      </c>
      <c r="T290" s="164">
        <v>1446623.2699275301</v>
      </c>
      <c r="U290" s="164">
        <v>1452330.8750815899</v>
      </c>
      <c r="V290" s="164">
        <v>1458038.48023565</v>
      </c>
      <c r="W290" s="164">
        <v>1463746.08538971</v>
      </c>
      <c r="X290" s="164">
        <v>1469453.6905437701</v>
      </c>
      <c r="Y290" s="164">
        <v>1475161.2956978299</v>
      </c>
      <c r="Z290" s="164">
        <v>1480868.90085189</v>
      </c>
      <c r="AA290" s="164">
        <v>1480868.90085189</v>
      </c>
      <c r="AB290" s="164">
        <v>1493356.4604567599</v>
      </c>
      <c r="AC290" s="164">
        <v>1500136.41490757</v>
      </c>
      <c r="AD290" s="164">
        <v>1506916.3693583801</v>
      </c>
      <c r="AE290" s="164">
        <v>1513696.3238092</v>
      </c>
      <c r="AF290" s="164">
        <v>1520476.2782600101</v>
      </c>
      <c r="AG290" s="164">
        <v>1527256.2327108199</v>
      </c>
      <c r="AH290" s="164">
        <v>1534036.18716164</v>
      </c>
      <c r="AI290" s="164">
        <v>1540816.1416124499</v>
      </c>
      <c r="AJ290" s="164">
        <v>1547596.09606326</v>
      </c>
      <c r="AK290" s="164">
        <v>1554376.0505140801</v>
      </c>
      <c r="AL290" s="164">
        <v>1561156.00496489</v>
      </c>
      <c r="AM290" s="164">
        <v>1567935.9594157001</v>
      </c>
      <c r="AN290" s="164">
        <v>1567935.9594157001</v>
      </c>
    </row>
    <row r="291" spans="1:40" x14ac:dyDescent="0.2">
      <c r="A291" s="27" t="s">
        <v>1536</v>
      </c>
      <c r="B291" s="164">
        <v>245063243.51701701</v>
      </c>
      <c r="C291" s="164">
        <v>244539399.94436601</v>
      </c>
      <c r="D291" s="164">
        <v>244008820.08489701</v>
      </c>
      <c r="E291" s="164">
        <v>243519089.72084999</v>
      </c>
      <c r="F291" s="164">
        <v>243061573.50269601</v>
      </c>
      <c r="G291" s="164">
        <v>242546917.872363</v>
      </c>
      <c r="H291" s="164">
        <v>242174023.76115501</v>
      </c>
      <c r="I291" s="164">
        <v>241835772.14919099</v>
      </c>
      <c r="J291" s="164">
        <v>241143585.35130301</v>
      </c>
      <c r="K291" s="164">
        <v>240495244.69681999</v>
      </c>
      <c r="L291" s="164">
        <v>239897510.08243901</v>
      </c>
      <c r="M291" s="164">
        <v>236522470.73959601</v>
      </c>
      <c r="N291" s="164">
        <v>236522470.73959601</v>
      </c>
      <c r="O291" s="164">
        <v>235119425.194866</v>
      </c>
      <c r="P291" s="164">
        <v>233773055.61275601</v>
      </c>
      <c r="Q291" s="164">
        <v>232453317.776692</v>
      </c>
      <c r="R291" s="164">
        <v>231202185.50049299</v>
      </c>
      <c r="S291" s="164">
        <v>230009422.17886499</v>
      </c>
      <c r="T291" s="164">
        <v>228772089.82912701</v>
      </c>
      <c r="U291" s="164">
        <v>227694142.94387001</v>
      </c>
      <c r="V291" s="164">
        <v>226678330.38647699</v>
      </c>
      <c r="W291" s="164">
        <v>225714974.96770799</v>
      </c>
      <c r="X291" s="164">
        <v>225200983.48736301</v>
      </c>
      <c r="Y291" s="164">
        <v>224757998.921527</v>
      </c>
      <c r="Z291" s="164">
        <v>223593309.24486199</v>
      </c>
      <c r="AA291" s="164">
        <v>223593309.24486199</v>
      </c>
      <c r="AB291" s="164">
        <v>225305130.416262</v>
      </c>
      <c r="AC291" s="164">
        <v>227036632.71815601</v>
      </c>
      <c r="AD291" s="164">
        <v>228758197.21868601</v>
      </c>
      <c r="AE291" s="164">
        <v>230514741.886902</v>
      </c>
      <c r="AF291" s="164">
        <v>232292977.850941</v>
      </c>
      <c r="AG291" s="164">
        <v>233973976.14932501</v>
      </c>
      <c r="AH291" s="164">
        <v>235788532.94053099</v>
      </c>
      <c r="AI291" s="164">
        <v>237629084.01195899</v>
      </c>
      <c r="AJ291" s="164">
        <v>239484299.323338</v>
      </c>
      <c r="AK291" s="164">
        <v>241377095.09193799</v>
      </c>
      <c r="AL291" s="164">
        <v>243309787.78045499</v>
      </c>
      <c r="AM291" s="164">
        <v>245143664.11803299</v>
      </c>
      <c r="AN291" s="164">
        <v>245143664.11803299</v>
      </c>
    </row>
    <row r="292" spans="1:40" x14ac:dyDescent="0.2">
      <c r="A292" s="27" t="s">
        <v>1537</v>
      </c>
      <c r="B292" s="164">
        <v>83375607.265797094</v>
      </c>
      <c r="C292" s="164">
        <v>83389565.340086997</v>
      </c>
      <c r="D292" s="164">
        <v>83396845.755760297</v>
      </c>
      <c r="E292" s="164">
        <v>83408233.787097007</v>
      </c>
      <c r="F292" s="164">
        <v>83420258.050963804</v>
      </c>
      <c r="G292" s="164">
        <v>83399939.606157303</v>
      </c>
      <c r="H292" s="164">
        <v>83420161.941541806</v>
      </c>
      <c r="I292" s="164">
        <v>83441543.075324401</v>
      </c>
      <c r="J292" s="164">
        <v>83459943.010259107</v>
      </c>
      <c r="K292" s="164">
        <v>83481002.282815099</v>
      </c>
      <c r="L292" s="164">
        <v>83502299.688269898</v>
      </c>
      <c r="M292" s="164">
        <v>83486354.094122395</v>
      </c>
      <c r="N292" s="164">
        <v>83486354.094122395</v>
      </c>
      <c r="O292" s="164">
        <v>83508840.005083695</v>
      </c>
      <c r="P292" s="164">
        <v>83533272.140148804</v>
      </c>
      <c r="Q292" s="164">
        <v>83555644.469113901</v>
      </c>
      <c r="R292" s="164">
        <v>83584015.707505494</v>
      </c>
      <c r="S292" s="164">
        <v>83614704.626228005</v>
      </c>
      <c r="T292" s="164">
        <v>83609907.992636293</v>
      </c>
      <c r="U292" s="164">
        <v>83644181.702188</v>
      </c>
      <c r="V292" s="164">
        <v>83682125.972526297</v>
      </c>
      <c r="W292" s="164">
        <v>83720054.896922395</v>
      </c>
      <c r="X292" s="164">
        <v>83765010.905813098</v>
      </c>
      <c r="Y292" s="164">
        <v>83813886.037530094</v>
      </c>
      <c r="Z292" s="164">
        <v>83827333.364086002</v>
      </c>
      <c r="AA292" s="164">
        <v>83827333.364086002</v>
      </c>
      <c r="AB292" s="164">
        <v>83878476.672232002</v>
      </c>
      <c r="AC292" s="164">
        <v>83930243.333406702</v>
      </c>
      <c r="AD292" s="164">
        <v>83978444.286972493</v>
      </c>
      <c r="AE292" s="164">
        <v>84032468.9933483</v>
      </c>
      <c r="AF292" s="164">
        <v>84087513.962745503</v>
      </c>
      <c r="AG292" s="164">
        <v>84099941.358997703</v>
      </c>
      <c r="AH292" s="164">
        <v>84154057.610481903</v>
      </c>
      <c r="AI292" s="164">
        <v>84210664.195184901</v>
      </c>
      <c r="AJ292" s="164">
        <v>84265459.840184793</v>
      </c>
      <c r="AK292" s="164">
        <v>84326773.336729005</v>
      </c>
      <c r="AL292" s="164">
        <v>84390876.122266993</v>
      </c>
      <c r="AM292" s="164">
        <v>84412071.043459296</v>
      </c>
      <c r="AN292" s="164">
        <v>84412071.043459296</v>
      </c>
    </row>
    <row r="293" spans="1:40" x14ac:dyDescent="0.2">
      <c r="A293" s="27" t="s">
        <v>1538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1539</v>
      </c>
      <c r="B294" s="164">
        <v>83375607.265797094</v>
      </c>
      <c r="C294" s="164">
        <v>83389565.340086997</v>
      </c>
      <c r="D294" s="164">
        <v>83396845.755760297</v>
      </c>
      <c r="E294" s="164">
        <v>83408233.787097007</v>
      </c>
      <c r="F294" s="164">
        <v>83420258.050963804</v>
      </c>
      <c r="G294" s="164">
        <v>83399939.606157303</v>
      </c>
      <c r="H294" s="164">
        <v>83420161.941541806</v>
      </c>
      <c r="I294" s="164">
        <v>83441543.075324401</v>
      </c>
      <c r="J294" s="164">
        <v>83459943.010259107</v>
      </c>
      <c r="K294" s="164">
        <v>83481002.282815099</v>
      </c>
      <c r="L294" s="164">
        <v>83502299.688269898</v>
      </c>
      <c r="M294" s="164">
        <v>83486354.094122395</v>
      </c>
      <c r="N294" s="164">
        <v>83486354.094122395</v>
      </c>
      <c r="O294" s="164">
        <v>83508840.005083695</v>
      </c>
      <c r="P294" s="164">
        <v>83533272.140148804</v>
      </c>
      <c r="Q294" s="164">
        <v>83555644.469113901</v>
      </c>
      <c r="R294" s="164">
        <v>83584015.707505494</v>
      </c>
      <c r="S294" s="164">
        <v>83614704.626228005</v>
      </c>
      <c r="T294" s="164">
        <v>83609907.992636293</v>
      </c>
      <c r="U294" s="164">
        <v>83644181.702188</v>
      </c>
      <c r="V294" s="164">
        <v>83682125.972526297</v>
      </c>
      <c r="W294" s="164">
        <v>83720054.896922395</v>
      </c>
      <c r="X294" s="164">
        <v>83765010.905813098</v>
      </c>
      <c r="Y294" s="164">
        <v>83813886.037530094</v>
      </c>
      <c r="Z294" s="164">
        <v>83827333.364086002</v>
      </c>
      <c r="AA294" s="164">
        <v>83827333.364086002</v>
      </c>
      <c r="AB294" s="164">
        <v>83878476.672232002</v>
      </c>
      <c r="AC294" s="164">
        <v>83930243.333406702</v>
      </c>
      <c r="AD294" s="164">
        <v>83978444.286972493</v>
      </c>
      <c r="AE294" s="164">
        <v>84032468.9933483</v>
      </c>
      <c r="AF294" s="164">
        <v>84087513.962745503</v>
      </c>
      <c r="AG294" s="164">
        <v>84099941.358997703</v>
      </c>
      <c r="AH294" s="164">
        <v>84154057.610481903</v>
      </c>
      <c r="AI294" s="164">
        <v>84210664.195184901</v>
      </c>
      <c r="AJ294" s="164">
        <v>84265459.840184793</v>
      </c>
      <c r="AK294" s="164">
        <v>84326773.336729005</v>
      </c>
      <c r="AL294" s="164">
        <v>84390876.122266993</v>
      </c>
      <c r="AM294" s="164">
        <v>84412071.043459296</v>
      </c>
      <c r="AN294" s="164">
        <v>84412071.043459296</v>
      </c>
    </row>
    <row r="295" spans="1:40" x14ac:dyDescent="0.2">
      <c r="A295" s="27" t="s">
        <v>1540</v>
      </c>
      <c r="B295" s="164">
        <v>243290824.125983</v>
      </c>
      <c r="C295" s="164">
        <v>243636932.25593999</v>
      </c>
      <c r="D295" s="164">
        <v>243971048.59824899</v>
      </c>
      <c r="E295" s="164">
        <v>244314248.972664</v>
      </c>
      <c r="F295" s="164">
        <v>244659755.71674401</v>
      </c>
      <c r="G295" s="164">
        <v>244944998.79645199</v>
      </c>
      <c r="H295" s="164">
        <v>245311301.44834301</v>
      </c>
      <c r="I295" s="164">
        <v>245680849.62133399</v>
      </c>
      <c r="J295" s="164">
        <v>246045705.37401801</v>
      </c>
      <c r="K295" s="164">
        <v>246416780.11378399</v>
      </c>
      <c r="L295" s="164">
        <v>246789282.36495</v>
      </c>
      <c r="M295" s="164">
        <v>247091830.43395299</v>
      </c>
      <c r="N295" s="164">
        <v>247091830.43395299</v>
      </c>
      <c r="O295" s="164">
        <v>247471275.22382599</v>
      </c>
      <c r="P295" s="164">
        <v>248445919.640333</v>
      </c>
      <c r="Q295" s="164">
        <v>249420552.757305</v>
      </c>
      <c r="R295" s="164">
        <v>250410578.995056</v>
      </c>
      <c r="S295" s="164">
        <v>251408968.14636201</v>
      </c>
      <c r="T295" s="164">
        <v>252343855.09081</v>
      </c>
      <c r="U295" s="164">
        <v>253357549.100622</v>
      </c>
      <c r="V295" s="164">
        <v>254382257.23574799</v>
      </c>
      <c r="W295" s="164">
        <v>255410972.194464</v>
      </c>
      <c r="X295" s="164">
        <v>256457139.00007901</v>
      </c>
      <c r="Y295" s="164">
        <v>257514804.48642099</v>
      </c>
      <c r="Z295" s="164">
        <v>258509146.91780901</v>
      </c>
      <c r="AA295" s="164">
        <v>258509146.91780901</v>
      </c>
      <c r="AB295" s="164">
        <v>259579771.29039001</v>
      </c>
      <c r="AC295" s="164">
        <v>260655714.50824201</v>
      </c>
      <c r="AD295" s="164">
        <v>261729037.171574</v>
      </c>
      <c r="AE295" s="164">
        <v>262817679.50418401</v>
      </c>
      <c r="AF295" s="164">
        <v>263912464.17752901</v>
      </c>
      <c r="AG295" s="164">
        <v>264930428.48658401</v>
      </c>
      <c r="AH295" s="164">
        <v>266032504.481848</v>
      </c>
      <c r="AI295" s="164">
        <v>267143630.87065399</v>
      </c>
      <c r="AJ295" s="164">
        <v>268255631.069507</v>
      </c>
      <c r="AK295" s="164">
        <v>269384405.73059797</v>
      </c>
      <c r="AL295" s="164">
        <v>270522813.45606703</v>
      </c>
      <c r="AM295" s="164">
        <v>271583952.28333998</v>
      </c>
      <c r="AN295" s="164">
        <v>271583952.28333998</v>
      </c>
    </row>
    <row r="296" spans="1:40" x14ac:dyDescent="0.2">
      <c r="A296" s="27" t="s">
        <v>1541</v>
      </c>
      <c r="B296" s="164">
        <v>131910871.413964</v>
      </c>
      <c r="C296" s="164">
        <v>133009369.371443</v>
      </c>
      <c r="D296" s="164">
        <v>134105075.29533</v>
      </c>
      <c r="E296" s="164">
        <v>135209640.89746901</v>
      </c>
      <c r="F296" s="164">
        <v>136319378.77200201</v>
      </c>
      <c r="G296" s="164">
        <v>137397397.67817801</v>
      </c>
      <c r="H296" s="164">
        <v>138523184.543001</v>
      </c>
      <c r="I296" s="164">
        <v>139654913.371544</v>
      </c>
      <c r="J296" s="164">
        <v>140788096.42357999</v>
      </c>
      <c r="K296" s="164">
        <v>141928986.486866</v>
      </c>
      <c r="L296" s="164">
        <v>143075083.86403599</v>
      </c>
      <c r="M296" s="164">
        <v>144184698.79792699</v>
      </c>
      <c r="N296" s="164">
        <v>144184698.79792699</v>
      </c>
      <c r="O296" s="164">
        <v>145340272.75050101</v>
      </c>
      <c r="P296" s="164">
        <v>145912682.96337</v>
      </c>
      <c r="Q296" s="164">
        <v>146485086.54000399</v>
      </c>
      <c r="R296" s="164">
        <v>147066530.520906</v>
      </c>
      <c r="S296" s="164">
        <v>147652886.05421299</v>
      </c>
      <c r="T296" s="164">
        <v>148201946.640634</v>
      </c>
      <c r="U296" s="164">
        <v>148797290.74163499</v>
      </c>
      <c r="V296" s="164">
        <v>149399103.45591599</v>
      </c>
      <c r="W296" s="164">
        <v>150003269.38405001</v>
      </c>
      <c r="X296" s="164">
        <v>150617684.80957001</v>
      </c>
      <c r="Y296" s="164">
        <v>151238853.42853299</v>
      </c>
      <c r="Z296" s="164">
        <v>151822832.31680799</v>
      </c>
      <c r="AA296" s="164">
        <v>151822832.31680799</v>
      </c>
      <c r="AB296" s="164">
        <v>152451611.71022901</v>
      </c>
      <c r="AC296" s="164">
        <v>153083514.86991999</v>
      </c>
      <c r="AD296" s="164">
        <v>153713878.97378099</v>
      </c>
      <c r="AE296" s="164">
        <v>154353240.34372699</v>
      </c>
      <c r="AF296" s="164">
        <v>154996209.12013599</v>
      </c>
      <c r="AG296" s="164">
        <v>155594061.17466</v>
      </c>
      <c r="AH296" s="164">
        <v>156241312.15600601</v>
      </c>
      <c r="AI296" s="164">
        <v>156893878.447844</v>
      </c>
      <c r="AJ296" s="164">
        <v>157546957.92971</v>
      </c>
      <c r="AK296" s="164">
        <v>158209889.07987499</v>
      </c>
      <c r="AL296" s="164">
        <v>158878477.744039</v>
      </c>
      <c r="AM296" s="164">
        <v>159501686.26164401</v>
      </c>
      <c r="AN296" s="164">
        <v>159501686.26164401</v>
      </c>
    </row>
    <row r="297" spans="1:40" x14ac:dyDescent="0.2">
      <c r="A297" s="27" t="s">
        <v>1542</v>
      </c>
      <c r="B297" s="164">
        <v>375201695.53994697</v>
      </c>
      <c r="C297" s="164">
        <v>376646301.62738401</v>
      </c>
      <c r="D297" s="164">
        <v>378076123.89358002</v>
      </c>
      <c r="E297" s="164">
        <v>379523889.870134</v>
      </c>
      <c r="F297" s="164">
        <v>380979134.488747</v>
      </c>
      <c r="G297" s="164">
        <v>382342396.47463</v>
      </c>
      <c r="H297" s="164">
        <v>383834485.99134499</v>
      </c>
      <c r="I297" s="164">
        <v>385335762.99287897</v>
      </c>
      <c r="J297" s="164">
        <v>386833801.797598</v>
      </c>
      <c r="K297" s="164">
        <v>388345766.60065001</v>
      </c>
      <c r="L297" s="164">
        <v>389864366.22898602</v>
      </c>
      <c r="M297" s="164">
        <v>391276529.23188102</v>
      </c>
      <c r="N297" s="164">
        <v>391276529.23188102</v>
      </c>
      <c r="O297" s="164">
        <v>392811547.97432798</v>
      </c>
      <c r="P297" s="164">
        <v>394358602.60370398</v>
      </c>
      <c r="Q297" s="164">
        <v>395905639.29730898</v>
      </c>
      <c r="R297" s="164">
        <v>397477109.515962</v>
      </c>
      <c r="S297" s="164">
        <v>399061854.20057601</v>
      </c>
      <c r="T297" s="164">
        <v>400545801.731444</v>
      </c>
      <c r="U297" s="164">
        <v>402154839.84225798</v>
      </c>
      <c r="V297" s="164">
        <v>403781360.69166398</v>
      </c>
      <c r="W297" s="164">
        <v>405414241.57851499</v>
      </c>
      <c r="X297" s="164">
        <v>407074823.80965</v>
      </c>
      <c r="Y297" s="164">
        <v>408753657.91495401</v>
      </c>
      <c r="Z297" s="164">
        <v>410331979.23461801</v>
      </c>
      <c r="AA297" s="164">
        <v>410331979.23461801</v>
      </c>
      <c r="AB297" s="164">
        <v>412031383.00062001</v>
      </c>
      <c r="AC297" s="164">
        <v>413739229.37816203</v>
      </c>
      <c r="AD297" s="164">
        <v>415442916.145356</v>
      </c>
      <c r="AE297" s="164">
        <v>417170919.847911</v>
      </c>
      <c r="AF297" s="164">
        <v>418908673.29766601</v>
      </c>
      <c r="AG297" s="164">
        <v>420524489.66124499</v>
      </c>
      <c r="AH297" s="164">
        <v>422273816.63785398</v>
      </c>
      <c r="AI297" s="164">
        <v>424037509.31849903</v>
      </c>
      <c r="AJ297" s="164">
        <v>425802588.99921799</v>
      </c>
      <c r="AK297" s="164">
        <v>427594294.81047302</v>
      </c>
      <c r="AL297" s="164">
        <v>429401291.20010698</v>
      </c>
      <c r="AM297" s="164">
        <v>431085638.54498398</v>
      </c>
      <c r="AN297" s="164">
        <v>431085638.54498398</v>
      </c>
    </row>
    <row r="298" spans="1:40" x14ac:dyDescent="0.2">
      <c r="A298" s="27" t="s">
        <v>1543</v>
      </c>
      <c r="B298" s="164">
        <v>312916292.547786</v>
      </c>
      <c r="C298" s="164">
        <v>312518134.30852699</v>
      </c>
      <c r="D298" s="164">
        <v>312116543.23807001</v>
      </c>
      <c r="E298" s="164">
        <v>311751976.65863901</v>
      </c>
      <c r="F298" s="164">
        <v>311417257.38283402</v>
      </c>
      <c r="G298" s="164">
        <v>311037794.59966099</v>
      </c>
      <c r="H298" s="164">
        <v>310779755.924797</v>
      </c>
      <c r="I298" s="164">
        <v>310553652.41885102</v>
      </c>
      <c r="J298" s="164">
        <v>310020602.75546598</v>
      </c>
      <c r="K298" s="164">
        <v>309527657.455396</v>
      </c>
      <c r="L298" s="164">
        <v>309080974.61086601</v>
      </c>
      <c r="M298" s="164">
        <v>306215029.59141499</v>
      </c>
      <c r="N298" s="164">
        <v>306215029.59141499</v>
      </c>
      <c r="O298" s="164">
        <v>305072687.05755597</v>
      </c>
      <c r="P298" s="164">
        <v>303982539.18308198</v>
      </c>
      <c r="Q298" s="164">
        <v>302918768.85109103</v>
      </c>
      <c r="R298" s="164">
        <v>301917212.42801702</v>
      </c>
      <c r="S298" s="164">
        <v>300969310.293603</v>
      </c>
      <c r="T298" s="164">
        <v>299989104.29035401</v>
      </c>
      <c r="U298" s="164">
        <v>299146992.55602098</v>
      </c>
      <c r="V298" s="164">
        <v>298361679.74734902</v>
      </c>
      <c r="W298" s="164">
        <v>297625096.823861</v>
      </c>
      <c r="X298" s="164">
        <v>297283105.88204598</v>
      </c>
      <c r="Y298" s="164">
        <v>297005359.111009</v>
      </c>
      <c r="Z298" s="164">
        <v>296103701.79698002</v>
      </c>
      <c r="AA298" s="164">
        <v>296103701.79698002</v>
      </c>
      <c r="AB298" s="164">
        <v>297713438.83642799</v>
      </c>
      <c r="AC298" s="164">
        <v>299341597.71967697</v>
      </c>
      <c r="AD298" s="164">
        <v>300962751.79478598</v>
      </c>
      <c r="AE298" s="164">
        <v>302615169.54747403</v>
      </c>
      <c r="AF298" s="164">
        <v>304287740.93430698</v>
      </c>
      <c r="AG298" s="164">
        <v>305881145.41458702</v>
      </c>
      <c r="AH298" s="164">
        <v>307588219.81579697</v>
      </c>
      <c r="AI298" s="164">
        <v>309319060.10127199</v>
      </c>
      <c r="AJ298" s="164">
        <v>311064218.72148901</v>
      </c>
      <c r="AK298" s="164">
        <v>312842845.67465198</v>
      </c>
      <c r="AL298" s="164">
        <v>314657345.020316</v>
      </c>
      <c r="AM298" s="164">
        <v>316391322.11047298</v>
      </c>
      <c r="AN298" s="164">
        <v>316391322.11047298</v>
      </c>
    </row>
    <row r="299" spans="1:40" x14ac:dyDescent="0.2">
      <c r="A299" s="27" t="s">
        <v>1544</v>
      </c>
      <c r="B299" s="164">
        <v>332029.39801993902</v>
      </c>
      <c r="C299" s="164">
        <v>87994.007963713404</v>
      </c>
      <c r="D299" s="164">
        <v>-157757.10629603601</v>
      </c>
      <c r="E299" s="164">
        <v>-390088.13318382797</v>
      </c>
      <c r="F299" s="164">
        <v>-613602.60886032996</v>
      </c>
      <c r="G299" s="164">
        <v>-869227.91279785498</v>
      </c>
      <c r="H299" s="164">
        <v>-1063415.1280382001</v>
      </c>
      <c r="I299" s="164">
        <v>-1248628.8100598799</v>
      </c>
      <c r="J299" s="164">
        <v>-1430815.5679212499</v>
      </c>
      <c r="K299" s="164">
        <v>-1602056.07301401</v>
      </c>
      <c r="L299" s="164">
        <v>-1765442.61772679</v>
      </c>
      <c r="M299" s="164">
        <v>-1968339.8423967899</v>
      </c>
      <c r="N299" s="164">
        <v>-1968339.8423967899</v>
      </c>
      <c r="O299" s="164">
        <v>-2112471.0434278999</v>
      </c>
      <c r="P299" s="164">
        <v>-2252525.7998973699</v>
      </c>
      <c r="Q299" s="164">
        <v>-2393857.9722646102</v>
      </c>
      <c r="R299" s="164">
        <v>-2525084.3948401301</v>
      </c>
      <c r="S299" s="164">
        <v>-2651008.5438323901</v>
      </c>
      <c r="T299" s="164">
        <v>-2819276.0821260102</v>
      </c>
      <c r="U299" s="164">
        <v>-2936424.0444073901</v>
      </c>
      <c r="V299" s="164">
        <v>-3046550.3125509</v>
      </c>
      <c r="W299" s="164">
        <v>-3154948.2950579599</v>
      </c>
      <c r="X299" s="164">
        <v>-3251656.04387919</v>
      </c>
      <c r="Y299" s="164">
        <v>-3340674.4518297301</v>
      </c>
      <c r="Z299" s="164">
        <v>-3471965.1067423699</v>
      </c>
      <c r="AA299" s="164">
        <v>-3471965.1067423699</v>
      </c>
      <c r="AB299" s="164">
        <v>-3553264.7104257699</v>
      </c>
      <c r="AC299" s="164">
        <v>-3632118.1445979001</v>
      </c>
      <c r="AD299" s="164">
        <v>-3714126.9972805898</v>
      </c>
      <c r="AE299" s="164">
        <v>-3786032.0425161002</v>
      </c>
      <c r="AF299" s="164">
        <v>-3854221.0946832299</v>
      </c>
      <c r="AG299" s="164">
        <v>-3974402.7536746198</v>
      </c>
      <c r="AH299" s="164">
        <v>-4039605.70017394</v>
      </c>
      <c r="AI299" s="164">
        <v>-4099171.41822648</v>
      </c>
      <c r="AJ299" s="164">
        <v>-4159260.0159736602</v>
      </c>
      <c r="AK299" s="164">
        <v>-4208089.3204911901</v>
      </c>
      <c r="AL299" s="164">
        <v>-4250532.7293878403</v>
      </c>
      <c r="AM299" s="164">
        <v>-4345345.2609362798</v>
      </c>
      <c r="AN299" s="164">
        <v>-4345345.2609362798</v>
      </c>
    </row>
    <row r="300" spans="1:40" x14ac:dyDescent="0.2">
      <c r="A300" s="27" t="s">
        <v>1545</v>
      </c>
      <c r="B300" s="164">
        <v>210573656.01435301</v>
      </c>
      <c r="C300" s="164">
        <v>211387616.890692</v>
      </c>
      <c r="D300" s="164">
        <v>212197304.87672901</v>
      </c>
      <c r="E300" s="164">
        <v>213002834.50555399</v>
      </c>
      <c r="F300" s="164">
        <v>213803889.03943801</v>
      </c>
      <c r="G300" s="164">
        <v>214595057.357972</v>
      </c>
      <c r="H300" s="164">
        <v>215385802.625251</v>
      </c>
      <c r="I300" s="164">
        <v>216172576.59608299</v>
      </c>
      <c r="J300" s="164">
        <v>216955512.940595</v>
      </c>
      <c r="K300" s="164">
        <v>217734683.21058401</v>
      </c>
      <c r="L300" s="164">
        <v>218509738.395419</v>
      </c>
      <c r="M300" s="164">
        <v>219275358.96071601</v>
      </c>
      <c r="N300" s="164">
        <v>219275358.96071601</v>
      </c>
      <c r="O300" s="164">
        <v>220040238.15595499</v>
      </c>
      <c r="P300" s="164">
        <v>220807181.355591</v>
      </c>
      <c r="Q300" s="164">
        <v>221575943.32023799</v>
      </c>
      <c r="R300" s="164">
        <v>222346570.34622401</v>
      </c>
      <c r="S300" s="164">
        <v>223118649.78068301</v>
      </c>
      <c r="T300" s="164">
        <v>223886715.43285799</v>
      </c>
      <c r="U300" s="164">
        <v>224662745.01203001</v>
      </c>
      <c r="V300" s="164">
        <v>225440503.887503</v>
      </c>
      <c r="W300" s="164">
        <v>226220103.697308</v>
      </c>
      <c r="X300" s="164">
        <v>227001548.10158101</v>
      </c>
      <c r="Y300" s="164">
        <v>227784409.910438</v>
      </c>
      <c r="Z300" s="164">
        <v>228563340.74931401</v>
      </c>
      <c r="AA300" s="164">
        <v>228563340.74931401</v>
      </c>
      <c r="AB300" s="164">
        <v>229349505.12019899</v>
      </c>
      <c r="AC300" s="164">
        <v>230137785.10676</v>
      </c>
      <c r="AD300" s="164">
        <v>230927929.33839399</v>
      </c>
      <c r="AE300" s="164">
        <v>231719985.268684</v>
      </c>
      <c r="AF300" s="164">
        <v>232513529.92843401</v>
      </c>
      <c r="AG300" s="164">
        <v>233302960.47431299</v>
      </c>
      <c r="AH300" s="164">
        <v>234100554.05812201</v>
      </c>
      <c r="AI300" s="164">
        <v>234899920.18086001</v>
      </c>
      <c r="AJ300" s="164">
        <v>235701173.271422</v>
      </c>
      <c r="AK300" s="164">
        <v>236504317.08131301</v>
      </c>
      <c r="AL300" s="164">
        <v>237308913.74093401</v>
      </c>
      <c r="AM300" s="164">
        <v>238109481.16848499</v>
      </c>
      <c r="AN300" s="164">
        <v>238109481.16848499</v>
      </c>
    </row>
    <row r="301" spans="1:40" x14ac:dyDescent="0.2">
      <c r="A301" s="27" t="s">
        <v>1546</v>
      </c>
      <c r="B301" s="164">
        <v>121191873.27139901</v>
      </c>
      <c r="C301" s="164">
        <v>122911493.218071</v>
      </c>
      <c r="D301" s="164">
        <v>124590411.82793599</v>
      </c>
      <c r="E301" s="164">
        <v>126309232.692137</v>
      </c>
      <c r="F301" s="164">
        <v>128042153.31443299</v>
      </c>
      <c r="G301" s="164">
        <v>129716666.874026</v>
      </c>
      <c r="H301" s="164">
        <v>131457928.179675</v>
      </c>
      <c r="I301" s="164">
        <v>133214063.68244</v>
      </c>
      <c r="J301" s="164">
        <v>134925927.06994599</v>
      </c>
      <c r="K301" s="164">
        <v>136668835.705345</v>
      </c>
      <c r="L301" s="164">
        <v>138416962.93715501</v>
      </c>
      <c r="M301" s="164">
        <v>140096456.86091501</v>
      </c>
      <c r="N301" s="164">
        <v>140096456.86091501</v>
      </c>
      <c r="O301" s="164">
        <v>141836618.184374</v>
      </c>
      <c r="P301" s="164">
        <v>143583847.33793399</v>
      </c>
      <c r="Q301" s="164">
        <v>145287254.84469399</v>
      </c>
      <c r="R301" s="164">
        <v>147050813.99873099</v>
      </c>
      <c r="S301" s="164">
        <v>148821934.326031</v>
      </c>
      <c r="T301" s="164">
        <v>150525858.60345301</v>
      </c>
      <c r="U301" s="164">
        <v>152313400.85459</v>
      </c>
      <c r="V301" s="164">
        <v>154109139.55748701</v>
      </c>
      <c r="W301" s="164">
        <v>155862110.326231</v>
      </c>
      <c r="X301" s="164">
        <v>157683657.772901</v>
      </c>
      <c r="Y301" s="164">
        <v>159523591.54882401</v>
      </c>
      <c r="Z301" s="164">
        <v>161307042.85574901</v>
      </c>
      <c r="AA301" s="164">
        <v>161307042.85574901</v>
      </c>
      <c r="AB301" s="164">
        <v>163184974.64351499</v>
      </c>
      <c r="AC301" s="164">
        <v>165080429.54012701</v>
      </c>
      <c r="AD301" s="164">
        <v>166942524.33120999</v>
      </c>
      <c r="AE301" s="164">
        <v>168875244.62531799</v>
      </c>
      <c r="AF301" s="164">
        <v>170825654.48433301</v>
      </c>
      <c r="AG301" s="164">
        <v>172714393.13179299</v>
      </c>
      <c r="AH301" s="164">
        <v>174698980.417539</v>
      </c>
      <c r="AI301" s="164">
        <v>176701515.89593801</v>
      </c>
      <c r="AJ301" s="164">
        <v>178671037.318546</v>
      </c>
      <c r="AK301" s="164">
        <v>180711519.41540799</v>
      </c>
      <c r="AL301" s="164">
        <v>182769983.968431</v>
      </c>
      <c r="AM301" s="164">
        <v>184766901.916783</v>
      </c>
      <c r="AN301" s="164">
        <v>184766901.916783</v>
      </c>
    </row>
    <row r="302" spans="1:40" x14ac:dyDescent="0.2">
      <c r="A302" s="27" t="s">
        <v>1547</v>
      </c>
      <c r="B302" s="164">
        <v>2807424.4296176601</v>
      </c>
      <c r="C302" s="164">
        <v>2874519.2086530901</v>
      </c>
      <c r="D302" s="164">
        <v>2947930.7470359602</v>
      </c>
      <c r="E302" s="164">
        <v>3027794.3674157201</v>
      </c>
      <c r="F302" s="164">
        <v>3114245.3924417798</v>
      </c>
      <c r="G302" s="164">
        <v>3207419.1447635801</v>
      </c>
      <c r="H302" s="164">
        <v>3307450.9470305499</v>
      </c>
      <c r="I302" s="164">
        <v>3414476.12189213</v>
      </c>
      <c r="J302" s="164">
        <v>3528629.9919977402</v>
      </c>
      <c r="K302" s="164">
        <v>3650047.8799968301</v>
      </c>
      <c r="L302" s="164">
        <v>3778865.1085388102</v>
      </c>
      <c r="M302" s="164">
        <v>3915217.0002731299</v>
      </c>
      <c r="N302" s="164">
        <v>3915217.0002731299</v>
      </c>
      <c r="O302" s="164">
        <v>4059238.8778508999</v>
      </c>
      <c r="P302" s="164">
        <v>4211066.3844345501</v>
      </c>
      <c r="Q302" s="164">
        <v>4370699.8405370796</v>
      </c>
      <c r="R302" s="164">
        <v>4538139.5666714804</v>
      </c>
      <c r="S302" s="164">
        <v>4713385.8833507504</v>
      </c>
      <c r="T302" s="164">
        <v>4896439.1110878801</v>
      </c>
      <c r="U302" s="164">
        <v>5087299.5703958804</v>
      </c>
      <c r="V302" s="164">
        <v>5285967.5817877296</v>
      </c>
      <c r="W302" s="164">
        <v>5492443.4657764398</v>
      </c>
      <c r="X302" s="164">
        <v>5706727.5428750003</v>
      </c>
      <c r="Y302" s="164">
        <v>5928820.13359641</v>
      </c>
      <c r="Z302" s="164">
        <v>6158721.5584536605</v>
      </c>
      <c r="AA302" s="164">
        <v>6158721.5584536605</v>
      </c>
      <c r="AB302" s="164">
        <v>6396432.1379593303</v>
      </c>
      <c r="AC302" s="164">
        <v>6642104.2759580696</v>
      </c>
      <c r="AD302" s="164">
        <v>6895890.0557832299</v>
      </c>
      <c r="AE302" s="164">
        <v>7157941.56076816</v>
      </c>
      <c r="AF302" s="164">
        <v>7428410.8742461996</v>
      </c>
      <c r="AG302" s="164">
        <v>7707450.0795507096</v>
      </c>
      <c r="AH302" s="164">
        <v>7995211.2600150304</v>
      </c>
      <c r="AI302" s="164">
        <v>8291846.4989724997</v>
      </c>
      <c r="AJ302" s="164">
        <v>8597507.8797564805</v>
      </c>
      <c r="AK302" s="164">
        <v>8912347.4857003093</v>
      </c>
      <c r="AL302" s="164">
        <v>9236517.4001373406</v>
      </c>
      <c r="AM302" s="164">
        <v>9570169.7064009197</v>
      </c>
      <c r="AN302" s="164">
        <v>9570169.7064009197</v>
      </c>
    </row>
    <row r="303" spans="1:40" x14ac:dyDescent="0.2">
      <c r="A303" s="27" t="s">
        <v>1548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1549</v>
      </c>
      <c r="B304" s="164">
        <v>200552833.46862999</v>
      </c>
      <c r="C304" s="164">
        <v>201388396.42439801</v>
      </c>
      <c r="D304" s="164">
        <v>202232305.74969199</v>
      </c>
      <c r="E304" s="164">
        <v>203084559.30675399</v>
      </c>
      <c r="F304" s="164">
        <v>203944979.736056</v>
      </c>
      <c r="G304" s="164">
        <v>204813541.16081899</v>
      </c>
      <c r="H304" s="164">
        <v>205690387.66034201</v>
      </c>
      <c r="I304" s="164">
        <v>206575503.210354</v>
      </c>
      <c r="J304" s="164">
        <v>207469073.76344001</v>
      </c>
      <c r="K304" s="164">
        <v>208371216.30449501</v>
      </c>
      <c r="L304" s="164">
        <v>209281896.335796</v>
      </c>
      <c r="M304" s="164">
        <v>210200895.85622999</v>
      </c>
      <c r="N304" s="164">
        <v>210200895.85622999</v>
      </c>
      <c r="O304" s="164">
        <v>211152268.73710701</v>
      </c>
      <c r="P304" s="164">
        <v>212140064.49275401</v>
      </c>
      <c r="Q304" s="164">
        <v>213164380.13945299</v>
      </c>
      <c r="R304" s="164">
        <v>214225488.35847899</v>
      </c>
      <c r="S304" s="164">
        <v>215323509.969652</v>
      </c>
      <c r="T304" s="164">
        <v>216458395.41171199</v>
      </c>
      <c r="U304" s="164">
        <v>217630255.62735701</v>
      </c>
      <c r="V304" s="164">
        <v>218838999.07733801</v>
      </c>
      <c r="W304" s="164">
        <v>220084603.36257601</v>
      </c>
      <c r="X304" s="164">
        <v>221367197.94540301</v>
      </c>
      <c r="Y304" s="164">
        <v>222687096.25039101</v>
      </c>
      <c r="Z304" s="164">
        <v>224044332.672133</v>
      </c>
      <c r="AA304" s="164">
        <v>224044332.672133</v>
      </c>
      <c r="AB304" s="164">
        <v>225438900.86193901</v>
      </c>
      <c r="AC304" s="164">
        <v>226847162.680208</v>
      </c>
      <c r="AD304" s="164">
        <v>228268920.09279901</v>
      </c>
      <c r="AE304" s="164">
        <v>229704380.19769201</v>
      </c>
      <c r="AF304" s="164">
        <v>231153419.51739201</v>
      </c>
      <c r="AG304" s="164">
        <v>232615892.63390899</v>
      </c>
      <c r="AH304" s="164">
        <v>234091988.23684999</v>
      </c>
      <c r="AI304" s="164">
        <v>235581527.96453699</v>
      </c>
      <c r="AJ304" s="164">
        <v>237084606.46558899</v>
      </c>
      <c r="AK304" s="164">
        <v>238601404.15889499</v>
      </c>
      <c r="AL304" s="164">
        <v>240132137.25771701</v>
      </c>
      <c r="AM304" s="164">
        <v>241676553.38080901</v>
      </c>
      <c r="AN304" s="164">
        <v>241676553.38080901</v>
      </c>
    </row>
    <row r="305" spans="1:40" x14ac:dyDescent="0.2">
      <c r="A305" s="27" t="s">
        <v>1550</v>
      </c>
      <c r="B305" s="164">
        <v>200552833.46862999</v>
      </c>
      <c r="C305" s="164">
        <v>201388396.42439801</v>
      </c>
      <c r="D305" s="164">
        <v>202232305.74969199</v>
      </c>
      <c r="E305" s="164">
        <v>203084559.30675399</v>
      </c>
      <c r="F305" s="164">
        <v>203944979.736056</v>
      </c>
      <c r="G305" s="164">
        <v>204813541.16081899</v>
      </c>
      <c r="H305" s="164">
        <v>205690387.66034201</v>
      </c>
      <c r="I305" s="164">
        <v>206575503.210354</v>
      </c>
      <c r="J305" s="164">
        <v>207469073.76344001</v>
      </c>
      <c r="K305" s="164">
        <v>208371216.30449501</v>
      </c>
      <c r="L305" s="164">
        <v>209281896.335796</v>
      </c>
      <c r="M305" s="164">
        <v>210200895.85622999</v>
      </c>
      <c r="N305" s="164">
        <v>210200895.85622999</v>
      </c>
      <c r="O305" s="164">
        <v>211152268.73710701</v>
      </c>
      <c r="P305" s="164">
        <v>212140064.49275401</v>
      </c>
      <c r="Q305" s="164">
        <v>213164380.13945299</v>
      </c>
      <c r="R305" s="164">
        <v>214225488.35847899</v>
      </c>
      <c r="S305" s="164">
        <v>215323509.969652</v>
      </c>
      <c r="T305" s="164">
        <v>216458395.41171199</v>
      </c>
      <c r="U305" s="164">
        <v>217630255.62735701</v>
      </c>
      <c r="V305" s="164">
        <v>218838999.07733801</v>
      </c>
      <c r="W305" s="164">
        <v>220084603.36257601</v>
      </c>
      <c r="X305" s="164">
        <v>221367197.94540301</v>
      </c>
      <c r="Y305" s="164">
        <v>222687096.25039101</v>
      </c>
      <c r="Z305" s="164">
        <v>224044332.672133</v>
      </c>
      <c r="AA305" s="164">
        <v>224044332.672133</v>
      </c>
      <c r="AB305" s="164">
        <v>225438900.86193901</v>
      </c>
      <c r="AC305" s="164">
        <v>226847162.680208</v>
      </c>
      <c r="AD305" s="164">
        <v>228268920.09279901</v>
      </c>
      <c r="AE305" s="164">
        <v>229704380.19769201</v>
      </c>
      <c r="AF305" s="164">
        <v>231153419.51739201</v>
      </c>
      <c r="AG305" s="164">
        <v>232615892.63390899</v>
      </c>
      <c r="AH305" s="164">
        <v>234091988.23684999</v>
      </c>
      <c r="AI305" s="164">
        <v>235581527.96453699</v>
      </c>
      <c r="AJ305" s="164">
        <v>237084606.46558899</v>
      </c>
      <c r="AK305" s="164">
        <v>238601404.15889499</v>
      </c>
      <c r="AL305" s="164">
        <v>240132137.25771701</v>
      </c>
      <c r="AM305" s="164">
        <v>241676553.38080901</v>
      </c>
      <c r="AN305" s="164">
        <v>241676553.38080901</v>
      </c>
    </row>
    <row r="306" spans="1:40" x14ac:dyDescent="0.2">
      <c r="A306" s="27" t="s">
        <v>1551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30" t="s">
        <v>1552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  <c r="O307" s="164">
        <v>0</v>
      </c>
      <c r="P307" s="164">
        <v>0</v>
      </c>
      <c r="Q307" s="164">
        <v>0</v>
      </c>
      <c r="R307" s="164">
        <v>0</v>
      </c>
      <c r="S307" s="164">
        <v>0</v>
      </c>
      <c r="T307" s="164">
        <v>0</v>
      </c>
      <c r="U307" s="164">
        <v>0</v>
      </c>
      <c r="V307" s="164">
        <v>0</v>
      </c>
      <c r="W307" s="164">
        <v>0</v>
      </c>
      <c r="X307" s="164">
        <v>0</v>
      </c>
      <c r="Y307" s="164">
        <v>0</v>
      </c>
      <c r="Z307" s="164">
        <v>0</v>
      </c>
      <c r="AA307" s="164">
        <v>0</v>
      </c>
      <c r="AB307" s="164">
        <v>0</v>
      </c>
      <c r="AC307" s="164">
        <v>0</v>
      </c>
      <c r="AD307" s="164">
        <v>0</v>
      </c>
      <c r="AE307" s="164">
        <v>0</v>
      </c>
      <c r="AF307" s="164">
        <v>0</v>
      </c>
      <c r="AG307" s="164">
        <v>0</v>
      </c>
      <c r="AH307" s="164">
        <v>0</v>
      </c>
      <c r="AI307" s="164">
        <v>0</v>
      </c>
      <c r="AJ307" s="164">
        <v>0</v>
      </c>
      <c r="AK307" s="164">
        <v>0</v>
      </c>
      <c r="AL307" s="164">
        <v>0</v>
      </c>
      <c r="AM307" s="164">
        <v>0</v>
      </c>
      <c r="AN307" s="164">
        <v>0</v>
      </c>
    </row>
    <row r="308" spans="1:40" x14ac:dyDescent="0.2">
      <c r="A308" s="30" t="s">
        <v>1553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v>0</v>
      </c>
      <c r="S308" s="164">
        <v>0</v>
      </c>
      <c r="T308" s="164">
        <v>0</v>
      </c>
      <c r="U308" s="164">
        <v>0</v>
      </c>
      <c r="V308" s="164">
        <v>0</v>
      </c>
      <c r="W308" s="164">
        <v>0</v>
      </c>
      <c r="X308" s="164">
        <v>0</v>
      </c>
      <c r="Y308" s="164">
        <v>0</v>
      </c>
      <c r="Z308" s="164">
        <v>0</v>
      </c>
      <c r="AA308" s="164">
        <v>0</v>
      </c>
      <c r="AB308" s="164">
        <v>0</v>
      </c>
      <c r="AC308" s="164">
        <v>0</v>
      </c>
      <c r="AD308" s="164">
        <v>0</v>
      </c>
      <c r="AE308" s="164">
        <v>0</v>
      </c>
      <c r="AF308" s="164">
        <v>0</v>
      </c>
      <c r="AG308" s="164">
        <v>0</v>
      </c>
      <c r="AH308" s="164">
        <v>0</v>
      </c>
      <c r="AI308" s="164">
        <v>0</v>
      </c>
      <c r="AJ308" s="164">
        <v>0</v>
      </c>
      <c r="AK308" s="164">
        <v>0</v>
      </c>
      <c r="AL308" s="164">
        <v>0</v>
      </c>
      <c r="AM308" s="164">
        <v>0</v>
      </c>
      <c r="AN308" s="164">
        <v>0</v>
      </c>
    </row>
    <row r="309" spans="1:40" x14ac:dyDescent="0.2">
      <c r="A309" s="27" t="s">
        <v>1554</v>
      </c>
      <c r="B309" s="164">
        <v>0</v>
      </c>
      <c r="C309" s="164">
        <v>0</v>
      </c>
      <c r="D309" s="164">
        <v>0</v>
      </c>
      <c r="E309" s="164">
        <v>0</v>
      </c>
      <c r="F309" s="164">
        <v>0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v>0</v>
      </c>
      <c r="S309" s="164">
        <v>0</v>
      </c>
      <c r="T309" s="164">
        <v>0</v>
      </c>
      <c r="U309" s="164">
        <v>0</v>
      </c>
      <c r="V309" s="164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164">
        <v>0</v>
      </c>
      <c r="AD309" s="164">
        <v>0</v>
      </c>
      <c r="AE309" s="164">
        <v>0</v>
      </c>
      <c r="AF309" s="164">
        <v>0</v>
      </c>
      <c r="AG309" s="164">
        <v>0</v>
      </c>
      <c r="AH309" s="164">
        <v>0</v>
      </c>
      <c r="AI309" s="164">
        <v>0</v>
      </c>
      <c r="AJ309" s="164">
        <v>0</v>
      </c>
      <c r="AK309" s="164">
        <v>0</v>
      </c>
      <c r="AL309" s="164">
        <v>0</v>
      </c>
      <c r="AM309" s="164">
        <v>0</v>
      </c>
      <c r="AN309" s="164">
        <v>0</v>
      </c>
    </row>
    <row r="310" spans="1:40" x14ac:dyDescent="0.2">
      <c r="A310" s="27" t="s">
        <v>1555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0</v>
      </c>
      <c r="T310" s="164">
        <v>0</v>
      </c>
      <c r="U310" s="164">
        <v>0</v>
      </c>
      <c r="V310" s="164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164">
        <v>0</v>
      </c>
      <c r="AD310" s="164">
        <v>0</v>
      </c>
      <c r="AE310" s="164">
        <v>0</v>
      </c>
      <c r="AF310" s="164">
        <v>0</v>
      </c>
      <c r="AG310" s="164">
        <v>0</v>
      </c>
      <c r="AH310" s="164">
        <v>0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0</v>
      </c>
    </row>
    <row r="311" spans="1:40" x14ac:dyDescent="0.2">
      <c r="A311" s="27" t="s">
        <v>1556</v>
      </c>
      <c r="B311" s="164">
        <v>0</v>
      </c>
      <c r="C311" s="164">
        <v>0</v>
      </c>
      <c r="D311" s="164">
        <v>0</v>
      </c>
      <c r="E311" s="164">
        <v>0</v>
      </c>
      <c r="F311" s="164">
        <v>0</v>
      </c>
      <c r="G311" s="164">
        <v>0</v>
      </c>
      <c r="H311" s="164">
        <v>0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0</v>
      </c>
      <c r="T311" s="164">
        <v>0</v>
      </c>
      <c r="U311" s="164">
        <v>0</v>
      </c>
      <c r="V311" s="164">
        <v>0</v>
      </c>
      <c r="W311" s="164">
        <v>0</v>
      </c>
      <c r="X311" s="164">
        <v>0</v>
      </c>
      <c r="Y311" s="164">
        <v>0</v>
      </c>
      <c r="Z311" s="164">
        <v>0</v>
      </c>
      <c r="AA311" s="164">
        <v>0</v>
      </c>
      <c r="AB311" s="164">
        <v>0</v>
      </c>
      <c r="AC311" s="164">
        <v>0</v>
      </c>
      <c r="AD311" s="164">
        <v>0</v>
      </c>
      <c r="AE311" s="164">
        <v>0</v>
      </c>
      <c r="AF311" s="164">
        <v>0</v>
      </c>
      <c r="AG311" s="164">
        <v>0</v>
      </c>
      <c r="AH311" s="164">
        <v>0</v>
      </c>
      <c r="AI311" s="164">
        <v>0</v>
      </c>
      <c r="AJ311" s="164">
        <v>0</v>
      </c>
      <c r="AK311" s="164">
        <v>0</v>
      </c>
      <c r="AL311" s="164">
        <v>0</v>
      </c>
      <c r="AM311" s="164">
        <v>0</v>
      </c>
      <c r="AN311" s="164">
        <v>0</v>
      </c>
    </row>
    <row r="312" spans="1:40" x14ac:dyDescent="0.2">
      <c r="A312" s="27" t="s">
        <v>1557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  <c r="O312" s="164">
        <v>0</v>
      </c>
      <c r="P312" s="164">
        <v>0</v>
      </c>
      <c r="Q312" s="164">
        <v>0</v>
      </c>
      <c r="R312" s="164">
        <v>0</v>
      </c>
      <c r="S312" s="164">
        <v>0</v>
      </c>
      <c r="T312" s="164">
        <v>0</v>
      </c>
      <c r="U312" s="164">
        <v>0</v>
      </c>
      <c r="V312" s="164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164">
        <v>0</v>
      </c>
      <c r="AD312" s="164">
        <v>0</v>
      </c>
      <c r="AE312" s="164">
        <v>0</v>
      </c>
      <c r="AF312" s="164">
        <v>0</v>
      </c>
      <c r="AG312" s="164">
        <v>0</v>
      </c>
      <c r="AH312" s="164">
        <v>0</v>
      </c>
      <c r="AI312" s="164">
        <v>0</v>
      </c>
      <c r="AJ312" s="164">
        <v>0</v>
      </c>
      <c r="AK312" s="164">
        <v>0</v>
      </c>
      <c r="AL312" s="164">
        <v>0</v>
      </c>
      <c r="AM312" s="164">
        <v>0</v>
      </c>
      <c r="AN312" s="164">
        <v>0</v>
      </c>
    </row>
    <row r="313" spans="1:40" x14ac:dyDescent="0.2">
      <c r="A313" s="27" t="s">
        <v>1558</v>
      </c>
      <c r="B313" s="164">
        <v>14091652.4768575</v>
      </c>
      <c r="C313" s="164">
        <v>15349736.437328599</v>
      </c>
      <c r="D313" s="164">
        <v>16695343.057928201</v>
      </c>
      <c r="E313" s="164">
        <v>18129645.250226699</v>
      </c>
      <c r="F313" s="164">
        <v>19652882.048852399</v>
      </c>
      <c r="G313" s="164">
        <v>21265250.4511148</v>
      </c>
      <c r="H313" s="164">
        <v>22966917.062323701</v>
      </c>
      <c r="I313" s="164">
        <v>24758062.312186401</v>
      </c>
      <c r="J313" s="164">
        <v>26638817.694877401</v>
      </c>
      <c r="K313" s="164">
        <v>28629176.901197001</v>
      </c>
      <c r="L313" s="164">
        <v>30729292.206914</v>
      </c>
      <c r="M313" s="164">
        <v>32938613.344013799</v>
      </c>
      <c r="N313" s="164">
        <v>32938613.344013799</v>
      </c>
      <c r="O313" s="164">
        <v>35382526.240475498</v>
      </c>
      <c r="P313" s="164">
        <v>37984481.229238398</v>
      </c>
      <c r="Q313" s="164">
        <v>40744467.538327098</v>
      </c>
      <c r="R313" s="164">
        <v>43663481.546705</v>
      </c>
      <c r="S313" s="164">
        <v>46741487.327324502</v>
      </c>
      <c r="T313" s="164">
        <v>49978456.440839298</v>
      </c>
      <c r="U313" s="164">
        <v>53374347.981067598</v>
      </c>
      <c r="V313" s="164">
        <v>56929131.431804702</v>
      </c>
      <c r="W313" s="164">
        <v>60642778.014785297</v>
      </c>
      <c r="X313" s="164">
        <v>64515238.423322901</v>
      </c>
      <c r="Y313" s="164">
        <v>68526587.022300407</v>
      </c>
      <c r="Z313" s="164">
        <v>72676082.520352304</v>
      </c>
      <c r="AA313" s="164">
        <v>72676082.520352304</v>
      </c>
      <c r="AB313" s="164">
        <v>76997514.904374897</v>
      </c>
      <c r="AC313" s="164">
        <v>81365336.980442494</v>
      </c>
      <c r="AD313" s="164">
        <v>85779502.327728793</v>
      </c>
      <c r="AE313" s="164">
        <v>90240968.320177093</v>
      </c>
      <c r="AF313" s="164">
        <v>94749639.160420597</v>
      </c>
      <c r="AG313" s="164">
        <v>99305425.189923793</v>
      </c>
      <c r="AH313" s="164">
        <v>103908220.453784</v>
      </c>
      <c r="AI313" s="164">
        <v>108557959.222753</v>
      </c>
      <c r="AJ313" s="164">
        <v>113254576.23108099</v>
      </c>
      <c r="AK313" s="164">
        <v>117997962.24581701</v>
      </c>
      <c r="AL313" s="164">
        <v>122788019.05002099</v>
      </c>
      <c r="AM313" s="164">
        <v>127623996.08411101</v>
      </c>
      <c r="AN313" s="164">
        <v>127623996.08411101</v>
      </c>
    </row>
    <row r="314" spans="1:40" x14ac:dyDescent="0.2">
      <c r="A314" s="27" t="s">
        <v>1559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0</v>
      </c>
    </row>
    <row r="315" spans="1:40" x14ac:dyDescent="0.2">
      <c r="A315" s="27" t="s">
        <v>1560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1561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1562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v>0</v>
      </c>
      <c r="S317" s="164">
        <v>0</v>
      </c>
      <c r="T317" s="164">
        <v>0</v>
      </c>
      <c r="U317" s="164">
        <v>0</v>
      </c>
      <c r="V317" s="164">
        <v>0</v>
      </c>
      <c r="W317" s="164">
        <v>0</v>
      </c>
      <c r="X317" s="164">
        <v>0</v>
      </c>
      <c r="Y317" s="164">
        <v>0</v>
      </c>
      <c r="Z317" s="164">
        <v>0</v>
      </c>
      <c r="AA317" s="164">
        <v>0</v>
      </c>
      <c r="AB317" s="164">
        <v>0</v>
      </c>
      <c r="AC317" s="164">
        <v>0</v>
      </c>
      <c r="AD317" s="164">
        <v>0</v>
      </c>
      <c r="AE317" s="164">
        <v>0</v>
      </c>
      <c r="AF317" s="164">
        <v>0</v>
      </c>
      <c r="AG317" s="164">
        <v>0</v>
      </c>
      <c r="AH317" s="164">
        <v>0</v>
      </c>
      <c r="AI317" s="164">
        <v>0</v>
      </c>
      <c r="AJ317" s="164">
        <v>0</v>
      </c>
      <c r="AK317" s="164">
        <v>0</v>
      </c>
      <c r="AL317" s="164">
        <v>0</v>
      </c>
      <c r="AM317" s="164">
        <v>0</v>
      </c>
      <c r="AN317" s="164">
        <v>0</v>
      </c>
    </row>
    <row r="318" spans="1:40" x14ac:dyDescent="0.2">
      <c r="A318" s="27" t="s">
        <v>1563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1564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1565</v>
      </c>
      <c r="B320" s="164">
        <v>0</v>
      </c>
      <c r="C320" s="164">
        <v>0</v>
      </c>
      <c r="D320" s="164">
        <v>0</v>
      </c>
      <c r="E320" s="164">
        <v>0</v>
      </c>
      <c r="F320" s="164">
        <v>0</v>
      </c>
      <c r="G320" s="164">
        <v>0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64">
        <v>0</v>
      </c>
      <c r="N320" s="164">
        <v>0</v>
      </c>
      <c r="O320" s="164">
        <v>0</v>
      </c>
      <c r="P320" s="164">
        <v>0</v>
      </c>
      <c r="Q320" s="164">
        <v>0</v>
      </c>
      <c r="R320" s="164">
        <v>0</v>
      </c>
      <c r="S320" s="164">
        <v>0</v>
      </c>
      <c r="T320" s="164">
        <v>0</v>
      </c>
      <c r="U320" s="164">
        <v>0</v>
      </c>
      <c r="V320" s="164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  <c r="AC320" s="164">
        <v>0</v>
      </c>
      <c r="AD320" s="164">
        <v>0</v>
      </c>
      <c r="AE320" s="164">
        <v>0</v>
      </c>
      <c r="AF320" s="164">
        <v>0</v>
      </c>
      <c r="AG320" s="164">
        <v>0</v>
      </c>
      <c r="AH320" s="164">
        <v>0</v>
      </c>
      <c r="AI320" s="164">
        <v>0</v>
      </c>
      <c r="AJ320" s="164">
        <v>0</v>
      </c>
      <c r="AK320" s="164">
        <v>0</v>
      </c>
      <c r="AL320" s="164">
        <v>0</v>
      </c>
      <c r="AM320" s="164">
        <v>0</v>
      </c>
      <c r="AN320" s="164">
        <v>0</v>
      </c>
    </row>
    <row r="321" spans="1:40" x14ac:dyDescent="0.2">
      <c r="A321" s="27" t="s">
        <v>1566</v>
      </c>
      <c r="B321" s="164">
        <v>14091652.4768575</v>
      </c>
      <c r="C321" s="164">
        <v>15349736.437328599</v>
      </c>
      <c r="D321" s="164">
        <v>16695343.057928201</v>
      </c>
      <c r="E321" s="164">
        <v>18129645.250226699</v>
      </c>
      <c r="F321" s="164">
        <v>19652882.048852399</v>
      </c>
      <c r="G321" s="164">
        <v>21265250.4511148</v>
      </c>
      <c r="H321" s="164">
        <v>22966917.062323701</v>
      </c>
      <c r="I321" s="164">
        <v>24758062.312186401</v>
      </c>
      <c r="J321" s="164">
        <v>26638817.694877401</v>
      </c>
      <c r="K321" s="164">
        <v>28629176.901197001</v>
      </c>
      <c r="L321" s="164">
        <v>30729292.206914</v>
      </c>
      <c r="M321" s="164">
        <v>32938613.344013799</v>
      </c>
      <c r="N321" s="164">
        <v>32938613.344013799</v>
      </c>
      <c r="O321" s="164">
        <v>35382526.240475498</v>
      </c>
      <c r="P321" s="164">
        <v>37984481.229238398</v>
      </c>
      <c r="Q321" s="164">
        <v>40744467.538327098</v>
      </c>
      <c r="R321" s="164">
        <v>43663481.546705</v>
      </c>
      <c r="S321" s="164">
        <v>46741487.327324502</v>
      </c>
      <c r="T321" s="164">
        <v>49978456.440839298</v>
      </c>
      <c r="U321" s="164">
        <v>53374347.981067598</v>
      </c>
      <c r="V321" s="164">
        <v>56929131.431804702</v>
      </c>
      <c r="W321" s="164">
        <v>60642778.014785297</v>
      </c>
      <c r="X321" s="164">
        <v>64515238.423322901</v>
      </c>
      <c r="Y321" s="164">
        <v>68526587.022300407</v>
      </c>
      <c r="Z321" s="164">
        <v>72676082.520352304</v>
      </c>
      <c r="AA321" s="164">
        <v>72676082.520352304</v>
      </c>
      <c r="AB321" s="164">
        <v>76997514.904374897</v>
      </c>
      <c r="AC321" s="164">
        <v>81365336.980442494</v>
      </c>
      <c r="AD321" s="164">
        <v>85779502.327728793</v>
      </c>
      <c r="AE321" s="164">
        <v>90240968.320177093</v>
      </c>
      <c r="AF321" s="164">
        <v>94749639.160420597</v>
      </c>
      <c r="AG321" s="164">
        <v>99305425.189923793</v>
      </c>
      <c r="AH321" s="164">
        <v>103908220.453784</v>
      </c>
      <c r="AI321" s="164">
        <v>108557959.222753</v>
      </c>
      <c r="AJ321" s="164">
        <v>113254576.23108099</v>
      </c>
      <c r="AK321" s="164">
        <v>117997962.24581701</v>
      </c>
      <c r="AL321" s="164">
        <v>122788019.05002099</v>
      </c>
      <c r="AM321" s="164">
        <v>127623996.08411101</v>
      </c>
      <c r="AN321" s="164">
        <v>127623996.08411101</v>
      </c>
    </row>
    <row r="322" spans="1:40" x14ac:dyDescent="0.2">
      <c r="A322" s="27" t="s">
        <v>1567</v>
      </c>
      <c r="B322" s="164">
        <v>-14091652.4768575</v>
      </c>
      <c r="C322" s="164">
        <v>-15349736.437328599</v>
      </c>
      <c r="D322" s="164">
        <v>-16695343.057928201</v>
      </c>
      <c r="E322" s="164">
        <v>-18129645.250226699</v>
      </c>
      <c r="F322" s="164">
        <v>-19652882.048852399</v>
      </c>
      <c r="G322" s="164">
        <v>-21265250.4511148</v>
      </c>
      <c r="H322" s="164">
        <v>-22966917.062323701</v>
      </c>
      <c r="I322" s="164">
        <v>-24758062.312186401</v>
      </c>
      <c r="J322" s="164">
        <v>-26638817.694877401</v>
      </c>
      <c r="K322" s="164">
        <v>-28629176.901197001</v>
      </c>
      <c r="L322" s="164">
        <v>-30729292.206914</v>
      </c>
      <c r="M322" s="164">
        <v>-32938613.344013799</v>
      </c>
      <c r="N322" s="164">
        <v>-32938613.344013799</v>
      </c>
      <c r="O322" s="164">
        <v>-35382526.240475498</v>
      </c>
      <c r="P322" s="164">
        <v>-37984481.229238398</v>
      </c>
      <c r="Q322" s="164">
        <v>-40744467.538327098</v>
      </c>
      <c r="R322" s="164">
        <v>-43663481.546705</v>
      </c>
      <c r="S322" s="164">
        <v>-46741487.327324502</v>
      </c>
      <c r="T322" s="164">
        <v>-49978456.440839298</v>
      </c>
      <c r="U322" s="164">
        <v>-53374347.981067598</v>
      </c>
      <c r="V322" s="164">
        <v>-56929131.431804702</v>
      </c>
      <c r="W322" s="164">
        <v>-60642778.014785297</v>
      </c>
      <c r="X322" s="164">
        <v>-64515238.423322901</v>
      </c>
      <c r="Y322" s="164">
        <v>-68526587.022300407</v>
      </c>
      <c r="Z322" s="164">
        <v>-72676082.520352304</v>
      </c>
      <c r="AA322" s="164">
        <v>-72676082.520352304</v>
      </c>
      <c r="AB322" s="164">
        <v>-76997514.904374897</v>
      </c>
      <c r="AC322" s="164">
        <v>-81365336.980442494</v>
      </c>
      <c r="AD322" s="164">
        <v>-85779502.327728793</v>
      </c>
      <c r="AE322" s="164">
        <v>-90240968.320177093</v>
      </c>
      <c r="AF322" s="164">
        <v>-94749639.160420597</v>
      </c>
      <c r="AG322" s="164">
        <v>-99305425.189923793</v>
      </c>
      <c r="AH322" s="164">
        <v>-103908220.453784</v>
      </c>
      <c r="AI322" s="164">
        <v>-108557959.222753</v>
      </c>
      <c r="AJ322" s="164">
        <v>-113254576.23108099</v>
      </c>
      <c r="AK322" s="164">
        <v>-117997962.24581701</v>
      </c>
      <c r="AL322" s="164">
        <v>-122788019.05002099</v>
      </c>
      <c r="AM322" s="164">
        <v>-127623996.08411101</v>
      </c>
      <c r="AN322" s="164">
        <v>-127623996.08411101</v>
      </c>
    </row>
    <row r="323" spans="1:40" x14ac:dyDescent="0.2">
      <c r="A323" s="27" t="s">
        <v>1568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0</v>
      </c>
      <c r="V323" s="164">
        <v>0</v>
      </c>
      <c r="W323" s="164">
        <v>0</v>
      </c>
      <c r="X323" s="164">
        <v>0</v>
      </c>
      <c r="Y323" s="164">
        <v>0</v>
      </c>
      <c r="Z323" s="164">
        <v>0</v>
      </c>
      <c r="AA323" s="164">
        <v>0</v>
      </c>
      <c r="AB323" s="164">
        <v>0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0</v>
      </c>
      <c r="AI323" s="164">
        <v>0</v>
      </c>
      <c r="AJ323" s="164">
        <v>0</v>
      </c>
      <c r="AK323" s="164">
        <v>0</v>
      </c>
      <c r="AL323" s="164">
        <v>0</v>
      </c>
      <c r="AM323" s="164">
        <v>0</v>
      </c>
      <c r="AN323" s="164">
        <v>0</v>
      </c>
    </row>
    <row r="324" spans="1:40" x14ac:dyDescent="0.2">
      <c r="A324" s="27" t="s">
        <v>1569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v>0</v>
      </c>
      <c r="S324" s="164">
        <v>0</v>
      </c>
      <c r="T324" s="164">
        <v>0</v>
      </c>
      <c r="U324" s="164">
        <v>0</v>
      </c>
      <c r="V324" s="164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164">
        <v>0</v>
      </c>
      <c r="AD324" s="164">
        <v>0</v>
      </c>
      <c r="AE324" s="164">
        <v>0</v>
      </c>
      <c r="AF324" s="164">
        <v>0</v>
      </c>
      <c r="AG324" s="164">
        <v>0</v>
      </c>
      <c r="AH324" s="164">
        <v>0</v>
      </c>
      <c r="AI324" s="164">
        <v>0</v>
      </c>
      <c r="AJ324" s="164">
        <v>0</v>
      </c>
      <c r="AK324" s="164">
        <v>0</v>
      </c>
      <c r="AL324" s="164">
        <v>0</v>
      </c>
      <c r="AM324" s="164">
        <v>0</v>
      </c>
      <c r="AN324" s="164">
        <v>0</v>
      </c>
    </row>
    <row r="325" spans="1:40" x14ac:dyDescent="0.2">
      <c r="A325" s="27" t="s">
        <v>1570</v>
      </c>
      <c r="B325" s="164">
        <v>0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  <c r="O325" s="164">
        <v>0</v>
      </c>
      <c r="P325" s="164">
        <v>0</v>
      </c>
      <c r="Q325" s="164">
        <v>0</v>
      </c>
      <c r="R325" s="164">
        <v>0</v>
      </c>
      <c r="S325" s="164">
        <v>0</v>
      </c>
      <c r="T325" s="164">
        <v>0</v>
      </c>
      <c r="U325" s="164">
        <v>0</v>
      </c>
      <c r="V325" s="164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</v>
      </c>
      <c r="AH325" s="164">
        <v>0</v>
      </c>
      <c r="AI325" s="164">
        <v>0</v>
      </c>
      <c r="AJ325" s="164">
        <v>0</v>
      </c>
      <c r="AK325" s="164">
        <v>0</v>
      </c>
      <c r="AL325" s="164">
        <v>0</v>
      </c>
      <c r="AM325" s="164">
        <v>0</v>
      </c>
      <c r="AN325" s="164">
        <v>0</v>
      </c>
    </row>
    <row r="326" spans="1:40" x14ac:dyDescent="0.2">
      <c r="A326" s="27" t="s">
        <v>1571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  <c r="O326" s="164">
        <v>0</v>
      </c>
      <c r="P326" s="164">
        <v>0</v>
      </c>
      <c r="Q326" s="164">
        <v>0</v>
      </c>
      <c r="R326" s="164">
        <v>0</v>
      </c>
      <c r="S326" s="164">
        <v>0</v>
      </c>
      <c r="T326" s="164">
        <v>0</v>
      </c>
      <c r="U326" s="164">
        <v>0</v>
      </c>
      <c r="V326" s="164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  <c r="AB326" s="164">
        <v>0</v>
      </c>
      <c r="AC326" s="164">
        <v>0</v>
      </c>
      <c r="AD326" s="164">
        <v>0</v>
      </c>
      <c r="AE326" s="164">
        <v>0</v>
      </c>
      <c r="AF326" s="164">
        <v>0</v>
      </c>
      <c r="AG326" s="164">
        <v>0</v>
      </c>
      <c r="AH326" s="164">
        <v>0</v>
      </c>
      <c r="AI326" s="164">
        <v>0</v>
      </c>
      <c r="AJ326" s="164">
        <v>0</v>
      </c>
      <c r="AK326" s="164">
        <v>0</v>
      </c>
      <c r="AL326" s="164">
        <v>0</v>
      </c>
      <c r="AM326" s="164">
        <v>0</v>
      </c>
      <c r="AN326" s="164">
        <v>0</v>
      </c>
    </row>
    <row r="327" spans="1:40" x14ac:dyDescent="0.2">
      <c r="A327" s="27" t="s">
        <v>1572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  <c r="O327" s="164">
        <v>0</v>
      </c>
      <c r="P327" s="164">
        <v>0</v>
      </c>
      <c r="Q327" s="164">
        <v>0</v>
      </c>
      <c r="R327" s="164">
        <v>0</v>
      </c>
      <c r="S327" s="164">
        <v>0</v>
      </c>
      <c r="T327" s="164">
        <v>0</v>
      </c>
      <c r="U327" s="164">
        <v>0</v>
      </c>
      <c r="V327" s="164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  <c r="AC327" s="164">
        <v>0</v>
      </c>
      <c r="AD327" s="164">
        <v>0</v>
      </c>
      <c r="AE327" s="164">
        <v>0</v>
      </c>
      <c r="AF327" s="164">
        <v>0</v>
      </c>
      <c r="AG327" s="164">
        <v>0</v>
      </c>
      <c r="AH327" s="164">
        <v>0</v>
      </c>
      <c r="AI327" s="164">
        <v>0</v>
      </c>
      <c r="AJ327" s="164">
        <v>0</v>
      </c>
      <c r="AK327" s="164">
        <v>0</v>
      </c>
      <c r="AL327" s="164">
        <v>0</v>
      </c>
      <c r="AM327" s="164">
        <v>0</v>
      </c>
      <c r="AN327" s="164">
        <v>0</v>
      </c>
    </row>
    <row r="328" spans="1:40" x14ac:dyDescent="0.2">
      <c r="A328" s="27" t="s">
        <v>1573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0</v>
      </c>
      <c r="AA328" s="164">
        <v>0</v>
      </c>
      <c r="AB328" s="164">
        <v>0</v>
      </c>
      <c r="AC328" s="164">
        <v>0</v>
      </c>
      <c r="AD328" s="164">
        <v>0</v>
      </c>
      <c r="AE328" s="164">
        <v>0</v>
      </c>
      <c r="AF328" s="164">
        <v>0</v>
      </c>
      <c r="AG328" s="164">
        <v>0</v>
      </c>
      <c r="AH328" s="164">
        <v>0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0</v>
      </c>
    </row>
    <row r="329" spans="1:40" x14ac:dyDescent="0.2">
      <c r="A329" s="30" t="s">
        <v>1574</v>
      </c>
      <c r="B329" s="164">
        <v>2144691699.5955501</v>
      </c>
      <c r="C329" s="164">
        <v>2149398425.9290199</v>
      </c>
      <c r="D329" s="164">
        <v>2153942427.8014598</v>
      </c>
      <c r="E329" s="164">
        <v>2158945063.79949</v>
      </c>
      <c r="F329" s="164">
        <v>2164145601.2228899</v>
      </c>
      <c r="G329" s="164">
        <v>2168754741.4260201</v>
      </c>
      <c r="H329" s="164">
        <v>2174503473.4057398</v>
      </c>
      <c r="I329" s="164">
        <v>2180463696.2575302</v>
      </c>
      <c r="J329" s="164">
        <v>2185195108.1156602</v>
      </c>
      <c r="K329" s="164">
        <v>2190562274.07936</v>
      </c>
      <c r="L329" s="164">
        <v>2196176020.09654</v>
      </c>
      <c r="M329" s="164">
        <v>2193799535.2069302</v>
      </c>
      <c r="N329" s="164">
        <v>2193799535.2069302</v>
      </c>
      <c r="O329" s="164">
        <v>2197521836.99966</v>
      </c>
      <c r="P329" s="164">
        <v>2201538721.9430199</v>
      </c>
      <c r="Q329" s="164">
        <v>2205590991.1682901</v>
      </c>
      <c r="R329" s="164">
        <v>2210204480.36831</v>
      </c>
      <c r="S329" s="164">
        <v>2215120748.55299</v>
      </c>
      <c r="T329" s="164">
        <v>2219571652.3697801</v>
      </c>
      <c r="U329" s="164">
        <v>2225184439.4850602</v>
      </c>
      <c r="V329" s="164">
        <v>2231115813.0132999</v>
      </c>
      <c r="W329" s="164">
        <v>2237107731.9981599</v>
      </c>
      <c r="X329" s="164">
        <v>2244853781.1148901</v>
      </c>
      <c r="Y329" s="164">
        <v>2252955984.8648601</v>
      </c>
      <c r="Z329" s="164">
        <v>2258623321.3845</v>
      </c>
      <c r="AA329" s="164">
        <v>2258623321.3845</v>
      </c>
      <c r="AB329" s="164">
        <v>2272802331.1209998</v>
      </c>
      <c r="AC329" s="164">
        <v>2287135810.8921299</v>
      </c>
      <c r="AD329" s="164">
        <v>2301389983.3133702</v>
      </c>
      <c r="AE329" s="164">
        <v>2316028818.8664699</v>
      </c>
      <c r="AF329" s="164">
        <v>2330830896.11759</v>
      </c>
      <c r="AG329" s="164">
        <v>2344922386.6571002</v>
      </c>
      <c r="AH329" s="164">
        <v>2359996541.66259</v>
      </c>
      <c r="AI329" s="164">
        <v>2375251269.7437401</v>
      </c>
      <c r="AJ329" s="164">
        <v>2390403162.0879698</v>
      </c>
      <c r="AK329" s="164">
        <v>2406007198.81568</v>
      </c>
      <c r="AL329" s="164">
        <v>2421835907.16716</v>
      </c>
      <c r="AM329" s="164">
        <v>2436966520.3671899</v>
      </c>
      <c r="AN329" s="164">
        <v>2436966520.3671899</v>
      </c>
    </row>
    <row r="330" spans="1:40" x14ac:dyDescent="0.2">
      <c r="A330" s="27" t="s">
        <v>1575</v>
      </c>
    </row>
    <row r="331" spans="1:40" x14ac:dyDescent="0.2">
      <c r="A331" s="30" t="s">
        <v>1576</v>
      </c>
    </row>
    <row r="332" spans="1:40" x14ac:dyDescent="0.2">
      <c r="A332" s="27" t="s">
        <v>1577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v>0</v>
      </c>
      <c r="S332" s="164">
        <v>0</v>
      </c>
      <c r="T332" s="164">
        <v>0</v>
      </c>
      <c r="U332" s="164">
        <v>0</v>
      </c>
      <c r="V332" s="164">
        <v>0</v>
      </c>
      <c r="W332" s="164">
        <v>0</v>
      </c>
      <c r="X332" s="164">
        <v>0</v>
      </c>
      <c r="Y332" s="164">
        <v>0</v>
      </c>
      <c r="Z332" s="164">
        <v>0</v>
      </c>
      <c r="AA332" s="164">
        <v>0</v>
      </c>
      <c r="AB332" s="164">
        <v>0</v>
      </c>
      <c r="AC332" s="164">
        <v>0</v>
      </c>
      <c r="AD332" s="164">
        <v>0</v>
      </c>
      <c r="AE332" s="164">
        <v>53939.083989513601</v>
      </c>
      <c r="AF332" s="164">
        <v>163837.46350700199</v>
      </c>
      <c r="AG332" s="164">
        <v>331715.35009092698</v>
      </c>
      <c r="AH332" s="164">
        <v>559592.95527975098</v>
      </c>
      <c r="AI332" s="164">
        <v>849490.49061193399</v>
      </c>
      <c r="AJ332" s="164">
        <v>1203428.1676259299</v>
      </c>
      <c r="AK332" s="164">
        <v>1623426.19786022</v>
      </c>
      <c r="AL332" s="164">
        <v>2111504.7928532502</v>
      </c>
      <c r="AM332" s="164">
        <v>2669684.1641434901</v>
      </c>
      <c r="AN332" s="164">
        <v>2669684.1641434901</v>
      </c>
    </row>
    <row r="333" spans="1:40" x14ac:dyDescent="0.2">
      <c r="A333" s="27" t="s">
        <v>1578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  <c r="O333" s="164">
        <v>0</v>
      </c>
      <c r="P333" s="164">
        <v>0</v>
      </c>
      <c r="Q333" s="164">
        <v>0</v>
      </c>
      <c r="R333" s="164">
        <v>0</v>
      </c>
      <c r="S333" s="164">
        <v>0</v>
      </c>
      <c r="T333" s="164">
        <v>0</v>
      </c>
      <c r="U333" s="164">
        <v>0</v>
      </c>
      <c r="V333" s="164">
        <v>0</v>
      </c>
      <c r="W333" s="164">
        <v>0</v>
      </c>
      <c r="X333" s="164">
        <v>0</v>
      </c>
      <c r="Y333" s="164">
        <v>0</v>
      </c>
      <c r="Z333" s="164">
        <v>0</v>
      </c>
      <c r="AA333" s="164">
        <v>0</v>
      </c>
      <c r="AB333" s="164">
        <v>0</v>
      </c>
      <c r="AC333" s="164">
        <v>0</v>
      </c>
      <c r="AD333" s="164">
        <v>0</v>
      </c>
      <c r="AE333" s="164">
        <v>0</v>
      </c>
      <c r="AF333" s="164">
        <v>0</v>
      </c>
      <c r="AG333" s="164">
        <v>0</v>
      </c>
      <c r="AH333" s="164">
        <v>0</v>
      </c>
      <c r="AI333" s="164">
        <v>0</v>
      </c>
      <c r="AJ333" s="164">
        <v>0</v>
      </c>
      <c r="AK333" s="164">
        <v>0</v>
      </c>
      <c r="AL333" s="164">
        <v>0</v>
      </c>
      <c r="AM333" s="164">
        <v>0</v>
      </c>
      <c r="AN333" s="164">
        <v>0</v>
      </c>
    </row>
    <row r="334" spans="1:40" x14ac:dyDescent="0.2">
      <c r="A334" s="27" t="s">
        <v>1579</v>
      </c>
    </row>
    <row r="335" spans="1:40" x14ac:dyDescent="0.2">
      <c r="A335" s="30" t="s">
        <v>1580</v>
      </c>
    </row>
    <row r="336" spans="1:40" x14ac:dyDescent="0.2">
      <c r="A336" s="27" t="s">
        <v>1581</v>
      </c>
      <c r="B336" s="164">
        <v>-500</v>
      </c>
      <c r="C336" s="164">
        <v>-510</v>
      </c>
      <c r="D336" s="164">
        <v>-520</v>
      </c>
      <c r="E336" s="164">
        <v>-530</v>
      </c>
      <c r="F336" s="164">
        <v>-540</v>
      </c>
      <c r="G336" s="164">
        <v>-550</v>
      </c>
      <c r="H336" s="164">
        <v>-560</v>
      </c>
      <c r="I336" s="164">
        <v>-570</v>
      </c>
      <c r="J336" s="164">
        <v>-580</v>
      </c>
      <c r="K336" s="164">
        <v>-590</v>
      </c>
      <c r="L336" s="164">
        <v>-600</v>
      </c>
      <c r="M336" s="164">
        <v>-610</v>
      </c>
      <c r="N336" s="164">
        <v>-610</v>
      </c>
      <c r="O336" s="164">
        <v>-620</v>
      </c>
      <c r="P336" s="164">
        <v>-630</v>
      </c>
      <c r="Q336" s="164">
        <v>-640</v>
      </c>
      <c r="R336" s="164">
        <v>-650</v>
      </c>
      <c r="S336" s="164">
        <v>-660</v>
      </c>
      <c r="T336" s="164">
        <v>-670</v>
      </c>
      <c r="U336" s="164">
        <v>-680</v>
      </c>
      <c r="V336" s="164">
        <v>-690</v>
      </c>
      <c r="W336" s="164">
        <v>-700</v>
      </c>
      <c r="X336" s="164">
        <v>-710</v>
      </c>
      <c r="Y336" s="164">
        <v>-720</v>
      </c>
      <c r="Z336" s="164">
        <v>-730</v>
      </c>
      <c r="AA336" s="164">
        <v>-730</v>
      </c>
      <c r="AB336" s="164">
        <v>-740</v>
      </c>
      <c r="AC336" s="164">
        <v>-750</v>
      </c>
      <c r="AD336" s="164">
        <v>-760</v>
      </c>
      <c r="AE336" s="164">
        <v>-770</v>
      </c>
      <c r="AF336" s="164">
        <v>-780</v>
      </c>
      <c r="AG336" s="164">
        <v>-790</v>
      </c>
      <c r="AH336" s="164">
        <v>-800</v>
      </c>
      <c r="AI336" s="164">
        <v>-810</v>
      </c>
      <c r="AJ336" s="164">
        <v>-820</v>
      </c>
      <c r="AK336" s="164">
        <v>-830</v>
      </c>
      <c r="AL336" s="164">
        <v>-840</v>
      </c>
      <c r="AM336" s="164">
        <v>-850</v>
      </c>
      <c r="AN336" s="164">
        <v>-850</v>
      </c>
    </row>
    <row r="337" spans="1:40" x14ac:dyDescent="0.2">
      <c r="A337" s="27" t="s">
        <v>1582</v>
      </c>
      <c r="B337" s="164">
        <v>94702119.8658804</v>
      </c>
      <c r="C337" s="164">
        <v>95338705.683632299</v>
      </c>
      <c r="D337" s="164">
        <v>95983912.548663497</v>
      </c>
      <c r="E337" s="164">
        <v>96637760.234234095</v>
      </c>
      <c r="F337" s="164">
        <v>97300149.488789707</v>
      </c>
      <c r="G337" s="164">
        <v>97971092.835452899</v>
      </c>
      <c r="H337" s="164">
        <v>98650613.6440496</v>
      </c>
      <c r="I337" s="164">
        <v>99338698.859135598</v>
      </c>
      <c r="J337" s="164">
        <v>100035374.455377</v>
      </c>
      <c r="K337" s="164">
        <v>100740677.254145</v>
      </c>
      <c r="L337" s="164">
        <v>101454515.111222</v>
      </c>
      <c r="M337" s="164">
        <v>102176914.001275</v>
      </c>
      <c r="N337" s="164">
        <v>102176914.001275</v>
      </c>
      <c r="O337" s="164">
        <v>102912413.62493999</v>
      </c>
      <c r="P337" s="164">
        <v>103653398.36408199</v>
      </c>
      <c r="Q337" s="164">
        <v>104399883.83601999</v>
      </c>
      <c r="R337" s="164">
        <v>105151892.508626</v>
      </c>
      <c r="S337" s="164">
        <v>105909433.148672</v>
      </c>
      <c r="T337" s="164">
        <v>106672521.373478</v>
      </c>
      <c r="U337" s="164">
        <v>107441183.64707001</v>
      </c>
      <c r="V337" s="164">
        <v>108215533.640806</v>
      </c>
      <c r="W337" s="164">
        <v>108995603.143134</v>
      </c>
      <c r="X337" s="164">
        <v>109781434.789207</v>
      </c>
      <c r="Y337" s="164">
        <v>110573049.520769</v>
      </c>
      <c r="Z337" s="164">
        <v>111370479.126267</v>
      </c>
      <c r="AA337" s="164">
        <v>111370479.126267</v>
      </c>
      <c r="AB337" s="164">
        <v>112174358.628681</v>
      </c>
      <c r="AC337" s="164">
        <v>112980110.89410301</v>
      </c>
      <c r="AD337" s="164">
        <v>113787749.62688801</v>
      </c>
      <c r="AE337" s="164">
        <v>114597295.381943</v>
      </c>
      <c r="AF337" s="164">
        <v>115408755.01307499</v>
      </c>
      <c r="AG337" s="164">
        <v>116222142.224638</v>
      </c>
      <c r="AH337" s="164">
        <v>117037481.567693</v>
      </c>
      <c r="AI337" s="164">
        <v>117854898.99096</v>
      </c>
      <c r="AJ337" s="164">
        <v>118674422.38912199</v>
      </c>
      <c r="AK337" s="164">
        <v>119496090.503563</v>
      </c>
      <c r="AL337" s="164">
        <v>120319920.38226201</v>
      </c>
      <c r="AM337" s="164">
        <v>121145939.919903</v>
      </c>
      <c r="AN337" s="164">
        <v>121145939.919903</v>
      </c>
    </row>
    <row r="338" spans="1:40" x14ac:dyDescent="0.2">
      <c r="A338" s="27" t="s">
        <v>1583</v>
      </c>
      <c r="B338" s="164">
        <v>41240875.477047399</v>
      </c>
      <c r="C338" s="164">
        <v>41806565.014867902</v>
      </c>
      <c r="D338" s="164">
        <v>42373042.924259998</v>
      </c>
      <c r="E338" s="164">
        <v>42940227.504454203</v>
      </c>
      <c r="F338" s="164">
        <v>43507974.653719798</v>
      </c>
      <c r="G338" s="164">
        <v>44076284.372056901</v>
      </c>
      <c r="H338" s="164">
        <v>44645156.659465402</v>
      </c>
      <c r="I338" s="164">
        <v>45214591.515945397</v>
      </c>
      <c r="J338" s="164">
        <v>45784588.9414967</v>
      </c>
      <c r="K338" s="164">
        <v>46355148.936119497</v>
      </c>
      <c r="L338" s="164">
        <v>46926054.515647098</v>
      </c>
      <c r="M338" s="164">
        <v>47489227.474117897</v>
      </c>
      <c r="N338" s="164">
        <v>47489227.474117897</v>
      </c>
      <c r="O338" s="164">
        <v>48040645.740398198</v>
      </c>
      <c r="P338" s="164">
        <v>48574696.170059398</v>
      </c>
      <c r="Q338" s="164">
        <v>49091747.6991731</v>
      </c>
      <c r="R338" s="164">
        <v>49592169.263810501</v>
      </c>
      <c r="S338" s="164">
        <v>50076411.500812396</v>
      </c>
      <c r="T338" s="164">
        <v>50544987.447981</v>
      </c>
      <c r="U338" s="164">
        <v>50998266.0413877</v>
      </c>
      <c r="V338" s="164">
        <v>51436616.217103899</v>
      </c>
      <c r="W338" s="164">
        <v>51860406.911201</v>
      </c>
      <c r="X338" s="164">
        <v>52270007.059750602</v>
      </c>
      <c r="Y338" s="164">
        <v>52665785.598823898</v>
      </c>
      <c r="Z338" s="164">
        <v>53048328.448659196</v>
      </c>
      <c r="AA338" s="164">
        <v>53048328.448659196</v>
      </c>
      <c r="AB338" s="164">
        <v>53427384.579943202</v>
      </c>
      <c r="AC338" s="164">
        <v>53805661.709560499</v>
      </c>
      <c r="AD338" s="164">
        <v>54183164.613344401</v>
      </c>
      <c r="AE338" s="164">
        <v>54559898.067128398</v>
      </c>
      <c r="AF338" s="164">
        <v>54935866.8467457</v>
      </c>
      <c r="AG338" s="164">
        <v>55311075.728029698</v>
      </c>
      <c r="AH338" s="164">
        <v>55685014.869506001</v>
      </c>
      <c r="AI338" s="164">
        <v>56057442.6293156</v>
      </c>
      <c r="AJ338" s="164">
        <v>56428363.783291802</v>
      </c>
      <c r="AK338" s="164">
        <v>56797783.107268102</v>
      </c>
      <c r="AL338" s="164">
        <v>57165705.377077699</v>
      </c>
      <c r="AM338" s="164">
        <v>57532135.368554004</v>
      </c>
      <c r="AN338" s="164">
        <v>57532135.368554004</v>
      </c>
    </row>
    <row r="339" spans="1:40" x14ac:dyDescent="0.2">
      <c r="A339" s="27" t="s">
        <v>1584</v>
      </c>
      <c r="B339" s="164">
        <v>4842072.9925602004</v>
      </c>
      <c r="C339" s="164">
        <v>4825840.33367965</v>
      </c>
      <c r="D339" s="164">
        <v>4811329.2366639804</v>
      </c>
      <c r="E339" s="164">
        <v>4798499.1875160802</v>
      </c>
      <c r="F339" s="164">
        <v>4787309.5291294204</v>
      </c>
      <c r="G339" s="164">
        <v>4777703.3140924703</v>
      </c>
      <c r="H339" s="164">
        <v>4769639.6349392701</v>
      </c>
      <c r="I339" s="164">
        <v>4763077.8344636196</v>
      </c>
      <c r="J339" s="164">
        <v>4757960.9654648798</v>
      </c>
      <c r="K339" s="164">
        <v>4754248.3709987402</v>
      </c>
      <c r="L339" s="164">
        <v>4751899.3941278299</v>
      </c>
      <c r="M339" s="164">
        <v>4750857.0877233502</v>
      </c>
      <c r="N339" s="164">
        <v>4750857.0877233502</v>
      </c>
      <c r="O339" s="164">
        <v>4751080.5445900699</v>
      </c>
      <c r="P339" s="164">
        <v>4752523.4062709399</v>
      </c>
      <c r="Q339" s="164">
        <v>4755179.9711883804</v>
      </c>
      <c r="R339" s="164">
        <v>4759044.5377647895</v>
      </c>
      <c r="S339" s="164">
        <v>4764111.40442257</v>
      </c>
      <c r="T339" s="164">
        <v>4770374.8695841199</v>
      </c>
      <c r="U339" s="164">
        <v>4777829.2316718698</v>
      </c>
      <c r="V339" s="164">
        <v>4786468.7891082</v>
      </c>
      <c r="W339" s="164">
        <v>4796287.8403155198</v>
      </c>
      <c r="X339" s="164">
        <v>4807280.6837162301</v>
      </c>
      <c r="Y339" s="164">
        <v>4819441.6177327503</v>
      </c>
      <c r="Z339" s="164">
        <v>4832764.94078747</v>
      </c>
      <c r="AA339" s="164">
        <v>4832764.94078747</v>
      </c>
      <c r="AB339" s="164">
        <v>4847244.9513029903</v>
      </c>
      <c r="AC339" s="164">
        <v>4862874.3512605401</v>
      </c>
      <c r="AD339" s="164">
        <v>4879651.5442185197</v>
      </c>
      <c r="AE339" s="164">
        <v>4897574.9337353297</v>
      </c>
      <c r="AF339" s="164">
        <v>4916642.9233693797</v>
      </c>
      <c r="AG339" s="164">
        <v>4936853.9166790899</v>
      </c>
      <c r="AH339" s="164">
        <v>4958206.3172228504</v>
      </c>
      <c r="AI339" s="164">
        <v>4980698.5285590701</v>
      </c>
      <c r="AJ339" s="164">
        <v>5004328.9542461596</v>
      </c>
      <c r="AK339" s="164">
        <v>5029095.9978425298</v>
      </c>
      <c r="AL339" s="164">
        <v>5054998.06290658</v>
      </c>
      <c r="AM339" s="164">
        <v>5082033.5529967202</v>
      </c>
      <c r="AN339" s="164">
        <v>5082033.5529967202</v>
      </c>
    </row>
    <row r="340" spans="1:40" x14ac:dyDescent="0.2">
      <c r="A340" s="27" t="s">
        <v>1585</v>
      </c>
      <c r="B340" s="164">
        <v>2241865.6608408298</v>
      </c>
      <c r="C340" s="164">
        <v>2312189.4691549102</v>
      </c>
      <c r="D340" s="164">
        <v>2385680.4961528899</v>
      </c>
      <c r="E340" s="164">
        <v>2462202.0757609801</v>
      </c>
      <c r="F340" s="164">
        <v>2541616.7451387299</v>
      </c>
      <c r="G340" s="164">
        <v>2623785.9900381798</v>
      </c>
      <c r="H340" s="164">
        <v>2708436.9647758701</v>
      </c>
      <c r="I340" s="164">
        <v>2795404.1435036999</v>
      </c>
      <c r="J340" s="164">
        <v>2884538.57485495</v>
      </c>
      <c r="K340" s="164">
        <v>2975692.2371554002</v>
      </c>
      <c r="L340" s="164">
        <v>3068715.7892808402</v>
      </c>
      <c r="M340" s="164">
        <v>3163459.7545961998</v>
      </c>
      <c r="N340" s="164">
        <v>3163459.7545961998</v>
      </c>
      <c r="O340" s="164">
        <v>3259774.6056195698</v>
      </c>
      <c r="P340" s="164">
        <v>3357514.3097517299</v>
      </c>
      <c r="Q340" s="164">
        <v>3456682.1779927099</v>
      </c>
      <c r="R340" s="164">
        <v>3557281.5213425299</v>
      </c>
      <c r="S340" s="164">
        <v>3659315.6508011902</v>
      </c>
      <c r="T340" s="164">
        <v>3762787.87736873</v>
      </c>
      <c r="U340" s="164">
        <v>3867701.5120451599</v>
      </c>
      <c r="V340" s="164">
        <v>3972569.04047865</v>
      </c>
      <c r="W340" s="164">
        <v>4075454.62442675</v>
      </c>
      <c r="X340" s="164">
        <v>4176362.5923923301</v>
      </c>
      <c r="Y340" s="164">
        <v>4275297.2728782604</v>
      </c>
      <c r="Z340" s="164">
        <v>4372262.9943874003</v>
      </c>
      <c r="AA340" s="164">
        <v>4372262.9943874003</v>
      </c>
      <c r="AB340" s="164">
        <v>4467264.0854230104</v>
      </c>
      <c r="AC340" s="164">
        <v>4560304.8744874503</v>
      </c>
      <c r="AD340" s="164">
        <v>4651386.3790836697</v>
      </c>
      <c r="AE340" s="164">
        <v>4740509.61671462</v>
      </c>
      <c r="AF340" s="164">
        <v>4827675.6048832498</v>
      </c>
      <c r="AG340" s="164">
        <v>4912885.3610925199</v>
      </c>
      <c r="AH340" s="164">
        <v>4996139.9028453603</v>
      </c>
      <c r="AI340" s="164">
        <v>5077440.2476447402</v>
      </c>
      <c r="AJ340" s="164">
        <v>5158278.2383454498</v>
      </c>
      <c r="AK340" s="164">
        <v>5240594.0416928995</v>
      </c>
      <c r="AL340" s="164">
        <v>5324387.6576872002</v>
      </c>
      <c r="AM340" s="164">
        <v>5409659.0863284599</v>
      </c>
      <c r="AN340" s="164">
        <v>5409659.0863284599</v>
      </c>
    </row>
    <row r="341" spans="1:40" x14ac:dyDescent="0.2">
      <c r="A341" s="27" t="s">
        <v>1586</v>
      </c>
      <c r="B341" s="164">
        <v>63861429.7179989</v>
      </c>
      <c r="C341" s="164">
        <v>65032222.432702303</v>
      </c>
      <c r="D341" s="164">
        <v>66210673.040880702</v>
      </c>
      <c r="E341" s="164">
        <v>67396405.769373998</v>
      </c>
      <c r="F341" s="164">
        <v>68589043.767196104</v>
      </c>
      <c r="G341" s="164">
        <v>69788208.761079207</v>
      </c>
      <c r="H341" s="164">
        <v>70993523.361312196</v>
      </c>
      <c r="I341" s="164">
        <v>72204609.309972495</v>
      </c>
      <c r="J341" s="164">
        <v>73421089.962928995</v>
      </c>
      <c r="K341" s="164">
        <v>74642589.933689699</v>
      </c>
      <c r="L341" s="164">
        <v>75868732.050884396</v>
      </c>
      <c r="M341" s="164">
        <v>77099138.959846199</v>
      </c>
      <c r="N341" s="164">
        <v>77099138.959846199</v>
      </c>
      <c r="O341" s="164">
        <v>78333433.238085598</v>
      </c>
      <c r="P341" s="164">
        <v>79571246.800478205</v>
      </c>
      <c r="Q341" s="164">
        <v>80812588.736615494</v>
      </c>
      <c r="R341" s="164">
        <v>82057468.136089206</v>
      </c>
      <c r="S341" s="164">
        <v>83305894.088490799</v>
      </c>
      <c r="T341" s="164">
        <v>84557875.683411896</v>
      </c>
      <c r="U341" s="164">
        <v>85813422.010444194</v>
      </c>
      <c r="V341" s="164">
        <v>87072542.1591793</v>
      </c>
      <c r="W341" s="164">
        <v>88335245.219208702</v>
      </c>
      <c r="X341" s="164">
        <v>89601540.280124098</v>
      </c>
      <c r="Y341" s="164">
        <v>90848375.605170906</v>
      </c>
      <c r="Z341" s="164">
        <v>92044075.842786893</v>
      </c>
      <c r="AA341" s="164">
        <v>92044075.842786893</v>
      </c>
      <c r="AB341" s="164">
        <v>93188749.221058905</v>
      </c>
      <c r="AC341" s="164">
        <v>94282513.283021197</v>
      </c>
      <c r="AD341" s="164">
        <v>95325476.483089596</v>
      </c>
      <c r="AE341" s="164">
        <v>96317747.275680006</v>
      </c>
      <c r="AF341" s="164">
        <v>97246894.631713107</v>
      </c>
      <c r="AG341" s="164">
        <v>98094418.041138202</v>
      </c>
      <c r="AH341" s="164">
        <v>98860426.004204705</v>
      </c>
      <c r="AI341" s="164">
        <v>99545027.021162003</v>
      </c>
      <c r="AJ341" s="164">
        <v>100148329.592259</v>
      </c>
      <c r="AK341" s="164">
        <v>100670442.21774501</v>
      </c>
      <c r="AL341" s="164">
        <v>101111473.397871</v>
      </c>
      <c r="AM341" s="164">
        <v>101494592.45923001</v>
      </c>
      <c r="AN341" s="164">
        <v>101494592.45923001</v>
      </c>
    </row>
    <row r="342" spans="1:40" x14ac:dyDescent="0.2">
      <c r="A342" s="27" t="s">
        <v>1587</v>
      </c>
      <c r="B342" s="164">
        <v>-985332.97833333304</v>
      </c>
      <c r="C342" s="164">
        <v>-979305.76666666602</v>
      </c>
      <c r="D342" s="164">
        <v>-973278.55500000005</v>
      </c>
      <c r="E342" s="164">
        <v>-967251.34333333303</v>
      </c>
      <c r="F342" s="164">
        <v>-961224.13166666694</v>
      </c>
      <c r="G342" s="164">
        <v>-955196.92</v>
      </c>
      <c r="H342" s="164">
        <v>-949169.70833333302</v>
      </c>
      <c r="I342" s="164">
        <v>-943142.496666666</v>
      </c>
      <c r="J342" s="164">
        <v>-937115.28500000003</v>
      </c>
      <c r="K342" s="164">
        <v>-931088.07333333301</v>
      </c>
      <c r="L342" s="164">
        <v>-925060.86166666599</v>
      </c>
      <c r="M342" s="164">
        <v>-919033.65</v>
      </c>
      <c r="N342" s="164">
        <v>-919033.65</v>
      </c>
      <c r="O342" s="164">
        <v>-913006.438333333</v>
      </c>
      <c r="P342" s="164">
        <v>-906979.22666666599</v>
      </c>
      <c r="Q342" s="164">
        <v>-900952.01500000001</v>
      </c>
      <c r="R342" s="164">
        <v>-894924.80333333299</v>
      </c>
      <c r="S342" s="164">
        <v>-888897.59166666598</v>
      </c>
      <c r="T342" s="164">
        <v>-882870.38</v>
      </c>
      <c r="U342" s="164">
        <v>-876843.16833333299</v>
      </c>
      <c r="V342" s="164">
        <v>-870815.95666666597</v>
      </c>
      <c r="W342" s="164">
        <v>-864788.745</v>
      </c>
      <c r="X342" s="164">
        <v>-858761.53333333298</v>
      </c>
      <c r="Y342" s="164">
        <v>-852734.32166666596</v>
      </c>
      <c r="Z342" s="164">
        <v>-846707.11</v>
      </c>
      <c r="AA342" s="164">
        <v>-846707.11</v>
      </c>
      <c r="AB342" s="164">
        <v>-840679.89833333297</v>
      </c>
      <c r="AC342" s="164">
        <v>-834652.68666666595</v>
      </c>
      <c r="AD342" s="164">
        <v>-828625.47499999998</v>
      </c>
      <c r="AE342" s="164">
        <v>-822598.26333333296</v>
      </c>
      <c r="AF342" s="164">
        <v>-816571.05166666606</v>
      </c>
      <c r="AG342" s="164">
        <v>-810543.83999999904</v>
      </c>
      <c r="AH342" s="164">
        <v>-804516.62833333295</v>
      </c>
      <c r="AI342" s="164">
        <v>-798489.41666666605</v>
      </c>
      <c r="AJ342" s="164">
        <v>-792462.20499999903</v>
      </c>
      <c r="AK342" s="164">
        <v>-786434.99333333306</v>
      </c>
      <c r="AL342" s="164">
        <v>-780407.78166666604</v>
      </c>
      <c r="AM342" s="164">
        <v>-774380.56999999902</v>
      </c>
      <c r="AN342" s="164">
        <v>-774380.56999999902</v>
      </c>
    </row>
    <row r="343" spans="1:40" x14ac:dyDescent="0.2">
      <c r="A343" s="27" t="s">
        <v>1588</v>
      </c>
      <c r="B343" s="164">
        <v>11870998.128614901</v>
      </c>
      <c r="C343" s="164">
        <v>12085317.457971999</v>
      </c>
      <c r="D343" s="164">
        <v>12300808.6450404</v>
      </c>
      <c r="E343" s="164">
        <v>12517444.112164799</v>
      </c>
      <c r="F343" s="164">
        <v>12735196.1842758</v>
      </c>
      <c r="G343" s="164">
        <v>12954026.097583</v>
      </c>
      <c r="H343" s="164">
        <v>13173906.006599</v>
      </c>
      <c r="I343" s="164">
        <v>13394808.236186501</v>
      </c>
      <c r="J343" s="164">
        <v>13616694.022698799</v>
      </c>
      <c r="K343" s="164">
        <v>13839535.691176999</v>
      </c>
      <c r="L343" s="164">
        <v>14063305.566667</v>
      </c>
      <c r="M343" s="164">
        <v>14287964.885570999</v>
      </c>
      <c r="N343" s="164">
        <v>14287964.885570999</v>
      </c>
      <c r="O343" s="164">
        <v>14513485.802585499</v>
      </c>
      <c r="P343" s="164">
        <v>14739836.761763301</v>
      </c>
      <c r="Q343" s="164">
        <v>14967013.882072</v>
      </c>
      <c r="R343" s="164">
        <v>15195013.282478999</v>
      </c>
      <c r="S343" s="164">
        <v>15423831.081951501</v>
      </c>
      <c r="T343" s="164">
        <v>15653463.399457199</v>
      </c>
      <c r="U343" s="164">
        <v>15883906.353963399</v>
      </c>
      <c r="V343" s="164">
        <v>16115156.0644376</v>
      </c>
      <c r="W343" s="164">
        <v>16347208.6498471</v>
      </c>
      <c r="X343" s="164">
        <v>16580060.2291594</v>
      </c>
      <c r="Y343" s="164">
        <v>16813706.921342</v>
      </c>
      <c r="Z343" s="164">
        <v>17048144.845362201</v>
      </c>
      <c r="AA343" s="164">
        <v>17048144.845362201</v>
      </c>
      <c r="AB343" s="164">
        <v>17283370.120187599</v>
      </c>
      <c r="AC343" s="164">
        <v>17519377.778096899</v>
      </c>
      <c r="AD343" s="164">
        <v>17756166.732401099</v>
      </c>
      <c r="AE343" s="164">
        <v>17993735.896411199</v>
      </c>
      <c r="AF343" s="164">
        <v>18232084.183437999</v>
      </c>
      <c r="AG343" s="164">
        <v>18471210.506792601</v>
      </c>
      <c r="AH343" s="164">
        <v>18711113.779785998</v>
      </c>
      <c r="AI343" s="164">
        <v>18951792.915729102</v>
      </c>
      <c r="AJ343" s="164">
        <v>19193246.827932801</v>
      </c>
      <c r="AK343" s="164">
        <v>19435474.429708298</v>
      </c>
      <c r="AL343" s="164">
        <v>19674097.178186901</v>
      </c>
      <c r="AM343" s="164">
        <v>19902221.746730801</v>
      </c>
      <c r="AN343" s="164">
        <v>19902221.746730801</v>
      </c>
    </row>
    <row r="344" spans="1:40" x14ac:dyDescent="0.2">
      <c r="A344" s="27" t="s">
        <v>1589</v>
      </c>
      <c r="B344" s="164">
        <v>57105696.089609899</v>
      </c>
      <c r="C344" s="164">
        <v>58056660.796638303</v>
      </c>
      <c r="D344" s="164">
        <v>59001377.219298303</v>
      </c>
      <c r="E344" s="164">
        <v>59939845.3575899</v>
      </c>
      <c r="F344" s="164">
        <v>60872065.211513303</v>
      </c>
      <c r="G344" s="164">
        <v>61798036.781068303</v>
      </c>
      <c r="H344" s="164">
        <v>62717760.066254899</v>
      </c>
      <c r="I344" s="164">
        <v>63631235.0670733</v>
      </c>
      <c r="J344" s="164">
        <v>64538461.783523202</v>
      </c>
      <c r="K344" s="164">
        <v>65439440.215604901</v>
      </c>
      <c r="L344" s="164">
        <v>66334170.363318302</v>
      </c>
      <c r="M344" s="164">
        <v>67222652.226663202</v>
      </c>
      <c r="N344" s="164">
        <v>67222652.226663202</v>
      </c>
      <c r="O344" s="164">
        <v>68104885.805639893</v>
      </c>
      <c r="P344" s="164">
        <v>68980871.100248203</v>
      </c>
      <c r="Q344" s="164">
        <v>69850608.110488296</v>
      </c>
      <c r="R344" s="164">
        <v>70714096.836359903</v>
      </c>
      <c r="S344" s="164">
        <v>71571337.277863294</v>
      </c>
      <c r="T344" s="164">
        <v>72422329.434998199</v>
      </c>
      <c r="U344" s="164">
        <v>73267073.307764903</v>
      </c>
      <c r="V344" s="164">
        <v>74105568.896163195</v>
      </c>
      <c r="W344" s="164">
        <v>74937816.200193197</v>
      </c>
      <c r="X344" s="164">
        <v>75763815.219854906</v>
      </c>
      <c r="Y344" s="164">
        <v>76583565.955148205</v>
      </c>
      <c r="Z344" s="164">
        <v>77397068.406073198</v>
      </c>
      <c r="AA344" s="164">
        <v>77397068.406073198</v>
      </c>
      <c r="AB344" s="164">
        <v>78204354.053142697</v>
      </c>
      <c r="AC344" s="164">
        <v>79005448.964177206</v>
      </c>
      <c r="AD344" s="164">
        <v>79800354.459176704</v>
      </c>
      <c r="AE344" s="164">
        <v>80589071.858141094</v>
      </c>
      <c r="AF344" s="164">
        <v>81371602.481070593</v>
      </c>
      <c r="AG344" s="164">
        <v>82147947.647965103</v>
      </c>
      <c r="AH344" s="164">
        <v>82918108.678824604</v>
      </c>
      <c r="AI344" s="164">
        <v>83682086.893649101</v>
      </c>
      <c r="AJ344" s="164">
        <v>84439883.6124385</v>
      </c>
      <c r="AK344" s="164">
        <v>85191500.155193001</v>
      </c>
      <c r="AL344" s="164">
        <v>85936937.841912493</v>
      </c>
      <c r="AM344" s="164">
        <v>86676197.992596999</v>
      </c>
      <c r="AN344" s="164">
        <v>86676197.992596999</v>
      </c>
    </row>
    <row r="345" spans="1:40" x14ac:dyDescent="0.2">
      <c r="A345" s="27" t="s">
        <v>1590</v>
      </c>
      <c r="B345" s="164">
        <v>4363693.8559569903</v>
      </c>
      <c r="C345" s="164">
        <v>4424301.3421449997</v>
      </c>
      <c r="D345" s="164">
        <v>4484457.7812379897</v>
      </c>
      <c r="E345" s="164">
        <v>4544163.1732359901</v>
      </c>
      <c r="F345" s="164">
        <v>4603414.08979607</v>
      </c>
      <c r="G345" s="164">
        <v>4662214.6009296104</v>
      </c>
      <c r="H345" s="164">
        <v>4720568.7766479896</v>
      </c>
      <c r="I345" s="164">
        <v>4778480.6869626101</v>
      </c>
      <c r="J345" s="164">
        <v>4835954.4018848399</v>
      </c>
      <c r="K345" s="164">
        <v>4892993.9914260702</v>
      </c>
      <c r="L345" s="164">
        <v>4949603.5255976897</v>
      </c>
      <c r="M345" s="164">
        <v>5005787.07441107</v>
      </c>
      <c r="N345" s="164">
        <v>5005787.07441107</v>
      </c>
      <c r="O345" s="164">
        <v>5061548.7078776099</v>
      </c>
      <c r="P345" s="164">
        <v>5116892.4960086802</v>
      </c>
      <c r="Q345" s="164">
        <v>5171822.5088156899</v>
      </c>
      <c r="R345" s="164">
        <v>5226342.8163099904</v>
      </c>
      <c r="S345" s="164">
        <v>5280457.4885029905</v>
      </c>
      <c r="T345" s="164">
        <v>5334174.0237489901</v>
      </c>
      <c r="U345" s="164">
        <v>5387492.4220479904</v>
      </c>
      <c r="V345" s="164">
        <v>5440412.6833999902</v>
      </c>
      <c r="W345" s="164">
        <v>5492934.8078049896</v>
      </c>
      <c r="X345" s="164">
        <v>5545058.7952629896</v>
      </c>
      <c r="Y345" s="164">
        <v>5596784.6457739901</v>
      </c>
      <c r="Z345" s="164">
        <v>5648112.3593379902</v>
      </c>
      <c r="AA345" s="164">
        <v>5648112.3593379902</v>
      </c>
      <c r="AB345" s="164">
        <v>5699041.9359549899</v>
      </c>
      <c r="AC345" s="164">
        <v>5749573.3756249901</v>
      </c>
      <c r="AD345" s="164">
        <v>5799706.6783479899</v>
      </c>
      <c r="AE345" s="164">
        <v>5849441.8441239903</v>
      </c>
      <c r="AF345" s="164">
        <v>5898778.8729529902</v>
      </c>
      <c r="AG345" s="164">
        <v>5947717.7648349898</v>
      </c>
      <c r="AH345" s="164">
        <v>5996258.5197699899</v>
      </c>
      <c r="AI345" s="164">
        <v>6044401.1377579896</v>
      </c>
      <c r="AJ345" s="164">
        <v>6092145.6187989898</v>
      </c>
      <c r="AK345" s="164">
        <v>6139491.9628929896</v>
      </c>
      <c r="AL345" s="164">
        <v>6186440.17003999</v>
      </c>
      <c r="AM345" s="164">
        <v>6232990.2402399899</v>
      </c>
      <c r="AN345" s="164">
        <v>6232990.2402399899</v>
      </c>
    </row>
    <row r="346" spans="1:40" x14ac:dyDescent="0.2">
      <c r="A346" s="27" t="s">
        <v>1591</v>
      </c>
      <c r="B346" s="164">
        <v>5576809.3458174998</v>
      </c>
      <c r="C346" s="164">
        <v>5600281.41665</v>
      </c>
      <c r="D346" s="164">
        <v>5623753.4874825003</v>
      </c>
      <c r="E346" s="164">
        <v>5647225.5583149996</v>
      </c>
      <c r="F346" s="164">
        <v>5670697.6291474998</v>
      </c>
      <c r="G346" s="164">
        <v>5694169.69998</v>
      </c>
      <c r="H346" s="164">
        <v>5717641.7708125003</v>
      </c>
      <c r="I346" s="164">
        <v>5741113.8416449996</v>
      </c>
      <c r="J346" s="164">
        <v>5764585.9124774998</v>
      </c>
      <c r="K346" s="164">
        <v>5788057.98331</v>
      </c>
      <c r="L346" s="164">
        <v>5811530.0541425003</v>
      </c>
      <c r="M346" s="164">
        <v>5835002.1249749996</v>
      </c>
      <c r="N346" s="164">
        <v>5835002.1249749996</v>
      </c>
      <c r="O346" s="164">
        <v>5858474.1958074998</v>
      </c>
      <c r="P346" s="164">
        <v>5881946.26664</v>
      </c>
      <c r="Q346" s="164">
        <v>5905418.3374725003</v>
      </c>
      <c r="R346" s="164">
        <v>5928890.4083049996</v>
      </c>
      <c r="S346" s="164">
        <v>5952362.4791374998</v>
      </c>
      <c r="T346" s="164">
        <v>5975834.5499700001</v>
      </c>
      <c r="U346" s="164">
        <v>5999306.6208025003</v>
      </c>
      <c r="V346" s="164">
        <v>6022778.6916349996</v>
      </c>
      <c r="W346" s="164">
        <v>6046250.7624674998</v>
      </c>
      <c r="X346" s="164">
        <v>6069722.8333000001</v>
      </c>
      <c r="Y346" s="164">
        <v>6093194.9041325003</v>
      </c>
      <c r="Z346" s="164">
        <v>6116666.9749649996</v>
      </c>
      <c r="AA346" s="164">
        <v>6116666.9749649996</v>
      </c>
      <c r="AB346" s="164">
        <v>6140139.0457974998</v>
      </c>
      <c r="AC346" s="164">
        <v>6163611.1166300001</v>
      </c>
      <c r="AD346" s="164">
        <v>6187083.1874625003</v>
      </c>
      <c r="AE346" s="164">
        <v>6210555.2582949996</v>
      </c>
      <c r="AF346" s="164">
        <v>6234027.3291274998</v>
      </c>
      <c r="AG346" s="164">
        <v>6257499.3999600001</v>
      </c>
      <c r="AH346" s="164">
        <v>6280971.4707925003</v>
      </c>
      <c r="AI346" s="164">
        <v>6304443.5416249996</v>
      </c>
      <c r="AJ346" s="164">
        <v>6327915.6124574998</v>
      </c>
      <c r="AK346" s="164">
        <v>6351387.6832900001</v>
      </c>
      <c r="AL346" s="164">
        <v>6374859.7541225003</v>
      </c>
      <c r="AM346" s="164">
        <v>6398331.8249549996</v>
      </c>
      <c r="AN346" s="164">
        <v>6398331.8249549996</v>
      </c>
    </row>
    <row r="347" spans="1:40" x14ac:dyDescent="0.2">
      <c r="A347" s="27" t="s">
        <v>1592</v>
      </c>
      <c r="B347" s="164">
        <v>18338098.1423878</v>
      </c>
      <c r="C347" s="164">
        <v>19100751.3911989</v>
      </c>
      <c r="D347" s="164">
        <v>19874395.759305201</v>
      </c>
      <c r="E347" s="164">
        <v>20659069.727077801</v>
      </c>
      <c r="F347" s="164">
        <v>21454772.031362101</v>
      </c>
      <c r="G347" s="164">
        <v>22261503.973170102</v>
      </c>
      <c r="H347" s="164">
        <v>23079257.8792198</v>
      </c>
      <c r="I347" s="164">
        <v>23908026.076293699</v>
      </c>
      <c r="J347" s="164">
        <v>24748032.942521501</v>
      </c>
      <c r="K347" s="164">
        <v>25599029.779174998</v>
      </c>
      <c r="L347" s="164">
        <v>26461008.913232699</v>
      </c>
      <c r="M347" s="164">
        <v>27333962.671738598</v>
      </c>
      <c r="N347" s="164">
        <v>27333962.671738598</v>
      </c>
      <c r="O347" s="164">
        <v>28218487.2279565</v>
      </c>
      <c r="P347" s="164">
        <v>29111347.756496001</v>
      </c>
      <c r="Q347" s="164">
        <v>30013173.763305001</v>
      </c>
      <c r="R347" s="164">
        <v>30924008.856959801</v>
      </c>
      <c r="S347" s="164">
        <v>31843855.620459601</v>
      </c>
      <c r="T347" s="164">
        <v>32772723.0471242</v>
      </c>
      <c r="U347" s="164">
        <v>33710611.155979097</v>
      </c>
      <c r="V347" s="164">
        <v>34657519.9661147</v>
      </c>
      <c r="W347" s="164">
        <v>35613681.547968298</v>
      </c>
      <c r="X347" s="164">
        <v>36578854.895119399</v>
      </c>
      <c r="Y347" s="164">
        <v>37553040.026854098</v>
      </c>
      <c r="Z347" s="164">
        <v>38536236.962524302</v>
      </c>
      <c r="AA347" s="164">
        <v>38536236.962524302</v>
      </c>
      <c r="AB347" s="164">
        <v>39529049.567701302</v>
      </c>
      <c r="AC347" s="164">
        <v>40530198.145199902</v>
      </c>
      <c r="AD347" s="164">
        <v>41540312.200968102</v>
      </c>
      <c r="AE347" s="164">
        <v>42559435.343581997</v>
      </c>
      <c r="AF347" s="164">
        <v>43587570.156040803</v>
      </c>
      <c r="AG347" s="164">
        <v>44624725.6316645</v>
      </c>
      <c r="AH347" s="164">
        <v>45670901.7894786</v>
      </c>
      <c r="AI347" s="164">
        <v>46726098.648573302</v>
      </c>
      <c r="AJ347" s="164">
        <v>47790548.279385999</v>
      </c>
      <c r="AK347" s="164">
        <v>48864009.675496198</v>
      </c>
      <c r="AL347" s="164">
        <v>49946482.8561901</v>
      </c>
      <c r="AM347" s="164">
        <v>51037967.840819299</v>
      </c>
      <c r="AN347" s="164">
        <v>51037967.840819299</v>
      </c>
    </row>
    <row r="348" spans="1:40" x14ac:dyDescent="0.2">
      <c r="A348" s="27" t="s">
        <v>1593</v>
      </c>
      <c r="B348" s="164">
        <v>247145999.17695001</v>
      </c>
      <c r="C348" s="164">
        <v>249543969.62768999</v>
      </c>
      <c r="D348" s="164">
        <v>251901339.78262699</v>
      </c>
      <c r="E348" s="164">
        <v>254216470.33773401</v>
      </c>
      <c r="F348" s="164">
        <v>256491653.16861001</v>
      </c>
      <c r="G348" s="164">
        <v>258726331.59090501</v>
      </c>
      <c r="H348" s="164">
        <v>260919219.19436401</v>
      </c>
      <c r="I348" s="164">
        <v>263085188.132985</v>
      </c>
      <c r="J348" s="164">
        <v>265232913.569978</v>
      </c>
      <c r="K348" s="164">
        <v>267361491.6825</v>
      </c>
      <c r="L348" s="164">
        <v>269476443.88741899</v>
      </c>
      <c r="M348" s="164">
        <v>271577976.58333802</v>
      </c>
      <c r="N348" s="164">
        <v>271577976.58333802</v>
      </c>
      <c r="O348" s="164">
        <v>273669368.13875002</v>
      </c>
      <c r="P348" s="164">
        <v>275737028.36515403</v>
      </c>
      <c r="Q348" s="164">
        <v>277780909.31194299</v>
      </c>
      <c r="R348" s="164">
        <v>279801057.58661097</v>
      </c>
      <c r="S348" s="164">
        <v>281799287.70197898</v>
      </c>
      <c r="T348" s="164">
        <v>283781560.25976199</v>
      </c>
      <c r="U348" s="164">
        <v>285745785.27764302</v>
      </c>
      <c r="V348" s="164">
        <v>287692719.988778</v>
      </c>
      <c r="W348" s="164">
        <v>289623372.95396</v>
      </c>
      <c r="X348" s="164">
        <v>291537171.08825302</v>
      </c>
      <c r="Y348" s="164">
        <v>293434010.83991998</v>
      </c>
      <c r="Z348" s="164">
        <v>295314246.35789502</v>
      </c>
      <c r="AA348" s="164">
        <v>295314246.35789502</v>
      </c>
      <c r="AB348" s="164">
        <v>297185851.42207497</v>
      </c>
      <c r="AC348" s="164">
        <v>299046793.87378001</v>
      </c>
      <c r="AD348" s="164">
        <v>300901471.93629497</v>
      </c>
      <c r="AE348" s="164">
        <v>302752485.13609302</v>
      </c>
      <c r="AF348" s="164">
        <v>304599530.19408298</v>
      </c>
      <c r="AG348" s="164">
        <v>306438186.34684002</v>
      </c>
      <c r="AH348" s="164">
        <v>308265949.34795803</v>
      </c>
      <c r="AI348" s="164">
        <v>310079862.12984002</v>
      </c>
      <c r="AJ348" s="164">
        <v>311848659.30914801</v>
      </c>
      <c r="AK348" s="164">
        <v>313569667.20166999</v>
      </c>
      <c r="AL348" s="164">
        <v>315240795.24595797</v>
      </c>
      <c r="AM348" s="164">
        <v>316862396.44892597</v>
      </c>
      <c r="AN348" s="164">
        <v>316862396.44892597</v>
      </c>
    </row>
    <row r="349" spans="1:40" x14ac:dyDescent="0.2">
      <c r="A349" s="27" t="s">
        <v>1594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  <c r="O349" s="164">
        <v>0</v>
      </c>
      <c r="P349" s="164">
        <v>0</v>
      </c>
      <c r="Q349" s="164">
        <v>0</v>
      </c>
      <c r="R349" s="164">
        <v>0</v>
      </c>
      <c r="S349" s="164">
        <v>0</v>
      </c>
      <c r="T349" s="164">
        <v>0</v>
      </c>
      <c r="U349" s="164">
        <v>0</v>
      </c>
      <c r="V349" s="164">
        <v>0</v>
      </c>
      <c r="W349" s="164">
        <v>0</v>
      </c>
      <c r="X349" s="164">
        <v>0</v>
      </c>
      <c r="Y349" s="164">
        <v>0</v>
      </c>
      <c r="Z349" s="164">
        <v>0</v>
      </c>
      <c r="AA349" s="164">
        <v>0</v>
      </c>
      <c r="AB349" s="164">
        <v>0</v>
      </c>
      <c r="AC349" s="164">
        <v>0</v>
      </c>
      <c r="AD349" s="164">
        <v>0</v>
      </c>
      <c r="AE349" s="164">
        <v>0</v>
      </c>
      <c r="AF349" s="164">
        <v>0</v>
      </c>
      <c r="AG349" s="164">
        <v>0</v>
      </c>
      <c r="AH349" s="164">
        <v>0</v>
      </c>
      <c r="AI349" s="164">
        <v>0</v>
      </c>
      <c r="AJ349" s="164">
        <v>0</v>
      </c>
      <c r="AK349" s="164">
        <v>0</v>
      </c>
      <c r="AL349" s="164">
        <v>0</v>
      </c>
      <c r="AM349" s="164">
        <v>0</v>
      </c>
      <c r="AN349" s="164">
        <v>0</v>
      </c>
    </row>
    <row r="350" spans="1:40" x14ac:dyDescent="0.2">
      <c r="A350" s="27" t="s">
        <v>1595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v>0</v>
      </c>
      <c r="S350" s="164">
        <v>0</v>
      </c>
      <c r="T350" s="164">
        <v>0</v>
      </c>
      <c r="U350" s="164">
        <v>0</v>
      </c>
      <c r="V350" s="164">
        <v>0</v>
      </c>
      <c r="W350" s="164">
        <v>0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4">
        <v>0</v>
      </c>
      <c r="AD350" s="164">
        <v>0</v>
      </c>
      <c r="AE350" s="164">
        <v>0</v>
      </c>
      <c r="AF350" s="164">
        <v>0</v>
      </c>
      <c r="AG350" s="164">
        <v>0</v>
      </c>
      <c r="AH350" s="164">
        <v>0</v>
      </c>
      <c r="AI350" s="164">
        <v>0</v>
      </c>
      <c r="AJ350" s="164">
        <v>0</v>
      </c>
      <c r="AK350" s="164">
        <v>0</v>
      </c>
      <c r="AL350" s="164">
        <v>0</v>
      </c>
      <c r="AM350" s="164">
        <v>0</v>
      </c>
      <c r="AN350" s="164">
        <v>0</v>
      </c>
    </row>
    <row r="351" spans="1:40" x14ac:dyDescent="0.2">
      <c r="A351" s="27" t="s">
        <v>1596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0</v>
      </c>
      <c r="T351" s="164">
        <v>0</v>
      </c>
      <c r="U351" s="164">
        <v>0</v>
      </c>
      <c r="V351" s="164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0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</row>
    <row r="352" spans="1:40" x14ac:dyDescent="0.2">
      <c r="A352" s="30" t="s">
        <v>1597</v>
      </c>
      <c r="B352" s="164">
        <v>550303825.47533202</v>
      </c>
      <c r="C352" s="164">
        <v>557146989.19966495</v>
      </c>
      <c r="D352" s="164">
        <v>563976972.36661303</v>
      </c>
      <c r="E352" s="164">
        <v>570791531.69412398</v>
      </c>
      <c r="F352" s="164">
        <v>577592128.36701202</v>
      </c>
      <c r="G352" s="164">
        <v>584377611.09635603</v>
      </c>
      <c r="H352" s="164">
        <v>591145994.25010705</v>
      </c>
      <c r="I352" s="164">
        <v>597911521.20750105</v>
      </c>
      <c r="J352" s="164">
        <v>604682500.24820805</v>
      </c>
      <c r="K352" s="164">
        <v>611457228.00196898</v>
      </c>
      <c r="L352" s="164">
        <v>618240318.30987406</v>
      </c>
      <c r="M352" s="164">
        <v>625023299.19425595</v>
      </c>
      <c r="N352" s="164">
        <v>625023299.19425595</v>
      </c>
      <c r="O352" s="164">
        <v>631809971.19391894</v>
      </c>
      <c r="P352" s="164">
        <v>638569692.57028699</v>
      </c>
      <c r="Q352" s="164">
        <v>645303436.32008696</v>
      </c>
      <c r="R352" s="164">
        <v>652011690.95132506</v>
      </c>
      <c r="S352" s="164">
        <v>658696739.85142696</v>
      </c>
      <c r="T352" s="164">
        <v>665365091.58688498</v>
      </c>
      <c r="U352" s="164">
        <v>672015054.41248703</v>
      </c>
      <c r="V352" s="164">
        <v>678646380.18053806</v>
      </c>
      <c r="W352" s="164">
        <v>685258773.91552806</v>
      </c>
      <c r="X352" s="164">
        <v>691851836.93280804</v>
      </c>
      <c r="Y352" s="164">
        <v>698402798.58687901</v>
      </c>
      <c r="Z352" s="164">
        <v>704880950.14904702</v>
      </c>
      <c r="AA352" s="164">
        <v>704880950.14904702</v>
      </c>
      <c r="AB352" s="164">
        <v>711305387.71293604</v>
      </c>
      <c r="AC352" s="164">
        <v>717671065.67927504</v>
      </c>
      <c r="AD352" s="164">
        <v>723983138.36627603</v>
      </c>
      <c r="AE352" s="164">
        <v>730244382.34851599</v>
      </c>
      <c r="AF352" s="164">
        <v>736442077.18483305</v>
      </c>
      <c r="AG352" s="164">
        <v>742553328.729635</v>
      </c>
      <c r="AH352" s="164">
        <v>748575255.61975002</v>
      </c>
      <c r="AI352" s="164">
        <v>754504893.26814997</v>
      </c>
      <c r="AJ352" s="164">
        <v>760312840.01242697</v>
      </c>
      <c r="AK352" s="164">
        <v>765998271.98302996</v>
      </c>
      <c r="AL352" s="164">
        <v>771554850.14254904</v>
      </c>
      <c r="AM352" s="164">
        <v>776999235.91128194</v>
      </c>
      <c r="AN352" s="164">
        <v>776999235.91128194</v>
      </c>
    </row>
    <row r="353" spans="1:40" x14ac:dyDescent="0.2">
      <c r="A353" s="27" t="s">
        <v>1080</v>
      </c>
    </row>
    <row r="354" spans="1:40" x14ac:dyDescent="0.2">
      <c r="A354" s="30" t="s">
        <v>1598</v>
      </c>
      <c r="B354" s="164">
        <v>7113527183.5579901</v>
      </c>
      <c r="C354" s="164">
        <v>7158960672.0478201</v>
      </c>
      <c r="D354" s="164">
        <v>7205586526.80723</v>
      </c>
      <c r="E354" s="164">
        <v>7253164428.7196102</v>
      </c>
      <c r="F354" s="164">
        <v>7301269269.5630798</v>
      </c>
      <c r="G354" s="164">
        <v>7348603938.7646503</v>
      </c>
      <c r="H354" s="164">
        <v>7397477080.1262398</v>
      </c>
      <c r="I354" s="164">
        <v>7446702440.4743299</v>
      </c>
      <c r="J354" s="164">
        <v>7493859574.3076897</v>
      </c>
      <c r="K354" s="164">
        <v>7542197212.4404497</v>
      </c>
      <c r="L354" s="164">
        <v>7591990093.1710901</v>
      </c>
      <c r="M354" s="164">
        <v>7633251325.6634502</v>
      </c>
      <c r="N354" s="164">
        <v>7633251325.6634502</v>
      </c>
      <c r="O354" s="164">
        <v>7682431640.0267601</v>
      </c>
      <c r="P354" s="164">
        <v>7732484017.8098001</v>
      </c>
      <c r="Q354" s="164">
        <v>7782474354.6407499</v>
      </c>
      <c r="R354" s="164">
        <v>7833675262.5959396</v>
      </c>
      <c r="S354" s="164">
        <v>7885342752.6721201</v>
      </c>
      <c r="T354" s="164">
        <v>7936506538.2945995</v>
      </c>
      <c r="U354" s="164">
        <v>7988328916.10886</v>
      </c>
      <c r="V354" s="164">
        <v>8040801193.6566801</v>
      </c>
      <c r="W354" s="164">
        <v>8093371735.3614702</v>
      </c>
      <c r="X354" s="164">
        <v>8151449310.2858801</v>
      </c>
      <c r="Y354" s="164">
        <v>8210083714.9063396</v>
      </c>
      <c r="Z354" s="164">
        <v>8262163778.9949703</v>
      </c>
      <c r="AA354" s="164">
        <v>8262163778.9949703</v>
      </c>
      <c r="AB354" s="164">
        <v>8325037042.6413498</v>
      </c>
      <c r="AC354" s="164">
        <v>8388272035.6716604</v>
      </c>
      <c r="AD354" s="164">
        <v>8451267134.0916004</v>
      </c>
      <c r="AE354" s="164">
        <v>8515171668.7030802</v>
      </c>
      <c r="AF354" s="164">
        <v>8579312878.6718702</v>
      </c>
      <c r="AG354" s="164">
        <v>8643084774.1067696</v>
      </c>
      <c r="AH354" s="164">
        <v>8707188444.7084408</v>
      </c>
      <c r="AI354" s="164">
        <v>8772708695.3822594</v>
      </c>
      <c r="AJ354" s="164">
        <v>8838074979.9985294</v>
      </c>
      <c r="AK354" s="164">
        <v>8903951729.6045704</v>
      </c>
      <c r="AL354" s="164">
        <v>8970147134.5929394</v>
      </c>
      <c r="AM354" s="164">
        <v>9035671732.4097805</v>
      </c>
      <c r="AN354" s="164">
        <v>9035671732.4097805</v>
      </c>
    </row>
    <row r="355" spans="1:40" x14ac:dyDescent="0.2">
      <c r="A355" s="27" t="s">
        <v>1599</v>
      </c>
    </row>
    <row r="356" spans="1:40" x14ac:dyDescent="0.2">
      <c r="A356" s="30" t="s">
        <v>1600</v>
      </c>
    </row>
    <row r="357" spans="1:40" x14ac:dyDescent="0.2">
      <c r="A357" s="27" t="s">
        <v>1601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  <c r="O357" s="164">
        <v>0</v>
      </c>
      <c r="P357" s="164">
        <v>0</v>
      </c>
      <c r="Q357" s="164">
        <v>0</v>
      </c>
      <c r="R357" s="164">
        <v>0</v>
      </c>
      <c r="S357" s="164">
        <v>0</v>
      </c>
      <c r="T357" s="164">
        <v>0</v>
      </c>
      <c r="U357" s="164">
        <v>0</v>
      </c>
      <c r="V357" s="164">
        <v>0</v>
      </c>
      <c r="W357" s="164">
        <v>0</v>
      </c>
      <c r="X357" s="164">
        <v>0</v>
      </c>
      <c r="Y357" s="164">
        <v>0</v>
      </c>
      <c r="Z357" s="164">
        <v>0</v>
      </c>
      <c r="AA357" s="164">
        <v>0</v>
      </c>
      <c r="AB357" s="164">
        <v>0</v>
      </c>
      <c r="AC357" s="164">
        <v>0</v>
      </c>
      <c r="AD357" s="164">
        <v>0</v>
      </c>
      <c r="AE357" s="164">
        <v>0</v>
      </c>
      <c r="AF357" s="164">
        <v>0</v>
      </c>
      <c r="AG357" s="164">
        <v>0</v>
      </c>
      <c r="AH357" s="164">
        <v>0</v>
      </c>
      <c r="AI357" s="164">
        <v>0</v>
      </c>
      <c r="AJ357" s="164">
        <v>0</v>
      </c>
      <c r="AK357" s="164">
        <v>0</v>
      </c>
      <c r="AL357" s="164">
        <v>0</v>
      </c>
      <c r="AM357" s="164">
        <v>0</v>
      </c>
      <c r="AN357" s="164">
        <v>0</v>
      </c>
    </row>
    <row r="358" spans="1:40" x14ac:dyDescent="0.2">
      <c r="A358" s="27" t="s">
        <v>1602</v>
      </c>
      <c r="B358" s="164">
        <v>-591381</v>
      </c>
      <c r="C358" s="164">
        <v>-591381</v>
      </c>
      <c r="D358" s="164">
        <v>-591381</v>
      </c>
      <c r="E358" s="164">
        <v>-591381</v>
      </c>
      <c r="F358" s="164">
        <v>-591381</v>
      </c>
      <c r="G358" s="164">
        <v>-591381</v>
      </c>
      <c r="H358" s="164">
        <v>-591381</v>
      </c>
      <c r="I358" s="164">
        <v>-591381</v>
      </c>
      <c r="J358" s="164">
        <v>-591381</v>
      </c>
      <c r="K358" s="164">
        <v>-591381</v>
      </c>
      <c r="L358" s="164">
        <v>-591381</v>
      </c>
      <c r="M358" s="164">
        <v>-591381</v>
      </c>
      <c r="N358" s="164">
        <v>-591381</v>
      </c>
      <c r="O358" s="164">
        <v>-591381</v>
      </c>
      <c r="P358" s="164">
        <v>-591381</v>
      </c>
      <c r="Q358" s="164">
        <v>-591381</v>
      </c>
      <c r="R358" s="164">
        <v>-591381</v>
      </c>
      <c r="S358" s="164">
        <v>-591381</v>
      </c>
      <c r="T358" s="164">
        <v>-591381</v>
      </c>
      <c r="U358" s="164">
        <v>-591381</v>
      </c>
      <c r="V358" s="164">
        <v>-591381</v>
      </c>
      <c r="W358" s="164">
        <v>-591381</v>
      </c>
      <c r="X358" s="164">
        <v>-591381</v>
      </c>
      <c r="Y358" s="164">
        <v>-591381</v>
      </c>
      <c r="Z358" s="164">
        <v>-591381</v>
      </c>
      <c r="AA358" s="164">
        <v>-591381</v>
      </c>
      <c r="AB358" s="164">
        <v>-591381</v>
      </c>
      <c r="AC358" s="164">
        <v>-591381</v>
      </c>
      <c r="AD358" s="164">
        <v>-591381</v>
      </c>
      <c r="AE358" s="164">
        <v>-591381</v>
      </c>
      <c r="AF358" s="164">
        <v>-591381</v>
      </c>
      <c r="AG358" s="164">
        <v>-591381</v>
      </c>
      <c r="AH358" s="164">
        <v>-591381</v>
      </c>
      <c r="AI358" s="164">
        <v>-591381</v>
      </c>
      <c r="AJ358" s="164">
        <v>-591381</v>
      </c>
      <c r="AK358" s="164">
        <v>-591381</v>
      </c>
      <c r="AL358" s="164">
        <v>-591381</v>
      </c>
      <c r="AM358" s="164">
        <v>-591381</v>
      </c>
      <c r="AN358" s="164">
        <v>-591381</v>
      </c>
    </row>
    <row r="359" spans="1:40" x14ac:dyDescent="0.2">
      <c r="A359" s="27" t="s">
        <v>1603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0</v>
      </c>
      <c r="T359" s="164">
        <v>0</v>
      </c>
      <c r="U359" s="164">
        <v>0</v>
      </c>
      <c r="V359" s="164">
        <v>0</v>
      </c>
      <c r="W359" s="164">
        <v>0</v>
      </c>
      <c r="X359" s="164">
        <v>0</v>
      </c>
      <c r="Y359" s="164">
        <v>0</v>
      </c>
      <c r="Z359" s="164">
        <v>0</v>
      </c>
      <c r="AA359" s="164">
        <v>0</v>
      </c>
      <c r="AB359" s="164">
        <v>0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0</v>
      </c>
      <c r="AI359" s="164">
        <v>0</v>
      </c>
      <c r="AJ359" s="164">
        <v>0</v>
      </c>
      <c r="AK359" s="164">
        <v>0</v>
      </c>
      <c r="AL359" s="164">
        <v>0</v>
      </c>
      <c r="AM359" s="164">
        <v>0</v>
      </c>
      <c r="AN359" s="164">
        <v>0</v>
      </c>
    </row>
    <row r="360" spans="1:40" x14ac:dyDescent="0.2">
      <c r="A360" s="27" t="s">
        <v>1604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v>0</v>
      </c>
      <c r="S360" s="164">
        <v>0</v>
      </c>
      <c r="T360" s="164">
        <v>0</v>
      </c>
      <c r="U360" s="164">
        <v>0</v>
      </c>
      <c r="V360" s="164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164">
        <v>0</v>
      </c>
      <c r="AD360" s="164">
        <v>0</v>
      </c>
      <c r="AE360" s="164">
        <v>0</v>
      </c>
      <c r="AF360" s="164">
        <v>0</v>
      </c>
      <c r="AG360" s="164">
        <v>0</v>
      </c>
      <c r="AH360" s="164">
        <v>0</v>
      </c>
      <c r="AI360" s="164">
        <v>0</v>
      </c>
      <c r="AJ360" s="164">
        <v>0</v>
      </c>
      <c r="AK360" s="164">
        <v>0</v>
      </c>
      <c r="AL360" s="164">
        <v>0</v>
      </c>
      <c r="AM360" s="164">
        <v>0</v>
      </c>
      <c r="AN360" s="164">
        <v>0</v>
      </c>
    </row>
    <row r="361" spans="1:40" x14ac:dyDescent="0.2">
      <c r="A361" s="27" t="s">
        <v>1605</v>
      </c>
      <c r="B361" s="164">
        <v>180502411.981087</v>
      </c>
      <c r="C361" s="164">
        <v>181072246.10162899</v>
      </c>
      <c r="D361" s="164">
        <v>181541408.72073299</v>
      </c>
      <c r="E361" s="164">
        <v>181952332.43035501</v>
      </c>
      <c r="F361" s="164">
        <v>182307813.475806</v>
      </c>
      <c r="G361" s="164">
        <v>182665459.98857599</v>
      </c>
      <c r="H361" s="164">
        <v>183025285.15993699</v>
      </c>
      <c r="I361" s="164">
        <v>183387302.261516</v>
      </c>
      <c r="J361" s="164">
        <v>183751524.645787</v>
      </c>
      <c r="K361" s="164">
        <v>184117965.74656299</v>
      </c>
      <c r="L361" s="164">
        <v>184486639.07948801</v>
      </c>
      <c r="M361" s="164">
        <v>184857558.242542</v>
      </c>
      <c r="N361" s="164">
        <v>184857558.242542</v>
      </c>
      <c r="O361" s="164">
        <v>185230736.916538</v>
      </c>
      <c r="P361" s="164">
        <v>185606188.86562699</v>
      </c>
      <c r="Q361" s="164">
        <v>185983927.93780601</v>
      </c>
      <c r="R361" s="164">
        <v>186363968.06543201</v>
      </c>
      <c r="S361" s="164">
        <v>186746323.26572999</v>
      </c>
      <c r="T361" s="164">
        <v>187131007.641314</v>
      </c>
      <c r="U361" s="164">
        <v>187518035.380705</v>
      </c>
      <c r="V361" s="164">
        <v>187907420.75885901</v>
      </c>
      <c r="W361" s="164">
        <v>188299178.137685</v>
      </c>
      <c r="X361" s="164">
        <v>188693321.96658501</v>
      </c>
      <c r="Y361" s="164">
        <v>189089866.782976</v>
      </c>
      <c r="Z361" s="164">
        <v>189488827.21283701</v>
      </c>
      <c r="AA361" s="164">
        <v>189488827.21283701</v>
      </c>
      <c r="AB361" s="164">
        <v>189890217.971241</v>
      </c>
      <c r="AC361" s="164">
        <v>190294053.86289901</v>
      </c>
      <c r="AD361" s="164">
        <v>190700349.78270799</v>
      </c>
      <c r="AE361" s="164">
        <v>191076517.91444799</v>
      </c>
      <c r="AF361" s="164">
        <v>191422375.11651701</v>
      </c>
      <c r="AG361" s="164">
        <v>191737736.745244</v>
      </c>
      <c r="AH361" s="164">
        <v>192022417.032177</v>
      </c>
      <c r="AI361" s="164">
        <v>192276229.07722199</v>
      </c>
      <c r="AJ361" s="164">
        <v>192498984.84176001</v>
      </c>
      <c r="AK361" s="164">
        <v>192690495.14170301</v>
      </c>
      <c r="AL361" s="164">
        <v>192850569.64052099</v>
      </c>
      <c r="AM361" s="164">
        <v>192979016.84222099</v>
      </c>
      <c r="AN361" s="164">
        <v>192979016.84222099</v>
      </c>
    </row>
    <row r="362" spans="1:40" x14ac:dyDescent="0.2">
      <c r="A362" s="27" t="s">
        <v>1606</v>
      </c>
      <c r="B362" s="164">
        <v>164150594.74000001</v>
      </c>
      <c r="C362" s="164">
        <v>164150594.74000001</v>
      </c>
      <c r="D362" s="164">
        <v>164150594.74000001</v>
      </c>
      <c r="E362" s="164">
        <v>164150594.74000001</v>
      </c>
      <c r="F362" s="164">
        <v>164150594.74000001</v>
      </c>
      <c r="G362" s="164">
        <v>164150594.74000001</v>
      </c>
      <c r="H362" s="164">
        <v>164150594.74000001</v>
      </c>
      <c r="I362" s="164">
        <v>164150594.74000001</v>
      </c>
      <c r="J362" s="164">
        <v>164150594.74000001</v>
      </c>
      <c r="K362" s="164">
        <v>164150594.74000001</v>
      </c>
      <c r="L362" s="164">
        <v>164150594.74000001</v>
      </c>
      <c r="M362" s="164">
        <v>164150594.74000001</v>
      </c>
      <c r="N362" s="164">
        <v>164150594.74000001</v>
      </c>
      <c r="O362" s="164">
        <v>164150594.74000001</v>
      </c>
      <c r="P362" s="164">
        <v>164150594.74000001</v>
      </c>
      <c r="Q362" s="164">
        <v>164150594.74000001</v>
      </c>
      <c r="R362" s="164">
        <v>164150594.74000001</v>
      </c>
      <c r="S362" s="164">
        <v>164150594.74000001</v>
      </c>
      <c r="T362" s="164">
        <v>164150594.74000001</v>
      </c>
      <c r="U362" s="164">
        <v>164150594.74000001</v>
      </c>
      <c r="V362" s="164">
        <v>164150594.74000001</v>
      </c>
      <c r="W362" s="164">
        <v>164150594.74000001</v>
      </c>
      <c r="X362" s="164">
        <v>164150594.74000001</v>
      </c>
      <c r="Y362" s="164">
        <v>164150594.74000001</v>
      </c>
      <c r="Z362" s="164">
        <v>164150594.74000001</v>
      </c>
      <c r="AA362" s="164">
        <v>164150594.74000001</v>
      </c>
      <c r="AB362" s="164">
        <v>164150594.74000001</v>
      </c>
      <c r="AC362" s="164">
        <v>164150594.74000001</v>
      </c>
      <c r="AD362" s="164">
        <v>164150594.74000001</v>
      </c>
      <c r="AE362" s="164">
        <v>164150594.74000001</v>
      </c>
      <c r="AF362" s="164">
        <v>164150594.74000001</v>
      </c>
      <c r="AG362" s="164">
        <v>164150594.74000001</v>
      </c>
      <c r="AH362" s="164">
        <v>164150594.74000001</v>
      </c>
      <c r="AI362" s="164">
        <v>164150594.74000001</v>
      </c>
      <c r="AJ362" s="164">
        <v>164150594.74000001</v>
      </c>
      <c r="AK362" s="164">
        <v>164150594.74000001</v>
      </c>
      <c r="AL362" s="164">
        <v>164150594.74000001</v>
      </c>
      <c r="AM362" s="164">
        <v>164150594.74000001</v>
      </c>
      <c r="AN362" s="164">
        <v>164150594.74000001</v>
      </c>
    </row>
    <row r="363" spans="1:40" x14ac:dyDescent="0.2">
      <c r="A363" s="27" t="s">
        <v>1607</v>
      </c>
      <c r="B363" s="164">
        <v>1682762</v>
      </c>
      <c r="C363" s="164">
        <v>1682762</v>
      </c>
      <c r="D363" s="164">
        <v>1682762</v>
      </c>
      <c r="E363" s="164">
        <v>1682762</v>
      </c>
      <c r="F363" s="164">
        <v>1682762</v>
      </c>
      <c r="G363" s="164">
        <v>1682762</v>
      </c>
      <c r="H363" s="164">
        <v>1682762</v>
      </c>
      <c r="I363" s="164">
        <v>1682762</v>
      </c>
      <c r="J363" s="164">
        <v>1682762</v>
      </c>
      <c r="K363" s="164">
        <v>1682762</v>
      </c>
      <c r="L363" s="164">
        <v>1682762</v>
      </c>
      <c r="M363" s="164">
        <v>1682762</v>
      </c>
      <c r="N363" s="164">
        <v>1682762</v>
      </c>
      <c r="O363" s="164">
        <v>1682762</v>
      </c>
      <c r="P363" s="164">
        <v>1682762</v>
      </c>
      <c r="Q363" s="164">
        <v>1682762</v>
      </c>
      <c r="R363" s="164">
        <v>1682762</v>
      </c>
      <c r="S363" s="164">
        <v>1682762</v>
      </c>
      <c r="T363" s="164">
        <v>1682762</v>
      </c>
      <c r="U363" s="164">
        <v>1682762</v>
      </c>
      <c r="V363" s="164">
        <v>1682762</v>
      </c>
      <c r="W363" s="164">
        <v>1682762</v>
      </c>
      <c r="X363" s="164">
        <v>1682762</v>
      </c>
      <c r="Y363" s="164">
        <v>1682762</v>
      </c>
      <c r="Z363" s="164">
        <v>1682762</v>
      </c>
      <c r="AA363" s="164">
        <v>1682762</v>
      </c>
      <c r="AB363" s="164">
        <v>1682762</v>
      </c>
      <c r="AC363" s="164">
        <v>1682762</v>
      </c>
      <c r="AD363" s="164">
        <v>1682762</v>
      </c>
      <c r="AE363" s="164">
        <v>1682762</v>
      </c>
      <c r="AF363" s="164">
        <v>1682762</v>
      </c>
      <c r="AG363" s="164">
        <v>1682762</v>
      </c>
      <c r="AH363" s="164">
        <v>1682762</v>
      </c>
      <c r="AI363" s="164">
        <v>1682762</v>
      </c>
      <c r="AJ363" s="164">
        <v>1682762</v>
      </c>
      <c r="AK363" s="164">
        <v>1682762</v>
      </c>
      <c r="AL363" s="164">
        <v>1682762</v>
      </c>
      <c r="AM363" s="164">
        <v>1682762</v>
      </c>
      <c r="AN363" s="164">
        <v>1682762</v>
      </c>
    </row>
    <row r="364" spans="1:40" x14ac:dyDescent="0.2">
      <c r="A364" s="27" t="s">
        <v>1608</v>
      </c>
      <c r="B364" s="164">
        <v>24601329.84</v>
      </c>
      <c r="C364" s="164">
        <v>24601329.84</v>
      </c>
      <c r="D364" s="164">
        <v>24601329.84</v>
      </c>
      <c r="E364" s="164">
        <v>24601329.84</v>
      </c>
      <c r="F364" s="164">
        <v>24601329.84</v>
      </c>
      <c r="G364" s="164">
        <v>24601329.84</v>
      </c>
      <c r="H364" s="164">
        <v>24601329.84</v>
      </c>
      <c r="I364" s="164">
        <v>24601329.84</v>
      </c>
      <c r="J364" s="164">
        <v>24601329.84</v>
      </c>
      <c r="K364" s="164">
        <v>24601329.84</v>
      </c>
      <c r="L364" s="164">
        <v>24601329.84</v>
      </c>
      <c r="M364" s="164">
        <v>24601329.84</v>
      </c>
      <c r="N364" s="164">
        <v>24601329.84</v>
      </c>
      <c r="O364" s="164">
        <v>24601329.84</v>
      </c>
      <c r="P364" s="164">
        <v>24601329.84</v>
      </c>
      <c r="Q364" s="164">
        <v>24601329.84</v>
      </c>
      <c r="R364" s="164">
        <v>24601329.84</v>
      </c>
      <c r="S364" s="164">
        <v>24601329.84</v>
      </c>
      <c r="T364" s="164">
        <v>24601329.84</v>
      </c>
      <c r="U364" s="164">
        <v>24601329.84</v>
      </c>
      <c r="V364" s="164">
        <v>24601329.84</v>
      </c>
      <c r="W364" s="164">
        <v>24601329.84</v>
      </c>
      <c r="X364" s="164">
        <v>24601329.84</v>
      </c>
      <c r="Y364" s="164">
        <v>24601329.84</v>
      </c>
      <c r="Z364" s="164">
        <v>24601329.84</v>
      </c>
      <c r="AA364" s="164">
        <v>24601329.84</v>
      </c>
      <c r="AB364" s="164">
        <v>24601329.84</v>
      </c>
      <c r="AC364" s="164">
        <v>24601329.84</v>
      </c>
      <c r="AD364" s="164">
        <v>24601329.84</v>
      </c>
      <c r="AE364" s="164">
        <v>24601329.84</v>
      </c>
      <c r="AF364" s="164">
        <v>24601329.84</v>
      </c>
      <c r="AG364" s="164">
        <v>24601329.84</v>
      </c>
      <c r="AH364" s="164">
        <v>24601329.84</v>
      </c>
      <c r="AI364" s="164">
        <v>24601329.84</v>
      </c>
      <c r="AJ364" s="164">
        <v>24601329.84</v>
      </c>
      <c r="AK364" s="164">
        <v>24601329.84</v>
      </c>
      <c r="AL364" s="164">
        <v>24601329.84</v>
      </c>
      <c r="AM364" s="164">
        <v>24601329.84</v>
      </c>
      <c r="AN364" s="164">
        <v>24601329.84</v>
      </c>
    </row>
    <row r="365" spans="1:40" x14ac:dyDescent="0.2">
      <c r="A365" s="27" t="s">
        <v>1609</v>
      </c>
      <c r="B365" s="164">
        <v>23354011</v>
      </c>
      <c r="C365" s="164">
        <v>23354011</v>
      </c>
      <c r="D365" s="164">
        <v>23354011</v>
      </c>
      <c r="E365" s="164">
        <v>23354011</v>
      </c>
      <c r="F365" s="164">
        <v>23354011</v>
      </c>
      <c r="G365" s="164">
        <v>23354011</v>
      </c>
      <c r="H365" s="164">
        <v>23354011</v>
      </c>
      <c r="I365" s="164">
        <v>23354011</v>
      </c>
      <c r="J365" s="164">
        <v>23354011</v>
      </c>
      <c r="K365" s="164">
        <v>23354011</v>
      </c>
      <c r="L365" s="164">
        <v>23354011</v>
      </c>
      <c r="M365" s="164">
        <v>23354011</v>
      </c>
      <c r="N365" s="164">
        <v>23354011</v>
      </c>
      <c r="O365" s="164">
        <v>23354011</v>
      </c>
      <c r="P365" s="164">
        <v>23354011</v>
      </c>
      <c r="Q365" s="164">
        <v>23354011</v>
      </c>
      <c r="R365" s="164">
        <v>23354011</v>
      </c>
      <c r="S365" s="164">
        <v>23354011</v>
      </c>
      <c r="T365" s="164">
        <v>23354011</v>
      </c>
      <c r="U365" s="164">
        <v>23354011</v>
      </c>
      <c r="V365" s="164">
        <v>23354011</v>
      </c>
      <c r="W365" s="164">
        <v>23354011</v>
      </c>
      <c r="X365" s="164">
        <v>23354011</v>
      </c>
      <c r="Y365" s="164">
        <v>23354011</v>
      </c>
      <c r="Z365" s="164">
        <v>23354011</v>
      </c>
      <c r="AA365" s="164">
        <v>23354011</v>
      </c>
      <c r="AB365" s="164">
        <v>23354011</v>
      </c>
      <c r="AC365" s="164">
        <v>23354011</v>
      </c>
      <c r="AD365" s="164">
        <v>23354011</v>
      </c>
      <c r="AE365" s="164">
        <v>23354011</v>
      </c>
      <c r="AF365" s="164">
        <v>23354011</v>
      </c>
      <c r="AG365" s="164">
        <v>23354011</v>
      </c>
      <c r="AH365" s="164">
        <v>23354011</v>
      </c>
      <c r="AI365" s="164">
        <v>23354011</v>
      </c>
      <c r="AJ365" s="164">
        <v>23354011</v>
      </c>
      <c r="AK365" s="164">
        <v>23354011</v>
      </c>
      <c r="AL365" s="164">
        <v>23354011</v>
      </c>
      <c r="AM365" s="164">
        <v>23354011</v>
      </c>
      <c r="AN365" s="164">
        <v>23354011</v>
      </c>
    </row>
    <row r="366" spans="1:40" x14ac:dyDescent="0.2">
      <c r="A366" s="27" t="s">
        <v>1610</v>
      </c>
      <c r="B366" s="164">
        <v>406957.1</v>
      </c>
      <c r="C366" s="164">
        <v>406957.1</v>
      </c>
      <c r="D366" s="164">
        <v>406957.1</v>
      </c>
      <c r="E366" s="164">
        <v>406957.1</v>
      </c>
      <c r="F366" s="164">
        <v>406957.1</v>
      </c>
      <c r="G366" s="164">
        <v>406957.1</v>
      </c>
      <c r="H366" s="164">
        <v>406957.1</v>
      </c>
      <c r="I366" s="164">
        <v>406957.1</v>
      </c>
      <c r="J366" s="164">
        <v>406957.1</v>
      </c>
      <c r="K366" s="164">
        <v>406957.1</v>
      </c>
      <c r="L366" s="164">
        <v>406957.1</v>
      </c>
      <c r="M366" s="164">
        <v>406957.1</v>
      </c>
      <c r="N366" s="164">
        <v>406957.1</v>
      </c>
      <c r="O366" s="164">
        <v>406957.1</v>
      </c>
      <c r="P366" s="164">
        <v>406957.1</v>
      </c>
      <c r="Q366" s="164">
        <v>406957.1</v>
      </c>
      <c r="R366" s="164">
        <v>406957.1</v>
      </c>
      <c r="S366" s="164">
        <v>406957.1</v>
      </c>
      <c r="T366" s="164">
        <v>406957.1</v>
      </c>
      <c r="U366" s="164">
        <v>406957.1</v>
      </c>
      <c r="V366" s="164">
        <v>406957.1</v>
      </c>
      <c r="W366" s="164">
        <v>406957.1</v>
      </c>
      <c r="X366" s="164">
        <v>406957.1</v>
      </c>
      <c r="Y366" s="164">
        <v>406957.1</v>
      </c>
      <c r="Z366" s="164">
        <v>406957.1</v>
      </c>
      <c r="AA366" s="164">
        <v>406957.1</v>
      </c>
      <c r="AB366" s="164">
        <v>406957.1</v>
      </c>
      <c r="AC366" s="164">
        <v>406957.1</v>
      </c>
      <c r="AD366" s="164">
        <v>406957.1</v>
      </c>
      <c r="AE366" s="164">
        <v>406957.1</v>
      </c>
      <c r="AF366" s="164">
        <v>406957.1</v>
      </c>
      <c r="AG366" s="164">
        <v>406957.1</v>
      </c>
      <c r="AH366" s="164">
        <v>406957.1</v>
      </c>
      <c r="AI366" s="164">
        <v>406957.1</v>
      </c>
      <c r="AJ366" s="164">
        <v>406957.1</v>
      </c>
      <c r="AK366" s="164">
        <v>406957.1</v>
      </c>
      <c r="AL366" s="164">
        <v>406957.1</v>
      </c>
      <c r="AM366" s="164">
        <v>406957.1</v>
      </c>
      <c r="AN366" s="164">
        <v>406957.1</v>
      </c>
    </row>
    <row r="367" spans="1:40" x14ac:dyDescent="0.2">
      <c r="A367" s="27" t="s">
        <v>1611</v>
      </c>
      <c r="B367" s="164">
        <v>7546604.48999999</v>
      </c>
      <c r="C367" s="164">
        <v>7546604.48999999</v>
      </c>
      <c r="D367" s="164">
        <v>7546604.48999999</v>
      </c>
      <c r="E367" s="164">
        <v>7546604.48999999</v>
      </c>
      <c r="F367" s="164">
        <v>7546604.48999999</v>
      </c>
      <c r="G367" s="164">
        <v>7546604.48999999</v>
      </c>
      <c r="H367" s="164">
        <v>7546604.48999999</v>
      </c>
      <c r="I367" s="164">
        <v>7546604.48999999</v>
      </c>
      <c r="J367" s="164">
        <v>7546604.48999999</v>
      </c>
      <c r="K367" s="164">
        <v>7546604.48999999</v>
      </c>
      <c r="L367" s="164">
        <v>7546604.48999999</v>
      </c>
      <c r="M367" s="164">
        <v>7546604.48999999</v>
      </c>
      <c r="N367" s="164">
        <v>7546604.48999999</v>
      </c>
      <c r="O367" s="164">
        <v>7546604.48999999</v>
      </c>
      <c r="P367" s="164">
        <v>7546604.48999999</v>
      </c>
      <c r="Q367" s="164">
        <v>7546604.48999999</v>
      </c>
      <c r="R367" s="164">
        <v>7546604.48999999</v>
      </c>
      <c r="S367" s="164">
        <v>7546604.48999999</v>
      </c>
      <c r="T367" s="164">
        <v>7546604.48999999</v>
      </c>
      <c r="U367" s="164">
        <v>7546604.48999999</v>
      </c>
      <c r="V367" s="164">
        <v>7546604.48999999</v>
      </c>
      <c r="W367" s="164">
        <v>7546604.48999999</v>
      </c>
      <c r="X367" s="164">
        <v>7546604.48999999</v>
      </c>
      <c r="Y367" s="164">
        <v>7546604.48999999</v>
      </c>
      <c r="Z367" s="164">
        <v>7546604.48999999</v>
      </c>
      <c r="AA367" s="164">
        <v>7546604.48999999</v>
      </c>
      <c r="AB367" s="164">
        <v>7546604.48999999</v>
      </c>
      <c r="AC367" s="164">
        <v>7546604.48999999</v>
      </c>
      <c r="AD367" s="164">
        <v>7546604.48999999</v>
      </c>
      <c r="AE367" s="164">
        <v>7546604.48999999</v>
      </c>
      <c r="AF367" s="164">
        <v>7546604.48999999</v>
      </c>
      <c r="AG367" s="164">
        <v>7546604.48999999</v>
      </c>
      <c r="AH367" s="164">
        <v>7546604.48999999</v>
      </c>
      <c r="AI367" s="164">
        <v>7546604.48999999</v>
      </c>
      <c r="AJ367" s="164">
        <v>7546604.48999999</v>
      </c>
      <c r="AK367" s="164">
        <v>7546604.48999999</v>
      </c>
      <c r="AL367" s="164">
        <v>7546604.48999999</v>
      </c>
      <c r="AM367" s="164">
        <v>7546604.48999999</v>
      </c>
      <c r="AN367" s="164">
        <v>7546604.48999999</v>
      </c>
    </row>
    <row r="368" spans="1:40" x14ac:dyDescent="0.2">
      <c r="A368" s="27" t="s">
        <v>1612</v>
      </c>
      <c r="B368" s="164">
        <v>4149505.3899999899</v>
      </c>
      <c r="C368" s="164">
        <v>4149505.3899999899</v>
      </c>
      <c r="D368" s="164">
        <v>4149505.3899999899</v>
      </c>
      <c r="E368" s="164">
        <v>4149505.3899999899</v>
      </c>
      <c r="F368" s="164">
        <v>4149505.3899999899</v>
      </c>
      <c r="G368" s="164">
        <v>4149505.3899999899</v>
      </c>
      <c r="H368" s="164">
        <v>4149505.3899999899</v>
      </c>
      <c r="I368" s="164">
        <v>4149505.3899999899</v>
      </c>
      <c r="J368" s="164">
        <v>4149505.3899999899</v>
      </c>
      <c r="K368" s="164">
        <v>4149505.3899999899</v>
      </c>
      <c r="L368" s="164">
        <v>4149505.3899999899</v>
      </c>
      <c r="M368" s="164">
        <v>4149505.3899999899</v>
      </c>
      <c r="N368" s="164">
        <v>4149505.3899999899</v>
      </c>
      <c r="O368" s="164">
        <v>4149505.3899999899</v>
      </c>
      <c r="P368" s="164">
        <v>4149505.3899999899</v>
      </c>
      <c r="Q368" s="164">
        <v>4149505.3899999899</v>
      </c>
      <c r="R368" s="164">
        <v>4149505.3899999899</v>
      </c>
      <c r="S368" s="164">
        <v>4149505.3899999899</v>
      </c>
      <c r="T368" s="164">
        <v>4149505.3899999899</v>
      </c>
      <c r="U368" s="164">
        <v>4149505.3899999899</v>
      </c>
      <c r="V368" s="164">
        <v>4149505.3899999899</v>
      </c>
      <c r="W368" s="164">
        <v>4149505.3899999899</v>
      </c>
      <c r="X368" s="164">
        <v>4149505.3899999899</v>
      </c>
      <c r="Y368" s="164">
        <v>4149505.3899999899</v>
      </c>
      <c r="Z368" s="164">
        <v>4149505.3899999899</v>
      </c>
      <c r="AA368" s="164">
        <v>4149505.3899999899</v>
      </c>
      <c r="AB368" s="164">
        <v>4149505.3899999899</v>
      </c>
      <c r="AC368" s="164">
        <v>4149505.3899999899</v>
      </c>
      <c r="AD368" s="164">
        <v>4149505.3899999899</v>
      </c>
      <c r="AE368" s="164">
        <v>4149505.3899999899</v>
      </c>
      <c r="AF368" s="164">
        <v>4149505.3899999899</v>
      </c>
      <c r="AG368" s="164">
        <v>4149505.3899999899</v>
      </c>
      <c r="AH368" s="164">
        <v>4149505.3899999899</v>
      </c>
      <c r="AI368" s="164">
        <v>4149505.3899999899</v>
      </c>
      <c r="AJ368" s="164">
        <v>4149505.3899999899</v>
      </c>
      <c r="AK368" s="164">
        <v>4149505.3899999899</v>
      </c>
      <c r="AL368" s="164">
        <v>4149505.3899999899</v>
      </c>
      <c r="AM368" s="164">
        <v>4149505.3899999899</v>
      </c>
      <c r="AN368" s="164">
        <v>4149505.3899999899</v>
      </c>
    </row>
    <row r="369" spans="1:40" x14ac:dyDescent="0.2">
      <c r="A369" s="176" t="s">
        <v>1613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v>0</v>
      </c>
      <c r="S369" s="164">
        <v>0</v>
      </c>
      <c r="T369" s="164">
        <v>0</v>
      </c>
      <c r="U369" s="164">
        <v>0</v>
      </c>
      <c r="V369" s="164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  <c r="AC369" s="164">
        <v>0</v>
      </c>
      <c r="AD369" s="164">
        <v>0</v>
      </c>
      <c r="AE369" s="164">
        <v>0</v>
      </c>
      <c r="AF369" s="164">
        <v>0</v>
      </c>
      <c r="AG369" s="164">
        <v>0</v>
      </c>
      <c r="AH369" s="164">
        <v>0</v>
      </c>
      <c r="AI369" s="164">
        <v>0</v>
      </c>
      <c r="AJ369" s="164">
        <v>0</v>
      </c>
      <c r="AK369" s="164">
        <v>0</v>
      </c>
      <c r="AL369" s="164">
        <v>0</v>
      </c>
      <c r="AM369" s="164">
        <v>0</v>
      </c>
      <c r="AN369" s="164">
        <v>0</v>
      </c>
    </row>
    <row r="370" spans="1:40" x14ac:dyDescent="0.2">
      <c r="A370" s="27" t="s">
        <v>1614</v>
      </c>
      <c r="B370" s="164">
        <v>0</v>
      </c>
      <c r="C370" s="164">
        <v>0</v>
      </c>
      <c r="D370" s="164">
        <v>0</v>
      </c>
      <c r="E370" s="164">
        <v>0</v>
      </c>
      <c r="F370" s="164">
        <v>0</v>
      </c>
      <c r="G370" s="164">
        <v>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64">
        <v>0</v>
      </c>
      <c r="N370" s="164">
        <v>0</v>
      </c>
      <c r="O370" s="164">
        <v>0</v>
      </c>
      <c r="P370" s="164">
        <v>0</v>
      </c>
      <c r="Q370" s="164">
        <v>0</v>
      </c>
      <c r="R370" s="164">
        <v>0</v>
      </c>
      <c r="S370" s="164">
        <v>0</v>
      </c>
      <c r="T370" s="164">
        <v>0</v>
      </c>
      <c r="U370" s="164">
        <v>0</v>
      </c>
      <c r="V370" s="164">
        <v>0</v>
      </c>
      <c r="W370" s="164">
        <v>0</v>
      </c>
      <c r="X370" s="164">
        <v>0</v>
      </c>
      <c r="Y370" s="164">
        <v>0</v>
      </c>
      <c r="Z370" s="164">
        <v>0</v>
      </c>
      <c r="AA370" s="164">
        <v>0</v>
      </c>
      <c r="AB370" s="164">
        <v>0</v>
      </c>
      <c r="AC370" s="164">
        <v>0</v>
      </c>
      <c r="AD370" s="164">
        <v>0</v>
      </c>
      <c r="AE370" s="164">
        <v>0</v>
      </c>
      <c r="AF370" s="164">
        <v>0</v>
      </c>
      <c r="AG370" s="164">
        <v>0</v>
      </c>
      <c r="AH370" s="164">
        <v>0</v>
      </c>
      <c r="AI370" s="164">
        <v>0</v>
      </c>
      <c r="AJ370" s="164">
        <v>0</v>
      </c>
      <c r="AK370" s="164">
        <v>0</v>
      </c>
      <c r="AL370" s="164">
        <v>0</v>
      </c>
      <c r="AM370" s="164">
        <v>0</v>
      </c>
      <c r="AN370" s="164">
        <v>0</v>
      </c>
    </row>
    <row r="371" spans="1:40" x14ac:dyDescent="0.2">
      <c r="A371" s="27" t="s">
        <v>1615</v>
      </c>
      <c r="B371" s="164">
        <v>0</v>
      </c>
      <c r="C371" s="164">
        <v>0</v>
      </c>
      <c r="D371" s="164">
        <v>0</v>
      </c>
      <c r="E371" s="164">
        <v>0</v>
      </c>
      <c r="F371" s="164">
        <v>0</v>
      </c>
      <c r="G371" s="164">
        <v>0</v>
      </c>
      <c r="H371" s="164">
        <v>0</v>
      </c>
      <c r="I371" s="164">
        <v>0</v>
      </c>
      <c r="J371" s="164">
        <v>0</v>
      </c>
      <c r="K371" s="164">
        <v>0</v>
      </c>
      <c r="L371" s="164">
        <v>0</v>
      </c>
      <c r="M371" s="164">
        <v>0</v>
      </c>
      <c r="N371" s="164">
        <v>0</v>
      </c>
      <c r="O371" s="164">
        <v>0</v>
      </c>
      <c r="P371" s="164">
        <v>0</v>
      </c>
      <c r="Q371" s="164">
        <v>0</v>
      </c>
      <c r="R371" s="164">
        <v>0</v>
      </c>
      <c r="S371" s="164">
        <v>0</v>
      </c>
      <c r="T371" s="164">
        <v>0</v>
      </c>
      <c r="U371" s="164">
        <v>0</v>
      </c>
      <c r="V371" s="164">
        <v>0</v>
      </c>
      <c r="W371" s="164">
        <v>0</v>
      </c>
      <c r="X371" s="164">
        <v>0</v>
      </c>
      <c r="Y371" s="164">
        <v>0</v>
      </c>
      <c r="Z371" s="164">
        <v>0</v>
      </c>
      <c r="AA371" s="164">
        <v>0</v>
      </c>
      <c r="AB371" s="164">
        <v>0</v>
      </c>
      <c r="AC371" s="164">
        <v>0</v>
      </c>
      <c r="AD371" s="164">
        <v>0</v>
      </c>
      <c r="AE371" s="164">
        <v>0</v>
      </c>
      <c r="AF371" s="164">
        <v>0</v>
      </c>
      <c r="AG371" s="164">
        <v>0</v>
      </c>
      <c r="AH371" s="164">
        <v>0</v>
      </c>
      <c r="AI371" s="164">
        <v>0</v>
      </c>
      <c r="AJ371" s="164">
        <v>0</v>
      </c>
      <c r="AK371" s="164">
        <v>0</v>
      </c>
      <c r="AL371" s="164">
        <v>0</v>
      </c>
      <c r="AM371" s="164">
        <v>0</v>
      </c>
      <c r="AN371" s="164">
        <v>0</v>
      </c>
    </row>
    <row r="372" spans="1:40" x14ac:dyDescent="0.2">
      <c r="A372" s="27" t="s">
        <v>1616</v>
      </c>
      <c r="B372" s="164">
        <v>0</v>
      </c>
      <c r="C372" s="164">
        <v>0</v>
      </c>
      <c r="D372" s="164">
        <v>0</v>
      </c>
      <c r="E372" s="164">
        <v>0</v>
      </c>
      <c r="F372" s="164">
        <v>0</v>
      </c>
      <c r="G372" s="164">
        <v>0</v>
      </c>
      <c r="H372" s="164">
        <v>0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0</v>
      </c>
      <c r="O372" s="164">
        <v>0</v>
      </c>
      <c r="P372" s="164">
        <v>0</v>
      </c>
      <c r="Q372" s="164">
        <v>0</v>
      </c>
      <c r="R372" s="164">
        <v>0</v>
      </c>
      <c r="S372" s="164">
        <v>0</v>
      </c>
      <c r="T372" s="164">
        <v>0</v>
      </c>
      <c r="U372" s="164">
        <v>0</v>
      </c>
      <c r="V372" s="164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  <c r="AB372" s="164">
        <v>0</v>
      </c>
      <c r="AC372" s="164">
        <v>0</v>
      </c>
      <c r="AD372" s="164">
        <v>0</v>
      </c>
      <c r="AE372" s="164">
        <v>0</v>
      </c>
      <c r="AF372" s="164">
        <v>0</v>
      </c>
      <c r="AG372" s="164">
        <v>0</v>
      </c>
      <c r="AH372" s="164">
        <v>0</v>
      </c>
      <c r="AI372" s="164">
        <v>0</v>
      </c>
      <c r="AJ372" s="164">
        <v>0</v>
      </c>
      <c r="AK372" s="164">
        <v>0</v>
      </c>
      <c r="AL372" s="164">
        <v>0</v>
      </c>
      <c r="AM372" s="164">
        <v>0</v>
      </c>
      <c r="AN372" s="164">
        <v>0</v>
      </c>
    </row>
    <row r="373" spans="1:40" x14ac:dyDescent="0.2">
      <c r="A373" s="27" t="s">
        <v>1617</v>
      </c>
      <c r="B373" s="164">
        <v>0</v>
      </c>
      <c r="C373" s="164">
        <v>0</v>
      </c>
      <c r="D373" s="164">
        <v>0</v>
      </c>
      <c r="E373" s="164">
        <v>0</v>
      </c>
      <c r="F373" s="164">
        <v>0</v>
      </c>
      <c r="G373" s="164">
        <v>0</v>
      </c>
      <c r="H373" s="164">
        <v>0</v>
      </c>
      <c r="I373" s="164">
        <v>0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  <c r="O373" s="164">
        <v>0</v>
      </c>
      <c r="P373" s="164">
        <v>0</v>
      </c>
      <c r="Q373" s="164">
        <v>0</v>
      </c>
      <c r="R373" s="164">
        <v>0</v>
      </c>
      <c r="S373" s="164">
        <v>0</v>
      </c>
      <c r="T373" s="164">
        <v>0</v>
      </c>
      <c r="U373" s="164">
        <v>0</v>
      </c>
      <c r="V373" s="164">
        <v>0</v>
      </c>
      <c r="W373" s="164">
        <v>0</v>
      </c>
      <c r="X373" s="164">
        <v>0</v>
      </c>
      <c r="Y373" s="164">
        <v>0</v>
      </c>
      <c r="Z373" s="164">
        <v>0</v>
      </c>
      <c r="AA373" s="164">
        <v>0</v>
      </c>
      <c r="AB373" s="164">
        <v>0</v>
      </c>
      <c r="AC373" s="164">
        <v>0</v>
      </c>
      <c r="AD373" s="164">
        <v>0</v>
      </c>
      <c r="AE373" s="164">
        <v>0</v>
      </c>
      <c r="AF373" s="164">
        <v>0</v>
      </c>
      <c r="AG373" s="164">
        <v>0</v>
      </c>
      <c r="AH373" s="164">
        <v>0</v>
      </c>
      <c r="AI373" s="164">
        <v>0</v>
      </c>
      <c r="AJ373" s="164">
        <v>0</v>
      </c>
      <c r="AK373" s="164">
        <v>0</v>
      </c>
      <c r="AL373" s="164">
        <v>0</v>
      </c>
      <c r="AM373" s="164">
        <v>0</v>
      </c>
      <c r="AN373" s="164">
        <v>0</v>
      </c>
    </row>
    <row r="374" spans="1:40" x14ac:dyDescent="0.2">
      <c r="A374" s="27" t="s">
        <v>1618</v>
      </c>
      <c r="B374" s="164">
        <v>-991.98</v>
      </c>
      <c r="C374" s="164">
        <v>-991.98</v>
      </c>
      <c r="D374" s="164">
        <v>-991.98</v>
      </c>
      <c r="E374" s="164">
        <v>-991.98</v>
      </c>
      <c r="F374" s="164">
        <v>-991.98</v>
      </c>
      <c r="G374" s="164">
        <v>-991.98</v>
      </c>
      <c r="H374" s="164">
        <v>-991.98</v>
      </c>
      <c r="I374" s="164">
        <v>-991.98</v>
      </c>
      <c r="J374" s="164">
        <v>-991.98</v>
      </c>
      <c r="K374" s="164">
        <v>-991.98</v>
      </c>
      <c r="L374" s="164">
        <v>-991.98</v>
      </c>
      <c r="M374" s="164">
        <v>-991.98</v>
      </c>
      <c r="N374" s="164">
        <v>-991.98</v>
      </c>
      <c r="O374" s="164">
        <v>-991.98</v>
      </c>
      <c r="P374" s="164">
        <v>-991.98</v>
      </c>
      <c r="Q374" s="164">
        <v>-991.98</v>
      </c>
      <c r="R374" s="164">
        <v>-991.98</v>
      </c>
      <c r="S374" s="164">
        <v>-991.98</v>
      </c>
      <c r="T374" s="164">
        <v>-991.98</v>
      </c>
      <c r="U374" s="164">
        <v>-991.98</v>
      </c>
      <c r="V374" s="164">
        <v>-991.98</v>
      </c>
      <c r="W374" s="164">
        <v>-991.98</v>
      </c>
      <c r="X374" s="164">
        <v>-991.98</v>
      </c>
      <c r="Y374" s="164">
        <v>-991.98</v>
      </c>
      <c r="Z374" s="164">
        <v>-991.98</v>
      </c>
      <c r="AA374" s="164">
        <v>-991.98</v>
      </c>
      <c r="AB374" s="164">
        <v>-991.98</v>
      </c>
      <c r="AC374" s="164">
        <v>-991.98</v>
      </c>
      <c r="AD374" s="164">
        <v>-991.98</v>
      </c>
      <c r="AE374" s="164">
        <v>-991.98</v>
      </c>
      <c r="AF374" s="164">
        <v>-991.98</v>
      </c>
      <c r="AG374" s="164">
        <v>-991.98</v>
      </c>
      <c r="AH374" s="164">
        <v>-991.98</v>
      </c>
      <c r="AI374" s="164">
        <v>-991.98</v>
      </c>
      <c r="AJ374" s="164">
        <v>-991.98</v>
      </c>
      <c r="AK374" s="164">
        <v>-991.98</v>
      </c>
      <c r="AL374" s="164">
        <v>-991.98</v>
      </c>
      <c r="AM374" s="164">
        <v>-991.98</v>
      </c>
      <c r="AN374" s="164">
        <v>-991.98</v>
      </c>
    </row>
    <row r="375" spans="1:40" x14ac:dyDescent="0.2">
      <c r="A375" s="27" t="s">
        <v>1619</v>
      </c>
      <c r="B375" s="164">
        <v>7251613.5499999896</v>
      </c>
      <c r="C375" s="164">
        <v>7251613.5499999896</v>
      </c>
      <c r="D375" s="164">
        <v>7251613.5499999896</v>
      </c>
      <c r="E375" s="164">
        <v>7251613.5499999896</v>
      </c>
      <c r="F375" s="164">
        <v>7251613.5499999896</v>
      </c>
      <c r="G375" s="164">
        <v>7251613.5499999896</v>
      </c>
      <c r="H375" s="164">
        <v>7251613.5499999896</v>
      </c>
      <c r="I375" s="164">
        <v>7251613.5499999896</v>
      </c>
      <c r="J375" s="164">
        <v>7251613.5499999896</v>
      </c>
      <c r="K375" s="164">
        <v>7251613.5499999896</v>
      </c>
      <c r="L375" s="164">
        <v>7251613.5499999896</v>
      </c>
      <c r="M375" s="164">
        <v>7251613.5499999896</v>
      </c>
      <c r="N375" s="164">
        <v>7251613.5499999896</v>
      </c>
      <c r="O375" s="164">
        <v>7251613.5499999896</v>
      </c>
      <c r="P375" s="164">
        <v>7251613.5499999896</v>
      </c>
      <c r="Q375" s="164">
        <v>7251613.5499999896</v>
      </c>
      <c r="R375" s="164">
        <v>7251613.5499999896</v>
      </c>
      <c r="S375" s="164">
        <v>7251613.5499999896</v>
      </c>
      <c r="T375" s="164">
        <v>7251613.5499999896</v>
      </c>
      <c r="U375" s="164">
        <v>7251613.5499999896</v>
      </c>
      <c r="V375" s="164">
        <v>7251613.5499999896</v>
      </c>
      <c r="W375" s="164">
        <v>7251613.5499999896</v>
      </c>
      <c r="X375" s="164">
        <v>7251613.5499999896</v>
      </c>
      <c r="Y375" s="164">
        <v>7251613.5499999896</v>
      </c>
      <c r="Z375" s="164">
        <v>7251613.5499999896</v>
      </c>
      <c r="AA375" s="164">
        <v>7251613.5499999896</v>
      </c>
      <c r="AB375" s="164">
        <v>7251613.5499999896</v>
      </c>
      <c r="AC375" s="164">
        <v>7251613.5499999896</v>
      </c>
      <c r="AD375" s="164">
        <v>7251613.5499999896</v>
      </c>
      <c r="AE375" s="164">
        <v>7251613.5499999896</v>
      </c>
      <c r="AF375" s="164">
        <v>7251613.5499999896</v>
      </c>
      <c r="AG375" s="164">
        <v>7251613.5499999896</v>
      </c>
      <c r="AH375" s="164">
        <v>7251613.5499999896</v>
      </c>
      <c r="AI375" s="164">
        <v>7251613.5499999896</v>
      </c>
      <c r="AJ375" s="164">
        <v>7251613.5499999896</v>
      </c>
      <c r="AK375" s="164">
        <v>7251613.5499999896</v>
      </c>
      <c r="AL375" s="164">
        <v>7251613.5499999896</v>
      </c>
      <c r="AM375" s="164">
        <v>7251613.5499999896</v>
      </c>
      <c r="AN375" s="164">
        <v>7251613.5499999896</v>
      </c>
    </row>
    <row r="376" spans="1:40" x14ac:dyDescent="0.2">
      <c r="A376" s="27" t="s">
        <v>1620</v>
      </c>
      <c r="B376" s="164">
        <v>12281373.5861616</v>
      </c>
      <c r="C376" s="164">
        <v>12377515.518743999</v>
      </c>
      <c r="D376" s="164">
        <v>12473657.451326299</v>
      </c>
      <c r="E376" s="164">
        <v>12569799.3839087</v>
      </c>
      <c r="F376" s="164">
        <v>12665941.316491099</v>
      </c>
      <c r="G376" s="164">
        <v>12762083.249073399</v>
      </c>
      <c r="H376" s="164">
        <v>12858225.1816558</v>
      </c>
      <c r="I376" s="164">
        <v>12954282.3995979</v>
      </c>
      <c r="J376" s="164">
        <v>13050254.9028999</v>
      </c>
      <c r="K376" s="164">
        <v>13146142.691561701</v>
      </c>
      <c r="L376" s="164">
        <v>13241945.765583299</v>
      </c>
      <c r="M376" s="164">
        <v>13337422.188030601</v>
      </c>
      <c r="N376" s="164">
        <v>13337422.188030601</v>
      </c>
      <c r="O376" s="164">
        <v>13432423.3078459</v>
      </c>
      <c r="P376" s="164">
        <v>13526949.125029299</v>
      </c>
      <c r="Q376" s="164">
        <v>13620999.639580701</v>
      </c>
      <c r="R376" s="164">
        <v>13714574.8515002</v>
      </c>
      <c r="S376" s="164">
        <v>13807674.760787699</v>
      </c>
      <c r="T376" s="164">
        <v>13900299.367443301</v>
      </c>
      <c r="U376" s="164">
        <v>13992448.6714669</v>
      </c>
      <c r="V376" s="164">
        <v>14084122.6728586</v>
      </c>
      <c r="W376" s="164">
        <v>14175406.086258501</v>
      </c>
      <c r="X376" s="164">
        <v>14266298.9116666</v>
      </c>
      <c r="Y376" s="164">
        <v>14356801.149083</v>
      </c>
      <c r="Z376" s="164">
        <v>14446912.798507599</v>
      </c>
      <c r="AA376" s="164">
        <v>14446912.798507599</v>
      </c>
      <c r="AB376" s="164">
        <v>14536875.796874501</v>
      </c>
      <c r="AC376" s="164">
        <v>14626838.795241499</v>
      </c>
      <c r="AD376" s="164">
        <v>14716801.793608399</v>
      </c>
      <c r="AE376" s="164">
        <v>14806764.791975301</v>
      </c>
      <c r="AF376" s="164">
        <v>14896727.790342201</v>
      </c>
      <c r="AG376" s="164">
        <v>14986690.788709201</v>
      </c>
      <c r="AH376" s="164">
        <v>15076653.787076101</v>
      </c>
      <c r="AI376" s="164">
        <v>15166616.785443</v>
      </c>
      <c r="AJ376" s="164">
        <v>15256579.7838099</v>
      </c>
      <c r="AK376" s="164">
        <v>15346542.782176901</v>
      </c>
      <c r="AL376" s="164">
        <v>15436505.7805438</v>
      </c>
      <c r="AM376" s="164">
        <v>15526468.7789107</v>
      </c>
      <c r="AN376" s="164">
        <v>15526468.7789107</v>
      </c>
    </row>
    <row r="377" spans="1:40" x14ac:dyDescent="0.2">
      <c r="A377" s="27" t="s">
        <v>1621</v>
      </c>
      <c r="B377" s="164">
        <v>1915487.5452147799</v>
      </c>
      <c r="C377" s="164">
        <v>2016302.67917346</v>
      </c>
      <c r="D377" s="164">
        <v>2117117.8131321301</v>
      </c>
      <c r="E377" s="164">
        <v>2217932.9470907999</v>
      </c>
      <c r="F377" s="164">
        <v>2318748.08104948</v>
      </c>
      <c r="G377" s="164">
        <v>2419563.2150081499</v>
      </c>
      <c r="H377" s="164">
        <v>2520378.3489668202</v>
      </c>
      <c r="I377" s="164">
        <v>2621193.4829254998</v>
      </c>
      <c r="J377" s="164">
        <v>2722008.6168841701</v>
      </c>
      <c r="K377" s="164">
        <v>2822823.7508428399</v>
      </c>
      <c r="L377" s="164">
        <v>2923638.8848015098</v>
      </c>
      <c r="M377" s="164">
        <v>3024454.0187601899</v>
      </c>
      <c r="N377" s="164">
        <v>3024454.0187601899</v>
      </c>
      <c r="O377" s="164">
        <v>3125269.1527188602</v>
      </c>
      <c r="P377" s="164">
        <v>3226084.28667753</v>
      </c>
      <c r="Q377" s="164">
        <v>3326899.4206362101</v>
      </c>
      <c r="R377" s="164">
        <v>3427714.55459488</v>
      </c>
      <c r="S377" s="164">
        <v>3528529.6885535498</v>
      </c>
      <c r="T377" s="164">
        <v>3629344.8225122299</v>
      </c>
      <c r="U377" s="164">
        <v>3730159.9564709002</v>
      </c>
      <c r="V377" s="164">
        <v>3830975.0904295701</v>
      </c>
      <c r="W377" s="164">
        <v>3931790.2243882399</v>
      </c>
      <c r="X377" s="164">
        <v>4032605.35834692</v>
      </c>
      <c r="Y377" s="164">
        <v>4133420.4923055898</v>
      </c>
      <c r="Z377" s="164">
        <v>4234235.6262642602</v>
      </c>
      <c r="AA377" s="164">
        <v>4234235.6262642602</v>
      </c>
      <c r="AB377" s="164">
        <v>4335050.7602229398</v>
      </c>
      <c r="AC377" s="164">
        <v>4435865.8941816101</v>
      </c>
      <c r="AD377" s="164">
        <v>4536681.0281402804</v>
      </c>
      <c r="AE377" s="164">
        <v>4637496.16209896</v>
      </c>
      <c r="AF377" s="164">
        <v>4738311.2960576303</v>
      </c>
      <c r="AG377" s="164">
        <v>4839126.4300162997</v>
      </c>
      <c r="AH377" s="164">
        <v>4939941.56397497</v>
      </c>
      <c r="AI377" s="164">
        <v>5040756.6979336496</v>
      </c>
      <c r="AJ377" s="164">
        <v>5141571.83189232</v>
      </c>
      <c r="AK377" s="164">
        <v>5242386.9658509903</v>
      </c>
      <c r="AL377" s="164">
        <v>5343202.0998096699</v>
      </c>
      <c r="AM377" s="164">
        <v>5444017.2337683402</v>
      </c>
      <c r="AN377" s="164">
        <v>5444017.2337683402</v>
      </c>
    </row>
    <row r="378" spans="1:40" x14ac:dyDescent="0.2">
      <c r="A378" s="27" t="s">
        <v>1622</v>
      </c>
      <c r="B378" s="164">
        <v>758868.79629629594</v>
      </c>
      <c r="C378" s="164">
        <v>798809.25925925898</v>
      </c>
      <c r="D378" s="164">
        <v>838749.72222222202</v>
      </c>
      <c r="E378" s="164">
        <v>878690.18518518505</v>
      </c>
      <c r="F378" s="164">
        <v>918630.64814814797</v>
      </c>
      <c r="G378" s="164">
        <v>958571.11111111101</v>
      </c>
      <c r="H378" s="164">
        <v>998511.57407407404</v>
      </c>
      <c r="I378" s="164">
        <v>1038452.03703703</v>
      </c>
      <c r="J378" s="164">
        <v>1078392.5</v>
      </c>
      <c r="K378" s="164">
        <v>1118332.9629629599</v>
      </c>
      <c r="L378" s="164">
        <v>1158273.42592592</v>
      </c>
      <c r="M378" s="164">
        <v>1198213.8888888799</v>
      </c>
      <c r="N378" s="164">
        <v>1198213.8888888799</v>
      </c>
      <c r="O378" s="164">
        <v>1238154.35185185</v>
      </c>
      <c r="P378" s="164">
        <v>1278094.8148148099</v>
      </c>
      <c r="Q378" s="164">
        <v>1318035.2777777701</v>
      </c>
      <c r="R378" s="164">
        <v>1357975.74074074</v>
      </c>
      <c r="S378" s="164">
        <v>1397916.2037037001</v>
      </c>
      <c r="T378" s="164">
        <v>1437856.66666666</v>
      </c>
      <c r="U378" s="164">
        <v>1477797.1296296199</v>
      </c>
      <c r="V378" s="164">
        <v>1517737.59259259</v>
      </c>
      <c r="W378" s="164">
        <v>1557678.0555555499</v>
      </c>
      <c r="X378" s="164">
        <v>1597618.51851851</v>
      </c>
      <c r="Y378" s="164">
        <v>1637558.9814814799</v>
      </c>
      <c r="Z378" s="164">
        <v>1677499.4444444401</v>
      </c>
      <c r="AA378" s="164">
        <v>1677499.4444444401</v>
      </c>
      <c r="AB378" s="164">
        <v>1717439.9074074</v>
      </c>
      <c r="AC378" s="164">
        <v>1757380.3703703701</v>
      </c>
      <c r="AD378" s="164">
        <v>1797320.83333333</v>
      </c>
      <c r="AE378" s="164">
        <v>1837261.2962962899</v>
      </c>
      <c r="AF378" s="164">
        <v>1877201.75925925</v>
      </c>
      <c r="AG378" s="164">
        <v>1917142.2222222199</v>
      </c>
      <c r="AH378" s="164">
        <v>1957082.68518518</v>
      </c>
      <c r="AI378" s="164">
        <v>1997023.1481481399</v>
      </c>
      <c r="AJ378" s="164">
        <v>2036963.6111111101</v>
      </c>
      <c r="AK378" s="164">
        <v>2076904.07407407</v>
      </c>
      <c r="AL378" s="164">
        <v>2116844.5370370299</v>
      </c>
      <c r="AM378" s="164">
        <v>2156785</v>
      </c>
      <c r="AN378" s="164">
        <v>2156785</v>
      </c>
    </row>
    <row r="379" spans="1:40" x14ac:dyDescent="0.2">
      <c r="A379" s="177" t="s">
        <v>1623</v>
      </c>
      <c r="B379" s="164">
        <v>139811.99999999901</v>
      </c>
      <c r="C379" s="164">
        <v>139811.99999999901</v>
      </c>
      <c r="D379" s="164">
        <v>139811.99999999901</v>
      </c>
      <c r="E379" s="164">
        <v>139811.99999999901</v>
      </c>
      <c r="F379" s="164">
        <v>139811.99999999901</v>
      </c>
      <c r="G379" s="164">
        <v>139811.99999999901</v>
      </c>
      <c r="H379" s="164">
        <v>139811.99999999901</v>
      </c>
      <c r="I379" s="164">
        <v>139811.99999999901</v>
      </c>
      <c r="J379" s="164">
        <v>139811.99999999901</v>
      </c>
      <c r="K379" s="164">
        <v>139811.99999999901</v>
      </c>
      <c r="L379" s="164">
        <v>139811.99999999901</v>
      </c>
      <c r="M379" s="164">
        <v>139811.99999999901</v>
      </c>
      <c r="N379" s="164">
        <v>139811.99999999901</v>
      </c>
      <c r="O379" s="164">
        <v>139811.99999999901</v>
      </c>
      <c r="P379" s="164">
        <v>139811.99999999901</v>
      </c>
      <c r="Q379" s="164">
        <v>139811.99999999901</v>
      </c>
      <c r="R379" s="164">
        <v>139811.99999999901</v>
      </c>
      <c r="S379" s="164">
        <v>139811.99999999901</v>
      </c>
      <c r="T379" s="164">
        <v>139811.99999999901</v>
      </c>
      <c r="U379" s="164">
        <v>139811.99999999901</v>
      </c>
      <c r="V379" s="164">
        <v>139811.99999999901</v>
      </c>
      <c r="W379" s="164">
        <v>139811.99999999901</v>
      </c>
      <c r="X379" s="164">
        <v>139811.99999999901</v>
      </c>
      <c r="Y379" s="164">
        <v>139811.99999999901</v>
      </c>
      <c r="Z379" s="164">
        <v>139811.99999999901</v>
      </c>
      <c r="AA379" s="164">
        <v>139811.99999999901</v>
      </c>
      <c r="AB379" s="164">
        <v>139811.99999999901</v>
      </c>
      <c r="AC379" s="164">
        <v>139811.99999999901</v>
      </c>
      <c r="AD379" s="164">
        <v>139811.99999999901</v>
      </c>
      <c r="AE379" s="164">
        <v>139811.99999999901</v>
      </c>
      <c r="AF379" s="164">
        <v>139811.99999999901</v>
      </c>
      <c r="AG379" s="164">
        <v>139811.99999999901</v>
      </c>
      <c r="AH379" s="164">
        <v>139811.99999999901</v>
      </c>
      <c r="AI379" s="164">
        <v>139811.99999999901</v>
      </c>
      <c r="AJ379" s="164">
        <v>139811.99999999901</v>
      </c>
      <c r="AK379" s="164">
        <v>139811.99999999901</v>
      </c>
      <c r="AL379" s="164">
        <v>139811.99999999901</v>
      </c>
      <c r="AM379" s="164">
        <v>139811.99999999901</v>
      </c>
      <c r="AN379" s="164">
        <v>139811.99999999901</v>
      </c>
    </row>
    <row r="380" spans="1:40" x14ac:dyDescent="0.2">
      <c r="A380" s="177" t="s">
        <v>1624</v>
      </c>
      <c r="B380" s="164">
        <v>2788606</v>
      </c>
      <c r="C380" s="164">
        <v>2788606</v>
      </c>
      <c r="D380" s="164">
        <v>2788606</v>
      </c>
      <c r="E380" s="164">
        <v>2788606</v>
      </c>
      <c r="F380" s="164">
        <v>2788606</v>
      </c>
      <c r="G380" s="164">
        <v>2788606</v>
      </c>
      <c r="H380" s="164">
        <v>2788606</v>
      </c>
      <c r="I380" s="164">
        <v>2788606</v>
      </c>
      <c r="J380" s="164">
        <v>2788606</v>
      </c>
      <c r="K380" s="164">
        <v>2788606</v>
      </c>
      <c r="L380" s="164">
        <v>2788606</v>
      </c>
      <c r="M380" s="164">
        <v>2788606</v>
      </c>
      <c r="N380" s="164">
        <v>2788606</v>
      </c>
      <c r="O380" s="164">
        <v>2788606</v>
      </c>
      <c r="P380" s="164">
        <v>2788606</v>
      </c>
      <c r="Q380" s="164">
        <v>2788606</v>
      </c>
      <c r="R380" s="164">
        <v>2788606</v>
      </c>
      <c r="S380" s="164">
        <v>2788606</v>
      </c>
      <c r="T380" s="164">
        <v>2788606</v>
      </c>
      <c r="U380" s="164">
        <v>2788606</v>
      </c>
      <c r="V380" s="164">
        <v>2788606</v>
      </c>
      <c r="W380" s="164">
        <v>2788606</v>
      </c>
      <c r="X380" s="164">
        <v>2788606</v>
      </c>
      <c r="Y380" s="164">
        <v>2788606</v>
      </c>
      <c r="Z380" s="164">
        <v>2788606</v>
      </c>
      <c r="AA380" s="164">
        <v>2788606</v>
      </c>
      <c r="AB380" s="164">
        <v>2788606</v>
      </c>
      <c r="AC380" s="164">
        <v>2788606</v>
      </c>
      <c r="AD380" s="164">
        <v>2788606</v>
      </c>
      <c r="AE380" s="164">
        <v>2788606</v>
      </c>
      <c r="AF380" s="164">
        <v>2788606</v>
      </c>
      <c r="AG380" s="164">
        <v>2788606</v>
      </c>
      <c r="AH380" s="164">
        <v>2788606</v>
      </c>
      <c r="AI380" s="164">
        <v>2788606</v>
      </c>
      <c r="AJ380" s="164">
        <v>2788606</v>
      </c>
      <c r="AK380" s="164">
        <v>2788606</v>
      </c>
      <c r="AL380" s="164">
        <v>2788606</v>
      </c>
      <c r="AM380" s="164">
        <v>2788606</v>
      </c>
      <c r="AN380" s="164">
        <v>2788606</v>
      </c>
    </row>
    <row r="381" spans="1:40" x14ac:dyDescent="0.2">
      <c r="A381" s="27" t="s">
        <v>1625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  <c r="O381" s="164">
        <v>0</v>
      </c>
      <c r="P381" s="164">
        <v>0</v>
      </c>
      <c r="Q381" s="164">
        <v>0</v>
      </c>
      <c r="R381" s="164">
        <v>0</v>
      </c>
      <c r="S381" s="164">
        <v>0</v>
      </c>
      <c r="T381" s="164">
        <v>0</v>
      </c>
      <c r="U381" s="164">
        <v>0</v>
      </c>
      <c r="V381" s="164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  <c r="AB381" s="164">
        <v>0</v>
      </c>
      <c r="AC381" s="164">
        <v>0</v>
      </c>
      <c r="AD381" s="164">
        <v>0</v>
      </c>
      <c r="AE381" s="164">
        <v>0</v>
      </c>
      <c r="AF381" s="164">
        <v>0</v>
      </c>
      <c r="AG381" s="164">
        <v>0</v>
      </c>
      <c r="AH381" s="164">
        <v>0</v>
      </c>
      <c r="AI381" s="164">
        <v>0</v>
      </c>
      <c r="AJ381" s="164">
        <v>0</v>
      </c>
      <c r="AK381" s="164">
        <v>0</v>
      </c>
      <c r="AL381" s="164">
        <v>0</v>
      </c>
      <c r="AM381" s="164">
        <v>0</v>
      </c>
      <c r="AN381" s="164">
        <v>0</v>
      </c>
    </row>
    <row r="382" spans="1:40" x14ac:dyDescent="0.2">
      <c r="A382" s="30" t="s">
        <v>1626</v>
      </c>
      <c r="B382" s="164">
        <v>430937565.03875899</v>
      </c>
      <c r="C382" s="164">
        <v>431744296.688806</v>
      </c>
      <c r="D382" s="164">
        <v>432450356.83741301</v>
      </c>
      <c r="E382" s="164">
        <v>433098178.07653999</v>
      </c>
      <c r="F382" s="164">
        <v>433690556.65149403</v>
      </c>
      <c r="G382" s="164">
        <v>434285100.69376898</v>
      </c>
      <c r="H382" s="164">
        <v>434881823.39463401</v>
      </c>
      <c r="I382" s="164">
        <v>435480653.311077</v>
      </c>
      <c r="J382" s="164">
        <v>436081603.79557198</v>
      </c>
      <c r="K382" s="164">
        <v>436684688.28193003</v>
      </c>
      <c r="L382" s="164">
        <v>437289920.28579903</v>
      </c>
      <c r="M382" s="164">
        <v>437897071.46822202</v>
      </c>
      <c r="N382" s="164">
        <v>437897071.46822202</v>
      </c>
      <c r="O382" s="164">
        <v>438506006.85895503</v>
      </c>
      <c r="P382" s="164">
        <v>439116740.222148</v>
      </c>
      <c r="Q382" s="164">
        <v>439729285.405801</v>
      </c>
      <c r="R382" s="164">
        <v>440343656.34226799</v>
      </c>
      <c r="S382" s="164">
        <v>440959867.04877502</v>
      </c>
      <c r="T382" s="164">
        <v>441577931.62793601</v>
      </c>
      <c r="U382" s="164">
        <v>442197864.268273</v>
      </c>
      <c r="V382" s="164">
        <v>442819679.24474001</v>
      </c>
      <c r="W382" s="164">
        <v>443443475.63388801</v>
      </c>
      <c r="X382" s="164">
        <v>444069267.88511699</v>
      </c>
      <c r="Y382" s="164">
        <v>444697070.53584599</v>
      </c>
      <c r="Z382" s="164">
        <v>445326898.21205401</v>
      </c>
      <c r="AA382" s="164">
        <v>445326898.21205401</v>
      </c>
      <c r="AB382" s="164">
        <v>445959007.56574601</v>
      </c>
      <c r="AC382" s="164">
        <v>446593562.052692</v>
      </c>
      <c r="AD382" s="164">
        <v>447230576.56779099</v>
      </c>
      <c r="AE382" s="164">
        <v>447837463.294819</v>
      </c>
      <c r="AF382" s="164">
        <v>448414039.09217602</v>
      </c>
      <c r="AG382" s="164">
        <v>448960119.31619197</v>
      </c>
      <c r="AH382" s="164">
        <v>449475518.19841301</v>
      </c>
      <c r="AI382" s="164">
        <v>449960048.83874702</v>
      </c>
      <c r="AJ382" s="164">
        <v>450413523.19857299</v>
      </c>
      <c r="AK382" s="164">
        <v>450835752.09380502</v>
      </c>
      <c r="AL382" s="164">
        <v>451226545.18791199</v>
      </c>
      <c r="AM382" s="164">
        <v>451585710.9849</v>
      </c>
      <c r="AN382" s="164">
        <v>451585710.9849</v>
      </c>
    </row>
    <row r="383" spans="1:40" x14ac:dyDescent="0.2">
      <c r="A383" s="27" t="s">
        <v>1627</v>
      </c>
    </row>
    <row r="384" spans="1:40" x14ac:dyDescent="0.2">
      <c r="A384" s="30" t="s">
        <v>1628</v>
      </c>
      <c r="B384" s="164">
        <v>7544464748.5967503</v>
      </c>
      <c r="C384" s="164">
        <v>7590704968.7366199</v>
      </c>
      <c r="D384" s="164">
        <v>7638036883.64464</v>
      </c>
      <c r="E384" s="164">
        <v>7686262606.7961502</v>
      </c>
      <c r="F384" s="164">
        <v>7734959826.21457</v>
      </c>
      <c r="G384" s="164">
        <v>7782889039.4584198</v>
      </c>
      <c r="H384" s="164">
        <v>7832358903.5208702</v>
      </c>
      <c r="I384" s="164">
        <v>7882183093.7854099</v>
      </c>
      <c r="J384" s="164">
        <v>7929941178.10326</v>
      </c>
      <c r="K384" s="164">
        <v>7978881900.7223797</v>
      </c>
      <c r="L384" s="164">
        <v>8029280013.4568796</v>
      </c>
      <c r="M384" s="164">
        <v>8071148397.13167</v>
      </c>
      <c r="N384" s="164">
        <v>8071148397.13167</v>
      </c>
      <c r="O384" s="164">
        <v>8120937646.8857098</v>
      </c>
      <c r="P384" s="164">
        <v>8171600758.0319405</v>
      </c>
      <c r="Q384" s="164">
        <v>8222203640.0465498</v>
      </c>
      <c r="R384" s="164">
        <v>8274018918.9382095</v>
      </c>
      <c r="S384" s="164">
        <v>8326302619.7208996</v>
      </c>
      <c r="T384" s="164">
        <v>8378084469.9225302</v>
      </c>
      <c r="U384" s="164">
        <v>8430526780.37714</v>
      </c>
      <c r="V384" s="164">
        <v>8483620872.9014196</v>
      </c>
      <c r="W384" s="164">
        <v>8536815210.9953604</v>
      </c>
      <c r="X384" s="164">
        <v>8595518578.1709995</v>
      </c>
      <c r="Y384" s="164">
        <v>8654780785.4421902</v>
      </c>
      <c r="Z384" s="164">
        <v>8707490677.2070293</v>
      </c>
      <c r="AA384" s="164">
        <v>8707490677.2070293</v>
      </c>
      <c r="AB384" s="164">
        <v>8770996050.2070999</v>
      </c>
      <c r="AC384" s="164">
        <v>8834865597.7243595</v>
      </c>
      <c r="AD384" s="164">
        <v>8898497710.6594009</v>
      </c>
      <c r="AE384" s="164">
        <v>8963009131.9979</v>
      </c>
      <c r="AF384" s="164">
        <v>9027726917.7640495</v>
      </c>
      <c r="AG384" s="164">
        <v>9092044893.4229603</v>
      </c>
      <c r="AH384" s="164">
        <v>9156663962.9068508</v>
      </c>
      <c r="AI384" s="164">
        <v>9222668744.2210102</v>
      </c>
      <c r="AJ384" s="164">
        <v>9288488503.1971092</v>
      </c>
      <c r="AK384" s="164">
        <v>9354787481.6983795</v>
      </c>
      <c r="AL384" s="164">
        <v>9421373679.7808495</v>
      </c>
      <c r="AM384" s="164">
        <v>9487257443.3946896</v>
      </c>
      <c r="AN384" s="164">
        <v>9487257443.3946896</v>
      </c>
    </row>
    <row r="385" spans="1:40" x14ac:dyDescent="0.2">
      <c r="A385" s="27" t="s">
        <v>1629</v>
      </c>
      <c r="B385" s="164">
        <v>65.419998306494406</v>
      </c>
      <c r="C385" s="164">
        <v>65.4199987363356</v>
      </c>
      <c r="D385" s="164">
        <v>65.419998879616003</v>
      </c>
      <c r="E385" s="164">
        <v>65.419998593055197</v>
      </c>
      <c r="F385" s="164">
        <v>65.419998234854205</v>
      </c>
      <c r="G385" s="164">
        <v>65.419998019933701</v>
      </c>
      <c r="H385" s="164">
        <v>65.419997876653298</v>
      </c>
      <c r="I385" s="164">
        <v>65.419997805013097</v>
      </c>
      <c r="J385" s="164">
        <v>65.419998019933701</v>
      </c>
      <c r="K385" s="164">
        <v>65.419997446812104</v>
      </c>
      <c r="L385" s="164">
        <v>65.419997661732694</v>
      </c>
      <c r="M385" s="164">
        <v>65.419997733372895</v>
      </c>
      <c r="N385" s="164">
        <v>65.419997733372895</v>
      </c>
      <c r="O385" s="164">
        <v>65.419997446812104</v>
      </c>
      <c r="P385" s="164">
        <v>65.419997661732694</v>
      </c>
      <c r="Q385" s="164">
        <v>65.419997088611098</v>
      </c>
      <c r="R385" s="164">
        <v>65.419996658769904</v>
      </c>
      <c r="S385" s="164">
        <v>65.419996085648293</v>
      </c>
      <c r="T385" s="164">
        <v>65.419995799087502</v>
      </c>
      <c r="U385" s="164">
        <v>65.419995584166898</v>
      </c>
      <c r="V385" s="164">
        <v>65.419995297606107</v>
      </c>
      <c r="W385" s="164">
        <v>65.419994867764899</v>
      </c>
      <c r="X385" s="164">
        <v>65.419995154325704</v>
      </c>
      <c r="Y385" s="164">
        <v>65.419995440886495</v>
      </c>
      <c r="Z385" s="164">
        <v>65.4199949394051</v>
      </c>
      <c r="AA385" s="164">
        <v>65.4199949394051</v>
      </c>
      <c r="AB385" s="164">
        <v>65.419994366283504</v>
      </c>
      <c r="AC385" s="164">
        <v>65.419994151362999</v>
      </c>
      <c r="AD385" s="164">
        <v>65.419993721521806</v>
      </c>
      <c r="AE385" s="164">
        <v>65.419994008082597</v>
      </c>
      <c r="AF385" s="164">
        <v>65.419994151362999</v>
      </c>
      <c r="AG385" s="164">
        <v>65.419994724484596</v>
      </c>
      <c r="AH385" s="164">
        <v>65.419994581204193</v>
      </c>
      <c r="AI385" s="164">
        <v>65.419994724484596</v>
      </c>
      <c r="AJ385" s="164">
        <v>65.419995011045302</v>
      </c>
      <c r="AK385" s="164">
        <v>65.419995297606107</v>
      </c>
      <c r="AL385" s="164">
        <v>65.419994294643402</v>
      </c>
      <c r="AM385" s="164">
        <v>65.419994437923805</v>
      </c>
      <c r="AN385" s="164">
        <v>65.419994437923805</v>
      </c>
    </row>
    <row r="386" spans="1:40" x14ac:dyDescent="0.2">
      <c r="A386" s="168" t="s">
        <v>1630</v>
      </c>
      <c r="B386" s="164">
        <v>7544464814.0167503</v>
      </c>
      <c r="C386" s="164">
        <v>7590705034.15662</v>
      </c>
      <c r="D386" s="164">
        <v>7638036949.06464</v>
      </c>
      <c r="E386" s="164">
        <v>7686262672.2161503</v>
      </c>
      <c r="F386" s="164">
        <v>7734959891.6345701</v>
      </c>
      <c r="G386" s="164">
        <v>7782889104.8784199</v>
      </c>
      <c r="H386" s="164">
        <v>7832358968.9408703</v>
      </c>
      <c r="I386" s="164">
        <v>7882183159.2054005</v>
      </c>
      <c r="J386" s="164">
        <v>7929941243.5232496</v>
      </c>
      <c r="K386" s="164">
        <v>7978881966.1423798</v>
      </c>
      <c r="L386" s="164">
        <v>8029280078.8768797</v>
      </c>
      <c r="M386" s="164">
        <v>8071148462.5516701</v>
      </c>
      <c r="N386" s="164">
        <v>8071148462.5516701</v>
      </c>
      <c r="O386" s="164">
        <v>8120937712.3057098</v>
      </c>
      <c r="P386" s="164">
        <v>8171600823.4519396</v>
      </c>
      <c r="Q386" s="164">
        <v>8222203705.4665403</v>
      </c>
      <c r="R386" s="164">
        <v>8274018984.3582001</v>
      </c>
      <c r="S386" s="164">
        <v>8326302685.1408901</v>
      </c>
      <c r="T386" s="164">
        <v>8378084535.3425303</v>
      </c>
      <c r="U386" s="164">
        <v>8430526845.7971296</v>
      </c>
      <c r="V386" s="164">
        <v>8483620938.3214197</v>
      </c>
      <c r="W386" s="164">
        <v>8536815276.41535</v>
      </c>
      <c r="X386" s="164">
        <v>8595518643.5909996</v>
      </c>
      <c r="Y386" s="164">
        <v>8654780850.8621807</v>
      </c>
      <c r="Z386" s="164">
        <v>8707490742.6270199</v>
      </c>
      <c r="AA386" s="164">
        <v>8707490742.6270199</v>
      </c>
      <c r="AB386" s="164">
        <v>8770996115.6271</v>
      </c>
      <c r="AC386" s="164">
        <v>8834865663.1443501</v>
      </c>
      <c r="AD386" s="164">
        <v>8898497776.0793896</v>
      </c>
      <c r="AE386" s="164">
        <v>8963009197.4178905</v>
      </c>
      <c r="AF386" s="164">
        <v>9027726983.1840401</v>
      </c>
      <c r="AG386" s="164">
        <v>9092044958.8429604</v>
      </c>
      <c r="AH386" s="164">
        <v>9156664028.3268509</v>
      </c>
      <c r="AI386" s="164">
        <v>9222668809.6410007</v>
      </c>
      <c r="AJ386" s="164">
        <v>9288488568.6170998</v>
      </c>
      <c r="AK386" s="164">
        <v>9354787547.1183701</v>
      </c>
      <c r="AL386" s="164">
        <v>9421373745.20084</v>
      </c>
      <c r="AM386" s="164">
        <v>9487257508.8146801</v>
      </c>
      <c r="AN386" s="164">
        <v>9487257508.8146801</v>
      </c>
    </row>
    <row r="387" spans="1:40" x14ac:dyDescent="0.2">
      <c r="A387" s="27" t="s">
        <v>1631</v>
      </c>
    </row>
    <row r="388" spans="1:40" x14ac:dyDescent="0.2">
      <c r="A388" s="30" t="s">
        <v>1632</v>
      </c>
    </row>
    <row r="389" spans="1:40" x14ac:dyDescent="0.2">
      <c r="A389" s="27" t="s">
        <v>1633</v>
      </c>
      <c r="B389" s="164">
        <v>7113527183.5579901</v>
      </c>
      <c r="C389" s="164">
        <v>7158960672.0478201</v>
      </c>
      <c r="D389" s="164">
        <v>7205586526.80723</v>
      </c>
      <c r="E389" s="164">
        <v>7253164428.7196102</v>
      </c>
      <c r="F389" s="164">
        <v>7301269269.5630798</v>
      </c>
      <c r="G389" s="164">
        <v>7348603938.7646503</v>
      </c>
      <c r="H389" s="164">
        <v>7397477080.1262398</v>
      </c>
      <c r="I389" s="164">
        <v>7446702440.4743299</v>
      </c>
      <c r="J389" s="164">
        <v>7493859574.3076897</v>
      </c>
      <c r="K389" s="164">
        <v>7542197212.4404497</v>
      </c>
      <c r="L389" s="164">
        <v>7591990093.1710901</v>
      </c>
      <c r="M389" s="164">
        <v>7633251325.6634502</v>
      </c>
      <c r="N389" s="164">
        <v>7633251325.6634502</v>
      </c>
      <c r="O389" s="164">
        <v>7682431640.0267601</v>
      </c>
      <c r="P389" s="164">
        <v>7732484017.8098001</v>
      </c>
      <c r="Q389" s="164">
        <v>7782474354.6407499</v>
      </c>
      <c r="R389" s="164">
        <v>7833675262.5959396</v>
      </c>
      <c r="S389" s="164">
        <v>7885342752.6721201</v>
      </c>
      <c r="T389" s="164">
        <v>7936506538.2945995</v>
      </c>
      <c r="U389" s="164">
        <v>7988328916.10886</v>
      </c>
      <c r="V389" s="164">
        <v>8040801193.6566801</v>
      </c>
      <c r="W389" s="164">
        <v>8093371735.3614702</v>
      </c>
      <c r="X389" s="164">
        <v>8151449310.2858801</v>
      </c>
      <c r="Y389" s="164">
        <v>8210083714.9063396</v>
      </c>
      <c r="Z389" s="164">
        <v>8262163778.9949703</v>
      </c>
      <c r="AA389" s="164">
        <v>8262163778.9949703</v>
      </c>
      <c r="AB389" s="164">
        <v>8325037042.6413498</v>
      </c>
      <c r="AC389" s="164">
        <v>8388272035.6716604</v>
      </c>
      <c r="AD389" s="164">
        <v>8451267134.0916004</v>
      </c>
      <c r="AE389" s="164">
        <v>8515171668.7030802</v>
      </c>
      <c r="AF389" s="164">
        <v>8579312878.6718702</v>
      </c>
      <c r="AG389" s="164">
        <v>8643084774.1067696</v>
      </c>
      <c r="AH389" s="164">
        <v>8707188444.7084408</v>
      </c>
      <c r="AI389" s="164">
        <v>8772708695.3822594</v>
      </c>
      <c r="AJ389" s="164">
        <v>8838074979.9985294</v>
      </c>
      <c r="AK389" s="164">
        <v>8903951729.6045704</v>
      </c>
      <c r="AL389" s="164">
        <v>8970147134.5929394</v>
      </c>
      <c r="AM389" s="164">
        <v>9035671732.4097805</v>
      </c>
      <c r="AN389" s="164">
        <v>9035671732.4097805</v>
      </c>
    </row>
    <row r="390" spans="1:40" x14ac:dyDescent="0.2">
      <c r="A390" s="27" t="s">
        <v>1634</v>
      </c>
      <c r="B390" s="164">
        <v>0</v>
      </c>
      <c r="C390" s="164">
        <v>0</v>
      </c>
      <c r="D390" s="164">
        <v>0</v>
      </c>
      <c r="E390" s="164">
        <v>0</v>
      </c>
      <c r="F390" s="164">
        <v>0</v>
      </c>
      <c r="G390" s="164">
        <v>0</v>
      </c>
      <c r="H390" s="164">
        <v>0</v>
      </c>
      <c r="I390" s="164">
        <v>0</v>
      </c>
      <c r="J390" s="164">
        <v>0</v>
      </c>
      <c r="K390" s="164">
        <v>0</v>
      </c>
      <c r="L390" s="164">
        <v>0</v>
      </c>
      <c r="M390" s="164">
        <v>0</v>
      </c>
      <c r="N390" s="164">
        <v>0</v>
      </c>
      <c r="O390" s="164">
        <v>0</v>
      </c>
      <c r="P390" s="164">
        <v>0</v>
      </c>
      <c r="Q390" s="164">
        <v>0</v>
      </c>
      <c r="R390" s="164">
        <v>0</v>
      </c>
      <c r="S390" s="164">
        <v>0</v>
      </c>
      <c r="T390" s="164">
        <v>0</v>
      </c>
      <c r="U390" s="164">
        <v>0</v>
      </c>
      <c r="V390" s="164">
        <v>0</v>
      </c>
      <c r="W390" s="164">
        <v>0</v>
      </c>
      <c r="X390" s="164">
        <v>0</v>
      </c>
      <c r="Y390" s="164">
        <v>0</v>
      </c>
      <c r="Z390" s="164">
        <v>0</v>
      </c>
      <c r="AA390" s="164">
        <v>0</v>
      </c>
      <c r="AB390" s="164">
        <v>0</v>
      </c>
      <c r="AC390" s="164">
        <v>0</v>
      </c>
      <c r="AD390" s="164">
        <v>0</v>
      </c>
      <c r="AE390" s="164">
        <v>0</v>
      </c>
      <c r="AF390" s="164">
        <v>0</v>
      </c>
      <c r="AG390" s="164">
        <v>0</v>
      </c>
      <c r="AH390" s="164">
        <v>0</v>
      </c>
      <c r="AI390" s="164">
        <v>0</v>
      </c>
      <c r="AJ390" s="164">
        <v>0</v>
      </c>
      <c r="AK390" s="164">
        <v>0</v>
      </c>
      <c r="AL390" s="164">
        <v>0</v>
      </c>
      <c r="AM390" s="164">
        <v>0</v>
      </c>
      <c r="AN390" s="164">
        <v>0</v>
      </c>
    </row>
    <row r="391" spans="1:40" x14ac:dyDescent="0.2">
      <c r="A391" s="27" t="s">
        <v>1635</v>
      </c>
      <c r="B391" s="164">
        <v>3841987.5452147801</v>
      </c>
      <c r="C391" s="164">
        <v>3942802.6791734602</v>
      </c>
      <c r="D391" s="164">
        <v>4043617.8131321301</v>
      </c>
      <c r="E391" s="164">
        <v>4144432.9470907999</v>
      </c>
      <c r="F391" s="164">
        <v>4245248.0810494795</v>
      </c>
      <c r="G391" s="164">
        <v>4346063.2150081499</v>
      </c>
      <c r="H391" s="164">
        <v>4446878.3489668202</v>
      </c>
      <c r="I391" s="164">
        <v>4547693.4829254998</v>
      </c>
      <c r="J391" s="164">
        <v>4648508.6168841701</v>
      </c>
      <c r="K391" s="164">
        <v>4749323.7508428404</v>
      </c>
      <c r="L391" s="164">
        <v>4850138.88480152</v>
      </c>
      <c r="M391" s="164">
        <v>4950954.0187601903</v>
      </c>
      <c r="N391" s="164">
        <v>4950954.0187601903</v>
      </c>
      <c r="O391" s="164">
        <v>5051769.1527188597</v>
      </c>
      <c r="P391" s="164">
        <v>5152584.28667753</v>
      </c>
      <c r="Q391" s="164">
        <v>5253399.4206362097</v>
      </c>
      <c r="R391" s="164">
        <v>5354214.55459488</v>
      </c>
      <c r="S391" s="164">
        <v>5455029.6885535503</v>
      </c>
      <c r="T391" s="164">
        <v>5555844.8225122299</v>
      </c>
      <c r="U391" s="164">
        <v>5656659.9564709002</v>
      </c>
      <c r="V391" s="164">
        <v>5757475.0904295696</v>
      </c>
      <c r="W391" s="164">
        <v>5858290.2243882501</v>
      </c>
      <c r="X391" s="164">
        <v>5959105.3583469205</v>
      </c>
      <c r="Y391" s="164">
        <v>6059920.4923055898</v>
      </c>
      <c r="Z391" s="164">
        <v>6160735.6262642704</v>
      </c>
      <c r="AA391" s="164">
        <v>6160735.6262642704</v>
      </c>
      <c r="AB391" s="164">
        <v>6261550.7602229398</v>
      </c>
      <c r="AC391" s="164">
        <v>6362365.8941816101</v>
      </c>
      <c r="AD391" s="164">
        <v>6463181.0281402897</v>
      </c>
      <c r="AE391" s="164">
        <v>6563996.16209896</v>
      </c>
      <c r="AF391" s="164">
        <v>6664811.2960576303</v>
      </c>
      <c r="AG391" s="164">
        <v>6765626.4300162997</v>
      </c>
      <c r="AH391" s="164">
        <v>6866441.5639749803</v>
      </c>
      <c r="AI391" s="164">
        <v>6967256.6979336496</v>
      </c>
      <c r="AJ391" s="164">
        <v>7068071.83189232</v>
      </c>
      <c r="AK391" s="164">
        <v>7168886.9658509996</v>
      </c>
      <c r="AL391" s="164">
        <v>7269702.0998096699</v>
      </c>
      <c r="AM391" s="164">
        <v>7370517.2337683402</v>
      </c>
      <c r="AN391" s="164">
        <v>7370517.2337683402</v>
      </c>
    </row>
    <row r="392" spans="1:40" x14ac:dyDescent="0.2">
      <c r="A392" s="27" t="s">
        <v>1636</v>
      </c>
      <c r="B392" s="164">
        <v>758868.79629629594</v>
      </c>
      <c r="C392" s="164">
        <v>798809.25925925898</v>
      </c>
      <c r="D392" s="164">
        <v>838749.72222222202</v>
      </c>
      <c r="E392" s="164">
        <v>878690.18518518505</v>
      </c>
      <c r="F392" s="164">
        <v>918630.64814814797</v>
      </c>
      <c r="G392" s="164">
        <v>958571.11111111101</v>
      </c>
      <c r="H392" s="164">
        <v>998511.57407407404</v>
      </c>
      <c r="I392" s="164">
        <v>1038452.03703703</v>
      </c>
      <c r="J392" s="164">
        <v>1078392.5</v>
      </c>
      <c r="K392" s="164">
        <v>1118332.9629629599</v>
      </c>
      <c r="L392" s="164">
        <v>1158273.42592592</v>
      </c>
      <c r="M392" s="164">
        <v>1198213.8888888799</v>
      </c>
      <c r="N392" s="164">
        <v>1198213.8888888799</v>
      </c>
      <c r="O392" s="164">
        <v>1238154.35185185</v>
      </c>
      <c r="P392" s="164">
        <v>1278094.8148148099</v>
      </c>
      <c r="Q392" s="164">
        <v>1318035.2777777701</v>
      </c>
      <c r="R392" s="164">
        <v>1357975.74074074</v>
      </c>
      <c r="S392" s="164">
        <v>1397916.2037037001</v>
      </c>
      <c r="T392" s="164">
        <v>1437856.66666666</v>
      </c>
      <c r="U392" s="164">
        <v>1477797.1296296199</v>
      </c>
      <c r="V392" s="164">
        <v>1517737.59259259</v>
      </c>
      <c r="W392" s="164">
        <v>1557678.0555555499</v>
      </c>
      <c r="X392" s="164">
        <v>1597618.51851851</v>
      </c>
      <c r="Y392" s="164">
        <v>1637558.9814814799</v>
      </c>
      <c r="Z392" s="164">
        <v>1677499.4444444401</v>
      </c>
      <c r="AA392" s="164">
        <v>1677499.4444444401</v>
      </c>
      <c r="AB392" s="164">
        <v>1717439.9074074</v>
      </c>
      <c r="AC392" s="164">
        <v>1757380.3703703701</v>
      </c>
      <c r="AD392" s="164">
        <v>1797320.83333333</v>
      </c>
      <c r="AE392" s="164">
        <v>1837261.2962962899</v>
      </c>
      <c r="AF392" s="164">
        <v>1877201.75925925</v>
      </c>
      <c r="AG392" s="164">
        <v>1917142.2222222199</v>
      </c>
      <c r="AH392" s="164">
        <v>1957082.68518518</v>
      </c>
      <c r="AI392" s="164">
        <v>1997023.1481481399</v>
      </c>
      <c r="AJ392" s="164">
        <v>2036963.6111111101</v>
      </c>
      <c r="AK392" s="164">
        <v>2076904.07407407</v>
      </c>
      <c r="AL392" s="164">
        <v>2116844.5370370299</v>
      </c>
      <c r="AM392" s="164">
        <v>2156785</v>
      </c>
      <c r="AN392" s="164">
        <v>2156785</v>
      </c>
    </row>
    <row r="393" spans="1:40" x14ac:dyDescent="0.2">
      <c r="A393" s="27" t="s">
        <v>1637</v>
      </c>
      <c r="B393" s="164">
        <v>11477842.6081337</v>
      </c>
      <c r="C393" s="164">
        <v>11566228.642839801</v>
      </c>
      <c r="D393" s="164">
        <v>11653833.651904801</v>
      </c>
      <c r="E393" s="164">
        <v>11740657.6353289</v>
      </c>
      <c r="F393" s="164">
        <v>11826700.593111901</v>
      </c>
      <c r="G393" s="164">
        <v>11911962.525253899</v>
      </c>
      <c r="H393" s="164">
        <v>11996443.4317548</v>
      </c>
      <c r="I393" s="164">
        <v>12080143.3126148</v>
      </c>
      <c r="J393" s="164">
        <v>12163062.167833701</v>
      </c>
      <c r="K393" s="164">
        <v>12245199.997411599</v>
      </c>
      <c r="L393" s="164">
        <v>12326556.801348399</v>
      </c>
      <c r="M393" s="164">
        <v>12407132.5796443</v>
      </c>
      <c r="N393" s="164">
        <v>12407132.5796443</v>
      </c>
      <c r="O393" s="164">
        <v>12486927.3322991</v>
      </c>
      <c r="P393" s="164">
        <v>12566722.0849539</v>
      </c>
      <c r="Q393" s="164">
        <v>12646516.837608701</v>
      </c>
      <c r="R393" s="164">
        <v>12726311.590263501</v>
      </c>
      <c r="S393" s="164">
        <v>12806106.342918299</v>
      </c>
      <c r="T393" s="164">
        <v>12885901.095573099</v>
      </c>
      <c r="U393" s="164">
        <v>12965695.8482279</v>
      </c>
      <c r="V393" s="164">
        <v>13045490.6008828</v>
      </c>
      <c r="W393" s="164">
        <v>13125285.3535376</v>
      </c>
      <c r="X393" s="164">
        <v>13205080.106192401</v>
      </c>
      <c r="Y393" s="164">
        <v>13284874.858847201</v>
      </c>
      <c r="Z393" s="164">
        <v>13364669.611501999</v>
      </c>
      <c r="AA393" s="164">
        <v>13364669.611501999</v>
      </c>
      <c r="AB393" s="164">
        <v>13444464.364156799</v>
      </c>
      <c r="AC393" s="164">
        <v>13524259.1168116</v>
      </c>
      <c r="AD393" s="164">
        <v>13604053.8694664</v>
      </c>
      <c r="AE393" s="164">
        <v>13683848.6221212</v>
      </c>
      <c r="AF393" s="164">
        <v>13763643.374776101</v>
      </c>
      <c r="AG393" s="164">
        <v>13843438.127430901</v>
      </c>
      <c r="AH393" s="164">
        <v>13923232.880085699</v>
      </c>
      <c r="AI393" s="164">
        <v>14003027.632740499</v>
      </c>
      <c r="AJ393" s="164">
        <v>14082822.3853953</v>
      </c>
      <c r="AK393" s="164">
        <v>14162617.1380501</v>
      </c>
      <c r="AL393" s="164">
        <v>14242411.8907049</v>
      </c>
      <c r="AM393" s="164">
        <v>14322206.6433597</v>
      </c>
      <c r="AN393" s="164">
        <v>14322206.6433597</v>
      </c>
    </row>
    <row r="394" spans="1:40" x14ac:dyDescent="0.2">
      <c r="A394" s="27" t="s">
        <v>1638</v>
      </c>
      <c r="B394" s="164">
        <v>0</v>
      </c>
      <c r="C394" s="164">
        <v>0</v>
      </c>
      <c r="D394" s="164">
        <v>0</v>
      </c>
      <c r="E394" s="164">
        <v>0</v>
      </c>
      <c r="F394" s="164">
        <v>0</v>
      </c>
      <c r="G394" s="164">
        <v>0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0</v>
      </c>
      <c r="S394" s="164">
        <v>0</v>
      </c>
      <c r="T394" s="164">
        <v>0</v>
      </c>
      <c r="U394" s="164">
        <v>0</v>
      </c>
      <c r="V394" s="164">
        <v>0</v>
      </c>
      <c r="W394" s="164">
        <v>0</v>
      </c>
      <c r="X394" s="164">
        <v>0</v>
      </c>
      <c r="Y394" s="164">
        <v>0</v>
      </c>
      <c r="Z394" s="164">
        <v>0</v>
      </c>
      <c r="AA394" s="164">
        <v>0</v>
      </c>
      <c r="AB394" s="164">
        <v>0</v>
      </c>
      <c r="AC394" s="164">
        <v>0</v>
      </c>
      <c r="AD394" s="164">
        <v>0</v>
      </c>
      <c r="AE394" s="164">
        <v>0</v>
      </c>
      <c r="AF394" s="164">
        <v>0</v>
      </c>
      <c r="AG394" s="164">
        <v>0</v>
      </c>
      <c r="AH394" s="164">
        <v>0</v>
      </c>
      <c r="AI394" s="164">
        <v>0</v>
      </c>
      <c r="AJ394" s="164">
        <v>0</v>
      </c>
      <c r="AK394" s="164">
        <v>0</v>
      </c>
      <c r="AL394" s="164">
        <v>0</v>
      </c>
      <c r="AM394" s="164">
        <v>0</v>
      </c>
      <c r="AN394" s="164">
        <v>0</v>
      </c>
    </row>
    <row r="395" spans="1:40" x14ac:dyDescent="0.2">
      <c r="A395" s="27" t="s">
        <v>1639</v>
      </c>
      <c r="B395" s="164">
        <v>24651216.536161602</v>
      </c>
      <c r="C395" s="164">
        <v>24747358.468743999</v>
      </c>
      <c r="D395" s="164">
        <v>24843500.401326299</v>
      </c>
      <c r="E395" s="164">
        <v>24939642.333908699</v>
      </c>
      <c r="F395" s="164">
        <v>25035784.266491</v>
      </c>
      <c r="G395" s="164">
        <v>25131926.1990734</v>
      </c>
      <c r="H395" s="164">
        <v>25228068.131655801</v>
      </c>
      <c r="I395" s="164">
        <v>25324125.349598002</v>
      </c>
      <c r="J395" s="164">
        <v>25420097.852899902</v>
      </c>
      <c r="K395" s="164">
        <v>25515985.641561698</v>
      </c>
      <c r="L395" s="164">
        <v>25611788.715583298</v>
      </c>
      <c r="M395" s="164">
        <v>25707265.1380306</v>
      </c>
      <c r="N395" s="164">
        <v>25707265.1380306</v>
      </c>
      <c r="O395" s="164">
        <v>25802266.257845901</v>
      </c>
      <c r="P395" s="164">
        <v>25896792.075029299</v>
      </c>
      <c r="Q395" s="164">
        <v>25990842.5895808</v>
      </c>
      <c r="R395" s="164">
        <v>26084417.801500201</v>
      </c>
      <c r="S395" s="164">
        <v>26177517.710787699</v>
      </c>
      <c r="T395" s="164">
        <v>26270142.3174433</v>
      </c>
      <c r="U395" s="164">
        <v>26362291.621466901</v>
      </c>
      <c r="V395" s="164">
        <v>26453965.622858599</v>
      </c>
      <c r="W395" s="164">
        <v>26545249.0362585</v>
      </c>
      <c r="X395" s="164">
        <v>26636141.861666601</v>
      </c>
      <c r="Y395" s="164">
        <v>26726644.099082999</v>
      </c>
      <c r="Z395" s="164">
        <v>26816755.7485076</v>
      </c>
      <c r="AA395" s="164">
        <v>26816755.7485076</v>
      </c>
      <c r="AB395" s="164">
        <v>26906718.7468745</v>
      </c>
      <c r="AC395" s="164">
        <v>26996681.7452415</v>
      </c>
      <c r="AD395" s="164">
        <v>27086644.7436084</v>
      </c>
      <c r="AE395" s="164">
        <v>27176607.7419753</v>
      </c>
      <c r="AF395" s="164">
        <v>27266570.7403422</v>
      </c>
      <c r="AG395" s="164">
        <v>27356533.7387092</v>
      </c>
      <c r="AH395" s="164">
        <v>27446496.7370761</v>
      </c>
      <c r="AI395" s="164">
        <v>27536459.735443</v>
      </c>
      <c r="AJ395" s="164">
        <v>27626422.7338099</v>
      </c>
      <c r="AK395" s="164">
        <v>27716385.7321769</v>
      </c>
      <c r="AL395" s="164">
        <v>27806348.7305438</v>
      </c>
      <c r="AM395" s="164">
        <v>27896311.728910699</v>
      </c>
      <c r="AN395" s="164">
        <v>27896311.728910699</v>
      </c>
    </row>
    <row r="396" spans="1:40" x14ac:dyDescent="0.2">
      <c r="A396" s="27" t="s">
        <v>1640</v>
      </c>
      <c r="B396" s="164">
        <v>0</v>
      </c>
      <c r="C396" s="164">
        <v>0</v>
      </c>
      <c r="D396" s="164">
        <v>0</v>
      </c>
      <c r="E396" s="164">
        <v>0</v>
      </c>
      <c r="F396" s="164">
        <v>0</v>
      </c>
      <c r="G396" s="164">
        <v>0</v>
      </c>
      <c r="H396" s="164">
        <v>0</v>
      </c>
      <c r="I396" s="164">
        <v>0</v>
      </c>
      <c r="J396" s="164">
        <v>0</v>
      </c>
      <c r="K396" s="164">
        <v>0</v>
      </c>
      <c r="L396" s="164">
        <v>0</v>
      </c>
      <c r="M396" s="164">
        <v>0</v>
      </c>
      <c r="N396" s="164">
        <v>0</v>
      </c>
      <c r="O396" s="164">
        <v>0</v>
      </c>
      <c r="P396" s="164">
        <v>0</v>
      </c>
      <c r="Q396" s="164">
        <v>0</v>
      </c>
      <c r="R396" s="164">
        <v>0</v>
      </c>
      <c r="S396" s="164">
        <v>0</v>
      </c>
      <c r="T396" s="164">
        <v>0</v>
      </c>
      <c r="U396" s="164">
        <v>0</v>
      </c>
      <c r="V396" s="164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  <c r="AB396" s="164">
        <v>0</v>
      </c>
      <c r="AC396" s="164">
        <v>0</v>
      </c>
      <c r="AD396" s="164">
        <v>0</v>
      </c>
      <c r="AE396" s="164">
        <v>0</v>
      </c>
      <c r="AF396" s="164">
        <v>0</v>
      </c>
      <c r="AG396" s="164">
        <v>0</v>
      </c>
      <c r="AH396" s="164">
        <v>0</v>
      </c>
      <c r="AI396" s="164">
        <v>0</v>
      </c>
      <c r="AJ396" s="164">
        <v>0</v>
      </c>
      <c r="AK396" s="164">
        <v>0</v>
      </c>
      <c r="AL396" s="164">
        <v>0</v>
      </c>
      <c r="AM396" s="164">
        <v>0</v>
      </c>
      <c r="AN396" s="164">
        <v>0</v>
      </c>
    </row>
    <row r="397" spans="1:40" x14ac:dyDescent="0.2">
      <c r="A397" s="27" t="s">
        <v>1641</v>
      </c>
      <c r="B397" s="164">
        <v>61585270</v>
      </c>
      <c r="C397" s="164">
        <v>61585270</v>
      </c>
      <c r="D397" s="164">
        <v>61585270</v>
      </c>
      <c r="E397" s="164">
        <v>61585270</v>
      </c>
      <c r="F397" s="164">
        <v>61585270</v>
      </c>
      <c r="G397" s="164">
        <v>61585270</v>
      </c>
      <c r="H397" s="164">
        <v>61585270</v>
      </c>
      <c r="I397" s="164">
        <v>61585270</v>
      </c>
      <c r="J397" s="164">
        <v>61585270</v>
      </c>
      <c r="K397" s="164">
        <v>61585270</v>
      </c>
      <c r="L397" s="164">
        <v>61585270</v>
      </c>
      <c r="M397" s="164">
        <v>61585270</v>
      </c>
      <c r="N397" s="164">
        <v>61585270</v>
      </c>
      <c r="O397" s="164">
        <v>61585270</v>
      </c>
      <c r="P397" s="164">
        <v>61585270</v>
      </c>
      <c r="Q397" s="164">
        <v>61585270</v>
      </c>
      <c r="R397" s="164">
        <v>61585270</v>
      </c>
      <c r="S397" s="164">
        <v>61585270</v>
      </c>
      <c r="T397" s="164">
        <v>61585270</v>
      </c>
      <c r="U397" s="164">
        <v>61585270</v>
      </c>
      <c r="V397" s="164">
        <v>61585270</v>
      </c>
      <c r="W397" s="164">
        <v>61585270</v>
      </c>
      <c r="X397" s="164">
        <v>61585270</v>
      </c>
      <c r="Y397" s="164">
        <v>61585270</v>
      </c>
      <c r="Z397" s="164">
        <v>61585270</v>
      </c>
      <c r="AA397" s="164">
        <v>61585270</v>
      </c>
      <c r="AB397" s="164">
        <v>61585270</v>
      </c>
      <c r="AC397" s="164">
        <v>61585270</v>
      </c>
      <c r="AD397" s="164">
        <v>61585270</v>
      </c>
      <c r="AE397" s="164">
        <v>61585270</v>
      </c>
      <c r="AF397" s="164">
        <v>61585270</v>
      </c>
      <c r="AG397" s="164">
        <v>61585270</v>
      </c>
      <c r="AH397" s="164">
        <v>61585270</v>
      </c>
      <c r="AI397" s="164">
        <v>61585270</v>
      </c>
      <c r="AJ397" s="164">
        <v>61585270</v>
      </c>
      <c r="AK397" s="164">
        <v>61585270</v>
      </c>
      <c r="AL397" s="164">
        <v>61585270</v>
      </c>
      <c r="AM397" s="164">
        <v>61585270</v>
      </c>
      <c r="AN397" s="164">
        <v>61585270</v>
      </c>
    </row>
    <row r="398" spans="1:40" x14ac:dyDescent="0.2">
      <c r="A398" s="27" t="s">
        <v>1642</v>
      </c>
      <c r="B398" s="164">
        <v>-4605690</v>
      </c>
      <c r="C398" s="164">
        <v>-4605690</v>
      </c>
      <c r="D398" s="164">
        <v>-4605690</v>
      </c>
      <c r="E398" s="164">
        <v>-4605690</v>
      </c>
      <c r="F398" s="164">
        <v>-4605690</v>
      </c>
      <c r="G398" s="164">
        <v>-4605690</v>
      </c>
      <c r="H398" s="164">
        <v>-4605690</v>
      </c>
      <c r="I398" s="164">
        <v>-4605690</v>
      </c>
      <c r="J398" s="164">
        <v>-4605690</v>
      </c>
      <c r="K398" s="164">
        <v>-4605690</v>
      </c>
      <c r="L398" s="164">
        <v>-4605690</v>
      </c>
      <c r="M398" s="164">
        <v>-4605690</v>
      </c>
      <c r="N398" s="164">
        <v>-4605690</v>
      </c>
      <c r="O398" s="164">
        <v>-4605690</v>
      </c>
      <c r="P398" s="164">
        <v>-4605690</v>
      </c>
      <c r="Q398" s="164">
        <v>-4605690</v>
      </c>
      <c r="R398" s="164">
        <v>-4605690</v>
      </c>
      <c r="S398" s="164">
        <v>-4605690</v>
      </c>
      <c r="T398" s="164">
        <v>-4605690</v>
      </c>
      <c r="U398" s="164">
        <v>-4605690</v>
      </c>
      <c r="V398" s="164">
        <v>-4605690</v>
      </c>
      <c r="W398" s="164">
        <v>-4605690</v>
      </c>
      <c r="X398" s="164">
        <v>-4605690</v>
      </c>
      <c r="Y398" s="164">
        <v>-4605690</v>
      </c>
      <c r="Z398" s="164">
        <v>-4605690</v>
      </c>
      <c r="AA398" s="164">
        <v>-4605690</v>
      </c>
      <c r="AB398" s="164">
        <v>-4605690</v>
      </c>
      <c r="AC398" s="164">
        <v>-4605690</v>
      </c>
      <c r="AD398" s="164">
        <v>-4605690</v>
      </c>
      <c r="AE398" s="164">
        <v>-4605690</v>
      </c>
      <c r="AF398" s="164">
        <v>-4605690</v>
      </c>
      <c r="AG398" s="164">
        <v>-4605690</v>
      </c>
      <c r="AH398" s="164">
        <v>-4605690</v>
      </c>
      <c r="AI398" s="164">
        <v>-4605690</v>
      </c>
      <c r="AJ398" s="164">
        <v>-4605690</v>
      </c>
      <c r="AK398" s="164">
        <v>-4605690</v>
      </c>
      <c r="AL398" s="164">
        <v>-4605690</v>
      </c>
      <c r="AM398" s="164">
        <v>-4605690</v>
      </c>
      <c r="AN398" s="164">
        <v>-4605690</v>
      </c>
    </row>
    <row r="399" spans="1:40" x14ac:dyDescent="0.2">
      <c r="A399" s="27" t="s">
        <v>1643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  <c r="O399" s="164">
        <v>0</v>
      </c>
      <c r="P399" s="164">
        <v>0</v>
      </c>
      <c r="Q399" s="164">
        <v>0</v>
      </c>
      <c r="R399" s="164">
        <v>0</v>
      </c>
      <c r="S399" s="164">
        <v>0</v>
      </c>
      <c r="T399" s="164">
        <v>0</v>
      </c>
      <c r="U399" s="164">
        <v>0</v>
      </c>
      <c r="V399" s="164">
        <v>0</v>
      </c>
      <c r="W399" s="164">
        <v>0</v>
      </c>
      <c r="X399" s="164">
        <v>0</v>
      </c>
      <c r="Y399" s="164">
        <v>0</v>
      </c>
      <c r="Z399" s="164">
        <v>0</v>
      </c>
      <c r="AA399" s="164">
        <v>0</v>
      </c>
      <c r="AB399" s="164">
        <v>0</v>
      </c>
      <c r="AC399" s="164">
        <v>0</v>
      </c>
      <c r="AD399" s="164">
        <v>0</v>
      </c>
      <c r="AE399" s="164">
        <v>0</v>
      </c>
      <c r="AF399" s="164">
        <v>0</v>
      </c>
      <c r="AG399" s="164">
        <v>0</v>
      </c>
      <c r="AH399" s="164">
        <v>0</v>
      </c>
      <c r="AI399" s="164">
        <v>0</v>
      </c>
      <c r="AJ399" s="164">
        <v>0</v>
      </c>
      <c r="AK399" s="164">
        <v>0</v>
      </c>
      <c r="AL399" s="164">
        <v>0</v>
      </c>
      <c r="AM399" s="164">
        <v>0</v>
      </c>
      <c r="AN399" s="164">
        <v>0</v>
      </c>
    </row>
    <row r="400" spans="1:40" x14ac:dyDescent="0.2">
      <c r="A400" s="27" t="s">
        <v>1644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  <c r="O400" s="164">
        <v>0</v>
      </c>
      <c r="P400" s="164">
        <v>0</v>
      </c>
      <c r="Q400" s="164">
        <v>0</v>
      </c>
      <c r="R400" s="164">
        <v>0</v>
      </c>
      <c r="S400" s="164">
        <v>0</v>
      </c>
      <c r="T400" s="164">
        <v>0</v>
      </c>
      <c r="U400" s="164">
        <v>0</v>
      </c>
      <c r="V400" s="164">
        <v>0</v>
      </c>
      <c r="W400" s="164">
        <v>0</v>
      </c>
      <c r="X400" s="164">
        <v>0</v>
      </c>
      <c r="Y400" s="164">
        <v>0</v>
      </c>
      <c r="Z400" s="164">
        <v>0</v>
      </c>
      <c r="AA400" s="164">
        <v>0</v>
      </c>
      <c r="AB400" s="164">
        <v>0</v>
      </c>
      <c r="AC400" s="164">
        <v>0</v>
      </c>
      <c r="AD400" s="164">
        <v>0</v>
      </c>
      <c r="AE400" s="164">
        <v>0</v>
      </c>
      <c r="AF400" s="164">
        <v>0</v>
      </c>
      <c r="AG400" s="164">
        <v>0</v>
      </c>
      <c r="AH400" s="164">
        <v>0</v>
      </c>
      <c r="AI400" s="164">
        <v>0</v>
      </c>
      <c r="AJ400" s="164">
        <v>0</v>
      </c>
      <c r="AK400" s="164">
        <v>0</v>
      </c>
      <c r="AL400" s="164">
        <v>0</v>
      </c>
      <c r="AM400" s="164">
        <v>0</v>
      </c>
      <c r="AN400" s="164">
        <v>0</v>
      </c>
    </row>
    <row r="401" spans="1:40" x14ac:dyDescent="0.2">
      <c r="A401" s="27" t="s">
        <v>1645</v>
      </c>
      <c r="B401" s="164">
        <v>0</v>
      </c>
      <c r="C401" s="164">
        <v>0</v>
      </c>
      <c r="D401" s="164">
        <v>0</v>
      </c>
      <c r="E401" s="164">
        <v>0</v>
      </c>
      <c r="F401" s="164">
        <v>0</v>
      </c>
      <c r="G401" s="164">
        <v>0</v>
      </c>
      <c r="H401" s="164">
        <v>0</v>
      </c>
      <c r="I401" s="164">
        <v>0</v>
      </c>
      <c r="J401" s="164">
        <v>0</v>
      </c>
      <c r="K401" s="164">
        <v>0</v>
      </c>
      <c r="L401" s="164">
        <v>0</v>
      </c>
      <c r="M401" s="164">
        <v>0</v>
      </c>
      <c r="N401" s="164">
        <v>0</v>
      </c>
      <c r="O401" s="164">
        <v>0</v>
      </c>
      <c r="P401" s="164">
        <v>0</v>
      </c>
      <c r="Q401" s="164">
        <v>0</v>
      </c>
      <c r="R401" s="164">
        <v>0</v>
      </c>
      <c r="S401" s="164">
        <v>0</v>
      </c>
      <c r="T401" s="164">
        <v>0</v>
      </c>
      <c r="U401" s="164">
        <v>0</v>
      </c>
      <c r="V401" s="164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  <c r="AB401" s="164">
        <v>0</v>
      </c>
      <c r="AC401" s="164">
        <v>0</v>
      </c>
      <c r="AD401" s="164">
        <v>0</v>
      </c>
      <c r="AE401" s="164">
        <v>0</v>
      </c>
      <c r="AF401" s="164">
        <v>0</v>
      </c>
      <c r="AG401" s="164">
        <v>0</v>
      </c>
      <c r="AH401" s="164">
        <v>0</v>
      </c>
      <c r="AI401" s="164">
        <v>0</v>
      </c>
      <c r="AJ401" s="164">
        <v>0</v>
      </c>
      <c r="AK401" s="164">
        <v>0</v>
      </c>
      <c r="AL401" s="164">
        <v>0</v>
      </c>
      <c r="AM401" s="164">
        <v>0</v>
      </c>
      <c r="AN401" s="164">
        <v>0</v>
      </c>
    </row>
    <row r="402" spans="1:40" x14ac:dyDescent="0.2">
      <c r="A402" s="27" t="s">
        <v>1646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  <c r="O402" s="164">
        <v>0</v>
      </c>
      <c r="P402" s="164">
        <v>0</v>
      </c>
      <c r="Q402" s="164">
        <v>0</v>
      </c>
      <c r="R402" s="164">
        <v>0</v>
      </c>
      <c r="S402" s="164">
        <v>0</v>
      </c>
      <c r="T402" s="164">
        <v>0</v>
      </c>
      <c r="U402" s="164">
        <v>0</v>
      </c>
      <c r="V402" s="164">
        <v>0</v>
      </c>
      <c r="W402" s="164">
        <v>0</v>
      </c>
      <c r="X402" s="164">
        <v>0</v>
      </c>
      <c r="Y402" s="164">
        <v>0</v>
      </c>
      <c r="Z402" s="164">
        <v>0</v>
      </c>
      <c r="AA402" s="164">
        <v>0</v>
      </c>
      <c r="AB402" s="164">
        <v>0</v>
      </c>
      <c r="AC402" s="164">
        <v>0</v>
      </c>
      <c r="AD402" s="164">
        <v>0</v>
      </c>
      <c r="AE402" s="164">
        <v>0</v>
      </c>
      <c r="AF402" s="164">
        <v>0</v>
      </c>
      <c r="AG402" s="164">
        <v>0</v>
      </c>
      <c r="AH402" s="164">
        <v>0</v>
      </c>
      <c r="AI402" s="164">
        <v>0</v>
      </c>
      <c r="AJ402" s="164">
        <v>0</v>
      </c>
      <c r="AK402" s="164">
        <v>0</v>
      </c>
      <c r="AL402" s="164">
        <v>0</v>
      </c>
      <c r="AM402" s="164">
        <v>0</v>
      </c>
      <c r="AN402" s="164">
        <v>0</v>
      </c>
    </row>
    <row r="403" spans="1:40" x14ac:dyDescent="0.2">
      <c r="A403" s="27" t="s">
        <v>1647</v>
      </c>
      <c r="B403" s="164">
        <v>7211236679.0438004</v>
      </c>
      <c r="C403" s="164">
        <v>7256995451.0978298</v>
      </c>
      <c r="D403" s="164">
        <v>7303945808.3958101</v>
      </c>
      <c r="E403" s="164">
        <v>7351847431.8211203</v>
      </c>
      <c r="F403" s="164">
        <v>7400275213.1518803</v>
      </c>
      <c r="G403" s="164">
        <v>7447932041.8150997</v>
      </c>
      <c r="H403" s="164">
        <v>7497126561.61269</v>
      </c>
      <c r="I403" s="164">
        <v>7546672434.6565104</v>
      </c>
      <c r="J403" s="164">
        <v>7594149215.4453001</v>
      </c>
      <c r="K403" s="164">
        <v>7642805634.7932301</v>
      </c>
      <c r="L403" s="164">
        <v>7692916430.9987402</v>
      </c>
      <c r="M403" s="164">
        <v>7734494471.2887697</v>
      </c>
      <c r="N403" s="164">
        <v>7734494471.2887697</v>
      </c>
      <c r="O403" s="164">
        <v>7783990337.12148</v>
      </c>
      <c r="P403" s="164">
        <v>7834357791.07127</v>
      </c>
      <c r="Q403" s="164">
        <v>7884662728.7663498</v>
      </c>
      <c r="R403" s="164">
        <v>7936177762.28304</v>
      </c>
      <c r="S403" s="164">
        <v>7988158902.6180897</v>
      </c>
      <c r="T403" s="164">
        <v>8039635863.1967897</v>
      </c>
      <c r="U403" s="164">
        <v>8091770940.6646605</v>
      </c>
      <c r="V403" s="164">
        <v>8144555442.5634403</v>
      </c>
      <c r="W403" s="164">
        <v>8197437818.0312099</v>
      </c>
      <c r="X403" s="164">
        <v>8255826836.1306</v>
      </c>
      <c r="Y403" s="164">
        <v>8314772293.3380499</v>
      </c>
      <c r="Z403" s="164">
        <v>8367163019.4256897</v>
      </c>
      <c r="AA403" s="164">
        <v>8367163019.4256897</v>
      </c>
      <c r="AB403" s="164">
        <v>8430346796.4200096</v>
      </c>
      <c r="AC403" s="164">
        <v>8493892302.7982702</v>
      </c>
      <c r="AD403" s="164">
        <v>8557197914.5661497</v>
      </c>
      <c r="AE403" s="164">
        <v>8621412962.5255699</v>
      </c>
      <c r="AF403" s="164">
        <v>8685864685.8423004</v>
      </c>
      <c r="AG403" s="164">
        <v>8749947094.6251392</v>
      </c>
      <c r="AH403" s="164">
        <v>8814361278.5747604</v>
      </c>
      <c r="AI403" s="164">
        <v>8880192042.5965309</v>
      </c>
      <c r="AJ403" s="164">
        <v>8945868840.5607395</v>
      </c>
      <c r="AK403" s="164">
        <v>9012056103.5147209</v>
      </c>
      <c r="AL403" s="164">
        <v>9078562021.8510303</v>
      </c>
      <c r="AM403" s="164">
        <v>9144397133.0158195</v>
      </c>
      <c r="AN403" s="164">
        <v>9144397133.0158195</v>
      </c>
    </row>
    <row r="404" spans="1:40" x14ac:dyDescent="0.2">
      <c r="A404" s="27" t="s">
        <v>1648</v>
      </c>
      <c r="B404" s="164">
        <v>7211236679.0438004</v>
      </c>
      <c r="C404" s="164">
        <v>7256995451.0978298</v>
      </c>
      <c r="D404" s="164">
        <v>7303945808.3958197</v>
      </c>
      <c r="E404" s="164">
        <v>7351847431.8211203</v>
      </c>
      <c r="F404" s="164">
        <v>7400275213.1518698</v>
      </c>
      <c r="G404" s="164">
        <v>7447932041.8150997</v>
      </c>
      <c r="H404" s="164">
        <v>7497126561.61269</v>
      </c>
      <c r="I404" s="164">
        <v>7546672434.6564999</v>
      </c>
      <c r="J404" s="164">
        <v>7594149215.4453001</v>
      </c>
      <c r="K404" s="164">
        <v>7642805634.7932301</v>
      </c>
      <c r="L404" s="164">
        <v>7692916430.9987402</v>
      </c>
      <c r="M404" s="164">
        <v>7734494471.2887697</v>
      </c>
      <c r="N404" s="164">
        <v>7734494471.2887697</v>
      </c>
      <c r="O404" s="164">
        <v>7783990337.1214705</v>
      </c>
      <c r="P404" s="164">
        <v>7834357791.07127</v>
      </c>
      <c r="Q404" s="164">
        <v>7884662728.7663403</v>
      </c>
      <c r="R404" s="164">
        <v>7936177762.28304</v>
      </c>
      <c r="S404" s="164">
        <v>7988158902.6180801</v>
      </c>
      <c r="T404" s="164">
        <v>8039635863.1967897</v>
      </c>
      <c r="U404" s="164">
        <v>8091770940.66465</v>
      </c>
      <c r="V404" s="164">
        <v>8144555442.5634403</v>
      </c>
      <c r="W404" s="164">
        <v>8197437818.0312004</v>
      </c>
      <c r="X404" s="164">
        <v>8255826836.1306</v>
      </c>
      <c r="Y404" s="164">
        <v>8314772293.3380499</v>
      </c>
      <c r="Z404" s="164">
        <v>8367163019.4256897</v>
      </c>
      <c r="AA404" s="164">
        <v>8367163019.4256897</v>
      </c>
      <c r="AB404" s="164">
        <v>8430346796.4200096</v>
      </c>
      <c r="AC404" s="164">
        <v>8493892302.7982702</v>
      </c>
      <c r="AD404" s="164">
        <v>8557197914.5661497</v>
      </c>
      <c r="AE404" s="164">
        <v>8621412962.5255604</v>
      </c>
      <c r="AF404" s="164">
        <v>8685864685.8423004</v>
      </c>
      <c r="AG404" s="164">
        <v>8749947094.6251392</v>
      </c>
      <c r="AH404" s="164">
        <v>8814361278.5747604</v>
      </c>
      <c r="AI404" s="164">
        <v>8880192042.5965195</v>
      </c>
      <c r="AJ404" s="164">
        <v>8945868840.56073</v>
      </c>
      <c r="AK404" s="164">
        <v>9012056103.5147209</v>
      </c>
      <c r="AL404" s="164">
        <v>9078562021.8510303</v>
      </c>
      <c r="AM404" s="164">
        <v>9144397133.0158195</v>
      </c>
      <c r="AN404" s="164">
        <v>9144397133.0158195</v>
      </c>
    </row>
    <row r="405" spans="1:40" x14ac:dyDescent="0.2">
      <c r="A405" s="27" t="s">
        <v>1649</v>
      </c>
      <c r="B405" s="164">
        <v>1.4328039609468899E-6</v>
      </c>
      <c r="C405" s="164">
        <v>7.1640198047344498E-8</v>
      </c>
      <c r="D405" s="164">
        <v>6.4476178242610005E-7</v>
      </c>
      <c r="E405" s="164">
        <v>9.3132257461547799E-7</v>
      </c>
      <c r="F405" s="164">
        <v>1.86264514923095E-6</v>
      </c>
      <c r="G405" s="164">
        <v>2.50740693165705E-6</v>
      </c>
      <c r="H405" s="164">
        <v>3.0805285160358101E-6</v>
      </c>
      <c r="I405" s="164">
        <v>3.4387295062725302E-6</v>
      </c>
      <c r="J405" s="164">
        <v>3.4387295062725302E-6</v>
      </c>
      <c r="K405" s="164">
        <v>4.5133324769826998E-6</v>
      </c>
      <c r="L405" s="164">
        <v>4.0834912886986299E-6</v>
      </c>
      <c r="M405" s="164">
        <v>4.2267716847933202E-6</v>
      </c>
      <c r="N405" s="164">
        <v>4.2267716847933202E-6</v>
      </c>
      <c r="O405" s="164">
        <v>4.65661287307739E-6</v>
      </c>
      <c r="P405" s="164">
        <v>4.2267716847933202E-6</v>
      </c>
      <c r="Q405" s="164">
        <v>5.5162952496455196E-6</v>
      </c>
      <c r="R405" s="164">
        <v>5.0148138633141101E-6</v>
      </c>
      <c r="S405" s="164">
        <v>4.7998932691720803E-6</v>
      </c>
      <c r="T405" s="164">
        <v>4.0118510906512903E-6</v>
      </c>
      <c r="U405" s="164">
        <v>3.3670893082251902E-6</v>
      </c>
      <c r="V405" s="164">
        <v>3.58200990236722E-6</v>
      </c>
      <c r="W405" s="164">
        <v>3.4387295062725302E-6</v>
      </c>
      <c r="X405" s="164">
        <v>2.9372481199411199E-6</v>
      </c>
      <c r="Y405" s="164">
        <v>2.0059255453256401E-6</v>
      </c>
      <c r="Z405" s="164">
        <v>3.1521687140831501E-6</v>
      </c>
      <c r="AA405" s="164">
        <v>3.1521687140831501E-6</v>
      </c>
      <c r="AB405" s="164">
        <v>2.1492059414203299E-6</v>
      </c>
      <c r="AC405" s="164">
        <v>1.71936475313626E-6</v>
      </c>
      <c r="AD405" s="164">
        <v>1.9342853472783E-6</v>
      </c>
      <c r="AE405" s="164">
        <v>2.0775657433729899E-6</v>
      </c>
      <c r="AF405" s="164">
        <v>1.9342853472783E-6</v>
      </c>
      <c r="AG405" s="164">
        <v>2.1492059414203299E-6</v>
      </c>
      <c r="AH405" s="164">
        <v>2.2924863375150201E-6</v>
      </c>
      <c r="AI405" s="164">
        <v>2.2924863375150201E-6</v>
      </c>
      <c r="AJ405" s="164">
        <v>1.4328039609468899E-6</v>
      </c>
      <c r="AK405" s="164">
        <v>1.2895235648522001E-6</v>
      </c>
      <c r="AL405" s="164">
        <v>1.4328039609468899E-6</v>
      </c>
      <c r="AM405" s="164">
        <v>2.2924863375150201E-6</v>
      </c>
      <c r="AN405" s="164">
        <v>2.2924863375150201E-6</v>
      </c>
    </row>
    <row r="406" spans="1:40" x14ac:dyDescent="0.2">
      <c r="A406" s="27" t="s">
        <v>1650</v>
      </c>
    </row>
    <row r="407" spans="1:40" x14ac:dyDescent="0.2">
      <c r="A407" s="30" t="s">
        <v>1651</v>
      </c>
    </row>
    <row r="408" spans="1:40" x14ac:dyDescent="0.2">
      <c r="A408" s="27" t="s">
        <v>1652</v>
      </c>
      <c r="B408" s="164">
        <v>7311506012.5105896</v>
      </c>
      <c r="C408" s="164">
        <v>7357650090.7178698</v>
      </c>
      <c r="D408" s="164">
        <v>7404885863.6933203</v>
      </c>
      <c r="E408" s="164">
        <v>7453015444.91224</v>
      </c>
      <c r="F408" s="164">
        <v>7501616522.3980799</v>
      </c>
      <c r="G408" s="164">
        <v>7549449593.7093401</v>
      </c>
      <c r="H408" s="164">
        <v>7598823315.8392096</v>
      </c>
      <c r="I408" s="164">
        <v>7648551448.8858099</v>
      </c>
      <c r="J408" s="164">
        <v>7696213560.7003498</v>
      </c>
      <c r="K408" s="164">
        <v>7745058395.5308199</v>
      </c>
      <c r="L408" s="164">
        <v>7795360705.1913004</v>
      </c>
      <c r="M408" s="164">
        <v>7837133612.4436398</v>
      </c>
      <c r="N408" s="164">
        <v>7837133612.4436398</v>
      </c>
      <c r="O408" s="164">
        <v>7886827861.0778704</v>
      </c>
      <c r="P408" s="164">
        <v>7937396446.4069099</v>
      </c>
      <c r="Q408" s="164">
        <v>7987905277.9069595</v>
      </c>
      <c r="R408" s="164">
        <v>8039626981.58671</v>
      </c>
      <c r="S408" s="164">
        <v>8091817582.4601097</v>
      </c>
      <c r="T408" s="164">
        <v>8143506808.05509</v>
      </c>
      <c r="U408" s="164">
        <v>8195856969.2056704</v>
      </c>
      <c r="V408" s="164">
        <v>8248859387.7285604</v>
      </c>
      <c r="W408" s="164">
        <v>8301962442.40909</v>
      </c>
      <c r="X408" s="164">
        <v>8360574916.7593298</v>
      </c>
      <c r="Y408" s="164">
        <v>8419746621.7931004</v>
      </c>
      <c r="Z408" s="164">
        <v>8472366401.9085197</v>
      </c>
      <c r="AA408" s="164">
        <v>8472366401.9085197</v>
      </c>
      <c r="AB408" s="164">
        <v>8535781811.9102201</v>
      </c>
      <c r="AC408" s="164">
        <v>8599561396.4291096</v>
      </c>
      <c r="AD408" s="164">
        <v>8663103546.3657799</v>
      </c>
      <c r="AE408" s="164">
        <v>8727525004.7059193</v>
      </c>
      <c r="AF408" s="164">
        <v>8792152827.4736996</v>
      </c>
      <c r="AG408" s="164">
        <v>8856380840.1342506</v>
      </c>
      <c r="AH408" s="164">
        <v>8920909946.6197701</v>
      </c>
      <c r="AI408" s="164">
        <v>8986824764.9355602</v>
      </c>
      <c r="AJ408" s="164">
        <v>9052554560.91329</v>
      </c>
      <c r="AK408" s="164">
        <v>9118763576.4161892</v>
      </c>
      <c r="AL408" s="164">
        <v>9185259811.5002995</v>
      </c>
      <c r="AM408" s="164">
        <v>9251053612.1157703</v>
      </c>
      <c r="AN408" s="164">
        <v>9251053612.1157703</v>
      </c>
    </row>
    <row r="409" spans="1:40" x14ac:dyDescent="0.2">
      <c r="A409" s="27" t="s">
        <v>1653</v>
      </c>
      <c r="B409" s="164">
        <v>210915237.47</v>
      </c>
      <c r="C409" s="164">
        <v>210915237.47</v>
      </c>
      <c r="D409" s="164">
        <v>210915237.47</v>
      </c>
      <c r="E409" s="164">
        <v>210915237.47</v>
      </c>
      <c r="F409" s="164">
        <v>210915237.47</v>
      </c>
      <c r="G409" s="164">
        <v>210915237.47</v>
      </c>
      <c r="H409" s="164">
        <v>210915237.47</v>
      </c>
      <c r="I409" s="164">
        <v>210915237.47</v>
      </c>
      <c r="J409" s="164">
        <v>210915237.47</v>
      </c>
      <c r="K409" s="164">
        <v>210915237.47</v>
      </c>
      <c r="L409" s="164">
        <v>210915237.47</v>
      </c>
      <c r="M409" s="164">
        <v>210915237.47</v>
      </c>
      <c r="N409" s="164">
        <v>210915237.47</v>
      </c>
      <c r="O409" s="164">
        <v>210915237.47</v>
      </c>
      <c r="P409" s="164">
        <v>210915237.47</v>
      </c>
      <c r="Q409" s="164">
        <v>210915237.47</v>
      </c>
      <c r="R409" s="164">
        <v>210915237.47</v>
      </c>
      <c r="S409" s="164">
        <v>210915237.47</v>
      </c>
      <c r="T409" s="164">
        <v>210915237.47</v>
      </c>
      <c r="U409" s="164">
        <v>210915237.47</v>
      </c>
      <c r="V409" s="164">
        <v>210915237.47</v>
      </c>
      <c r="W409" s="164">
        <v>210915237.47</v>
      </c>
      <c r="X409" s="164">
        <v>210915237.47</v>
      </c>
      <c r="Y409" s="164">
        <v>210915237.47</v>
      </c>
      <c r="Z409" s="164">
        <v>210915237.47</v>
      </c>
      <c r="AA409" s="164">
        <v>210915237.47</v>
      </c>
      <c r="AB409" s="164">
        <v>210915237.47</v>
      </c>
      <c r="AC409" s="164">
        <v>210915237.47</v>
      </c>
      <c r="AD409" s="164">
        <v>210915237.47</v>
      </c>
      <c r="AE409" s="164">
        <v>210915237.47</v>
      </c>
      <c r="AF409" s="164">
        <v>210915237.47</v>
      </c>
      <c r="AG409" s="164">
        <v>210915237.47</v>
      </c>
      <c r="AH409" s="164">
        <v>210915237.47</v>
      </c>
      <c r="AI409" s="164">
        <v>210915237.47</v>
      </c>
      <c r="AJ409" s="164">
        <v>210915237.47</v>
      </c>
      <c r="AK409" s="164">
        <v>210915237.47</v>
      </c>
      <c r="AL409" s="164">
        <v>210915237.47</v>
      </c>
      <c r="AM409" s="164">
        <v>210915237.47</v>
      </c>
      <c r="AN409" s="164">
        <v>210915237.47</v>
      </c>
    </row>
    <row r="410" spans="1:40" x14ac:dyDescent="0.2">
      <c r="A410" s="27" t="s">
        <v>1654</v>
      </c>
      <c r="B410" s="164">
        <v>7251613.5499999896</v>
      </c>
      <c r="C410" s="164">
        <v>7251613.5499999896</v>
      </c>
      <c r="D410" s="164">
        <v>7251613.5499999896</v>
      </c>
      <c r="E410" s="164">
        <v>7251613.5499999896</v>
      </c>
      <c r="F410" s="164">
        <v>7251613.5499999896</v>
      </c>
      <c r="G410" s="164">
        <v>7251613.5499999896</v>
      </c>
      <c r="H410" s="164">
        <v>7251613.5499999896</v>
      </c>
      <c r="I410" s="164">
        <v>7251613.5499999896</v>
      </c>
      <c r="J410" s="164">
        <v>7251613.5499999896</v>
      </c>
      <c r="K410" s="164">
        <v>7251613.5499999896</v>
      </c>
      <c r="L410" s="164">
        <v>7251613.5499999896</v>
      </c>
      <c r="M410" s="164">
        <v>7251613.5499999896</v>
      </c>
      <c r="N410" s="164">
        <v>7251613.5499999896</v>
      </c>
      <c r="O410" s="164">
        <v>7251613.5499999896</v>
      </c>
      <c r="P410" s="164">
        <v>7251613.5499999896</v>
      </c>
      <c r="Q410" s="164">
        <v>7251613.5499999896</v>
      </c>
      <c r="R410" s="164">
        <v>7251613.5499999896</v>
      </c>
      <c r="S410" s="164">
        <v>7251613.5499999896</v>
      </c>
      <c r="T410" s="164">
        <v>7251613.5499999896</v>
      </c>
      <c r="U410" s="164">
        <v>7251613.5499999896</v>
      </c>
      <c r="V410" s="164">
        <v>7251613.5499999896</v>
      </c>
      <c r="W410" s="164">
        <v>7251613.5499999896</v>
      </c>
      <c r="X410" s="164">
        <v>7251613.5499999896</v>
      </c>
      <c r="Y410" s="164">
        <v>7251613.5499999896</v>
      </c>
      <c r="Z410" s="164">
        <v>7251613.5499999896</v>
      </c>
      <c r="AA410" s="164">
        <v>7251613.5499999896</v>
      </c>
      <c r="AB410" s="164">
        <v>7251613.5499999896</v>
      </c>
      <c r="AC410" s="164">
        <v>7251613.5499999896</v>
      </c>
      <c r="AD410" s="164">
        <v>7251613.5499999896</v>
      </c>
      <c r="AE410" s="164">
        <v>7251613.5499999896</v>
      </c>
      <c r="AF410" s="164">
        <v>7251613.5499999896</v>
      </c>
      <c r="AG410" s="164">
        <v>7251613.5499999896</v>
      </c>
      <c r="AH410" s="164">
        <v>7251613.5499999896</v>
      </c>
      <c r="AI410" s="164">
        <v>7251613.5499999896</v>
      </c>
      <c r="AJ410" s="164">
        <v>7251613.5499999896</v>
      </c>
      <c r="AK410" s="164">
        <v>7251613.5499999896</v>
      </c>
      <c r="AL410" s="164">
        <v>7251613.5499999896</v>
      </c>
      <c r="AM410" s="164">
        <v>7251613.5499999896</v>
      </c>
      <c r="AN410" s="164">
        <v>7251613.5499999896</v>
      </c>
    </row>
    <row r="411" spans="1:40" x14ac:dyDescent="0.2">
      <c r="A411" s="27" t="s">
        <v>1655</v>
      </c>
      <c r="B411" s="164">
        <v>2510576.9</v>
      </c>
      <c r="C411" s="164">
        <v>2510576.9</v>
      </c>
      <c r="D411" s="164">
        <v>2510576.9</v>
      </c>
      <c r="E411" s="164">
        <v>2510576.9</v>
      </c>
      <c r="F411" s="164">
        <v>2510576.9</v>
      </c>
      <c r="G411" s="164">
        <v>2510576.9</v>
      </c>
      <c r="H411" s="164">
        <v>2510576.9</v>
      </c>
      <c r="I411" s="164">
        <v>2510576.9</v>
      </c>
      <c r="J411" s="164">
        <v>2510576.9</v>
      </c>
      <c r="K411" s="164">
        <v>2510576.9</v>
      </c>
      <c r="L411" s="164">
        <v>2510576.9</v>
      </c>
      <c r="M411" s="164">
        <v>2510576.9</v>
      </c>
      <c r="N411" s="164">
        <v>2510576.9</v>
      </c>
      <c r="O411" s="164">
        <v>2510576.9</v>
      </c>
      <c r="P411" s="164">
        <v>2510576.9</v>
      </c>
      <c r="Q411" s="164">
        <v>2510576.9</v>
      </c>
      <c r="R411" s="164">
        <v>2510576.9</v>
      </c>
      <c r="S411" s="164">
        <v>2510576.9</v>
      </c>
      <c r="T411" s="164">
        <v>2510576.9</v>
      </c>
      <c r="U411" s="164">
        <v>2510576.9</v>
      </c>
      <c r="V411" s="164">
        <v>2510576.9</v>
      </c>
      <c r="W411" s="164">
        <v>2510576.9</v>
      </c>
      <c r="X411" s="164">
        <v>2510576.9</v>
      </c>
      <c r="Y411" s="164">
        <v>2510576.9</v>
      </c>
      <c r="Z411" s="164">
        <v>2510576.9</v>
      </c>
      <c r="AA411" s="164">
        <v>2510576.9</v>
      </c>
      <c r="AB411" s="164">
        <v>2510576.9</v>
      </c>
      <c r="AC411" s="164">
        <v>2510576.9</v>
      </c>
      <c r="AD411" s="164">
        <v>2510576.9</v>
      </c>
      <c r="AE411" s="164">
        <v>2510576.9</v>
      </c>
      <c r="AF411" s="164">
        <v>2510576.9</v>
      </c>
      <c r="AG411" s="164">
        <v>2510576.9</v>
      </c>
      <c r="AH411" s="164">
        <v>2510576.9</v>
      </c>
      <c r="AI411" s="164">
        <v>2510576.9</v>
      </c>
      <c r="AJ411" s="164">
        <v>2510576.9</v>
      </c>
      <c r="AK411" s="164">
        <v>2510576.9</v>
      </c>
      <c r="AL411" s="164">
        <v>2510576.9</v>
      </c>
      <c r="AM411" s="164">
        <v>2510576.9</v>
      </c>
      <c r="AN411" s="164">
        <v>2510576.9</v>
      </c>
    </row>
    <row r="412" spans="1:40" x14ac:dyDescent="0.2">
      <c r="A412" s="27" t="s">
        <v>1656</v>
      </c>
      <c r="B412" s="164">
        <v>12281373.5861616</v>
      </c>
      <c r="C412" s="164">
        <v>12377515.518743999</v>
      </c>
      <c r="D412" s="164">
        <v>12473657.451326299</v>
      </c>
      <c r="E412" s="164">
        <v>12569799.3839087</v>
      </c>
      <c r="F412" s="164">
        <v>12665941.316491099</v>
      </c>
      <c r="G412" s="164">
        <v>12762083.249073399</v>
      </c>
      <c r="H412" s="164">
        <v>12858225.1816558</v>
      </c>
      <c r="I412" s="164">
        <v>12954282.3995979</v>
      </c>
      <c r="J412" s="164">
        <v>13050254.9028999</v>
      </c>
      <c r="K412" s="164">
        <v>13146142.691561701</v>
      </c>
      <c r="L412" s="164">
        <v>13241945.765583299</v>
      </c>
      <c r="M412" s="164">
        <v>13337422.188030601</v>
      </c>
      <c r="N412" s="164">
        <v>13337422.188030601</v>
      </c>
      <c r="O412" s="164">
        <v>13432423.3078459</v>
      </c>
      <c r="P412" s="164">
        <v>13526949.125029299</v>
      </c>
      <c r="Q412" s="164">
        <v>13620999.639580701</v>
      </c>
      <c r="R412" s="164">
        <v>13714574.8515002</v>
      </c>
      <c r="S412" s="164">
        <v>13807674.760787699</v>
      </c>
      <c r="T412" s="164">
        <v>13900299.367443301</v>
      </c>
      <c r="U412" s="164">
        <v>13992448.6714669</v>
      </c>
      <c r="V412" s="164">
        <v>14084122.6728586</v>
      </c>
      <c r="W412" s="164">
        <v>14175406.086258501</v>
      </c>
      <c r="X412" s="164">
        <v>14266298.9116666</v>
      </c>
      <c r="Y412" s="164">
        <v>14356801.149083</v>
      </c>
      <c r="Z412" s="164">
        <v>14446912.798507599</v>
      </c>
      <c r="AA412" s="164">
        <v>14446912.798507599</v>
      </c>
      <c r="AB412" s="164">
        <v>14536875.796874501</v>
      </c>
      <c r="AC412" s="164">
        <v>14626838.795241499</v>
      </c>
      <c r="AD412" s="164">
        <v>14716801.793608399</v>
      </c>
      <c r="AE412" s="164">
        <v>14806764.791975301</v>
      </c>
      <c r="AF412" s="164">
        <v>14896727.790342201</v>
      </c>
      <c r="AG412" s="164">
        <v>14986690.788709201</v>
      </c>
      <c r="AH412" s="164">
        <v>15076653.787076101</v>
      </c>
      <c r="AI412" s="164">
        <v>15166616.785443</v>
      </c>
      <c r="AJ412" s="164">
        <v>15256579.7838099</v>
      </c>
      <c r="AK412" s="164">
        <v>15346542.782176901</v>
      </c>
      <c r="AL412" s="164">
        <v>15436505.7805438</v>
      </c>
      <c r="AM412" s="164">
        <v>15526468.7789107</v>
      </c>
      <c r="AN412" s="164">
        <v>15526468.7789107</v>
      </c>
    </row>
    <row r="413" spans="1:40" x14ac:dyDescent="0.2">
      <c r="A413" s="27" t="s">
        <v>1657</v>
      </c>
      <c r="B413" s="164">
        <v>7544464814.0167503</v>
      </c>
      <c r="C413" s="164">
        <v>7590705034.15662</v>
      </c>
      <c r="D413" s="164">
        <v>7638036949.06464</v>
      </c>
      <c r="E413" s="164">
        <v>7686262672.2161398</v>
      </c>
      <c r="F413" s="164">
        <v>7734959891.6345701</v>
      </c>
      <c r="G413" s="164">
        <v>7782889104.8784199</v>
      </c>
      <c r="H413" s="164">
        <v>7832358968.9408703</v>
      </c>
      <c r="I413" s="164">
        <v>7882183159.2054005</v>
      </c>
      <c r="J413" s="164">
        <v>7929941243.5232496</v>
      </c>
      <c r="K413" s="164">
        <v>7978881966.1423798</v>
      </c>
      <c r="L413" s="164">
        <v>8029280078.8768797</v>
      </c>
      <c r="M413" s="164">
        <v>8071148462.5516701</v>
      </c>
      <c r="N413" s="164">
        <v>8071148462.5516701</v>
      </c>
      <c r="O413" s="164">
        <v>8120937712.3057098</v>
      </c>
      <c r="P413" s="164">
        <v>8171600823.4519396</v>
      </c>
      <c r="Q413" s="164">
        <v>8222203705.4665403</v>
      </c>
      <c r="R413" s="164">
        <v>8274018984.3582001</v>
      </c>
      <c r="S413" s="164">
        <v>8326302685.1408901</v>
      </c>
      <c r="T413" s="164">
        <v>8378084535.3425303</v>
      </c>
      <c r="U413" s="164">
        <v>8430526845.7971296</v>
      </c>
      <c r="V413" s="164">
        <v>8483620938.3214197</v>
      </c>
      <c r="W413" s="164">
        <v>8536815276.41535</v>
      </c>
      <c r="X413" s="164">
        <v>8595518643.5909901</v>
      </c>
      <c r="Y413" s="164">
        <v>8654780850.8621807</v>
      </c>
      <c r="Z413" s="164">
        <v>8707490742.6270199</v>
      </c>
      <c r="AA413" s="164">
        <v>8707490742.6270199</v>
      </c>
      <c r="AB413" s="164">
        <v>8770996115.6270905</v>
      </c>
      <c r="AC413" s="164">
        <v>8834865663.1443501</v>
      </c>
      <c r="AD413" s="164">
        <v>8898497776.0793896</v>
      </c>
      <c r="AE413" s="164">
        <v>8963009197.4178905</v>
      </c>
      <c r="AF413" s="164">
        <v>9027726983.1840401</v>
      </c>
      <c r="AG413" s="164">
        <v>9092044958.8429604</v>
      </c>
      <c r="AH413" s="164">
        <v>9156664028.3268509</v>
      </c>
      <c r="AI413" s="164">
        <v>9222668809.6410007</v>
      </c>
      <c r="AJ413" s="164">
        <v>9288488568.6170998</v>
      </c>
      <c r="AK413" s="164">
        <v>9354787547.1183701</v>
      </c>
      <c r="AL413" s="164">
        <v>9421373745.2008495</v>
      </c>
      <c r="AM413" s="164">
        <v>9487257508.8146801</v>
      </c>
      <c r="AN413" s="164">
        <v>9487257508.8146801</v>
      </c>
    </row>
    <row r="414" spans="1:40" x14ac:dyDescent="0.2">
      <c r="A414" s="27" t="s">
        <v>1658</v>
      </c>
      <c r="B414" s="164">
        <v>7544464748.5967503</v>
      </c>
      <c r="C414" s="164">
        <v>7590704968.7366199</v>
      </c>
      <c r="D414" s="164">
        <v>7638036883.64464</v>
      </c>
      <c r="E414" s="164">
        <v>7686262606.7961502</v>
      </c>
      <c r="F414" s="164">
        <v>7734959826.21457</v>
      </c>
      <c r="G414" s="164">
        <v>7782889039.4584198</v>
      </c>
      <c r="H414" s="164">
        <v>7832358903.5208702</v>
      </c>
      <c r="I414" s="164">
        <v>7882183093.7854099</v>
      </c>
      <c r="J414" s="164">
        <v>7929941178.1032495</v>
      </c>
      <c r="K414" s="164">
        <v>7978881900.7223797</v>
      </c>
      <c r="L414" s="164">
        <v>8029280013.4568796</v>
      </c>
      <c r="M414" s="164">
        <v>8071148397.13167</v>
      </c>
      <c r="N414" s="164">
        <v>8071148397.13167</v>
      </c>
      <c r="O414" s="164">
        <v>8120937646.8857098</v>
      </c>
      <c r="P414" s="164">
        <v>8171600758.0319405</v>
      </c>
      <c r="Q414" s="164">
        <v>8222203640.0465498</v>
      </c>
      <c r="R414" s="164">
        <v>8274018918.9382095</v>
      </c>
      <c r="S414" s="164">
        <v>8326302619.7208996</v>
      </c>
      <c r="T414" s="164">
        <v>8378084469.9225302</v>
      </c>
      <c r="U414" s="164">
        <v>8430526780.37714</v>
      </c>
      <c r="V414" s="164">
        <v>8483620872.9014196</v>
      </c>
      <c r="W414" s="164">
        <v>8536815210.9953499</v>
      </c>
      <c r="X414" s="164">
        <v>8595518578.1709995</v>
      </c>
      <c r="Y414" s="164">
        <v>8654780785.4421806</v>
      </c>
      <c r="Z414" s="164">
        <v>8707490677.2070293</v>
      </c>
      <c r="AA414" s="164">
        <v>8707490677.2070293</v>
      </c>
      <c r="AB414" s="164">
        <v>8770996050.2070999</v>
      </c>
      <c r="AC414" s="164">
        <v>8834865597.7243595</v>
      </c>
      <c r="AD414" s="164">
        <v>8898497710.6594009</v>
      </c>
      <c r="AE414" s="164">
        <v>8963009131.9979</v>
      </c>
      <c r="AF414" s="164">
        <v>9027726917.7640495</v>
      </c>
      <c r="AG414" s="164">
        <v>9092044893.4229603</v>
      </c>
      <c r="AH414" s="164">
        <v>9156663962.9068604</v>
      </c>
      <c r="AI414" s="164">
        <v>9222668744.2210102</v>
      </c>
      <c r="AJ414" s="164">
        <v>9288488503.1970997</v>
      </c>
      <c r="AK414" s="164">
        <v>9354787481.6983795</v>
      </c>
      <c r="AL414" s="164">
        <v>9421373679.7808495</v>
      </c>
      <c r="AM414" s="164">
        <v>9487257443.3946896</v>
      </c>
      <c r="AN414" s="164">
        <v>9487257443.3946896</v>
      </c>
    </row>
    <row r="415" spans="1:40" x14ac:dyDescent="0.2">
      <c r="A415" s="27" t="s">
        <v>1659</v>
      </c>
      <c r="B415" s="164">
        <v>65.419998306494406</v>
      </c>
      <c r="C415" s="164">
        <v>65.4199987363356</v>
      </c>
      <c r="D415" s="164">
        <v>65.419998879616003</v>
      </c>
      <c r="E415" s="164">
        <v>65.419998593055197</v>
      </c>
      <c r="F415" s="164">
        <v>65.419998234854205</v>
      </c>
      <c r="G415" s="164">
        <v>65.419998019933701</v>
      </c>
      <c r="H415" s="164">
        <v>65.419997876653298</v>
      </c>
      <c r="I415" s="164">
        <v>65.419997805013097</v>
      </c>
      <c r="J415" s="164">
        <v>65.419998019933701</v>
      </c>
      <c r="K415" s="164">
        <v>65.419997446812104</v>
      </c>
      <c r="L415" s="164">
        <v>65.419997661732694</v>
      </c>
      <c r="M415" s="164">
        <v>65.419997733372895</v>
      </c>
      <c r="N415" s="164">
        <v>65.419997733372895</v>
      </c>
      <c r="O415" s="164">
        <v>65.419997446812104</v>
      </c>
      <c r="P415" s="164">
        <v>65.419997661732694</v>
      </c>
      <c r="Q415" s="164">
        <v>65.419997088611098</v>
      </c>
      <c r="R415" s="164">
        <v>65.419996658769904</v>
      </c>
      <c r="S415" s="164">
        <v>65.419996085648293</v>
      </c>
      <c r="T415" s="164">
        <v>65.419995799087502</v>
      </c>
      <c r="U415" s="164">
        <v>65.419995584166898</v>
      </c>
      <c r="V415" s="164">
        <v>65.419995297606107</v>
      </c>
      <c r="W415" s="164">
        <v>65.419994867764899</v>
      </c>
      <c r="X415" s="164">
        <v>65.419995154325704</v>
      </c>
      <c r="Y415" s="164">
        <v>65.419995440886495</v>
      </c>
      <c r="Z415" s="164">
        <v>65.4199949394051</v>
      </c>
      <c r="AA415" s="164">
        <v>65.4199949394051</v>
      </c>
      <c r="AB415" s="164">
        <v>65.419994366283504</v>
      </c>
      <c r="AC415" s="164">
        <v>65.419994151362999</v>
      </c>
      <c r="AD415" s="164">
        <v>65.419993721521806</v>
      </c>
      <c r="AE415" s="164">
        <v>65.419994008082597</v>
      </c>
      <c r="AF415" s="164">
        <v>65.419994151362999</v>
      </c>
      <c r="AG415" s="164">
        <v>65.419994724484596</v>
      </c>
      <c r="AH415" s="164">
        <v>65.419994581204193</v>
      </c>
      <c r="AI415" s="164">
        <v>65.419994724484596</v>
      </c>
      <c r="AJ415" s="164">
        <v>65.419995011045302</v>
      </c>
      <c r="AK415" s="164">
        <v>65.419995297606107</v>
      </c>
      <c r="AL415" s="164">
        <v>65.419994294643402</v>
      </c>
      <c r="AM415" s="164">
        <v>65.419994437923805</v>
      </c>
      <c r="AN415" s="164">
        <v>65.419994437923805</v>
      </c>
    </row>
    <row r="416" spans="1:40" x14ac:dyDescent="0.2">
      <c r="A416" s="27" t="s">
        <v>1660</v>
      </c>
    </row>
    <row r="417" spans="1:40" x14ac:dyDescent="0.2">
      <c r="A417" s="30" t="s">
        <v>1661</v>
      </c>
    </row>
    <row r="418" spans="1:40" x14ac:dyDescent="0.2">
      <c r="A418" s="27" t="s">
        <v>1662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0</v>
      </c>
      <c r="P418" s="164">
        <v>0</v>
      </c>
      <c r="Q418" s="164">
        <v>0</v>
      </c>
      <c r="R418" s="164">
        <v>0</v>
      </c>
      <c r="S418" s="164">
        <v>0</v>
      </c>
      <c r="T418" s="164">
        <v>0</v>
      </c>
      <c r="U418" s="164">
        <v>0</v>
      </c>
      <c r="V418" s="164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164">
        <v>0</v>
      </c>
      <c r="AD418" s="164">
        <v>0</v>
      </c>
      <c r="AE418" s="164">
        <v>0</v>
      </c>
      <c r="AF418" s="164">
        <v>0</v>
      </c>
      <c r="AG418" s="164">
        <v>0</v>
      </c>
      <c r="AH418" s="164">
        <v>0</v>
      </c>
      <c r="AI418" s="164">
        <v>0</v>
      </c>
      <c r="AJ418" s="164">
        <v>0</v>
      </c>
      <c r="AK418" s="164">
        <v>0</v>
      </c>
      <c r="AL418" s="164">
        <v>0</v>
      </c>
      <c r="AM418" s="164">
        <v>0</v>
      </c>
      <c r="AN418" s="164">
        <v>0</v>
      </c>
    </row>
    <row r="419" spans="1:40" x14ac:dyDescent="0.2">
      <c r="A419" s="27" t="s">
        <v>1663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  <c r="O419" s="164">
        <v>0</v>
      </c>
      <c r="P419" s="164">
        <v>0</v>
      </c>
      <c r="Q419" s="164">
        <v>0</v>
      </c>
      <c r="R419" s="164">
        <v>0</v>
      </c>
      <c r="S419" s="164">
        <v>0</v>
      </c>
      <c r="T419" s="164">
        <v>0</v>
      </c>
      <c r="U419" s="164">
        <v>0</v>
      </c>
      <c r="V419" s="164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164">
        <v>0</v>
      </c>
      <c r="AD419" s="164">
        <v>0</v>
      </c>
      <c r="AE419" s="164">
        <v>0</v>
      </c>
      <c r="AF419" s="164">
        <v>0</v>
      </c>
      <c r="AG419" s="164">
        <v>0</v>
      </c>
      <c r="AH419" s="164">
        <v>0</v>
      </c>
      <c r="AI419" s="164">
        <v>0</v>
      </c>
      <c r="AJ419" s="164">
        <v>0</v>
      </c>
      <c r="AK419" s="164">
        <v>0</v>
      </c>
      <c r="AL419" s="164">
        <v>0</v>
      </c>
      <c r="AM419" s="164">
        <v>0</v>
      </c>
      <c r="AN419" s="164">
        <v>0</v>
      </c>
    </row>
    <row r="420" spans="1:40" x14ac:dyDescent="0.2">
      <c r="A420" s="27" t="s">
        <v>1664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v>0</v>
      </c>
      <c r="S420" s="164">
        <v>0</v>
      </c>
      <c r="T420" s="164">
        <v>0</v>
      </c>
      <c r="U420" s="164">
        <v>0</v>
      </c>
      <c r="V420" s="164">
        <v>0</v>
      </c>
      <c r="W420" s="164">
        <v>0</v>
      </c>
      <c r="X420" s="164">
        <v>0</v>
      </c>
      <c r="Y420" s="164">
        <v>0</v>
      </c>
      <c r="Z420" s="164">
        <v>0</v>
      </c>
      <c r="AA420" s="164">
        <v>0</v>
      </c>
      <c r="AB420" s="164">
        <v>0</v>
      </c>
      <c r="AC420" s="164">
        <v>0</v>
      </c>
      <c r="AD420" s="164">
        <v>0</v>
      </c>
      <c r="AE420" s="164">
        <v>0</v>
      </c>
      <c r="AF420" s="164">
        <v>0</v>
      </c>
      <c r="AG420" s="164">
        <v>0</v>
      </c>
      <c r="AH420" s="164">
        <v>0</v>
      </c>
      <c r="AI420" s="164">
        <v>0</v>
      </c>
      <c r="AJ420" s="164">
        <v>0</v>
      </c>
      <c r="AK420" s="164">
        <v>0</v>
      </c>
      <c r="AL420" s="164">
        <v>0</v>
      </c>
      <c r="AM420" s="164">
        <v>0</v>
      </c>
      <c r="AN420" s="164">
        <v>0</v>
      </c>
    </row>
    <row r="421" spans="1:40" x14ac:dyDescent="0.2">
      <c r="A421" s="27" t="s">
        <v>1665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v>0</v>
      </c>
      <c r="S421" s="164">
        <v>0</v>
      </c>
      <c r="T421" s="164">
        <v>0</v>
      </c>
      <c r="U421" s="164">
        <v>0</v>
      </c>
      <c r="V421" s="164">
        <v>0</v>
      </c>
      <c r="W421" s="164">
        <v>0</v>
      </c>
      <c r="X421" s="164">
        <v>0</v>
      </c>
      <c r="Y421" s="164">
        <v>0</v>
      </c>
      <c r="Z421" s="164">
        <v>0</v>
      </c>
      <c r="AA421" s="164">
        <v>0</v>
      </c>
      <c r="AB421" s="164">
        <v>0</v>
      </c>
      <c r="AC421" s="164">
        <v>0</v>
      </c>
      <c r="AD421" s="164">
        <v>0</v>
      </c>
      <c r="AE421" s="164">
        <v>0</v>
      </c>
      <c r="AF421" s="164">
        <v>0</v>
      </c>
      <c r="AG421" s="164">
        <v>0</v>
      </c>
      <c r="AH421" s="164">
        <v>0</v>
      </c>
      <c r="AI421" s="164">
        <v>0</v>
      </c>
      <c r="AJ421" s="164">
        <v>0</v>
      </c>
      <c r="AK421" s="164">
        <v>0</v>
      </c>
      <c r="AL421" s="164">
        <v>0</v>
      </c>
      <c r="AM421" s="164">
        <v>0</v>
      </c>
      <c r="AN421" s="164">
        <v>0</v>
      </c>
    </row>
    <row r="422" spans="1:40" x14ac:dyDescent="0.2">
      <c r="A422" s="27" t="s">
        <v>1666</v>
      </c>
      <c r="B422" s="164">
        <v>0</v>
      </c>
      <c r="C422" s="164">
        <v>0</v>
      </c>
      <c r="D422" s="164">
        <v>0</v>
      </c>
      <c r="E422" s="164">
        <v>0</v>
      </c>
      <c r="F422" s="164">
        <v>0</v>
      </c>
      <c r="G422" s="164">
        <v>0</v>
      </c>
      <c r="H422" s="164">
        <v>0</v>
      </c>
      <c r="I422" s="164">
        <v>0</v>
      </c>
      <c r="J422" s="164">
        <v>0</v>
      </c>
      <c r="K422" s="164">
        <v>0</v>
      </c>
      <c r="L422" s="164">
        <v>0</v>
      </c>
      <c r="M422" s="164">
        <v>0</v>
      </c>
      <c r="N422" s="164">
        <v>0</v>
      </c>
      <c r="O422" s="164">
        <v>0</v>
      </c>
      <c r="P422" s="164">
        <v>0</v>
      </c>
      <c r="Q422" s="164">
        <v>0</v>
      </c>
      <c r="R422" s="164">
        <v>0</v>
      </c>
      <c r="S422" s="164">
        <v>0</v>
      </c>
      <c r="T422" s="164">
        <v>0</v>
      </c>
      <c r="U422" s="164">
        <v>0</v>
      </c>
      <c r="V422" s="164">
        <v>0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  <c r="AB422" s="164">
        <v>0</v>
      </c>
      <c r="AC422" s="164">
        <v>0</v>
      </c>
      <c r="AD422" s="164">
        <v>0</v>
      </c>
      <c r="AE422" s="164">
        <v>0</v>
      </c>
      <c r="AF422" s="164">
        <v>0</v>
      </c>
      <c r="AG422" s="164">
        <v>0</v>
      </c>
      <c r="AH422" s="164">
        <v>0</v>
      </c>
      <c r="AI422" s="164">
        <v>0</v>
      </c>
      <c r="AJ422" s="164">
        <v>0</v>
      </c>
      <c r="AK422" s="164">
        <v>0</v>
      </c>
      <c r="AL422" s="164">
        <v>0</v>
      </c>
      <c r="AM422" s="164">
        <v>0</v>
      </c>
      <c r="AN422" s="164">
        <v>0</v>
      </c>
    </row>
    <row r="423" spans="1:40" x14ac:dyDescent="0.2">
      <c r="A423" s="27" t="s">
        <v>1667</v>
      </c>
      <c r="B423" s="164">
        <v>0</v>
      </c>
      <c r="C423" s="164">
        <v>0</v>
      </c>
      <c r="D423" s="164">
        <v>0</v>
      </c>
      <c r="E423" s="164">
        <v>0</v>
      </c>
      <c r="F423" s="164">
        <v>0</v>
      </c>
      <c r="G423" s="164">
        <v>0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  <c r="O423" s="164">
        <v>0</v>
      </c>
      <c r="P423" s="164">
        <v>0</v>
      </c>
      <c r="Q423" s="164">
        <v>0</v>
      </c>
      <c r="R423" s="164">
        <v>0</v>
      </c>
      <c r="S423" s="164">
        <v>0</v>
      </c>
      <c r="T423" s="164">
        <v>0</v>
      </c>
      <c r="U423" s="164">
        <v>0</v>
      </c>
      <c r="V423" s="164">
        <v>0</v>
      </c>
      <c r="W423" s="164">
        <v>0</v>
      </c>
      <c r="X423" s="164">
        <v>0</v>
      </c>
      <c r="Y423" s="164">
        <v>0</v>
      </c>
      <c r="Z423" s="164">
        <v>0</v>
      </c>
      <c r="AA423" s="164">
        <v>0</v>
      </c>
      <c r="AB423" s="164">
        <v>0</v>
      </c>
      <c r="AC423" s="164">
        <v>0</v>
      </c>
      <c r="AD423" s="164">
        <v>0</v>
      </c>
      <c r="AE423" s="164">
        <v>0</v>
      </c>
      <c r="AF423" s="164">
        <v>0</v>
      </c>
      <c r="AG423" s="164">
        <v>0</v>
      </c>
      <c r="AH423" s="164">
        <v>0</v>
      </c>
      <c r="AI423" s="164">
        <v>0</v>
      </c>
      <c r="AJ423" s="164">
        <v>0</v>
      </c>
      <c r="AK423" s="164">
        <v>0</v>
      </c>
      <c r="AL423" s="164">
        <v>0</v>
      </c>
      <c r="AM423" s="164">
        <v>0</v>
      </c>
      <c r="AN423" s="164">
        <v>0</v>
      </c>
    </row>
    <row r="424" spans="1:40" x14ac:dyDescent="0.2">
      <c r="A424" s="27" t="s">
        <v>1668</v>
      </c>
      <c r="B424" s="164">
        <v>0</v>
      </c>
      <c r="C424" s="164">
        <v>0</v>
      </c>
      <c r="D424" s="164">
        <v>0</v>
      </c>
      <c r="E424" s="164">
        <v>0</v>
      </c>
      <c r="F424" s="164">
        <v>0</v>
      </c>
      <c r="G424" s="164">
        <v>0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64">
        <v>0</v>
      </c>
      <c r="N424" s="164">
        <v>0</v>
      </c>
      <c r="O424" s="164">
        <v>0</v>
      </c>
      <c r="P424" s="164">
        <v>0</v>
      </c>
      <c r="Q424" s="164">
        <v>0</v>
      </c>
      <c r="R424" s="164">
        <v>0</v>
      </c>
      <c r="S424" s="164">
        <v>0</v>
      </c>
      <c r="T424" s="164">
        <v>0</v>
      </c>
      <c r="U424" s="164">
        <v>0</v>
      </c>
      <c r="V424" s="164">
        <v>0</v>
      </c>
      <c r="W424" s="164">
        <v>0</v>
      </c>
      <c r="X424" s="164">
        <v>0</v>
      </c>
      <c r="Y424" s="164">
        <v>0</v>
      </c>
      <c r="Z424" s="164">
        <v>0</v>
      </c>
      <c r="AA424" s="164">
        <v>0</v>
      </c>
      <c r="AB424" s="164">
        <v>0</v>
      </c>
      <c r="AC424" s="164">
        <v>0</v>
      </c>
      <c r="AD424" s="164">
        <v>0</v>
      </c>
      <c r="AE424" s="164">
        <v>0</v>
      </c>
      <c r="AF424" s="164">
        <v>0</v>
      </c>
      <c r="AG424" s="164">
        <v>0</v>
      </c>
      <c r="AH424" s="164">
        <v>0</v>
      </c>
      <c r="AI424" s="164">
        <v>0</v>
      </c>
      <c r="AJ424" s="164">
        <v>0</v>
      </c>
      <c r="AK424" s="164">
        <v>0</v>
      </c>
      <c r="AL424" s="164">
        <v>0</v>
      </c>
      <c r="AM424" s="164">
        <v>0</v>
      </c>
      <c r="AN424" s="164">
        <v>0</v>
      </c>
    </row>
    <row r="425" spans="1:40" x14ac:dyDescent="0.2">
      <c r="A425" s="27" t="s">
        <v>1669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  <c r="O425" s="164">
        <v>0</v>
      </c>
      <c r="P425" s="164">
        <v>0</v>
      </c>
      <c r="Q425" s="164">
        <v>0</v>
      </c>
      <c r="R425" s="164">
        <v>0</v>
      </c>
      <c r="S425" s="164">
        <v>0</v>
      </c>
      <c r="T425" s="164">
        <v>0</v>
      </c>
      <c r="U425" s="164">
        <v>0</v>
      </c>
      <c r="V425" s="164">
        <v>0</v>
      </c>
      <c r="W425" s="164">
        <v>0</v>
      </c>
      <c r="X425" s="164">
        <v>0</v>
      </c>
      <c r="Y425" s="164">
        <v>0</v>
      </c>
      <c r="Z425" s="164">
        <v>0</v>
      </c>
      <c r="AA425" s="164">
        <v>0</v>
      </c>
      <c r="AB425" s="164">
        <v>0</v>
      </c>
      <c r="AC425" s="164">
        <v>0</v>
      </c>
      <c r="AD425" s="164">
        <v>0</v>
      </c>
      <c r="AE425" s="164">
        <v>0</v>
      </c>
      <c r="AF425" s="164">
        <v>0</v>
      </c>
      <c r="AG425" s="164">
        <v>0</v>
      </c>
      <c r="AH425" s="164">
        <v>0</v>
      </c>
      <c r="AI425" s="164">
        <v>0</v>
      </c>
      <c r="AJ425" s="164">
        <v>0</v>
      </c>
      <c r="AK425" s="164">
        <v>0</v>
      </c>
      <c r="AL425" s="164">
        <v>0</v>
      </c>
      <c r="AM425" s="164">
        <v>0</v>
      </c>
      <c r="AN425" s="164">
        <v>0</v>
      </c>
    </row>
    <row r="426" spans="1:40" x14ac:dyDescent="0.2">
      <c r="A426" s="27" t="s">
        <v>1670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1671</v>
      </c>
      <c r="B427" s="164">
        <v>0</v>
      </c>
      <c r="C427" s="164">
        <v>0</v>
      </c>
      <c r="D427" s="164">
        <v>0</v>
      </c>
      <c r="E427" s="164">
        <v>0</v>
      </c>
      <c r="F427" s="164">
        <v>0</v>
      </c>
      <c r="G427" s="164">
        <v>0</v>
      </c>
      <c r="H427" s="164">
        <v>0</v>
      </c>
      <c r="I427" s="164">
        <v>0</v>
      </c>
      <c r="J427" s="164">
        <v>0</v>
      </c>
      <c r="K427" s="164">
        <v>0</v>
      </c>
      <c r="L427" s="164">
        <v>0</v>
      </c>
      <c r="M427" s="164">
        <v>0</v>
      </c>
      <c r="N427" s="164">
        <v>0</v>
      </c>
      <c r="O427" s="164">
        <v>0</v>
      </c>
      <c r="P427" s="164">
        <v>0</v>
      </c>
      <c r="Q427" s="164">
        <v>0</v>
      </c>
      <c r="R427" s="164">
        <v>0</v>
      </c>
      <c r="S427" s="164">
        <v>0</v>
      </c>
      <c r="T427" s="164">
        <v>0</v>
      </c>
      <c r="U427" s="164">
        <v>0</v>
      </c>
      <c r="V427" s="164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  <c r="AB427" s="164">
        <v>0</v>
      </c>
      <c r="AC427" s="164">
        <v>0</v>
      </c>
      <c r="AD427" s="164">
        <v>0</v>
      </c>
      <c r="AE427" s="164">
        <v>0</v>
      </c>
      <c r="AF427" s="164">
        <v>0</v>
      </c>
      <c r="AG427" s="164">
        <v>0</v>
      </c>
      <c r="AH427" s="164">
        <v>0</v>
      </c>
      <c r="AI427" s="164">
        <v>0</v>
      </c>
      <c r="AJ427" s="164">
        <v>0</v>
      </c>
      <c r="AK427" s="164">
        <v>0</v>
      </c>
      <c r="AL427" s="164">
        <v>0</v>
      </c>
      <c r="AM427" s="164">
        <v>0</v>
      </c>
      <c r="AN427" s="164">
        <v>0</v>
      </c>
    </row>
    <row r="428" spans="1:40" x14ac:dyDescent="0.2">
      <c r="A428" s="27" t="s">
        <v>1672</v>
      </c>
      <c r="B428" s="164">
        <v>0</v>
      </c>
      <c r="C428" s="164">
        <v>0</v>
      </c>
      <c r="D428" s="164">
        <v>0</v>
      </c>
      <c r="E428" s="164">
        <v>0</v>
      </c>
      <c r="F428" s="164">
        <v>0</v>
      </c>
      <c r="G428" s="164">
        <v>0</v>
      </c>
      <c r="H428" s="164">
        <v>0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  <c r="O428" s="164">
        <v>0</v>
      </c>
      <c r="P428" s="164">
        <v>0</v>
      </c>
      <c r="Q428" s="164">
        <v>0</v>
      </c>
      <c r="R428" s="164">
        <v>0</v>
      </c>
      <c r="S428" s="164">
        <v>0</v>
      </c>
      <c r="T428" s="164">
        <v>0</v>
      </c>
      <c r="U428" s="164">
        <v>0</v>
      </c>
      <c r="V428" s="164">
        <v>0</v>
      </c>
      <c r="W428" s="164">
        <v>0</v>
      </c>
      <c r="X428" s="164">
        <v>0</v>
      </c>
      <c r="Y428" s="164">
        <v>0</v>
      </c>
      <c r="Z428" s="164">
        <v>0</v>
      </c>
      <c r="AA428" s="164">
        <v>0</v>
      </c>
      <c r="AB428" s="164">
        <v>0</v>
      </c>
      <c r="AC428" s="164">
        <v>0</v>
      </c>
      <c r="AD428" s="164">
        <v>0</v>
      </c>
      <c r="AE428" s="164">
        <v>0</v>
      </c>
      <c r="AF428" s="164">
        <v>0</v>
      </c>
      <c r="AG428" s="164">
        <v>0</v>
      </c>
      <c r="AH428" s="164">
        <v>0</v>
      </c>
      <c r="AI428" s="164">
        <v>0</v>
      </c>
      <c r="AJ428" s="164">
        <v>0</v>
      </c>
      <c r="AK428" s="164">
        <v>0</v>
      </c>
      <c r="AL428" s="164">
        <v>0</v>
      </c>
      <c r="AM428" s="164">
        <v>0</v>
      </c>
      <c r="AN428" s="164">
        <v>0</v>
      </c>
    </row>
    <row r="429" spans="1:40" x14ac:dyDescent="0.2">
      <c r="A429" s="27" t="s">
        <v>1673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  <c r="O429" s="164">
        <v>0</v>
      </c>
      <c r="P429" s="164">
        <v>0</v>
      </c>
      <c r="Q429" s="164">
        <v>0</v>
      </c>
      <c r="R429" s="164">
        <v>0</v>
      </c>
      <c r="S429" s="164">
        <v>0</v>
      </c>
      <c r="T429" s="164">
        <v>0</v>
      </c>
      <c r="U429" s="164">
        <v>0</v>
      </c>
      <c r="V429" s="164">
        <v>0</v>
      </c>
      <c r="W429" s="164">
        <v>0</v>
      </c>
      <c r="X429" s="164">
        <v>0</v>
      </c>
      <c r="Y429" s="164">
        <v>0</v>
      </c>
      <c r="Z429" s="164">
        <v>0</v>
      </c>
      <c r="AA429" s="164">
        <v>0</v>
      </c>
      <c r="AB429" s="164">
        <v>0</v>
      </c>
      <c r="AC429" s="164">
        <v>0</v>
      </c>
      <c r="AD429" s="164">
        <v>0</v>
      </c>
      <c r="AE429" s="164">
        <v>0</v>
      </c>
      <c r="AF429" s="164">
        <v>0</v>
      </c>
      <c r="AG429" s="164">
        <v>0</v>
      </c>
      <c r="AH429" s="164">
        <v>0</v>
      </c>
      <c r="AI429" s="164">
        <v>0</v>
      </c>
      <c r="AJ429" s="164">
        <v>0</v>
      </c>
      <c r="AK429" s="164">
        <v>0</v>
      </c>
      <c r="AL429" s="164">
        <v>0</v>
      </c>
      <c r="AM429" s="164">
        <v>0</v>
      </c>
      <c r="AN429" s="164">
        <v>0</v>
      </c>
    </row>
    <row r="430" spans="1:40" x14ac:dyDescent="0.2">
      <c r="A430" s="27" t="s">
        <v>1674</v>
      </c>
    </row>
    <row r="431" spans="1:40" x14ac:dyDescent="0.2">
      <c r="A431" s="27" t="s">
        <v>1158</v>
      </c>
      <c r="B431" s="164">
        <v>2606821311.03791</v>
      </c>
      <c r="C431" s="164">
        <v>2628010985.4977498</v>
      </c>
      <c r="D431" s="164">
        <v>2649178394.1086502</v>
      </c>
      <c r="E431" s="164">
        <v>2670348819.3365698</v>
      </c>
      <c r="F431" s="164">
        <v>2691633257.1301498</v>
      </c>
      <c r="G431" s="164">
        <v>2712970822.92032</v>
      </c>
      <c r="H431" s="164">
        <v>2734156122.4676299</v>
      </c>
      <c r="I431" s="164">
        <v>2755353064.59971</v>
      </c>
      <c r="J431" s="164">
        <v>2775784503.0554299</v>
      </c>
      <c r="K431" s="164">
        <v>2796252276.44696</v>
      </c>
      <c r="L431" s="164">
        <v>2816739923.2734599</v>
      </c>
      <c r="M431" s="164">
        <v>2838132997.6628199</v>
      </c>
      <c r="N431" s="164">
        <v>2838132997.6628199</v>
      </c>
      <c r="O431" s="164">
        <v>2859550120.6442499</v>
      </c>
      <c r="P431" s="164">
        <v>2880994365.2755399</v>
      </c>
      <c r="Q431" s="164">
        <v>2902412755.0789399</v>
      </c>
      <c r="R431" s="164">
        <v>2923829150.2744699</v>
      </c>
      <c r="S431" s="164">
        <v>2945352413.88872</v>
      </c>
      <c r="T431" s="164">
        <v>2966914832.4625602</v>
      </c>
      <c r="U431" s="164">
        <v>2988439017.5953999</v>
      </c>
      <c r="V431" s="164">
        <v>3010098632.8643899</v>
      </c>
      <c r="W431" s="164">
        <v>3031749042.9731698</v>
      </c>
      <c r="X431" s="164">
        <v>3056506103.0317402</v>
      </c>
      <c r="Y431" s="164">
        <v>3081223914.4032202</v>
      </c>
      <c r="Z431" s="164">
        <v>3102074517.30442</v>
      </c>
      <c r="AA431" s="164">
        <v>3102074517.30442</v>
      </c>
      <c r="AB431" s="164">
        <v>3123164720.0929899</v>
      </c>
      <c r="AC431" s="164">
        <v>3144224367.3685298</v>
      </c>
      <c r="AD431" s="164">
        <v>3165200720.8236699</v>
      </c>
      <c r="AE431" s="164">
        <v>3186117383.4994202</v>
      </c>
      <c r="AF431" s="164">
        <v>3207084224.85218</v>
      </c>
      <c r="AG431" s="164">
        <v>3228041449.4295602</v>
      </c>
      <c r="AH431" s="164">
        <v>3248957122.1986399</v>
      </c>
      <c r="AI431" s="164">
        <v>3269870655.9066501</v>
      </c>
      <c r="AJ431" s="164">
        <v>3290805246.0388699</v>
      </c>
      <c r="AK431" s="164">
        <v>3311753630.2090998</v>
      </c>
      <c r="AL431" s="164">
        <v>3332702249.2681899</v>
      </c>
      <c r="AM431" s="164">
        <v>3353691396.2985501</v>
      </c>
      <c r="AN431" s="164">
        <v>3353691396.2985501</v>
      </c>
    </row>
    <row r="432" spans="1:40" x14ac:dyDescent="0.2">
      <c r="A432" s="27" t="s">
        <v>1159</v>
      </c>
      <c r="B432" s="164">
        <v>335859664.63977802</v>
      </c>
      <c r="C432" s="164">
        <v>339584005.43543297</v>
      </c>
      <c r="D432" s="164">
        <v>343304945.23344201</v>
      </c>
      <c r="E432" s="164">
        <v>347045609.033804</v>
      </c>
      <c r="F432" s="164">
        <v>350791349.26910102</v>
      </c>
      <c r="G432" s="164">
        <v>354559368.735448</v>
      </c>
      <c r="H432" s="164">
        <v>358333793.84065002</v>
      </c>
      <c r="I432" s="164">
        <v>362126869.76945102</v>
      </c>
      <c r="J432" s="164">
        <v>365936825.078484</v>
      </c>
      <c r="K432" s="164">
        <v>369760896.46005797</v>
      </c>
      <c r="L432" s="164">
        <v>373595467.93867898</v>
      </c>
      <c r="M432" s="164">
        <v>377447946.66819501</v>
      </c>
      <c r="N432" s="164">
        <v>377447946.66819501</v>
      </c>
      <c r="O432" s="164">
        <v>381323878.61103398</v>
      </c>
      <c r="P432" s="164">
        <v>385198759.57811499</v>
      </c>
      <c r="Q432" s="164">
        <v>389085751.49251503</v>
      </c>
      <c r="R432" s="164">
        <v>393009716.99256098</v>
      </c>
      <c r="S432" s="164">
        <v>396954690.82678002</v>
      </c>
      <c r="T432" s="164">
        <v>400930969.98388898</v>
      </c>
      <c r="U432" s="164">
        <v>404914537.35640502</v>
      </c>
      <c r="V432" s="164">
        <v>408914071.73143703</v>
      </c>
      <c r="W432" s="164">
        <v>412927691.89400601</v>
      </c>
      <c r="X432" s="164">
        <v>416952579.28747803</v>
      </c>
      <c r="Y432" s="164">
        <v>420984626.68108302</v>
      </c>
      <c r="Z432" s="164">
        <v>425030749.973391</v>
      </c>
      <c r="AA432" s="164">
        <v>425030749.973391</v>
      </c>
      <c r="AB432" s="164">
        <v>429092230.92761099</v>
      </c>
      <c r="AC432" s="164">
        <v>433139849.73515803</v>
      </c>
      <c r="AD432" s="164">
        <v>437186768.31910998</v>
      </c>
      <c r="AE432" s="164">
        <v>441256286.07502002</v>
      </c>
      <c r="AF432" s="164">
        <v>445330709.92295402</v>
      </c>
      <c r="AG432" s="164">
        <v>449422195.692137</v>
      </c>
      <c r="AH432" s="164">
        <v>453511722.82880002</v>
      </c>
      <c r="AI432" s="164">
        <v>457611812.79815698</v>
      </c>
      <c r="AJ432" s="164">
        <v>461720638.90790099</v>
      </c>
      <c r="AK432" s="164">
        <v>465835437.850339</v>
      </c>
      <c r="AL432" s="164">
        <v>469955478.974989</v>
      </c>
      <c r="AM432" s="164">
        <v>474088169.43569797</v>
      </c>
      <c r="AN432" s="164">
        <v>474088169.43569797</v>
      </c>
    </row>
    <row r="433" spans="1:40" x14ac:dyDescent="0.2">
      <c r="A433" s="27" t="s">
        <v>1160</v>
      </c>
      <c r="B433" s="164">
        <v>426260077.493577</v>
      </c>
      <c r="C433" s="164">
        <v>427411727.046942</v>
      </c>
      <c r="D433" s="164">
        <v>428535183.13148201</v>
      </c>
      <c r="E433" s="164">
        <v>429646103.71417397</v>
      </c>
      <c r="F433" s="164">
        <v>430742336.11011899</v>
      </c>
      <c r="G433" s="164">
        <v>431829729.76505202</v>
      </c>
      <c r="H433" s="164">
        <v>433024061.37302798</v>
      </c>
      <c r="I433" s="164">
        <v>434200963.21095997</v>
      </c>
      <c r="J433" s="164">
        <v>435364092.62150502</v>
      </c>
      <c r="K433" s="164">
        <v>436507541.80685502</v>
      </c>
      <c r="L433" s="164">
        <v>437629737.50629801</v>
      </c>
      <c r="M433" s="164">
        <v>438745476.29583502</v>
      </c>
      <c r="N433" s="164">
        <v>438745476.29583502</v>
      </c>
      <c r="O433" s="164">
        <v>439860202.41526902</v>
      </c>
      <c r="P433" s="164">
        <v>440992243.97028702</v>
      </c>
      <c r="Q433" s="164">
        <v>442128944.88396603</v>
      </c>
      <c r="R433" s="164">
        <v>443285357.54092097</v>
      </c>
      <c r="S433" s="164">
        <v>444457647.474841</v>
      </c>
      <c r="T433" s="164">
        <v>445651794.00503999</v>
      </c>
      <c r="U433" s="164">
        <v>446669640.99214</v>
      </c>
      <c r="V433" s="164">
        <v>447700339.16502702</v>
      </c>
      <c r="W433" s="164">
        <v>448745782.26427799</v>
      </c>
      <c r="X433" s="164">
        <v>449801270.57823998</v>
      </c>
      <c r="Y433" s="164">
        <v>450867585.55975902</v>
      </c>
      <c r="Z433" s="164">
        <v>451674804.962165</v>
      </c>
      <c r="AA433" s="164">
        <v>451674804.962165</v>
      </c>
      <c r="AB433" s="164">
        <v>452488896.28727102</v>
      </c>
      <c r="AC433" s="164">
        <v>453292868.81347102</v>
      </c>
      <c r="AD433" s="164">
        <v>454074067.74278498</v>
      </c>
      <c r="AE433" s="164">
        <v>454847516.13653499</v>
      </c>
      <c r="AF433" s="164">
        <v>455609749.87942302</v>
      </c>
      <c r="AG433" s="164">
        <v>456367472.16597599</v>
      </c>
      <c r="AH433" s="164">
        <v>457123858.372271</v>
      </c>
      <c r="AI433" s="164">
        <v>458069257.20627099</v>
      </c>
      <c r="AJ433" s="164">
        <v>459006396.679573</v>
      </c>
      <c r="AK433" s="164">
        <v>459932514.09977901</v>
      </c>
      <c r="AL433" s="164">
        <v>460847159.07287103</v>
      </c>
      <c r="AM433" s="164">
        <v>461765931.79180598</v>
      </c>
      <c r="AN433" s="164">
        <v>461765931.79180598</v>
      </c>
    </row>
    <row r="434" spans="1:40" x14ac:dyDescent="0.2">
      <c r="A434" s="27" t="s">
        <v>1161</v>
      </c>
      <c r="B434" s="164">
        <v>181761897.68043101</v>
      </c>
      <c r="C434" s="164">
        <v>187915623.83907101</v>
      </c>
      <c r="D434" s="164">
        <v>194121879.79309499</v>
      </c>
      <c r="E434" s="164">
        <v>200420006.56814399</v>
      </c>
      <c r="F434" s="164">
        <v>206812194.47760701</v>
      </c>
      <c r="G434" s="164">
        <v>213298051.143087</v>
      </c>
      <c r="H434" s="164">
        <v>219878272.175468</v>
      </c>
      <c r="I434" s="164">
        <v>226511525.629594</v>
      </c>
      <c r="J434" s="164">
        <v>233197202.45988101</v>
      </c>
      <c r="K434" s="164">
        <v>239934693.620745</v>
      </c>
      <c r="L434" s="164">
        <v>246723390.06660199</v>
      </c>
      <c r="M434" s="164">
        <v>253562682.751867</v>
      </c>
      <c r="N434" s="164">
        <v>253562682.751867</v>
      </c>
      <c r="O434" s="164">
        <v>260549742.64279899</v>
      </c>
      <c r="P434" s="164">
        <v>267683024.57793501</v>
      </c>
      <c r="Q434" s="164">
        <v>274962528.557275</v>
      </c>
      <c r="R434" s="164">
        <v>282387460.35004902</v>
      </c>
      <c r="S434" s="164">
        <v>289918984.05882102</v>
      </c>
      <c r="T434" s="164">
        <v>297555414.49840802</v>
      </c>
      <c r="U434" s="164">
        <v>305369287.31695497</v>
      </c>
      <c r="V434" s="164">
        <v>313363790.81574702</v>
      </c>
      <c r="W434" s="164">
        <v>321542113.29606402</v>
      </c>
      <c r="X434" s="164">
        <v>329907443.05918902</v>
      </c>
      <c r="Y434" s="164">
        <v>338462968.40640301</v>
      </c>
      <c r="Z434" s="164">
        <v>347211877.63898998</v>
      </c>
      <c r="AA434" s="164">
        <v>347211877.63898998</v>
      </c>
      <c r="AB434" s="164">
        <v>356157449.13412601</v>
      </c>
      <c r="AC434" s="164">
        <v>365201011.92555499</v>
      </c>
      <c r="AD434" s="164">
        <v>374342566.01327598</v>
      </c>
      <c r="AE434" s="164">
        <v>383581317.16652</v>
      </c>
      <c r="AF434" s="164">
        <v>392918853.84682602</v>
      </c>
      <c r="AG434" s="164">
        <v>402354381.82342303</v>
      </c>
      <c r="AH434" s="164">
        <v>411961028.980928</v>
      </c>
      <c r="AI434" s="164">
        <v>421669431.37703401</v>
      </c>
      <c r="AJ434" s="164">
        <v>431479572.41629702</v>
      </c>
      <c r="AK434" s="164">
        <v>441391435.503277</v>
      </c>
      <c r="AL434" s="164">
        <v>451405004.04253298</v>
      </c>
      <c r="AM434" s="164">
        <v>461520261.438622</v>
      </c>
      <c r="AN434" s="164">
        <v>461520261.438622</v>
      </c>
    </row>
    <row r="435" spans="1:40" x14ac:dyDescent="0.2">
      <c r="A435" s="27" t="s">
        <v>1162</v>
      </c>
      <c r="B435" s="164">
        <v>3550702950.8516998</v>
      </c>
      <c r="C435" s="164">
        <v>3582922341.8192</v>
      </c>
      <c r="D435" s="164">
        <v>3615140402.2666702</v>
      </c>
      <c r="E435" s="164">
        <v>3647460538.6526899</v>
      </c>
      <c r="F435" s="164">
        <v>3679979136.98698</v>
      </c>
      <c r="G435" s="164">
        <v>3712657972.5639</v>
      </c>
      <c r="H435" s="164">
        <v>3745392249.8567801</v>
      </c>
      <c r="I435" s="164">
        <v>3778192423.2097201</v>
      </c>
      <c r="J435" s="164">
        <v>3810282623.2153001</v>
      </c>
      <c r="K435" s="164">
        <v>3842455408.33462</v>
      </c>
      <c r="L435" s="164">
        <v>3874688518.7850399</v>
      </c>
      <c r="M435" s="164">
        <v>3907889103.3787198</v>
      </c>
      <c r="N435" s="164">
        <v>3907889103.3787198</v>
      </c>
      <c r="O435" s="164">
        <v>3941283944.3133602</v>
      </c>
      <c r="P435" s="164">
        <v>3974868393.4018798</v>
      </c>
      <c r="Q435" s="164">
        <v>4008589980.0127001</v>
      </c>
      <c r="R435" s="164">
        <v>4042511685.158</v>
      </c>
      <c r="S435" s="164">
        <v>4076683736.2491598</v>
      </c>
      <c r="T435" s="164">
        <v>4111053010.9499002</v>
      </c>
      <c r="U435" s="164">
        <v>4145392483.2609</v>
      </c>
      <c r="V435" s="164">
        <v>4180076834.5766001</v>
      </c>
      <c r="W435" s="164">
        <v>4214964630.4275198</v>
      </c>
      <c r="X435" s="164">
        <v>4253167395.9566398</v>
      </c>
      <c r="Y435" s="164">
        <v>4291539095.0504699</v>
      </c>
      <c r="Z435" s="164">
        <v>4325991949.8789701</v>
      </c>
      <c r="AA435" s="164">
        <v>4325991949.8789701</v>
      </c>
      <c r="AB435" s="164">
        <v>4360903296.4420004</v>
      </c>
      <c r="AC435" s="164">
        <v>4395858097.84272</v>
      </c>
      <c r="AD435" s="164">
        <v>4430804122.8988504</v>
      </c>
      <c r="AE435" s="164">
        <v>4465802502.8774996</v>
      </c>
      <c r="AF435" s="164">
        <v>4500943538.5013905</v>
      </c>
      <c r="AG435" s="164">
        <v>4536185499.1111002</v>
      </c>
      <c r="AH435" s="164">
        <v>4571553732.38064</v>
      </c>
      <c r="AI435" s="164">
        <v>4607221157.2881203</v>
      </c>
      <c r="AJ435" s="164">
        <v>4643011854.0426502</v>
      </c>
      <c r="AK435" s="164">
        <v>4678913017.6624899</v>
      </c>
      <c r="AL435" s="164">
        <v>4714909891.3585901</v>
      </c>
      <c r="AM435" s="164">
        <v>4751065758.9646797</v>
      </c>
      <c r="AN435" s="164">
        <v>4751065758.9646797</v>
      </c>
    </row>
    <row r="436" spans="1:40" x14ac:dyDescent="0.2">
      <c r="A436" s="27" t="s">
        <v>1163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0</v>
      </c>
      <c r="P436" s="164">
        <v>0</v>
      </c>
      <c r="Q436" s="164">
        <v>0</v>
      </c>
      <c r="R436" s="164">
        <v>0</v>
      </c>
      <c r="S436" s="164">
        <v>0</v>
      </c>
      <c r="T436" s="164">
        <v>0</v>
      </c>
      <c r="U436" s="164">
        <v>0</v>
      </c>
      <c r="V436" s="164">
        <v>0</v>
      </c>
      <c r="W436" s="164">
        <v>0</v>
      </c>
      <c r="X436" s="164">
        <v>0</v>
      </c>
      <c r="Y436" s="164">
        <v>0</v>
      </c>
      <c r="Z436" s="164">
        <v>0</v>
      </c>
      <c r="AA436" s="164">
        <v>0</v>
      </c>
      <c r="AB436" s="164">
        <v>0</v>
      </c>
      <c r="AC436" s="164">
        <v>0</v>
      </c>
      <c r="AD436" s="164">
        <v>0</v>
      </c>
      <c r="AE436" s="164">
        <v>0</v>
      </c>
      <c r="AF436" s="164">
        <v>0</v>
      </c>
      <c r="AG436" s="164">
        <v>0</v>
      </c>
      <c r="AH436" s="164">
        <v>0</v>
      </c>
      <c r="AI436" s="164">
        <v>0</v>
      </c>
      <c r="AJ436" s="164">
        <v>0</v>
      </c>
      <c r="AK436" s="164">
        <v>0</v>
      </c>
      <c r="AL436" s="164">
        <v>0</v>
      </c>
      <c r="AM436" s="164">
        <v>0</v>
      </c>
      <c r="AN436" s="164">
        <v>0</v>
      </c>
    </row>
    <row r="437" spans="1:40" x14ac:dyDescent="0.2">
      <c r="A437" s="27" t="s">
        <v>1164</v>
      </c>
      <c r="B437" s="164">
        <v>14416408.220000001</v>
      </c>
      <c r="C437" s="164">
        <v>14416408.220000001</v>
      </c>
      <c r="D437" s="164">
        <v>14416408.220000001</v>
      </c>
      <c r="E437" s="164">
        <v>14416408.220000001</v>
      </c>
      <c r="F437" s="164">
        <v>14416408.220000001</v>
      </c>
      <c r="G437" s="164">
        <v>14416408.220000001</v>
      </c>
      <c r="H437" s="164">
        <v>14416408.220000001</v>
      </c>
      <c r="I437" s="164">
        <v>14416408.220000001</v>
      </c>
      <c r="J437" s="164">
        <v>14416408.220000001</v>
      </c>
      <c r="K437" s="164">
        <v>14416408.220000001</v>
      </c>
      <c r="L437" s="164">
        <v>14416408.220000001</v>
      </c>
      <c r="M437" s="164">
        <v>14416408.220000001</v>
      </c>
      <c r="N437" s="164">
        <v>14416408.220000001</v>
      </c>
      <c r="O437" s="164">
        <v>14416408.220000001</v>
      </c>
      <c r="P437" s="164">
        <v>14416408.220000001</v>
      </c>
      <c r="Q437" s="164">
        <v>14416408.220000001</v>
      </c>
      <c r="R437" s="164">
        <v>14416408.220000001</v>
      </c>
      <c r="S437" s="164">
        <v>14416408.220000001</v>
      </c>
      <c r="T437" s="164">
        <v>14416408.220000001</v>
      </c>
      <c r="U437" s="164">
        <v>14416408.220000001</v>
      </c>
      <c r="V437" s="164">
        <v>14416408.220000001</v>
      </c>
      <c r="W437" s="164">
        <v>14416408.220000001</v>
      </c>
      <c r="X437" s="164">
        <v>14416408.220000001</v>
      </c>
      <c r="Y437" s="164">
        <v>14416408.220000001</v>
      </c>
      <c r="Z437" s="164">
        <v>14416408.220000001</v>
      </c>
      <c r="AA437" s="164">
        <v>14416408.220000001</v>
      </c>
      <c r="AB437" s="164">
        <v>14416408.220000001</v>
      </c>
      <c r="AC437" s="164">
        <v>14416408.220000001</v>
      </c>
      <c r="AD437" s="164">
        <v>14416408.220000001</v>
      </c>
      <c r="AE437" s="164">
        <v>14416408.220000001</v>
      </c>
      <c r="AF437" s="164">
        <v>14416408.220000001</v>
      </c>
      <c r="AG437" s="164">
        <v>14416408.220000001</v>
      </c>
      <c r="AH437" s="164">
        <v>14416408.220000001</v>
      </c>
      <c r="AI437" s="164">
        <v>14416408.220000001</v>
      </c>
      <c r="AJ437" s="164">
        <v>14416408.220000001</v>
      </c>
      <c r="AK437" s="164">
        <v>14416408.220000001</v>
      </c>
      <c r="AL437" s="164">
        <v>14416408.220000001</v>
      </c>
      <c r="AM437" s="164">
        <v>14416408.220000001</v>
      </c>
      <c r="AN437" s="164">
        <v>14416408.220000001</v>
      </c>
    </row>
    <row r="438" spans="1:40" x14ac:dyDescent="0.2">
      <c r="A438" s="27" t="s">
        <v>1165</v>
      </c>
      <c r="B438" s="164">
        <v>2181143.1</v>
      </c>
      <c r="C438" s="164">
        <v>2181143.1</v>
      </c>
      <c r="D438" s="164">
        <v>2181143.1</v>
      </c>
      <c r="E438" s="164">
        <v>2181143.1</v>
      </c>
      <c r="F438" s="164">
        <v>2181143.1</v>
      </c>
      <c r="G438" s="164">
        <v>2181143.1</v>
      </c>
      <c r="H438" s="164">
        <v>2181143.1</v>
      </c>
      <c r="I438" s="164">
        <v>2181143.1</v>
      </c>
      <c r="J438" s="164">
        <v>2181143.1</v>
      </c>
      <c r="K438" s="164">
        <v>2181143.1</v>
      </c>
      <c r="L438" s="164">
        <v>2181143.1</v>
      </c>
      <c r="M438" s="164">
        <v>2181143.1</v>
      </c>
      <c r="N438" s="164">
        <v>2181143.1</v>
      </c>
      <c r="O438" s="164">
        <v>2181143.1</v>
      </c>
      <c r="P438" s="164">
        <v>2181143.1</v>
      </c>
      <c r="Q438" s="164">
        <v>2181143.1</v>
      </c>
      <c r="R438" s="164">
        <v>2181143.1</v>
      </c>
      <c r="S438" s="164">
        <v>2181143.1</v>
      </c>
      <c r="T438" s="164">
        <v>2181143.1</v>
      </c>
      <c r="U438" s="164">
        <v>2181143.1</v>
      </c>
      <c r="V438" s="164">
        <v>2181143.1</v>
      </c>
      <c r="W438" s="164">
        <v>2181143.1</v>
      </c>
      <c r="X438" s="164">
        <v>2181143.1</v>
      </c>
      <c r="Y438" s="164">
        <v>2181143.1</v>
      </c>
      <c r="Z438" s="164">
        <v>2181143.1</v>
      </c>
      <c r="AA438" s="164">
        <v>2181143.1</v>
      </c>
      <c r="AB438" s="164">
        <v>2181143.1</v>
      </c>
      <c r="AC438" s="164">
        <v>2181143.1</v>
      </c>
      <c r="AD438" s="164">
        <v>2181143.1</v>
      </c>
      <c r="AE438" s="164">
        <v>2181143.1</v>
      </c>
      <c r="AF438" s="164">
        <v>2181143.1</v>
      </c>
      <c r="AG438" s="164">
        <v>2181143.1</v>
      </c>
      <c r="AH438" s="164">
        <v>2181143.1</v>
      </c>
      <c r="AI438" s="164">
        <v>2181143.1</v>
      </c>
      <c r="AJ438" s="164">
        <v>2181143.1</v>
      </c>
      <c r="AK438" s="164">
        <v>2181143.1</v>
      </c>
      <c r="AL438" s="164">
        <v>2181143.1</v>
      </c>
      <c r="AM438" s="164">
        <v>2181143.1</v>
      </c>
      <c r="AN438" s="164">
        <v>2181143.1</v>
      </c>
    </row>
    <row r="439" spans="1:40" x14ac:dyDescent="0.2">
      <c r="A439" s="27" t="s">
        <v>1166</v>
      </c>
      <c r="B439" s="164">
        <v>2670180.98</v>
      </c>
      <c r="C439" s="164">
        <v>2670180.98</v>
      </c>
      <c r="D439" s="164">
        <v>2670180.98</v>
      </c>
      <c r="E439" s="164">
        <v>2670180.98</v>
      </c>
      <c r="F439" s="164">
        <v>2670180.98</v>
      </c>
      <c r="G439" s="164">
        <v>2670180.98</v>
      </c>
      <c r="H439" s="164">
        <v>2670180.98</v>
      </c>
      <c r="I439" s="164">
        <v>2670180.98</v>
      </c>
      <c r="J439" s="164">
        <v>2670180.98</v>
      </c>
      <c r="K439" s="164">
        <v>2670180.98</v>
      </c>
      <c r="L439" s="164">
        <v>2670180.98</v>
      </c>
      <c r="M439" s="164">
        <v>2670180.98</v>
      </c>
      <c r="N439" s="164">
        <v>2670180.98</v>
      </c>
      <c r="O439" s="164">
        <v>2670180.98</v>
      </c>
      <c r="P439" s="164">
        <v>2670180.98</v>
      </c>
      <c r="Q439" s="164">
        <v>2670180.98</v>
      </c>
      <c r="R439" s="164">
        <v>2670180.98</v>
      </c>
      <c r="S439" s="164">
        <v>2670180.98</v>
      </c>
      <c r="T439" s="164">
        <v>2670180.98</v>
      </c>
      <c r="U439" s="164">
        <v>2670180.98</v>
      </c>
      <c r="V439" s="164">
        <v>2670180.98</v>
      </c>
      <c r="W439" s="164">
        <v>2670180.98</v>
      </c>
      <c r="X439" s="164">
        <v>2670180.98</v>
      </c>
      <c r="Y439" s="164">
        <v>2670180.98</v>
      </c>
      <c r="Z439" s="164">
        <v>2670180.98</v>
      </c>
      <c r="AA439" s="164">
        <v>2670180.98</v>
      </c>
      <c r="AB439" s="164">
        <v>2670180.98</v>
      </c>
      <c r="AC439" s="164">
        <v>2670180.98</v>
      </c>
      <c r="AD439" s="164">
        <v>2670180.98</v>
      </c>
      <c r="AE439" s="164">
        <v>2670180.98</v>
      </c>
      <c r="AF439" s="164">
        <v>2670180.98</v>
      </c>
      <c r="AG439" s="164">
        <v>2670180.98</v>
      </c>
      <c r="AH439" s="164">
        <v>2670180.98</v>
      </c>
      <c r="AI439" s="164">
        <v>2670180.98</v>
      </c>
      <c r="AJ439" s="164">
        <v>2670180.98</v>
      </c>
      <c r="AK439" s="164">
        <v>2670180.98</v>
      </c>
      <c r="AL439" s="164">
        <v>2670180.98</v>
      </c>
      <c r="AM439" s="164">
        <v>2670180.98</v>
      </c>
      <c r="AN439" s="164">
        <v>2670180.98</v>
      </c>
    </row>
    <row r="440" spans="1:40" x14ac:dyDescent="0.2">
      <c r="A440" s="27" t="s">
        <v>1675</v>
      </c>
      <c r="B440" s="164">
        <v>1967596.0699999901</v>
      </c>
      <c r="C440" s="164">
        <v>1967596.0699999901</v>
      </c>
      <c r="D440" s="164">
        <v>1967596.0699999901</v>
      </c>
      <c r="E440" s="164">
        <v>1967596.0699999901</v>
      </c>
      <c r="F440" s="164">
        <v>1967596.0699999901</v>
      </c>
      <c r="G440" s="164">
        <v>1967596.0699999901</v>
      </c>
      <c r="H440" s="164">
        <v>1967596.0699999901</v>
      </c>
      <c r="I440" s="164">
        <v>1967596.0699999901</v>
      </c>
      <c r="J440" s="164">
        <v>1967596.0699999901</v>
      </c>
      <c r="K440" s="164">
        <v>1967596.0699999901</v>
      </c>
      <c r="L440" s="164">
        <v>1967596.0699999901</v>
      </c>
      <c r="M440" s="164">
        <v>1967596.0699999901</v>
      </c>
      <c r="N440" s="164">
        <v>1967596.0699999901</v>
      </c>
      <c r="O440" s="164">
        <v>1967596.0699999901</v>
      </c>
      <c r="P440" s="164">
        <v>1967596.0699999901</v>
      </c>
      <c r="Q440" s="164">
        <v>1967596.0699999901</v>
      </c>
      <c r="R440" s="164">
        <v>1967596.0699999901</v>
      </c>
      <c r="S440" s="164">
        <v>1967596.0699999901</v>
      </c>
      <c r="T440" s="164">
        <v>1967596.0699999901</v>
      </c>
      <c r="U440" s="164">
        <v>1967596.0699999901</v>
      </c>
      <c r="V440" s="164">
        <v>1967596.0699999901</v>
      </c>
      <c r="W440" s="164">
        <v>1967596.0699999901</v>
      </c>
      <c r="X440" s="164">
        <v>1967596.0699999901</v>
      </c>
      <c r="Y440" s="164">
        <v>1967596.0699999901</v>
      </c>
      <c r="Z440" s="164">
        <v>1967596.0699999901</v>
      </c>
      <c r="AA440" s="164">
        <v>1967596.0699999901</v>
      </c>
      <c r="AB440" s="164">
        <v>1967596.0699999901</v>
      </c>
      <c r="AC440" s="164">
        <v>1967596.0699999901</v>
      </c>
      <c r="AD440" s="164">
        <v>1967596.0699999901</v>
      </c>
      <c r="AE440" s="164">
        <v>1967596.0699999901</v>
      </c>
      <c r="AF440" s="164">
        <v>1967596.0699999901</v>
      </c>
      <c r="AG440" s="164">
        <v>1967596.0699999901</v>
      </c>
      <c r="AH440" s="164">
        <v>1967596.0699999901</v>
      </c>
      <c r="AI440" s="164">
        <v>1967596.0699999901</v>
      </c>
      <c r="AJ440" s="164">
        <v>1967596.0699999901</v>
      </c>
      <c r="AK440" s="164">
        <v>1967596.0699999901</v>
      </c>
      <c r="AL440" s="164">
        <v>1967596.0699999901</v>
      </c>
      <c r="AM440" s="164">
        <v>1967596.0699999901</v>
      </c>
      <c r="AN440" s="164">
        <v>1967596.0699999901</v>
      </c>
    </row>
    <row r="441" spans="1:40" x14ac:dyDescent="0.2">
      <c r="A441" s="27" t="s">
        <v>1676</v>
      </c>
      <c r="B441" s="164">
        <v>846593379.26540399</v>
      </c>
      <c r="C441" s="164">
        <v>848257586.72992802</v>
      </c>
      <c r="D441" s="164">
        <v>851291396.00248206</v>
      </c>
      <c r="E441" s="164">
        <v>854731966.20329404</v>
      </c>
      <c r="F441" s="164">
        <v>858317074.61619306</v>
      </c>
      <c r="G441" s="164">
        <v>861578285.30836403</v>
      </c>
      <c r="H441" s="164">
        <v>865200034.24360299</v>
      </c>
      <c r="I441" s="164">
        <v>868899471.42957699</v>
      </c>
      <c r="J441" s="164">
        <v>872464014.35851002</v>
      </c>
      <c r="K441" s="164">
        <v>876486973.65450799</v>
      </c>
      <c r="L441" s="164">
        <v>881649907.60963297</v>
      </c>
      <c r="M441" s="164">
        <v>885304059.51353896</v>
      </c>
      <c r="N441" s="164">
        <v>885304059.51353896</v>
      </c>
      <c r="O441" s="164">
        <v>890580559.14981794</v>
      </c>
      <c r="P441" s="164">
        <v>896271881.52460802</v>
      </c>
      <c r="Q441" s="164">
        <v>901754618.76965797</v>
      </c>
      <c r="R441" s="164">
        <v>907712077.74829602</v>
      </c>
      <c r="S441" s="164">
        <v>913606199.64853501</v>
      </c>
      <c r="T441" s="164">
        <v>919281455.01803005</v>
      </c>
      <c r="U441" s="164">
        <v>924501610.58041596</v>
      </c>
      <c r="V441" s="164">
        <v>929726837.51623094</v>
      </c>
      <c r="W441" s="164">
        <v>934805270.65025198</v>
      </c>
      <c r="X441" s="164">
        <v>940340967.911533</v>
      </c>
      <c r="Y441" s="164">
        <v>945950508.03411698</v>
      </c>
      <c r="Z441" s="164">
        <v>951432229.21244895</v>
      </c>
      <c r="AA441" s="164">
        <v>951432229.21244895</v>
      </c>
      <c r="AB441" s="164">
        <v>958790698.99541199</v>
      </c>
      <c r="AC441" s="164">
        <v>966371732.88753903</v>
      </c>
      <c r="AD441" s="164">
        <v>973854561.14310205</v>
      </c>
      <c r="AE441" s="164">
        <v>981806697.15659797</v>
      </c>
      <c r="AF441" s="164">
        <v>989697201.03454804</v>
      </c>
      <c r="AG441" s="164">
        <v>997856515.88884199</v>
      </c>
      <c r="AH441" s="164">
        <v>1005267993.72016</v>
      </c>
      <c r="AI441" s="164">
        <v>1013646556.22162</v>
      </c>
      <c r="AJ441" s="164">
        <v>1021908367.31785</v>
      </c>
      <c r="AK441" s="164">
        <v>1030174486.57549</v>
      </c>
      <c r="AL441" s="164">
        <v>1038499652.76177</v>
      </c>
      <c r="AM441" s="164">
        <v>1046735204.63248</v>
      </c>
      <c r="AN441" s="164">
        <v>1046735204.63248</v>
      </c>
    </row>
    <row r="442" spans="1:40" x14ac:dyDescent="0.2">
      <c r="A442" s="27" t="s">
        <v>1677</v>
      </c>
      <c r="B442" s="164">
        <v>867828707.63540399</v>
      </c>
      <c r="C442" s="164">
        <v>869492915.09992802</v>
      </c>
      <c r="D442" s="164">
        <v>872526724.37248194</v>
      </c>
      <c r="E442" s="164">
        <v>875967294.57329404</v>
      </c>
      <c r="F442" s="164">
        <v>879552402.98619294</v>
      </c>
      <c r="G442" s="164">
        <v>882813613.67836404</v>
      </c>
      <c r="H442" s="164">
        <v>886435362.613603</v>
      </c>
      <c r="I442" s="164">
        <v>890134799.799577</v>
      </c>
      <c r="J442" s="164">
        <v>893699342.72851002</v>
      </c>
      <c r="K442" s="164">
        <v>897722302.024508</v>
      </c>
      <c r="L442" s="164">
        <v>902885235.97963297</v>
      </c>
      <c r="M442" s="164">
        <v>906539387.88353896</v>
      </c>
      <c r="N442" s="164">
        <v>906539387.88353896</v>
      </c>
      <c r="O442" s="164">
        <v>911815887.51981795</v>
      </c>
      <c r="P442" s="164">
        <v>917507209.89460802</v>
      </c>
      <c r="Q442" s="164">
        <v>922989947.13965797</v>
      </c>
      <c r="R442" s="164">
        <v>928947406.11829603</v>
      </c>
      <c r="S442" s="164">
        <v>934841528.01853502</v>
      </c>
      <c r="T442" s="164">
        <v>940516783.38803005</v>
      </c>
      <c r="U442" s="164">
        <v>945736938.95041597</v>
      </c>
      <c r="V442" s="164">
        <v>950962165.88623095</v>
      </c>
      <c r="W442" s="164">
        <v>956040599.02025199</v>
      </c>
      <c r="X442" s="164">
        <v>961576296.28153396</v>
      </c>
      <c r="Y442" s="164">
        <v>967185836.40411794</v>
      </c>
      <c r="Z442" s="164">
        <v>972667557.58245003</v>
      </c>
      <c r="AA442" s="164">
        <v>972667557.58245003</v>
      </c>
      <c r="AB442" s="164">
        <v>980026027.365412</v>
      </c>
      <c r="AC442" s="164">
        <v>987607061.25753903</v>
      </c>
      <c r="AD442" s="164">
        <v>995089889.51310205</v>
      </c>
      <c r="AE442" s="164">
        <v>1003042025.52659</v>
      </c>
      <c r="AF442" s="164">
        <v>1010932529.4045399</v>
      </c>
      <c r="AG442" s="164">
        <v>1019091844.25884</v>
      </c>
      <c r="AH442" s="164">
        <v>1026503322.09016</v>
      </c>
      <c r="AI442" s="164">
        <v>1034881884.59162</v>
      </c>
      <c r="AJ442" s="164">
        <v>1043143695.68785</v>
      </c>
      <c r="AK442" s="164">
        <v>1051409814.94549</v>
      </c>
      <c r="AL442" s="164">
        <v>1059734981.13177</v>
      </c>
      <c r="AM442" s="164">
        <v>1067970533.00248</v>
      </c>
      <c r="AN442" s="164">
        <v>1067970533.00248</v>
      </c>
    </row>
    <row r="443" spans="1:40" x14ac:dyDescent="0.2">
      <c r="A443" s="27" t="s">
        <v>1678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0</v>
      </c>
      <c r="S443" s="164">
        <v>0</v>
      </c>
      <c r="T443" s="164">
        <v>0</v>
      </c>
      <c r="U443" s="164">
        <v>0</v>
      </c>
      <c r="V443" s="164">
        <v>0</v>
      </c>
      <c r="W443" s="164">
        <v>0</v>
      </c>
      <c r="X443" s="164">
        <v>0</v>
      </c>
      <c r="Y443" s="164">
        <v>0</v>
      </c>
      <c r="Z443" s="164">
        <v>0</v>
      </c>
      <c r="AA443" s="164">
        <v>0</v>
      </c>
      <c r="AB443" s="164">
        <v>0</v>
      </c>
      <c r="AC443" s="164">
        <v>0</v>
      </c>
      <c r="AD443" s="164">
        <v>0</v>
      </c>
      <c r="AE443" s="164">
        <v>0</v>
      </c>
      <c r="AF443" s="164">
        <v>0</v>
      </c>
      <c r="AG443" s="164">
        <v>0</v>
      </c>
      <c r="AH443" s="164">
        <v>0</v>
      </c>
      <c r="AI443" s="164">
        <v>0</v>
      </c>
      <c r="AJ443" s="164">
        <v>0</v>
      </c>
      <c r="AK443" s="164">
        <v>0</v>
      </c>
      <c r="AL443" s="164">
        <v>0</v>
      </c>
      <c r="AM443" s="164">
        <v>0</v>
      </c>
      <c r="AN443" s="164">
        <v>0</v>
      </c>
    </row>
    <row r="444" spans="1:40" x14ac:dyDescent="0.2">
      <c r="A444" s="27" t="s">
        <v>1679</v>
      </c>
      <c r="B444" s="164">
        <v>930856816.87368202</v>
      </c>
      <c r="C444" s="164">
        <v>931734156.54430997</v>
      </c>
      <c r="D444" s="164">
        <v>932484896.662974</v>
      </c>
      <c r="E444" s="164">
        <v>933553553.47094202</v>
      </c>
      <c r="F444" s="164">
        <v>934725860.23070896</v>
      </c>
      <c r="G444" s="164">
        <v>935494733.73323095</v>
      </c>
      <c r="H444" s="164">
        <v>937002882.18018997</v>
      </c>
      <c r="I444" s="164">
        <v>938623109.41506803</v>
      </c>
      <c r="J444" s="164">
        <v>939551497.15480995</v>
      </c>
      <c r="K444" s="164">
        <v>940981613.32048702</v>
      </c>
      <c r="L444" s="164">
        <v>942543709.73614097</v>
      </c>
      <c r="M444" s="164">
        <v>940295310.41023803</v>
      </c>
      <c r="N444" s="164">
        <v>940295310.41023803</v>
      </c>
      <c r="O444" s="164">
        <v>941042363.99058604</v>
      </c>
      <c r="P444" s="164">
        <v>942323223.11334801</v>
      </c>
      <c r="Q444" s="164">
        <v>943587552.71200299</v>
      </c>
      <c r="R444" s="164">
        <v>945174947.75562501</v>
      </c>
      <c r="S444" s="164">
        <v>946903026.30229497</v>
      </c>
      <c r="T444" s="164">
        <v>948319430.15558898</v>
      </c>
      <c r="U444" s="164">
        <v>950423774.97082603</v>
      </c>
      <c r="V444" s="164">
        <v>952676133.48394299</v>
      </c>
      <c r="W444" s="164">
        <v>954892665.67854202</v>
      </c>
      <c r="X444" s="164">
        <v>958059105.94537795</v>
      </c>
      <c r="Y444" s="164">
        <v>961386560.68221104</v>
      </c>
      <c r="Z444" s="164">
        <v>963429766.53484702</v>
      </c>
      <c r="AA444" s="164">
        <v>963429766.53484702</v>
      </c>
      <c r="AB444" s="164">
        <v>969529757.17251694</v>
      </c>
      <c r="AC444" s="164">
        <v>975705161.60676098</v>
      </c>
      <c r="AD444" s="164">
        <v>981824119.90151596</v>
      </c>
      <c r="AE444" s="164">
        <v>988210661.74549794</v>
      </c>
      <c r="AF444" s="164">
        <v>994729040.72464001</v>
      </c>
      <c r="AG444" s="164">
        <v>1000865016.90528</v>
      </c>
      <c r="AH444" s="164">
        <v>1007616778.60625</v>
      </c>
      <c r="AI444" s="164">
        <v>1014514259.38279</v>
      </c>
      <c r="AJ444" s="164">
        <v>1021353879.5814101</v>
      </c>
      <c r="AK444" s="164">
        <v>1028535219.21768</v>
      </c>
      <c r="AL444" s="164">
        <v>1035888845.0263799</v>
      </c>
      <c r="AM444" s="164">
        <v>1042885264.4023</v>
      </c>
      <c r="AN444" s="164">
        <v>1042885264.4023</v>
      </c>
    </row>
    <row r="445" spans="1:40" x14ac:dyDescent="0.2">
      <c r="A445" s="27" t="s">
        <v>1680</v>
      </c>
      <c r="B445" s="164">
        <v>643576628.89757204</v>
      </c>
      <c r="C445" s="164">
        <v>646581302.23975599</v>
      </c>
      <c r="D445" s="164">
        <v>649613082.26010895</v>
      </c>
      <c r="E445" s="164">
        <v>652739394.99905598</v>
      </c>
      <c r="F445" s="164">
        <v>655946911.77101803</v>
      </c>
      <c r="G445" s="164">
        <v>659103962.43834901</v>
      </c>
      <c r="H445" s="164">
        <v>662498512.44514203</v>
      </c>
      <c r="I445" s="164">
        <v>665977221.63923299</v>
      </c>
      <c r="J445" s="164">
        <v>669117052.64612699</v>
      </c>
      <c r="K445" s="164">
        <v>672358258.35155296</v>
      </c>
      <c r="L445" s="164">
        <v>675708461.61688995</v>
      </c>
      <c r="M445" s="164">
        <v>676084174.42093801</v>
      </c>
      <c r="N445" s="164">
        <v>676084174.42093801</v>
      </c>
      <c r="O445" s="164">
        <v>678656967.57033896</v>
      </c>
      <c r="P445" s="164">
        <v>680068968.85862899</v>
      </c>
      <c r="Q445" s="164">
        <v>681550135.81063497</v>
      </c>
      <c r="R445" s="164">
        <v>683160829.87256801</v>
      </c>
      <c r="S445" s="164">
        <v>684883716.93724096</v>
      </c>
      <c r="T445" s="164">
        <v>686567894.50875199</v>
      </c>
      <c r="U445" s="164">
        <v>688513180.45107496</v>
      </c>
      <c r="V445" s="164">
        <v>690573692.46732605</v>
      </c>
      <c r="W445" s="164">
        <v>692734445.50470901</v>
      </c>
      <c r="X445" s="164">
        <v>695434228.27689898</v>
      </c>
      <c r="Y445" s="164">
        <v>698261296.52847803</v>
      </c>
      <c r="Z445" s="164">
        <v>700269012.40549397</v>
      </c>
      <c r="AA445" s="164">
        <v>700269012.40549397</v>
      </c>
      <c r="AB445" s="164">
        <v>705459469.87960899</v>
      </c>
      <c r="AC445" s="164">
        <v>710710745.111022</v>
      </c>
      <c r="AD445" s="164">
        <v>715980141.36477697</v>
      </c>
      <c r="AE445" s="164">
        <v>721331815.59346604</v>
      </c>
      <c r="AF445" s="164">
        <v>726743795.76028299</v>
      </c>
      <c r="AG445" s="164">
        <v>732042104.06423795</v>
      </c>
      <c r="AH445" s="164">
        <v>737564154.41551101</v>
      </c>
      <c r="AI445" s="164">
        <v>743148715.91495204</v>
      </c>
      <c r="AJ445" s="164">
        <v>748778395.84150803</v>
      </c>
      <c r="AK445" s="164">
        <v>754489065.672755</v>
      </c>
      <c r="AL445" s="164">
        <v>760280459.47767699</v>
      </c>
      <c r="AM445" s="164">
        <v>765956437.65823197</v>
      </c>
      <c r="AN445" s="164">
        <v>765956437.65823197</v>
      </c>
    </row>
    <row r="446" spans="1:40" x14ac:dyDescent="0.2">
      <c r="A446" s="27" t="s">
        <v>1681</v>
      </c>
      <c r="B446" s="164">
        <v>332029.39801993902</v>
      </c>
      <c r="C446" s="164">
        <v>87994.007963713404</v>
      </c>
      <c r="D446" s="164">
        <v>-157757.10629603601</v>
      </c>
      <c r="E446" s="164">
        <v>-390088.13318382797</v>
      </c>
      <c r="F446" s="164">
        <v>-613602.60886032996</v>
      </c>
      <c r="G446" s="164">
        <v>-869227.91279785498</v>
      </c>
      <c r="H446" s="164">
        <v>-1063415.1280382001</v>
      </c>
      <c r="I446" s="164">
        <v>-1248628.8100598799</v>
      </c>
      <c r="J446" s="164">
        <v>-1430815.5679212499</v>
      </c>
      <c r="K446" s="164">
        <v>-1602056.07301401</v>
      </c>
      <c r="L446" s="164">
        <v>-1765442.61772679</v>
      </c>
      <c r="M446" s="164">
        <v>-1968339.8423967899</v>
      </c>
      <c r="N446" s="164">
        <v>-1968339.8423967899</v>
      </c>
      <c r="O446" s="164">
        <v>-2112471.0434278999</v>
      </c>
      <c r="P446" s="164">
        <v>-2252525.7998973699</v>
      </c>
      <c r="Q446" s="164">
        <v>-2393857.9722646102</v>
      </c>
      <c r="R446" s="164">
        <v>-2525084.3948401301</v>
      </c>
      <c r="S446" s="164">
        <v>-2651008.5438323901</v>
      </c>
      <c r="T446" s="164">
        <v>-2819276.0821260102</v>
      </c>
      <c r="U446" s="164">
        <v>-2936424.0444073901</v>
      </c>
      <c r="V446" s="164">
        <v>-3046550.3125509</v>
      </c>
      <c r="W446" s="164">
        <v>-3154948.2950579599</v>
      </c>
      <c r="X446" s="164">
        <v>-3251656.04387919</v>
      </c>
      <c r="Y446" s="164">
        <v>-3340674.4518297301</v>
      </c>
      <c r="Z446" s="164">
        <v>-3471965.1067423699</v>
      </c>
      <c r="AA446" s="164">
        <v>-3471965.1067423699</v>
      </c>
      <c r="AB446" s="164">
        <v>-3553264.7104257699</v>
      </c>
      <c r="AC446" s="164">
        <v>-3632118.1445979001</v>
      </c>
      <c r="AD446" s="164">
        <v>-3714126.9972805898</v>
      </c>
      <c r="AE446" s="164">
        <v>-3786032.0425161002</v>
      </c>
      <c r="AF446" s="164">
        <v>-3854221.0946832299</v>
      </c>
      <c r="AG446" s="164">
        <v>-3974402.7536746198</v>
      </c>
      <c r="AH446" s="164">
        <v>-4039605.70017394</v>
      </c>
      <c r="AI446" s="164">
        <v>-4099171.41822648</v>
      </c>
      <c r="AJ446" s="164">
        <v>-4159260.0159736602</v>
      </c>
      <c r="AK446" s="164">
        <v>-4208089.3204911901</v>
      </c>
      <c r="AL446" s="164">
        <v>-4250532.7293878403</v>
      </c>
      <c r="AM446" s="164">
        <v>-4345345.2609362798</v>
      </c>
      <c r="AN446" s="164">
        <v>-4345345.2609362798</v>
      </c>
    </row>
    <row r="447" spans="1:40" x14ac:dyDescent="0.2">
      <c r="A447" s="27" t="s">
        <v>1682</v>
      </c>
      <c r="B447" s="164">
        <v>123999297.70101701</v>
      </c>
      <c r="C447" s="164">
        <v>125786012.426724</v>
      </c>
      <c r="D447" s="164">
        <v>127538342.574972</v>
      </c>
      <c r="E447" s="164">
        <v>129337027.059552</v>
      </c>
      <c r="F447" s="164">
        <v>131156398.706875</v>
      </c>
      <c r="G447" s="164">
        <v>132924086.01878899</v>
      </c>
      <c r="H447" s="164">
        <v>134765379.126706</v>
      </c>
      <c r="I447" s="164">
        <v>136628539.80433199</v>
      </c>
      <c r="J447" s="164">
        <v>138454557.06194401</v>
      </c>
      <c r="K447" s="164">
        <v>140318883.58534199</v>
      </c>
      <c r="L447" s="164">
        <v>142195828.04569399</v>
      </c>
      <c r="M447" s="164">
        <v>144011673.86118799</v>
      </c>
      <c r="N447" s="164">
        <v>144011673.86118799</v>
      </c>
      <c r="O447" s="164">
        <v>145895857.06222501</v>
      </c>
      <c r="P447" s="164">
        <v>147794913.722368</v>
      </c>
      <c r="Q447" s="164">
        <v>149657954.685231</v>
      </c>
      <c r="R447" s="164">
        <v>151588953.56540301</v>
      </c>
      <c r="S447" s="164">
        <v>153535320.209382</v>
      </c>
      <c r="T447" s="164">
        <v>155422297.71454099</v>
      </c>
      <c r="U447" s="164">
        <v>157400700.424986</v>
      </c>
      <c r="V447" s="164">
        <v>159395107.13927501</v>
      </c>
      <c r="W447" s="164">
        <v>161354553.792007</v>
      </c>
      <c r="X447" s="164">
        <v>163390385.31577599</v>
      </c>
      <c r="Y447" s="164">
        <v>165452411.68241999</v>
      </c>
      <c r="Z447" s="164">
        <v>167465764.41420299</v>
      </c>
      <c r="AA447" s="164">
        <v>167465764.41420299</v>
      </c>
      <c r="AB447" s="164">
        <v>169581406.78147501</v>
      </c>
      <c r="AC447" s="164">
        <v>171722533.81608501</v>
      </c>
      <c r="AD447" s="164">
        <v>173838414.386994</v>
      </c>
      <c r="AE447" s="164">
        <v>176033186.186086</v>
      </c>
      <c r="AF447" s="164">
        <v>178254065.35857901</v>
      </c>
      <c r="AG447" s="164">
        <v>180421843.211344</v>
      </c>
      <c r="AH447" s="164">
        <v>182694191.67755401</v>
      </c>
      <c r="AI447" s="164">
        <v>184993362.39491099</v>
      </c>
      <c r="AJ447" s="164">
        <v>187268545.19830301</v>
      </c>
      <c r="AK447" s="164">
        <v>189623866.901108</v>
      </c>
      <c r="AL447" s="164">
        <v>192006501.368568</v>
      </c>
      <c r="AM447" s="164">
        <v>194337071.623184</v>
      </c>
      <c r="AN447" s="164">
        <v>194337071.623184</v>
      </c>
    </row>
    <row r="448" spans="1:40" x14ac:dyDescent="0.2">
      <c r="A448" s="27" t="s">
        <v>1683</v>
      </c>
      <c r="B448" s="164">
        <v>246503132.48096099</v>
      </c>
      <c r="C448" s="164">
        <v>246906760.09348401</v>
      </c>
      <c r="D448" s="164">
        <v>247317203.51386201</v>
      </c>
      <c r="E448" s="164">
        <v>247738543.832973</v>
      </c>
      <c r="F448" s="164">
        <v>248169928.17616799</v>
      </c>
      <c r="G448" s="164">
        <v>248605089.99354699</v>
      </c>
      <c r="H448" s="164">
        <v>249058866.994122</v>
      </c>
      <c r="I448" s="164">
        <v>249522559.45527399</v>
      </c>
      <c r="J448" s="164">
        <v>249968498.338543</v>
      </c>
      <c r="K448" s="164">
        <v>250425395.620471</v>
      </c>
      <c r="L448" s="164">
        <v>250894148.628858</v>
      </c>
      <c r="M448" s="164">
        <v>251172343.575133</v>
      </c>
      <c r="N448" s="164">
        <v>251172343.575133</v>
      </c>
      <c r="O448" s="164">
        <v>251647789.03527501</v>
      </c>
      <c r="P448" s="164">
        <v>252675110.280752</v>
      </c>
      <c r="Q448" s="164">
        <v>253743134.645935</v>
      </c>
      <c r="R448" s="164">
        <v>254855398.063853</v>
      </c>
      <c r="S448" s="164">
        <v>256011374.414087</v>
      </c>
      <c r="T448" s="164">
        <v>257203856.07121801</v>
      </c>
      <c r="U448" s="164">
        <v>258446878.800547</v>
      </c>
      <c r="V448" s="164">
        <v>259733585.81866899</v>
      </c>
      <c r="W448" s="164">
        <v>261063221.097765</v>
      </c>
      <c r="X448" s="164">
        <v>262464145.88730401</v>
      </c>
      <c r="Y448" s="164">
        <v>263909979.06301501</v>
      </c>
      <c r="Z448" s="164">
        <v>265339512.472325</v>
      </c>
      <c r="AA448" s="164">
        <v>265339512.472325</v>
      </c>
      <c r="AB448" s="164">
        <v>267013832.791825</v>
      </c>
      <c r="AC448" s="164">
        <v>268704836.450261</v>
      </c>
      <c r="AD448" s="164">
        <v>270409800.71276098</v>
      </c>
      <c r="AE448" s="164">
        <v>272132409.540461</v>
      </c>
      <c r="AF448" s="164">
        <v>273871685.05473</v>
      </c>
      <c r="AG448" s="164">
        <v>275619242.35111499</v>
      </c>
      <c r="AH448" s="164">
        <v>277391000.75690901</v>
      </c>
      <c r="AI448" s="164">
        <v>279179309.08746302</v>
      </c>
      <c r="AJ448" s="164">
        <v>280983415.69571102</v>
      </c>
      <c r="AK448" s="164">
        <v>282804978.04106998</v>
      </c>
      <c r="AL448" s="164">
        <v>284644978.30541903</v>
      </c>
      <c r="AM448" s="164">
        <v>286493646.07004201</v>
      </c>
      <c r="AN448" s="164">
        <v>286493646.07004201</v>
      </c>
    </row>
    <row r="449" spans="1:40" x14ac:dyDescent="0.2">
      <c r="A449" s="27" t="s">
        <v>1684</v>
      </c>
      <c r="B449" s="164">
        <v>3003206.65780559</v>
      </c>
      <c r="C449" s="164">
        <v>3018399.9568850002</v>
      </c>
      <c r="D449" s="164">
        <v>3033593.2559643998</v>
      </c>
      <c r="E449" s="164">
        <v>3048786.55504381</v>
      </c>
      <c r="F449" s="164">
        <v>3063979.8541232198</v>
      </c>
      <c r="G449" s="164">
        <v>3079173.1532026199</v>
      </c>
      <c r="H449" s="164">
        <v>3094366.4522820301</v>
      </c>
      <c r="I449" s="164">
        <v>3109559.7513614302</v>
      </c>
      <c r="J449" s="164">
        <v>3124753.05044084</v>
      </c>
      <c r="K449" s="164">
        <v>3139946.3495202502</v>
      </c>
      <c r="L449" s="164">
        <v>3155139.6485996498</v>
      </c>
      <c r="M449" s="164">
        <v>3170332.94767906</v>
      </c>
      <c r="N449" s="164">
        <v>3170332.94767906</v>
      </c>
      <c r="O449" s="164">
        <v>3199558.7918235399</v>
      </c>
      <c r="P449" s="164">
        <v>3213591.3368886099</v>
      </c>
      <c r="Q449" s="164">
        <v>3227623.8819536902</v>
      </c>
      <c r="R449" s="164">
        <v>3241656.4270187598</v>
      </c>
      <c r="S449" s="164">
        <v>3255688.9720838401</v>
      </c>
      <c r="T449" s="164">
        <v>3269721.5171489101</v>
      </c>
      <c r="U449" s="164">
        <v>3283754.0622139899</v>
      </c>
      <c r="V449" s="164">
        <v>3297786.6072790599</v>
      </c>
      <c r="W449" s="164">
        <v>3311819.1523441402</v>
      </c>
      <c r="X449" s="164">
        <v>3325851.6974092098</v>
      </c>
      <c r="Y449" s="164">
        <v>3339884.2424742901</v>
      </c>
      <c r="Z449" s="164">
        <v>3353916.7875393601</v>
      </c>
      <c r="AA449" s="164">
        <v>3353916.7875393601</v>
      </c>
      <c r="AB449" s="164">
        <v>3374272.64478165</v>
      </c>
      <c r="AC449" s="164">
        <v>3380595.9569588602</v>
      </c>
      <c r="AD449" s="164">
        <v>3386919.2691360698</v>
      </c>
      <c r="AE449" s="164">
        <v>3393242.5813132902</v>
      </c>
      <c r="AF449" s="164">
        <v>3399565.8934904998</v>
      </c>
      <c r="AG449" s="164">
        <v>3405889.2056677099</v>
      </c>
      <c r="AH449" s="164">
        <v>3412212.5178449298</v>
      </c>
      <c r="AI449" s="164">
        <v>3418535.8300221399</v>
      </c>
      <c r="AJ449" s="164">
        <v>3424859.1421993501</v>
      </c>
      <c r="AK449" s="164">
        <v>3431182.4543765699</v>
      </c>
      <c r="AL449" s="164">
        <v>3437505.7665537801</v>
      </c>
      <c r="AM449" s="164">
        <v>3443829.0787309902</v>
      </c>
      <c r="AN449" s="164">
        <v>3443829.0787309902</v>
      </c>
    </row>
    <row r="450" spans="1:40" x14ac:dyDescent="0.2">
      <c r="A450" s="27" t="s">
        <v>1685</v>
      </c>
      <c r="B450" s="164">
        <v>1948271112.0090599</v>
      </c>
      <c r="C450" s="164">
        <v>1954114625.26912</v>
      </c>
      <c r="D450" s="164">
        <v>1959829361.1615801</v>
      </c>
      <c r="E450" s="164">
        <v>1966027217.78438</v>
      </c>
      <c r="F450" s="164">
        <v>1972449476.1300299</v>
      </c>
      <c r="G450" s="164">
        <v>1978337817.42432</v>
      </c>
      <c r="H450" s="164">
        <v>1985356592.0704</v>
      </c>
      <c r="I450" s="164">
        <v>1992612361.2551999</v>
      </c>
      <c r="J450" s="164">
        <v>1998785542.6839399</v>
      </c>
      <c r="K450" s="164">
        <v>2005622041.1543601</v>
      </c>
      <c r="L450" s="164">
        <v>2012731845.05845</v>
      </c>
      <c r="M450" s="164">
        <v>2012765495.3727801</v>
      </c>
      <c r="N450" s="164">
        <v>2012765495.3727801</v>
      </c>
      <c r="O450" s="164">
        <v>2018330065.4068201</v>
      </c>
      <c r="P450" s="164">
        <v>2023823281.51209</v>
      </c>
      <c r="Q450" s="164">
        <v>2029372543.76349</v>
      </c>
      <c r="R450" s="164">
        <v>2035496701.2896199</v>
      </c>
      <c r="S450" s="164">
        <v>2041938118.29125</v>
      </c>
      <c r="T450" s="164">
        <v>2047963923.8851199</v>
      </c>
      <c r="U450" s="164">
        <v>2055131864.66524</v>
      </c>
      <c r="V450" s="164">
        <v>2062629755.2039399</v>
      </c>
      <c r="W450" s="164">
        <v>2070201756.93031</v>
      </c>
      <c r="X450" s="164">
        <v>2079422061.0788801</v>
      </c>
      <c r="Y450" s="164">
        <v>2089009457.7467699</v>
      </c>
      <c r="Z450" s="164">
        <v>2096386007.5076599</v>
      </c>
      <c r="AA450" s="164">
        <v>2096386007.5076599</v>
      </c>
      <c r="AB450" s="164">
        <v>2111405474.5597799</v>
      </c>
      <c r="AC450" s="164">
        <v>2126591754.79649</v>
      </c>
      <c r="AD450" s="164">
        <v>2141725268.6379001</v>
      </c>
      <c r="AE450" s="164">
        <v>2157315283.6043</v>
      </c>
      <c r="AF450" s="164">
        <v>2173143931.6970401</v>
      </c>
      <c r="AG450" s="164">
        <v>2188379692.9839702</v>
      </c>
      <c r="AH450" s="164">
        <v>2204638732.2739</v>
      </c>
      <c r="AI450" s="164">
        <v>2221155011.1919098</v>
      </c>
      <c r="AJ450" s="164">
        <v>2237649835.4431601</v>
      </c>
      <c r="AK450" s="164">
        <v>2254676222.9664998</v>
      </c>
      <c r="AL450" s="164">
        <v>2272007757.21521</v>
      </c>
      <c r="AM450" s="164">
        <v>2288770903.5715599</v>
      </c>
      <c r="AN450" s="164">
        <v>2288770903.5715599</v>
      </c>
    </row>
    <row r="451" spans="1:40" x14ac:dyDescent="0.2">
      <c r="A451" s="27" t="s">
        <v>1686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  <c r="O451" s="164">
        <v>0</v>
      </c>
      <c r="P451" s="164">
        <v>0</v>
      </c>
      <c r="Q451" s="164">
        <v>0</v>
      </c>
      <c r="R451" s="164">
        <v>0</v>
      </c>
      <c r="S451" s="164">
        <v>0</v>
      </c>
      <c r="T451" s="164">
        <v>0</v>
      </c>
      <c r="U451" s="164">
        <v>0</v>
      </c>
      <c r="V451" s="164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  <c r="AC451" s="164">
        <v>0</v>
      </c>
      <c r="AD451" s="164">
        <v>0</v>
      </c>
      <c r="AE451" s="164">
        <v>0</v>
      </c>
      <c r="AF451" s="164">
        <v>0</v>
      </c>
      <c r="AG451" s="164">
        <v>0</v>
      </c>
      <c r="AH451" s="164">
        <v>0</v>
      </c>
      <c r="AI451" s="164">
        <v>0</v>
      </c>
      <c r="AJ451" s="164">
        <v>0</v>
      </c>
      <c r="AK451" s="164">
        <v>0</v>
      </c>
      <c r="AL451" s="164">
        <v>0</v>
      </c>
      <c r="AM451" s="164">
        <v>0</v>
      </c>
      <c r="AN451" s="164">
        <v>0</v>
      </c>
    </row>
    <row r="452" spans="1:40" x14ac:dyDescent="0.2">
      <c r="A452" s="27" t="s">
        <v>1687</v>
      </c>
      <c r="B452" s="164">
        <v>550303825.47533202</v>
      </c>
      <c r="C452" s="164">
        <v>557146989.199664</v>
      </c>
      <c r="D452" s="164">
        <v>563976972.36661303</v>
      </c>
      <c r="E452" s="164">
        <v>570791531.69412398</v>
      </c>
      <c r="F452" s="164">
        <v>577592128.36701202</v>
      </c>
      <c r="G452" s="164">
        <v>584377611.09635603</v>
      </c>
      <c r="H452" s="164">
        <v>591145994.25010705</v>
      </c>
      <c r="I452" s="164">
        <v>597911521.20750105</v>
      </c>
      <c r="J452" s="164">
        <v>604682500.24820805</v>
      </c>
      <c r="K452" s="164">
        <v>611457228.00196898</v>
      </c>
      <c r="L452" s="164">
        <v>618240318.30987406</v>
      </c>
      <c r="M452" s="164">
        <v>625023299.19425595</v>
      </c>
      <c r="N452" s="164">
        <v>625023299.19425595</v>
      </c>
      <c r="O452" s="164">
        <v>631809971.19391894</v>
      </c>
      <c r="P452" s="164">
        <v>638569692.57028699</v>
      </c>
      <c r="Q452" s="164">
        <v>645303436.32008696</v>
      </c>
      <c r="R452" s="164">
        <v>652011690.95132506</v>
      </c>
      <c r="S452" s="164">
        <v>658696739.85142696</v>
      </c>
      <c r="T452" s="164">
        <v>665365091.58688498</v>
      </c>
      <c r="U452" s="164">
        <v>672015054.41248703</v>
      </c>
      <c r="V452" s="164">
        <v>678646380.18053806</v>
      </c>
      <c r="W452" s="164">
        <v>685258773.91552806</v>
      </c>
      <c r="X452" s="164">
        <v>691851836.93280804</v>
      </c>
      <c r="Y452" s="164">
        <v>698402798.58687901</v>
      </c>
      <c r="Z452" s="164">
        <v>704880950.14904702</v>
      </c>
      <c r="AA452" s="164">
        <v>704880950.14904702</v>
      </c>
      <c r="AB452" s="164">
        <v>711305387.71293604</v>
      </c>
      <c r="AC452" s="164">
        <v>717671065.67927504</v>
      </c>
      <c r="AD452" s="164">
        <v>723983138.36627603</v>
      </c>
      <c r="AE452" s="164">
        <v>730244382.34851599</v>
      </c>
      <c r="AF452" s="164">
        <v>736442077.18483305</v>
      </c>
      <c r="AG452" s="164">
        <v>742553328.729635</v>
      </c>
      <c r="AH452" s="164">
        <v>748575255.61975002</v>
      </c>
      <c r="AI452" s="164">
        <v>754504893.26814997</v>
      </c>
      <c r="AJ452" s="164">
        <v>760312840.01242697</v>
      </c>
      <c r="AK452" s="164">
        <v>765998271.98302996</v>
      </c>
      <c r="AL452" s="164">
        <v>771554850.14254904</v>
      </c>
      <c r="AM452" s="164">
        <v>776999235.91128194</v>
      </c>
      <c r="AN452" s="164">
        <v>776999235.91128194</v>
      </c>
    </row>
    <row r="453" spans="1:40" x14ac:dyDescent="0.2">
      <c r="A453" s="27" t="s">
        <v>1688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  <c r="O453" s="164">
        <v>0</v>
      </c>
      <c r="P453" s="164">
        <v>0</v>
      </c>
      <c r="Q453" s="164">
        <v>0</v>
      </c>
      <c r="R453" s="164">
        <v>0</v>
      </c>
      <c r="S453" s="164">
        <v>0</v>
      </c>
      <c r="T453" s="164">
        <v>0</v>
      </c>
      <c r="U453" s="164">
        <v>0</v>
      </c>
      <c r="V453" s="164">
        <v>0</v>
      </c>
      <c r="W453" s="164">
        <v>0</v>
      </c>
      <c r="X453" s="164">
        <v>0</v>
      </c>
      <c r="Y453" s="164">
        <v>0</v>
      </c>
      <c r="Z453" s="164">
        <v>0</v>
      </c>
      <c r="AA453" s="164">
        <v>0</v>
      </c>
      <c r="AB453" s="164">
        <v>0</v>
      </c>
      <c r="AC453" s="164">
        <v>0</v>
      </c>
      <c r="AD453" s="164">
        <v>0</v>
      </c>
      <c r="AE453" s="164">
        <v>0</v>
      </c>
      <c r="AF453" s="164">
        <v>0</v>
      </c>
      <c r="AG453" s="164">
        <v>0</v>
      </c>
      <c r="AH453" s="164">
        <v>0</v>
      </c>
      <c r="AI453" s="164">
        <v>0</v>
      </c>
      <c r="AJ453" s="164">
        <v>0</v>
      </c>
      <c r="AK453" s="164">
        <v>0</v>
      </c>
      <c r="AL453" s="164">
        <v>0</v>
      </c>
      <c r="AM453" s="164">
        <v>0</v>
      </c>
      <c r="AN453" s="164">
        <v>0</v>
      </c>
    </row>
    <row r="454" spans="1:40" x14ac:dyDescent="0.2">
      <c r="A454" s="27" t="s">
        <v>1689</v>
      </c>
      <c r="B454" s="164">
        <v>6917106595.9714899</v>
      </c>
      <c r="C454" s="164">
        <v>6963676871.3879204</v>
      </c>
      <c r="D454" s="164">
        <v>7011473460.1673498</v>
      </c>
      <c r="E454" s="164">
        <v>7060246582.7045002</v>
      </c>
      <c r="F454" s="164">
        <v>7109573144.4702196</v>
      </c>
      <c r="G454" s="164">
        <v>7158187014.7629499</v>
      </c>
      <c r="H454" s="164">
        <v>7208330198.7909002</v>
      </c>
      <c r="I454" s="164">
        <v>7258851105.4720097</v>
      </c>
      <c r="J454" s="164">
        <v>7307450008.8759604</v>
      </c>
      <c r="K454" s="164">
        <v>7357256979.5154495</v>
      </c>
      <c r="L454" s="164">
        <v>7408545918.1330004</v>
      </c>
      <c r="M454" s="164">
        <v>7452217285.8292904</v>
      </c>
      <c r="N454" s="164">
        <v>7452217285.8292904</v>
      </c>
      <c r="O454" s="164">
        <v>7503239868.4339199</v>
      </c>
      <c r="P454" s="164">
        <v>7554768577.37887</v>
      </c>
      <c r="Q454" s="164">
        <v>7606255907.23594</v>
      </c>
      <c r="R454" s="164">
        <v>7658967483.5172501</v>
      </c>
      <c r="S454" s="164">
        <v>7712160122.4103899</v>
      </c>
      <c r="T454" s="164">
        <v>7764898809.8099403</v>
      </c>
      <c r="U454" s="164">
        <v>7818276341.2890396</v>
      </c>
      <c r="V454" s="164">
        <v>7872315135.8473196</v>
      </c>
      <c r="W454" s="164">
        <v>7926465760.2936096</v>
      </c>
      <c r="X454" s="164">
        <v>7986017590.2498798</v>
      </c>
      <c r="Y454" s="164">
        <v>8046137187.7882404</v>
      </c>
      <c r="Z454" s="164">
        <v>8099926465.1181297</v>
      </c>
      <c r="AA454" s="164">
        <v>8099926465.1181297</v>
      </c>
      <c r="AB454" s="164">
        <v>8163640186.0801296</v>
      </c>
      <c r="AC454" s="164">
        <v>8227727979.5760298</v>
      </c>
      <c r="AD454" s="164">
        <v>8291602419.4161301</v>
      </c>
      <c r="AE454" s="164">
        <v>8356404194.3569298</v>
      </c>
      <c r="AF454" s="164">
        <v>8421462076.7878103</v>
      </c>
      <c r="AG454" s="164">
        <v>8486210365.0835505</v>
      </c>
      <c r="AH454" s="164">
        <v>8551271042.3644695</v>
      </c>
      <c r="AI454" s="164">
        <v>8617762946.3398094</v>
      </c>
      <c r="AJ454" s="164">
        <v>8684118225.1860905</v>
      </c>
      <c r="AK454" s="164">
        <v>8750997327.5575199</v>
      </c>
      <c r="AL454" s="164">
        <v>8818207479.8481293</v>
      </c>
      <c r="AM454" s="164">
        <v>8884806431.4500103</v>
      </c>
      <c r="AN454" s="164">
        <v>8884806431.4500103</v>
      </c>
    </row>
    <row r="455" spans="1:40" x14ac:dyDescent="0.2">
      <c r="A455" s="27" t="s">
        <v>1690</v>
      </c>
      <c r="B455" s="164">
        <v>7113527183.5579901</v>
      </c>
      <c r="C455" s="164">
        <v>7158960672.0478201</v>
      </c>
      <c r="D455" s="164">
        <v>7205586526.80723</v>
      </c>
      <c r="E455" s="164">
        <v>7253164428.7196102</v>
      </c>
      <c r="F455" s="164">
        <v>7301269269.5630798</v>
      </c>
      <c r="G455" s="164">
        <v>7348603938.7646503</v>
      </c>
      <c r="H455" s="164">
        <v>7397477080.1262398</v>
      </c>
      <c r="I455" s="164">
        <v>7446702440.4743299</v>
      </c>
      <c r="J455" s="164">
        <v>7493859574.3076897</v>
      </c>
      <c r="K455" s="164">
        <v>7542197212.4404497</v>
      </c>
      <c r="L455" s="164">
        <v>7591990093.1710901</v>
      </c>
      <c r="M455" s="164">
        <v>7633251325.6634502</v>
      </c>
      <c r="N455" s="164">
        <v>7633251325.6634502</v>
      </c>
      <c r="O455" s="164">
        <v>7682431640.0267601</v>
      </c>
      <c r="P455" s="164">
        <v>7732484017.8098001</v>
      </c>
      <c r="Q455" s="164">
        <v>7782474354.6407499</v>
      </c>
      <c r="R455" s="164">
        <v>7833675262.5959396</v>
      </c>
      <c r="S455" s="164">
        <v>7885342752.6721201</v>
      </c>
      <c r="T455" s="164">
        <v>7936506538.2945995</v>
      </c>
      <c r="U455" s="164">
        <v>7988328916.10886</v>
      </c>
      <c r="V455" s="164">
        <v>8040801193.6566801</v>
      </c>
      <c r="W455" s="164">
        <v>8093371735.3614702</v>
      </c>
      <c r="X455" s="164">
        <v>8151449310.2858801</v>
      </c>
      <c r="Y455" s="164">
        <v>8210083714.9063396</v>
      </c>
      <c r="Z455" s="164">
        <v>8262163778.9949703</v>
      </c>
      <c r="AA455" s="164">
        <v>8262163778.9949703</v>
      </c>
      <c r="AB455" s="164">
        <v>8325037042.6413498</v>
      </c>
      <c r="AC455" s="164">
        <v>8388272035.6716604</v>
      </c>
      <c r="AD455" s="164">
        <v>8451267134.0916004</v>
      </c>
      <c r="AE455" s="164">
        <v>8515171668.7030802</v>
      </c>
      <c r="AF455" s="164">
        <v>8579312878.6718702</v>
      </c>
      <c r="AG455" s="164">
        <v>8643084774.1067696</v>
      </c>
      <c r="AH455" s="164">
        <v>8707188444.7084408</v>
      </c>
      <c r="AI455" s="164">
        <v>8772708695.3822594</v>
      </c>
      <c r="AJ455" s="164">
        <v>8838074979.9985294</v>
      </c>
      <c r="AK455" s="164">
        <v>8903951729.6045704</v>
      </c>
      <c r="AL455" s="164">
        <v>8970147134.5929394</v>
      </c>
      <c r="AM455" s="164">
        <v>9035671732.4097805</v>
      </c>
      <c r="AN455" s="164">
        <v>9035671732.4097805</v>
      </c>
    </row>
    <row r="456" spans="1:40" x14ac:dyDescent="0.2">
      <c r="A456" s="27" t="s">
        <v>1183</v>
      </c>
      <c r="B456" s="164">
        <v>-196420587.58649799</v>
      </c>
      <c r="C456" s="164">
        <v>-195283800.659897</v>
      </c>
      <c r="D456" s="164">
        <v>-194113066.63987699</v>
      </c>
      <c r="E456" s="164">
        <v>-192917846.01510999</v>
      </c>
      <c r="F456" s="164">
        <v>-191696125.092859</v>
      </c>
      <c r="G456" s="164">
        <v>-190416924.00170201</v>
      </c>
      <c r="H456" s="164">
        <v>-189146881.33534199</v>
      </c>
      <c r="I456" s="164">
        <v>-187851335.002323</v>
      </c>
      <c r="J456" s="164">
        <v>-186409565.43171999</v>
      </c>
      <c r="K456" s="164">
        <v>-184940232.92499799</v>
      </c>
      <c r="L456" s="164">
        <v>-183444175.038082</v>
      </c>
      <c r="M456" s="164">
        <v>-181034039.83415601</v>
      </c>
      <c r="N456" s="164">
        <v>-181034039.83415601</v>
      </c>
      <c r="O456" s="164">
        <v>-179191771.59284601</v>
      </c>
      <c r="P456" s="164">
        <v>-177715440.43092999</v>
      </c>
      <c r="Q456" s="164">
        <v>-176218447.40480199</v>
      </c>
      <c r="R456" s="164">
        <v>-174707779.078686</v>
      </c>
      <c r="S456" s="164">
        <v>-173182630.261738</v>
      </c>
      <c r="T456" s="164">
        <v>-171607728.48466</v>
      </c>
      <c r="U456" s="164">
        <v>-170052574.81981799</v>
      </c>
      <c r="V456" s="164">
        <v>-168486057.80936399</v>
      </c>
      <c r="W456" s="164">
        <v>-166905975.067853</v>
      </c>
      <c r="X456" s="164">
        <v>-165431720.03600499</v>
      </c>
      <c r="Y456" s="164">
        <v>-163946527.11809599</v>
      </c>
      <c r="Z456" s="164">
        <v>-162237313.87683699</v>
      </c>
      <c r="AA456" s="164">
        <v>-162237313.87683699</v>
      </c>
      <c r="AB456" s="164">
        <v>-161396856.56122199</v>
      </c>
      <c r="AC456" s="164">
        <v>-160544056.09563801</v>
      </c>
      <c r="AD456" s="164">
        <v>-159664714.67547101</v>
      </c>
      <c r="AE456" s="164">
        <v>-158767474.34615201</v>
      </c>
      <c r="AF456" s="164">
        <v>-157850801.88405401</v>
      </c>
      <c r="AG456" s="164">
        <v>-156874409.02321601</v>
      </c>
      <c r="AH456" s="164">
        <v>-155917402.343968</v>
      </c>
      <c r="AI456" s="164">
        <v>-154945749.04244399</v>
      </c>
      <c r="AJ456" s="164">
        <v>-153956754.81243199</v>
      </c>
      <c r="AK456" s="164">
        <v>-152954402.04704401</v>
      </c>
      <c r="AL456" s="164">
        <v>-151939654.744807</v>
      </c>
      <c r="AM456" s="164">
        <v>-150865300.95977101</v>
      </c>
      <c r="AN456" s="164">
        <v>-150865300.95977101</v>
      </c>
    </row>
    <row r="457" spans="1:40" x14ac:dyDescent="0.2">
      <c r="A457" s="27" t="s">
        <v>1691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164">
        <v>0</v>
      </c>
      <c r="AD457" s="164">
        <v>0</v>
      </c>
      <c r="AE457" s="164">
        <v>0</v>
      </c>
      <c r="AF457" s="164">
        <v>0</v>
      </c>
      <c r="AG457" s="164">
        <v>0</v>
      </c>
      <c r="AH457" s="164">
        <v>0</v>
      </c>
      <c r="AI457" s="164">
        <v>0</v>
      </c>
      <c r="AJ457" s="164">
        <v>0</v>
      </c>
      <c r="AK457" s="164">
        <v>0</v>
      </c>
      <c r="AL457" s="164">
        <v>0</v>
      </c>
      <c r="AM457" s="164">
        <v>0</v>
      </c>
      <c r="AN457" s="164">
        <v>0</v>
      </c>
    </row>
    <row r="458" spans="1:40" x14ac:dyDescent="0.2">
      <c r="A458" s="27" t="s">
        <v>1692</v>
      </c>
    </row>
    <row r="459" spans="1:40" x14ac:dyDescent="0.2">
      <c r="A459" s="27" t="s">
        <v>1693</v>
      </c>
    </row>
    <row r="460" spans="1:40" x14ac:dyDescent="0.2">
      <c r="A460" s="27" t="s">
        <v>1694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4">
        <v>0</v>
      </c>
      <c r="AD460" s="164">
        <v>0</v>
      </c>
      <c r="AE460" s="164">
        <v>0</v>
      </c>
      <c r="AF460" s="164">
        <v>0</v>
      </c>
      <c r="AG460" s="164">
        <v>0</v>
      </c>
      <c r="AH460" s="164">
        <v>0</v>
      </c>
      <c r="AI460" s="164">
        <v>0</v>
      </c>
      <c r="AJ460" s="164">
        <v>0</v>
      </c>
      <c r="AK460" s="164">
        <v>0</v>
      </c>
      <c r="AL460" s="164">
        <v>0</v>
      </c>
      <c r="AM460" s="164">
        <v>0</v>
      </c>
      <c r="AN460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8FCF9-4FDD-4618-8402-E169F3DA9D56}">
  <dimension ref="A1:AN460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54" style="27" customWidth="1"/>
    <col min="2" max="13" width="10.6640625" style="164" hidden="1" customWidth="1" outlineLevel="1"/>
    <col min="14" max="14" width="11.109375" style="164" bestFit="1" customWidth="1" collapsed="1"/>
    <col min="15" max="26" width="10.6640625" style="164" hidden="1" customWidth="1" outlineLevel="1"/>
    <col min="27" max="27" width="11.109375" style="164" bestFit="1" customWidth="1" collapsed="1"/>
    <col min="28" max="39" width="10.6640625" style="164" hidden="1" customWidth="1" outlineLevel="1"/>
    <col min="40" max="40" width="11.10937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1278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s="171" customFormat="1" x14ac:dyDescent="0.2">
      <c r="A10" s="128" t="s">
        <v>738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  <c r="O10" s="171">
        <v>0</v>
      </c>
      <c r="P10" s="171">
        <v>0</v>
      </c>
      <c r="Q10" s="171">
        <v>0</v>
      </c>
      <c r="R10" s="171">
        <v>0</v>
      </c>
      <c r="S10" s="171">
        <v>0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Y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E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K10" s="171">
        <v>0</v>
      </c>
      <c r="AL10" s="171">
        <v>0</v>
      </c>
      <c r="AM10" s="171">
        <v>0</v>
      </c>
      <c r="AN10" s="171">
        <v>0</v>
      </c>
    </row>
    <row r="11" spans="1:40" s="171" customFormat="1" x14ac:dyDescent="0.2">
      <c r="A11" s="128" t="s">
        <v>1279</v>
      </c>
      <c r="B11" s="171">
        <v>0</v>
      </c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  <c r="M11" s="171">
        <v>0</v>
      </c>
      <c r="N11" s="171">
        <v>0</v>
      </c>
      <c r="O11" s="171">
        <v>0</v>
      </c>
      <c r="P11" s="171">
        <v>0</v>
      </c>
      <c r="Q11" s="171">
        <v>0</v>
      </c>
      <c r="R11" s="171">
        <v>0</v>
      </c>
      <c r="S11" s="171">
        <v>0</v>
      </c>
      <c r="T11" s="171">
        <v>0</v>
      </c>
      <c r="U11" s="171">
        <v>0</v>
      </c>
      <c r="V11" s="171">
        <v>0</v>
      </c>
      <c r="W11" s="171">
        <v>0</v>
      </c>
      <c r="X11" s="171">
        <v>0</v>
      </c>
      <c r="Y11" s="171">
        <v>0</v>
      </c>
      <c r="Z11" s="171">
        <v>0</v>
      </c>
      <c r="AA11" s="171">
        <v>0</v>
      </c>
      <c r="AB11" s="171">
        <v>0</v>
      </c>
      <c r="AC11" s="171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1">
        <v>0</v>
      </c>
      <c r="AL11" s="171">
        <v>0</v>
      </c>
      <c r="AM11" s="171">
        <v>0</v>
      </c>
      <c r="AN11" s="171">
        <v>0</v>
      </c>
    </row>
    <row r="12" spans="1:40" s="171" customFormat="1" x14ac:dyDescent="0.2">
      <c r="A12" s="128" t="s">
        <v>740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171">
        <v>0</v>
      </c>
      <c r="O12" s="171">
        <v>0</v>
      </c>
      <c r="P12" s="171">
        <v>0</v>
      </c>
      <c r="Q12" s="171">
        <v>0</v>
      </c>
      <c r="R12" s="171">
        <v>0</v>
      </c>
      <c r="S12" s="171">
        <v>0</v>
      </c>
      <c r="T12" s="171">
        <v>0</v>
      </c>
      <c r="U12" s="171">
        <v>0</v>
      </c>
      <c r="V12" s="171">
        <v>0</v>
      </c>
      <c r="W12" s="171">
        <v>0</v>
      </c>
      <c r="X12" s="171">
        <v>0</v>
      </c>
      <c r="Y12" s="171">
        <v>0</v>
      </c>
      <c r="Z12" s="171">
        <v>0</v>
      </c>
      <c r="AA12" s="171">
        <v>0</v>
      </c>
      <c r="AB12" s="171">
        <v>0</v>
      </c>
      <c r="AC12" s="171">
        <v>0</v>
      </c>
      <c r="AD12" s="171">
        <v>0</v>
      </c>
      <c r="AE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K12" s="171">
        <v>0</v>
      </c>
      <c r="AL12" s="171">
        <v>0</v>
      </c>
      <c r="AM12" s="171">
        <v>0</v>
      </c>
      <c r="AN12" s="171">
        <v>0</v>
      </c>
    </row>
    <row r="13" spans="1:40" s="171" customFormat="1" x14ac:dyDescent="0.2">
      <c r="A13" s="128" t="s">
        <v>741</v>
      </c>
      <c r="B13" s="171">
        <v>0</v>
      </c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171">
        <v>0</v>
      </c>
      <c r="N13" s="171">
        <v>0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171">
        <v>0</v>
      </c>
      <c r="V13" s="171">
        <v>0</v>
      </c>
      <c r="W13" s="171">
        <v>0</v>
      </c>
      <c r="X13" s="171">
        <v>0</v>
      </c>
      <c r="Y13" s="171">
        <v>0</v>
      </c>
      <c r="Z13" s="171">
        <v>0</v>
      </c>
      <c r="AA13" s="171">
        <v>0</v>
      </c>
      <c r="AB13" s="171">
        <v>0</v>
      </c>
      <c r="AC13" s="171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1">
        <v>0</v>
      </c>
      <c r="AL13" s="171">
        <v>0</v>
      </c>
      <c r="AM13" s="171">
        <v>0</v>
      </c>
      <c r="AN13" s="171">
        <v>0</v>
      </c>
    </row>
    <row r="14" spans="1:40" s="171" customFormat="1" x14ac:dyDescent="0.2">
      <c r="A14" s="128" t="s">
        <v>742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171">
        <v>0</v>
      </c>
      <c r="V14" s="171">
        <v>0</v>
      </c>
      <c r="W14" s="171">
        <v>0</v>
      </c>
      <c r="X14" s="171">
        <v>0</v>
      </c>
      <c r="Y14" s="171">
        <v>0</v>
      </c>
      <c r="Z14" s="171">
        <v>0</v>
      </c>
      <c r="AA14" s="171">
        <v>0</v>
      </c>
      <c r="AB14" s="171">
        <v>0</v>
      </c>
      <c r="AC14" s="171">
        <v>0</v>
      </c>
      <c r="AD14" s="171">
        <v>0</v>
      </c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</row>
    <row r="15" spans="1:40" s="171" customFormat="1" x14ac:dyDescent="0.2">
      <c r="A15" s="128" t="s">
        <v>743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Y15" s="171">
        <v>0</v>
      </c>
      <c r="Z15" s="171">
        <v>0</v>
      </c>
      <c r="AA15" s="171">
        <v>0</v>
      </c>
      <c r="AB15" s="171">
        <v>0</v>
      </c>
      <c r="AC15" s="171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</row>
    <row r="16" spans="1:40" s="171" customFormat="1" x14ac:dyDescent="0.2">
      <c r="A16" s="128" t="s">
        <v>744</v>
      </c>
      <c r="B16" s="171">
        <v>0</v>
      </c>
      <c r="C16" s="171">
        <v>0</v>
      </c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171">
        <v>0</v>
      </c>
      <c r="V16" s="171">
        <v>0</v>
      </c>
      <c r="W16" s="171">
        <v>0</v>
      </c>
      <c r="X16" s="171">
        <v>0</v>
      </c>
      <c r="Y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E16" s="171"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K16" s="171">
        <v>0</v>
      </c>
      <c r="AL16" s="171">
        <v>0</v>
      </c>
      <c r="AM16" s="171">
        <v>0</v>
      </c>
      <c r="AN16" s="171">
        <v>0</v>
      </c>
    </row>
    <row r="17" spans="1:40" s="171" customFormat="1" x14ac:dyDescent="0.2">
      <c r="A17" s="128" t="s">
        <v>745</v>
      </c>
      <c r="B17" s="171">
        <v>0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171">
        <v>0</v>
      </c>
      <c r="V17" s="171">
        <v>0</v>
      </c>
      <c r="W17" s="171">
        <v>0</v>
      </c>
      <c r="X17" s="171">
        <v>0</v>
      </c>
      <c r="Y17" s="171">
        <v>0</v>
      </c>
      <c r="Z17" s="171">
        <v>0</v>
      </c>
      <c r="AA17" s="171">
        <v>0</v>
      </c>
      <c r="AB17" s="171">
        <v>0</v>
      </c>
      <c r="AC17" s="171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1">
        <v>0</v>
      </c>
      <c r="AL17" s="171">
        <v>0</v>
      </c>
      <c r="AM17" s="171">
        <v>0</v>
      </c>
      <c r="AN17" s="171">
        <v>0</v>
      </c>
    </row>
    <row r="18" spans="1:40" s="171" customFormat="1" x14ac:dyDescent="0.2">
      <c r="A18" s="128" t="s">
        <v>746</v>
      </c>
      <c r="B18" s="171">
        <v>0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0</v>
      </c>
      <c r="N18" s="171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171">
        <v>0</v>
      </c>
      <c r="V18" s="171">
        <v>0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171">
        <v>0</v>
      </c>
      <c r="AE18" s="171">
        <v>0</v>
      </c>
      <c r="AF18" s="171">
        <v>0</v>
      </c>
      <c r="AG18" s="171">
        <v>0</v>
      </c>
      <c r="AH18" s="171">
        <v>0</v>
      </c>
      <c r="AI18" s="171">
        <v>0</v>
      </c>
      <c r="AJ18" s="171">
        <v>0</v>
      </c>
      <c r="AK18" s="171">
        <v>0</v>
      </c>
      <c r="AL18" s="171">
        <v>0</v>
      </c>
      <c r="AM18" s="171">
        <v>0</v>
      </c>
      <c r="AN18" s="171">
        <v>0</v>
      </c>
    </row>
    <row r="19" spans="1:40" s="171" customFormat="1" x14ac:dyDescent="0.2">
      <c r="A19" s="128" t="s">
        <v>747</v>
      </c>
      <c r="B19" s="171">
        <v>0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171">
        <v>0</v>
      </c>
      <c r="N19" s="171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Y19" s="171">
        <v>0</v>
      </c>
      <c r="Z19" s="171">
        <v>0</v>
      </c>
      <c r="AA19" s="171">
        <v>0</v>
      </c>
      <c r="AB19" s="171">
        <v>0</v>
      </c>
      <c r="AC19" s="171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1">
        <v>0</v>
      </c>
      <c r="AL19" s="171">
        <v>0</v>
      </c>
      <c r="AM19" s="171">
        <v>0</v>
      </c>
      <c r="AN19" s="171">
        <v>0</v>
      </c>
    </row>
    <row r="20" spans="1:40" s="171" customFormat="1" x14ac:dyDescent="0.2">
      <c r="A20" s="128" t="s">
        <v>748</v>
      </c>
      <c r="B20" s="171">
        <v>0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Y20" s="171">
        <v>0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v>0</v>
      </c>
      <c r="AL20" s="171">
        <v>0</v>
      </c>
      <c r="AM20" s="171">
        <v>0</v>
      </c>
      <c r="AN20" s="171">
        <v>0</v>
      </c>
    </row>
    <row r="21" spans="1:40" s="171" customFormat="1" x14ac:dyDescent="0.2">
      <c r="A21" s="128" t="s">
        <v>749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  <c r="M21" s="171">
        <v>0</v>
      </c>
      <c r="N21" s="171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171">
        <v>0</v>
      </c>
      <c r="V21" s="171">
        <v>0</v>
      </c>
      <c r="W21" s="171">
        <v>0</v>
      </c>
      <c r="X21" s="171">
        <v>0</v>
      </c>
      <c r="Y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71">
        <v>0</v>
      </c>
      <c r="AF21" s="171">
        <v>0</v>
      </c>
      <c r="AG21" s="171">
        <v>0</v>
      </c>
      <c r="AH21" s="171">
        <v>0</v>
      </c>
      <c r="AI21" s="171">
        <v>0</v>
      </c>
      <c r="AJ21" s="171">
        <v>0</v>
      </c>
      <c r="AK21" s="171">
        <v>0</v>
      </c>
      <c r="AL21" s="171">
        <v>0</v>
      </c>
      <c r="AM21" s="171">
        <v>0</v>
      </c>
      <c r="AN21" s="171">
        <v>0</v>
      </c>
    </row>
    <row r="22" spans="1:40" s="171" customFormat="1" x14ac:dyDescent="0.2">
      <c r="A22" s="128" t="s">
        <v>750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171">
        <v>0</v>
      </c>
      <c r="V22" s="171">
        <v>0</v>
      </c>
      <c r="W22" s="171">
        <v>0</v>
      </c>
      <c r="X22" s="171">
        <v>0</v>
      </c>
      <c r="Y22" s="171">
        <v>0</v>
      </c>
      <c r="Z22" s="171">
        <v>0</v>
      </c>
      <c r="AA22" s="171">
        <v>0</v>
      </c>
      <c r="AB22" s="171">
        <v>0</v>
      </c>
      <c r="AC22" s="171">
        <v>0</v>
      </c>
      <c r="AD22" s="171">
        <v>0</v>
      </c>
      <c r="AE22" s="171">
        <v>0</v>
      </c>
      <c r="AF22" s="171">
        <v>0</v>
      </c>
      <c r="AG22" s="171">
        <v>0</v>
      </c>
      <c r="AH22" s="171">
        <v>0</v>
      </c>
      <c r="AI22" s="171">
        <v>0</v>
      </c>
      <c r="AJ22" s="171">
        <v>0</v>
      </c>
      <c r="AK22" s="171">
        <v>0</v>
      </c>
      <c r="AL22" s="171">
        <v>0</v>
      </c>
      <c r="AM22" s="171">
        <v>0</v>
      </c>
      <c r="AN22" s="171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752</v>
      </c>
    </row>
    <row r="25" spans="1:40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s="171" customFormat="1" x14ac:dyDescent="0.2">
      <c r="A26" s="128" t="s">
        <v>1232</v>
      </c>
      <c r="B26" s="171">
        <v>0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171">
        <v>0</v>
      </c>
      <c r="M26" s="171">
        <v>0</v>
      </c>
      <c r="N26" s="171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171">
        <v>0</v>
      </c>
      <c r="V26" s="171">
        <v>0</v>
      </c>
      <c r="W26" s="171">
        <v>0</v>
      </c>
      <c r="X26" s="171">
        <v>0</v>
      </c>
      <c r="Y26" s="171">
        <v>0</v>
      </c>
      <c r="Z26" s="171">
        <v>0</v>
      </c>
      <c r="AA26" s="171">
        <v>0</v>
      </c>
      <c r="AB26" s="171">
        <v>0</v>
      </c>
      <c r="AC26" s="171">
        <v>0</v>
      </c>
      <c r="AD26" s="171">
        <v>0</v>
      </c>
      <c r="AE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K26" s="171">
        <v>0</v>
      </c>
      <c r="AL26" s="171">
        <v>0</v>
      </c>
      <c r="AM26" s="171">
        <v>0</v>
      </c>
      <c r="AN26" s="171">
        <v>0</v>
      </c>
    </row>
    <row r="27" spans="1:40" s="171" customFormat="1" x14ac:dyDescent="0.2">
      <c r="A27" s="128" t="s">
        <v>1233</v>
      </c>
      <c r="B27" s="171">
        <v>0</v>
      </c>
      <c r="C27" s="171">
        <v>0</v>
      </c>
      <c r="D27" s="171">
        <v>0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  <c r="K27" s="171">
        <v>0</v>
      </c>
      <c r="L27" s="171">
        <v>0</v>
      </c>
      <c r="M27" s="171">
        <v>0</v>
      </c>
      <c r="N27" s="171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171">
        <v>0</v>
      </c>
      <c r="V27" s="171">
        <v>0</v>
      </c>
      <c r="W27" s="171">
        <v>0</v>
      </c>
      <c r="X27" s="171">
        <v>0</v>
      </c>
      <c r="Y27" s="171">
        <v>0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1">
        <v>0</v>
      </c>
      <c r="AL27" s="171">
        <v>0</v>
      </c>
      <c r="AM27" s="171">
        <v>0</v>
      </c>
      <c r="AN27" s="171">
        <v>0</v>
      </c>
    </row>
    <row r="28" spans="1:40" s="171" customFormat="1" x14ac:dyDescent="0.2">
      <c r="A28" s="128" t="s">
        <v>1234</v>
      </c>
      <c r="B28" s="171">
        <v>0</v>
      </c>
      <c r="C28" s="171">
        <v>0</v>
      </c>
      <c r="D28" s="171">
        <v>0</v>
      </c>
      <c r="E28" s="171">
        <v>0</v>
      </c>
      <c r="F28" s="171">
        <v>0</v>
      </c>
      <c r="G28" s="171">
        <v>0</v>
      </c>
      <c r="H28" s="171">
        <v>0</v>
      </c>
      <c r="I28" s="171">
        <v>0</v>
      </c>
      <c r="J28" s="171">
        <v>0</v>
      </c>
      <c r="K28" s="171">
        <v>0</v>
      </c>
      <c r="L28" s="171">
        <v>0</v>
      </c>
      <c r="M28" s="171">
        <v>0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171">
        <v>0</v>
      </c>
      <c r="V28" s="171">
        <v>0</v>
      </c>
      <c r="W28" s="171">
        <v>0</v>
      </c>
      <c r="X28" s="171">
        <v>0</v>
      </c>
      <c r="Y28" s="171">
        <v>0</v>
      </c>
      <c r="Z28" s="171">
        <v>0</v>
      </c>
      <c r="AA28" s="171">
        <v>0</v>
      </c>
      <c r="AB28" s="171">
        <v>0</v>
      </c>
      <c r="AC28" s="171">
        <v>0</v>
      </c>
      <c r="AD28" s="171">
        <v>0</v>
      </c>
      <c r="AE28" s="171">
        <v>0</v>
      </c>
      <c r="AF28" s="171">
        <v>0</v>
      </c>
      <c r="AG28" s="171">
        <v>0</v>
      </c>
      <c r="AH28" s="171">
        <v>0</v>
      </c>
      <c r="AI28" s="171">
        <v>0</v>
      </c>
      <c r="AJ28" s="171">
        <v>0</v>
      </c>
      <c r="AK28" s="171">
        <v>0</v>
      </c>
      <c r="AL28" s="171">
        <v>0</v>
      </c>
      <c r="AM28" s="171">
        <v>0</v>
      </c>
      <c r="AN28" s="171">
        <v>0</v>
      </c>
    </row>
    <row r="29" spans="1:40" s="171" customFormat="1" x14ac:dyDescent="0.2">
      <c r="A29" s="128" t="s">
        <v>757</v>
      </c>
      <c r="B29" s="171">
        <v>0</v>
      </c>
      <c r="C29" s="171">
        <v>0</v>
      </c>
      <c r="D29" s="171">
        <v>0</v>
      </c>
      <c r="E29" s="171">
        <v>0</v>
      </c>
      <c r="F29" s="171">
        <v>0</v>
      </c>
      <c r="G29" s="171">
        <v>0</v>
      </c>
      <c r="H29" s="171">
        <v>0</v>
      </c>
      <c r="I29" s="171">
        <v>0</v>
      </c>
      <c r="J29" s="171">
        <v>0</v>
      </c>
      <c r="K29" s="171">
        <v>0</v>
      </c>
      <c r="L29" s="171">
        <v>0</v>
      </c>
      <c r="M29" s="171">
        <v>0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171">
        <v>0</v>
      </c>
      <c r="V29" s="171">
        <v>0</v>
      </c>
      <c r="W29" s="171">
        <v>0</v>
      </c>
      <c r="X29" s="171">
        <v>0</v>
      </c>
      <c r="Y29" s="171">
        <v>0</v>
      </c>
      <c r="Z29" s="171">
        <v>0</v>
      </c>
      <c r="AA29" s="171">
        <v>0</v>
      </c>
      <c r="AB29" s="171">
        <v>0</v>
      </c>
      <c r="AC29" s="171">
        <v>0</v>
      </c>
      <c r="AD29" s="171">
        <v>0</v>
      </c>
      <c r="AE29" s="171">
        <v>0</v>
      </c>
      <c r="AF29" s="171">
        <v>0</v>
      </c>
      <c r="AG29" s="171">
        <v>0</v>
      </c>
      <c r="AH29" s="171">
        <v>0</v>
      </c>
      <c r="AI29" s="171">
        <v>0</v>
      </c>
      <c r="AJ29" s="171">
        <v>0</v>
      </c>
      <c r="AK29" s="171">
        <v>0</v>
      </c>
      <c r="AL29" s="171">
        <v>0</v>
      </c>
      <c r="AM29" s="171">
        <v>0</v>
      </c>
      <c r="AN29" s="171">
        <v>0</v>
      </c>
    </row>
    <row r="30" spans="1:40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</row>
    <row r="31" spans="1:40" x14ac:dyDescent="0.2">
      <c r="A31" s="27" t="s">
        <v>1280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s="171" customFormat="1" x14ac:dyDescent="0.2">
      <c r="A33" s="128" t="s">
        <v>1281</v>
      </c>
      <c r="B33" s="171">
        <v>0</v>
      </c>
      <c r="C33" s="171">
        <v>0</v>
      </c>
      <c r="D33" s="171">
        <v>0</v>
      </c>
      <c r="E33" s="171">
        <v>0</v>
      </c>
      <c r="F33" s="171">
        <v>0</v>
      </c>
      <c r="G33" s="171">
        <v>0</v>
      </c>
      <c r="H33" s="171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1">
        <v>0</v>
      </c>
      <c r="AL33" s="171">
        <v>0</v>
      </c>
      <c r="AM33" s="171">
        <v>0</v>
      </c>
      <c r="AN33" s="171">
        <v>0</v>
      </c>
    </row>
    <row r="34" spans="1:40" s="171" customFormat="1" x14ac:dyDescent="0.2">
      <c r="A34" s="128" t="s">
        <v>1282</v>
      </c>
      <c r="B34" s="171">
        <v>0</v>
      </c>
      <c r="C34" s="171">
        <v>0</v>
      </c>
      <c r="D34" s="171">
        <v>0</v>
      </c>
      <c r="E34" s="171">
        <v>0</v>
      </c>
      <c r="F34" s="171">
        <v>0</v>
      </c>
      <c r="G34" s="171">
        <v>0</v>
      </c>
      <c r="H34" s="171">
        <v>0</v>
      </c>
      <c r="I34" s="171">
        <v>0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171">
        <v>0</v>
      </c>
      <c r="V34" s="171">
        <v>0</v>
      </c>
      <c r="W34" s="171">
        <v>0</v>
      </c>
      <c r="X34" s="171">
        <v>0</v>
      </c>
      <c r="Y34" s="171">
        <v>0</v>
      </c>
      <c r="Z34" s="171">
        <v>0</v>
      </c>
      <c r="AA34" s="171">
        <v>0</v>
      </c>
      <c r="AB34" s="171">
        <v>0</v>
      </c>
      <c r="AC34" s="171">
        <v>0</v>
      </c>
      <c r="AD34" s="171">
        <v>0</v>
      </c>
      <c r="AE34" s="171">
        <v>0</v>
      </c>
      <c r="AF34" s="171">
        <v>0</v>
      </c>
      <c r="AG34" s="171">
        <v>0</v>
      </c>
      <c r="AH34" s="171">
        <v>0</v>
      </c>
      <c r="AI34" s="171">
        <v>0</v>
      </c>
      <c r="AJ34" s="171">
        <v>0</v>
      </c>
      <c r="AK34" s="171">
        <v>0</v>
      </c>
      <c r="AL34" s="171">
        <v>0</v>
      </c>
      <c r="AM34" s="171">
        <v>0</v>
      </c>
      <c r="AN34" s="171">
        <v>0</v>
      </c>
    </row>
    <row r="35" spans="1:40" s="171" customFormat="1" x14ac:dyDescent="0.2">
      <c r="A35" s="128" t="s">
        <v>1695</v>
      </c>
      <c r="B35" s="171">
        <v>0</v>
      </c>
      <c r="C35" s="171">
        <v>0</v>
      </c>
      <c r="D35" s="171">
        <v>0</v>
      </c>
      <c r="E35" s="171">
        <v>0</v>
      </c>
      <c r="F35" s="171">
        <v>0</v>
      </c>
      <c r="G35" s="171">
        <v>0</v>
      </c>
      <c r="H35" s="171">
        <v>0</v>
      </c>
      <c r="I35" s="171">
        <v>0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171">
        <v>0</v>
      </c>
      <c r="V35" s="171">
        <v>0</v>
      </c>
      <c r="W35" s="171">
        <v>0</v>
      </c>
      <c r="X35" s="171">
        <v>0</v>
      </c>
      <c r="Y35" s="171">
        <v>0</v>
      </c>
      <c r="Z35" s="171">
        <v>0</v>
      </c>
      <c r="AA35" s="171">
        <v>0</v>
      </c>
      <c r="AB35" s="171">
        <v>0</v>
      </c>
      <c r="AC35" s="171">
        <v>0</v>
      </c>
      <c r="AD35" s="171">
        <v>0</v>
      </c>
      <c r="AE35" s="171">
        <v>0</v>
      </c>
      <c r="AF35" s="171">
        <v>0</v>
      </c>
      <c r="AG35" s="171">
        <v>0</v>
      </c>
      <c r="AH35" s="171">
        <v>0</v>
      </c>
      <c r="AI35" s="171">
        <v>0</v>
      </c>
      <c r="AJ35" s="171">
        <v>0</v>
      </c>
      <c r="AK35" s="171">
        <v>0</v>
      </c>
      <c r="AL35" s="171">
        <v>0</v>
      </c>
      <c r="AM35" s="171">
        <v>0</v>
      </c>
      <c r="AN35" s="171">
        <v>0</v>
      </c>
    </row>
    <row r="36" spans="1:40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s="171" customFormat="1" x14ac:dyDescent="0.2">
      <c r="A37" s="128" t="s">
        <v>1285</v>
      </c>
      <c r="B37" s="171">
        <v>0</v>
      </c>
      <c r="C37" s="171">
        <v>0</v>
      </c>
      <c r="D37" s="171">
        <v>0</v>
      </c>
      <c r="E37" s="171">
        <v>0</v>
      </c>
      <c r="F37" s="171">
        <v>0</v>
      </c>
      <c r="G37" s="171">
        <v>0</v>
      </c>
      <c r="H37" s="171">
        <v>0</v>
      </c>
      <c r="I37" s="171">
        <v>0</v>
      </c>
      <c r="J37" s="171">
        <v>0</v>
      </c>
      <c r="K37" s="171">
        <v>0</v>
      </c>
      <c r="L37" s="171">
        <v>0</v>
      </c>
      <c r="M37" s="171">
        <v>0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171">
        <v>0</v>
      </c>
      <c r="V37" s="171">
        <v>0</v>
      </c>
      <c r="W37" s="171">
        <v>0</v>
      </c>
      <c r="X37" s="171">
        <v>0</v>
      </c>
      <c r="Y37" s="171">
        <v>0</v>
      </c>
      <c r="Z37" s="171">
        <v>0</v>
      </c>
      <c r="AA37" s="171">
        <v>0</v>
      </c>
      <c r="AB37" s="171">
        <v>0</v>
      </c>
      <c r="AC37" s="171">
        <v>0</v>
      </c>
      <c r="AD37" s="171">
        <v>0</v>
      </c>
      <c r="AE37" s="171">
        <v>0</v>
      </c>
      <c r="AF37" s="171">
        <v>0</v>
      </c>
      <c r="AG37" s="171">
        <v>0</v>
      </c>
      <c r="AH37" s="171">
        <v>0</v>
      </c>
      <c r="AI37" s="171">
        <v>0</v>
      </c>
      <c r="AJ37" s="171">
        <v>0</v>
      </c>
      <c r="AK37" s="171">
        <v>0</v>
      </c>
      <c r="AL37" s="171">
        <v>0</v>
      </c>
      <c r="AM37" s="171">
        <v>0</v>
      </c>
      <c r="AN37" s="171">
        <v>0</v>
      </c>
    </row>
    <row r="38" spans="1:40" s="171" customFormat="1" x14ac:dyDescent="0.2">
      <c r="A38" s="128" t="s">
        <v>1286</v>
      </c>
      <c r="B38" s="171">
        <v>0</v>
      </c>
      <c r="C38" s="171">
        <v>0</v>
      </c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  <c r="K38" s="171">
        <v>0</v>
      </c>
      <c r="L38" s="171">
        <v>0</v>
      </c>
      <c r="M38" s="171">
        <v>0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171">
        <v>0</v>
      </c>
      <c r="V38" s="171">
        <v>0</v>
      </c>
      <c r="W38" s="171">
        <v>0</v>
      </c>
      <c r="X38" s="171">
        <v>0</v>
      </c>
      <c r="Y38" s="171">
        <v>0</v>
      </c>
      <c r="Z38" s="171">
        <v>0</v>
      </c>
      <c r="AA38" s="171">
        <v>0</v>
      </c>
      <c r="AB38" s="171">
        <v>0</v>
      </c>
      <c r="AC38" s="171">
        <v>0</v>
      </c>
      <c r="AD38" s="171">
        <v>0</v>
      </c>
      <c r="AE38" s="171">
        <v>0</v>
      </c>
      <c r="AF38" s="171">
        <v>0</v>
      </c>
      <c r="AG38" s="171">
        <v>0</v>
      </c>
      <c r="AH38" s="171">
        <v>0</v>
      </c>
      <c r="AI38" s="171">
        <v>0</v>
      </c>
      <c r="AJ38" s="171">
        <v>0</v>
      </c>
      <c r="AK38" s="171">
        <v>0</v>
      </c>
      <c r="AL38" s="171">
        <v>0</v>
      </c>
      <c r="AM38" s="171">
        <v>0</v>
      </c>
      <c r="AN38" s="171">
        <v>0</v>
      </c>
    </row>
    <row r="39" spans="1:40" s="171" customFormat="1" x14ac:dyDescent="0.2">
      <c r="A39" s="128" t="s">
        <v>1287</v>
      </c>
      <c r="B39" s="171">
        <v>0</v>
      </c>
      <c r="C39" s="171">
        <v>0</v>
      </c>
      <c r="D39" s="171">
        <v>0</v>
      </c>
      <c r="E39" s="171">
        <v>0</v>
      </c>
      <c r="F39" s="171">
        <v>0</v>
      </c>
      <c r="G39" s="171">
        <v>0</v>
      </c>
      <c r="H39" s="171">
        <v>0</v>
      </c>
      <c r="I39" s="171">
        <v>0</v>
      </c>
      <c r="J39" s="171">
        <v>0</v>
      </c>
      <c r="K39" s="171">
        <v>0</v>
      </c>
      <c r="L39" s="171">
        <v>0</v>
      </c>
      <c r="M39" s="171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171">
        <v>0</v>
      </c>
      <c r="V39" s="171">
        <v>0</v>
      </c>
      <c r="W39" s="171">
        <v>0</v>
      </c>
      <c r="X39" s="171">
        <v>0</v>
      </c>
      <c r="Y39" s="171">
        <v>0</v>
      </c>
      <c r="Z39" s="171">
        <v>0</v>
      </c>
      <c r="AA39" s="171">
        <v>0</v>
      </c>
      <c r="AB39" s="171">
        <v>0</v>
      </c>
      <c r="AC39" s="171">
        <v>0</v>
      </c>
      <c r="AD39" s="171">
        <v>0</v>
      </c>
      <c r="AE39" s="171">
        <v>0</v>
      </c>
      <c r="AF39" s="171">
        <v>0</v>
      </c>
      <c r="AG39" s="171">
        <v>0</v>
      </c>
      <c r="AH39" s="171">
        <v>0</v>
      </c>
      <c r="AI39" s="171">
        <v>0</v>
      </c>
      <c r="AJ39" s="171">
        <v>0</v>
      </c>
      <c r="AK39" s="171">
        <v>0</v>
      </c>
      <c r="AL39" s="171">
        <v>0</v>
      </c>
      <c r="AM39" s="171">
        <v>0</v>
      </c>
      <c r="AN39" s="171">
        <v>0</v>
      </c>
    </row>
    <row r="40" spans="1:40" x14ac:dyDescent="0.2">
      <c r="A40" s="27" t="s">
        <v>1288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</row>
    <row r="41" spans="1:40" x14ac:dyDescent="0.2">
      <c r="A41" s="27" t="s">
        <v>1289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s="171" customFormat="1" x14ac:dyDescent="0.2">
      <c r="A42" s="128" t="s">
        <v>1696</v>
      </c>
      <c r="B42" s="171">
        <v>0</v>
      </c>
      <c r="C42" s="171">
        <v>0</v>
      </c>
      <c r="D42" s="171">
        <v>0</v>
      </c>
      <c r="E42" s="171">
        <v>0</v>
      </c>
      <c r="F42" s="171">
        <v>0</v>
      </c>
      <c r="G42" s="171">
        <v>0</v>
      </c>
      <c r="H42" s="171">
        <v>0</v>
      </c>
      <c r="I42" s="171">
        <v>0</v>
      </c>
      <c r="J42" s="171">
        <v>0</v>
      </c>
      <c r="K42" s="171">
        <v>0</v>
      </c>
      <c r="L42" s="171">
        <v>0</v>
      </c>
      <c r="M42" s="171">
        <v>0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171">
        <v>0</v>
      </c>
      <c r="V42" s="171">
        <v>0</v>
      </c>
      <c r="W42" s="171">
        <v>0</v>
      </c>
      <c r="X42" s="171">
        <v>0</v>
      </c>
      <c r="Y42" s="171">
        <v>0</v>
      </c>
      <c r="Z42" s="171">
        <v>0</v>
      </c>
      <c r="AA42" s="171">
        <v>0</v>
      </c>
      <c r="AB42" s="171">
        <v>0</v>
      </c>
      <c r="AC42" s="171">
        <v>0</v>
      </c>
      <c r="AD42" s="171">
        <v>0</v>
      </c>
      <c r="AE42" s="171">
        <v>0</v>
      </c>
      <c r="AF42" s="171">
        <v>0</v>
      </c>
      <c r="AG42" s="171">
        <v>0</v>
      </c>
      <c r="AH42" s="171">
        <v>0</v>
      </c>
      <c r="AI42" s="171">
        <v>0</v>
      </c>
      <c r="AJ42" s="171">
        <v>0</v>
      </c>
      <c r="AK42" s="171">
        <v>0</v>
      </c>
      <c r="AL42" s="171">
        <v>0</v>
      </c>
      <c r="AM42" s="171">
        <v>0</v>
      </c>
      <c r="AN42" s="171">
        <v>0</v>
      </c>
    </row>
    <row r="43" spans="1:40" s="171" customFormat="1" x14ac:dyDescent="0.2">
      <c r="A43" s="128" t="s">
        <v>1697</v>
      </c>
      <c r="B43" s="171">
        <v>0</v>
      </c>
      <c r="C43" s="171">
        <v>0</v>
      </c>
      <c r="D43" s="171">
        <v>0</v>
      </c>
      <c r="E43" s="171">
        <v>0</v>
      </c>
      <c r="F43" s="171">
        <v>0</v>
      </c>
      <c r="G43" s="171">
        <v>0</v>
      </c>
      <c r="H43" s="171">
        <v>0</v>
      </c>
      <c r="I43" s="171">
        <v>0</v>
      </c>
      <c r="J43" s="171">
        <v>0</v>
      </c>
      <c r="K43" s="171">
        <v>0</v>
      </c>
      <c r="L43" s="171">
        <v>0</v>
      </c>
      <c r="M43" s="171">
        <v>0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171">
        <v>0</v>
      </c>
      <c r="V43" s="171">
        <v>0</v>
      </c>
      <c r="W43" s="171">
        <v>0</v>
      </c>
      <c r="X43" s="171">
        <v>0</v>
      </c>
      <c r="Y43" s="171">
        <v>0</v>
      </c>
      <c r="Z43" s="171">
        <v>0</v>
      </c>
      <c r="AA43" s="171">
        <v>0</v>
      </c>
      <c r="AB43" s="171">
        <v>0</v>
      </c>
      <c r="AC43" s="171">
        <v>0</v>
      </c>
      <c r="AD43" s="171">
        <v>0</v>
      </c>
      <c r="AE43" s="171">
        <v>0</v>
      </c>
      <c r="AF43" s="171">
        <v>0</v>
      </c>
      <c r="AG43" s="171">
        <v>0</v>
      </c>
      <c r="AH43" s="171">
        <v>0</v>
      </c>
      <c r="AI43" s="171">
        <v>0</v>
      </c>
      <c r="AJ43" s="171">
        <v>0</v>
      </c>
      <c r="AK43" s="171">
        <v>0</v>
      </c>
      <c r="AL43" s="171">
        <v>0</v>
      </c>
      <c r="AM43" s="171">
        <v>0</v>
      </c>
      <c r="AN43" s="171">
        <v>0</v>
      </c>
    </row>
    <row r="44" spans="1:40" s="171" customFormat="1" x14ac:dyDescent="0.2">
      <c r="A44" s="128" t="s">
        <v>1292</v>
      </c>
      <c r="B44" s="171">
        <v>0</v>
      </c>
      <c r="C44" s="171">
        <v>0</v>
      </c>
      <c r="D44" s="171">
        <v>0</v>
      </c>
      <c r="E44" s="171">
        <v>0</v>
      </c>
      <c r="F44" s="171">
        <v>0</v>
      </c>
      <c r="G44" s="171">
        <v>0</v>
      </c>
      <c r="H44" s="171">
        <v>0</v>
      </c>
      <c r="I44" s="171">
        <v>0</v>
      </c>
      <c r="J44" s="171">
        <v>0</v>
      </c>
      <c r="K44" s="171">
        <v>0</v>
      </c>
      <c r="L44" s="171">
        <v>0</v>
      </c>
      <c r="M44" s="171">
        <v>0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171">
        <v>0</v>
      </c>
      <c r="V44" s="171">
        <v>0</v>
      </c>
      <c r="W44" s="171">
        <v>0</v>
      </c>
      <c r="X44" s="171">
        <v>0</v>
      </c>
      <c r="Y44" s="171">
        <v>0</v>
      </c>
      <c r="Z44" s="171">
        <v>0</v>
      </c>
      <c r="AA44" s="171">
        <v>0</v>
      </c>
      <c r="AB44" s="171">
        <v>0</v>
      </c>
      <c r="AC44" s="171">
        <v>0</v>
      </c>
      <c r="AD44" s="171">
        <v>0</v>
      </c>
      <c r="AE44" s="171">
        <v>0</v>
      </c>
      <c r="AF44" s="171">
        <v>0</v>
      </c>
      <c r="AG44" s="171">
        <v>0</v>
      </c>
      <c r="AH44" s="171">
        <v>0</v>
      </c>
      <c r="AI44" s="171">
        <v>0</v>
      </c>
      <c r="AJ44" s="171">
        <v>0</v>
      </c>
      <c r="AK44" s="171">
        <v>0</v>
      </c>
      <c r="AL44" s="171">
        <v>0</v>
      </c>
      <c r="AM44" s="171">
        <v>0</v>
      </c>
      <c r="AN44" s="171">
        <v>0</v>
      </c>
    </row>
    <row r="45" spans="1:40" s="171" customFormat="1" x14ac:dyDescent="0.2">
      <c r="A45" s="128" t="s">
        <v>1698</v>
      </c>
      <c r="B45" s="171">
        <v>0</v>
      </c>
      <c r="C45" s="171">
        <v>0</v>
      </c>
      <c r="D45" s="171">
        <v>0</v>
      </c>
      <c r="E45" s="171">
        <v>0</v>
      </c>
      <c r="F45" s="171">
        <v>0</v>
      </c>
      <c r="G45" s="171">
        <v>0</v>
      </c>
      <c r="H45" s="171">
        <v>0</v>
      </c>
      <c r="I45" s="171">
        <v>0</v>
      </c>
      <c r="J45" s="171">
        <v>0</v>
      </c>
      <c r="K45" s="171">
        <v>0</v>
      </c>
      <c r="L45" s="171">
        <v>0</v>
      </c>
      <c r="M45" s="171">
        <v>0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171">
        <v>0</v>
      </c>
      <c r="V45" s="171">
        <v>0</v>
      </c>
      <c r="W45" s="171">
        <v>0</v>
      </c>
      <c r="X45" s="171">
        <v>0</v>
      </c>
      <c r="Y45" s="171">
        <v>0</v>
      </c>
      <c r="Z45" s="171">
        <v>0</v>
      </c>
      <c r="AA45" s="171">
        <v>0</v>
      </c>
      <c r="AB45" s="171">
        <v>0</v>
      </c>
      <c r="AC45" s="171">
        <v>0</v>
      </c>
      <c r="AD45" s="171">
        <v>0</v>
      </c>
      <c r="AE45" s="171">
        <v>0</v>
      </c>
      <c r="AF45" s="171">
        <v>0</v>
      </c>
      <c r="AG45" s="171">
        <v>0</v>
      </c>
      <c r="AH45" s="171">
        <v>0</v>
      </c>
      <c r="AI45" s="171">
        <v>0</v>
      </c>
      <c r="AJ45" s="171">
        <v>0</v>
      </c>
      <c r="AK45" s="171">
        <v>0</v>
      </c>
      <c r="AL45" s="171">
        <v>0</v>
      </c>
      <c r="AM45" s="171">
        <v>0</v>
      </c>
      <c r="AN45" s="171">
        <v>0</v>
      </c>
    </row>
    <row r="46" spans="1:40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64">
        <v>0</v>
      </c>
      <c r="AG46" s="164">
        <v>0</v>
      </c>
      <c r="AH46" s="164">
        <v>0</v>
      </c>
      <c r="AI46" s="164">
        <v>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</row>
    <row r="47" spans="1:40" s="171" customFormat="1" x14ac:dyDescent="0.2">
      <c r="A47" s="128" t="s">
        <v>1295</v>
      </c>
      <c r="B47" s="171">
        <v>0</v>
      </c>
      <c r="C47" s="171">
        <v>0</v>
      </c>
      <c r="D47" s="171">
        <v>0</v>
      </c>
      <c r="E47" s="171">
        <v>0</v>
      </c>
      <c r="F47" s="171">
        <v>0</v>
      </c>
      <c r="G47" s="171">
        <v>0</v>
      </c>
      <c r="H47" s="171">
        <v>0</v>
      </c>
      <c r="I47" s="171">
        <v>0</v>
      </c>
      <c r="J47" s="171">
        <v>0</v>
      </c>
      <c r="K47" s="171">
        <v>0</v>
      </c>
      <c r="L47" s="171">
        <v>0</v>
      </c>
      <c r="M47" s="171">
        <v>0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171">
        <v>0</v>
      </c>
      <c r="V47" s="171">
        <v>0</v>
      </c>
      <c r="W47" s="171">
        <v>0</v>
      </c>
      <c r="X47" s="171">
        <v>0</v>
      </c>
      <c r="Y47" s="171">
        <v>0</v>
      </c>
      <c r="Z47" s="171">
        <v>0</v>
      </c>
      <c r="AA47" s="171">
        <v>0</v>
      </c>
      <c r="AB47" s="171">
        <v>0</v>
      </c>
      <c r="AC47" s="171">
        <v>0</v>
      </c>
      <c r="AD47" s="171">
        <v>0</v>
      </c>
      <c r="AE47" s="171">
        <v>0</v>
      </c>
      <c r="AF47" s="171">
        <v>0</v>
      </c>
      <c r="AG47" s="171">
        <v>0</v>
      </c>
      <c r="AH47" s="171">
        <v>0</v>
      </c>
      <c r="AI47" s="171">
        <v>0</v>
      </c>
      <c r="AJ47" s="171">
        <v>0</v>
      </c>
      <c r="AK47" s="171">
        <v>0</v>
      </c>
      <c r="AL47" s="171">
        <v>0</v>
      </c>
      <c r="AM47" s="171">
        <v>0</v>
      </c>
      <c r="AN47" s="171">
        <v>0</v>
      </c>
    </row>
    <row r="48" spans="1:40" s="171" customFormat="1" x14ac:dyDescent="0.2">
      <c r="A48" s="128" t="s">
        <v>1296</v>
      </c>
      <c r="B48" s="171">
        <v>0</v>
      </c>
      <c r="C48" s="171">
        <v>0</v>
      </c>
      <c r="D48" s="171">
        <v>0</v>
      </c>
      <c r="E48" s="171">
        <v>0</v>
      </c>
      <c r="F48" s="171">
        <v>0</v>
      </c>
      <c r="G48" s="171">
        <v>0</v>
      </c>
      <c r="H48" s="171">
        <v>0</v>
      </c>
      <c r="I48" s="171">
        <v>0</v>
      </c>
      <c r="J48" s="171">
        <v>0</v>
      </c>
      <c r="K48" s="171">
        <v>0</v>
      </c>
      <c r="L48" s="171">
        <v>0</v>
      </c>
      <c r="M48" s="171">
        <v>0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171">
        <v>0</v>
      </c>
      <c r="V48" s="171">
        <v>0</v>
      </c>
      <c r="W48" s="171">
        <v>0</v>
      </c>
      <c r="X48" s="171">
        <v>0</v>
      </c>
      <c r="Y48" s="171">
        <v>0</v>
      </c>
      <c r="Z48" s="171">
        <v>0</v>
      </c>
      <c r="AA48" s="171">
        <v>0</v>
      </c>
      <c r="AB48" s="171">
        <v>0</v>
      </c>
      <c r="AC48" s="171">
        <v>0</v>
      </c>
      <c r="AD48" s="171">
        <v>0</v>
      </c>
      <c r="AE48" s="171">
        <v>0</v>
      </c>
      <c r="AF48" s="171">
        <v>0</v>
      </c>
      <c r="AG48" s="171">
        <v>0</v>
      </c>
      <c r="AH48" s="171">
        <v>0</v>
      </c>
      <c r="AI48" s="171">
        <v>0</v>
      </c>
      <c r="AJ48" s="171">
        <v>0</v>
      </c>
      <c r="AK48" s="171">
        <v>0</v>
      </c>
      <c r="AL48" s="171">
        <v>0</v>
      </c>
      <c r="AM48" s="171">
        <v>0</v>
      </c>
      <c r="AN48" s="171">
        <v>0</v>
      </c>
    </row>
    <row r="49" spans="1:40" s="171" customFormat="1" x14ac:dyDescent="0.2">
      <c r="A49" s="128" t="s">
        <v>777</v>
      </c>
      <c r="B49" s="171">
        <v>0</v>
      </c>
      <c r="C49" s="171">
        <v>0</v>
      </c>
      <c r="D49" s="171">
        <v>0</v>
      </c>
      <c r="E49" s="171">
        <v>0</v>
      </c>
      <c r="F49" s="171">
        <v>0</v>
      </c>
      <c r="G49" s="171">
        <v>0</v>
      </c>
      <c r="H49" s="171">
        <v>0</v>
      </c>
      <c r="I49" s="171">
        <v>0</v>
      </c>
      <c r="J49" s="171">
        <v>0</v>
      </c>
      <c r="K49" s="171">
        <v>0</v>
      </c>
      <c r="L49" s="171">
        <v>0</v>
      </c>
      <c r="M49" s="171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171">
        <v>0</v>
      </c>
      <c r="V49" s="171">
        <v>0</v>
      </c>
      <c r="W49" s="171">
        <v>0</v>
      </c>
      <c r="X49" s="171">
        <v>0</v>
      </c>
      <c r="Y49" s="171">
        <v>0</v>
      </c>
      <c r="Z49" s="171">
        <v>0</v>
      </c>
      <c r="AA49" s="171">
        <v>0</v>
      </c>
      <c r="AB49" s="171">
        <v>0</v>
      </c>
      <c r="AC49" s="171">
        <v>0</v>
      </c>
      <c r="AD49" s="171">
        <v>0</v>
      </c>
      <c r="AE49" s="171">
        <v>0</v>
      </c>
      <c r="AF49" s="171">
        <v>0</v>
      </c>
      <c r="AG49" s="171">
        <v>0</v>
      </c>
      <c r="AH49" s="171">
        <v>0</v>
      </c>
      <c r="AI49" s="171">
        <v>0</v>
      </c>
      <c r="AJ49" s="171">
        <v>0</v>
      </c>
      <c r="AK49" s="171">
        <v>0</v>
      </c>
      <c r="AL49" s="171">
        <v>0</v>
      </c>
      <c r="AM49" s="171">
        <v>0</v>
      </c>
      <c r="AN49" s="171">
        <v>0</v>
      </c>
    </row>
    <row r="50" spans="1:40" s="171" customFormat="1" x14ac:dyDescent="0.2">
      <c r="A50" s="128" t="s">
        <v>1297</v>
      </c>
      <c r="B50" s="171">
        <v>0</v>
      </c>
      <c r="C50" s="171">
        <v>0</v>
      </c>
      <c r="D50" s="171">
        <v>0</v>
      </c>
      <c r="E50" s="171">
        <v>0</v>
      </c>
      <c r="F50" s="171">
        <v>0</v>
      </c>
      <c r="G50" s="171">
        <v>0</v>
      </c>
      <c r="H50" s="171">
        <v>0</v>
      </c>
      <c r="I50" s="171">
        <v>0</v>
      </c>
      <c r="J50" s="171">
        <v>0</v>
      </c>
      <c r="K50" s="171">
        <v>0</v>
      </c>
      <c r="L50" s="171">
        <v>0</v>
      </c>
      <c r="M50" s="171">
        <v>0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171">
        <v>0</v>
      </c>
      <c r="V50" s="171">
        <v>0</v>
      </c>
      <c r="W50" s="171">
        <v>0</v>
      </c>
      <c r="X50" s="171">
        <v>0</v>
      </c>
      <c r="Y50" s="171">
        <v>0</v>
      </c>
      <c r="Z50" s="171">
        <v>0</v>
      </c>
      <c r="AA50" s="171">
        <v>0</v>
      </c>
      <c r="AB50" s="171">
        <v>0</v>
      </c>
      <c r="AC50" s="171">
        <v>0</v>
      </c>
      <c r="AD50" s="171">
        <v>0</v>
      </c>
      <c r="AE50" s="171">
        <v>0</v>
      </c>
      <c r="AF50" s="171">
        <v>0</v>
      </c>
      <c r="AG50" s="171">
        <v>0</v>
      </c>
      <c r="AH50" s="171">
        <v>0</v>
      </c>
      <c r="AI50" s="171">
        <v>0</v>
      </c>
      <c r="AJ50" s="171">
        <v>0</v>
      </c>
      <c r="AK50" s="171">
        <v>0</v>
      </c>
      <c r="AL50" s="171">
        <v>0</v>
      </c>
      <c r="AM50" s="171">
        <v>0</v>
      </c>
      <c r="AN50" s="171">
        <v>0</v>
      </c>
    </row>
    <row r="51" spans="1:40" s="171" customFormat="1" x14ac:dyDescent="0.2">
      <c r="A51" s="128" t="s">
        <v>1298</v>
      </c>
      <c r="B51" s="171">
        <v>0</v>
      </c>
      <c r="C51" s="171">
        <v>0</v>
      </c>
      <c r="D51" s="171">
        <v>0</v>
      </c>
      <c r="E51" s="171">
        <v>0</v>
      </c>
      <c r="F51" s="171">
        <v>0</v>
      </c>
      <c r="G51" s="171">
        <v>0</v>
      </c>
      <c r="H51" s="171">
        <v>0</v>
      </c>
      <c r="I51" s="171">
        <v>0</v>
      </c>
      <c r="J51" s="171">
        <v>0</v>
      </c>
      <c r="K51" s="171">
        <v>0</v>
      </c>
      <c r="L51" s="171">
        <v>0</v>
      </c>
      <c r="M51" s="171">
        <v>0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171">
        <v>0</v>
      </c>
      <c r="V51" s="171">
        <v>0</v>
      </c>
      <c r="W51" s="171">
        <v>0</v>
      </c>
      <c r="X51" s="171">
        <v>0</v>
      </c>
      <c r="Y51" s="171">
        <v>0</v>
      </c>
      <c r="Z51" s="171">
        <v>0</v>
      </c>
      <c r="AA51" s="171">
        <v>0</v>
      </c>
      <c r="AB51" s="171">
        <v>0</v>
      </c>
      <c r="AC51" s="171">
        <v>0</v>
      </c>
      <c r="AD51" s="171">
        <v>0</v>
      </c>
      <c r="AE51" s="171">
        <v>0</v>
      </c>
      <c r="AF51" s="171">
        <v>0</v>
      </c>
      <c r="AG51" s="171">
        <v>0</v>
      </c>
      <c r="AH51" s="171">
        <v>0</v>
      </c>
      <c r="AI51" s="171">
        <v>0</v>
      </c>
      <c r="AJ51" s="171">
        <v>0</v>
      </c>
      <c r="AK51" s="171">
        <v>0</v>
      </c>
      <c r="AL51" s="171">
        <v>0</v>
      </c>
      <c r="AM51" s="171">
        <v>0</v>
      </c>
      <c r="AN51" s="171">
        <v>0</v>
      </c>
    </row>
    <row r="52" spans="1:40" s="171" customFormat="1" x14ac:dyDescent="0.2">
      <c r="A52" s="128" t="s">
        <v>1299</v>
      </c>
      <c r="B52" s="171">
        <v>0</v>
      </c>
      <c r="C52" s="171">
        <v>0</v>
      </c>
      <c r="D52" s="171">
        <v>0</v>
      </c>
      <c r="E52" s="171">
        <v>0</v>
      </c>
      <c r="F52" s="171">
        <v>0</v>
      </c>
      <c r="G52" s="171">
        <v>0</v>
      </c>
      <c r="H52" s="171">
        <v>0</v>
      </c>
      <c r="I52" s="171">
        <v>0</v>
      </c>
      <c r="J52" s="171">
        <v>0</v>
      </c>
      <c r="K52" s="171">
        <v>0</v>
      </c>
      <c r="L52" s="171">
        <v>0</v>
      </c>
      <c r="M52" s="171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171">
        <v>0</v>
      </c>
      <c r="V52" s="171">
        <v>0</v>
      </c>
      <c r="W52" s="171">
        <v>0</v>
      </c>
      <c r="X52" s="171">
        <v>0</v>
      </c>
      <c r="Y52" s="171">
        <v>0</v>
      </c>
      <c r="Z52" s="171">
        <v>0</v>
      </c>
      <c r="AA52" s="171">
        <v>0</v>
      </c>
      <c r="AB52" s="171">
        <v>0</v>
      </c>
      <c r="AC52" s="171">
        <v>0</v>
      </c>
      <c r="AD52" s="171">
        <v>0</v>
      </c>
      <c r="AE52" s="171">
        <v>0</v>
      </c>
      <c r="AF52" s="171">
        <v>0</v>
      </c>
      <c r="AG52" s="171">
        <v>0</v>
      </c>
      <c r="AH52" s="171">
        <v>0</v>
      </c>
      <c r="AI52" s="171">
        <v>0</v>
      </c>
      <c r="AJ52" s="171">
        <v>0</v>
      </c>
      <c r="AK52" s="171">
        <v>0</v>
      </c>
      <c r="AL52" s="171">
        <v>0</v>
      </c>
      <c r="AM52" s="171">
        <v>0</v>
      </c>
      <c r="AN52" s="171">
        <v>0</v>
      </c>
    </row>
    <row r="53" spans="1:40" s="171" customFormat="1" x14ac:dyDescent="0.2">
      <c r="A53" s="128" t="s">
        <v>1300</v>
      </c>
      <c r="B53" s="171">
        <v>0</v>
      </c>
      <c r="C53" s="171">
        <v>0</v>
      </c>
      <c r="D53" s="171">
        <v>0</v>
      </c>
      <c r="E53" s="171">
        <v>0</v>
      </c>
      <c r="F53" s="171">
        <v>0</v>
      </c>
      <c r="G53" s="171">
        <v>0</v>
      </c>
      <c r="H53" s="171">
        <v>0</v>
      </c>
      <c r="I53" s="171">
        <v>0</v>
      </c>
      <c r="J53" s="171">
        <v>0</v>
      </c>
      <c r="K53" s="171">
        <v>0</v>
      </c>
      <c r="L53" s="171">
        <v>0</v>
      </c>
      <c r="M53" s="171">
        <v>0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171">
        <v>0</v>
      </c>
      <c r="V53" s="171">
        <v>0</v>
      </c>
      <c r="W53" s="171">
        <v>0</v>
      </c>
      <c r="X53" s="171">
        <v>0</v>
      </c>
      <c r="Y53" s="171">
        <v>0</v>
      </c>
      <c r="Z53" s="171">
        <v>0</v>
      </c>
      <c r="AA53" s="171">
        <v>0</v>
      </c>
      <c r="AB53" s="171">
        <v>0</v>
      </c>
      <c r="AC53" s="171">
        <v>0</v>
      </c>
      <c r="AD53" s="171">
        <v>0</v>
      </c>
      <c r="AE53" s="171">
        <v>0</v>
      </c>
      <c r="AF53" s="171">
        <v>0</v>
      </c>
      <c r="AG53" s="171">
        <v>0</v>
      </c>
      <c r="AH53" s="171">
        <v>0</v>
      </c>
      <c r="AI53" s="171">
        <v>0</v>
      </c>
      <c r="AJ53" s="171">
        <v>0</v>
      </c>
      <c r="AK53" s="171">
        <v>0</v>
      </c>
      <c r="AL53" s="171">
        <v>0</v>
      </c>
      <c r="AM53" s="171">
        <v>0</v>
      </c>
      <c r="AN53" s="171">
        <v>0</v>
      </c>
    </row>
    <row r="54" spans="1:40" s="171" customFormat="1" x14ac:dyDescent="0.2">
      <c r="A54" s="128" t="s">
        <v>1301</v>
      </c>
      <c r="B54" s="171">
        <v>0</v>
      </c>
      <c r="C54" s="171">
        <v>0</v>
      </c>
      <c r="D54" s="171">
        <v>0</v>
      </c>
      <c r="E54" s="171">
        <v>0</v>
      </c>
      <c r="F54" s="171">
        <v>0</v>
      </c>
      <c r="G54" s="171">
        <v>0</v>
      </c>
      <c r="H54" s="171">
        <v>0</v>
      </c>
      <c r="I54" s="171">
        <v>0</v>
      </c>
      <c r="J54" s="171">
        <v>0</v>
      </c>
      <c r="K54" s="171">
        <v>0</v>
      </c>
      <c r="L54" s="171">
        <v>0</v>
      </c>
      <c r="M54" s="171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171">
        <v>0</v>
      </c>
      <c r="V54" s="171">
        <v>0</v>
      </c>
      <c r="W54" s="171">
        <v>0</v>
      </c>
      <c r="X54" s="171">
        <v>0</v>
      </c>
      <c r="Y54" s="171">
        <v>0</v>
      </c>
      <c r="Z54" s="171">
        <v>0</v>
      </c>
      <c r="AA54" s="171">
        <v>0</v>
      </c>
      <c r="AB54" s="171">
        <v>0</v>
      </c>
      <c r="AC54" s="171">
        <v>0</v>
      </c>
      <c r="AD54" s="171">
        <v>0</v>
      </c>
      <c r="AE54" s="171">
        <v>0</v>
      </c>
      <c r="AF54" s="171">
        <v>0</v>
      </c>
      <c r="AG54" s="171">
        <v>0</v>
      </c>
      <c r="AH54" s="171">
        <v>0</v>
      </c>
      <c r="AI54" s="171">
        <v>0</v>
      </c>
      <c r="AJ54" s="171">
        <v>0</v>
      </c>
      <c r="AK54" s="171">
        <v>0</v>
      </c>
      <c r="AL54" s="171">
        <v>0</v>
      </c>
      <c r="AM54" s="171">
        <v>0</v>
      </c>
      <c r="AN54" s="171">
        <v>0</v>
      </c>
    </row>
    <row r="55" spans="1:40" x14ac:dyDescent="0.2">
      <c r="A55" s="27" t="s">
        <v>1302</v>
      </c>
    </row>
    <row r="56" spans="1:40" x14ac:dyDescent="0.2">
      <c r="A56" s="30" t="s">
        <v>1303</v>
      </c>
    </row>
    <row r="57" spans="1:40" x14ac:dyDescent="0.2">
      <c r="A57" s="27" t="s">
        <v>1304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x14ac:dyDescent="0.2">
      <c r="A58" s="27" t="s">
        <v>1305</v>
      </c>
      <c r="B58" s="164">
        <v>0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4">
        <v>0</v>
      </c>
      <c r="J58" s="164"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4">
        <v>0</v>
      </c>
      <c r="R58" s="164">
        <v>0</v>
      </c>
      <c r="S58" s="164">
        <v>0</v>
      </c>
      <c r="T58" s="164">
        <v>0</v>
      </c>
      <c r="U58" s="164">
        <v>0</v>
      </c>
      <c r="V58" s="164">
        <v>0</v>
      </c>
      <c r="W58" s="164">
        <v>0</v>
      </c>
      <c r="X58" s="164">
        <v>0</v>
      </c>
      <c r="Y58" s="164">
        <v>0</v>
      </c>
      <c r="Z58" s="164">
        <v>0</v>
      </c>
      <c r="AA58" s="164">
        <v>0</v>
      </c>
      <c r="AB58" s="164">
        <v>0</v>
      </c>
      <c r="AC58" s="164">
        <v>0</v>
      </c>
      <c r="AD58" s="164">
        <v>0</v>
      </c>
      <c r="AE58" s="164">
        <v>0</v>
      </c>
      <c r="AF58" s="164">
        <v>0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0</v>
      </c>
      <c r="AM58" s="164">
        <v>0</v>
      </c>
      <c r="AN58" s="164">
        <v>0</v>
      </c>
    </row>
    <row r="59" spans="1:40" x14ac:dyDescent="0.2">
      <c r="A59" s="27" t="s">
        <v>1306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v>0</v>
      </c>
      <c r="R59" s="164">
        <v>0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0</v>
      </c>
      <c r="AC59" s="164">
        <v>0</v>
      </c>
      <c r="AD59" s="164">
        <v>0</v>
      </c>
      <c r="AE59" s="164">
        <v>0</v>
      </c>
      <c r="AF59" s="164">
        <v>0</v>
      </c>
      <c r="AG59" s="164">
        <v>0</v>
      </c>
      <c r="AH59" s="164">
        <v>0</v>
      </c>
      <c r="AI59" s="164">
        <v>0</v>
      </c>
      <c r="AJ59" s="164">
        <v>0</v>
      </c>
      <c r="AK59" s="164">
        <v>0</v>
      </c>
      <c r="AL59" s="164">
        <v>0</v>
      </c>
      <c r="AM59" s="164">
        <v>0</v>
      </c>
      <c r="AN59" s="164">
        <v>0</v>
      </c>
    </row>
    <row r="60" spans="1:40" x14ac:dyDescent="0.2">
      <c r="A60" s="27" t="s">
        <v>1307</v>
      </c>
      <c r="B60" s="164">
        <v>973.66</v>
      </c>
      <c r="C60" s="164">
        <v>973.66</v>
      </c>
      <c r="D60" s="164">
        <v>973.66</v>
      </c>
      <c r="E60" s="164">
        <v>973.66</v>
      </c>
      <c r="F60" s="164">
        <v>973.66</v>
      </c>
      <c r="G60" s="164">
        <v>973.66</v>
      </c>
      <c r="H60" s="164">
        <v>973.66</v>
      </c>
      <c r="I60" s="164">
        <v>973.66</v>
      </c>
      <c r="J60" s="164">
        <v>973.66</v>
      </c>
      <c r="K60" s="164">
        <v>973.66</v>
      </c>
      <c r="L60" s="164">
        <v>973.66</v>
      </c>
      <c r="M60" s="164">
        <v>973.66</v>
      </c>
      <c r="N60" s="164">
        <v>973.66</v>
      </c>
      <c r="O60" s="164">
        <v>973.41399999999999</v>
      </c>
      <c r="P60" s="164">
        <v>973.41399999999999</v>
      </c>
      <c r="Q60" s="164">
        <v>973.41399999999999</v>
      </c>
      <c r="R60" s="164">
        <v>973.41399999999999</v>
      </c>
      <c r="S60" s="164">
        <v>973.41399999999999</v>
      </c>
      <c r="T60" s="164">
        <v>973.41399999999999</v>
      </c>
      <c r="U60" s="164">
        <v>973.41399999999999</v>
      </c>
      <c r="V60" s="164">
        <v>973.41399999999999</v>
      </c>
      <c r="W60" s="164">
        <v>973.41399999999999</v>
      </c>
      <c r="X60" s="164">
        <v>973.41399999999999</v>
      </c>
      <c r="Y60" s="164">
        <v>973.41399999999999</v>
      </c>
      <c r="Z60" s="164">
        <v>973.41399999999999</v>
      </c>
      <c r="AA60" s="164">
        <v>973.41399999999999</v>
      </c>
      <c r="AB60" s="164">
        <v>973.3</v>
      </c>
      <c r="AC60" s="164">
        <v>973.3</v>
      </c>
      <c r="AD60" s="164">
        <v>973.3</v>
      </c>
      <c r="AE60" s="164">
        <v>973.3</v>
      </c>
      <c r="AF60" s="164">
        <v>973.3</v>
      </c>
      <c r="AG60" s="164">
        <v>973.3</v>
      </c>
      <c r="AH60" s="164">
        <v>973.3</v>
      </c>
      <c r="AI60" s="164">
        <v>973.3</v>
      </c>
      <c r="AJ60" s="164">
        <v>973.3</v>
      </c>
      <c r="AK60" s="164">
        <v>973.3</v>
      </c>
      <c r="AL60" s="164">
        <v>973.3</v>
      </c>
      <c r="AM60" s="164">
        <v>973.3</v>
      </c>
      <c r="AN60" s="164">
        <v>973.3</v>
      </c>
    </row>
    <row r="61" spans="1:40" x14ac:dyDescent="0.2">
      <c r="A61" s="27" t="s">
        <v>1308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1309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1310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v>0</v>
      </c>
      <c r="AD63" s="164"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0</v>
      </c>
      <c r="AJ63" s="164">
        <v>0</v>
      </c>
      <c r="AK63" s="164">
        <v>0</v>
      </c>
      <c r="AL63" s="164">
        <v>0</v>
      </c>
      <c r="AM63" s="164">
        <v>0</v>
      </c>
      <c r="AN63" s="164">
        <v>0</v>
      </c>
    </row>
    <row r="64" spans="1:40" x14ac:dyDescent="0.2">
      <c r="A64" s="27" t="s">
        <v>1311</v>
      </c>
    </row>
    <row r="65" spans="1:40" x14ac:dyDescent="0.2">
      <c r="A65" s="27" t="s">
        <v>1312</v>
      </c>
    </row>
    <row r="66" spans="1:40" s="171" customFormat="1" x14ac:dyDescent="0.2">
      <c r="A66" s="128" t="s">
        <v>1699</v>
      </c>
      <c r="B66" s="171">
        <v>0</v>
      </c>
      <c r="C66" s="171">
        <v>0</v>
      </c>
      <c r="D66" s="171">
        <v>0</v>
      </c>
      <c r="E66" s="171">
        <v>0</v>
      </c>
      <c r="F66" s="171">
        <v>0</v>
      </c>
      <c r="G66" s="171">
        <v>0</v>
      </c>
      <c r="H66" s="171">
        <v>0</v>
      </c>
      <c r="I66" s="171">
        <v>0</v>
      </c>
      <c r="J66" s="171">
        <v>0</v>
      </c>
      <c r="K66" s="171">
        <v>0</v>
      </c>
      <c r="L66" s="171">
        <v>0</v>
      </c>
      <c r="M66" s="171">
        <v>0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171">
        <v>0</v>
      </c>
      <c r="V66" s="171">
        <v>0</v>
      </c>
      <c r="W66" s="171">
        <v>0</v>
      </c>
      <c r="X66" s="171">
        <v>0</v>
      </c>
      <c r="Y66" s="171">
        <v>0</v>
      </c>
      <c r="Z66" s="171">
        <v>0</v>
      </c>
      <c r="AA66" s="171">
        <v>0</v>
      </c>
      <c r="AB66" s="171">
        <v>0</v>
      </c>
      <c r="AC66" s="171">
        <v>0</v>
      </c>
      <c r="AD66" s="171">
        <v>0</v>
      </c>
      <c r="AE66" s="171">
        <v>0</v>
      </c>
      <c r="AF66" s="171">
        <v>0</v>
      </c>
      <c r="AG66" s="171">
        <v>0</v>
      </c>
      <c r="AH66" s="171">
        <v>0</v>
      </c>
      <c r="AI66" s="171">
        <v>0</v>
      </c>
      <c r="AJ66" s="171">
        <v>0</v>
      </c>
      <c r="AK66" s="171">
        <v>0</v>
      </c>
      <c r="AL66" s="171">
        <v>0</v>
      </c>
      <c r="AM66" s="171">
        <v>0</v>
      </c>
      <c r="AN66" s="171">
        <v>0</v>
      </c>
    </row>
    <row r="67" spans="1:40" s="171" customFormat="1" x14ac:dyDescent="0.2">
      <c r="A67" s="128" t="s">
        <v>1314</v>
      </c>
      <c r="B67" s="171">
        <v>0</v>
      </c>
      <c r="C67" s="171">
        <v>0</v>
      </c>
      <c r="D67" s="171">
        <v>0</v>
      </c>
      <c r="E67" s="171">
        <v>0</v>
      </c>
      <c r="F67" s="171">
        <v>0</v>
      </c>
      <c r="G67" s="171">
        <v>0</v>
      </c>
      <c r="H67" s="171">
        <v>0</v>
      </c>
      <c r="I67" s="171">
        <v>0</v>
      </c>
      <c r="J67" s="171">
        <v>0</v>
      </c>
      <c r="K67" s="171">
        <v>0</v>
      </c>
      <c r="L67" s="171">
        <v>0</v>
      </c>
      <c r="M67" s="171">
        <v>0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171">
        <v>0</v>
      </c>
      <c r="V67" s="171">
        <v>0</v>
      </c>
      <c r="W67" s="171">
        <v>0</v>
      </c>
      <c r="X67" s="171">
        <v>0</v>
      </c>
      <c r="Y67" s="171">
        <v>0</v>
      </c>
      <c r="Z67" s="171">
        <v>0</v>
      </c>
      <c r="AA67" s="171">
        <v>0</v>
      </c>
      <c r="AB67" s="171">
        <v>0</v>
      </c>
      <c r="AC67" s="171">
        <v>0</v>
      </c>
      <c r="AD67" s="171">
        <v>0</v>
      </c>
      <c r="AE67" s="171">
        <v>0</v>
      </c>
      <c r="AF67" s="171">
        <v>0</v>
      </c>
      <c r="AG67" s="171">
        <v>0</v>
      </c>
      <c r="AH67" s="171">
        <v>0</v>
      </c>
      <c r="AI67" s="171">
        <v>0</v>
      </c>
      <c r="AJ67" s="171">
        <v>0</v>
      </c>
      <c r="AK67" s="171">
        <v>0</v>
      </c>
      <c r="AL67" s="171">
        <v>0</v>
      </c>
      <c r="AM67" s="171">
        <v>0</v>
      </c>
      <c r="AN67" s="171">
        <v>0</v>
      </c>
    </row>
    <row r="68" spans="1:40" s="171" customFormat="1" x14ac:dyDescent="0.2">
      <c r="A68" s="128" t="s">
        <v>1700</v>
      </c>
      <c r="B68" s="171">
        <v>0</v>
      </c>
      <c r="C68" s="171">
        <v>0</v>
      </c>
      <c r="D68" s="171">
        <v>0</v>
      </c>
      <c r="E68" s="171">
        <v>0</v>
      </c>
      <c r="F68" s="171">
        <v>0</v>
      </c>
      <c r="G68" s="171">
        <v>0</v>
      </c>
      <c r="H68" s="171">
        <v>0</v>
      </c>
      <c r="I68" s="171">
        <v>0</v>
      </c>
      <c r="J68" s="171">
        <v>0</v>
      </c>
      <c r="K68" s="171">
        <v>0</v>
      </c>
      <c r="L68" s="171">
        <v>0</v>
      </c>
      <c r="M68" s="171">
        <v>0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171">
        <v>0</v>
      </c>
      <c r="V68" s="171">
        <v>0</v>
      </c>
      <c r="W68" s="171">
        <v>0</v>
      </c>
      <c r="X68" s="171">
        <v>0</v>
      </c>
      <c r="Y68" s="171">
        <v>0</v>
      </c>
      <c r="Z68" s="171">
        <v>0</v>
      </c>
      <c r="AA68" s="171">
        <v>0</v>
      </c>
      <c r="AB68" s="171">
        <v>0</v>
      </c>
      <c r="AC68" s="171">
        <v>0</v>
      </c>
      <c r="AD68" s="171">
        <v>0</v>
      </c>
      <c r="AE68" s="171">
        <v>0</v>
      </c>
      <c r="AF68" s="171">
        <v>0</v>
      </c>
      <c r="AG68" s="171">
        <v>0</v>
      </c>
      <c r="AH68" s="171">
        <v>0</v>
      </c>
      <c r="AI68" s="171">
        <v>0</v>
      </c>
      <c r="AJ68" s="171">
        <v>0</v>
      </c>
      <c r="AK68" s="171">
        <v>0</v>
      </c>
      <c r="AL68" s="171">
        <v>0</v>
      </c>
      <c r="AM68" s="171">
        <v>0</v>
      </c>
      <c r="AN68" s="171">
        <v>0</v>
      </c>
    </row>
    <row r="69" spans="1:40" s="171" customFormat="1" x14ac:dyDescent="0.2">
      <c r="A69" s="128" t="s">
        <v>1701</v>
      </c>
      <c r="B69" s="171">
        <v>0</v>
      </c>
      <c r="C69" s="171">
        <v>0</v>
      </c>
      <c r="D69" s="171">
        <v>0</v>
      </c>
      <c r="E69" s="171">
        <v>0</v>
      </c>
      <c r="F69" s="171">
        <v>0</v>
      </c>
      <c r="G69" s="171">
        <v>0</v>
      </c>
      <c r="H69" s="171">
        <v>0</v>
      </c>
      <c r="I69" s="171">
        <v>0</v>
      </c>
      <c r="J69" s="171">
        <v>0</v>
      </c>
      <c r="K69" s="171">
        <v>0</v>
      </c>
      <c r="L69" s="171">
        <v>0</v>
      </c>
      <c r="M69" s="171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171">
        <v>0</v>
      </c>
      <c r="V69" s="171">
        <v>0</v>
      </c>
      <c r="W69" s="171">
        <v>0</v>
      </c>
      <c r="X69" s="171">
        <v>0</v>
      </c>
      <c r="Y69" s="171">
        <v>0</v>
      </c>
      <c r="Z69" s="171">
        <v>0</v>
      </c>
      <c r="AA69" s="171">
        <v>0</v>
      </c>
      <c r="AB69" s="171">
        <v>0</v>
      </c>
      <c r="AC69" s="171">
        <v>0</v>
      </c>
      <c r="AD69" s="171">
        <v>0</v>
      </c>
      <c r="AE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0</v>
      </c>
      <c r="AK69" s="171">
        <v>0</v>
      </c>
      <c r="AL69" s="171">
        <v>0</v>
      </c>
      <c r="AM69" s="171">
        <v>0</v>
      </c>
      <c r="AN69" s="171">
        <v>0</v>
      </c>
    </row>
    <row r="70" spans="1:40" s="171" customFormat="1" x14ac:dyDescent="0.2">
      <c r="A70" s="128" t="s">
        <v>1702</v>
      </c>
      <c r="B70" s="171">
        <v>0</v>
      </c>
      <c r="C70" s="171">
        <v>0</v>
      </c>
      <c r="D70" s="171">
        <v>0</v>
      </c>
      <c r="E70" s="171">
        <v>0</v>
      </c>
      <c r="F70" s="171">
        <v>0</v>
      </c>
      <c r="G70" s="171">
        <v>0</v>
      </c>
      <c r="H70" s="171">
        <v>0</v>
      </c>
      <c r="I70" s="171">
        <v>0</v>
      </c>
      <c r="J70" s="171">
        <v>0</v>
      </c>
      <c r="K70" s="171">
        <v>0</v>
      </c>
      <c r="L70" s="171">
        <v>0</v>
      </c>
      <c r="M70" s="171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171">
        <v>0</v>
      </c>
      <c r="V70" s="171">
        <v>0</v>
      </c>
      <c r="W70" s="171">
        <v>0</v>
      </c>
      <c r="X70" s="171">
        <v>0</v>
      </c>
      <c r="Y70" s="171">
        <v>0</v>
      </c>
      <c r="Z70" s="171">
        <v>0</v>
      </c>
      <c r="AA70" s="171">
        <v>0</v>
      </c>
      <c r="AB70" s="171">
        <v>0</v>
      </c>
      <c r="AC70" s="171">
        <v>0</v>
      </c>
      <c r="AD70" s="171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0</v>
      </c>
      <c r="AK70" s="171">
        <v>0</v>
      </c>
      <c r="AL70" s="171">
        <v>0</v>
      </c>
      <c r="AM70" s="171">
        <v>0</v>
      </c>
      <c r="AN70" s="171">
        <v>0</v>
      </c>
    </row>
    <row r="71" spans="1:40" s="171" customFormat="1" x14ac:dyDescent="0.2">
      <c r="A71" s="128" t="s">
        <v>1703</v>
      </c>
      <c r="B71" s="171">
        <v>0</v>
      </c>
      <c r="C71" s="171">
        <v>0</v>
      </c>
      <c r="D71" s="171">
        <v>0</v>
      </c>
      <c r="E71" s="171">
        <v>0</v>
      </c>
      <c r="F71" s="171">
        <v>0</v>
      </c>
      <c r="G71" s="171">
        <v>0</v>
      </c>
      <c r="H71" s="171">
        <v>0</v>
      </c>
      <c r="I71" s="171">
        <v>0</v>
      </c>
      <c r="J71" s="171">
        <v>0</v>
      </c>
      <c r="K71" s="171">
        <v>0</v>
      </c>
      <c r="L71" s="171">
        <v>0</v>
      </c>
      <c r="M71" s="171">
        <v>0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171">
        <v>0</v>
      </c>
      <c r="V71" s="171">
        <v>0</v>
      </c>
      <c r="W71" s="171">
        <v>0</v>
      </c>
      <c r="X71" s="171">
        <v>0</v>
      </c>
      <c r="Y71" s="171">
        <v>0</v>
      </c>
      <c r="Z71" s="171">
        <v>0</v>
      </c>
      <c r="AA71" s="171">
        <v>0</v>
      </c>
      <c r="AB71" s="171">
        <v>0</v>
      </c>
      <c r="AC71" s="171">
        <v>0</v>
      </c>
      <c r="AD71" s="171">
        <v>0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0</v>
      </c>
      <c r="AK71" s="171">
        <v>0</v>
      </c>
      <c r="AL71" s="171">
        <v>0</v>
      </c>
      <c r="AM71" s="171">
        <v>0</v>
      </c>
      <c r="AN71" s="171">
        <v>0</v>
      </c>
    </row>
    <row r="72" spans="1:40" s="171" customFormat="1" x14ac:dyDescent="0.2">
      <c r="A72" s="128" t="s">
        <v>1704</v>
      </c>
      <c r="B72" s="171">
        <v>0</v>
      </c>
      <c r="C72" s="171">
        <v>0</v>
      </c>
      <c r="D72" s="171">
        <v>0</v>
      </c>
      <c r="E72" s="171">
        <v>0</v>
      </c>
      <c r="F72" s="171">
        <v>0</v>
      </c>
      <c r="G72" s="171">
        <v>0</v>
      </c>
      <c r="H72" s="171">
        <v>0</v>
      </c>
      <c r="I72" s="171">
        <v>0</v>
      </c>
      <c r="J72" s="171">
        <v>0</v>
      </c>
      <c r="K72" s="171">
        <v>0</v>
      </c>
      <c r="L72" s="171">
        <v>0</v>
      </c>
      <c r="M72" s="171">
        <v>0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171">
        <v>0</v>
      </c>
      <c r="V72" s="171">
        <v>0</v>
      </c>
      <c r="W72" s="171">
        <v>0</v>
      </c>
      <c r="X72" s="171">
        <v>0</v>
      </c>
      <c r="Y72" s="171">
        <v>0</v>
      </c>
      <c r="Z72" s="171">
        <v>0</v>
      </c>
      <c r="AA72" s="171">
        <v>0</v>
      </c>
      <c r="AB72" s="171">
        <v>0</v>
      </c>
      <c r="AC72" s="171">
        <v>0</v>
      </c>
      <c r="AD72" s="171">
        <v>0</v>
      </c>
      <c r="AE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0</v>
      </c>
      <c r="AK72" s="171">
        <v>0</v>
      </c>
      <c r="AL72" s="171">
        <v>0</v>
      </c>
      <c r="AM72" s="171">
        <v>0</v>
      </c>
      <c r="AN72" s="171">
        <v>0</v>
      </c>
    </row>
    <row r="73" spans="1:40" s="171" customFormat="1" x14ac:dyDescent="0.2">
      <c r="A73" s="128" t="s">
        <v>1320</v>
      </c>
      <c r="B73" s="171">
        <v>0</v>
      </c>
      <c r="C73" s="171">
        <v>0</v>
      </c>
      <c r="D73" s="171">
        <v>0</v>
      </c>
      <c r="E73" s="171">
        <v>0</v>
      </c>
      <c r="F73" s="171">
        <v>0</v>
      </c>
      <c r="G73" s="171">
        <v>0</v>
      </c>
      <c r="H73" s="171">
        <v>0</v>
      </c>
      <c r="I73" s="171">
        <v>0</v>
      </c>
      <c r="J73" s="171">
        <v>0</v>
      </c>
      <c r="K73" s="171">
        <v>0</v>
      </c>
      <c r="L73" s="171">
        <v>0</v>
      </c>
      <c r="M73" s="171">
        <v>0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171">
        <v>0</v>
      </c>
      <c r="V73" s="171">
        <v>0</v>
      </c>
      <c r="W73" s="171">
        <v>0</v>
      </c>
      <c r="X73" s="171">
        <v>0</v>
      </c>
      <c r="Y73" s="171">
        <v>0</v>
      </c>
      <c r="Z73" s="171">
        <v>0</v>
      </c>
      <c r="AA73" s="171">
        <v>0</v>
      </c>
      <c r="AB73" s="171">
        <v>0</v>
      </c>
      <c r="AC73" s="171">
        <v>0</v>
      </c>
      <c r="AD73" s="171">
        <v>0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0</v>
      </c>
      <c r="AK73" s="171">
        <v>0</v>
      </c>
      <c r="AL73" s="171">
        <v>0</v>
      </c>
      <c r="AM73" s="171">
        <v>0</v>
      </c>
      <c r="AN73" s="171">
        <v>0</v>
      </c>
    </row>
    <row r="74" spans="1:40" x14ac:dyDescent="0.2">
      <c r="A74" s="27" t="s">
        <v>802</v>
      </c>
    </row>
    <row r="75" spans="1:40" x14ac:dyDescent="0.2">
      <c r="A75" s="27" t="s">
        <v>1321</v>
      </c>
    </row>
    <row r="76" spans="1:40" x14ac:dyDescent="0.2">
      <c r="A76" s="27" t="s">
        <v>1322</v>
      </c>
    </row>
    <row r="77" spans="1:40" x14ac:dyDescent="0.2">
      <c r="A77" s="27" t="s">
        <v>1323</v>
      </c>
    </row>
    <row r="78" spans="1:40" s="171" customFormat="1" x14ac:dyDescent="0.2">
      <c r="A78" s="128" t="s">
        <v>1705</v>
      </c>
      <c r="B78" s="171">
        <v>0.99999799999999905</v>
      </c>
      <c r="C78" s="171">
        <v>0.99999799999999905</v>
      </c>
      <c r="D78" s="171">
        <v>0.99999799999999905</v>
      </c>
      <c r="E78" s="171">
        <v>0.99999799999999905</v>
      </c>
      <c r="F78" s="171">
        <v>0.99999799999999905</v>
      </c>
      <c r="G78" s="171">
        <v>0.99999799999999905</v>
      </c>
      <c r="H78" s="171">
        <v>0.99999799999999905</v>
      </c>
      <c r="I78" s="171">
        <v>0.99999799999999905</v>
      </c>
      <c r="J78" s="171">
        <v>0.99999799999999905</v>
      </c>
      <c r="K78" s="171">
        <v>0.99999799999999905</v>
      </c>
      <c r="L78" s="171">
        <v>0.99999799999999905</v>
      </c>
      <c r="M78" s="171">
        <v>0.99999799999999905</v>
      </c>
      <c r="N78" s="171">
        <v>0.99999799999999905</v>
      </c>
      <c r="O78" s="171">
        <v>0.99999799999999905</v>
      </c>
      <c r="P78" s="171">
        <v>0.99999799999999905</v>
      </c>
      <c r="Q78" s="171">
        <v>0.99999799999999905</v>
      </c>
      <c r="R78" s="171">
        <v>0.99999799999999905</v>
      </c>
      <c r="S78" s="171">
        <v>0.99999799999999905</v>
      </c>
      <c r="T78" s="171">
        <v>0.99999799999999905</v>
      </c>
      <c r="U78" s="171">
        <v>0.99999799999999905</v>
      </c>
      <c r="V78" s="171">
        <v>0.99999799999999905</v>
      </c>
      <c r="W78" s="171">
        <v>0.99999799999999905</v>
      </c>
      <c r="X78" s="171">
        <v>0.99999799999999905</v>
      </c>
      <c r="Y78" s="171">
        <v>0.99999799999999905</v>
      </c>
      <c r="Z78" s="171">
        <v>0.99999799999999905</v>
      </c>
      <c r="AA78" s="171">
        <v>0.99999799999999905</v>
      </c>
      <c r="AB78" s="171">
        <v>0.99999799999999905</v>
      </c>
      <c r="AC78" s="171">
        <v>0.99999799999999905</v>
      </c>
      <c r="AD78" s="171">
        <v>0.99999799999999905</v>
      </c>
      <c r="AE78" s="171">
        <v>0.99999799999999905</v>
      </c>
      <c r="AF78" s="171">
        <v>0.99999799999999905</v>
      </c>
      <c r="AG78" s="171">
        <v>0.99999799999999905</v>
      </c>
      <c r="AH78" s="171">
        <v>0.99999799999999905</v>
      </c>
      <c r="AI78" s="171">
        <v>0.99999799999999905</v>
      </c>
      <c r="AJ78" s="171">
        <v>0.99999799999999905</v>
      </c>
      <c r="AK78" s="171">
        <v>0.99999799999999905</v>
      </c>
      <c r="AL78" s="171">
        <v>0.99999799999999905</v>
      </c>
      <c r="AM78" s="171">
        <v>0.99999799999999905</v>
      </c>
      <c r="AN78" s="171">
        <v>0.99999799999999905</v>
      </c>
    </row>
    <row r="79" spans="1:40" s="171" customFormat="1" x14ac:dyDescent="0.2">
      <c r="A79" s="128" t="s">
        <v>1706</v>
      </c>
      <c r="B79" s="171">
        <v>0.99999799999999905</v>
      </c>
      <c r="C79" s="171">
        <v>0.99999799999999905</v>
      </c>
      <c r="D79" s="171">
        <v>0.99999799999999905</v>
      </c>
      <c r="E79" s="171">
        <v>0.99999799999999905</v>
      </c>
      <c r="F79" s="171">
        <v>0.99999799999999905</v>
      </c>
      <c r="G79" s="171">
        <v>0.99999799999999905</v>
      </c>
      <c r="H79" s="171">
        <v>0.99999799999999905</v>
      </c>
      <c r="I79" s="171">
        <v>0.99999799999999905</v>
      </c>
      <c r="J79" s="171">
        <v>0.99999799999999905</v>
      </c>
      <c r="K79" s="171">
        <v>0.99999799999999905</v>
      </c>
      <c r="L79" s="171">
        <v>0.99999799999999905</v>
      </c>
      <c r="M79" s="171">
        <v>0.99999799999999905</v>
      </c>
      <c r="N79" s="171">
        <v>0.99999799999999905</v>
      </c>
      <c r="O79" s="171">
        <v>0.99999799999999905</v>
      </c>
      <c r="P79" s="171">
        <v>0.99999799999999905</v>
      </c>
      <c r="Q79" s="171">
        <v>0.99999799999999905</v>
      </c>
      <c r="R79" s="171">
        <v>0.99999799999999905</v>
      </c>
      <c r="S79" s="171">
        <v>0.99999799999999905</v>
      </c>
      <c r="T79" s="171">
        <v>0.99999799999999905</v>
      </c>
      <c r="U79" s="171">
        <v>0.99999799999999905</v>
      </c>
      <c r="V79" s="171">
        <v>0.99999799999999905</v>
      </c>
      <c r="W79" s="171">
        <v>0.99999799999999905</v>
      </c>
      <c r="X79" s="171">
        <v>0.99999799999999905</v>
      </c>
      <c r="Y79" s="171">
        <v>0.99999799999999905</v>
      </c>
      <c r="Z79" s="171">
        <v>0.99999799999999905</v>
      </c>
      <c r="AA79" s="171">
        <v>0.99999799999999905</v>
      </c>
      <c r="AB79" s="171">
        <v>0.99999799999999905</v>
      </c>
      <c r="AC79" s="171">
        <v>0.99999799999999905</v>
      </c>
      <c r="AD79" s="171">
        <v>0.99999799999999905</v>
      </c>
      <c r="AE79" s="171">
        <v>0.99999799999999905</v>
      </c>
      <c r="AF79" s="171">
        <v>0.99999799999999905</v>
      </c>
      <c r="AG79" s="171">
        <v>0.99999799999999905</v>
      </c>
      <c r="AH79" s="171">
        <v>0.99999799999999905</v>
      </c>
      <c r="AI79" s="171">
        <v>0.99999799999999905</v>
      </c>
      <c r="AJ79" s="171">
        <v>0.99999799999999905</v>
      </c>
      <c r="AK79" s="171">
        <v>0.99999799999999905</v>
      </c>
      <c r="AL79" s="171">
        <v>0.99999799999999905</v>
      </c>
      <c r="AM79" s="171">
        <v>0.99999799999999905</v>
      </c>
      <c r="AN79" s="171">
        <v>0.99999799999999905</v>
      </c>
    </row>
    <row r="80" spans="1:40" s="171" customFormat="1" x14ac:dyDescent="0.2">
      <c r="A80" s="128" t="s">
        <v>1326</v>
      </c>
      <c r="B80" s="171">
        <v>0.99999799999999905</v>
      </c>
      <c r="C80" s="171">
        <v>0.99999799999999905</v>
      </c>
      <c r="D80" s="171">
        <v>0.99999799999999905</v>
      </c>
      <c r="E80" s="171">
        <v>0.99999799999999905</v>
      </c>
      <c r="F80" s="171">
        <v>0.99999799999999905</v>
      </c>
      <c r="G80" s="171">
        <v>0.99999799999999905</v>
      </c>
      <c r="H80" s="171">
        <v>0.99999799999999905</v>
      </c>
      <c r="I80" s="171">
        <v>0.99999799999999905</v>
      </c>
      <c r="J80" s="171">
        <v>0.99999799999999905</v>
      </c>
      <c r="K80" s="171">
        <v>0.99999799999999905</v>
      </c>
      <c r="L80" s="171">
        <v>0.99999799999999905</v>
      </c>
      <c r="M80" s="171">
        <v>0.99999799999999905</v>
      </c>
      <c r="N80" s="171">
        <v>0.99999799999999905</v>
      </c>
      <c r="O80" s="171">
        <v>0.99999799999999905</v>
      </c>
      <c r="P80" s="171">
        <v>0.99999799999999905</v>
      </c>
      <c r="Q80" s="171">
        <v>0.99999799999999905</v>
      </c>
      <c r="R80" s="171">
        <v>0.99999799999999905</v>
      </c>
      <c r="S80" s="171">
        <v>0.99999799999999905</v>
      </c>
      <c r="T80" s="171">
        <v>0.99999799999999905</v>
      </c>
      <c r="U80" s="171">
        <v>0.99999799999999905</v>
      </c>
      <c r="V80" s="171">
        <v>0.99999799999999905</v>
      </c>
      <c r="W80" s="171">
        <v>0.99999799999999905</v>
      </c>
      <c r="X80" s="171">
        <v>0.99999799999999905</v>
      </c>
      <c r="Y80" s="171">
        <v>0.99999799999999905</v>
      </c>
      <c r="Z80" s="171">
        <v>0.99999799999999905</v>
      </c>
      <c r="AA80" s="171">
        <v>0.99999799999999905</v>
      </c>
      <c r="AB80" s="171">
        <v>0.99999799999999905</v>
      </c>
      <c r="AC80" s="171">
        <v>0.99999799999999905</v>
      </c>
      <c r="AD80" s="171">
        <v>0.99999799999999905</v>
      </c>
      <c r="AE80" s="171">
        <v>0.99999799999999905</v>
      </c>
      <c r="AF80" s="171">
        <v>0.99999799999999905</v>
      </c>
      <c r="AG80" s="171">
        <v>0.99999799999999905</v>
      </c>
      <c r="AH80" s="171">
        <v>0.99999799999999905</v>
      </c>
      <c r="AI80" s="171">
        <v>0.99999799999999905</v>
      </c>
      <c r="AJ80" s="171">
        <v>0.99999799999999905</v>
      </c>
      <c r="AK80" s="171">
        <v>0.99999799999999905</v>
      </c>
      <c r="AL80" s="171">
        <v>0.99999799999999905</v>
      </c>
      <c r="AM80" s="171">
        <v>0.99999799999999905</v>
      </c>
      <c r="AN80" s="171">
        <v>0.99999799999999905</v>
      </c>
    </row>
    <row r="81" spans="1:40" s="171" customFormat="1" x14ac:dyDescent="0.2">
      <c r="A81" s="128" t="s">
        <v>1327</v>
      </c>
      <c r="B81" s="171">
        <v>0.99999799999999905</v>
      </c>
      <c r="C81" s="171">
        <v>0.99999799999999905</v>
      </c>
      <c r="D81" s="171">
        <v>0.99999799999999905</v>
      </c>
      <c r="E81" s="171">
        <v>0.99999799999999905</v>
      </c>
      <c r="F81" s="171">
        <v>0.99999799999999905</v>
      </c>
      <c r="G81" s="171">
        <v>0.99999799999999905</v>
      </c>
      <c r="H81" s="171">
        <v>0.99999799999999905</v>
      </c>
      <c r="I81" s="171">
        <v>0.99999799999999905</v>
      </c>
      <c r="J81" s="171">
        <v>0.99999799999999905</v>
      </c>
      <c r="K81" s="171">
        <v>0.99999799999999905</v>
      </c>
      <c r="L81" s="171">
        <v>0.99999799999999905</v>
      </c>
      <c r="M81" s="171">
        <v>0.99999799999999905</v>
      </c>
      <c r="N81" s="171">
        <v>0.99999799999999905</v>
      </c>
      <c r="O81" s="171">
        <v>0.99999799999999905</v>
      </c>
      <c r="P81" s="171">
        <v>0.99999799999999905</v>
      </c>
      <c r="Q81" s="171">
        <v>0.99999799999999905</v>
      </c>
      <c r="R81" s="171">
        <v>0.99999799999999905</v>
      </c>
      <c r="S81" s="171">
        <v>0.99999799999999905</v>
      </c>
      <c r="T81" s="171">
        <v>0.99999799999999905</v>
      </c>
      <c r="U81" s="171">
        <v>0.99999799999999905</v>
      </c>
      <c r="V81" s="171">
        <v>0.99999799999999905</v>
      </c>
      <c r="W81" s="171">
        <v>0.99999799999999905</v>
      </c>
      <c r="X81" s="171">
        <v>0.99999799999999905</v>
      </c>
      <c r="Y81" s="171">
        <v>0.99999799999999905</v>
      </c>
      <c r="Z81" s="171">
        <v>0.99999799999999905</v>
      </c>
      <c r="AA81" s="171">
        <v>0.99999799999999905</v>
      </c>
      <c r="AB81" s="171">
        <v>0.99999799999999905</v>
      </c>
      <c r="AC81" s="171">
        <v>0.99999799999999905</v>
      </c>
      <c r="AD81" s="171">
        <v>0.99999799999999905</v>
      </c>
      <c r="AE81" s="171">
        <v>0.99999799999999905</v>
      </c>
      <c r="AF81" s="171">
        <v>0.99999799999999905</v>
      </c>
      <c r="AG81" s="171">
        <v>0.99999799999999905</v>
      </c>
      <c r="AH81" s="171">
        <v>0.99999799999999905</v>
      </c>
      <c r="AI81" s="171">
        <v>0.99999799999999905</v>
      </c>
      <c r="AJ81" s="171">
        <v>0.99999799999999905</v>
      </c>
      <c r="AK81" s="171">
        <v>0.99999799999999905</v>
      </c>
      <c r="AL81" s="171">
        <v>0.99999799999999905</v>
      </c>
      <c r="AM81" s="171">
        <v>0.99999799999999905</v>
      </c>
      <c r="AN81" s="171">
        <v>0.99999799999999905</v>
      </c>
    </row>
    <row r="82" spans="1:40" s="171" customFormat="1" x14ac:dyDescent="0.2">
      <c r="A82" s="128" t="s">
        <v>1328</v>
      </c>
      <c r="B82" s="171">
        <v>0.99999799999999905</v>
      </c>
      <c r="C82" s="171">
        <v>0.99999799999999905</v>
      </c>
      <c r="D82" s="171">
        <v>0.99999799999999905</v>
      </c>
      <c r="E82" s="171">
        <v>0.99999799999999905</v>
      </c>
      <c r="F82" s="171">
        <v>0.99999799999999905</v>
      </c>
      <c r="G82" s="171">
        <v>0.99999799999999905</v>
      </c>
      <c r="H82" s="171">
        <v>0.99999799999999905</v>
      </c>
      <c r="I82" s="171">
        <v>0.99999799999999905</v>
      </c>
      <c r="J82" s="171">
        <v>0.99999799999999905</v>
      </c>
      <c r="K82" s="171">
        <v>0.99999799999999905</v>
      </c>
      <c r="L82" s="171">
        <v>0.99999799999999905</v>
      </c>
      <c r="M82" s="171">
        <v>0.99999799999999905</v>
      </c>
      <c r="N82" s="171">
        <v>0.99999799999999905</v>
      </c>
      <c r="O82" s="171">
        <v>0.99999799999999905</v>
      </c>
      <c r="P82" s="171">
        <v>0.99999799999999905</v>
      </c>
      <c r="Q82" s="171">
        <v>0.99999799999999905</v>
      </c>
      <c r="R82" s="171">
        <v>0.99999799999999905</v>
      </c>
      <c r="S82" s="171">
        <v>0.99999799999999905</v>
      </c>
      <c r="T82" s="171">
        <v>0.99999799999999905</v>
      </c>
      <c r="U82" s="171">
        <v>0.99999799999999905</v>
      </c>
      <c r="V82" s="171">
        <v>0.99999799999999905</v>
      </c>
      <c r="W82" s="171">
        <v>0.99999799999999905</v>
      </c>
      <c r="X82" s="171">
        <v>0.99999799999999905</v>
      </c>
      <c r="Y82" s="171">
        <v>0.99999799999999905</v>
      </c>
      <c r="Z82" s="171">
        <v>0.99999799999999905</v>
      </c>
      <c r="AA82" s="171">
        <v>0.99999799999999905</v>
      </c>
      <c r="AB82" s="171">
        <v>0.99999799999999905</v>
      </c>
      <c r="AC82" s="171">
        <v>0.99999799999999905</v>
      </c>
      <c r="AD82" s="171">
        <v>0.99999799999999905</v>
      </c>
      <c r="AE82" s="171">
        <v>0.99999799999999905</v>
      </c>
      <c r="AF82" s="171">
        <v>0.99999799999999905</v>
      </c>
      <c r="AG82" s="171">
        <v>0.99999799999999905</v>
      </c>
      <c r="AH82" s="171">
        <v>0.99999799999999905</v>
      </c>
      <c r="AI82" s="171">
        <v>0.99999799999999905</v>
      </c>
      <c r="AJ82" s="171">
        <v>0.99999799999999905</v>
      </c>
      <c r="AK82" s="171">
        <v>0.99999799999999905</v>
      </c>
      <c r="AL82" s="171">
        <v>0.99999799999999905</v>
      </c>
      <c r="AM82" s="171">
        <v>0.99999799999999905</v>
      </c>
      <c r="AN82" s="171">
        <v>0.99999799999999905</v>
      </c>
    </row>
    <row r="83" spans="1:40" s="171" customFormat="1" x14ac:dyDescent="0.2">
      <c r="A83" s="128" t="s">
        <v>1707</v>
      </c>
      <c r="B83" s="171">
        <v>0.99999799999999905</v>
      </c>
      <c r="C83" s="171">
        <v>0.99999799999999905</v>
      </c>
      <c r="D83" s="171">
        <v>0.99999799999999905</v>
      </c>
      <c r="E83" s="171">
        <v>0.99999799999999905</v>
      </c>
      <c r="F83" s="171">
        <v>0.99999799999999905</v>
      </c>
      <c r="G83" s="171">
        <v>0.99999799999999905</v>
      </c>
      <c r="H83" s="171">
        <v>0.99999799999999905</v>
      </c>
      <c r="I83" s="171">
        <v>0.99999799999999905</v>
      </c>
      <c r="J83" s="171">
        <v>0.99999799999999905</v>
      </c>
      <c r="K83" s="171">
        <v>0.99999799999999905</v>
      </c>
      <c r="L83" s="171">
        <v>0.99999799999999905</v>
      </c>
      <c r="M83" s="171">
        <v>0.99999799999999905</v>
      </c>
      <c r="N83" s="171">
        <v>0.99999799999999905</v>
      </c>
      <c r="O83" s="171">
        <v>0.99999799999999905</v>
      </c>
      <c r="P83" s="171">
        <v>0.99999799999999905</v>
      </c>
      <c r="Q83" s="171">
        <v>0.99999799999999905</v>
      </c>
      <c r="R83" s="171">
        <v>0.99999799999999905</v>
      </c>
      <c r="S83" s="171">
        <v>0.99999799999999905</v>
      </c>
      <c r="T83" s="171">
        <v>0.99999799999999905</v>
      </c>
      <c r="U83" s="171">
        <v>0.99999799999999905</v>
      </c>
      <c r="V83" s="171">
        <v>0.99999799999999905</v>
      </c>
      <c r="W83" s="171">
        <v>0.99999799999999905</v>
      </c>
      <c r="X83" s="171">
        <v>0.99999799999999905</v>
      </c>
      <c r="Y83" s="171">
        <v>0.99999799999999905</v>
      </c>
      <c r="Z83" s="171">
        <v>0.99999799999999905</v>
      </c>
      <c r="AA83" s="171">
        <v>0.99999799999999905</v>
      </c>
      <c r="AB83" s="171">
        <v>0.99999799999999905</v>
      </c>
      <c r="AC83" s="171">
        <v>0.99999799999999905</v>
      </c>
      <c r="AD83" s="171">
        <v>0.99999799999999905</v>
      </c>
      <c r="AE83" s="171">
        <v>0.99999799999999905</v>
      </c>
      <c r="AF83" s="171">
        <v>0.99999799999999905</v>
      </c>
      <c r="AG83" s="171">
        <v>0.99999799999999905</v>
      </c>
      <c r="AH83" s="171">
        <v>0.99999799999999905</v>
      </c>
      <c r="AI83" s="171">
        <v>0.99999799999999905</v>
      </c>
      <c r="AJ83" s="171">
        <v>0.99999799999999905</v>
      </c>
      <c r="AK83" s="171">
        <v>0.99999799999999905</v>
      </c>
      <c r="AL83" s="171">
        <v>0.99999799999999905</v>
      </c>
      <c r="AM83" s="171">
        <v>0.99999799999999905</v>
      </c>
      <c r="AN83" s="171">
        <v>0.99999799999999905</v>
      </c>
    </row>
    <row r="84" spans="1:40" s="171" customFormat="1" x14ac:dyDescent="0.2">
      <c r="A84" s="128" t="s">
        <v>1708</v>
      </c>
      <c r="B84" s="171">
        <v>0.99999799999999905</v>
      </c>
      <c r="C84" s="171">
        <v>0.99999799999999905</v>
      </c>
      <c r="D84" s="171">
        <v>0.99999799999999905</v>
      </c>
      <c r="E84" s="171">
        <v>0.99999799999999905</v>
      </c>
      <c r="F84" s="171">
        <v>0.99999799999999905</v>
      </c>
      <c r="G84" s="171">
        <v>0.99999799999999905</v>
      </c>
      <c r="H84" s="171">
        <v>0.99999799999999905</v>
      </c>
      <c r="I84" s="171">
        <v>0.99999799999999905</v>
      </c>
      <c r="J84" s="171">
        <v>0.99999799999999905</v>
      </c>
      <c r="K84" s="171">
        <v>0.99999799999999905</v>
      </c>
      <c r="L84" s="171">
        <v>0.99999799999999905</v>
      </c>
      <c r="M84" s="171">
        <v>0.99999799999999905</v>
      </c>
      <c r="N84" s="171">
        <v>0.99999799999999905</v>
      </c>
      <c r="O84" s="171">
        <v>0.99999799999999905</v>
      </c>
      <c r="P84" s="171">
        <v>0.99999799999999905</v>
      </c>
      <c r="Q84" s="171">
        <v>0.99999799999999905</v>
      </c>
      <c r="R84" s="171">
        <v>0.99999799999999905</v>
      </c>
      <c r="S84" s="171">
        <v>0.99999799999999905</v>
      </c>
      <c r="T84" s="171">
        <v>0.99999799999999905</v>
      </c>
      <c r="U84" s="171">
        <v>0.99999799999999905</v>
      </c>
      <c r="V84" s="171">
        <v>0.99999799999999905</v>
      </c>
      <c r="W84" s="171">
        <v>0.99999799999999905</v>
      </c>
      <c r="X84" s="171">
        <v>0.99999799999999905</v>
      </c>
      <c r="Y84" s="171">
        <v>0.99999799999999905</v>
      </c>
      <c r="Z84" s="171">
        <v>0.99999799999999905</v>
      </c>
      <c r="AA84" s="171">
        <v>0.99999799999999905</v>
      </c>
      <c r="AB84" s="171">
        <v>0.99999799999999905</v>
      </c>
      <c r="AC84" s="171">
        <v>0.99999799999999905</v>
      </c>
      <c r="AD84" s="171">
        <v>0.99999799999999905</v>
      </c>
      <c r="AE84" s="171">
        <v>0.99999799999999905</v>
      </c>
      <c r="AF84" s="171">
        <v>0.99999799999999905</v>
      </c>
      <c r="AG84" s="171">
        <v>0.99999799999999905</v>
      </c>
      <c r="AH84" s="171">
        <v>0.99999799999999905</v>
      </c>
      <c r="AI84" s="171">
        <v>0.99999799999999905</v>
      </c>
      <c r="AJ84" s="171">
        <v>0.99999799999999905</v>
      </c>
      <c r="AK84" s="171">
        <v>0.99999799999999905</v>
      </c>
      <c r="AL84" s="171">
        <v>0.99999799999999905</v>
      </c>
      <c r="AM84" s="171">
        <v>0.99999799999999905</v>
      </c>
      <c r="AN84" s="171">
        <v>0.99999799999999905</v>
      </c>
    </row>
    <row r="85" spans="1:40" s="171" customFormat="1" x14ac:dyDescent="0.2">
      <c r="A85" s="128" t="s">
        <v>1331</v>
      </c>
      <c r="B85" s="171">
        <v>0.99999799999999905</v>
      </c>
      <c r="C85" s="171">
        <v>0.99999799999999905</v>
      </c>
      <c r="D85" s="171">
        <v>0.99999799999999905</v>
      </c>
      <c r="E85" s="171">
        <v>0.99999799999999905</v>
      </c>
      <c r="F85" s="171">
        <v>0.99999799999999905</v>
      </c>
      <c r="G85" s="171">
        <v>0.99999799999999905</v>
      </c>
      <c r="H85" s="171">
        <v>0.99999799999999905</v>
      </c>
      <c r="I85" s="171">
        <v>0.99999799999999905</v>
      </c>
      <c r="J85" s="171">
        <v>0.99999799999999905</v>
      </c>
      <c r="K85" s="171">
        <v>0.99999799999999905</v>
      </c>
      <c r="L85" s="171">
        <v>0.99999799999999905</v>
      </c>
      <c r="M85" s="171">
        <v>0.99999799999999905</v>
      </c>
      <c r="N85" s="171">
        <v>0.99999799999999905</v>
      </c>
      <c r="O85" s="171">
        <v>0.99999799999999905</v>
      </c>
      <c r="P85" s="171">
        <v>0.99999799999999905</v>
      </c>
      <c r="Q85" s="171">
        <v>0.99999799999999905</v>
      </c>
      <c r="R85" s="171">
        <v>0.99999799999999905</v>
      </c>
      <c r="S85" s="171">
        <v>0.99999799999999905</v>
      </c>
      <c r="T85" s="171">
        <v>0.99999799999999905</v>
      </c>
      <c r="U85" s="171">
        <v>0.99999799999999905</v>
      </c>
      <c r="V85" s="171">
        <v>0.99999799999999905</v>
      </c>
      <c r="W85" s="171">
        <v>0.99999799999999905</v>
      </c>
      <c r="X85" s="171">
        <v>0.99999799999999905</v>
      </c>
      <c r="Y85" s="171">
        <v>0.99999799999999905</v>
      </c>
      <c r="Z85" s="171">
        <v>0.99999799999999905</v>
      </c>
      <c r="AA85" s="171">
        <v>0.99999799999999905</v>
      </c>
      <c r="AB85" s="171">
        <v>0.99999799999999905</v>
      </c>
      <c r="AC85" s="171">
        <v>0.99999799999999905</v>
      </c>
      <c r="AD85" s="171">
        <v>0.99999799999999905</v>
      </c>
      <c r="AE85" s="171">
        <v>0.99999799999999905</v>
      </c>
      <c r="AF85" s="171">
        <v>0.99999799999999905</v>
      </c>
      <c r="AG85" s="171">
        <v>0.99999799999999905</v>
      </c>
      <c r="AH85" s="171">
        <v>0.99999799999999905</v>
      </c>
      <c r="AI85" s="171">
        <v>0.99999799999999905</v>
      </c>
      <c r="AJ85" s="171">
        <v>0.99999799999999905</v>
      </c>
      <c r="AK85" s="171">
        <v>0.99999799999999905</v>
      </c>
      <c r="AL85" s="171">
        <v>0.99999799999999905</v>
      </c>
      <c r="AM85" s="171">
        <v>0.99999799999999905</v>
      </c>
      <c r="AN85" s="171">
        <v>0.99999799999999905</v>
      </c>
    </row>
    <row r="86" spans="1:40" s="171" customFormat="1" x14ac:dyDescent="0.2">
      <c r="A86" s="128" t="s">
        <v>1709</v>
      </c>
      <c r="B86" s="171">
        <v>0.99999799999999905</v>
      </c>
      <c r="C86" s="171">
        <v>0.99999799999999905</v>
      </c>
      <c r="D86" s="171">
        <v>0.99999799999999905</v>
      </c>
      <c r="E86" s="171">
        <v>0.99999799999999905</v>
      </c>
      <c r="F86" s="171">
        <v>0.99999799999999905</v>
      </c>
      <c r="G86" s="171">
        <v>0.99999799999999905</v>
      </c>
      <c r="H86" s="171">
        <v>0.99999799999999905</v>
      </c>
      <c r="I86" s="171">
        <v>0.99999799999999905</v>
      </c>
      <c r="J86" s="171">
        <v>0.99999799999999905</v>
      </c>
      <c r="K86" s="171">
        <v>0.99999799999999905</v>
      </c>
      <c r="L86" s="171">
        <v>0.99999799999999905</v>
      </c>
      <c r="M86" s="171">
        <v>0.99999799999999905</v>
      </c>
      <c r="N86" s="171">
        <v>0.99999799999999905</v>
      </c>
      <c r="O86" s="171">
        <v>0.99999799999999905</v>
      </c>
      <c r="P86" s="171">
        <v>0.99999799999999905</v>
      </c>
      <c r="Q86" s="171">
        <v>0.99999799999999905</v>
      </c>
      <c r="R86" s="171">
        <v>0.99999799999999905</v>
      </c>
      <c r="S86" s="171">
        <v>0.99999799999999905</v>
      </c>
      <c r="T86" s="171">
        <v>0.99999799999999905</v>
      </c>
      <c r="U86" s="171">
        <v>0.99999799999999905</v>
      </c>
      <c r="V86" s="171">
        <v>0.99999799999999905</v>
      </c>
      <c r="W86" s="171">
        <v>0.99999799999999905</v>
      </c>
      <c r="X86" s="171">
        <v>0.99999799999999905</v>
      </c>
      <c r="Y86" s="171">
        <v>0.99999799999999905</v>
      </c>
      <c r="Z86" s="171">
        <v>0.99999799999999905</v>
      </c>
      <c r="AA86" s="171">
        <v>0.99999799999999905</v>
      </c>
      <c r="AB86" s="171">
        <v>0.99999799999999905</v>
      </c>
      <c r="AC86" s="171">
        <v>0.99999799999999905</v>
      </c>
      <c r="AD86" s="171">
        <v>0.99999799999999905</v>
      </c>
      <c r="AE86" s="171">
        <v>0.99999799999999905</v>
      </c>
      <c r="AF86" s="171">
        <v>0.99999799999999905</v>
      </c>
      <c r="AG86" s="171">
        <v>0.99999799999999905</v>
      </c>
      <c r="AH86" s="171">
        <v>0.99999799999999905</v>
      </c>
      <c r="AI86" s="171">
        <v>0.99999799999999905</v>
      </c>
      <c r="AJ86" s="171">
        <v>0.99999799999999905</v>
      </c>
      <c r="AK86" s="171">
        <v>0.99999799999999905</v>
      </c>
      <c r="AL86" s="171">
        <v>0.99999799999999905</v>
      </c>
      <c r="AM86" s="171">
        <v>0.99999799999999905</v>
      </c>
      <c r="AN86" s="171">
        <v>0.99999799999999905</v>
      </c>
    </row>
    <row r="87" spans="1:40" s="171" customFormat="1" x14ac:dyDescent="0.2">
      <c r="A87" s="128" t="s">
        <v>1710</v>
      </c>
      <c r="B87" s="171">
        <v>0.99999799999999905</v>
      </c>
      <c r="C87" s="171">
        <v>0.99999799999999905</v>
      </c>
      <c r="D87" s="171">
        <v>0.99999799999999905</v>
      </c>
      <c r="E87" s="171">
        <v>0.99999799999999905</v>
      </c>
      <c r="F87" s="171">
        <v>0.99999799999999905</v>
      </c>
      <c r="G87" s="171">
        <v>0.99999799999999905</v>
      </c>
      <c r="H87" s="171">
        <v>0.99999799999999905</v>
      </c>
      <c r="I87" s="171">
        <v>0.99999799999999905</v>
      </c>
      <c r="J87" s="171">
        <v>0.99999799999999905</v>
      </c>
      <c r="K87" s="171">
        <v>0.99999799999999905</v>
      </c>
      <c r="L87" s="171">
        <v>0.99999799999999905</v>
      </c>
      <c r="M87" s="171">
        <v>0.99999799999999905</v>
      </c>
      <c r="N87" s="171">
        <v>0.99999799999999905</v>
      </c>
      <c r="O87" s="171">
        <v>0.99999799999999905</v>
      </c>
      <c r="P87" s="171">
        <v>0.99999799999999905</v>
      </c>
      <c r="Q87" s="171">
        <v>0.99999799999999905</v>
      </c>
      <c r="R87" s="171">
        <v>0.99999799999999905</v>
      </c>
      <c r="S87" s="171">
        <v>0.99999799999999905</v>
      </c>
      <c r="T87" s="171">
        <v>0.99999799999999905</v>
      </c>
      <c r="U87" s="171">
        <v>0.99999799999999905</v>
      </c>
      <c r="V87" s="171">
        <v>0.99999799999999905</v>
      </c>
      <c r="W87" s="171">
        <v>0.99999799999999905</v>
      </c>
      <c r="X87" s="171">
        <v>0.99999799999999905</v>
      </c>
      <c r="Y87" s="171">
        <v>0.99999799999999905</v>
      </c>
      <c r="Z87" s="171">
        <v>0.99999799999999905</v>
      </c>
      <c r="AA87" s="171">
        <v>0.99999799999999905</v>
      </c>
      <c r="AB87" s="171">
        <v>0.99999799999999905</v>
      </c>
      <c r="AC87" s="171">
        <v>0.99999799999999905</v>
      </c>
      <c r="AD87" s="171">
        <v>0.99999799999999905</v>
      </c>
      <c r="AE87" s="171">
        <v>0.99999799999999905</v>
      </c>
      <c r="AF87" s="171">
        <v>0.99999799999999905</v>
      </c>
      <c r="AG87" s="171">
        <v>0.99999799999999905</v>
      </c>
      <c r="AH87" s="171">
        <v>0.99999799999999905</v>
      </c>
      <c r="AI87" s="171">
        <v>0.99999799999999905</v>
      </c>
      <c r="AJ87" s="171">
        <v>0.99999799999999905</v>
      </c>
      <c r="AK87" s="171">
        <v>0.99999799999999905</v>
      </c>
      <c r="AL87" s="171">
        <v>0.99999799999999905</v>
      </c>
      <c r="AM87" s="171">
        <v>0.99999799999999905</v>
      </c>
      <c r="AN87" s="171">
        <v>0.99999799999999905</v>
      </c>
    </row>
    <row r="88" spans="1:40" s="171" customFormat="1" x14ac:dyDescent="0.2">
      <c r="A88" s="128" t="s">
        <v>1711</v>
      </c>
      <c r="B88" s="171">
        <v>0.99999799999999905</v>
      </c>
      <c r="C88" s="171">
        <v>0.99999799999999905</v>
      </c>
      <c r="D88" s="171">
        <v>0.99999799999999905</v>
      </c>
      <c r="E88" s="171">
        <v>0.99999799999999905</v>
      </c>
      <c r="F88" s="171">
        <v>0.99999799999999905</v>
      </c>
      <c r="G88" s="171">
        <v>0.99999799999999905</v>
      </c>
      <c r="H88" s="171">
        <v>0.99999799999999905</v>
      </c>
      <c r="I88" s="171">
        <v>0.99999799999999905</v>
      </c>
      <c r="J88" s="171">
        <v>0.99999799999999905</v>
      </c>
      <c r="K88" s="171">
        <v>0.99999799999999905</v>
      </c>
      <c r="L88" s="171">
        <v>0.99999799999999905</v>
      </c>
      <c r="M88" s="171">
        <v>0.99999799999999905</v>
      </c>
      <c r="N88" s="171">
        <v>0.99999799999999905</v>
      </c>
      <c r="O88" s="171">
        <v>0.99999799999999905</v>
      </c>
      <c r="P88" s="171">
        <v>0.99999799999999905</v>
      </c>
      <c r="Q88" s="171">
        <v>0.99999799999999905</v>
      </c>
      <c r="R88" s="171">
        <v>0.99999799999999905</v>
      </c>
      <c r="S88" s="171">
        <v>0.99999799999999905</v>
      </c>
      <c r="T88" s="171">
        <v>0.99999799999999905</v>
      </c>
      <c r="U88" s="171">
        <v>0.99999799999999905</v>
      </c>
      <c r="V88" s="171">
        <v>0.99999799999999905</v>
      </c>
      <c r="W88" s="171">
        <v>0.99999799999999905</v>
      </c>
      <c r="X88" s="171">
        <v>0.99999799999999905</v>
      </c>
      <c r="Y88" s="171">
        <v>0.99999799999999905</v>
      </c>
      <c r="Z88" s="171">
        <v>0.99999799999999905</v>
      </c>
      <c r="AA88" s="171">
        <v>0.99999799999999905</v>
      </c>
      <c r="AB88" s="171">
        <v>0.99999799999999905</v>
      </c>
      <c r="AC88" s="171">
        <v>0.99999799999999905</v>
      </c>
      <c r="AD88" s="171">
        <v>0.99999799999999905</v>
      </c>
      <c r="AE88" s="171">
        <v>0.99999799999999905</v>
      </c>
      <c r="AF88" s="171">
        <v>0.99999799999999905</v>
      </c>
      <c r="AG88" s="171">
        <v>0.99999799999999905</v>
      </c>
      <c r="AH88" s="171">
        <v>0.99999799999999905</v>
      </c>
      <c r="AI88" s="171">
        <v>0.99999799999999905</v>
      </c>
      <c r="AJ88" s="171">
        <v>0.99999799999999905</v>
      </c>
      <c r="AK88" s="171">
        <v>0.99999799999999905</v>
      </c>
      <c r="AL88" s="171">
        <v>0.99999799999999905</v>
      </c>
      <c r="AM88" s="171">
        <v>0.99999799999999905</v>
      </c>
      <c r="AN88" s="171">
        <v>0.99999799999999905</v>
      </c>
    </row>
    <row r="89" spans="1:40" s="171" customFormat="1" x14ac:dyDescent="0.2">
      <c r="A89" s="128" t="s">
        <v>1335</v>
      </c>
      <c r="B89" s="171">
        <v>0.99999799999999905</v>
      </c>
      <c r="C89" s="171">
        <v>0.99999799999999905</v>
      </c>
      <c r="D89" s="171">
        <v>0.99999799999999905</v>
      </c>
      <c r="E89" s="171">
        <v>0.99999799999999905</v>
      </c>
      <c r="F89" s="171">
        <v>0.99999799999999905</v>
      </c>
      <c r="G89" s="171">
        <v>0.99999799999999905</v>
      </c>
      <c r="H89" s="171">
        <v>0.99999799999999905</v>
      </c>
      <c r="I89" s="171">
        <v>0.99999799999999905</v>
      </c>
      <c r="J89" s="171">
        <v>0.99999799999999905</v>
      </c>
      <c r="K89" s="171">
        <v>0.99999799999999905</v>
      </c>
      <c r="L89" s="171">
        <v>0.99999799999999905</v>
      </c>
      <c r="M89" s="171">
        <v>0.99999799999999905</v>
      </c>
      <c r="N89" s="171">
        <v>0.99999799999999905</v>
      </c>
      <c r="O89" s="171">
        <v>0.99999799999999905</v>
      </c>
      <c r="P89" s="171">
        <v>0.99999799999999905</v>
      </c>
      <c r="Q89" s="171">
        <v>0.99999799999999905</v>
      </c>
      <c r="R89" s="171">
        <v>0.99999799999999905</v>
      </c>
      <c r="S89" s="171">
        <v>0.99999799999999905</v>
      </c>
      <c r="T89" s="171">
        <v>0.99999799999999905</v>
      </c>
      <c r="U89" s="171">
        <v>0.99999799999999905</v>
      </c>
      <c r="V89" s="171">
        <v>0.99999799999999905</v>
      </c>
      <c r="W89" s="171">
        <v>0.99999799999999905</v>
      </c>
      <c r="X89" s="171">
        <v>0.99999799999999905</v>
      </c>
      <c r="Y89" s="171">
        <v>0.99999799999999905</v>
      </c>
      <c r="Z89" s="171">
        <v>0.99999799999999905</v>
      </c>
      <c r="AA89" s="171">
        <v>0.99999799999999905</v>
      </c>
      <c r="AB89" s="171">
        <v>0.99999799999999905</v>
      </c>
      <c r="AC89" s="171">
        <v>0.99999799999999905</v>
      </c>
      <c r="AD89" s="171">
        <v>0.99999799999999905</v>
      </c>
      <c r="AE89" s="171">
        <v>0.99999799999999905</v>
      </c>
      <c r="AF89" s="171">
        <v>0.99999799999999905</v>
      </c>
      <c r="AG89" s="171">
        <v>0.99999799999999905</v>
      </c>
      <c r="AH89" s="171">
        <v>0.99999799999999905</v>
      </c>
      <c r="AI89" s="171">
        <v>0.99999799999999905</v>
      </c>
      <c r="AJ89" s="171">
        <v>0.99999799999999905</v>
      </c>
      <c r="AK89" s="171">
        <v>0.99999799999999905</v>
      </c>
      <c r="AL89" s="171">
        <v>0.99999799999999905</v>
      </c>
      <c r="AM89" s="171">
        <v>0.99999799999999905</v>
      </c>
      <c r="AN89" s="171">
        <v>0.99999799999999905</v>
      </c>
    </row>
    <row r="90" spans="1:40" s="171" customFormat="1" x14ac:dyDescent="0.2">
      <c r="A90" s="128" t="s">
        <v>1712</v>
      </c>
      <c r="B90" s="171">
        <v>0.99999799999999905</v>
      </c>
      <c r="C90" s="171">
        <v>0.99999799999999905</v>
      </c>
      <c r="D90" s="171">
        <v>0.99999799999999905</v>
      </c>
      <c r="E90" s="171">
        <v>0.99999799999999905</v>
      </c>
      <c r="F90" s="171">
        <v>0.99999799999999905</v>
      </c>
      <c r="G90" s="171">
        <v>0.99999799999999905</v>
      </c>
      <c r="H90" s="171">
        <v>0.99999799999999905</v>
      </c>
      <c r="I90" s="171">
        <v>0.99999799999999905</v>
      </c>
      <c r="J90" s="171">
        <v>0.99999799999999905</v>
      </c>
      <c r="K90" s="171">
        <v>0.99999799999999905</v>
      </c>
      <c r="L90" s="171">
        <v>0.99999799999999905</v>
      </c>
      <c r="M90" s="171">
        <v>0.99999799999999905</v>
      </c>
      <c r="N90" s="171">
        <v>0.99999799999999905</v>
      </c>
      <c r="O90" s="171">
        <v>0.99999799999999905</v>
      </c>
      <c r="P90" s="171">
        <v>0.99999799999999905</v>
      </c>
      <c r="Q90" s="171">
        <v>0.99999799999999905</v>
      </c>
      <c r="R90" s="171">
        <v>0.99999799999999905</v>
      </c>
      <c r="S90" s="171">
        <v>0.99999799999999905</v>
      </c>
      <c r="T90" s="171">
        <v>0.99999799999999905</v>
      </c>
      <c r="U90" s="171">
        <v>0.99999799999999905</v>
      </c>
      <c r="V90" s="171">
        <v>0.99999799999999905</v>
      </c>
      <c r="W90" s="171">
        <v>0.99999799999999905</v>
      </c>
      <c r="X90" s="171">
        <v>0.99999799999999905</v>
      </c>
      <c r="Y90" s="171">
        <v>0.99999799999999905</v>
      </c>
      <c r="Z90" s="171">
        <v>0.99999799999999905</v>
      </c>
      <c r="AA90" s="171">
        <v>0.99999799999999905</v>
      </c>
      <c r="AB90" s="171">
        <v>0.99999799999999905</v>
      </c>
      <c r="AC90" s="171">
        <v>0.99999799999999905</v>
      </c>
      <c r="AD90" s="171">
        <v>0.99999799999999905</v>
      </c>
      <c r="AE90" s="171">
        <v>0.99999799999999905</v>
      </c>
      <c r="AF90" s="171">
        <v>0.99999799999999905</v>
      </c>
      <c r="AG90" s="171">
        <v>0.99999799999999905</v>
      </c>
      <c r="AH90" s="171">
        <v>0.99999799999999905</v>
      </c>
      <c r="AI90" s="171">
        <v>0.99999799999999905</v>
      </c>
      <c r="AJ90" s="171">
        <v>0.99999799999999905</v>
      </c>
      <c r="AK90" s="171">
        <v>0.99999799999999905</v>
      </c>
      <c r="AL90" s="171">
        <v>0.99999799999999905</v>
      </c>
      <c r="AM90" s="171">
        <v>0.99999799999999905</v>
      </c>
      <c r="AN90" s="171">
        <v>0.99999799999999905</v>
      </c>
    </row>
    <row r="91" spans="1:40" s="171" customFormat="1" x14ac:dyDescent="0.2">
      <c r="A91" s="128" t="s">
        <v>1713</v>
      </c>
      <c r="B91" s="171">
        <v>0.99999799999999905</v>
      </c>
      <c r="C91" s="171">
        <v>0.99999799999999905</v>
      </c>
      <c r="D91" s="171">
        <v>0.99999799999999905</v>
      </c>
      <c r="E91" s="171">
        <v>0.99999799999999905</v>
      </c>
      <c r="F91" s="171">
        <v>0.99999799999999905</v>
      </c>
      <c r="G91" s="171">
        <v>0.99999799999999905</v>
      </c>
      <c r="H91" s="171">
        <v>0.99999799999999905</v>
      </c>
      <c r="I91" s="171">
        <v>0.99999799999999905</v>
      </c>
      <c r="J91" s="171">
        <v>0.99999799999999905</v>
      </c>
      <c r="K91" s="171">
        <v>0.99999799999999905</v>
      </c>
      <c r="L91" s="171">
        <v>0.99999799999999905</v>
      </c>
      <c r="M91" s="171">
        <v>0.99999799999999905</v>
      </c>
      <c r="N91" s="171">
        <v>0.99999799999999905</v>
      </c>
      <c r="O91" s="171">
        <v>0.99999799999999905</v>
      </c>
      <c r="P91" s="171">
        <v>0.99999799999999905</v>
      </c>
      <c r="Q91" s="171">
        <v>0.99999799999999905</v>
      </c>
      <c r="R91" s="171">
        <v>0.99999799999999905</v>
      </c>
      <c r="S91" s="171">
        <v>0.99999799999999905</v>
      </c>
      <c r="T91" s="171">
        <v>0.99999799999999905</v>
      </c>
      <c r="U91" s="171">
        <v>0.99999799999999905</v>
      </c>
      <c r="V91" s="171">
        <v>0.99999799999999905</v>
      </c>
      <c r="W91" s="171">
        <v>0.99999799999999905</v>
      </c>
      <c r="X91" s="171">
        <v>0.99999799999999905</v>
      </c>
      <c r="Y91" s="171">
        <v>0.99999799999999905</v>
      </c>
      <c r="Z91" s="171">
        <v>0.99999799999999905</v>
      </c>
      <c r="AA91" s="171">
        <v>0.99999799999999905</v>
      </c>
      <c r="AB91" s="171">
        <v>0.99999799999999905</v>
      </c>
      <c r="AC91" s="171">
        <v>0.99999799999999905</v>
      </c>
      <c r="AD91" s="171">
        <v>0.99999799999999905</v>
      </c>
      <c r="AE91" s="171">
        <v>0.99999799999999905</v>
      </c>
      <c r="AF91" s="171">
        <v>0.99999799999999905</v>
      </c>
      <c r="AG91" s="171">
        <v>0.99999799999999905</v>
      </c>
      <c r="AH91" s="171">
        <v>0.99999799999999905</v>
      </c>
      <c r="AI91" s="171">
        <v>0.99999799999999905</v>
      </c>
      <c r="AJ91" s="171">
        <v>0.99999799999999905</v>
      </c>
      <c r="AK91" s="171">
        <v>0.99999799999999905</v>
      </c>
      <c r="AL91" s="171">
        <v>0.99999799999999905</v>
      </c>
      <c r="AM91" s="171">
        <v>0.99999799999999905</v>
      </c>
      <c r="AN91" s="171">
        <v>0.99999799999999905</v>
      </c>
    </row>
    <row r="92" spans="1:40" s="171" customFormat="1" x14ac:dyDescent="0.2">
      <c r="A92" s="128" t="s">
        <v>1338</v>
      </c>
      <c r="B92" s="171">
        <v>0.99999799999999905</v>
      </c>
      <c r="C92" s="171">
        <v>0.99999799999999905</v>
      </c>
      <c r="D92" s="171">
        <v>0.99999799999999905</v>
      </c>
      <c r="E92" s="171">
        <v>0.99999799999999905</v>
      </c>
      <c r="F92" s="171">
        <v>0.99999799999999905</v>
      </c>
      <c r="G92" s="171">
        <v>0.99999799999999905</v>
      </c>
      <c r="H92" s="171">
        <v>0.99999799999999905</v>
      </c>
      <c r="I92" s="171">
        <v>0.99999799999999905</v>
      </c>
      <c r="J92" s="171">
        <v>0.99999799999999905</v>
      </c>
      <c r="K92" s="171">
        <v>0.99999799999999905</v>
      </c>
      <c r="L92" s="171">
        <v>0.99999799999999905</v>
      </c>
      <c r="M92" s="171">
        <v>0.99999799999999905</v>
      </c>
      <c r="N92" s="171">
        <v>0.99999799999999905</v>
      </c>
      <c r="O92" s="171">
        <v>0.99999799999999905</v>
      </c>
      <c r="P92" s="171">
        <v>0.99999799999999905</v>
      </c>
      <c r="Q92" s="171">
        <v>0.99999799999999905</v>
      </c>
      <c r="R92" s="171">
        <v>0.99999799999999905</v>
      </c>
      <c r="S92" s="171">
        <v>0.99999799999999905</v>
      </c>
      <c r="T92" s="171">
        <v>0.99999799999999905</v>
      </c>
      <c r="U92" s="171">
        <v>0.99999799999999905</v>
      </c>
      <c r="V92" s="171">
        <v>0.99999799999999905</v>
      </c>
      <c r="W92" s="171">
        <v>0.99999799999999905</v>
      </c>
      <c r="X92" s="171">
        <v>0.99999799999999905</v>
      </c>
      <c r="Y92" s="171">
        <v>0.99999799999999905</v>
      </c>
      <c r="Z92" s="171">
        <v>0.99999799999999905</v>
      </c>
      <c r="AA92" s="171">
        <v>0.99999799999999905</v>
      </c>
      <c r="AB92" s="171">
        <v>0.99999799999999905</v>
      </c>
      <c r="AC92" s="171">
        <v>0.99999799999999905</v>
      </c>
      <c r="AD92" s="171">
        <v>0.99999799999999905</v>
      </c>
      <c r="AE92" s="171">
        <v>0.99999799999999905</v>
      </c>
      <c r="AF92" s="171">
        <v>0.99999799999999905</v>
      </c>
      <c r="AG92" s="171">
        <v>0.99999799999999905</v>
      </c>
      <c r="AH92" s="171">
        <v>0.99999799999999905</v>
      </c>
      <c r="AI92" s="171">
        <v>0.99999799999999905</v>
      </c>
      <c r="AJ92" s="171">
        <v>0.99999799999999905</v>
      </c>
      <c r="AK92" s="171">
        <v>0.99999799999999905</v>
      </c>
      <c r="AL92" s="171">
        <v>0.99999799999999905</v>
      </c>
      <c r="AM92" s="171">
        <v>0.99999799999999905</v>
      </c>
      <c r="AN92" s="171">
        <v>0.99999799999999905</v>
      </c>
    </row>
    <row r="93" spans="1:40" s="171" customFormat="1" x14ac:dyDescent="0.2">
      <c r="A93" s="128" t="s">
        <v>1339</v>
      </c>
      <c r="B93" s="171">
        <v>0.99999799999999905</v>
      </c>
      <c r="C93" s="171">
        <v>0.99999799999999905</v>
      </c>
      <c r="D93" s="171">
        <v>0.99999799999999905</v>
      </c>
      <c r="E93" s="171">
        <v>0.99999799999999905</v>
      </c>
      <c r="F93" s="171">
        <v>0.99999799999999905</v>
      </c>
      <c r="G93" s="171">
        <v>0.99999799999999905</v>
      </c>
      <c r="H93" s="171">
        <v>0.99999799999999905</v>
      </c>
      <c r="I93" s="171">
        <v>0.99999799999999905</v>
      </c>
      <c r="J93" s="171">
        <v>0.99999799999999905</v>
      </c>
      <c r="K93" s="171">
        <v>0.99999799999999905</v>
      </c>
      <c r="L93" s="171">
        <v>0.99999799999999905</v>
      </c>
      <c r="M93" s="171">
        <v>0.99999799999999905</v>
      </c>
      <c r="N93" s="171">
        <v>0.99999799999999905</v>
      </c>
      <c r="O93" s="171">
        <v>0.99999799999999905</v>
      </c>
      <c r="P93" s="171">
        <v>0.99999799999999905</v>
      </c>
      <c r="Q93" s="171">
        <v>0.99999799999999905</v>
      </c>
      <c r="R93" s="171">
        <v>0.99999799999999905</v>
      </c>
      <c r="S93" s="171">
        <v>0.99999799999999905</v>
      </c>
      <c r="T93" s="171">
        <v>0.99999799999999905</v>
      </c>
      <c r="U93" s="171">
        <v>0.99999799999999905</v>
      </c>
      <c r="V93" s="171">
        <v>0.99999799999999905</v>
      </c>
      <c r="W93" s="171">
        <v>0.99999799999999905</v>
      </c>
      <c r="X93" s="171">
        <v>0.99999799999999905</v>
      </c>
      <c r="Y93" s="171">
        <v>0.99999799999999905</v>
      </c>
      <c r="Z93" s="171">
        <v>0.99999799999999905</v>
      </c>
      <c r="AA93" s="171">
        <v>0.99999799999999905</v>
      </c>
      <c r="AB93" s="171">
        <v>0.99999799999999905</v>
      </c>
      <c r="AC93" s="171">
        <v>0.99999799999999905</v>
      </c>
      <c r="AD93" s="171">
        <v>0.99999799999999905</v>
      </c>
      <c r="AE93" s="171">
        <v>0.99999799999999905</v>
      </c>
      <c r="AF93" s="171">
        <v>0.99999799999999905</v>
      </c>
      <c r="AG93" s="171">
        <v>0.99999799999999905</v>
      </c>
      <c r="AH93" s="171">
        <v>0.99999799999999905</v>
      </c>
      <c r="AI93" s="171">
        <v>0.99999799999999905</v>
      </c>
      <c r="AJ93" s="171">
        <v>0.99999799999999905</v>
      </c>
      <c r="AK93" s="171">
        <v>0.99999799999999905</v>
      </c>
      <c r="AL93" s="171">
        <v>0.99999799999999905</v>
      </c>
      <c r="AM93" s="171">
        <v>0.99999799999999905</v>
      </c>
      <c r="AN93" s="171">
        <v>0.99999799999999905</v>
      </c>
    </row>
    <row r="94" spans="1:40" s="171" customFormat="1" x14ac:dyDescent="0.2">
      <c r="A94" s="128" t="s">
        <v>1340</v>
      </c>
      <c r="B94" s="171">
        <v>0.99999799999999905</v>
      </c>
      <c r="C94" s="171">
        <v>0.99999799999999905</v>
      </c>
      <c r="D94" s="171">
        <v>0.99999799999999905</v>
      </c>
      <c r="E94" s="171">
        <v>0.99999799999999905</v>
      </c>
      <c r="F94" s="171">
        <v>0.99999799999999905</v>
      </c>
      <c r="G94" s="171">
        <v>0.99999799999999905</v>
      </c>
      <c r="H94" s="171">
        <v>0.99999799999999905</v>
      </c>
      <c r="I94" s="171">
        <v>0.99999799999999905</v>
      </c>
      <c r="J94" s="171">
        <v>0.99999799999999905</v>
      </c>
      <c r="K94" s="171">
        <v>0.99999799999999905</v>
      </c>
      <c r="L94" s="171">
        <v>0.99999799999999905</v>
      </c>
      <c r="M94" s="171">
        <v>0.99999799999999905</v>
      </c>
      <c r="N94" s="171">
        <v>0.99999799999999905</v>
      </c>
      <c r="O94" s="171">
        <v>0.99999799999999905</v>
      </c>
      <c r="P94" s="171">
        <v>0.99999799999999905</v>
      </c>
      <c r="Q94" s="171">
        <v>0.99999799999999905</v>
      </c>
      <c r="R94" s="171">
        <v>0.99999799999999905</v>
      </c>
      <c r="S94" s="171">
        <v>0.99999799999999905</v>
      </c>
      <c r="T94" s="171">
        <v>0.99999799999999905</v>
      </c>
      <c r="U94" s="171">
        <v>0.99999799999999905</v>
      </c>
      <c r="V94" s="171">
        <v>0.99999799999999905</v>
      </c>
      <c r="W94" s="171">
        <v>0.99999799999999905</v>
      </c>
      <c r="X94" s="171">
        <v>0.99999799999999905</v>
      </c>
      <c r="Y94" s="171">
        <v>0.99999799999999905</v>
      </c>
      <c r="Z94" s="171">
        <v>0.99999799999999905</v>
      </c>
      <c r="AA94" s="171">
        <v>0.99999799999999905</v>
      </c>
      <c r="AB94" s="171">
        <v>0.99999799999999905</v>
      </c>
      <c r="AC94" s="171">
        <v>0.99999799999999905</v>
      </c>
      <c r="AD94" s="171">
        <v>0.99999799999999905</v>
      </c>
      <c r="AE94" s="171">
        <v>0.99999799999999905</v>
      </c>
      <c r="AF94" s="171">
        <v>0.99999799999999905</v>
      </c>
      <c r="AG94" s="171">
        <v>0.99999799999999905</v>
      </c>
      <c r="AH94" s="171">
        <v>0.99999799999999905</v>
      </c>
      <c r="AI94" s="171">
        <v>0.99999799999999905</v>
      </c>
      <c r="AJ94" s="171">
        <v>0.99999799999999905</v>
      </c>
      <c r="AK94" s="171">
        <v>0.99999799999999905</v>
      </c>
      <c r="AL94" s="171">
        <v>0.99999799999999905</v>
      </c>
      <c r="AM94" s="171">
        <v>0.99999799999999905</v>
      </c>
      <c r="AN94" s="171">
        <v>0.99999799999999905</v>
      </c>
    </row>
    <row r="95" spans="1:40" s="171" customFormat="1" x14ac:dyDescent="0.2">
      <c r="A95" s="128" t="s">
        <v>1341</v>
      </c>
      <c r="B95" s="171">
        <v>0.99999799999999905</v>
      </c>
      <c r="C95" s="171">
        <v>0.99999799999999905</v>
      </c>
      <c r="D95" s="171">
        <v>0.99999799999999905</v>
      </c>
      <c r="E95" s="171">
        <v>0.99999799999999905</v>
      </c>
      <c r="F95" s="171">
        <v>0.99999799999999905</v>
      </c>
      <c r="G95" s="171">
        <v>0.99999799999999905</v>
      </c>
      <c r="H95" s="171">
        <v>0.99999799999999905</v>
      </c>
      <c r="I95" s="171">
        <v>0.99999799999999905</v>
      </c>
      <c r="J95" s="171">
        <v>0.99999799999999905</v>
      </c>
      <c r="K95" s="171">
        <v>0.99999799999999905</v>
      </c>
      <c r="L95" s="171">
        <v>0.99999799999999905</v>
      </c>
      <c r="M95" s="171">
        <v>0.99999799999999905</v>
      </c>
      <c r="N95" s="171">
        <v>0.99999799999999905</v>
      </c>
      <c r="O95" s="171">
        <v>0.99999799999999905</v>
      </c>
      <c r="P95" s="171">
        <v>0.99999799999999905</v>
      </c>
      <c r="Q95" s="171">
        <v>0.99999799999999905</v>
      </c>
      <c r="R95" s="171">
        <v>0.99999799999999905</v>
      </c>
      <c r="S95" s="171">
        <v>0.99999799999999905</v>
      </c>
      <c r="T95" s="171">
        <v>0.99999799999999905</v>
      </c>
      <c r="U95" s="171">
        <v>0.99999799999999905</v>
      </c>
      <c r="V95" s="171">
        <v>0.99999799999999905</v>
      </c>
      <c r="W95" s="171">
        <v>0.99999799999999905</v>
      </c>
      <c r="X95" s="171">
        <v>0.99999799999999905</v>
      </c>
      <c r="Y95" s="171">
        <v>0.99999799999999905</v>
      </c>
      <c r="Z95" s="171">
        <v>0.99999799999999905</v>
      </c>
      <c r="AA95" s="171">
        <v>0.99999799999999905</v>
      </c>
      <c r="AB95" s="171">
        <v>0.99999799999999905</v>
      </c>
      <c r="AC95" s="171">
        <v>0.99999799999999905</v>
      </c>
      <c r="AD95" s="171">
        <v>0.99999799999999905</v>
      </c>
      <c r="AE95" s="171">
        <v>0.99999799999999905</v>
      </c>
      <c r="AF95" s="171">
        <v>0.99999799999999905</v>
      </c>
      <c r="AG95" s="171">
        <v>0.99999799999999905</v>
      </c>
      <c r="AH95" s="171">
        <v>0.99999799999999905</v>
      </c>
      <c r="AI95" s="171">
        <v>0.99999799999999905</v>
      </c>
      <c r="AJ95" s="171">
        <v>0.99999799999999905</v>
      </c>
      <c r="AK95" s="171">
        <v>0.99999799999999905</v>
      </c>
      <c r="AL95" s="171">
        <v>0.99999799999999905</v>
      </c>
      <c r="AM95" s="171">
        <v>0.99999799999999905</v>
      </c>
      <c r="AN95" s="171">
        <v>0.99999799999999905</v>
      </c>
    </row>
    <row r="96" spans="1:40" s="347" customFormat="1" x14ac:dyDescent="0.2">
      <c r="A96" s="128" t="s">
        <v>1342</v>
      </c>
      <c r="B96" s="171">
        <v>0.99999799999999905</v>
      </c>
      <c r="C96" s="171">
        <v>0.99999799999999905</v>
      </c>
      <c r="D96" s="171">
        <v>0.99999799999999905</v>
      </c>
      <c r="E96" s="171">
        <v>0.99999799999999905</v>
      </c>
      <c r="F96" s="171">
        <v>0.99999799999999905</v>
      </c>
      <c r="G96" s="171">
        <v>0.99999799999999905</v>
      </c>
      <c r="H96" s="171">
        <v>0.99999799999999905</v>
      </c>
      <c r="I96" s="171">
        <v>0.99999799999999905</v>
      </c>
      <c r="J96" s="171">
        <v>0.99999799999999905</v>
      </c>
      <c r="K96" s="171">
        <v>0.99999799999999905</v>
      </c>
      <c r="L96" s="171">
        <v>0.99999799999999905</v>
      </c>
      <c r="M96" s="171">
        <v>0.99999799999999905</v>
      </c>
      <c r="N96" s="171">
        <v>0.99999799999999905</v>
      </c>
      <c r="O96" s="171">
        <v>0.99999799999999905</v>
      </c>
      <c r="P96" s="171">
        <v>0.99999799999999905</v>
      </c>
      <c r="Q96" s="171">
        <v>0.99999799999999905</v>
      </c>
      <c r="R96" s="171">
        <v>0.99999799999999905</v>
      </c>
      <c r="S96" s="171">
        <v>0.99999799999999905</v>
      </c>
      <c r="T96" s="171">
        <v>0.99999799999999905</v>
      </c>
      <c r="U96" s="171">
        <v>0.99999799999999905</v>
      </c>
      <c r="V96" s="171">
        <v>0.99999799999999905</v>
      </c>
      <c r="W96" s="171">
        <v>0.99999799999999905</v>
      </c>
      <c r="X96" s="171">
        <v>0.99999799999999905</v>
      </c>
      <c r="Y96" s="171">
        <v>0.99999799999999905</v>
      </c>
      <c r="Z96" s="171">
        <v>0.99999799999999905</v>
      </c>
      <c r="AA96" s="171">
        <v>0.99999799999999905</v>
      </c>
      <c r="AB96" s="171">
        <v>0.99999799999999905</v>
      </c>
      <c r="AC96" s="171">
        <v>0.99999799999999905</v>
      </c>
      <c r="AD96" s="171">
        <v>0.99999799999999905</v>
      </c>
      <c r="AE96" s="171">
        <v>0.99999799999999905</v>
      </c>
      <c r="AF96" s="171">
        <v>0.99999799999999905</v>
      </c>
      <c r="AG96" s="171">
        <v>0.99999799999999905</v>
      </c>
      <c r="AH96" s="171">
        <v>0.99999799999999905</v>
      </c>
      <c r="AI96" s="171">
        <v>0.99999799999999905</v>
      </c>
      <c r="AJ96" s="171">
        <v>0.99999799999999905</v>
      </c>
      <c r="AK96" s="171">
        <v>0.99999799999999905</v>
      </c>
      <c r="AL96" s="171">
        <v>0.99999799999999905</v>
      </c>
      <c r="AM96" s="171">
        <v>0.99999799999999905</v>
      </c>
      <c r="AN96" s="171">
        <v>0.99999799999999905</v>
      </c>
    </row>
    <row r="97" spans="1:40" s="171" customFormat="1" x14ac:dyDescent="0.2">
      <c r="A97" s="128" t="s">
        <v>1343</v>
      </c>
      <c r="B97" s="171">
        <v>0.99999799999999905</v>
      </c>
      <c r="C97" s="171">
        <v>0.99999799999999905</v>
      </c>
      <c r="D97" s="171">
        <v>0.99999799999999905</v>
      </c>
      <c r="E97" s="171">
        <v>0.99999799999999905</v>
      </c>
      <c r="F97" s="171">
        <v>0.99999799999999905</v>
      </c>
      <c r="G97" s="171">
        <v>0.99999799999999905</v>
      </c>
      <c r="H97" s="171">
        <v>0.99999799999999905</v>
      </c>
      <c r="I97" s="171">
        <v>0.99999799999999905</v>
      </c>
      <c r="J97" s="171">
        <v>0.99999799999999905</v>
      </c>
      <c r="K97" s="171">
        <v>0.99999799999999905</v>
      </c>
      <c r="L97" s="171">
        <v>0.99999799999999905</v>
      </c>
      <c r="M97" s="171">
        <v>0.99999799999999905</v>
      </c>
      <c r="N97" s="171">
        <v>0.99999799999999905</v>
      </c>
      <c r="O97" s="171">
        <v>0.99999799999999905</v>
      </c>
      <c r="P97" s="171">
        <v>0.99999799999999905</v>
      </c>
      <c r="Q97" s="171">
        <v>0.99999799999999905</v>
      </c>
      <c r="R97" s="171">
        <v>0.99999799999999905</v>
      </c>
      <c r="S97" s="171">
        <v>0.99999799999999905</v>
      </c>
      <c r="T97" s="171">
        <v>0.99999799999999905</v>
      </c>
      <c r="U97" s="171">
        <v>0.99999799999999905</v>
      </c>
      <c r="V97" s="171">
        <v>0.99999799999999905</v>
      </c>
      <c r="W97" s="171">
        <v>0.99999799999999905</v>
      </c>
      <c r="X97" s="171">
        <v>0.99999799999999905</v>
      </c>
      <c r="Y97" s="171">
        <v>0.99999799999999905</v>
      </c>
      <c r="Z97" s="171">
        <v>0.99999799999999905</v>
      </c>
      <c r="AA97" s="171">
        <v>0.99999799999999905</v>
      </c>
      <c r="AB97" s="171">
        <v>0.99999799999999905</v>
      </c>
      <c r="AC97" s="171">
        <v>0.99999799999999905</v>
      </c>
      <c r="AD97" s="171">
        <v>0.99999799999999905</v>
      </c>
      <c r="AE97" s="171">
        <v>0.99999799999999905</v>
      </c>
      <c r="AF97" s="171">
        <v>0.99999799999999905</v>
      </c>
      <c r="AG97" s="171">
        <v>0.99999799999999905</v>
      </c>
      <c r="AH97" s="171">
        <v>0.99999799999999905</v>
      </c>
      <c r="AI97" s="171">
        <v>0.99999799999999905</v>
      </c>
      <c r="AJ97" s="171">
        <v>0.99999799999999905</v>
      </c>
      <c r="AK97" s="171">
        <v>0.99999799999999905</v>
      </c>
      <c r="AL97" s="171">
        <v>0.99999799999999905</v>
      </c>
      <c r="AM97" s="171">
        <v>0.99999799999999905</v>
      </c>
      <c r="AN97" s="171">
        <v>0.99999799999999905</v>
      </c>
    </row>
    <row r="98" spans="1:40" s="171" customFormat="1" x14ac:dyDescent="0.2">
      <c r="A98" s="128" t="s">
        <v>1344</v>
      </c>
      <c r="B98" s="171">
        <v>0.99999799999999905</v>
      </c>
      <c r="C98" s="171">
        <v>0.99999799999999905</v>
      </c>
      <c r="D98" s="171">
        <v>0.99999799999999905</v>
      </c>
      <c r="E98" s="171">
        <v>0.99999799999999905</v>
      </c>
      <c r="F98" s="171">
        <v>0.99999799999999905</v>
      </c>
      <c r="G98" s="171">
        <v>0.99999799999999905</v>
      </c>
      <c r="H98" s="171">
        <v>0.99999799999999905</v>
      </c>
      <c r="I98" s="171">
        <v>0.99999799999999905</v>
      </c>
      <c r="J98" s="171">
        <v>0.99999799999999905</v>
      </c>
      <c r="K98" s="171">
        <v>0.99999799999999905</v>
      </c>
      <c r="L98" s="171">
        <v>0.99999799999999905</v>
      </c>
      <c r="M98" s="171">
        <v>0.99999799999999905</v>
      </c>
      <c r="N98" s="171">
        <v>0.99999799999999905</v>
      </c>
      <c r="O98" s="171">
        <v>0.99999799999999905</v>
      </c>
      <c r="P98" s="171">
        <v>0.99999799999999905</v>
      </c>
      <c r="Q98" s="171">
        <v>0.99999799999999905</v>
      </c>
      <c r="R98" s="171">
        <v>0.99999799999999905</v>
      </c>
      <c r="S98" s="171">
        <v>0.99999799999999905</v>
      </c>
      <c r="T98" s="171">
        <v>0.99999799999999905</v>
      </c>
      <c r="U98" s="171">
        <v>0.99999799999999905</v>
      </c>
      <c r="V98" s="171">
        <v>0.99999799999999905</v>
      </c>
      <c r="W98" s="171">
        <v>0.99999799999999905</v>
      </c>
      <c r="X98" s="171">
        <v>0.99999799999999905</v>
      </c>
      <c r="Y98" s="171">
        <v>0.99999799999999905</v>
      </c>
      <c r="Z98" s="171">
        <v>0.99999799999999905</v>
      </c>
      <c r="AA98" s="171">
        <v>0.99999799999999905</v>
      </c>
      <c r="AB98" s="171">
        <v>0.99999799999999905</v>
      </c>
      <c r="AC98" s="171">
        <v>0.99999799999999905</v>
      </c>
      <c r="AD98" s="171">
        <v>0.99999799999999905</v>
      </c>
      <c r="AE98" s="171">
        <v>0.99999799999999905</v>
      </c>
      <c r="AF98" s="171">
        <v>0.99999799999999905</v>
      </c>
      <c r="AG98" s="171">
        <v>0.99999799999999905</v>
      </c>
      <c r="AH98" s="171">
        <v>0.99999799999999905</v>
      </c>
      <c r="AI98" s="171">
        <v>0.99999799999999905</v>
      </c>
      <c r="AJ98" s="171">
        <v>0.99999799999999905</v>
      </c>
      <c r="AK98" s="171">
        <v>0.99999799999999905</v>
      </c>
      <c r="AL98" s="171">
        <v>0.99999799999999905</v>
      </c>
      <c r="AM98" s="171">
        <v>0.99999799999999905</v>
      </c>
      <c r="AN98" s="171">
        <v>0.99999799999999905</v>
      </c>
    </row>
    <row r="99" spans="1:40" s="171" customFormat="1" x14ac:dyDescent="0.2">
      <c r="A99" s="172" t="s">
        <v>1345</v>
      </c>
      <c r="B99" s="171">
        <v>0.99999799999999905</v>
      </c>
      <c r="C99" s="171">
        <v>0.99999799999999905</v>
      </c>
      <c r="D99" s="171">
        <v>0.99999799999999905</v>
      </c>
      <c r="E99" s="171">
        <v>0.99999799999999905</v>
      </c>
      <c r="F99" s="171">
        <v>0.99999799999999905</v>
      </c>
      <c r="G99" s="171">
        <v>0.99999799999999905</v>
      </c>
      <c r="H99" s="171">
        <v>0.99999799999999905</v>
      </c>
      <c r="I99" s="171">
        <v>0.99999799999999905</v>
      </c>
      <c r="J99" s="171">
        <v>0.99999799999999905</v>
      </c>
      <c r="K99" s="171">
        <v>0.99999799999999905</v>
      </c>
      <c r="L99" s="171">
        <v>0.99999799999999905</v>
      </c>
      <c r="M99" s="171">
        <v>0.99999799999999905</v>
      </c>
      <c r="N99" s="171">
        <v>0.99999799999999905</v>
      </c>
      <c r="O99" s="171">
        <v>0.99999799999999905</v>
      </c>
      <c r="P99" s="171">
        <v>0.99999799999999905</v>
      </c>
      <c r="Q99" s="171">
        <v>0.99999799999999905</v>
      </c>
      <c r="R99" s="171">
        <v>0.99999799999999905</v>
      </c>
      <c r="S99" s="171">
        <v>0.99999799999999905</v>
      </c>
      <c r="T99" s="171">
        <v>0.99999799999999905</v>
      </c>
      <c r="U99" s="171">
        <v>0.99999799999999905</v>
      </c>
      <c r="V99" s="171">
        <v>0.99999799999999905</v>
      </c>
      <c r="W99" s="171">
        <v>0.99999799999999905</v>
      </c>
      <c r="X99" s="171">
        <v>0.99999799999999905</v>
      </c>
      <c r="Y99" s="171">
        <v>0.99999799999999905</v>
      </c>
      <c r="Z99" s="171">
        <v>0.99999799999999905</v>
      </c>
      <c r="AA99" s="171">
        <v>0.99999799999999905</v>
      </c>
      <c r="AB99" s="171">
        <v>0.99999799999999905</v>
      </c>
      <c r="AC99" s="171">
        <v>0.99999799999999905</v>
      </c>
      <c r="AD99" s="171">
        <v>0.99999799999999905</v>
      </c>
      <c r="AE99" s="171">
        <v>0.99999799999999905</v>
      </c>
      <c r="AF99" s="171">
        <v>0.99999799999999905</v>
      </c>
      <c r="AG99" s="171">
        <v>0.99999799999999905</v>
      </c>
      <c r="AH99" s="171">
        <v>0.99999799999999905</v>
      </c>
      <c r="AI99" s="171">
        <v>0.99999799999999905</v>
      </c>
      <c r="AJ99" s="171">
        <v>0.99999799999999905</v>
      </c>
      <c r="AK99" s="171">
        <v>0.99999799999999905</v>
      </c>
      <c r="AL99" s="171">
        <v>0.99999799999999905</v>
      </c>
      <c r="AM99" s="171">
        <v>0.99999799999999905</v>
      </c>
      <c r="AN99" s="171">
        <v>0.99999799999999905</v>
      </c>
    </row>
    <row r="100" spans="1:40" s="171" customFormat="1" x14ac:dyDescent="0.2">
      <c r="A100" s="128" t="s">
        <v>1346</v>
      </c>
      <c r="B100" s="171">
        <v>0.99999499999999997</v>
      </c>
      <c r="C100" s="171">
        <v>0.99999499999999997</v>
      </c>
      <c r="D100" s="171">
        <v>0.99999499999999997</v>
      </c>
      <c r="E100" s="171">
        <v>0.99999499999999997</v>
      </c>
      <c r="F100" s="171">
        <v>0.99999499999999997</v>
      </c>
      <c r="G100" s="171">
        <v>0.99999499999999997</v>
      </c>
      <c r="H100" s="171">
        <v>0.99999499999999997</v>
      </c>
      <c r="I100" s="171">
        <v>0.99999499999999997</v>
      </c>
      <c r="J100" s="171">
        <v>0.99999499999999997</v>
      </c>
      <c r="K100" s="171">
        <v>0.99999499999999997</v>
      </c>
      <c r="L100" s="171">
        <v>0.99999499999999997</v>
      </c>
      <c r="M100" s="171">
        <v>0.99999499999999997</v>
      </c>
      <c r="N100" s="171">
        <v>0.99999499999999997</v>
      </c>
      <c r="O100" s="171">
        <v>0.99999499999999997</v>
      </c>
      <c r="P100" s="171">
        <v>0.99999499999999997</v>
      </c>
      <c r="Q100" s="171">
        <v>0.99999499999999997</v>
      </c>
      <c r="R100" s="171">
        <v>0.99999499999999997</v>
      </c>
      <c r="S100" s="171">
        <v>0.99999499999999997</v>
      </c>
      <c r="T100" s="171">
        <v>0.99999499999999997</v>
      </c>
      <c r="U100" s="171">
        <v>0.99999499999999997</v>
      </c>
      <c r="V100" s="171">
        <v>0.99999499999999997</v>
      </c>
      <c r="W100" s="171">
        <v>0.99999499999999997</v>
      </c>
      <c r="X100" s="171">
        <v>0.99999499999999997</v>
      </c>
      <c r="Y100" s="171">
        <v>0.99999499999999997</v>
      </c>
      <c r="Z100" s="171">
        <v>0.99999499999999997</v>
      </c>
      <c r="AA100" s="171">
        <v>0.99999499999999997</v>
      </c>
      <c r="AB100" s="171">
        <v>0.99999499999999997</v>
      </c>
      <c r="AC100" s="171">
        <v>0.99999499999999997</v>
      </c>
      <c r="AD100" s="171">
        <v>0.99999499999999997</v>
      </c>
      <c r="AE100" s="171">
        <v>0.99999499999999997</v>
      </c>
      <c r="AF100" s="171">
        <v>0.99999499999999997</v>
      </c>
      <c r="AG100" s="171">
        <v>0.99999499999999997</v>
      </c>
      <c r="AH100" s="171">
        <v>0.99999499999999997</v>
      </c>
      <c r="AI100" s="171">
        <v>0.99999499999999997</v>
      </c>
      <c r="AJ100" s="171">
        <v>0.99999499999999997</v>
      </c>
      <c r="AK100" s="171">
        <v>0.99999499999999997</v>
      </c>
      <c r="AL100" s="171">
        <v>0.99999499999999997</v>
      </c>
      <c r="AM100" s="171">
        <v>0.99999499999999997</v>
      </c>
      <c r="AN100" s="171">
        <v>0.99999499999999997</v>
      </c>
    </row>
    <row r="101" spans="1:40" s="171" customFormat="1" x14ac:dyDescent="0.2">
      <c r="A101" s="128" t="s">
        <v>1347</v>
      </c>
      <c r="B101" s="171">
        <v>0.99999499999999997</v>
      </c>
      <c r="C101" s="171">
        <v>0.99999499999999997</v>
      </c>
      <c r="D101" s="171">
        <v>0.99999499999999997</v>
      </c>
      <c r="E101" s="171">
        <v>0.99999499999999997</v>
      </c>
      <c r="F101" s="171">
        <v>0.99999499999999997</v>
      </c>
      <c r="G101" s="171">
        <v>0.99999499999999997</v>
      </c>
      <c r="H101" s="171">
        <v>0.99999499999999997</v>
      </c>
      <c r="I101" s="171">
        <v>0.99999499999999997</v>
      </c>
      <c r="J101" s="171">
        <v>0.99999499999999997</v>
      </c>
      <c r="K101" s="171">
        <v>0.99999499999999997</v>
      </c>
      <c r="L101" s="171">
        <v>0.99999499999999997</v>
      </c>
      <c r="M101" s="171">
        <v>0.99999499999999997</v>
      </c>
      <c r="N101" s="171">
        <v>0.99999499999999997</v>
      </c>
      <c r="O101" s="171">
        <v>0.99999499999999997</v>
      </c>
      <c r="P101" s="171">
        <v>0.99999499999999997</v>
      </c>
      <c r="Q101" s="171">
        <v>0.99999499999999997</v>
      </c>
      <c r="R101" s="171">
        <v>0.99999499999999997</v>
      </c>
      <c r="S101" s="171">
        <v>0.99999499999999997</v>
      </c>
      <c r="T101" s="171">
        <v>0.99999499999999997</v>
      </c>
      <c r="U101" s="171">
        <v>0.99999499999999997</v>
      </c>
      <c r="V101" s="171">
        <v>0.99999499999999997</v>
      </c>
      <c r="W101" s="171">
        <v>0.99999499999999997</v>
      </c>
      <c r="X101" s="171">
        <v>0.99999499999999997</v>
      </c>
      <c r="Y101" s="171">
        <v>0.99999499999999997</v>
      </c>
      <c r="Z101" s="171">
        <v>0.99999499999999997</v>
      </c>
      <c r="AA101" s="171">
        <v>0.99999499999999997</v>
      </c>
      <c r="AB101" s="171">
        <v>0.99999499999999997</v>
      </c>
      <c r="AC101" s="171">
        <v>0.99999499999999997</v>
      </c>
      <c r="AD101" s="171">
        <v>0.99999499999999997</v>
      </c>
      <c r="AE101" s="171">
        <v>0.99999499999999997</v>
      </c>
      <c r="AF101" s="171">
        <v>0.99999499999999997</v>
      </c>
      <c r="AG101" s="171">
        <v>0.99999499999999997</v>
      </c>
      <c r="AH101" s="171">
        <v>0.99999499999999997</v>
      </c>
      <c r="AI101" s="171">
        <v>0.99999499999999997</v>
      </c>
      <c r="AJ101" s="171">
        <v>0.99999499999999997</v>
      </c>
      <c r="AK101" s="171">
        <v>0.99999499999999997</v>
      </c>
      <c r="AL101" s="171">
        <v>0.99999499999999997</v>
      </c>
      <c r="AM101" s="171">
        <v>0.99999499999999997</v>
      </c>
      <c r="AN101" s="171">
        <v>0.99999499999999997</v>
      </c>
    </row>
    <row r="102" spans="1:40" s="171" customFormat="1" x14ac:dyDescent="0.2">
      <c r="A102" s="128" t="s">
        <v>1348</v>
      </c>
      <c r="B102" s="171">
        <v>0.99999499999999997</v>
      </c>
      <c r="C102" s="171">
        <v>0.99999499999999997</v>
      </c>
      <c r="D102" s="171">
        <v>0.99999499999999997</v>
      </c>
      <c r="E102" s="171">
        <v>0.99999499999999997</v>
      </c>
      <c r="F102" s="171">
        <v>0.99999499999999997</v>
      </c>
      <c r="G102" s="171">
        <v>0.99999499999999997</v>
      </c>
      <c r="H102" s="171">
        <v>0.99999499999999997</v>
      </c>
      <c r="I102" s="171">
        <v>0.99999499999999997</v>
      </c>
      <c r="J102" s="171">
        <v>0.99999499999999997</v>
      </c>
      <c r="K102" s="171">
        <v>0.99999499999999997</v>
      </c>
      <c r="L102" s="171">
        <v>0.99999499999999997</v>
      </c>
      <c r="M102" s="171">
        <v>0.99999499999999997</v>
      </c>
      <c r="N102" s="171">
        <v>0.99999499999999997</v>
      </c>
      <c r="O102" s="171">
        <v>0.99999499999999997</v>
      </c>
      <c r="P102" s="171">
        <v>0.99999499999999997</v>
      </c>
      <c r="Q102" s="171">
        <v>0.99999499999999997</v>
      </c>
      <c r="R102" s="171">
        <v>0.99999499999999997</v>
      </c>
      <c r="S102" s="171">
        <v>0.99999499999999997</v>
      </c>
      <c r="T102" s="171">
        <v>0.99999499999999997</v>
      </c>
      <c r="U102" s="171">
        <v>0.99999499999999997</v>
      </c>
      <c r="V102" s="171">
        <v>0.99999499999999997</v>
      </c>
      <c r="W102" s="171">
        <v>0.99999499999999997</v>
      </c>
      <c r="X102" s="171">
        <v>0.99999499999999997</v>
      </c>
      <c r="Y102" s="171">
        <v>0.99999499999999997</v>
      </c>
      <c r="Z102" s="171">
        <v>0.99999499999999997</v>
      </c>
      <c r="AA102" s="171">
        <v>0.99999499999999997</v>
      </c>
      <c r="AB102" s="171">
        <v>0.99999499999999997</v>
      </c>
      <c r="AC102" s="171">
        <v>0.99999499999999997</v>
      </c>
      <c r="AD102" s="171">
        <v>0.99999499999999997</v>
      </c>
      <c r="AE102" s="171">
        <v>0.99999499999999997</v>
      </c>
      <c r="AF102" s="171">
        <v>0.99999499999999997</v>
      </c>
      <c r="AG102" s="171">
        <v>0.99999499999999997</v>
      </c>
      <c r="AH102" s="171">
        <v>0.99999499999999997</v>
      </c>
      <c r="AI102" s="171">
        <v>0.99999499999999997</v>
      </c>
      <c r="AJ102" s="171">
        <v>0.99999499999999997</v>
      </c>
      <c r="AK102" s="171">
        <v>0.99999499999999997</v>
      </c>
      <c r="AL102" s="171">
        <v>0.99999499999999997</v>
      </c>
      <c r="AM102" s="171">
        <v>0.99999499999999997</v>
      </c>
      <c r="AN102" s="171">
        <v>0.99999499999999997</v>
      </c>
    </row>
    <row r="103" spans="1:40" s="171" customFormat="1" x14ac:dyDescent="0.2">
      <c r="A103" s="128" t="s">
        <v>1349</v>
      </c>
      <c r="B103" s="171">
        <v>0.99999499999999997</v>
      </c>
      <c r="C103" s="171">
        <v>0.99999499999999997</v>
      </c>
      <c r="D103" s="171">
        <v>0.99999499999999997</v>
      </c>
      <c r="E103" s="171">
        <v>0.99999499999999997</v>
      </c>
      <c r="F103" s="171">
        <v>0.99999499999999997</v>
      </c>
      <c r="G103" s="171">
        <v>0.99999499999999997</v>
      </c>
      <c r="H103" s="171">
        <v>0.99999499999999997</v>
      </c>
      <c r="I103" s="171">
        <v>0.99999499999999997</v>
      </c>
      <c r="J103" s="171">
        <v>0.99999499999999997</v>
      </c>
      <c r="K103" s="171">
        <v>0.99999499999999997</v>
      </c>
      <c r="L103" s="171">
        <v>0.99999499999999997</v>
      </c>
      <c r="M103" s="171">
        <v>0.99999499999999997</v>
      </c>
      <c r="N103" s="171">
        <v>0.99999499999999997</v>
      </c>
      <c r="O103" s="171">
        <v>0.99999499999999997</v>
      </c>
      <c r="P103" s="171">
        <v>0.99999499999999997</v>
      </c>
      <c r="Q103" s="171">
        <v>0.99999499999999997</v>
      </c>
      <c r="R103" s="171">
        <v>0.99999499999999997</v>
      </c>
      <c r="S103" s="171">
        <v>0.99999499999999997</v>
      </c>
      <c r="T103" s="171">
        <v>0.99999499999999997</v>
      </c>
      <c r="U103" s="171">
        <v>0.99999499999999997</v>
      </c>
      <c r="V103" s="171">
        <v>0.99999499999999997</v>
      </c>
      <c r="W103" s="171">
        <v>0.99999499999999997</v>
      </c>
      <c r="X103" s="171">
        <v>0.99999499999999997</v>
      </c>
      <c r="Y103" s="171">
        <v>0.99999499999999997</v>
      </c>
      <c r="Z103" s="171">
        <v>0.99999499999999997</v>
      </c>
      <c r="AA103" s="171">
        <v>0.99999499999999997</v>
      </c>
      <c r="AB103" s="171">
        <v>0.99999499999999997</v>
      </c>
      <c r="AC103" s="171">
        <v>0.99999499999999997</v>
      </c>
      <c r="AD103" s="171">
        <v>0.99999499999999997</v>
      </c>
      <c r="AE103" s="171">
        <v>0.99999499999999997</v>
      </c>
      <c r="AF103" s="171">
        <v>0.99999499999999997</v>
      </c>
      <c r="AG103" s="171">
        <v>0.99999499999999997</v>
      </c>
      <c r="AH103" s="171">
        <v>0.99999499999999997</v>
      </c>
      <c r="AI103" s="171">
        <v>0.99999499999999997</v>
      </c>
      <c r="AJ103" s="171">
        <v>0.99999499999999997</v>
      </c>
      <c r="AK103" s="171">
        <v>0.99999499999999997</v>
      </c>
      <c r="AL103" s="171">
        <v>0.99999499999999997</v>
      </c>
      <c r="AM103" s="171">
        <v>0.99999499999999997</v>
      </c>
      <c r="AN103" s="171">
        <v>0.99999499999999997</v>
      </c>
    </row>
    <row r="104" spans="1:40" s="171" customFormat="1" x14ac:dyDescent="0.2">
      <c r="A104" s="172" t="s">
        <v>1350</v>
      </c>
      <c r="B104" s="171">
        <v>0.99999799999999905</v>
      </c>
      <c r="C104" s="171">
        <v>0.99999799999999905</v>
      </c>
      <c r="D104" s="171">
        <v>0.99999799999999905</v>
      </c>
      <c r="E104" s="171">
        <v>0.99999799999999905</v>
      </c>
      <c r="F104" s="171">
        <v>0.99999799999999905</v>
      </c>
      <c r="G104" s="171">
        <v>0.99999799999999905</v>
      </c>
      <c r="H104" s="171">
        <v>0.99999799999999905</v>
      </c>
      <c r="I104" s="171">
        <v>0.99999799999999905</v>
      </c>
      <c r="J104" s="171">
        <v>0.99999799999999905</v>
      </c>
      <c r="K104" s="171">
        <v>0.99999799999999905</v>
      </c>
      <c r="L104" s="171">
        <v>0.99999799999999905</v>
      </c>
      <c r="M104" s="171">
        <v>0.99999799999999905</v>
      </c>
      <c r="N104" s="171">
        <v>0.99999799999999905</v>
      </c>
      <c r="O104" s="171">
        <v>0.99999799999999905</v>
      </c>
      <c r="P104" s="171">
        <v>0.99999799999999905</v>
      </c>
      <c r="Q104" s="171">
        <v>0.99999799999999905</v>
      </c>
      <c r="R104" s="171">
        <v>0.99999799999999905</v>
      </c>
      <c r="S104" s="171">
        <v>0.99999799999999905</v>
      </c>
      <c r="T104" s="171">
        <v>0.99999799999999905</v>
      </c>
      <c r="U104" s="171">
        <v>0.99999799999999905</v>
      </c>
      <c r="V104" s="171">
        <v>0.99999799999999905</v>
      </c>
      <c r="W104" s="171">
        <v>0.99999799999999905</v>
      </c>
      <c r="X104" s="171">
        <v>0.99999799999999905</v>
      </c>
      <c r="Y104" s="171">
        <v>0.99999799999999905</v>
      </c>
      <c r="Z104" s="171">
        <v>0.99999799999999905</v>
      </c>
      <c r="AA104" s="171">
        <v>0.99999799999999905</v>
      </c>
      <c r="AB104" s="171">
        <v>0.99999799999999905</v>
      </c>
      <c r="AC104" s="171">
        <v>0.99999799999999905</v>
      </c>
      <c r="AD104" s="171">
        <v>0.99999799999999905</v>
      </c>
      <c r="AE104" s="171">
        <v>0.99999799999999905</v>
      </c>
      <c r="AF104" s="171">
        <v>0.99999799999999905</v>
      </c>
      <c r="AG104" s="171">
        <v>0.99999799999999905</v>
      </c>
      <c r="AH104" s="171">
        <v>0.99999799999999905</v>
      </c>
      <c r="AI104" s="171">
        <v>0.99999799999999905</v>
      </c>
      <c r="AJ104" s="171">
        <v>0.99999799999999905</v>
      </c>
      <c r="AK104" s="171">
        <v>0.99999799999999905</v>
      </c>
      <c r="AL104" s="171">
        <v>0.99999799999999905</v>
      </c>
      <c r="AM104" s="171">
        <v>0.99999799999999905</v>
      </c>
      <c r="AN104" s="171">
        <v>0.99999799999999905</v>
      </c>
    </row>
    <row r="105" spans="1:40" x14ac:dyDescent="0.2">
      <c r="A105" s="27" t="s">
        <v>1351</v>
      </c>
      <c r="B105" s="164">
        <v>999.99799999999902</v>
      </c>
      <c r="C105" s="164">
        <v>999.99799999999902</v>
      </c>
      <c r="D105" s="164">
        <v>999.99799999999902</v>
      </c>
      <c r="E105" s="164">
        <v>999.99799999999902</v>
      </c>
      <c r="F105" s="164">
        <v>999.99799999999902</v>
      </c>
      <c r="G105" s="164">
        <v>999.99799999999902</v>
      </c>
      <c r="H105" s="164">
        <v>999.99799999999902</v>
      </c>
      <c r="I105" s="164">
        <v>999.99799999999902</v>
      </c>
      <c r="J105" s="164">
        <v>999.99799999999902</v>
      </c>
      <c r="K105" s="164">
        <v>999.99799999999902</v>
      </c>
      <c r="L105" s="164">
        <v>999.99799999999902</v>
      </c>
      <c r="M105" s="164">
        <v>999.99799999999902</v>
      </c>
      <c r="N105" s="164">
        <v>999.99799999999902</v>
      </c>
      <c r="O105" s="164">
        <v>999.99799999999902</v>
      </c>
      <c r="P105" s="164">
        <v>999.99799999999902</v>
      </c>
      <c r="Q105" s="164">
        <v>999.99799999999902</v>
      </c>
      <c r="R105" s="164">
        <v>999.99799999999902</v>
      </c>
      <c r="S105" s="164">
        <v>999.99799999999902</v>
      </c>
      <c r="T105" s="164">
        <v>999.99799999999902</v>
      </c>
      <c r="U105" s="164">
        <v>999.99799999999902</v>
      </c>
      <c r="V105" s="164">
        <v>999.99799999999902</v>
      </c>
      <c r="W105" s="164">
        <v>999.99799999999902</v>
      </c>
      <c r="X105" s="164">
        <v>999.99799999999902</v>
      </c>
      <c r="Y105" s="164">
        <v>999.99799999999902</v>
      </c>
      <c r="Z105" s="164">
        <v>999.99799999999902</v>
      </c>
      <c r="AA105" s="164">
        <v>999.99799999999902</v>
      </c>
      <c r="AB105" s="164">
        <v>999.99799999999902</v>
      </c>
      <c r="AC105" s="164">
        <v>999.99799999999902</v>
      </c>
      <c r="AD105" s="164">
        <v>999.99799999999902</v>
      </c>
      <c r="AE105" s="164">
        <v>999.99799999999902</v>
      </c>
      <c r="AF105" s="164">
        <v>999.99799999999902</v>
      </c>
      <c r="AG105" s="164">
        <v>999.99799999999902</v>
      </c>
      <c r="AH105" s="164">
        <v>999.99799999999902</v>
      </c>
      <c r="AI105" s="164">
        <v>999.99799999999902</v>
      </c>
      <c r="AJ105" s="164">
        <v>999.99799999999902</v>
      </c>
      <c r="AK105" s="164">
        <v>999.99799999999902</v>
      </c>
      <c r="AL105" s="164">
        <v>999.99799999999902</v>
      </c>
      <c r="AM105" s="164">
        <v>999.99799999999902</v>
      </c>
      <c r="AN105" s="164">
        <v>999.99799999999902</v>
      </c>
    </row>
    <row r="106" spans="1:40" x14ac:dyDescent="0.2">
      <c r="A106" s="27" t="s">
        <v>1352</v>
      </c>
      <c r="B106" s="164">
        <v>999.99799999999902</v>
      </c>
      <c r="C106" s="164">
        <v>999.99799999999902</v>
      </c>
      <c r="D106" s="164">
        <v>999.99799999999902</v>
      </c>
      <c r="E106" s="164">
        <v>999.99799999999902</v>
      </c>
      <c r="F106" s="164">
        <v>999.99799999999902</v>
      </c>
      <c r="G106" s="164">
        <v>999.99799999999902</v>
      </c>
      <c r="H106" s="164">
        <v>999.99799999999902</v>
      </c>
      <c r="I106" s="164">
        <v>999.99799999999902</v>
      </c>
      <c r="J106" s="164">
        <v>999.99799999999902</v>
      </c>
      <c r="K106" s="164">
        <v>999.99799999999902</v>
      </c>
      <c r="L106" s="164">
        <v>999.99799999999902</v>
      </c>
      <c r="M106" s="164">
        <v>999.99799999999902</v>
      </c>
      <c r="N106" s="164">
        <v>999.99799999999902</v>
      </c>
      <c r="O106" s="164">
        <v>999.99799999999902</v>
      </c>
      <c r="P106" s="164">
        <v>999.99799999999902</v>
      </c>
      <c r="Q106" s="164">
        <v>999.99799999999902</v>
      </c>
      <c r="R106" s="164">
        <v>999.99799999999902</v>
      </c>
      <c r="S106" s="164">
        <v>999.99799999999902</v>
      </c>
      <c r="T106" s="164">
        <v>999.99799999999902</v>
      </c>
      <c r="U106" s="164">
        <v>999.99799999999902</v>
      </c>
      <c r="V106" s="164">
        <v>999.99799999999902</v>
      </c>
      <c r="W106" s="164">
        <v>999.99799999999902</v>
      </c>
      <c r="X106" s="164">
        <v>999.99799999999902</v>
      </c>
      <c r="Y106" s="164">
        <v>999.99799999999902</v>
      </c>
      <c r="Z106" s="164">
        <v>999.99799999999902</v>
      </c>
      <c r="AA106" s="164">
        <v>999.99799999999902</v>
      </c>
      <c r="AB106" s="164">
        <v>999.99799999999902</v>
      </c>
      <c r="AC106" s="164">
        <v>999.99799999999902</v>
      </c>
      <c r="AD106" s="164">
        <v>999.99799999999902</v>
      </c>
      <c r="AE106" s="164">
        <v>999.99799999999902</v>
      </c>
      <c r="AF106" s="164">
        <v>999.99799999999902</v>
      </c>
      <c r="AG106" s="164">
        <v>999.99799999999902</v>
      </c>
      <c r="AH106" s="164">
        <v>999.99799999999902</v>
      </c>
      <c r="AI106" s="164">
        <v>999.99799999999902</v>
      </c>
      <c r="AJ106" s="164">
        <v>999.99799999999902</v>
      </c>
      <c r="AK106" s="164">
        <v>999.99799999999902</v>
      </c>
      <c r="AL106" s="164">
        <v>999.99799999999902</v>
      </c>
      <c r="AM106" s="164">
        <v>999.99799999999902</v>
      </c>
      <c r="AN106" s="164">
        <v>999.99799999999902</v>
      </c>
    </row>
    <row r="107" spans="1:40" s="171" customFormat="1" x14ac:dyDescent="0.2">
      <c r="A107" s="128" t="s">
        <v>1353</v>
      </c>
      <c r="B107" s="171">
        <v>0.99999799999999905</v>
      </c>
      <c r="C107" s="171">
        <v>0.99999799999999905</v>
      </c>
      <c r="D107" s="171">
        <v>0.99999799999999905</v>
      </c>
      <c r="E107" s="171">
        <v>0.99999799999999905</v>
      </c>
      <c r="F107" s="171">
        <v>0.99999799999999905</v>
      </c>
      <c r="G107" s="171">
        <v>0.99999799999999905</v>
      </c>
      <c r="H107" s="171">
        <v>0.99999799999999905</v>
      </c>
      <c r="I107" s="171">
        <v>0.99999799999999905</v>
      </c>
      <c r="J107" s="171">
        <v>0.99999799999999905</v>
      </c>
      <c r="K107" s="171">
        <v>0.99999799999999905</v>
      </c>
      <c r="L107" s="171">
        <v>0.99999799999999905</v>
      </c>
      <c r="M107" s="171">
        <v>0.99999799999999905</v>
      </c>
      <c r="N107" s="171">
        <v>0.99999799999999905</v>
      </c>
      <c r="O107" s="171">
        <v>0.99999799999999905</v>
      </c>
      <c r="P107" s="171">
        <v>0.99999799999999905</v>
      </c>
      <c r="Q107" s="171">
        <v>0.99999799999999905</v>
      </c>
      <c r="R107" s="171">
        <v>0.99999799999999905</v>
      </c>
      <c r="S107" s="171">
        <v>0.99999799999999905</v>
      </c>
      <c r="T107" s="171">
        <v>0.99999799999999905</v>
      </c>
      <c r="U107" s="171">
        <v>0.99999799999999905</v>
      </c>
      <c r="V107" s="171">
        <v>0.99999799999999905</v>
      </c>
      <c r="W107" s="171">
        <v>0.99999799999999905</v>
      </c>
      <c r="X107" s="171">
        <v>0.99999799999999905</v>
      </c>
      <c r="Y107" s="171">
        <v>0.99999799999999905</v>
      </c>
      <c r="Z107" s="171">
        <v>0.99999799999999905</v>
      </c>
      <c r="AA107" s="171">
        <v>0.99999799999999905</v>
      </c>
      <c r="AB107" s="171">
        <v>0.99999799999999905</v>
      </c>
      <c r="AC107" s="171">
        <v>0.99999799999999905</v>
      </c>
      <c r="AD107" s="171">
        <v>0.99999799999999905</v>
      </c>
      <c r="AE107" s="171">
        <v>0.99999799999999905</v>
      </c>
      <c r="AF107" s="171">
        <v>0.99999799999999905</v>
      </c>
      <c r="AG107" s="171">
        <v>0.99999799999999905</v>
      </c>
      <c r="AH107" s="171">
        <v>0.99999799999999905</v>
      </c>
      <c r="AI107" s="171">
        <v>0.99999799999999905</v>
      </c>
      <c r="AJ107" s="171">
        <v>0.99999799999999905</v>
      </c>
      <c r="AK107" s="171">
        <v>0.99999799999999905</v>
      </c>
      <c r="AL107" s="171">
        <v>0.99999799999999905</v>
      </c>
      <c r="AM107" s="171">
        <v>0.99999799999999905</v>
      </c>
      <c r="AN107" s="171">
        <v>0.99999799999999905</v>
      </c>
    </row>
    <row r="108" spans="1:40" s="171" customFormat="1" x14ac:dyDescent="0.2">
      <c r="A108" s="128" t="s">
        <v>1714</v>
      </c>
      <c r="B108" s="171">
        <v>0</v>
      </c>
      <c r="C108" s="171">
        <v>0</v>
      </c>
      <c r="D108" s="171">
        <v>0</v>
      </c>
      <c r="E108" s="171">
        <v>0</v>
      </c>
      <c r="F108" s="171">
        <v>0</v>
      </c>
      <c r="G108" s="171">
        <v>0</v>
      </c>
      <c r="H108" s="171">
        <v>0</v>
      </c>
      <c r="I108" s="171">
        <v>0</v>
      </c>
      <c r="J108" s="171">
        <v>0</v>
      </c>
      <c r="K108" s="171">
        <v>0</v>
      </c>
      <c r="L108" s="171">
        <v>0</v>
      </c>
      <c r="M108" s="171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171">
        <v>0</v>
      </c>
      <c r="V108" s="171">
        <v>0</v>
      </c>
      <c r="W108" s="171">
        <v>0</v>
      </c>
      <c r="X108" s="171">
        <v>0</v>
      </c>
      <c r="Y108" s="171">
        <v>0</v>
      </c>
      <c r="Z108" s="171">
        <v>0</v>
      </c>
      <c r="AA108" s="171">
        <v>0</v>
      </c>
      <c r="AB108" s="171">
        <v>0</v>
      </c>
      <c r="AC108" s="171">
        <v>0</v>
      </c>
      <c r="AD108" s="171">
        <v>0</v>
      </c>
      <c r="AE108" s="171">
        <v>0</v>
      </c>
      <c r="AF108" s="171">
        <v>0</v>
      </c>
      <c r="AG108" s="171">
        <v>0</v>
      </c>
      <c r="AH108" s="171">
        <v>0</v>
      </c>
      <c r="AI108" s="171">
        <v>0</v>
      </c>
      <c r="AJ108" s="171">
        <v>0</v>
      </c>
      <c r="AK108" s="171">
        <v>0</v>
      </c>
      <c r="AL108" s="171">
        <v>0</v>
      </c>
      <c r="AM108" s="171">
        <v>0</v>
      </c>
      <c r="AN108" s="171">
        <v>0</v>
      </c>
    </row>
    <row r="109" spans="1:40" x14ac:dyDescent="0.2">
      <c r="A109" s="27" t="s">
        <v>1355</v>
      </c>
    </row>
    <row r="110" spans="1:40" x14ac:dyDescent="0.2">
      <c r="A110" s="27" t="s">
        <v>1356</v>
      </c>
    </row>
    <row r="111" spans="1:40" s="171" customFormat="1" x14ac:dyDescent="0.2">
      <c r="A111" s="128" t="s">
        <v>1715</v>
      </c>
      <c r="B111" s="171">
        <v>0.95211999999999997</v>
      </c>
      <c r="C111" s="171">
        <v>0.95211999999999997</v>
      </c>
      <c r="D111" s="171">
        <v>0.95211999999999997</v>
      </c>
      <c r="E111" s="171">
        <v>0.95211999999999997</v>
      </c>
      <c r="F111" s="171">
        <v>0.95211999999999997</v>
      </c>
      <c r="G111" s="171">
        <v>0.95211999999999997</v>
      </c>
      <c r="H111" s="171">
        <v>0.95211999999999997</v>
      </c>
      <c r="I111" s="171">
        <v>0.95211999999999997</v>
      </c>
      <c r="J111" s="171">
        <v>0.95211999999999997</v>
      </c>
      <c r="K111" s="171">
        <v>0.95211999999999997</v>
      </c>
      <c r="L111" s="171">
        <v>0.95211999999999997</v>
      </c>
      <c r="M111" s="171">
        <v>0.95211999999999997</v>
      </c>
      <c r="N111" s="171">
        <v>0.95211999999999997</v>
      </c>
      <c r="O111" s="171">
        <v>0.95239799999999997</v>
      </c>
      <c r="P111" s="171">
        <v>0.95239799999999997</v>
      </c>
      <c r="Q111" s="171">
        <v>0.95239799999999997</v>
      </c>
      <c r="R111" s="171">
        <v>0.95239799999999997</v>
      </c>
      <c r="S111" s="171">
        <v>0.95239799999999997</v>
      </c>
      <c r="T111" s="171">
        <v>0.95239799999999997</v>
      </c>
      <c r="U111" s="171">
        <v>0.95239799999999997</v>
      </c>
      <c r="V111" s="171">
        <v>0.95239799999999997</v>
      </c>
      <c r="W111" s="171">
        <v>0.95239799999999997</v>
      </c>
      <c r="X111" s="171">
        <v>0.95239799999999997</v>
      </c>
      <c r="Y111" s="171">
        <v>0.95239799999999997</v>
      </c>
      <c r="Z111" s="171">
        <v>0.95239799999999997</v>
      </c>
      <c r="AA111" s="171">
        <v>0.95239799999999997</v>
      </c>
      <c r="AB111" s="171">
        <v>0.95239799999999997</v>
      </c>
      <c r="AC111" s="171">
        <v>0.95239799999999997</v>
      </c>
      <c r="AD111" s="171">
        <v>0.95239799999999997</v>
      </c>
      <c r="AE111" s="171">
        <v>0.95239799999999997</v>
      </c>
      <c r="AF111" s="171">
        <v>0.95239799999999997</v>
      </c>
      <c r="AG111" s="171">
        <v>0.95239799999999997</v>
      </c>
      <c r="AH111" s="171">
        <v>0.95239799999999997</v>
      </c>
      <c r="AI111" s="171">
        <v>0.95239799999999997</v>
      </c>
      <c r="AJ111" s="171">
        <v>0.95239799999999997</v>
      </c>
      <c r="AK111" s="171">
        <v>0.95239799999999997</v>
      </c>
      <c r="AL111" s="171">
        <v>0.95239799999999997</v>
      </c>
      <c r="AM111" s="171">
        <v>0.95239799999999997</v>
      </c>
      <c r="AN111" s="171">
        <v>0.95239799999999997</v>
      </c>
    </row>
    <row r="112" spans="1:40" s="171" customFormat="1" x14ac:dyDescent="0.2">
      <c r="A112" s="128" t="s">
        <v>1716</v>
      </c>
      <c r="B112" s="171">
        <v>0.95211999999999997</v>
      </c>
      <c r="C112" s="171">
        <v>0.95211999999999997</v>
      </c>
      <c r="D112" s="171">
        <v>0.95211999999999997</v>
      </c>
      <c r="E112" s="171">
        <v>0.95211999999999997</v>
      </c>
      <c r="F112" s="171">
        <v>0.95211999999999997</v>
      </c>
      <c r="G112" s="171">
        <v>0.95211999999999997</v>
      </c>
      <c r="H112" s="171">
        <v>0.95211999999999997</v>
      </c>
      <c r="I112" s="171">
        <v>0.95211999999999997</v>
      </c>
      <c r="J112" s="171">
        <v>0.95211999999999997</v>
      </c>
      <c r="K112" s="171">
        <v>0.95211999999999997</v>
      </c>
      <c r="L112" s="171">
        <v>0.95211999999999997</v>
      </c>
      <c r="M112" s="171">
        <v>0.95211999999999997</v>
      </c>
      <c r="N112" s="171">
        <v>0.95211999999999997</v>
      </c>
      <c r="O112" s="171">
        <v>0.95239799999999997</v>
      </c>
      <c r="P112" s="171">
        <v>0.95239799999999997</v>
      </c>
      <c r="Q112" s="171">
        <v>0.95239799999999997</v>
      </c>
      <c r="R112" s="171">
        <v>0.95239799999999997</v>
      </c>
      <c r="S112" s="171">
        <v>0.95239799999999997</v>
      </c>
      <c r="T112" s="171">
        <v>0.95239799999999997</v>
      </c>
      <c r="U112" s="171">
        <v>0.95239799999999997</v>
      </c>
      <c r="V112" s="171">
        <v>0.95239799999999997</v>
      </c>
      <c r="W112" s="171">
        <v>0.95239799999999997</v>
      </c>
      <c r="X112" s="171">
        <v>0.95239799999999997</v>
      </c>
      <c r="Y112" s="171">
        <v>0.95239799999999997</v>
      </c>
      <c r="Z112" s="171">
        <v>0.95239799999999997</v>
      </c>
      <c r="AA112" s="171">
        <v>0.95239799999999997</v>
      </c>
      <c r="AB112" s="171">
        <v>0.95239799999999997</v>
      </c>
      <c r="AC112" s="171">
        <v>0.95239799999999997</v>
      </c>
      <c r="AD112" s="171">
        <v>0.95239799999999997</v>
      </c>
      <c r="AE112" s="171">
        <v>0.95239799999999997</v>
      </c>
      <c r="AF112" s="171">
        <v>0.95239799999999997</v>
      </c>
      <c r="AG112" s="171">
        <v>0.95239799999999997</v>
      </c>
      <c r="AH112" s="171">
        <v>0.95239799999999997</v>
      </c>
      <c r="AI112" s="171">
        <v>0.95239799999999997</v>
      </c>
      <c r="AJ112" s="171">
        <v>0.95239799999999997</v>
      </c>
      <c r="AK112" s="171">
        <v>0.95239799999999997</v>
      </c>
      <c r="AL112" s="171">
        <v>0.95239799999999997</v>
      </c>
      <c r="AM112" s="171">
        <v>0.95239799999999997</v>
      </c>
      <c r="AN112" s="171">
        <v>0.95239799999999997</v>
      </c>
    </row>
    <row r="113" spans="1:40" s="171" customFormat="1" x14ac:dyDescent="0.2">
      <c r="A113" s="128" t="s">
        <v>1359</v>
      </c>
      <c r="B113" s="171">
        <v>0.95211999999999997</v>
      </c>
      <c r="C113" s="171">
        <v>0.95211999999999997</v>
      </c>
      <c r="D113" s="171">
        <v>0.95211999999999997</v>
      </c>
      <c r="E113" s="171">
        <v>0.95211999999999997</v>
      </c>
      <c r="F113" s="171">
        <v>0.95211999999999997</v>
      </c>
      <c r="G113" s="171">
        <v>0.95211999999999997</v>
      </c>
      <c r="H113" s="171">
        <v>0.95211999999999997</v>
      </c>
      <c r="I113" s="171">
        <v>0.95211999999999997</v>
      </c>
      <c r="J113" s="171">
        <v>0.95211999999999997</v>
      </c>
      <c r="K113" s="171">
        <v>0.95211999999999997</v>
      </c>
      <c r="L113" s="171">
        <v>0.95211999999999997</v>
      </c>
      <c r="M113" s="171">
        <v>0.95211999999999997</v>
      </c>
      <c r="N113" s="171">
        <v>0.95211999999999997</v>
      </c>
      <c r="O113" s="171">
        <v>0.95239799999999997</v>
      </c>
      <c r="P113" s="171">
        <v>0.95239799999999997</v>
      </c>
      <c r="Q113" s="171">
        <v>0.95239799999999997</v>
      </c>
      <c r="R113" s="171">
        <v>0.95239799999999997</v>
      </c>
      <c r="S113" s="171">
        <v>0.95239799999999997</v>
      </c>
      <c r="T113" s="171">
        <v>0.95239799999999997</v>
      </c>
      <c r="U113" s="171">
        <v>0.95239799999999997</v>
      </c>
      <c r="V113" s="171">
        <v>0.95239799999999997</v>
      </c>
      <c r="W113" s="171">
        <v>0.95239799999999997</v>
      </c>
      <c r="X113" s="171">
        <v>0.95239799999999997</v>
      </c>
      <c r="Y113" s="171">
        <v>0.95239799999999997</v>
      </c>
      <c r="Z113" s="171">
        <v>0.95239799999999997</v>
      </c>
      <c r="AA113" s="171">
        <v>0.95239799999999997</v>
      </c>
      <c r="AB113" s="171">
        <v>0.95239799999999997</v>
      </c>
      <c r="AC113" s="171">
        <v>0.95239799999999997</v>
      </c>
      <c r="AD113" s="171">
        <v>0.95239799999999997</v>
      </c>
      <c r="AE113" s="171">
        <v>0.95239799999999997</v>
      </c>
      <c r="AF113" s="171">
        <v>0.95239799999999997</v>
      </c>
      <c r="AG113" s="171">
        <v>0.95239799999999997</v>
      </c>
      <c r="AH113" s="171">
        <v>0.95239799999999997</v>
      </c>
      <c r="AI113" s="171">
        <v>0.95239799999999997</v>
      </c>
      <c r="AJ113" s="171">
        <v>0.95239799999999997</v>
      </c>
      <c r="AK113" s="171">
        <v>0.95239799999999997</v>
      </c>
      <c r="AL113" s="171">
        <v>0.95239799999999997</v>
      </c>
      <c r="AM113" s="171">
        <v>0.95239799999999997</v>
      </c>
      <c r="AN113" s="171">
        <v>0.95239799999999997</v>
      </c>
    </row>
    <row r="114" spans="1:40" s="171" customFormat="1" x14ac:dyDescent="0.2">
      <c r="A114" s="128" t="s">
        <v>1717</v>
      </c>
      <c r="B114" s="171">
        <v>0.95211999999999997</v>
      </c>
      <c r="C114" s="171">
        <v>0.95211999999999997</v>
      </c>
      <c r="D114" s="171">
        <v>0.95211999999999997</v>
      </c>
      <c r="E114" s="171">
        <v>0.95211999999999997</v>
      </c>
      <c r="F114" s="171">
        <v>0.95211999999999997</v>
      </c>
      <c r="G114" s="171">
        <v>0.95211999999999997</v>
      </c>
      <c r="H114" s="171">
        <v>0.95211999999999997</v>
      </c>
      <c r="I114" s="171">
        <v>0.95211999999999997</v>
      </c>
      <c r="J114" s="171">
        <v>0.95211999999999997</v>
      </c>
      <c r="K114" s="171">
        <v>0.95211999999999997</v>
      </c>
      <c r="L114" s="171">
        <v>0.95211999999999997</v>
      </c>
      <c r="M114" s="171">
        <v>0.95211999999999997</v>
      </c>
      <c r="N114" s="171">
        <v>0.95211999999999997</v>
      </c>
      <c r="O114" s="171">
        <v>0.95239799999999997</v>
      </c>
      <c r="P114" s="171">
        <v>0.95239799999999997</v>
      </c>
      <c r="Q114" s="171">
        <v>0.95239799999999997</v>
      </c>
      <c r="R114" s="171">
        <v>0.95239799999999997</v>
      </c>
      <c r="S114" s="171">
        <v>0.95239799999999997</v>
      </c>
      <c r="T114" s="171">
        <v>0.95239799999999997</v>
      </c>
      <c r="U114" s="171">
        <v>0.95239799999999997</v>
      </c>
      <c r="V114" s="171">
        <v>0.95239799999999997</v>
      </c>
      <c r="W114" s="171">
        <v>0.95239799999999997</v>
      </c>
      <c r="X114" s="171">
        <v>0.95239799999999997</v>
      </c>
      <c r="Y114" s="171">
        <v>0.95239799999999997</v>
      </c>
      <c r="Z114" s="171">
        <v>0.95239799999999997</v>
      </c>
      <c r="AA114" s="171">
        <v>0.95239799999999997</v>
      </c>
      <c r="AB114" s="171">
        <v>0.95239799999999997</v>
      </c>
      <c r="AC114" s="171">
        <v>0.95239799999999997</v>
      </c>
      <c r="AD114" s="171">
        <v>0.95239799999999997</v>
      </c>
      <c r="AE114" s="171">
        <v>0.95239799999999997</v>
      </c>
      <c r="AF114" s="171">
        <v>0.95239799999999997</v>
      </c>
      <c r="AG114" s="171">
        <v>0.95239799999999997</v>
      </c>
      <c r="AH114" s="171">
        <v>0.95239799999999997</v>
      </c>
      <c r="AI114" s="171">
        <v>0.95239799999999997</v>
      </c>
      <c r="AJ114" s="171">
        <v>0.95239799999999997</v>
      </c>
      <c r="AK114" s="171">
        <v>0.95239799999999997</v>
      </c>
      <c r="AL114" s="171">
        <v>0.95239799999999997</v>
      </c>
      <c r="AM114" s="171">
        <v>0.95239799999999997</v>
      </c>
      <c r="AN114" s="171">
        <v>0.95239799999999997</v>
      </c>
    </row>
    <row r="115" spans="1:40" s="171" customFormat="1" x14ac:dyDescent="0.2">
      <c r="A115" s="128" t="s">
        <v>1718</v>
      </c>
      <c r="B115" s="171">
        <v>0.95211999999999997</v>
      </c>
      <c r="C115" s="171">
        <v>0.95211999999999997</v>
      </c>
      <c r="D115" s="171">
        <v>0.95211999999999997</v>
      </c>
      <c r="E115" s="171">
        <v>0.95211999999999997</v>
      </c>
      <c r="F115" s="171">
        <v>0.95211999999999997</v>
      </c>
      <c r="G115" s="171">
        <v>0.95211999999999997</v>
      </c>
      <c r="H115" s="171">
        <v>0.95211999999999997</v>
      </c>
      <c r="I115" s="171">
        <v>0.95211999999999997</v>
      </c>
      <c r="J115" s="171">
        <v>0.95211999999999997</v>
      </c>
      <c r="K115" s="171">
        <v>0.95211999999999997</v>
      </c>
      <c r="L115" s="171">
        <v>0.95211999999999997</v>
      </c>
      <c r="M115" s="171">
        <v>0.95211999999999997</v>
      </c>
      <c r="N115" s="171">
        <v>0.95211999999999997</v>
      </c>
      <c r="O115" s="171">
        <v>0.95239799999999997</v>
      </c>
      <c r="P115" s="171">
        <v>0.95239799999999997</v>
      </c>
      <c r="Q115" s="171">
        <v>0.95239799999999997</v>
      </c>
      <c r="R115" s="171">
        <v>0.95239799999999997</v>
      </c>
      <c r="S115" s="171">
        <v>0.95239799999999997</v>
      </c>
      <c r="T115" s="171">
        <v>0.95239799999999997</v>
      </c>
      <c r="U115" s="171">
        <v>0.95239799999999997</v>
      </c>
      <c r="V115" s="171">
        <v>0.95239799999999997</v>
      </c>
      <c r="W115" s="171">
        <v>0.95239799999999997</v>
      </c>
      <c r="X115" s="171">
        <v>0.95239799999999997</v>
      </c>
      <c r="Y115" s="171">
        <v>0.95239799999999997</v>
      </c>
      <c r="Z115" s="171">
        <v>0.95239799999999997</v>
      </c>
      <c r="AA115" s="171">
        <v>0.95239799999999997</v>
      </c>
      <c r="AB115" s="171">
        <v>0.95239799999999997</v>
      </c>
      <c r="AC115" s="171">
        <v>0.95239799999999997</v>
      </c>
      <c r="AD115" s="171">
        <v>0.95239799999999997</v>
      </c>
      <c r="AE115" s="171">
        <v>0.95239799999999997</v>
      </c>
      <c r="AF115" s="171">
        <v>0.95239799999999997</v>
      </c>
      <c r="AG115" s="171">
        <v>0.95239799999999997</v>
      </c>
      <c r="AH115" s="171">
        <v>0.95239799999999997</v>
      </c>
      <c r="AI115" s="171">
        <v>0.95239799999999997</v>
      </c>
      <c r="AJ115" s="171">
        <v>0.95239799999999997</v>
      </c>
      <c r="AK115" s="171">
        <v>0.95239799999999997</v>
      </c>
      <c r="AL115" s="171">
        <v>0.95239799999999997</v>
      </c>
      <c r="AM115" s="171">
        <v>0.95239799999999997</v>
      </c>
      <c r="AN115" s="171">
        <v>0.95239799999999997</v>
      </c>
    </row>
    <row r="116" spans="1:40" s="347" customFormat="1" x14ac:dyDescent="0.2">
      <c r="A116" s="128" t="s">
        <v>1362</v>
      </c>
      <c r="B116" s="171">
        <v>0.99999499999999997</v>
      </c>
      <c r="C116" s="171">
        <v>0.99999499999999997</v>
      </c>
      <c r="D116" s="171">
        <v>0.99999499999999997</v>
      </c>
      <c r="E116" s="171">
        <v>0.99999499999999997</v>
      </c>
      <c r="F116" s="171">
        <v>0.99999499999999997</v>
      </c>
      <c r="G116" s="171">
        <v>0.99999499999999997</v>
      </c>
      <c r="H116" s="171">
        <v>0.99999499999999997</v>
      </c>
      <c r="I116" s="171">
        <v>0.99999499999999997</v>
      </c>
      <c r="J116" s="171">
        <v>0.99999499999999997</v>
      </c>
      <c r="K116" s="171">
        <v>0.99999499999999997</v>
      </c>
      <c r="L116" s="171">
        <v>0.99999499999999997</v>
      </c>
      <c r="M116" s="171">
        <v>0.99999499999999997</v>
      </c>
      <c r="N116" s="171">
        <v>0.99999499999999997</v>
      </c>
      <c r="O116" s="171">
        <v>0.99999499999999997</v>
      </c>
      <c r="P116" s="171">
        <v>0.99999499999999997</v>
      </c>
      <c r="Q116" s="171">
        <v>0.99999499999999997</v>
      </c>
      <c r="R116" s="171">
        <v>0.99999499999999997</v>
      </c>
      <c r="S116" s="171">
        <v>0.99999499999999997</v>
      </c>
      <c r="T116" s="171">
        <v>0.99999499999999997</v>
      </c>
      <c r="U116" s="171">
        <v>0.99999499999999997</v>
      </c>
      <c r="V116" s="171">
        <v>0.99999499999999997</v>
      </c>
      <c r="W116" s="171">
        <v>0.99999499999999997</v>
      </c>
      <c r="X116" s="171">
        <v>0.99999499999999997</v>
      </c>
      <c r="Y116" s="171">
        <v>0.99999499999999997</v>
      </c>
      <c r="Z116" s="171">
        <v>0.99999499999999997</v>
      </c>
      <c r="AA116" s="171">
        <v>0.99999499999999997</v>
      </c>
      <c r="AB116" s="171">
        <v>0.99999499999999997</v>
      </c>
      <c r="AC116" s="171">
        <v>0.99999499999999997</v>
      </c>
      <c r="AD116" s="171">
        <v>0.99999499999999997</v>
      </c>
      <c r="AE116" s="171">
        <v>0.99999499999999997</v>
      </c>
      <c r="AF116" s="171">
        <v>0.99999499999999997</v>
      </c>
      <c r="AG116" s="171">
        <v>0.99999499999999997</v>
      </c>
      <c r="AH116" s="171">
        <v>0.99999499999999997</v>
      </c>
      <c r="AI116" s="171">
        <v>0.99999499999999997</v>
      </c>
      <c r="AJ116" s="171">
        <v>0.99999499999999997</v>
      </c>
      <c r="AK116" s="171">
        <v>0.99999499999999997</v>
      </c>
      <c r="AL116" s="171">
        <v>0.99999499999999997</v>
      </c>
      <c r="AM116" s="171">
        <v>0.99999499999999997</v>
      </c>
      <c r="AN116" s="171">
        <v>0.99999499999999997</v>
      </c>
    </row>
    <row r="117" spans="1:40" s="171" customFormat="1" x14ac:dyDescent="0.2">
      <c r="A117" s="172" t="s">
        <v>1363</v>
      </c>
      <c r="B117" s="171">
        <v>0.95211999999999997</v>
      </c>
      <c r="C117" s="171">
        <v>0.95211999999999997</v>
      </c>
      <c r="D117" s="171">
        <v>0.95211999999999997</v>
      </c>
      <c r="E117" s="171">
        <v>0.95211999999999997</v>
      </c>
      <c r="F117" s="171">
        <v>0.95211999999999997</v>
      </c>
      <c r="G117" s="171">
        <v>0.95211999999999997</v>
      </c>
      <c r="H117" s="171">
        <v>0.95211999999999997</v>
      </c>
      <c r="I117" s="171">
        <v>0.95211999999999997</v>
      </c>
      <c r="J117" s="171">
        <v>0.95211999999999997</v>
      </c>
      <c r="K117" s="171">
        <v>0.95211999999999997</v>
      </c>
      <c r="L117" s="171">
        <v>0.95211999999999997</v>
      </c>
      <c r="M117" s="171">
        <v>0.95211999999999997</v>
      </c>
      <c r="N117" s="171">
        <v>0.95211999999999997</v>
      </c>
      <c r="O117" s="171">
        <v>0.95239799999999997</v>
      </c>
      <c r="P117" s="171">
        <v>0.95239799999999997</v>
      </c>
      <c r="Q117" s="171">
        <v>0.95239799999999997</v>
      </c>
      <c r="R117" s="171">
        <v>0.95239799999999997</v>
      </c>
      <c r="S117" s="171">
        <v>0.95239799999999997</v>
      </c>
      <c r="T117" s="171">
        <v>0.95239799999999997</v>
      </c>
      <c r="U117" s="171">
        <v>0.95239799999999997</v>
      </c>
      <c r="V117" s="171">
        <v>0.95239799999999997</v>
      </c>
      <c r="W117" s="171">
        <v>0.95239799999999997</v>
      </c>
      <c r="X117" s="171">
        <v>0.95239799999999997</v>
      </c>
      <c r="Y117" s="171">
        <v>0.95239799999999997</v>
      </c>
      <c r="Z117" s="171">
        <v>0.95239799999999997</v>
      </c>
      <c r="AA117" s="171">
        <v>0.95239799999999997</v>
      </c>
      <c r="AB117" s="171">
        <v>0.95239799999999997</v>
      </c>
      <c r="AC117" s="171">
        <v>0.95239799999999997</v>
      </c>
      <c r="AD117" s="171">
        <v>0.95239799999999997</v>
      </c>
      <c r="AE117" s="171">
        <v>0.95239799999999997</v>
      </c>
      <c r="AF117" s="171">
        <v>0.95239799999999997</v>
      </c>
      <c r="AG117" s="171">
        <v>0.95239799999999997</v>
      </c>
      <c r="AH117" s="171">
        <v>0.95239799999999997</v>
      </c>
      <c r="AI117" s="171">
        <v>0.95239799999999997</v>
      </c>
      <c r="AJ117" s="171">
        <v>0.95239799999999997</v>
      </c>
      <c r="AK117" s="171">
        <v>0.95239799999999997</v>
      </c>
      <c r="AL117" s="171">
        <v>0.95239799999999997</v>
      </c>
      <c r="AM117" s="171">
        <v>0.95239799999999997</v>
      </c>
      <c r="AN117" s="171">
        <v>0.95239799999999997</v>
      </c>
    </row>
    <row r="118" spans="1:40" s="171" customFormat="1" x14ac:dyDescent="0.2">
      <c r="A118" s="128" t="s">
        <v>1364</v>
      </c>
      <c r="B118" s="171">
        <v>0.95211999999999997</v>
      </c>
      <c r="C118" s="171">
        <v>0.95211999999999997</v>
      </c>
      <c r="D118" s="171">
        <v>0.95211999999999997</v>
      </c>
      <c r="E118" s="171">
        <v>0.95211999999999997</v>
      </c>
      <c r="F118" s="171">
        <v>0.95211999999999997</v>
      </c>
      <c r="G118" s="171">
        <v>0.95211999999999997</v>
      </c>
      <c r="H118" s="171">
        <v>0.95211999999999997</v>
      </c>
      <c r="I118" s="171">
        <v>0.95211999999999997</v>
      </c>
      <c r="J118" s="171">
        <v>0.95211999999999997</v>
      </c>
      <c r="K118" s="171">
        <v>0.95211999999999997</v>
      </c>
      <c r="L118" s="171">
        <v>0.95211999999999997</v>
      </c>
      <c r="M118" s="171">
        <v>0.95211999999999997</v>
      </c>
      <c r="N118" s="171">
        <v>0.95211999999999997</v>
      </c>
      <c r="O118" s="171">
        <v>0.95239799999999997</v>
      </c>
      <c r="P118" s="171">
        <v>0.95239799999999997</v>
      </c>
      <c r="Q118" s="171">
        <v>0.95239799999999997</v>
      </c>
      <c r="R118" s="171">
        <v>0.95239799999999997</v>
      </c>
      <c r="S118" s="171">
        <v>0.95239799999999997</v>
      </c>
      <c r="T118" s="171">
        <v>0.95239799999999997</v>
      </c>
      <c r="U118" s="171">
        <v>0.95239799999999997</v>
      </c>
      <c r="V118" s="171">
        <v>0.95239799999999997</v>
      </c>
      <c r="W118" s="171">
        <v>0.95239799999999997</v>
      </c>
      <c r="X118" s="171">
        <v>0.95239799999999997</v>
      </c>
      <c r="Y118" s="171">
        <v>0.95239799999999997</v>
      </c>
      <c r="Z118" s="171">
        <v>0.95239799999999997</v>
      </c>
      <c r="AA118" s="171">
        <v>0.95239799999999997</v>
      </c>
      <c r="AB118" s="171">
        <v>0.95239799999999997</v>
      </c>
      <c r="AC118" s="171">
        <v>0.95239799999999997</v>
      </c>
      <c r="AD118" s="171">
        <v>0.95239799999999997</v>
      </c>
      <c r="AE118" s="171">
        <v>0.95239799999999997</v>
      </c>
      <c r="AF118" s="171">
        <v>0.95239799999999997</v>
      </c>
      <c r="AG118" s="171">
        <v>0.95239799999999997</v>
      </c>
      <c r="AH118" s="171">
        <v>0.95239799999999997</v>
      </c>
      <c r="AI118" s="171">
        <v>0.95239799999999997</v>
      </c>
      <c r="AJ118" s="171">
        <v>0.95239799999999997</v>
      </c>
      <c r="AK118" s="171">
        <v>0.95239799999999997</v>
      </c>
      <c r="AL118" s="171">
        <v>0.95239799999999997</v>
      </c>
      <c r="AM118" s="171">
        <v>0.95239799999999997</v>
      </c>
      <c r="AN118" s="171">
        <v>0.95239799999999997</v>
      </c>
    </row>
    <row r="119" spans="1:40" s="171" customFormat="1" x14ac:dyDescent="0.2">
      <c r="A119" s="128" t="s">
        <v>1365</v>
      </c>
      <c r="B119" s="171">
        <v>0.95211999999999997</v>
      </c>
      <c r="C119" s="171">
        <v>0.95211999999999997</v>
      </c>
      <c r="D119" s="171">
        <v>0.95211999999999997</v>
      </c>
      <c r="E119" s="171">
        <v>0.95211999999999997</v>
      </c>
      <c r="F119" s="171">
        <v>0.95211999999999997</v>
      </c>
      <c r="G119" s="171">
        <v>0.95211999999999997</v>
      </c>
      <c r="H119" s="171">
        <v>0.95211999999999997</v>
      </c>
      <c r="I119" s="171">
        <v>0.95211999999999997</v>
      </c>
      <c r="J119" s="171">
        <v>0.95211999999999997</v>
      </c>
      <c r="K119" s="171">
        <v>0.95211999999999997</v>
      </c>
      <c r="L119" s="171">
        <v>0.95211999999999997</v>
      </c>
      <c r="M119" s="171">
        <v>0.95211999999999997</v>
      </c>
      <c r="N119" s="171">
        <v>0.95211999999999997</v>
      </c>
      <c r="O119" s="171">
        <v>0.95239799999999997</v>
      </c>
      <c r="P119" s="171">
        <v>0.95239799999999997</v>
      </c>
      <c r="Q119" s="171">
        <v>0.95239799999999997</v>
      </c>
      <c r="R119" s="171">
        <v>0.95239799999999997</v>
      </c>
      <c r="S119" s="171">
        <v>0.95239799999999997</v>
      </c>
      <c r="T119" s="171">
        <v>0.95239799999999997</v>
      </c>
      <c r="U119" s="171">
        <v>0.95239799999999997</v>
      </c>
      <c r="V119" s="171">
        <v>0.95239799999999997</v>
      </c>
      <c r="W119" s="171">
        <v>0.95239799999999997</v>
      </c>
      <c r="X119" s="171">
        <v>0.95239799999999997</v>
      </c>
      <c r="Y119" s="171">
        <v>0.95239799999999997</v>
      </c>
      <c r="Z119" s="171">
        <v>0.95239799999999997</v>
      </c>
      <c r="AA119" s="171">
        <v>0.95239799999999997</v>
      </c>
      <c r="AB119" s="171">
        <v>0.95239799999999997</v>
      </c>
      <c r="AC119" s="171">
        <v>0.95239799999999997</v>
      </c>
      <c r="AD119" s="171">
        <v>0.95239799999999997</v>
      </c>
      <c r="AE119" s="171">
        <v>0.95239799999999997</v>
      </c>
      <c r="AF119" s="171">
        <v>0.95239799999999997</v>
      </c>
      <c r="AG119" s="171">
        <v>0.95239799999999997</v>
      </c>
      <c r="AH119" s="171">
        <v>0.95239799999999997</v>
      </c>
      <c r="AI119" s="171">
        <v>0.95239799999999997</v>
      </c>
      <c r="AJ119" s="171">
        <v>0.95239799999999997</v>
      </c>
      <c r="AK119" s="171">
        <v>0.95239799999999997</v>
      </c>
      <c r="AL119" s="171">
        <v>0.95239799999999997</v>
      </c>
      <c r="AM119" s="171">
        <v>0.95239799999999997</v>
      </c>
      <c r="AN119" s="171">
        <v>0.95239799999999997</v>
      </c>
    </row>
    <row r="120" spans="1:40" s="171" customFormat="1" x14ac:dyDescent="0.2">
      <c r="A120" s="128" t="s">
        <v>1366</v>
      </c>
      <c r="B120" s="171">
        <v>0.95211999999999997</v>
      </c>
      <c r="C120" s="171">
        <v>0.95211999999999997</v>
      </c>
      <c r="D120" s="171">
        <v>0.95211999999999997</v>
      </c>
      <c r="E120" s="171">
        <v>0.95211999999999997</v>
      </c>
      <c r="F120" s="171">
        <v>0.95211999999999997</v>
      </c>
      <c r="G120" s="171">
        <v>0.95211999999999997</v>
      </c>
      <c r="H120" s="171">
        <v>0.95211999999999997</v>
      </c>
      <c r="I120" s="171">
        <v>0.95211999999999997</v>
      </c>
      <c r="J120" s="171">
        <v>0.95211999999999997</v>
      </c>
      <c r="K120" s="171">
        <v>0.95211999999999997</v>
      </c>
      <c r="L120" s="171">
        <v>0.95211999999999997</v>
      </c>
      <c r="M120" s="171">
        <v>0.95211999999999997</v>
      </c>
      <c r="N120" s="171">
        <v>0.95211999999999997</v>
      </c>
      <c r="O120" s="171">
        <v>0.95239799999999997</v>
      </c>
      <c r="P120" s="171">
        <v>0.95239799999999997</v>
      </c>
      <c r="Q120" s="171">
        <v>0.95239799999999997</v>
      </c>
      <c r="R120" s="171">
        <v>0.95239799999999997</v>
      </c>
      <c r="S120" s="171">
        <v>0.95239799999999997</v>
      </c>
      <c r="T120" s="171">
        <v>0.95239799999999997</v>
      </c>
      <c r="U120" s="171">
        <v>0.95239799999999997</v>
      </c>
      <c r="V120" s="171">
        <v>0.95239799999999997</v>
      </c>
      <c r="W120" s="171">
        <v>0.95239799999999997</v>
      </c>
      <c r="X120" s="171">
        <v>0.95239799999999997</v>
      </c>
      <c r="Y120" s="171">
        <v>0.95239799999999997</v>
      </c>
      <c r="Z120" s="171">
        <v>0.95239799999999997</v>
      </c>
      <c r="AA120" s="171">
        <v>0.95239799999999997</v>
      </c>
      <c r="AB120" s="171">
        <v>0.95239799999999997</v>
      </c>
      <c r="AC120" s="171">
        <v>0.95239799999999997</v>
      </c>
      <c r="AD120" s="171">
        <v>0.95239799999999997</v>
      </c>
      <c r="AE120" s="171">
        <v>0.95239799999999997</v>
      </c>
      <c r="AF120" s="171">
        <v>0.95239799999999997</v>
      </c>
      <c r="AG120" s="171">
        <v>0.95239799999999997</v>
      </c>
      <c r="AH120" s="171">
        <v>0.95239799999999997</v>
      </c>
      <c r="AI120" s="171">
        <v>0.95239799999999997</v>
      </c>
      <c r="AJ120" s="171">
        <v>0.95239799999999997</v>
      </c>
      <c r="AK120" s="171">
        <v>0.95239799999999997</v>
      </c>
      <c r="AL120" s="171">
        <v>0.95239799999999997</v>
      </c>
      <c r="AM120" s="171">
        <v>0.95239799999999997</v>
      </c>
      <c r="AN120" s="171">
        <v>0.95239799999999997</v>
      </c>
    </row>
    <row r="121" spans="1:40" s="171" customFormat="1" x14ac:dyDescent="0.2">
      <c r="A121" s="172" t="s">
        <v>1367</v>
      </c>
      <c r="B121" s="171">
        <v>0.95211999999999997</v>
      </c>
      <c r="C121" s="171">
        <v>0.95211999999999997</v>
      </c>
      <c r="D121" s="171">
        <v>0.95211999999999997</v>
      </c>
      <c r="E121" s="171">
        <v>0.95211999999999997</v>
      </c>
      <c r="F121" s="171">
        <v>0.95211999999999997</v>
      </c>
      <c r="G121" s="171">
        <v>0.95211999999999997</v>
      </c>
      <c r="H121" s="171">
        <v>0.95211999999999997</v>
      </c>
      <c r="I121" s="171">
        <v>0.95211999999999997</v>
      </c>
      <c r="J121" s="171">
        <v>0.95211999999999997</v>
      </c>
      <c r="K121" s="171">
        <v>0.95211999999999997</v>
      </c>
      <c r="L121" s="171">
        <v>0.95211999999999997</v>
      </c>
      <c r="M121" s="171">
        <v>0.95211999999999997</v>
      </c>
      <c r="N121" s="171">
        <v>0.95211999999999997</v>
      </c>
      <c r="O121" s="171">
        <v>0.95239799999999997</v>
      </c>
      <c r="P121" s="171">
        <v>0.95239799999999997</v>
      </c>
      <c r="Q121" s="171">
        <v>0.95239799999999997</v>
      </c>
      <c r="R121" s="171">
        <v>0.95239799999999997</v>
      </c>
      <c r="S121" s="171">
        <v>0.95239799999999997</v>
      </c>
      <c r="T121" s="171">
        <v>0.95239799999999997</v>
      </c>
      <c r="U121" s="171">
        <v>0.95239799999999997</v>
      </c>
      <c r="V121" s="171">
        <v>0.95239799999999997</v>
      </c>
      <c r="W121" s="171">
        <v>0.95239799999999997</v>
      </c>
      <c r="X121" s="171">
        <v>0.95239799999999997</v>
      </c>
      <c r="Y121" s="171">
        <v>0.95239799999999997</v>
      </c>
      <c r="Z121" s="171">
        <v>0.95239799999999997</v>
      </c>
      <c r="AA121" s="171">
        <v>0.95239799999999997</v>
      </c>
      <c r="AB121" s="171">
        <v>0.95239799999999997</v>
      </c>
      <c r="AC121" s="171">
        <v>0.95239799999999997</v>
      </c>
      <c r="AD121" s="171">
        <v>0.95239799999999997</v>
      </c>
      <c r="AE121" s="171">
        <v>0.95239799999999997</v>
      </c>
      <c r="AF121" s="171">
        <v>0.95239799999999997</v>
      </c>
      <c r="AG121" s="171">
        <v>0.95239799999999997</v>
      </c>
      <c r="AH121" s="171">
        <v>0.95239799999999997</v>
      </c>
      <c r="AI121" s="171">
        <v>0.95239799999999997</v>
      </c>
      <c r="AJ121" s="171">
        <v>0.95239799999999997</v>
      </c>
      <c r="AK121" s="171">
        <v>0.95239799999999997</v>
      </c>
      <c r="AL121" s="171">
        <v>0.95239799999999997</v>
      </c>
      <c r="AM121" s="171">
        <v>0.95239799999999997</v>
      </c>
      <c r="AN121" s="171">
        <v>0.95239799999999997</v>
      </c>
    </row>
    <row r="122" spans="1:40" x14ac:dyDescent="0.2">
      <c r="A122" s="27" t="s">
        <v>1368</v>
      </c>
      <c r="B122" s="164">
        <v>952.12</v>
      </c>
      <c r="C122" s="164">
        <v>952.12</v>
      </c>
      <c r="D122" s="164">
        <v>952.12</v>
      </c>
      <c r="E122" s="164">
        <v>952.12</v>
      </c>
      <c r="F122" s="164">
        <v>952.12</v>
      </c>
      <c r="G122" s="164">
        <v>952.12</v>
      </c>
      <c r="H122" s="164">
        <v>952.12</v>
      </c>
      <c r="I122" s="164">
        <v>952.12</v>
      </c>
      <c r="J122" s="164">
        <v>952.12</v>
      </c>
      <c r="K122" s="164">
        <v>952.12</v>
      </c>
      <c r="L122" s="164">
        <v>952.12</v>
      </c>
      <c r="M122" s="164">
        <v>952.12</v>
      </c>
      <c r="N122" s="164">
        <v>952.12</v>
      </c>
      <c r="O122" s="164">
        <v>952.39800000000002</v>
      </c>
      <c r="P122" s="164">
        <v>952.39800000000002</v>
      </c>
      <c r="Q122" s="164">
        <v>952.39800000000002</v>
      </c>
      <c r="R122" s="164">
        <v>952.39800000000002</v>
      </c>
      <c r="S122" s="164">
        <v>952.39800000000002</v>
      </c>
      <c r="T122" s="164">
        <v>952.39800000000002</v>
      </c>
      <c r="U122" s="164">
        <v>952.39800000000002</v>
      </c>
      <c r="V122" s="164">
        <v>952.39800000000002</v>
      </c>
      <c r="W122" s="164">
        <v>952.39800000000002</v>
      </c>
      <c r="X122" s="164">
        <v>952.39800000000002</v>
      </c>
      <c r="Y122" s="164">
        <v>952.39800000000002</v>
      </c>
      <c r="Z122" s="164">
        <v>952.39800000000002</v>
      </c>
      <c r="AA122" s="164">
        <v>952.39800000000002</v>
      </c>
      <c r="AB122" s="164">
        <v>952.39800000000002</v>
      </c>
      <c r="AC122" s="164">
        <v>952.39800000000002</v>
      </c>
      <c r="AD122" s="164">
        <v>952.39800000000002</v>
      </c>
      <c r="AE122" s="164">
        <v>952.39800000000002</v>
      </c>
      <c r="AF122" s="164">
        <v>952.39800000000002</v>
      </c>
      <c r="AG122" s="164">
        <v>952.39800000000002</v>
      </c>
      <c r="AH122" s="164">
        <v>952.39800000000002</v>
      </c>
      <c r="AI122" s="164">
        <v>952.39800000000002</v>
      </c>
      <c r="AJ122" s="164">
        <v>952.39800000000002</v>
      </c>
      <c r="AK122" s="164">
        <v>952.39800000000002</v>
      </c>
      <c r="AL122" s="164">
        <v>952.39800000000002</v>
      </c>
      <c r="AM122" s="164">
        <v>952.39800000000002</v>
      </c>
      <c r="AN122" s="164">
        <v>952.39800000000002</v>
      </c>
    </row>
    <row r="123" spans="1:40" x14ac:dyDescent="0.2">
      <c r="A123" s="27" t="s">
        <v>1369</v>
      </c>
      <c r="B123" s="164">
        <v>952.12</v>
      </c>
      <c r="C123" s="164">
        <v>952.12</v>
      </c>
      <c r="D123" s="164">
        <v>952.12</v>
      </c>
      <c r="E123" s="164">
        <v>952.12</v>
      </c>
      <c r="F123" s="164">
        <v>952.12</v>
      </c>
      <c r="G123" s="164">
        <v>952.12</v>
      </c>
      <c r="H123" s="164">
        <v>952.12</v>
      </c>
      <c r="I123" s="164">
        <v>952.12</v>
      </c>
      <c r="J123" s="164">
        <v>952.12</v>
      </c>
      <c r="K123" s="164">
        <v>952.12</v>
      </c>
      <c r="L123" s="164">
        <v>952.12</v>
      </c>
      <c r="M123" s="164">
        <v>952.12</v>
      </c>
      <c r="N123" s="164">
        <v>952.12</v>
      </c>
      <c r="O123" s="164">
        <v>952.39800000000002</v>
      </c>
      <c r="P123" s="164">
        <v>952.39800000000002</v>
      </c>
      <c r="Q123" s="164">
        <v>952.39800000000002</v>
      </c>
      <c r="R123" s="164">
        <v>952.39800000000002</v>
      </c>
      <c r="S123" s="164">
        <v>952.39800000000002</v>
      </c>
      <c r="T123" s="164">
        <v>952.39800000000002</v>
      </c>
      <c r="U123" s="164">
        <v>952.39800000000002</v>
      </c>
      <c r="V123" s="164">
        <v>952.39800000000002</v>
      </c>
      <c r="W123" s="164">
        <v>952.39800000000002</v>
      </c>
      <c r="X123" s="164">
        <v>952.39800000000002</v>
      </c>
      <c r="Y123" s="164">
        <v>952.39800000000002</v>
      </c>
      <c r="Z123" s="164">
        <v>952.39800000000002</v>
      </c>
      <c r="AA123" s="164">
        <v>952.39800000000002</v>
      </c>
      <c r="AB123" s="164">
        <v>952.39800000000002</v>
      </c>
      <c r="AC123" s="164">
        <v>952.39800000000002</v>
      </c>
      <c r="AD123" s="164">
        <v>952.39800000000002</v>
      </c>
      <c r="AE123" s="164">
        <v>952.39800000000002</v>
      </c>
      <c r="AF123" s="164">
        <v>952.39800000000002</v>
      </c>
      <c r="AG123" s="164">
        <v>952.39800000000002</v>
      </c>
      <c r="AH123" s="164">
        <v>952.39800000000002</v>
      </c>
      <c r="AI123" s="164">
        <v>952.39800000000002</v>
      </c>
      <c r="AJ123" s="164">
        <v>952.39800000000002</v>
      </c>
      <c r="AK123" s="164">
        <v>952.39800000000002</v>
      </c>
      <c r="AL123" s="164">
        <v>952.39800000000002</v>
      </c>
      <c r="AM123" s="164">
        <v>952.39800000000002</v>
      </c>
      <c r="AN123" s="164">
        <v>952.39800000000002</v>
      </c>
    </row>
    <row r="124" spans="1:40" s="171" customFormat="1" x14ac:dyDescent="0.2">
      <c r="A124" s="128" t="s">
        <v>1370</v>
      </c>
      <c r="B124" s="171">
        <v>0.95211999999999997</v>
      </c>
      <c r="C124" s="171">
        <v>0.95211999999999997</v>
      </c>
      <c r="D124" s="171">
        <v>0.95211999999999997</v>
      </c>
      <c r="E124" s="171">
        <v>0.95211999999999997</v>
      </c>
      <c r="F124" s="171">
        <v>0.95211999999999997</v>
      </c>
      <c r="G124" s="171">
        <v>0.95211999999999997</v>
      </c>
      <c r="H124" s="171">
        <v>0.95211999999999997</v>
      </c>
      <c r="I124" s="171">
        <v>0.95211999999999997</v>
      </c>
      <c r="J124" s="171">
        <v>0.95211999999999997</v>
      </c>
      <c r="K124" s="171">
        <v>0.95211999999999997</v>
      </c>
      <c r="L124" s="171">
        <v>0.95211999999999997</v>
      </c>
      <c r="M124" s="171">
        <v>0.95211999999999997</v>
      </c>
      <c r="N124" s="171">
        <v>0.95211999999999997</v>
      </c>
      <c r="O124" s="171">
        <v>0.95239799999999997</v>
      </c>
      <c r="P124" s="171">
        <v>0.95239799999999997</v>
      </c>
      <c r="Q124" s="171">
        <v>0.95239799999999997</v>
      </c>
      <c r="R124" s="171">
        <v>0.95239799999999997</v>
      </c>
      <c r="S124" s="171">
        <v>0.95239799999999997</v>
      </c>
      <c r="T124" s="171">
        <v>0.95239799999999997</v>
      </c>
      <c r="U124" s="171">
        <v>0.95239799999999997</v>
      </c>
      <c r="V124" s="171">
        <v>0.95239799999999997</v>
      </c>
      <c r="W124" s="171">
        <v>0.95239799999999997</v>
      </c>
      <c r="X124" s="171">
        <v>0.95239799999999997</v>
      </c>
      <c r="Y124" s="171">
        <v>0.95239799999999997</v>
      </c>
      <c r="Z124" s="171">
        <v>0.95239799999999997</v>
      </c>
      <c r="AA124" s="171">
        <v>0.95239799999999997</v>
      </c>
      <c r="AB124" s="171">
        <v>0.95239799999999997</v>
      </c>
      <c r="AC124" s="171">
        <v>0.95239799999999997</v>
      </c>
      <c r="AD124" s="171">
        <v>0.95239799999999997</v>
      </c>
      <c r="AE124" s="171">
        <v>0.95239799999999997</v>
      </c>
      <c r="AF124" s="171">
        <v>0.95239799999999997</v>
      </c>
      <c r="AG124" s="171">
        <v>0.95239799999999997</v>
      </c>
      <c r="AH124" s="171">
        <v>0.95239799999999997</v>
      </c>
      <c r="AI124" s="171">
        <v>0.95239799999999997</v>
      </c>
      <c r="AJ124" s="171">
        <v>0.95239799999999997</v>
      </c>
      <c r="AK124" s="171">
        <v>0.95239799999999997</v>
      </c>
      <c r="AL124" s="171">
        <v>0.95239799999999997</v>
      </c>
      <c r="AM124" s="171">
        <v>0.95239799999999997</v>
      </c>
      <c r="AN124" s="171">
        <v>0.95239799999999997</v>
      </c>
    </row>
    <row r="125" spans="1:40" s="171" customFormat="1" x14ac:dyDescent="0.2">
      <c r="A125" s="128" t="s">
        <v>1719</v>
      </c>
      <c r="B125" s="171">
        <v>0</v>
      </c>
      <c r="C125" s="171">
        <v>0</v>
      </c>
      <c r="D125" s="171">
        <v>0</v>
      </c>
      <c r="E125" s="171">
        <v>0</v>
      </c>
      <c r="F125" s="171">
        <v>0</v>
      </c>
      <c r="G125" s="171">
        <v>0</v>
      </c>
      <c r="H125" s="171">
        <v>0</v>
      </c>
      <c r="I125" s="171">
        <v>0</v>
      </c>
      <c r="J125" s="171">
        <v>0</v>
      </c>
      <c r="K125" s="171">
        <v>0</v>
      </c>
      <c r="L125" s="171">
        <v>0</v>
      </c>
      <c r="M125" s="171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171">
        <v>0</v>
      </c>
      <c r="V125" s="171">
        <v>0</v>
      </c>
      <c r="W125" s="171">
        <v>0</v>
      </c>
      <c r="X125" s="171">
        <v>0</v>
      </c>
      <c r="Y125" s="171">
        <v>0</v>
      </c>
      <c r="Z125" s="171">
        <v>0</v>
      </c>
      <c r="AA125" s="171">
        <v>0</v>
      </c>
      <c r="AB125" s="171">
        <v>0</v>
      </c>
      <c r="AC125" s="171">
        <v>0</v>
      </c>
      <c r="AD125" s="171">
        <v>0</v>
      </c>
      <c r="AE125" s="171">
        <v>0</v>
      </c>
      <c r="AF125" s="171">
        <v>0</v>
      </c>
      <c r="AG125" s="171">
        <v>0</v>
      </c>
      <c r="AH125" s="171">
        <v>0</v>
      </c>
      <c r="AI125" s="171">
        <v>0</v>
      </c>
      <c r="AJ125" s="171">
        <v>0</v>
      </c>
      <c r="AK125" s="171">
        <v>0</v>
      </c>
      <c r="AL125" s="171">
        <v>0</v>
      </c>
      <c r="AM125" s="171">
        <v>0</v>
      </c>
      <c r="AN125" s="171">
        <v>0</v>
      </c>
    </row>
    <row r="126" spans="1:40" x14ac:dyDescent="0.2">
      <c r="A126" s="27" t="s">
        <v>1372</v>
      </c>
    </row>
    <row r="127" spans="1:40" x14ac:dyDescent="0.2">
      <c r="A127" s="27" t="s">
        <v>1373</v>
      </c>
    </row>
    <row r="128" spans="1:40" s="171" customFormat="1" x14ac:dyDescent="0.2">
      <c r="A128" s="128" t="s">
        <v>1720</v>
      </c>
      <c r="B128" s="171">
        <v>0.97631599999999996</v>
      </c>
      <c r="C128" s="171">
        <v>0.97631599999999996</v>
      </c>
      <c r="D128" s="171">
        <v>0.97631599999999996</v>
      </c>
      <c r="E128" s="171">
        <v>0.97631599999999996</v>
      </c>
      <c r="F128" s="171">
        <v>0.97631599999999996</v>
      </c>
      <c r="G128" s="171">
        <v>0.97631599999999996</v>
      </c>
      <c r="H128" s="171">
        <v>0.97631599999999996</v>
      </c>
      <c r="I128" s="171">
        <v>0.97631599999999996</v>
      </c>
      <c r="J128" s="171">
        <v>0.97631599999999996</v>
      </c>
      <c r="K128" s="171">
        <v>0.97631599999999996</v>
      </c>
      <c r="L128" s="171">
        <v>0.97631599999999996</v>
      </c>
      <c r="M128" s="171">
        <v>0.97631599999999996</v>
      </c>
      <c r="N128" s="171">
        <v>0.97631599999999996</v>
      </c>
      <c r="O128" s="171">
        <v>0.97645099999999996</v>
      </c>
      <c r="P128" s="171">
        <v>0.97645099999999996</v>
      </c>
      <c r="Q128" s="171">
        <v>0.97645099999999996</v>
      </c>
      <c r="R128" s="171">
        <v>0.97645099999999996</v>
      </c>
      <c r="S128" s="171">
        <v>0.97645099999999996</v>
      </c>
      <c r="T128" s="171">
        <v>0.97645099999999996</v>
      </c>
      <c r="U128" s="171">
        <v>0.97645099999999996</v>
      </c>
      <c r="V128" s="171">
        <v>0.97645099999999996</v>
      </c>
      <c r="W128" s="171">
        <v>0.97645099999999996</v>
      </c>
      <c r="X128" s="171">
        <v>0.97645099999999996</v>
      </c>
      <c r="Y128" s="171">
        <v>0.97645099999999996</v>
      </c>
      <c r="Z128" s="171">
        <v>0.97645099999999996</v>
      </c>
      <c r="AA128" s="171">
        <v>0.97645099999999996</v>
      </c>
      <c r="AB128" s="171">
        <v>0.97792299999999999</v>
      </c>
      <c r="AC128" s="171">
        <v>0.97792299999999999</v>
      </c>
      <c r="AD128" s="171">
        <v>0.97792299999999999</v>
      </c>
      <c r="AE128" s="171">
        <v>0.97792299999999999</v>
      </c>
      <c r="AF128" s="171">
        <v>0.97792299999999999</v>
      </c>
      <c r="AG128" s="171">
        <v>0.97792299999999999</v>
      </c>
      <c r="AH128" s="171">
        <v>0.97792299999999999</v>
      </c>
      <c r="AI128" s="171">
        <v>0.97792299999999999</v>
      </c>
      <c r="AJ128" s="171">
        <v>0.97792299999999999</v>
      </c>
      <c r="AK128" s="171">
        <v>0.97792299999999999</v>
      </c>
      <c r="AL128" s="171">
        <v>0.97792299999999999</v>
      </c>
      <c r="AM128" s="171">
        <v>0.97792299999999999</v>
      </c>
      <c r="AN128" s="171">
        <v>0.97792299999999999</v>
      </c>
    </row>
    <row r="129" spans="1:40" s="171" customFormat="1" x14ac:dyDescent="0.2">
      <c r="A129" s="128" t="s">
        <v>1375</v>
      </c>
      <c r="B129" s="171">
        <v>0.97631599999999996</v>
      </c>
      <c r="C129" s="171">
        <v>0.97631599999999996</v>
      </c>
      <c r="D129" s="171">
        <v>0.97631599999999996</v>
      </c>
      <c r="E129" s="171">
        <v>0.97631599999999996</v>
      </c>
      <c r="F129" s="171">
        <v>0.97631599999999996</v>
      </c>
      <c r="G129" s="171">
        <v>0.97631599999999996</v>
      </c>
      <c r="H129" s="171">
        <v>0.97631599999999996</v>
      </c>
      <c r="I129" s="171">
        <v>0.97631599999999996</v>
      </c>
      <c r="J129" s="171">
        <v>0.97631599999999996</v>
      </c>
      <c r="K129" s="171">
        <v>0.97631599999999996</v>
      </c>
      <c r="L129" s="171">
        <v>0.97631599999999996</v>
      </c>
      <c r="M129" s="171">
        <v>0.97631599999999996</v>
      </c>
      <c r="N129" s="171">
        <v>0.97631599999999996</v>
      </c>
      <c r="O129" s="171">
        <v>0.97645099999999996</v>
      </c>
      <c r="P129" s="171">
        <v>0.97645099999999996</v>
      </c>
      <c r="Q129" s="171">
        <v>0.97645099999999996</v>
      </c>
      <c r="R129" s="171">
        <v>0.97645099999999996</v>
      </c>
      <c r="S129" s="171">
        <v>0.97645099999999996</v>
      </c>
      <c r="T129" s="171">
        <v>0.97645099999999996</v>
      </c>
      <c r="U129" s="171">
        <v>0.97645099999999996</v>
      </c>
      <c r="V129" s="171">
        <v>0.97645099999999996</v>
      </c>
      <c r="W129" s="171">
        <v>0.97645099999999996</v>
      </c>
      <c r="X129" s="171">
        <v>0.97645099999999996</v>
      </c>
      <c r="Y129" s="171">
        <v>0.97645099999999996</v>
      </c>
      <c r="Z129" s="171">
        <v>0.97645099999999996</v>
      </c>
      <c r="AA129" s="171">
        <v>0.97645099999999996</v>
      </c>
      <c r="AB129" s="171">
        <v>0.97792299999999999</v>
      </c>
      <c r="AC129" s="171">
        <v>0.97792299999999999</v>
      </c>
      <c r="AD129" s="171">
        <v>0.97792299999999999</v>
      </c>
      <c r="AE129" s="171">
        <v>0.97792299999999999</v>
      </c>
      <c r="AF129" s="171">
        <v>0.97792299999999999</v>
      </c>
      <c r="AG129" s="171">
        <v>0.97792299999999999</v>
      </c>
      <c r="AH129" s="171">
        <v>0.97792299999999999</v>
      </c>
      <c r="AI129" s="171">
        <v>0.97792299999999999</v>
      </c>
      <c r="AJ129" s="171">
        <v>0.97792299999999999</v>
      </c>
      <c r="AK129" s="171">
        <v>0.97792299999999999</v>
      </c>
      <c r="AL129" s="171">
        <v>0.97792299999999999</v>
      </c>
      <c r="AM129" s="171">
        <v>0.97792299999999999</v>
      </c>
      <c r="AN129" s="171">
        <v>0.97792299999999999</v>
      </c>
    </row>
    <row r="130" spans="1:40" s="171" customFormat="1" x14ac:dyDescent="0.2">
      <c r="A130" s="128" t="s">
        <v>1721</v>
      </c>
      <c r="B130" s="171">
        <v>0.97631599999999996</v>
      </c>
      <c r="C130" s="171">
        <v>0.97631599999999996</v>
      </c>
      <c r="D130" s="171">
        <v>0.97631599999999996</v>
      </c>
      <c r="E130" s="171">
        <v>0.97631599999999996</v>
      </c>
      <c r="F130" s="171">
        <v>0.97631599999999996</v>
      </c>
      <c r="G130" s="171">
        <v>0.97631599999999996</v>
      </c>
      <c r="H130" s="171">
        <v>0.97631599999999996</v>
      </c>
      <c r="I130" s="171">
        <v>0.97631599999999996</v>
      </c>
      <c r="J130" s="171">
        <v>0.97631599999999996</v>
      </c>
      <c r="K130" s="171">
        <v>0.97631599999999996</v>
      </c>
      <c r="L130" s="171">
        <v>0.97631599999999996</v>
      </c>
      <c r="M130" s="171">
        <v>0.97631599999999996</v>
      </c>
      <c r="N130" s="171">
        <v>0.97631599999999996</v>
      </c>
      <c r="O130" s="171">
        <v>0.97645099999999996</v>
      </c>
      <c r="P130" s="171">
        <v>0.97645099999999996</v>
      </c>
      <c r="Q130" s="171">
        <v>0.97645099999999996</v>
      </c>
      <c r="R130" s="171">
        <v>0.97645099999999996</v>
      </c>
      <c r="S130" s="171">
        <v>0.97645099999999996</v>
      </c>
      <c r="T130" s="171">
        <v>0.97645099999999996</v>
      </c>
      <c r="U130" s="171">
        <v>0.97645099999999996</v>
      </c>
      <c r="V130" s="171">
        <v>0.97645099999999996</v>
      </c>
      <c r="W130" s="171">
        <v>0.97645099999999996</v>
      </c>
      <c r="X130" s="171">
        <v>0.97645099999999996</v>
      </c>
      <c r="Y130" s="171">
        <v>0.97645099999999996</v>
      </c>
      <c r="Z130" s="171">
        <v>0.97645099999999996</v>
      </c>
      <c r="AA130" s="171">
        <v>0.97645099999999996</v>
      </c>
      <c r="AB130" s="171">
        <v>0.97792299999999999</v>
      </c>
      <c r="AC130" s="171">
        <v>0.97792299999999999</v>
      </c>
      <c r="AD130" s="171">
        <v>0.97792299999999999</v>
      </c>
      <c r="AE130" s="171">
        <v>0.97792299999999999</v>
      </c>
      <c r="AF130" s="171">
        <v>0.97792299999999999</v>
      </c>
      <c r="AG130" s="171">
        <v>0.97792299999999999</v>
      </c>
      <c r="AH130" s="171">
        <v>0.97792299999999999</v>
      </c>
      <c r="AI130" s="171">
        <v>0.97792299999999999</v>
      </c>
      <c r="AJ130" s="171">
        <v>0.97792299999999999</v>
      </c>
      <c r="AK130" s="171">
        <v>0.97792299999999999</v>
      </c>
      <c r="AL130" s="171">
        <v>0.97792299999999999</v>
      </c>
      <c r="AM130" s="171">
        <v>0.97792299999999999</v>
      </c>
      <c r="AN130" s="171">
        <v>0.97792299999999999</v>
      </c>
    </row>
    <row r="131" spans="1:40" s="171" customFormat="1" x14ac:dyDescent="0.2">
      <c r="A131" s="128" t="s">
        <v>1722</v>
      </c>
      <c r="B131" s="171">
        <v>0.97631599999999996</v>
      </c>
      <c r="C131" s="171">
        <v>0.97631599999999996</v>
      </c>
      <c r="D131" s="171">
        <v>0.97631599999999996</v>
      </c>
      <c r="E131" s="171">
        <v>0.97631599999999996</v>
      </c>
      <c r="F131" s="171">
        <v>0.97631599999999996</v>
      </c>
      <c r="G131" s="171">
        <v>0.97631599999999996</v>
      </c>
      <c r="H131" s="171">
        <v>0.97631599999999996</v>
      </c>
      <c r="I131" s="171">
        <v>0.97631599999999996</v>
      </c>
      <c r="J131" s="171">
        <v>0.97631599999999996</v>
      </c>
      <c r="K131" s="171">
        <v>0.97631599999999996</v>
      </c>
      <c r="L131" s="171">
        <v>0.97631599999999996</v>
      </c>
      <c r="M131" s="171">
        <v>0.97631599999999996</v>
      </c>
      <c r="N131" s="171">
        <v>0.97631599999999996</v>
      </c>
      <c r="O131" s="171">
        <v>0.97645099999999996</v>
      </c>
      <c r="P131" s="171">
        <v>0.97645099999999996</v>
      </c>
      <c r="Q131" s="171">
        <v>0.97645099999999996</v>
      </c>
      <c r="R131" s="171">
        <v>0.97645099999999996</v>
      </c>
      <c r="S131" s="171">
        <v>0.97645099999999996</v>
      </c>
      <c r="T131" s="171">
        <v>0.97645099999999996</v>
      </c>
      <c r="U131" s="171">
        <v>0.97645099999999996</v>
      </c>
      <c r="V131" s="171">
        <v>0.97645099999999996</v>
      </c>
      <c r="W131" s="171">
        <v>0.97645099999999996</v>
      </c>
      <c r="X131" s="171">
        <v>0.97645099999999996</v>
      </c>
      <c r="Y131" s="171">
        <v>0.97645099999999996</v>
      </c>
      <c r="Z131" s="171">
        <v>0.97645099999999996</v>
      </c>
      <c r="AA131" s="171">
        <v>0.97645099999999996</v>
      </c>
      <c r="AB131" s="171">
        <v>0.97792299999999999</v>
      </c>
      <c r="AC131" s="171">
        <v>0.97792299999999999</v>
      </c>
      <c r="AD131" s="171">
        <v>0.97792299999999999</v>
      </c>
      <c r="AE131" s="171">
        <v>0.97792299999999999</v>
      </c>
      <c r="AF131" s="171">
        <v>0.97792299999999999</v>
      </c>
      <c r="AG131" s="171">
        <v>0.97792299999999999</v>
      </c>
      <c r="AH131" s="171">
        <v>0.97792299999999999</v>
      </c>
      <c r="AI131" s="171">
        <v>0.97792299999999999</v>
      </c>
      <c r="AJ131" s="171">
        <v>0.97792299999999999</v>
      </c>
      <c r="AK131" s="171">
        <v>0.97792299999999999</v>
      </c>
      <c r="AL131" s="171">
        <v>0.97792299999999999</v>
      </c>
      <c r="AM131" s="171">
        <v>0.97792299999999999</v>
      </c>
      <c r="AN131" s="171">
        <v>0.97792299999999999</v>
      </c>
    </row>
    <row r="132" spans="1:40" s="171" customFormat="1" x14ac:dyDescent="0.2">
      <c r="A132" s="128" t="s">
        <v>1723</v>
      </c>
      <c r="B132" s="171">
        <v>0.97631599999999996</v>
      </c>
      <c r="C132" s="171">
        <v>0.97631599999999996</v>
      </c>
      <c r="D132" s="171">
        <v>0.97631599999999996</v>
      </c>
      <c r="E132" s="171">
        <v>0.97631599999999996</v>
      </c>
      <c r="F132" s="171">
        <v>0.97631599999999996</v>
      </c>
      <c r="G132" s="171">
        <v>0.97631599999999996</v>
      </c>
      <c r="H132" s="171">
        <v>0.97631599999999996</v>
      </c>
      <c r="I132" s="171">
        <v>0.97631599999999996</v>
      </c>
      <c r="J132" s="171">
        <v>0.97631599999999996</v>
      </c>
      <c r="K132" s="171">
        <v>0.97631599999999996</v>
      </c>
      <c r="L132" s="171">
        <v>0.97631599999999996</v>
      </c>
      <c r="M132" s="171">
        <v>0.97631599999999996</v>
      </c>
      <c r="N132" s="171">
        <v>0.97631599999999996</v>
      </c>
      <c r="O132" s="171">
        <v>0.97645099999999996</v>
      </c>
      <c r="P132" s="171">
        <v>0.97645099999999996</v>
      </c>
      <c r="Q132" s="171">
        <v>0.97645099999999996</v>
      </c>
      <c r="R132" s="171">
        <v>0.97645099999999996</v>
      </c>
      <c r="S132" s="171">
        <v>0.97645099999999996</v>
      </c>
      <c r="T132" s="171">
        <v>0.97645099999999996</v>
      </c>
      <c r="U132" s="171">
        <v>0.97645099999999996</v>
      </c>
      <c r="V132" s="171">
        <v>0.97645099999999996</v>
      </c>
      <c r="W132" s="171">
        <v>0.97645099999999996</v>
      </c>
      <c r="X132" s="171">
        <v>0.97645099999999996</v>
      </c>
      <c r="Y132" s="171">
        <v>0.97645099999999996</v>
      </c>
      <c r="Z132" s="171">
        <v>0.97645099999999996</v>
      </c>
      <c r="AA132" s="171">
        <v>0.97645099999999996</v>
      </c>
      <c r="AB132" s="171">
        <v>0.97792299999999999</v>
      </c>
      <c r="AC132" s="171">
        <v>0.97792299999999999</v>
      </c>
      <c r="AD132" s="171">
        <v>0.97792299999999999</v>
      </c>
      <c r="AE132" s="171">
        <v>0.97792299999999999</v>
      </c>
      <c r="AF132" s="171">
        <v>0.97792299999999999</v>
      </c>
      <c r="AG132" s="171">
        <v>0.97792299999999999</v>
      </c>
      <c r="AH132" s="171">
        <v>0.97792299999999999</v>
      </c>
      <c r="AI132" s="171">
        <v>0.97792299999999999</v>
      </c>
      <c r="AJ132" s="171">
        <v>0.97792299999999999</v>
      </c>
      <c r="AK132" s="171">
        <v>0.97792299999999999</v>
      </c>
      <c r="AL132" s="171">
        <v>0.97792299999999999</v>
      </c>
      <c r="AM132" s="171">
        <v>0.97792299999999999</v>
      </c>
      <c r="AN132" s="171">
        <v>0.97792299999999999</v>
      </c>
    </row>
    <row r="133" spans="1:40" s="171" customFormat="1" x14ac:dyDescent="0.2">
      <c r="A133" s="128" t="s">
        <v>1724</v>
      </c>
      <c r="B133" s="171">
        <v>0.97631599999999996</v>
      </c>
      <c r="C133" s="171">
        <v>0.97631599999999996</v>
      </c>
      <c r="D133" s="171">
        <v>0.97631599999999996</v>
      </c>
      <c r="E133" s="171">
        <v>0.97631599999999996</v>
      </c>
      <c r="F133" s="171">
        <v>0.97631599999999996</v>
      </c>
      <c r="G133" s="171">
        <v>0.97631599999999996</v>
      </c>
      <c r="H133" s="171">
        <v>0.97631599999999996</v>
      </c>
      <c r="I133" s="171">
        <v>0.97631599999999996</v>
      </c>
      <c r="J133" s="171">
        <v>0.97631599999999996</v>
      </c>
      <c r="K133" s="171">
        <v>0.97631599999999996</v>
      </c>
      <c r="L133" s="171">
        <v>0.97631599999999996</v>
      </c>
      <c r="M133" s="171">
        <v>0.97631599999999996</v>
      </c>
      <c r="N133" s="171">
        <v>0.97631599999999996</v>
      </c>
      <c r="O133" s="171">
        <v>0.97645099999999996</v>
      </c>
      <c r="P133" s="171">
        <v>0.97645099999999996</v>
      </c>
      <c r="Q133" s="171">
        <v>0.97645099999999996</v>
      </c>
      <c r="R133" s="171">
        <v>0.97645099999999996</v>
      </c>
      <c r="S133" s="171">
        <v>0.97645099999999996</v>
      </c>
      <c r="T133" s="171">
        <v>0.97645099999999996</v>
      </c>
      <c r="U133" s="171">
        <v>0.97645099999999996</v>
      </c>
      <c r="V133" s="171">
        <v>0.97645099999999996</v>
      </c>
      <c r="W133" s="171">
        <v>0.97645099999999996</v>
      </c>
      <c r="X133" s="171">
        <v>0.97645099999999996</v>
      </c>
      <c r="Y133" s="171">
        <v>0.97645099999999996</v>
      </c>
      <c r="Z133" s="171">
        <v>0.97645099999999996</v>
      </c>
      <c r="AA133" s="171">
        <v>0.97645099999999996</v>
      </c>
      <c r="AB133" s="171">
        <v>0.97792299999999999</v>
      </c>
      <c r="AC133" s="171">
        <v>0.97792299999999999</v>
      </c>
      <c r="AD133" s="171">
        <v>0.97792299999999999</v>
      </c>
      <c r="AE133" s="171">
        <v>0.97792299999999999</v>
      </c>
      <c r="AF133" s="171">
        <v>0.97792299999999999</v>
      </c>
      <c r="AG133" s="171">
        <v>0.97792299999999999</v>
      </c>
      <c r="AH133" s="171">
        <v>0.97792299999999999</v>
      </c>
      <c r="AI133" s="171">
        <v>0.97792299999999999</v>
      </c>
      <c r="AJ133" s="171">
        <v>0.97792299999999999</v>
      </c>
      <c r="AK133" s="171">
        <v>0.97792299999999999</v>
      </c>
      <c r="AL133" s="171">
        <v>0.97792299999999999</v>
      </c>
      <c r="AM133" s="171">
        <v>0.97792299999999999</v>
      </c>
      <c r="AN133" s="171">
        <v>0.97792299999999999</v>
      </c>
    </row>
    <row r="134" spans="1:40" s="171" customFormat="1" x14ac:dyDescent="0.2">
      <c r="A134" s="128" t="s">
        <v>1725</v>
      </c>
      <c r="B134" s="171">
        <v>0.97631599999999996</v>
      </c>
      <c r="C134" s="171">
        <v>0.97631599999999996</v>
      </c>
      <c r="D134" s="171">
        <v>0.97631599999999996</v>
      </c>
      <c r="E134" s="171">
        <v>0.97631599999999996</v>
      </c>
      <c r="F134" s="171">
        <v>0.97631599999999996</v>
      </c>
      <c r="G134" s="171">
        <v>0.97631599999999996</v>
      </c>
      <c r="H134" s="171">
        <v>0.97631599999999996</v>
      </c>
      <c r="I134" s="171">
        <v>0.97631599999999996</v>
      </c>
      <c r="J134" s="171">
        <v>0.97631599999999996</v>
      </c>
      <c r="K134" s="171">
        <v>0.97631599999999996</v>
      </c>
      <c r="L134" s="171">
        <v>0.97631599999999996</v>
      </c>
      <c r="M134" s="171">
        <v>0.97631599999999996</v>
      </c>
      <c r="N134" s="171">
        <v>0.97631599999999996</v>
      </c>
      <c r="O134" s="171">
        <v>0.97645099999999996</v>
      </c>
      <c r="P134" s="171">
        <v>0.97645099999999996</v>
      </c>
      <c r="Q134" s="171">
        <v>0.97645099999999996</v>
      </c>
      <c r="R134" s="171">
        <v>0.97645099999999996</v>
      </c>
      <c r="S134" s="171">
        <v>0.97645099999999996</v>
      </c>
      <c r="T134" s="171">
        <v>0.97645099999999996</v>
      </c>
      <c r="U134" s="171">
        <v>0.97645099999999996</v>
      </c>
      <c r="V134" s="171">
        <v>0.97645099999999996</v>
      </c>
      <c r="W134" s="171">
        <v>0.97645099999999996</v>
      </c>
      <c r="X134" s="171">
        <v>0.97645099999999996</v>
      </c>
      <c r="Y134" s="171">
        <v>0.97645099999999996</v>
      </c>
      <c r="Z134" s="171">
        <v>0.97645099999999996</v>
      </c>
      <c r="AA134" s="171">
        <v>0.97645099999999996</v>
      </c>
      <c r="AB134" s="171">
        <v>0.97792299999999999</v>
      </c>
      <c r="AC134" s="171">
        <v>0.97792299999999999</v>
      </c>
      <c r="AD134" s="171">
        <v>0.97792299999999999</v>
      </c>
      <c r="AE134" s="171">
        <v>0.97792299999999999</v>
      </c>
      <c r="AF134" s="171">
        <v>0.97792299999999999</v>
      </c>
      <c r="AG134" s="171">
        <v>0.97792299999999999</v>
      </c>
      <c r="AH134" s="171">
        <v>0.97792299999999999</v>
      </c>
      <c r="AI134" s="171">
        <v>0.97792299999999999</v>
      </c>
      <c r="AJ134" s="171">
        <v>0.97792299999999999</v>
      </c>
      <c r="AK134" s="171">
        <v>0.97792299999999999</v>
      </c>
      <c r="AL134" s="171">
        <v>0.97792299999999999</v>
      </c>
      <c r="AM134" s="171">
        <v>0.97792299999999999</v>
      </c>
      <c r="AN134" s="171">
        <v>0.97792299999999999</v>
      </c>
    </row>
    <row r="135" spans="1:40" s="171" customFormat="1" x14ac:dyDescent="0.2">
      <c r="A135" s="128" t="s">
        <v>1726</v>
      </c>
      <c r="B135" s="171">
        <v>0.97631599999999996</v>
      </c>
      <c r="C135" s="171">
        <v>0.97631599999999996</v>
      </c>
      <c r="D135" s="171">
        <v>0.97631599999999996</v>
      </c>
      <c r="E135" s="171">
        <v>0.97631599999999996</v>
      </c>
      <c r="F135" s="171">
        <v>0.97631599999999996</v>
      </c>
      <c r="G135" s="171">
        <v>0.97631599999999996</v>
      </c>
      <c r="H135" s="171">
        <v>0.97631599999999996</v>
      </c>
      <c r="I135" s="171">
        <v>0.97631599999999996</v>
      </c>
      <c r="J135" s="171">
        <v>0.97631599999999996</v>
      </c>
      <c r="K135" s="171">
        <v>0.97631599999999996</v>
      </c>
      <c r="L135" s="171">
        <v>0.97631599999999996</v>
      </c>
      <c r="M135" s="171">
        <v>0.97631599999999996</v>
      </c>
      <c r="N135" s="171">
        <v>0.97631599999999996</v>
      </c>
      <c r="O135" s="171">
        <v>0.97645099999999996</v>
      </c>
      <c r="P135" s="171">
        <v>0.97645099999999996</v>
      </c>
      <c r="Q135" s="171">
        <v>0.97645099999999996</v>
      </c>
      <c r="R135" s="171">
        <v>0.97645099999999996</v>
      </c>
      <c r="S135" s="171">
        <v>0.97645099999999996</v>
      </c>
      <c r="T135" s="171">
        <v>0.97645099999999996</v>
      </c>
      <c r="U135" s="171">
        <v>0.97645099999999996</v>
      </c>
      <c r="V135" s="171">
        <v>0.97645099999999996</v>
      </c>
      <c r="W135" s="171">
        <v>0.97645099999999996</v>
      </c>
      <c r="X135" s="171">
        <v>0.97645099999999996</v>
      </c>
      <c r="Y135" s="171">
        <v>0.97645099999999996</v>
      </c>
      <c r="Z135" s="171">
        <v>0.97645099999999996</v>
      </c>
      <c r="AA135" s="171">
        <v>0.97645099999999996</v>
      </c>
      <c r="AB135" s="171">
        <v>0.97792299999999999</v>
      </c>
      <c r="AC135" s="171">
        <v>0.97792299999999999</v>
      </c>
      <c r="AD135" s="171">
        <v>0.97792299999999999</v>
      </c>
      <c r="AE135" s="171">
        <v>0.97792299999999999</v>
      </c>
      <c r="AF135" s="171">
        <v>0.97792299999999999</v>
      </c>
      <c r="AG135" s="171">
        <v>0.97792299999999999</v>
      </c>
      <c r="AH135" s="171">
        <v>0.97792299999999999</v>
      </c>
      <c r="AI135" s="171">
        <v>0.97792299999999999</v>
      </c>
      <c r="AJ135" s="171">
        <v>0.97792299999999999</v>
      </c>
      <c r="AK135" s="171">
        <v>0.97792299999999999</v>
      </c>
      <c r="AL135" s="171">
        <v>0.97792299999999999</v>
      </c>
      <c r="AM135" s="171">
        <v>0.97792299999999999</v>
      </c>
      <c r="AN135" s="171">
        <v>0.97792299999999999</v>
      </c>
    </row>
    <row r="136" spans="1:40" s="171" customFormat="1" x14ac:dyDescent="0.2">
      <c r="A136" s="128" t="s">
        <v>1727</v>
      </c>
      <c r="B136" s="171">
        <v>0.97631599999999996</v>
      </c>
      <c r="C136" s="171">
        <v>0.97631599999999996</v>
      </c>
      <c r="D136" s="171">
        <v>0.97631599999999996</v>
      </c>
      <c r="E136" s="171">
        <v>0.97631599999999996</v>
      </c>
      <c r="F136" s="171">
        <v>0.97631599999999996</v>
      </c>
      <c r="G136" s="171">
        <v>0.97631599999999996</v>
      </c>
      <c r="H136" s="171">
        <v>0.97631599999999996</v>
      </c>
      <c r="I136" s="171">
        <v>0.97631599999999996</v>
      </c>
      <c r="J136" s="171">
        <v>0.97631599999999996</v>
      </c>
      <c r="K136" s="171">
        <v>0.97631599999999996</v>
      </c>
      <c r="L136" s="171">
        <v>0.97631599999999996</v>
      </c>
      <c r="M136" s="171">
        <v>0.97631599999999996</v>
      </c>
      <c r="N136" s="171">
        <v>0.97631599999999996</v>
      </c>
      <c r="O136" s="171">
        <v>0.97645099999999996</v>
      </c>
      <c r="P136" s="171">
        <v>0.97645099999999996</v>
      </c>
      <c r="Q136" s="171">
        <v>0.97645099999999996</v>
      </c>
      <c r="R136" s="171">
        <v>0.97645099999999996</v>
      </c>
      <c r="S136" s="171">
        <v>0.97645099999999996</v>
      </c>
      <c r="T136" s="171">
        <v>0.97645099999999996</v>
      </c>
      <c r="U136" s="171">
        <v>0.97645099999999996</v>
      </c>
      <c r="V136" s="171">
        <v>0.97645099999999996</v>
      </c>
      <c r="W136" s="171">
        <v>0.97645099999999996</v>
      </c>
      <c r="X136" s="171">
        <v>0.97645099999999996</v>
      </c>
      <c r="Y136" s="171">
        <v>0.97645099999999996</v>
      </c>
      <c r="Z136" s="171">
        <v>0.97645099999999996</v>
      </c>
      <c r="AA136" s="171">
        <v>0.97645099999999996</v>
      </c>
      <c r="AB136" s="171">
        <v>0.97792299999999999</v>
      </c>
      <c r="AC136" s="171">
        <v>0.97792299999999999</v>
      </c>
      <c r="AD136" s="171">
        <v>0.97792299999999999</v>
      </c>
      <c r="AE136" s="171">
        <v>0.97792299999999999</v>
      </c>
      <c r="AF136" s="171">
        <v>0.97792299999999999</v>
      </c>
      <c r="AG136" s="171">
        <v>0.97792299999999999</v>
      </c>
      <c r="AH136" s="171">
        <v>0.97792299999999999</v>
      </c>
      <c r="AI136" s="171">
        <v>0.97792299999999999</v>
      </c>
      <c r="AJ136" s="171">
        <v>0.97792299999999999</v>
      </c>
      <c r="AK136" s="171">
        <v>0.97792299999999999</v>
      </c>
      <c r="AL136" s="171">
        <v>0.97792299999999999</v>
      </c>
      <c r="AM136" s="171">
        <v>0.97792299999999999</v>
      </c>
      <c r="AN136" s="171">
        <v>0.97792299999999999</v>
      </c>
    </row>
    <row r="137" spans="1:40" s="171" customFormat="1" x14ac:dyDescent="0.2">
      <c r="A137" s="128" t="s">
        <v>1728</v>
      </c>
      <c r="B137" s="171">
        <v>0.97631599999999996</v>
      </c>
      <c r="C137" s="171">
        <v>0.97631599999999996</v>
      </c>
      <c r="D137" s="171">
        <v>0.97631599999999996</v>
      </c>
      <c r="E137" s="171">
        <v>0.97631599999999996</v>
      </c>
      <c r="F137" s="171">
        <v>0.97631599999999996</v>
      </c>
      <c r="G137" s="171">
        <v>0.97631599999999996</v>
      </c>
      <c r="H137" s="171">
        <v>0.97631599999999996</v>
      </c>
      <c r="I137" s="171">
        <v>0.97631599999999996</v>
      </c>
      <c r="J137" s="171">
        <v>0.97631599999999996</v>
      </c>
      <c r="K137" s="171">
        <v>0.97631599999999996</v>
      </c>
      <c r="L137" s="171">
        <v>0.97631599999999996</v>
      </c>
      <c r="M137" s="171">
        <v>0.97631599999999996</v>
      </c>
      <c r="N137" s="171">
        <v>0.97631599999999996</v>
      </c>
      <c r="O137" s="171">
        <v>0.97645099999999996</v>
      </c>
      <c r="P137" s="171">
        <v>0.97645099999999996</v>
      </c>
      <c r="Q137" s="171">
        <v>0.97645099999999996</v>
      </c>
      <c r="R137" s="171">
        <v>0.97645099999999996</v>
      </c>
      <c r="S137" s="171">
        <v>0.97645099999999996</v>
      </c>
      <c r="T137" s="171">
        <v>0.97645099999999996</v>
      </c>
      <c r="U137" s="171">
        <v>0.97645099999999996</v>
      </c>
      <c r="V137" s="171">
        <v>0.97645099999999996</v>
      </c>
      <c r="W137" s="171">
        <v>0.97645099999999996</v>
      </c>
      <c r="X137" s="171">
        <v>0.97645099999999996</v>
      </c>
      <c r="Y137" s="171">
        <v>0.97645099999999996</v>
      </c>
      <c r="Z137" s="171">
        <v>0.97645099999999996</v>
      </c>
      <c r="AA137" s="171">
        <v>0.97645099999999996</v>
      </c>
      <c r="AB137" s="171">
        <v>0.97792299999999999</v>
      </c>
      <c r="AC137" s="171">
        <v>0.97792299999999999</v>
      </c>
      <c r="AD137" s="171">
        <v>0.97792299999999999</v>
      </c>
      <c r="AE137" s="171">
        <v>0.97792299999999999</v>
      </c>
      <c r="AF137" s="171">
        <v>0.97792299999999999</v>
      </c>
      <c r="AG137" s="171">
        <v>0.97792299999999999</v>
      </c>
      <c r="AH137" s="171">
        <v>0.97792299999999999</v>
      </c>
      <c r="AI137" s="171">
        <v>0.97792299999999999</v>
      </c>
      <c r="AJ137" s="171">
        <v>0.97792299999999999</v>
      </c>
      <c r="AK137" s="171">
        <v>0.97792299999999999</v>
      </c>
      <c r="AL137" s="171">
        <v>0.97792299999999999</v>
      </c>
      <c r="AM137" s="171">
        <v>0.97792299999999999</v>
      </c>
      <c r="AN137" s="171">
        <v>0.97792299999999999</v>
      </c>
    </row>
    <row r="138" spans="1:40" s="171" customFormat="1" x14ac:dyDescent="0.2">
      <c r="A138" s="128" t="s">
        <v>1384</v>
      </c>
      <c r="B138" s="171">
        <v>0.97631599999999996</v>
      </c>
      <c r="C138" s="171">
        <v>0.97631599999999996</v>
      </c>
      <c r="D138" s="171">
        <v>0.97631599999999996</v>
      </c>
      <c r="E138" s="171">
        <v>0.97631599999999996</v>
      </c>
      <c r="F138" s="171">
        <v>0.97631599999999996</v>
      </c>
      <c r="G138" s="171">
        <v>0.97631599999999996</v>
      </c>
      <c r="H138" s="171">
        <v>0.97631599999999996</v>
      </c>
      <c r="I138" s="171">
        <v>0.97631599999999996</v>
      </c>
      <c r="J138" s="171">
        <v>0.97631599999999996</v>
      </c>
      <c r="K138" s="171">
        <v>0.97631599999999996</v>
      </c>
      <c r="L138" s="171">
        <v>0.97631599999999996</v>
      </c>
      <c r="M138" s="171">
        <v>0.97631599999999996</v>
      </c>
      <c r="N138" s="171">
        <v>0.97631599999999996</v>
      </c>
      <c r="O138" s="171">
        <v>0.97645099999999996</v>
      </c>
      <c r="P138" s="171">
        <v>0.97645099999999996</v>
      </c>
      <c r="Q138" s="171">
        <v>0.97645099999999996</v>
      </c>
      <c r="R138" s="171">
        <v>0.97645099999999996</v>
      </c>
      <c r="S138" s="171">
        <v>0.97645099999999996</v>
      </c>
      <c r="T138" s="171">
        <v>0.97645099999999996</v>
      </c>
      <c r="U138" s="171">
        <v>0.97645099999999996</v>
      </c>
      <c r="V138" s="171">
        <v>0.97645099999999996</v>
      </c>
      <c r="W138" s="171">
        <v>0.97645099999999996</v>
      </c>
      <c r="X138" s="171">
        <v>0.97645099999999996</v>
      </c>
      <c r="Y138" s="171">
        <v>0.97645099999999996</v>
      </c>
      <c r="Z138" s="171">
        <v>0.97645099999999996</v>
      </c>
      <c r="AA138" s="171">
        <v>0.97645099999999996</v>
      </c>
      <c r="AB138" s="171">
        <v>0.97792299999999999</v>
      </c>
      <c r="AC138" s="171">
        <v>0.97792299999999999</v>
      </c>
      <c r="AD138" s="171">
        <v>0.97792299999999999</v>
      </c>
      <c r="AE138" s="171">
        <v>0.97792299999999999</v>
      </c>
      <c r="AF138" s="171">
        <v>0.97792299999999999</v>
      </c>
      <c r="AG138" s="171">
        <v>0.97792299999999999</v>
      </c>
      <c r="AH138" s="171">
        <v>0.97792299999999999</v>
      </c>
      <c r="AI138" s="171">
        <v>0.97792299999999999</v>
      </c>
      <c r="AJ138" s="171">
        <v>0.97792299999999999</v>
      </c>
      <c r="AK138" s="171">
        <v>0.97792299999999999</v>
      </c>
      <c r="AL138" s="171">
        <v>0.97792299999999999</v>
      </c>
      <c r="AM138" s="171">
        <v>0.97792299999999999</v>
      </c>
      <c r="AN138" s="171">
        <v>0.97792299999999999</v>
      </c>
    </row>
    <row r="139" spans="1:40" s="171" customFormat="1" x14ac:dyDescent="0.2">
      <c r="A139" s="128" t="s">
        <v>1385</v>
      </c>
      <c r="B139" s="171">
        <v>0.97631599999999996</v>
      </c>
      <c r="C139" s="171">
        <v>0.97631599999999996</v>
      </c>
      <c r="D139" s="171">
        <v>0.97631599999999996</v>
      </c>
      <c r="E139" s="171">
        <v>0.97631599999999996</v>
      </c>
      <c r="F139" s="171">
        <v>0.97631599999999996</v>
      </c>
      <c r="G139" s="171">
        <v>0.97631599999999996</v>
      </c>
      <c r="H139" s="171">
        <v>0.97631599999999996</v>
      </c>
      <c r="I139" s="171">
        <v>0.97631599999999996</v>
      </c>
      <c r="J139" s="171">
        <v>0.97631599999999996</v>
      </c>
      <c r="K139" s="171">
        <v>0.97631599999999996</v>
      </c>
      <c r="L139" s="171">
        <v>0.97631599999999996</v>
      </c>
      <c r="M139" s="171">
        <v>0.97631599999999996</v>
      </c>
      <c r="N139" s="171">
        <v>0.97631599999999996</v>
      </c>
      <c r="O139" s="171">
        <v>0.97645099999999996</v>
      </c>
      <c r="P139" s="171">
        <v>0.97645099999999996</v>
      </c>
      <c r="Q139" s="171">
        <v>0.97645099999999996</v>
      </c>
      <c r="R139" s="171">
        <v>0.97645099999999996</v>
      </c>
      <c r="S139" s="171">
        <v>0.97645099999999996</v>
      </c>
      <c r="T139" s="171">
        <v>0.97645099999999996</v>
      </c>
      <c r="U139" s="171">
        <v>0.97645099999999996</v>
      </c>
      <c r="V139" s="171">
        <v>0.97645099999999996</v>
      </c>
      <c r="W139" s="171">
        <v>0.97645099999999996</v>
      </c>
      <c r="X139" s="171">
        <v>0.97645099999999996</v>
      </c>
      <c r="Y139" s="171">
        <v>0.97645099999999996</v>
      </c>
      <c r="Z139" s="171">
        <v>0.97645099999999996</v>
      </c>
      <c r="AA139" s="171">
        <v>0.97645099999999996</v>
      </c>
      <c r="AB139" s="171">
        <v>0.97792299999999999</v>
      </c>
      <c r="AC139" s="171">
        <v>0.97792299999999999</v>
      </c>
      <c r="AD139" s="171">
        <v>0.97792299999999999</v>
      </c>
      <c r="AE139" s="171">
        <v>0.97792299999999999</v>
      </c>
      <c r="AF139" s="171">
        <v>0.97792299999999999</v>
      </c>
      <c r="AG139" s="171">
        <v>0.97792299999999999</v>
      </c>
      <c r="AH139" s="171">
        <v>0.97792299999999999</v>
      </c>
      <c r="AI139" s="171">
        <v>0.97792299999999999</v>
      </c>
      <c r="AJ139" s="171">
        <v>0.97792299999999999</v>
      </c>
      <c r="AK139" s="171">
        <v>0.97792299999999999</v>
      </c>
      <c r="AL139" s="171">
        <v>0.97792299999999999</v>
      </c>
      <c r="AM139" s="171">
        <v>0.97792299999999999</v>
      </c>
      <c r="AN139" s="171">
        <v>0.97792299999999999</v>
      </c>
    </row>
    <row r="140" spans="1:40" s="171" customFormat="1" x14ac:dyDescent="0.2">
      <c r="A140" s="172" t="s">
        <v>1386</v>
      </c>
      <c r="B140" s="171">
        <v>0.97631599999999996</v>
      </c>
      <c r="C140" s="171">
        <v>0.97631599999999996</v>
      </c>
      <c r="D140" s="171">
        <v>0.97631599999999996</v>
      </c>
      <c r="E140" s="171">
        <v>0.97631599999999996</v>
      </c>
      <c r="F140" s="171">
        <v>0.97631599999999996</v>
      </c>
      <c r="G140" s="171">
        <v>0.97631599999999996</v>
      </c>
      <c r="H140" s="171">
        <v>0.97631599999999996</v>
      </c>
      <c r="I140" s="171">
        <v>0.97631599999999996</v>
      </c>
      <c r="J140" s="171">
        <v>0.97631599999999996</v>
      </c>
      <c r="K140" s="171">
        <v>0.97631599999999996</v>
      </c>
      <c r="L140" s="171">
        <v>0.97631599999999996</v>
      </c>
      <c r="M140" s="171">
        <v>0.97631599999999996</v>
      </c>
      <c r="N140" s="171">
        <v>0.97631599999999996</v>
      </c>
      <c r="O140" s="171">
        <v>0.97645099999999996</v>
      </c>
      <c r="P140" s="171">
        <v>0.97645099999999996</v>
      </c>
      <c r="Q140" s="171">
        <v>0.97645099999999996</v>
      </c>
      <c r="R140" s="171">
        <v>0.97645099999999996</v>
      </c>
      <c r="S140" s="171">
        <v>0.97645099999999996</v>
      </c>
      <c r="T140" s="171">
        <v>0.97645099999999996</v>
      </c>
      <c r="U140" s="171">
        <v>0.97645099999999996</v>
      </c>
      <c r="V140" s="171">
        <v>0.97645099999999996</v>
      </c>
      <c r="W140" s="171">
        <v>0.97645099999999996</v>
      </c>
      <c r="X140" s="171">
        <v>0.97645099999999996</v>
      </c>
      <c r="Y140" s="171">
        <v>0.97645099999999996</v>
      </c>
      <c r="Z140" s="171">
        <v>0.97645099999999996</v>
      </c>
      <c r="AA140" s="171">
        <v>0.97645099999999996</v>
      </c>
      <c r="AB140" s="171">
        <v>0.97792299999999999</v>
      </c>
      <c r="AC140" s="171">
        <v>0.97792299999999999</v>
      </c>
      <c r="AD140" s="171">
        <v>0.97792299999999999</v>
      </c>
      <c r="AE140" s="171">
        <v>0.97792299999999999</v>
      </c>
      <c r="AF140" s="171">
        <v>0.97792299999999999</v>
      </c>
      <c r="AG140" s="171">
        <v>0.97792299999999999</v>
      </c>
      <c r="AH140" s="171">
        <v>0.97792299999999999</v>
      </c>
      <c r="AI140" s="171">
        <v>0.97792299999999999</v>
      </c>
      <c r="AJ140" s="171">
        <v>0.97792299999999999</v>
      </c>
      <c r="AK140" s="171">
        <v>0.97792299999999999</v>
      </c>
      <c r="AL140" s="171">
        <v>0.97792299999999999</v>
      </c>
      <c r="AM140" s="171">
        <v>0.97792299999999999</v>
      </c>
      <c r="AN140" s="171">
        <v>0.97792299999999999</v>
      </c>
    </row>
    <row r="141" spans="1:40" x14ac:dyDescent="0.2">
      <c r="A141" s="27" t="s">
        <v>1387</v>
      </c>
      <c r="B141" s="164">
        <v>976.31600000000003</v>
      </c>
      <c r="C141" s="164">
        <v>976.31600000000003</v>
      </c>
      <c r="D141" s="164">
        <v>976.31600000000003</v>
      </c>
      <c r="E141" s="164">
        <v>976.31600000000003</v>
      </c>
      <c r="F141" s="164">
        <v>976.31600000000003</v>
      </c>
      <c r="G141" s="164">
        <v>976.31600000000003</v>
      </c>
      <c r="H141" s="164">
        <v>976.31600000000003</v>
      </c>
      <c r="I141" s="164">
        <v>976.31600000000003</v>
      </c>
      <c r="J141" s="164">
        <v>976.31600000000003</v>
      </c>
      <c r="K141" s="164">
        <v>976.31600000000003</v>
      </c>
      <c r="L141" s="164">
        <v>976.31600000000003</v>
      </c>
      <c r="M141" s="164">
        <v>976.31600000000003</v>
      </c>
      <c r="N141" s="164">
        <v>976.31600000000003</v>
      </c>
      <c r="O141" s="164">
        <v>976.45100000000002</v>
      </c>
      <c r="P141" s="164">
        <v>976.45100000000002</v>
      </c>
      <c r="Q141" s="164">
        <v>976.45100000000002</v>
      </c>
      <c r="R141" s="164">
        <v>976.45100000000002</v>
      </c>
      <c r="S141" s="164">
        <v>976.45100000000002</v>
      </c>
      <c r="T141" s="164">
        <v>976.45100000000002</v>
      </c>
      <c r="U141" s="164">
        <v>976.45100000000002</v>
      </c>
      <c r="V141" s="164">
        <v>976.45100000000002</v>
      </c>
      <c r="W141" s="164">
        <v>976.45100000000002</v>
      </c>
      <c r="X141" s="164">
        <v>976.45100000000002</v>
      </c>
      <c r="Y141" s="164">
        <v>976.45100000000002</v>
      </c>
      <c r="Z141" s="164">
        <v>976.45100000000002</v>
      </c>
      <c r="AA141" s="164">
        <v>976.45100000000002</v>
      </c>
      <c r="AB141" s="164">
        <v>977.923</v>
      </c>
      <c r="AC141" s="164">
        <v>977.923</v>
      </c>
      <c r="AD141" s="164">
        <v>977.923</v>
      </c>
      <c r="AE141" s="164">
        <v>977.923</v>
      </c>
      <c r="AF141" s="164">
        <v>977.923</v>
      </c>
      <c r="AG141" s="164">
        <v>977.923</v>
      </c>
      <c r="AH141" s="164">
        <v>977.923</v>
      </c>
      <c r="AI141" s="164">
        <v>977.923</v>
      </c>
      <c r="AJ141" s="164">
        <v>977.923</v>
      </c>
      <c r="AK141" s="164">
        <v>977.923</v>
      </c>
      <c r="AL141" s="164">
        <v>977.923</v>
      </c>
      <c r="AM141" s="164">
        <v>977.923</v>
      </c>
      <c r="AN141" s="164">
        <v>977.923</v>
      </c>
    </row>
    <row r="142" spans="1:40" x14ac:dyDescent="0.2">
      <c r="A142" s="27" t="s">
        <v>1388</v>
      </c>
      <c r="B142" s="164">
        <v>976.31600000000003</v>
      </c>
      <c r="C142" s="164">
        <v>976.31600000000003</v>
      </c>
      <c r="D142" s="164">
        <v>976.31600000000003</v>
      </c>
      <c r="E142" s="164">
        <v>976.31600000000003</v>
      </c>
      <c r="F142" s="164">
        <v>976.31600000000003</v>
      </c>
      <c r="G142" s="164">
        <v>976.31600000000003</v>
      </c>
      <c r="H142" s="164">
        <v>976.31600000000003</v>
      </c>
      <c r="I142" s="164">
        <v>976.31600000000003</v>
      </c>
      <c r="J142" s="164">
        <v>976.31600000000003</v>
      </c>
      <c r="K142" s="164">
        <v>976.31600000000003</v>
      </c>
      <c r="L142" s="164">
        <v>976.31600000000003</v>
      </c>
      <c r="M142" s="164">
        <v>976.31600000000003</v>
      </c>
      <c r="N142" s="164">
        <v>976.31600000000003</v>
      </c>
      <c r="O142" s="164">
        <v>976.45100000000002</v>
      </c>
      <c r="P142" s="164">
        <v>976.45100000000002</v>
      </c>
      <c r="Q142" s="164">
        <v>976.45100000000002</v>
      </c>
      <c r="R142" s="164">
        <v>976.45100000000002</v>
      </c>
      <c r="S142" s="164">
        <v>976.45100000000002</v>
      </c>
      <c r="T142" s="164">
        <v>976.45100000000002</v>
      </c>
      <c r="U142" s="164">
        <v>976.45100000000002</v>
      </c>
      <c r="V142" s="164">
        <v>976.45100000000002</v>
      </c>
      <c r="W142" s="164">
        <v>976.45100000000002</v>
      </c>
      <c r="X142" s="164">
        <v>976.45100000000002</v>
      </c>
      <c r="Y142" s="164">
        <v>976.45100000000002</v>
      </c>
      <c r="Z142" s="164">
        <v>976.45100000000002</v>
      </c>
      <c r="AA142" s="164">
        <v>976.45100000000002</v>
      </c>
      <c r="AB142" s="164">
        <v>977.923</v>
      </c>
      <c r="AC142" s="164">
        <v>977.923</v>
      </c>
      <c r="AD142" s="164">
        <v>977.923</v>
      </c>
      <c r="AE142" s="164">
        <v>977.923</v>
      </c>
      <c r="AF142" s="164">
        <v>977.923</v>
      </c>
      <c r="AG142" s="164">
        <v>977.923</v>
      </c>
      <c r="AH142" s="164">
        <v>977.923</v>
      </c>
      <c r="AI142" s="164">
        <v>977.923</v>
      </c>
      <c r="AJ142" s="164">
        <v>977.923</v>
      </c>
      <c r="AK142" s="164">
        <v>977.923</v>
      </c>
      <c r="AL142" s="164">
        <v>977.923</v>
      </c>
      <c r="AM142" s="164">
        <v>977.923</v>
      </c>
      <c r="AN142" s="164">
        <v>977.923</v>
      </c>
    </row>
    <row r="143" spans="1:40" s="171" customFormat="1" x14ac:dyDescent="0.2">
      <c r="A143" s="128" t="s">
        <v>1389</v>
      </c>
      <c r="B143" s="171">
        <v>0.97631599999999996</v>
      </c>
      <c r="C143" s="171">
        <v>0.97631599999999996</v>
      </c>
      <c r="D143" s="171">
        <v>0.97631599999999996</v>
      </c>
      <c r="E143" s="171">
        <v>0.97631599999999996</v>
      </c>
      <c r="F143" s="171">
        <v>0.97631599999999996</v>
      </c>
      <c r="G143" s="171">
        <v>0.97631599999999996</v>
      </c>
      <c r="H143" s="171">
        <v>0.97631599999999996</v>
      </c>
      <c r="I143" s="171">
        <v>0.97631599999999996</v>
      </c>
      <c r="J143" s="171">
        <v>0.97631599999999996</v>
      </c>
      <c r="K143" s="171">
        <v>0.97631599999999996</v>
      </c>
      <c r="L143" s="171">
        <v>0.97631599999999996</v>
      </c>
      <c r="M143" s="171">
        <v>0.97631599999999996</v>
      </c>
      <c r="N143" s="171">
        <v>0.97631599999999996</v>
      </c>
      <c r="O143" s="171">
        <v>0.97645099999999996</v>
      </c>
      <c r="P143" s="171">
        <v>0.97645099999999996</v>
      </c>
      <c r="Q143" s="171">
        <v>0.97645099999999996</v>
      </c>
      <c r="R143" s="171">
        <v>0.97645099999999996</v>
      </c>
      <c r="S143" s="171">
        <v>0.97645099999999996</v>
      </c>
      <c r="T143" s="171">
        <v>0.97645099999999996</v>
      </c>
      <c r="U143" s="171">
        <v>0.97645099999999996</v>
      </c>
      <c r="V143" s="171">
        <v>0.97645099999999996</v>
      </c>
      <c r="W143" s="171">
        <v>0.97645099999999996</v>
      </c>
      <c r="X143" s="171">
        <v>0.97645099999999996</v>
      </c>
      <c r="Y143" s="171">
        <v>0.97645099999999996</v>
      </c>
      <c r="Z143" s="171">
        <v>0.97645099999999996</v>
      </c>
      <c r="AA143" s="171">
        <v>0.97645099999999996</v>
      </c>
      <c r="AB143" s="171">
        <v>0.97792299999999999</v>
      </c>
      <c r="AC143" s="171">
        <v>0.97792299999999999</v>
      </c>
      <c r="AD143" s="171">
        <v>0.97792299999999999</v>
      </c>
      <c r="AE143" s="171">
        <v>0.97792299999999999</v>
      </c>
      <c r="AF143" s="171">
        <v>0.97792299999999999</v>
      </c>
      <c r="AG143" s="171">
        <v>0.97792299999999999</v>
      </c>
      <c r="AH143" s="171">
        <v>0.97792299999999999</v>
      </c>
      <c r="AI143" s="171">
        <v>0.97792299999999999</v>
      </c>
      <c r="AJ143" s="171">
        <v>0.97792299999999999</v>
      </c>
      <c r="AK143" s="171">
        <v>0.97792299999999999</v>
      </c>
      <c r="AL143" s="171">
        <v>0.97792299999999999</v>
      </c>
      <c r="AM143" s="171">
        <v>0.97792299999999999</v>
      </c>
      <c r="AN143" s="171">
        <v>0.97792299999999999</v>
      </c>
    </row>
    <row r="144" spans="1:40" s="171" customFormat="1" x14ac:dyDescent="0.2">
      <c r="A144" s="128" t="s">
        <v>1729</v>
      </c>
      <c r="B144" s="171">
        <v>0</v>
      </c>
      <c r="C144" s="171">
        <v>0</v>
      </c>
      <c r="D144" s="171">
        <v>0</v>
      </c>
      <c r="E144" s="171">
        <v>0</v>
      </c>
      <c r="F144" s="171">
        <v>0</v>
      </c>
      <c r="G144" s="171">
        <v>0</v>
      </c>
      <c r="H144" s="171">
        <v>0</v>
      </c>
      <c r="I144" s="171">
        <v>0</v>
      </c>
      <c r="J144" s="171">
        <v>0</v>
      </c>
      <c r="K144" s="171">
        <v>0</v>
      </c>
      <c r="L144" s="171">
        <v>0</v>
      </c>
      <c r="M144" s="171">
        <v>0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</v>
      </c>
      <c r="AE144" s="171">
        <v>0</v>
      </c>
      <c r="AF144" s="171">
        <v>0</v>
      </c>
      <c r="AG144" s="171">
        <v>0</v>
      </c>
      <c r="AH144" s="171">
        <v>0</v>
      </c>
      <c r="AI144" s="171">
        <v>0</v>
      </c>
      <c r="AJ144" s="171">
        <v>0</v>
      </c>
      <c r="AK144" s="171">
        <v>0</v>
      </c>
      <c r="AL144" s="171">
        <v>0</v>
      </c>
      <c r="AM144" s="171">
        <v>0</v>
      </c>
      <c r="AN144" s="171">
        <v>0</v>
      </c>
    </row>
    <row r="145" spans="1:40" x14ac:dyDescent="0.2">
      <c r="A145" s="27" t="s">
        <v>1391</v>
      </c>
    </row>
    <row r="146" spans="1:40" x14ac:dyDescent="0.2">
      <c r="A146" s="30" t="s">
        <v>1392</v>
      </c>
    </row>
    <row r="147" spans="1:40" s="171" customFormat="1" x14ac:dyDescent="0.2">
      <c r="A147" s="128" t="s">
        <v>1393</v>
      </c>
      <c r="B147" s="171">
        <v>0.99999799999999905</v>
      </c>
      <c r="C147" s="171">
        <v>0.99999799999999905</v>
      </c>
      <c r="D147" s="171">
        <v>0.99999799999999905</v>
      </c>
      <c r="E147" s="171">
        <v>0.99999799999999905</v>
      </c>
      <c r="F147" s="171">
        <v>0.99999799999999905</v>
      </c>
      <c r="G147" s="171">
        <v>0.99999799999999905</v>
      </c>
      <c r="H147" s="171">
        <v>0.99999799999999905</v>
      </c>
      <c r="I147" s="171">
        <v>0.99999799999999905</v>
      </c>
      <c r="J147" s="171">
        <v>0.99999799999999905</v>
      </c>
      <c r="K147" s="171">
        <v>0.99999799999999905</v>
      </c>
      <c r="L147" s="171">
        <v>0.99999799999999905</v>
      </c>
      <c r="M147" s="171">
        <v>0.99999799999999905</v>
      </c>
      <c r="N147" s="171">
        <v>0.99999799999999905</v>
      </c>
      <c r="O147" s="171">
        <v>0.99999799999999905</v>
      </c>
      <c r="P147" s="171">
        <v>0.99999799999999905</v>
      </c>
      <c r="Q147" s="171">
        <v>0.99999799999999905</v>
      </c>
      <c r="R147" s="171">
        <v>0.99999799999999905</v>
      </c>
      <c r="S147" s="171">
        <v>0.99999799999999905</v>
      </c>
      <c r="T147" s="171">
        <v>0.99999799999999905</v>
      </c>
      <c r="U147" s="171">
        <v>0.99999799999999905</v>
      </c>
      <c r="V147" s="171">
        <v>0.99999799999999905</v>
      </c>
      <c r="W147" s="171">
        <v>0.99999799999999905</v>
      </c>
      <c r="X147" s="171">
        <v>0.99999799999999905</v>
      </c>
      <c r="Y147" s="171">
        <v>0.99999799999999905</v>
      </c>
      <c r="Z147" s="171">
        <v>0.99999799999999905</v>
      </c>
      <c r="AA147" s="171">
        <v>0.99999799999999905</v>
      </c>
      <c r="AB147" s="171">
        <v>0.99999799999999905</v>
      </c>
      <c r="AC147" s="171">
        <v>0.99999799999999905</v>
      </c>
      <c r="AD147" s="171">
        <v>0.99999799999999905</v>
      </c>
      <c r="AE147" s="171">
        <v>0.99999799999999905</v>
      </c>
      <c r="AF147" s="171">
        <v>0.99999799999999905</v>
      </c>
      <c r="AG147" s="171">
        <v>0.99999799999999905</v>
      </c>
      <c r="AH147" s="171">
        <v>0.99999799999999905</v>
      </c>
      <c r="AI147" s="171">
        <v>0.99999799999999905</v>
      </c>
      <c r="AJ147" s="171">
        <v>0.99999799999999905</v>
      </c>
      <c r="AK147" s="171">
        <v>0.99999799999999905</v>
      </c>
      <c r="AL147" s="171">
        <v>0.99999799999999905</v>
      </c>
      <c r="AM147" s="171">
        <v>0.99999799999999905</v>
      </c>
      <c r="AN147" s="171">
        <v>0.99999799999999905</v>
      </c>
    </row>
    <row r="148" spans="1:40" s="171" customFormat="1" x14ac:dyDescent="0.2">
      <c r="A148" s="128" t="s">
        <v>1394</v>
      </c>
      <c r="B148" s="171">
        <v>0.99999799999999905</v>
      </c>
      <c r="C148" s="171">
        <v>0.99999799999999905</v>
      </c>
      <c r="D148" s="171">
        <v>0.99999799999999905</v>
      </c>
      <c r="E148" s="171">
        <v>0.99999799999999905</v>
      </c>
      <c r="F148" s="171">
        <v>0.99999799999999905</v>
      </c>
      <c r="G148" s="171">
        <v>0.99999799999999905</v>
      </c>
      <c r="H148" s="171">
        <v>0.99999799999999905</v>
      </c>
      <c r="I148" s="171">
        <v>0.99999799999999905</v>
      </c>
      <c r="J148" s="171">
        <v>0.99999799999999905</v>
      </c>
      <c r="K148" s="171">
        <v>0.99999799999999905</v>
      </c>
      <c r="L148" s="171">
        <v>0.99999799999999905</v>
      </c>
      <c r="M148" s="171">
        <v>0.99999799999999905</v>
      </c>
      <c r="N148" s="171">
        <v>0.99999799999999905</v>
      </c>
      <c r="O148" s="171">
        <v>0.99999799999999905</v>
      </c>
      <c r="P148" s="171">
        <v>0.99999799999999905</v>
      </c>
      <c r="Q148" s="171">
        <v>0.99999799999999905</v>
      </c>
      <c r="R148" s="171">
        <v>0.99999799999999905</v>
      </c>
      <c r="S148" s="171">
        <v>0.99999799999999905</v>
      </c>
      <c r="T148" s="171">
        <v>0.99999799999999905</v>
      </c>
      <c r="U148" s="171">
        <v>0.99999799999999905</v>
      </c>
      <c r="V148" s="171">
        <v>0.99999799999999905</v>
      </c>
      <c r="W148" s="171">
        <v>0.99999799999999905</v>
      </c>
      <c r="X148" s="171">
        <v>0.99999799999999905</v>
      </c>
      <c r="Y148" s="171">
        <v>0.99999799999999905</v>
      </c>
      <c r="Z148" s="171">
        <v>0.99999799999999905</v>
      </c>
      <c r="AA148" s="171">
        <v>0.99999799999999905</v>
      </c>
      <c r="AB148" s="171">
        <v>0.99999799999999905</v>
      </c>
      <c r="AC148" s="171">
        <v>0.99999799999999905</v>
      </c>
      <c r="AD148" s="171">
        <v>0.99999799999999905</v>
      </c>
      <c r="AE148" s="171">
        <v>0.99999799999999905</v>
      </c>
      <c r="AF148" s="171">
        <v>0.99999799999999905</v>
      </c>
      <c r="AG148" s="171">
        <v>0.99999799999999905</v>
      </c>
      <c r="AH148" s="171">
        <v>0.99999799999999905</v>
      </c>
      <c r="AI148" s="171">
        <v>0.99999799999999905</v>
      </c>
      <c r="AJ148" s="171">
        <v>0.99999799999999905</v>
      </c>
      <c r="AK148" s="171">
        <v>0.99999799999999905</v>
      </c>
      <c r="AL148" s="171">
        <v>0.99999799999999905</v>
      </c>
      <c r="AM148" s="171">
        <v>0.99999799999999905</v>
      </c>
      <c r="AN148" s="171">
        <v>0.99999799999999905</v>
      </c>
    </row>
    <row r="149" spans="1:40" s="171" customFormat="1" x14ac:dyDescent="0.2">
      <c r="A149" s="128" t="s">
        <v>1395</v>
      </c>
      <c r="B149" s="171">
        <v>0.99999799999999905</v>
      </c>
      <c r="C149" s="171">
        <v>0.99999799999999905</v>
      </c>
      <c r="D149" s="171">
        <v>0.99999799999999905</v>
      </c>
      <c r="E149" s="171">
        <v>0.99999799999999905</v>
      </c>
      <c r="F149" s="171">
        <v>0.99999799999999905</v>
      </c>
      <c r="G149" s="171">
        <v>0.99999799999999905</v>
      </c>
      <c r="H149" s="171">
        <v>0.99999799999999905</v>
      </c>
      <c r="I149" s="171">
        <v>0.99999799999999905</v>
      </c>
      <c r="J149" s="171">
        <v>0.99999799999999905</v>
      </c>
      <c r="K149" s="171">
        <v>0.99999799999999905</v>
      </c>
      <c r="L149" s="171">
        <v>0.99999799999999905</v>
      </c>
      <c r="M149" s="171">
        <v>0.99999799999999905</v>
      </c>
      <c r="N149" s="171">
        <v>0.99999799999999905</v>
      </c>
      <c r="O149" s="171">
        <v>0.99999799999999905</v>
      </c>
      <c r="P149" s="171">
        <v>0.99999799999999905</v>
      </c>
      <c r="Q149" s="171">
        <v>0.99999799999999905</v>
      </c>
      <c r="R149" s="171">
        <v>0.99999799999999905</v>
      </c>
      <c r="S149" s="171">
        <v>0.99999799999999905</v>
      </c>
      <c r="T149" s="171">
        <v>0.99999799999999905</v>
      </c>
      <c r="U149" s="171">
        <v>0.99999799999999905</v>
      </c>
      <c r="V149" s="171">
        <v>0.99999799999999905</v>
      </c>
      <c r="W149" s="171">
        <v>0.99999799999999905</v>
      </c>
      <c r="X149" s="171">
        <v>0.99999799999999905</v>
      </c>
      <c r="Y149" s="171">
        <v>0.99999799999999905</v>
      </c>
      <c r="Z149" s="171">
        <v>0.99999799999999905</v>
      </c>
      <c r="AA149" s="171">
        <v>0.99999799999999905</v>
      </c>
      <c r="AB149" s="171">
        <v>0.99999799999999905</v>
      </c>
      <c r="AC149" s="171">
        <v>0.99999799999999905</v>
      </c>
      <c r="AD149" s="171">
        <v>0.99999799999999905</v>
      </c>
      <c r="AE149" s="171">
        <v>0.99999799999999905</v>
      </c>
      <c r="AF149" s="171">
        <v>0.99999799999999905</v>
      </c>
      <c r="AG149" s="171">
        <v>0.99999799999999905</v>
      </c>
      <c r="AH149" s="171">
        <v>0.99999799999999905</v>
      </c>
      <c r="AI149" s="171">
        <v>0.99999799999999905</v>
      </c>
      <c r="AJ149" s="171">
        <v>0.99999799999999905</v>
      </c>
      <c r="AK149" s="171">
        <v>0.99999799999999905</v>
      </c>
      <c r="AL149" s="171">
        <v>0.99999799999999905</v>
      </c>
      <c r="AM149" s="171">
        <v>0.99999799999999905</v>
      </c>
      <c r="AN149" s="171">
        <v>0.99999799999999905</v>
      </c>
    </row>
    <row r="150" spans="1:40" s="171" customFormat="1" x14ac:dyDescent="0.2">
      <c r="A150" s="128" t="s">
        <v>1396</v>
      </c>
      <c r="B150" s="171">
        <v>0.99999799999999905</v>
      </c>
      <c r="C150" s="171">
        <v>0.99999799999999905</v>
      </c>
      <c r="D150" s="171">
        <v>0.99999799999999905</v>
      </c>
      <c r="E150" s="171">
        <v>0.99999799999999905</v>
      </c>
      <c r="F150" s="171">
        <v>0.99999799999999905</v>
      </c>
      <c r="G150" s="171">
        <v>0.99999799999999905</v>
      </c>
      <c r="H150" s="171">
        <v>0.99999799999999905</v>
      </c>
      <c r="I150" s="171">
        <v>0.99999799999999905</v>
      </c>
      <c r="J150" s="171">
        <v>0.99999799999999905</v>
      </c>
      <c r="K150" s="171">
        <v>0.99999799999999905</v>
      </c>
      <c r="L150" s="171">
        <v>0.99999799999999905</v>
      </c>
      <c r="M150" s="171">
        <v>0.99999799999999905</v>
      </c>
      <c r="N150" s="171">
        <v>0.99999799999999905</v>
      </c>
      <c r="O150" s="171">
        <v>0.99999799999999905</v>
      </c>
      <c r="P150" s="171">
        <v>0.99999799999999905</v>
      </c>
      <c r="Q150" s="171">
        <v>0.99999799999999905</v>
      </c>
      <c r="R150" s="171">
        <v>0.99999799999999905</v>
      </c>
      <c r="S150" s="171">
        <v>0.99999799999999905</v>
      </c>
      <c r="T150" s="171">
        <v>0.99999799999999905</v>
      </c>
      <c r="U150" s="171">
        <v>0.99999799999999905</v>
      </c>
      <c r="V150" s="171">
        <v>0.99999799999999905</v>
      </c>
      <c r="W150" s="171">
        <v>0.99999799999999905</v>
      </c>
      <c r="X150" s="171">
        <v>0.99999799999999905</v>
      </c>
      <c r="Y150" s="171">
        <v>0.99999799999999905</v>
      </c>
      <c r="Z150" s="171">
        <v>0.99999799999999905</v>
      </c>
      <c r="AA150" s="171">
        <v>0.99999799999999905</v>
      </c>
      <c r="AB150" s="171">
        <v>0.99999799999999905</v>
      </c>
      <c r="AC150" s="171">
        <v>0.99999799999999905</v>
      </c>
      <c r="AD150" s="171">
        <v>0.99999799999999905</v>
      </c>
      <c r="AE150" s="171">
        <v>0.99999799999999905</v>
      </c>
      <c r="AF150" s="171">
        <v>0.99999799999999905</v>
      </c>
      <c r="AG150" s="171">
        <v>0.99999799999999905</v>
      </c>
      <c r="AH150" s="171">
        <v>0.99999799999999905</v>
      </c>
      <c r="AI150" s="171">
        <v>0.99999799999999905</v>
      </c>
      <c r="AJ150" s="171">
        <v>0.99999799999999905</v>
      </c>
      <c r="AK150" s="171">
        <v>0.99999799999999905</v>
      </c>
      <c r="AL150" s="171">
        <v>0.99999799999999905</v>
      </c>
      <c r="AM150" s="171">
        <v>0.99999799999999905</v>
      </c>
      <c r="AN150" s="171">
        <v>0.99999799999999905</v>
      </c>
    </row>
    <row r="151" spans="1:40" s="171" customFormat="1" x14ac:dyDescent="0.2">
      <c r="A151" s="128" t="s">
        <v>1397</v>
      </c>
      <c r="B151" s="171">
        <v>0.99999799999999905</v>
      </c>
      <c r="C151" s="171">
        <v>0.99999799999999905</v>
      </c>
      <c r="D151" s="171">
        <v>0.99999799999999905</v>
      </c>
      <c r="E151" s="171">
        <v>0.99999799999999905</v>
      </c>
      <c r="F151" s="171">
        <v>0.99999799999999905</v>
      </c>
      <c r="G151" s="171">
        <v>0.99999799999999905</v>
      </c>
      <c r="H151" s="171">
        <v>0.99999799999999905</v>
      </c>
      <c r="I151" s="171">
        <v>0.99999799999999905</v>
      </c>
      <c r="J151" s="171">
        <v>0.99999799999999905</v>
      </c>
      <c r="K151" s="171">
        <v>0.99999799999999905</v>
      </c>
      <c r="L151" s="171">
        <v>0.99999799999999905</v>
      </c>
      <c r="M151" s="171">
        <v>0.99999799999999905</v>
      </c>
      <c r="N151" s="171">
        <v>0.99999799999999905</v>
      </c>
      <c r="O151" s="171">
        <v>0.99999799999999905</v>
      </c>
      <c r="P151" s="171">
        <v>0.99999799999999905</v>
      </c>
      <c r="Q151" s="171">
        <v>0.99999799999999905</v>
      </c>
      <c r="R151" s="171">
        <v>0.99999799999999905</v>
      </c>
      <c r="S151" s="171">
        <v>0.99999799999999905</v>
      </c>
      <c r="T151" s="171">
        <v>0.99999799999999905</v>
      </c>
      <c r="U151" s="171">
        <v>0.99999799999999905</v>
      </c>
      <c r="V151" s="171">
        <v>0.99999799999999905</v>
      </c>
      <c r="W151" s="171">
        <v>0.99999799999999905</v>
      </c>
      <c r="X151" s="171">
        <v>0.99999799999999905</v>
      </c>
      <c r="Y151" s="171">
        <v>0.99999799999999905</v>
      </c>
      <c r="Z151" s="171">
        <v>0.99999799999999905</v>
      </c>
      <c r="AA151" s="171">
        <v>0.99999799999999905</v>
      </c>
      <c r="AB151" s="171">
        <v>0.99999799999999905</v>
      </c>
      <c r="AC151" s="171">
        <v>0.99999799999999905</v>
      </c>
      <c r="AD151" s="171">
        <v>0.99999799999999905</v>
      </c>
      <c r="AE151" s="171">
        <v>0.99999799999999905</v>
      </c>
      <c r="AF151" s="171">
        <v>0.99999799999999905</v>
      </c>
      <c r="AG151" s="171">
        <v>0.99999799999999905</v>
      </c>
      <c r="AH151" s="171">
        <v>0.99999799999999905</v>
      </c>
      <c r="AI151" s="171">
        <v>0.99999799999999905</v>
      </c>
      <c r="AJ151" s="171">
        <v>0.99999799999999905</v>
      </c>
      <c r="AK151" s="171">
        <v>0.99999799999999905</v>
      </c>
      <c r="AL151" s="171">
        <v>0.99999799999999905</v>
      </c>
      <c r="AM151" s="171">
        <v>0.99999799999999905</v>
      </c>
      <c r="AN151" s="171">
        <v>0.99999799999999905</v>
      </c>
    </row>
    <row r="152" spans="1:40" s="171" customFormat="1" x14ac:dyDescent="0.2">
      <c r="A152" s="128" t="s">
        <v>1398</v>
      </c>
      <c r="B152" s="171">
        <v>0.99999799999999905</v>
      </c>
      <c r="C152" s="171">
        <v>0.99999799999999905</v>
      </c>
      <c r="D152" s="171">
        <v>0.99999799999999905</v>
      </c>
      <c r="E152" s="171">
        <v>0.99999799999999905</v>
      </c>
      <c r="F152" s="171">
        <v>0.99999799999999905</v>
      </c>
      <c r="G152" s="171">
        <v>0.99999799999999905</v>
      </c>
      <c r="H152" s="171">
        <v>0.99999799999999905</v>
      </c>
      <c r="I152" s="171">
        <v>0.99999799999999905</v>
      </c>
      <c r="J152" s="171">
        <v>0.99999799999999905</v>
      </c>
      <c r="K152" s="171">
        <v>0.99999799999999905</v>
      </c>
      <c r="L152" s="171">
        <v>0.99999799999999905</v>
      </c>
      <c r="M152" s="171">
        <v>0.99999799999999905</v>
      </c>
      <c r="N152" s="171">
        <v>0.99999799999999905</v>
      </c>
      <c r="O152" s="171">
        <v>0.99999799999999905</v>
      </c>
      <c r="P152" s="171">
        <v>0.99999799999999905</v>
      </c>
      <c r="Q152" s="171">
        <v>0.99999799999999905</v>
      </c>
      <c r="R152" s="171">
        <v>0.99999799999999905</v>
      </c>
      <c r="S152" s="171">
        <v>0.99999799999999905</v>
      </c>
      <c r="T152" s="171">
        <v>0.99999799999999905</v>
      </c>
      <c r="U152" s="171">
        <v>0.99999799999999905</v>
      </c>
      <c r="V152" s="171">
        <v>0.99999799999999905</v>
      </c>
      <c r="W152" s="171">
        <v>0.99999799999999905</v>
      </c>
      <c r="X152" s="171">
        <v>0.99999799999999905</v>
      </c>
      <c r="Y152" s="171">
        <v>0.99999799999999905</v>
      </c>
      <c r="Z152" s="171">
        <v>0.99999799999999905</v>
      </c>
      <c r="AA152" s="171">
        <v>0.99999799999999905</v>
      </c>
      <c r="AB152" s="171">
        <v>0.99999799999999905</v>
      </c>
      <c r="AC152" s="171">
        <v>0.99999799999999905</v>
      </c>
      <c r="AD152" s="171">
        <v>0.99999799999999905</v>
      </c>
      <c r="AE152" s="171">
        <v>0.99999799999999905</v>
      </c>
      <c r="AF152" s="171">
        <v>0.99999799999999905</v>
      </c>
      <c r="AG152" s="171">
        <v>0.99999799999999905</v>
      </c>
      <c r="AH152" s="171">
        <v>0.99999799999999905</v>
      </c>
      <c r="AI152" s="171">
        <v>0.99999799999999905</v>
      </c>
      <c r="AJ152" s="171">
        <v>0.99999799999999905</v>
      </c>
      <c r="AK152" s="171">
        <v>0.99999799999999905</v>
      </c>
      <c r="AL152" s="171">
        <v>0.99999799999999905</v>
      </c>
      <c r="AM152" s="171">
        <v>0.99999799999999905</v>
      </c>
      <c r="AN152" s="171">
        <v>0.99999799999999905</v>
      </c>
    </row>
    <row r="153" spans="1:40" s="171" customFormat="1" x14ac:dyDescent="0.2">
      <c r="A153" s="128" t="s">
        <v>1399</v>
      </c>
      <c r="B153" s="171">
        <v>0.99999799999999905</v>
      </c>
      <c r="C153" s="171">
        <v>0.99999799999999905</v>
      </c>
      <c r="D153" s="171">
        <v>0.99999799999999905</v>
      </c>
      <c r="E153" s="171">
        <v>0.99999799999999905</v>
      </c>
      <c r="F153" s="171">
        <v>0.99999799999999905</v>
      </c>
      <c r="G153" s="171">
        <v>0.99999799999999905</v>
      </c>
      <c r="H153" s="171">
        <v>0.99999799999999905</v>
      </c>
      <c r="I153" s="171">
        <v>0.99999799999999905</v>
      </c>
      <c r="J153" s="171">
        <v>0.99999799999999905</v>
      </c>
      <c r="K153" s="171">
        <v>0.99999799999999905</v>
      </c>
      <c r="L153" s="171">
        <v>0.99999799999999905</v>
      </c>
      <c r="M153" s="171">
        <v>0.99999799999999905</v>
      </c>
      <c r="N153" s="171">
        <v>0.99999799999999905</v>
      </c>
      <c r="O153" s="171">
        <v>0.99999799999999905</v>
      </c>
      <c r="P153" s="171">
        <v>0.99999799999999905</v>
      </c>
      <c r="Q153" s="171">
        <v>0.99999799999999905</v>
      </c>
      <c r="R153" s="171">
        <v>0.99999799999999905</v>
      </c>
      <c r="S153" s="171">
        <v>0.99999799999999905</v>
      </c>
      <c r="T153" s="171">
        <v>0.99999799999999905</v>
      </c>
      <c r="U153" s="171">
        <v>0.99999799999999905</v>
      </c>
      <c r="V153" s="171">
        <v>0.99999799999999905</v>
      </c>
      <c r="W153" s="171">
        <v>0.99999799999999905</v>
      </c>
      <c r="X153" s="171">
        <v>0.99999799999999905</v>
      </c>
      <c r="Y153" s="171">
        <v>0.99999799999999905</v>
      </c>
      <c r="Z153" s="171">
        <v>0.99999799999999905</v>
      </c>
      <c r="AA153" s="171">
        <v>0.99999799999999905</v>
      </c>
      <c r="AB153" s="171">
        <v>0.99999799999999905</v>
      </c>
      <c r="AC153" s="171">
        <v>0.99999799999999905</v>
      </c>
      <c r="AD153" s="171">
        <v>0.99999799999999905</v>
      </c>
      <c r="AE153" s="171">
        <v>0.99999799999999905</v>
      </c>
      <c r="AF153" s="171">
        <v>0.99999799999999905</v>
      </c>
      <c r="AG153" s="171">
        <v>0.99999799999999905</v>
      </c>
      <c r="AH153" s="171">
        <v>0.99999799999999905</v>
      </c>
      <c r="AI153" s="171">
        <v>0.99999799999999905</v>
      </c>
      <c r="AJ153" s="171">
        <v>0.99999799999999905</v>
      </c>
      <c r="AK153" s="171">
        <v>0.99999799999999905</v>
      </c>
      <c r="AL153" s="171">
        <v>0.99999799999999905</v>
      </c>
      <c r="AM153" s="171">
        <v>0.99999799999999905</v>
      </c>
      <c r="AN153" s="171">
        <v>0.99999799999999905</v>
      </c>
    </row>
    <row r="154" spans="1:40" s="171" customFormat="1" x14ac:dyDescent="0.2">
      <c r="A154" s="128" t="s">
        <v>1400</v>
      </c>
      <c r="B154" s="171">
        <v>0.99999799999999905</v>
      </c>
      <c r="C154" s="171">
        <v>0.99999799999999905</v>
      </c>
      <c r="D154" s="171">
        <v>0.99999799999999905</v>
      </c>
      <c r="E154" s="171">
        <v>0.99999799999999905</v>
      </c>
      <c r="F154" s="171">
        <v>0.99999799999999905</v>
      </c>
      <c r="G154" s="171">
        <v>0.99999799999999905</v>
      </c>
      <c r="H154" s="171">
        <v>0.99999799999999905</v>
      </c>
      <c r="I154" s="171">
        <v>0.99999799999999905</v>
      </c>
      <c r="J154" s="171">
        <v>0.99999799999999905</v>
      </c>
      <c r="K154" s="171">
        <v>0.99999799999999905</v>
      </c>
      <c r="L154" s="171">
        <v>0.99999799999999905</v>
      </c>
      <c r="M154" s="171">
        <v>0.99999799999999905</v>
      </c>
      <c r="N154" s="171">
        <v>0.99999799999999905</v>
      </c>
      <c r="O154" s="171">
        <v>0.99999799999999905</v>
      </c>
      <c r="P154" s="171">
        <v>0.99999799999999905</v>
      </c>
      <c r="Q154" s="171">
        <v>0.99999799999999905</v>
      </c>
      <c r="R154" s="171">
        <v>0.99999799999999905</v>
      </c>
      <c r="S154" s="171">
        <v>0.99999799999999905</v>
      </c>
      <c r="T154" s="171">
        <v>0.99999799999999905</v>
      </c>
      <c r="U154" s="171">
        <v>0.99999799999999905</v>
      </c>
      <c r="V154" s="171">
        <v>0.99999799999999905</v>
      </c>
      <c r="W154" s="171">
        <v>0.99999799999999905</v>
      </c>
      <c r="X154" s="171">
        <v>0.99999799999999905</v>
      </c>
      <c r="Y154" s="171">
        <v>0.99999799999999905</v>
      </c>
      <c r="Z154" s="171">
        <v>0.99999799999999905</v>
      </c>
      <c r="AA154" s="171">
        <v>0.99999799999999905</v>
      </c>
      <c r="AB154" s="171">
        <v>0.99999799999999905</v>
      </c>
      <c r="AC154" s="171">
        <v>0.99999799999999905</v>
      </c>
      <c r="AD154" s="171">
        <v>0.99999799999999905</v>
      </c>
      <c r="AE154" s="171">
        <v>0.99999799999999905</v>
      </c>
      <c r="AF154" s="171">
        <v>0.99999799999999905</v>
      </c>
      <c r="AG154" s="171">
        <v>0.99999799999999905</v>
      </c>
      <c r="AH154" s="171">
        <v>0.99999799999999905</v>
      </c>
      <c r="AI154" s="171">
        <v>0.99999799999999905</v>
      </c>
      <c r="AJ154" s="171">
        <v>0.99999799999999905</v>
      </c>
      <c r="AK154" s="171">
        <v>0.99999799999999905</v>
      </c>
      <c r="AL154" s="171">
        <v>0.99999799999999905</v>
      </c>
      <c r="AM154" s="171">
        <v>0.99999799999999905</v>
      </c>
      <c r="AN154" s="171">
        <v>0.99999799999999905</v>
      </c>
    </row>
    <row r="155" spans="1:40" s="171" customFormat="1" x14ac:dyDescent="0.2">
      <c r="A155" s="128" t="s">
        <v>1401</v>
      </c>
      <c r="B155" s="171">
        <v>0.99999799999999905</v>
      </c>
      <c r="C155" s="171">
        <v>0.99999799999999905</v>
      </c>
      <c r="D155" s="171">
        <v>0.99999799999999905</v>
      </c>
      <c r="E155" s="171">
        <v>0.99999799999999905</v>
      </c>
      <c r="F155" s="171">
        <v>0.99999799999999905</v>
      </c>
      <c r="G155" s="171">
        <v>0.99999799999999905</v>
      </c>
      <c r="H155" s="171">
        <v>0.99999799999999905</v>
      </c>
      <c r="I155" s="171">
        <v>0.99999799999999905</v>
      </c>
      <c r="J155" s="171">
        <v>0.99999799999999905</v>
      </c>
      <c r="K155" s="171">
        <v>0.99999799999999905</v>
      </c>
      <c r="L155" s="171">
        <v>0.99999799999999905</v>
      </c>
      <c r="M155" s="171">
        <v>0.99999799999999905</v>
      </c>
      <c r="N155" s="171">
        <v>0.99999799999999905</v>
      </c>
      <c r="O155" s="171">
        <v>0.99999799999999905</v>
      </c>
      <c r="P155" s="171">
        <v>0.99999799999999905</v>
      </c>
      <c r="Q155" s="171">
        <v>0.99999799999999905</v>
      </c>
      <c r="R155" s="171">
        <v>0.99999799999999905</v>
      </c>
      <c r="S155" s="171">
        <v>0.99999799999999905</v>
      </c>
      <c r="T155" s="171">
        <v>0.99999799999999905</v>
      </c>
      <c r="U155" s="171">
        <v>0.99999799999999905</v>
      </c>
      <c r="V155" s="171">
        <v>0.99999799999999905</v>
      </c>
      <c r="W155" s="171">
        <v>0.99999799999999905</v>
      </c>
      <c r="X155" s="171">
        <v>0.99999799999999905</v>
      </c>
      <c r="Y155" s="171">
        <v>0.99999799999999905</v>
      </c>
      <c r="Z155" s="171">
        <v>0.99999799999999905</v>
      </c>
      <c r="AA155" s="171">
        <v>0.99999799999999905</v>
      </c>
      <c r="AB155" s="171">
        <v>0.99999799999999905</v>
      </c>
      <c r="AC155" s="171">
        <v>0.99999799999999905</v>
      </c>
      <c r="AD155" s="171">
        <v>0.99999799999999905</v>
      </c>
      <c r="AE155" s="171">
        <v>0.99999799999999905</v>
      </c>
      <c r="AF155" s="171">
        <v>0.99999799999999905</v>
      </c>
      <c r="AG155" s="171">
        <v>0.99999799999999905</v>
      </c>
      <c r="AH155" s="171">
        <v>0.99999799999999905</v>
      </c>
      <c r="AI155" s="171">
        <v>0.99999799999999905</v>
      </c>
      <c r="AJ155" s="171">
        <v>0.99999799999999905</v>
      </c>
      <c r="AK155" s="171">
        <v>0.99999799999999905</v>
      </c>
      <c r="AL155" s="171">
        <v>0.99999799999999905</v>
      </c>
      <c r="AM155" s="171">
        <v>0.99999799999999905</v>
      </c>
      <c r="AN155" s="171">
        <v>0.99999799999999905</v>
      </c>
    </row>
    <row r="156" spans="1:40" s="171" customFormat="1" x14ac:dyDescent="0.2">
      <c r="A156" s="128" t="s">
        <v>1402</v>
      </c>
      <c r="B156" s="171">
        <v>0.99999799999999905</v>
      </c>
      <c r="C156" s="171">
        <v>0.99999799999999905</v>
      </c>
      <c r="D156" s="171">
        <v>0.99999799999999905</v>
      </c>
      <c r="E156" s="171">
        <v>0.99999799999999905</v>
      </c>
      <c r="F156" s="171">
        <v>0.99999799999999905</v>
      </c>
      <c r="G156" s="171">
        <v>0.99999799999999905</v>
      </c>
      <c r="H156" s="171">
        <v>0.99999799999999905</v>
      </c>
      <c r="I156" s="171">
        <v>0.99999799999999905</v>
      </c>
      <c r="J156" s="171">
        <v>0.99999799999999905</v>
      </c>
      <c r="K156" s="171">
        <v>0.99999799999999905</v>
      </c>
      <c r="L156" s="171">
        <v>0.99999799999999905</v>
      </c>
      <c r="M156" s="171">
        <v>0.99999799999999905</v>
      </c>
      <c r="N156" s="171">
        <v>0.99999799999999905</v>
      </c>
      <c r="O156" s="171">
        <v>0.99999799999999905</v>
      </c>
      <c r="P156" s="171">
        <v>0.99999799999999905</v>
      </c>
      <c r="Q156" s="171">
        <v>0.99999799999999905</v>
      </c>
      <c r="R156" s="171">
        <v>0.99999799999999905</v>
      </c>
      <c r="S156" s="171">
        <v>0.99999799999999905</v>
      </c>
      <c r="T156" s="171">
        <v>0.99999799999999905</v>
      </c>
      <c r="U156" s="171">
        <v>0.99999799999999905</v>
      </c>
      <c r="V156" s="171">
        <v>0.99999799999999905</v>
      </c>
      <c r="W156" s="171">
        <v>0.99999799999999905</v>
      </c>
      <c r="X156" s="171">
        <v>0.99999799999999905</v>
      </c>
      <c r="Y156" s="171">
        <v>0.99999799999999905</v>
      </c>
      <c r="Z156" s="171">
        <v>0.99999799999999905</v>
      </c>
      <c r="AA156" s="171">
        <v>0.99999799999999905</v>
      </c>
      <c r="AB156" s="171">
        <v>0.99999799999999905</v>
      </c>
      <c r="AC156" s="171">
        <v>0.99999799999999905</v>
      </c>
      <c r="AD156" s="171">
        <v>0.99999799999999905</v>
      </c>
      <c r="AE156" s="171">
        <v>0.99999799999999905</v>
      </c>
      <c r="AF156" s="171">
        <v>0.99999799999999905</v>
      </c>
      <c r="AG156" s="171">
        <v>0.99999799999999905</v>
      </c>
      <c r="AH156" s="171">
        <v>0.99999799999999905</v>
      </c>
      <c r="AI156" s="171">
        <v>0.99999799999999905</v>
      </c>
      <c r="AJ156" s="171">
        <v>0.99999799999999905</v>
      </c>
      <c r="AK156" s="171">
        <v>0.99999799999999905</v>
      </c>
      <c r="AL156" s="171">
        <v>0.99999799999999905</v>
      </c>
      <c r="AM156" s="171">
        <v>0.99999799999999905</v>
      </c>
      <c r="AN156" s="171">
        <v>0.99999799999999905</v>
      </c>
    </row>
    <row r="157" spans="1:40" s="171" customFormat="1" x14ac:dyDescent="0.2">
      <c r="A157" s="128" t="s">
        <v>1403</v>
      </c>
      <c r="B157" s="171">
        <v>0.99999799999999905</v>
      </c>
      <c r="C157" s="171">
        <v>0.99999799999999905</v>
      </c>
      <c r="D157" s="171">
        <v>0.99999799999999905</v>
      </c>
      <c r="E157" s="171">
        <v>0.99999799999999905</v>
      </c>
      <c r="F157" s="171">
        <v>0.99999799999999905</v>
      </c>
      <c r="G157" s="171">
        <v>0.99999799999999905</v>
      </c>
      <c r="H157" s="171">
        <v>0.99999799999999905</v>
      </c>
      <c r="I157" s="171">
        <v>0.99999799999999905</v>
      </c>
      <c r="J157" s="171">
        <v>0.99999799999999905</v>
      </c>
      <c r="K157" s="171">
        <v>0.99999799999999905</v>
      </c>
      <c r="L157" s="171">
        <v>0.99999799999999905</v>
      </c>
      <c r="M157" s="171">
        <v>0.99999799999999905</v>
      </c>
      <c r="N157" s="171">
        <v>0.99999799999999905</v>
      </c>
      <c r="O157" s="171">
        <v>0.99999799999999905</v>
      </c>
      <c r="P157" s="171">
        <v>0.99999799999999905</v>
      </c>
      <c r="Q157" s="171">
        <v>0.99999799999999905</v>
      </c>
      <c r="R157" s="171">
        <v>0.99999799999999905</v>
      </c>
      <c r="S157" s="171">
        <v>0.99999799999999905</v>
      </c>
      <c r="T157" s="171">
        <v>0.99999799999999905</v>
      </c>
      <c r="U157" s="171">
        <v>0.99999799999999905</v>
      </c>
      <c r="V157" s="171">
        <v>0.99999799999999905</v>
      </c>
      <c r="W157" s="171">
        <v>0.99999799999999905</v>
      </c>
      <c r="X157" s="171">
        <v>0.99999799999999905</v>
      </c>
      <c r="Y157" s="171">
        <v>0.99999799999999905</v>
      </c>
      <c r="Z157" s="171">
        <v>0.99999799999999905</v>
      </c>
      <c r="AA157" s="171">
        <v>0.99999799999999905</v>
      </c>
      <c r="AB157" s="171">
        <v>0.99999799999999905</v>
      </c>
      <c r="AC157" s="171">
        <v>0.99999799999999905</v>
      </c>
      <c r="AD157" s="171">
        <v>0.99999799999999905</v>
      </c>
      <c r="AE157" s="171">
        <v>0.99999799999999905</v>
      </c>
      <c r="AF157" s="171">
        <v>0.99999799999999905</v>
      </c>
      <c r="AG157" s="171">
        <v>0.99999799999999905</v>
      </c>
      <c r="AH157" s="171">
        <v>0.99999799999999905</v>
      </c>
      <c r="AI157" s="171">
        <v>0.99999799999999905</v>
      </c>
      <c r="AJ157" s="171">
        <v>0.99999799999999905</v>
      </c>
      <c r="AK157" s="171">
        <v>0.99999799999999905</v>
      </c>
      <c r="AL157" s="171">
        <v>0.99999799999999905</v>
      </c>
      <c r="AM157" s="171">
        <v>0.99999799999999905</v>
      </c>
      <c r="AN157" s="171">
        <v>0.99999799999999905</v>
      </c>
    </row>
    <row r="158" spans="1:40" s="171" customFormat="1" x14ac:dyDescent="0.2">
      <c r="A158" s="128" t="s">
        <v>1404</v>
      </c>
      <c r="B158" s="171">
        <v>0.99999799999999905</v>
      </c>
      <c r="C158" s="171">
        <v>0.99999799999999905</v>
      </c>
      <c r="D158" s="171">
        <v>0.99999799999999905</v>
      </c>
      <c r="E158" s="171">
        <v>0.99999799999999905</v>
      </c>
      <c r="F158" s="171">
        <v>0.99999799999999905</v>
      </c>
      <c r="G158" s="171">
        <v>0.99999799999999905</v>
      </c>
      <c r="H158" s="171">
        <v>0.99999799999999905</v>
      </c>
      <c r="I158" s="171">
        <v>0.99999799999999905</v>
      </c>
      <c r="J158" s="171">
        <v>0.99999799999999905</v>
      </c>
      <c r="K158" s="171">
        <v>0.99999799999999905</v>
      </c>
      <c r="L158" s="171">
        <v>0.99999799999999905</v>
      </c>
      <c r="M158" s="171">
        <v>0.99999799999999905</v>
      </c>
      <c r="N158" s="171">
        <v>0.99999799999999905</v>
      </c>
      <c r="O158" s="171">
        <v>0.99999799999999905</v>
      </c>
      <c r="P158" s="171">
        <v>0.99999799999999905</v>
      </c>
      <c r="Q158" s="171">
        <v>0.99999799999999905</v>
      </c>
      <c r="R158" s="171">
        <v>0.99999799999999905</v>
      </c>
      <c r="S158" s="171">
        <v>0.99999799999999905</v>
      </c>
      <c r="T158" s="171">
        <v>0.99999799999999905</v>
      </c>
      <c r="U158" s="171">
        <v>0.99999799999999905</v>
      </c>
      <c r="V158" s="171">
        <v>0.99999799999999905</v>
      </c>
      <c r="W158" s="171">
        <v>0.99999799999999905</v>
      </c>
      <c r="X158" s="171">
        <v>0.99999799999999905</v>
      </c>
      <c r="Y158" s="171">
        <v>0.99999799999999905</v>
      </c>
      <c r="Z158" s="171">
        <v>0.99999799999999905</v>
      </c>
      <c r="AA158" s="171">
        <v>0.99999799999999905</v>
      </c>
      <c r="AB158" s="171">
        <v>0.99999799999999905</v>
      </c>
      <c r="AC158" s="171">
        <v>0.99999799999999905</v>
      </c>
      <c r="AD158" s="171">
        <v>0.99999799999999905</v>
      </c>
      <c r="AE158" s="171">
        <v>0.99999799999999905</v>
      </c>
      <c r="AF158" s="171">
        <v>0.99999799999999905</v>
      </c>
      <c r="AG158" s="171">
        <v>0.99999799999999905</v>
      </c>
      <c r="AH158" s="171">
        <v>0.99999799999999905</v>
      </c>
      <c r="AI158" s="171">
        <v>0.99999799999999905</v>
      </c>
      <c r="AJ158" s="171">
        <v>0.99999799999999905</v>
      </c>
      <c r="AK158" s="171">
        <v>0.99999799999999905</v>
      </c>
      <c r="AL158" s="171">
        <v>0.99999799999999905</v>
      </c>
      <c r="AM158" s="171">
        <v>0.99999799999999905</v>
      </c>
      <c r="AN158" s="171">
        <v>0.99999799999999905</v>
      </c>
    </row>
    <row r="159" spans="1:40" s="171" customFormat="1" x14ac:dyDescent="0.2">
      <c r="A159" s="128" t="s">
        <v>1405</v>
      </c>
      <c r="B159" s="171">
        <v>0.99999799999999905</v>
      </c>
      <c r="C159" s="171">
        <v>0.99999799999999905</v>
      </c>
      <c r="D159" s="171">
        <v>0.99999799999999905</v>
      </c>
      <c r="E159" s="171">
        <v>0.99999799999999905</v>
      </c>
      <c r="F159" s="171">
        <v>0.99999799999999905</v>
      </c>
      <c r="G159" s="171">
        <v>0.99999799999999905</v>
      </c>
      <c r="H159" s="171">
        <v>0.99999799999999905</v>
      </c>
      <c r="I159" s="171">
        <v>0.99999799999999905</v>
      </c>
      <c r="J159" s="171">
        <v>0.99999799999999905</v>
      </c>
      <c r="K159" s="171">
        <v>0.99999799999999905</v>
      </c>
      <c r="L159" s="171">
        <v>0.99999799999999905</v>
      </c>
      <c r="M159" s="171">
        <v>0.99999799999999905</v>
      </c>
      <c r="N159" s="171">
        <v>0.99999799999999905</v>
      </c>
      <c r="O159" s="171">
        <v>0.99999799999999905</v>
      </c>
      <c r="P159" s="171">
        <v>0.99999799999999905</v>
      </c>
      <c r="Q159" s="171">
        <v>0.99999799999999905</v>
      </c>
      <c r="R159" s="171">
        <v>0.99999799999999905</v>
      </c>
      <c r="S159" s="171">
        <v>0.99999799999999905</v>
      </c>
      <c r="T159" s="171">
        <v>0.99999799999999905</v>
      </c>
      <c r="U159" s="171">
        <v>0.99999799999999905</v>
      </c>
      <c r="V159" s="171">
        <v>0.99999799999999905</v>
      </c>
      <c r="W159" s="171">
        <v>0.99999799999999905</v>
      </c>
      <c r="X159" s="171">
        <v>0.99999799999999905</v>
      </c>
      <c r="Y159" s="171">
        <v>0.99999799999999905</v>
      </c>
      <c r="Z159" s="171">
        <v>0.99999799999999905</v>
      </c>
      <c r="AA159" s="171">
        <v>0.99999799999999905</v>
      </c>
      <c r="AB159" s="171">
        <v>0.99999799999999905</v>
      </c>
      <c r="AC159" s="171">
        <v>0.99999799999999905</v>
      </c>
      <c r="AD159" s="171">
        <v>0.99999799999999905</v>
      </c>
      <c r="AE159" s="171">
        <v>0.99999799999999905</v>
      </c>
      <c r="AF159" s="171">
        <v>0.99999799999999905</v>
      </c>
      <c r="AG159" s="171">
        <v>0.99999799999999905</v>
      </c>
      <c r="AH159" s="171">
        <v>0.99999799999999905</v>
      </c>
      <c r="AI159" s="171">
        <v>0.99999799999999905</v>
      </c>
      <c r="AJ159" s="171">
        <v>0.99999799999999905</v>
      </c>
      <c r="AK159" s="171">
        <v>0.99999799999999905</v>
      </c>
      <c r="AL159" s="171">
        <v>0.99999799999999905</v>
      </c>
      <c r="AM159" s="171">
        <v>0.99999799999999905</v>
      </c>
      <c r="AN159" s="171">
        <v>0.99999799999999905</v>
      </c>
    </row>
    <row r="160" spans="1:40" s="171" customFormat="1" x14ac:dyDescent="0.2">
      <c r="A160" s="128" t="s">
        <v>1406</v>
      </c>
      <c r="B160" s="171">
        <v>0.99999799999999905</v>
      </c>
      <c r="C160" s="171">
        <v>0.99999799999999905</v>
      </c>
      <c r="D160" s="171">
        <v>0.99999799999999905</v>
      </c>
      <c r="E160" s="171">
        <v>0.99999799999999905</v>
      </c>
      <c r="F160" s="171">
        <v>0.99999799999999905</v>
      </c>
      <c r="G160" s="171">
        <v>0.99999799999999905</v>
      </c>
      <c r="H160" s="171">
        <v>0.99999799999999905</v>
      </c>
      <c r="I160" s="171">
        <v>0.99999799999999905</v>
      </c>
      <c r="J160" s="171">
        <v>0.99999799999999905</v>
      </c>
      <c r="K160" s="171">
        <v>0.99999799999999905</v>
      </c>
      <c r="L160" s="171">
        <v>0.99999799999999905</v>
      </c>
      <c r="M160" s="171">
        <v>0.99999799999999905</v>
      </c>
      <c r="N160" s="171">
        <v>0.99999799999999905</v>
      </c>
      <c r="O160" s="171">
        <v>0.99999799999999905</v>
      </c>
      <c r="P160" s="171">
        <v>0.99999799999999905</v>
      </c>
      <c r="Q160" s="171">
        <v>0.99999799999999905</v>
      </c>
      <c r="R160" s="171">
        <v>0.99999799999999905</v>
      </c>
      <c r="S160" s="171">
        <v>0.99999799999999905</v>
      </c>
      <c r="T160" s="171">
        <v>0.99999799999999905</v>
      </c>
      <c r="U160" s="171">
        <v>0.99999799999999905</v>
      </c>
      <c r="V160" s="171">
        <v>0.99999799999999905</v>
      </c>
      <c r="W160" s="171">
        <v>0.99999799999999905</v>
      </c>
      <c r="X160" s="171">
        <v>0.99999799999999905</v>
      </c>
      <c r="Y160" s="171">
        <v>0.99999799999999905</v>
      </c>
      <c r="Z160" s="171">
        <v>0.99999799999999905</v>
      </c>
      <c r="AA160" s="171">
        <v>0.99999799999999905</v>
      </c>
      <c r="AB160" s="171">
        <v>0.99999799999999905</v>
      </c>
      <c r="AC160" s="171">
        <v>0.99999799999999905</v>
      </c>
      <c r="AD160" s="171">
        <v>0.99999799999999905</v>
      </c>
      <c r="AE160" s="171">
        <v>0.99999799999999905</v>
      </c>
      <c r="AF160" s="171">
        <v>0.99999799999999905</v>
      </c>
      <c r="AG160" s="171">
        <v>0.99999799999999905</v>
      </c>
      <c r="AH160" s="171">
        <v>0.99999799999999905</v>
      </c>
      <c r="AI160" s="171">
        <v>0.99999799999999905</v>
      </c>
      <c r="AJ160" s="171">
        <v>0.99999799999999905</v>
      </c>
      <c r="AK160" s="171">
        <v>0.99999799999999905</v>
      </c>
      <c r="AL160" s="171">
        <v>0.99999799999999905</v>
      </c>
      <c r="AM160" s="171">
        <v>0.99999799999999905</v>
      </c>
      <c r="AN160" s="171">
        <v>0.99999799999999905</v>
      </c>
    </row>
    <row r="161" spans="1:40" s="171" customFormat="1" x14ac:dyDescent="0.2">
      <c r="A161" s="128" t="s">
        <v>1407</v>
      </c>
      <c r="B161" s="171">
        <v>0.99999799999999905</v>
      </c>
      <c r="C161" s="171">
        <v>0.99999799999999905</v>
      </c>
      <c r="D161" s="171">
        <v>0.99999799999999905</v>
      </c>
      <c r="E161" s="171">
        <v>0.99999799999999905</v>
      </c>
      <c r="F161" s="171">
        <v>0.99999799999999905</v>
      </c>
      <c r="G161" s="171">
        <v>0.99999799999999905</v>
      </c>
      <c r="H161" s="171">
        <v>0.99999799999999905</v>
      </c>
      <c r="I161" s="171">
        <v>0.99999799999999905</v>
      </c>
      <c r="J161" s="171">
        <v>0.99999799999999905</v>
      </c>
      <c r="K161" s="171">
        <v>0.99999799999999905</v>
      </c>
      <c r="L161" s="171">
        <v>0.99999799999999905</v>
      </c>
      <c r="M161" s="171">
        <v>0.99999799999999905</v>
      </c>
      <c r="N161" s="171">
        <v>0.99999799999999905</v>
      </c>
      <c r="O161" s="171">
        <v>0.99999799999999905</v>
      </c>
      <c r="P161" s="171">
        <v>0.99999799999999905</v>
      </c>
      <c r="Q161" s="171">
        <v>0.99999799999999905</v>
      </c>
      <c r="R161" s="171">
        <v>0.99999799999999905</v>
      </c>
      <c r="S161" s="171">
        <v>0.99999799999999905</v>
      </c>
      <c r="T161" s="171">
        <v>0.99999799999999905</v>
      </c>
      <c r="U161" s="171">
        <v>0.99999799999999905</v>
      </c>
      <c r="V161" s="171">
        <v>0.99999799999999905</v>
      </c>
      <c r="W161" s="171">
        <v>0.99999799999999905</v>
      </c>
      <c r="X161" s="171">
        <v>0.99999799999999905</v>
      </c>
      <c r="Y161" s="171">
        <v>0.99999799999999905</v>
      </c>
      <c r="Z161" s="171">
        <v>0.99999799999999905</v>
      </c>
      <c r="AA161" s="171">
        <v>0.99999799999999905</v>
      </c>
      <c r="AB161" s="171">
        <v>0.99999799999999905</v>
      </c>
      <c r="AC161" s="171">
        <v>0.99999799999999905</v>
      </c>
      <c r="AD161" s="171">
        <v>0.99999799999999905</v>
      </c>
      <c r="AE161" s="171">
        <v>0.99999799999999905</v>
      </c>
      <c r="AF161" s="171">
        <v>0.99999799999999905</v>
      </c>
      <c r="AG161" s="171">
        <v>0.99999799999999905</v>
      </c>
      <c r="AH161" s="171">
        <v>0.99999799999999905</v>
      </c>
      <c r="AI161" s="171">
        <v>0.99999799999999905</v>
      </c>
      <c r="AJ161" s="171">
        <v>0.99999799999999905</v>
      </c>
      <c r="AK161" s="171">
        <v>0.99999799999999905</v>
      </c>
      <c r="AL161" s="171">
        <v>0.99999799999999905</v>
      </c>
      <c r="AM161" s="171">
        <v>0.99999799999999905</v>
      </c>
      <c r="AN161" s="171">
        <v>0.99999799999999905</v>
      </c>
    </row>
    <row r="162" spans="1:40" s="171" customFormat="1" x14ac:dyDescent="0.2">
      <c r="A162" s="128" t="s">
        <v>1408</v>
      </c>
      <c r="B162" s="171">
        <v>1</v>
      </c>
      <c r="C162" s="171">
        <v>1</v>
      </c>
      <c r="D162" s="171">
        <v>1</v>
      </c>
      <c r="E162" s="171">
        <v>1</v>
      </c>
      <c r="F162" s="171">
        <v>1</v>
      </c>
      <c r="G162" s="171">
        <v>1</v>
      </c>
      <c r="H162" s="171">
        <v>1</v>
      </c>
      <c r="I162" s="171">
        <v>1</v>
      </c>
      <c r="J162" s="171">
        <v>1</v>
      </c>
      <c r="K162" s="171">
        <v>1</v>
      </c>
      <c r="L162" s="171">
        <v>1</v>
      </c>
      <c r="M162" s="171">
        <v>1</v>
      </c>
      <c r="N162" s="171">
        <v>1</v>
      </c>
      <c r="O162" s="171">
        <v>1</v>
      </c>
      <c r="P162" s="171">
        <v>1</v>
      </c>
      <c r="Q162" s="171">
        <v>1</v>
      </c>
      <c r="R162" s="171">
        <v>1</v>
      </c>
      <c r="S162" s="171">
        <v>1</v>
      </c>
      <c r="T162" s="171">
        <v>1</v>
      </c>
      <c r="U162" s="171">
        <v>1</v>
      </c>
      <c r="V162" s="171">
        <v>1</v>
      </c>
      <c r="W162" s="171">
        <v>1</v>
      </c>
      <c r="X162" s="171">
        <v>1</v>
      </c>
      <c r="Y162" s="171">
        <v>1</v>
      </c>
      <c r="Z162" s="171">
        <v>1</v>
      </c>
      <c r="AA162" s="171">
        <v>1</v>
      </c>
      <c r="AB162" s="171">
        <v>1</v>
      </c>
      <c r="AC162" s="171">
        <v>1</v>
      </c>
      <c r="AD162" s="171">
        <v>1</v>
      </c>
      <c r="AE162" s="171">
        <v>1</v>
      </c>
      <c r="AF162" s="171">
        <v>1</v>
      </c>
      <c r="AG162" s="171">
        <v>1</v>
      </c>
      <c r="AH162" s="171">
        <v>1</v>
      </c>
      <c r="AI162" s="171">
        <v>1</v>
      </c>
      <c r="AJ162" s="171">
        <v>1</v>
      </c>
      <c r="AK162" s="171">
        <v>1</v>
      </c>
      <c r="AL162" s="171">
        <v>1</v>
      </c>
      <c r="AM162" s="171">
        <v>1</v>
      </c>
      <c r="AN162" s="171">
        <v>1</v>
      </c>
    </row>
    <row r="163" spans="1:40" s="171" customFormat="1" x14ac:dyDescent="0.2">
      <c r="A163" s="128" t="s">
        <v>1409</v>
      </c>
      <c r="B163" s="171">
        <v>1</v>
      </c>
      <c r="C163" s="171">
        <v>1</v>
      </c>
      <c r="D163" s="171">
        <v>1</v>
      </c>
      <c r="E163" s="171">
        <v>1</v>
      </c>
      <c r="F163" s="171">
        <v>1</v>
      </c>
      <c r="G163" s="171">
        <v>1</v>
      </c>
      <c r="H163" s="171">
        <v>1</v>
      </c>
      <c r="I163" s="171">
        <v>1</v>
      </c>
      <c r="J163" s="171">
        <v>1</v>
      </c>
      <c r="K163" s="171">
        <v>1</v>
      </c>
      <c r="L163" s="171">
        <v>1</v>
      </c>
      <c r="M163" s="171">
        <v>1</v>
      </c>
      <c r="N163" s="171">
        <v>1</v>
      </c>
      <c r="O163" s="171">
        <v>1</v>
      </c>
      <c r="P163" s="171">
        <v>1</v>
      </c>
      <c r="Q163" s="171">
        <v>1</v>
      </c>
      <c r="R163" s="171">
        <v>1</v>
      </c>
      <c r="S163" s="171">
        <v>1</v>
      </c>
      <c r="T163" s="171">
        <v>1</v>
      </c>
      <c r="U163" s="171">
        <v>1</v>
      </c>
      <c r="V163" s="171">
        <v>1</v>
      </c>
      <c r="W163" s="171">
        <v>1</v>
      </c>
      <c r="X163" s="171">
        <v>1</v>
      </c>
      <c r="Y163" s="171">
        <v>1</v>
      </c>
      <c r="Z163" s="171">
        <v>1</v>
      </c>
      <c r="AA163" s="171">
        <v>1</v>
      </c>
      <c r="AB163" s="171">
        <v>1</v>
      </c>
      <c r="AC163" s="171">
        <v>1</v>
      </c>
      <c r="AD163" s="171">
        <v>1</v>
      </c>
      <c r="AE163" s="171">
        <v>1</v>
      </c>
      <c r="AF163" s="171">
        <v>1</v>
      </c>
      <c r="AG163" s="171">
        <v>1</v>
      </c>
      <c r="AH163" s="171">
        <v>1</v>
      </c>
      <c r="AI163" s="171">
        <v>1</v>
      </c>
      <c r="AJ163" s="171">
        <v>1</v>
      </c>
      <c r="AK163" s="171">
        <v>1</v>
      </c>
      <c r="AL163" s="171">
        <v>1</v>
      </c>
      <c r="AM163" s="171">
        <v>1</v>
      </c>
      <c r="AN163" s="171">
        <v>1</v>
      </c>
    </row>
    <row r="164" spans="1:40" s="171" customFormat="1" x14ac:dyDescent="0.2">
      <c r="A164" s="128" t="s">
        <v>1410</v>
      </c>
      <c r="B164" s="171">
        <v>1</v>
      </c>
      <c r="C164" s="171">
        <v>1</v>
      </c>
      <c r="D164" s="171">
        <v>1</v>
      </c>
      <c r="E164" s="171">
        <v>1</v>
      </c>
      <c r="F164" s="171">
        <v>1</v>
      </c>
      <c r="G164" s="171">
        <v>1</v>
      </c>
      <c r="H164" s="171">
        <v>1</v>
      </c>
      <c r="I164" s="171">
        <v>1</v>
      </c>
      <c r="J164" s="171">
        <v>1</v>
      </c>
      <c r="K164" s="171">
        <v>1</v>
      </c>
      <c r="L164" s="171">
        <v>1</v>
      </c>
      <c r="M164" s="171">
        <v>1</v>
      </c>
      <c r="N164" s="171">
        <v>1</v>
      </c>
      <c r="O164" s="171">
        <v>1</v>
      </c>
      <c r="P164" s="171">
        <v>1</v>
      </c>
      <c r="Q164" s="171">
        <v>1</v>
      </c>
      <c r="R164" s="171">
        <v>1</v>
      </c>
      <c r="S164" s="171">
        <v>1</v>
      </c>
      <c r="T164" s="171">
        <v>1</v>
      </c>
      <c r="U164" s="171">
        <v>1</v>
      </c>
      <c r="V164" s="171">
        <v>1</v>
      </c>
      <c r="W164" s="171">
        <v>1</v>
      </c>
      <c r="X164" s="171">
        <v>1</v>
      </c>
      <c r="Y164" s="171">
        <v>1</v>
      </c>
      <c r="Z164" s="171">
        <v>1</v>
      </c>
      <c r="AA164" s="171">
        <v>1</v>
      </c>
      <c r="AB164" s="171">
        <v>1</v>
      </c>
      <c r="AC164" s="171">
        <v>1</v>
      </c>
      <c r="AD164" s="171">
        <v>1</v>
      </c>
      <c r="AE164" s="171">
        <v>1</v>
      </c>
      <c r="AF164" s="171">
        <v>1</v>
      </c>
      <c r="AG164" s="171">
        <v>1</v>
      </c>
      <c r="AH164" s="171">
        <v>1</v>
      </c>
      <c r="AI164" s="171">
        <v>1</v>
      </c>
      <c r="AJ164" s="171">
        <v>1</v>
      </c>
      <c r="AK164" s="171">
        <v>1</v>
      </c>
      <c r="AL164" s="171">
        <v>1</v>
      </c>
      <c r="AM164" s="171">
        <v>1</v>
      </c>
      <c r="AN164" s="171">
        <v>1</v>
      </c>
    </row>
    <row r="165" spans="1:40" s="171" customFormat="1" x14ac:dyDescent="0.2">
      <c r="A165" s="128" t="s">
        <v>1411</v>
      </c>
      <c r="B165" s="171">
        <v>1</v>
      </c>
      <c r="C165" s="171">
        <v>1</v>
      </c>
      <c r="D165" s="171">
        <v>1</v>
      </c>
      <c r="E165" s="171">
        <v>1</v>
      </c>
      <c r="F165" s="171">
        <v>1</v>
      </c>
      <c r="G165" s="171">
        <v>1</v>
      </c>
      <c r="H165" s="171">
        <v>1</v>
      </c>
      <c r="I165" s="171">
        <v>1</v>
      </c>
      <c r="J165" s="171">
        <v>1</v>
      </c>
      <c r="K165" s="171">
        <v>1</v>
      </c>
      <c r="L165" s="171">
        <v>1</v>
      </c>
      <c r="M165" s="171">
        <v>1</v>
      </c>
      <c r="N165" s="171">
        <v>1</v>
      </c>
      <c r="O165" s="171">
        <v>1</v>
      </c>
      <c r="P165" s="171">
        <v>1</v>
      </c>
      <c r="Q165" s="171">
        <v>1</v>
      </c>
      <c r="R165" s="171">
        <v>1</v>
      </c>
      <c r="S165" s="171">
        <v>1</v>
      </c>
      <c r="T165" s="171">
        <v>1</v>
      </c>
      <c r="U165" s="171">
        <v>1</v>
      </c>
      <c r="V165" s="171">
        <v>1</v>
      </c>
      <c r="W165" s="171">
        <v>1</v>
      </c>
      <c r="X165" s="171">
        <v>1</v>
      </c>
      <c r="Y165" s="171">
        <v>1</v>
      </c>
      <c r="Z165" s="171">
        <v>1</v>
      </c>
      <c r="AA165" s="171">
        <v>1</v>
      </c>
      <c r="AB165" s="171">
        <v>1</v>
      </c>
      <c r="AC165" s="171">
        <v>1</v>
      </c>
      <c r="AD165" s="171">
        <v>1</v>
      </c>
      <c r="AE165" s="171">
        <v>1</v>
      </c>
      <c r="AF165" s="171">
        <v>1</v>
      </c>
      <c r="AG165" s="171">
        <v>1</v>
      </c>
      <c r="AH165" s="171">
        <v>1</v>
      </c>
      <c r="AI165" s="171">
        <v>1</v>
      </c>
      <c r="AJ165" s="171">
        <v>1</v>
      </c>
      <c r="AK165" s="171">
        <v>1</v>
      </c>
      <c r="AL165" s="171">
        <v>1</v>
      </c>
      <c r="AM165" s="171">
        <v>1</v>
      </c>
      <c r="AN165" s="171">
        <v>1</v>
      </c>
    </row>
    <row r="166" spans="1:40" s="171" customFormat="1" x14ac:dyDescent="0.2">
      <c r="A166" s="128" t="s">
        <v>1412</v>
      </c>
      <c r="B166" s="171">
        <v>1</v>
      </c>
      <c r="C166" s="171">
        <v>1</v>
      </c>
      <c r="D166" s="171">
        <v>1</v>
      </c>
      <c r="E166" s="171">
        <v>1</v>
      </c>
      <c r="F166" s="171">
        <v>1</v>
      </c>
      <c r="G166" s="171">
        <v>1</v>
      </c>
      <c r="H166" s="171">
        <v>1</v>
      </c>
      <c r="I166" s="171">
        <v>1</v>
      </c>
      <c r="J166" s="171">
        <v>1</v>
      </c>
      <c r="K166" s="171">
        <v>1</v>
      </c>
      <c r="L166" s="171">
        <v>1</v>
      </c>
      <c r="M166" s="171">
        <v>1</v>
      </c>
      <c r="N166" s="171">
        <v>1</v>
      </c>
      <c r="O166" s="171">
        <v>1</v>
      </c>
      <c r="P166" s="171">
        <v>1</v>
      </c>
      <c r="Q166" s="171">
        <v>1</v>
      </c>
      <c r="R166" s="171">
        <v>1</v>
      </c>
      <c r="S166" s="171">
        <v>1</v>
      </c>
      <c r="T166" s="171">
        <v>1</v>
      </c>
      <c r="U166" s="171">
        <v>1</v>
      </c>
      <c r="V166" s="171">
        <v>1</v>
      </c>
      <c r="W166" s="171">
        <v>1</v>
      </c>
      <c r="X166" s="171">
        <v>1</v>
      </c>
      <c r="Y166" s="171">
        <v>1</v>
      </c>
      <c r="Z166" s="171">
        <v>1</v>
      </c>
      <c r="AA166" s="171">
        <v>1</v>
      </c>
      <c r="AB166" s="171">
        <v>1</v>
      </c>
      <c r="AC166" s="171">
        <v>1</v>
      </c>
      <c r="AD166" s="171">
        <v>1</v>
      </c>
      <c r="AE166" s="171">
        <v>1</v>
      </c>
      <c r="AF166" s="171">
        <v>1</v>
      </c>
      <c r="AG166" s="171">
        <v>1</v>
      </c>
      <c r="AH166" s="171">
        <v>1</v>
      </c>
      <c r="AI166" s="171">
        <v>1</v>
      </c>
      <c r="AJ166" s="171">
        <v>1</v>
      </c>
      <c r="AK166" s="171">
        <v>1</v>
      </c>
      <c r="AL166" s="171">
        <v>1</v>
      </c>
      <c r="AM166" s="171">
        <v>1</v>
      </c>
      <c r="AN166" s="171">
        <v>1</v>
      </c>
    </row>
    <row r="167" spans="1:40" s="171" customFormat="1" x14ac:dyDescent="0.2">
      <c r="A167" s="128" t="s">
        <v>1413</v>
      </c>
      <c r="B167" s="171">
        <v>1</v>
      </c>
      <c r="C167" s="171">
        <v>1</v>
      </c>
      <c r="D167" s="171">
        <v>1</v>
      </c>
      <c r="E167" s="171">
        <v>1</v>
      </c>
      <c r="F167" s="171">
        <v>1</v>
      </c>
      <c r="G167" s="171">
        <v>1</v>
      </c>
      <c r="H167" s="171">
        <v>1</v>
      </c>
      <c r="I167" s="171">
        <v>1</v>
      </c>
      <c r="J167" s="171">
        <v>1</v>
      </c>
      <c r="K167" s="171">
        <v>1</v>
      </c>
      <c r="L167" s="171">
        <v>1</v>
      </c>
      <c r="M167" s="171">
        <v>1</v>
      </c>
      <c r="N167" s="171">
        <v>1</v>
      </c>
      <c r="O167" s="171">
        <v>1</v>
      </c>
      <c r="P167" s="171">
        <v>1</v>
      </c>
      <c r="Q167" s="171">
        <v>1</v>
      </c>
      <c r="R167" s="171">
        <v>1</v>
      </c>
      <c r="S167" s="171">
        <v>1</v>
      </c>
      <c r="T167" s="171">
        <v>1</v>
      </c>
      <c r="U167" s="171">
        <v>1</v>
      </c>
      <c r="V167" s="171">
        <v>1</v>
      </c>
      <c r="W167" s="171">
        <v>1</v>
      </c>
      <c r="X167" s="171">
        <v>1</v>
      </c>
      <c r="Y167" s="171">
        <v>1</v>
      </c>
      <c r="Z167" s="171">
        <v>1</v>
      </c>
      <c r="AA167" s="171">
        <v>1</v>
      </c>
      <c r="AB167" s="171">
        <v>1</v>
      </c>
      <c r="AC167" s="171">
        <v>1</v>
      </c>
      <c r="AD167" s="171">
        <v>1</v>
      </c>
      <c r="AE167" s="171">
        <v>1</v>
      </c>
      <c r="AF167" s="171">
        <v>1</v>
      </c>
      <c r="AG167" s="171">
        <v>1</v>
      </c>
      <c r="AH167" s="171">
        <v>1</v>
      </c>
      <c r="AI167" s="171">
        <v>1</v>
      </c>
      <c r="AJ167" s="171">
        <v>1</v>
      </c>
      <c r="AK167" s="171">
        <v>1</v>
      </c>
      <c r="AL167" s="171">
        <v>1</v>
      </c>
      <c r="AM167" s="171">
        <v>1</v>
      </c>
      <c r="AN167" s="171">
        <v>1</v>
      </c>
    </row>
    <row r="168" spans="1:40" s="171" customFormat="1" x14ac:dyDescent="0.2">
      <c r="A168" s="128" t="s">
        <v>1414</v>
      </c>
      <c r="B168" s="171">
        <v>1</v>
      </c>
      <c r="C168" s="171">
        <v>1</v>
      </c>
      <c r="D168" s="171">
        <v>1</v>
      </c>
      <c r="E168" s="171">
        <v>1</v>
      </c>
      <c r="F168" s="171">
        <v>1</v>
      </c>
      <c r="G168" s="171">
        <v>1</v>
      </c>
      <c r="H168" s="171">
        <v>1</v>
      </c>
      <c r="I168" s="171">
        <v>1</v>
      </c>
      <c r="J168" s="171">
        <v>1</v>
      </c>
      <c r="K168" s="171">
        <v>1</v>
      </c>
      <c r="L168" s="171">
        <v>1</v>
      </c>
      <c r="M168" s="171">
        <v>1</v>
      </c>
      <c r="N168" s="171">
        <v>1</v>
      </c>
      <c r="O168" s="171">
        <v>1</v>
      </c>
      <c r="P168" s="171">
        <v>1</v>
      </c>
      <c r="Q168" s="171">
        <v>1</v>
      </c>
      <c r="R168" s="171">
        <v>1</v>
      </c>
      <c r="S168" s="171">
        <v>1</v>
      </c>
      <c r="T168" s="171">
        <v>1</v>
      </c>
      <c r="U168" s="171">
        <v>1</v>
      </c>
      <c r="V168" s="171">
        <v>1</v>
      </c>
      <c r="W168" s="171">
        <v>1</v>
      </c>
      <c r="X168" s="171">
        <v>1</v>
      </c>
      <c r="Y168" s="171">
        <v>1</v>
      </c>
      <c r="Z168" s="171">
        <v>1</v>
      </c>
      <c r="AA168" s="171">
        <v>1</v>
      </c>
      <c r="AB168" s="171">
        <v>1</v>
      </c>
      <c r="AC168" s="171">
        <v>1</v>
      </c>
      <c r="AD168" s="171">
        <v>1</v>
      </c>
      <c r="AE168" s="171">
        <v>1</v>
      </c>
      <c r="AF168" s="171">
        <v>1</v>
      </c>
      <c r="AG168" s="171">
        <v>1</v>
      </c>
      <c r="AH168" s="171">
        <v>1</v>
      </c>
      <c r="AI168" s="171">
        <v>1</v>
      </c>
      <c r="AJ168" s="171">
        <v>1</v>
      </c>
      <c r="AK168" s="171">
        <v>1</v>
      </c>
      <c r="AL168" s="171">
        <v>1</v>
      </c>
      <c r="AM168" s="171">
        <v>1</v>
      </c>
      <c r="AN168" s="171">
        <v>1</v>
      </c>
    </row>
    <row r="169" spans="1:40" x14ac:dyDescent="0.2">
      <c r="A169" s="27" t="s">
        <v>1415</v>
      </c>
      <c r="B169" s="164">
        <v>999.99799999999902</v>
      </c>
      <c r="C169" s="164">
        <v>999.99799999999902</v>
      </c>
      <c r="D169" s="164">
        <v>999.99799999999902</v>
      </c>
      <c r="E169" s="164">
        <v>999.99799999999902</v>
      </c>
      <c r="F169" s="164">
        <v>999.99799999999902</v>
      </c>
      <c r="G169" s="164">
        <v>999.99799999999902</v>
      </c>
      <c r="H169" s="164">
        <v>999.99799999999902</v>
      </c>
      <c r="I169" s="164">
        <v>999.99799999999902</v>
      </c>
      <c r="J169" s="164">
        <v>999.99799999999902</v>
      </c>
      <c r="K169" s="164">
        <v>999.99799999999902</v>
      </c>
      <c r="L169" s="164">
        <v>999.99799999999902</v>
      </c>
      <c r="M169" s="164">
        <v>999.99799999999902</v>
      </c>
      <c r="N169" s="164">
        <v>999.99799999999902</v>
      </c>
      <c r="O169" s="164">
        <v>999.99799999999902</v>
      </c>
      <c r="P169" s="164">
        <v>999.99799999999902</v>
      </c>
      <c r="Q169" s="164">
        <v>999.99799999999902</v>
      </c>
      <c r="R169" s="164">
        <v>999.99799999999902</v>
      </c>
      <c r="S169" s="164">
        <v>999.99799999999902</v>
      </c>
      <c r="T169" s="164">
        <v>999.99799999999902</v>
      </c>
      <c r="U169" s="164">
        <v>999.99799999999902</v>
      </c>
      <c r="V169" s="164">
        <v>999.99799999999902</v>
      </c>
      <c r="W169" s="164">
        <v>999.99799999999902</v>
      </c>
      <c r="X169" s="164">
        <v>999.99799999999902</v>
      </c>
      <c r="Y169" s="164">
        <v>999.99799999999902</v>
      </c>
      <c r="Z169" s="164">
        <v>999.99799999999902</v>
      </c>
      <c r="AA169" s="164">
        <v>999.99799999999902</v>
      </c>
      <c r="AB169" s="164">
        <v>999.99799999999902</v>
      </c>
      <c r="AC169" s="164">
        <v>999.99799999999902</v>
      </c>
      <c r="AD169" s="164">
        <v>999.99799999999902</v>
      </c>
      <c r="AE169" s="164">
        <v>999.99799999999902</v>
      </c>
      <c r="AF169" s="164">
        <v>999.99799999999902</v>
      </c>
      <c r="AG169" s="164">
        <v>999.99799999999902</v>
      </c>
      <c r="AH169" s="164">
        <v>999.99799999999902</v>
      </c>
      <c r="AI169" s="164">
        <v>999.99799999999902</v>
      </c>
      <c r="AJ169" s="164">
        <v>999.99799999999902</v>
      </c>
      <c r="AK169" s="164">
        <v>999.99799999999902</v>
      </c>
      <c r="AL169" s="164">
        <v>999.99799999999902</v>
      </c>
      <c r="AM169" s="164">
        <v>999.99799999999902</v>
      </c>
      <c r="AN169" s="164">
        <v>999.99799999999902</v>
      </c>
    </row>
    <row r="170" spans="1:40" s="171" customFormat="1" x14ac:dyDescent="0.2">
      <c r="A170" s="172" t="s">
        <v>1416</v>
      </c>
      <c r="B170" s="171">
        <v>0</v>
      </c>
      <c r="C170" s="171">
        <v>0</v>
      </c>
      <c r="D170" s="171">
        <v>0</v>
      </c>
      <c r="E170" s="171">
        <v>0</v>
      </c>
      <c r="F170" s="171">
        <v>0</v>
      </c>
      <c r="G170" s="171">
        <v>0</v>
      </c>
      <c r="H170" s="171">
        <v>0</v>
      </c>
      <c r="I170" s="171">
        <v>0</v>
      </c>
      <c r="J170" s="171">
        <v>0</v>
      </c>
      <c r="K170" s="171">
        <v>0</v>
      </c>
      <c r="L170" s="171">
        <v>0</v>
      </c>
      <c r="M170" s="171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171">
        <v>0</v>
      </c>
      <c r="V170" s="171">
        <v>0</v>
      </c>
      <c r="W170" s="171">
        <v>0</v>
      </c>
      <c r="X170" s="171">
        <v>0</v>
      </c>
      <c r="Y170" s="171">
        <v>0</v>
      </c>
      <c r="Z170" s="171">
        <v>0</v>
      </c>
      <c r="AA170" s="171">
        <v>0</v>
      </c>
      <c r="AB170" s="171">
        <v>0</v>
      </c>
      <c r="AC170" s="171">
        <v>0</v>
      </c>
      <c r="AD170" s="171">
        <v>0</v>
      </c>
      <c r="AE170" s="171">
        <v>0</v>
      </c>
      <c r="AF170" s="171">
        <v>0</v>
      </c>
      <c r="AG170" s="171">
        <v>0</v>
      </c>
      <c r="AH170" s="171">
        <v>0</v>
      </c>
      <c r="AI170" s="171">
        <v>0</v>
      </c>
      <c r="AJ170" s="171">
        <v>0</v>
      </c>
      <c r="AK170" s="171">
        <v>0</v>
      </c>
      <c r="AL170" s="171">
        <v>0</v>
      </c>
      <c r="AM170" s="171">
        <v>0</v>
      </c>
      <c r="AN170" s="171">
        <v>0</v>
      </c>
    </row>
    <row r="171" spans="1:40" x14ac:dyDescent="0.2">
      <c r="A171" s="27" t="s">
        <v>1417</v>
      </c>
    </row>
    <row r="172" spans="1:40" x14ac:dyDescent="0.2">
      <c r="A172" s="30" t="s">
        <v>1418</v>
      </c>
    </row>
    <row r="173" spans="1:40" x14ac:dyDescent="0.2">
      <c r="A173" s="27" t="s">
        <v>1419</v>
      </c>
    </row>
    <row r="174" spans="1:40" s="171" customFormat="1" x14ac:dyDescent="0.2">
      <c r="A174" s="128" t="s">
        <v>1730</v>
      </c>
      <c r="B174" s="171">
        <v>0</v>
      </c>
      <c r="C174" s="171">
        <v>0</v>
      </c>
      <c r="D174" s="171">
        <v>0</v>
      </c>
      <c r="E174" s="171">
        <v>0</v>
      </c>
      <c r="F174" s="171">
        <v>0</v>
      </c>
      <c r="G174" s="171">
        <v>0</v>
      </c>
      <c r="H174" s="171">
        <v>0</v>
      </c>
      <c r="I174" s="171">
        <v>0</v>
      </c>
      <c r="J174" s="171">
        <v>0</v>
      </c>
      <c r="K174" s="171">
        <v>0</v>
      </c>
      <c r="L174" s="171">
        <v>0</v>
      </c>
      <c r="M174" s="171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171">
        <v>0</v>
      </c>
      <c r="V174" s="171">
        <v>0</v>
      </c>
      <c r="W174" s="171">
        <v>0</v>
      </c>
      <c r="X174" s="171">
        <v>0</v>
      </c>
      <c r="Y174" s="171">
        <v>0</v>
      </c>
      <c r="Z174" s="171">
        <v>0</v>
      </c>
      <c r="AA174" s="171">
        <v>0</v>
      </c>
      <c r="AB174" s="171">
        <v>0</v>
      </c>
      <c r="AC174" s="171">
        <v>0</v>
      </c>
      <c r="AD174" s="171">
        <v>0</v>
      </c>
      <c r="AE174" s="171">
        <v>0</v>
      </c>
      <c r="AF174" s="171">
        <v>0</v>
      </c>
      <c r="AG174" s="171">
        <v>0</v>
      </c>
      <c r="AH174" s="171">
        <v>0</v>
      </c>
      <c r="AI174" s="171">
        <v>0</v>
      </c>
      <c r="AJ174" s="171">
        <v>0</v>
      </c>
      <c r="AK174" s="171">
        <v>0</v>
      </c>
      <c r="AL174" s="171">
        <v>0</v>
      </c>
      <c r="AM174" s="171">
        <v>0</v>
      </c>
      <c r="AN174" s="171">
        <v>0</v>
      </c>
    </row>
    <row r="175" spans="1:40" x14ac:dyDescent="0.2">
      <c r="A175" s="27" t="s">
        <v>902</v>
      </c>
    </row>
    <row r="176" spans="1:40" x14ac:dyDescent="0.2">
      <c r="A176" s="30" t="s">
        <v>1421</v>
      </c>
    </row>
    <row r="177" spans="1:40" s="171" customFormat="1" x14ac:dyDescent="0.2">
      <c r="A177" s="172" t="s">
        <v>1422</v>
      </c>
    </row>
    <row r="178" spans="1:40" s="171" customFormat="1" x14ac:dyDescent="0.2">
      <c r="A178" s="128" t="s">
        <v>1423</v>
      </c>
      <c r="B178" s="171">
        <v>0.99999799999999905</v>
      </c>
      <c r="C178" s="171">
        <v>0.99999799999999905</v>
      </c>
      <c r="D178" s="171">
        <v>0.99999799999999905</v>
      </c>
      <c r="E178" s="171">
        <v>0.99999799999999905</v>
      </c>
      <c r="F178" s="171">
        <v>0.99999799999999905</v>
      </c>
      <c r="G178" s="171">
        <v>0.99999799999999905</v>
      </c>
      <c r="H178" s="171">
        <v>0.99999799999999905</v>
      </c>
      <c r="I178" s="171">
        <v>0.99999799999999905</v>
      </c>
      <c r="J178" s="171">
        <v>0.99999799999999905</v>
      </c>
      <c r="K178" s="171">
        <v>0.99999799999999905</v>
      </c>
      <c r="L178" s="171">
        <v>0.99999799999999905</v>
      </c>
      <c r="M178" s="171">
        <v>0.99999799999999905</v>
      </c>
      <c r="N178" s="171">
        <v>0.99999799999999905</v>
      </c>
      <c r="O178" s="171">
        <v>0.99999799999999905</v>
      </c>
      <c r="P178" s="171">
        <v>0.99999799999999905</v>
      </c>
      <c r="Q178" s="171">
        <v>0.99999799999999905</v>
      </c>
      <c r="R178" s="171">
        <v>0.99999799999999905</v>
      </c>
      <c r="S178" s="171">
        <v>0.99999799999999905</v>
      </c>
      <c r="T178" s="171">
        <v>0.99999799999999905</v>
      </c>
      <c r="U178" s="171">
        <v>0.99999799999999905</v>
      </c>
      <c r="V178" s="171">
        <v>0.99999799999999905</v>
      </c>
      <c r="W178" s="171">
        <v>0.99999799999999905</v>
      </c>
      <c r="X178" s="171">
        <v>0.99999799999999905</v>
      </c>
      <c r="Y178" s="171">
        <v>0.99999799999999905</v>
      </c>
      <c r="Z178" s="171">
        <v>0.99999799999999905</v>
      </c>
      <c r="AA178" s="171">
        <v>0.99999799999999905</v>
      </c>
      <c r="AB178" s="171">
        <v>0.99999799999999905</v>
      </c>
      <c r="AC178" s="171">
        <v>0.99999799999999905</v>
      </c>
      <c r="AD178" s="171">
        <v>0.99999799999999905</v>
      </c>
      <c r="AE178" s="171">
        <v>0.99999799999999905</v>
      </c>
      <c r="AF178" s="171">
        <v>0.99999799999999905</v>
      </c>
      <c r="AG178" s="171">
        <v>0.99999799999999905</v>
      </c>
      <c r="AH178" s="171">
        <v>0.99999799999999905</v>
      </c>
      <c r="AI178" s="171">
        <v>0.99999799999999905</v>
      </c>
      <c r="AJ178" s="171">
        <v>0.99999799999999905</v>
      </c>
      <c r="AK178" s="171">
        <v>0.99999799999999905</v>
      </c>
      <c r="AL178" s="171">
        <v>0.99999799999999905</v>
      </c>
      <c r="AM178" s="171">
        <v>0.99999799999999905</v>
      </c>
      <c r="AN178" s="171">
        <v>0.99999799999999905</v>
      </c>
    </row>
    <row r="179" spans="1:40" s="171" customFormat="1" x14ac:dyDescent="0.2">
      <c r="A179" s="128" t="s">
        <v>1424</v>
      </c>
      <c r="B179" s="171">
        <v>0.99999799999999905</v>
      </c>
      <c r="C179" s="171">
        <v>0.99999799999999905</v>
      </c>
      <c r="D179" s="171">
        <v>0.99999799999999905</v>
      </c>
      <c r="E179" s="171">
        <v>0.99999799999999905</v>
      </c>
      <c r="F179" s="171">
        <v>0.99999799999999905</v>
      </c>
      <c r="G179" s="171">
        <v>0.99999799999999905</v>
      </c>
      <c r="H179" s="171">
        <v>0.99999799999999905</v>
      </c>
      <c r="I179" s="171">
        <v>0.99999799999999905</v>
      </c>
      <c r="J179" s="171">
        <v>0.99999799999999905</v>
      </c>
      <c r="K179" s="171">
        <v>0.99999799999999905</v>
      </c>
      <c r="L179" s="171">
        <v>0.99999799999999905</v>
      </c>
      <c r="M179" s="171">
        <v>0.99999799999999905</v>
      </c>
      <c r="N179" s="171">
        <v>0.99999799999999905</v>
      </c>
      <c r="O179" s="171">
        <v>0.99999799999999905</v>
      </c>
      <c r="P179" s="171">
        <v>0.99999799999999905</v>
      </c>
      <c r="Q179" s="171">
        <v>0.99999799999999905</v>
      </c>
      <c r="R179" s="171">
        <v>0.99999799999999905</v>
      </c>
      <c r="S179" s="171">
        <v>0.99999799999999905</v>
      </c>
      <c r="T179" s="171">
        <v>0.99999799999999905</v>
      </c>
      <c r="U179" s="171">
        <v>0.99999799999999905</v>
      </c>
      <c r="V179" s="171">
        <v>0.99999799999999905</v>
      </c>
      <c r="W179" s="171">
        <v>0.99999799999999905</v>
      </c>
      <c r="X179" s="171">
        <v>0.99999799999999905</v>
      </c>
      <c r="Y179" s="171">
        <v>0.99999799999999905</v>
      </c>
      <c r="Z179" s="171">
        <v>0.99999799999999905</v>
      </c>
      <c r="AA179" s="171">
        <v>0.99999799999999905</v>
      </c>
      <c r="AB179" s="171">
        <v>0.99999799999999905</v>
      </c>
      <c r="AC179" s="171">
        <v>0.99999799999999905</v>
      </c>
      <c r="AD179" s="171">
        <v>0.99999799999999905</v>
      </c>
      <c r="AE179" s="171">
        <v>0.99999799999999905</v>
      </c>
      <c r="AF179" s="171">
        <v>0.99999799999999905</v>
      </c>
      <c r="AG179" s="171">
        <v>0.99999799999999905</v>
      </c>
      <c r="AH179" s="171">
        <v>0.99999799999999905</v>
      </c>
      <c r="AI179" s="171">
        <v>0.99999799999999905</v>
      </c>
      <c r="AJ179" s="171">
        <v>0.99999799999999905</v>
      </c>
      <c r="AK179" s="171">
        <v>0.99999799999999905</v>
      </c>
      <c r="AL179" s="171">
        <v>0.99999799999999905</v>
      </c>
      <c r="AM179" s="171">
        <v>0.99999799999999905</v>
      </c>
      <c r="AN179" s="171">
        <v>0.99999799999999905</v>
      </c>
    </row>
    <row r="180" spans="1:40" s="171" customFormat="1" x14ac:dyDescent="0.2">
      <c r="A180" s="128" t="s">
        <v>1425</v>
      </c>
      <c r="B180" s="171">
        <v>0.99999799999999905</v>
      </c>
      <c r="C180" s="171">
        <v>0.99999799999999905</v>
      </c>
      <c r="D180" s="171">
        <v>0.99999799999999905</v>
      </c>
      <c r="E180" s="171">
        <v>0.99999799999999905</v>
      </c>
      <c r="F180" s="171">
        <v>0.99999799999999905</v>
      </c>
      <c r="G180" s="171">
        <v>0.99999799999999905</v>
      </c>
      <c r="H180" s="171">
        <v>0.99999799999999905</v>
      </c>
      <c r="I180" s="171">
        <v>0.99999799999999905</v>
      </c>
      <c r="J180" s="171">
        <v>0.99999799999999905</v>
      </c>
      <c r="K180" s="171">
        <v>0.99999799999999905</v>
      </c>
      <c r="L180" s="171">
        <v>0.99999799999999905</v>
      </c>
      <c r="M180" s="171">
        <v>0.99999799999999905</v>
      </c>
      <c r="N180" s="171">
        <v>0.99999799999999905</v>
      </c>
      <c r="O180" s="171">
        <v>0.99999799999999905</v>
      </c>
      <c r="P180" s="171">
        <v>0.99999799999999905</v>
      </c>
      <c r="Q180" s="171">
        <v>0.99999799999999905</v>
      </c>
      <c r="R180" s="171">
        <v>0.99999799999999905</v>
      </c>
      <c r="S180" s="171">
        <v>0.99999799999999905</v>
      </c>
      <c r="T180" s="171">
        <v>0.99999799999999905</v>
      </c>
      <c r="U180" s="171">
        <v>0.99999799999999905</v>
      </c>
      <c r="V180" s="171">
        <v>0.99999799999999905</v>
      </c>
      <c r="W180" s="171">
        <v>0.99999799999999905</v>
      </c>
      <c r="X180" s="171">
        <v>0.99999799999999905</v>
      </c>
      <c r="Y180" s="171">
        <v>0.99999799999999905</v>
      </c>
      <c r="Z180" s="171">
        <v>0.99999799999999905</v>
      </c>
      <c r="AA180" s="171">
        <v>0.99999799999999905</v>
      </c>
      <c r="AB180" s="171">
        <v>0.99999799999999905</v>
      </c>
      <c r="AC180" s="171">
        <v>0.99999799999999905</v>
      </c>
      <c r="AD180" s="171">
        <v>0.99999799999999905</v>
      </c>
      <c r="AE180" s="171">
        <v>0.99999799999999905</v>
      </c>
      <c r="AF180" s="171">
        <v>0.99999799999999905</v>
      </c>
      <c r="AG180" s="171">
        <v>0.99999799999999905</v>
      </c>
      <c r="AH180" s="171">
        <v>0.99999799999999905</v>
      </c>
      <c r="AI180" s="171">
        <v>0.99999799999999905</v>
      </c>
      <c r="AJ180" s="171">
        <v>0.99999799999999905</v>
      </c>
      <c r="AK180" s="171">
        <v>0.99999799999999905</v>
      </c>
      <c r="AL180" s="171">
        <v>0.99999799999999905</v>
      </c>
      <c r="AM180" s="171">
        <v>0.99999799999999905</v>
      </c>
      <c r="AN180" s="171">
        <v>0.99999799999999905</v>
      </c>
    </row>
    <row r="181" spans="1:40" s="171" customFormat="1" x14ac:dyDescent="0.2">
      <c r="A181" s="128" t="s">
        <v>1426</v>
      </c>
      <c r="B181" s="171">
        <v>0.99999799999999905</v>
      </c>
      <c r="C181" s="171">
        <v>0.99999799999999905</v>
      </c>
      <c r="D181" s="171">
        <v>0.99999799999999905</v>
      </c>
      <c r="E181" s="171">
        <v>0.99999799999999905</v>
      </c>
      <c r="F181" s="171">
        <v>0.99999799999999905</v>
      </c>
      <c r="G181" s="171">
        <v>0.99999799999999905</v>
      </c>
      <c r="H181" s="171">
        <v>0.99999799999999905</v>
      </c>
      <c r="I181" s="171">
        <v>0.99999799999999905</v>
      </c>
      <c r="J181" s="171">
        <v>0.99999799999999905</v>
      </c>
      <c r="K181" s="171">
        <v>0.99999799999999905</v>
      </c>
      <c r="L181" s="171">
        <v>0.99999799999999905</v>
      </c>
      <c r="M181" s="171">
        <v>0.99999799999999905</v>
      </c>
      <c r="N181" s="171">
        <v>0.99999799999999905</v>
      </c>
      <c r="O181" s="171">
        <v>0.99999799999999905</v>
      </c>
      <c r="P181" s="171">
        <v>0.99999799999999905</v>
      </c>
      <c r="Q181" s="171">
        <v>0.99999799999999905</v>
      </c>
      <c r="R181" s="171">
        <v>0.99999799999999905</v>
      </c>
      <c r="S181" s="171">
        <v>0.99999799999999905</v>
      </c>
      <c r="T181" s="171">
        <v>0.99999799999999905</v>
      </c>
      <c r="U181" s="171">
        <v>0.99999799999999905</v>
      </c>
      <c r="V181" s="171">
        <v>0.99999799999999905</v>
      </c>
      <c r="W181" s="171">
        <v>0.99999799999999905</v>
      </c>
      <c r="X181" s="171">
        <v>0.99999799999999905</v>
      </c>
      <c r="Y181" s="171">
        <v>0.99999799999999905</v>
      </c>
      <c r="Z181" s="171">
        <v>0.99999799999999905</v>
      </c>
      <c r="AA181" s="171">
        <v>0.99999799999999905</v>
      </c>
      <c r="AB181" s="171">
        <v>0.99999799999999905</v>
      </c>
      <c r="AC181" s="171">
        <v>0.99999799999999905</v>
      </c>
      <c r="AD181" s="171">
        <v>0.99999799999999905</v>
      </c>
      <c r="AE181" s="171">
        <v>0.99999799999999905</v>
      </c>
      <c r="AF181" s="171">
        <v>0.99999799999999905</v>
      </c>
      <c r="AG181" s="171">
        <v>0.99999799999999905</v>
      </c>
      <c r="AH181" s="171">
        <v>0.99999799999999905</v>
      </c>
      <c r="AI181" s="171">
        <v>0.99999799999999905</v>
      </c>
      <c r="AJ181" s="171">
        <v>0.99999799999999905</v>
      </c>
      <c r="AK181" s="171">
        <v>0.99999799999999905</v>
      </c>
      <c r="AL181" s="171">
        <v>0.99999799999999905</v>
      </c>
      <c r="AM181" s="171">
        <v>0.99999799999999905</v>
      </c>
      <c r="AN181" s="171">
        <v>0.99999799999999905</v>
      </c>
    </row>
    <row r="182" spans="1:40" s="171" customFormat="1" x14ac:dyDescent="0.2">
      <c r="A182" s="128" t="s">
        <v>1427</v>
      </c>
      <c r="B182" s="171">
        <v>0.99999799999999905</v>
      </c>
      <c r="C182" s="171">
        <v>0.99999799999999905</v>
      </c>
      <c r="D182" s="171">
        <v>0.99999799999999905</v>
      </c>
      <c r="E182" s="171">
        <v>0.99999799999999905</v>
      </c>
      <c r="F182" s="171">
        <v>0.99999799999999905</v>
      </c>
      <c r="G182" s="171">
        <v>0.99999799999999905</v>
      </c>
      <c r="H182" s="171">
        <v>0.99999799999999905</v>
      </c>
      <c r="I182" s="171">
        <v>0.99999799999999905</v>
      </c>
      <c r="J182" s="171">
        <v>0.99999799999999905</v>
      </c>
      <c r="K182" s="171">
        <v>0.99999799999999905</v>
      </c>
      <c r="L182" s="171">
        <v>0.99999799999999905</v>
      </c>
      <c r="M182" s="171">
        <v>0.99999799999999905</v>
      </c>
      <c r="N182" s="171">
        <v>0.99999799999999905</v>
      </c>
      <c r="O182" s="171">
        <v>0.99999799999999905</v>
      </c>
      <c r="P182" s="171">
        <v>0.99999799999999905</v>
      </c>
      <c r="Q182" s="171">
        <v>0.99999799999999905</v>
      </c>
      <c r="R182" s="171">
        <v>0.99999799999999905</v>
      </c>
      <c r="S182" s="171">
        <v>0.99999799999999905</v>
      </c>
      <c r="T182" s="171">
        <v>0.99999799999999905</v>
      </c>
      <c r="U182" s="171">
        <v>0.99999799999999905</v>
      </c>
      <c r="V182" s="171">
        <v>0.99999799999999905</v>
      </c>
      <c r="W182" s="171">
        <v>0.99999799999999905</v>
      </c>
      <c r="X182" s="171">
        <v>0.99999799999999905</v>
      </c>
      <c r="Y182" s="171">
        <v>0.99999799999999905</v>
      </c>
      <c r="Z182" s="171">
        <v>0.99999799999999905</v>
      </c>
      <c r="AA182" s="171">
        <v>0.99999799999999905</v>
      </c>
      <c r="AB182" s="171">
        <v>0.99999799999999905</v>
      </c>
      <c r="AC182" s="171">
        <v>0.99999799999999905</v>
      </c>
      <c r="AD182" s="171">
        <v>0.99999799999999905</v>
      </c>
      <c r="AE182" s="171">
        <v>0.99999799999999905</v>
      </c>
      <c r="AF182" s="171">
        <v>0.99999799999999905</v>
      </c>
      <c r="AG182" s="171">
        <v>0.99999799999999905</v>
      </c>
      <c r="AH182" s="171">
        <v>0.99999799999999905</v>
      </c>
      <c r="AI182" s="171">
        <v>0.99999799999999905</v>
      </c>
      <c r="AJ182" s="171">
        <v>0.99999799999999905</v>
      </c>
      <c r="AK182" s="171">
        <v>0.99999799999999905</v>
      </c>
      <c r="AL182" s="171">
        <v>0.99999799999999905</v>
      </c>
      <c r="AM182" s="171">
        <v>0.99999799999999905</v>
      </c>
      <c r="AN182" s="171">
        <v>0.99999799999999905</v>
      </c>
    </row>
    <row r="183" spans="1:40" s="171" customFormat="1" x14ac:dyDescent="0.2">
      <c r="A183" s="128" t="s">
        <v>1428</v>
      </c>
      <c r="B183" s="171">
        <v>0.99999799999999905</v>
      </c>
      <c r="C183" s="171">
        <v>0.99999799999999905</v>
      </c>
      <c r="D183" s="171">
        <v>0.99999799999999905</v>
      </c>
      <c r="E183" s="171">
        <v>0.99999799999999905</v>
      </c>
      <c r="F183" s="171">
        <v>0.99999799999999905</v>
      </c>
      <c r="G183" s="171">
        <v>0.99999799999999905</v>
      </c>
      <c r="H183" s="171">
        <v>0.99999799999999905</v>
      </c>
      <c r="I183" s="171">
        <v>0.99999799999999905</v>
      </c>
      <c r="J183" s="171">
        <v>0.99999799999999905</v>
      </c>
      <c r="K183" s="171">
        <v>0.99999799999999905</v>
      </c>
      <c r="L183" s="171">
        <v>0.99999799999999905</v>
      </c>
      <c r="M183" s="171">
        <v>0.99999799999999905</v>
      </c>
      <c r="N183" s="171">
        <v>0.99999799999999905</v>
      </c>
      <c r="O183" s="171">
        <v>0.99999799999999905</v>
      </c>
      <c r="P183" s="171">
        <v>0.99999799999999905</v>
      </c>
      <c r="Q183" s="171">
        <v>0.99999799999999905</v>
      </c>
      <c r="R183" s="171">
        <v>0.99999799999999905</v>
      </c>
      <c r="S183" s="171">
        <v>0.99999799999999905</v>
      </c>
      <c r="T183" s="171">
        <v>0.99999799999999905</v>
      </c>
      <c r="U183" s="171">
        <v>0.99999799999999905</v>
      </c>
      <c r="V183" s="171">
        <v>0.99999799999999905</v>
      </c>
      <c r="W183" s="171">
        <v>0.99999799999999905</v>
      </c>
      <c r="X183" s="171">
        <v>0.99999799999999905</v>
      </c>
      <c r="Y183" s="171">
        <v>0.99999799999999905</v>
      </c>
      <c r="Z183" s="171">
        <v>0.99999799999999905</v>
      </c>
      <c r="AA183" s="171">
        <v>0.99999799999999905</v>
      </c>
      <c r="AB183" s="171">
        <v>0.99999799999999905</v>
      </c>
      <c r="AC183" s="171">
        <v>0.99999799999999905</v>
      </c>
      <c r="AD183" s="171">
        <v>0.99999799999999905</v>
      </c>
      <c r="AE183" s="171">
        <v>0.99999799999999905</v>
      </c>
      <c r="AF183" s="171">
        <v>0.99999799999999905</v>
      </c>
      <c r="AG183" s="171">
        <v>0.99999799999999905</v>
      </c>
      <c r="AH183" s="171">
        <v>0.99999799999999905</v>
      </c>
      <c r="AI183" s="171">
        <v>0.99999799999999905</v>
      </c>
      <c r="AJ183" s="171">
        <v>0.99999799999999905</v>
      </c>
      <c r="AK183" s="171">
        <v>0.99999799999999905</v>
      </c>
      <c r="AL183" s="171">
        <v>0.99999799999999905</v>
      </c>
      <c r="AM183" s="171">
        <v>0.99999799999999905</v>
      </c>
      <c r="AN183" s="171">
        <v>0.99999799999999905</v>
      </c>
    </row>
    <row r="184" spans="1:40" s="171" customFormat="1" x14ac:dyDescent="0.2">
      <c r="A184" s="128" t="s">
        <v>1429</v>
      </c>
      <c r="B184" s="171">
        <v>0.99999799999999905</v>
      </c>
      <c r="C184" s="171">
        <v>0.99999799999999905</v>
      </c>
      <c r="D184" s="171">
        <v>0.99999799999999905</v>
      </c>
      <c r="E184" s="171">
        <v>0.99999799999999905</v>
      </c>
      <c r="F184" s="171">
        <v>0.99999799999999905</v>
      </c>
      <c r="G184" s="171">
        <v>0.99999799999999905</v>
      </c>
      <c r="H184" s="171">
        <v>0.99999799999999905</v>
      </c>
      <c r="I184" s="171">
        <v>0.99999799999999905</v>
      </c>
      <c r="J184" s="171">
        <v>0.99999799999999905</v>
      </c>
      <c r="K184" s="171">
        <v>0.99999799999999905</v>
      </c>
      <c r="L184" s="171">
        <v>0.99999799999999905</v>
      </c>
      <c r="M184" s="171">
        <v>0.99999799999999905</v>
      </c>
      <c r="N184" s="171">
        <v>0.99999799999999905</v>
      </c>
      <c r="O184" s="171">
        <v>0.99999799999999905</v>
      </c>
      <c r="P184" s="171">
        <v>0.99999799999999905</v>
      </c>
      <c r="Q184" s="171">
        <v>0.99999799999999905</v>
      </c>
      <c r="R184" s="171">
        <v>0.99999799999999905</v>
      </c>
      <c r="S184" s="171">
        <v>0.99999799999999905</v>
      </c>
      <c r="T184" s="171">
        <v>0.99999799999999905</v>
      </c>
      <c r="U184" s="171">
        <v>0.99999799999999905</v>
      </c>
      <c r="V184" s="171">
        <v>0.99999799999999905</v>
      </c>
      <c r="W184" s="171">
        <v>0.99999799999999905</v>
      </c>
      <c r="X184" s="171">
        <v>0.99999799999999905</v>
      </c>
      <c r="Y184" s="171">
        <v>0.99999799999999905</v>
      </c>
      <c r="Z184" s="171">
        <v>0.99999799999999905</v>
      </c>
      <c r="AA184" s="171">
        <v>0.99999799999999905</v>
      </c>
      <c r="AB184" s="171">
        <v>0.99999799999999905</v>
      </c>
      <c r="AC184" s="171">
        <v>0.99999799999999905</v>
      </c>
      <c r="AD184" s="171">
        <v>0.99999799999999905</v>
      </c>
      <c r="AE184" s="171">
        <v>0.99999799999999905</v>
      </c>
      <c r="AF184" s="171">
        <v>0.99999799999999905</v>
      </c>
      <c r="AG184" s="171">
        <v>0.99999799999999905</v>
      </c>
      <c r="AH184" s="171">
        <v>0.99999799999999905</v>
      </c>
      <c r="AI184" s="171">
        <v>0.99999799999999905</v>
      </c>
      <c r="AJ184" s="171">
        <v>0.99999799999999905</v>
      </c>
      <c r="AK184" s="171">
        <v>0.99999799999999905</v>
      </c>
      <c r="AL184" s="171">
        <v>0.99999799999999905</v>
      </c>
      <c r="AM184" s="171">
        <v>0.99999799999999905</v>
      </c>
      <c r="AN184" s="171">
        <v>0.99999799999999905</v>
      </c>
    </row>
    <row r="185" spans="1:40" x14ac:dyDescent="0.2">
      <c r="A185" s="27" t="s">
        <v>1430</v>
      </c>
      <c r="B185" s="164">
        <v>999.99799999999902</v>
      </c>
      <c r="C185" s="164">
        <v>999.99799999999902</v>
      </c>
      <c r="D185" s="164">
        <v>999.99799999999902</v>
      </c>
      <c r="E185" s="164">
        <v>999.99799999999902</v>
      </c>
      <c r="F185" s="164">
        <v>999.99799999999902</v>
      </c>
      <c r="G185" s="164">
        <v>999.99799999999902</v>
      </c>
      <c r="H185" s="164">
        <v>999.99799999999902</v>
      </c>
      <c r="I185" s="164">
        <v>999.99799999999902</v>
      </c>
      <c r="J185" s="164">
        <v>999.99799999999902</v>
      </c>
      <c r="K185" s="164">
        <v>999.99799999999902</v>
      </c>
      <c r="L185" s="164">
        <v>999.99799999999902</v>
      </c>
      <c r="M185" s="164">
        <v>999.99799999999902</v>
      </c>
      <c r="N185" s="164">
        <v>999.99799999999902</v>
      </c>
      <c r="O185" s="164">
        <v>999.99799999999902</v>
      </c>
      <c r="P185" s="164">
        <v>999.99799999999902</v>
      </c>
      <c r="Q185" s="164">
        <v>999.99799999999902</v>
      </c>
      <c r="R185" s="164">
        <v>999.99799999999902</v>
      </c>
      <c r="S185" s="164">
        <v>999.99799999999902</v>
      </c>
      <c r="T185" s="164">
        <v>999.99799999999902</v>
      </c>
      <c r="U185" s="164">
        <v>999.99799999999902</v>
      </c>
      <c r="V185" s="164">
        <v>999.99799999999902</v>
      </c>
      <c r="W185" s="164">
        <v>999.99799999999902</v>
      </c>
      <c r="X185" s="164">
        <v>999.99799999999902</v>
      </c>
      <c r="Y185" s="164">
        <v>999.99799999999902</v>
      </c>
      <c r="Z185" s="164">
        <v>999.99799999999902</v>
      </c>
      <c r="AA185" s="164">
        <v>999.99799999999902</v>
      </c>
      <c r="AB185" s="164">
        <v>999.99799999999902</v>
      </c>
      <c r="AC185" s="164">
        <v>999.99799999999902</v>
      </c>
      <c r="AD185" s="164">
        <v>999.99799999999902</v>
      </c>
      <c r="AE185" s="164">
        <v>999.99799999999902</v>
      </c>
      <c r="AF185" s="164">
        <v>999.99799999999902</v>
      </c>
      <c r="AG185" s="164">
        <v>999.99799999999902</v>
      </c>
      <c r="AH185" s="164">
        <v>999.99799999999902</v>
      </c>
      <c r="AI185" s="164">
        <v>999.99799999999902</v>
      </c>
      <c r="AJ185" s="164">
        <v>999.99799999999902</v>
      </c>
      <c r="AK185" s="164">
        <v>999.99799999999902</v>
      </c>
      <c r="AL185" s="164">
        <v>999.99799999999902</v>
      </c>
      <c r="AM185" s="164">
        <v>999.99799999999902</v>
      </c>
      <c r="AN185" s="164">
        <v>999.99799999999902</v>
      </c>
    </row>
    <row r="186" spans="1:40" x14ac:dyDescent="0.2">
      <c r="A186" s="27" t="s">
        <v>1431</v>
      </c>
      <c r="B186" s="164">
        <v>999.99799999999902</v>
      </c>
      <c r="C186" s="164">
        <v>999.99799999999902</v>
      </c>
      <c r="D186" s="164">
        <v>999.99799999999902</v>
      </c>
      <c r="E186" s="164">
        <v>999.99799999999902</v>
      </c>
      <c r="F186" s="164">
        <v>999.99799999999902</v>
      </c>
      <c r="G186" s="164">
        <v>999.99799999999902</v>
      </c>
      <c r="H186" s="164">
        <v>999.99799999999902</v>
      </c>
      <c r="I186" s="164">
        <v>999.99799999999902</v>
      </c>
      <c r="J186" s="164">
        <v>999.99799999999902</v>
      </c>
      <c r="K186" s="164">
        <v>999.99799999999902</v>
      </c>
      <c r="L186" s="164">
        <v>999.99799999999902</v>
      </c>
      <c r="M186" s="164">
        <v>999.99799999999902</v>
      </c>
      <c r="N186" s="164">
        <v>999.99799999999902</v>
      </c>
      <c r="O186" s="164">
        <v>999.99799999999902</v>
      </c>
      <c r="P186" s="164">
        <v>999.99799999999902</v>
      </c>
      <c r="Q186" s="164">
        <v>999.99799999999902</v>
      </c>
      <c r="R186" s="164">
        <v>999.99799999999902</v>
      </c>
      <c r="S186" s="164">
        <v>999.99799999999902</v>
      </c>
      <c r="T186" s="164">
        <v>999.99799999999902</v>
      </c>
      <c r="U186" s="164">
        <v>999.99799999999902</v>
      </c>
      <c r="V186" s="164">
        <v>999.99799999999902</v>
      </c>
      <c r="W186" s="164">
        <v>999.99799999999902</v>
      </c>
      <c r="X186" s="164">
        <v>999.99799999999902</v>
      </c>
      <c r="Y186" s="164">
        <v>999.99799999999902</v>
      </c>
      <c r="Z186" s="164">
        <v>999.99799999999902</v>
      </c>
      <c r="AA186" s="164">
        <v>999.99799999999902</v>
      </c>
      <c r="AB186" s="164">
        <v>999.99799999999902</v>
      </c>
      <c r="AC186" s="164">
        <v>999.99799999999902</v>
      </c>
      <c r="AD186" s="164">
        <v>999.99799999999902</v>
      </c>
      <c r="AE186" s="164">
        <v>999.99799999999902</v>
      </c>
      <c r="AF186" s="164">
        <v>999.99799999999902</v>
      </c>
      <c r="AG186" s="164">
        <v>999.99799999999902</v>
      </c>
      <c r="AH186" s="164">
        <v>999.99799999999902</v>
      </c>
      <c r="AI186" s="164">
        <v>999.99799999999902</v>
      </c>
      <c r="AJ186" s="164">
        <v>999.99799999999902</v>
      </c>
      <c r="AK186" s="164">
        <v>999.99799999999902</v>
      </c>
      <c r="AL186" s="164">
        <v>999.99799999999902</v>
      </c>
      <c r="AM186" s="164">
        <v>999.99799999999902</v>
      </c>
      <c r="AN186" s="164">
        <v>999.99799999999902</v>
      </c>
    </row>
    <row r="187" spans="1:40" s="171" customFormat="1" x14ac:dyDescent="0.2">
      <c r="A187" s="172" t="s">
        <v>1432</v>
      </c>
      <c r="B187" s="171">
        <v>0</v>
      </c>
      <c r="C187" s="171">
        <v>0</v>
      </c>
      <c r="D187" s="171">
        <v>0</v>
      </c>
      <c r="E187" s="171">
        <v>0</v>
      </c>
      <c r="F187" s="171">
        <v>0</v>
      </c>
      <c r="G187" s="171">
        <v>0</v>
      </c>
      <c r="H187" s="171">
        <v>0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0</v>
      </c>
      <c r="W187" s="171">
        <v>0</v>
      </c>
      <c r="X187" s="171">
        <v>0</v>
      </c>
      <c r="Y187" s="171">
        <v>0</v>
      </c>
      <c r="Z187" s="171">
        <v>0</v>
      </c>
      <c r="AA187" s="171">
        <v>0</v>
      </c>
      <c r="AB187" s="171">
        <v>0</v>
      </c>
      <c r="AC187" s="171">
        <v>0</v>
      </c>
      <c r="AD187" s="171">
        <v>0</v>
      </c>
      <c r="AE187" s="171">
        <v>0</v>
      </c>
      <c r="AF187" s="171">
        <v>0</v>
      </c>
      <c r="AG187" s="171">
        <v>0</v>
      </c>
      <c r="AH187" s="171">
        <v>0</v>
      </c>
      <c r="AI187" s="171">
        <v>0</v>
      </c>
      <c r="AJ187" s="171">
        <v>0</v>
      </c>
      <c r="AK187" s="171">
        <v>0</v>
      </c>
      <c r="AL187" s="171">
        <v>0</v>
      </c>
      <c r="AM187" s="171">
        <v>0</v>
      </c>
      <c r="AN187" s="171">
        <v>0</v>
      </c>
    </row>
    <row r="188" spans="1:40" x14ac:dyDescent="0.2">
      <c r="A188" s="27" t="s">
        <v>1433</v>
      </c>
    </row>
    <row r="189" spans="1:40" x14ac:dyDescent="0.2">
      <c r="A189" s="30" t="s">
        <v>1434</v>
      </c>
    </row>
    <row r="190" spans="1:40" s="171" customFormat="1" x14ac:dyDescent="0.2">
      <c r="A190" s="128" t="s">
        <v>1435</v>
      </c>
      <c r="B190" s="171">
        <v>0.95211999999999997</v>
      </c>
      <c r="C190" s="171">
        <v>0.95211999999999997</v>
      </c>
      <c r="D190" s="171">
        <v>0.95211999999999997</v>
      </c>
      <c r="E190" s="171">
        <v>0.95211999999999997</v>
      </c>
      <c r="F190" s="171">
        <v>0.95211999999999997</v>
      </c>
      <c r="G190" s="171">
        <v>0.95211999999999997</v>
      </c>
      <c r="H190" s="171">
        <v>0.95211999999999997</v>
      </c>
      <c r="I190" s="171">
        <v>0.95211999999999997</v>
      </c>
      <c r="J190" s="171">
        <v>0.95211999999999997</v>
      </c>
      <c r="K190" s="171">
        <v>0.95211999999999997</v>
      </c>
      <c r="L190" s="171">
        <v>0.95211999999999997</v>
      </c>
      <c r="M190" s="171">
        <v>0.95211999999999997</v>
      </c>
      <c r="N190" s="171">
        <v>0.95211999999999997</v>
      </c>
      <c r="O190" s="171">
        <v>0.95239799999999997</v>
      </c>
      <c r="P190" s="171">
        <v>0.95239799999999997</v>
      </c>
      <c r="Q190" s="171">
        <v>0.95239799999999997</v>
      </c>
      <c r="R190" s="171">
        <v>0.95239799999999997</v>
      </c>
      <c r="S190" s="171">
        <v>0.95239799999999997</v>
      </c>
      <c r="T190" s="171">
        <v>0.95239799999999997</v>
      </c>
      <c r="U190" s="171">
        <v>0.95239799999999997</v>
      </c>
      <c r="V190" s="171">
        <v>0.95239799999999997</v>
      </c>
      <c r="W190" s="171">
        <v>0.95239799999999997</v>
      </c>
      <c r="X190" s="171">
        <v>0.95239799999999997</v>
      </c>
      <c r="Y190" s="171">
        <v>0.95239799999999997</v>
      </c>
      <c r="Z190" s="171">
        <v>0.95239799999999997</v>
      </c>
      <c r="AA190" s="171">
        <v>0.95239799999999997</v>
      </c>
      <c r="AB190" s="171">
        <v>0.95239799999999997</v>
      </c>
      <c r="AC190" s="171">
        <v>0.95239799999999997</v>
      </c>
      <c r="AD190" s="171">
        <v>0.95239799999999997</v>
      </c>
      <c r="AE190" s="171">
        <v>0.95239799999999997</v>
      </c>
      <c r="AF190" s="171">
        <v>0.95239799999999997</v>
      </c>
      <c r="AG190" s="171">
        <v>0.95239799999999997</v>
      </c>
      <c r="AH190" s="171">
        <v>0.95239799999999997</v>
      </c>
      <c r="AI190" s="171">
        <v>0.95239799999999997</v>
      </c>
      <c r="AJ190" s="171">
        <v>0.95239799999999997</v>
      </c>
      <c r="AK190" s="171">
        <v>0.95239799999999997</v>
      </c>
      <c r="AL190" s="171">
        <v>0.95239799999999997</v>
      </c>
      <c r="AM190" s="171">
        <v>0.95239799999999997</v>
      </c>
      <c r="AN190" s="171">
        <v>0.95239799999999997</v>
      </c>
    </row>
    <row r="191" spans="1:40" s="171" customFormat="1" x14ac:dyDescent="0.2">
      <c r="A191" s="128" t="s">
        <v>1436</v>
      </c>
      <c r="B191" s="171">
        <v>0.95211999999999997</v>
      </c>
      <c r="C191" s="171">
        <v>0.95211999999999997</v>
      </c>
      <c r="D191" s="171">
        <v>0.95211999999999997</v>
      </c>
      <c r="E191" s="171">
        <v>0.95211999999999997</v>
      </c>
      <c r="F191" s="171">
        <v>0.95211999999999997</v>
      </c>
      <c r="G191" s="171">
        <v>0.95211999999999997</v>
      </c>
      <c r="H191" s="171">
        <v>0.95211999999999997</v>
      </c>
      <c r="I191" s="171">
        <v>0.95211999999999997</v>
      </c>
      <c r="J191" s="171">
        <v>0.95211999999999997</v>
      </c>
      <c r="K191" s="171">
        <v>0.95211999999999997</v>
      </c>
      <c r="L191" s="171">
        <v>0.95211999999999997</v>
      </c>
      <c r="M191" s="171">
        <v>0.95211999999999997</v>
      </c>
      <c r="N191" s="171">
        <v>0.95211999999999997</v>
      </c>
      <c r="O191" s="171">
        <v>0.95239799999999997</v>
      </c>
      <c r="P191" s="171">
        <v>0.95239799999999997</v>
      </c>
      <c r="Q191" s="171">
        <v>0.95239799999999997</v>
      </c>
      <c r="R191" s="171">
        <v>0.95239799999999997</v>
      </c>
      <c r="S191" s="171">
        <v>0.95239799999999997</v>
      </c>
      <c r="T191" s="171">
        <v>0.95239799999999997</v>
      </c>
      <c r="U191" s="171">
        <v>0.95239799999999997</v>
      </c>
      <c r="V191" s="171">
        <v>0.95239799999999997</v>
      </c>
      <c r="W191" s="171">
        <v>0.95239799999999997</v>
      </c>
      <c r="X191" s="171">
        <v>0.95239799999999997</v>
      </c>
      <c r="Y191" s="171">
        <v>0.95239799999999997</v>
      </c>
      <c r="Z191" s="171">
        <v>0.95239799999999997</v>
      </c>
      <c r="AA191" s="171">
        <v>0.95239799999999997</v>
      </c>
      <c r="AB191" s="171">
        <v>0.95239799999999997</v>
      </c>
      <c r="AC191" s="171">
        <v>0.95239799999999997</v>
      </c>
      <c r="AD191" s="171">
        <v>0.95239799999999997</v>
      </c>
      <c r="AE191" s="171">
        <v>0.95239799999999997</v>
      </c>
      <c r="AF191" s="171">
        <v>0.95239799999999997</v>
      </c>
      <c r="AG191" s="171">
        <v>0.95239799999999997</v>
      </c>
      <c r="AH191" s="171">
        <v>0.95239799999999997</v>
      </c>
      <c r="AI191" s="171">
        <v>0.95239799999999997</v>
      </c>
      <c r="AJ191" s="171">
        <v>0.95239799999999997</v>
      </c>
      <c r="AK191" s="171">
        <v>0.95239799999999997</v>
      </c>
      <c r="AL191" s="171">
        <v>0.95239799999999997</v>
      </c>
      <c r="AM191" s="171">
        <v>0.95239799999999997</v>
      </c>
      <c r="AN191" s="171">
        <v>0.95239799999999997</v>
      </c>
    </row>
    <row r="192" spans="1:40" s="171" customFormat="1" x14ac:dyDescent="0.2">
      <c r="A192" s="128" t="s">
        <v>1437</v>
      </c>
      <c r="B192" s="171">
        <v>0.95211999999999997</v>
      </c>
      <c r="C192" s="171">
        <v>0.95211999999999997</v>
      </c>
      <c r="D192" s="171">
        <v>0.95211999999999997</v>
      </c>
      <c r="E192" s="171">
        <v>0.95211999999999997</v>
      </c>
      <c r="F192" s="171">
        <v>0.95211999999999997</v>
      </c>
      <c r="G192" s="171">
        <v>0.95211999999999997</v>
      </c>
      <c r="H192" s="171">
        <v>0.95211999999999997</v>
      </c>
      <c r="I192" s="171">
        <v>0.95211999999999997</v>
      </c>
      <c r="J192" s="171">
        <v>0.95211999999999997</v>
      </c>
      <c r="K192" s="171">
        <v>0.95211999999999997</v>
      </c>
      <c r="L192" s="171">
        <v>0.95211999999999997</v>
      </c>
      <c r="M192" s="171">
        <v>0.95211999999999997</v>
      </c>
      <c r="N192" s="171">
        <v>0.95211999999999997</v>
      </c>
      <c r="O192" s="171">
        <v>0.95239799999999997</v>
      </c>
      <c r="P192" s="171">
        <v>0.95239799999999997</v>
      </c>
      <c r="Q192" s="171">
        <v>0.95239799999999997</v>
      </c>
      <c r="R192" s="171">
        <v>0.95239799999999997</v>
      </c>
      <c r="S192" s="171">
        <v>0.95239799999999997</v>
      </c>
      <c r="T192" s="171">
        <v>0.95239799999999997</v>
      </c>
      <c r="U192" s="171">
        <v>0.95239799999999997</v>
      </c>
      <c r="V192" s="171">
        <v>0.95239799999999997</v>
      </c>
      <c r="W192" s="171">
        <v>0.95239799999999997</v>
      </c>
      <c r="X192" s="171">
        <v>0.95239799999999997</v>
      </c>
      <c r="Y192" s="171">
        <v>0.95239799999999997</v>
      </c>
      <c r="Z192" s="171">
        <v>0.95239799999999997</v>
      </c>
      <c r="AA192" s="171">
        <v>0.95239799999999997</v>
      </c>
      <c r="AB192" s="171">
        <v>0.95239799999999997</v>
      </c>
      <c r="AC192" s="171">
        <v>0.95239799999999997</v>
      </c>
      <c r="AD192" s="171">
        <v>0.95239799999999997</v>
      </c>
      <c r="AE192" s="171">
        <v>0.95239799999999997</v>
      </c>
      <c r="AF192" s="171">
        <v>0.95239799999999997</v>
      </c>
      <c r="AG192" s="171">
        <v>0.95239799999999997</v>
      </c>
      <c r="AH192" s="171">
        <v>0.95239799999999997</v>
      </c>
      <c r="AI192" s="171">
        <v>0.95239799999999997</v>
      </c>
      <c r="AJ192" s="171">
        <v>0.95239799999999997</v>
      </c>
      <c r="AK192" s="171">
        <v>0.95239799999999997</v>
      </c>
      <c r="AL192" s="171">
        <v>0.95239799999999997</v>
      </c>
      <c r="AM192" s="171">
        <v>0.95239799999999997</v>
      </c>
      <c r="AN192" s="171">
        <v>0.95239799999999997</v>
      </c>
    </row>
    <row r="193" spans="1:40" s="171" customFormat="1" x14ac:dyDescent="0.2">
      <c r="A193" s="128" t="s">
        <v>1438</v>
      </c>
      <c r="B193" s="171">
        <v>0.95211999999999997</v>
      </c>
      <c r="C193" s="171">
        <v>0.95211999999999997</v>
      </c>
      <c r="D193" s="171">
        <v>0.95211999999999997</v>
      </c>
      <c r="E193" s="171">
        <v>0.95211999999999997</v>
      </c>
      <c r="F193" s="171">
        <v>0.95211999999999997</v>
      </c>
      <c r="G193" s="171">
        <v>0.95211999999999997</v>
      </c>
      <c r="H193" s="171">
        <v>0.95211999999999997</v>
      </c>
      <c r="I193" s="171">
        <v>0.95211999999999997</v>
      </c>
      <c r="J193" s="171">
        <v>0.95211999999999997</v>
      </c>
      <c r="K193" s="171">
        <v>0.95211999999999997</v>
      </c>
      <c r="L193" s="171">
        <v>0.95211999999999997</v>
      </c>
      <c r="M193" s="171">
        <v>0.95211999999999997</v>
      </c>
      <c r="N193" s="171">
        <v>0.95211999999999997</v>
      </c>
      <c r="O193" s="171">
        <v>0.95239799999999997</v>
      </c>
      <c r="P193" s="171">
        <v>0.95239799999999997</v>
      </c>
      <c r="Q193" s="171">
        <v>0.95239799999999997</v>
      </c>
      <c r="R193" s="171">
        <v>0.95239799999999997</v>
      </c>
      <c r="S193" s="171">
        <v>0.95239799999999997</v>
      </c>
      <c r="T193" s="171">
        <v>0.95239799999999997</v>
      </c>
      <c r="U193" s="171">
        <v>0.95239799999999997</v>
      </c>
      <c r="V193" s="171">
        <v>0.95239799999999997</v>
      </c>
      <c r="W193" s="171">
        <v>0.95239799999999997</v>
      </c>
      <c r="X193" s="171">
        <v>0.95239799999999997</v>
      </c>
      <c r="Y193" s="171">
        <v>0.95239799999999997</v>
      </c>
      <c r="Z193" s="171">
        <v>0.95239799999999997</v>
      </c>
      <c r="AA193" s="171">
        <v>0.95239799999999997</v>
      </c>
      <c r="AB193" s="171">
        <v>0.95239799999999997</v>
      </c>
      <c r="AC193" s="171">
        <v>0.95239799999999997</v>
      </c>
      <c r="AD193" s="171">
        <v>0.95239799999999997</v>
      </c>
      <c r="AE193" s="171">
        <v>0.95239799999999997</v>
      </c>
      <c r="AF193" s="171">
        <v>0.95239799999999997</v>
      </c>
      <c r="AG193" s="171">
        <v>0.95239799999999997</v>
      </c>
      <c r="AH193" s="171">
        <v>0.95239799999999997</v>
      </c>
      <c r="AI193" s="171">
        <v>0.95239799999999997</v>
      </c>
      <c r="AJ193" s="171">
        <v>0.95239799999999997</v>
      </c>
      <c r="AK193" s="171">
        <v>0.95239799999999997</v>
      </c>
      <c r="AL193" s="171">
        <v>0.95239799999999997</v>
      </c>
      <c r="AM193" s="171">
        <v>0.95239799999999997</v>
      </c>
      <c r="AN193" s="171">
        <v>0.95239799999999997</v>
      </c>
    </row>
    <row r="194" spans="1:40" x14ac:dyDescent="0.2">
      <c r="A194" s="27" t="s">
        <v>1439</v>
      </c>
      <c r="B194" s="164">
        <v>952.12</v>
      </c>
      <c r="C194" s="164">
        <v>952.12</v>
      </c>
      <c r="D194" s="164">
        <v>952.12</v>
      </c>
      <c r="E194" s="164">
        <v>952.12</v>
      </c>
      <c r="F194" s="164">
        <v>952.12</v>
      </c>
      <c r="G194" s="164">
        <v>952.12</v>
      </c>
      <c r="H194" s="164">
        <v>952.12</v>
      </c>
      <c r="I194" s="164">
        <v>952.12</v>
      </c>
      <c r="J194" s="164">
        <v>952.12</v>
      </c>
      <c r="K194" s="164">
        <v>952.12</v>
      </c>
      <c r="L194" s="164">
        <v>952.12</v>
      </c>
      <c r="M194" s="164">
        <v>952.12</v>
      </c>
      <c r="N194" s="164">
        <v>952.12</v>
      </c>
      <c r="O194" s="164">
        <v>952.39800000000002</v>
      </c>
      <c r="P194" s="164">
        <v>952.39800000000002</v>
      </c>
      <c r="Q194" s="164">
        <v>952.39800000000002</v>
      </c>
      <c r="R194" s="164">
        <v>952.39800000000002</v>
      </c>
      <c r="S194" s="164">
        <v>952.39800000000002</v>
      </c>
      <c r="T194" s="164">
        <v>952.39800000000002</v>
      </c>
      <c r="U194" s="164">
        <v>952.39800000000002</v>
      </c>
      <c r="V194" s="164">
        <v>952.39800000000002</v>
      </c>
      <c r="W194" s="164">
        <v>952.39800000000002</v>
      </c>
      <c r="X194" s="164">
        <v>952.39800000000002</v>
      </c>
      <c r="Y194" s="164">
        <v>952.39800000000002</v>
      </c>
      <c r="Z194" s="164">
        <v>952.39800000000002</v>
      </c>
      <c r="AA194" s="164">
        <v>952.39800000000002</v>
      </c>
      <c r="AB194" s="164">
        <v>952.39800000000002</v>
      </c>
      <c r="AC194" s="164">
        <v>952.39800000000002</v>
      </c>
      <c r="AD194" s="164">
        <v>952.39800000000002</v>
      </c>
      <c r="AE194" s="164">
        <v>952.39800000000002</v>
      </c>
      <c r="AF194" s="164">
        <v>952.39800000000002</v>
      </c>
      <c r="AG194" s="164">
        <v>952.39800000000002</v>
      </c>
      <c r="AH194" s="164">
        <v>952.39800000000002</v>
      </c>
      <c r="AI194" s="164">
        <v>952.39800000000002</v>
      </c>
      <c r="AJ194" s="164">
        <v>952.39800000000002</v>
      </c>
      <c r="AK194" s="164">
        <v>952.39800000000002</v>
      </c>
      <c r="AL194" s="164">
        <v>952.39800000000002</v>
      </c>
      <c r="AM194" s="164">
        <v>952.39800000000002</v>
      </c>
      <c r="AN194" s="164">
        <v>952.39800000000002</v>
      </c>
    </row>
    <row r="195" spans="1:40" s="171" customFormat="1" x14ac:dyDescent="0.2">
      <c r="A195" s="172" t="s">
        <v>1440</v>
      </c>
      <c r="B195" s="171">
        <v>0</v>
      </c>
      <c r="C195" s="171">
        <v>0</v>
      </c>
      <c r="D195" s="171">
        <v>0</v>
      </c>
      <c r="E195" s="171">
        <v>0</v>
      </c>
      <c r="F195" s="171">
        <v>0</v>
      </c>
      <c r="G195" s="171">
        <v>0</v>
      </c>
      <c r="H195" s="171">
        <v>0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171">
        <v>0</v>
      </c>
      <c r="AB195" s="171">
        <v>0</v>
      </c>
      <c r="AC195" s="171">
        <v>0</v>
      </c>
      <c r="AD195" s="171">
        <v>0</v>
      </c>
      <c r="AE195" s="171">
        <v>0</v>
      </c>
      <c r="AF195" s="171">
        <v>0</v>
      </c>
      <c r="AG195" s="171">
        <v>0</v>
      </c>
      <c r="AH195" s="171">
        <v>0</v>
      </c>
      <c r="AI195" s="171">
        <v>0</v>
      </c>
      <c r="AJ195" s="171">
        <v>0</v>
      </c>
      <c r="AK195" s="171">
        <v>0</v>
      </c>
      <c r="AL195" s="171">
        <v>0</v>
      </c>
      <c r="AM195" s="171">
        <v>0</v>
      </c>
      <c r="AN195" s="171">
        <v>0</v>
      </c>
    </row>
    <row r="196" spans="1:40" x14ac:dyDescent="0.2">
      <c r="A196" s="27" t="s">
        <v>1441</v>
      </c>
    </row>
    <row r="197" spans="1:40" x14ac:dyDescent="0.2">
      <c r="A197" s="30" t="s">
        <v>1442</v>
      </c>
    </row>
    <row r="198" spans="1:40" s="171" customFormat="1" x14ac:dyDescent="0.2">
      <c r="A198" s="128" t="s">
        <v>1443</v>
      </c>
      <c r="B198" s="171">
        <v>0.97631599999999996</v>
      </c>
      <c r="C198" s="171">
        <v>0.97631599999999996</v>
      </c>
      <c r="D198" s="171">
        <v>0.97631599999999996</v>
      </c>
      <c r="E198" s="171">
        <v>0.97631599999999996</v>
      </c>
      <c r="F198" s="171">
        <v>0.97631599999999996</v>
      </c>
      <c r="G198" s="171">
        <v>0.97631599999999996</v>
      </c>
      <c r="H198" s="171">
        <v>0.97631599999999996</v>
      </c>
      <c r="I198" s="171">
        <v>0.97631599999999996</v>
      </c>
      <c r="J198" s="171">
        <v>0.97631599999999996</v>
      </c>
      <c r="K198" s="171">
        <v>0.97631599999999996</v>
      </c>
      <c r="L198" s="171">
        <v>0.97631599999999996</v>
      </c>
      <c r="M198" s="171">
        <v>0.97631599999999996</v>
      </c>
      <c r="N198" s="171">
        <v>0.97631599999999996</v>
      </c>
      <c r="O198" s="171">
        <v>0.97645099999999996</v>
      </c>
      <c r="P198" s="171">
        <v>0.97645099999999996</v>
      </c>
      <c r="Q198" s="171">
        <v>0.97645099999999996</v>
      </c>
      <c r="R198" s="171">
        <v>0.97645099999999996</v>
      </c>
      <c r="S198" s="171">
        <v>0.97645099999999996</v>
      </c>
      <c r="T198" s="171">
        <v>0.97645099999999996</v>
      </c>
      <c r="U198" s="171">
        <v>0.97645099999999996</v>
      </c>
      <c r="V198" s="171">
        <v>0.97645099999999996</v>
      </c>
      <c r="W198" s="171">
        <v>0.97645099999999996</v>
      </c>
      <c r="X198" s="171">
        <v>0.97645099999999996</v>
      </c>
      <c r="Y198" s="171">
        <v>0.97645099999999996</v>
      </c>
      <c r="Z198" s="171">
        <v>0.97645099999999996</v>
      </c>
      <c r="AA198" s="171">
        <v>0.97645099999999996</v>
      </c>
      <c r="AB198" s="171">
        <v>0.97792299999999999</v>
      </c>
      <c r="AC198" s="171">
        <v>0.97792299999999999</v>
      </c>
      <c r="AD198" s="171">
        <v>0.97792299999999999</v>
      </c>
      <c r="AE198" s="171">
        <v>0.97792299999999999</v>
      </c>
      <c r="AF198" s="171">
        <v>0.97792299999999999</v>
      </c>
      <c r="AG198" s="171">
        <v>0.97792299999999999</v>
      </c>
      <c r="AH198" s="171">
        <v>0.97792299999999999</v>
      </c>
      <c r="AI198" s="171">
        <v>0.97792299999999999</v>
      </c>
      <c r="AJ198" s="171">
        <v>0.97792299999999999</v>
      </c>
      <c r="AK198" s="171">
        <v>0.97792299999999999</v>
      </c>
      <c r="AL198" s="171">
        <v>0.97792299999999999</v>
      </c>
      <c r="AM198" s="171">
        <v>0.97792299999999999</v>
      </c>
      <c r="AN198" s="171">
        <v>0.97792299999999999</v>
      </c>
    </row>
    <row r="199" spans="1:40" s="171" customFormat="1" x14ac:dyDescent="0.2">
      <c r="A199" s="128" t="s">
        <v>1444</v>
      </c>
      <c r="B199" s="171">
        <v>0.97631599999999996</v>
      </c>
      <c r="C199" s="171">
        <v>0.97631599999999996</v>
      </c>
      <c r="D199" s="171">
        <v>0.97631599999999996</v>
      </c>
      <c r="E199" s="171">
        <v>0.97631599999999996</v>
      </c>
      <c r="F199" s="171">
        <v>0.97631599999999996</v>
      </c>
      <c r="G199" s="171">
        <v>0.97631599999999996</v>
      </c>
      <c r="H199" s="171">
        <v>0.97631599999999996</v>
      </c>
      <c r="I199" s="171">
        <v>0.97631599999999996</v>
      </c>
      <c r="J199" s="171">
        <v>0.97631599999999996</v>
      </c>
      <c r="K199" s="171">
        <v>0.97631599999999996</v>
      </c>
      <c r="L199" s="171">
        <v>0.97631599999999996</v>
      </c>
      <c r="M199" s="171">
        <v>0.97631599999999996</v>
      </c>
      <c r="N199" s="171">
        <v>0.97631599999999996</v>
      </c>
      <c r="O199" s="171">
        <v>0.97645099999999996</v>
      </c>
      <c r="P199" s="171">
        <v>0.97645099999999996</v>
      </c>
      <c r="Q199" s="171">
        <v>0.97645099999999996</v>
      </c>
      <c r="R199" s="171">
        <v>0.97645099999999996</v>
      </c>
      <c r="S199" s="171">
        <v>0.97645099999999996</v>
      </c>
      <c r="T199" s="171">
        <v>0.97645099999999996</v>
      </c>
      <c r="U199" s="171">
        <v>0.97645099999999996</v>
      </c>
      <c r="V199" s="171">
        <v>0.97645099999999996</v>
      </c>
      <c r="W199" s="171">
        <v>0.97645099999999996</v>
      </c>
      <c r="X199" s="171">
        <v>0.97645099999999996</v>
      </c>
      <c r="Y199" s="171">
        <v>0.97645099999999996</v>
      </c>
      <c r="Z199" s="171">
        <v>0.97645099999999996</v>
      </c>
      <c r="AA199" s="171">
        <v>0.97645099999999996</v>
      </c>
      <c r="AB199" s="171">
        <v>0.97792299999999999</v>
      </c>
      <c r="AC199" s="171">
        <v>0.97792299999999999</v>
      </c>
      <c r="AD199" s="171">
        <v>0.97792299999999999</v>
      </c>
      <c r="AE199" s="171">
        <v>0.97792299999999999</v>
      </c>
      <c r="AF199" s="171">
        <v>0.97792299999999999</v>
      </c>
      <c r="AG199" s="171">
        <v>0.97792299999999999</v>
      </c>
      <c r="AH199" s="171">
        <v>0.97792299999999999</v>
      </c>
      <c r="AI199" s="171">
        <v>0.97792299999999999</v>
      </c>
      <c r="AJ199" s="171">
        <v>0.97792299999999999</v>
      </c>
      <c r="AK199" s="171">
        <v>0.97792299999999999</v>
      </c>
      <c r="AL199" s="171">
        <v>0.97792299999999999</v>
      </c>
      <c r="AM199" s="171">
        <v>0.97792299999999999</v>
      </c>
      <c r="AN199" s="171">
        <v>0.97792299999999999</v>
      </c>
    </row>
    <row r="200" spans="1:40" s="171" customFormat="1" x14ac:dyDescent="0.2">
      <c r="A200" s="128" t="s">
        <v>1445</v>
      </c>
      <c r="B200" s="171">
        <v>0.97631599999999996</v>
      </c>
      <c r="C200" s="171">
        <v>0.97631599999999996</v>
      </c>
      <c r="D200" s="171">
        <v>0.97631599999999996</v>
      </c>
      <c r="E200" s="171">
        <v>0.97631599999999996</v>
      </c>
      <c r="F200" s="171">
        <v>0.97631599999999996</v>
      </c>
      <c r="G200" s="171">
        <v>0.97631599999999996</v>
      </c>
      <c r="H200" s="171">
        <v>0.97631599999999996</v>
      </c>
      <c r="I200" s="171">
        <v>0.97631599999999996</v>
      </c>
      <c r="J200" s="171">
        <v>0.97631599999999996</v>
      </c>
      <c r="K200" s="171">
        <v>0.97631599999999996</v>
      </c>
      <c r="L200" s="171">
        <v>0.97631599999999996</v>
      </c>
      <c r="M200" s="171">
        <v>0.97631599999999996</v>
      </c>
      <c r="N200" s="171">
        <v>0.97631599999999996</v>
      </c>
      <c r="O200" s="171">
        <v>0.97645099999999996</v>
      </c>
      <c r="P200" s="171">
        <v>0.97645099999999996</v>
      </c>
      <c r="Q200" s="171">
        <v>0.97645099999999996</v>
      </c>
      <c r="R200" s="171">
        <v>0.97645099999999996</v>
      </c>
      <c r="S200" s="171">
        <v>0.97645099999999996</v>
      </c>
      <c r="T200" s="171">
        <v>0.97645099999999996</v>
      </c>
      <c r="U200" s="171">
        <v>0.97645099999999996</v>
      </c>
      <c r="V200" s="171">
        <v>0.97645099999999996</v>
      </c>
      <c r="W200" s="171">
        <v>0.97645099999999996</v>
      </c>
      <c r="X200" s="171">
        <v>0.97645099999999996</v>
      </c>
      <c r="Y200" s="171">
        <v>0.97645099999999996</v>
      </c>
      <c r="Z200" s="171">
        <v>0.97645099999999996</v>
      </c>
      <c r="AA200" s="171">
        <v>0.97645099999999996</v>
      </c>
      <c r="AB200" s="171">
        <v>0.97792299999999999</v>
      </c>
      <c r="AC200" s="171">
        <v>0.97792299999999999</v>
      </c>
      <c r="AD200" s="171">
        <v>0.97792299999999999</v>
      </c>
      <c r="AE200" s="171">
        <v>0.97792299999999999</v>
      </c>
      <c r="AF200" s="171">
        <v>0.97792299999999999</v>
      </c>
      <c r="AG200" s="171">
        <v>0.97792299999999999</v>
      </c>
      <c r="AH200" s="171">
        <v>0.97792299999999999</v>
      </c>
      <c r="AI200" s="171">
        <v>0.97792299999999999</v>
      </c>
      <c r="AJ200" s="171">
        <v>0.97792299999999999</v>
      </c>
      <c r="AK200" s="171">
        <v>0.97792299999999999</v>
      </c>
      <c r="AL200" s="171">
        <v>0.97792299999999999</v>
      </c>
      <c r="AM200" s="171">
        <v>0.97792299999999999</v>
      </c>
      <c r="AN200" s="171">
        <v>0.97792299999999999</v>
      </c>
    </row>
    <row r="201" spans="1:40" s="171" customFormat="1" x14ac:dyDescent="0.2">
      <c r="A201" s="128" t="s">
        <v>1446</v>
      </c>
      <c r="B201" s="171">
        <v>0.97631599999999996</v>
      </c>
      <c r="C201" s="171">
        <v>0.97631599999999996</v>
      </c>
      <c r="D201" s="171">
        <v>0.97631599999999996</v>
      </c>
      <c r="E201" s="171">
        <v>0.97631599999999996</v>
      </c>
      <c r="F201" s="171">
        <v>0.97631599999999996</v>
      </c>
      <c r="G201" s="171">
        <v>0.97631599999999996</v>
      </c>
      <c r="H201" s="171">
        <v>0.97631599999999996</v>
      </c>
      <c r="I201" s="171">
        <v>0.97631599999999996</v>
      </c>
      <c r="J201" s="171">
        <v>0.97631599999999996</v>
      </c>
      <c r="K201" s="171">
        <v>0.97631599999999996</v>
      </c>
      <c r="L201" s="171">
        <v>0.97631599999999996</v>
      </c>
      <c r="M201" s="171">
        <v>0.97631599999999996</v>
      </c>
      <c r="N201" s="171">
        <v>0.97631599999999996</v>
      </c>
      <c r="O201" s="171">
        <v>0.97645099999999996</v>
      </c>
      <c r="P201" s="171">
        <v>0.97645099999999996</v>
      </c>
      <c r="Q201" s="171">
        <v>0.97645099999999996</v>
      </c>
      <c r="R201" s="171">
        <v>0.97645099999999996</v>
      </c>
      <c r="S201" s="171">
        <v>0.97645099999999996</v>
      </c>
      <c r="T201" s="171">
        <v>0.97645099999999996</v>
      </c>
      <c r="U201" s="171">
        <v>0.97645099999999996</v>
      </c>
      <c r="V201" s="171">
        <v>0.97645099999999996</v>
      </c>
      <c r="W201" s="171">
        <v>0.97645099999999996</v>
      </c>
      <c r="X201" s="171">
        <v>0.97645099999999996</v>
      </c>
      <c r="Y201" s="171">
        <v>0.97645099999999996</v>
      </c>
      <c r="Z201" s="171">
        <v>0.97645099999999996</v>
      </c>
      <c r="AA201" s="171">
        <v>0.97645099999999996</v>
      </c>
      <c r="AB201" s="171">
        <v>0.97792299999999999</v>
      </c>
      <c r="AC201" s="171">
        <v>0.97792299999999999</v>
      </c>
      <c r="AD201" s="171">
        <v>0.97792299999999999</v>
      </c>
      <c r="AE201" s="171">
        <v>0.97792299999999999</v>
      </c>
      <c r="AF201" s="171">
        <v>0.97792299999999999</v>
      </c>
      <c r="AG201" s="171">
        <v>0.97792299999999999</v>
      </c>
      <c r="AH201" s="171">
        <v>0.97792299999999999</v>
      </c>
      <c r="AI201" s="171">
        <v>0.97792299999999999</v>
      </c>
      <c r="AJ201" s="171">
        <v>0.97792299999999999</v>
      </c>
      <c r="AK201" s="171">
        <v>0.97792299999999999</v>
      </c>
      <c r="AL201" s="171">
        <v>0.97792299999999999</v>
      </c>
      <c r="AM201" s="171">
        <v>0.97792299999999999</v>
      </c>
      <c r="AN201" s="171">
        <v>0.97792299999999999</v>
      </c>
    </row>
    <row r="202" spans="1:40" s="171" customFormat="1" x14ac:dyDescent="0.2">
      <c r="A202" s="128" t="s">
        <v>1447</v>
      </c>
      <c r="B202" s="171">
        <v>0.97631599999999996</v>
      </c>
      <c r="C202" s="171">
        <v>0.97631599999999996</v>
      </c>
      <c r="D202" s="171">
        <v>0.97631599999999996</v>
      </c>
      <c r="E202" s="171">
        <v>0.97631599999999996</v>
      </c>
      <c r="F202" s="171">
        <v>0.97631599999999996</v>
      </c>
      <c r="G202" s="171">
        <v>0.97631599999999996</v>
      </c>
      <c r="H202" s="171">
        <v>0.97631599999999996</v>
      </c>
      <c r="I202" s="171">
        <v>0.97631599999999996</v>
      </c>
      <c r="J202" s="171">
        <v>0.97631599999999996</v>
      </c>
      <c r="K202" s="171">
        <v>0.97631599999999996</v>
      </c>
      <c r="L202" s="171">
        <v>0.97631599999999996</v>
      </c>
      <c r="M202" s="171">
        <v>0.97631599999999996</v>
      </c>
      <c r="N202" s="171">
        <v>0.97631599999999996</v>
      </c>
      <c r="O202" s="171">
        <v>0.97645099999999996</v>
      </c>
      <c r="P202" s="171">
        <v>0.97645099999999996</v>
      </c>
      <c r="Q202" s="171">
        <v>0.97645099999999996</v>
      </c>
      <c r="R202" s="171">
        <v>0.97645099999999996</v>
      </c>
      <c r="S202" s="171">
        <v>0.97645099999999996</v>
      </c>
      <c r="T202" s="171">
        <v>0.97645099999999996</v>
      </c>
      <c r="U202" s="171">
        <v>0.97645099999999996</v>
      </c>
      <c r="V202" s="171">
        <v>0.97645099999999996</v>
      </c>
      <c r="W202" s="171">
        <v>0.97645099999999996</v>
      </c>
      <c r="X202" s="171">
        <v>0.97645099999999996</v>
      </c>
      <c r="Y202" s="171">
        <v>0.97645099999999996</v>
      </c>
      <c r="Z202" s="171">
        <v>0.97645099999999996</v>
      </c>
      <c r="AA202" s="171">
        <v>0.97645099999999996</v>
      </c>
      <c r="AB202" s="171">
        <v>0.97792299999999999</v>
      </c>
      <c r="AC202" s="171">
        <v>0.97792299999999999</v>
      </c>
      <c r="AD202" s="171">
        <v>0.97792299999999999</v>
      </c>
      <c r="AE202" s="171">
        <v>0.97792299999999999</v>
      </c>
      <c r="AF202" s="171">
        <v>0.97792299999999999</v>
      </c>
      <c r="AG202" s="171">
        <v>0.97792299999999999</v>
      </c>
      <c r="AH202" s="171">
        <v>0.97792299999999999</v>
      </c>
      <c r="AI202" s="171">
        <v>0.97792299999999999</v>
      </c>
      <c r="AJ202" s="171">
        <v>0.97792299999999999</v>
      </c>
      <c r="AK202" s="171">
        <v>0.97792299999999999</v>
      </c>
      <c r="AL202" s="171">
        <v>0.97792299999999999</v>
      </c>
      <c r="AM202" s="171">
        <v>0.97792299999999999</v>
      </c>
      <c r="AN202" s="171">
        <v>0.97792299999999999</v>
      </c>
    </row>
    <row r="203" spans="1:40" s="171" customFormat="1" x14ac:dyDescent="0.2">
      <c r="A203" s="128" t="s">
        <v>1448</v>
      </c>
      <c r="B203" s="171">
        <v>0.97631599999999996</v>
      </c>
      <c r="C203" s="171">
        <v>0.97631599999999996</v>
      </c>
      <c r="D203" s="171">
        <v>0.97631599999999996</v>
      </c>
      <c r="E203" s="171">
        <v>0.97631599999999996</v>
      </c>
      <c r="F203" s="171">
        <v>0.97631599999999996</v>
      </c>
      <c r="G203" s="171">
        <v>0.97631599999999996</v>
      </c>
      <c r="H203" s="171">
        <v>0.97631599999999996</v>
      </c>
      <c r="I203" s="171">
        <v>0.97631599999999996</v>
      </c>
      <c r="J203" s="171">
        <v>0.97631599999999996</v>
      </c>
      <c r="K203" s="171">
        <v>0.97631599999999996</v>
      </c>
      <c r="L203" s="171">
        <v>0.97631599999999996</v>
      </c>
      <c r="M203" s="171">
        <v>0.97631599999999996</v>
      </c>
      <c r="N203" s="171">
        <v>0.97631599999999996</v>
      </c>
      <c r="O203" s="171">
        <v>0.97645099999999996</v>
      </c>
      <c r="P203" s="171">
        <v>0.97645099999999996</v>
      </c>
      <c r="Q203" s="171">
        <v>0.97645099999999996</v>
      </c>
      <c r="R203" s="171">
        <v>0.97645099999999996</v>
      </c>
      <c r="S203" s="171">
        <v>0.97645099999999996</v>
      </c>
      <c r="T203" s="171">
        <v>0.97645099999999996</v>
      </c>
      <c r="U203" s="171">
        <v>0.97645099999999996</v>
      </c>
      <c r="V203" s="171">
        <v>0.97645099999999996</v>
      </c>
      <c r="W203" s="171">
        <v>0.97645099999999996</v>
      </c>
      <c r="X203" s="171">
        <v>0.97645099999999996</v>
      </c>
      <c r="Y203" s="171">
        <v>0.97645099999999996</v>
      </c>
      <c r="Z203" s="171">
        <v>0.97645099999999996</v>
      </c>
      <c r="AA203" s="171">
        <v>0.97645099999999996</v>
      </c>
      <c r="AB203" s="171">
        <v>0.97792299999999999</v>
      </c>
      <c r="AC203" s="171">
        <v>0.97792299999999999</v>
      </c>
      <c r="AD203" s="171">
        <v>0.97792299999999999</v>
      </c>
      <c r="AE203" s="171">
        <v>0.97792299999999999</v>
      </c>
      <c r="AF203" s="171">
        <v>0.97792299999999999</v>
      </c>
      <c r="AG203" s="171">
        <v>0.97792299999999999</v>
      </c>
      <c r="AH203" s="171">
        <v>0.97792299999999999</v>
      </c>
      <c r="AI203" s="171">
        <v>0.97792299999999999</v>
      </c>
      <c r="AJ203" s="171">
        <v>0.97792299999999999</v>
      </c>
      <c r="AK203" s="171">
        <v>0.97792299999999999</v>
      </c>
      <c r="AL203" s="171">
        <v>0.97792299999999999</v>
      </c>
      <c r="AM203" s="171">
        <v>0.97792299999999999</v>
      </c>
      <c r="AN203" s="171">
        <v>0.97792299999999999</v>
      </c>
    </row>
    <row r="204" spans="1:40" s="171" customFormat="1" x14ac:dyDescent="0.2">
      <c r="A204" s="128" t="s">
        <v>1449</v>
      </c>
      <c r="B204" s="171">
        <v>0.97631599999999996</v>
      </c>
      <c r="C204" s="171">
        <v>0.97631599999999996</v>
      </c>
      <c r="D204" s="171">
        <v>0.97631599999999996</v>
      </c>
      <c r="E204" s="171">
        <v>0.97631599999999996</v>
      </c>
      <c r="F204" s="171">
        <v>0.97631599999999996</v>
      </c>
      <c r="G204" s="171">
        <v>0.97631599999999996</v>
      </c>
      <c r="H204" s="171">
        <v>0.97631599999999996</v>
      </c>
      <c r="I204" s="171">
        <v>0.97631599999999996</v>
      </c>
      <c r="J204" s="171">
        <v>0.97631599999999996</v>
      </c>
      <c r="K204" s="171">
        <v>0.97631599999999996</v>
      </c>
      <c r="L204" s="171">
        <v>0.97631599999999996</v>
      </c>
      <c r="M204" s="171">
        <v>0.97631599999999996</v>
      </c>
      <c r="N204" s="171">
        <v>0.97631599999999996</v>
      </c>
      <c r="O204" s="171">
        <v>0.97645099999999996</v>
      </c>
      <c r="P204" s="171">
        <v>0.97645099999999996</v>
      </c>
      <c r="Q204" s="171">
        <v>0.97645099999999996</v>
      </c>
      <c r="R204" s="171">
        <v>0.97645099999999996</v>
      </c>
      <c r="S204" s="171">
        <v>0.97645099999999996</v>
      </c>
      <c r="T204" s="171">
        <v>0.97645099999999996</v>
      </c>
      <c r="U204" s="171">
        <v>0.97645099999999996</v>
      </c>
      <c r="V204" s="171">
        <v>0.97645099999999996</v>
      </c>
      <c r="W204" s="171">
        <v>0.97645099999999996</v>
      </c>
      <c r="X204" s="171">
        <v>0.97645099999999996</v>
      </c>
      <c r="Y204" s="171">
        <v>0.97645099999999996</v>
      </c>
      <c r="Z204" s="171">
        <v>0.97645099999999996</v>
      </c>
      <c r="AA204" s="171">
        <v>0.97645099999999996</v>
      </c>
      <c r="AB204" s="171">
        <v>0.97792299999999999</v>
      </c>
      <c r="AC204" s="171">
        <v>0.97792299999999999</v>
      </c>
      <c r="AD204" s="171">
        <v>0.97792299999999999</v>
      </c>
      <c r="AE204" s="171">
        <v>0.97792299999999999</v>
      </c>
      <c r="AF204" s="171">
        <v>0.97792299999999999</v>
      </c>
      <c r="AG204" s="171">
        <v>0.97792299999999999</v>
      </c>
      <c r="AH204" s="171">
        <v>0.97792299999999999</v>
      </c>
      <c r="AI204" s="171">
        <v>0.97792299999999999</v>
      </c>
      <c r="AJ204" s="171">
        <v>0.97792299999999999</v>
      </c>
      <c r="AK204" s="171">
        <v>0.97792299999999999</v>
      </c>
      <c r="AL204" s="171">
        <v>0.97792299999999999</v>
      </c>
      <c r="AM204" s="171">
        <v>0.97792299999999999</v>
      </c>
      <c r="AN204" s="171">
        <v>0.97792299999999999</v>
      </c>
    </row>
    <row r="205" spans="1:40" s="171" customFormat="1" x14ac:dyDescent="0.2">
      <c r="A205" s="128" t="s">
        <v>1450</v>
      </c>
      <c r="B205" s="171">
        <v>0.97631599999999996</v>
      </c>
      <c r="C205" s="171">
        <v>0.97631599999999996</v>
      </c>
      <c r="D205" s="171">
        <v>0.97631599999999996</v>
      </c>
      <c r="E205" s="171">
        <v>0.97631599999999996</v>
      </c>
      <c r="F205" s="171">
        <v>0.97631599999999996</v>
      </c>
      <c r="G205" s="171">
        <v>0.97631599999999996</v>
      </c>
      <c r="H205" s="171">
        <v>0.97631599999999996</v>
      </c>
      <c r="I205" s="171">
        <v>0.97631599999999996</v>
      </c>
      <c r="J205" s="171">
        <v>0.97631599999999996</v>
      </c>
      <c r="K205" s="171">
        <v>0.97631599999999996</v>
      </c>
      <c r="L205" s="171">
        <v>0.97631599999999996</v>
      </c>
      <c r="M205" s="171">
        <v>0.97631599999999996</v>
      </c>
      <c r="N205" s="171">
        <v>0.97631599999999996</v>
      </c>
      <c r="O205" s="171">
        <v>0.97645099999999996</v>
      </c>
      <c r="P205" s="171">
        <v>0.97645099999999996</v>
      </c>
      <c r="Q205" s="171">
        <v>0.97645099999999996</v>
      </c>
      <c r="R205" s="171">
        <v>0.97645099999999996</v>
      </c>
      <c r="S205" s="171">
        <v>0.97645099999999996</v>
      </c>
      <c r="T205" s="171">
        <v>0.97645099999999996</v>
      </c>
      <c r="U205" s="171">
        <v>0.97645099999999996</v>
      </c>
      <c r="V205" s="171">
        <v>0.97645099999999996</v>
      </c>
      <c r="W205" s="171">
        <v>0.97645099999999996</v>
      </c>
      <c r="X205" s="171">
        <v>0.97645099999999996</v>
      </c>
      <c r="Y205" s="171">
        <v>0.97645099999999996</v>
      </c>
      <c r="Z205" s="171">
        <v>0.97645099999999996</v>
      </c>
      <c r="AA205" s="171">
        <v>0.97645099999999996</v>
      </c>
      <c r="AB205" s="171">
        <v>0.97792299999999999</v>
      </c>
      <c r="AC205" s="171">
        <v>0.97792299999999999</v>
      </c>
      <c r="AD205" s="171">
        <v>0.97792299999999999</v>
      </c>
      <c r="AE205" s="171">
        <v>0.97792299999999999</v>
      </c>
      <c r="AF205" s="171">
        <v>0.97792299999999999</v>
      </c>
      <c r="AG205" s="171">
        <v>0.97792299999999999</v>
      </c>
      <c r="AH205" s="171">
        <v>0.97792299999999999</v>
      </c>
      <c r="AI205" s="171">
        <v>0.97792299999999999</v>
      </c>
      <c r="AJ205" s="171">
        <v>0.97792299999999999</v>
      </c>
      <c r="AK205" s="171">
        <v>0.97792299999999999</v>
      </c>
      <c r="AL205" s="171">
        <v>0.97792299999999999</v>
      </c>
      <c r="AM205" s="171">
        <v>0.97792299999999999</v>
      </c>
      <c r="AN205" s="171">
        <v>0.97792299999999999</v>
      </c>
    </row>
    <row r="206" spans="1:40" s="171" customFormat="1" x14ac:dyDescent="0.2">
      <c r="A206" s="128" t="s">
        <v>1451</v>
      </c>
      <c r="B206" s="171">
        <v>0.97631599999999996</v>
      </c>
      <c r="C206" s="171">
        <v>0.97631599999999996</v>
      </c>
      <c r="D206" s="171">
        <v>0.97631599999999996</v>
      </c>
      <c r="E206" s="171">
        <v>0.97631599999999996</v>
      </c>
      <c r="F206" s="171">
        <v>0.97631599999999996</v>
      </c>
      <c r="G206" s="171">
        <v>0.97631599999999996</v>
      </c>
      <c r="H206" s="171">
        <v>0.97631599999999996</v>
      </c>
      <c r="I206" s="171">
        <v>0.97631599999999996</v>
      </c>
      <c r="J206" s="171">
        <v>0.97631599999999996</v>
      </c>
      <c r="K206" s="171">
        <v>0.97631599999999996</v>
      </c>
      <c r="L206" s="171">
        <v>0.97631599999999996</v>
      </c>
      <c r="M206" s="171">
        <v>0.97631599999999996</v>
      </c>
      <c r="N206" s="171">
        <v>0.97631599999999996</v>
      </c>
      <c r="O206" s="171">
        <v>0.97645099999999996</v>
      </c>
      <c r="P206" s="171">
        <v>0.97645099999999996</v>
      </c>
      <c r="Q206" s="171">
        <v>0.97645099999999996</v>
      </c>
      <c r="R206" s="171">
        <v>0.97645099999999996</v>
      </c>
      <c r="S206" s="171">
        <v>0.97645099999999996</v>
      </c>
      <c r="T206" s="171">
        <v>0.97645099999999996</v>
      </c>
      <c r="U206" s="171">
        <v>0.97645099999999996</v>
      </c>
      <c r="V206" s="171">
        <v>0.97645099999999996</v>
      </c>
      <c r="W206" s="171">
        <v>0.97645099999999996</v>
      </c>
      <c r="X206" s="171">
        <v>0.97645099999999996</v>
      </c>
      <c r="Y206" s="171">
        <v>0.97645099999999996</v>
      </c>
      <c r="Z206" s="171">
        <v>0.97645099999999996</v>
      </c>
      <c r="AA206" s="171">
        <v>0.97645099999999996</v>
      </c>
      <c r="AB206" s="171">
        <v>0.97792299999999999</v>
      </c>
      <c r="AC206" s="171">
        <v>0.97792299999999999</v>
      </c>
      <c r="AD206" s="171">
        <v>0.97792299999999999</v>
      </c>
      <c r="AE206" s="171">
        <v>0.97792299999999999</v>
      </c>
      <c r="AF206" s="171">
        <v>0.97792299999999999</v>
      </c>
      <c r="AG206" s="171">
        <v>0.97792299999999999</v>
      </c>
      <c r="AH206" s="171">
        <v>0.97792299999999999</v>
      </c>
      <c r="AI206" s="171">
        <v>0.97792299999999999</v>
      </c>
      <c r="AJ206" s="171">
        <v>0.97792299999999999</v>
      </c>
      <c r="AK206" s="171">
        <v>0.97792299999999999</v>
      </c>
      <c r="AL206" s="171">
        <v>0.97792299999999999</v>
      </c>
      <c r="AM206" s="171">
        <v>0.97792299999999999</v>
      </c>
      <c r="AN206" s="171">
        <v>0.97792299999999999</v>
      </c>
    </row>
    <row r="207" spans="1:40" x14ac:dyDescent="0.2">
      <c r="A207" s="27" t="s">
        <v>1452</v>
      </c>
      <c r="B207" s="164">
        <v>976.31600000000003</v>
      </c>
      <c r="C207" s="164">
        <v>976.31600000000003</v>
      </c>
      <c r="D207" s="164">
        <v>976.31600000000003</v>
      </c>
      <c r="E207" s="164">
        <v>976.31600000000003</v>
      </c>
      <c r="F207" s="164">
        <v>976.31600000000003</v>
      </c>
      <c r="G207" s="164">
        <v>976.31600000000003</v>
      </c>
      <c r="H207" s="164">
        <v>976.31600000000003</v>
      </c>
      <c r="I207" s="164">
        <v>976.31600000000003</v>
      </c>
      <c r="J207" s="164">
        <v>976.31600000000003</v>
      </c>
      <c r="K207" s="164">
        <v>976.31600000000003</v>
      </c>
      <c r="L207" s="164">
        <v>976.31600000000003</v>
      </c>
      <c r="M207" s="164">
        <v>976.31600000000003</v>
      </c>
      <c r="N207" s="164">
        <v>976.31600000000003</v>
      </c>
      <c r="O207" s="164">
        <v>976.45100000000002</v>
      </c>
      <c r="P207" s="164">
        <v>976.45100000000002</v>
      </c>
      <c r="Q207" s="164">
        <v>976.45100000000002</v>
      </c>
      <c r="R207" s="164">
        <v>976.45100000000002</v>
      </c>
      <c r="S207" s="164">
        <v>976.45100000000002</v>
      </c>
      <c r="T207" s="164">
        <v>976.45100000000002</v>
      </c>
      <c r="U207" s="164">
        <v>976.45100000000002</v>
      </c>
      <c r="V207" s="164">
        <v>976.45100000000002</v>
      </c>
      <c r="W207" s="164">
        <v>976.45100000000002</v>
      </c>
      <c r="X207" s="164">
        <v>976.45100000000002</v>
      </c>
      <c r="Y207" s="164">
        <v>976.45100000000002</v>
      </c>
      <c r="Z207" s="164">
        <v>976.45100000000002</v>
      </c>
      <c r="AA207" s="164">
        <v>976.45100000000002</v>
      </c>
      <c r="AB207" s="164">
        <v>977.923</v>
      </c>
      <c r="AC207" s="164">
        <v>977.923</v>
      </c>
      <c r="AD207" s="164">
        <v>977.923</v>
      </c>
      <c r="AE207" s="164">
        <v>977.923</v>
      </c>
      <c r="AF207" s="164">
        <v>977.923</v>
      </c>
      <c r="AG207" s="164">
        <v>977.923</v>
      </c>
      <c r="AH207" s="164">
        <v>977.923</v>
      </c>
      <c r="AI207" s="164">
        <v>977.923</v>
      </c>
      <c r="AJ207" s="164">
        <v>977.923</v>
      </c>
      <c r="AK207" s="164">
        <v>977.923</v>
      </c>
      <c r="AL207" s="164">
        <v>977.923</v>
      </c>
      <c r="AM207" s="164">
        <v>977.923</v>
      </c>
      <c r="AN207" s="164">
        <v>977.923</v>
      </c>
    </row>
    <row r="208" spans="1:40" s="171" customFormat="1" x14ac:dyDescent="0.2">
      <c r="A208" s="172" t="s">
        <v>1453</v>
      </c>
      <c r="B208" s="171">
        <v>0</v>
      </c>
      <c r="C208" s="171">
        <v>0</v>
      </c>
      <c r="D208" s="171">
        <v>0</v>
      </c>
      <c r="E208" s="171">
        <v>0</v>
      </c>
      <c r="F208" s="171">
        <v>0</v>
      </c>
      <c r="G208" s="171">
        <v>0</v>
      </c>
      <c r="H208" s="171">
        <v>0</v>
      </c>
      <c r="I208" s="171">
        <v>0</v>
      </c>
      <c r="J208" s="171">
        <v>0</v>
      </c>
      <c r="K208" s="171">
        <v>0</v>
      </c>
      <c r="L208" s="171">
        <v>0</v>
      </c>
      <c r="M208" s="171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171">
        <v>0</v>
      </c>
      <c r="V208" s="171">
        <v>0</v>
      </c>
      <c r="W208" s="171">
        <v>0</v>
      </c>
      <c r="X208" s="171">
        <v>0</v>
      </c>
      <c r="Y208" s="171">
        <v>0</v>
      </c>
      <c r="Z208" s="171">
        <v>0</v>
      </c>
      <c r="AA208" s="171">
        <v>0</v>
      </c>
      <c r="AB208" s="171">
        <v>0</v>
      </c>
      <c r="AC208" s="171">
        <v>0</v>
      </c>
      <c r="AD208" s="171">
        <v>0</v>
      </c>
      <c r="AE208" s="171">
        <v>0</v>
      </c>
      <c r="AF208" s="171">
        <v>0</v>
      </c>
      <c r="AG208" s="171">
        <v>0</v>
      </c>
      <c r="AH208" s="171">
        <v>0</v>
      </c>
      <c r="AI208" s="171">
        <v>0</v>
      </c>
      <c r="AJ208" s="171">
        <v>0</v>
      </c>
      <c r="AK208" s="171">
        <v>0</v>
      </c>
      <c r="AL208" s="171">
        <v>0</v>
      </c>
      <c r="AM208" s="171">
        <v>0</v>
      </c>
      <c r="AN208" s="171">
        <v>0</v>
      </c>
    </row>
    <row r="209" spans="1:40" x14ac:dyDescent="0.2">
      <c r="A209" s="27" t="s">
        <v>1454</v>
      </c>
    </row>
    <row r="210" spans="1:40" x14ac:dyDescent="0.2">
      <c r="A210" s="30" t="s">
        <v>1455</v>
      </c>
    </row>
    <row r="211" spans="1:40" s="171" customFormat="1" x14ac:dyDescent="0.2">
      <c r="A211" s="128" t="s">
        <v>1456</v>
      </c>
      <c r="B211" s="171">
        <v>0.99999799999999905</v>
      </c>
      <c r="C211" s="171">
        <v>0.99999799999999905</v>
      </c>
      <c r="D211" s="171">
        <v>0.99999799999999905</v>
      </c>
      <c r="E211" s="171">
        <v>0.99999799999999905</v>
      </c>
      <c r="F211" s="171">
        <v>0.99999799999999905</v>
      </c>
      <c r="G211" s="171">
        <v>0.99999799999999905</v>
      </c>
      <c r="H211" s="171">
        <v>0.99999799999999905</v>
      </c>
      <c r="I211" s="171">
        <v>0.99999799999999905</v>
      </c>
      <c r="J211" s="171">
        <v>0.99999799999999905</v>
      </c>
      <c r="K211" s="171">
        <v>0.99999799999999905</v>
      </c>
      <c r="L211" s="171">
        <v>0.99999799999999905</v>
      </c>
      <c r="M211" s="171">
        <v>0.99999799999999905</v>
      </c>
      <c r="N211" s="171">
        <v>0.99999799999999905</v>
      </c>
      <c r="O211" s="171">
        <v>0.99999799999999905</v>
      </c>
      <c r="P211" s="171">
        <v>0.99999799999999905</v>
      </c>
      <c r="Q211" s="171">
        <v>0.99999799999999905</v>
      </c>
      <c r="R211" s="171">
        <v>0.99999799999999905</v>
      </c>
      <c r="S211" s="171">
        <v>0.99999799999999905</v>
      </c>
      <c r="T211" s="171">
        <v>0.99999799999999905</v>
      </c>
      <c r="U211" s="171">
        <v>0.99999799999999905</v>
      </c>
      <c r="V211" s="171">
        <v>0.99999799999999905</v>
      </c>
      <c r="W211" s="171">
        <v>0.99999799999999905</v>
      </c>
      <c r="X211" s="171">
        <v>0.99999799999999905</v>
      </c>
      <c r="Y211" s="171">
        <v>0.99999799999999905</v>
      </c>
      <c r="Z211" s="171">
        <v>0.99999799999999905</v>
      </c>
      <c r="AA211" s="171">
        <v>0.99999799999999905</v>
      </c>
      <c r="AB211" s="171">
        <v>0.99999799999999905</v>
      </c>
      <c r="AC211" s="171">
        <v>0.99999799999999905</v>
      </c>
      <c r="AD211" s="171">
        <v>0.99999799999999905</v>
      </c>
      <c r="AE211" s="171">
        <v>0.99999799999999905</v>
      </c>
      <c r="AF211" s="171">
        <v>0.99999799999999905</v>
      </c>
      <c r="AG211" s="171">
        <v>0.99999799999999905</v>
      </c>
      <c r="AH211" s="171">
        <v>0.99999799999999905</v>
      </c>
      <c r="AI211" s="171">
        <v>0.99999799999999905</v>
      </c>
      <c r="AJ211" s="171">
        <v>0.99999799999999905</v>
      </c>
      <c r="AK211" s="171">
        <v>0.99999799999999905</v>
      </c>
      <c r="AL211" s="171">
        <v>0.99999799999999905</v>
      </c>
      <c r="AM211" s="171">
        <v>0.99999799999999905</v>
      </c>
      <c r="AN211" s="171">
        <v>0.99999799999999905</v>
      </c>
    </row>
    <row r="212" spans="1:40" s="171" customFormat="1" x14ac:dyDescent="0.2">
      <c r="A212" s="128" t="s">
        <v>1457</v>
      </c>
      <c r="B212" s="171">
        <v>0.99999799999999905</v>
      </c>
      <c r="C212" s="171">
        <v>0.99999799999999905</v>
      </c>
      <c r="D212" s="171">
        <v>0.99999799999999905</v>
      </c>
      <c r="E212" s="171">
        <v>0.99999799999999905</v>
      </c>
      <c r="F212" s="171">
        <v>0.99999799999999905</v>
      </c>
      <c r="G212" s="171">
        <v>0.99999799999999905</v>
      </c>
      <c r="H212" s="171">
        <v>0.99999799999999905</v>
      </c>
      <c r="I212" s="171">
        <v>0.99999799999999905</v>
      </c>
      <c r="J212" s="171">
        <v>0.99999799999999905</v>
      </c>
      <c r="K212" s="171">
        <v>0.99999799999999905</v>
      </c>
      <c r="L212" s="171">
        <v>0.99999799999999905</v>
      </c>
      <c r="M212" s="171">
        <v>0.99999799999999905</v>
      </c>
      <c r="N212" s="171">
        <v>0.99999799999999905</v>
      </c>
      <c r="O212" s="171">
        <v>0.99999799999999905</v>
      </c>
      <c r="P212" s="171">
        <v>0.99999799999999905</v>
      </c>
      <c r="Q212" s="171">
        <v>0.99999799999999905</v>
      </c>
      <c r="R212" s="171">
        <v>0.99999799999999905</v>
      </c>
      <c r="S212" s="171">
        <v>0.99999799999999905</v>
      </c>
      <c r="T212" s="171">
        <v>0.99999799999999905</v>
      </c>
      <c r="U212" s="171">
        <v>0.99999799999999905</v>
      </c>
      <c r="V212" s="171">
        <v>0.99999799999999905</v>
      </c>
      <c r="W212" s="171">
        <v>0.99999799999999905</v>
      </c>
      <c r="X212" s="171">
        <v>0.99999799999999905</v>
      </c>
      <c r="Y212" s="171">
        <v>0.99999799999999905</v>
      </c>
      <c r="Z212" s="171">
        <v>0.99999799999999905</v>
      </c>
      <c r="AA212" s="171">
        <v>0.99999799999999905</v>
      </c>
      <c r="AB212" s="171">
        <v>0.99999799999999905</v>
      </c>
      <c r="AC212" s="171">
        <v>0.99999799999999905</v>
      </c>
      <c r="AD212" s="171">
        <v>0.99999799999999905</v>
      </c>
      <c r="AE212" s="171">
        <v>0.99999799999999905</v>
      </c>
      <c r="AF212" s="171">
        <v>0.99999799999999905</v>
      </c>
      <c r="AG212" s="171">
        <v>0.99999799999999905</v>
      </c>
      <c r="AH212" s="171">
        <v>0.99999799999999905</v>
      </c>
      <c r="AI212" s="171">
        <v>0.99999799999999905</v>
      </c>
      <c r="AJ212" s="171">
        <v>0.99999799999999905</v>
      </c>
      <c r="AK212" s="171">
        <v>0.99999799999999905</v>
      </c>
      <c r="AL212" s="171">
        <v>0.99999799999999905</v>
      </c>
      <c r="AM212" s="171">
        <v>0.99999799999999905</v>
      </c>
      <c r="AN212" s="171">
        <v>0.99999799999999905</v>
      </c>
    </row>
    <row r="213" spans="1:40" s="171" customFormat="1" x14ac:dyDescent="0.2">
      <c r="A213" s="128" t="s">
        <v>1458</v>
      </c>
      <c r="B213" s="171">
        <v>0.99999799999999905</v>
      </c>
      <c r="C213" s="171">
        <v>0.99999799999999905</v>
      </c>
      <c r="D213" s="171">
        <v>0.99999799999999905</v>
      </c>
      <c r="E213" s="171">
        <v>0.99999799999999905</v>
      </c>
      <c r="F213" s="171">
        <v>0.99999799999999905</v>
      </c>
      <c r="G213" s="171">
        <v>0.99999799999999905</v>
      </c>
      <c r="H213" s="171">
        <v>0.99999799999999905</v>
      </c>
      <c r="I213" s="171">
        <v>0.99999799999999905</v>
      </c>
      <c r="J213" s="171">
        <v>0.99999799999999905</v>
      </c>
      <c r="K213" s="171">
        <v>0.99999799999999905</v>
      </c>
      <c r="L213" s="171">
        <v>0.99999799999999905</v>
      </c>
      <c r="M213" s="171">
        <v>0.99999799999999905</v>
      </c>
      <c r="N213" s="171">
        <v>0.99999799999999905</v>
      </c>
      <c r="O213" s="171">
        <v>0.99999799999999905</v>
      </c>
      <c r="P213" s="171">
        <v>0.99999799999999905</v>
      </c>
      <c r="Q213" s="171">
        <v>0.99999799999999905</v>
      </c>
      <c r="R213" s="171">
        <v>0.99999799999999905</v>
      </c>
      <c r="S213" s="171">
        <v>0.99999799999999905</v>
      </c>
      <c r="T213" s="171">
        <v>0.99999799999999905</v>
      </c>
      <c r="U213" s="171">
        <v>0.99999799999999905</v>
      </c>
      <c r="V213" s="171">
        <v>0.99999799999999905</v>
      </c>
      <c r="W213" s="171">
        <v>0.99999799999999905</v>
      </c>
      <c r="X213" s="171">
        <v>0.99999799999999905</v>
      </c>
      <c r="Y213" s="171">
        <v>0.99999799999999905</v>
      </c>
      <c r="Z213" s="171">
        <v>0.99999799999999905</v>
      </c>
      <c r="AA213" s="171">
        <v>0.99999799999999905</v>
      </c>
      <c r="AB213" s="171">
        <v>0.99999799999999905</v>
      </c>
      <c r="AC213" s="171">
        <v>0.99999799999999905</v>
      </c>
      <c r="AD213" s="171">
        <v>0.99999799999999905</v>
      </c>
      <c r="AE213" s="171">
        <v>0.99999799999999905</v>
      </c>
      <c r="AF213" s="171">
        <v>0.99999799999999905</v>
      </c>
      <c r="AG213" s="171">
        <v>0.99999799999999905</v>
      </c>
      <c r="AH213" s="171">
        <v>0.99999799999999905</v>
      </c>
      <c r="AI213" s="171">
        <v>0.99999799999999905</v>
      </c>
      <c r="AJ213" s="171">
        <v>0.99999799999999905</v>
      </c>
      <c r="AK213" s="171">
        <v>0.99999799999999905</v>
      </c>
      <c r="AL213" s="171">
        <v>0.99999799999999905</v>
      </c>
      <c r="AM213" s="171">
        <v>0.99999799999999905</v>
      </c>
      <c r="AN213" s="171">
        <v>0.99999799999999905</v>
      </c>
    </row>
    <row r="214" spans="1:40" s="171" customFormat="1" x14ac:dyDescent="0.2">
      <c r="A214" s="128" t="s">
        <v>1459</v>
      </c>
      <c r="B214" s="171">
        <v>0.99999799999999905</v>
      </c>
      <c r="C214" s="171">
        <v>0.99999799999999905</v>
      </c>
      <c r="D214" s="171">
        <v>0.99999799999999905</v>
      </c>
      <c r="E214" s="171">
        <v>0.99999799999999905</v>
      </c>
      <c r="F214" s="171">
        <v>0.99999799999999905</v>
      </c>
      <c r="G214" s="171">
        <v>0.99999799999999905</v>
      </c>
      <c r="H214" s="171">
        <v>0.99999799999999905</v>
      </c>
      <c r="I214" s="171">
        <v>0.99999799999999905</v>
      </c>
      <c r="J214" s="171">
        <v>0.99999799999999905</v>
      </c>
      <c r="K214" s="171">
        <v>0.99999799999999905</v>
      </c>
      <c r="L214" s="171">
        <v>0.99999799999999905</v>
      </c>
      <c r="M214" s="171">
        <v>0.99999799999999905</v>
      </c>
      <c r="N214" s="171">
        <v>0.99999799999999905</v>
      </c>
      <c r="O214" s="171">
        <v>0.99999799999999905</v>
      </c>
      <c r="P214" s="171">
        <v>0.99999799999999905</v>
      </c>
      <c r="Q214" s="171">
        <v>0.99999799999999905</v>
      </c>
      <c r="R214" s="171">
        <v>0.99999799999999905</v>
      </c>
      <c r="S214" s="171">
        <v>0.99999799999999905</v>
      </c>
      <c r="T214" s="171">
        <v>0.99999799999999905</v>
      </c>
      <c r="U214" s="171">
        <v>0.99999799999999905</v>
      </c>
      <c r="V214" s="171">
        <v>0.99999799999999905</v>
      </c>
      <c r="W214" s="171">
        <v>0.99999799999999905</v>
      </c>
      <c r="X214" s="171">
        <v>0.99999799999999905</v>
      </c>
      <c r="Y214" s="171">
        <v>0.99999799999999905</v>
      </c>
      <c r="Z214" s="171">
        <v>0.99999799999999905</v>
      </c>
      <c r="AA214" s="171">
        <v>0.99999799999999905</v>
      </c>
      <c r="AB214" s="171">
        <v>0.99999799999999905</v>
      </c>
      <c r="AC214" s="171">
        <v>0.99999799999999905</v>
      </c>
      <c r="AD214" s="171">
        <v>0.99999799999999905</v>
      </c>
      <c r="AE214" s="171">
        <v>0.99999799999999905</v>
      </c>
      <c r="AF214" s="171">
        <v>0.99999799999999905</v>
      </c>
      <c r="AG214" s="171">
        <v>0.99999799999999905</v>
      </c>
      <c r="AH214" s="171">
        <v>0.99999799999999905</v>
      </c>
      <c r="AI214" s="171">
        <v>0.99999799999999905</v>
      </c>
      <c r="AJ214" s="171">
        <v>0.99999799999999905</v>
      </c>
      <c r="AK214" s="171">
        <v>0.99999799999999905</v>
      </c>
      <c r="AL214" s="171">
        <v>0.99999799999999905</v>
      </c>
      <c r="AM214" s="171">
        <v>0.99999799999999905</v>
      </c>
      <c r="AN214" s="171">
        <v>0.99999799999999905</v>
      </c>
    </row>
    <row r="215" spans="1:40" s="171" customFormat="1" x14ac:dyDescent="0.2">
      <c r="A215" s="128" t="s">
        <v>1460</v>
      </c>
      <c r="B215" s="171">
        <v>0.99999799999999905</v>
      </c>
      <c r="C215" s="171">
        <v>0.99999799999999905</v>
      </c>
      <c r="D215" s="171">
        <v>0.99999799999999905</v>
      </c>
      <c r="E215" s="171">
        <v>0.99999799999999905</v>
      </c>
      <c r="F215" s="171">
        <v>0.99999799999999905</v>
      </c>
      <c r="G215" s="171">
        <v>0.99999799999999905</v>
      </c>
      <c r="H215" s="171">
        <v>0.99999799999999905</v>
      </c>
      <c r="I215" s="171">
        <v>0.99999799999999905</v>
      </c>
      <c r="J215" s="171">
        <v>0.99999799999999905</v>
      </c>
      <c r="K215" s="171">
        <v>0.99999799999999905</v>
      </c>
      <c r="L215" s="171">
        <v>0.99999799999999905</v>
      </c>
      <c r="M215" s="171">
        <v>0.99999799999999905</v>
      </c>
      <c r="N215" s="171">
        <v>0.99999799999999905</v>
      </c>
      <c r="O215" s="171">
        <v>0.99999799999999905</v>
      </c>
      <c r="P215" s="171">
        <v>0.99999799999999905</v>
      </c>
      <c r="Q215" s="171">
        <v>0.99999799999999905</v>
      </c>
      <c r="R215" s="171">
        <v>0.99999799999999905</v>
      </c>
      <c r="S215" s="171">
        <v>0.99999799999999905</v>
      </c>
      <c r="T215" s="171">
        <v>0.99999799999999905</v>
      </c>
      <c r="U215" s="171">
        <v>0.99999799999999905</v>
      </c>
      <c r="V215" s="171">
        <v>0.99999799999999905</v>
      </c>
      <c r="W215" s="171">
        <v>0.99999799999999905</v>
      </c>
      <c r="X215" s="171">
        <v>0.99999799999999905</v>
      </c>
      <c r="Y215" s="171">
        <v>0.99999799999999905</v>
      </c>
      <c r="Z215" s="171">
        <v>0.99999799999999905</v>
      </c>
      <c r="AA215" s="171">
        <v>0.99999799999999905</v>
      </c>
      <c r="AB215" s="171">
        <v>0.99999799999999905</v>
      </c>
      <c r="AC215" s="171">
        <v>0.99999799999999905</v>
      </c>
      <c r="AD215" s="171">
        <v>0.99999799999999905</v>
      </c>
      <c r="AE215" s="171">
        <v>0.99999799999999905</v>
      </c>
      <c r="AF215" s="171">
        <v>0.99999799999999905</v>
      </c>
      <c r="AG215" s="171">
        <v>0.99999799999999905</v>
      </c>
      <c r="AH215" s="171">
        <v>0.99999799999999905</v>
      </c>
      <c r="AI215" s="171">
        <v>0.99999799999999905</v>
      </c>
      <c r="AJ215" s="171">
        <v>0.99999799999999905</v>
      </c>
      <c r="AK215" s="171">
        <v>0.99999799999999905</v>
      </c>
      <c r="AL215" s="171">
        <v>0.99999799999999905</v>
      </c>
      <c r="AM215" s="171">
        <v>0.99999799999999905</v>
      </c>
      <c r="AN215" s="171">
        <v>0.99999799999999905</v>
      </c>
    </row>
    <row r="216" spans="1:40" s="171" customFormat="1" x14ac:dyDescent="0.2">
      <c r="A216" s="128" t="s">
        <v>1461</v>
      </c>
      <c r="B216" s="171">
        <v>0.99999799999999905</v>
      </c>
      <c r="C216" s="171">
        <v>0.99999799999999905</v>
      </c>
      <c r="D216" s="171">
        <v>0.99999799999999905</v>
      </c>
      <c r="E216" s="171">
        <v>0.99999799999999905</v>
      </c>
      <c r="F216" s="171">
        <v>0.99999799999999905</v>
      </c>
      <c r="G216" s="171">
        <v>0.99999799999999905</v>
      </c>
      <c r="H216" s="171">
        <v>0.99999799999999905</v>
      </c>
      <c r="I216" s="171">
        <v>0.99999799999999905</v>
      </c>
      <c r="J216" s="171">
        <v>0.99999799999999905</v>
      </c>
      <c r="K216" s="171">
        <v>0.99999799999999905</v>
      </c>
      <c r="L216" s="171">
        <v>0.99999799999999905</v>
      </c>
      <c r="M216" s="171">
        <v>0.99999799999999905</v>
      </c>
      <c r="N216" s="171">
        <v>0.99999799999999905</v>
      </c>
      <c r="O216" s="171">
        <v>0.99999799999999905</v>
      </c>
      <c r="P216" s="171">
        <v>0.99999799999999905</v>
      </c>
      <c r="Q216" s="171">
        <v>0.99999799999999905</v>
      </c>
      <c r="R216" s="171">
        <v>0.99999799999999905</v>
      </c>
      <c r="S216" s="171">
        <v>0.99999799999999905</v>
      </c>
      <c r="T216" s="171">
        <v>0.99999799999999905</v>
      </c>
      <c r="U216" s="171">
        <v>0.99999799999999905</v>
      </c>
      <c r="V216" s="171">
        <v>0.99999799999999905</v>
      </c>
      <c r="W216" s="171">
        <v>0.99999799999999905</v>
      </c>
      <c r="X216" s="171">
        <v>0.99999799999999905</v>
      </c>
      <c r="Y216" s="171">
        <v>0.99999799999999905</v>
      </c>
      <c r="Z216" s="171">
        <v>0.99999799999999905</v>
      </c>
      <c r="AA216" s="171">
        <v>0.99999799999999905</v>
      </c>
      <c r="AB216" s="171">
        <v>0.99999799999999905</v>
      </c>
      <c r="AC216" s="171">
        <v>0.99999799999999905</v>
      </c>
      <c r="AD216" s="171">
        <v>0.99999799999999905</v>
      </c>
      <c r="AE216" s="171">
        <v>0.99999799999999905</v>
      </c>
      <c r="AF216" s="171">
        <v>0.99999799999999905</v>
      </c>
      <c r="AG216" s="171">
        <v>0.99999799999999905</v>
      </c>
      <c r="AH216" s="171">
        <v>0.99999799999999905</v>
      </c>
      <c r="AI216" s="171">
        <v>0.99999799999999905</v>
      </c>
      <c r="AJ216" s="171">
        <v>0.99999799999999905</v>
      </c>
      <c r="AK216" s="171">
        <v>0.99999799999999905</v>
      </c>
      <c r="AL216" s="171">
        <v>0.99999799999999905</v>
      </c>
      <c r="AM216" s="171">
        <v>0.99999799999999905</v>
      </c>
      <c r="AN216" s="171">
        <v>0.99999799999999905</v>
      </c>
    </row>
    <row r="217" spans="1:40" s="171" customFormat="1" x14ac:dyDescent="0.2">
      <c r="A217" s="128" t="s">
        <v>1462</v>
      </c>
      <c r="B217" s="171">
        <v>0.99999799999999905</v>
      </c>
      <c r="C217" s="171">
        <v>0.99999799999999905</v>
      </c>
      <c r="D217" s="171">
        <v>0.99999799999999905</v>
      </c>
      <c r="E217" s="171">
        <v>0.99999799999999905</v>
      </c>
      <c r="F217" s="171">
        <v>0.99999799999999905</v>
      </c>
      <c r="G217" s="171">
        <v>0.99999799999999905</v>
      </c>
      <c r="H217" s="171">
        <v>0.99999799999999905</v>
      </c>
      <c r="I217" s="171">
        <v>0.99999799999999905</v>
      </c>
      <c r="J217" s="171">
        <v>0.99999799999999905</v>
      </c>
      <c r="K217" s="171">
        <v>0.99999799999999905</v>
      </c>
      <c r="L217" s="171">
        <v>0.99999799999999905</v>
      </c>
      <c r="M217" s="171">
        <v>0.99999799999999905</v>
      </c>
      <c r="N217" s="171">
        <v>0.99999799999999905</v>
      </c>
      <c r="O217" s="171">
        <v>0.99999799999999905</v>
      </c>
      <c r="P217" s="171">
        <v>0.99999799999999905</v>
      </c>
      <c r="Q217" s="171">
        <v>0.99999799999999905</v>
      </c>
      <c r="R217" s="171">
        <v>0.99999799999999905</v>
      </c>
      <c r="S217" s="171">
        <v>0.99999799999999905</v>
      </c>
      <c r="T217" s="171">
        <v>0.99999799999999905</v>
      </c>
      <c r="U217" s="171">
        <v>0.99999799999999905</v>
      </c>
      <c r="V217" s="171">
        <v>0.99999799999999905</v>
      </c>
      <c r="W217" s="171">
        <v>0.99999799999999905</v>
      </c>
      <c r="X217" s="171">
        <v>0.99999799999999905</v>
      </c>
      <c r="Y217" s="171">
        <v>0.99999799999999905</v>
      </c>
      <c r="Z217" s="171">
        <v>0.99999799999999905</v>
      </c>
      <c r="AA217" s="171">
        <v>0.99999799999999905</v>
      </c>
      <c r="AB217" s="171">
        <v>0.99999799999999905</v>
      </c>
      <c r="AC217" s="171">
        <v>0.99999799999999905</v>
      </c>
      <c r="AD217" s="171">
        <v>0.99999799999999905</v>
      </c>
      <c r="AE217" s="171">
        <v>0.99999799999999905</v>
      </c>
      <c r="AF217" s="171">
        <v>0.99999799999999905</v>
      </c>
      <c r="AG217" s="171">
        <v>0.99999799999999905</v>
      </c>
      <c r="AH217" s="171">
        <v>0.99999799999999905</v>
      </c>
      <c r="AI217" s="171">
        <v>0.99999799999999905</v>
      </c>
      <c r="AJ217" s="171">
        <v>0.99999799999999905</v>
      </c>
      <c r="AK217" s="171">
        <v>0.99999799999999905</v>
      </c>
      <c r="AL217" s="171">
        <v>0.99999799999999905</v>
      </c>
      <c r="AM217" s="171">
        <v>0.99999799999999905</v>
      </c>
      <c r="AN217" s="171">
        <v>0.99999799999999905</v>
      </c>
    </row>
    <row r="218" spans="1:40" s="171" customFormat="1" x14ac:dyDescent="0.2">
      <c r="A218" s="128" t="s">
        <v>1463</v>
      </c>
      <c r="B218" s="171">
        <v>0.99999799999999905</v>
      </c>
      <c r="C218" s="171">
        <v>0.99999799999999905</v>
      </c>
      <c r="D218" s="171">
        <v>0.99999799999999905</v>
      </c>
      <c r="E218" s="171">
        <v>0.99999799999999905</v>
      </c>
      <c r="F218" s="171">
        <v>0.99999799999999905</v>
      </c>
      <c r="G218" s="171">
        <v>0.99999799999999905</v>
      </c>
      <c r="H218" s="171">
        <v>0.99999799999999905</v>
      </c>
      <c r="I218" s="171">
        <v>0.99999799999999905</v>
      </c>
      <c r="J218" s="171">
        <v>0.99999799999999905</v>
      </c>
      <c r="K218" s="171">
        <v>0.99999799999999905</v>
      </c>
      <c r="L218" s="171">
        <v>0.99999799999999905</v>
      </c>
      <c r="M218" s="171">
        <v>0.99999799999999905</v>
      </c>
      <c r="N218" s="171">
        <v>0.99999799999999905</v>
      </c>
      <c r="O218" s="171">
        <v>0.99999799999999905</v>
      </c>
      <c r="P218" s="171">
        <v>0.99999799999999905</v>
      </c>
      <c r="Q218" s="171">
        <v>0.99999799999999905</v>
      </c>
      <c r="R218" s="171">
        <v>0.99999799999999905</v>
      </c>
      <c r="S218" s="171">
        <v>0.99999799999999905</v>
      </c>
      <c r="T218" s="171">
        <v>0.99999799999999905</v>
      </c>
      <c r="U218" s="171">
        <v>0.99999799999999905</v>
      </c>
      <c r="V218" s="171">
        <v>0.99999799999999905</v>
      </c>
      <c r="W218" s="171">
        <v>0.99999799999999905</v>
      </c>
      <c r="X218" s="171">
        <v>0.99999799999999905</v>
      </c>
      <c r="Y218" s="171">
        <v>0.99999799999999905</v>
      </c>
      <c r="Z218" s="171">
        <v>0.99999799999999905</v>
      </c>
      <c r="AA218" s="171">
        <v>0.99999799999999905</v>
      </c>
      <c r="AB218" s="171">
        <v>0.99999799999999905</v>
      </c>
      <c r="AC218" s="171">
        <v>0.99999799999999905</v>
      </c>
      <c r="AD218" s="171">
        <v>0.99999799999999905</v>
      </c>
      <c r="AE218" s="171">
        <v>0.99999799999999905</v>
      </c>
      <c r="AF218" s="171">
        <v>0.99999799999999905</v>
      </c>
      <c r="AG218" s="171">
        <v>0.99999799999999905</v>
      </c>
      <c r="AH218" s="171">
        <v>0.99999799999999905</v>
      </c>
      <c r="AI218" s="171">
        <v>0.99999799999999905</v>
      </c>
      <c r="AJ218" s="171">
        <v>0.99999799999999905</v>
      </c>
      <c r="AK218" s="171">
        <v>0.99999799999999905</v>
      </c>
      <c r="AL218" s="171">
        <v>0.99999799999999905</v>
      </c>
      <c r="AM218" s="171">
        <v>0.99999799999999905</v>
      </c>
      <c r="AN218" s="171">
        <v>0.99999799999999905</v>
      </c>
    </row>
    <row r="219" spans="1:40" s="171" customFormat="1" x14ac:dyDescent="0.2">
      <c r="A219" s="128" t="s">
        <v>1464</v>
      </c>
      <c r="B219" s="171">
        <v>0.99999799999999905</v>
      </c>
      <c r="C219" s="171">
        <v>0.99999799999999905</v>
      </c>
      <c r="D219" s="171">
        <v>0.99999799999999905</v>
      </c>
      <c r="E219" s="171">
        <v>0.99999799999999905</v>
      </c>
      <c r="F219" s="171">
        <v>0.99999799999999905</v>
      </c>
      <c r="G219" s="171">
        <v>0.99999799999999905</v>
      </c>
      <c r="H219" s="171">
        <v>0.99999799999999905</v>
      </c>
      <c r="I219" s="171">
        <v>0.99999799999999905</v>
      </c>
      <c r="J219" s="171">
        <v>0.99999799999999905</v>
      </c>
      <c r="K219" s="171">
        <v>0.99999799999999905</v>
      </c>
      <c r="L219" s="171">
        <v>0.99999799999999905</v>
      </c>
      <c r="M219" s="171">
        <v>0.99999799999999905</v>
      </c>
      <c r="N219" s="171">
        <v>0.99999799999999905</v>
      </c>
      <c r="O219" s="171">
        <v>0.99999799999999905</v>
      </c>
      <c r="P219" s="171">
        <v>0.99999799999999905</v>
      </c>
      <c r="Q219" s="171">
        <v>0.99999799999999905</v>
      </c>
      <c r="R219" s="171">
        <v>0.99999799999999905</v>
      </c>
      <c r="S219" s="171">
        <v>0.99999799999999905</v>
      </c>
      <c r="T219" s="171">
        <v>0.99999799999999905</v>
      </c>
      <c r="U219" s="171">
        <v>0.99999799999999905</v>
      </c>
      <c r="V219" s="171">
        <v>0.99999799999999905</v>
      </c>
      <c r="W219" s="171">
        <v>0.99999799999999905</v>
      </c>
      <c r="X219" s="171">
        <v>0.99999799999999905</v>
      </c>
      <c r="Y219" s="171">
        <v>0.99999799999999905</v>
      </c>
      <c r="Z219" s="171">
        <v>0.99999799999999905</v>
      </c>
      <c r="AA219" s="171">
        <v>0.99999799999999905</v>
      </c>
      <c r="AB219" s="171">
        <v>0.99999799999999905</v>
      </c>
      <c r="AC219" s="171">
        <v>0.99999799999999905</v>
      </c>
      <c r="AD219" s="171">
        <v>0.99999799999999905</v>
      </c>
      <c r="AE219" s="171">
        <v>0.99999799999999905</v>
      </c>
      <c r="AF219" s="171">
        <v>0.99999799999999905</v>
      </c>
      <c r="AG219" s="171">
        <v>0.99999799999999905</v>
      </c>
      <c r="AH219" s="171">
        <v>0.99999799999999905</v>
      </c>
      <c r="AI219" s="171">
        <v>0.99999799999999905</v>
      </c>
      <c r="AJ219" s="171">
        <v>0.99999799999999905</v>
      </c>
      <c r="AK219" s="171">
        <v>0.99999799999999905</v>
      </c>
      <c r="AL219" s="171">
        <v>0.99999799999999905</v>
      </c>
      <c r="AM219" s="171">
        <v>0.99999799999999905</v>
      </c>
      <c r="AN219" s="171">
        <v>0.99999799999999905</v>
      </c>
    </row>
    <row r="220" spans="1:40" s="171" customFormat="1" x14ac:dyDescent="0.2">
      <c r="A220" s="128" t="s">
        <v>1465</v>
      </c>
      <c r="B220" s="171">
        <v>0.99999799999999905</v>
      </c>
      <c r="C220" s="171">
        <v>0.99999799999999905</v>
      </c>
      <c r="D220" s="171">
        <v>0.99999799999999905</v>
      </c>
      <c r="E220" s="171">
        <v>0.99999799999999905</v>
      </c>
      <c r="F220" s="171">
        <v>0.99999799999999905</v>
      </c>
      <c r="G220" s="171">
        <v>0.99999799999999905</v>
      </c>
      <c r="H220" s="171">
        <v>0.99999799999999905</v>
      </c>
      <c r="I220" s="171">
        <v>0.99999799999999905</v>
      </c>
      <c r="J220" s="171">
        <v>0.99999799999999905</v>
      </c>
      <c r="K220" s="171">
        <v>0.99999799999999905</v>
      </c>
      <c r="L220" s="171">
        <v>0.99999799999999905</v>
      </c>
      <c r="M220" s="171">
        <v>0.99999799999999905</v>
      </c>
      <c r="N220" s="171">
        <v>0.99999799999999905</v>
      </c>
      <c r="O220" s="171">
        <v>0.99999799999999905</v>
      </c>
      <c r="P220" s="171">
        <v>0.99999799999999905</v>
      </c>
      <c r="Q220" s="171">
        <v>0.99999799999999905</v>
      </c>
      <c r="R220" s="171">
        <v>0.99999799999999905</v>
      </c>
      <c r="S220" s="171">
        <v>0.99999799999999905</v>
      </c>
      <c r="T220" s="171">
        <v>0.99999799999999905</v>
      </c>
      <c r="U220" s="171">
        <v>0.99999799999999905</v>
      </c>
      <c r="V220" s="171">
        <v>0.99999799999999905</v>
      </c>
      <c r="W220" s="171">
        <v>0.99999799999999905</v>
      </c>
      <c r="X220" s="171">
        <v>0.99999799999999905</v>
      </c>
      <c r="Y220" s="171">
        <v>0.99999799999999905</v>
      </c>
      <c r="Z220" s="171">
        <v>0.99999799999999905</v>
      </c>
      <c r="AA220" s="171">
        <v>0.99999799999999905</v>
      </c>
      <c r="AB220" s="171">
        <v>0.99999799999999905</v>
      </c>
      <c r="AC220" s="171">
        <v>0.99999799999999905</v>
      </c>
      <c r="AD220" s="171">
        <v>0.99999799999999905</v>
      </c>
      <c r="AE220" s="171">
        <v>0.99999799999999905</v>
      </c>
      <c r="AF220" s="171">
        <v>0.99999799999999905</v>
      </c>
      <c r="AG220" s="171">
        <v>0.99999799999999905</v>
      </c>
      <c r="AH220" s="171">
        <v>0.99999799999999905</v>
      </c>
      <c r="AI220" s="171">
        <v>0.99999799999999905</v>
      </c>
      <c r="AJ220" s="171">
        <v>0.99999799999999905</v>
      </c>
      <c r="AK220" s="171">
        <v>0.99999799999999905</v>
      </c>
      <c r="AL220" s="171">
        <v>0.99999799999999905</v>
      </c>
      <c r="AM220" s="171">
        <v>0.99999799999999905</v>
      </c>
      <c r="AN220" s="171">
        <v>0.99999799999999905</v>
      </c>
    </row>
    <row r="221" spans="1:40" s="171" customFormat="1" x14ac:dyDescent="0.2">
      <c r="A221" s="128" t="s">
        <v>1466</v>
      </c>
      <c r="B221" s="171">
        <v>0.99999799999999905</v>
      </c>
      <c r="C221" s="171">
        <v>0.99999799999999905</v>
      </c>
      <c r="D221" s="171">
        <v>0.99999799999999905</v>
      </c>
      <c r="E221" s="171">
        <v>0.99999799999999905</v>
      </c>
      <c r="F221" s="171">
        <v>0.99999799999999905</v>
      </c>
      <c r="G221" s="171">
        <v>0.99999799999999905</v>
      </c>
      <c r="H221" s="171">
        <v>0.99999799999999905</v>
      </c>
      <c r="I221" s="171">
        <v>0.99999799999999905</v>
      </c>
      <c r="J221" s="171">
        <v>0.99999799999999905</v>
      </c>
      <c r="K221" s="171">
        <v>0.99999799999999905</v>
      </c>
      <c r="L221" s="171">
        <v>0.99999799999999905</v>
      </c>
      <c r="M221" s="171">
        <v>0.99999799999999905</v>
      </c>
      <c r="N221" s="171">
        <v>0.99999799999999905</v>
      </c>
      <c r="O221" s="171">
        <v>0.99999799999999905</v>
      </c>
      <c r="P221" s="171">
        <v>0.99999799999999905</v>
      </c>
      <c r="Q221" s="171">
        <v>0.99999799999999905</v>
      </c>
      <c r="R221" s="171">
        <v>0.99999799999999905</v>
      </c>
      <c r="S221" s="171">
        <v>0.99999799999999905</v>
      </c>
      <c r="T221" s="171">
        <v>0.99999799999999905</v>
      </c>
      <c r="U221" s="171">
        <v>0.99999799999999905</v>
      </c>
      <c r="V221" s="171">
        <v>0.99999799999999905</v>
      </c>
      <c r="W221" s="171">
        <v>0.99999799999999905</v>
      </c>
      <c r="X221" s="171">
        <v>0.99999799999999905</v>
      </c>
      <c r="Y221" s="171">
        <v>0.99999799999999905</v>
      </c>
      <c r="Z221" s="171">
        <v>0.99999799999999905</v>
      </c>
      <c r="AA221" s="171">
        <v>0.99999799999999905</v>
      </c>
      <c r="AB221" s="171">
        <v>0.99999799999999905</v>
      </c>
      <c r="AC221" s="171">
        <v>0.99999799999999905</v>
      </c>
      <c r="AD221" s="171">
        <v>0.99999799999999905</v>
      </c>
      <c r="AE221" s="171">
        <v>0.99999799999999905</v>
      </c>
      <c r="AF221" s="171">
        <v>0.99999799999999905</v>
      </c>
      <c r="AG221" s="171">
        <v>0.99999799999999905</v>
      </c>
      <c r="AH221" s="171">
        <v>0.99999799999999905</v>
      </c>
      <c r="AI221" s="171">
        <v>0.99999799999999905</v>
      </c>
      <c r="AJ221" s="171">
        <v>0.99999799999999905</v>
      </c>
      <c r="AK221" s="171">
        <v>0.99999799999999905</v>
      </c>
      <c r="AL221" s="171">
        <v>0.99999799999999905</v>
      </c>
      <c r="AM221" s="171">
        <v>0.99999799999999905</v>
      </c>
      <c r="AN221" s="171">
        <v>0.99999799999999905</v>
      </c>
    </row>
    <row r="222" spans="1:40" s="171" customFormat="1" x14ac:dyDescent="0.2">
      <c r="A222" s="128" t="s">
        <v>1467</v>
      </c>
      <c r="B222" s="171">
        <v>0.99999799999999905</v>
      </c>
      <c r="C222" s="171">
        <v>0.99999799999999905</v>
      </c>
      <c r="D222" s="171">
        <v>0.99999799999999905</v>
      </c>
      <c r="E222" s="171">
        <v>0.99999799999999905</v>
      </c>
      <c r="F222" s="171">
        <v>0.99999799999999905</v>
      </c>
      <c r="G222" s="171">
        <v>0.99999799999999905</v>
      </c>
      <c r="H222" s="171">
        <v>0.99999799999999905</v>
      </c>
      <c r="I222" s="171">
        <v>0.99999799999999905</v>
      </c>
      <c r="J222" s="171">
        <v>0.99999799999999905</v>
      </c>
      <c r="K222" s="171">
        <v>0.99999799999999905</v>
      </c>
      <c r="L222" s="171">
        <v>0.99999799999999905</v>
      </c>
      <c r="M222" s="171">
        <v>0.99999799999999905</v>
      </c>
      <c r="N222" s="171">
        <v>0.99999799999999905</v>
      </c>
      <c r="O222" s="171">
        <v>0.99999799999999905</v>
      </c>
      <c r="P222" s="171">
        <v>0.99999799999999905</v>
      </c>
      <c r="Q222" s="171">
        <v>0.99999799999999905</v>
      </c>
      <c r="R222" s="171">
        <v>0.99999799999999905</v>
      </c>
      <c r="S222" s="171">
        <v>0.99999799999999905</v>
      </c>
      <c r="T222" s="171">
        <v>0.99999799999999905</v>
      </c>
      <c r="U222" s="171">
        <v>0.99999799999999905</v>
      </c>
      <c r="V222" s="171">
        <v>0.99999799999999905</v>
      </c>
      <c r="W222" s="171">
        <v>0.99999799999999905</v>
      </c>
      <c r="X222" s="171">
        <v>0.99999799999999905</v>
      </c>
      <c r="Y222" s="171">
        <v>0.99999799999999905</v>
      </c>
      <c r="Z222" s="171">
        <v>0.99999799999999905</v>
      </c>
      <c r="AA222" s="171">
        <v>0.99999799999999905</v>
      </c>
      <c r="AB222" s="171">
        <v>0.99999799999999905</v>
      </c>
      <c r="AC222" s="171">
        <v>0.99999799999999905</v>
      </c>
      <c r="AD222" s="171">
        <v>0.99999799999999905</v>
      </c>
      <c r="AE222" s="171">
        <v>0.99999799999999905</v>
      </c>
      <c r="AF222" s="171">
        <v>0.99999799999999905</v>
      </c>
      <c r="AG222" s="171">
        <v>0.99999799999999905</v>
      </c>
      <c r="AH222" s="171">
        <v>0.99999799999999905</v>
      </c>
      <c r="AI222" s="171">
        <v>0.99999799999999905</v>
      </c>
      <c r="AJ222" s="171">
        <v>0.99999799999999905</v>
      </c>
      <c r="AK222" s="171">
        <v>0.99999799999999905</v>
      </c>
      <c r="AL222" s="171">
        <v>0.99999799999999905</v>
      </c>
      <c r="AM222" s="171">
        <v>0.99999799999999905</v>
      </c>
      <c r="AN222" s="171">
        <v>0.99999799999999905</v>
      </c>
    </row>
    <row r="223" spans="1:40" s="171" customFormat="1" x14ac:dyDescent="0.2">
      <c r="A223" s="128" t="s">
        <v>1468</v>
      </c>
      <c r="B223" s="171">
        <v>0.99999799999999905</v>
      </c>
      <c r="C223" s="171">
        <v>0.99999799999999905</v>
      </c>
      <c r="D223" s="171">
        <v>0.99999799999999905</v>
      </c>
      <c r="E223" s="171">
        <v>0.99999799999999905</v>
      </c>
      <c r="F223" s="171">
        <v>0.99999799999999905</v>
      </c>
      <c r="G223" s="171">
        <v>0.99999799999999905</v>
      </c>
      <c r="H223" s="171">
        <v>0.99999799999999905</v>
      </c>
      <c r="I223" s="171">
        <v>0.99999799999999905</v>
      </c>
      <c r="J223" s="171">
        <v>0.99999799999999905</v>
      </c>
      <c r="K223" s="171">
        <v>0.99999799999999905</v>
      </c>
      <c r="L223" s="171">
        <v>0.99999799999999905</v>
      </c>
      <c r="M223" s="171">
        <v>0.99999799999999905</v>
      </c>
      <c r="N223" s="171">
        <v>0.99999799999999905</v>
      </c>
      <c r="O223" s="171">
        <v>0.99999799999999905</v>
      </c>
      <c r="P223" s="171">
        <v>0.99999799999999905</v>
      </c>
      <c r="Q223" s="171">
        <v>0.99999799999999905</v>
      </c>
      <c r="R223" s="171">
        <v>0.99999799999999905</v>
      </c>
      <c r="S223" s="171">
        <v>0.99999799999999905</v>
      </c>
      <c r="T223" s="171">
        <v>0.99999799999999905</v>
      </c>
      <c r="U223" s="171">
        <v>0.99999799999999905</v>
      </c>
      <c r="V223" s="171">
        <v>0.99999799999999905</v>
      </c>
      <c r="W223" s="171">
        <v>0.99999799999999905</v>
      </c>
      <c r="X223" s="171">
        <v>0.99999799999999905</v>
      </c>
      <c r="Y223" s="171">
        <v>0.99999799999999905</v>
      </c>
      <c r="Z223" s="171">
        <v>0.99999799999999905</v>
      </c>
      <c r="AA223" s="171">
        <v>0.99999799999999905</v>
      </c>
      <c r="AB223" s="171">
        <v>0.99999799999999905</v>
      </c>
      <c r="AC223" s="171">
        <v>0.99999799999999905</v>
      </c>
      <c r="AD223" s="171">
        <v>0.99999799999999905</v>
      </c>
      <c r="AE223" s="171">
        <v>0.99999799999999905</v>
      </c>
      <c r="AF223" s="171">
        <v>0.99999799999999905</v>
      </c>
      <c r="AG223" s="171">
        <v>0.99999799999999905</v>
      </c>
      <c r="AH223" s="171">
        <v>0.99999799999999905</v>
      </c>
      <c r="AI223" s="171">
        <v>0.99999799999999905</v>
      </c>
      <c r="AJ223" s="171">
        <v>0.99999799999999905</v>
      </c>
      <c r="AK223" s="171">
        <v>0.99999799999999905</v>
      </c>
      <c r="AL223" s="171">
        <v>0.99999799999999905</v>
      </c>
      <c r="AM223" s="171">
        <v>0.99999799999999905</v>
      </c>
      <c r="AN223" s="171">
        <v>0.99999799999999905</v>
      </c>
    </row>
    <row r="224" spans="1:40" s="171" customFormat="1" x14ac:dyDescent="0.2">
      <c r="A224" s="128" t="s">
        <v>1469</v>
      </c>
      <c r="B224" s="171">
        <v>0.99999799999999905</v>
      </c>
      <c r="C224" s="171">
        <v>0.99999799999999905</v>
      </c>
      <c r="D224" s="171">
        <v>0.99999799999999905</v>
      </c>
      <c r="E224" s="171">
        <v>0.99999799999999905</v>
      </c>
      <c r="F224" s="171">
        <v>0.99999799999999905</v>
      </c>
      <c r="G224" s="171">
        <v>0.99999799999999905</v>
      </c>
      <c r="H224" s="171">
        <v>0.99999799999999905</v>
      </c>
      <c r="I224" s="171">
        <v>0.99999799999999905</v>
      </c>
      <c r="J224" s="171">
        <v>0.99999799999999905</v>
      </c>
      <c r="K224" s="171">
        <v>0.99999799999999905</v>
      </c>
      <c r="L224" s="171">
        <v>0.99999799999999905</v>
      </c>
      <c r="M224" s="171">
        <v>0.99999799999999905</v>
      </c>
      <c r="N224" s="171">
        <v>0.99999799999999905</v>
      </c>
      <c r="O224" s="171">
        <v>0.99999799999999905</v>
      </c>
      <c r="P224" s="171">
        <v>0.99999799999999905</v>
      </c>
      <c r="Q224" s="171">
        <v>0.99999799999999905</v>
      </c>
      <c r="R224" s="171">
        <v>0.99999799999999905</v>
      </c>
      <c r="S224" s="171">
        <v>0.99999799999999905</v>
      </c>
      <c r="T224" s="171">
        <v>0.99999799999999905</v>
      </c>
      <c r="U224" s="171">
        <v>0.99999799999999905</v>
      </c>
      <c r="V224" s="171">
        <v>0.99999799999999905</v>
      </c>
      <c r="W224" s="171">
        <v>0.99999799999999905</v>
      </c>
      <c r="X224" s="171">
        <v>0.99999799999999905</v>
      </c>
      <c r="Y224" s="171">
        <v>0.99999799999999905</v>
      </c>
      <c r="Z224" s="171">
        <v>0.99999799999999905</v>
      </c>
      <c r="AA224" s="171">
        <v>0.99999799999999905</v>
      </c>
      <c r="AB224" s="171">
        <v>0.99999799999999905</v>
      </c>
      <c r="AC224" s="171">
        <v>0.99999799999999905</v>
      </c>
      <c r="AD224" s="171">
        <v>0.99999799999999905</v>
      </c>
      <c r="AE224" s="171">
        <v>0.99999799999999905</v>
      </c>
      <c r="AF224" s="171">
        <v>0.99999799999999905</v>
      </c>
      <c r="AG224" s="171">
        <v>0.99999799999999905</v>
      </c>
      <c r="AH224" s="171">
        <v>0.99999799999999905</v>
      </c>
      <c r="AI224" s="171">
        <v>0.99999799999999905</v>
      </c>
      <c r="AJ224" s="171">
        <v>0.99999799999999905</v>
      </c>
      <c r="AK224" s="171">
        <v>0.99999799999999905</v>
      </c>
      <c r="AL224" s="171">
        <v>0.99999799999999905</v>
      </c>
      <c r="AM224" s="171">
        <v>0.99999799999999905</v>
      </c>
      <c r="AN224" s="171">
        <v>0.99999799999999905</v>
      </c>
    </row>
    <row r="225" spans="1:40" s="171" customFormat="1" x14ac:dyDescent="0.2">
      <c r="A225" s="128" t="s">
        <v>1470</v>
      </c>
      <c r="B225" s="171">
        <v>0.99999799999999905</v>
      </c>
      <c r="C225" s="171">
        <v>0.99999799999999905</v>
      </c>
      <c r="D225" s="171">
        <v>0.99999799999999905</v>
      </c>
      <c r="E225" s="171">
        <v>0.99999799999999905</v>
      </c>
      <c r="F225" s="171">
        <v>0.99999799999999905</v>
      </c>
      <c r="G225" s="171">
        <v>0.99999799999999905</v>
      </c>
      <c r="H225" s="171">
        <v>0.99999799999999905</v>
      </c>
      <c r="I225" s="171">
        <v>0.99999799999999905</v>
      </c>
      <c r="J225" s="171">
        <v>0.99999799999999905</v>
      </c>
      <c r="K225" s="171">
        <v>0.99999799999999905</v>
      </c>
      <c r="L225" s="171">
        <v>0.99999799999999905</v>
      </c>
      <c r="M225" s="171">
        <v>0.99999799999999905</v>
      </c>
      <c r="N225" s="171">
        <v>0.99999799999999905</v>
      </c>
      <c r="O225" s="171">
        <v>0.99999799999999905</v>
      </c>
      <c r="P225" s="171">
        <v>0.99999799999999905</v>
      </c>
      <c r="Q225" s="171">
        <v>0.99999799999999905</v>
      </c>
      <c r="R225" s="171">
        <v>0.99999799999999905</v>
      </c>
      <c r="S225" s="171">
        <v>0.99999799999999905</v>
      </c>
      <c r="T225" s="171">
        <v>0.99999799999999905</v>
      </c>
      <c r="U225" s="171">
        <v>0.99999799999999905</v>
      </c>
      <c r="V225" s="171">
        <v>0.99999799999999905</v>
      </c>
      <c r="W225" s="171">
        <v>0.99999799999999905</v>
      </c>
      <c r="X225" s="171">
        <v>0.99999799999999905</v>
      </c>
      <c r="Y225" s="171">
        <v>0.99999799999999905</v>
      </c>
      <c r="Z225" s="171">
        <v>0.99999799999999905</v>
      </c>
      <c r="AA225" s="171">
        <v>0.99999799999999905</v>
      </c>
      <c r="AB225" s="171">
        <v>0.99999799999999905</v>
      </c>
      <c r="AC225" s="171">
        <v>0.99999799999999905</v>
      </c>
      <c r="AD225" s="171">
        <v>0.99999799999999905</v>
      </c>
      <c r="AE225" s="171">
        <v>0.99999799999999905</v>
      </c>
      <c r="AF225" s="171">
        <v>0.99999799999999905</v>
      </c>
      <c r="AG225" s="171">
        <v>0.99999799999999905</v>
      </c>
      <c r="AH225" s="171">
        <v>0.99999799999999905</v>
      </c>
      <c r="AI225" s="171">
        <v>0.99999799999999905</v>
      </c>
      <c r="AJ225" s="171">
        <v>0.99999799999999905</v>
      </c>
      <c r="AK225" s="171">
        <v>0.99999799999999905</v>
      </c>
      <c r="AL225" s="171">
        <v>0.99999799999999905</v>
      </c>
      <c r="AM225" s="171">
        <v>0.99999799999999905</v>
      </c>
      <c r="AN225" s="171">
        <v>0.99999799999999905</v>
      </c>
    </row>
    <row r="226" spans="1:40" x14ac:dyDescent="0.2">
      <c r="A226" s="27" t="s">
        <v>1471</v>
      </c>
      <c r="B226" s="164">
        <v>999.99799999999902</v>
      </c>
      <c r="C226" s="164">
        <v>999.99799999999902</v>
      </c>
      <c r="D226" s="164">
        <v>999.99799999999902</v>
      </c>
      <c r="E226" s="164">
        <v>999.99799999999902</v>
      </c>
      <c r="F226" s="164">
        <v>999.99799999999902</v>
      </c>
      <c r="G226" s="164">
        <v>999.99799999999902</v>
      </c>
      <c r="H226" s="164">
        <v>999.99799999999902</v>
      </c>
      <c r="I226" s="164">
        <v>999.99799999999902</v>
      </c>
      <c r="J226" s="164">
        <v>999.99799999999902</v>
      </c>
      <c r="K226" s="164">
        <v>999.99799999999902</v>
      </c>
      <c r="L226" s="164">
        <v>999.99799999999902</v>
      </c>
      <c r="M226" s="164">
        <v>999.99799999999902</v>
      </c>
      <c r="N226" s="164">
        <v>999.99799999999902</v>
      </c>
      <c r="O226" s="164">
        <v>999.99799999999902</v>
      </c>
      <c r="P226" s="164">
        <v>999.99799999999902</v>
      </c>
      <c r="Q226" s="164">
        <v>999.99799999999902</v>
      </c>
      <c r="R226" s="164">
        <v>999.99799999999902</v>
      </c>
      <c r="S226" s="164">
        <v>999.99799999999902</v>
      </c>
      <c r="T226" s="164">
        <v>999.99799999999902</v>
      </c>
      <c r="U226" s="164">
        <v>999.99799999999902</v>
      </c>
      <c r="V226" s="164">
        <v>999.99799999999902</v>
      </c>
      <c r="W226" s="164">
        <v>999.99799999999902</v>
      </c>
      <c r="X226" s="164">
        <v>999.99799999999902</v>
      </c>
      <c r="Y226" s="164">
        <v>999.99799999999902</v>
      </c>
      <c r="Z226" s="164">
        <v>999.99799999999902</v>
      </c>
      <c r="AA226" s="164">
        <v>999.99799999999902</v>
      </c>
      <c r="AB226" s="164">
        <v>999.99799999999902</v>
      </c>
      <c r="AC226" s="164">
        <v>999.99799999999902</v>
      </c>
      <c r="AD226" s="164">
        <v>999.99799999999902</v>
      </c>
      <c r="AE226" s="164">
        <v>999.99799999999902</v>
      </c>
      <c r="AF226" s="164">
        <v>999.99799999999902</v>
      </c>
      <c r="AG226" s="164">
        <v>999.99799999999902</v>
      </c>
      <c r="AH226" s="164">
        <v>999.99799999999902</v>
      </c>
      <c r="AI226" s="164">
        <v>999.99799999999902</v>
      </c>
      <c r="AJ226" s="164">
        <v>999.99799999999902</v>
      </c>
      <c r="AK226" s="164">
        <v>999.99799999999902</v>
      </c>
      <c r="AL226" s="164">
        <v>999.99799999999902</v>
      </c>
      <c r="AM226" s="164">
        <v>999.99799999999902</v>
      </c>
      <c r="AN226" s="164">
        <v>999.99799999999902</v>
      </c>
    </row>
    <row r="227" spans="1:40" x14ac:dyDescent="0.2">
      <c r="A227" s="27" t="s">
        <v>1472</v>
      </c>
      <c r="B227" s="164">
        <v>999.99799999999902</v>
      </c>
      <c r="C227" s="164">
        <v>999.99799999999902</v>
      </c>
      <c r="D227" s="164">
        <v>999.99799999999902</v>
      </c>
      <c r="E227" s="164">
        <v>999.99799999999902</v>
      </c>
      <c r="F227" s="164">
        <v>999.99799999999902</v>
      </c>
      <c r="G227" s="164">
        <v>999.99799999999902</v>
      </c>
      <c r="H227" s="164">
        <v>999.99799999999902</v>
      </c>
      <c r="I227" s="164">
        <v>999.99799999999902</v>
      </c>
      <c r="J227" s="164">
        <v>999.99799999999902</v>
      </c>
      <c r="K227" s="164">
        <v>999.99799999999902</v>
      </c>
      <c r="L227" s="164">
        <v>999.99799999999902</v>
      </c>
      <c r="M227" s="164">
        <v>999.99799999999902</v>
      </c>
      <c r="N227" s="164">
        <v>999.99799999999902</v>
      </c>
      <c r="O227" s="164">
        <v>999.99799999999902</v>
      </c>
      <c r="P227" s="164">
        <v>999.99799999999902</v>
      </c>
      <c r="Q227" s="164">
        <v>999.99799999999902</v>
      </c>
      <c r="R227" s="164">
        <v>999.99799999999902</v>
      </c>
      <c r="S227" s="164">
        <v>999.99799999999902</v>
      </c>
      <c r="T227" s="164">
        <v>999.99799999999902</v>
      </c>
      <c r="U227" s="164">
        <v>999.99799999999902</v>
      </c>
      <c r="V227" s="164">
        <v>999.99799999999902</v>
      </c>
      <c r="W227" s="164">
        <v>999.99799999999902</v>
      </c>
      <c r="X227" s="164">
        <v>999.99799999999902</v>
      </c>
      <c r="Y227" s="164">
        <v>999.99799999999902</v>
      </c>
      <c r="Z227" s="164">
        <v>999.99799999999902</v>
      </c>
      <c r="AA227" s="164">
        <v>999.99799999999902</v>
      </c>
      <c r="AB227" s="164">
        <v>999.99799999999902</v>
      </c>
      <c r="AC227" s="164">
        <v>999.99799999999902</v>
      </c>
      <c r="AD227" s="164">
        <v>999.99799999999902</v>
      </c>
      <c r="AE227" s="164">
        <v>999.99799999999902</v>
      </c>
      <c r="AF227" s="164">
        <v>999.99799999999902</v>
      </c>
      <c r="AG227" s="164">
        <v>999.99799999999902</v>
      </c>
      <c r="AH227" s="164">
        <v>999.99799999999902</v>
      </c>
      <c r="AI227" s="164">
        <v>999.99799999999902</v>
      </c>
      <c r="AJ227" s="164">
        <v>999.99799999999902</v>
      </c>
      <c r="AK227" s="164">
        <v>999.99799999999902</v>
      </c>
      <c r="AL227" s="164">
        <v>999.99799999999902</v>
      </c>
      <c r="AM227" s="164">
        <v>999.99799999999902</v>
      </c>
      <c r="AN227" s="164">
        <v>999.99799999999902</v>
      </c>
    </row>
    <row r="228" spans="1:40" x14ac:dyDescent="0.2">
      <c r="A228" s="27" t="s">
        <v>1473</v>
      </c>
      <c r="B228" s="164">
        <v>999.99799999999902</v>
      </c>
      <c r="C228" s="164">
        <v>999.99799999999902</v>
      </c>
      <c r="D228" s="164">
        <v>999.99799999999902</v>
      </c>
      <c r="E228" s="164">
        <v>999.99799999999902</v>
      </c>
      <c r="F228" s="164">
        <v>999.99799999999902</v>
      </c>
      <c r="G228" s="164">
        <v>999.99799999999902</v>
      </c>
      <c r="H228" s="164">
        <v>999.99799999999902</v>
      </c>
      <c r="I228" s="164">
        <v>999.99799999999902</v>
      </c>
      <c r="J228" s="164">
        <v>999.99799999999902</v>
      </c>
      <c r="K228" s="164">
        <v>999.99799999999902</v>
      </c>
      <c r="L228" s="164">
        <v>999.99799999999902</v>
      </c>
      <c r="M228" s="164">
        <v>999.99799999999902</v>
      </c>
      <c r="N228" s="164">
        <v>999.99799999999902</v>
      </c>
      <c r="O228" s="164">
        <v>999.99799999999902</v>
      </c>
      <c r="P228" s="164">
        <v>999.99799999999902</v>
      </c>
      <c r="Q228" s="164">
        <v>999.99799999999902</v>
      </c>
      <c r="R228" s="164">
        <v>999.99799999999902</v>
      </c>
      <c r="S228" s="164">
        <v>999.99799999999902</v>
      </c>
      <c r="T228" s="164">
        <v>999.99799999999902</v>
      </c>
      <c r="U228" s="164">
        <v>999.99799999999902</v>
      </c>
      <c r="V228" s="164">
        <v>999.99799999999902</v>
      </c>
      <c r="W228" s="164">
        <v>999.99799999999902</v>
      </c>
      <c r="X228" s="164">
        <v>999.99799999999902</v>
      </c>
      <c r="Y228" s="164">
        <v>999.99799999999902</v>
      </c>
      <c r="Z228" s="164">
        <v>999.99799999999902</v>
      </c>
      <c r="AA228" s="164">
        <v>999.99799999999902</v>
      </c>
      <c r="AB228" s="164">
        <v>999.99799999999902</v>
      </c>
      <c r="AC228" s="164">
        <v>999.99799999999902</v>
      </c>
      <c r="AD228" s="164">
        <v>999.99799999999902</v>
      </c>
      <c r="AE228" s="164">
        <v>999.99799999999902</v>
      </c>
      <c r="AF228" s="164">
        <v>999.99799999999902</v>
      </c>
      <c r="AG228" s="164">
        <v>999.99799999999902</v>
      </c>
      <c r="AH228" s="164">
        <v>999.99799999999902</v>
      </c>
      <c r="AI228" s="164">
        <v>999.99799999999902</v>
      </c>
      <c r="AJ228" s="164">
        <v>999.99799999999902</v>
      </c>
      <c r="AK228" s="164">
        <v>999.99799999999902</v>
      </c>
      <c r="AL228" s="164">
        <v>999.99799999999902</v>
      </c>
      <c r="AM228" s="164">
        <v>999.99799999999902</v>
      </c>
      <c r="AN228" s="164">
        <v>999.99799999999902</v>
      </c>
    </row>
    <row r="229" spans="1:40" x14ac:dyDescent="0.2">
      <c r="A229" s="27" t="s">
        <v>1474</v>
      </c>
      <c r="B229" s="164">
        <v>999.99799999999902</v>
      </c>
      <c r="C229" s="164">
        <v>999.99799999999902</v>
      </c>
      <c r="D229" s="164">
        <v>999.99799999999902</v>
      </c>
      <c r="E229" s="164">
        <v>999.99799999999902</v>
      </c>
      <c r="F229" s="164">
        <v>999.99799999999902</v>
      </c>
      <c r="G229" s="164">
        <v>999.99799999999902</v>
      </c>
      <c r="H229" s="164">
        <v>999.99799999999902</v>
      </c>
      <c r="I229" s="164">
        <v>999.99799999999902</v>
      </c>
      <c r="J229" s="164">
        <v>999.99799999999902</v>
      </c>
      <c r="K229" s="164">
        <v>999.99799999999902</v>
      </c>
      <c r="L229" s="164">
        <v>999.99799999999902</v>
      </c>
      <c r="M229" s="164">
        <v>999.99799999999902</v>
      </c>
      <c r="N229" s="164">
        <v>999.99799999999902</v>
      </c>
      <c r="O229" s="164">
        <v>999.99799999999902</v>
      </c>
      <c r="P229" s="164">
        <v>999.99799999999902</v>
      </c>
      <c r="Q229" s="164">
        <v>999.99799999999902</v>
      </c>
      <c r="R229" s="164">
        <v>999.99799999999902</v>
      </c>
      <c r="S229" s="164">
        <v>999.99799999999902</v>
      </c>
      <c r="T229" s="164">
        <v>999.99799999999902</v>
      </c>
      <c r="U229" s="164">
        <v>999.99799999999902</v>
      </c>
      <c r="V229" s="164">
        <v>999.99799999999902</v>
      </c>
      <c r="W229" s="164">
        <v>999.99799999999902</v>
      </c>
      <c r="X229" s="164">
        <v>999.99799999999902</v>
      </c>
      <c r="Y229" s="164">
        <v>999.99799999999902</v>
      </c>
      <c r="Z229" s="164">
        <v>999.99799999999902</v>
      </c>
      <c r="AA229" s="164">
        <v>999.99799999999902</v>
      </c>
      <c r="AB229" s="164">
        <v>999.99799999999902</v>
      </c>
      <c r="AC229" s="164">
        <v>999.99799999999902</v>
      </c>
      <c r="AD229" s="164">
        <v>999.99799999999902</v>
      </c>
      <c r="AE229" s="164">
        <v>999.99799999999902</v>
      </c>
      <c r="AF229" s="164">
        <v>999.99799999999902</v>
      </c>
      <c r="AG229" s="164">
        <v>999.99799999999902</v>
      </c>
      <c r="AH229" s="164">
        <v>999.99799999999902</v>
      </c>
      <c r="AI229" s="164">
        <v>999.99799999999902</v>
      </c>
      <c r="AJ229" s="164">
        <v>999.99799999999902</v>
      </c>
      <c r="AK229" s="164">
        <v>999.99799999999902</v>
      </c>
      <c r="AL229" s="164">
        <v>999.99799999999902</v>
      </c>
      <c r="AM229" s="164">
        <v>999.99799999999902</v>
      </c>
      <c r="AN229" s="164">
        <v>999.99799999999902</v>
      </c>
    </row>
    <row r="230" spans="1:40" x14ac:dyDescent="0.2">
      <c r="A230" s="27" t="s">
        <v>1475</v>
      </c>
      <c r="B230" s="164">
        <v>999.99799999999902</v>
      </c>
      <c r="C230" s="164">
        <v>999.99799999999902</v>
      </c>
      <c r="D230" s="164">
        <v>999.99799999999902</v>
      </c>
      <c r="E230" s="164">
        <v>999.99799999999902</v>
      </c>
      <c r="F230" s="164">
        <v>999.99799999999902</v>
      </c>
      <c r="G230" s="164">
        <v>999.99799999999902</v>
      </c>
      <c r="H230" s="164">
        <v>999.99799999999902</v>
      </c>
      <c r="I230" s="164">
        <v>999.99799999999902</v>
      </c>
      <c r="J230" s="164">
        <v>999.99799999999902</v>
      </c>
      <c r="K230" s="164">
        <v>999.99799999999902</v>
      </c>
      <c r="L230" s="164">
        <v>999.99799999999902</v>
      </c>
      <c r="M230" s="164">
        <v>999.99799999999902</v>
      </c>
      <c r="N230" s="164">
        <v>999.99799999999902</v>
      </c>
      <c r="O230" s="164">
        <v>999.99799999999902</v>
      </c>
      <c r="P230" s="164">
        <v>999.99799999999902</v>
      </c>
      <c r="Q230" s="164">
        <v>999.99799999999902</v>
      </c>
      <c r="R230" s="164">
        <v>999.99799999999902</v>
      </c>
      <c r="S230" s="164">
        <v>999.99799999999902</v>
      </c>
      <c r="T230" s="164">
        <v>999.99799999999902</v>
      </c>
      <c r="U230" s="164">
        <v>999.99799999999902</v>
      </c>
      <c r="V230" s="164">
        <v>999.99799999999902</v>
      </c>
      <c r="W230" s="164">
        <v>999.99799999999902</v>
      </c>
      <c r="X230" s="164">
        <v>999.99799999999902</v>
      </c>
      <c r="Y230" s="164">
        <v>999.99799999999902</v>
      </c>
      <c r="Z230" s="164">
        <v>999.99799999999902</v>
      </c>
      <c r="AA230" s="164">
        <v>999.99799999999902</v>
      </c>
      <c r="AB230" s="164">
        <v>999.99799999999902</v>
      </c>
      <c r="AC230" s="164">
        <v>999.99799999999902</v>
      </c>
      <c r="AD230" s="164">
        <v>999.99799999999902</v>
      </c>
      <c r="AE230" s="164">
        <v>999.99799999999902</v>
      </c>
      <c r="AF230" s="164">
        <v>999.99799999999902</v>
      </c>
      <c r="AG230" s="164">
        <v>999.99799999999902</v>
      </c>
      <c r="AH230" s="164">
        <v>999.99799999999902</v>
      </c>
      <c r="AI230" s="164">
        <v>999.99799999999902</v>
      </c>
      <c r="AJ230" s="164">
        <v>999.99799999999902</v>
      </c>
      <c r="AK230" s="164">
        <v>999.99799999999902</v>
      </c>
      <c r="AL230" s="164">
        <v>999.99799999999902</v>
      </c>
      <c r="AM230" s="164">
        <v>999.99799999999902</v>
      </c>
      <c r="AN230" s="164">
        <v>999.99799999999902</v>
      </c>
    </row>
    <row r="231" spans="1:40" x14ac:dyDescent="0.2">
      <c r="A231" s="27" t="s">
        <v>1476</v>
      </c>
      <c r="B231" s="164">
        <v>999.99799999999902</v>
      </c>
      <c r="C231" s="164">
        <v>999.99799999999902</v>
      </c>
      <c r="D231" s="164">
        <v>999.99799999999902</v>
      </c>
      <c r="E231" s="164">
        <v>999.99799999999902</v>
      </c>
      <c r="F231" s="164">
        <v>999.99799999999902</v>
      </c>
      <c r="G231" s="164">
        <v>999.99799999999902</v>
      </c>
      <c r="H231" s="164">
        <v>999.99799999999902</v>
      </c>
      <c r="I231" s="164">
        <v>999.99799999999902</v>
      </c>
      <c r="J231" s="164">
        <v>999.99799999999902</v>
      </c>
      <c r="K231" s="164">
        <v>999.99799999999902</v>
      </c>
      <c r="L231" s="164">
        <v>999.99799999999902</v>
      </c>
      <c r="M231" s="164">
        <v>999.99799999999902</v>
      </c>
      <c r="N231" s="164">
        <v>999.99799999999902</v>
      </c>
      <c r="O231" s="164">
        <v>999.99799999999902</v>
      </c>
      <c r="P231" s="164">
        <v>999.99799999999902</v>
      </c>
      <c r="Q231" s="164">
        <v>999.99799999999902</v>
      </c>
      <c r="R231" s="164">
        <v>999.99799999999902</v>
      </c>
      <c r="S231" s="164">
        <v>999.99799999999902</v>
      </c>
      <c r="T231" s="164">
        <v>999.99799999999902</v>
      </c>
      <c r="U231" s="164">
        <v>999.99799999999902</v>
      </c>
      <c r="V231" s="164">
        <v>999.99799999999902</v>
      </c>
      <c r="W231" s="164">
        <v>999.99799999999902</v>
      </c>
      <c r="X231" s="164">
        <v>999.99799999999902</v>
      </c>
      <c r="Y231" s="164">
        <v>999.99799999999902</v>
      </c>
      <c r="Z231" s="164">
        <v>999.99799999999902</v>
      </c>
      <c r="AA231" s="164">
        <v>999.99799999999902</v>
      </c>
      <c r="AB231" s="164">
        <v>999.99799999999902</v>
      </c>
      <c r="AC231" s="164">
        <v>999.99799999999902</v>
      </c>
      <c r="AD231" s="164">
        <v>999.99799999999902</v>
      </c>
      <c r="AE231" s="164">
        <v>999.99799999999902</v>
      </c>
      <c r="AF231" s="164">
        <v>999.99799999999902</v>
      </c>
      <c r="AG231" s="164">
        <v>999.99799999999902</v>
      </c>
      <c r="AH231" s="164">
        <v>999.99799999999902</v>
      </c>
      <c r="AI231" s="164">
        <v>999.99799999999902</v>
      </c>
      <c r="AJ231" s="164">
        <v>999.99799999999902</v>
      </c>
      <c r="AK231" s="164">
        <v>999.99799999999902</v>
      </c>
      <c r="AL231" s="164">
        <v>999.99799999999902</v>
      </c>
      <c r="AM231" s="164">
        <v>999.99799999999902</v>
      </c>
      <c r="AN231" s="164">
        <v>999.99799999999902</v>
      </c>
    </row>
    <row r="232" spans="1:40" s="171" customFormat="1" x14ac:dyDescent="0.2">
      <c r="A232" s="128" t="s">
        <v>1477</v>
      </c>
      <c r="B232" s="171">
        <v>1</v>
      </c>
      <c r="C232" s="171">
        <v>1</v>
      </c>
      <c r="D232" s="171">
        <v>1</v>
      </c>
      <c r="E232" s="171">
        <v>1</v>
      </c>
      <c r="F232" s="171">
        <v>1</v>
      </c>
      <c r="G232" s="171">
        <v>1</v>
      </c>
      <c r="H232" s="171">
        <v>1</v>
      </c>
      <c r="I232" s="171">
        <v>1</v>
      </c>
      <c r="J232" s="171">
        <v>1</v>
      </c>
      <c r="K232" s="171">
        <v>1</v>
      </c>
      <c r="L232" s="171">
        <v>1</v>
      </c>
      <c r="M232" s="171">
        <v>1</v>
      </c>
      <c r="N232" s="171">
        <v>1</v>
      </c>
      <c r="O232" s="171">
        <v>1</v>
      </c>
      <c r="P232" s="171">
        <v>1</v>
      </c>
      <c r="Q232" s="171">
        <v>1</v>
      </c>
      <c r="R232" s="171">
        <v>1</v>
      </c>
      <c r="S232" s="171">
        <v>1</v>
      </c>
      <c r="T232" s="171">
        <v>1</v>
      </c>
      <c r="U232" s="171">
        <v>1</v>
      </c>
      <c r="V232" s="171">
        <v>1</v>
      </c>
      <c r="W232" s="171">
        <v>1</v>
      </c>
      <c r="X232" s="171">
        <v>1</v>
      </c>
      <c r="Y232" s="171">
        <v>1</v>
      </c>
      <c r="Z232" s="171">
        <v>1</v>
      </c>
      <c r="AA232" s="171">
        <v>1</v>
      </c>
      <c r="AB232" s="171">
        <v>1</v>
      </c>
      <c r="AC232" s="171">
        <v>1</v>
      </c>
      <c r="AD232" s="171">
        <v>1</v>
      </c>
      <c r="AE232" s="171">
        <v>1</v>
      </c>
      <c r="AF232" s="171">
        <v>1</v>
      </c>
      <c r="AG232" s="171">
        <v>1</v>
      </c>
      <c r="AH232" s="171">
        <v>1</v>
      </c>
      <c r="AI232" s="171">
        <v>1</v>
      </c>
      <c r="AJ232" s="171">
        <v>1</v>
      </c>
      <c r="AK232" s="171">
        <v>1</v>
      </c>
      <c r="AL232" s="171">
        <v>1</v>
      </c>
      <c r="AM232" s="171">
        <v>1</v>
      </c>
      <c r="AN232" s="171">
        <v>1</v>
      </c>
    </row>
    <row r="233" spans="1:40" x14ac:dyDescent="0.2">
      <c r="A233" s="27" t="s">
        <v>1478</v>
      </c>
      <c r="B233" s="164">
        <v>999.99799999999902</v>
      </c>
      <c r="C233" s="164">
        <v>999.99799999999902</v>
      </c>
      <c r="D233" s="164">
        <v>999.99799999999902</v>
      </c>
      <c r="E233" s="164">
        <v>999.99799999999902</v>
      </c>
      <c r="F233" s="164">
        <v>999.99799999999902</v>
      </c>
      <c r="G233" s="164">
        <v>999.99799999999902</v>
      </c>
      <c r="H233" s="164">
        <v>999.99799999999902</v>
      </c>
      <c r="I233" s="164">
        <v>999.99799999999902</v>
      </c>
      <c r="J233" s="164">
        <v>999.99799999999902</v>
      </c>
      <c r="K233" s="164">
        <v>999.99799999999902</v>
      </c>
      <c r="L233" s="164">
        <v>999.99799999999902</v>
      </c>
      <c r="M233" s="164">
        <v>999.99799999999902</v>
      </c>
      <c r="N233" s="164">
        <v>999.99799999999902</v>
      </c>
      <c r="O233" s="164">
        <v>999.99799999999902</v>
      </c>
      <c r="P233" s="164">
        <v>999.99799999999902</v>
      </c>
      <c r="Q233" s="164">
        <v>999.99799999999902</v>
      </c>
      <c r="R233" s="164">
        <v>999.99799999999902</v>
      </c>
      <c r="S233" s="164">
        <v>999.99799999999902</v>
      </c>
      <c r="T233" s="164">
        <v>999.99799999999902</v>
      </c>
      <c r="U233" s="164">
        <v>999.99799999999902</v>
      </c>
      <c r="V233" s="164">
        <v>999.99799999999902</v>
      </c>
      <c r="W233" s="164">
        <v>999.99799999999902</v>
      </c>
      <c r="X233" s="164">
        <v>999.99799999999902</v>
      </c>
      <c r="Y233" s="164">
        <v>999.99799999999902</v>
      </c>
      <c r="Z233" s="164">
        <v>999.99799999999902</v>
      </c>
      <c r="AA233" s="164">
        <v>999.99799999999902</v>
      </c>
      <c r="AB233" s="164">
        <v>999.99799999999902</v>
      </c>
      <c r="AC233" s="164">
        <v>999.99799999999902</v>
      </c>
      <c r="AD233" s="164">
        <v>999.99799999999902</v>
      </c>
      <c r="AE233" s="164">
        <v>999.99799999999902</v>
      </c>
      <c r="AF233" s="164">
        <v>999.99799999999902</v>
      </c>
      <c r="AG233" s="164">
        <v>999.99799999999902</v>
      </c>
      <c r="AH233" s="164">
        <v>999.99799999999902</v>
      </c>
      <c r="AI233" s="164">
        <v>999.99799999999902</v>
      </c>
      <c r="AJ233" s="164">
        <v>999.99799999999902</v>
      </c>
      <c r="AK233" s="164">
        <v>999.99799999999902</v>
      </c>
      <c r="AL233" s="164">
        <v>999.99799999999902</v>
      </c>
      <c r="AM233" s="164">
        <v>999.99799999999902</v>
      </c>
      <c r="AN233" s="164">
        <v>999.99799999999902</v>
      </c>
    </row>
    <row r="234" spans="1:40" s="171" customFormat="1" x14ac:dyDescent="0.2">
      <c r="A234" s="172" t="s">
        <v>1479</v>
      </c>
      <c r="B234" s="171">
        <v>0</v>
      </c>
      <c r="C234" s="171">
        <v>0</v>
      </c>
      <c r="D234" s="171">
        <v>0</v>
      </c>
      <c r="E234" s="171">
        <v>0</v>
      </c>
      <c r="F234" s="171">
        <v>0</v>
      </c>
      <c r="G234" s="171">
        <v>0</v>
      </c>
      <c r="H234" s="171">
        <v>0</v>
      </c>
      <c r="I234" s="171">
        <v>0</v>
      </c>
      <c r="J234" s="171">
        <v>0</v>
      </c>
      <c r="K234" s="171">
        <v>0</v>
      </c>
      <c r="L234" s="171">
        <v>0</v>
      </c>
      <c r="M234" s="171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0</v>
      </c>
      <c r="Y234" s="171">
        <v>0</v>
      </c>
      <c r="Z234" s="171">
        <v>0</v>
      </c>
      <c r="AA234" s="171">
        <v>0</v>
      </c>
      <c r="AB234" s="171">
        <v>0</v>
      </c>
      <c r="AC234" s="171">
        <v>0</v>
      </c>
      <c r="AD234" s="171">
        <v>0</v>
      </c>
      <c r="AE234" s="171">
        <v>0</v>
      </c>
      <c r="AF234" s="171">
        <v>0</v>
      </c>
      <c r="AG234" s="171">
        <v>0</v>
      </c>
      <c r="AH234" s="171">
        <v>0</v>
      </c>
      <c r="AI234" s="171">
        <v>0</v>
      </c>
      <c r="AJ234" s="171">
        <v>0</v>
      </c>
      <c r="AK234" s="171">
        <v>0</v>
      </c>
      <c r="AL234" s="171">
        <v>0</v>
      </c>
      <c r="AM234" s="171">
        <v>0</v>
      </c>
      <c r="AN234" s="171">
        <v>0</v>
      </c>
    </row>
    <row r="235" spans="1:40" x14ac:dyDescent="0.2">
      <c r="A235" s="27" t="s">
        <v>1480</v>
      </c>
    </row>
    <row r="236" spans="1:40" s="171" customFormat="1" x14ac:dyDescent="0.2">
      <c r="A236" s="172" t="s">
        <v>1481</v>
      </c>
      <c r="B236" s="171">
        <v>0</v>
      </c>
      <c r="C236" s="171">
        <v>0</v>
      </c>
      <c r="D236" s="171">
        <v>0</v>
      </c>
      <c r="E236" s="171">
        <v>0</v>
      </c>
      <c r="F236" s="171">
        <v>0</v>
      </c>
      <c r="G236" s="171">
        <v>0</v>
      </c>
      <c r="H236" s="171">
        <v>0</v>
      </c>
      <c r="I236" s="171">
        <v>0</v>
      </c>
      <c r="J236" s="171">
        <v>0</v>
      </c>
      <c r="K236" s="171">
        <v>0</v>
      </c>
      <c r="L236" s="171">
        <v>0</v>
      </c>
      <c r="M236" s="171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171">
        <v>0</v>
      </c>
      <c r="V236" s="171">
        <v>0</v>
      </c>
      <c r="W236" s="171">
        <v>0</v>
      </c>
      <c r="X236" s="171">
        <v>0</v>
      </c>
      <c r="Y236" s="171">
        <v>0</v>
      </c>
      <c r="Z236" s="171">
        <v>0</v>
      </c>
      <c r="AA236" s="171">
        <v>0</v>
      </c>
      <c r="AB236" s="171">
        <v>0</v>
      </c>
      <c r="AC236" s="171">
        <v>0</v>
      </c>
      <c r="AD236" s="171">
        <v>0</v>
      </c>
      <c r="AE236" s="171">
        <v>0</v>
      </c>
      <c r="AF236" s="171">
        <v>0</v>
      </c>
      <c r="AG236" s="171">
        <v>0</v>
      </c>
      <c r="AH236" s="171">
        <v>0</v>
      </c>
      <c r="AI236" s="171">
        <v>0</v>
      </c>
      <c r="AJ236" s="171">
        <v>0</v>
      </c>
      <c r="AK236" s="171">
        <v>0</v>
      </c>
      <c r="AL236" s="171">
        <v>0</v>
      </c>
      <c r="AM236" s="171">
        <v>0</v>
      </c>
      <c r="AN236" s="171">
        <v>0</v>
      </c>
    </row>
    <row r="237" spans="1:40" x14ac:dyDescent="0.2">
      <c r="A237" s="27" t="s">
        <v>1482</v>
      </c>
    </row>
    <row r="238" spans="1:40" x14ac:dyDescent="0.2">
      <c r="A238" s="27" t="s">
        <v>1483</v>
      </c>
    </row>
    <row r="239" spans="1:40" s="171" customFormat="1" x14ac:dyDescent="0.2">
      <c r="A239" s="128" t="s">
        <v>1731</v>
      </c>
      <c r="B239" s="171">
        <v>0.70369199999999998</v>
      </c>
      <c r="C239" s="171">
        <v>0.70369199999999998</v>
      </c>
      <c r="D239" s="171">
        <v>0.70369199999999998</v>
      </c>
      <c r="E239" s="171">
        <v>0.70369199999999998</v>
      </c>
      <c r="F239" s="171">
        <v>0.70369199999999998</v>
      </c>
      <c r="G239" s="171">
        <v>0.70369199999999998</v>
      </c>
      <c r="H239" s="171">
        <v>0.70369199999999998</v>
      </c>
      <c r="I239" s="171">
        <v>0.70369199999999998</v>
      </c>
      <c r="J239" s="171">
        <v>0.70369199999999998</v>
      </c>
      <c r="K239" s="171">
        <v>0.70369199999999998</v>
      </c>
      <c r="L239" s="171">
        <v>0.70369199999999998</v>
      </c>
      <c r="M239" s="171">
        <v>0.70369199999999998</v>
      </c>
      <c r="N239" s="171">
        <v>0.70369199999999998</v>
      </c>
      <c r="O239" s="171">
        <v>0.70174700000000001</v>
      </c>
      <c r="P239" s="171">
        <v>0.70174700000000001</v>
      </c>
      <c r="Q239" s="171">
        <v>0.70174700000000001</v>
      </c>
      <c r="R239" s="171">
        <v>0.70174700000000001</v>
      </c>
      <c r="S239" s="171">
        <v>0.70174700000000001</v>
      </c>
      <c r="T239" s="171">
        <v>0.70174700000000001</v>
      </c>
      <c r="U239" s="171">
        <v>0.70174700000000001</v>
      </c>
      <c r="V239" s="171">
        <v>0.70174700000000001</v>
      </c>
      <c r="W239" s="171">
        <v>0.70174700000000001</v>
      </c>
      <c r="X239" s="171">
        <v>0.70174700000000001</v>
      </c>
      <c r="Y239" s="171">
        <v>0.70174700000000001</v>
      </c>
      <c r="Z239" s="171">
        <v>0.70174700000000001</v>
      </c>
      <c r="AA239" s="171">
        <v>0.70174700000000001</v>
      </c>
      <c r="AB239" s="171">
        <v>0.69923800000000003</v>
      </c>
      <c r="AC239" s="171">
        <v>0.69923800000000003</v>
      </c>
      <c r="AD239" s="171">
        <v>0.69923800000000003</v>
      </c>
      <c r="AE239" s="171">
        <v>0.69923800000000003</v>
      </c>
      <c r="AF239" s="171">
        <v>0.69923800000000003</v>
      </c>
      <c r="AG239" s="171">
        <v>0.69923800000000003</v>
      </c>
      <c r="AH239" s="171">
        <v>0.69923800000000003</v>
      </c>
      <c r="AI239" s="171">
        <v>0.69923800000000003</v>
      </c>
      <c r="AJ239" s="171">
        <v>0.69923800000000003</v>
      </c>
      <c r="AK239" s="171">
        <v>0.69923800000000003</v>
      </c>
      <c r="AL239" s="171">
        <v>0.69923800000000003</v>
      </c>
      <c r="AM239" s="171">
        <v>0.69923800000000003</v>
      </c>
      <c r="AN239" s="171">
        <v>0.69923800000000003</v>
      </c>
    </row>
    <row r="240" spans="1:40" s="171" customFormat="1" x14ac:dyDescent="0.2">
      <c r="A240" s="128" t="s">
        <v>1485</v>
      </c>
      <c r="B240" s="171">
        <v>0.70369199999999998</v>
      </c>
      <c r="C240" s="171">
        <v>0.70369199999999998</v>
      </c>
      <c r="D240" s="171">
        <v>0.70369199999999998</v>
      </c>
      <c r="E240" s="171">
        <v>0.70369199999999998</v>
      </c>
      <c r="F240" s="171">
        <v>0.70369199999999998</v>
      </c>
      <c r="G240" s="171">
        <v>0.70369199999999998</v>
      </c>
      <c r="H240" s="171">
        <v>0.70369199999999998</v>
      </c>
      <c r="I240" s="171">
        <v>0.70369199999999998</v>
      </c>
      <c r="J240" s="171">
        <v>0.70369199999999998</v>
      </c>
      <c r="K240" s="171">
        <v>0.70369199999999998</v>
      </c>
      <c r="L240" s="171">
        <v>0.70369199999999998</v>
      </c>
      <c r="M240" s="171">
        <v>0.70369199999999998</v>
      </c>
      <c r="N240" s="171">
        <v>0.70369199999999998</v>
      </c>
      <c r="O240" s="171">
        <v>0.70174700000000001</v>
      </c>
      <c r="P240" s="171">
        <v>0.70174700000000001</v>
      </c>
      <c r="Q240" s="171">
        <v>0.70174700000000001</v>
      </c>
      <c r="R240" s="171">
        <v>0.70174700000000001</v>
      </c>
      <c r="S240" s="171">
        <v>0.70174700000000001</v>
      </c>
      <c r="T240" s="171">
        <v>0.70174700000000001</v>
      </c>
      <c r="U240" s="171">
        <v>0.70174700000000001</v>
      </c>
      <c r="V240" s="171">
        <v>0.70174700000000001</v>
      </c>
      <c r="W240" s="171">
        <v>0.70174700000000001</v>
      </c>
      <c r="X240" s="171">
        <v>0.70174700000000001</v>
      </c>
      <c r="Y240" s="171">
        <v>0.70174700000000001</v>
      </c>
      <c r="Z240" s="171">
        <v>0.70174700000000001</v>
      </c>
      <c r="AA240" s="171">
        <v>0.70174700000000001</v>
      </c>
      <c r="AB240" s="171">
        <v>0.69923800000000003</v>
      </c>
      <c r="AC240" s="171">
        <v>0.69923800000000003</v>
      </c>
      <c r="AD240" s="171">
        <v>0.69923800000000003</v>
      </c>
      <c r="AE240" s="171">
        <v>0.69923800000000003</v>
      </c>
      <c r="AF240" s="171">
        <v>0.69923800000000003</v>
      </c>
      <c r="AG240" s="171">
        <v>0.69923800000000003</v>
      </c>
      <c r="AH240" s="171">
        <v>0.69923800000000003</v>
      </c>
      <c r="AI240" s="171">
        <v>0.69923800000000003</v>
      </c>
      <c r="AJ240" s="171">
        <v>0.69923800000000003</v>
      </c>
      <c r="AK240" s="171">
        <v>0.69923800000000003</v>
      </c>
      <c r="AL240" s="171">
        <v>0.69923800000000003</v>
      </c>
      <c r="AM240" s="171">
        <v>0.69923800000000003</v>
      </c>
      <c r="AN240" s="171">
        <v>0.69923800000000003</v>
      </c>
    </row>
    <row r="241" spans="1:40" s="171" customFormat="1" x14ac:dyDescent="0.2">
      <c r="A241" s="128" t="s">
        <v>1732</v>
      </c>
      <c r="B241" s="171">
        <v>0.70369199999999998</v>
      </c>
      <c r="C241" s="171">
        <v>0.70369199999999998</v>
      </c>
      <c r="D241" s="171">
        <v>0.70369199999999998</v>
      </c>
      <c r="E241" s="171">
        <v>0.70369199999999998</v>
      </c>
      <c r="F241" s="171">
        <v>0.70369199999999998</v>
      </c>
      <c r="G241" s="171">
        <v>0.70369199999999998</v>
      </c>
      <c r="H241" s="171">
        <v>0.70369199999999998</v>
      </c>
      <c r="I241" s="171">
        <v>0.70369199999999998</v>
      </c>
      <c r="J241" s="171">
        <v>0.70369199999999998</v>
      </c>
      <c r="K241" s="171">
        <v>0.70369199999999998</v>
      </c>
      <c r="L241" s="171">
        <v>0.70369199999999998</v>
      </c>
      <c r="M241" s="171">
        <v>0.70369199999999998</v>
      </c>
      <c r="N241" s="171">
        <v>0.70369199999999998</v>
      </c>
      <c r="O241" s="171">
        <v>0.70174700000000001</v>
      </c>
      <c r="P241" s="171">
        <v>0.70174700000000001</v>
      </c>
      <c r="Q241" s="171">
        <v>0.70174700000000001</v>
      </c>
      <c r="R241" s="171">
        <v>0.70174700000000001</v>
      </c>
      <c r="S241" s="171">
        <v>0.70174700000000001</v>
      </c>
      <c r="T241" s="171">
        <v>0.70174700000000001</v>
      </c>
      <c r="U241" s="171">
        <v>0.70174700000000001</v>
      </c>
      <c r="V241" s="171">
        <v>0.70174700000000001</v>
      </c>
      <c r="W241" s="171">
        <v>0.70174700000000001</v>
      </c>
      <c r="X241" s="171">
        <v>0.70174700000000001</v>
      </c>
      <c r="Y241" s="171">
        <v>0.70174700000000001</v>
      </c>
      <c r="Z241" s="171">
        <v>0.70174700000000001</v>
      </c>
      <c r="AA241" s="171">
        <v>0.70174700000000001</v>
      </c>
      <c r="AB241" s="171">
        <v>0.69923800000000003</v>
      </c>
      <c r="AC241" s="171">
        <v>0.69923800000000003</v>
      </c>
      <c r="AD241" s="171">
        <v>0.69923800000000003</v>
      </c>
      <c r="AE241" s="171">
        <v>0.69923800000000003</v>
      </c>
      <c r="AF241" s="171">
        <v>0.69923800000000003</v>
      </c>
      <c r="AG241" s="171">
        <v>0.69923800000000003</v>
      </c>
      <c r="AH241" s="171">
        <v>0.69923800000000003</v>
      </c>
      <c r="AI241" s="171">
        <v>0.69923800000000003</v>
      </c>
      <c r="AJ241" s="171">
        <v>0.69923800000000003</v>
      </c>
      <c r="AK241" s="171">
        <v>0.69923800000000003</v>
      </c>
      <c r="AL241" s="171">
        <v>0.69923800000000003</v>
      </c>
      <c r="AM241" s="171">
        <v>0.69923800000000003</v>
      </c>
      <c r="AN241" s="171">
        <v>0.69923800000000003</v>
      </c>
    </row>
    <row r="242" spans="1:40" s="171" customFormat="1" x14ac:dyDescent="0.2">
      <c r="A242" s="128" t="s">
        <v>1733</v>
      </c>
      <c r="B242" s="171">
        <v>0.99999799999999905</v>
      </c>
      <c r="C242" s="171">
        <v>0.99999799999999905</v>
      </c>
      <c r="D242" s="171">
        <v>0.99999799999999905</v>
      </c>
      <c r="E242" s="171">
        <v>0.99999799999999905</v>
      </c>
      <c r="F242" s="171">
        <v>0.99999799999999905</v>
      </c>
      <c r="G242" s="171">
        <v>0.99999799999999905</v>
      </c>
      <c r="H242" s="171">
        <v>0.99999799999999905</v>
      </c>
      <c r="I242" s="171">
        <v>0.99999799999999905</v>
      </c>
      <c r="J242" s="171">
        <v>0.99999799999999905</v>
      </c>
      <c r="K242" s="171">
        <v>0.99999799999999905</v>
      </c>
      <c r="L242" s="171">
        <v>0.99999799999999905</v>
      </c>
      <c r="M242" s="171">
        <v>0.99999799999999905</v>
      </c>
      <c r="N242" s="171">
        <v>0.99999799999999905</v>
      </c>
      <c r="O242" s="171">
        <v>0.99999799999999905</v>
      </c>
      <c r="P242" s="171">
        <v>0.99999799999999905</v>
      </c>
      <c r="Q242" s="171">
        <v>0.99999799999999905</v>
      </c>
      <c r="R242" s="171">
        <v>0.99999799999999905</v>
      </c>
      <c r="S242" s="171">
        <v>0.99999799999999905</v>
      </c>
      <c r="T242" s="171">
        <v>0.99999799999999905</v>
      </c>
      <c r="U242" s="171">
        <v>0.99999799999999905</v>
      </c>
      <c r="V242" s="171">
        <v>0.99999799999999905</v>
      </c>
      <c r="W242" s="171">
        <v>0.99999799999999905</v>
      </c>
      <c r="X242" s="171">
        <v>0.99999799999999905</v>
      </c>
      <c r="Y242" s="171">
        <v>0.99999799999999905</v>
      </c>
      <c r="Z242" s="171">
        <v>0.99999799999999905</v>
      </c>
      <c r="AA242" s="171">
        <v>0.99999799999999905</v>
      </c>
      <c r="AB242" s="171">
        <v>0.99999799999999905</v>
      </c>
      <c r="AC242" s="171">
        <v>0.99999799999999905</v>
      </c>
      <c r="AD242" s="171">
        <v>0.99999799999999905</v>
      </c>
      <c r="AE242" s="171">
        <v>0.99999799999999905</v>
      </c>
      <c r="AF242" s="171">
        <v>0.99999799999999905</v>
      </c>
      <c r="AG242" s="171">
        <v>0.99999799999999905</v>
      </c>
      <c r="AH242" s="171">
        <v>0.99999799999999905</v>
      </c>
      <c r="AI242" s="171">
        <v>0.99999799999999905</v>
      </c>
      <c r="AJ242" s="171">
        <v>0.99999799999999905</v>
      </c>
      <c r="AK242" s="171">
        <v>0.99999799999999905</v>
      </c>
      <c r="AL242" s="171">
        <v>0.99999799999999905</v>
      </c>
      <c r="AM242" s="171">
        <v>0.99999799999999905</v>
      </c>
      <c r="AN242" s="171">
        <v>0.99999799999999905</v>
      </c>
    </row>
    <row r="243" spans="1:40" s="171" customFormat="1" x14ac:dyDescent="0.2">
      <c r="A243" s="128" t="s">
        <v>1734</v>
      </c>
      <c r="B243" s="171">
        <v>0.95211999999999997</v>
      </c>
      <c r="C243" s="171">
        <v>0.95211999999999997</v>
      </c>
      <c r="D243" s="171">
        <v>0.95211999999999997</v>
      </c>
      <c r="E243" s="171">
        <v>0.95211999999999997</v>
      </c>
      <c r="F243" s="171">
        <v>0.95211999999999997</v>
      </c>
      <c r="G243" s="171">
        <v>0.95211999999999997</v>
      </c>
      <c r="H243" s="171">
        <v>0.95211999999999997</v>
      </c>
      <c r="I243" s="171">
        <v>0.95211999999999997</v>
      </c>
      <c r="J243" s="171">
        <v>0.95211999999999997</v>
      </c>
      <c r="K243" s="171">
        <v>0.95211999999999997</v>
      </c>
      <c r="L243" s="171">
        <v>0.95211999999999997</v>
      </c>
      <c r="M243" s="171">
        <v>0.95211999999999997</v>
      </c>
      <c r="N243" s="171">
        <v>0.95211999999999997</v>
      </c>
      <c r="O243" s="171">
        <v>0.95239799999999997</v>
      </c>
      <c r="P243" s="171">
        <v>0.95239799999999997</v>
      </c>
      <c r="Q243" s="171">
        <v>0.95239799999999997</v>
      </c>
      <c r="R243" s="171">
        <v>0.95239799999999997</v>
      </c>
      <c r="S243" s="171">
        <v>0.95239799999999997</v>
      </c>
      <c r="T243" s="171">
        <v>0.95239799999999997</v>
      </c>
      <c r="U243" s="171">
        <v>0.95239799999999997</v>
      </c>
      <c r="V243" s="171">
        <v>0.95239799999999997</v>
      </c>
      <c r="W243" s="171">
        <v>0.95239799999999997</v>
      </c>
      <c r="X243" s="171">
        <v>0.95239799999999997</v>
      </c>
      <c r="Y243" s="171">
        <v>0.95239799999999997</v>
      </c>
      <c r="Z243" s="171">
        <v>0.95239799999999997</v>
      </c>
      <c r="AA243" s="171">
        <v>0.95239799999999997</v>
      </c>
      <c r="AB243" s="171">
        <v>0.95239799999999997</v>
      </c>
      <c r="AC243" s="171">
        <v>0.95239799999999997</v>
      </c>
      <c r="AD243" s="171">
        <v>0.95239799999999997</v>
      </c>
      <c r="AE243" s="171">
        <v>0.95239799999999997</v>
      </c>
      <c r="AF243" s="171">
        <v>0.95239799999999997</v>
      </c>
      <c r="AG243" s="171">
        <v>0.95239799999999997</v>
      </c>
      <c r="AH243" s="171">
        <v>0.95239799999999997</v>
      </c>
      <c r="AI243" s="171">
        <v>0.95239799999999997</v>
      </c>
      <c r="AJ243" s="171">
        <v>0.95239799999999997</v>
      </c>
      <c r="AK243" s="171">
        <v>0.95239799999999997</v>
      </c>
      <c r="AL243" s="171">
        <v>0.95239799999999997</v>
      </c>
      <c r="AM243" s="171">
        <v>0.95239799999999997</v>
      </c>
      <c r="AN243" s="171">
        <v>0.95239799999999997</v>
      </c>
    </row>
    <row r="244" spans="1:40" s="171" customFormat="1" x14ac:dyDescent="0.2">
      <c r="A244" s="128" t="s">
        <v>1735</v>
      </c>
      <c r="B244" s="171">
        <v>0.97631599999999996</v>
      </c>
      <c r="C244" s="171">
        <v>0.97631599999999996</v>
      </c>
      <c r="D244" s="171">
        <v>0.97631599999999996</v>
      </c>
      <c r="E244" s="171">
        <v>0.97631599999999996</v>
      </c>
      <c r="F244" s="171">
        <v>0.97631599999999996</v>
      </c>
      <c r="G244" s="171">
        <v>0.97631599999999996</v>
      </c>
      <c r="H244" s="171">
        <v>0.97631599999999996</v>
      </c>
      <c r="I244" s="171">
        <v>0.97631599999999996</v>
      </c>
      <c r="J244" s="171">
        <v>0.97631599999999996</v>
      </c>
      <c r="K244" s="171">
        <v>0.97631599999999996</v>
      </c>
      <c r="L244" s="171">
        <v>0.97631599999999996</v>
      </c>
      <c r="M244" s="171">
        <v>0.97631599999999996</v>
      </c>
      <c r="N244" s="171">
        <v>0.97631599999999996</v>
      </c>
      <c r="O244" s="171">
        <v>0.97645099999999996</v>
      </c>
      <c r="P244" s="171">
        <v>0.97645099999999996</v>
      </c>
      <c r="Q244" s="171">
        <v>0.97645099999999996</v>
      </c>
      <c r="R244" s="171">
        <v>0.97645099999999996</v>
      </c>
      <c r="S244" s="171">
        <v>0.97645099999999996</v>
      </c>
      <c r="T244" s="171">
        <v>0.97645099999999996</v>
      </c>
      <c r="U244" s="171">
        <v>0.97645099999999996</v>
      </c>
      <c r="V244" s="171">
        <v>0.97645099999999996</v>
      </c>
      <c r="W244" s="171">
        <v>0.97645099999999996</v>
      </c>
      <c r="X244" s="171">
        <v>0.97645099999999996</v>
      </c>
      <c r="Y244" s="171">
        <v>0.97645099999999996</v>
      </c>
      <c r="Z244" s="171">
        <v>0.97645099999999996</v>
      </c>
      <c r="AA244" s="171">
        <v>0.97645099999999996</v>
      </c>
      <c r="AB244" s="171">
        <v>0.97792299999999999</v>
      </c>
      <c r="AC244" s="171">
        <v>0.97792299999999999</v>
      </c>
      <c r="AD244" s="171">
        <v>0.97792299999999999</v>
      </c>
      <c r="AE244" s="171">
        <v>0.97792299999999999</v>
      </c>
      <c r="AF244" s="171">
        <v>0.97792299999999999</v>
      </c>
      <c r="AG244" s="171">
        <v>0.97792299999999999</v>
      </c>
      <c r="AH244" s="171">
        <v>0.97792299999999999</v>
      </c>
      <c r="AI244" s="171">
        <v>0.97792299999999999</v>
      </c>
      <c r="AJ244" s="171">
        <v>0.97792299999999999</v>
      </c>
      <c r="AK244" s="171">
        <v>0.97792299999999999</v>
      </c>
      <c r="AL244" s="171">
        <v>0.97792299999999999</v>
      </c>
      <c r="AM244" s="171">
        <v>0.97792299999999999</v>
      </c>
      <c r="AN244" s="171">
        <v>0.97792299999999999</v>
      </c>
    </row>
    <row r="245" spans="1:40" s="171" customFormat="1" x14ac:dyDescent="0.2">
      <c r="A245" s="128" t="s">
        <v>1490</v>
      </c>
      <c r="B245" s="171">
        <v>0.99999799999999905</v>
      </c>
      <c r="C245" s="171">
        <v>0.99999799999999905</v>
      </c>
      <c r="D245" s="171">
        <v>0.99999799999999905</v>
      </c>
      <c r="E245" s="171">
        <v>0.99999799999999905</v>
      </c>
      <c r="F245" s="171">
        <v>0.99999799999999905</v>
      </c>
      <c r="G245" s="171">
        <v>0.99999799999999905</v>
      </c>
      <c r="H245" s="171">
        <v>0.99999799999999905</v>
      </c>
      <c r="I245" s="171">
        <v>0.99999799999999905</v>
      </c>
      <c r="J245" s="171">
        <v>0.99999799999999905</v>
      </c>
      <c r="K245" s="171">
        <v>0.99999799999999905</v>
      </c>
      <c r="L245" s="171">
        <v>0.99999799999999905</v>
      </c>
      <c r="M245" s="171">
        <v>0.99999799999999905</v>
      </c>
      <c r="N245" s="171">
        <v>0.99999799999999905</v>
      </c>
      <c r="O245" s="171">
        <v>0.99999799999999905</v>
      </c>
      <c r="P245" s="171">
        <v>0.99999799999999905</v>
      </c>
      <c r="Q245" s="171">
        <v>0.99999799999999905</v>
      </c>
      <c r="R245" s="171">
        <v>0.99999799999999905</v>
      </c>
      <c r="S245" s="171">
        <v>0.99999799999999905</v>
      </c>
      <c r="T245" s="171">
        <v>0.99999799999999905</v>
      </c>
      <c r="U245" s="171">
        <v>0.99999799999999905</v>
      </c>
      <c r="V245" s="171">
        <v>0.99999799999999905</v>
      </c>
      <c r="W245" s="171">
        <v>0.99999799999999905</v>
      </c>
      <c r="X245" s="171">
        <v>0.99999799999999905</v>
      </c>
      <c r="Y245" s="171">
        <v>0.99999799999999905</v>
      </c>
      <c r="Z245" s="171">
        <v>0.99999799999999905</v>
      </c>
      <c r="AA245" s="171">
        <v>0.99999799999999905</v>
      </c>
      <c r="AB245" s="171">
        <v>0.99999799999999905</v>
      </c>
      <c r="AC245" s="171">
        <v>0.99999799999999905</v>
      </c>
      <c r="AD245" s="171">
        <v>0.99999799999999905</v>
      </c>
      <c r="AE245" s="171">
        <v>0.99999799999999905</v>
      </c>
      <c r="AF245" s="171">
        <v>0.99999799999999905</v>
      </c>
      <c r="AG245" s="171">
        <v>0.99999799999999905</v>
      </c>
      <c r="AH245" s="171">
        <v>0.99999799999999905</v>
      </c>
      <c r="AI245" s="171">
        <v>0.99999799999999905</v>
      </c>
      <c r="AJ245" s="171">
        <v>0.99999799999999905</v>
      </c>
      <c r="AK245" s="171">
        <v>0.99999799999999905</v>
      </c>
      <c r="AL245" s="171">
        <v>0.99999799999999905</v>
      </c>
      <c r="AM245" s="171">
        <v>0.99999799999999905</v>
      </c>
      <c r="AN245" s="171">
        <v>0.99999799999999905</v>
      </c>
    </row>
    <row r="246" spans="1:40" s="171" customFormat="1" x14ac:dyDescent="0.2">
      <c r="A246" s="128" t="s">
        <v>1736</v>
      </c>
      <c r="B246" s="171">
        <v>0.70369199999999998</v>
      </c>
      <c r="C246" s="171">
        <v>0.70369199999999998</v>
      </c>
      <c r="D246" s="171">
        <v>0.70369199999999998</v>
      </c>
      <c r="E246" s="171">
        <v>0.70369199999999998</v>
      </c>
      <c r="F246" s="171">
        <v>0.70369199999999998</v>
      </c>
      <c r="G246" s="171">
        <v>0.70369199999999998</v>
      </c>
      <c r="H246" s="171">
        <v>0.70369199999999998</v>
      </c>
      <c r="I246" s="171">
        <v>0.70369199999999998</v>
      </c>
      <c r="J246" s="171">
        <v>0.70369199999999998</v>
      </c>
      <c r="K246" s="171">
        <v>0.70369199999999998</v>
      </c>
      <c r="L246" s="171">
        <v>0.70369199999999998</v>
      </c>
      <c r="M246" s="171">
        <v>0.70369199999999998</v>
      </c>
      <c r="N246" s="171">
        <v>0.70369199999999998</v>
      </c>
      <c r="O246" s="171">
        <v>0.70174700000000001</v>
      </c>
      <c r="P246" s="171">
        <v>0.70174700000000001</v>
      </c>
      <c r="Q246" s="171">
        <v>0.70174700000000001</v>
      </c>
      <c r="R246" s="171">
        <v>0.70174700000000001</v>
      </c>
      <c r="S246" s="171">
        <v>0.70174700000000001</v>
      </c>
      <c r="T246" s="171">
        <v>0.70174700000000001</v>
      </c>
      <c r="U246" s="171">
        <v>0.70174700000000001</v>
      </c>
      <c r="V246" s="171">
        <v>0.70174700000000001</v>
      </c>
      <c r="W246" s="171">
        <v>0.70174700000000001</v>
      </c>
      <c r="X246" s="171">
        <v>0.70174700000000001</v>
      </c>
      <c r="Y246" s="171">
        <v>0.70174700000000001</v>
      </c>
      <c r="Z246" s="171">
        <v>0.70174700000000001</v>
      </c>
      <c r="AA246" s="171">
        <v>0.70174700000000001</v>
      </c>
      <c r="AB246" s="171">
        <v>0.69923800000000003</v>
      </c>
      <c r="AC246" s="171">
        <v>0.69923800000000003</v>
      </c>
      <c r="AD246" s="171">
        <v>0.69923800000000003</v>
      </c>
      <c r="AE246" s="171">
        <v>0.69923800000000003</v>
      </c>
      <c r="AF246" s="171">
        <v>0.69923800000000003</v>
      </c>
      <c r="AG246" s="171">
        <v>0.69923800000000003</v>
      </c>
      <c r="AH246" s="171">
        <v>0.69923800000000003</v>
      </c>
      <c r="AI246" s="171">
        <v>0.69923800000000003</v>
      </c>
      <c r="AJ246" s="171">
        <v>0.69923800000000003</v>
      </c>
      <c r="AK246" s="171">
        <v>0.69923800000000003</v>
      </c>
      <c r="AL246" s="171">
        <v>0.69923800000000003</v>
      </c>
      <c r="AM246" s="171">
        <v>0.69923800000000003</v>
      </c>
      <c r="AN246" s="171">
        <v>0.69923800000000003</v>
      </c>
    </row>
    <row r="247" spans="1:40" s="171" customFormat="1" x14ac:dyDescent="0.2">
      <c r="A247" s="128" t="s">
        <v>1737</v>
      </c>
      <c r="B247" s="171">
        <v>0</v>
      </c>
      <c r="C247" s="171">
        <v>0</v>
      </c>
      <c r="D247" s="171">
        <v>0</v>
      </c>
      <c r="E247" s="171">
        <v>0</v>
      </c>
      <c r="F247" s="171">
        <v>0</v>
      </c>
      <c r="G247" s="171">
        <v>0</v>
      </c>
      <c r="H247" s="171">
        <v>0</v>
      </c>
      <c r="I247" s="171">
        <v>0</v>
      </c>
      <c r="J247" s="171">
        <v>0</v>
      </c>
      <c r="K247" s="171">
        <v>0</v>
      </c>
      <c r="L247" s="171">
        <v>0</v>
      </c>
      <c r="M247" s="171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171">
        <v>0</v>
      </c>
      <c r="V247" s="171">
        <v>0</v>
      </c>
      <c r="W247" s="171">
        <v>0</v>
      </c>
      <c r="X247" s="171">
        <v>0</v>
      </c>
      <c r="Y247" s="171">
        <v>0</v>
      </c>
      <c r="Z247" s="171">
        <v>0</v>
      </c>
      <c r="AA247" s="171">
        <v>0</v>
      </c>
      <c r="AB247" s="171">
        <v>0</v>
      </c>
      <c r="AC247" s="171">
        <v>0</v>
      </c>
      <c r="AD247" s="171">
        <v>0</v>
      </c>
      <c r="AE247" s="171">
        <v>0</v>
      </c>
      <c r="AF247" s="171">
        <v>0</v>
      </c>
      <c r="AG247" s="171">
        <v>0</v>
      </c>
      <c r="AH247" s="171">
        <v>0</v>
      </c>
      <c r="AI247" s="171">
        <v>0</v>
      </c>
      <c r="AJ247" s="171">
        <v>0</v>
      </c>
      <c r="AK247" s="171">
        <v>0</v>
      </c>
      <c r="AL247" s="171">
        <v>0</v>
      </c>
      <c r="AM247" s="171">
        <v>0</v>
      </c>
      <c r="AN247" s="171">
        <v>0</v>
      </c>
    </row>
    <row r="248" spans="1:40" s="171" customFormat="1" x14ac:dyDescent="0.2">
      <c r="A248" s="128" t="s">
        <v>1493</v>
      </c>
      <c r="B248" s="171">
        <v>0.70369199999999998</v>
      </c>
      <c r="C248" s="171">
        <v>0.70369199999999998</v>
      </c>
      <c r="D248" s="171">
        <v>0.70369199999999998</v>
      </c>
      <c r="E248" s="171">
        <v>0.70369199999999998</v>
      </c>
      <c r="F248" s="171">
        <v>0.70369199999999998</v>
      </c>
      <c r="G248" s="171">
        <v>0.70369199999999998</v>
      </c>
      <c r="H248" s="171">
        <v>0.70369199999999998</v>
      </c>
      <c r="I248" s="171">
        <v>0.70369199999999998</v>
      </c>
      <c r="J248" s="171">
        <v>0.70369199999999998</v>
      </c>
      <c r="K248" s="171">
        <v>0.70369199999999998</v>
      </c>
      <c r="L248" s="171">
        <v>0.70369199999999998</v>
      </c>
      <c r="M248" s="171">
        <v>0.70369199999999998</v>
      </c>
      <c r="N248" s="171">
        <v>0.70369199999999998</v>
      </c>
      <c r="O248" s="171">
        <v>0.70174700000000001</v>
      </c>
      <c r="P248" s="171">
        <v>0.70174700000000001</v>
      </c>
      <c r="Q248" s="171">
        <v>0.70174700000000001</v>
      </c>
      <c r="R248" s="171">
        <v>0.70174700000000001</v>
      </c>
      <c r="S248" s="171">
        <v>0.70174700000000001</v>
      </c>
      <c r="T248" s="171">
        <v>0.70174700000000001</v>
      </c>
      <c r="U248" s="171">
        <v>0.70174700000000001</v>
      </c>
      <c r="V248" s="171">
        <v>0.70174700000000001</v>
      </c>
      <c r="W248" s="171">
        <v>0.70174700000000001</v>
      </c>
      <c r="X248" s="171">
        <v>0.70174700000000001</v>
      </c>
      <c r="Y248" s="171">
        <v>0.70174700000000001</v>
      </c>
      <c r="Z248" s="171">
        <v>0.70174700000000001</v>
      </c>
      <c r="AA248" s="171">
        <v>0.70174700000000001</v>
      </c>
      <c r="AB248" s="171">
        <v>0.69923800000000003</v>
      </c>
      <c r="AC248" s="171">
        <v>0.69923800000000003</v>
      </c>
      <c r="AD248" s="171">
        <v>0.69923800000000003</v>
      </c>
      <c r="AE248" s="171">
        <v>0.69923800000000003</v>
      </c>
      <c r="AF248" s="171">
        <v>0.69923800000000003</v>
      </c>
      <c r="AG248" s="171">
        <v>0.69923800000000003</v>
      </c>
      <c r="AH248" s="171">
        <v>0.69923800000000003</v>
      </c>
      <c r="AI248" s="171">
        <v>0.69923800000000003</v>
      </c>
      <c r="AJ248" s="171">
        <v>0.69923800000000003</v>
      </c>
      <c r="AK248" s="171">
        <v>0.69923800000000003</v>
      </c>
      <c r="AL248" s="171">
        <v>0.69923800000000003</v>
      </c>
      <c r="AM248" s="171">
        <v>0.69923800000000003</v>
      </c>
      <c r="AN248" s="171">
        <v>0.69923800000000003</v>
      </c>
    </row>
    <row r="249" spans="1:40" s="171" customFormat="1" x14ac:dyDescent="0.2">
      <c r="A249" s="128" t="s">
        <v>1738</v>
      </c>
      <c r="B249" s="171">
        <v>0.70369199999999998</v>
      </c>
      <c r="C249" s="171">
        <v>0.70369199999999998</v>
      </c>
      <c r="D249" s="171">
        <v>0.70369199999999998</v>
      </c>
      <c r="E249" s="171">
        <v>0.70369199999999998</v>
      </c>
      <c r="F249" s="171">
        <v>0.70369199999999998</v>
      </c>
      <c r="G249" s="171">
        <v>0.70369199999999998</v>
      </c>
      <c r="H249" s="171">
        <v>0.70369199999999998</v>
      </c>
      <c r="I249" s="171">
        <v>0.70369199999999998</v>
      </c>
      <c r="J249" s="171">
        <v>0.70369199999999998</v>
      </c>
      <c r="K249" s="171">
        <v>0.70369199999999998</v>
      </c>
      <c r="L249" s="171">
        <v>0.70369199999999998</v>
      </c>
      <c r="M249" s="171">
        <v>0.70369199999999998</v>
      </c>
      <c r="N249" s="171">
        <v>0.70369199999999998</v>
      </c>
      <c r="O249" s="171">
        <v>0.70174700000000001</v>
      </c>
      <c r="P249" s="171">
        <v>0.70174700000000001</v>
      </c>
      <c r="Q249" s="171">
        <v>0.70174700000000001</v>
      </c>
      <c r="R249" s="171">
        <v>0.70174700000000001</v>
      </c>
      <c r="S249" s="171">
        <v>0.70174700000000001</v>
      </c>
      <c r="T249" s="171">
        <v>0.70174700000000001</v>
      </c>
      <c r="U249" s="171">
        <v>0.70174700000000001</v>
      </c>
      <c r="V249" s="171">
        <v>0.70174700000000001</v>
      </c>
      <c r="W249" s="171">
        <v>0.70174700000000001</v>
      </c>
      <c r="X249" s="171">
        <v>0.70174700000000001</v>
      </c>
      <c r="Y249" s="171">
        <v>0.70174700000000001</v>
      </c>
      <c r="Z249" s="171">
        <v>0.70174700000000001</v>
      </c>
      <c r="AA249" s="171">
        <v>0.70174700000000001</v>
      </c>
      <c r="AB249" s="171">
        <v>0.69923800000000003</v>
      </c>
      <c r="AC249" s="171">
        <v>0.69923800000000003</v>
      </c>
      <c r="AD249" s="171">
        <v>0.69923800000000003</v>
      </c>
      <c r="AE249" s="171">
        <v>0.69923800000000003</v>
      </c>
      <c r="AF249" s="171">
        <v>0.69923800000000003</v>
      </c>
      <c r="AG249" s="171">
        <v>0.69923800000000003</v>
      </c>
      <c r="AH249" s="171">
        <v>0.69923800000000003</v>
      </c>
      <c r="AI249" s="171">
        <v>0.69923800000000003</v>
      </c>
      <c r="AJ249" s="171">
        <v>0.69923800000000003</v>
      </c>
      <c r="AK249" s="171">
        <v>0.69923800000000003</v>
      </c>
      <c r="AL249" s="171">
        <v>0.69923800000000003</v>
      </c>
      <c r="AM249" s="171">
        <v>0.69923800000000003</v>
      </c>
      <c r="AN249" s="171">
        <v>0.69923800000000003</v>
      </c>
    </row>
    <row r="250" spans="1:40" s="171" customFormat="1" x14ac:dyDescent="0.2">
      <c r="A250" s="128" t="s">
        <v>1739</v>
      </c>
      <c r="B250" s="171">
        <v>0.70369199999999998</v>
      </c>
      <c r="C250" s="171">
        <v>0.70369199999999998</v>
      </c>
      <c r="D250" s="171">
        <v>0.70369199999999998</v>
      </c>
      <c r="E250" s="171">
        <v>0.70369199999999998</v>
      </c>
      <c r="F250" s="171">
        <v>0.70369199999999998</v>
      </c>
      <c r="G250" s="171">
        <v>0.70369199999999998</v>
      </c>
      <c r="H250" s="171">
        <v>0.70369199999999998</v>
      </c>
      <c r="I250" s="171">
        <v>0.70369199999999998</v>
      </c>
      <c r="J250" s="171">
        <v>0.70369199999999998</v>
      </c>
      <c r="K250" s="171">
        <v>0.70369199999999998</v>
      </c>
      <c r="L250" s="171">
        <v>0.70369199999999998</v>
      </c>
      <c r="M250" s="171">
        <v>0.70369199999999998</v>
      </c>
      <c r="N250" s="171">
        <v>0.70369199999999998</v>
      </c>
      <c r="O250" s="171">
        <v>0.70174700000000001</v>
      </c>
      <c r="P250" s="171">
        <v>0.70174700000000001</v>
      </c>
      <c r="Q250" s="171">
        <v>0.70174700000000001</v>
      </c>
      <c r="R250" s="171">
        <v>0.70174700000000001</v>
      </c>
      <c r="S250" s="171">
        <v>0.70174700000000001</v>
      </c>
      <c r="T250" s="171">
        <v>0.70174700000000001</v>
      </c>
      <c r="U250" s="171">
        <v>0.70174700000000001</v>
      </c>
      <c r="V250" s="171">
        <v>0.70174700000000001</v>
      </c>
      <c r="W250" s="171">
        <v>0.70174700000000001</v>
      </c>
      <c r="X250" s="171">
        <v>0.70174700000000001</v>
      </c>
      <c r="Y250" s="171">
        <v>0.70174700000000001</v>
      </c>
      <c r="Z250" s="171">
        <v>0.70174700000000001</v>
      </c>
      <c r="AA250" s="171">
        <v>0.70174700000000001</v>
      </c>
      <c r="AB250" s="171">
        <v>0.69923800000000003</v>
      </c>
      <c r="AC250" s="171">
        <v>0.69923800000000003</v>
      </c>
      <c r="AD250" s="171">
        <v>0.69923800000000003</v>
      </c>
      <c r="AE250" s="171">
        <v>0.69923800000000003</v>
      </c>
      <c r="AF250" s="171">
        <v>0.69923800000000003</v>
      </c>
      <c r="AG250" s="171">
        <v>0.69923800000000003</v>
      </c>
      <c r="AH250" s="171">
        <v>0.69923800000000003</v>
      </c>
      <c r="AI250" s="171">
        <v>0.69923800000000003</v>
      </c>
      <c r="AJ250" s="171">
        <v>0.69923800000000003</v>
      </c>
      <c r="AK250" s="171">
        <v>0.69923800000000003</v>
      </c>
      <c r="AL250" s="171">
        <v>0.69923800000000003</v>
      </c>
      <c r="AM250" s="171">
        <v>0.69923800000000003</v>
      </c>
      <c r="AN250" s="171">
        <v>0.69923800000000003</v>
      </c>
    </row>
    <row r="251" spans="1:40" s="171" customFormat="1" x14ac:dyDescent="0.2">
      <c r="A251" s="128" t="s">
        <v>1496</v>
      </c>
      <c r="B251" s="171">
        <v>1</v>
      </c>
      <c r="C251" s="171">
        <v>1</v>
      </c>
      <c r="D251" s="171">
        <v>1</v>
      </c>
      <c r="E251" s="171">
        <v>1</v>
      </c>
      <c r="F251" s="171">
        <v>1</v>
      </c>
      <c r="G251" s="171">
        <v>1</v>
      </c>
      <c r="H251" s="171">
        <v>1</v>
      </c>
      <c r="I251" s="171">
        <v>1</v>
      </c>
      <c r="J251" s="171">
        <v>1</v>
      </c>
      <c r="K251" s="171">
        <v>1</v>
      </c>
      <c r="L251" s="171">
        <v>1</v>
      </c>
      <c r="M251" s="171">
        <v>1</v>
      </c>
      <c r="N251" s="171">
        <v>1</v>
      </c>
      <c r="O251" s="171">
        <v>1</v>
      </c>
      <c r="P251" s="171">
        <v>1</v>
      </c>
      <c r="Q251" s="171">
        <v>1</v>
      </c>
      <c r="R251" s="171">
        <v>1</v>
      </c>
      <c r="S251" s="171">
        <v>1</v>
      </c>
      <c r="T251" s="171">
        <v>1</v>
      </c>
      <c r="U251" s="171">
        <v>1</v>
      </c>
      <c r="V251" s="171">
        <v>1</v>
      </c>
      <c r="W251" s="171">
        <v>1</v>
      </c>
      <c r="X251" s="171">
        <v>1</v>
      </c>
      <c r="Y251" s="171">
        <v>1</v>
      </c>
      <c r="Z251" s="171">
        <v>1</v>
      </c>
      <c r="AA251" s="171">
        <v>1</v>
      </c>
      <c r="AB251" s="171">
        <v>1</v>
      </c>
      <c r="AC251" s="171">
        <v>1</v>
      </c>
      <c r="AD251" s="171">
        <v>1</v>
      </c>
      <c r="AE251" s="171">
        <v>1</v>
      </c>
      <c r="AF251" s="171">
        <v>1</v>
      </c>
      <c r="AG251" s="171">
        <v>1</v>
      </c>
      <c r="AH251" s="171">
        <v>1</v>
      </c>
      <c r="AI251" s="171">
        <v>1</v>
      </c>
      <c r="AJ251" s="171">
        <v>1</v>
      </c>
      <c r="AK251" s="171">
        <v>1</v>
      </c>
      <c r="AL251" s="171">
        <v>1</v>
      </c>
      <c r="AM251" s="171">
        <v>1</v>
      </c>
      <c r="AN251" s="171">
        <v>1</v>
      </c>
    </row>
    <row r="252" spans="1:40" s="171" customFormat="1" x14ac:dyDescent="0.2">
      <c r="A252" s="128" t="s">
        <v>1497</v>
      </c>
      <c r="B252" s="171">
        <v>0.70369199999999998</v>
      </c>
      <c r="C252" s="171">
        <v>0.70369199999999998</v>
      </c>
      <c r="D252" s="171">
        <v>0.70369199999999998</v>
      </c>
      <c r="E252" s="171">
        <v>0.70369199999999998</v>
      </c>
      <c r="F252" s="171">
        <v>0.70369199999999998</v>
      </c>
      <c r="G252" s="171">
        <v>0.70369199999999998</v>
      </c>
      <c r="H252" s="171">
        <v>0.70369199999999998</v>
      </c>
      <c r="I252" s="171">
        <v>0.70369199999999998</v>
      </c>
      <c r="J252" s="171">
        <v>0.70369199999999998</v>
      </c>
      <c r="K252" s="171">
        <v>0.70369199999999998</v>
      </c>
      <c r="L252" s="171">
        <v>0.70369199999999998</v>
      </c>
      <c r="M252" s="171">
        <v>0.70369199999999998</v>
      </c>
      <c r="N252" s="171">
        <v>0.70369199999999998</v>
      </c>
      <c r="O252" s="171">
        <v>0.70174700000000001</v>
      </c>
      <c r="P252" s="171">
        <v>0.70174700000000001</v>
      </c>
      <c r="Q252" s="171">
        <v>0.70174700000000001</v>
      </c>
      <c r="R252" s="171">
        <v>0.70174700000000001</v>
      </c>
      <c r="S252" s="171">
        <v>0.70174700000000001</v>
      </c>
      <c r="T252" s="171">
        <v>0.70174700000000001</v>
      </c>
      <c r="U252" s="171">
        <v>0.70174700000000001</v>
      </c>
      <c r="V252" s="171">
        <v>0.70174700000000001</v>
      </c>
      <c r="W252" s="171">
        <v>0.70174700000000001</v>
      </c>
      <c r="X252" s="171">
        <v>0.70174700000000001</v>
      </c>
      <c r="Y252" s="171">
        <v>0.70174700000000001</v>
      </c>
      <c r="Z252" s="171">
        <v>0.70174700000000001</v>
      </c>
      <c r="AA252" s="171">
        <v>0.70174700000000001</v>
      </c>
      <c r="AB252" s="171">
        <v>0.69923800000000003</v>
      </c>
      <c r="AC252" s="171">
        <v>0.69923800000000003</v>
      </c>
      <c r="AD252" s="171">
        <v>0.69923800000000003</v>
      </c>
      <c r="AE252" s="171">
        <v>0.69923800000000003</v>
      </c>
      <c r="AF252" s="171">
        <v>0.69923800000000003</v>
      </c>
      <c r="AG252" s="171">
        <v>0.69923800000000003</v>
      </c>
      <c r="AH252" s="171">
        <v>0.69923800000000003</v>
      </c>
      <c r="AI252" s="171">
        <v>0.69923800000000003</v>
      </c>
      <c r="AJ252" s="171">
        <v>0.69923800000000003</v>
      </c>
      <c r="AK252" s="171">
        <v>0.69923800000000003</v>
      </c>
      <c r="AL252" s="171">
        <v>0.69923800000000003</v>
      </c>
      <c r="AM252" s="171">
        <v>0.69923800000000003</v>
      </c>
      <c r="AN252" s="171">
        <v>0.69923800000000003</v>
      </c>
    </row>
    <row r="253" spans="1:40" s="171" customFormat="1" x14ac:dyDescent="0.2">
      <c r="A253" s="128" t="s">
        <v>1498</v>
      </c>
      <c r="B253" s="171">
        <v>0</v>
      </c>
      <c r="C253" s="171">
        <v>0</v>
      </c>
      <c r="D253" s="171">
        <v>0</v>
      </c>
      <c r="E253" s="171">
        <v>0</v>
      </c>
      <c r="F253" s="171">
        <v>0</v>
      </c>
      <c r="G253" s="171">
        <v>0</v>
      </c>
      <c r="H253" s="171">
        <v>0</v>
      </c>
      <c r="I253" s="171">
        <v>0</v>
      </c>
      <c r="J253" s="171">
        <v>0</v>
      </c>
      <c r="K253" s="171">
        <v>0</v>
      </c>
      <c r="L253" s="171">
        <v>0</v>
      </c>
      <c r="M253" s="171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171">
        <v>0</v>
      </c>
      <c r="V253" s="171">
        <v>0</v>
      </c>
      <c r="W253" s="171">
        <v>0</v>
      </c>
      <c r="X253" s="171">
        <v>0</v>
      </c>
      <c r="Y253" s="171">
        <v>0</v>
      </c>
      <c r="Z253" s="171">
        <v>0</v>
      </c>
      <c r="AA253" s="171">
        <v>0</v>
      </c>
      <c r="AB253" s="171">
        <v>0</v>
      </c>
      <c r="AC253" s="171">
        <v>0</v>
      </c>
      <c r="AD253" s="171">
        <v>0</v>
      </c>
      <c r="AE253" s="171">
        <v>0</v>
      </c>
      <c r="AF253" s="171">
        <v>0</v>
      </c>
      <c r="AG253" s="171">
        <v>0</v>
      </c>
      <c r="AH253" s="171">
        <v>0</v>
      </c>
      <c r="AI253" s="171">
        <v>0</v>
      </c>
      <c r="AJ253" s="171">
        <v>0</v>
      </c>
      <c r="AK253" s="171">
        <v>0</v>
      </c>
      <c r="AL253" s="171">
        <v>0</v>
      </c>
      <c r="AM253" s="171">
        <v>0</v>
      </c>
      <c r="AN253" s="171">
        <v>0</v>
      </c>
    </row>
    <row r="254" spans="1:40" s="171" customFormat="1" x14ac:dyDescent="0.2">
      <c r="A254" s="128" t="s">
        <v>1740</v>
      </c>
      <c r="B254" s="171">
        <v>0.70369199999999998</v>
      </c>
      <c r="C254" s="171">
        <v>0.70369199999999998</v>
      </c>
      <c r="D254" s="171">
        <v>0.70369199999999998</v>
      </c>
      <c r="E254" s="171">
        <v>0.70369199999999998</v>
      </c>
      <c r="F254" s="171">
        <v>0.70369199999999998</v>
      </c>
      <c r="G254" s="171">
        <v>0.70369199999999998</v>
      </c>
      <c r="H254" s="171">
        <v>0.70369199999999998</v>
      </c>
      <c r="I254" s="171">
        <v>0.70369199999999998</v>
      </c>
      <c r="J254" s="171">
        <v>0.70369199999999998</v>
      </c>
      <c r="K254" s="171">
        <v>0.70369199999999998</v>
      </c>
      <c r="L254" s="171">
        <v>0.70369199999999998</v>
      </c>
      <c r="M254" s="171">
        <v>0.70369199999999998</v>
      </c>
      <c r="N254" s="171">
        <v>0.70369199999999998</v>
      </c>
      <c r="O254" s="171">
        <v>0.70174700000000001</v>
      </c>
      <c r="P254" s="171">
        <v>0.70174700000000001</v>
      </c>
      <c r="Q254" s="171">
        <v>0.70174700000000001</v>
      </c>
      <c r="R254" s="171">
        <v>0.70174700000000001</v>
      </c>
      <c r="S254" s="171">
        <v>0.70174700000000001</v>
      </c>
      <c r="T254" s="171">
        <v>0.70174700000000001</v>
      </c>
      <c r="U254" s="171">
        <v>0.70174700000000001</v>
      </c>
      <c r="V254" s="171">
        <v>0.70174700000000001</v>
      </c>
      <c r="W254" s="171">
        <v>0.70174700000000001</v>
      </c>
      <c r="X254" s="171">
        <v>0.70174700000000001</v>
      </c>
      <c r="Y254" s="171">
        <v>0.70174700000000001</v>
      </c>
      <c r="Z254" s="171">
        <v>0.70174700000000001</v>
      </c>
      <c r="AA254" s="171">
        <v>0.70174700000000001</v>
      </c>
      <c r="AB254" s="171">
        <v>0.69923800000000003</v>
      </c>
      <c r="AC254" s="171">
        <v>0.69923800000000003</v>
      </c>
      <c r="AD254" s="171">
        <v>0.69923800000000003</v>
      </c>
      <c r="AE254" s="171">
        <v>0.69923800000000003</v>
      </c>
      <c r="AF254" s="171">
        <v>0.69923800000000003</v>
      </c>
      <c r="AG254" s="171">
        <v>0.69923800000000003</v>
      </c>
      <c r="AH254" s="171">
        <v>0.69923800000000003</v>
      </c>
      <c r="AI254" s="171">
        <v>0.69923800000000003</v>
      </c>
      <c r="AJ254" s="171">
        <v>0.69923800000000003</v>
      </c>
      <c r="AK254" s="171">
        <v>0.69923800000000003</v>
      </c>
      <c r="AL254" s="171">
        <v>0.69923800000000003</v>
      </c>
      <c r="AM254" s="171">
        <v>0.69923800000000003</v>
      </c>
      <c r="AN254" s="171">
        <v>0.69923800000000003</v>
      </c>
    </row>
    <row r="255" spans="1:40" s="171" customFormat="1" x14ac:dyDescent="0.2">
      <c r="A255" s="128" t="s">
        <v>1741</v>
      </c>
      <c r="B255" s="171">
        <v>0.70369199999999998</v>
      </c>
      <c r="C255" s="171">
        <v>0.70369199999999998</v>
      </c>
      <c r="D255" s="171">
        <v>0.70369199999999998</v>
      </c>
      <c r="E255" s="171">
        <v>0.70369199999999998</v>
      </c>
      <c r="F255" s="171">
        <v>0.70369199999999998</v>
      </c>
      <c r="G255" s="171">
        <v>0.70369199999999998</v>
      </c>
      <c r="H255" s="171">
        <v>0.70369199999999998</v>
      </c>
      <c r="I255" s="171">
        <v>0.70369199999999998</v>
      </c>
      <c r="J255" s="171">
        <v>0.70369199999999998</v>
      </c>
      <c r="K255" s="171">
        <v>0.70369199999999998</v>
      </c>
      <c r="L255" s="171">
        <v>0.70369199999999998</v>
      </c>
      <c r="M255" s="171">
        <v>0.70369199999999998</v>
      </c>
      <c r="N255" s="171">
        <v>0.70369199999999998</v>
      </c>
      <c r="O255" s="171">
        <v>0.70174700000000001</v>
      </c>
      <c r="P255" s="171">
        <v>0.70174700000000001</v>
      </c>
      <c r="Q255" s="171">
        <v>0.70174700000000001</v>
      </c>
      <c r="R255" s="171">
        <v>0.70174700000000001</v>
      </c>
      <c r="S255" s="171">
        <v>0.70174700000000001</v>
      </c>
      <c r="T255" s="171">
        <v>0.70174700000000001</v>
      </c>
      <c r="U255" s="171">
        <v>0.70174700000000001</v>
      </c>
      <c r="V255" s="171">
        <v>0.70174700000000001</v>
      </c>
      <c r="W255" s="171">
        <v>0.70174700000000001</v>
      </c>
      <c r="X255" s="171">
        <v>0.70174700000000001</v>
      </c>
      <c r="Y255" s="171">
        <v>0.70174700000000001</v>
      </c>
      <c r="Z255" s="171">
        <v>0.70174700000000001</v>
      </c>
      <c r="AA255" s="171">
        <v>0.70174700000000001</v>
      </c>
      <c r="AB255" s="171">
        <v>0.69923800000000003</v>
      </c>
      <c r="AC255" s="171">
        <v>0.69923800000000003</v>
      </c>
      <c r="AD255" s="171">
        <v>0.69923800000000003</v>
      </c>
      <c r="AE255" s="171">
        <v>0.69923800000000003</v>
      </c>
      <c r="AF255" s="171">
        <v>0.69923800000000003</v>
      </c>
      <c r="AG255" s="171">
        <v>0.69923800000000003</v>
      </c>
      <c r="AH255" s="171">
        <v>0.69923800000000003</v>
      </c>
      <c r="AI255" s="171">
        <v>0.69923800000000003</v>
      </c>
      <c r="AJ255" s="171">
        <v>0.69923800000000003</v>
      </c>
      <c r="AK255" s="171">
        <v>0.69923800000000003</v>
      </c>
      <c r="AL255" s="171">
        <v>0.69923800000000003</v>
      </c>
      <c r="AM255" s="171">
        <v>0.69923800000000003</v>
      </c>
      <c r="AN255" s="171">
        <v>0.69923800000000003</v>
      </c>
    </row>
    <row r="256" spans="1:40" s="171" customFormat="1" x14ac:dyDescent="0.2">
      <c r="A256" s="128" t="s">
        <v>1742</v>
      </c>
      <c r="B256" s="171">
        <v>0.70369199999999998</v>
      </c>
      <c r="C256" s="171">
        <v>0.70369199999999998</v>
      </c>
      <c r="D256" s="171">
        <v>0.70369199999999998</v>
      </c>
      <c r="E256" s="171">
        <v>0.70369199999999998</v>
      </c>
      <c r="F256" s="171">
        <v>0.70369199999999998</v>
      </c>
      <c r="G256" s="171">
        <v>0.70369199999999998</v>
      </c>
      <c r="H256" s="171">
        <v>0.70369199999999998</v>
      </c>
      <c r="I256" s="171">
        <v>0.70369199999999998</v>
      </c>
      <c r="J256" s="171">
        <v>0.70369199999999998</v>
      </c>
      <c r="K256" s="171">
        <v>0.70369199999999998</v>
      </c>
      <c r="L256" s="171">
        <v>0.70369199999999998</v>
      </c>
      <c r="M256" s="171">
        <v>0.70369199999999998</v>
      </c>
      <c r="N256" s="171">
        <v>0.70369199999999998</v>
      </c>
      <c r="O256" s="171">
        <v>0.70174700000000001</v>
      </c>
      <c r="P256" s="171">
        <v>0.70174700000000001</v>
      </c>
      <c r="Q256" s="171">
        <v>0.70174700000000001</v>
      </c>
      <c r="R256" s="171">
        <v>0.70174700000000001</v>
      </c>
      <c r="S256" s="171">
        <v>0.70174700000000001</v>
      </c>
      <c r="T256" s="171">
        <v>0.70174700000000001</v>
      </c>
      <c r="U256" s="171">
        <v>0.70174700000000001</v>
      </c>
      <c r="V256" s="171">
        <v>0.70174700000000001</v>
      </c>
      <c r="W256" s="171">
        <v>0.70174700000000001</v>
      </c>
      <c r="X256" s="171">
        <v>0.70174700000000001</v>
      </c>
      <c r="Y256" s="171">
        <v>0.70174700000000001</v>
      </c>
      <c r="Z256" s="171">
        <v>0.70174700000000001</v>
      </c>
      <c r="AA256" s="171">
        <v>0.70174700000000001</v>
      </c>
      <c r="AB256" s="171">
        <v>0.69923800000000003</v>
      </c>
      <c r="AC256" s="171">
        <v>0.69923800000000003</v>
      </c>
      <c r="AD256" s="171">
        <v>0.69923800000000003</v>
      </c>
      <c r="AE256" s="171">
        <v>0.69923800000000003</v>
      </c>
      <c r="AF256" s="171">
        <v>0.69923800000000003</v>
      </c>
      <c r="AG256" s="171">
        <v>0.69923800000000003</v>
      </c>
      <c r="AH256" s="171">
        <v>0.69923800000000003</v>
      </c>
      <c r="AI256" s="171">
        <v>0.69923800000000003</v>
      </c>
      <c r="AJ256" s="171">
        <v>0.69923800000000003</v>
      </c>
      <c r="AK256" s="171">
        <v>0.69923800000000003</v>
      </c>
      <c r="AL256" s="171">
        <v>0.69923800000000003</v>
      </c>
      <c r="AM256" s="171">
        <v>0.69923800000000003</v>
      </c>
      <c r="AN256" s="171">
        <v>0.69923800000000003</v>
      </c>
    </row>
    <row r="257" spans="1:40" s="171" customFormat="1" x14ac:dyDescent="0.2">
      <c r="A257" s="172" t="s">
        <v>1502</v>
      </c>
      <c r="B257" s="171">
        <v>0</v>
      </c>
      <c r="C257" s="171">
        <v>0</v>
      </c>
      <c r="D257" s="171">
        <v>0</v>
      </c>
      <c r="E257" s="171">
        <v>0</v>
      </c>
      <c r="F257" s="171">
        <v>0</v>
      </c>
      <c r="G257" s="171">
        <v>0</v>
      </c>
      <c r="H257" s="171">
        <v>0</v>
      </c>
      <c r="I257" s="171">
        <v>0</v>
      </c>
      <c r="J257" s="171">
        <v>0</v>
      </c>
      <c r="K257" s="171">
        <v>0</v>
      </c>
      <c r="L257" s="171">
        <v>0</v>
      </c>
      <c r="M257" s="171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171">
        <v>0</v>
      </c>
      <c r="V257" s="171">
        <v>0</v>
      </c>
      <c r="W257" s="171">
        <v>0</v>
      </c>
      <c r="X257" s="171">
        <v>0</v>
      </c>
      <c r="Y257" s="171">
        <v>0</v>
      </c>
      <c r="Z257" s="171">
        <v>0</v>
      </c>
      <c r="AA257" s="171">
        <v>0</v>
      </c>
      <c r="AB257" s="171">
        <v>0</v>
      </c>
      <c r="AC257" s="171">
        <v>0</v>
      </c>
      <c r="AD257" s="171">
        <v>0</v>
      </c>
      <c r="AE257" s="171">
        <v>0</v>
      </c>
      <c r="AF257" s="171">
        <v>0</v>
      </c>
      <c r="AG257" s="171">
        <v>0</v>
      </c>
      <c r="AH257" s="171">
        <v>0</v>
      </c>
      <c r="AI257" s="171">
        <v>0</v>
      </c>
      <c r="AJ257" s="171">
        <v>0</v>
      </c>
      <c r="AK257" s="171">
        <v>0</v>
      </c>
      <c r="AL257" s="171">
        <v>0</v>
      </c>
      <c r="AM257" s="171">
        <v>0</v>
      </c>
      <c r="AN257" s="171">
        <v>0</v>
      </c>
    </row>
    <row r="258" spans="1:40" s="171" customFormat="1" x14ac:dyDescent="0.2">
      <c r="A258" s="128" t="s">
        <v>1503</v>
      </c>
      <c r="B258" s="171">
        <v>0.70369199999999998</v>
      </c>
      <c r="C258" s="171">
        <v>0.70369199999999998</v>
      </c>
      <c r="D258" s="171">
        <v>0.70369199999999998</v>
      </c>
      <c r="E258" s="171">
        <v>0.70369199999999998</v>
      </c>
      <c r="F258" s="171">
        <v>0.70369199999999998</v>
      </c>
      <c r="G258" s="171">
        <v>0.70369199999999998</v>
      </c>
      <c r="H258" s="171">
        <v>0.70369199999999998</v>
      </c>
      <c r="I258" s="171">
        <v>0.70369199999999998</v>
      </c>
      <c r="J258" s="171">
        <v>0.70369199999999998</v>
      </c>
      <c r="K258" s="171">
        <v>0.70369199999999998</v>
      </c>
      <c r="L258" s="171">
        <v>0.70369199999999998</v>
      </c>
      <c r="M258" s="171">
        <v>0.70369199999999998</v>
      </c>
      <c r="N258" s="171">
        <v>0.70369199999999998</v>
      </c>
      <c r="O258" s="171">
        <v>0.70174700000000001</v>
      </c>
      <c r="P258" s="171">
        <v>0.70174700000000001</v>
      </c>
      <c r="Q258" s="171">
        <v>0.70174700000000001</v>
      </c>
      <c r="R258" s="171">
        <v>0.70174700000000001</v>
      </c>
      <c r="S258" s="171">
        <v>0.70174700000000001</v>
      </c>
      <c r="T258" s="171">
        <v>0.70174700000000001</v>
      </c>
      <c r="U258" s="171">
        <v>0.70174700000000001</v>
      </c>
      <c r="V258" s="171">
        <v>0.70174700000000001</v>
      </c>
      <c r="W258" s="171">
        <v>0.70174700000000001</v>
      </c>
      <c r="X258" s="171">
        <v>0.70174700000000001</v>
      </c>
      <c r="Y258" s="171">
        <v>0.70174700000000001</v>
      </c>
      <c r="Z258" s="171">
        <v>0.70174700000000001</v>
      </c>
      <c r="AA258" s="171">
        <v>0.70174700000000001</v>
      </c>
      <c r="AB258" s="171">
        <v>0.69923800000000003</v>
      </c>
      <c r="AC258" s="171">
        <v>0.69923800000000003</v>
      </c>
      <c r="AD258" s="171">
        <v>0.69923800000000003</v>
      </c>
      <c r="AE258" s="171">
        <v>0.69923800000000003</v>
      </c>
      <c r="AF258" s="171">
        <v>0.69923800000000003</v>
      </c>
      <c r="AG258" s="171">
        <v>0.69923800000000003</v>
      </c>
      <c r="AH258" s="171">
        <v>0.69923800000000003</v>
      </c>
      <c r="AI258" s="171">
        <v>0.69923800000000003</v>
      </c>
      <c r="AJ258" s="171">
        <v>0.69923800000000003</v>
      </c>
      <c r="AK258" s="171">
        <v>0.69923800000000003</v>
      </c>
      <c r="AL258" s="171">
        <v>0.69923800000000003</v>
      </c>
      <c r="AM258" s="171">
        <v>0.69923800000000003</v>
      </c>
      <c r="AN258" s="171">
        <v>0.69923800000000003</v>
      </c>
    </row>
    <row r="259" spans="1:40" s="171" customFormat="1" x14ac:dyDescent="0.2">
      <c r="A259" s="128" t="s">
        <v>1504</v>
      </c>
      <c r="B259" s="171">
        <v>0.70369199999999998</v>
      </c>
      <c r="C259" s="171">
        <v>0.70369199999999998</v>
      </c>
      <c r="D259" s="171">
        <v>0.70369199999999998</v>
      </c>
      <c r="E259" s="171">
        <v>0.70369199999999998</v>
      </c>
      <c r="F259" s="171">
        <v>0.70369199999999998</v>
      </c>
      <c r="G259" s="171">
        <v>0.70369199999999998</v>
      </c>
      <c r="H259" s="171">
        <v>0.70369199999999998</v>
      </c>
      <c r="I259" s="171">
        <v>0.70369199999999998</v>
      </c>
      <c r="J259" s="171">
        <v>0.70369199999999998</v>
      </c>
      <c r="K259" s="171">
        <v>0.70369199999999998</v>
      </c>
      <c r="L259" s="171">
        <v>0.70369199999999998</v>
      </c>
      <c r="M259" s="171">
        <v>0.70369199999999998</v>
      </c>
      <c r="N259" s="171">
        <v>0.70369199999999998</v>
      </c>
      <c r="O259" s="171">
        <v>0.70174700000000001</v>
      </c>
      <c r="P259" s="171">
        <v>0.70174700000000001</v>
      </c>
      <c r="Q259" s="171">
        <v>0.70174700000000001</v>
      </c>
      <c r="R259" s="171">
        <v>0.70174700000000001</v>
      </c>
      <c r="S259" s="171">
        <v>0.70174700000000001</v>
      </c>
      <c r="T259" s="171">
        <v>0.70174700000000001</v>
      </c>
      <c r="U259" s="171">
        <v>0.70174700000000001</v>
      </c>
      <c r="V259" s="171">
        <v>0.70174700000000001</v>
      </c>
      <c r="W259" s="171">
        <v>0.70174700000000001</v>
      </c>
      <c r="X259" s="171">
        <v>0.70174700000000001</v>
      </c>
      <c r="Y259" s="171">
        <v>0.70174700000000001</v>
      </c>
      <c r="Z259" s="171">
        <v>0.70174700000000001</v>
      </c>
      <c r="AA259" s="171">
        <v>0.70174700000000001</v>
      </c>
      <c r="AB259" s="171">
        <v>0.69923800000000003</v>
      </c>
      <c r="AC259" s="171">
        <v>0.69923800000000003</v>
      </c>
      <c r="AD259" s="171">
        <v>0.69923800000000003</v>
      </c>
      <c r="AE259" s="171">
        <v>0.69923800000000003</v>
      </c>
      <c r="AF259" s="171">
        <v>0.69923800000000003</v>
      </c>
      <c r="AG259" s="171">
        <v>0.69923800000000003</v>
      </c>
      <c r="AH259" s="171">
        <v>0.69923800000000003</v>
      </c>
      <c r="AI259" s="171">
        <v>0.69923800000000003</v>
      </c>
      <c r="AJ259" s="171">
        <v>0.69923800000000003</v>
      </c>
      <c r="AK259" s="171">
        <v>0.69923800000000003</v>
      </c>
      <c r="AL259" s="171">
        <v>0.69923800000000003</v>
      </c>
      <c r="AM259" s="171">
        <v>0.69923800000000003</v>
      </c>
      <c r="AN259" s="171">
        <v>0.69923800000000003</v>
      </c>
    </row>
    <row r="260" spans="1:40" s="171" customFormat="1" x14ac:dyDescent="0.2">
      <c r="A260" s="128" t="s">
        <v>1505</v>
      </c>
      <c r="B260" s="171">
        <v>0.70369199999999998</v>
      </c>
      <c r="C260" s="171">
        <v>0.70369199999999998</v>
      </c>
      <c r="D260" s="171">
        <v>0.70369199999999998</v>
      </c>
      <c r="E260" s="171">
        <v>0.70369199999999998</v>
      </c>
      <c r="F260" s="171">
        <v>0.70369199999999998</v>
      </c>
      <c r="G260" s="171">
        <v>0.70369199999999998</v>
      </c>
      <c r="H260" s="171">
        <v>0.70369199999999998</v>
      </c>
      <c r="I260" s="171">
        <v>0.70369199999999998</v>
      </c>
      <c r="J260" s="171">
        <v>0.70369199999999998</v>
      </c>
      <c r="K260" s="171">
        <v>0.70369199999999998</v>
      </c>
      <c r="L260" s="171">
        <v>0.70369199999999998</v>
      </c>
      <c r="M260" s="171">
        <v>0.70369199999999998</v>
      </c>
      <c r="N260" s="171">
        <v>0.70369199999999998</v>
      </c>
      <c r="O260" s="171">
        <v>0.70174700000000001</v>
      </c>
      <c r="P260" s="171">
        <v>0.70174700000000001</v>
      </c>
      <c r="Q260" s="171">
        <v>0.70174700000000001</v>
      </c>
      <c r="R260" s="171">
        <v>0.70174700000000001</v>
      </c>
      <c r="S260" s="171">
        <v>0.70174700000000001</v>
      </c>
      <c r="T260" s="171">
        <v>0.70174700000000001</v>
      </c>
      <c r="U260" s="171">
        <v>0.70174700000000001</v>
      </c>
      <c r="V260" s="171">
        <v>0.70174700000000001</v>
      </c>
      <c r="W260" s="171">
        <v>0.70174700000000001</v>
      </c>
      <c r="X260" s="171">
        <v>0.70174700000000001</v>
      </c>
      <c r="Y260" s="171">
        <v>0.70174700000000001</v>
      </c>
      <c r="Z260" s="171">
        <v>0.70174700000000001</v>
      </c>
      <c r="AA260" s="171">
        <v>0.70174700000000001</v>
      </c>
      <c r="AB260" s="171">
        <v>0.69923800000000003</v>
      </c>
      <c r="AC260" s="171">
        <v>0.69923800000000003</v>
      </c>
      <c r="AD260" s="171">
        <v>0.69923800000000003</v>
      </c>
      <c r="AE260" s="171">
        <v>0.69923800000000003</v>
      </c>
      <c r="AF260" s="171">
        <v>0.69923800000000003</v>
      </c>
      <c r="AG260" s="171">
        <v>0.69923800000000003</v>
      </c>
      <c r="AH260" s="171">
        <v>0.69923800000000003</v>
      </c>
      <c r="AI260" s="171">
        <v>0.69923800000000003</v>
      </c>
      <c r="AJ260" s="171">
        <v>0.69923800000000003</v>
      </c>
      <c r="AK260" s="171">
        <v>0.69923800000000003</v>
      </c>
      <c r="AL260" s="171">
        <v>0.69923800000000003</v>
      </c>
      <c r="AM260" s="171">
        <v>0.69923800000000003</v>
      </c>
      <c r="AN260" s="171">
        <v>0.69923800000000003</v>
      </c>
    </row>
    <row r="261" spans="1:40" s="171" customFormat="1" x14ac:dyDescent="0.2">
      <c r="A261" s="128" t="s">
        <v>1506</v>
      </c>
      <c r="B261" s="171">
        <v>0.70369199999999998</v>
      </c>
      <c r="C261" s="171">
        <v>0.70369199999999998</v>
      </c>
      <c r="D261" s="171">
        <v>0.70369199999999998</v>
      </c>
      <c r="E261" s="171">
        <v>0.70369199999999998</v>
      </c>
      <c r="F261" s="171">
        <v>0.70369199999999998</v>
      </c>
      <c r="G261" s="171">
        <v>0.70369199999999998</v>
      </c>
      <c r="H261" s="171">
        <v>0.70369199999999998</v>
      </c>
      <c r="I261" s="171">
        <v>0.70369199999999998</v>
      </c>
      <c r="J261" s="171">
        <v>0.70369199999999998</v>
      </c>
      <c r="K261" s="171">
        <v>0.70369199999999998</v>
      </c>
      <c r="L261" s="171">
        <v>0.70369199999999998</v>
      </c>
      <c r="M261" s="171">
        <v>0.70369199999999998</v>
      </c>
      <c r="N261" s="171">
        <v>0.70369199999999998</v>
      </c>
      <c r="O261" s="171">
        <v>0.70174700000000001</v>
      </c>
      <c r="P261" s="171">
        <v>0.70174700000000001</v>
      </c>
      <c r="Q261" s="171">
        <v>0.70174700000000001</v>
      </c>
      <c r="R261" s="171">
        <v>0.70174700000000001</v>
      </c>
      <c r="S261" s="171">
        <v>0.70174700000000001</v>
      </c>
      <c r="T261" s="171">
        <v>0.70174700000000001</v>
      </c>
      <c r="U261" s="171">
        <v>0.70174700000000001</v>
      </c>
      <c r="V261" s="171">
        <v>0.70174700000000001</v>
      </c>
      <c r="W261" s="171">
        <v>0.70174700000000001</v>
      </c>
      <c r="X261" s="171">
        <v>0.70174700000000001</v>
      </c>
      <c r="Y261" s="171">
        <v>0.70174700000000001</v>
      </c>
      <c r="Z261" s="171">
        <v>0.70174700000000001</v>
      </c>
      <c r="AA261" s="171">
        <v>0.70174700000000001</v>
      </c>
      <c r="AB261" s="171">
        <v>0.69923800000000003</v>
      </c>
      <c r="AC261" s="171">
        <v>0.69923800000000003</v>
      </c>
      <c r="AD261" s="171">
        <v>0.69923800000000003</v>
      </c>
      <c r="AE261" s="171">
        <v>0.69923800000000003</v>
      </c>
      <c r="AF261" s="171">
        <v>0.69923800000000003</v>
      </c>
      <c r="AG261" s="171">
        <v>0.69923800000000003</v>
      </c>
      <c r="AH261" s="171">
        <v>0.69923800000000003</v>
      </c>
      <c r="AI261" s="171">
        <v>0.69923800000000003</v>
      </c>
      <c r="AJ261" s="171">
        <v>0.69923800000000003</v>
      </c>
      <c r="AK261" s="171">
        <v>0.69923800000000003</v>
      </c>
      <c r="AL261" s="171">
        <v>0.69923800000000003</v>
      </c>
      <c r="AM261" s="171">
        <v>0.69923800000000003</v>
      </c>
      <c r="AN261" s="171">
        <v>0.69923800000000003</v>
      </c>
    </row>
    <row r="262" spans="1:40" s="171" customFormat="1" x14ac:dyDescent="0.2">
      <c r="A262" s="128" t="s">
        <v>1507</v>
      </c>
      <c r="B262" s="171">
        <v>0.70369199999999998</v>
      </c>
      <c r="C262" s="171">
        <v>0.70369199999999998</v>
      </c>
      <c r="D262" s="171">
        <v>0.70369199999999998</v>
      </c>
      <c r="E262" s="171">
        <v>0.70369199999999998</v>
      </c>
      <c r="F262" s="171">
        <v>0.70369199999999998</v>
      </c>
      <c r="G262" s="171">
        <v>0.70369199999999998</v>
      </c>
      <c r="H262" s="171">
        <v>0.70369199999999998</v>
      </c>
      <c r="I262" s="171">
        <v>0.70369199999999998</v>
      </c>
      <c r="J262" s="171">
        <v>0.70369199999999998</v>
      </c>
      <c r="K262" s="171">
        <v>0.70369199999999998</v>
      </c>
      <c r="L262" s="171">
        <v>0.70369199999999998</v>
      </c>
      <c r="M262" s="171">
        <v>0.70369199999999998</v>
      </c>
      <c r="N262" s="171">
        <v>0.70369199999999998</v>
      </c>
      <c r="O262" s="171">
        <v>0.70174700000000001</v>
      </c>
      <c r="P262" s="171">
        <v>0.70174700000000001</v>
      </c>
      <c r="Q262" s="171">
        <v>0.70174700000000001</v>
      </c>
      <c r="R262" s="171">
        <v>0.70174700000000001</v>
      </c>
      <c r="S262" s="171">
        <v>0.70174700000000001</v>
      </c>
      <c r="T262" s="171">
        <v>0.70174700000000001</v>
      </c>
      <c r="U262" s="171">
        <v>0.70174700000000001</v>
      </c>
      <c r="V262" s="171">
        <v>0.70174700000000001</v>
      </c>
      <c r="W262" s="171">
        <v>0.70174700000000001</v>
      </c>
      <c r="X262" s="171">
        <v>0.70174700000000001</v>
      </c>
      <c r="Y262" s="171">
        <v>0.70174700000000001</v>
      </c>
      <c r="Z262" s="171">
        <v>0.70174700000000001</v>
      </c>
      <c r="AA262" s="171">
        <v>0.70174700000000001</v>
      </c>
      <c r="AB262" s="171">
        <v>0.69923800000000003</v>
      </c>
      <c r="AC262" s="171">
        <v>0.69923800000000003</v>
      </c>
      <c r="AD262" s="171">
        <v>0.69923800000000003</v>
      </c>
      <c r="AE262" s="171">
        <v>0.69923800000000003</v>
      </c>
      <c r="AF262" s="171">
        <v>0.69923800000000003</v>
      </c>
      <c r="AG262" s="171">
        <v>0.69923800000000003</v>
      </c>
      <c r="AH262" s="171">
        <v>0.69923800000000003</v>
      </c>
      <c r="AI262" s="171">
        <v>0.69923800000000003</v>
      </c>
      <c r="AJ262" s="171">
        <v>0.69923800000000003</v>
      </c>
      <c r="AK262" s="171">
        <v>0.69923800000000003</v>
      </c>
      <c r="AL262" s="171">
        <v>0.69923800000000003</v>
      </c>
      <c r="AM262" s="171">
        <v>0.69923800000000003</v>
      </c>
      <c r="AN262" s="171">
        <v>0.69923800000000003</v>
      </c>
    </row>
    <row r="263" spans="1:40" s="171" customFormat="1" x14ac:dyDescent="0.2">
      <c r="A263" s="128" t="s">
        <v>1508</v>
      </c>
      <c r="B263" s="171">
        <v>0.70369199999999998</v>
      </c>
      <c r="C263" s="171">
        <v>0.70369199999999998</v>
      </c>
      <c r="D263" s="171">
        <v>0.70369199999999998</v>
      </c>
      <c r="E263" s="171">
        <v>0.70369199999999998</v>
      </c>
      <c r="F263" s="171">
        <v>0.70369199999999998</v>
      </c>
      <c r="G263" s="171">
        <v>0.70369199999999998</v>
      </c>
      <c r="H263" s="171">
        <v>0.70369199999999998</v>
      </c>
      <c r="I263" s="171">
        <v>0.70369199999999998</v>
      </c>
      <c r="J263" s="171">
        <v>0.70369199999999998</v>
      </c>
      <c r="K263" s="171">
        <v>0.70369199999999998</v>
      </c>
      <c r="L263" s="171">
        <v>0.70369199999999998</v>
      </c>
      <c r="M263" s="171">
        <v>0.70369199999999998</v>
      </c>
      <c r="N263" s="171">
        <v>0.70369199999999998</v>
      </c>
      <c r="O263" s="171">
        <v>0.70174700000000001</v>
      </c>
      <c r="P263" s="171">
        <v>0.70174700000000001</v>
      </c>
      <c r="Q263" s="171">
        <v>0.70174700000000001</v>
      </c>
      <c r="R263" s="171">
        <v>0.70174700000000001</v>
      </c>
      <c r="S263" s="171">
        <v>0.70174700000000001</v>
      </c>
      <c r="T263" s="171">
        <v>0.70174700000000001</v>
      </c>
      <c r="U263" s="171">
        <v>0.70174700000000001</v>
      </c>
      <c r="V263" s="171">
        <v>0.70174700000000001</v>
      </c>
      <c r="W263" s="171">
        <v>0.70174700000000001</v>
      </c>
      <c r="X263" s="171">
        <v>0.70174700000000001</v>
      </c>
      <c r="Y263" s="171">
        <v>0.70174700000000001</v>
      </c>
      <c r="Z263" s="171">
        <v>0.70174700000000001</v>
      </c>
      <c r="AA263" s="171">
        <v>0.70174700000000001</v>
      </c>
      <c r="AB263" s="171">
        <v>0.69923800000000003</v>
      </c>
      <c r="AC263" s="171">
        <v>0.69923800000000003</v>
      </c>
      <c r="AD263" s="171">
        <v>0.69923800000000003</v>
      </c>
      <c r="AE263" s="171">
        <v>0.69923800000000003</v>
      </c>
      <c r="AF263" s="171">
        <v>0.69923800000000003</v>
      </c>
      <c r="AG263" s="171">
        <v>0.69923800000000003</v>
      </c>
      <c r="AH263" s="171">
        <v>0.69923800000000003</v>
      </c>
      <c r="AI263" s="171">
        <v>0.69923800000000003</v>
      </c>
      <c r="AJ263" s="171">
        <v>0.69923800000000003</v>
      </c>
      <c r="AK263" s="171">
        <v>0.69923800000000003</v>
      </c>
      <c r="AL263" s="171">
        <v>0.69923800000000003</v>
      </c>
      <c r="AM263" s="171">
        <v>0.69923800000000003</v>
      </c>
      <c r="AN263" s="171">
        <v>0.69923800000000003</v>
      </c>
    </row>
    <row r="264" spans="1:40" s="171" customFormat="1" x14ac:dyDescent="0.2">
      <c r="A264" s="128" t="s">
        <v>1509</v>
      </c>
      <c r="B264" s="171">
        <v>0.70369199999999998</v>
      </c>
      <c r="C264" s="171">
        <v>0.70369199999999998</v>
      </c>
      <c r="D264" s="171">
        <v>0.70369199999999998</v>
      </c>
      <c r="E264" s="171">
        <v>0.70369199999999998</v>
      </c>
      <c r="F264" s="171">
        <v>0.70369199999999998</v>
      </c>
      <c r="G264" s="171">
        <v>0.70369199999999998</v>
      </c>
      <c r="H264" s="171">
        <v>0.70369199999999998</v>
      </c>
      <c r="I264" s="171">
        <v>0.70369199999999998</v>
      </c>
      <c r="J264" s="171">
        <v>0.70369199999999998</v>
      </c>
      <c r="K264" s="171">
        <v>0.70369199999999998</v>
      </c>
      <c r="L264" s="171">
        <v>0.70369199999999998</v>
      </c>
      <c r="M264" s="171">
        <v>0.70369199999999998</v>
      </c>
      <c r="N264" s="171">
        <v>0.70369199999999998</v>
      </c>
      <c r="O264" s="171">
        <v>0.70174700000000001</v>
      </c>
      <c r="P264" s="171">
        <v>0.70174700000000001</v>
      </c>
      <c r="Q264" s="171">
        <v>0.70174700000000001</v>
      </c>
      <c r="R264" s="171">
        <v>0.70174700000000001</v>
      </c>
      <c r="S264" s="171">
        <v>0.70174700000000001</v>
      </c>
      <c r="T264" s="171">
        <v>0.70174700000000001</v>
      </c>
      <c r="U264" s="171">
        <v>0.70174700000000001</v>
      </c>
      <c r="V264" s="171">
        <v>0.70174700000000001</v>
      </c>
      <c r="W264" s="171">
        <v>0.70174700000000001</v>
      </c>
      <c r="X264" s="171">
        <v>0.70174700000000001</v>
      </c>
      <c r="Y264" s="171">
        <v>0.70174700000000001</v>
      </c>
      <c r="Z264" s="171">
        <v>0.70174700000000001</v>
      </c>
      <c r="AA264" s="171">
        <v>0.70174700000000001</v>
      </c>
      <c r="AB264" s="171">
        <v>0.69923800000000003</v>
      </c>
      <c r="AC264" s="171">
        <v>0.69923800000000003</v>
      </c>
      <c r="AD264" s="171">
        <v>0.69923800000000003</v>
      </c>
      <c r="AE264" s="171">
        <v>0.69923800000000003</v>
      </c>
      <c r="AF264" s="171">
        <v>0.69923800000000003</v>
      </c>
      <c r="AG264" s="171">
        <v>0.69923800000000003</v>
      </c>
      <c r="AH264" s="171">
        <v>0.69923800000000003</v>
      </c>
      <c r="AI264" s="171">
        <v>0.69923800000000003</v>
      </c>
      <c r="AJ264" s="171">
        <v>0.69923800000000003</v>
      </c>
      <c r="AK264" s="171">
        <v>0.69923800000000003</v>
      </c>
      <c r="AL264" s="171">
        <v>0.69923800000000003</v>
      </c>
      <c r="AM264" s="171">
        <v>0.69923800000000003</v>
      </c>
      <c r="AN264" s="171">
        <v>0.69923800000000003</v>
      </c>
    </row>
    <row r="265" spans="1:40" s="171" customFormat="1" x14ac:dyDescent="0.2">
      <c r="A265" s="128" t="s">
        <v>1510</v>
      </c>
      <c r="B265" s="171">
        <v>0.70369199999999998</v>
      </c>
      <c r="C265" s="171">
        <v>0.70369199999999998</v>
      </c>
      <c r="D265" s="171">
        <v>0.70369199999999998</v>
      </c>
      <c r="E265" s="171">
        <v>0.70369199999999998</v>
      </c>
      <c r="F265" s="171">
        <v>0.70369199999999998</v>
      </c>
      <c r="G265" s="171">
        <v>0.70369199999999998</v>
      </c>
      <c r="H265" s="171">
        <v>0.70369199999999998</v>
      </c>
      <c r="I265" s="171">
        <v>0.70369199999999998</v>
      </c>
      <c r="J265" s="171">
        <v>0.70369199999999998</v>
      </c>
      <c r="K265" s="171">
        <v>0.70369199999999998</v>
      </c>
      <c r="L265" s="171">
        <v>0.70369199999999998</v>
      </c>
      <c r="M265" s="171">
        <v>0.70369199999999998</v>
      </c>
      <c r="N265" s="171">
        <v>0.70369199999999998</v>
      </c>
      <c r="O265" s="171">
        <v>0.70174700000000001</v>
      </c>
      <c r="P265" s="171">
        <v>0.70174700000000001</v>
      </c>
      <c r="Q265" s="171">
        <v>0.70174700000000001</v>
      </c>
      <c r="R265" s="171">
        <v>0.70174700000000001</v>
      </c>
      <c r="S265" s="171">
        <v>0.70174700000000001</v>
      </c>
      <c r="T265" s="171">
        <v>0.70174700000000001</v>
      </c>
      <c r="U265" s="171">
        <v>0.70174700000000001</v>
      </c>
      <c r="V265" s="171">
        <v>0.70174700000000001</v>
      </c>
      <c r="W265" s="171">
        <v>0.70174700000000001</v>
      </c>
      <c r="X265" s="171">
        <v>0.70174700000000001</v>
      </c>
      <c r="Y265" s="171">
        <v>0.70174700000000001</v>
      </c>
      <c r="Z265" s="171">
        <v>0.70174700000000001</v>
      </c>
      <c r="AA265" s="171">
        <v>0.70174700000000001</v>
      </c>
      <c r="AB265" s="171">
        <v>0.69923800000000003</v>
      </c>
      <c r="AC265" s="171">
        <v>0.69923800000000003</v>
      </c>
      <c r="AD265" s="171">
        <v>0.69923800000000003</v>
      </c>
      <c r="AE265" s="171">
        <v>0.69923800000000003</v>
      </c>
      <c r="AF265" s="171">
        <v>0.69923800000000003</v>
      </c>
      <c r="AG265" s="171">
        <v>0.69923800000000003</v>
      </c>
      <c r="AH265" s="171">
        <v>0.69923800000000003</v>
      </c>
      <c r="AI265" s="171">
        <v>0.69923800000000003</v>
      </c>
      <c r="AJ265" s="171">
        <v>0.69923800000000003</v>
      </c>
      <c r="AK265" s="171">
        <v>0.69923800000000003</v>
      </c>
      <c r="AL265" s="171">
        <v>0.69923800000000003</v>
      </c>
      <c r="AM265" s="171">
        <v>0.69923800000000003</v>
      </c>
      <c r="AN265" s="171">
        <v>0.69923800000000003</v>
      </c>
    </row>
    <row r="266" spans="1:40" s="171" customFormat="1" x14ac:dyDescent="0.2">
      <c r="A266" s="128" t="s">
        <v>1511</v>
      </c>
      <c r="B266" s="171">
        <v>0.70369199999999998</v>
      </c>
      <c r="C266" s="171">
        <v>0.70369199999999998</v>
      </c>
      <c r="D266" s="171">
        <v>0.70369199999999998</v>
      </c>
      <c r="E266" s="171">
        <v>0.70369199999999998</v>
      </c>
      <c r="F266" s="171">
        <v>0.70369199999999998</v>
      </c>
      <c r="G266" s="171">
        <v>0.70369199999999998</v>
      </c>
      <c r="H266" s="171">
        <v>0.70369199999999998</v>
      </c>
      <c r="I266" s="171">
        <v>0.70369199999999998</v>
      </c>
      <c r="J266" s="171">
        <v>0.70369199999999998</v>
      </c>
      <c r="K266" s="171">
        <v>0.70369199999999998</v>
      </c>
      <c r="L266" s="171">
        <v>0.70369199999999998</v>
      </c>
      <c r="M266" s="171">
        <v>0.70369199999999998</v>
      </c>
      <c r="N266" s="171">
        <v>0.70369199999999998</v>
      </c>
      <c r="O266" s="171">
        <v>0.70174700000000001</v>
      </c>
      <c r="P266" s="171">
        <v>0.70174700000000001</v>
      </c>
      <c r="Q266" s="171">
        <v>0.70174700000000001</v>
      </c>
      <c r="R266" s="171">
        <v>0.70174700000000001</v>
      </c>
      <c r="S266" s="171">
        <v>0.70174700000000001</v>
      </c>
      <c r="T266" s="171">
        <v>0.70174700000000001</v>
      </c>
      <c r="U266" s="171">
        <v>0.70174700000000001</v>
      </c>
      <c r="V266" s="171">
        <v>0.70174700000000001</v>
      </c>
      <c r="W266" s="171">
        <v>0.70174700000000001</v>
      </c>
      <c r="X266" s="171">
        <v>0.70174700000000001</v>
      </c>
      <c r="Y266" s="171">
        <v>0.70174700000000001</v>
      </c>
      <c r="Z266" s="171">
        <v>0.70174700000000001</v>
      </c>
      <c r="AA266" s="171">
        <v>0.70174700000000001</v>
      </c>
      <c r="AB266" s="171">
        <v>0.69923800000000003</v>
      </c>
      <c r="AC266" s="171">
        <v>0.69923800000000003</v>
      </c>
      <c r="AD266" s="171">
        <v>0.69923800000000003</v>
      </c>
      <c r="AE266" s="171">
        <v>0.69923800000000003</v>
      </c>
      <c r="AF266" s="171">
        <v>0.69923800000000003</v>
      </c>
      <c r="AG266" s="171">
        <v>0.69923800000000003</v>
      </c>
      <c r="AH266" s="171">
        <v>0.69923800000000003</v>
      </c>
      <c r="AI266" s="171">
        <v>0.69923800000000003</v>
      </c>
      <c r="AJ266" s="171">
        <v>0.69923800000000003</v>
      </c>
      <c r="AK266" s="171">
        <v>0.69923800000000003</v>
      </c>
      <c r="AL266" s="171">
        <v>0.69923800000000003</v>
      </c>
      <c r="AM266" s="171">
        <v>0.69923800000000003</v>
      </c>
      <c r="AN266" s="171">
        <v>0.69923800000000003</v>
      </c>
    </row>
    <row r="267" spans="1:40" s="171" customFormat="1" x14ac:dyDescent="0.2">
      <c r="A267" s="128" t="s">
        <v>1512</v>
      </c>
      <c r="B267" s="171">
        <v>0.70369199999999998</v>
      </c>
      <c r="C267" s="171">
        <v>0.70369199999999998</v>
      </c>
      <c r="D267" s="171">
        <v>0.70369199999999998</v>
      </c>
      <c r="E267" s="171">
        <v>0.70369199999999998</v>
      </c>
      <c r="F267" s="171">
        <v>0.70369199999999998</v>
      </c>
      <c r="G267" s="171">
        <v>0.70369199999999998</v>
      </c>
      <c r="H267" s="171">
        <v>0.70369199999999998</v>
      </c>
      <c r="I267" s="171">
        <v>0.70369199999999998</v>
      </c>
      <c r="J267" s="171">
        <v>0.70369199999999998</v>
      </c>
      <c r="K267" s="171">
        <v>0.70369199999999998</v>
      </c>
      <c r="L267" s="171">
        <v>0.70369199999999998</v>
      </c>
      <c r="M267" s="171">
        <v>0.70369199999999998</v>
      </c>
      <c r="N267" s="171">
        <v>0.70369199999999998</v>
      </c>
      <c r="O267" s="171">
        <v>0.70174700000000001</v>
      </c>
      <c r="P267" s="171">
        <v>0.70174700000000001</v>
      </c>
      <c r="Q267" s="171">
        <v>0.70174700000000001</v>
      </c>
      <c r="R267" s="171">
        <v>0.70174700000000001</v>
      </c>
      <c r="S267" s="171">
        <v>0.70174700000000001</v>
      </c>
      <c r="T267" s="171">
        <v>0.70174700000000001</v>
      </c>
      <c r="U267" s="171">
        <v>0.70174700000000001</v>
      </c>
      <c r="V267" s="171">
        <v>0.70174700000000001</v>
      </c>
      <c r="W267" s="171">
        <v>0.70174700000000001</v>
      </c>
      <c r="X267" s="171">
        <v>0.70174700000000001</v>
      </c>
      <c r="Y267" s="171">
        <v>0.70174700000000001</v>
      </c>
      <c r="Z267" s="171">
        <v>0.70174700000000001</v>
      </c>
      <c r="AA267" s="171">
        <v>0.70174700000000001</v>
      </c>
      <c r="AB267" s="171">
        <v>0.69923800000000003</v>
      </c>
      <c r="AC267" s="171">
        <v>0.69923800000000003</v>
      </c>
      <c r="AD267" s="171">
        <v>0.69923800000000003</v>
      </c>
      <c r="AE267" s="171">
        <v>0.69923800000000003</v>
      </c>
      <c r="AF267" s="171">
        <v>0.69923800000000003</v>
      </c>
      <c r="AG267" s="171">
        <v>0.69923800000000003</v>
      </c>
      <c r="AH267" s="171">
        <v>0.69923800000000003</v>
      </c>
      <c r="AI267" s="171">
        <v>0.69923800000000003</v>
      </c>
      <c r="AJ267" s="171">
        <v>0.69923800000000003</v>
      </c>
      <c r="AK267" s="171">
        <v>0.69923800000000003</v>
      </c>
      <c r="AL267" s="171">
        <v>0.69923800000000003</v>
      </c>
      <c r="AM267" s="171">
        <v>0.69923800000000003</v>
      </c>
      <c r="AN267" s="171">
        <v>0.69923800000000003</v>
      </c>
    </row>
    <row r="268" spans="1:40" x14ac:dyDescent="0.2">
      <c r="A268" s="27" t="s">
        <v>1513</v>
      </c>
      <c r="B268" s="164">
        <v>999.99799999999902</v>
      </c>
      <c r="C268" s="164">
        <v>999.99799999999902</v>
      </c>
      <c r="D268" s="164">
        <v>999.99799999999902</v>
      </c>
      <c r="E268" s="164">
        <v>999.99799999999902</v>
      </c>
      <c r="F268" s="164">
        <v>999.99799999999902</v>
      </c>
      <c r="G268" s="164">
        <v>999.99799999999902</v>
      </c>
      <c r="H268" s="164">
        <v>999.99799999999902</v>
      </c>
      <c r="I268" s="164">
        <v>999.99799999999902</v>
      </c>
      <c r="J268" s="164">
        <v>999.99799999999902</v>
      </c>
      <c r="K268" s="164">
        <v>999.99799999999902</v>
      </c>
      <c r="L268" s="164">
        <v>999.99799999999902</v>
      </c>
      <c r="M268" s="164">
        <v>999.99799999999902</v>
      </c>
      <c r="N268" s="164">
        <v>999.99799999999902</v>
      </c>
      <c r="O268" s="164">
        <v>999.99799999999902</v>
      </c>
      <c r="P268" s="164">
        <v>999.99799999999902</v>
      </c>
      <c r="Q268" s="164">
        <v>999.99799999999902</v>
      </c>
      <c r="R268" s="164">
        <v>999.99799999999902</v>
      </c>
      <c r="S268" s="164">
        <v>999.99799999999902</v>
      </c>
      <c r="T268" s="164">
        <v>999.99799999999902</v>
      </c>
      <c r="U268" s="164">
        <v>999.99799999999902</v>
      </c>
      <c r="V268" s="164">
        <v>999.99799999999902</v>
      </c>
      <c r="W268" s="164">
        <v>999.99799999999902</v>
      </c>
      <c r="X268" s="164">
        <v>999.99799999999902</v>
      </c>
      <c r="Y268" s="164">
        <v>999.99799999999902</v>
      </c>
      <c r="Z268" s="164">
        <v>999.99799999999902</v>
      </c>
      <c r="AA268" s="164">
        <v>999.99799999999902</v>
      </c>
      <c r="AB268" s="164">
        <v>999.99799999999902</v>
      </c>
      <c r="AC268" s="164">
        <v>999.99799999999902</v>
      </c>
      <c r="AD268" s="164">
        <v>999.99799999999902</v>
      </c>
      <c r="AE268" s="164">
        <v>999.99799999999902</v>
      </c>
      <c r="AF268" s="164">
        <v>999.99799999999902</v>
      </c>
      <c r="AG268" s="164">
        <v>999.99799999999902</v>
      </c>
      <c r="AH268" s="164">
        <v>999.99799999999902</v>
      </c>
      <c r="AI268" s="164">
        <v>999.99799999999902</v>
      </c>
      <c r="AJ268" s="164">
        <v>999.99799999999902</v>
      </c>
      <c r="AK268" s="164">
        <v>999.99799999999902</v>
      </c>
      <c r="AL268" s="164">
        <v>999.99799999999902</v>
      </c>
      <c r="AM268" s="164">
        <v>999.99799999999902</v>
      </c>
      <c r="AN268" s="164">
        <v>999.99799999999902</v>
      </c>
    </row>
    <row r="269" spans="1:40" x14ac:dyDescent="0.2">
      <c r="A269" s="27" t="s">
        <v>1514</v>
      </c>
      <c r="B269" s="164">
        <v>952.12</v>
      </c>
      <c r="C269" s="164">
        <v>952.12</v>
      </c>
      <c r="D269" s="164">
        <v>952.12</v>
      </c>
      <c r="E269" s="164">
        <v>952.12</v>
      </c>
      <c r="F269" s="164">
        <v>952.12</v>
      </c>
      <c r="G269" s="164">
        <v>952.12</v>
      </c>
      <c r="H269" s="164">
        <v>952.12</v>
      </c>
      <c r="I269" s="164">
        <v>952.12</v>
      </c>
      <c r="J269" s="164">
        <v>952.12</v>
      </c>
      <c r="K269" s="164">
        <v>952.12</v>
      </c>
      <c r="L269" s="164">
        <v>952.12</v>
      </c>
      <c r="M269" s="164">
        <v>952.12</v>
      </c>
      <c r="N269" s="164">
        <v>952.12</v>
      </c>
      <c r="O269" s="164">
        <v>952.39800000000002</v>
      </c>
      <c r="P269" s="164">
        <v>952.39800000000002</v>
      </c>
      <c r="Q269" s="164">
        <v>952.39800000000002</v>
      </c>
      <c r="R269" s="164">
        <v>952.39800000000002</v>
      </c>
      <c r="S269" s="164">
        <v>952.39800000000002</v>
      </c>
      <c r="T269" s="164">
        <v>952.39800000000002</v>
      </c>
      <c r="U269" s="164">
        <v>952.39800000000002</v>
      </c>
      <c r="V269" s="164">
        <v>952.39800000000002</v>
      </c>
      <c r="W269" s="164">
        <v>952.39800000000002</v>
      </c>
      <c r="X269" s="164">
        <v>952.39800000000002</v>
      </c>
      <c r="Y269" s="164">
        <v>952.39800000000002</v>
      </c>
      <c r="Z269" s="164">
        <v>952.39800000000002</v>
      </c>
      <c r="AA269" s="164">
        <v>952.39800000000002</v>
      </c>
      <c r="AB269" s="164">
        <v>952.39800000000002</v>
      </c>
      <c r="AC269" s="164">
        <v>952.39800000000002</v>
      </c>
      <c r="AD269" s="164">
        <v>952.39800000000002</v>
      </c>
      <c r="AE269" s="164">
        <v>952.39800000000002</v>
      </c>
      <c r="AF269" s="164">
        <v>952.39800000000002</v>
      </c>
      <c r="AG269" s="164">
        <v>952.39800000000002</v>
      </c>
      <c r="AH269" s="164">
        <v>952.39800000000002</v>
      </c>
      <c r="AI269" s="164">
        <v>952.39800000000002</v>
      </c>
      <c r="AJ269" s="164">
        <v>952.39800000000002</v>
      </c>
      <c r="AK269" s="164">
        <v>952.39800000000002</v>
      </c>
      <c r="AL269" s="164">
        <v>952.39800000000002</v>
      </c>
      <c r="AM269" s="164">
        <v>952.39800000000002</v>
      </c>
      <c r="AN269" s="164">
        <v>952.39800000000002</v>
      </c>
    </row>
    <row r="270" spans="1:40" x14ac:dyDescent="0.2">
      <c r="A270" s="27" t="s">
        <v>1515</v>
      </c>
      <c r="B270" s="164">
        <v>976.31600000000003</v>
      </c>
      <c r="C270" s="164">
        <v>976.31600000000003</v>
      </c>
      <c r="D270" s="164">
        <v>976.31600000000003</v>
      </c>
      <c r="E270" s="164">
        <v>976.31600000000003</v>
      </c>
      <c r="F270" s="164">
        <v>976.31600000000003</v>
      </c>
      <c r="G270" s="164">
        <v>976.31600000000003</v>
      </c>
      <c r="H270" s="164">
        <v>976.31600000000003</v>
      </c>
      <c r="I270" s="164">
        <v>976.31600000000003</v>
      </c>
      <c r="J270" s="164">
        <v>976.31600000000003</v>
      </c>
      <c r="K270" s="164">
        <v>976.31600000000003</v>
      </c>
      <c r="L270" s="164">
        <v>976.31600000000003</v>
      </c>
      <c r="M270" s="164">
        <v>976.31600000000003</v>
      </c>
      <c r="N270" s="164">
        <v>976.31600000000003</v>
      </c>
      <c r="O270" s="164">
        <v>976.45100000000002</v>
      </c>
      <c r="P270" s="164">
        <v>976.45100000000002</v>
      </c>
      <c r="Q270" s="164">
        <v>976.45100000000002</v>
      </c>
      <c r="R270" s="164">
        <v>976.45100000000002</v>
      </c>
      <c r="S270" s="164">
        <v>976.45100000000002</v>
      </c>
      <c r="T270" s="164">
        <v>976.45100000000002</v>
      </c>
      <c r="U270" s="164">
        <v>976.45100000000002</v>
      </c>
      <c r="V270" s="164">
        <v>976.45100000000002</v>
      </c>
      <c r="W270" s="164">
        <v>976.45100000000002</v>
      </c>
      <c r="X270" s="164">
        <v>976.45100000000002</v>
      </c>
      <c r="Y270" s="164">
        <v>976.45100000000002</v>
      </c>
      <c r="Z270" s="164">
        <v>976.45100000000002</v>
      </c>
      <c r="AA270" s="164">
        <v>976.45100000000002</v>
      </c>
      <c r="AB270" s="164">
        <v>977.923</v>
      </c>
      <c r="AC270" s="164">
        <v>977.923</v>
      </c>
      <c r="AD270" s="164">
        <v>977.923</v>
      </c>
      <c r="AE270" s="164">
        <v>977.923</v>
      </c>
      <c r="AF270" s="164">
        <v>977.923</v>
      </c>
      <c r="AG270" s="164">
        <v>977.923</v>
      </c>
      <c r="AH270" s="164">
        <v>977.923</v>
      </c>
      <c r="AI270" s="164">
        <v>977.923</v>
      </c>
      <c r="AJ270" s="164">
        <v>977.923</v>
      </c>
      <c r="AK270" s="164">
        <v>977.923</v>
      </c>
      <c r="AL270" s="164">
        <v>977.923</v>
      </c>
      <c r="AM270" s="164">
        <v>977.923</v>
      </c>
      <c r="AN270" s="164">
        <v>977.923</v>
      </c>
    </row>
    <row r="271" spans="1:40" x14ac:dyDescent="0.2">
      <c r="A271" s="27" t="s">
        <v>1516</v>
      </c>
      <c r="B271" s="164">
        <v>999.99799999999902</v>
      </c>
      <c r="C271" s="164">
        <v>999.99799999999902</v>
      </c>
      <c r="D271" s="164">
        <v>999.99799999999902</v>
      </c>
      <c r="E271" s="164">
        <v>999.99799999999902</v>
      </c>
      <c r="F271" s="164">
        <v>999.99799999999902</v>
      </c>
      <c r="G271" s="164">
        <v>999.99799999999902</v>
      </c>
      <c r="H271" s="164">
        <v>999.99799999999902</v>
      </c>
      <c r="I271" s="164">
        <v>999.99799999999902</v>
      </c>
      <c r="J271" s="164">
        <v>999.99799999999902</v>
      </c>
      <c r="K271" s="164">
        <v>999.99799999999902</v>
      </c>
      <c r="L271" s="164">
        <v>999.99799999999902</v>
      </c>
      <c r="M271" s="164">
        <v>999.99799999999902</v>
      </c>
      <c r="N271" s="164">
        <v>999.99799999999902</v>
      </c>
      <c r="O271" s="164">
        <v>999.99799999999902</v>
      </c>
      <c r="P271" s="164">
        <v>999.99799999999902</v>
      </c>
      <c r="Q271" s="164">
        <v>999.99799999999902</v>
      </c>
      <c r="R271" s="164">
        <v>999.99799999999902</v>
      </c>
      <c r="S271" s="164">
        <v>999.99799999999902</v>
      </c>
      <c r="T271" s="164">
        <v>999.99799999999902</v>
      </c>
      <c r="U271" s="164">
        <v>999.99799999999902</v>
      </c>
      <c r="V271" s="164">
        <v>999.99799999999902</v>
      </c>
      <c r="W271" s="164">
        <v>999.99799999999902</v>
      </c>
      <c r="X271" s="164">
        <v>999.99799999999902</v>
      </c>
      <c r="Y271" s="164">
        <v>999.99799999999902</v>
      </c>
      <c r="Z271" s="164">
        <v>999.99799999999902</v>
      </c>
      <c r="AA271" s="164">
        <v>999.99799999999902</v>
      </c>
      <c r="AB271" s="164">
        <v>999.99799999999902</v>
      </c>
      <c r="AC271" s="164">
        <v>999.99799999999902</v>
      </c>
      <c r="AD271" s="164">
        <v>999.99799999999902</v>
      </c>
      <c r="AE271" s="164">
        <v>999.99799999999902</v>
      </c>
      <c r="AF271" s="164">
        <v>999.99799999999902</v>
      </c>
      <c r="AG271" s="164">
        <v>999.99799999999902</v>
      </c>
      <c r="AH271" s="164">
        <v>999.99799999999902</v>
      </c>
      <c r="AI271" s="164">
        <v>999.99799999999902</v>
      </c>
      <c r="AJ271" s="164">
        <v>999.99799999999902</v>
      </c>
      <c r="AK271" s="164">
        <v>999.99799999999902</v>
      </c>
      <c r="AL271" s="164">
        <v>999.99799999999902</v>
      </c>
      <c r="AM271" s="164">
        <v>999.99799999999902</v>
      </c>
      <c r="AN271" s="164">
        <v>999.99799999999902</v>
      </c>
    </row>
    <row r="272" spans="1:40" x14ac:dyDescent="0.2">
      <c r="A272" s="27" t="s">
        <v>1517</v>
      </c>
      <c r="B272" s="164">
        <v>703.69200000000001</v>
      </c>
      <c r="C272" s="164">
        <v>703.69200000000001</v>
      </c>
      <c r="D272" s="164">
        <v>703.69200000000001</v>
      </c>
      <c r="E272" s="164">
        <v>703.69200000000001</v>
      </c>
      <c r="F272" s="164">
        <v>703.69200000000001</v>
      </c>
      <c r="G272" s="164">
        <v>703.69200000000001</v>
      </c>
      <c r="H272" s="164">
        <v>703.69200000000001</v>
      </c>
      <c r="I272" s="164">
        <v>703.69200000000001</v>
      </c>
      <c r="J272" s="164">
        <v>703.69200000000001</v>
      </c>
      <c r="K272" s="164">
        <v>703.69200000000001</v>
      </c>
      <c r="L272" s="164">
        <v>703.69200000000001</v>
      </c>
      <c r="M272" s="164">
        <v>703.69200000000001</v>
      </c>
      <c r="N272" s="164">
        <v>703.69200000000001</v>
      </c>
      <c r="O272" s="164">
        <v>701.74699999999996</v>
      </c>
      <c r="P272" s="164">
        <v>701.74699999999996</v>
      </c>
      <c r="Q272" s="164">
        <v>701.74699999999996</v>
      </c>
      <c r="R272" s="164">
        <v>701.74699999999996</v>
      </c>
      <c r="S272" s="164">
        <v>701.74699999999996</v>
      </c>
      <c r="T272" s="164">
        <v>701.74699999999996</v>
      </c>
      <c r="U272" s="164">
        <v>701.74699999999996</v>
      </c>
      <c r="V272" s="164">
        <v>701.74699999999996</v>
      </c>
      <c r="W272" s="164">
        <v>701.74699999999996</v>
      </c>
      <c r="X272" s="164">
        <v>701.74699999999996</v>
      </c>
      <c r="Y272" s="164">
        <v>701.74699999999996</v>
      </c>
      <c r="Z272" s="164">
        <v>701.74699999999996</v>
      </c>
      <c r="AA272" s="164">
        <v>701.74699999999996</v>
      </c>
      <c r="AB272" s="164">
        <v>699.23800000000006</v>
      </c>
      <c r="AC272" s="164">
        <v>699.23800000000006</v>
      </c>
      <c r="AD272" s="164">
        <v>699.23800000000006</v>
      </c>
      <c r="AE272" s="164">
        <v>699.23800000000006</v>
      </c>
      <c r="AF272" s="164">
        <v>699.23800000000006</v>
      </c>
      <c r="AG272" s="164">
        <v>699.23800000000006</v>
      </c>
      <c r="AH272" s="164">
        <v>699.23800000000006</v>
      </c>
      <c r="AI272" s="164">
        <v>699.23800000000006</v>
      </c>
      <c r="AJ272" s="164">
        <v>699.23800000000006</v>
      </c>
      <c r="AK272" s="164">
        <v>699.23800000000006</v>
      </c>
      <c r="AL272" s="164">
        <v>699.23800000000006</v>
      </c>
      <c r="AM272" s="164">
        <v>699.23800000000006</v>
      </c>
      <c r="AN272" s="164">
        <v>699.23800000000006</v>
      </c>
    </row>
    <row r="273" spans="1:40" s="171" customFormat="1" x14ac:dyDescent="0.2">
      <c r="A273" s="128" t="s">
        <v>1518</v>
      </c>
      <c r="B273" s="171">
        <v>0.70369199999999998</v>
      </c>
      <c r="C273" s="171">
        <v>0.70369199999999998</v>
      </c>
      <c r="D273" s="171">
        <v>0.70369199999999998</v>
      </c>
      <c r="E273" s="171">
        <v>0.70369199999999998</v>
      </c>
      <c r="F273" s="171">
        <v>0.70369199999999998</v>
      </c>
      <c r="G273" s="171">
        <v>0.70369199999999998</v>
      </c>
      <c r="H273" s="171">
        <v>0.70369199999999998</v>
      </c>
      <c r="I273" s="171">
        <v>0.70369199999999998</v>
      </c>
      <c r="J273" s="171">
        <v>0.70369199999999998</v>
      </c>
      <c r="K273" s="171">
        <v>0.70369199999999998</v>
      </c>
      <c r="L273" s="171">
        <v>0.70369199999999998</v>
      </c>
      <c r="M273" s="171">
        <v>0.70369199999999998</v>
      </c>
      <c r="N273" s="171">
        <v>0.70369199999999998</v>
      </c>
      <c r="O273" s="171">
        <v>0.70174700000000001</v>
      </c>
      <c r="P273" s="171">
        <v>0.70174700000000001</v>
      </c>
      <c r="Q273" s="171">
        <v>0.70174700000000001</v>
      </c>
      <c r="R273" s="171">
        <v>0.70174700000000001</v>
      </c>
      <c r="S273" s="171">
        <v>0.70174700000000001</v>
      </c>
      <c r="T273" s="171">
        <v>0.70174700000000001</v>
      </c>
      <c r="U273" s="171">
        <v>0.70174700000000001</v>
      </c>
      <c r="V273" s="171">
        <v>0.70174700000000001</v>
      </c>
      <c r="W273" s="171">
        <v>0.70174700000000001</v>
      </c>
      <c r="X273" s="171">
        <v>0.70174700000000001</v>
      </c>
      <c r="Y273" s="171">
        <v>0.70174700000000001</v>
      </c>
      <c r="Z273" s="171">
        <v>0.70174700000000001</v>
      </c>
      <c r="AA273" s="171">
        <v>0.70174700000000001</v>
      </c>
      <c r="AB273" s="171">
        <v>0.69923800000000003</v>
      </c>
      <c r="AC273" s="171">
        <v>0.69923800000000003</v>
      </c>
      <c r="AD273" s="171">
        <v>0.69923800000000003</v>
      </c>
      <c r="AE273" s="171">
        <v>0.69923800000000003</v>
      </c>
      <c r="AF273" s="171">
        <v>0.69923800000000003</v>
      </c>
      <c r="AG273" s="171">
        <v>0.69923800000000003</v>
      </c>
      <c r="AH273" s="171">
        <v>0.69923800000000003</v>
      </c>
      <c r="AI273" s="171">
        <v>0.69923800000000003</v>
      </c>
      <c r="AJ273" s="171">
        <v>0.69923800000000003</v>
      </c>
      <c r="AK273" s="171">
        <v>0.69923800000000003</v>
      </c>
      <c r="AL273" s="171">
        <v>0.69923800000000003</v>
      </c>
      <c r="AM273" s="171">
        <v>0.69923800000000003</v>
      </c>
      <c r="AN273" s="171">
        <v>0.69923800000000003</v>
      </c>
    </row>
    <row r="274" spans="1:40" s="171" customFormat="1" x14ac:dyDescent="0.2">
      <c r="A274" s="128" t="s">
        <v>1743</v>
      </c>
      <c r="B274" s="171">
        <v>0</v>
      </c>
      <c r="C274" s="171">
        <v>0</v>
      </c>
      <c r="D274" s="171">
        <v>0</v>
      </c>
      <c r="E274" s="171">
        <v>0</v>
      </c>
      <c r="F274" s="171">
        <v>0</v>
      </c>
      <c r="G274" s="171">
        <v>0</v>
      </c>
      <c r="H274" s="171">
        <v>0</v>
      </c>
      <c r="I274" s="171">
        <v>0</v>
      </c>
      <c r="J274" s="171">
        <v>0</v>
      </c>
      <c r="K274" s="171">
        <v>0</v>
      </c>
      <c r="L274" s="171">
        <v>0</v>
      </c>
      <c r="M274" s="171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171">
        <v>0</v>
      </c>
      <c r="V274" s="171">
        <v>0</v>
      </c>
      <c r="W274" s="171">
        <v>0</v>
      </c>
      <c r="X274" s="171">
        <v>0</v>
      </c>
      <c r="Y274" s="171">
        <v>0</v>
      </c>
      <c r="Z274" s="171">
        <v>0</v>
      </c>
      <c r="AA274" s="171">
        <v>0</v>
      </c>
      <c r="AB274" s="171">
        <v>0</v>
      </c>
      <c r="AC274" s="171">
        <v>0</v>
      </c>
      <c r="AD274" s="171">
        <v>0</v>
      </c>
      <c r="AE274" s="171">
        <v>0</v>
      </c>
      <c r="AF274" s="171">
        <v>0</v>
      </c>
      <c r="AG274" s="171">
        <v>0</v>
      </c>
      <c r="AH274" s="171">
        <v>0</v>
      </c>
      <c r="AI274" s="171">
        <v>0</v>
      </c>
      <c r="AJ274" s="171">
        <v>0</v>
      </c>
      <c r="AK274" s="171">
        <v>0</v>
      </c>
      <c r="AL274" s="171">
        <v>0</v>
      </c>
      <c r="AM274" s="171">
        <v>0</v>
      </c>
      <c r="AN274" s="171">
        <v>0</v>
      </c>
    </row>
    <row r="275" spans="1:40" x14ac:dyDescent="0.2">
      <c r="A275" s="27" t="s">
        <v>1520</v>
      </c>
    </row>
    <row r="276" spans="1:40" s="171" customFormat="1" x14ac:dyDescent="0.2">
      <c r="A276" s="128" t="s">
        <v>1521</v>
      </c>
    </row>
    <row r="277" spans="1:40" s="171" customFormat="1" x14ac:dyDescent="0.2">
      <c r="A277" s="128" t="s">
        <v>1744</v>
      </c>
      <c r="B277" s="171">
        <v>1</v>
      </c>
      <c r="C277" s="171">
        <v>1</v>
      </c>
      <c r="D277" s="171">
        <v>1</v>
      </c>
      <c r="E277" s="171">
        <v>1</v>
      </c>
      <c r="F277" s="171">
        <v>1</v>
      </c>
      <c r="G277" s="171">
        <v>1</v>
      </c>
      <c r="H277" s="171">
        <v>1</v>
      </c>
      <c r="I277" s="171">
        <v>1</v>
      </c>
      <c r="J277" s="171">
        <v>1</v>
      </c>
      <c r="K277" s="171">
        <v>1</v>
      </c>
      <c r="L277" s="171">
        <v>1</v>
      </c>
      <c r="M277" s="171">
        <v>1</v>
      </c>
      <c r="N277" s="171">
        <v>1</v>
      </c>
      <c r="O277" s="171">
        <v>1</v>
      </c>
      <c r="P277" s="171">
        <v>1</v>
      </c>
      <c r="Q277" s="171">
        <v>1</v>
      </c>
      <c r="R277" s="171">
        <v>1</v>
      </c>
      <c r="S277" s="171">
        <v>1</v>
      </c>
      <c r="T277" s="171">
        <v>1</v>
      </c>
      <c r="U277" s="171">
        <v>1</v>
      </c>
      <c r="V277" s="171">
        <v>1</v>
      </c>
      <c r="W277" s="171">
        <v>1</v>
      </c>
      <c r="X277" s="171">
        <v>1</v>
      </c>
      <c r="Y277" s="171">
        <v>1</v>
      </c>
      <c r="Z277" s="171">
        <v>1</v>
      </c>
      <c r="AA277" s="171">
        <v>1</v>
      </c>
      <c r="AB277" s="171">
        <v>1</v>
      </c>
      <c r="AC277" s="171">
        <v>1</v>
      </c>
      <c r="AD277" s="171">
        <v>1</v>
      </c>
      <c r="AE277" s="171">
        <v>1</v>
      </c>
      <c r="AF277" s="171">
        <v>1</v>
      </c>
      <c r="AG277" s="171">
        <v>1</v>
      </c>
      <c r="AH277" s="171">
        <v>1</v>
      </c>
      <c r="AI277" s="171">
        <v>1</v>
      </c>
      <c r="AJ277" s="171">
        <v>1</v>
      </c>
      <c r="AK277" s="171">
        <v>1</v>
      </c>
      <c r="AL277" s="171">
        <v>1</v>
      </c>
      <c r="AM277" s="171">
        <v>1</v>
      </c>
      <c r="AN277" s="171">
        <v>1</v>
      </c>
    </row>
    <row r="278" spans="1:40" s="171" customFormat="1" x14ac:dyDescent="0.2">
      <c r="A278" s="128" t="s">
        <v>1745</v>
      </c>
      <c r="B278" s="171">
        <v>1</v>
      </c>
      <c r="C278" s="171">
        <v>1</v>
      </c>
      <c r="D278" s="171">
        <v>1</v>
      </c>
      <c r="E278" s="171">
        <v>1</v>
      </c>
      <c r="F278" s="171">
        <v>1</v>
      </c>
      <c r="G278" s="171">
        <v>1</v>
      </c>
      <c r="H278" s="171">
        <v>1</v>
      </c>
      <c r="I278" s="171">
        <v>1</v>
      </c>
      <c r="J278" s="171">
        <v>1</v>
      </c>
      <c r="K278" s="171">
        <v>1</v>
      </c>
      <c r="L278" s="171">
        <v>1</v>
      </c>
      <c r="M278" s="171">
        <v>1</v>
      </c>
      <c r="N278" s="171">
        <v>1</v>
      </c>
      <c r="O278" s="171">
        <v>1</v>
      </c>
      <c r="P278" s="171">
        <v>1</v>
      </c>
      <c r="Q278" s="171">
        <v>1</v>
      </c>
      <c r="R278" s="171">
        <v>1</v>
      </c>
      <c r="S278" s="171">
        <v>1</v>
      </c>
      <c r="T278" s="171">
        <v>1</v>
      </c>
      <c r="U278" s="171">
        <v>1</v>
      </c>
      <c r="V278" s="171">
        <v>1</v>
      </c>
      <c r="W278" s="171">
        <v>1</v>
      </c>
      <c r="X278" s="171">
        <v>1</v>
      </c>
      <c r="Y278" s="171">
        <v>1</v>
      </c>
      <c r="Z278" s="171">
        <v>1</v>
      </c>
      <c r="AA278" s="171">
        <v>1</v>
      </c>
      <c r="AB278" s="171">
        <v>1</v>
      </c>
      <c r="AC278" s="171">
        <v>1</v>
      </c>
      <c r="AD278" s="171">
        <v>1</v>
      </c>
      <c r="AE278" s="171">
        <v>1</v>
      </c>
      <c r="AF278" s="171">
        <v>1</v>
      </c>
      <c r="AG278" s="171">
        <v>1</v>
      </c>
      <c r="AH278" s="171">
        <v>1</v>
      </c>
      <c r="AI278" s="171">
        <v>1</v>
      </c>
      <c r="AJ278" s="171">
        <v>1</v>
      </c>
      <c r="AK278" s="171">
        <v>1</v>
      </c>
      <c r="AL278" s="171">
        <v>1</v>
      </c>
      <c r="AM278" s="171">
        <v>1</v>
      </c>
      <c r="AN278" s="171">
        <v>1</v>
      </c>
    </row>
    <row r="279" spans="1:40" s="171" customFormat="1" x14ac:dyDescent="0.2">
      <c r="A279" s="128" t="s">
        <v>1524</v>
      </c>
      <c r="B279" s="171">
        <v>1</v>
      </c>
      <c r="C279" s="171">
        <v>1</v>
      </c>
      <c r="D279" s="171">
        <v>1</v>
      </c>
      <c r="E279" s="171">
        <v>1</v>
      </c>
      <c r="F279" s="171">
        <v>1</v>
      </c>
      <c r="G279" s="171">
        <v>1</v>
      </c>
      <c r="H279" s="171">
        <v>1</v>
      </c>
      <c r="I279" s="171">
        <v>1</v>
      </c>
      <c r="J279" s="171">
        <v>1</v>
      </c>
      <c r="K279" s="171">
        <v>1</v>
      </c>
      <c r="L279" s="171">
        <v>1</v>
      </c>
      <c r="M279" s="171">
        <v>1</v>
      </c>
      <c r="N279" s="171">
        <v>1</v>
      </c>
      <c r="O279" s="171">
        <v>1</v>
      </c>
      <c r="P279" s="171">
        <v>1</v>
      </c>
      <c r="Q279" s="171">
        <v>1</v>
      </c>
      <c r="R279" s="171">
        <v>1</v>
      </c>
      <c r="S279" s="171">
        <v>1</v>
      </c>
      <c r="T279" s="171">
        <v>1</v>
      </c>
      <c r="U279" s="171">
        <v>1</v>
      </c>
      <c r="V279" s="171">
        <v>1</v>
      </c>
      <c r="W279" s="171">
        <v>1</v>
      </c>
      <c r="X279" s="171">
        <v>1</v>
      </c>
      <c r="Y279" s="171">
        <v>1</v>
      </c>
      <c r="Z279" s="171">
        <v>1</v>
      </c>
      <c r="AA279" s="171">
        <v>1</v>
      </c>
      <c r="AB279" s="171">
        <v>1</v>
      </c>
      <c r="AC279" s="171">
        <v>1</v>
      </c>
      <c r="AD279" s="171">
        <v>1</v>
      </c>
      <c r="AE279" s="171">
        <v>1</v>
      </c>
      <c r="AF279" s="171">
        <v>1</v>
      </c>
      <c r="AG279" s="171">
        <v>1</v>
      </c>
      <c r="AH279" s="171">
        <v>1</v>
      </c>
      <c r="AI279" s="171">
        <v>1</v>
      </c>
      <c r="AJ279" s="171">
        <v>1</v>
      </c>
      <c r="AK279" s="171">
        <v>1</v>
      </c>
      <c r="AL279" s="171">
        <v>1</v>
      </c>
      <c r="AM279" s="171">
        <v>1</v>
      </c>
      <c r="AN279" s="171">
        <v>1</v>
      </c>
    </row>
    <row r="280" spans="1:40" s="171" customFormat="1" x14ac:dyDescent="0.2">
      <c r="A280" s="128" t="s">
        <v>1746</v>
      </c>
      <c r="B280" s="171">
        <v>1</v>
      </c>
      <c r="C280" s="171">
        <v>1</v>
      </c>
      <c r="D280" s="171">
        <v>1</v>
      </c>
      <c r="E280" s="171">
        <v>1</v>
      </c>
      <c r="F280" s="171">
        <v>1</v>
      </c>
      <c r="G280" s="171">
        <v>1</v>
      </c>
      <c r="H280" s="171">
        <v>1</v>
      </c>
      <c r="I280" s="171">
        <v>1</v>
      </c>
      <c r="J280" s="171">
        <v>1</v>
      </c>
      <c r="K280" s="171">
        <v>1</v>
      </c>
      <c r="L280" s="171">
        <v>1</v>
      </c>
      <c r="M280" s="171">
        <v>1</v>
      </c>
      <c r="N280" s="171">
        <v>1</v>
      </c>
      <c r="O280" s="171">
        <v>1</v>
      </c>
      <c r="P280" s="171">
        <v>1</v>
      </c>
      <c r="Q280" s="171">
        <v>1</v>
      </c>
      <c r="R280" s="171">
        <v>1</v>
      </c>
      <c r="S280" s="171">
        <v>1</v>
      </c>
      <c r="T280" s="171">
        <v>1</v>
      </c>
      <c r="U280" s="171">
        <v>1</v>
      </c>
      <c r="V280" s="171">
        <v>1</v>
      </c>
      <c r="W280" s="171">
        <v>1</v>
      </c>
      <c r="X280" s="171">
        <v>1</v>
      </c>
      <c r="Y280" s="171">
        <v>1</v>
      </c>
      <c r="Z280" s="171">
        <v>1</v>
      </c>
      <c r="AA280" s="171">
        <v>1</v>
      </c>
      <c r="AB280" s="171">
        <v>1</v>
      </c>
      <c r="AC280" s="171">
        <v>1</v>
      </c>
      <c r="AD280" s="171">
        <v>1</v>
      </c>
      <c r="AE280" s="171">
        <v>1</v>
      </c>
      <c r="AF280" s="171">
        <v>1</v>
      </c>
      <c r="AG280" s="171">
        <v>1</v>
      </c>
      <c r="AH280" s="171">
        <v>1</v>
      </c>
      <c r="AI280" s="171">
        <v>1</v>
      </c>
      <c r="AJ280" s="171">
        <v>1</v>
      </c>
      <c r="AK280" s="171">
        <v>1</v>
      </c>
      <c r="AL280" s="171">
        <v>1</v>
      </c>
      <c r="AM280" s="171">
        <v>1</v>
      </c>
      <c r="AN280" s="171">
        <v>1</v>
      </c>
    </row>
    <row r="281" spans="1:40" s="171" customFormat="1" x14ac:dyDescent="0.2">
      <c r="A281" s="128" t="s">
        <v>1747</v>
      </c>
      <c r="B281" s="171">
        <v>2</v>
      </c>
      <c r="C281" s="171">
        <v>2</v>
      </c>
      <c r="D281" s="171">
        <v>2</v>
      </c>
      <c r="E281" s="171">
        <v>2</v>
      </c>
      <c r="F281" s="171">
        <v>2</v>
      </c>
      <c r="G281" s="171">
        <v>2</v>
      </c>
      <c r="H281" s="171">
        <v>2</v>
      </c>
      <c r="I281" s="171">
        <v>2</v>
      </c>
      <c r="J281" s="171">
        <v>2</v>
      </c>
      <c r="K281" s="171">
        <v>2</v>
      </c>
      <c r="L281" s="171">
        <v>2</v>
      </c>
      <c r="M281" s="171">
        <v>2</v>
      </c>
      <c r="N281" s="171">
        <v>2</v>
      </c>
      <c r="O281" s="171">
        <v>2</v>
      </c>
      <c r="P281" s="171">
        <v>2</v>
      </c>
      <c r="Q281" s="171">
        <v>2</v>
      </c>
      <c r="R281" s="171">
        <v>2</v>
      </c>
      <c r="S281" s="171">
        <v>2</v>
      </c>
      <c r="T281" s="171">
        <v>2</v>
      </c>
      <c r="U281" s="171">
        <v>2</v>
      </c>
      <c r="V281" s="171">
        <v>2</v>
      </c>
      <c r="W281" s="171">
        <v>2</v>
      </c>
      <c r="X281" s="171">
        <v>2</v>
      </c>
      <c r="Y281" s="171">
        <v>2</v>
      </c>
      <c r="Z281" s="171">
        <v>2</v>
      </c>
      <c r="AA281" s="171">
        <v>2</v>
      </c>
      <c r="AB281" s="171">
        <v>2</v>
      </c>
      <c r="AC281" s="171">
        <v>2</v>
      </c>
      <c r="AD281" s="171">
        <v>2</v>
      </c>
      <c r="AE281" s="171">
        <v>2</v>
      </c>
      <c r="AF281" s="171">
        <v>2</v>
      </c>
      <c r="AG281" s="171">
        <v>2</v>
      </c>
      <c r="AH281" s="171">
        <v>2</v>
      </c>
      <c r="AI281" s="171">
        <v>2</v>
      </c>
      <c r="AJ281" s="171">
        <v>2</v>
      </c>
      <c r="AK281" s="171">
        <v>2</v>
      </c>
      <c r="AL281" s="171">
        <v>2</v>
      </c>
      <c r="AM281" s="171">
        <v>2</v>
      </c>
      <c r="AN281" s="171">
        <v>2</v>
      </c>
    </row>
    <row r="282" spans="1:40" s="171" customFormat="1" x14ac:dyDescent="0.2">
      <c r="A282" s="128" t="s">
        <v>1527</v>
      </c>
      <c r="B282" s="171">
        <v>1</v>
      </c>
      <c r="C282" s="171">
        <v>1</v>
      </c>
      <c r="D282" s="171">
        <v>1</v>
      </c>
      <c r="E282" s="171">
        <v>1</v>
      </c>
      <c r="F282" s="171">
        <v>1</v>
      </c>
      <c r="G282" s="171">
        <v>1</v>
      </c>
      <c r="H282" s="171">
        <v>1</v>
      </c>
      <c r="I282" s="171">
        <v>1</v>
      </c>
      <c r="J282" s="171">
        <v>1</v>
      </c>
      <c r="K282" s="171">
        <v>1</v>
      </c>
      <c r="L282" s="171">
        <v>1</v>
      </c>
      <c r="M282" s="171">
        <v>1</v>
      </c>
      <c r="N282" s="171">
        <v>1</v>
      </c>
      <c r="O282" s="171">
        <v>1</v>
      </c>
      <c r="P282" s="171">
        <v>1</v>
      </c>
      <c r="Q282" s="171">
        <v>1</v>
      </c>
      <c r="R282" s="171">
        <v>1</v>
      </c>
      <c r="S282" s="171">
        <v>1</v>
      </c>
      <c r="T282" s="171">
        <v>1</v>
      </c>
      <c r="U282" s="171">
        <v>1</v>
      </c>
      <c r="V282" s="171">
        <v>1</v>
      </c>
      <c r="W282" s="171">
        <v>1</v>
      </c>
      <c r="X282" s="171">
        <v>1</v>
      </c>
      <c r="Y282" s="171">
        <v>1</v>
      </c>
      <c r="Z282" s="171">
        <v>1</v>
      </c>
      <c r="AA282" s="171">
        <v>1</v>
      </c>
      <c r="AB282" s="171">
        <v>1</v>
      </c>
      <c r="AC282" s="171">
        <v>1</v>
      </c>
      <c r="AD282" s="171">
        <v>1</v>
      </c>
      <c r="AE282" s="171">
        <v>1</v>
      </c>
      <c r="AF282" s="171">
        <v>1</v>
      </c>
      <c r="AG282" s="171">
        <v>1</v>
      </c>
      <c r="AH282" s="171">
        <v>1</v>
      </c>
      <c r="AI282" s="171">
        <v>1</v>
      </c>
      <c r="AJ282" s="171">
        <v>1</v>
      </c>
      <c r="AK282" s="171">
        <v>1</v>
      </c>
      <c r="AL282" s="171">
        <v>1</v>
      </c>
      <c r="AM282" s="171">
        <v>1</v>
      </c>
      <c r="AN282" s="171">
        <v>1</v>
      </c>
    </row>
    <row r="283" spans="1:40" x14ac:dyDescent="0.2">
      <c r="A283" s="27" t="s">
        <v>1528</v>
      </c>
      <c r="B283" s="164">
        <v>1000</v>
      </c>
      <c r="C283" s="164">
        <v>1000</v>
      </c>
      <c r="D283" s="164">
        <v>1000</v>
      </c>
      <c r="E283" s="164">
        <v>1000</v>
      </c>
      <c r="F283" s="164">
        <v>1000</v>
      </c>
      <c r="G283" s="164">
        <v>1000</v>
      </c>
      <c r="H283" s="164">
        <v>1000</v>
      </c>
      <c r="I283" s="164">
        <v>1000</v>
      </c>
      <c r="J283" s="164">
        <v>1000</v>
      </c>
      <c r="K283" s="164">
        <v>1000</v>
      </c>
      <c r="L283" s="164">
        <v>1000</v>
      </c>
      <c r="M283" s="164">
        <v>1000</v>
      </c>
      <c r="N283" s="164">
        <v>1000</v>
      </c>
      <c r="O283" s="164">
        <v>1000</v>
      </c>
      <c r="P283" s="164">
        <v>1000</v>
      </c>
      <c r="Q283" s="164">
        <v>1000</v>
      </c>
      <c r="R283" s="164">
        <v>1000</v>
      </c>
      <c r="S283" s="164">
        <v>1000</v>
      </c>
      <c r="T283" s="164">
        <v>1000</v>
      </c>
      <c r="U283" s="164">
        <v>1000</v>
      </c>
      <c r="V283" s="164">
        <v>1000</v>
      </c>
      <c r="W283" s="164">
        <v>1000</v>
      </c>
      <c r="X283" s="164">
        <v>1000</v>
      </c>
      <c r="Y283" s="164">
        <v>1000</v>
      </c>
      <c r="Z283" s="164">
        <v>1000</v>
      </c>
      <c r="AA283" s="164">
        <v>1000</v>
      </c>
      <c r="AB283" s="164">
        <v>1000</v>
      </c>
      <c r="AC283" s="164">
        <v>1000</v>
      </c>
      <c r="AD283" s="164">
        <v>1000</v>
      </c>
      <c r="AE283" s="164">
        <v>1000</v>
      </c>
      <c r="AF283" s="164">
        <v>1000</v>
      </c>
      <c r="AG283" s="164">
        <v>1000</v>
      </c>
      <c r="AH283" s="164">
        <v>1000</v>
      </c>
      <c r="AI283" s="164">
        <v>1000</v>
      </c>
      <c r="AJ283" s="164">
        <v>1000</v>
      </c>
      <c r="AK283" s="164">
        <v>1000</v>
      </c>
      <c r="AL283" s="164">
        <v>1000</v>
      </c>
      <c r="AM283" s="164">
        <v>1000</v>
      </c>
      <c r="AN283" s="164">
        <v>1000</v>
      </c>
    </row>
    <row r="284" spans="1:40" s="171" customFormat="1" x14ac:dyDescent="0.2">
      <c r="A284" s="128" t="s">
        <v>1748</v>
      </c>
      <c r="B284" s="171">
        <v>1</v>
      </c>
      <c r="C284" s="171">
        <v>1</v>
      </c>
      <c r="D284" s="171">
        <v>1</v>
      </c>
      <c r="E284" s="171">
        <v>1</v>
      </c>
      <c r="F284" s="171">
        <v>1</v>
      </c>
      <c r="G284" s="171">
        <v>1</v>
      </c>
      <c r="H284" s="171">
        <v>1</v>
      </c>
      <c r="I284" s="171">
        <v>1</v>
      </c>
      <c r="J284" s="171">
        <v>1</v>
      </c>
      <c r="K284" s="171">
        <v>1</v>
      </c>
      <c r="L284" s="171">
        <v>1</v>
      </c>
      <c r="M284" s="171">
        <v>1</v>
      </c>
      <c r="N284" s="171">
        <v>1</v>
      </c>
      <c r="O284" s="171">
        <v>1</v>
      </c>
      <c r="P284" s="171">
        <v>1</v>
      </c>
      <c r="Q284" s="171">
        <v>1</v>
      </c>
      <c r="R284" s="171">
        <v>1</v>
      </c>
      <c r="S284" s="171">
        <v>1</v>
      </c>
      <c r="T284" s="171">
        <v>1</v>
      </c>
      <c r="U284" s="171">
        <v>1</v>
      </c>
      <c r="V284" s="171">
        <v>1</v>
      </c>
      <c r="W284" s="171">
        <v>1</v>
      </c>
      <c r="X284" s="171">
        <v>1</v>
      </c>
      <c r="Y284" s="171">
        <v>1</v>
      </c>
      <c r="Z284" s="171">
        <v>1</v>
      </c>
      <c r="AA284" s="171">
        <v>1</v>
      </c>
      <c r="AB284" s="171">
        <v>1</v>
      </c>
      <c r="AC284" s="171">
        <v>1</v>
      </c>
      <c r="AD284" s="171">
        <v>1</v>
      </c>
      <c r="AE284" s="171">
        <v>1</v>
      </c>
      <c r="AF284" s="171">
        <v>1</v>
      </c>
      <c r="AG284" s="171">
        <v>1</v>
      </c>
      <c r="AH284" s="171">
        <v>1</v>
      </c>
      <c r="AI284" s="171">
        <v>1</v>
      </c>
      <c r="AJ284" s="171">
        <v>1</v>
      </c>
      <c r="AK284" s="171">
        <v>1</v>
      </c>
      <c r="AL284" s="171">
        <v>1</v>
      </c>
      <c r="AM284" s="171">
        <v>1</v>
      </c>
      <c r="AN284" s="171">
        <v>1</v>
      </c>
    </row>
    <row r="285" spans="1:40" s="171" customFormat="1" x14ac:dyDescent="0.2">
      <c r="A285" s="128" t="s">
        <v>1749</v>
      </c>
      <c r="B285" s="171">
        <v>1</v>
      </c>
      <c r="C285" s="171">
        <v>1</v>
      </c>
      <c r="D285" s="171">
        <v>1</v>
      </c>
      <c r="E285" s="171">
        <v>1</v>
      </c>
      <c r="F285" s="171">
        <v>1</v>
      </c>
      <c r="G285" s="171">
        <v>1</v>
      </c>
      <c r="H285" s="171">
        <v>1</v>
      </c>
      <c r="I285" s="171">
        <v>1</v>
      </c>
      <c r="J285" s="171">
        <v>1</v>
      </c>
      <c r="K285" s="171">
        <v>1</v>
      </c>
      <c r="L285" s="171">
        <v>1</v>
      </c>
      <c r="M285" s="171">
        <v>1</v>
      </c>
      <c r="N285" s="171">
        <v>1</v>
      </c>
      <c r="O285" s="171">
        <v>1</v>
      </c>
      <c r="P285" s="171">
        <v>1</v>
      </c>
      <c r="Q285" s="171">
        <v>1</v>
      </c>
      <c r="R285" s="171">
        <v>1</v>
      </c>
      <c r="S285" s="171">
        <v>1</v>
      </c>
      <c r="T285" s="171">
        <v>1</v>
      </c>
      <c r="U285" s="171">
        <v>1</v>
      </c>
      <c r="V285" s="171">
        <v>1</v>
      </c>
      <c r="W285" s="171">
        <v>1</v>
      </c>
      <c r="X285" s="171">
        <v>1</v>
      </c>
      <c r="Y285" s="171">
        <v>1</v>
      </c>
      <c r="Z285" s="171">
        <v>1</v>
      </c>
      <c r="AA285" s="171">
        <v>1</v>
      </c>
      <c r="AB285" s="171">
        <v>1</v>
      </c>
      <c r="AC285" s="171">
        <v>1</v>
      </c>
      <c r="AD285" s="171">
        <v>1</v>
      </c>
      <c r="AE285" s="171">
        <v>1</v>
      </c>
      <c r="AF285" s="171">
        <v>1</v>
      </c>
      <c r="AG285" s="171">
        <v>1</v>
      </c>
      <c r="AH285" s="171">
        <v>1</v>
      </c>
      <c r="AI285" s="171">
        <v>1</v>
      </c>
      <c r="AJ285" s="171">
        <v>1</v>
      </c>
      <c r="AK285" s="171">
        <v>1</v>
      </c>
      <c r="AL285" s="171">
        <v>1</v>
      </c>
      <c r="AM285" s="171">
        <v>1</v>
      </c>
      <c r="AN285" s="171">
        <v>1</v>
      </c>
    </row>
    <row r="286" spans="1:40" s="171" customFormat="1" x14ac:dyDescent="0.2">
      <c r="A286" s="128" t="s">
        <v>1750</v>
      </c>
      <c r="B286" s="171">
        <v>1</v>
      </c>
      <c r="C286" s="171">
        <v>1</v>
      </c>
      <c r="D286" s="171">
        <v>1</v>
      </c>
      <c r="E286" s="171">
        <v>1</v>
      </c>
      <c r="F286" s="171">
        <v>1</v>
      </c>
      <c r="G286" s="171">
        <v>1</v>
      </c>
      <c r="H286" s="171">
        <v>1</v>
      </c>
      <c r="I286" s="171">
        <v>1</v>
      </c>
      <c r="J286" s="171">
        <v>1</v>
      </c>
      <c r="K286" s="171">
        <v>1</v>
      </c>
      <c r="L286" s="171">
        <v>1</v>
      </c>
      <c r="M286" s="171">
        <v>1</v>
      </c>
      <c r="N286" s="171">
        <v>1</v>
      </c>
      <c r="O286" s="171">
        <v>1</v>
      </c>
      <c r="P286" s="171">
        <v>1</v>
      </c>
      <c r="Q286" s="171">
        <v>1</v>
      </c>
      <c r="R286" s="171">
        <v>1</v>
      </c>
      <c r="S286" s="171">
        <v>1</v>
      </c>
      <c r="T286" s="171">
        <v>1</v>
      </c>
      <c r="U286" s="171">
        <v>1</v>
      </c>
      <c r="V286" s="171">
        <v>1</v>
      </c>
      <c r="W286" s="171">
        <v>1</v>
      </c>
      <c r="X286" s="171">
        <v>1</v>
      </c>
      <c r="Y286" s="171">
        <v>1</v>
      </c>
      <c r="Z286" s="171">
        <v>1</v>
      </c>
      <c r="AA286" s="171">
        <v>1</v>
      </c>
      <c r="AB286" s="171">
        <v>1</v>
      </c>
      <c r="AC286" s="171">
        <v>1</v>
      </c>
      <c r="AD286" s="171">
        <v>1</v>
      </c>
      <c r="AE286" s="171">
        <v>1</v>
      </c>
      <c r="AF286" s="171">
        <v>1</v>
      </c>
      <c r="AG286" s="171">
        <v>1</v>
      </c>
      <c r="AH286" s="171">
        <v>1</v>
      </c>
      <c r="AI286" s="171">
        <v>1</v>
      </c>
      <c r="AJ286" s="171">
        <v>1</v>
      </c>
      <c r="AK286" s="171">
        <v>1</v>
      </c>
      <c r="AL286" s="171">
        <v>1</v>
      </c>
      <c r="AM286" s="171">
        <v>1</v>
      </c>
      <c r="AN286" s="171">
        <v>1</v>
      </c>
    </row>
    <row r="287" spans="1:40" s="171" customFormat="1" x14ac:dyDescent="0.2">
      <c r="A287" s="128" t="s">
        <v>1751</v>
      </c>
      <c r="B287" s="171">
        <v>0</v>
      </c>
      <c r="C287" s="171">
        <v>0</v>
      </c>
      <c r="D287" s="171">
        <v>0</v>
      </c>
      <c r="E287" s="171">
        <v>0</v>
      </c>
      <c r="F287" s="171">
        <v>0</v>
      </c>
      <c r="G287" s="171">
        <v>0</v>
      </c>
      <c r="H287" s="171">
        <v>0</v>
      </c>
      <c r="I287" s="171">
        <v>0</v>
      </c>
      <c r="J287" s="171">
        <v>0</v>
      </c>
      <c r="K287" s="171">
        <v>0</v>
      </c>
      <c r="L287" s="171">
        <v>0</v>
      </c>
      <c r="M287" s="171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171">
        <v>0</v>
      </c>
      <c r="V287" s="171">
        <v>0</v>
      </c>
      <c r="W287" s="171">
        <v>0</v>
      </c>
      <c r="X287" s="171">
        <v>0</v>
      </c>
      <c r="Y287" s="171">
        <v>0</v>
      </c>
      <c r="Z287" s="171">
        <v>0</v>
      </c>
      <c r="AA287" s="171">
        <v>0</v>
      </c>
      <c r="AB287" s="171">
        <v>0</v>
      </c>
      <c r="AC287" s="171">
        <v>0</v>
      </c>
      <c r="AD287" s="171">
        <v>0</v>
      </c>
      <c r="AE287" s="171">
        <v>0</v>
      </c>
      <c r="AF287" s="171">
        <v>0</v>
      </c>
      <c r="AG287" s="171">
        <v>0</v>
      </c>
      <c r="AH287" s="171">
        <v>0</v>
      </c>
      <c r="AI287" s="171">
        <v>0</v>
      </c>
      <c r="AJ287" s="171">
        <v>0</v>
      </c>
      <c r="AK287" s="171">
        <v>0</v>
      </c>
      <c r="AL287" s="171">
        <v>0</v>
      </c>
      <c r="AM287" s="171">
        <v>0</v>
      </c>
      <c r="AN287" s="171">
        <v>0</v>
      </c>
    </row>
    <row r="288" spans="1:40" s="171" customFormat="1" x14ac:dyDescent="0.2">
      <c r="A288" s="128" t="s">
        <v>1752</v>
      </c>
      <c r="B288" s="171">
        <v>1</v>
      </c>
      <c r="C288" s="171">
        <v>1</v>
      </c>
      <c r="D288" s="171">
        <v>1</v>
      </c>
      <c r="E288" s="171">
        <v>1</v>
      </c>
      <c r="F288" s="171">
        <v>1</v>
      </c>
      <c r="G288" s="171">
        <v>1</v>
      </c>
      <c r="H288" s="171">
        <v>1</v>
      </c>
      <c r="I288" s="171">
        <v>1</v>
      </c>
      <c r="J288" s="171">
        <v>1</v>
      </c>
      <c r="K288" s="171">
        <v>1</v>
      </c>
      <c r="L288" s="171">
        <v>1</v>
      </c>
      <c r="M288" s="171">
        <v>1</v>
      </c>
      <c r="N288" s="171">
        <v>1</v>
      </c>
      <c r="O288" s="171">
        <v>1</v>
      </c>
      <c r="P288" s="171">
        <v>1</v>
      </c>
      <c r="Q288" s="171">
        <v>1</v>
      </c>
      <c r="R288" s="171">
        <v>1</v>
      </c>
      <c r="S288" s="171">
        <v>1</v>
      </c>
      <c r="T288" s="171">
        <v>1</v>
      </c>
      <c r="U288" s="171">
        <v>1</v>
      </c>
      <c r="V288" s="171">
        <v>1</v>
      </c>
      <c r="W288" s="171">
        <v>1</v>
      </c>
      <c r="X288" s="171">
        <v>1</v>
      </c>
      <c r="Y288" s="171">
        <v>1</v>
      </c>
      <c r="Z288" s="171">
        <v>1</v>
      </c>
      <c r="AA288" s="171">
        <v>1</v>
      </c>
      <c r="AB288" s="171">
        <v>1</v>
      </c>
      <c r="AC288" s="171">
        <v>1</v>
      </c>
      <c r="AD288" s="171">
        <v>1</v>
      </c>
      <c r="AE288" s="171">
        <v>1</v>
      </c>
      <c r="AF288" s="171">
        <v>1</v>
      </c>
      <c r="AG288" s="171">
        <v>1</v>
      </c>
      <c r="AH288" s="171">
        <v>1</v>
      </c>
      <c r="AI288" s="171">
        <v>1</v>
      </c>
      <c r="AJ288" s="171">
        <v>1</v>
      </c>
      <c r="AK288" s="171">
        <v>1</v>
      </c>
      <c r="AL288" s="171">
        <v>1</v>
      </c>
      <c r="AM288" s="171">
        <v>1</v>
      </c>
      <c r="AN288" s="171">
        <v>1</v>
      </c>
    </row>
    <row r="289" spans="1:40" s="171" customFormat="1" x14ac:dyDescent="0.2">
      <c r="A289" s="128" t="s">
        <v>1753</v>
      </c>
      <c r="B289" s="171">
        <v>1</v>
      </c>
      <c r="C289" s="171">
        <v>1</v>
      </c>
      <c r="D289" s="171">
        <v>1</v>
      </c>
      <c r="E289" s="171">
        <v>1</v>
      </c>
      <c r="F289" s="171">
        <v>1</v>
      </c>
      <c r="G289" s="171">
        <v>1</v>
      </c>
      <c r="H289" s="171">
        <v>1</v>
      </c>
      <c r="I289" s="171">
        <v>1</v>
      </c>
      <c r="J289" s="171">
        <v>1</v>
      </c>
      <c r="K289" s="171">
        <v>1</v>
      </c>
      <c r="L289" s="171">
        <v>1</v>
      </c>
      <c r="M289" s="171">
        <v>1</v>
      </c>
      <c r="N289" s="171">
        <v>1</v>
      </c>
      <c r="O289" s="171">
        <v>1</v>
      </c>
      <c r="P289" s="171">
        <v>1</v>
      </c>
      <c r="Q289" s="171">
        <v>1</v>
      </c>
      <c r="R289" s="171">
        <v>1</v>
      </c>
      <c r="S289" s="171">
        <v>1</v>
      </c>
      <c r="T289" s="171">
        <v>1</v>
      </c>
      <c r="U289" s="171">
        <v>1</v>
      </c>
      <c r="V289" s="171">
        <v>1</v>
      </c>
      <c r="W289" s="171">
        <v>1</v>
      </c>
      <c r="X289" s="171">
        <v>1</v>
      </c>
      <c r="Y289" s="171">
        <v>1</v>
      </c>
      <c r="Z289" s="171">
        <v>1</v>
      </c>
      <c r="AA289" s="171">
        <v>1</v>
      </c>
      <c r="AB289" s="171">
        <v>1</v>
      </c>
      <c r="AC289" s="171">
        <v>1</v>
      </c>
      <c r="AD289" s="171">
        <v>1</v>
      </c>
      <c r="AE289" s="171">
        <v>1</v>
      </c>
      <c r="AF289" s="171">
        <v>1</v>
      </c>
      <c r="AG289" s="171">
        <v>1</v>
      </c>
      <c r="AH289" s="171">
        <v>1</v>
      </c>
      <c r="AI289" s="171">
        <v>1</v>
      </c>
      <c r="AJ289" s="171">
        <v>1</v>
      </c>
      <c r="AK289" s="171">
        <v>1</v>
      </c>
      <c r="AL289" s="171">
        <v>1</v>
      </c>
      <c r="AM289" s="171">
        <v>1</v>
      </c>
      <c r="AN289" s="171">
        <v>1</v>
      </c>
    </row>
    <row r="290" spans="1:40" s="171" customFormat="1" x14ac:dyDescent="0.2">
      <c r="A290" s="128" t="s">
        <v>1754</v>
      </c>
      <c r="B290" s="171">
        <v>1</v>
      </c>
      <c r="C290" s="171">
        <v>1</v>
      </c>
      <c r="D290" s="171">
        <v>1</v>
      </c>
      <c r="E290" s="171">
        <v>1</v>
      </c>
      <c r="F290" s="171">
        <v>1</v>
      </c>
      <c r="G290" s="171">
        <v>1</v>
      </c>
      <c r="H290" s="171">
        <v>1</v>
      </c>
      <c r="I290" s="171">
        <v>1</v>
      </c>
      <c r="J290" s="171">
        <v>1</v>
      </c>
      <c r="K290" s="171">
        <v>1</v>
      </c>
      <c r="L290" s="171">
        <v>1</v>
      </c>
      <c r="M290" s="171">
        <v>1</v>
      </c>
      <c r="N290" s="171">
        <v>1</v>
      </c>
      <c r="O290" s="171">
        <v>1</v>
      </c>
      <c r="P290" s="171">
        <v>1</v>
      </c>
      <c r="Q290" s="171">
        <v>1</v>
      </c>
      <c r="R290" s="171">
        <v>1</v>
      </c>
      <c r="S290" s="171">
        <v>1</v>
      </c>
      <c r="T290" s="171">
        <v>1</v>
      </c>
      <c r="U290" s="171">
        <v>1</v>
      </c>
      <c r="V290" s="171">
        <v>1</v>
      </c>
      <c r="W290" s="171">
        <v>1</v>
      </c>
      <c r="X290" s="171">
        <v>1</v>
      </c>
      <c r="Y290" s="171">
        <v>1</v>
      </c>
      <c r="Z290" s="171">
        <v>1</v>
      </c>
      <c r="AA290" s="171">
        <v>1</v>
      </c>
      <c r="AB290" s="171">
        <v>1</v>
      </c>
      <c r="AC290" s="171">
        <v>1</v>
      </c>
      <c r="AD290" s="171">
        <v>1</v>
      </c>
      <c r="AE290" s="171">
        <v>1</v>
      </c>
      <c r="AF290" s="171">
        <v>1</v>
      </c>
      <c r="AG290" s="171">
        <v>1</v>
      </c>
      <c r="AH290" s="171">
        <v>1</v>
      </c>
      <c r="AI290" s="171">
        <v>1</v>
      </c>
      <c r="AJ290" s="171">
        <v>1</v>
      </c>
      <c r="AK290" s="171">
        <v>1</v>
      </c>
      <c r="AL290" s="171">
        <v>1</v>
      </c>
      <c r="AM290" s="171">
        <v>1</v>
      </c>
      <c r="AN290" s="171">
        <v>1</v>
      </c>
    </row>
    <row r="291" spans="1:40" s="171" customFormat="1" x14ac:dyDescent="0.2">
      <c r="A291" s="128" t="s">
        <v>1755</v>
      </c>
      <c r="B291" s="171">
        <v>0</v>
      </c>
      <c r="C291" s="171">
        <v>0</v>
      </c>
      <c r="D291" s="171">
        <v>0</v>
      </c>
      <c r="E291" s="171">
        <v>0</v>
      </c>
      <c r="F291" s="171">
        <v>0</v>
      </c>
      <c r="G291" s="171">
        <v>0</v>
      </c>
      <c r="H291" s="171">
        <v>0</v>
      </c>
      <c r="I291" s="171">
        <v>0</v>
      </c>
      <c r="J291" s="171">
        <v>0</v>
      </c>
      <c r="K291" s="171">
        <v>0</v>
      </c>
      <c r="L291" s="171">
        <v>0</v>
      </c>
      <c r="M291" s="171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171">
        <v>0</v>
      </c>
      <c r="V291" s="171">
        <v>0</v>
      </c>
      <c r="W291" s="171">
        <v>0</v>
      </c>
      <c r="X291" s="171">
        <v>0</v>
      </c>
      <c r="Y291" s="171">
        <v>0</v>
      </c>
      <c r="Z291" s="171">
        <v>0</v>
      </c>
      <c r="AA291" s="171">
        <v>0</v>
      </c>
      <c r="AB291" s="171">
        <v>0</v>
      </c>
      <c r="AC291" s="171">
        <v>0</v>
      </c>
      <c r="AD291" s="171">
        <v>0</v>
      </c>
      <c r="AE291" s="171">
        <v>0</v>
      </c>
      <c r="AF291" s="171">
        <v>0</v>
      </c>
      <c r="AG291" s="171">
        <v>0</v>
      </c>
      <c r="AH291" s="171">
        <v>0</v>
      </c>
      <c r="AI291" s="171">
        <v>0</v>
      </c>
      <c r="AJ291" s="171">
        <v>0</v>
      </c>
      <c r="AK291" s="171">
        <v>0</v>
      </c>
      <c r="AL291" s="171">
        <v>0</v>
      </c>
      <c r="AM291" s="171">
        <v>0</v>
      </c>
      <c r="AN291" s="171">
        <v>0</v>
      </c>
    </row>
    <row r="292" spans="1:40" s="171" customFormat="1" x14ac:dyDescent="0.2">
      <c r="A292" s="128" t="s">
        <v>1756</v>
      </c>
      <c r="B292" s="171">
        <v>1</v>
      </c>
      <c r="C292" s="171">
        <v>1</v>
      </c>
      <c r="D292" s="171">
        <v>1</v>
      </c>
      <c r="E292" s="171">
        <v>1</v>
      </c>
      <c r="F292" s="171">
        <v>1</v>
      </c>
      <c r="G292" s="171">
        <v>1</v>
      </c>
      <c r="H292" s="171">
        <v>1</v>
      </c>
      <c r="I292" s="171">
        <v>1</v>
      </c>
      <c r="J292" s="171">
        <v>1</v>
      </c>
      <c r="K292" s="171">
        <v>1</v>
      </c>
      <c r="L292" s="171">
        <v>1</v>
      </c>
      <c r="M292" s="171">
        <v>1</v>
      </c>
      <c r="N292" s="171">
        <v>1</v>
      </c>
      <c r="O292" s="171">
        <v>1</v>
      </c>
      <c r="P292" s="171">
        <v>1</v>
      </c>
      <c r="Q292" s="171">
        <v>1</v>
      </c>
      <c r="R292" s="171">
        <v>1</v>
      </c>
      <c r="S292" s="171">
        <v>1</v>
      </c>
      <c r="T292" s="171">
        <v>1</v>
      </c>
      <c r="U292" s="171">
        <v>1</v>
      </c>
      <c r="V292" s="171">
        <v>1</v>
      </c>
      <c r="W292" s="171">
        <v>1</v>
      </c>
      <c r="X292" s="171">
        <v>1</v>
      </c>
      <c r="Y292" s="171">
        <v>1</v>
      </c>
      <c r="Z292" s="171">
        <v>1</v>
      </c>
      <c r="AA292" s="171">
        <v>1</v>
      </c>
      <c r="AB292" s="171">
        <v>1</v>
      </c>
      <c r="AC292" s="171">
        <v>1</v>
      </c>
      <c r="AD292" s="171">
        <v>1</v>
      </c>
      <c r="AE292" s="171">
        <v>1</v>
      </c>
      <c r="AF292" s="171">
        <v>1</v>
      </c>
      <c r="AG292" s="171">
        <v>1</v>
      </c>
      <c r="AH292" s="171">
        <v>1</v>
      </c>
      <c r="AI292" s="171">
        <v>1</v>
      </c>
      <c r="AJ292" s="171">
        <v>1</v>
      </c>
      <c r="AK292" s="171">
        <v>1</v>
      </c>
      <c r="AL292" s="171">
        <v>1</v>
      </c>
      <c r="AM292" s="171">
        <v>1</v>
      </c>
      <c r="AN292" s="171">
        <v>1</v>
      </c>
    </row>
    <row r="293" spans="1:40" s="171" customFormat="1" x14ac:dyDescent="0.2">
      <c r="A293" s="128" t="s">
        <v>1538</v>
      </c>
      <c r="B293" s="171">
        <v>1</v>
      </c>
      <c r="C293" s="171">
        <v>1</v>
      </c>
      <c r="D293" s="171">
        <v>1</v>
      </c>
      <c r="E293" s="171">
        <v>1</v>
      </c>
      <c r="F293" s="171">
        <v>1</v>
      </c>
      <c r="G293" s="171">
        <v>1</v>
      </c>
      <c r="H293" s="171">
        <v>1</v>
      </c>
      <c r="I293" s="171">
        <v>1</v>
      </c>
      <c r="J293" s="171">
        <v>1</v>
      </c>
      <c r="K293" s="171">
        <v>1</v>
      </c>
      <c r="L293" s="171">
        <v>1</v>
      </c>
      <c r="M293" s="171">
        <v>1</v>
      </c>
      <c r="N293" s="171">
        <v>1</v>
      </c>
      <c r="O293" s="171">
        <v>1</v>
      </c>
      <c r="P293" s="171">
        <v>1</v>
      </c>
      <c r="Q293" s="171">
        <v>1</v>
      </c>
      <c r="R293" s="171">
        <v>1</v>
      </c>
      <c r="S293" s="171">
        <v>1</v>
      </c>
      <c r="T293" s="171">
        <v>1</v>
      </c>
      <c r="U293" s="171">
        <v>1</v>
      </c>
      <c r="V293" s="171">
        <v>1</v>
      </c>
      <c r="W293" s="171">
        <v>1</v>
      </c>
      <c r="X293" s="171">
        <v>1</v>
      </c>
      <c r="Y293" s="171">
        <v>1</v>
      </c>
      <c r="Z293" s="171">
        <v>1</v>
      </c>
      <c r="AA293" s="171">
        <v>1</v>
      </c>
      <c r="AB293" s="171">
        <v>1</v>
      </c>
      <c r="AC293" s="171">
        <v>1</v>
      </c>
      <c r="AD293" s="171">
        <v>1</v>
      </c>
      <c r="AE293" s="171">
        <v>1</v>
      </c>
      <c r="AF293" s="171">
        <v>1</v>
      </c>
      <c r="AG293" s="171">
        <v>1</v>
      </c>
      <c r="AH293" s="171">
        <v>1</v>
      </c>
      <c r="AI293" s="171">
        <v>1</v>
      </c>
      <c r="AJ293" s="171">
        <v>1</v>
      </c>
      <c r="AK293" s="171">
        <v>1</v>
      </c>
      <c r="AL293" s="171">
        <v>1</v>
      </c>
      <c r="AM293" s="171">
        <v>1</v>
      </c>
      <c r="AN293" s="171">
        <v>1</v>
      </c>
    </row>
    <row r="294" spans="1:40" s="171" customFormat="1" x14ac:dyDescent="0.2">
      <c r="A294" s="128" t="s">
        <v>1539</v>
      </c>
      <c r="B294" s="171">
        <v>0</v>
      </c>
      <c r="C294" s="171">
        <v>0</v>
      </c>
      <c r="D294" s="171">
        <v>0</v>
      </c>
      <c r="E294" s="171">
        <v>0</v>
      </c>
      <c r="F294" s="171">
        <v>0</v>
      </c>
      <c r="G294" s="171">
        <v>0</v>
      </c>
      <c r="H294" s="171">
        <v>0</v>
      </c>
      <c r="I294" s="171">
        <v>0</v>
      </c>
      <c r="J294" s="171">
        <v>0</v>
      </c>
      <c r="K294" s="171">
        <v>0</v>
      </c>
      <c r="L294" s="171">
        <v>0</v>
      </c>
      <c r="M294" s="171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171">
        <v>0</v>
      </c>
      <c r="V294" s="171">
        <v>0</v>
      </c>
      <c r="W294" s="171">
        <v>0</v>
      </c>
      <c r="X294" s="171">
        <v>0</v>
      </c>
      <c r="Y294" s="171">
        <v>0</v>
      </c>
      <c r="Z294" s="171">
        <v>0</v>
      </c>
      <c r="AA294" s="171">
        <v>0</v>
      </c>
      <c r="AB294" s="171">
        <v>0</v>
      </c>
      <c r="AC294" s="171">
        <v>0</v>
      </c>
      <c r="AD294" s="171">
        <v>0</v>
      </c>
      <c r="AE294" s="171">
        <v>0</v>
      </c>
      <c r="AF294" s="171">
        <v>0</v>
      </c>
      <c r="AG294" s="171">
        <v>0</v>
      </c>
      <c r="AH294" s="171">
        <v>0</v>
      </c>
      <c r="AI294" s="171">
        <v>0</v>
      </c>
      <c r="AJ294" s="171">
        <v>0</v>
      </c>
      <c r="AK294" s="171">
        <v>0</v>
      </c>
      <c r="AL294" s="171">
        <v>0</v>
      </c>
      <c r="AM294" s="171">
        <v>0</v>
      </c>
      <c r="AN294" s="171">
        <v>0</v>
      </c>
    </row>
    <row r="295" spans="1:40" s="171" customFormat="1" x14ac:dyDescent="0.2">
      <c r="A295" s="128" t="s">
        <v>1757</v>
      </c>
      <c r="B295" s="171">
        <v>1</v>
      </c>
      <c r="C295" s="171">
        <v>1</v>
      </c>
      <c r="D295" s="171">
        <v>1</v>
      </c>
      <c r="E295" s="171">
        <v>1</v>
      </c>
      <c r="F295" s="171">
        <v>1</v>
      </c>
      <c r="G295" s="171">
        <v>1</v>
      </c>
      <c r="H295" s="171">
        <v>1</v>
      </c>
      <c r="I295" s="171">
        <v>1</v>
      </c>
      <c r="J295" s="171">
        <v>1</v>
      </c>
      <c r="K295" s="171">
        <v>1</v>
      </c>
      <c r="L295" s="171">
        <v>1</v>
      </c>
      <c r="M295" s="171">
        <v>1</v>
      </c>
      <c r="N295" s="171">
        <v>1</v>
      </c>
      <c r="O295" s="171">
        <v>1</v>
      </c>
      <c r="P295" s="171">
        <v>1</v>
      </c>
      <c r="Q295" s="171">
        <v>1</v>
      </c>
      <c r="R295" s="171">
        <v>1</v>
      </c>
      <c r="S295" s="171">
        <v>1</v>
      </c>
      <c r="T295" s="171">
        <v>1</v>
      </c>
      <c r="U295" s="171">
        <v>1</v>
      </c>
      <c r="V295" s="171">
        <v>1</v>
      </c>
      <c r="W295" s="171">
        <v>1</v>
      </c>
      <c r="X295" s="171">
        <v>1</v>
      </c>
      <c r="Y295" s="171">
        <v>1</v>
      </c>
      <c r="Z295" s="171">
        <v>1</v>
      </c>
      <c r="AA295" s="171">
        <v>1</v>
      </c>
      <c r="AB295" s="171">
        <v>1</v>
      </c>
      <c r="AC295" s="171">
        <v>1</v>
      </c>
      <c r="AD295" s="171">
        <v>1</v>
      </c>
      <c r="AE295" s="171">
        <v>1</v>
      </c>
      <c r="AF295" s="171">
        <v>1</v>
      </c>
      <c r="AG295" s="171">
        <v>1</v>
      </c>
      <c r="AH295" s="171">
        <v>1</v>
      </c>
      <c r="AI295" s="171">
        <v>1</v>
      </c>
      <c r="AJ295" s="171">
        <v>1</v>
      </c>
      <c r="AK295" s="171">
        <v>1</v>
      </c>
      <c r="AL295" s="171">
        <v>1</v>
      </c>
      <c r="AM295" s="171">
        <v>1</v>
      </c>
      <c r="AN295" s="171">
        <v>1</v>
      </c>
    </row>
    <row r="296" spans="1:40" s="171" customFormat="1" x14ac:dyDescent="0.2">
      <c r="A296" s="128" t="s">
        <v>1758</v>
      </c>
      <c r="B296" s="171">
        <v>1</v>
      </c>
      <c r="C296" s="171">
        <v>1</v>
      </c>
      <c r="D296" s="171">
        <v>1</v>
      </c>
      <c r="E296" s="171">
        <v>1</v>
      </c>
      <c r="F296" s="171">
        <v>1</v>
      </c>
      <c r="G296" s="171">
        <v>1</v>
      </c>
      <c r="H296" s="171">
        <v>1</v>
      </c>
      <c r="I296" s="171">
        <v>1</v>
      </c>
      <c r="J296" s="171">
        <v>1</v>
      </c>
      <c r="K296" s="171">
        <v>1</v>
      </c>
      <c r="L296" s="171">
        <v>1</v>
      </c>
      <c r="M296" s="171">
        <v>1</v>
      </c>
      <c r="N296" s="171">
        <v>1</v>
      </c>
      <c r="O296" s="171">
        <v>1</v>
      </c>
      <c r="P296" s="171">
        <v>1</v>
      </c>
      <c r="Q296" s="171">
        <v>1</v>
      </c>
      <c r="R296" s="171">
        <v>1</v>
      </c>
      <c r="S296" s="171">
        <v>1</v>
      </c>
      <c r="T296" s="171">
        <v>1</v>
      </c>
      <c r="U296" s="171">
        <v>1</v>
      </c>
      <c r="V296" s="171">
        <v>1</v>
      </c>
      <c r="W296" s="171">
        <v>1</v>
      </c>
      <c r="X296" s="171">
        <v>1</v>
      </c>
      <c r="Y296" s="171">
        <v>1</v>
      </c>
      <c r="Z296" s="171">
        <v>1</v>
      </c>
      <c r="AA296" s="171">
        <v>1</v>
      </c>
      <c r="AB296" s="171">
        <v>1</v>
      </c>
      <c r="AC296" s="171">
        <v>1</v>
      </c>
      <c r="AD296" s="171">
        <v>1</v>
      </c>
      <c r="AE296" s="171">
        <v>1</v>
      </c>
      <c r="AF296" s="171">
        <v>1</v>
      </c>
      <c r="AG296" s="171">
        <v>1</v>
      </c>
      <c r="AH296" s="171">
        <v>1</v>
      </c>
      <c r="AI296" s="171">
        <v>1</v>
      </c>
      <c r="AJ296" s="171">
        <v>1</v>
      </c>
      <c r="AK296" s="171">
        <v>1</v>
      </c>
      <c r="AL296" s="171">
        <v>1</v>
      </c>
      <c r="AM296" s="171">
        <v>1</v>
      </c>
      <c r="AN296" s="171">
        <v>1</v>
      </c>
    </row>
    <row r="297" spans="1:40" s="171" customFormat="1" x14ac:dyDescent="0.2">
      <c r="A297" s="128" t="s">
        <v>1759</v>
      </c>
      <c r="B297" s="171">
        <v>0</v>
      </c>
      <c r="C297" s="171">
        <v>0</v>
      </c>
      <c r="D297" s="171">
        <v>0</v>
      </c>
      <c r="E297" s="171">
        <v>0</v>
      </c>
      <c r="F297" s="171">
        <v>0</v>
      </c>
      <c r="G297" s="171">
        <v>0</v>
      </c>
      <c r="H297" s="171">
        <v>0</v>
      </c>
      <c r="I297" s="171">
        <v>0</v>
      </c>
      <c r="J297" s="171">
        <v>0</v>
      </c>
      <c r="K297" s="171">
        <v>0</v>
      </c>
      <c r="L297" s="171">
        <v>0</v>
      </c>
      <c r="M297" s="171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171">
        <v>0</v>
      </c>
      <c r="V297" s="171">
        <v>0</v>
      </c>
      <c r="W297" s="171">
        <v>0</v>
      </c>
      <c r="X297" s="171">
        <v>0</v>
      </c>
      <c r="Y297" s="171">
        <v>0</v>
      </c>
      <c r="Z297" s="171">
        <v>0</v>
      </c>
      <c r="AA297" s="171">
        <v>0</v>
      </c>
      <c r="AB297" s="171">
        <v>0</v>
      </c>
      <c r="AC297" s="171">
        <v>0</v>
      </c>
      <c r="AD297" s="171">
        <v>0</v>
      </c>
      <c r="AE297" s="171">
        <v>0</v>
      </c>
      <c r="AF297" s="171">
        <v>0</v>
      </c>
      <c r="AG297" s="171">
        <v>0</v>
      </c>
      <c r="AH297" s="171">
        <v>0</v>
      </c>
      <c r="AI297" s="171">
        <v>0</v>
      </c>
      <c r="AJ297" s="171">
        <v>0</v>
      </c>
      <c r="AK297" s="171">
        <v>0</v>
      </c>
      <c r="AL297" s="171">
        <v>0</v>
      </c>
      <c r="AM297" s="171">
        <v>0</v>
      </c>
      <c r="AN297" s="171">
        <v>0</v>
      </c>
    </row>
    <row r="298" spans="1:40" s="171" customFormat="1" x14ac:dyDescent="0.2">
      <c r="A298" s="128" t="s">
        <v>1760</v>
      </c>
      <c r="B298" s="171">
        <v>1</v>
      </c>
      <c r="C298" s="171">
        <v>1</v>
      </c>
      <c r="D298" s="171">
        <v>1</v>
      </c>
      <c r="E298" s="171">
        <v>1</v>
      </c>
      <c r="F298" s="171">
        <v>1</v>
      </c>
      <c r="G298" s="171">
        <v>1</v>
      </c>
      <c r="H298" s="171">
        <v>1</v>
      </c>
      <c r="I298" s="171">
        <v>1</v>
      </c>
      <c r="J298" s="171">
        <v>1</v>
      </c>
      <c r="K298" s="171">
        <v>1</v>
      </c>
      <c r="L298" s="171">
        <v>1</v>
      </c>
      <c r="M298" s="171">
        <v>1</v>
      </c>
      <c r="N298" s="171">
        <v>1</v>
      </c>
      <c r="O298" s="171">
        <v>1</v>
      </c>
      <c r="P298" s="171">
        <v>1</v>
      </c>
      <c r="Q298" s="171">
        <v>1</v>
      </c>
      <c r="R298" s="171">
        <v>1</v>
      </c>
      <c r="S298" s="171">
        <v>1</v>
      </c>
      <c r="T298" s="171">
        <v>1</v>
      </c>
      <c r="U298" s="171">
        <v>1</v>
      </c>
      <c r="V298" s="171">
        <v>1</v>
      </c>
      <c r="W298" s="171">
        <v>1</v>
      </c>
      <c r="X298" s="171">
        <v>1</v>
      </c>
      <c r="Y298" s="171">
        <v>1</v>
      </c>
      <c r="Z298" s="171">
        <v>1</v>
      </c>
      <c r="AA298" s="171">
        <v>1</v>
      </c>
      <c r="AB298" s="171">
        <v>1</v>
      </c>
      <c r="AC298" s="171">
        <v>1</v>
      </c>
      <c r="AD298" s="171">
        <v>1</v>
      </c>
      <c r="AE298" s="171">
        <v>1</v>
      </c>
      <c r="AF298" s="171">
        <v>1</v>
      </c>
      <c r="AG298" s="171">
        <v>1</v>
      </c>
      <c r="AH298" s="171">
        <v>1</v>
      </c>
      <c r="AI298" s="171">
        <v>1</v>
      </c>
      <c r="AJ298" s="171">
        <v>1</v>
      </c>
      <c r="AK298" s="171">
        <v>1</v>
      </c>
      <c r="AL298" s="171">
        <v>1</v>
      </c>
      <c r="AM298" s="171">
        <v>1</v>
      </c>
      <c r="AN298" s="171">
        <v>1</v>
      </c>
    </row>
    <row r="299" spans="1:40" s="171" customFormat="1" x14ac:dyDescent="0.2">
      <c r="A299" s="128" t="s">
        <v>1761</v>
      </c>
      <c r="B299" s="171">
        <v>1</v>
      </c>
      <c r="C299" s="171">
        <v>1</v>
      </c>
      <c r="D299" s="171">
        <v>1</v>
      </c>
      <c r="E299" s="171">
        <v>1</v>
      </c>
      <c r="F299" s="171">
        <v>1</v>
      </c>
      <c r="G299" s="171">
        <v>1</v>
      </c>
      <c r="H299" s="171">
        <v>1</v>
      </c>
      <c r="I299" s="171">
        <v>1</v>
      </c>
      <c r="J299" s="171">
        <v>1</v>
      </c>
      <c r="K299" s="171">
        <v>1</v>
      </c>
      <c r="L299" s="171">
        <v>1</v>
      </c>
      <c r="M299" s="171">
        <v>1</v>
      </c>
      <c r="N299" s="171">
        <v>1</v>
      </c>
      <c r="O299" s="171">
        <v>1</v>
      </c>
      <c r="P299" s="171">
        <v>1</v>
      </c>
      <c r="Q299" s="171">
        <v>1</v>
      </c>
      <c r="R299" s="171">
        <v>1</v>
      </c>
      <c r="S299" s="171">
        <v>1</v>
      </c>
      <c r="T299" s="171">
        <v>1</v>
      </c>
      <c r="U299" s="171">
        <v>1</v>
      </c>
      <c r="V299" s="171">
        <v>1</v>
      </c>
      <c r="W299" s="171">
        <v>1</v>
      </c>
      <c r="X299" s="171">
        <v>1</v>
      </c>
      <c r="Y299" s="171">
        <v>1</v>
      </c>
      <c r="Z299" s="171">
        <v>1</v>
      </c>
      <c r="AA299" s="171">
        <v>1</v>
      </c>
      <c r="AB299" s="171">
        <v>1</v>
      </c>
      <c r="AC299" s="171">
        <v>1</v>
      </c>
      <c r="AD299" s="171">
        <v>1</v>
      </c>
      <c r="AE299" s="171">
        <v>1</v>
      </c>
      <c r="AF299" s="171">
        <v>1</v>
      </c>
      <c r="AG299" s="171">
        <v>1</v>
      </c>
      <c r="AH299" s="171">
        <v>1</v>
      </c>
      <c r="AI299" s="171">
        <v>1</v>
      </c>
      <c r="AJ299" s="171">
        <v>1</v>
      </c>
      <c r="AK299" s="171">
        <v>1</v>
      </c>
      <c r="AL299" s="171">
        <v>1</v>
      </c>
      <c r="AM299" s="171">
        <v>1</v>
      </c>
      <c r="AN299" s="171">
        <v>1</v>
      </c>
    </row>
    <row r="300" spans="1:40" s="171" customFormat="1" x14ac:dyDescent="0.2">
      <c r="A300" s="128" t="s">
        <v>1545</v>
      </c>
      <c r="B300" s="171">
        <v>1</v>
      </c>
      <c r="C300" s="171">
        <v>1</v>
      </c>
      <c r="D300" s="171">
        <v>1</v>
      </c>
      <c r="E300" s="171">
        <v>1</v>
      </c>
      <c r="F300" s="171">
        <v>1</v>
      </c>
      <c r="G300" s="171">
        <v>1</v>
      </c>
      <c r="H300" s="171">
        <v>1</v>
      </c>
      <c r="I300" s="171">
        <v>1</v>
      </c>
      <c r="J300" s="171">
        <v>1</v>
      </c>
      <c r="K300" s="171">
        <v>1</v>
      </c>
      <c r="L300" s="171">
        <v>1</v>
      </c>
      <c r="M300" s="171">
        <v>1</v>
      </c>
      <c r="N300" s="171">
        <v>1</v>
      </c>
      <c r="O300" s="171">
        <v>1</v>
      </c>
      <c r="P300" s="171">
        <v>1</v>
      </c>
      <c r="Q300" s="171">
        <v>1</v>
      </c>
      <c r="R300" s="171">
        <v>1</v>
      </c>
      <c r="S300" s="171">
        <v>1</v>
      </c>
      <c r="T300" s="171">
        <v>1</v>
      </c>
      <c r="U300" s="171">
        <v>1</v>
      </c>
      <c r="V300" s="171">
        <v>1</v>
      </c>
      <c r="W300" s="171">
        <v>1</v>
      </c>
      <c r="X300" s="171">
        <v>1</v>
      </c>
      <c r="Y300" s="171">
        <v>1</v>
      </c>
      <c r="Z300" s="171">
        <v>1</v>
      </c>
      <c r="AA300" s="171">
        <v>1</v>
      </c>
      <c r="AB300" s="171">
        <v>1</v>
      </c>
      <c r="AC300" s="171">
        <v>1</v>
      </c>
      <c r="AD300" s="171">
        <v>1</v>
      </c>
      <c r="AE300" s="171">
        <v>1</v>
      </c>
      <c r="AF300" s="171">
        <v>1</v>
      </c>
      <c r="AG300" s="171">
        <v>1</v>
      </c>
      <c r="AH300" s="171">
        <v>1</v>
      </c>
      <c r="AI300" s="171">
        <v>1</v>
      </c>
      <c r="AJ300" s="171">
        <v>1</v>
      </c>
      <c r="AK300" s="171">
        <v>1</v>
      </c>
      <c r="AL300" s="171">
        <v>1</v>
      </c>
      <c r="AM300" s="171">
        <v>1</v>
      </c>
      <c r="AN300" s="171">
        <v>1</v>
      </c>
    </row>
    <row r="301" spans="1:40" s="171" customFormat="1" x14ac:dyDescent="0.2">
      <c r="A301" s="128" t="s">
        <v>1762</v>
      </c>
      <c r="B301" s="171">
        <v>1</v>
      </c>
      <c r="C301" s="171">
        <v>1</v>
      </c>
      <c r="D301" s="171">
        <v>1</v>
      </c>
      <c r="E301" s="171">
        <v>1</v>
      </c>
      <c r="F301" s="171">
        <v>1</v>
      </c>
      <c r="G301" s="171">
        <v>1</v>
      </c>
      <c r="H301" s="171">
        <v>1</v>
      </c>
      <c r="I301" s="171">
        <v>1</v>
      </c>
      <c r="J301" s="171">
        <v>1</v>
      </c>
      <c r="K301" s="171">
        <v>1</v>
      </c>
      <c r="L301" s="171">
        <v>1</v>
      </c>
      <c r="M301" s="171">
        <v>1</v>
      </c>
      <c r="N301" s="171">
        <v>1</v>
      </c>
      <c r="O301" s="171">
        <v>1</v>
      </c>
      <c r="P301" s="171">
        <v>1</v>
      </c>
      <c r="Q301" s="171">
        <v>1</v>
      </c>
      <c r="R301" s="171">
        <v>1</v>
      </c>
      <c r="S301" s="171">
        <v>1</v>
      </c>
      <c r="T301" s="171">
        <v>1</v>
      </c>
      <c r="U301" s="171">
        <v>1</v>
      </c>
      <c r="V301" s="171">
        <v>1</v>
      </c>
      <c r="W301" s="171">
        <v>1</v>
      </c>
      <c r="X301" s="171">
        <v>1</v>
      </c>
      <c r="Y301" s="171">
        <v>1</v>
      </c>
      <c r="Z301" s="171">
        <v>1</v>
      </c>
      <c r="AA301" s="171">
        <v>1</v>
      </c>
      <c r="AB301" s="171">
        <v>1</v>
      </c>
      <c r="AC301" s="171">
        <v>1</v>
      </c>
      <c r="AD301" s="171">
        <v>1</v>
      </c>
      <c r="AE301" s="171">
        <v>1</v>
      </c>
      <c r="AF301" s="171">
        <v>1</v>
      </c>
      <c r="AG301" s="171">
        <v>1</v>
      </c>
      <c r="AH301" s="171">
        <v>1</v>
      </c>
      <c r="AI301" s="171">
        <v>1</v>
      </c>
      <c r="AJ301" s="171">
        <v>1</v>
      </c>
      <c r="AK301" s="171">
        <v>1</v>
      </c>
      <c r="AL301" s="171">
        <v>1</v>
      </c>
      <c r="AM301" s="171">
        <v>1</v>
      </c>
      <c r="AN301" s="171">
        <v>1</v>
      </c>
    </row>
    <row r="302" spans="1:40" s="171" customFormat="1" x14ac:dyDescent="0.2">
      <c r="A302" s="128" t="s">
        <v>1763</v>
      </c>
      <c r="B302" s="171">
        <v>1</v>
      </c>
      <c r="C302" s="171">
        <v>1</v>
      </c>
      <c r="D302" s="171">
        <v>1</v>
      </c>
      <c r="E302" s="171">
        <v>1</v>
      </c>
      <c r="F302" s="171">
        <v>1</v>
      </c>
      <c r="G302" s="171">
        <v>1</v>
      </c>
      <c r="H302" s="171">
        <v>1</v>
      </c>
      <c r="I302" s="171">
        <v>1</v>
      </c>
      <c r="J302" s="171">
        <v>1</v>
      </c>
      <c r="K302" s="171">
        <v>1</v>
      </c>
      <c r="L302" s="171">
        <v>1</v>
      </c>
      <c r="M302" s="171">
        <v>1</v>
      </c>
      <c r="N302" s="171">
        <v>1</v>
      </c>
      <c r="O302" s="171">
        <v>1</v>
      </c>
      <c r="P302" s="171">
        <v>1</v>
      </c>
      <c r="Q302" s="171">
        <v>1</v>
      </c>
      <c r="R302" s="171">
        <v>1</v>
      </c>
      <c r="S302" s="171">
        <v>1</v>
      </c>
      <c r="T302" s="171">
        <v>1</v>
      </c>
      <c r="U302" s="171">
        <v>1</v>
      </c>
      <c r="V302" s="171">
        <v>1</v>
      </c>
      <c r="W302" s="171">
        <v>1</v>
      </c>
      <c r="X302" s="171">
        <v>1</v>
      </c>
      <c r="Y302" s="171">
        <v>1</v>
      </c>
      <c r="Z302" s="171">
        <v>1</v>
      </c>
      <c r="AA302" s="171">
        <v>1</v>
      </c>
      <c r="AB302" s="171">
        <v>1</v>
      </c>
      <c r="AC302" s="171">
        <v>1</v>
      </c>
      <c r="AD302" s="171">
        <v>1</v>
      </c>
      <c r="AE302" s="171">
        <v>1</v>
      </c>
      <c r="AF302" s="171">
        <v>1</v>
      </c>
      <c r="AG302" s="171">
        <v>1</v>
      </c>
      <c r="AH302" s="171">
        <v>1</v>
      </c>
      <c r="AI302" s="171">
        <v>1</v>
      </c>
      <c r="AJ302" s="171">
        <v>1</v>
      </c>
      <c r="AK302" s="171">
        <v>1</v>
      </c>
      <c r="AL302" s="171">
        <v>1</v>
      </c>
      <c r="AM302" s="171">
        <v>1</v>
      </c>
      <c r="AN302" s="171">
        <v>1</v>
      </c>
    </row>
    <row r="303" spans="1:40" s="171" customFormat="1" x14ac:dyDescent="0.2">
      <c r="A303" s="128" t="s">
        <v>1548</v>
      </c>
      <c r="B303" s="171">
        <v>1</v>
      </c>
      <c r="C303" s="171">
        <v>1</v>
      </c>
      <c r="D303" s="171">
        <v>1</v>
      </c>
      <c r="E303" s="171">
        <v>1</v>
      </c>
      <c r="F303" s="171">
        <v>1</v>
      </c>
      <c r="G303" s="171">
        <v>1</v>
      </c>
      <c r="H303" s="171">
        <v>1</v>
      </c>
      <c r="I303" s="171">
        <v>1</v>
      </c>
      <c r="J303" s="171">
        <v>1</v>
      </c>
      <c r="K303" s="171">
        <v>1</v>
      </c>
      <c r="L303" s="171">
        <v>1</v>
      </c>
      <c r="M303" s="171">
        <v>1</v>
      </c>
      <c r="N303" s="171">
        <v>1</v>
      </c>
      <c r="O303" s="171">
        <v>1</v>
      </c>
      <c r="P303" s="171">
        <v>1</v>
      </c>
      <c r="Q303" s="171">
        <v>1</v>
      </c>
      <c r="R303" s="171">
        <v>1</v>
      </c>
      <c r="S303" s="171">
        <v>1</v>
      </c>
      <c r="T303" s="171">
        <v>1</v>
      </c>
      <c r="U303" s="171">
        <v>1</v>
      </c>
      <c r="V303" s="171">
        <v>1</v>
      </c>
      <c r="W303" s="171">
        <v>1</v>
      </c>
      <c r="X303" s="171">
        <v>1</v>
      </c>
      <c r="Y303" s="171">
        <v>1</v>
      </c>
      <c r="Z303" s="171">
        <v>1</v>
      </c>
      <c r="AA303" s="171">
        <v>1</v>
      </c>
      <c r="AB303" s="171">
        <v>1</v>
      </c>
      <c r="AC303" s="171">
        <v>1</v>
      </c>
      <c r="AD303" s="171">
        <v>1</v>
      </c>
      <c r="AE303" s="171">
        <v>1</v>
      </c>
      <c r="AF303" s="171">
        <v>1</v>
      </c>
      <c r="AG303" s="171">
        <v>1</v>
      </c>
      <c r="AH303" s="171">
        <v>1</v>
      </c>
      <c r="AI303" s="171">
        <v>1</v>
      </c>
      <c r="AJ303" s="171">
        <v>1</v>
      </c>
      <c r="AK303" s="171">
        <v>1</v>
      </c>
      <c r="AL303" s="171">
        <v>1</v>
      </c>
      <c r="AM303" s="171">
        <v>1</v>
      </c>
      <c r="AN303" s="171">
        <v>1</v>
      </c>
    </row>
    <row r="304" spans="1:40" s="171" customFormat="1" x14ac:dyDescent="0.2">
      <c r="A304" s="128" t="s">
        <v>1549</v>
      </c>
      <c r="B304" s="171">
        <v>1</v>
      </c>
      <c r="C304" s="171">
        <v>1</v>
      </c>
      <c r="D304" s="171">
        <v>1</v>
      </c>
      <c r="E304" s="171">
        <v>1</v>
      </c>
      <c r="F304" s="171">
        <v>1</v>
      </c>
      <c r="G304" s="171">
        <v>1</v>
      </c>
      <c r="H304" s="171">
        <v>1</v>
      </c>
      <c r="I304" s="171">
        <v>1</v>
      </c>
      <c r="J304" s="171">
        <v>1</v>
      </c>
      <c r="K304" s="171">
        <v>1</v>
      </c>
      <c r="L304" s="171">
        <v>1</v>
      </c>
      <c r="M304" s="171">
        <v>1</v>
      </c>
      <c r="N304" s="171">
        <v>1</v>
      </c>
      <c r="O304" s="171">
        <v>1</v>
      </c>
      <c r="P304" s="171">
        <v>1</v>
      </c>
      <c r="Q304" s="171">
        <v>1</v>
      </c>
      <c r="R304" s="171">
        <v>1</v>
      </c>
      <c r="S304" s="171">
        <v>1</v>
      </c>
      <c r="T304" s="171">
        <v>1</v>
      </c>
      <c r="U304" s="171">
        <v>1</v>
      </c>
      <c r="V304" s="171">
        <v>1</v>
      </c>
      <c r="W304" s="171">
        <v>1</v>
      </c>
      <c r="X304" s="171">
        <v>1</v>
      </c>
      <c r="Y304" s="171">
        <v>1</v>
      </c>
      <c r="Z304" s="171">
        <v>1</v>
      </c>
      <c r="AA304" s="171">
        <v>1</v>
      </c>
      <c r="AB304" s="171">
        <v>1</v>
      </c>
      <c r="AC304" s="171">
        <v>1</v>
      </c>
      <c r="AD304" s="171">
        <v>1</v>
      </c>
      <c r="AE304" s="171">
        <v>1</v>
      </c>
      <c r="AF304" s="171">
        <v>1</v>
      </c>
      <c r="AG304" s="171">
        <v>1</v>
      </c>
      <c r="AH304" s="171">
        <v>1</v>
      </c>
      <c r="AI304" s="171">
        <v>1</v>
      </c>
      <c r="AJ304" s="171">
        <v>1</v>
      </c>
      <c r="AK304" s="171">
        <v>1</v>
      </c>
      <c r="AL304" s="171">
        <v>1</v>
      </c>
      <c r="AM304" s="171">
        <v>1</v>
      </c>
      <c r="AN304" s="171">
        <v>1</v>
      </c>
    </row>
    <row r="305" spans="1:40" s="171" customFormat="1" x14ac:dyDescent="0.2">
      <c r="A305" s="128" t="s">
        <v>1550</v>
      </c>
      <c r="B305" s="171">
        <v>0</v>
      </c>
      <c r="C305" s="171">
        <v>0</v>
      </c>
      <c r="D305" s="171">
        <v>0</v>
      </c>
      <c r="E305" s="171">
        <v>0</v>
      </c>
      <c r="F305" s="171">
        <v>0</v>
      </c>
      <c r="G305" s="171">
        <v>0</v>
      </c>
      <c r="H305" s="171">
        <v>0</v>
      </c>
      <c r="I305" s="171">
        <v>0</v>
      </c>
      <c r="J305" s="171">
        <v>0</v>
      </c>
      <c r="K305" s="171">
        <v>0</v>
      </c>
      <c r="L305" s="171">
        <v>0</v>
      </c>
      <c r="M305" s="171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171">
        <v>0</v>
      </c>
      <c r="V305" s="171">
        <v>0</v>
      </c>
      <c r="W305" s="171">
        <v>0</v>
      </c>
      <c r="X305" s="171">
        <v>0</v>
      </c>
      <c r="Y305" s="171">
        <v>0</v>
      </c>
      <c r="Z305" s="171">
        <v>0</v>
      </c>
      <c r="AA305" s="171">
        <v>0</v>
      </c>
      <c r="AB305" s="171">
        <v>0</v>
      </c>
      <c r="AC305" s="171">
        <v>0</v>
      </c>
      <c r="AD305" s="171">
        <v>0</v>
      </c>
      <c r="AE305" s="171">
        <v>0</v>
      </c>
      <c r="AF305" s="171">
        <v>0</v>
      </c>
      <c r="AG305" s="171">
        <v>0</v>
      </c>
      <c r="AH305" s="171">
        <v>0</v>
      </c>
      <c r="AI305" s="171">
        <v>0</v>
      </c>
      <c r="AJ305" s="171">
        <v>0</v>
      </c>
      <c r="AK305" s="171">
        <v>0</v>
      </c>
      <c r="AL305" s="171">
        <v>0</v>
      </c>
      <c r="AM305" s="171">
        <v>0</v>
      </c>
      <c r="AN305" s="171">
        <v>0</v>
      </c>
    </row>
    <row r="306" spans="1:40" s="171" customFormat="1" x14ac:dyDescent="0.2">
      <c r="A306" s="128" t="s">
        <v>1551</v>
      </c>
      <c r="B306" s="171">
        <v>1</v>
      </c>
      <c r="C306" s="171">
        <v>1</v>
      </c>
      <c r="D306" s="171">
        <v>1</v>
      </c>
      <c r="E306" s="171">
        <v>1</v>
      </c>
      <c r="F306" s="171">
        <v>1</v>
      </c>
      <c r="G306" s="171">
        <v>1</v>
      </c>
      <c r="H306" s="171">
        <v>1</v>
      </c>
      <c r="I306" s="171">
        <v>1</v>
      </c>
      <c r="J306" s="171">
        <v>1</v>
      </c>
      <c r="K306" s="171">
        <v>1</v>
      </c>
      <c r="L306" s="171">
        <v>1</v>
      </c>
      <c r="M306" s="171">
        <v>1</v>
      </c>
      <c r="N306" s="171">
        <v>1</v>
      </c>
      <c r="O306" s="171">
        <v>1</v>
      </c>
      <c r="P306" s="171">
        <v>1</v>
      </c>
      <c r="Q306" s="171">
        <v>1</v>
      </c>
      <c r="R306" s="171">
        <v>1</v>
      </c>
      <c r="S306" s="171">
        <v>1</v>
      </c>
      <c r="T306" s="171">
        <v>1</v>
      </c>
      <c r="U306" s="171">
        <v>1</v>
      </c>
      <c r="V306" s="171">
        <v>1</v>
      </c>
      <c r="W306" s="171">
        <v>1</v>
      </c>
      <c r="X306" s="171">
        <v>1</v>
      </c>
      <c r="Y306" s="171">
        <v>1</v>
      </c>
      <c r="Z306" s="171">
        <v>1</v>
      </c>
      <c r="AA306" s="171">
        <v>1</v>
      </c>
      <c r="AB306" s="171">
        <v>1</v>
      </c>
      <c r="AC306" s="171">
        <v>1</v>
      </c>
      <c r="AD306" s="171">
        <v>1</v>
      </c>
      <c r="AE306" s="171">
        <v>1</v>
      </c>
      <c r="AF306" s="171">
        <v>1</v>
      </c>
      <c r="AG306" s="171">
        <v>1</v>
      </c>
      <c r="AH306" s="171">
        <v>1</v>
      </c>
      <c r="AI306" s="171">
        <v>1</v>
      </c>
      <c r="AJ306" s="171">
        <v>1</v>
      </c>
      <c r="AK306" s="171">
        <v>1</v>
      </c>
      <c r="AL306" s="171">
        <v>1</v>
      </c>
      <c r="AM306" s="171">
        <v>1</v>
      </c>
      <c r="AN306" s="171">
        <v>1</v>
      </c>
    </row>
    <row r="307" spans="1:40" s="171" customFormat="1" x14ac:dyDescent="0.2">
      <c r="A307" s="172" t="s">
        <v>1552</v>
      </c>
      <c r="B307" s="171">
        <v>1</v>
      </c>
      <c r="C307" s="171">
        <v>1</v>
      </c>
      <c r="D307" s="171">
        <v>1</v>
      </c>
      <c r="E307" s="171">
        <v>1</v>
      </c>
      <c r="F307" s="171">
        <v>1</v>
      </c>
      <c r="G307" s="171">
        <v>1</v>
      </c>
      <c r="H307" s="171">
        <v>1</v>
      </c>
      <c r="I307" s="171">
        <v>1</v>
      </c>
      <c r="J307" s="171">
        <v>1</v>
      </c>
      <c r="K307" s="171">
        <v>1</v>
      </c>
      <c r="L307" s="171">
        <v>1</v>
      </c>
      <c r="M307" s="171">
        <v>1</v>
      </c>
      <c r="N307" s="171">
        <v>1</v>
      </c>
      <c r="O307" s="171">
        <v>1</v>
      </c>
      <c r="P307" s="171">
        <v>1</v>
      </c>
      <c r="Q307" s="171">
        <v>1</v>
      </c>
      <c r="R307" s="171">
        <v>1</v>
      </c>
      <c r="S307" s="171">
        <v>1</v>
      </c>
      <c r="T307" s="171">
        <v>1</v>
      </c>
      <c r="U307" s="171">
        <v>1</v>
      </c>
      <c r="V307" s="171">
        <v>1</v>
      </c>
      <c r="W307" s="171">
        <v>1</v>
      </c>
      <c r="X307" s="171">
        <v>1</v>
      </c>
      <c r="Y307" s="171">
        <v>1</v>
      </c>
      <c r="Z307" s="171">
        <v>1</v>
      </c>
      <c r="AA307" s="171">
        <v>1</v>
      </c>
      <c r="AB307" s="171">
        <v>1</v>
      </c>
      <c r="AC307" s="171">
        <v>1</v>
      </c>
      <c r="AD307" s="171">
        <v>1</v>
      </c>
      <c r="AE307" s="171">
        <v>1</v>
      </c>
      <c r="AF307" s="171">
        <v>1</v>
      </c>
      <c r="AG307" s="171">
        <v>1</v>
      </c>
      <c r="AH307" s="171">
        <v>1</v>
      </c>
      <c r="AI307" s="171">
        <v>1</v>
      </c>
      <c r="AJ307" s="171">
        <v>1</v>
      </c>
      <c r="AK307" s="171">
        <v>1</v>
      </c>
      <c r="AL307" s="171">
        <v>1</v>
      </c>
      <c r="AM307" s="171">
        <v>1</v>
      </c>
      <c r="AN307" s="171">
        <v>1</v>
      </c>
    </row>
    <row r="308" spans="1:40" s="171" customFormat="1" x14ac:dyDescent="0.2">
      <c r="A308" s="172" t="s">
        <v>1553</v>
      </c>
      <c r="B308" s="171">
        <v>0</v>
      </c>
      <c r="C308" s="171">
        <v>0</v>
      </c>
      <c r="D308" s="171">
        <v>0</v>
      </c>
      <c r="E308" s="171">
        <v>0</v>
      </c>
      <c r="F308" s="171">
        <v>0</v>
      </c>
      <c r="G308" s="171">
        <v>0</v>
      </c>
      <c r="H308" s="171">
        <v>0</v>
      </c>
      <c r="I308" s="171">
        <v>0</v>
      </c>
      <c r="J308" s="171">
        <v>0</v>
      </c>
      <c r="K308" s="171">
        <v>0</v>
      </c>
      <c r="L308" s="171">
        <v>0</v>
      </c>
      <c r="M308" s="171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171">
        <v>0</v>
      </c>
      <c r="V308" s="171">
        <v>0</v>
      </c>
      <c r="W308" s="171">
        <v>0</v>
      </c>
      <c r="X308" s="171">
        <v>0</v>
      </c>
      <c r="Y308" s="171">
        <v>0</v>
      </c>
      <c r="Z308" s="171">
        <v>0</v>
      </c>
      <c r="AA308" s="171">
        <v>0</v>
      </c>
      <c r="AB308" s="171">
        <v>0</v>
      </c>
      <c r="AC308" s="171">
        <v>0</v>
      </c>
      <c r="AD308" s="171">
        <v>0</v>
      </c>
      <c r="AE308" s="171">
        <v>0</v>
      </c>
      <c r="AF308" s="171">
        <v>0</v>
      </c>
      <c r="AG308" s="171">
        <v>0</v>
      </c>
      <c r="AH308" s="171">
        <v>0</v>
      </c>
      <c r="AI308" s="171">
        <v>0</v>
      </c>
      <c r="AJ308" s="171">
        <v>0</v>
      </c>
      <c r="AK308" s="171">
        <v>0</v>
      </c>
      <c r="AL308" s="171">
        <v>0</v>
      </c>
      <c r="AM308" s="171">
        <v>0</v>
      </c>
      <c r="AN308" s="171">
        <v>0</v>
      </c>
    </row>
    <row r="309" spans="1:40" s="171" customFormat="1" x14ac:dyDescent="0.2">
      <c r="A309" s="128" t="s">
        <v>1554</v>
      </c>
      <c r="B309" s="171">
        <v>1</v>
      </c>
      <c r="C309" s="171">
        <v>1</v>
      </c>
      <c r="D309" s="171">
        <v>1</v>
      </c>
      <c r="E309" s="171">
        <v>1</v>
      </c>
      <c r="F309" s="171">
        <v>1</v>
      </c>
      <c r="G309" s="171">
        <v>1</v>
      </c>
      <c r="H309" s="171">
        <v>1</v>
      </c>
      <c r="I309" s="171">
        <v>1</v>
      </c>
      <c r="J309" s="171">
        <v>1</v>
      </c>
      <c r="K309" s="171">
        <v>1</v>
      </c>
      <c r="L309" s="171">
        <v>1</v>
      </c>
      <c r="M309" s="171">
        <v>1</v>
      </c>
      <c r="N309" s="171">
        <v>1</v>
      </c>
      <c r="O309" s="171">
        <v>1</v>
      </c>
      <c r="P309" s="171">
        <v>1</v>
      </c>
      <c r="Q309" s="171">
        <v>1</v>
      </c>
      <c r="R309" s="171">
        <v>1</v>
      </c>
      <c r="S309" s="171">
        <v>1</v>
      </c>
      <c r="T309" s="171">
        <v>1</v>
      </c>
      <c r="U309" s="171">
        <v>1</v>
      </c>
      <c r="V309" s="171">
        <v>1</v>
      </c>
      <c r="W309" s="171">
        <v>1</v>
      </c>
      <c r="X309" s="171">
        <v>1</v>
      </c>
      <c r="Y309" s="171">
        <v>1</v>
      </c>
      <c r="Z309" s="171">
        <v>1</v>
      </c>
      <c r="AA309" s="171">
        <v>1</v>
      </c>
      <c r="AB309" s="171">
        <v>1</v>
      </c>
      <c r="AC309" s="171">
        <v>1</v>
      </c>
      <c r="AD309" s="171">
        <v>1</v>
      </c>
      <c r="AE309" s="171">
        <v>1</v>
      </c>
      <c r="AF309" s="171">
        <v>1</v>
      </c>
      <c r="AG309" s="171">
        <v>1</v>
      </c>
      <c r="AH309" s="171">
        <v>1</v>
      </c>
      <c r="AI309" s="171">
        <v>1</v>
      </c>
      <c r="AJ309" s="171">
        <v>1</v>
      </c>
      <c r="AK309" s="171">
        <v>1</v>
      </c>
      <c r="AL309" s="171">
        <v>1</v>
      </c>
      <c r="AM309" s="171">
        <v>1</v>
      </c>
      <c r="AN309" s="171">
        <v>1</v>
      </c>
    </row>
    <row r="310" spans="1:40" s="171" customFormat="1" x14ac:dyDescent="0.2">
      <c r="A310" s="128" t="s">
        <v>1555</v>
      </c>
      <c r="B310" s="171">
        <v>1</v>
      </c>
      <c r="C310" s="171">
        <v>1</v>
      </c>
      <c r="D310" s="171">
        <v>1</v>
      </c>
      <c r="E310" s="171">
        <v>1</v>
      </c>
      <c r="F310" s="171">
        <v>1</v>
      </c>
      <c r="G310" s="171">
        <v>1</v>
      </c>
      <c r="H310" s="171">
        <v>1</v>
      </c>
      <c r="I310" s="171">
        <v>1</v>
      </c>
      <c r="J310" s="171">
        <v>1</v>
      </c>
      <c r="K310" s="171">
        <v>1</v>
      </c>
      <c r="L310" s="171">
        <v>1</v>
      </c>
      <c r="M310" s="171">
        <v>1</v>
      </c>
      <c r="N310" s="171">
        <v>1</v>
      </c>
      <c r="O310" s="171">
        <v>1</v>
      </c>
      <c r="P310" s="171">
        <v>1</v>
      </c>
      <c r="Q310" s="171">
        <v>1</v>
      </c>
      <c r="R310" s="171">
        <v>1</v>
      </c>
      <c r="S310" s="171">
        <v>1</v>
      </c>
      <c r="T310" s="171">
        <v>1</v>
      </c>
      <c r="U310" s="171">
        <v>1</v>
      </c>
      <c r="V310" s="171">
        <v>1</v>
      </c>
      <c r="W310" s="171">
        <v>1</v>
      </c>
      <c r="X310" s="171">
        <v>1</v>
      </c>
      <c r="Y310" s="171">
        <v>1</v>
      </c>
      <c r="Z310" s="171">
        <v>1</v>
      </c>
      <c r="AA310" s="171">
        <v>1</v>
      </c>
      <c r="AB310" s="171">
        <v>1</v>
      </c>
      <c r="AC310" s="171">
        <v>1</v>
      </c>
      <c r="AD310" s="171">
        <v>1</v>
      </c>
      <c r="AE310" s="171">
        <v>1</v>
      </c>
      <c r="AF310" s="171">
        <v>1</v>
      </c>
      <c r="AG310" s="171">
        <v>1</v>
      </c>
      <c r="AH310" s="171">
        <v>1</v>
      </c>
      <c r="AI310" s="171">
        <v>1</v>
      </c>
      <c r="AJ310" s="171">
        <v>1</v>
      </c>
      <c r="AK310" s="171">
        <v>1</v>
      </c>
      <c r="AL310" s="171">
        <v>1</v>
      </c>
      <c r="AM310" s="171">
        <v>1</v>
      </c>
      <c r="AN310" s="171">
        <v>1</v>
      </c>
    </row>
    <row r="311" spans="1:40" s="171" customFormat="1" x14ac:dyDescent="0.2">
      <c r="A311" s="128" t="s">
        <v>1556</v>
      </c>
      <c r="B311" s="171">
        <v>1</v>
      </c>
      <c r="C311" s="171">
        <v>1</v>
      </c>
      <c r="D311" s="171">
        <v>1</v>
      </c>
      <c r="E311" s="171">
        <v>1</v>
      </c>
      <c r="F311" s="171">
        <v>1</v>
      </c>
      <c r="G311" s="171">
        <v>1</v>
      </c>
      <c r="H311" s="171">
        <v>1</v>
      </c>
      <c r="I311" s="171">
        <v>1</v>
      </c>
      <c r="J311" s="171">
        <v>1</v>
      </c>
      <c r="K311" s="171">
        <v>1</v>
      </c>
      <c r="L311" s="171">
        <v>1</v>
      </c>
      <c r="M311" s="171">
        <v>1</v>
      </c>
      <c r="N311" s="171">
        <v>1</v>
      </c>
      <c r="O311" s="171">
        <v>1</v>
      </c>
      <c r="P311" s="171">
        <v>1</v>
      </c>
      <c r="Q311" s="171">
        <v>1</v>
      </c>
      <c r="R311" s="171">
        <v>1</v>
      </c>
      <c r="S311" s="171">
        <v>1</v>
      </c>
      <c r="T311" s="171">
        <v>1</v>
      </c>
      <c r="U311" s="171">
        <v>1</v>
      </c>
      <c r="V311" s="171">
        <v>1</v>
      </c>
      <c r="W311" s="171">
        <v>1</v>
      </c>
      <c r="X311" s="171">
        <v>1</v>
      </c>
      <c r="Y311" s="171">
        <v>1</v>
      </c>
      <c r="Z311" s="171">
        <v>1</v>
      </c>
      <c r="AA311" s="171">
        <v>1</v>
      </c>
      <c r="AB311" s="171">
        <v>1</v>
      </c>
      <c r="AC311" s="171">
        <v>1</v>
      </c>
      <c r="AD311" s="171">
        <v>1</v>
      </c>
      <c r="AE311" s="171">
        <v>1</v>
      </c>
      <c r="AF311" s="171">
        <v>1</v>
      </c>
      <c r="AG311" s="171">
        <v>1</v>
      </c>
      <c r="AH311" s="171">
        <v>1</v>
      </c>
      <c r="AI311" s="171">
        <v>1</v>
      </c>
      <c r="AJ311" s="171">
        <v>1</v>
      </c>
      <c r="AK311" s="171">
        <v>1</v>
      </c>
      <c r="AL311" s="171">
        <v>1</v>
      </c>
      <c r="AM311" s="171">
        <v>1</v>
      </c>
      <c r="AN311" s="171">
        <v>1</v>
      </c>
    </row>
    <row r="312" spans="1:40" s="171" customFormat="1" x14ac:dyDescent="0.2">
      <c r="A312" s="128" t="s">
        <v>1557</v>
      </c>
      <c r="B312" s="171">
        <v>1</v>
      </c>
      <c r="C312" s="171">
        <v>1</v>
      </c>
      <c r="D312" s="171">
        <v>1</v>
      </c>
      <c r="E312" s="171">
        <v>1</v>
      </c>
      <c r="F312" s="171">
        <v>1</v>
      </c>
      <c r="G312" s="171">
        <v>1</v>
      </c>
      <c r="H312" s="171">
        <v>1</v>
      </c>
      <c r="I312" s="171">
        <v>1</v>
      </c>
      <c r="J312" s="171">
        <v>1</v>
      </c>
      <c r="K312" s="171">
        <v>1</v>
      </c>
      <c r="L312" s="171">
        <v>1</v>
      </c>
      <c r="M312" s="171">
        <v>1</v>
      </c>
      <c r="N312" s="171">
        <v>1</v>
      </c>
      <c r="O312" s="171">
        <v>1</v>
      </c>
      <c r="P312" s="171">
        <v>1</v>
      </c>
      <c r="Q312" s="171">
        <v>1</v>
      </c>
      <c r="R312" s="171">
        <v>1</v>
      </c>
      <c r="S312" s="171">
        <v>1</v>
      </c>
      <c r="T312" s="171">
        <v>1</v>
      </c>
      <c r="U312" s="171">
        <v>1</v>
      </c>
      <c r="V312" s="171">
        <v>1</v>
      </c>
      <c r="W312" s="171">
        <v>1</v>
      </c>
      <c r="X312" s="171">
        <v>1</v>
      </c>
      <c r="Y312" s="171">
        <v>1</v>
      </c>
      <c r="Z312" s="171">
        <v>1</v>
      </c>
      <c r="AA312" s="171">
        <v>1</v>
      </c>
      <c r="AB312" s="171">
        <v>1</v>
      </c>
      <c r="AC312" s="171">
        <v>1</v>
      </c>
      <c r="AD312" s="171">
        <v>1</v>
      </c>
      <c r="AE312" s="171">
        <v>1</v>
      </c>
      <c r="AF312" s="171">
        <v>1</v>
      </c>
      <c r="AG312" s="171">
        <v>1</v>
      </c>
      <c r="AH312" s="171">
        <v>1</v>
      </c>
      <c r="AI312" s="171">
        <v>1</v>
      </c>
      <c r="AJ312" s="171">
        <v>1</v>
      </c>
      <c r="AK312" s="171">
        <v>1</v>
      </c>
      <c r="AL312" s="171">
        <v>1</v>
      </c>
      <c r="AM312" s="171">
        <v>1</v>
      </c>
      <c r="AN312" s="171">
        <v>1</v>
      </c>
    </row>
    <row r="313" spans="1:40" s="171" customFormat="1" x14ac:dyDescent="0.2">
      <c r="A313" s="128" t="s">
        <v>1558</v>
      </c>
      <c r="B313" s="171">
        <v>1</v>
      </c>
      <c r="C313" s="171">
        <v>1</v>
      </c>
      <c r="D313" s="171">
        <v>1</v>
      </c>
      <c r="E313" s="171">
        <v>1</v>
      </c>
      <c r="F313" s="171">
        <v>1</v>
      </c>
      <c r="G313" s="171">
        <v>1</v>
      </c>
      <c r="H313" s="171">
        <v>1</v>
      </c>
      <c r="I313" s="171">
        <v>1</v>
      </c>
      <c r="J313" s="171">
        <v>1</v>
      </c>
      <c r="K313" s="171">
        <v>1</v>
      </c>
      <c r="L313" s="171">
        <v>1</v>
      </c>
      <c r="M313" s="171">
        <v>1</v>
      </c>
      <c r="N313" s="171">
        <v>1</v>
      </c>
      <c r="O313" s="171">
        <v>1</v>
      </c>
      <c r="P313" s="171">
        <v>1</v>
      </c>
      <c r="Q313" s="171">
        <v>1</v>
      </c>
      <c r="R313" s="171">
        <v>1</v>
      </c>
      <c r="S313" s="171">
        <v>1</v>
      </c>
      <c r="T313" s="171">
        <v>1</v>
      </c>
      <c r="U313" s="171">
        <v>1</v>
      </c>
      <c r="V313" s="171">
        <v>1</v>
      </c>
      <c r="W313" s="171">
        <v>1</v>
      </c>
      <c r="X313" s="171">
        <v>1</v>
      </c>
      <c r="Y313" s="171">
        <v>1</v>
      </c>
      <c r="Z313" s="171">
        <v>1</v>
      </c>
      <c r="AA313" s="171">
        <v>1</v>
      </c>
      <c r="AB313" s="171">
        <v>1</v>
      </c>
      <c r="AC313" s="171">
        <v>1</v>
      </c>
      <c r="AD313" s="171">
        <v>1</v>
      </c>
      <c r="AE313" s="171">
        <v>1</v>
      </c>
      <c r="AF313" s="171">
        <v>1</v>
      </c>
      <c r="AG313" s="171">
        <v>1</v>
      </c>
      <c r="AH313" s="171">
        <v>1</v>
      </c>
      <c r="AI313" s="171">
        <v>1</v>
      </c>
      <c r="AJ313" s="171">
        <v>1</v>
      </c>
      <c r="AK313" s="171">
        <v>1</v>
      </c>
      <c r="AL313" s="171">
        <v>1</v>
      </c>
      <c r="AM313" s="171">
        <v>1</v>
      </c>
      <c r="AN313" s="171">
        <v>1</v>
      </c>
    </row>
    <row r="314" spans="1:40" s="171" customFormat="1" x14ac:dyDescent="0.2">
      <c r="A314" s="128" t="s">
        <v>1559</v>
      </c>
      <c r="B314" s="171">
        <v>1</v>
      </c>
      <c r="C314" s="171">
        <v>1</v>
      </c>
      <c r="D314" s="171">
        <v>1</v>
      </c>
      <c r="E314" s="171">
        <v>1</v>
      </c>
      <c r="F314" s="171">
        <v>1</v>
      </c>
      <c r="G314" s="171">
        <v>1</v>
      </c>
      <c r="H314" s="171">
        <v>1</v>
      </c>
      <c r="I314" s="171">
        <v>1</v>
      </c>
      <c r="J314" s="171">
        <v>1</v>
      </c>
      <c r="K314" s="171">
        <v>1</v>
      </c>
      <c r="L314" s="171">
        <v>1</v>
      </c>
      <c r="M314" s="171">
        <v>1</v>
      </c>
      <c r="N314" s="171">
        <v>1</v>
      </c>
      <c r="O314" s="171">
        <v>1</v>
      </c>
      <c r="P314" s="171">
        <v>1</v>
      </c>
      <c r="Q314" s="171">
        <v>1</v>
      </c>
      <c r="R314" s="171">
        <v>1</v>
      </c>
      <c r="S314" s="171">
        <v>1</v>
      </c>
      <c r="T314" s="171">
        <v>1</v>
      </c>
      <c r="U314" s="171">
        <v>1</v>
      </c>
      <c r="V314" s="171">
        <v>1</v>
      </c>
      <c r="W314" s="171">
        <v>1</v>
      </c>
      <c r="X314" s="171">
        <v>1</v>
      </c>
      <c r="Y314" s="171">
        <v>1</v>
      </c>
      <c r="Z314" s="171">
        <v>1</v>
      </c>
      <c r="AA314" s="171">
        <v>1</v>
      </c>
      <c r="AB314" s="171">
        <v>1</v>
      </c>
      <c r="AC314" s="171">
        <v>1</v>
      </c>
      <c r="AD314" s="171">
        <v>1</v>
      </c>
      <c r="AE314" s="171">
        <v>1</v>
      </c>
      <c r="AF314" s="171">
        <v>1</v>
      </c>
      <c r="AG314" s="171">
        <v>1</v>
      </c>
      <c r="AH314" s="171">
        <v>1</v>
      </c>
      <c r="AI314" s="171">
        <v>1</v>
      </c>
      <c r="AJ314" s="171">
        <v>1</v>
      </c>
      <c r="AK314" s="171">
        <v>1</v>
      </c>
      <c r="AL314" s="171">
        <v>1</v>
      </c>
      <c r="AM314" s="171">
        <v>1</v>
      </c>
      <c r="AN314" s="171">
        <v>1</v>
      </c>
    </row>
    <row r="315" spans="1:40" s="171" customFormat="1" x14ac:dyDescent="0.2">
      <c r="A315" s="128" t="s">
        <v>1560</v>
      </c>
      <c r="B315" s="171">
        <v>1</v>
      </c>
      <c r="C315" s="171">
        <v>1</v>
      </c>
      <c r="D315" s="171">
        <v>1</v>
      </c>
      <c r="E315" s="171">
        <v>1</v>
      </c>
      <c r="F315" s="171">
        <v>1</v>
      </c>
      <c r="G315" s="171">
        <v>1</v>
      </c>
      <c r="H315" s="171">
        <v>1</v>
      </c>
      <c r="I315" s="171">
        <v>1</v>
      </c>
      <c r="J315" s="171">
        <v>1</v>
      </c>
      <c r="K315" s="171">
        <v>1</v>
      </c>
      <c r="L315" s="171">
        <v>1</v>
      </c>
      <c r="M315" s="171">
        <v>1</v>
      </c>
      <c r="N315" s="171">
        <v>1</v>
      </c>
      <c r="O315" s="171">
        <v>1</v>
      </c>
      <c r="P315" s="171">
        <v>1</v>
      </c>
      <c r="Q315" s="171">
        <v>1</v>
      </c>
      <c r="R315" s="171">
        <v>1</v>
      </c>
      <c r="S315" s="171">
        <v>1</v>
      </c>
      <c r="T315" s="171">
        <v>1</v>
      </c>
      <c r="U315" s="171">
        <v>1</v>
      </c>
      <c r="V315" s="171">
        <v>1</v>
      </c>
      <c r="W315" s="171">
        <v>1</v>
      </c>
      <c r="X315" s="171">
        <v>1</v>
      </c>
      <c r="Y315" s="171">
        <v>1</v>
      </c>
      <c r="Z315" s="171">
        <v>1</v>
      </c>
      <c r="AA315" s="171">
        <v>1</v>
      </c>
      <c r="AB315" s="171">
        <v>1</v>
      </c>
      <c r="AC315" s="171">
        <v>1</v>
      </c>
      <c r="AD315" s="171">
        <v>1</v>
      </c>
      <c r="AE315" s="171">
        <v>1</v>
      </c>
      <c r="AF315" s="171">
        <v>1</v>
      </c>
      <c r="AG315" s="171">
        <v>1</v>
      </c>
      <c r="AH315" s="171">
        <v>1</v>
      </c>
      <c r="AI315" s="171">
        <v>1</v>
      </c>
      <c r="AJ315" s="171">
        <v>1</v>
      </c>
      <c r="AK315" s="171">
        <v>1</v>
      </c>
      <c r="AL315" s="171">
        <v>1</v>
      </c>
      <c r="AM315" s="171">
        <v>1</v>
      </c>
      <c r="AN315" s="171">
        <v>1</v>
      </c>
    </row>
    <row r="316" spans="1:40" s="171" customFormat="1" x14ac:dyDescent="0.2">
      <c r="A316" s="128" t="s">
        <v>1561</v>
      </c>
      <c r="B316" s="171">
        <v>1</v>
      </c>
      <c r="C316" s="171">
        <v>1</v>
      </c>
      <c r="D316" s="171">
        <v>1</v>
      </c>
      <c r="E316" s="171">
        <v>1</v>
      </c>
      <c r="F316" s="171">
        <v>1</v>
      </c>
      <c r="G316" s="171">
        <v>1</v>
      </c>
      <c r="H316" s="171">
        <v>1</v>
      </c>
      <c r="I316" s="171">
        <v>1</v>
      </c>
      <c r="J316" s="171">
        <v>1</v>
      </c>
      <c r="K316" s="171">
        <v>1</v>
      </c>
      <c r="L316" s="171">
        <v>1</v>
      </c>
      <c r="M316" s="171">
        <v>1</v>
      </c>
      <c r="N316" s="171">
        <v>1</v>
      </c>
      <c r="O316" s="171">
        <v>1</v>
      </c>
      <c r="P316" s="171">
        <v>1</v>
      </c>
      <c r="Q316" s="171">
        <v>1</v>
      </c>
      <c r="R316" s="171">
        <v>1</v>
      </c>
      <c r="S316" s="171">
        <v>1</v>
      </c>
      <c r="T316" s="171">
        <v>1</v>
      </c>
      <c r="U316" s="171">
        <v>1</v>
      </c>
      <c r="V316" s="171">
        <v>1</v>
      </c>
      <c r="W316" s="171">
        <v>1</v>
      </c>
      <c r="X316" s="171">
        <v>1</v>
      </c>
      <c r="Y316" s="171">
        <v>1</v>
      </c>
      <c r="Z316" s="171">
        <v>1</v>
      </c>
      <c r="AA316" s="171">
        <v>1</v>
      </c>
      <c r="AB316" s="171">
        <v>1</v>
      </c>
      <c r="AC316" s="171">
        <v>1</v>
      </c>
      <c r="AD316" s="171">
        <v>1</v>
      </c>
      <c r="AE316" s="171">
        <v>1</v>
      </c>
      <c r="AF316" s="171">
        <v>1</v>
      </c>
      <c r="AG316" s="171">
        <v>1</v>
      </c>
      <c r="AH316" s="171">
        <v>1</v>
      </c>
      <c r="AI316" s="171">
        <v>1</v>
      </c>
      <c r="AJ316" s="171">
        <v>1</v>
      </c>
      <c r="AK316" s="171">
        <v>1</v>
      </c>
      <c r="AL316" s="171">
        <v>1</v>
      </c>
      <c r="AM316" s="171">
        <v>1</v>
      </c>
      <c r="AN316" s="171">
        <v>1</v>
      </c>
    </row>
    <row r="317" spans="1:40" s="171" customFormat="1" x14ac:dyDescent="0.2">
      <c r="A317" s="128" t="s">
        <v>1562</v>
      </c>
      <c r="B317" s="171">
        <v>1</v>
      </c>
      <c r="C317" s="171">
        <v>1</v>
      </c>
      <c r="D317" s="171">
        <v>1</v>
      </c>
      <c r="E317" s="171">
        <v>1</v>
      </c>
      <c r="F317" s="171">
        <v>1</v>
      </c>
      <c r="G317" s="171">
        <v>1</v>
      </c>
      <c r="H317" s="171">
        <v>1</v>
      </c>
      <c r="I317" s="171">
        <v>1</v>
      </c>
      <c r="J317" s="171">
        <v>1</v>
      </c>
      <c r="K317" s="171">
        <v>1</v>
      </c>
      <c r="L317" s="171">
        <v>1</v>
      </c>
      <c r="M317" s="171">
        <v>1</v>
      </c>
      <c r="N317" s="171">
        <v>1</v>
      </c>
      <c r="O317" s="171">
        <v>1</v>
      </c>
      <c r="P317" s="171">
        <v>1</v>
      </c>
      <c r="Q317" s="171">
        <v>1</v>
      </c>
      <c r="R317" s="171">
        <v>1</v>
      </c>
      <c r="S317" s="171">
        <v>1</v>
      </c>
      <c r="T317" s="171">
        <v>1</v>
      </c>
      <c r="U317" s="171">
        <v>1</v>
      </c>
      <c r="V317" s="171">
        <v>1</v>
      </c>
      <c r="W317" s="171">
        <v>1</v>
      </c>
      <c r="X317" s="171">
        <v>1</v>
      </c>
      <c r="Y317" s="171">
        <v>1</v>
      </c>
      <c r="Z317" s="171">
        <v>1</v>
      </c>
      <c r="AA317" s="171">
        <v>1</v>
      </c>
      <c r="AB317" s="171">
        <v>1</v>
      </c>
      <c r="AC317" s="171">
        <v>1</v>
      </c>
      <c r="AD317" s="171">
        <v>1</v>
      </c>
      <c r="AE317" s="171">
        <v>1</v>
      </c>
      <c r="AF317" s="171">
        <v>1</v>
      </c>
      <c r="AG317" s="171">
        <v>1</v>
      </c>
      <c r="AH317" s="171">
        <v>1</v>
      </c>
      <c r="AI317" s="171">
        <v>1</v>
      </c>
      <c r="AJ317" s="171">
        <v>1</v>
      </c>
      <c r="AK317" s="171">
        <v>1</v>
      </c>
      <c r="AL317" s="171">
        <v>1</v>
      </c>
      <c r="AM317" s="171">
        <v>1</v>
      </c>
      <c r="AN317" s="171">
        <v>1</v>
      </c>
    </row>
    <row r="318" spans="1:40" s="171" customFormat="1" x14ac:dyDescent="0.2">
      <c r="A318" s="128" t="s">
        <v>1563</v>
      </c>
      <c r="B318" s="171">
        <v>1</v>
      </c>
      <c r="C318" s="171">
        <v>1</v>
      </c>
      <c r="D318" s="171">
        <v>1</v>
      </c>
      <c r="E318" s="171">
        <v>1</v>
      </c>
      <c r="F318" s="171">
        <v>1</v>
      </c>
      <c r="G318" s="171">
        <v>1</v>
      </c>
      <c r="H318" s="171">
        <v>1</v>
      </c>
      <c r="I318" s="171">
        <v>1</v>
      </c>
      <c r="J318" s="171">
        <v>1</v>
      </c>
      <c r="K318" s="171">
        <v>1</v>
      </c>
      <c r="L318" s="171">
        <v>1</v>
      </c>
      <c r="M318" s="171">
        <v>1</v>
      </c>
      <c r="N318" s="171">
        <v>1</v>
      </c>
      <c r="O318" s="171">
        <v>1</v>
      </c>
      <c r="P318" s="171">
        <v>1</v>
      </c>
      <c r="Q318" s="171">
        <v>1</v>
      </c>
      <c r="R318" s="171">
        <v>1</v>
      </c>
      <c r="S318" s="171">
        <v>1</v>
      </c>
      <c r="T318" s="171">
        <v>1</v>
      </c>
      <c r="U318" s="171">
        <v>1</v>
      </c>
      <c r="V318" s="171">
        <v>1</v>
      </c>
      <c r="W318" s="171">
        <v>1</v>
      </c>
      <c r="X318" s="171">
        <v>1</v>
      </c>
      <c r="Y318" s="171">
        <v>1</v>
      </c>
      <c r="Z318" s="171">
        <v>1</v>
      </c>
      <c r="AA318" s="171">
        <v>1</v>
      </c>
      <c r="AB318" s="171">
        <v>1</v>
      </c>
      <c r="AC318" s="171">
        <v>1</v>
      </c>
      <c r="AD318" s="171">
        <v>1</v>
      </c>
      <c r="AE318" s="171">
        <v>1</v>
      </c>
      <c r="AF318" s="171">
        <v>1</v>
      </c>
      <c r="AG318" s="171">
        <v>1</v>
      </c>
      <c r="AH318" s="171">
        <v>1</v>
      </c>
      <c r="AI318" s="171">
        <v>1</v>
      </c>
      <c r="AJ318" s="171">
        <v>1</v>
      </c>
      <c r="AK318" s="171">
        <v>1</v>
      </c>
      <c r="AL318" s="171">
        <v>1</v>
      </c>
      <c r="AM318" s="171">
        <v>1</v>
      </c>
      <c r="AN318" s="171">
        <v>1</v>
      </c>
    </row>
    <row r="319" spans="1:40" s="171" customFormat="1" x14ac:dyDescent="0.2">
      <c r="A319" s="128" t="s">
        <v>1564</v>
      </c>
      <c r="B319" s="171">
        <v>1</v>
      </c>
      <c r="C319" s="171">
        <v>1</v>
      </c>
      <c r="D319" s="171">
        <v>1</v>
      </c>
      <c r="E319" s="171">
        <v>1</v>
      </c>
      <c r="F319" s="171">
        <v>1</v>
      </c>
      <c r="G319" s="171">
        <v>1</v>
      </c>
      <c r="H319" s="171">
        <v>1</v>
      </c>
      <c r="I319" s="171">
        <v>1</v>
      </c>
      <c r="J319" s="171">
        <v>1</v>
      </c>
      <c r="K319" s="171">
        <v>1</v>
      </c>
      <c r="L319" s="171">
        <v>1</v>
      </c>
      <c r="M319" s="171">
        <v>1</v>
      </c>
      <c r="N319" s="171">
        <v>1</v>
      </c>
      <c r="O319" s="171">
        <v>1</v>
      </c>
      <c r="P319" s="171">
        <v>1</v>
      </c>
      <c r="Q319" s="171">
        <v>1</v>
      </c>
      <c r="R319" s="171">
        <v>1</v>
      </c>
      <c r="S319" s="171">
        <v>1</v>
      </c>
      <c r="T319" s="171">
        <v>1</v>
      </c>
      <c r="U319" s="171">
        <v>1</v>
      </c>
      <c r="V319" s="171">
        <v>1</v>
      </c>
      <c r="W319" s="171">
        <v>1</v>
      </c>
      <c r="X319" s="171">
        <v>1</v>
      </c>
      <c r="Y319" s="171">
        <v>1</v>
      </c>
      <c r="Z319" s="171">
        <v>1</v>
      </c>
      <c r="AA319" s="171">
        <v>1</v>
      </c>
      <c r="AB319" s="171">
        <v>1</v>
      </c>
      <c r="AC319" s="171">
        <v>1</v>
      </c>
      <c r="AD319" s="171">
        <v>1</v>
      </c>
      <c r="AE319" s="171">
        <v>1</v>
      </c>
      <c r="AF319" s="171">
        <v>1</v>
      </c>
      <c r="AG319" s="171">
        <v>1</v>
      </c>
      <c r="AH319" s="171">
        <v>1</v>
      </c>
      <c r="AI319" s="171">
        <v>1</v>
      </c>
      <c r="AJ319" s="171">
        <v>1</v>
      </c>
      <c r="AK319" s="171">
        <v>1</v>
      </c>
      <c r="AL319" s="171">
        <v>1</v>
      </c>
      <c r="AM319" s="171">
        <v>1</v>
      </c>
      <c r="AN319" s="171">
        <v>1</v>
      </c>
    </row>
    <row r="320" spans="1:40" s="171" customFormat="1" x14ac:dyDescent="0.2">
      <c r="A320" s="128" t="s">
        <v>1565</v>
      </c>
      <c r="B320" s="171">
        <v>1</v>
      </c>
      <c r="C320" s="171">
        <v>1</v>
      </c>
      <c r="D320" s="171">
        <v>1</v>
      </c>
      <c r="E320" s="171">
        <v>1</v>
      </c>
      <c r="F320" s="171">
        <v>1</v>
      </c>
      <c r="G320" s="171">
        <v>1</v>
      </c>
      <c r="H320" s="171">
        <v>1</v>
      </c>
      <c r="I320" s="171">
        <v>1</v>
      </c>
      <c r="J320" s="171">
        <v>1</v>
      </c>
      <c r="K320" s="171">
        <v>1</v>
      </c>
      <c r="L320" s="171">
        <v>1</v>
      </c>
      <c r="M320" s="171">
        <v>1</v>
      </c>
      <c r="N320" s="171">
        <v>1</v>
      </c>
      <c r="O320" s="171">
        <v>1</v>
      </c>
      <c r="P320" s="171">
        <v>1</v>
      </c>
      <c r="Q320" s="171">
        <v>1</v>
      </c>
      <c r="R320" s="171">
        <v>1</v>
      </c>
      <c r="S320" s="171">
        <v>1</v>
      </c>
      <c r="T320" s="171">
        <v>1</v>
      </c>
      <c r="U320" s="171">
        <v>1</v>
      </c>
      <c r="V320" s="171">
        <v>1</v>
      </c>
      <c r="W320" s="171">
        <v>1</v>
      </c>
      <c r="X320" s="171">
        <v>1</v>
      </c>
      <c r="Y320" s="171">
        <v>1</v>
      </c>
      <c r="Z320" s="171">
        <v>1</v>
      </c>
      <c r="AA320" s="171">
        <v>1</v>
      </c>
      <c r="AB320" s="171">
        <v>1</v>
      </c>
      <c r="AC320" s="171">
        <v>1</v>
      </c>
      <c r="AD320" s="171">
        <v>1</v>
      </c>
      <c r="AE320" s="171">
        <v>1</v>
      </c>
      <c r="AF320" s="171">
        <v>1</v>
      </c>
      <c r="AG320" s="171">
        <v>1</v>
      </c>
      <c r="AH320" s="171">
        <v>1</v>
      </c>
      <c r="AI320" s="171">
        <v>1</v>
      </c>
      <c r="AJ320" s="171">
        <v>1</v>
      </c>
      <c r="AK320" s="171">
        <v>1</v>
      </c>
      <c r="AL320" s="171">
        <v>1</v>
      </c>
      <c r="AM320" s="171">
        <v>1</v>
      </c>
      <c r="AN320" s="171">
        <v>1</v>
      </c>
    </row>
    <row r="321" spans="1:40" s="171" customFormat="1" x14ac:dyDescent="0.2">
      <c r="A321" s="128" t="s">
        <v>1566</v>
      </c>
      <c r="B321" s="171">
        <v>1</v>
      </c>
      <c r="C321" s="171">
        <v>1</v>
      </c>
      <c r="D321" s="171">
        <v>1</v>
      </c>
      <c r="E321" s="171">
        <v>1</v>
      </c>
      <c r="F321" s="171">
        <v>1</v>
      </c>
      <c r="G321" s="171">
        <v>1</v>
      </c>
      <c r="H321" s="171">
        <v>1</v>
      </c>
      <c r="I321" s="171">
        <v>1</v>
      </c>
      <c r="J321" s="171">
        <v>1</v>
      </c>
      <c r="K321" s="171">
        <v>1</v>
      </c>
      <c r="L321" s="171">
        <v>1</v>
      </c>
      <c r="M321" s="171">
        <v>1</v>
      </c>
      <c r="N321" s="171">
        <v>1</v>
      </c>
      <c r="O321" s="171">
        <v>1</v>
      </c>
      <c r="P321" s="171">
        <v>1</v>
      </c>
      <c r="Q321" s="171">
        <v>1</v>
      </c>
      <c r="R321" s="171">
        <v>1</v>
      </c>
      <c r="S321" s="171">
        <v>1</v>
      </c>
      <c r="T321" s="171">
        <v>1</v>
      </c>
      <c r="U321" s="171">
        <v>1</v>
      </c>
      <c r="V321" s="171">
        <v>1</v>
      </c>
      <c r="W321" s="171">
        <v>1</v>
      </c>
      <c r="X321" s="171">
        <v>1</v>
      </c>
      <c r="Y321" s="171">
        <v>1</v>
      </c>
      <c r="Z321" s="171">
        <v>1</v>
      </c>
      <c r="AA321" s="171">
        <v>1</v>
      </c>
      <c r="AB321" s="171">
        <v>1</v>
      </c>
      <c r="AC321" s="171">
        <v>1</v>
      </c>
      <c r="AD321" s="171">
        <v>1</v>
      </c>
      <c r="AE321" s="171">
        <v>1</v>
      </c>
      <c r="AF321" s="171">
        <v>1</v>
      </c>
      <c r="AG321" s="171">
        <v>1</v>
      </c>
      <c r="AH321" s="171">
        <v>1</v>
      </c>
      <c r="AI321" s="171">
        <v>1</v>
      </c>
      <c r="AJ321" s="171">
        <v>1</v>
      </c>
      <c r="AK321" s="171">
        <v>1</v>
      </c>
      <c r="AL321" s="171">
        <v>1</v>
      </c>
      <c r="AM321" s="171">
        <v>1</v>
      </c>
      <c r="AN321" s="171">
        <v>1</v>
      </c>
    </row>
    <row r="322" spans="1:40" s="171" customFormat="1" x14ac:dyDescent="0.2">
      <c r="A322" s="128" t="s">
        <v>1567</v>
      </c>
      <c r="B322" s="171">
        <v>1</v>
      </c>
      <c r="C322" s="171">
        <v>1</v>
      </c>
      <c r="D322" s="171">
        <v>1</v>
      </c>
      <c r="E322" s="171">
        <v>1</v>
      </c>
      <c r="F322" s="171">
        <v>1</v>
      </c>
      <c r="G322" s="171">
        <v>1</v>
      </c>
      <c r="H322" s="171">
        <v>1</v>
      </c>
      <c r="I322" s="171">
        <v>1</v>
      </c>
      <c r="J322" s="171">
        <v>1</v>
      </c>
      <c r="K322" s="171">
        <v>1</v>
      </c>
      <c r="L322" s="171">
        <v>1</v>
      </c>
      <c r="M322" s="171">
        <v>1</v>
      </c>
      <c r="N322" s="171">
        <v>1</v>
      </c>
      <c r="O322" s="171">
        <v>1</v>
      </c>
      <c r="P322" s="171">
        <v>1</v>
      </c>
      <c r="Q322" s="171">
        <v>1</v>
      </c>
      <c r="R322" s="171">
        <v>1</v>
      </c>
      <c r="S322" s="171">
        <v>1</v>
      </c>
      <c r="T322" s="171">
        <v>1</v>
      </c>
      <c r="U322" s="171">
        <v>1</v>
      </c>
      <c r="V322" s="171">
        <v>1</v>
      </c>
      <c r="W322" s="171">
        <v>1</v>
      </c>
      <c r="X322" s="171">
        <v>1</v>
      </c>
      <c r="Y322" s="171">
        <v>1</v>
      </c>
      <c r="Z322" s="171">
        <v>1</v>
      </c>
      <c r="AA322" s="171">
        <v>1</v>
      </c>
      <c r="AB322" s="171">
        <v>1</v>
      </c>
      <c r="AC322" s="171">
        <v>1</v>
      </c>
      <c r="AD322" s="171">
        <v>1</v>
      </c>
      <c r="AE322" s="171">
        <v>1</v>
      </c>
      <c r="AF322" s="171">
        <v>1</v>
      </c>
      <c r="AG322" s="171">
        <v>1</v>
      </c>
      <c r="AH322" s="171">
        <v>1</v>
      </c>
      <c r="AI322" s="171">
        <v>1</v>
      </c>
      <c r="AJ322" s="171">
        <v>1</v>
      </c>
      <c r="AK322" s="171">
        <v>1</v>
      </c>
      <c r="AL322" s="171">
        <v>1</v>
      </c>
      <c r="AM322" s="171">
        <v>1</v>
      </c>
      <c r="AN322" s="171">
        <v>1</v>
      </c>
    </row>
    <row r="323" spans="1:40" x14ac:dyDescent="0.2">
      <c r="A323" s="27" t="s">
        <v>1568</v>
      </c>
      <c r="B323" s="164">
        <v>1000</v>
      </c>
      <c r="C323" s="164">
        <v>1000</v>
      </c>
      <c r="D323" s="164">
        <v>1000</v>
      </c>
      <c r="E323" s="164">
        <v>1000</v>
      </c>
      <c r="F323" s="164">
        <v>1000</v>
      </c>
      <c r="G323" s="164">
        <v>1000</v>
      </c>
      <c r="H323" s="164">
        <v>1000</v>
      </c>
      <c r="I323" s="164">
        <v>1000</v>
      </c>
      <c r="J323" s="164">
        <v>1000</v>
      </c>
      <c r="K323" s="164">
        <v>1000</v>
      </c>
      <c r="L323" s="164">
        <v>1000</v>
      </c>
      <c r="M323" s="164">
        <v>1000</v>
      </c>
      <c r="N323" s="164">
        <v>1000</v>
      </c>
      <c r="O323" s="164">
        <v>1000</v>
      </c>
      <c r="P323" s="164">
        <v>1000</v>
      </c>
      <c r="Q323" s="164">
        <v>1000</v>
      </c>
      <c r="R323" s="164">
        <v>1000</v>
      </c>
      <c r="S323" s="164">
        <v>1000</v>
      </c>
      <c r="T323" s="164">
        <v>1000</v>
      </c>
      <c r="U323" s="164">
        <v>1000</v>
      </c>
      <c r="V323" s="164">
        <v>1000</v>
      </c>
      <c r="W323" s="164">
        <v>1000</v>
      </c>
      <c r="X323" s="164">
        <v>1000</v>
      </c>
      <c r="Y323" s="164">
        <v>1000</v>
      </c>
      <c r="Z323" s="164">
        <v>1000</v>
      </c>
      <c r="AA323" s="164">
        <v>1000</v>
      </c>
      <c r="AB323" s="164">
        <v>1000</v>
      </c>
      <c r="AC323" s="164">
        <v>1000</v>
      </c>
      <c r="AD323" s="164">
        <v>1000</v>
      </c>
      <c r="AE323" s="164">
        <v>1000</v>
      </c>
      <c r="AF323" s="164">
        <v>1000</v>
      </c>
      <c r="AG323" s="164">
        <v>1000</v>
      </c>
      <c r="AH323" s="164">
        <v>1000</v>
      </c>
      <c r="AI323" s="164">
        <v>1000</v>
      </c>
      <c r="AJ323" s="164">
        <v>1000</v>
      </c>
      <c r="AK323" s="164">
        <v>1000</v>
      </c>
      <c r="AL323" s="164">
        <v>1000</v>
      </c>
      <c r="AM323" s="164">
        <v>1000</v>
      </c>
      <c r="AN323" s="164">
        <v>1000</v>
      </c>
    </row>
    <row r="324" spans="1:40" x14ac:dyDescent="0.2">
      <c r="A324" s="27" t="s">
        <v>1569</v>
      </c>
      <c r="B324" s="164">
        <v>1000</v>
      </c>
      <c r="C324" s="164">
        <v>1000</v>
      </c>
      <c r="D324" s="164">
        <v>1000</v>
      </c>
      <c r="E324" s="164">
        <v>1000</v>
      </c>
      <c r="F324" s="164">
        <v>1000</v>
      </c>
      <c r="G324" s="164">
        <v>1000</v>
      </c>
      <c r="H324" s="164">
        <v>1000</v>
      </c>
      <c r="I324" s="164">
        <v>1000</v>
      </c>
      <c r="J324" s="164">
        <v>1000</v>
      </c>
      <c r="K324" s="164">
        <v>1000</v>
      </c>
      <c r="L324" s="164">
        <v>1000</v>
      </c>
      <c r="M324" s="164">
        <v>1000</v>
      </c>
      <c r="N324" s="164">
        <v>1000</v>
      </c>
      <c r="O324" s="164">
        <v>1000</v>
      </c>
      <c r="P324" s="164">
        <v>1000</v>
      </c>
      <c r="Q324" s="164">
        <v>1000</v>
      </c>
      <c r="R324" s="164">
        <v>1000</v>
      </c>
      <c r="S324" s="164">
        <v>1000</v>
      </c>
      <c r="T324" s="164">
        <v>1000</v>
      </c>
      <c r="U324" s="164">
        <v>1000</v>
      </c>
      <c r="V324" s="164">
        <v>1000</v>
      </c>
      <c r="W324" s="164">
        <v>1000</v>
      </c>
      <c r="X324" s="164">
        <v>1000</v>
      </c>
      <c r="Y324" s="164">
        <v>1000</v>
      </c>
      <c r="Z324" s="164">
        <v>1000</v>
      </c>
      <c r="AA324" s="164">
        <v>1000</v>
      </c>
      <c r="AB324" s="164">
        <v>1000</v>
      </c>
      <c r="AC324" s="164">
        <v>1000</v>
      </c>
      <c r="AD324" s="164">
        <v>1000</v>
      </c>
      <c r="AE324" s="164">
        <v>1000</v>
      </c>
      <c r="AF324" s="164">
        <v>1000</v>
      </c>
      <c r="AG324" s="164">
        <v>1000</v>
      </c>
      <c r="AH324" s="164">
        <v>1000</v>
      </c>
      <c r="AI324" s="164">
        <v>1000</v>
      </c>
      <c r="AJ324" s="164">
        <v>1000</v>
      </c>
      <c r="AK324" s="164">
        <v>1000</v>
      </c>
      <c r="AL324" s="164">
        <v>1000</v>
      </c>
      <c r="AM324" s="164">
        <v>1000</v>
      </c>
      <c r="AN324" s="164">
        <v>1000</v>
      </c>
    </row>
    <row r="325" spans="1:40" x14ac:dyDescent="0.2">
      <c r="A325" s="27" t="s">
        <v>1570</v>
      </c>
      <c r="B325" s="164">
        <v>1000</v>
      </c>
      <c r="C325" s="164">
        <v>1000</v>
      </c>
      <c r="D325" s="164">
        <v>1000</v>
      </c>
      <c r="E325" s="164">
        <v>1000</v>
      </c>
      <c r="F325" s="164">
        <v>1000</v>
      </c>
      <c r="G325" s="164">
        <v>1000</v>
      </c>
      <c r="H325" s="164">
        <v>1000</v>
      </c>
      <c r="I325" s="164">
        <v>1000</v>
      </c>
      <c r="J325" s="164">
        <v>1000</v>
      </c>
      <c r="K325" s="164">
        <v>1000</v>
      </c>
      <c r="L325" s="164">
        <v>1000</v>
      </c>
      <c r="M325" s="164">
        <v>1000</v>
      </c>
      <c r="N325" s="164">
        <v>1000</v>
      </c>
      <c r="O325" s="164">
        <v>1000</v>
      </c>
      <c r="P325" s="164">
        <v>1000</v>
      </c>
      <c r="Q325" s="164">
        <v>1000</v>
      </c>
      <c r="R325" s="164">
        <v>1000</v>
      </c>
      <c r="S325" s="164">
        <v>1000</v>
      </c>
      <c r="T325" s="164">
        <v>1000</v>
      </c>
      <c r="U325" s="164">
        <v>1000</v>
      </c>
      <c r="V325" s="164">
        <v>1000</v>
      </c>
      <c r="W325" s="164">
        <v>1000</v>
      </c>
      <c r="X325" s="164">
        <v>1000</v>
      </c>
      <c r="Y325" s="164">
        <v>1000</v>
      </c>
      <c r="Z325" s="164">
        <v>1000</v>
      </c>
      <c r="AA325" s="164">
        <v>1000</v>
      </c>
      <c r="AB325" s="164">
        <v>1000</v>
      </c>
      <c r="AC325" s="164">
        <v>1000</v>
      </c>
      <c r="AD325" s="164">
        <v>1000</v>
      </c>
      <c r="AE325" s="164">
        <v>1000</v>
      </c>
      <c r="AF325" s="164">
        <v>1000</v>
      </c>
      <c r="AG325" s="164">
        <v>1000</v>
      </c>
      <c r="AH325" s="164">
        <v>1000</v>
      </c>
      <c r="AI325" s="164">
        <v>1000</v>
      </c>
      <c r="AJ325" s="164">
        <v>1000</v>
      </c>
      <c r="AK325" s="164">
        <v>1000</v>
      </c>
      <c r="AL325" s="164">
        <v>1000</v>
      </c>
      <c r="AM325" s="164">
        <v>1000</v>
      </c>
      <c r="AN325" s="164">
        <v>1000</v>
      </c>
    </row>
    <row r="326" spans="1:40" x14ac:dyDescent="0.2">
      <c r="A326" s="27" t="s">
        <v>1571</v>
      </c>
      <c r="B326" s="164">
        <v>1000</v>
      </c>
      <c r="C326" s="164">
        <v>1000</v>
      </c>
      <c r="D326" s="164">
        <v>1000</v>
      </c>
      <c r="E326" s="164">
        <v>1000</v>
      </c>
      <c r="F326" s="164">
        <v>1000</v>
      </c>
      <c r="G326" s="164">
        <v>1000</v>
      </c>
      <c r="H326" s="164">
        <v>1000</v>
      </c>
      <c r="I326" s="164">
        <v>1000</v>
      </c>
      <c r="J326" s="164">
        <v>1000</v>
      </c>
      <c r="K326" s="164">
        <v>1000</v>
      </c>
      <c r="L326" s="164">
        <v>1000</v>
      </c>
      <c r="M326" s="164">
        <v>1000</v>
      </c>
      <c r="N326" s="164">
        <v>1000</v>
      </c>
      <c r="O326" s="164">
        <v>1000</v>
      </c>
      <c r="P326" s="164">
        <v>1000</v>
      </c>
      <c r="Q326" s="164">
        <v>1000</v>
      </c>
      <c r="R326" s="164">
        <v>1000</v>
      </c>
      <c r="S326" s="164">
        <v>1000</v>
      </c>
      <c r="T326" s="164">
        <v>1000</v>
      </c>
      <c r="U326" s="164">
        <v>1000</v>
      </c>
      <c r="V326" s="164">
        <v>1000</v>
      </c>
      <c r="W326" s="164">
        <v>1000</v>
      </c>
      <c r="X326" s="164">
        <v>1000</v>
      </c>
      <c r="Y326" s="164">
        <v>1000</v>
      </c>
      <c r="Z326" s="164">
        <v>1000</v>
      </c>
      <c r="AA326" s="164">
        <v>1000</v>
      </c>
      <c r="AB326" s="164">
        <v>1000</v>
      </c>
      <c r="AC326" s="164">
        <v>1000</v>
      </c>
      <c r="AD326" s="164">
        <v>1000</v>
      </c>
      <c r="AE326" s="164">
        <v>1000</v>
      </c>
      <c r="AF326" s="164">
        <v>1000</v>
      </c>
      <c r="AG326" s="164">
        <v>1000</v>
      </c>
      <c r="AH326" s="164">
        <v>1000</v>
      </c>
      <c r="AI326" s="164">
        <v>1000</v>
      </c>
      <c r="AJ326" s="164">
        <v>1000</v>
      </c>
      <c r="AK326" s="164">
        <v>1000</v>
      </c>
      <c r="AL326" s="164">
        <v>1000</v>
      </c>
      <c r="AM326" s="164">
        <v>1000</v>
      </c>
      <c r="AN326" s="164">
        <v>1000</v>
      </c>
    </row>
    <row r="327" spans="1:40" x14ac:dyDescent="0.2">
      <c r="A327" s="27" t="s">
        <v>1572</v>
      </c>
      <c r="B327" s="164">
        <v>1000</v>
      </c>
      <c r="C327" s="164">
        <v>1000</v>
      </c>
      <c r="D327" s="164">
        <v>1000</v>
      </c>
      <c r="E327" s="164">
        <v>1000</v>
      </c>
      <c r="F327" s="164">
        <v>1000</v>
      </c>
      <c r="G327" s="164">
        <v>1000</v>
      </c>
      <c r="H327" s="164">
        <v>1000</v>
      </c>
      <c r="I327" s="164">
        <v>1000</v>
      </c>
      <c r="J327" s="164">
        <v>1000</v>
      </c>
      <c r="K327" s="164">
        <v>1000</v>
      </c>
      <c r="L327" s="164">
        <v>1000</v>
      </c>
      <c r="M327" s="164">
        <v>1000</v>
      </c>
      <c r="N327" s="164">
        <v>1000</v>
      </c>
      <c r="O327" s="164">
        <v>1000</v>
      </c>
      <c r="P327" s="164">
        <v>1000</v>
      </c>
      <c r="Q327" s="164">
        <v>1000</v>
      </c>
      <c r="R327" s="164">
        <v>1000</v>
      </c>
      <c r="S327" s="164">
        <v>1000</v>
      </c>
      <c r="T327" s="164">
        <v>1000</v>
      </c>
      <c r="U327" s="164">
        <v>1000</v>
      </c>
      <c r="V327" s="164">
        <v>1000</v>
      </c>
      <c r="W327" s="164">
        <v>1000</v>
      </c>
      <c r="X327" s="164">
        <v>1000</v>
      </c>
      <c r="Y327" s="164">
        <v>1000</v>
      </c>
      <c r="Z327" s="164">
        <v>1000</v>
      </c>
      <c r="AA327" s="164">
        <v>1000</v>
      </c>
      <c r="AB327" s="164">
        <v>1000</v>
      </c>
      <c r="AC327" s="164">
        <v>1000</v>
      </c>
      <c r="AD327" s="164">
        <v>1000</v>
      </c>
      <c r="AE327" s="164">
        <v>1000</v>
      </c>
      <c r="AF327" s="164">
        <v>1000</v>
      </c>
      <c r="AG327" s="164">
        <v>1000</v>
      </c>
      <c r="AH327" s="164">
        <v>1000</v>
      </c>
      <c r="AI327" s="164">
        <v>1000</v>
      </c>
      <c r="AJ327" s="164">
        <v>1000</v>
      </c>
      <c r="AK327" s="164">
        <v>1000</v>
      </c>
      <c r="AL327" s="164">
        <v>1000</v>
      </c>
      <c r="AM327" s="164">
        <v>1000</v>
      </c>
      <c r="AN327" s="164">
        <v>1000</v>
      </c>
    </row>
    <row r="328" spans="1:40" s="171" customFormat="1" x14ac:dyDescent="0.2">
      <c r="A328" s="128" t="s">
        <v>1573</v>
      </c>
      <c r="B328" s="171">
        <v>1</v>
      </c>
      <c r="C328" s="171">
        <v>1</v>
      </c>
      <c r="D328" s="171">
        <v>1</v>
      </c>
      <c r="E328" s="171">
        <v>1</v>
      </c>
      <c r="F328" s="171">
        <v>1</v>
      </c>
      <c r="G328" s="171">
        <v>1</v>
      </c>
      <c r="H328" s="171">
        <v>1</v>
      </c>
      <c r="I328" s="171">
        <v>1</v>
      </c>
      <c r="J328" s="171">
        <v>1</v>
      </c>
      <c r="K328" s="171">
        <v>1</v>
      </c>
      <c r="L328" s="171">
        <v>1</v>
      </c>
      <c r="M328" s="171">
        <v>1</v>
      </c>
      <c r="N328" s="171">
        <v>1</v>
      </c>
      <c r="O328" s="171">
        <v>1</v>
      </c>
      <c r="P328" s="171">
        <v>1</v>
      </c>
      <c r="Q328" s="171">
        <v>1</v>
      </c>
      <c r="R328" s="171">
        <v>1</v>
      </c>
      <c r="S328" s="171">
        <v>1</v>
      </c>
      <c r="T328" s="171">
        <v>1</v>
      </c>
      <c r="U328" s="171">
        <v>1</v>
      </c>
      <c r="V328" s="171">
        <v>1</v>
      </c>
      <c r="W328" s="171">
        <v>1</v>
      </c>
      <c r="X328" s="171">
        <v>1</v>
      </c>
      <c r="Y328" s="171">
        <v>1</v>
      </c>
      <c r="Z328" s="171">
        <v>1</v>
      </c>
      <c r="AA328" s="171">
        <v>1</v>
      </c>
      <c r="AB328" s="171">
        <v>1</v>
      </c>
      <c r="AC328" s="171">
        <v>1</v>
      </c>
      <c r="AD328" s="171">
        <v>1</v>
      </c>
      <c r="AE328" s="171">
        <v>1</v>
      </c>
      <c r="AF328" s="171">
        <v>1</v>
      </c>
      <c r="AG328" s="171">
        <v>1</v>
      </c>
      <c r="AH328" s="171">
        <v>1</v>
      </c>
      <c r="AI328" s="171">
        <v>1</v>
      </c>
      <c r="AJ328" s="171">
        <v>1</v>
      </c>
      <c r="AK328" s="171">
        <v>1</v>
      </c>
      <c r="AL328" s="171">
        <v>1</v>
      </c>
      <c r="AM328" s="171">
        <v>1</v>
      </c>
      <c r="AN328" s="171">
        <v>1</v>
      </c>
    </row>
    <row r="329" spans="1:40" s="171" customFormat="1" x14ac:dyDescent="0.2">
      <c r="A329" s="128" t="s">
        <v>1764</v>
      </c>
      <c r="B329" s="171">
        <v>0</v>
      </c>
      <c r="C329" s="171">
        <v>0</v>
      </c>
      <c r="D329" s="171">
        <v>0</v>
      </c>
      <c r="E329" s="171">
        <v>0</v>
      </c>
      <c r="F329" s="171">
        <v>0</v>
      </c>
      <c r="G329" s="171">
        <v>0</v>
      </c>
      <c r="H329" s="171">
        <v>0</v>
      </c>
      <c r="I329" s="171">
        <v>0</v>
      </c>
      <c r="J329" s="171">
        <v>0</v>
      </c>
      <c r="K329" s="171">
        <v>0</v>
      </c>
      <c r="L329" s="171">
        <v>0</v>
      </c>
      <c r="M329" s="171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171">
        <v>0</v>
      </c>
      <c r="V329" s="171">
        <v>0</v>
      </c>
      <c r="W329" s="171">
        <v>0</v>
      </c>
      <c r="X329" s="171">
        <v>0</v>
      </c>
      <c r="Y329" s="171">
        <v>0</v>
      </c>
      <c r="Z329" s="171">
        <v>0</v>
      </c>
      <c r="AA329" s="171">
        <v>0</v>
      </c>
      <c r="AB329" s="171">
        <v>0</v>
      </c>
      <c r="AC329" s="171">
        <v>0</v>
      </c>
      <c r="AD329" s="171">
        <v>0</v>
      </c>
      <c r="AE329" s="171">
        <v>0</v>
      </c>
      <c r="AF329" s="171">
        <v>0</v>
      </c>
      <c r="AG329" s="171">
        <v>0</v>
      </c>
      <c r="AH329" s="171">
        <v>0</v>
      </c>
      <c r="AI329" s="171">
        <v>0</v>
      </c>
      <c r="AJ329" s="171">
        <v>0</v>
      </c>
      <c r="AK329" s="171">
        <v>0</v>
      </c>
      <c r="AL329" s="171">
        <v>0</v>
      </c>
      <c r="AM329" s="171">
        <v>0</v>
      </c>
      <c r="AN329" s="171">
        <v>0</v>
      </c>
    </row>
    <row r="330" spans="1:40" x14ac:dyDescent="0.2">
      <c r="A330" s="27" t="s">
        <v>1575</v>
      </c>
    </row>
    <row r="331" spans="1:40" x14ac:dyDescent="0.2">
      <c r="A331" s="30" t="s">
        <v>1576</v>
      </c>
    </row>
    <row r="332" spans="1:40" x14ac:dyDescent="0.2">
      <c r="A332" s="27" t="s">
        <v>1577</v>
      </c>
      <c r="B332" s="164">
        <v>997.11699999999996</v>
      </c>
      <c r="C332" s="164">
        <v>997.11699999999996</v>
      </c>
      <c r="D332" s="164">
        <v>997.11699999999996</v>
      </c>
      <c r="E332" s="164">
        <v>997.11699999999996</v>
      </c>
      <c r="F332" s="164">
        <v>997.11699999999996</v>
      </c>
      <c r="G332" s="164">
        <v>997.11699999999996</v>
      </c>
      <c r="H332" s="164">
        <v>997.11699999999996</v>
      </c>
      <c r="I332" s="164">
        <v>997.11699999999996</v>
      </c>
      <c r="J332" s="164">
        <v>997.11699999999996</v>
      </c>
      <c r="K332" s="164">
        <v>997.11699999999996</v>
      </c>
      <c r="L332" s="164">
        <v>997.11699999999996</v>
      </c>
      <c r="M332" s="164">
        <v>997.11699999999996</v>
      </c>
      <c r="N332" s="164">
        <v>997.11699999999905</v>
      </c>
      <c r="O332" s="164">
        <v>997.12599999999998</v>
      </c>
      <c r="P332" s="164">
        <v>997.12599999999998</v>
      </c>
      <c r="Q332" s="164">
        <v>997.12599999999998</v>
      </c>
      <c r="R332" s="164">
        <v>997.12599999999998</v>
      </c>
      <c r="S332" s="164">
        <v>997.12599999999998</v>
      </c>
      <c r="T332" s="164">
        <v>997.12599999999998</v>
      </c>
      <c r="U332" s="164">
        <v>997.12599999999998</v>
      </c>
      <c r="V332" s="164">
        <v>997.12599999999998</v>
      </c>
      <c r="W332" s="164">
        <v>997.12599999999998</v>
      </c>
      <c r="X332" s="164">
        <v>997.12599999999998</v>
      </c>
      <c r="Y332" s="164">
        <v>997.12599999999998</v>
      </c>
      <c r="Z332" s="164">
        <v>997.12599999999998</v>
      </c>
      <c r="AA332" s="164">
        <v>997.12599999999895</v>
      </c>
      <c r="AB332" s="164">
        <v>997.13699999999994</v>
      </c>
      <c r="AC332" s="164">
        <v>997.13699999999994</v>
      </c>
      <c r="AD332" s="164">
        <v>997.13699999999994</v>
      </c>
      <c r="AE332" s="164">
        <v>997.13699999999994</v>
      </c>
      <c r="AF332" s="164">
        <v>997.13699999999994</v>
      </c>
      <c r="AG332" s="164">
        <v>997.13699999999994</v>
      </c>
      <c r="AH332" s="164">
        <v>997.13699999999994</v>
      </c>
      <c r="AI332" s="164">
        <v>997.13699999999994</v>
      </c>
      <c r="AJ332" s="164">
        <v>997.13699999999994</v>
      </c>
      <c r="AK332" s="164">
        <v>997.13699999999994</v>
      </c>
      <c r="AL332" s="164">
        <v>997.13699999999994</v>
      </c>
      <c r="AM332" s="164">
        <v>997.13699999999994</v>
      </c>
      <c r="AN332" s="164">
        <v>997.13699999999994</v>
      </c>
    </row>
    <row r="333" spans="1:40" x14ac:dyDescent="0.2">
      <c r="A333" s="27" t="s">
        <v>1578</v>
      </c>
      <c r="B333" s="164">
        <v>997.11699999999996</v>
      </c>
      <c r="C333" s="164">
        <v>997.11699999999996</v>
      </c>
      <c r="D333" s="164">
        <v>997.11699999999996</v>
      </c>
      <c r="E333" s="164">
        <v>997.11699999999996</v>
      </c>
      <c r="F333" s="164">
        <v>997.11699999999996</v>
      </c>
      <c r="G333" s="164">
        <v>997.11699999999996</v>
      </c>
      <c r="H333" s="164">
        <v>997.11699999999996</v>
      </c>
      <c r="I333" s="164">
        <v>997.11699999999996</v>
      </c>
      <c r="J333" s="164">
        <v>997.11699999999996</v>
      </c>
      <c r="K333" s="164">
        <v>997.11699999999996</v>
      </c>
      <c r="L333" s="164">
        <v>997.11699999999996</v>
      </c>
      <c r="M333" s="164">
        <v>997.11699999999996</v>
      </c>
      <c r="N333" s="164">
        <v>997.11699999999905</v>
      </c>
      <c r="O333" s="164">
        <v>997.12599999999998</v>
      </c>
      <c r="P333" s="164">
        <v>997.12599999999998</v>
      </c>
      <c r="Q333" s="164">
        <v>997.12599999999998</v>
      </c>
      <c r="R333" s="164">
        <v>997.12599999999998</v>
      </c>
      <c r="S333" s="164">
        <v>997.12599999999998</v>
      </c>
      <c r="T333" s="164">
        <v>997.12599999999998</v>
      </c>
      <c r="U333" s="164">
        <v>997.12599999999998</v>
      </c>
      <c r="V333" s="164">
        <v>997.12599999999998</v>
      </c>
      <c r="W333" s="164">
        <v>997.12599999999998</v>
      </c>
      <c r="X333" s="164">
        <v>997.12599999999998</v>
      </c>
      <c r="Y333" s="164">
        <v>997.12599999999998</v>
      </c>
      <c r="Z333" s="164">
        <v>997.12599999999998</v>
      </c>
      <c r="AA333" s="164">
        <v>997.12599999999895</v>
      </c>
      <c r="AB333" s="164">
        <v>997.13699999999994</v>
      </c>
      <c r="AC333" s="164">
        <v>997.13699999999994</v>
      </c>
      <c r="AD333" s="164">
        <v>997.13699999999994</v>
      </c>
      <c r="AE333" s="164">
        <v>997.13699999999994</v>
      </c>
      <c r="AF333" s="164">
        <v>997.13699999999994</v>
      </c>
      <c r="AG333" s="164">
        <v>997.13699999999994</v>
      </c>
      <c r="AH333" s="164">
        <v>997.13699999999994</v>
      </c>
      <c r="AI333" s="164">
        <v>997.13699999999994</v>
      </c>
      <c r="AJ333" s="164">
        <v>997.13699999999994</v>
      </c>
      <c r="AK333" s="164">
        <v>997.13699999999994</v>
      </c>
      <c r="AL333" s="164">
        <v>997.13699999999994</v>
      </c>
      <c r="AM333" s="164">
        <v>997.13699999999994</v>
      </c>
      <c r="AN333" s="164">
        <v>997.13699999999994</v>
      </c>
    </row>
    <row r="334" spans="1:40" x14ac:dyDescent="0.2">
      <c r="A334" s="27" t="s">
        <v>1579</v>
      </c>
    </row>
    <row r="335" spans="1:40" x14ac:dyDescent="0.2">
      <c r="A335" s="27" t="s">
        <v>1580</v>
      </c>
    </row>
    <row r="336" spans="1:40" s="171" customFormat="1" x14ac:dyDescent="0.2">
      <c r="A336" s="128" t="s">
        <v>1765</v>
      </c>
      <c r="B336" s="171">
        <v>0.97365999999999997</v>
      </c>
      <c r="C336" s="171">
        <v>0.97365999999999997</v>
      </c>
      <c r="D336" s="171">
        <v>0.97365999999999997</v>
      </c>
      <c r="E336" s="171">
        <v>0.97365999999999997</v>
      </c>
      <c r="F336" s="171">
        <v>0.97365999999999997</v>
      </c>
      <c r="G336" s="171">
        <v>0.97365999999999997</v>
      </c>
      <c r="H336" s="171">
        <v>0.97365999999999997</v>
      </c>
      <c r="I336" s="171">
        <v>0.97365999999999997</v>
      </c>
      <c r="J336" s="171">
        <v>0.97365999999999997</v>
      </c>
      <c r="K336" s="171">
        <v>0.97365999999999997</v>
      </c>
      <c r="L336" s="171">
        <v>0.97365999999999997</v>
      </c>
      <c r="M336" s="171">
        <v>0.97365999999999997</v>
      </c>
      <c r="N336" s="171">
        <v>0.97365999999999997</v>
      </c>
      <c r="O336" s="171">
        <v>0.973414</v>
      </c>
      <c r="P336" s="171">
        <v>0.973414</v>
      </c>
      <c r="Q336" s="171">
        <v>0.973414</v>
      </c>
      <c r="R336" s="171">
        <v>0.973414</v>
      </c>
      <c r="S336" s="171">
        <v>0.973414</v>
      </c>
      <c r="T336" s="171">
        <v>0.973414</v>
      </c>
      <c r="U336" s="171">
        <v>0.973414</v>
      </c>
      <c r="V336" s="171">
        <v>0.973414</v>
      </c>
      <c r="W336" s="171">
        <v>0.973414</v>
      </c>
      <c r="X336" s="171">
        <v>0.973414</v>
      </c>
      <c r="Y336" s="171">
        <v>0.973414</v>
      </c>
      <c r="Z336" s="171">
        <v>0.973414</v>
      </c>
      <c r="AA336" s="171">
        <v>0.973414</v>
      </c>
      <c r="AB336" s="171">
        <v>0.97330000000000005</v>
      </c>
      <c r="AC336" s="171">
        <v>0.97330000000000005</v>
      </c>
      <c r="AD336" s="171">
        <v>0.97330000000000005</v>
      </c>
      <c r="AE336" s="171">
        <v>0.97330000000000005</v>
      </c>
      <c r="AF336" s="171">
        <v>0.97330000000000005</v>
      </c>
      <c r="AG336" s="171">
        <v>0.97330000000000005</v>
      </c>
      <c r="AH336" s="171">
        <v>0.97330000000000005</v>
      </c>
      <c r="AI336" s="171">
        <v>0.97330000000000005</v>
      </c>
      <c r="AJ336" s="171">
        <v>0.97330000000000005</v>
      </c>
      <c r="AK336" s="171">
        <v>0.97330000000000005</v>
      </c>
      <c r="AL336" s="171">
        <v>0.97330000000000005</v>
      </c>
      <c r="AM336" s="171">
        <v>0.97330000000000005</v>
      </c>
      <c r="AN336" s="171">
        <v>0.97330000000000005</v>
      </c>
    </row>
    <row r="337" spans="1:40" s="171" customFormat="1" x14ac:dyDescent="0.2">
      <c r="A337" s="128" t="s">
        <v>1766</v>
      </c>
      <c r="B337" s="171">
        <v>0.97365999999999997</v>
      </c>
      <c r="C337" s="171">
        <v>0.97365999999999997</v>
      </c>
      <c r="D337" s="171">
        <v>0.97365999999999997</v>
      </c>
      <c r="E337" s="171">
        <v>0.97365999999999997</v>
      </c>
      <c r="F337" s="171">
        <v>0.97365999999999997</v>
      </c>
      <c r="G337" s="171">
        <v>0.97365999999999997</v>
      </c>
      <c r="H337" s="171">
        <v>0.97365999999999997</v>
      </c>
      <c r="I337" s="171">
        <v>0.97365999999999997</v>
      </c>
      <c r="J337" s="171">
        <v>0.97365999999999997</v>
      </c>
      <c r="K337" s="171">
        <v>0.97365999999999997</v>
      </c>
      <c r="L337" s="171">
        <v>0.97365999999999997</v>
      </c>
      <c r="M337" s="171">
        <v>0.97365999999999997</v>
      </c>
      <c r="N337" s="171">
        <v>0.97365999999999997</v>
      </c>
      <c r="O337" s="171">
        <v>0.973414</v>
      </c>
      <c r="P337" s="171">
        <v>0.973414</v>
      </c>
      <c r="Q337" s="171">
        <v>0.973414</v>
      </c>
      <c r="R337" s="171">
        <v>0.973414</v>
      </c>
      <c r="S337" s="171">
        <v>0.973414</v>
      </c>
      <c r="T337" s="171">
        <v>0.973414</v>
      </c>
      <c r="U337" s="171">
        <v>0.973414</v>
      </c>
      <c r="V337" s="171">
        <v>0.973414</v>
      </c>
      <c r="W337" s="171">
        <v>0.973414</v>
      </c>
      <c r="X337" s="171">
        <v>0.973414</v>
      </c>
      <c r="Y337" s="171">
        <v>0.973414</v>
      </c>
      <c r="Z337" s="171">
        <v>0.973414</v>
      </c>
      <c r="AA337" s="171">
        <v>0.973414</v>
      </c>
      <c r="AB337" s="171">
        <v>0.97330000000000005</v>
      </c>
      <c r="AC337" s="171">
        <v>0.97330000000000005</v>
      </c>
      <c r="AD337" s="171">
        <v>0.97330000000000005</v>
      </c>
      <c r="AE337" s="171">
        <v>0.97330000000000005</v>
      </c>
      <c r="AF337" s="171">
        <v>0.97330000000000005</v>
      </c>
      <c r="AG337" s="171">
        <v>0.97330000000000005</v>
      </c>
      <c r="AH337" s="171">
        <v>0.97330000000000005</v>
      </c>
      <c r="AI337" s="171">
        <v>0.97330000000000005</v>
      </c>
      <c r="AJ337" s="171">
        <v>0.97330000000000005</v>
      </c>
      <c r="AK337" s="171">
        <v>0.97330000000000005</v>
      </c>
      <c r="AL337" s="171">
        <v>0.97330000000000005</v>
      </c>
      <c r="AM337" s="171">
        <v>0.97330000000000005</v>
      </c>
      <c r="AN337" s="171">
        <v>0.97330000000000005</v>
      </c>
    </row>
    <row r="338" spans="1:40" s="171" customFormat="1" x14ac:dyDescent="0.2">
      <c r="A338" s="128" t="s">
        <v>1767</v>
      </c>
      <c r="B338" s="171">
        <v>0.97365999999999997</v>
      </c>
      <c r="C338" s="171">
        <v>0.97365999999999997</v>
      </c>
      <c r="D338" s="171">
        <v>0.97365999999999997</v>
      </c>
      <c r="E338" s="171">
        <v>0.97365999999999997</v>
      </c>
      <c r="F338" s="171">
        <v>0.97365999999999997</v>
      </c>
      <c r="G338" s="171">
        <v>0.97365999999999997</v>
      </c>
      <c r="H338" s="171">
        <v>0.97365999999999997</v>
      </c>
      <c r="I338" s="171">
        <v>0.97365999999999997</v>
      </c>
      <c r="J338" s="171">
        <v>0.97365999999999997</v>
      </c>
      <c r="K338" s="171">
        <v>0.97365999999999997</v>
      </c>
      <c r="L338" s="171">
        <v>0.97365999999999997</v>
      </c>
      <c r="M338" s="171">
        <v>0.97365999999999997</v>
      </c>
      <c r="N338" s="171">
        <v>0.97365999999999997</v>
      </c>
      <c r="O338" s="171">
        <v>0.973414</v>
      </c>
      <c r="P338" s="171">
        <v>0.973414</v>
      </c>
      <c r="Q338" s="171">
        <v>0.973414</v>
      </c>
      <c r="R338" s="171">
        <v>0.973414</v>
      </c>
      <c r="S338" s="171">
        <v>0.973414</v>
      </c>
      <c r="T338" s="171">
        <v>0.973414</v>
      </c>
      <c r="U338" s="171">
        <v>0.973414</v>
      </c>
      <c r="V338" s="171">
        <v>0.973414</v>
      </c>
      <c r="W338" s="171">
        <v>0.973414</v>
      </c>
      <c r="X338" s="171">
        <v>0.973414</v>
      </c>
      <c r="Y338" s="171">
        <v>0.973414</v>
      </c>
      <c r="Z338" s="171">
        <v>0.973414</v>
      </c>
      <c r="AA338" s="171">
        <v>0.973414</v>
      </c>
      <c r="AB338" s="171">
        <v>0.97330000000000005</v>
      </c>
      <c r="AC338" s="171">
        <v>0.97330000000000005</v>
      </c>
      <c r="AD338" s="171">
        <v>0.97330000000000005</v>
      </c>
      <c r="AE338" s="171">
        <v>0.97330000000000005</v>
      </c>
      <c r="AF338" s="171">
        <v>0.97330000000000005</v>
      </c>
      <c r="AG338" s="171">
        <v>0.97330000000000005</v>
      </c>
      <c r="AH338" s="171">
        <v>0.97330000000000005</v>
      </c>
      <c r="AI338" s="171">
        <v>0.97330000000000005</v>
      </c>
      <c r="AJ338" s="171">
        <v>0.97330000000000005</v>
      </c>
      <c r="AK338" s="171">
        <v>0.97330000000000005</v>
      </c>
      <c r="AL338" s="171">
        <v>0.97330000000000005</v>
      </c>
      <c r="AM338" s="171">
        <v>0.97330000000000005</v>
      </c>
      <c r="AN338" s="171">
        <v>0.97330000000000005</v>
      </c>
    </row>
    <row r="339" spans="1:40" s="171" customFormat="1" x14ac:dyDescent="0.2">
      <c r="A339" s="128" t="s">
        <v>1768</v>
      </c>
      <c r="B339" s="171">
        <v>0.97365999999999997</v>
      </c>
      <c r="C339" s="171">
        <v>0.97365999999999997</v>
      </c>
      <c r="D339" s="171">
        <v>0.97365999999999997</v>
      </c>
      <c r="E339" s="171">
        <v>0.97365999999999997</v>
      </c>
      <c r="F339" s="171">
        <v>0.97365999999999997</v>
      </c>
      <c r="G339" s="171">
        <v>0.97365999999999997</v>
      </c>
      <c r="H339" s="171">
        <v>0.97365999999999997</v>
      </c>
      <c r="I339" s="171">
        <v>0.97365999999999997</v>
      </c>
      <c r="J339" s="171">
        <v>0.97365999999999997</v>
      </c>
      <c r="K339" s="171">
        <v>0.97365999999999997</v>
      </c>
      <c r="L339" s="171">
        <v>0.97365999999999997</v>
      </c>
      <c r="M339" s="171">
        <v>0.97365999999999997</v>
      </c>
      <c r="N339" s="171">
        <v>0.97365999999999997</v>
      </c>
      <c r="O339" s="171">
        <v>0.973414</v>
      </c>
      <c r="P339" s="171">
        <v>0.973414</v>
      </c>
      <c r="Q339" s="171">
        <v>0.973414</v>
      </c>
      <c r="R339" s="171">
        <v>0.973414</v>
      </c>
      <c r="S339" s="171">
        <v>0.973414</v>
      </c>
      <c r="T339" s="171">
        <v>0.973414</v>
      </c>
      <c r="U339" s="171">
        <v>0.973414</v>
      </c>
      <c r="V339" s="171">
        <v>0.973414</v>
      </c>
      <c r="W339" s="171">
        <v>0.973414</v>
      </c>
      <c r="X339" s="171">
        <v>0.973414</v>
      </c>
      <c r="Y339" s="171">
        <v>0.973414</v>
      </c>
      <c r="Z339" s="171">
        <v>0.973414</v>
      </c>
      <c r="AA339" s="171">
        <v>0.973414</v>
      </c>
      <c r="AB339" s="171">
        <v>0.97330000000000005</v>
      </c>
      <c r="AC339" s="171">
        <v>0.97330000000000005</v>
      </c>
      <c r="AD339" s="171">
        <v>0.97330000000000005</v>
      </c>
      <c r="AE339" s="171">
        <v>0.97330000000000005</v>
      </c>
      <c r="AF339" s="171">
        <v>0.97330000000000005</v>
      </c>
      <c r="AG339" s="171">
        <v>0.97330000000000005</v>
      </c>
      <c r="AH339" s="171">
        <v>0.97330000000000005</v>
      </c>
      <c r="AI339" s="171">
        <v>0.97330000000000005</v>
      </c>
      <c r="AJ339" s="171">
        <v>0.97330000000000005</v>
      </c>
      <c r="AK339" s="171">
        <v>0.97330000000000005</v>
      </c>
      <c r="AL339" s="171">
        <v>0.97330000000000005</v>
      </c>
      <c r="AM339" s="171">
        <v>0.97330000000000005</v>
      </c>
      <c r="AN339" s="171">
        <v>0.97330000000000005</v>
      </c>
    </row>
    <row r="340" spans="1:40" s="171" customFormat="1" x14ac:dyDescent="0.2">
      <c r="A340" s="128" t="s">
        <v>1769</v>
      </c>
      <c r="B340" s="171">
        <v>0.97365999999999997</v>
      </c>
      <c r="C340" s="171">
        <v>0.97365999999999997</v>
      </c>
      <c r="D340" s="171">
        <v>0.97365999999999997</v>
      </c>
      <c r="E340" s="171">
        <v>0.97365999999999997</v>
      </c>
      <c r="F340" s="171">
        <v>0.97365999999999997</v>
      </c>
      <c r="G340" s="171">
        <v>0.97365999999999997</v>
      </c>
      <c r="H340" s="171">
        <v>0.97365999999999997</v>
      </c>
      <c r="I340" s="171">
        <v>0.97365999999999997</v>
      </c>
      <c r="J340" s="171">
        <v>0.97365999999999997</v>
      </c>
      <c r="K340" s="171">
        <v>0.97365999999999997</v>
      </c>
      <c r="L340" s="171">
        <v>0.97365999999999997</v>
      </c>
      <c r="M340" s="171">
        <v>0.97365999999999997</v>
      </c>
      <c r="N340" s="171">
        <v>0.97365999999999997</v>
      </c>
      <c r="O340" s="171">
        <v>0.973414</v>
      </c>
      <c r="P340" s="171">
        <v>0.973414</v>
      </c>
      <c r="Q340" s="171">
        <v>0.973414</v>
      </c>
      <c r="R340" s="171">
        <v>0.973414</v>
      </c>
      <c r="S340" s="171">
        <v>0.973414</v>
      </c>
      <c r="T340" s="171">
        <v>0.973414</v>
      </c>
      <c r="U340" s="171">
        <v>0.973414</v>
      </c>
      <c r="V340" s="171">
        <v>0.973414</v>
      </c>
      <c r="W340" s="171">
        <v>0.973414</v>
      </c>
      <c r="X340" s="171">
        <v>0.973414</v>
      </c>
      <c r="Y340" s="171">
        <v>0.973414</v>
      </c>
      <c r="Z340" s="171">
        <v>0.973414</v>
      </c>
      <c r="AA340" s="171">
        <v>0.973414</v>
      </c>
      <c r="AB340" s="171">
        <v>0.97330000000000005</v>
      </c>
      <c r="AC340" s="171">
        <v>0.97330000000000005</v>
      </c>
      <c r="AD340" s="171">
        <v>0.97330000000000005</v>
      </c>
      <c r="AE340" s="171">
        <v>0.97330000000000005</v>
      </c>
      <c r="AF340" s="171">
        <v>0.97330000000000005</v>
      </c>
      <c r="AG340" s="171">
        <v>0.97330000000000005</v>
      </c>
      <c r="AH340" s="171">
        <v>0.97330000000000005</v>
      </c>
      <c r="AI340" s="171">
        <v>0.97330000000000005</v>
      </c>
      <c r="AJ340" s="171">
        <v>0.97330000000000005</v>
      </c>
      <c r="AK340" s="171">
        <v>0.97330000000000005</v>
      </c>
      <c r="AL340" s="171">
        <v>0.97330000000000005</v>
      </c>
      <c r="AM340" s="171">
        <v>0.97330000000000005</v>
      </c>
      <c r="AN340" s="171">
        <v>0.97330000000000005</v>
      </c>
    </row>
    <row r="341" spans="1:40" s="171" customFormat="1" x14ac:dyDescent="0.2">
      <c r="A341" s="128" t="s">
        <v>1770</v>
      </c>
      <c r="B341" s="171">
        <v>0.97365999999999997</v>
      </c>
      <c r="C341" s="171">
        <v>0.97365999999999997</v>
      </c>
      <c r="D341" s="171">
        <v>0.97365999999999997</v>
      </c>
      <c r="E341" s="171">
        <v>0.97365999999999997</v>
      </c>
      <c r="F341" s="171">
        <v>0.97365999999999997</v>
      </c>
      <c r="G341" s="171">
        <v>0.97365999999999997</v>
      </c>
      <c r="H341" s="171">
        <v>0.97365999999999997</v>
      </c>
      <c r="I341" s="171">
        <v>0.97365999999999997</v>
      </c>
      <c r="J341" s="171">
        <v>0.97365999999999997</v>
      </c>
      <c r="K341" s="171">
        <v>0.97365999999999997</v>
      </c>
      <c r="L341" s="171">
        <v>0.97365999999999997</v>
      </c>
      <c r="M341" s="171">
        <v>0.97365999999999997</v>
      </c>
      <c r="N341" s="171">
        <v>0.97365999999999997</v>
      </c>
      <c r="O341" s="171">
        <v>0.973414</v>
      </c>
      <c r="P341" s="171">
        <v>0.973414</v>
      </c>
      <c r="Q341" s="171">
        <v>0.973414</v>
      </c>
      <c r="R341" s="171">
        <v>0.973414</v>
      </c>
      <c r="S341" s="171">
        <v>0.973414</v>
      </c>
      <c r="T341" s="171">
        <v>0.973414</v>
      </c>
      <c r="U341" s="171">
        <v>0.973414</v>
      </c>
      <c r="V341" s="171">
        <v>0.973414</v>
      </c>
      <c r="W341" s="171">
        <v>0.973414</v>
      </c>
      <c r="X341" s="171">
        <v>0.973414</v>
      </c>
      <c r="Y341" s="171">
        <v>0.973414</v>
      </c>
      <c r="Z341" s="171">
        <v>0.973414</v>
      </c>
      <c r="AA341" s="171">
        <v>0.973414</v>
      </c>
      <c r="AB341" s="171">
        <v>0.97330000000000005</v>
      </c>
      <c r="AC341" s="171">
        <v>0.97330000000000005</v>
      </c>
      <c r="AD341" s="171">
        <v>0.97330000000000005</v>
      </c>
      <c r="AE341" s="171">
        <v>0.97330000000000005</v>
      </c>
      <c r="AF341" s="171">
        <v>0.97330000000000005</v>
      </c>
      <c r="AG341" s="171">
        <v>0.97330000000000005</v>
      </c>
      <c r="AH341" s="171">
        <v>0.97330000000000005</v>
      </c>
      <c r="AI341" s="171">
        <v>0.97330000000000005</v>
      </c>
      <c r="AJ341" s="171">
        <v>0.97330000000000005</v>
      </c>
      <c r="AK341" s="171">
        <v>0.97330000000000005</v>
      </c>
      <c r="AL341" s="171">
        <v>0.97330000000000005</v>
      </c>
      <c r="AM341" s="171">
        <v>0.97330000000000005</v>
      </c>
      <c r="AN341" s="171">
        <v>0.97330000000000005</v>
      </c>
    </row>
    <row r="342" spans="1:40" s="171" customFormat="1" x14ac:dyDescent="0.2">
      <c r="A342" s="128" t="s">
        <v>1771</v>
      </c>
      <c r="B342" s="171">
        <v>0.97365999999999997</v>
      </c>
      <c r="C342" s="171">
        <v>0.97365999999999997</v>
      </c>
      <c r="D342" s="171">
        <v>0.97365999999999997</v>
      </c>
      <c r="E342" s="171">
        <v>0.97365999999999997</v>
      </c>
      <c r="F342" s="171">
        <v>0.97365999999999997</v>
      </c>
      <c r="G342" s="171">
        <v>0.97365999999999997</v>
      </c>
      <c r="H342" s="171">
        <v>0.97365999999999997</v>
      </c>
      <c r="I342" s="171">
        <v>0.97365999999999997</v>
      </c>
      <c r="J342" s="171">
        <v>0.97365999999999997</v>
      </c>
      <c r="K342" s="171">
        <v>0.97365999999999997</v>
      </c>
      <c r="L342" s="171">
        <v>0.97365999999999997</v>
      </c>
      <c r="M342" s="171">
        <v>0.97365999999999997</v>
      </c>
      <c r="N342" s="171">
        <v>0.97365999999999997</v>
      </c>
      <c r="O342" s="171">
        <v>0.973414</v>
      </c>
      <c r="P342" s="171">
        <v>0.973414</v>
      </c>
      <c r="Q342" s="171">
        <v>0.973414</v>
      </c>
      <c r="R342" s="171">
        <v>0.973414</v>
      </c>
      <c r="S342" s="171">
        <v>0.973414</v>
      </c>
      <c r="T342" s="171">
        <v>0.973414</v>
      </c>
      <c r="U342" s="171">
        <v>0.973414</v>
      </c>
      <c r="V342" s="171">
        <v>0.973414</v>
      </c>
      <c r="W342" s="171">
        <v>0.973414</v>
      </c>
      <c r="X342" s="171">
        <v>0.973414</v>
      </c>
      <c r="Y342" s="171">
        <v>0.973414</v>
      </c>
      <c r="Z342" s="171">
        <v>0.973414</v>
      </c>
      <c r="AA342" s="171">
        <v>0.973414</v>
      </c>
      <c r="AB342" s="171">
        <v>0.97330000000000005</v>
      </c>
      <c r="AC342" s="171">
        <v>0.97330000000000005</v>
      </c>
      <c r="AD342" s="171">
        <v>0.97330000000000005</v>
      </c>
      <c r="AE342" s="171">
        <v>0.97330000000000005</v>
      </c>
      <c r="AF342" s="171">
        <v>0.97330000000000005</v>
      </c>
      <c r="AG342" s="171">
        <v>0.97330000000000005</v>
      </c>
      <c r="AH342" s="171">
        <v>0.97330000000000005</v>
      </c>
      <c r="AI342" s="171">
        <v>0.97330000000000005</v>
      </c>
      <c r="AJ342" s="171">
        <v>0.97330000000000005</v>
      </c>
      <c r="AK342" s="171">
        <v>0.97330000000000005</v>
      </c>
      <c r="AL342" s="171">
        <v>0.97330000000000005</v>
      </c>
      <c r="AM342" s="171">
        <v>0.97330000000000005</v>
      </c>
      <c r="AN342" s="171">
        <v>0.97330000000000005</v>
      </c>
    </row>
    <row r="343" spans="1:40" s="171" customFormat="1" x14ac:dyDescent="0.2">
      <c r="A343" s="128" t="s">
        <v>1772</v>
      </c>
      <c r="B343" s="171">
        <v>0.97365999999999997</v>
      </c>
      <c r="C343" s="171">
        <v>0.97365999999999997</v>
      </c>
      <c r="D343" s="171">
        <v>0.97365999999999997</v>
      </c>
      <c r="E343" s="171">
        <v>0.97365999999999997</v>
      </c>
      <c r="F343" s="171">
        <v>0.97365999999999997</v>
      </c>
      <c r="G343" s="171">
        <v>0.97365999999999997</v>
      </c>
      <c r="H343" s="171">
        <v>0.97365999999999997</v>
      </c>
      <c r="I343" s="171">
        <v>0.97365999999999997</v>
      </c>
      <c r="J343" s="171">
        <v>0.97365999999999997</v>
      </c>
      <c r="K343" s="171">
        <v>0.97365999999999997</v>
      </c>
      <c r="L343" s="171">
        <v>0.97365999999999997</v>
      </c>
      <c r="M343" s="171">
        <v>0.97365999999999997</v>
      </c>
      <c r="N343" s="171">
        <v>0.97365999999999997</v>
      </c>
      <c r="O343" s="171">
        <v>0.973414</v>
      </c>
      <c r="P343" s="171">
        <v>0.973414</v>
      </c>
      <c r="Q343" s="171">
        <v>0.973414</v>
      </c>
      <c r="R343" s="171">
        <v>0.973414</v>
      </c>
      <c r="S343" s="171">
        <v>0.973414</v>
      </c>
      <c r="T343" s="171">
        <v>0.973414</v>
      </c>
      <c r="U343" s="171">
        <v>0.973414</v>
      </c>
      <c r="V343" s="171">
        <v>0.973414</v>
      </c>
      <c r="W343" s="171">
        <v>0.973414</v>
      </c>
      <c r="X343" s="171">
        <v>0.973414</v>
      </c>
      <c r="Y343" s="171">
        <v>0.973414</v>
      </c>
      <c r="Z343" s="171">
        <v>0.973414</v>
      </c>
      <c r="AA343" s="171">
        <v>0.973414</v>
      </c>
      <c r="AB343" s="171">
        <v>0.97330000000000005</v>
      </c>
      <c r="AC343" s="171">
        <v>0.97330000000000005</v>
      </c>
      <c r="AD343" s="171">
        <v>0.97330000000000005</v>
      </c>
      <c r="AE343" s="171">
        <v>0.97330000000000005</v>
      </c>
      <c r="AF343" s="171">
        <v>0.97330000000000005</v>
      </c>
      <c r="AG343" s="171">
        <v>0.97330000000000005</v>
      </c>
      <c r="AH343" s="171">
        <v>0.97330000000000005</v>
      </c>
      <c r="AI343" s="171">
        <v>0.97330000000000005</v>
      </c>
      <c r="AJ343" s="171">
        <v>0.97330000000000005</v>
      </c>
      <c r="AK343" s="171">
        <v>0.97330000000000005</v>
      </c>
      <c r="AL343" s="171">
        <v>0.97330000000000005</v>
      </c>
      <c r="AM343" s="171">
        <v>0.97330000000000005</v>
      </c>
      <c r="AN343" s="171">
        <v>0.97330000000000005</v>
      </c>
    </row>
    <row r="344" spans="1:40" s="171" customFormat="1" x14ac:dyDescent="0.2">
      <c r="A344" s="128" t="s">
        <v>1773</v>
      </c>
      <c r="B344" s="171">
        <v>0.97365999999999997</v>
      </c>
      <c r="C344" s="171">
        <v>0.97365999999999997</v>
      </c>
      <c r="D344" s="171">
        <v>0.97365999999999997</v>
      </c>
      <c r="E344" s="171">
        <v>0.97365999999999997</v>
      </c>
      <c r="F344" s="171">
        <v>0.97365999999999997</v>
      </c>
      <c r="G344" s="171">
        <v>0.97365999999999997</v>
      </c>
      <c r="H344" s="171">
        <v>0.97365999999999997</v>
      </c>
      <c r="I344" s="171">
        <v>0.97365999999999997</v>
      </c>
      <c r="J344" s="171">
        <v>0.97365999999999997</v>
      </c>
      <c r="K344" s="171">
        <v>0.97365999999999997</v>
      </c>
      <c r="L344" s="171">
        <v>0.97365999999999997</v>
      </c>
      <c r="M344" s="171">
        <v>0.97365999999999997</v>
      </c>
      <c r="N344" s="171">
        <v>0.97365999999999997</v>
      </c>
      <c r="O344" s="171">
        <v>0.973414</v>
      </c>
      <c r="P344" s="171">
        <v>0.973414</v>
      </c>
      <c r="Q344" s="171">
        <v>0.973414</v>
      </c>
      <c r="R344" s="171">
        <v>0.973414</v>
      </c>
      <c r="S344" s="171">
        <v>0.973414</v>
      </c>
      <c r="T344" s="171">
        <v>0.973414</v>
      </c>
      <c r="U344" s="171">
        <v>0.973414</v>
      </c>
      <c r="V344" s="171">
        <v>0.973414</v>
      </c>
      <c r="W344" s="171">
        <v>0.973414</v>
      </c>
      <c r="X344" s="171">
        <v>0.973414</v>
      </c>
      <c r="Y344" s="171">
        <v>0.973414</v>
      </c>
      <c r="Z344" s="171">
        <v>0.973414</v>
      </c>
      <c r="AA344" s="171">
        <v>0.973414</v>
      </c>
      <c r="AB344" s="171">
        <v>0.97330000000000005</v>
      </c>
      <c r="AC344" s="171">
        <v>0.97330000000000005</v>
      </c>
      <c r="AD344" s="171">
        <v>0.97330000000000005</v>
      </c>
      <c r="AE344" s="171">
        <v>0.97330000000000005</v>
      </c>
      <c r="AF344" s="171">
        <v>0.97330000000000005</v>
      </c>
      <c r="AG344" s="171">
        <v>0.97330000000000005</v>
      </c>
      <c r="AH344" s="171">
        <v>0.97330000000000005</v>
      </c>
      <c r="AI344" s="171">
        <v>0.97330000000000005</v>
      </c>
      <c r="AJ344" s="171">
        <v>0.97330000000000005</v>
      </c>
      <c r="AK344" s="171">
        <v>0.97330000000000005</v>
      </c>
      <c r="AL344" s="171">
        <v>0.97330000000000005</v>
      </c>
      <c r="AM344" s="171">
        <v>0.97330000000000005</v>
      </c>
      <c r="AN344" s="171">
        <v>0.97330000000000005</v>
      </c>
    </row>
    <row r="345" spans="1:40" s="171" customFormat="1" x14ac:dyDescent="0.2">
      <c r="A345" s="128" t="s">
        <v>1774</v>
      </c>
      <c r="B345" s="171">
        <v>0.97365999999999997</v>
      </c>
      <c r="C345" s="171">
        <v>0.97365999999999997</v>
      </c>
      <c r="D345" s="171">
        <v>0.97365999999999997</v>
      </c>
      <c r="E345" s="171">
        <v>0.97365999999999997</v>
      </c>
      <c r="F345" s="171">
        <v>0.97365999999999997</v>
      </c>
      <c r="G345" s="171">
        <v>0.97365999999999997</v>
      </c>
      <c r="H345" s="171">
        <v>0.97365999999999997</v>
      </c>
      <c r="I345" s="171">
        <v>0.97365999999999997</v>
      </c>
      <c r="J345" s="171">
        <v>0.97365999999999997</v>
      </c>
      <c r="K345" s="171">
        <v>0.97365999999999997</v>
      </c>
      <c r="L345" s="171">
        <v>0.97365999999999997</v>
      </c>
      <c r="M345" s="171">
        <v>0.97365999999999997</v>
      </c>
      <c r="N345" s="171">
        <v>0.97365999999999997</v>
      </c>
      <c r="O345" s="171">
        <v>0.973414</v>
      </c>
      <c r="P345" s="171">
        <v>0.973414</v>
      </c>
      <c r="Q345" s="171">
        <v>0.973414</v>
      </c>
      <c r="R345" s="171">
        <v>0.973414</v>
      </c>
      <c r="S345" s="171">
        <v>0.973414</v>
      </c>
      <c r="T345" s="171">
        <v>0.973414</v>
      </c>
      <c r="U345" s="171">
        <v>0.973414</v>
      </c>
      <c r="V345" s="171">
        <v>0.973414</v>
      </c>
      <c r="W345" s="171">
        <v>0.973414</v>
      </c>
      <c r="X345" s="171">
        <v>0.973414</v>
      </c>
      <c r="Y345" s="171">
        <v>0.973414</v>
      </c>
      <c r="Z345" s="171">
        <v>0.973414</v>
      </c>
      <c r="AA345" s="171">
        <v>0.973414</v>
      </c>
      <c r="AB345" s="171">
        <v>0.97330000000000005</v>
      </c>
      <c r="AC345" s="171">
        <v>0.97330000000000005</v>
      </c>
      <c r="AD345" s="171">
        <v>0.97330000000000005</v>
      </c>
      <c r="AE345" s="171">
        <v>0.97330000000000005</v>
      </c>
      <c r="AF345" s="171">
        <v>0.97330000000000005</v>
      </c>
      <c r="AG345" s="171">
        <v>0.97330000000000005</v>
      </c>
      <c r="AH345" s="171">
        <v>0.97330000000000005</v>
      </c>
      <c r="AI345" s="171">
        <v>0.97330000000000005</v>
      </c>
      <c r="AJ345" s="171">
        <v>0.97330000000000005</v>
      </c>
      <c r="AK345" s="171">
        <v>0.97330000000000005</v>
      </c>
      <c r="AL345" s="171">
        <v>0.97330000000000005</v>
      </c>
      <c r="AM345" s="171">
        <v>0.97330000000000005</v>
      </c>
      <c r="AN345" s="171">
        <v>0.97330000000000005</v>
      </c>
    </row>
    <row r="346" spans="1:40" s="171" customFormat="1" x14ac:dyDescent="0.2">
      <c r="A346" s="128" t="s">
        <v>1591</v>
      </c>
      <c r="B346" s="171">
        <v>1</v>
      </c>
      <c r="C346" s="171">
        <v>1</v>
      </c>
      <c r="D346" s="171">
        <v>1</v>
      </c>
      <c r="E346" s="171">
        <v>1</v>
      </c>
      <c r="F346" s="171">
        <v>1</v>
      </c>
      <c r="G346" s="171">
        <v>1</v>
      </c>
      <c r="H346" s="171">
        <v>1</v>
      </c>
      <c r="I346" s="171">
        <v>1</v>
      </c>
      <c r="J346" s="171">
        <v>1</v>
      </c>
      <c r="K346" s="171">
        <v>1</v>
      </c>
      <c r="L346" s="171">
        <v>1</v>
      </c>
      <c r="M346" s="171">
        <v>1</v>
      </c>
      <c r="N346" s="171">
        <v>1</v>
      </c>
      <c r="O346" s="171">
        <v>1</v>
      </c>
      <c r="P346" s="171">
        <v>1</v>
      </c>
      <c r="Q346" s="171">
        <v>1</v>
      </c>
      <c r="R346" s="171">
        <v>1</v>
      </c>
      <c r="S346" s="171">
        <v>1</v>
      </c>
      <c r="T346" s="171">
        <v>1</v>
      </c>
      <c r="U346" s="171">
        <v>1</v>
      </c>
      <c r="V346" s="171">
        <v>1</v>
      </c>
      <c r="W346" s="171">
        <v>1</v>
      </c>
      <c r="X346" s="171">
        <v>1</v>
      </c>
      <c r="Y346" s="171">
        <v>1</v>
      </c>
      <c r="Z346" s="171">
        <v>1</v>
      </c>
      <c r="AA346" s="171">
        <v>1</v>
      </c>
      <c r="AB346" s="171">
        <v>1</v>
      </c>
      <c r="AC346" s="171">
        <v>1</v>
      </c>
      <c r="AD346" s="171">
        <v>1</v>
      </c>
      <c r="AE346" s="171">
        <v>1</v>
      </c>
      <c r="AF346" s="171">
        <v>1</v>
      </c>
      <c r="AG346" s="171">
        <v>1</v>
      </c>
      <c r="AH346" s="171">
        <v>1</v>
      </c>
      <c r="AI346" s="171">
        <v>1</v>
      </c>
      <c r="AJ346" s="171">
        <v>1</v>
      </c>
      <c r="AK346" s="171">
        <v>1</v>
      </c>
      <c r="AL346" s="171">
        <v>1</v>
      </c>
      <c r="AM346" s="171">
        <v>1</v>
      </c>
      <c r="AN346" s="171">
        <v>1</v>
      </c>
    </row>
    <row r="347" spans="1:40" s="171" customFormat="1" x14ac:dyDescent="0.2">
      <c r="A347" s="128" t="s">
        <v>1592</v>
      </c>
      <c r="B347" s="171">
        <v>1</v>
      </c>
      <c r="C347" s="171">
        <v>1</v>
      </c>
      <c r="D347" s="171">
        <v>1</v>
      </c>
      <c r="E347" s="171">
        <v>1</v>
      </c>
      <c r="F347" s="171">
        <v>1</v>
      </c>
      <c r="G347" s="171">
        <v>1</v>
      </c>
      <c r="H347" s="171">
        <v>1</v>
      </c>
      <c r="I347" s="171">
        <v>1</v>
      </c>
      <c r="J347" s="171">
        <v>1</v>
      </c>
      <c r="K347" s="171">
        <v>1</v>
      </c>
      <c r="L347" s="171">
        <v>1</v>
      </c>
      <c r="M347" s="171">
        <v>1</v>
      </c>
      <c r="N347" s="171">
        <v>1</v>
      </c>
      <c r="O347" s="171">
        <v>1</v>
      </c>
      <c r="P347" s="171">
        <v>1</v>
      </c>
      <c r="Q347" s="171">
        <v>1</v>
      </c>
      <c r="R347" s="171">
        <v>1</v>
      </c>
      <c r="S347" s="171">
        <v>1</v>
      </c>
      <c r="T347" s="171">
        <v>1</v>
      </c>
      <c r="U347" s="171">
        <v>1</v>
      </c>
      <c r="V347" s="171">
        <v>1</v>
      </c>
      <c r="W347" s="171">
        <v>1</v>
      </c>
      <c r="X347" s="171">
        <v>1</v>
      </c>
      <c r="Y347" s="171">
        <v>1</v>
      </c>
      <c r="Z347" s="171">
        <v>1</v>
      </c>
      <c r="AA347" s="171">
        <v>1</v>
      </c>
      <c r="AB347" s="171">
        <v>1</v>
      </c>
      <c r="AC347" s="171">
        <v>1</v>
      </c>
      <c r="AD347" s="171">
        <v>1</v>
      </c>
      <c r="AE347" s="171">
        <v>1</v>
      </c>
      <c r="AF347" s="171">
        <v>1</v>
      </c>
      <c r="AG347" s="171">
        <v>1</v>
      </c>
      <c r="AH347" s="171">
        <v>1</v>
      </c>
      <c r="AI347" s="171">
        <v>1</v>
      </c>
      <c r="AJ347" s="171">
        <v>1</v>
      </c>
      <c r="AK347" s="171">
        <v>1</v>
      </c>
      <c r="AL347" s="171">
        <v>1</v>
      </c>
      <c r="AM347" s="171">
        <v>1</v>
      </c>
      <c r="AN347" s="171">
        <v>1</v>
      </c>
    </row>
    <row r="348" spans="1:40" s="171" customFormat="1" x14ac:dyDescent="0.2">
      <c r="A348" s="128" t="s">
        <v>1593</v>
      </c>
      <c r="B348" s="171">
        <v>0.97365999999999997</v>
      </c>
      <c r="C348" s="171">
        <v>0.97365999999999997</v>
      </c>
      <c r="D348" s="171">
        <v>0.97365999999999997</v>
      </c>
      <c r="E348" s="171">
        <v>0.97365999999999997</v>
      </c>
      <c r="F348" s="171">
        <v>0.97365999999999997</v>
      </c>
      <c r="G348" s="171">
        <v>0.97365999999999997</v>
      </c>
      <c r="H348" s="171">
        <v>0.97365999999999997</v>
      </c>
      <c r="I348" s="171">
        <v>0.97365999999999997</v>
      </c>
      <c r="J348" s="171">
        <v>0.97365999999999997</v>
      </c>
      <c r="K348" s="171">
        <v>0.97365999999999997</v>
      </c>
      <c r="L348" s="171">
        <v>0.97365999999999997</v>
      </c>
      <c r="M348" s="171">
        <v>0.97365999999999997</v>
      </c>
      <c r="N348" s="171">
        <v>0.97365999999999997</v>
      </c>
      <c r="O348" s="171">
        <v>0.973414</v>
      </c>
      <c r="P348" s="171">
        <v>0.973414</v>
      </c>
      <c r="Q348" s="171">
        <v>0.973414</v>
      </c>
      <c r="R348" s="171">
        <v>0.973414</v>
      </c>
      <c r="S348" s="171">
        <v>0.973414</v>
      </c>
      <c r="T348" s="171">
        <v>0.973414</v>
      </c>
      <c r="U348" s="171">
        <v>0.973414</v>
      </c>
      <c r="V348" s="171">
        <v>0.973414</v>
      </c>
      <c r="W348" s="171">
        <v>0.973414</v>
      </c>
      <c r="X348" s="171">
        <v>0.973414</v>
      </c>
      <c r="Y348" s="171">
        <v>0.973414</v>
      </c>
      <c r="Z348" s="171">
        <v>0.973414</v>
      </c>
      <c r="AA348" s="171">
        <v>0.973414</v>
      </c>
      <c r="AB348" s="171">
        <v>0.97330000000000005</v>
      </c>
      <c r="AC348" s="171">
        <v>0.97330000000000005</v>
      </c>
      <c r="AD348" s="171">
        <v>0.97330000000000005</v>
      </c>
      <c r="AE348" s="171">
        <v>0.97330000000000005</v>
      </c>
      <c r="AF348" s="171">
        <v>0.97330000000000005</v>
      </c>
      <c r="AG348" s="171">
        <v>0.97330000000000005</v>
      </c>
      <c r="AH348" s="171">
        <v>0.97330000000000005</v>
      </c>
      <c r="AI348" s="171">
        <v>0.97330000000000005</v>
      </c>
      <c r="AJ348" s="171">
        <v>0.97330000000000005</v>
      </c>
      <c r="AK348" s="171">
        <v>0.97330000000000005</v>
      </c>
      <c r="AL348" s="171">
        <v>0.97330000000000005</v>
      </c>
      <c r="AM348" s="171">
        <v>0.97330000000000005</v>
      </c>
      <c r="AN348" s="171">
        <v>0.97330000000000005</v>
      </c>
    </row>
    <row r="349" spans="1:40" s="171" customFormat="1" x14ac:dyDescent="0.2">
      <c r="A349" s="128" t="s">
        <v>1775</v>
      </c>
      <c r="B349" s="171">
        <v>1</v>
      </c>
      <c r="C349" s="171">
        <v>1</v>
      </c>
      <c r="D349" s="171">
        <v>1</v>
      </c>
      <c r="E349" s="171">
        <v>1</v>
      </c>
      <c r="F349" s="171">
        <v>1</v>
      </c>
      <c r="G349" s="171">
        <v>1</v>
      </c>
      <c r="H349" s="171">
        <v>1</v>
      </c>
      <c r="I349" s="171">
        <v>1</v>
      </c>
      <c r="J349" s="171">
        <v>1</v>
      </c>
      <c r="K349" s="171">
        <v>1</v>
      </c>
      <c r="L349" s="171">
        <v>1</v>
      </c>
      <c r="M349" s="171">
        <v>1</v>
      </c>
      <c r="N349" s="171">
        <v>1</v>
      </c>
      <c r="O349" s="171">
        <v>1</v>
      </c>
      <c r="P349" s="171">
        <v>1</v>
      </c>
      <c r="Q349" s="171">
        <v>1</v>
      </c>
      <c r="R349" s="171">
        <v>1</v>
      </c>
      <c r="S349" s="171">
        <v>1</v>
      </c>
      <c r="T349" s="171">
        <v>1</v>
      </c>
      <c r="U349" s="171">
        <v>1</v>
      </c>
      <c r="V349" s="171">
        <v>1</v>
      </c>
      <c r="W349" s="171">
        <v>1</v>
      </c>
      <c r="X349" s="171">
        <v>1</v>
      </c>
      <c r="Y349" s="171">
        <v>1</v>
      </c>
      <c r="Z349" s="171">
        <v>1</v>
      </c>
      <c r="AA349" s="171">
        <v>1</v>
      </c>
      <c r="AB349" s="171">
        <v>1</v>
      </c>
      <c r="AC349" s="171">
        <v>1</v>
      </c>
      <c r="AD349" s="171">
        <v>1</v>
      </c>
      <c r="AE349" s="171">
        <v>1</v>
      </c>
      <c r="AF349" s="171">
        <v>1</v>
      </c>
      <c r="AG349" s="171">
        <v>1</v>
      </c>
      <c r="AH349" s="171">
        <v>1</v>
      </c>
      <c r="AI349" s="171">
        <v>1</v>
      </c>
      <c r="AJ349" s="171">
        <v>1</v>
      </c>
      <c r="AK349" s="171">
        <v>1</v>
      </c>
      <c r="AL349" s="171">
        <v>1</v>
      </c>
      <c r="AM349" s="171">
        <v>1</v>
      </c>
      <c r="AN349" s="171">
        <v>1</v>
      </c>
    </row>
    <row r="350" spans="1:40" x14ac:dyDescent="0.2">
      <c r="A350" s="27" t="s">
        <v>1595</v>
      </c>
      <c r="B350" s="164">
        <v>973.66</v>
      </c>
      <c r="C350" s="164">
        <v>973.66</v>
      </c>
      <c r="D350" s="164">
        <v>973.66</v>
      </c>
      <c r="E350" s="164">
        <v>973.66</v>
      </c>
      <c r="F350" s="164">
        <v>973.66</v>
      </c>
      <c r="G350" s="164">
        <v>973.66</v>
      </c>
      <c r="H350" s="164">
        <v>973.66</v>
      </c>
      <c r="I350" s="164">
        <v>973.66</v>
      </c>
      <c r="J350" s="164">
        <v>973.66</v>
      </c>
      <c r="K350" s="164">
        <v>973.66</v>
      </c>
      <c r="L350" s="164">
        <v>973.66</v>
      </c>
      <c r="M350" s="164">
        <v>973.66</v>
      </c>
      <c r="N350" s="164">
        <v>973.66</v>
      </c>
      <c r="O350" s="164">
        <v>973.41399999999999</v>
      </c>
      <c r="P350" s="164">
        <v>973.41399999999999</v>
      </c>
      <c r="Q350" s="164">
        <v>973.41399999999999</v>
      </c>
      <c r="R350" s="164">
        <v>973.41399999999999</v>
      </c>
      <c r="S350" s="164">
        <v>973.41399999999999</v>
      </c>
      <c r="T350" s="164">
        <v>973.41399999999999</v>
      </c>
      <c r="U350" s="164">
        <v>973.41399999999999</v>
      </c>
      <c r="V350" s="164">
        <v>973.41399999999999</v>
      </c>
      <c r="W350" s="164">
        <v>973.41399999999999</v>
      </c>
      <c r="X350" s="164">
        <v>973.41399999999999</v>
      </c>
      <c r="Y350" s="164">
        <v>973.41399999999999</v>
      </c>
      <c r="Z350" s="164">
        <v>973.41399999999999</v>
      </c>
      <c r="AA350" s="164">
        <v>973.41399999999999</v>
      </c>
      <c r="AB350" s="164">
        <v>973.3</v>
      </c>
      <c r="AC350" s="164">
        <v>973.3</v>
      </c>
      <c r="AD350" s="164">
        <v>973.3</v>
      </c>
      <c r="AE350" s="164">
        <v>973.3</v>
      </c>
      <c r="AF350" s="164">
        <v>973.3</v>
      </c>
      <c r="AG350" s="164">
        <v>973.3</v>
      </c>
      <c r="AH350" s="164">
        <v>973.3</v>
      </c>
      <c r="AI350" s="164">
        <v>973.3</v>
      </c>
      <c r="AJ350" s="164">
        <v>973.3</v>
      </c>
      <c r="AK350" s="164">
        <v>973.3</v>
      </c>
      <c r="AL350" s="164">
        <v>973.3</v>
      </c>
      <c r="AM350" s="164">
        <v>973.3</v>
      </c>
      <c r="AN350" s="164">
        <v>973.3</v>
      </c>
    </row>
    <row r="351" spans="1:40" s="171" customFormat="1" x14ac:dyDescent="0.2">
      <c r="A351" s="128" t="s">
        <v>1596</v>
      </c>
      <c r="B351" s="171">
        <v>0.97365999999999997</v>
      </c>
      <c r="C351" s="171">
        <v>0.97365999999999997</v>
      </c>
      <c r="D351" s="171">
        <v>0.97365999999999997</v>
      </c>
      <c r="E351" s="171">
        <v>0.97365999999999997</v>
      </c>
      <c r="F351" s="171">
        <v>0.97365999999999997</v>
      </c>
      <c r="G351" s="171">
        <v>0.97365999999999997</v>
      </c>
      <c r="H351" s="171">
        <v>0.97365999999999997</v>
      </c>
      <c r="I351" s="171">
        <v>0.97365999999999997</v>
      </c>
      <c r="J351" s="171">
        <v>0.97365999999999997</v>
      </c>
      <c r="K351" s="171">
        <v>0.97365999999999997</v>
      </c>
      <c r="L351" s="171">
        <v>0.97365999999999997</v>
      </c>
      <c r="M351" s="171">
        <v>0.97365999999999997</v>
      </c>
      <c r="N351" s="171">
        <v>0.97365999999999997</v>
      </c>
      <c r="O351" s="171">
        <v>0.973414</v>
      </c>
      <c r="P351" s="171">
        <v>0.973414</v>
      </c>
      <c r="Q351" s="171">
        <v>0.973414</v>
      </c>
      <c r="R351" s="171">
        <v>0.973414</v>
      </c>
      <c r="S351" s="171">
        <v>0.973414</v>
      </c>
      <c r="T351" s="171">
        <v>0.973414</v>
      </c>
      <c r="U351" s="171">
        <v>0.973414</v>
      </c>
      <c r="V351" s="171">
        <v>0.973414</v>
      </c>
      <c r="W351" s="171">
        <v>0.973414</v>
      </c>
      <c r="X351" s="171">
        <v>0.973414</v>
      </c>
      <c r="Y351" s="171">
        <v>0.973414</v>
      </c>
      <c r="Z351" s="171">
        <v>0.973414</v>
      </c>
      <c r="AA351" s="171">
        <v>0.973414</v>
      </c>
      <c r="AB351" s="171">
        <v>0.97330000000000005</v>
      </c>
      <c r="AC351" s="171">
        <v>0.97330000000000005</v>
      </c>
      <c r="AD351" s="171">
        <v>0.97330000000000005</v>
      </c>
      <c r="AE351" s="171">
        <v>0.97330000000000005</v>
      </c>
      <c r="AF351" s="171">
        <v>0.97330000000000005</v>
      </c>
      <c r="AG351" s="171">
        <v>0.97330000000000005</v>
      </c>
      <c r="AH351" s="171">
        <v>0.97330000000000005</v>
      </c>
      <c r="AI351" s="171">
        <v>0.97330000000000005</v>
      </c>
      <c r="AJ351" s="171">
        <v>0.97330000000000005</v>
      </c>
      <c r="AK351" s="171">
        <v>0.97330000000000005</v>
      </c>
      <c r="AL351" s="171">
        <v>0.97330000000000005</v>
      </c>
      <c r="AM351" s="171">
        <v>0.97330000000000005</v>
      </c>
      <c r="AN351" s="171">
        <v>0.97330000000000005</v>
      </c>
    </row>
    <row r="352" spans="1:40" s="171" customFormat="1" x14ac:dyDescent="0.2">
      <c r="A352" s="172" t="s">
        <v>1597</v>
      </c>
      <c r="B352" s="171">
        <v>0</v>
      </c>
      <c r="C352" s="171">
        <v>0</v>
      </c>
      <c r="D352" s="171">
        <v>0</v>
      </c>
      <c r="E352" s="171">
        <v>0</v>
      </c>
      <c r="F352" s="171">
        <v>0</v>
      </c>
      <c r="G352" s="171">
        <v>0</v>
      </c>
      <c r="H352" s="171">
        <v>0</v>
      </c>
      <c r="I352" s="171">
        <v>0</v>
      </c>
      <c r="J352" s="171">
        <v>0</v>
      </c>
      <c r="K352" s="171">
        <v>0</v>
      </c>
      <c r="L352" s="171">
        <v>0</v>
      </c>
      <c r="M352" s="171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171">
        <v>0</v>
      </c>
      <c r="V352" s="171">
        <v>0</v>
      </c>
      <c r="W352" s="171">
        <v>0</v>
      </c>
      <c r="X352" s="171">
        <v>0</v>
      </c>
      <c r="Y352" s="171">
        <v>0</v>
      </c>
      <c r="Z352" s="171">
        <v>0</v>
      </c>
      <c r="AA352" s="171">
        <v>0</v>
      </c>
      <c r="AB352" s="171">
        <v>0</v>
      </c>
      <c r="AC352" s="171">
        <v>0</v>
      </c>
      <c r="AD352" s="171">
        <v>0</v>
      </c>
      <c r="AE352" s="171">
        <v>0</v>
      </c>
      <c r="AF352" s="171">
        <v>0</v>
      </c>
      <c r="AG352" s="171">
        <v>0</v>
      </c>
      <c r="AH352" s="171">
        <v>0</v>
      </c>
      <c r="AI352" s="171">
        <v>0</v>
      </c>
      <c r="AJ352" s="171">
        <v>0</v>
      </c>
      <c r="AK352" s="171">
        <v>0</v>
      </c>
      <c r="AL352" s="171">
        <v>0</v>
      </c>
      <c r="AM352" s="171">
        <v>0</v>
      </c>
      <c r="AN352" s="171">
        <v>0</v>
      </c>
    </row>
    <row r="353" spans="1:40" x14ac:dyDescent="0.2">
      <c r="A353" s="27" t="s">
        <v>1080</v>
      </c>
    </row>
    <row r="354" spans="1:40" s="171" customFormat="1" x14ac:dyDescent="0.2">
      <c r="A354" s="172" t="s">
        <v>1598</v>
      </c>
      <c r="B354" s="171">
        <v>0</v>
      </c>
      <c r="C354" s="171">
        <v>0</v>
      </c>
      <c r="D354" s="171">
        <v>0</v>
      </c>
      <c r="E354" s="171">
        <v>0</v>
      </c>
      <c r="F354" s="171">
        <v>0</v>
      </c>
      <c r="G354" s="171">
        <v>0</v>
      </c>
      <c r="H354" s="171">
        <v>0</v>
      </c>
      <c r="I354" s="171">
        <v>0</v>
      </c>
      <c r="J354" s="171">
        <v>0</v>
      </c>
      <c r="K354" s="171">
        <v>0</v>
      </c>
      <c r="L354" s="171">
        <v>0</v>
      </c>
      <c r="M354" s="171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171">
        <v>0</v>
      </c>
      <c r="V354" s="171">
        <v>0</v>
      </c>
      <c r="W354" s="171">
        <v>0</v>
      </c>
      <c r="X354" s="171">
        <v>0</v>
      </c>
      <c r="Y354" s="171">
        <v>0</v>
      </c>
      <c r="Z354" s="171">
        <v>0</v>
      </c>
      <c r="AA354" s="171">
        <v>0</v>
      </c>
      <c r="AB354" s="171">
        <v>0</v>
      </c>
      <c r="AC354" s="171">
        <v>0</v>
      </c>
      <c r="AD354" s="171">
        <v>0</v>
      </c>
      <c r="AE354" s="171">
        <v>0</v>
      </c>
      <c r="AF354" s="171">
        <v>0</v>
      </c>
      <c r="AG354" s="171">
        <v>0</v>
      </c>
      <c r="AH354" s="171">
        <v>0</v>
      </c>
      <c r="AI354" s="171">
        <v>0</v>
      </c>
      <c r="AJ354" s="171">
        <v>0</v>
      </c>
      <c r="AK354" s="171">
        <v>0</v>
      </c>
      <c r="AL354" s="171">
        <v>0</v>
      </c>
      <c r="AM354" s="171">
        <v>0</v>
      </c>
      <c r="AN354" s="171">
        <v>0</v>
      </c>
    </row>
    <row r="355" spans="1:40" x14ac:dyDescent="0.2">
      <c r="A355" s="27" t="s">
        <v>1599</v>
      </c>
    </row>
    <row r="356" spans="1:40" x14ac:dyDescent="0.2">
      <c r="A356" s="30" t="s">
        <v>1600</v>
      </c>
    </row>
    <row r="357" spans="1:40" s="171" customFormat="1" x14ac:dyDescent="0.2">
      <c r="A357" s="128" t="s">
        <v>1601</v>
      </c>
      <c r="B357" s="171">
        <v>0.93203279056849597</v>
      </c>
      <c r="C357" s="171">
        <v>0.93203279056849597</v>
      </c>
      <c r="D357" s="171">
        <v>0.93203279056849597</v>
      </c>
      <c r="E357" s="171">
        <v>0.93203279056849597</v>
      </c>
      <c r="F357" s="171">
        <v>0.93203279056849597</v>
      </c>
      <c r="G357" s="171">
        <v>0.93203279056849597</v>
      </c>
      <c r="H357" s="171">
        <v>0.93203279056849597</v>
      </c>
      <c r="I357" s="171">
        <v>0.93203279056849597</v>
      </c>
      <c r="J357" s="171">
        <v>0.93203279056849597</v>
      </c>
      <c r="K357" s="171">
        <v>0.93203279056849597</v>
      </c>
      <c r="L357" s="171">
        <v>0.93203279056849597</v>
      </c>
      <c r="M357" s="171">
        <v>0.93203279056849597</v>
      </c>
      <c r="N357" s="171">
        <v>0.93203279056849497</v>
      </c>
      <c r="O357" s="171">
        <v>0.93138205659147399</v>
      </c>
      <c r="P357" s="171">
        <v>0.93138205659147399</v>
      </c>
      <c r="Q357" s="171">
        <v>0.93138205659147399</v>
      </c>
      <c r="R357" s="171">
        <v>0.93138205659147399</v>
      </c>
      <c r="S357" s="171">
        <v>0.93138205659147399</v>
      </c>
      <c r="T357" s="171">
        <v>0.93138205659147399</v>
      </c>
      <c r="U357" s="171">
        <v>0.93138205659147399</v>
      </c>
      <c r="V357" s="171">
        <v>0.93138205659147399</v>
      </c>
      <c r="W357" s="171">
        <v>0.93138205659147399</v>
      </c>
      <c r="X357" s="171">
        <v>0.93138205659147399</v>
      </c>
      <c r="Y357" s="171">
        <v>0.93138205659147399</v>
      </c>
      <c r="Z357" s="171">
        <v>0.93138205659147399</v>
      </c>
      <c r="AA357" s="171">
        <v>0.93138205659147399</v>
      </c>
      <c r="AB357" s="171">
        <v>0.93138353683339303</v>
      </c>
      <c r="AC357" s="171">
        <v>0.93138353683339303</v>
      </c>
      <c r="AD357" s="171">
        <v>0.93138353683339303</v>
      </c>
      <c r="AE357" s="171">
        <v>0.93138353683339303</v>
      </c>
      <c r="AF357" s="171">
        <v>0.93138353683339303</v>
      </c>
      <c r="AG357" s="171">
        <v>0.93138353683339303</v>
      </c>
      <c r="AH357" s="171">
        <v>0.93138353683339303</v>
      </c>
      <c r="AI357" s="171">
        <v>0.93138353683339303</v>
      </c>
      <c r="AJ357" s="171">
        <v>0.93138353683339303</v>
      </c>
      <c r="AK357" s="171">
        <v>0.93138353683339303</v>
      </c>
      <c r="AL357" s="171">
        <v>0.93138353683339303</v>
      </c>
      <c r="AM357" s="171">
        <v>0.93138353683339303</v>
      </c>
      <c r="AN357" s="171">
        <v>0.93138353683339303</v>
      </c>
    </row>
    <row r="358" spans="1:40" s="171" customFormat="1" x14ac:dyDescent="0.2">
      <c r="A358" s="128" t="s">
        <v>1602</v>
      </c>
      <c r="B358" s="171">
        <v>0</v>
      </c>
      <c r="C358" s="171">
        <v>0</v>
      </c>
      <c r="D358" s="171">
        <v>0</v>
      </c>
      <c r="E358" s="171">
        <v>0</v>
      </c>
      <c r="F358" s="171">
        <v>0</v>
      </c>
      <c r="G358" s="171">
        <v>0</v>
      </c>
      <c r="H358" s="171">
        <v>0</v>
      </c>
      <c r="I358" s="171">
        <v>0</v>
      </c>
      <c r="J358" s="171">
        <v>0</v>
      </c>
      <c r="K358" s="171">
        <v>0</v>
      </c>
      <c r="L358" s="171">
        <v>0</v>
      </c>
      <c r="M358" s="171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171">
        <v>0</v>
      </c>
      <c r="V358" s="171">
        <v>0</v>
      </c>
      <c r="W358" s="171">
        <v>0</v>
      </c>
      <c r="X358" s="171">
        <v>0</v>
      </c>
      <c r="Y358" s="171">
        <v>0</v>
      </c>
      <c r="Z358" s="171">
        <v>0</v>
      </c>
      <c r="AA358" s="171">
        <v>0</v>
      </c>
      <c r="AB358" s="171">
        <v>0</v>
      </c>
      <c r="AC358" s="171">
        <v>0</v>
      </c>
      <c r="AD358" s="171">
        <v>0</v>
      </c>
      <c r="AE358" s="171">
        <v>0</v>
      </c>
      <c r="AF358" s="171">
        <v>0</v>
      </c>
      <c r="AG358" s="171">
        <v>0</v>
      </c>
      <c r="AH358" s="171">
        <v>0</v>
      </c>
      <c r="AI358" s="171">
        <v>0</v>
      </c>
      <c r="AJ358" s="171">
        <v>0</v>
      </c>
      <c r="AK358" s="171">
        <v>0</v>
      </c>
      <c r="AL358" s="171">
        <v>0</v>
      </c>
      <c r="AM358" s="171">
        <v>0</v>
      </c>
      <c r="AN358" s="171">
        <v>0</v>
      </c>
    </row>
    <row r="359" spans="1:40" s="171" customFormat="1" x14ac:dyDescent="0.2">
      <c r="A359" s="128" t="s">
        <v>1603</v>
      </c>
      <c r="B359" s="171">
        <v>1</v>
      </c>
      <c r="C359" s="171">
        <v>1</v>
      </c>
      <c r="D359" s="171">
        <v>1</v>
      </c>
      <c r="E359" s="171">
        <v>1</v>
      </c>
      <c r="F359" s="171">
        <v>1</v>
      </c>
      <c r="G359" s="171">
        <v>1</v>
      </c>
      <c r="H359" s="171">
        <v>1</v>
      </c>
      <c r="I359" s="171">
        <v>1</v>
      </c>
      <c r="J359" s="171">
        <v>1</v>
      </c>
      <c r="K359" s="171">
        <v>1</v>
      </c>
      <c r="L359" s="171">
        <v>1</v>
      </c>
      <c r="M359" s="171">
        <v>1</v>
      </c>
      <c r="N359" s="171">
        <v>1</v>
      </c>
      <c r="O359" s="171">
        <v>1</v>
      </c>
      <c r="P359" s="171">
        <v>1</v>
      </c>
      <c r="Q359" s="171">
        <v>1</v>
      </c>
      <c r="R359" s="171">
        <v>1</v>
      </c>
      <c r="S359" s="171">
        <v>1</v>
      </c>
      <c r="T359" s="171">
        <v>1</v>
      </c>
      <c r="U359" s="171">
        <v>1</v>
      </c>
      <c r="V359" s="171">
        <v>1</v>
      </c>
      <c r="W359" s="171">
        <v>1</v>
      </c>
      <c r="X359" s="171">
        <v>1</v>
      </c>
      <c r="Y359" s="171">
        <v>1</v>
      </c>
      <c r="Z359" s="171">
        <v>1</v>
      </c>
      <c r="AA359" s="171">
        <v>1</v>
      </c>
      <c r="AB359" s="171">
        <v>1</v>
      </c>
      <c r="AC359" s="171">
        <v>1</v>
      </c>
      <c r="AD359" s="171">
        <v>1</v>
      </c>
      <c r="AE359" s="171">
        <v>1</v>
      </c>
      <c r="AF359" s="171">
        <v>1</v>
      </c>
      <c r="AG359" s="171">
        <v>1</v>
      </c>
      <c r="AH359" s="171">
        <v>1</v>
      </c>
      <c r="AI359" s="171">
        <v>1</v>
      </c>
      <c r="AJ359" s="171">
        <v>1</v>
      </c>
      <c r="AK359" s="171">
        <v>1</v>
      </c>
      <c r="AL359" s="171">
        <v>1</v>
      </c>
      <c r="AM359" s="171">
        <v>1</v>
      </c>
      <c r="AN359" s="171">
        <v>1</v>
      </c>
    </row>
    <row r="360" spans="1:40" s="171" customFormat="1" x14ac:dyDescent="0.2">
      <c r="A360" s="128" t="s">
        <v>1604</v>
      </c>
      <c r="B360" s="171">
        <v>1</v>
      </c>
      <c r="C360" s="171">
        <v>1</v>
      </c>
      <c r="D360" s="171">
        <v>1</v>
      </c>
      <c r="E360" s="171">
        <v>1</v>
      </c>
      <c r="F360" s="171">
        <v>1</v>
      </c>
      <c r="G360" s="171">
        <v>1</v>
      </c>
      <c r="H360" s="171">
        <v>1</v>
      </c>
      <c r="I360" s="171">
        <v>1</v>
      </c>
      <c r="J360" s="171">
        <v>1</v>
      </c>
      <c r="K360" s="171">
        <v>1</v>
      </c>
      <c r="L360" s="171">
        <v>1</v>
      </c>
      <c r="M360" s="171">
        <v>1</v>
      </c>
      <c r="N360" s="171">
        <v>1</v>
      </c>
      <c r="O360" s="171">
        <v>1</v>
      </c>
      <c r="P360" s="171">
        <v>1</v>
      </c>
      <c r="Q360" s="171">
        <v>1</v>
      </c>
      <c r="R360" s="171">
        <v>1</v>
      </c>
      <c r="S360" s="171">
        <v>1</v>
      </c>
      <c r="T360" s="171">
        <v>1</v>
      </c>
      <c r="U360" s="171">
        <v>1</v>
      </c>
      <c r="V360" s="171">
        <v>1</v>
      </c>
      <c r="W360" s="171">
        <v>1</v>
      </c>
      <c r="X360" s="171">
        <v>1</v>
      </c>
      <c r="Y360" s="171">
        <v>1</v>
      </c>
      <c r="Z360" s="171">
        <v>1</v>
      </c>
      <c r="AA360" s="171">
        <v>1</v>
      </c>
      <c r="AB360" s="171">
        <v>1</v>
      </c>
      <c r="AC360" s="171">
        <v>1</v>
      </c>
      <c r="AD360" s="171">
        <v>1</v>
      </c>
      <c r="AE360" s="171">
        <v>1</v>
      </c>
      <c r="AF360" s="171">
        <v>1</v>
      </c>
      <c r="AG360" s="171">
        <v>1</v>
      </c>
      <c r="AH360" s="171">
        <v>1</v>
      </c>
      <c r="AI360" s="171">
        <v>1</v>
      </c>
      <c r="AJ360" s="171">
        <v>1</v>
      </c>
      <c r="AK360" s="171">
        <v>1</v>
      </c>
      <c r="AL360" s="171">
        <v>1</v>
      </c>
      <c r="AM360" s="171">
        <v>1</v>
      </c>
      <c r="AN360" s="171">
        <v>1</v>
      </c>
    </row>
    <row r="361" spans="1:40" s="171" customFormat="1" x14ac:dyDescent="0.2">
      <c r="A361" s="128" t="s">
        <v>1605</v>
      </c>
      <c r="B361" s="171">
        <v>1</v>
      </c>
      <c r="C361" s="171">
        <v>1</v>
      </c>
      <c r="D361" s="171">
        <v>1</v>
      </c>
      <c r="E361" s="171">
        <v>1</v>
      </c>
      <c r="F361" s="171">
        <v>1</v>
      </c>
      <c r="G361" s="171">
        <v>1</v>
      </c>
      <c r="H361" s="171">
        <v>1</v>
      </c>
      <c r="I361" s="171">
        <v>1</v>
      </c>
      <c r="J361" s="171">
        <v>1</v>
      </c>
      <c r="K361" s="171">
        <v>1</v>
      </c>
      <c r="L361" s="171">
        <v>1</v>
      </c>
      <c r="M361" s="171">
        <v>1</v>
      </c>
      <c r="N361" s="171">
        <v>1</v>
      </c>
      <c r="O361" s="171">
        <v>1</v>
      </c>
      <c r="P361" s="171">
        <v>1</v>
      </c>
      <c r="Q361" s="171">
        <v>1</v>
      </c>
      <c r="R361" s="171">
        <v>1</v>
      </c>
      <c r="S361" s="171">
        <v>1</v>
      </c>
      <c r="T361" s="171">
        <v>1</v>
      </c>
      <c r="U361" s="171">
        <v>1</v>
      </c>
      <c r="V361" s="171">
        <v>1</v>
      </c>
      <c r="W361" s="171">
        <v>1</v>
      </c>
      <c r="X361" s="171">
        <v>1</v>
      </c>
      <c r="Y361" s="171">
        <v>1</v>
      </c>
      <c r="Z361" s="171">
        <v>1</v>
      </c>
      <c r="AA361" s="171">
        <v>1</v>
      </c>
      <c r="AB361" s="171">
        <v>1</v>
      </c>
      <c r="AC361" s="171">
        <v>1</v>
      </c>
      <c r="AD361" s="171">
        <v>1</v>
      </c>
      <c r="AE361" s="171">
        <v>1</v>
      </c>
      <c r="AF361" s="171">
        <v>1</v>
      </c>
      <c r="AG361" s="171">
        <v>1</v>
      </c>
      <c r="AH361" s="171">
        <v>1</v>
      </c>
      <c r="AI361" s="171">
        <v>1</v>
      </c>
      <c r="AJ361" s="171">
        <v>1</v>
      </c>
      <c r="AK361" s="171">
        <v>1</v>
      </c>
      <c r="AL361" s="171">
        <v>1</v>
      </c>
      <c r="AM361" s="171">
        <v>1</v>
      </c>
      <c r="AN361" s="171">
        <v>1</v>
      </c>
    </row>
    <row r="362" spans="1:40" s="171" customFormat="1" x14ac:dyDescent="0.2">
      <c r="A362" s="128" t="s">
        <v>1606</v>
      </c>
      <c r="B362" s="171">
        <v>1</v>
      </c>
      <c r="C362" s="171">
        <v>1</v>
      </c>
      <c r="D362" s="171">
        <v>1</v>
      </c>
      <c r="E362" s="171">
        <v>1</v>
      </c>
      <c r="F362" s="171">
        <v>1</v>
      </c>
      <c r="G362" s="171">
        <v>1</v>
      </c>
      <c r="H362" s="171">
        <v>1</v>
      </c>
      <c r="I362" s="171">
        <v>1</v>
      </c>
      <c r="J362" s="171">
        <v>1</v>
      </c>
      <c r="K362" s="171">
        <v>1</v>
      </c>
      <c r="L362" s="171">
        <v>1</v>
      </c>
      <c r="M362" s="171">
        <v>1</v>
      </c>
      <c r="N362" s="171">
        <v>1</v>
      </c>
      <c r="O362" s="171">
        <v>1</v>
      </c>
      <c r="P362" s="171">
        <v>1</v>
      </c>
      <c r="Q362" s="171">
        <v>1</v>
      </c>
      <c r="R362" s="171">
        <v>1</v>
      </c>
      <c r="S362" s="171">
        <v>1</v>
      </c>
      <c r="T362" s="171">
        <v>1</v>
      </c>
      <c r="U362" s="171">
        <v>1</v>
      </c>
      <c r="V362" s="171">
        <v>1</v>
      </c>
      <c r="W362" s="171">
        <v>1</v>
      </c>
      <c r="X362" s="171">
        <v>1</v>
      </c>
      <c r="Y362" s="171">
        <v>1</v>
      </c>
      <c r="Z362" s="171">
        <v>1</v>
      </c>
      <c r="AA362" s="171">
        <v>1</v>
      </c>
      <c r="AB362" s="171">
        <v>1</v>
      </c>
      <c r="AC362" s="171">
        <v>1</v>
      </c>
      <c r="AD362" s="171">
        <v>1</v>
      </c>
      <c r="AE362" s="171">
        <v>1</v>
      </c>
      <c r="AF362" s="171">
        <v>1</v>
      </c>
      <c r="AG362" s="171">
        <v>1</v>
      </c>
      <c r="AH362" s="171">
        <v>1</v>
      </c>
      <c r="AI362" s="171">
        <v>1</v>
      </c>
      <c r="AJ362" s="171">
        <v>1</v>
      </c>
      <c r="AK362" s="171">
        <v>1</v>
      </c>
      <c r="AL362" s="171">
        <v>1</v>
      </c>
      <c r="AM362" s="171">
        <v>1</v>
      </c>
      <c r="AN362" s="171">
        <v>1</v>
      </c>
    </row>
    <row r="363" spans="1:40" s="171" customFormat="1" x14ac:dyDescent="0.2">
      <c r="A363" s="128" t="s">
        <v>1607</v>
      </c>
      <c r="B363" s="171">
        <v>1</v>
      </c>
      <c r="C363" s="171">
        <v>1</v>
      </c>
      <c r="D363" s="171">
        <v>1</v>
      </c>
      <c r="E363" s="171">
        <v>1</v>
      </c>
      <c r="F363" s="171">
        <v>1</v>
      </c>
      <c r="G363" s="171">
        <v>1</v>
      </c>
      <c r="H363" s="171">
        <v>1</v>
      </c>
      <c r="I363" s="171">
        <v>1</v>
      </c>
      <c r="J363" s="171">
        <v>1</v>
      </c>
      <c r="K363" s="171">
        <v>1</v>
      </c>
      <c r="L363" s="171">
        <v>1</v>
      </c>
      <c r="M363" s="171">
        <v>1</v>
      </c>
      <c r="N363" s="171">
        <v>1</v>
      </c>
      <c r="O363" s="171">
        <v>1</v>
      </c>
      <c r="P363" s="171">
        <v>1</v>
      </c>
      <c r="Q363" s="171">
        <v>1</v>
      </c>
      <c r="R363" s="171">
        <v>1</v>
      </c>
      <c r="S363" s="171">
        <v>1</v>
      </c>
      <c r="T363" s="171">
        <v>1</v>
      </c>
      <c r="U363" s="171">
        <v>1</v>
      </c>
      <c r="V363" s="171">
        <v>1</v>
      </c>
      <c r="W363" s="171">
        <v>1</v>
      </c>
      <c r="X363" s="171">
        <v>1</v>
      </c>
      <c r="Y363" s="171">
        <v>1</v>
      </c>
      <c r="Z363" s="171">
        <v>1</v>
      </c>
      <c r="AA363" s="171">
        <v>1</v>
      </c>
      <c r="AB363" s="171">
        <v>1</v>
      </c>
      <c r="AC363" s="171">
        <v>1</v>
      </c>
      <c r="AD363" s="171">
        <v>1</v>
      </c>
      <c r="AE363" s="171">
        <v>1</v>
      </c>
      <c r="AF363" s="171">
        <v>1</v>
      </c>
      <c r="AG363" s="171">
        <v>1</v>
      </c>
      <c r="AH363" s="171">
        <v>1</v>
      </c>
      <c r="AI363" s="171">
        <v>1</v>
      </c>
      <c r="AJ363" s="171">
        <v>1</v>
      </c>
      <c r="AK363" s="171">
        <v>1</v>
      </c>
      <c r="AL363" s="171">
        <v>1</v>
      </c>
      <c r="AM363" s="171">
        <v>1</v>
      </c>
      <c r="AN363" s="171">
        <v>1</v>
      </c>
    </row>
    <row r="364" spans="1:40" s="171" customFormat="1" x14ac:dyDescent="0.2">
      <c r="A364" s="128" t="s">
        <v>1608</v>
      </c>
      <c r="B364" s="171">
        <v>1</v>
      </c>
      <c r="C364" s="171">
        <v>1</v>
      </c>
      <c r="D364" s="171">
        <v>1</v>
      </c>
      <c r="E364" s="171">
        <v>1</v>
      </c>
      <c r="F364" s="171">
        <v>1</v>
      </c>
      <c r="G364" s="171">
        <v>1</v>
      </c>
      <c r="H364" s="171">
        <v>1</v>
      </c>
      <c r="I364" s="171">
        <v>1</v>
      </c>
      <c r="J364" s="171">
        <v>1</v>
      </c>
      <c r="K364" s="171">
        <v>1</v>
      </c>
      <c r="L364" s="171">
        <v>1</v>
      </c>
      <c r="M364" s="171">
        <v>1</v>
      </c>
      <c r="N364" s="171">
        <v>1</v>
      </c>
      <c r="O364" s="171">
        <v>1</v>
      </c>
      <c r="P364" s="171">
        <v>1</v>
      </c>
      <c r="Q364" s="171">
        <v>1</v>
      </c>
      <c r="R364" s="171">
        <v>1</v>
      </c>
      <c r="S364" s="171">
        <v>1</v>
      </c>
      <c r="T364" s="171">
        <v>1</v>
      </c>
      <c r="U364" s="171">
        <v>1</v>
      </c>
      <c r="V364" s="171">
        <v>1</v>
      </c>
      <c r="W364" s="171">
        <v>1</v>
      </c>
      <c r="X364" s="171">
        <v>1</v>
      </c>
      <c r="Y364" s="171">
        <v>1</v>
      </c>
      <c r="Z364" s="171">
        <v>1</v>
      </c>
      <c r="AA364" s="171">
        <v>1</v>
      </c>
      <c r="AB364" s="171">
        <v>1</v>
      </c>
      <c r="AC364" s="171">
        <v>1</v>
      </c>
      <c r="AD364" s="171">
        <v>1</v>
      </c>
      <c r="AE364" s="171">
        <v>1</v>
      </c>
      <c r="AF364" s="171">
        <v>1</v>
      </c>
      <c r="AG364" s="171">
        <v>1</v>
      </c>
      <c r="AH364" s="171">
        <v>1</v>
      </c>
      <c r="AI364" s="171">
        <v>1</v>
      </c>
      <c r="AJ364" s="171">
        <v>1</v>
      </c>
      <c r="AK364" s="171">
        <v>1</v>
      </c>
      <c r="AL364" s="171">
        <v>1</v>
      </c>
      <c r="AM364" s="171">
        <v>1</v>
      </c>
      <c r="AN364" s="171">
        <v>1</v>
      </c>
    </row>
    <row r="365" spans="1:40" s="171" customFormat="1" x14ac:dyDescent="0.2">
      <c r="A365" s="128" t="s">
        <v>1609</v>
      </c>
      <c r="B365" s="171">
        <v>1</v>
      </c>
      <c r="C365" s="171">
        <v>1</v>
      </c>
      <c r="D365" s="171">
        <v>1</v>
      </c>
      <c r="E365" s="171">
        <v>1</v>
      </c>
      <c r="F365" s="171">
        <v>1</v>
      </c>
      <c r="G365" s="171">
        <v>1</v>
      </c>
      <c r="H365" s="171">
        <v>1</v>
      </c>
      <c r="I365" s="171">
        <v>1</v>
      </c>
      <c r="J365" s="171">
        <v>1</v>
      </c>
      <c r="K365" s="171">
        <v>1</v>
      </c>
      <c r="L365" s="171">
        <v>1</v>
      </c>
      <c r="M365" s="171">
        <v>1</v>
      </c>
      <c r="N365" s="171">
        <v>1</v>
      </c>
      <c r="O365" s="171">
        <v>1</v>
      </c>
      <c r="P365" s="171">
        <v>1</v>
      </c>
      <c r="Q365" s="171">
        <v>1</v>
      </c>
      <c r="R365" s="171">
        <v>1</v>
      </c>
      <c r="S365" s="171">
        <v>1</v>
      </c>
      <c r="T365" s="171">
        <v>1</v>
      </c>
      <c r="U365" s="171">
        <v>1</v>
      </c>
      <c r="V365" s="171">
        <v>1</v>
      </c>
      <c r="W365" s="171">
        <v>1</v>
      </c>
      <c r="X365" s="171">
        <v>1</v>
      </c>
      <c r="Y365" s="171">
        <v>1</v>
      </c>
      <c r="Z365" s="171">
        <v>1</v>
      </c>
      <c r="AA365" s="171">
        <v>1</v>
      </c>
      <c r="AB365" s="171">
        <v>1</v>
      </c>
      <c r="AC365" s="171">
        <v>1</v>
      </c>
      <c r="AD365" s="171">
        <v>1</v>
      </c>
      <c r="AE365" s="171">
        <v>1</v>
      </c>
      <c r="AF365" s="171">
        <v>1</v>
      </c>
      <c r="AG365" s="171">
        <v>1</v>
      </c>
      <c r="AH365" s="171">
        <v>1</v>
      </c>
      <c r="AI365" s="171">
        <v>1</v>
      </c>
      <c r="AJ365" s="171">
        <v>1</v>
      </c>
      <c r="AK365" s="171">
        <v>1</v>
      </c>
      <c r="AL365" s="171">
        <v>1</v>
      </c>
      <c r="AM365" s="171">
        <v>1</v>
      </c>
      <c r="AN365" s="171">
        <v>1</v>
      </c>
    </row>
    <row r="366" spans="1:40" s="171" customFormat="1" x14ac:dyDescent="0.2">
      <c r="A366" s="128" t="s">
        <v>1610</v>
      </c>
      <c r="B366" s="171">
        <v>1</v>
      </c>
      <c r="C366" s="171">
        <v>1</v>
      </c>
      <c r="D366" s="171">
        <v>1</v>
      </c>
      <c r="E366" s="171">
        <v>1</v>
      </c>
      <c r="F366" s="171">
        <v>1</v>
      </c>
      <c r="G366" s="171">
        <v>1</v>
      </c>
      <c r="H366" s="171">
        <v>1</v>
      </c>
      <c r="I366" s="171">
        <v>1</v>
      </c>
      <c r="J366" s="171">
        <v>1</v>
      </c>
      <c r="K366" s="171">
        <v>1</v>
      </c>
      <c r="L366" s="171">
        <v>1</v>
      </c>
      <c r="M366" s="171">
        <v>1</v>
      </c>
      <c r="N366" s="171">
        <v>1</v>
      </c>
      <c r="O366" s="171">
        <v>1</v>
      </c>
      <c r="P366" s="171">
        <v>1</v>
      </c>
      <c r="Q366" s="171">
        <v>1</v>
      </c>
      <c r="R366" s="171">
        <v>1</v>
      </c>
      <c r="S366" s="171">
        <v>1</v>
      </c>
      <c r="T366" s="171">
        <v>1</v>
      </c>
      <c r="U366" s="171">
        <v>1</v>
      </c>
      <c r="V366" s="171">
        <v>1</v>
      </c>
      <c r="W366" s="171">
        <v>1</v>
      </c>
      <c r="X366" s="171">
        <v>1</v>
      </c>
      <c r="Y366" s="171">
        <v>1</v>
      </c>
      <c r="Z366" s="171">
        <v>1</v>
      </c>
      <c r="AA366" s="171">
        <v>1</v>
      </c>
      <c r="AB366" s="171">
        <v>1</v>
      </c>
      <c r="AC366" s="171">
        <v>1</v>
      </c>
      <c r="AD366" s="171">
        <v>1</v>
      </c>
      <c r="AE366" s="171">
        <v>1</v>
      </c>
      <c r="AF366" s="171">
        <v>1</v>
      </c>
      <c r="AG366" s="171">
        <v>1</v>
      </c>
      <c r="AH366" s="171">
        <v>1</v>
      </c>
      <c r="AI366" s="171">
        <v>1</v>
      </c>
      <c r="AJ366" s="171">
        <v>1</v>
      </c>
      <c r="AK366" s="171">
        <v>1</v>
      </c>
      <c r="AL366" s="171">
        <v>1</v>
      </c>
      <c r="AM366" s="171">
        <v>1</v>
      </c>
      <c r="AN366" s="171">
        <v>1</v>
      </c>
    </row>
    <row r="367" spans="1:40" s="171" customFormat="1" x14ac:dyDescent="0.2">
      <c r="A367" s="128" t="s">
        <v>1611</v>
      </c>
      <c r="B367" s="171">
        <v>1</v>
      </c>
      <c r="C367" s="171">
        <v>1</v>
      </c>
      <c r="D367" s="171">
        <v>1</v>
      </c>
      <c r="E367" s="171">
        <v>1</v>
      </c>
      <c r="F367" s="171">
        <v>1</v>
      </c>
      <c r="G367" s="171">
        <v>1</v>
      </c>
      <c r="H367" s="171">
        <v>1</v>
      </c>
      <c r="I367" s="171">
        <v>1</v>
      </c>
      <c r="J367" s="171">
        <v>1</v>
      </c>
      <c r="K367" s="171">
        <v>1</v>
      </c>
      <c r="L367" s="171">
        <v>1</v>
      </c>
      <c r="M367" s="171">
        <v>1</v>
      </c>
      <c r="N367" s="171">
        <v>1</v>
      </c>
      <c r="O367" s="171">
        <v>1</v>
      </c>
      <c r="P367" s="171">
        <v>1</v>
      </c>
      <c r="Q367" s="171">
        <v>1</v>
      </c>
      <c r="R367" s="171">
        <v>1</v>
      </c>
      <c r="S367" s="171">
        <v>1</v>
      </c>
      <c r="T367" s="171">
        <v>1</v>
      </c>
      <c r="U367" s="171">
        <v>1</v>
      </c>
      <c r="V367" s="171">
        <v>1</v>
      </c>
      <c r="W367" s="171">
        <v>1</v>
      </c>
      <c r="X367" s="171">
        <v>1</v>
      </c>
      <c r="Y367" s="171">
        <v>1</v>
      </c>
      <c r="Z367" s="171">
        <v>1</v>
      </c>
      <c r="AA367" s="171">
        <v>1</v>
      </c>
      <c r="AB367" s="171">
        <v>1</v>
      </c>
      <c r="AC367" s="171">
        <v>1</v>
      </c>
      <c r="AD367" s="171">
        <v>1</v>
      </c>
      <c r="AE367" s="171">
        <v>1</v>
      </c>
      <c r="AF367" s="171">
        <v>1</v>
      </c>
      <c r="AG367" s="171">
        <v>1</v>
      </c>
      <c r="AH367" s="171">
        <v>1</v>
      </c>
      <c r="AI367" s="171">
        <v>1</v>
      </c>
      <c r="AJ367" s="171">
        <v>1</v>
      </c>
      <c r="AK367" s="171">
        <v>1</v>
      </c>
      <c r="AL367" s="171">
        <v>1</v>
      </c>
      <c r="AM367" s="171">
        <v>1</v>
      </c>
      <c r="AN367" s="171">
        <v>1</v>
      </c>
    </row>
    <row r="368" spans="1:40" s="171" customFormat="1" x14ac:dyDescent="0.2">
      <c r="A368" s="128" t="s">
        <v>1612</v>
      </c>
      <c r="B368" s="171">
        <v>1</v>
      </c>
      <c r="C368" s="171">
        <v>1</v>
      </c>
      <c r="D368" s="171">
        <v>1</v>
      </c>
      <c r="E368" s="171">
        <v>1</v>
      </c>
      <c r="F368" s="171">
        <v>1</v>
      </c>
      <c r="G368" s="171">
        <v>1</v>
      </c>
      <c r="H368" s="171">
        <v>1</v>
      </c>
      <c r="I368" s="171">
        <v>1</v>
      </c>
      <c r="J368" s="171">
        <v>1</v>
      </c>
      <c r="K368" s="171">
        <v>1</v>
      </c>
      <c r="L368" s="171">
        <v>1</v>
      </c>
      <c r="M368" s="171">
        <v>1</v>
      </c>
      <c r="N368" s="171">
        <v>1</v>
      </c>
      <c r="O368" s="171">
        <v>1</v>
      </c>
      <c r="P368" s="171">
        <v>1</v>
      </c>
      <c r="Q368" s="171">
        <v>1</v>
      </c>
      <c r="R368" s="171">
        <v>1</v>
      </c>
      <c r="S368" s="171">
        <v>1</v>
      </c>
      <c r="T368" s="171">
        <v>1</v>
      </c>
      <c r="U368" s="171">
        <v>1</v>
      </c>
      <c r="V368" s="171">
        <v>1</v>
      </c>
      <c r="W368" s="171">
        <v>1</v>
      </c>
      <c r="X368" s="171">
        <v>1</v>
      </c>
      <c r="Y368" s="171">
        <v>1</v>
      </c>
      <c r="Z368" s="171">
        <v>1</v>
      </c>
      <c r="AA368" s="171">
        <v>1</v>
      </c>
      <c r="AB368" s="171">
        <v>1</v>
      </c>
      <c r="AC368" s="171">
        <v>1</v>
      </c>
      <c r="AD368" s="171">
        <v>1</v>
      </c>
      <c r="AE368" s="171">
        <v>1</v>
      </c>
      <c r="AF368" s="171">
        <v>1</v>
      </c>
      <c r="AG368" s="171">
        <v>1</v>
      </c>
      <c r="AH368" s="171">
        <v>1</v>
      </c>
      <c r="AI368" s="171">
        <v>1</v>
      </c>
      <c r="AJ368" s="171">
        <v>1</v>
      </c>
      <c r="AK368" s="171">
        <v>1</v>
      </c>
      <c r="AL368" s="171">
        <v>1</v>
      </c>
      <c r="AM368" s="171">
        <v>1</v>
      </c>
      <c r="AN368" s="171">
        <v>1</v>
      </c>
    </row>
    <row r="369" spans="1:40" s="171" customFormat="1" x14ac:dyDescent="0.2">
      <c r="A369" s="178" t="s">
        <v>1613</v>
      </c>
      <c r="B369" s="171">
        <v>1</v>
      </c>
      <c r="C369" s="171">
        <v>1</v>
      </c>
      <c r="D369" s="171">
        <v>1</v>
      </c>
      <c r="E369" s="171">
        <v>1</v>
      </c>
      <c r="F369" s="171">
        <v>1</v>
      </c>
      <c r="G369" s="171">
        <v>1</v>
      </c>
      <c r="H369" s="171">
        <v>1</v>
      </c>
      <c r="I369" s="171">
        <v>1</v>
      </c>
      <c r="J369" s="171">
        <v>1</v>
      </c>
      <c r="K369" s="171">
        <v>1</v>
      </c>
      <c r="L369" s="171">
        <v>1</v>
      </c>
      <c r="M369" s="171">
        <v>1</v>
      </c>
      <c r="N369" s="171">
        <v>1</v>
      </c>
      <c r="O369" s="171">
        <v>1</v>
      </c>
      <c r="P369" s="171">
        <v>1</v>
      </c>
      <c r="Q369" s="171">
        <v>1</v>
      </c>
      <c r="R369" s="171">
        <v>1</v>
      </c>
      <c r="S369" s="171">
        <v>1</v>
      </c>
      <c r="T369" s="171">
        <v>1</v>
      </c>
      <c r="U369" s="171">
        <v>1</v>
      </c>
      <c r="V369" s="171">
        <v>1</v>
      </c>
      <c r="W369" s="171">
        <v>1</v>
      </c>
      <c r="X369" s="171">
        <v>1</v>
      </c>
      <c r="Y369" s="171">
        <v>1</v>
      </c>
      <c r="Z369" s="171">
        <v>1</v>
      </c>
      <c r="AA369" s="171">
        <v>1</v>
      </c>
      <c r="AB369" s="171">
        <v>1</v>
      </c>
      <c r="AC369" s="171">
        <v>1</v>
      </c>
      <c r="AD369" s="171">
        <v>1</v>
      </c>
      <c r="AE369" s="171">
        <v>1</v>
      </c>
      <c r="AF369" s="171">
        <v>1</v>
      </c>
      <c r="AG369" s="171">
        <v>1</v>
      </c>
      <c r="AH369" s="171">
        <v>1</v>
      </c>
      <c r="AI369" s="171">
        <v>1</v>
      </c>
      <c r="AJ369" s="171">
        <v>1</v>
      </c>
      <c r="AK369" s="171">
        <v>1</v>
      </c>
      <c r="AL369" s="171">
        <v>1</v>
      </c>
      <c r="AM369" s="171">
        <v>1</v>
      </c>
      <c r="AN369" s="171">
        <v>1</v>
      </c>
    </row>
    <row r="370" spans="1:40" s="171" customFormat="1" x14ac:dyDescent="0.2">
      <c r="A370" s="128" t="s">
        <v>1614</v>
      </c>
      <c r="B370" s="171">
        <v>1</v>
      </c>
      <c r="C370" s="171">
        <v>1</v>
      </c>
      <c r="D370" s="171">
        <v>1</v>
      </c>
      <c r="E370" s="171">
        <v>1</v>
      </c>
      <c r="F370" s="171">
        <v>1</v>
      </c>
      <c r="G370" s="171">
        <v>1</v>
      </c>
      <c r="H370" s="171">
        <v>1</v>
      </c>
      <c r="I370" s="171">
        <v>1</v>
      </c>
      <c r="J370" s="171">
        <v>1</v>
      </c>
      <c r="K370" s="171">
        <v>1</v>
      </c>
      <c r="L370" s="171">
        <v>1</v>
      </c>
      <c r="M370" s="171">
        <v>1</v>
      </c>
      <c r="N370" s="171">
        <v>1</v>
      </c>
      <c r="O370" s="171">
        <v>1</v>
      </c>
      <c r="P370" s="171">
        <v>1</v>
      </c>
      <c r="Q370" s="171">
        <v>1</v>
      </c>
      <c r="R370" s="171">
        <v>1</v>
      </c>
      <c r="S370" s="171">
        <v>1</v>
      </c>
      <c r="T370" s="171">
        <v>1</v>
      </c>
      <c r="U370" s="171">
        <v>1</v>
      </c>
      <c r="V370" s="171">
        <v>1</v>
      </c>
      <c r="W370" s="171">
        <v>1</v>
      </c>
      <c r="X370" s="171">
        <v>1</v>
      </c>
      <c r="Y370" s="171">
        <v>1</v>
      </c>
      <c r="Z370" s="171">
        <v>1</v>
      </c>
      <c r="AA370" s="171">
        <v>1</v>
      </c>
      <c r="AB370" s="171">
        <v>1</v>
      </c>
      <c r="AC370" s="171">
        <v>1</v>
      </c>
      <c r="AD370" s="171">
        <v>1</v>
      </c>
      <c r="AE370" s="171">
        <v>1</v>
      </c>
      <c r="AF370" s="171">
        <v>1</v>
      </c>
      <c r="AG370" s="171">
        <v>1</v>
      </c>
      <c r="AH370" s="171">
        <v>1</v>
      </c>
      <c r="AI370" s="171">
        <v>1</v>
      </c>
      <c r="AJ370" s="171">
        <v>1</v>
      </c>
      <c r="AK370" s="171">
        <v>1</v>
      </c>
      <c r="AL370" s="171">
        <v>1</v>
      </c>
      <c r="AM370" s="171">
        <v>1</v>
      </c>
      <c r="AN370" s="171">
        <v>1</v>
      </c>
    </row>
    <row r="371" spans="1:40" s="171" customFormat="1" x14ac:dyDescent="0.2">
      <c r="A371" s="128" t="s">
        <v>1615</v>
      </c>
      <c r="B371" s="171">
        <v>0</v>
      </c>
      <c r="C371" s="171">
        <v>0</v>
      </c>
      <c r="D371" s="171">
        <v>0</v>
      </c>
      <c r="E371" s="171">
        <v>0</v>
      </c>
      <c r="F371" s="171">
        <v>0</v>
      </c>
      <c r="G371" s="171">
        <v>0</v>
      </c>
      <c r="H371" s="171">
        <v>0</v>
      </c>
      <c r="I371" s="171">
        <v>0</v>
      </c>
      <c r="J371" s="171">
        <v>0</v>
      </c>
      <c r="K371" s="171">
        <v>0</v>
      </c>
      <c r="L371" s="171">
        <v>0</v>
      </c>
      <c r="M371" s="171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171">
        <v>0</v>
      </c>
      <c r="V371" s="171">
        <v>0</v>
      </c>
      <c r="W371" s="171">
        <v>0</v>
      </c>
      <c r="X371" s="171">
        <v>0</v>
      </c>
      <c r="Y371" s="171">
        <v>0</v>
      </c>
      <c r="Z371" s="171">
        <v>0</v>
      </c>
      <c r="AA371" s="171">
        <v>0</v>
      </c>
      <c r="AB371" s="171">
        <v>0</v>
      </c>
      <c r="AC371" s="171">
        <v>0</v>
      </c>
      <c r="AD371" s="171">
        <v>0</v>
      </c>
      <c r="AE371" s="171">
        <v>0</v>
      </c>
      <c r="AF371" s="171">
        <v>0</v>
      </c>
      <c r="AG371" s="171">
        <v>0</v>
      </c>
      <c r="AH371" s="171">
        <v>0</v>
      </c>
      <c r="AI371" s="171">
        <v>0</v>
      </c>
      <c r="AJ371" s="171">
        <v>0</v>
      </c>
      <c r="AK371" s="171">
        <v>0</v>
      </c>
      <c r="AL371" s="171">
        <v>0</v>
      </c>
      <c r="AM371" s="171">
        <v>0</v>
      </c>
      <c r="AN371" s="171">
        <v>0</v>
      </c>
    </row>
    <row r="372" spans="1:40" s="171" customFormat="1" x14ac:dyDescent="0.2">
      <c r="A372" s="128" t="s">
        <v>1616</v>
      </c>
      <c r="B372" s="171">
        <v>1</v>
      </c>
      <c r="C372" s="171">
        <v>1</v>
      </c>
      <c r="D372" s="171">
        <v>1</v>
      </c>
      <c r="E372" s="171">
        <v>1</v>
      </c>
      <c r="F372" s="171">
        <v>1</v>
      </c>
      <c r="G372" s="171">
        <v>1</v>
      </c>
      <c r="H372" s="171">
        <v>1</v>
      </c>
      <c r="I372" s="171">
        <v>1</v>
      </c>
      <c r="J372" s="171">
        <v>1</v>
      </c>
      <c r="K372" s="171">
        <v>1</v>
      </c>
      <c r="L372" s="171">
        <v>1</v>
      </c>
      <c r="M372" s="171">
        <v>1</v>
      </c>
      <c r="N372" s="171">
        <v>1</v>
      </c>
      <c r="O372" s="171">
        <v>1</v>
      </c>
      <c r="P372" s="171">
        <v>1</v>
      </c>
      <c r="Q372" s="171">
        <v>1</v>
      </c>
      <c r="R372" s="171">
        <v>1</v>
      </c>
      <c r="S372" s="171">
        <v>1</v>
      </c>
      <c r="T372" s="171">
        <v>1</v>
      </c>
      <c r="U372" s="171">
        <v>1</v>
      </c>
      <c r="V372" s="171">
        <v>1</v>
      </c>
      <c r="W372" s="171">
        <v>1</v>
      </c>
      <c r="X372" s="171">
        <v>1</v>
      </c>
      <c r="Y372" s="171">
        <v>1</v>
      </c>
      <c r="Z372" s="171">
        <v>1</v>
      </c>
      <c r="AA372" s="171">
        <v>1</v>
      </c>
      <c r="AB372" s="171">
        <v>1</v>
      </c>
      <c r="AC372" s="171">
        <v>1</v>
      </c>
      <c r="AD372" s="171">
        <v>1</v>
      </c>
      <c r="AE372" s="171">
        <v>1</v>
      </c>
      <c r="AF372" s="171">
        <v>1</v>
      </c>
      <c r="AG372" s="171">
        <v>1</v>
      </c>
      <c r="AH372" s="171">
        <v>1</v>
      </c>
      <c r="AI372" s="171">
        <v>1</v>
      </c>
      <c r="AJ372" s="171">
        <v>1</v>
      </c>
      <c r="AK372" s="171">
        <v>1</v>
      </c>
      <c r="AL372" s="171">
        <v>1</v>
      </c>
      <c r="AM372" s="171">
        <v>1</v>
      </c>
      <c r="AN372" s="171">
        <v>1</v>
      </c>
    </row>
    <row r="373" spans="1:40" s="171" customFormat="1" x14ac:dyDescent="0.2">
      <c r="A373" s="128" t="s">
        <v>1617</v>
      </c>
      <c r="B373" s="171">
        <v>1</v>
      </c>
      <c r="C373" s="171">
        <v>1</v>
      </c>
      <c r="D373" s="171">
        <v>1</v>
      </c>
      <c r="E373" s="171">
        <v>1</v>
      </c>
      <c r="F373" s="171">
        <v>1</v>
      </c>
      <c r="G373" s="171">
        <v>1</v>
      </c>
      <c r="H373" s="171">
        <v>1</v>
      </c>
      <c r="I373" s="171">
        <v>1</v>
      </c>
      <c r="J373" s="171">
        <v>1</v>
      </c>
      <c r="K373" s="171">
        <v>1</v>
      </c>
      <c r="L373" s="171">
        <v>1</v>
      </c>
      <c r="M373" s="171">
        <v>1</v>
      </c>
      <c r="N373" s="171">
        <v>1</v>
      </c>
      <c r="O373" s="171">
        <v>1</v>
      </c>
      <c r="P373" s="171">
        <v>1</v>
      </c>
      <c r="Q373" s="171">
        <v>1</v>
      </c>
      <c r="R373" s="171">
        <v>1</v>
      </c>
      <c r="S373" s="171">
        <v>1</v>
      </c>
      <c r="T373" s="171">
        <v>1</v>
      </c>
      <c r="U373" s="171">
        <v>1</v>
      </c>
      <c r="V373" s="171">
        <v>1</v>
      </c>
      <c r="W373" s="171">
        <v>1</v>
      </c>
      <c r="X373" s="171">
        <v>1</v>
      </c>
      <c r="Y373" s="171">
        <v>1</v>
      </c>
      <c r="Z373" s="171">
        <v>1</v>
      </c>
      <c r="AA373" s="171">
        <v>1</v>
      </c>
      <c r="AB373" s="171">
        <v>1</v>
      </c>
      <c r="AC373" s="171">
        <v>1</v>
      </c>
      <c r="AD373" s="171">
        <v>1</v>
      </c>
      <c r="AE373" s="171">
        <v>1</v>
      </c>
      <c r="AF373" s="171">
        <v>1</v>
      </c>
      <c r="AG373" s="171">
        <v>1</v>
      </c>
      <c r="AH373" s="171">
        <v>1</v>
      </c>
      <c r="AI373" s="171">
        <v>1</v>
      </c>
      <c r="AJ373" s="171">
        <v>1</v>
      </c>
      <c r="AK373" s="171">
        <v>1</v>
      </c>
      <c r="AL373" s="171">
        <v>1</v>
      </c>
      <c r="AM373" s="171">
        <v>1</v>
      </c>
      <c r="AN373" s="171">
        <v>1</v>
      </c>
    </row>
    <row r="374" spans="1:40" s="171" customFormat="1" x14ac:dyDescent="0.2">
      <c r="A374" s="128" t="s">
        <v>1618</v>
      </c>
      <c r="B374" s="171">
        <v>1</v>
      </c>
      <c r="C374" s="171">
        <v>1</v>
      </c>
      <c r="D374" s="171">
        <v>1</v>
      </c>
      <c r="E374" s="171">
        <v>1</v>
      </c>
      <c r="F374" s="171">
        <v>1</v>
      </c>
      <c r="G374" s="171">
        <v>1</v>
      </c>
      <c r="H374" s="171">
        <v>1</v>
      </c>
      <c r="I374" s="171">
        <v>1</v>
      </c>
      <c r="J374" s="171">
        <v>1</v>
      </c>
      <c r="K374" s="171">
        <v>1</v>
      </c>
      <c r="L374" s="171">
        <v>1</v>
      </c>
      <c r="M374" s="171">
        <v>1</v>
      </c>
      <c r="N374" s="171">
        <v>1</v>
      </c>
      <c r="O374" s="171">
        <v>1</v>
      </c>
      <c r="P374" s="171">
        <v>1</v>
      </c>
      <c r="Q374" s="171">
        <v>1</v>
      </c>
      <c r="R374" s="171">
        <v>1</v>
      </c>
      <c r="S374" s="171">
        <v>1</v>
      </c>
      <c r="T374" s="171">
        <v>1</v>
      </c>
      <c r="U374" s="171">
        <v>1</v>
      </c>
      <c r="V374" s="171">
        <v>1</v>
      </c>
      <c r="W374" s="171">
        <v>1</v>
      </c>
      <c r="X374" s="171">
        <v>1</v>
      </c>
      <c r="Y374" s="171">
        <v>1</v>
      </c>
      <c r="Z374" s="171">
        <v>1</v>
      </c>
      <c r="AA374" s="171">
        <v>1</v>
      </c>
      <c r="AB374" s="171">
        <v>1</v>
      </c>
      <c r="AC374" s="171">
        <v>1</v>
      </c>
      <c r="AD374" s="171">
        <v>1</v>
      </c>
      <c r="AE374" s="171">
        <v>1</v>
      </c>
      <c r="AF374" s="171">
        <v>1</v>
      </c>
      <c r="AG374" s="171">
        <v>1</v>
      </c>
      <c r="AH374" s="171">
        <v>1</v>
      </c>
      <c r="AI374" s="171">
        <v>1</v>
      </c>
      <c r="AJ374" s="171">
        <v>1</v>
      </c>
      <c r="AK374" s="171">
        <v>1</v>
      </c>
      <c r="AL374" s="171">
        <v>1</v>
      </c>
      <c r="AM374" s="171">
        <v>1</v>
      </c>
      <c r="AN374" s="171">
        <v>1</v>
      </c>
    </row>
    <row r="375" spans="1:40" s="171" customFormat="1" x14ac:dyDescent="0.2">
      <c r="A375" s="128" t="s">
        <v>1619</v>
      </c>
      <c r="B375" s="171">
        <v>1</v>
      </c>
      <c r="C375" s="171">
        <v>1</v>
      </c>
      <c r="D375" s="171">
        <v>1</v>
      </c>
      <c r="E375" s="171">
        <v>1</v>
      </c>
      <c r="F375" s="171">
        <v>1</v>
      </c>
      <c r="G375" s="171">
        <v>1</v>
      </c>
      <c r="H375" s="171">
        <v>1</v>
      </c>
      <c r="I375" s="171">
        <v>1</v>
      </c>
      <c r="J375" s="171">
        <v>1</v>
      </c>
      <c r="K375" s="171">
        <v>1</v>
      </c>
      <c r="L375" s="171">
        <v>1</v>
      </c>
      <c r="M375" s="171">
        <v>1</v>
      </c>
      <c r="N375" s="171">
        <v>1</v>
      </c>
      <c r="O375" s="171">
        <v>1</v>
      </c>
      <c r="P375" s="171">
        <v>1</v>
      </c>
      <c r="Q375" s="171">
        <v>1</v>
      </c>
      <c r="R375" s="171">
        <v>1</v>
      </c>
      <c r="S375" s="171">
        <v>1</v>
      </c>
      <c r="T375" s="171">
        <v>1</v>
      </c>
      <c r="U375" s="171">
        <v>1</v>
      </c>
      <c r="V375" s="171">
        <v>1</v>
      </c>
      <c r="W375" s="171">
        <v>1</v>
      </c>
      <c r="X375" s="171">
        <v>1</v>
      </c>
      <c r="Y375" s="171">
        <v>1</v>
      </c>
      <c r="Z375" s="171">
        <v>1</v>
      </c>
      <c r="AA375" s="171">
        <v>1</v>
      </c>
      <c r="AB375" s="171">
        <v>1</v>
      </c>
      <c r="AC375" s="171">
        <v>1</v>
      </c>
      <c r="AD375" s="171">
        <v>1</v>
      </c>
      <c r="AE375" s="171">
        <v>1</v>
      </c>
      <c r="AF375" s="171">
        <v>1</v>
      </c>
      <c r="AG375" s="171">
        <v>1</v>
      </c>
      <c r="AH375" s="171">
        <v>1</v>
      </c>
      <c r="AI375" s="171">
        <v>1</v>
      </c>
      <c r="AJ375" s="171">
        <v>1</v>
      </c>
      <c r="AK375" s="171">
        <v>1</v>
      </c>
      <c r="AL375" s="171">
        <v>1</v>
      </c>
      <c r="AM375" s="171">
        <v>1</v>
      </c>
      <c r="AN375" s="171">
        <v>1</v>
      </c>
    </row>
    <row r="376" spans="1:40" s="171" customFormat="1" x14ac:dyDescent="0.2">
      <c r="A376" s="128" t="s">
        <v>1620</v>
      </c>
      <c r="B376" s="171">
        <v>1</v>
      </c>
      <c r="C376" s="171">
        <v>1</v>
      </c>
      <c r="D376" s="171">
        <v>1</v>
      </c>
      <c r="E376" s="171">
        <v>1</v>
      </c>
      <c r="F376" s="171">
        <v>1</v>
      </c>
      <c r="G376" s="171">
        <v>1</v>
      </c>
      <c r="H376" s="171">
        <v>1</v>
      </c>
      <c r="I376" s="171">
        <v>1</v>
      </c>
      <c r="J376" s="171">
        <v>1</v>
      </c>
      <c r="K376" s="171">
        <v>1</v>
      </c>
      <c r="L376" s="171">
        <v>1</v>
      </c>
      <c r="M376" s="171">
        <v>1</v>
      </c>
      <c r="N376" s="171">
        <v>1</v>
      </c>
      <c r="O376" s="171">
        <v>1</v>
      </c>
      <c r="P376" s="171">
        <v>1</v>
      </c>
      <c r="Q376" s="171">
        <v>1</v>
      </c>
      <c r="R376" s="171">
        <v>1</v>
      </c>
      <c r="S376" s="171">
        <v>1</v>
      </c>
      <c r="T376" s="171">
        <v>1</v>
      </c>
      <c r="U376" s="171">
        <v>1</v>
      </c>
      <c r="V376" s="171">
        <v>1</v>
      </c>
      <c r="W376" s="171">
        <v>1</v>
      </c>
      <c r="X376" s="171">
        <v>1</v>
      </c>
      <c r="Y376" s="171">
        <v>1</v>
      </c>
      <c r="Z376" s="171">
        <v>1</v>
      </c>
      <c r="AA376" s="171">
        <v>1</v>
      </c>
      <c r="AB376" s="171">
        <v>1</v>
      </c>
      <c r="AC376" s="171">
        <v>1</v>
      </c>
      <c r="AD376" s="171">
        <v>1</v>
      </c>
      <c r="AE376" s="171">
        <v>1</v>
      </c>
      <c r="AF376" s="171">
        <v>1</v>
      </c>
      <c r="AG376" s="171">
        <v>1</v>
      </c>
      <c r="AH376" s="171">
        <v>1</v>
      </c>
      <c r="AI376" s="171">
        <v>1</v>
      </c>
      <c r="AJ376" s="171">
        <v>1</v>
      </c>
      <c r="AK376" s="171">
        <v>1</v>
      </c>
      <c r="AL376" s="171">
        <v>1</v>
      </c>
      <c r="AM376" s="171">
        <v>1</v>
      </c>
      <c r="AN376" s="171">
        <v>1</v>
      </c>
    </row>
    <row r="377" spans="1:40" s="171" customFormat="1" x14ac:dyDescent="0.2">
      <c r="A377" s="128" t="s">
        <v>1621</v>
      </c>
      <c r="B377" s="171">
        <v>1</v>
      </c>
      <c r="C377" s="171">
        <v>1</v>
      </c>
      <c r="D377" s="171">
        <v>1</v>
      </c>
      <c r="E377" s="171">
        <v>1</v>
      </c>
      <c r="F377" s="171">
        <v>1</v>
      </c>
      <c r="G377" s="171">
        <v>1</v>
      </c>
      <c r="H377" s="171">
        <v>1</v>
      </c>
      <c r="I377" s="171">
        <v>1</v>
      </c>
      <c r="J377" s="171">
        <v>1</v>
      </c>
      <c r="K377" s="171">
        <v>1</v>
      </c>
      <c r="L377" s="171">
        <v>1</v>
      </c>
      <c r="M377" s="171">
        <v>1</v>
      </c>
      <c r="N377" s="171">
        <v>1</v>
      </c>
      <c r="O377" s="171">
        <v>1</v>
      </c>
      <c r="P377" s="171">
        <v>1</v>
      </c>
      <c r="Q377" s="171">
        <v>1</v>
      </c>
      <c r="R377" s="171">
        <v>1</v>
      </c>
      <c r="S377" s="171">
        <v>1</v>
      </c>
      <c r="T377" s="171">
        <v>1</v>
      </c>
      <c r="U377" s="171">
        <v>1</v>
      </c>
      <c r="V377" s="171">
        <v>1</v>
      </c>
      <c r="W377" s="171">
        <v>1</v>
      </c>
      <c r="X377" s="171">
        <v>1</v>
      </c>
      <c r="Y377" s="171">
        <v>1</v>
      </c>
      <c r="Z377" s="171">
        <v>1</v>
      </c>
      <c r="AA377" s="171">
        <v>1</v>
      </c>
      <c r="AB377" s="171">
        <v>1</v>
      </c>
      <c r="AC377" s="171">
        <v>1</v>
      </c>
      <c r="AD377" s="171">
        <v>1</v>
      </c>
      <c r="AE377" s="171">
        <v>1</v>
      </c>
      <c r="AF377" s="171">
        <v>1</v>
      </c>
      <c r="AG377" s="171">
        <v>1</v>
      </c>
      <c r="AH377" s="171">
        <v>1</v>
      </c>
      <c r="AI377" s="171">
        <v>1</v>
      </c>
      <c r="AJ377" s="171">
        <v>1</v>
      </c>
      <c r="AK377" s="171">
        <v>1</v>
      </c>
      <c r="AL377" s="171">
        <v>1</v>
      </c>
      <c r="AM377" s="171">
        <v>1</v>
      </c>
      <c r="AN377" s="171">
        <v>1</v>
      </c>
    </row>
    <row r="378" spans="1:40" s="171" customFormat="1" x14ac:dyDescent="0.2">
      <c r="A378" s="128" t="s">
        <v>1622</v>
      </c>
      <c r="B378" s="171">
        <v>1</v>
      </c>
      <c r="C378" s="171">
        <v>1</v>
      </c>
      <c r="D378" s="171">
        <v>1</v>
      </c>
      <c r="E378" s="171">
        <v>1</v>
      </c>
      <c r="F378" s="171">
        <v>1</v>
      </c>
      <c r="G378" s="171">
        <v>1</v>
      </c>
      <c r="H378" s="171">
        <v>1</v>
      </c>
      <c r="I378" s="171">
        <v>1</v>
      </c>
      <c r="J378" s="171">
        <v>1</v>
      </c>
      <c r="K378" s="171">
        <v>1</v>
      </c>
      <c r="L378" s="171">
        <v>1</v>
      </c>
      <c r="M378" s="171">
        <v>1</v>
      </c>
      <c r="N378" s="171">
        <v>1</v>
      </c>
      <c r="O378" s="171">
        <v>1</v>
      </c>
      <c r="P378" s="171">
        <v>1</v>
      </c>
      <c r="Q378" s="171">
        <v>1</v>
      </c>
      <c r="R378" s="171">
        <v>1</v>
      </c>
      <c r="S378" s="171">
        <v>1</v>
      </c>
      <c r="T378" s="171">
        <v>1</v>
      </c>
      <c r="U378" s="171">
        <v>1</v>
      </c>
      <c r="V378" s="171">
        <v>1</v>
      </c>
      <c r="W378" s="171">
        <v>1</v>
      </c>
      <c r="X378" s="171">
        <v>1</v>
      </c>
      <c r="Y378" s="171">
        <v>1</v>
      </c>
      <c r="Z378" s="171">
        <v>1</v>
      </c>
      <c r="AA378" s="171">
        <v>1</v>
      </c>
      <c r="AB378" s="171">
        <v>1</v>
      </c>
      <c r="AC378" s="171">
        <v>1</v>
      </c>
      <c r="AD378" s="171">
        <v>1</v>
      </c>
      <c r="AE378" s="171">
        <v>1</v>
      </c>
      <c r="AF378" s="171">
        <v>1</v>
      </c>
      <c r="AG378" s="171">
        <v>1</v>
      </c>
      <c r="AH378" s="171">
        <v>1</v>
      </c>
      <c r="AI378" s="171">
        <v>1</v>
      </c>
      <c r="AJ378" s="171">
        <v>1</v>
      </c>
      <c r="AK378" s="171">
        <v>1</v>
      </c>
      <c r="AL378" s="171">
        <v>1</v>
      </c>
      <c r="AM378" s="171">
        <v>1</v>
      </c>
      <c r="AN378" s="171">
        <v>1</v>
      </c>
    </row>
    <row r="379" spans="1:40" s="171" customFormat="1" x14ac:dyDescent="0.2">
      <c r="A379" s="179" t="s">
        <v>1623</v>
      </c>
      <c r="B379" s="171">
        <v>1</v>
      </c>
      <c r="C379" s="171">
        <v>1</v>
      </c>
      <c r="D379" s="171">
        <v>1</v>
      </c>
      <c r="E379" s="171">
        <v>1</v>
      </c>
      <c r="F379" s="171">
        <v>1</v>
      </c>
      <c r="G379" s="171">
        <v>1</v>
      </c>
      <c r="H379" s="171">
        <v>1</v>
      </c>
      <c r="I379" s="171">
        <v>1</v>
      </c>
      <c r="J379" s="171">
        <v>1</v>
      </c>
      <c r="K379" s="171">
        <v>1</v>
      </c>
      <c r="L379" s="171">
        <v>1</v>
      </c>
      <c r="M379" s="171">
        <v>1</v>
      </c>
      <c r="N379" s="171">
        <v>1</v>
      </c>
      <c r="O379" s="171">
        <v>1</v>
      </c>
      <c r="P379" s="171">
        <v>1</v>
      </c>
      <c r="Q379" s="171">
        <v>1</v>
      </c>
      <c r="R379" s="171">
        <v>1</v>
      </c>
      <c r="S379" s="171">
        <v>1</v>
      </c>
      <c r="T379" s="171">
        <v>1</v>
      </c>
      <c r="U379" s="171">
        <v>1</v>
      </c>
      <c r="V379" s="171">
        <v>1</v>
      </c>
      <c r="W379" s="171">
        <v>1</v>
      </c>
      <c r="X379" s="171">
        <v>1</v>
      </c>
      <c r="Y379" s="171">
        <v>1</v>
      </c>
      <c r="Z379" s="171">
        <v>1</v>
      </c>
      <c r="AA379" s="171">
        <v>1</v>
      </c>
      <c r="AB379" s="171">
        <v>1</v>
      </c>
      <c r="AC379" s="171">
        <v>1</v>
      </c>
      <c r="AD379" s="171">
        <v>1</v>
      </c>
      <c r="AE379" s="171">
        <v>1</v>
      </c>
      <c r="AF379" s="171">
        <v>1</v>
      </c>
      <c r="AG379" s="171">
        <v>1</v>
      </c>
      <c r="AH379" s="171">
        <v>1</v>
      </c>
      <c r="AI379" s="171">
        <v>1</v>
      </c>
      <c r="AJ379" s="171">
        <v>1</v>
      </c>
      <c r="AK379" s="171">
        <v>1</v>
      </c>
      <c r="AL379" s="171">
        <v>1</v>
      </c>
      <c r="AM379" s="171">
        <v>1</v>
      </c>
      <c r="AN379" s="171">
        <v>1</v>
      </c>
    </row>
    <row r="380" spans="1:40" s="171" customFormat="1" x14ac:dyDescent="0.2">
      <c r="A380" s="179" t="s">
        <v>1624</v>
      </c>
      <c r="B380" s="171">
        <v>1</v>
      </c>
      <c r="C380" s="171">
        <v>1</v>
      </c>
      <c r="D380" s="171">
        <v>1</v>
      </c>
      <c r="E380" s="171">
        <v>1</v>
      </c>
      <c r="F380" s="171">
        <v>1</v>
      </c>
      <c r="G380" s="171">
        <v>1</v>
      </c>
      <c r="H380" s="171">
        <v>1</v>
      </c>
      <c r="I380" s="171">
        <v>1</v>
      </c>
      <c r="J380" s="171">
        <v>1</v>
      </c>
      <c r="K380" s="171">
        <v>1</v>
      </c>
      <c r="L380" s="171">
        <v>1</v>
      </c>
      <c r="M380" s="171">
        <v>1</v>
      </c>
      <c r="N380" s="171">
        <v>1</v>
      </c>
      <c r="O380" s="171">
        <v>1</v>
      </c>
      <c r="P380" s="171">
        <v>1</v>
      </c>
      <c r="Q380" s="171">
        <v>1</v>
      </c>
      <c r="R380" s="171">
        <v>1</v>
      </c>
      <c r="S380" s="171">
        <v>1</v>
      </c>
      <c r="T380" s="171">
        <v>1</v>
      </c>
      <c r="U380" s="171">
        <v>1</v>
      </c>
      <c r="V380" s="171">
        <v>1</v>
      </c>
      <c r="W380" s="171">
        <v>1</v>
      </c>
      <c r="X380" s="171">
        <v>1</v>
      </c>
      <c r="Y380" s="171">
        <v>1</v>
      </c>
      <c r="Z380" s="171">
        <v>1</v>
      </c>
      <c r="AA380" s="171">
        <v>1</v>
      </c>
      <c r="AB380" s="171">
        <v>1</v>
      </c>
      <c r="AC380" s="171">
        <v>1</v>
      </c>
      <c r="AD380" s="171">
        <v>1</v>
      </c>
      <c r="AE380" s="171">
        <v>1</v>
      </c>
      <c r="AF380" s="171">
        <v>1</v>
      </c>
      <c r="AG380" s="171">
        <v>1</v>
      </c>
      <c r="AH380" s="171">
        <v>1</v>
      </c>
      <c r="AI380" s="171">
        <v>1</v>
      </c>
      <c r="AJ380" s="171">
        <v>1</v>
      </c>
      <c r="AK380" s="171">
        <v>1</v>
      </c>
      <c r="AL380" s="171">
        <v>1</v>
      </c>
      <c r="AM380" s="171">
        <v>1</v>
      </c>
      <c r="AN380" s="171">
        <v>1</v>
      </c>
    </row>
    <row r="381" spans="1:40" s="171" customFormat="1" x14ac:dyDescent="0.2">
      <c r="A381" s="128" t="s">
        <v>1625</v>
      </c>
      <c r="B381" s="171">
        <v>1</v>
      </c>
      <c r="C381" s="171">
        <v>1</v>
      </c>
      <c r="D381" s="171">
        <v>1</v>
      </c>
      <c r="E381" s="171">
        <v>1</v>
      </c>
      <c r="F381" s="171">
        <v>1</v>
      </c>
      <c r="G381" s="171">
        <v>1</v>
      </c>
      <c r="H381" s="171">
        <v>1</v>
      </c>
      <c r="I381" s="171">
        <v>1</v>
      </c>
      <c r="J381" s="171">
        <v>1</v>
      </c>
      <c r="K381" s="171">
        <v>1</v>
      </c>
      <c r="L381" s="171">
        <v>1</v>
      </c>
      <c r="M381" s="171">
        <v>1</v>
      </c>
      <c r="N381" s="171">
        <v>1</v>
      </c>
      <c r="O381" s="171">
        <v>1</v>
      </c>
      <c r="P381" s="171">
        <v>1</v>
      </c>
      <c r="Q381" s="171">
        <v>1</v>
      </c>
      <c r="R381" s="171">
        <v>1</v>
      </c>
      <c r="S381" s="171">
        <v>1</v>
      </c>
      <c r="T381" s="171">
        <v>1</v>
      </c>
      <c r="U381" s="171">
        <v>1</v>
      </c>
      <c r="V381" s="171">
        <v>1</v>
      </c>
      <c r="W381" s="171">
        <v>1</v>
      </c>
      <c r="X381" s="171">
        <v>1</v>
      </c>
      <c r="Y381" s="171">
        <v>1</v>
      </c>
      <c r="Z381" s="171">
        <v>1</v>
      </c>
      <c r="AA381" s="171">
        <v>1</v>
      </c>
      <c r="AB381" s="171">
        <v>1</v>
      </c>
      <c r="AC381" s="171">
        <v>1</v>
      </c>
      <c r="AD381" s="171">
        <v>1</v>
      </c>
      <c r="AE381" s="171">
        <v>1</v>
      </c>
      <c r="AF381" s="171">
        <v>1</v>
      </c>
      <c r="AG381" s="171">
        <v>1</v>
      </c>
      <c r="AH381" s="171">
        <v>1</v>
      </c>
      <c r="AI381" s="171">
        <v>1</v>
      </c>
      <c r="AJ381" s="171">
        <v>1</v>
      </c>
      <c r="AK381" s="171">
        <v>1</v>
      </c>
      <c r="AL381" s="171">
        <v>1</v>
      </c>
      <c r="AM381" s="171">
        <v>1</v>
      </c>
      <c r="AN381" s="171">
        <v>1</v>
      </c>
    </row>
    <row r="382" spans="1:40" s="171" customFormat="1" x14ac:dyDescent="0.2">
      <c r="A382" s="172" t="s">
        <v>1626</v>
      </c>
      <c r="B382" s="171">
        <v>0</v>
      </c>
      <c r="C382" s="171">
        <v>0</v>
      </c>
      <c r="D382" s="171">
        <v>0</v>
      </c>
      <c r="E382" s="171">
        <v>0</v>
      </c>
      <c r="F382" s="171">
        <v>0</v>
      </c>
      <c r="G382" s="171">
        <v>0</v>
      </c>
      <c r="H382" s="171">
        <v>0</v>
      </c>
      <c r="I382" s="171">
        <v>0</v>
      </c>
      <c r="J382" s="171">
        <v>0</v>
      </c>
      <c r="K382" s="171">
        <v>0</v>
      </c>
      <c r="L382" s="171">
        <v>0</v>
      </c>
      <c r="M382" s="171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171">
        <v>0</v>
      </c>
      <c r="V382" s="171">
        <v>0</v>
      </c>
      <c r="W382" s="171">
        <v>0</v>
      </c>
      <c r="X382" s="171">
        <v>0</v>
      </c>
      <c r="Y382" s="171">
        <v>0</v>
      </c>
      <c r="Z382" s="171">
        <v>0</v>
      </c>
      <c r="AA382" s="171">
        <v>0</v>
      </c>
      <c r="AB382" s="171">
        <v>0</v>
      </c>
      <c r="AC382" s="171">
        <v>0</v>
      </c>
      <c r="AD382" s="171">
        <v>0</v>
      </c>
      <c r="AE382" s="171">
        <v>0</v>
      </c>
      <c r="AF382" s="171">
        <v>0</v>
      </c>
      <c r="AG382" s="171">
        <v>0</v>
      </c>
      <c r="AH382" s="171">
        <v>0</v>
      </c>
      <c r="AI382" s="171">
        <v>0</v>
      </c>
      <c r="AJ382" s="171">
        <v>0</v>
      </c>
      <c r="AK382" s="171">
        <v>0</v>
      </c>
      <c r="AL382" s="171">
        <v>0</v>
      </c>
      <c r="AM382" s="171">
        <v>0</v>
      </c>
      <c r="AN382" s="171">
        <v>0</v>
      </c>
    </row>
    <row r="383" spans="1:40" x14ac:dyDescent="0.2">
      <c r="A383" s="27" t="s">
        <v>1627</v>
      </c>
    </row>
    <row r="384" spans="1:40" s="171" customFormat="1" x14ac:dyDescent="0.2">
      <c r="A384" s="128" t="s">
        <v>1776</v>
      </c>
      <c r="B384" s="171">
        <v>0</v>
      </c>
      <c r="C384" s="171">
        <v>0</v>
      </c>
      <c r="D384" s="171">
        <v>0</v>
      </c>
      <c r="E384" s="171">
        <v>0</v>
      </c>
      <c r="F384" s="171">
        <v>0</v>
      </c>
      <c r="G384" s="171">
        <v>0</v>
      </c>
      <c r="H384" s="171">
        <v>0</v>
      </c>
      <c r="I384" s="171">
        <v>0</v>
      </c>
      <c r="J384" s="171">
        <v>0</v>
      </c>
      <c r="K384" s="171">
        <v>0</v>
      </c>
      <c r="L384" s="171">
        <v>0</v>
      </c>
      <c r="M384" s="171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171">
        <v>0</v>
      </c>
      <c r="V384" s="171">
        <v>0</v>
      </c>
      <c r="W384" s="171">
        <v>0</v>
      </c>
      <c r="X384" s="171">
        <v>0</v>
      </c>
      <c r="Y384" s="171">
        <v>0</v>
      </c>
      <c r="Z384" s="171">
        <v>0</v>
      </c>
      <c r="AA384" s="171">
        <v>0</v>
      </c>
      <c r="AB384" s="171">
        <v>0</v>
      </c>
      <c r="AC384" s="171">
        <v>0</v>
      </c>
      <c r="AD384" s="171">
        <v>0</v>
      </c>
      <c r="AE384" s="171">
        <v>0</v>
      </c>
      <c r="AF384" s="171">
        <v>0</v>
      </c>
      <c r="AG384" s="171">
        <v>0</v>
      </c>
      <c r="AH384" s="171">
        <v>0</v>
      </c>
      <c r="AI384" s="171">
        <v>0</v>
      </c>
      <c r="AJ384" s="171">
        <v>0</v>
      </c>
      <c r="AK384" s="171">
        <v>0</v>
      </c>
      <c r="AL384" s="171">
        <v>0</v>
      </c>
      <c r="AM384" s="171">
        <v>0</v>
      </c>
      <c r="AN384" s="171">
        <v>0</v>
      </c>
    </row>
    <row r="385" spans="1:40" s="171" customFormat="1" x14ac:dyDescent="0.2">
      <c r="A385" s="128" t="s">
        <v>1629</v>
      </c>
      <c r="B385" s="171">
        <v>0</v>
      </c>
      <c r="C385" s="171">
        <v>0</v>
      </c>
      <c r="D385" s="171">
        <v>0</v>
      </c>
      <c r="E385" s="171">
        <v>0</v>
      </c>
      <c r="F385" s="171">
        <v>0</v>
      </c>
      <c r="G385" s="171">
        <v>0</v>
      </c>
      <c r="H385" s="171">
        <v>0</v>
      </c>
      <c r="I385" s="171">
        <v>0</v>
      </c>
      <c r="J385" s="171">
        <v>0</v>
      </c>
      <c r="K385" s="171">
        <v>0</v>
      </c>
      <c r="L385" s="171">
        <v>0</v>
      </c>
      <c r="M385" s="171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171">
        <v>0</v>
      </c>
      <c r="V385" s="171">
        <v>0</v>
      </c>
      <c r="W385" s="171">
        <v>0</v>
      </c>
      <c r="X385" s="171">
        <v>0</v>
      </c>
      <c r="Y385" s="171">
        <v>0</v>
      </c>
      <c r="Z385" s="171">
        <v>0</v>
      </c>
      <c r="AA385" s="171">
        <v>0</v>
      </c>
      <c r="AB385" s="171">
        <v>0</v>
      </c>
      <c r="AC385" s="171">
        <v>0</v>
      </c>
      <c r="AD385" s="171">
        <v>0</v>
      </c>
      <c r="AE385" s="171">
        <v>0</v>
      </c>
      <c r="AF385" s="171">
        <v>0</v>
      </c>
      <c r="AG385" s="171">
        <v>0</v>
      </c>
      <c r="AH385" s="171">
        <v>0</v>
      </c>
      <c r="AI385" s="171">
        <v>0</v>
      </c>
      <c r="AJ385" s="171">
        <v>0</v>
      </c>
      <c r="AK385" s="171">
        <v>0</v>
      </c>
      <c r="AL385" s="171">
        <v>0</v>
      </c>
      <c r="AM385" s="171">
        <v>0</v>
      </c>
      <c r="AN385" s="171">
        <v>0</v>
      </c>
    </row>
    <row r="386" spans="1:40" s="171" customFormat="1" x14ac:dyDescent="0.2">
      <c r="A386" s="173" t="s">
        <v>1630</v>
      </c>
      <c r="B386" s="171">
        <v>0</v>
      </c>
      <c r="C386" s="171">
        <v>0</v>
      </c>
      <c r="D386" s="171">
        <v>0</v>
      </c>
      <c r="E386" s="171">
        <v>0</v>
      </c>
      <c r="F386" s="171">
        <v>0</v>
      </c>
      <c r="G386" s="171">
        <v>0</v>
      </c>
      <c r="H386" s="171">
        <v>0</v>
      </c>
      <c r="I386" s="171">
        <v>0</v>
      </c>
      <c r="J386" s="171">
        <v>0</v>
      </c>
      <c r="K386" s="171">
        <v>0</v>
      </c>
      <c r="L386" s="171">
        <v>0</v>
      </c>
      <c r="M386" s="171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171">
        <v>0</v>
      </c>
      <c r="V386" s="171">
        <v>0</v>
      </c>
      <c r="W386" s="171">
        <v>0</v>
      </c>
      <c r="X386" s="171">
        <v>0</v>
      </c>
      <c r="Y386" s="171">
        <v>0</v>
      </c>
      <c r="Z386" s="171">
        <v>0</v>
      </c>
      <c r="AA386" s="171">
        <v>0</v>
      </c>
      <c r="AB386" s="171">
        <v>0</v>
      </c>
      <c r="AC386" s="171">
        <v>0</v>
      </c>
      <c r="AD386" s="171">
        <v>0</v>
      </c>
      <c r="AE386" s="171">
        <v>0</v>
      </c>
      <c r="AF386" s="171">
        <v>0</v>
      </c>
      <c r="AG386" s="171">
        <v>0</v>
      </c>
      <c r="AH386" s="171">
        <v>0</v>
      </c>
      <c r="AI386" s="171">
        <v>0</v>
      </c>
      <c r="AJ386" s="171">
        <v>0</v>
      </c>
      <c r="AK386" s="171">
        <v>0</v>
      </c>
      <c r="AL386" s="171">
        <v>0</v>
      </c>
      <c r="AM386" s="171">
        <v>0</v>
      </c>
      <c r="AN386" s="171">
        <v>0</v>
      </c>
    </row>
    <row r="387" spans="1:40" x14ac:dyDescent="0.2">
      <c r="A387" s="27" t="s">
        <v>1631</v>
      </c>
    </row>
    <row r="388" spans="1:40" x14ac:dyDescent="0.2">
      <c r="A388" s="30" t="s">
        <v>1632</v>
      </c>
    </row>
    <row r="389" spans="1:40" s="171" customFormat="1" x14ac:dyDescent="0.2">
      <c r="A389" s="128" t="s">
        <v>1633</v>
      </c>
      <c r="B389" s="171">
        <v>0</v>
      </c>
      <c r="C389" s="171">
        <v>0</v>
      </c>
      <c r="D389" s="171">
        <v>0</v>
      </c>
      <c r="E389" s="171">
        <v>0</v>
      </c>
      <c r="F389" s="171">
        <v>0</v>
      </c>
      <c r="G389" s="171">
        <v>0</v>
      </c>
      <c r="H389" s="171">
        <v>0</v>
      </c>
      <c r="I389" s="171">
        <v>0</v>
      </c>
      <c r="J389" s="171">
        <v>0</v>
      </c>
      <c r="K389" s="171">
        <v>0</v>
      </c>
      <c r="L389" s="171">
        <v>0</v>
      </c>
      <c r="M389" s="171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171">
        <v>0</v>
      </c>
      <c r="V389" s="171">
        <v>0</v>
      </c>
      <c r="W389" s="171">
        <v>0</v>
      </c>
      <c r="X389" s="171">
        <v>0</v>
      </c>
      <c r="Y389" s="171">
        <v>0</v>
      </c>
      <c r="Z389" s="171">
        <v>0</v>
      </c>
      <c r="AA389" s="171">
        <v>0</v>
      </c>
      <c r="AB389" s="171">
        <v>0</v>
      </c>
      <c r="AC389" s="171">
        <v>0</v>
      </c>
      <c r="AD389" s="171">
        <v>0</v>
      </c>
      <c r="AE389" s="171">
        <v>0</v>
      </c>
      <c r="AF389" s="171">
        <v>0</v>
      </c>
      <c r="AG389" s="171">
        <v>0</v>
      </c>
      <c r="AH389" s="171">
        <v>0</v>
      </c>
      <c r="AI389" s="171">
        <v>0</v>
      </c>
      <c r="AJ389" s="171">
        <v>0</v>
      </c>
      <c r="AK389" s="171">
        <v>0</v>
      </c>
      <c r="AL389" s="171">
        <v>0</v>
      </c>
      <c r="AM389" s="171">
        <v>0</v>
      </c>
      <c r="AN389" s="171">
        <v>0</v>
      </c>
    </row>
    <row r="390" spans="1:40" s="171" customFormat="1" x14ac:dyDescent="0.2">
      <c r="A390" s="128" t="s">
        <v>1634</v>
      </c>
      <c r="B390" s="171">
        <v>0</v>
      </c>
      <c r="C390" s="171">
        <v>0</v>
      </c>
      <c r="D390" s="171">
        <v>0</v>
      </c>
      <c r="E390" s="171">
        <v>0</v>
      </c>
      <c r="F390" s="171">
        <v>0</v>
      </c>
      <c r="G390" s="171">
        <v>0</v>
      </c>
      <c r="H390" s="171">
        <v>0</v>
      </c>
      <c r="I390" s="171">
        <v>0</v>
      </c>
      <c r="J390" s="171">
        <v>0</v>
      </c>
      <c r="K390" s="171">
        <v>0</v>
      </c>
      <c r="L390" s="171">
        <v>0</v>
      </c>
      <c r="M390" s="171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171">
        <v>0</v>
      </c>
      <c r="V390" s="171">
        <v>0</v>
      </c>
      <c r="W390" s="171">
        <v>0</v>
      </c>
      <c r="X390" s="171">
        <v>0</v>
      </c>
      <c r="Y390" s="171">
        <v>0</v>
      </c>
      <c r="Z390" s="171">
        <v>0</v>
      </c>
      <c r="AA390" s="171">
        <v>0</v>
      </c>
      <c r="AB390" s="171">
        <v>0</v>
      </c>
      <c r="AC390" s="171">
        <v>0</v>
      </c>
      <c r="AD390" s="171">
        <v>0</v>
      </c>
      <c r="AE390" s="171">
        <v>0</v>
      </c>
      <c r="AF390" s="171">
        <v>0</v>
      </c>
      <c r="AG390" s="171">
        <v>0</v>
      </c>
      <c r="AH390" s="171">
        <v>0</v>
      </c>
      <c r="AI390" s="171">
        <v>0</v>
      </c>
      <c r="AJ390" s="171">
        <v>0</v>
      </c>
      <c r="AK390" s="171">
        <v>0</v>
      </c>
      <c r="AL390" s="171">
        <v>0</v>
      </c>
      <c r="AM390" s="171">
        <v>0</v>
      </c>
      <c r="AN390" s="171">
        <v>0</v>
      </c>
    </row>
    <row r="391" spans="1:40" s="171" customFormat="1" x14ac:dyDescent="0.2">
      <c r="A391" s="128" t="s">
        <v>1635</v>
      </c>
      <c r="B391" s="171">
        <v>0</v>
      </c>
      <c r="C391" s="171">
        <v>0</v>
      </c>
      <c r="D391" s="171">
        <v>0</v>
      </c>
      <c r="E391" s="171">
        <v>0</v>
      </c>
      <c r="F391" s="171">
        <v>0</v>
      </c>
      <c r="G391" s="171">
        <v>0</v>
      </c>
      <c r="H391" s="171">
        <v>0</v>
      </c>
      <c r="I391" s="171">
        <v>0</v>
      </c>
      <c r="J391" s="171">
        <v>0</v>
      </c>
      <c r="K391" s="171">
        <v>0</v>
      </c>
      <c r="L391" s="171">
        <v>0</v>
      </c>
      <c r="M391" s="171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171">
        <v>0</v>
      </c>
      <c r="V391" s="171">
        <v>0</v>
      </c>
      <c r="W391" s="171">
        <v>0</v>
      </c>
      <c r="X391" s="171">
        <v>0</v>
      </c>
      <c r="Y391" s="171">
        <v>0</v>
      </c>
      <c r="Z391" s="171">
        <v>0</v>
      </c>
      <c r="AA391" s="171">
        <v>0</v>
      </c>
      <c r="AB391" s="171">
        <v>0</v>
      </c>
      <c r="AC391" s="171">
        <v>0</v>
      </c>
      <c r="AD391" s="171">
        <v>0</v>
      </c>
      <c r="AE391" s="171">
        <v>0</v>
      </c>
      <c r="AF391" s="171">
        <v>0</v>
      </c>
      <c r="AG391" s="171">
        <v>0</v>
      </c>
      <c r="AH391" s="171">
        <v>0</v>
      </c>
      <c r="AI391" s="171">
        <v>0</v>
      </c>
      <c r="AJ391" s="171">
        <v>0</v>
      </c>
      <c r="AK391" s="171">
        <v>0</v>
      </c>
      <c r="AL391" s="171">
        <v>0</v>
      </c>
      <c r="AM391" s="171">
        <v>0</v>
      </c>
      <c r="AN391" s="171">
        <v>0</v>
      </c>
    </row>
    <row r="392" spans="1:40" s="171" customFormat="1" x14ac:dyDescent="0.2">
      <c r="A392" s="128" t="s">
        <v>1636</v>
      </c>
      <c r="B392" s="171">
        <v>0</v>
      </c>
      <c r="C392" s="171">
        <v>0</v>
      </c>
      <c r="D392" s="171">
        <v>0</v>
      </c>
      <c r="E392" s="171">
        <v>0</v>
      </c>
      <c r="F392" s="171">
        <v>0</v>
      </c>
      <c r="G392" s="171">
        <v>0</v>
      </c>
      <c r="H392" s="171">
        <v>0</v>
      </c>
      <c r="I392" s="171">
        <v>0</v>
      </c>
      <c r="J392" s="171">
        <v>0</v>
      </c>
      <c r="K392" s="171">
        <v>0</v>
      </c>
      <c r="L392" s="171">
        <v>0</v>
      </c>
      <c r="M392" s="171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171">
        <v>0</v>
      </c>
      <c r="V392" s="171">
        <v>0</v>
      </c>
      <c r="W392" s="171">
        <v>0</v>
      </c>
      <c r="X392" s="171">
        <v>0</v>
      </c>
      <c r="Y392" s="171">
        <v>0</v>
      </c>
      <c r="Z392" s="171">
        <v>0</v>
      </c>
      <c r="AA392" s="171">
        <v>0</v>
      </c>
      <c r="AB392" s="171">
        <v>0</v>
      </c>
      <c r="AC392" s="171">
        <v>0</v>
      </c>
      <c r="AD392" s="171">
        <v>0</v>
      </c>
      <c r="AE392" s="171">
        <v>0</v>
      </c>
      <c r="AF392" s="171">
        <v>0</v>
      </c>
      <c r="AG392" s="171">
        <v>0</v>
      </c>
      <c r="AH392" s="171">
        <v>0</v>
      </c>
      <c r="AI392" s="171">
        <v>0</v>
      </c>
      <c r="AJ392" s="171">
        <v>0</v>
      </c>
      <c r="AK392" s="171">
        <v>0</v>
      </c>
      <c r="AL392" s="171">
        <v>0</v>
      </c>
      <c r="AM392" s="171">
        <v>0</v>
      </c>
      <c r="AN392" s="171">
        <v>0</v>
      </c>
    </row>
    <row r="393" spans="1:40" s="171" customFormat="1" x14ac:dyDescent="0.2">
      <c r="A393" s="128" t="s">
        <v>1777</v>
      </c>
      <c r="B393" s="171">
        <v>0</v>
      </c>
      <c r="C393" s="171">
        <v>0</v>
      </c>
      <c r="D393" s="171">
        <v>0</v>
      </c>
      <c r="E393" s="171">
        <v>0</v>
      </c>
      <c r="F393" s="171">
        <v>0</v>
      </c>
      <c r="G393" s="171">
        <v>0</v>
      </c>
      <c r="H393" s="171">
        <v>0</v>
      </c>
      <c r="I393" s="171">
        <v>0</v>
      </c>
      <c r="J393" s="171">
        <v>0</v>
      </c>
      <c r="K393" s="171">
        <v>0</v>
      </c>
      <c r="L393" s="171">
        <v>0</v>
      </c>
      <c r="M393" s="171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171">
        <v>0</v>
      </c>
      <c r="V393" s="171">
        <v>0</v>
      </c>
      <c r="W393" s="171">
        <v>0</v>
      </c>
      <c r="X393" s="171">
        <v>0</v>
      </c>
      <c r="Y393" s="171">
        <v>0</v>
      </c>
      <c r="Z393" s="171">
        <v>0</v>
      </c>
      <c r="AA393" s="171">
        <v>0</v>
      </c>
      <c r="AB393" s="171">
        <v>0</v>
      </c>
      <c r="AC393" s="171">
        <v>0</v>
      </c>
      <c r="AD393" s="171">
        <v>0</v>
      </c>
      <c r="AE393" s="171">
        <v>0</v>
      </c>
      <c r="AF393" s="171">
        <v>0</v>
      </c>
      <c r="AG393" s="171">
        <v>0</v>
      </c>
      <c r="AH393" s="171">
        <v>0</v>
      </c>
      <c r="AI393" s="171">
        <v>0</v>
      </c>
      <c r="AJ393" s="171">
        <v>0</v>
      </c>
      <c r="AK393" s="171">
        <v>0</v>
      </c>
      <c r="AL393" s="171">
        <v>0</v>
      </c>
      <c r="AM393" s="171">
        <v>0</v>
      </c>
      <c r="AN393" s="171">
        <v>0</v>
      </c>
    </row>
    <row r="394" spans="1:40" s="171" customFormat="1" x14ac:dyDescent="0.2">
      <c r="A394" s="128" t="s">
        <v>1778</v>
      </c>
      <c r="B394" s="171">
        <v>0</v>
      </c>
      <c r="C394" s="171">
        <v>0</v>
      </c>
      <c r="D394" s="171">
        <v>0</v>
      </c>
      <c r="E394" s="171">
        <v>0</v>
      </c>
      <c r="F394" s="171">
        <v>0</v>
      </c>
      <c r="G394" s="171">
        <v>0</v>
      </c>
      <c r="H394" s="171">
        <v>0</v>
      </c>
      <c r="I394" s="171">
        <v>0</v>
      </c>
      <c r="J394" s="171">
        <v>0</v>
      </c>
      <c r="K394" s="171">
        <v>0</v>
      </c>
      <c r="L394" s="171">
        <v>0</v>
      </c>
      <c r="M394" s="171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171">
        <v>0</v>
      </c>
      <c r="V394" s="171">
        <v>0</v>
      </c>
      <c r="W394" s="171">
        <v>0</v>
      </c>
      <c r="X394" s="171">
        <v>0</v>
      </c>
      <c r="Y394" s="171">
        <v>0</v>
      </c>
      <c r="Z394" s="171">
        <v>0</v>
      </c>
      <c r="AA394" s="171">
        <v>0</v>
      </c>
      <c r="AB394" s="171">
        <v>0</v>
      </c>
      <c r="AC394" s="171">
        <v>0</v>
      </c>
      <c r="AD394" s="171">
        <v>0</v>
      </c>
      <c r="AE394" s="171">
        <v>0</v>
      </c>
      <c r="AF394" s="171">
        <v>0</v>
      </c>
      <c r="AG394" s="171">
        <v>0</v>
      </c>
      <c r="AH394" s="171">
        <v>0</v>
      </c>
      <c r="AI394" s="171">
        <v>0</v>
      </c>
      <c r="AJ394" s="171">
        <v>0</v>
      </c>
      <c r="AK394" s="171">
        <v>0</v>
      </c>
      <c r="AL394" s="171">
        <v>0</v>
      </c>
      <c r="AM394" s="171">
        <v>0</v>
      </c>
      <c r="AN394" s="171">
        <v>0</v>
      </c>
    </row>
    <row r="395" spans="1:40" s="171" customFormat="1" x14ac:dyDescent="0.2">
      <c r="A395" s="128" t="s">
        <v>1779</v>
      </c>
      <c r="B395" s="171">
        <v>0</v>
      </c>
      <c r="C395" s="171">
        <v>0</v>
      </c>
      <c r="D395" s="171">
        <v>0</v>
      </c>
      <c r="E395" s="171">
        <v>0</v>
      </c>
      <c r="F395" s="171">
        <v>0</v>
      </c>
      <c r="G395" s="171">
        <v>0</v>
      </c>
      <c r="H395" s="171">
        <v>0</v>
      </c>
      <c r="I395" s="171">
        <v>0</v>
      </c>
      <c r="J395" s="171">
        <v>0</v>
      </c>
      <c r="K395" s="171">
        <v>0</v>
      </c>
      <c r="L395" s="171">
        <v>0</v>
      </c>
      <c r="M395" s="171">
        <v>0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171">
        <v>0</v>
      </c>
      <c r="V395" s="171">
        <v>0</v>
      </c>
      <c r="W395" s="171">
        <v>0</v>
      </c>
      <c r="X395" s="171">
        <v>0</v>
      </c>
      <c r="Y395" s="171">
        <v>0</v>
      </c>
      <c r="Z395" s="171">
        <v>0</v>
      </c>
      <c r="AA395" s="171">
        <v>0</v>
      </c>
      <c r="AB395" s="171">
        <v>0</v>
      </c>
      <c r="AC395" s="171">
        <v>0</v>
      </c>
      <c r="AD395" s="171">
        <v>0</v>
      </c>
      <c r="AE395" s="171">
        <v>0</v>
      </c>
      <c r="AF395" s="171">
        <v>0</v>
      </c>
      <c r="AG395" s="171">
        <v>0</v>
      </c>
      <c r="AH395" s="171">
        <v>0</v>
      </c>
      <c r="AI395" s="171">
        <v>0</v>
      </c>
      <c r="AJ395" s="171">
        <v>0</v>
      </c>
      <c r="AK395" s="171">
        <v>0</v>
      </c>
      <c r="AL395" s="171">
        <v>0</v>
      </c>
      <c r="AM395" s="171">
        <v>0</v>
      </c>
      <c r="AN395" s="171">
        <v>0</v>
      </c>
    </row>
    <row r="396" spans="1:40" s="171" customFormat="1" x14ac:dyDescent="0.2">
      <c r="A396" s="128" t="s">
        <v>1640</v>
      </c>
      <c r="B396" s="171">
        <v>0</v>
      </c>
      <c r="C396" s="171">
        <v>0</v>
      </c>
      <c r="D396" s="171">
        <v>0</v>
      </c>
      <c r="E396" s="171">
        <v>0</v>
      </c>
      <c r="F396" s="171">
        <v>0</v>
      </c>
      <c r="G396" s="171">
        <v>0</v>
      </c>
      <c r="H396" s="171">
        <v>0</v>
      </c>
      <c r="I396" s="171">
        <v>0</v>
      </c>
      <c r="J396" s="171">
        <v>0</v>
      </c>
      <c r="K396" s="171">
        <v>0</v>
      </c>
      <c r="L396" s="171">
        <v>0</v>
      </c>
      <c r="M396" s="171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171">
        <v>0</v>
      </c>
      <c r="V396" s="171">
        <v>0</v>
      </c>
      <c r="W396" s="171">
        <v>0</v>
      </c>
      <c r="X396" s="171">
        <v>0</v>
      </c>
      <c r="Y396" s="171">
        <v>0</v>
      </c>
      <c r="Z396" s="171">
        <v>0</v>
      </c>
      <c r="AA396" s="171">
        <v>0</v>
      </c>
      <c r="AB396" s="171">
        <v>0</v>
      </c>
      <c r="AC396" s="171">
        <v>0</v>
      </c>
      <c r="AD396" s="171">
        <v>0</v>
      </c>
      <c r="AE396" s="171">
        <v>0</v>
      </c>
      <c r="AF396" s="171">
        <v>0</v>
      </c>
      <c r="AG396" s="171">
        <v>0</v>
      </c>
      <c r="AH396" s="171">
        <v>0</v>
      </c>
      <c r="AI396" s="171">
        <v>0</v>
      </c>
      <c r="AJ396" s="171">
        <v>0</v>
      </c>
      <c r="AK396" s="171">
        <v>0</v>
      </c>
      <c r="AL396" s="171">
        <v>0</v>
      </c>
      <c r="AM396" s="171">
        <v>0</v>
      </c>
      <c r="AN396" s="171">
        <v>0</v>
      </c>
    </row>
    <row r="397" spans="1:40" s="171" customFormat="1" x14ac:dyDescent="0.2">
      <c r="A397" s="128" t="s">
        <v>1641</v>
      </c>
      <c r="B397" s="171">
        <v>0</v>
      </c>
      <c r="C397" s="171">
        <v>0</v>
      </c>
      <c r="D397" s="171">
        <v>0</v>
      </c>
      <c r="E397" s="171">
        <v>0</v>
      </c>
      <c r="F397" s="171">
        <v>0</v>
      </c>
      <c r="G397" s="171">
        <v>0</v>
      </c>
      <c r="H397" s="171">
        <v>0</v>
      </c>
      <c r="I397" s="171">
        <v>0</v>
      </c>
      <c r="J397" s="171">
        <v>0</v>
      </c>
      <c r="K397" s="171">
        <v>0</v>
      </c>
      <c r="L397" s="171">
        <v>0</v>
      </c>
      <c r="M397" s="171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171">
        <v>0</v>
      </c>
      <c r="V397" s="171">
        <v>0</v>
      </c>
      <c r="W397" s="171">
        <v>0</v>
      </c>
      <c r="X397" s="171">
        <v>0</v>
      </c>
      <c r="Y397" s="171">
        <v>0</v>
      </c>
      <c r="Z397" s="171">
        <v>0</v>
      </c>
      <c r="AA397" s="171">
        <v>0</v>
      </c>
      <c r="AB397" s="171">
        <v>0</v>
      </c>
      <c r="AC397" s="171">
        <v>0</v>
      </c>
      <c r="AD397" s="171">
        <v>0</v>
      </c>
      <c r="AE397" s="171">
        <v>0</v>
      </c>
      <c r="AF397" s="171">
        <v>0</v>
      </c>
      <c r="AG397" s="171">
        <v>0</v>
      </c>
      <c r="AH397" s="171">
        <v>0</v>
      </c>
      <c r="AI397" s="171">
        <v>0</v>
      </c>
      <c r="AJ397" s="171">
        <v>0</v>
      </c>
      <c r="AK397" s="171">
        <v>0</v>
      </c>
      <c r="AL397" s="171">
        <v>0</v>
      </c>
      <c r="AM397" s="171">
        <v>0</v>
      </c>
      <c r="AN397" s="171">
        <v>0</v>
      </c>
    </row>
    <row r="398" spans="1:40" s="171" customFormat="1" x14ac:dyDescent="0.2">
      <c r="A398" s="128" t="s">
        <v>1780</v>
      </c>
      <c r="B398" s="171">
        <v>0</v>
      </c>
      <c r="C398" s="171">
        <v>0</v>
      </c>
      <c r="D398" s="171">
        <v>0</v>
      </c>
      <c r="E398" s="171">
        <v>0</v>
      </c>
      <c r="F398" s="171">
        <v>0</v>
      </c>
      <c r="G398" s="171">
        <v>0</v>
      </c>
      <c r="H398" s="171">
        <v>0</v>
      </c>
      <c r="I398" s="171">
        <v>0</v>
      </c>
      <c r="J398" s="171">
        <v>0</v>
      </c>
      <c r="K398" s="171">
        <v>0</v>
      </c>
      <c r="L398" s="171">
        <v>0</v>
      </c>
      <c r="M398" s="171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171">
        <v>0</v>
      </c>
      <c r="V398" s="171">
        <v>0</v>
      </c>
      <c r="W398" s="171">
        <v>0</v>
      </c>
      <c r="X398" s="171">
        <v>0</v>
      </c>
      <c r="Y398" s="171">
        <v>0</v>
      </c>
      <c r="Z398" s="171">
        <v>0</v>
      </c>
      <c r="AA398" s="171">
        <v>0</v>
      </c>
      <c r="AB398" s="171">
        <v>0</v>
      </c>
      <c r="AC398" s="171">
        <v>0</v>
      </c>
      <c r="AD398" s="171">
        <v>0</v>
      </c>
      <c r="AE398" s="171">
        <v>0</v>
      </c>
      <c r="AF398" s="171">
        <v>0</v>
      </c>
      <c r="AG398" s="171">
        <v>0</v>
      </c>
      <c r="AH398" s="171">
        <v>0</v>
      </c>
      <c r="AI398" s="171">
        <v>0</v>
      </c>
      <c r="AJ398" s="171">
        <v>0</v>
      </c>
      <c r="AK398" s="171">
        <v>0</v>
      </c>
      <c r="AL398" s="171">
        <v>0</v>
      </c>
      <c r="AM398" s="171">
        <v>0</v>
      </c>
      <c r="AN398" s="171">
        <v>0</v>
      </c>
    </row>
    <row r="399" spans="1:40" s="171" customFormat="1" x14ac:dyDescent="0.2">
      <c r="A399" s="128" t="s">
        <v>1643</v>
      </c>
      <c r="B399" s="171">
        <v>0</v>
      </c>
      <c r="C399" s="171">
        <v>0</v>
      </c>
      <c r="D399" s="171">
        <v>0</v>
      </c>
      <c r="E399" s="171">
        <v>0</v>
      </c>
      <c r="F399" s="171">
        <v>0</v>
      </c>
      <c r="G399" s="171">
        <v>0</v>
      </c>
      <c r="H399" s="171">
        <v>0</v>
      </c>
      <c r="I399" s="171">
        <v>0</v>
      </c>
      <c r="J399" s="171">
        <v>0</v>
      </c>
      <c r="K399" s="171">
        <v>0</v>
      </c>
      <c r="L399" s="171">
        <v>0</v>
      </c>
      <c r="M399" s="171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171">
        <v>0</v>
      </c>
      <c r="V399" s="171">
        <v>0</v>
      </c>
      <c r="W399" s="171">
        <v>0</v>
      </c>
      <c r="X399" s="171">
        <v>0</v>
      </c>
      <c r="Y399" s="171">
        <v>0</v>
      </c>
      <c r="Z399" s="171">
        <v>0</v>
      </c>
      <c r="AA399" s="171">
        <v>0</v>
      </c>
      <c r="AB399" s="171">
        <v>0</v>
      </c>
      <c r="AC399" s="171">
        <v>0</v>
      </c>
      <c r="AD399" s="171">
        <v>0</v>
      </c>
      <c r="AE399" s="171">
        <v>0</v>
      </c>
      <c r="AF399" s="171">
        <v>0</v>
      </c>
      <c r="AG399" s="171">
        <v>0</v>
      </c>
      <c r="AH399" s="171">
        <v>0</v>
      </c>
      <c r="AI399" s="171">
        <v>0</v>
      </c>
      <c r="AJ399" s="171">
        <v>0</v>
      </c>
      <c r="AK399" s="171">
        <v>0</v>
      </c>
      <c r="AL399" s="171">
        <v>0</v>
      </c>
      <c r="AM399" s="171">
        <v>0</v>
      </c>
      <c r="AN399" s="171">
        <v>0</v>
      </c>
    </row>
    <row r="400" spans="1:40" s="171" customFormat="1" x14ac:dyDescent="0.2">
      <c r="A400" s="128" t="s">
        <v>1644</v>
      </c>
      <c r="B400" s="171">
        <v>0</v>
      </c>
      <c r="C400" s="171">
        <v>0</v>
      </c>
      <c r="D400" s="171">
        <v>0</v>
      </c>
      <c r="E400" s="171">
        <v>0</v>
      </c>
      <c r="F400" s="171">
        <v>0</v>
      </c>
      <c r="G400" s="171">
        <v>0</v>
      </c>
      <c r="H400" s="171">
        <v>0</v>
      </c>
      <c r="I400" s="171">
        <v>0</v>
      </c>
      <c r="J400" s="171">
        <v>0</v>
      </c>
      <c r="K400" s="171">
        <v>0</v>
      </c>
      <c r="L400" s="171">
        <v>0</v>
      </c>
      <c r="M400" s="171">
        <v>0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171">
        <v>0</v>
      </c>
      <c r="V400" s="171">
        <v>0</v>
      </c>
      <c r="W400" s="171">
        <v>0</v>
      </c>
      <c r="X400" s="171">
        <v>0</v>
      </c>
      <c r="Y400" s="171">
        <v>0</v>
      </c>
      <c r="Z400" s="171">
        <v>0</v>
      </c>
      <c r="AA400" s="171">
        <v>0</v>
      </c>
      <c r="AB400" s="171">
        <v>0</v>
      </c>
      <c r="AC400" s="171">
        <v>0</v>
      </c>
      <c r="AD400" s="171">
        <v>0</v>
      </c>
      <c r="AE400" s="171">
        <v>0</v>
      </c>
      <c r="AF400" s="171">
        <v>0</v>
      </c>
      <c r="AG400" s="171">
        <v>0</v>
      </c>
      <c r="AH400" s="171">
        <v>0</v>
      </c>
      <c r="AI400" s="171">
        <v>0</v>
      </c>
      <c r="AJ400" s="171">
        <v>0</v>
      </c>
      <c r="AK400" s="171">
        <v>0</v>
      </c>
      <c r="AL400" s="171">
        <v>0</v>
      </c>
      <c r="AM400" s="171">
        <v>0</v>
      </c>
      <c r="AN400" s="171">
        <v>0</v>
      </c>
    </row>
    <row r="401" spans="1:40" s="171" customFormat="1" x14ac:dyDescent="0.2">
      <c r="A401" s="128" t="s">
        <v>1645</v>
      </c>
      <c r="B401" s="171">
        <v>0</v>
      </c>
      <c r="C401" s="171">
        <v>0</v>
      </c>
      <c r="D401" s="171">
        <v>0</v>
      </c>
      <c r="E401" s="171">
        <v>0</v>
      </c>
      <c r="F401" s="171">
        <v>0</v>
      </c>
      <c r="G401" s="171">
        <v>0</v>
      </c>
      <c r="H401" s="171">
        <v>0</v>
      </c>
      <c r="I401" s="171">
        <v>0</v>
      </c>
      <c r="J401" s="171">
        <v>0</v>
      </c>
      <c r="K401" s="171">
        <v>0</v>
      </c>
      <c r="L401" s="171">
        <v>0</v>
      </c>
      <c r="M401" s="171">
        <v>0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171">
        <v>0</v>
      </c>
      <c r="V401" s="171">
        <v>0</v>
      </c>
      <c r="W401" s="171">
        <v>0</v>
      </c>
      <c r="X401" s="171">
        <v>0</v>
      </c>
      <c r="Y401" s="171">
        <v>0</v>
      </c>
      <c r="Z401" s="171">
        <v>0</v>
      </c>
      <c r="AA401" s="171">
        <v>0</v>
      </c>
      <c r="AB401" s="171">
        <v>0</v>
      </c>
      <c r="AC401" s="171">
        <v>0</v>
      </c>
      <c r="AD401" s="171">
        <v>0</v>
      </c>
      <c r="AE401" s="171">
        <v>0</v>
      </c>
      <c r="AF401" s="171">
        <v>0</v>
      </c>
      <c r="AG401" s="171">
        <v>0</v>
      </c>
      <c r="AH401" s="171">
        <v>0</v>
      </c>
      <c r="AI401" s="171">
        <v>0</v>
      </c>
      <c r="AJ401" s="171">
        <v>0</v>
      </c>
      <c r="AK401" s="171">
        <v>0</v>
      </c>
      <c r="AL401" s="171">
        <v>0</v>
      </c>
      <c r="AM401" s="171">
        <v>0</v>
      </c>
      <c r="AN401" s="171">
        <v>0</v>
      </c>
    </row>
    <row r="402" spans="1:40" s="171" customFormat="1" x14ac:dyDescent="0.2">
      <c r="A402" s="128" t="s">
        <v>1646</v>
      </c>
      <c r="B402" s="171">
        <v>0</v>
      </c>
      <c r="C402" s="171">
        <v>0</v>
      </c>
      <c r="D402" s="171">
        <v>0</v>
      </c>
      <c r="E402" s="171">
        <v>0</v>
      </c>
      <c r="F402" s="171">
        <v>0</v>
      </c>
      <c r="G402" s="171">
        <v>0</v>
      </c>
      <c r="H402" s="171">
        <v>0</v>
      </c>
      <c r="I402" s="171">
        <v>0</v>
      </c>
      <c r="J402" s="171">
        <v>0</v>
      </c>
      <c r="K402" s="171">
        <v>0</v>
      </c>
      <c r="L402" s="171">
        <v>0</v>
      </c>
      <c r="M402" s="171">
        <v>0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171">
        <v>0</v>
      </c>
      <c r="V402" s="171">
        <v>0</v>
      </c>
      <c r="W402" s="171">
        <v>0</v>
      </c>
      <c r="X402" s="171">
        <v>0</v>
      </c>
      <c r="Y402" s="171">
        <v>0</v>
      </c>
      <c r="Z402" s="171">
        <v>0</v>
      </c>
      <c r="AA402" s="171">
        <v>0</v>
      </c>
      <c r="AB402" s="171">
        <v>0</v>
      </c>
      <c r="AC402" s="171">
        <v>0</v>
      </c>
      <c r="AD402" s="171">
        <v>0</v>
      </c>
      <c r="AE402" s="171">
        <v>0</v>
      </c>
      <c r="AF402" s="171">
        <v>0</v>
      </c>
      <c r="AG402" s="171">
        <v>0</v>
      </c>
      <c r="AH402" s="171">
        <v>0</v>
      </c>
      <c r="AI402" s="171">
        <v>0</v>
      </c>
      <c r="AJ402" s="171">
        <v>0</v>
      </c>
      <c r="AK402" s="171">
        <v>0</v>
      </c>
      <c r="AL402" s="171">
        <v>0</v>
      </c>
      <c r="AM402" s="171">
        <v>0</v>
      </c>
      <c r="AN402" s="171">
        <v>0</v>
      </c>
    </row>
    <row r="403" spans="1:40" s="171" customFormat="1" x14ac:dyDescent="0.2">
      <c r="A403" s="128" t="s">
        <v>1647</v>
      </c>
      <c r="B403" s="171">
        <v>0</v>
      </c>
      <c r="C403" s="171">
        <v>0</v>
      </c>
      <c r="D403" s="171">
        <v>0</v>
      </c>
      <c r="E403" s="171">
        <v>0</v>
      </c>
      <c r="F403" s="171">
        <v>0</v>
      </c>
      <c r="G403" s="171">
        <v>0</v>
      </c>
      <c r="H403" s="171">
        <v>0</v>
      </c>
      <c r="I403" s="171">
        <v>0</v>
      </c>
      <c r="J403" s="171">
        <v>0</v>
      </c>
      <c r="K403" s="171">
        <v>0</v>
      </c>
      <c r="L403" s="171">
        <v>0</v>
      </c>
      <c r="M403" s="171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171">
        <v>0</v>
      </c>
      <c r="V403" s="171">
        <v>0</v>
      </c>
      <c r="W403" s="171">
        <v>0</v>
      </c>
      <c r="X403" s="171">
        <v>0</v>
      </c>
      <c r="Y403" s="171">
        <v>0</v>
      </c>
      <c r="Z403" s="171">
        <v>0</v>
      </c>
      <c r="AA403" s="171">
        <v>0</v>
      </c>
      <c r="AB403" s="171">
        <v>0</v>
      </c>
      <c r="AC403" s="171">
        <v>0</v>
      </c>
      <c r="AD403" s="171">
        <v>0</v>
      </c>
      <c r="AE403" s="171">
        <v>0</v>
      </c>
      <c r="AF403" s="171">
        <v>0</v>
      </c>
      <c r="AG403" s="171">
        <v>0</v>
      </c>
      <c r="AH403" s="171">
        <v>0</v>
      </c>
      <c r="AI403" s="171">
        <v>0</v>
      </c>
      <c r="AJ403" s="171">
        <v>0</v>
      </c>
      <c r="AK403" s="171">
        <v>0</v>
      </c>
      <c r="AL403" s="171">
        <v>0</v>
      </c>
      <c r="AM403" s="171">
        <v>0</v>
      </c>
      <c r="AN403" s="171">
        <v>0</v>
      </c>
    </row>
    <row r="404" spans="1:40" s="171" customFormat="1" x14ac:dyDescent="0.2">
      <c r="A404" s="128" t="s">
        <v>1648</v>
      </c>
      <c r="B404" s="171">
        <v>0</v>
      </c>
      <c r="C404" s="171">
        <v>0</v>
      </c>
      <c r="D404" s="171">
        <v>0</v>
      </c>
      <c r="E404" s="171">
        <v>0</v>
      </c>
      <c r="F404" s="171">
        <v>0</v>
      </c>
      <c r="G404" s="171">
        <v>0</v>
      </c>
      <c r="H404" s="171">
        <v>0</v>
      </c>
      <c r="I404" s="171">
        <v>0</v>
      </c>
      <c r="J404" s="171">
        <v>0</v>
      </c>
      <c r="K404" s="171">
        <v>0</v>
      </c>
      <c r="L404" s="171">
        <v>0</v>
      </c>
      <c r="M404" s="171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171">
        <v>0</v>
      </c>
      <c r="V404" s="171">
        <v>0</v>
      </c>
      <c r="W404" s="171">
        <v>0</v>
      </c>
      <c r="X404" s="171">
        <v>0</v>
      </c>
      <c r="Y404" s="171">
        <v>0</v>
      </c>
      <c r="Z404" s="171">
        <v>0</v>
      </c>
      <c r="AA404" s="171">
        <v>0</v>
      </c>
      <c r="AB404" s="171">
        <v>0</v>
      </c>
      <c r="AC404" s="171">
        <v>0</v>
      </c>
      <c r="AD404" s="171">
        <v>0</v>
      </c>
      <c r="AE404" s="171">
        <v>0</v>
      </c>
      <c r="AF404" s="171">
        <v>0</v>
      </c>
      <c r="AG404" s="171">
        <v>0</v>
      </c>
      <c r="AH404" s="171">
        <v>0</v>
      </c>
      <c r="AI404" s="171">
        <v>0</v>
      </c>
      <c r="AJ404" s="171">
        <v>0</v>
      </c>
      <c r="AK404" s="171">
        <v>0</v>
      </c>
      <c r="AL404" s="171">
        <v>0</v>
      </c>
      <c r="AM404" s="171">
        <v>0</v>
      </c>
      <c r="AN404" s="171">
        <v>0</v>
      </c>
    </row>
    <row r="405" spans="1:40" s="171" customFormat="1" x14ac:dyDescent="0.2">
      <c r="A405" s="128" t="s">
        <v>1649</v>
      </c>
      <c r="B405" s="171">
        <v>0</v>
      </c>
      <c r="C405" s="171">
        <v>0</v>
      </c>
      <c r="D405" s="171">
        <v>0</v>
      </c>
      <c r="E405" s="171">
        <v>0</v>
      </c>
      <c r="F405" s="171">
        <v>0</v>
      </c>
      <c r="G405" s="171">
        <v>0</v>
      </c>
      <c r="H405" s="171">
        <v>0</v>
      </c>
      <c r="I405" s="171">
        <v>0</v>
      </c>
      <c r="J405" s="171">
        <v>0</v>
      </c>
      <c r="K405" s="171">
        <v>0</v>
      </c>
      <c r="L405" s="171">
        <v>0</v>
      </c>
      <c r="M405" s="171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171">
        <v>0</v>
      </c>
      <c r="V405" s="171">
        <v>0</v>
      </c>
      <c r="W405" s="171">
        <v>0</v>
      </c>
      <c r="X405" s="171">
        <v>0</v>
      </c>
      <c r="Y405" s="171">
        <v>0</v>
      </c>
      <c r="Z405" s="171">
        <v>0</v>
      </c>
      <c r="AA405" s="171">
        <v>0</v>
      </c>
      <c r="AB405" s="171">
        <v>0</v>
      </c>
      <c r="AC405" s="171">
        <v>0</v>
      </c>
      <c r="AD405" s="171">
        <v>0</v>
      </c>
      <c r="AE405" s="171">
        <v>0</v>
      </c>
      <c r="AF405" s="171">
        <v>0</v>
      </c>
      <c r="AG405" s="171">
        <v>0</v>
      </c>
      <c r="AH405" s="171">
        <v>0</v>
      </c>
      <c r="AI405" s="171">
        <v>0</v>
      </c>
      <c r="AJ405" s="171">
        <v>0</v>
      </c>
      <c r="AK405" s="171">
        <v>0</v>
      </c>
      <c r="AL405" s="171">
        <v>0</v>
      </c>
      <c r="AM405" s="171">
        <v>0</v>
      </c>
      <c r="AN405" s="171">
        <v>0</v>
      </c>
    </row>
    <row r="406" spans="1:40" x14ac:dyDescent="0.2">
      <c r="A406" s="27" t="s">
        <v>1650</v>
      </c>
    </row>
    <row r="407" spans="1:40" x14ac:dyDescent="0.2">
      <c r="A407" s="30" t="s">
        <v>1651</v>
      </c>
    </row>
    <row r="408" spans="1:40" s="171" customFormat="1" x14ac:dyDescent="0.2">
      <c r="A408" s="128" t="s">
        <v>1652</v>
      </c>
      <c r="B408" s="171">
        <v>0</v>
      </c>
      <c r="C408" s="171">
        <v>0</v>
      </c>
      <c r="D408" s="171">
        <v>0</v>
      </c>
      <c r="E408" s="171">
        <v>0</v>
      </c>
      <c r="F408" s="171">
        <v>0</v>
      </c>
      <c r="G408" s="171">
        <v>0</v>
      </c>
      <c r="H408" s="171">
        <v>0</v>
      </c>
      <c r="I408" s="171">
        <v>0</v>
      </c>
      <c r="J408" s="171">
        <v>0</v>
      </c>
      <c r="K408" s="171">
        <v>0</v>
      </c>
      <c r="L408" s="171">
        <v>0</v>
      </c>
      <c r="M408" s="171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171">
        <v>0</v>
      </c>
      <c r="V408" s="171">
        <v>0</v>
      </c>
      <c r="W408" s="171">
        <v>0</v>
      </c>
      <c r="X408" s="171">
        <v>0</v>
      </c>
      <c r="Y408" s="171">
        <v>0</v>
      </c>
      <c r="Z408" s="171">
        <v>0</v>
      </c>
      <c r="AA408" s="171">
        <v>0</v>
      </c>
      <c r="AB408" s="171">
        <v>0</v>
      </c>
      <c r="AC408" s="171">
        <v>0</v>
      </c>
      <c r="AD408" s="171">
        <v>0</v>
      </c>
      <c r="AE408" s="171">
        <v>0</v>
      </c>
      <c r="AF408" s="171">
        <v>0</v>
      </c>
      <c r="AG408" s="171">
        <v>0</v>
      </c>
      <c r="AH408" s="171">
        <v>0</v>
      </c>
      <c r="AI408" s="171">
        <v>0</v>
      </c>
      <c r="AJ408" s="171">
        <v>0</v>
      </c>
      <c r="AK408" s="171">
        <v>0</v>
      </c>
      <c r="AL408" s="171">
        <v>0</v>
      </c>
      <c r="AM408" s="171">
        <v>0</v>
      </c>
      <c r="AN408" s="171">
        <v>0</v>
      </c>
    </row>
    <row r="409" spans="1:40" s="171" customFormat="1" x14ac:dyDescent="0.2">
      <c r="A409" s="128" t="s">
        <v>1653</v>
      </c>
      <c r="B409" s="171">
        <v>0</v>
      </c>
      <c r="C409" s="171">
        <v>0</v>
      </c>
      <c r="D409" s="171">
        <v>0</v>
      </c>
      <c r="E409" s="171">
        <v>0</v>
      </c>
      <c r="F409" s="171">
        <v>0</v>
      </c>
      <c r="G409" s="171">
        <v>0</v>
      </c>
      <c r="H409" s="171">
        <v>0</v>
      </c>
      <c r="I409" s="171">
        <v>0</v>
      </c>
      <c r="J409" s="171">
        <v>0</v>
      </c>
      <c r="K409" s="171">
        <v>0</v>
      </c>
      <c r="L409" s="171">
        <v>0</v>
      </c>
      <c r="M409" s="171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171">
        <v>0</v>
      </c>
      <c r="V409" s="171">
        <v>0</v>
      </c>
      <c r="W409" s="171">
        <v>0</v>
      </c>
      <c r="X409" s="171">
        <v>0</v>
      </c>
      <c r="Y409" s="171">
        <v>0</v>
      </c>
      <c r="Z409" s="171">
        <v>0</v>
      </c>
      <c r="AA409" s="171">
        <v>0</v>
      </c>
      <c r="AB409" s="171">
        <v>0</v>
      </c>
      <c r="AC409" s="171">
        <v>0</v>
      </c>
      <c r="AD409" s="171">
        <v>0</v>
      </c>
      <c r="AE409" s="171">
        <v>0</v>
      </c>
      <c r="AF409" s="171">
        <v>0</v>
      </c>
      <c r="AG409" s="171">
        <v>0</v>
      </c>
      <c r="AH409" s="171">
        <v>0</v>
      </c>
      <c r="AI409" s="171">
        <v>0</v>
      </c>
      <c r="AJ409" s="171">
        <v>0</v>
      </c>
      <c r="AK409" s="171">
        <v>0</v>
      </c>
      <c r="AL409" s="171">
        <v>0</v>
      </c>
      <c r="AM409" s="171">
        <v>0</v>
      </c>
      <c r="AN409" s="171">
        <v>0</v>
      </c>
    </row>
    <row r="410" spans="1:40" s="171" customFormat="1" x14ac:dyDescent="0.2">
      <c r="A410" s="128" t="s">
        <v>1654</v>
      </c>
      <c r="B410" s="171">
        <v>0</v>
      </c>
      <c r="C410" s="171">
        <v>0</v>
      </c>
      <c r="D410" s="171">
        <v>0</v>
      </c>
      <c r="E410" s="171">
        <v>0</v>
      </c>
      <c r="F410" s="171">
        <v>0</v>
      </c>
      <c r="G410" s="171">
        <v>0</v>
      </c>
      <c r="H410" s="171">
        <v>0</v>
      </c>
      <c r="I410" s="171">
        <v>0</v>
      </c>
      <c r="J410" s="171">
        <v>0</v>
      </c>
      <c r="K410" s="171">
        <v>0</v>
      </c>
      <c r="L410" s="171">
        <v>0</v>
      </c>
      <c r="M410" s="171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171">
        <v>0</v>
      </c>
      <c r="V410" s="171">
        <v>0</v>
      </c>
      <c r="W410" s="171">
        <v>0</v>
      </c>
      <c r="X410" s="171">
        <v>0</v>
      </c>
      <c r="Y410" s="171">
        <v>0</v>
      </c>
      <c r="Z410" s="171">
        <v>0</v>
      </c>
      <c r="AA410" s="171">
        <v>0</v>
      </c>
      <c r="AB410" s="171">
        <v>0</v>
      </c>
      <c r="AC410" s="171">
        <v>0</v>
      </c>
      <c r="AD410" s="171">
        <v>0</v>
      </c>
      <c r="AE410" s="171">
        <v>0</v>
      </c>
      <c r="AF410" s="171">
        <v>0</v>
      </c>
      <c r="AG410" s="171">
        <v>0</v>
      </c>
      <c r="AH410" s="171">
        <v>0</v>
      </c>
      <c r="AI410" s="171">
        <v>0</v>
      </c>
      <c r="AJ410" s="171">
        <v>0</v>
      </c>
      <c r="AK410" s="171">
        <v>0</v>
      </c>
      <c r="AL410" s="171">
        <v>0</v>
      </c>
      <c r="AM410" s="171">
        <v>0</v>
      </c>
      <c r="AN410" s="171">
        <v>0</v>
      </c>
    </row>
    <row r="411" spans="1:40" s="171" customFormat="1" x14ac:dyDescent="0.2">
      <c r="A411" s="128" t="s">
        <v>1655</v>
      </c>
      <c r="B411" s="171">
        <v>0</v>
      </c>
      <c r="C411" s="171">
        <v>0</v>
      </c>
      <c r="D411" s="171">
        <v>0</v>
      </c>
      <c r="E411" s="171">
        <v>0</v>
      </c>
      <c r="F411" s="171">
        <v>0</v>
      </c>
      <c r="G411" s="171">
        <v>0</v>
      </c>
      <c r="H411" s="171">
        <v>0</v>
      </c>
      <c r="I411" s="171">
        <v>0</v>
      </c>
      <c r="J411" s="171">
        <v>0</v>
      </c>
      <c r="K411" s="171">
        <v>0</v>
      </c>
      <c r="L411" s="171">
        <v>0</v>
      </c>
      <c r="M411" s="171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171">
        <v>0</v>
      </c>
      <c r="V411" s="171">
        <v>0</v>
      </c>
      <c r="W411" s="171">
        <v>0</v>
      </c>
      <c r="X411" s="171">
        <v>0</v>
      </c>
      <c r="Y411" s="171">
        <v>0</v>
      </c>
      <c r="Z411" s="171">
        <v>0</v>
      </c>
      <c r="AA411" s="171">
        <v>0</v>
      </c>
      <c r="AB411" s="171">
        <v>0</v>
      </c>
      <c r="AC411" s="171">
        <v>0</v>
      </c>
      <c r="AD411" s="171">
        <v>0</v>
      </c>
      <c r="AE411" s="171">
        <v>0</v>
      </c>
      <c r="AF411" s="171">
        <v>0</v>
      </c>
      <c r="AG411" s="171">
        <v>0</v>
      </c>
      <c r="AH411" s="171">
        <v>0</v>
      </c>
      <c r="AI411" s="171">
        <v>0</v>
      </c>
      <c r="AJ411" s="171">
        <v>0</v>
      </c>
      <c r="AK411" s="171">
        <v>0</v>
      </c>
      <c r="AL411" s="171">
        <v>0</v>
      </c>
      <c r="AM411" s="171">
        <v>0</v>
      </c>
      <c r="AN411" s="171">
        <v>0</v>
      </c>
    </row>
    <row r="412" spans="1:40" s="171" customFormat="1" x14ac:dyDescent="0.2">
      <c r="A412" s="128" t="s">
        <v>1656</v>
      </c>
      <c r="B412" s="171">
        <v>0</v>
      </c>
      <c r="C412" s="171">
        <v>0</v>
      </c>
      <c r="D412" s="171">
        <v>0</v>
      </c>
      <c r="E412" s="171">
        <v>0</v>
      </c>
      <c r="F412" s="171">
        <v>0</v>
      </c>
      <c r="G412" s="171">
        <v>0</v>
      </c>
      <c r="H412" s="171">
        <v>0</v>
      </c>
      <c r="I412" s="171">
        <v>0</v>
      </c>
      <c r="J412" s="171">
        <v>0</v>
      </c>
      <c r="K412" s="171">
        <v>0</v>
      </c>
      <c r="L412" s="171">
        <v>0</v>
      </c>
      <c r="M412" s="171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171">
        <v>0</v>
      </c>
      <c r="V412" s="171">
        <v>0</v>
      </c>
      <c r="W412" s="171">
        <v>0</v>
      </c>
      <c r="X412" s="171">
        <v>0</v>
      </c>
      <c r="Y412" s="171">
        <v>0</v>
      </c>
      <c r="Z412" s="171">
        <v>0</v>
      </c>
      <c r="AA412" s="171">
        <v>0</v>
      </c>
      <c r="AB412" s="171">
        <v>0</v>
      </c>
      <c r="AC412" s="171">
        <v>0</v>
      </c>
      <c r="AD412" s="171">
        <v>0</v>
      </c>
      <c r="AE412" s="171">
        <v>0</v>
      </c>
      <c r="AF412" s="171">
        <v>0</v>
      </c>
      <c r="AG412" s="171">
        <v>0</v>
      </c>
      <c r="AH412" s="171">
        <v>0</v>
      </c>
      <c r="AI412" s="171">
        <v>0</v>
      </c>
      <c r="AJ412" s="171">
        <v>0</v>
      </c>
      <c r="AK412" s="171">
        <v>0</v>
      </c>
      <c r="AL412" s="171">
        <v>0</v>
      </c>
      <c r="AM412" s="171">
        <v>0</v>
      </c>
      <c r="AN412" s="171">
        <v>0</v>
      </c>
    </row>
    <row r="413" spans="1:40" s="171" customFormat="1" x14ac:dyDescent="0.2">
      <c r="A413" s="128" t="s">
        <v>1657</v>
      </c>
      <c r="B413" s="171">
        <v>0</v>
      </c>
      <c r="C413" s="171">
        <v>0</v>
      </c>
      <c r="D413" s="171">
        <v>0</v>
      </c>
      <c r="E413" s="171">
        <v>0</v>
      </c>
      <c r="F413" s="171">
        <v>0</v>
      </c>
      <c r="G413" s="171">
        <v>0</v>
      </c>
      <c r="H413" s="171">
        <v>0</v>
      </c>
      <c r="I413" s="171">
        <v>0</v>
      </c>
      <c r="J413" s="171">
        <v>0</v>
      </c>
      <c r="K413" s="171">
        <v>0</v>
      </c>
      <c r="L413" s="171">
        <v>0</v>
      </c>
      <c r="M413" s="171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171">
        <v>0</v>
      </c>
      <c r="V413" s="171">
        <v>0</v>
      </c>
      <c r="W413" s="171">
        <v>0</v>
      </c>
      <c r="X413" s="171">
        <v>0</v>
      </c>
      <c r="Y413" s="171">
        <v>0</v>
      </c>
      <c r="Z413" s="171">
        <v>0</v>
      </c>
      <c r="AA413" s="171">
        <v>0</v>
      </c>
      <c r="AB413" s="171">
        <v>0</v>
      </c>
      <c r="AC413" s="171">
        <v>0</v>
      </c>
      <c r="AD413" s="171">
        <v>0</v>
      </c>
      <c r="AE413" s="171">
        <v>0</v>
      </c>
      <c r="AF413" s="171">
        <v>0</v>
      </c>
      <c r="AG413" s="171">
        <v>0</v>
      </c>
      <c r="AH413" s="171">
        <v>0</v>
      </c>
      <c r="AI413" s="171">
        <v>0</v>
      </c>
      <c r="AJ413" s="171">
        <v>0</v>
      </c>
      <c r="AK413" s="171">
        <v>0</v>
      </c>
      <c r="AL413" s="171">
        <v>0</v>
      </c>
      <c r="AM413" s="171">
        <v>0</v>
      </c>
      <c r="AN413" s="171">
        <v>0</v>
      </c>
    </row>
    <row r="414" spans="1:40" s="171" customFormat="1" x14ac:dyDescent="0.2">
      <c r="A414" s="128" t="s">
        <v>1658</v>
      </c>
      <c r="B414" s="171">
        <v>0</v>
      </c>
      <c r="C414" s="171">
        <v>0</v>
      </c>
      <c r="D414" s="171">
        <v>0</v>
      </c>
      <c r="E414" s="171">
        <v>0</v>
      </c>
      <c r="F414" s="171">
        <v>0</v>
      </c>
      <c r="G414" s="171">
        <v>0</v>
      </c>
      <c r="H414" s="171">
        <v>0</v>
      </c>
      <c r="I414" s="171">
        <v>0</v>
      </c>
      <c r="J414" s="171">
        <v>0</v>
      </c>
      <c r="K414" s="171">
        <v>0</v>
      </c>
      <c r="L414" s="171">
        <v>0</v>
      </c>
      <c r="M414" s="171">
        <v>0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171">
        <v>0</v>
      </c>
      <c r="V414" s="171">
        <v>0</v>
      </c>
      <c r="W414" s="171">
        <v>0</v>
      </c>
      <c r="X414" s="171">
        <v>0</v>
      </c>
      <c r="Y414" s="171">
        <v>0</v>
      </c>
      <c r="Z414" s="171">
        <v>0</v>
      </c>
      <c r="AA414" s="171">
        <v>0</v>
      </c>
      <c r="AB414" s="171">
        <v>0</v>
      </c>
      <c r="AC414" s="171">
        <v>0</v>
      </c>
      <c r="AD414" s="171">
        <v>0</v>
      </c>
      <c r="AE414" s="171">
        <v>0</v>
      </c>
      <c r="AF414" s="171">
        <v>0</v>
      </c>
      <c r="AG414" s="171">
        <v>0</v>
      </c>
      <c r="AH414" s="171">
        <v>0</v>
      </c>
      <c r="AI414" s="171">
        <v>0</v>
      </c>
      <c r="AJ414" s="171">
        <v>0</v>
      </c>
      <c r="AK414" s="171">
        <v>0</v>
      </c>
      <c r="AL414" s="171">
        <v>0</v>
      </c>
      <c r="AM414" s="171">
        <v>0</v>
      </c>
      <c r="AN414" s="171">
        <v>0</v>
      </c>
    </row>
    <row r="415" spans="1:40" s="171" customFormat="1" x14ac:dyDescent="0.2">
      <c r="A415" s="128" t="s">
        <v>1659</v>
      </c>
      <c r="B415" s="171">
        <v>0</v>
      </c>
      <c r="C415" s="171">
        <v>0</v>
      </c>
      <c r="D415" s="171">
        <v>0</v>
      </c>
      <c r="E415" s="171">
        <v>0</v>
      </c>
      <c r="F415" s="171">
        <v>0</v>
      </c>
      <c r="G415" s="171">
        <v>0</v>
      </c>
      <c r="H415" s="171">
        <v>0</v>
      </c>
      <c r="I415" s="171">
        <v>0</v>
      </c>
      <c r="J415" s="171">
        <v>0</v>
      </c>
      <c r="K415" s="171">
        <v>0</v>
      </c>
      <c r="L415" s="171">
        <v>0</v>
      </c>
      <c r="M415" s="171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171">
        <v>0</v>
      </c>
      <c r="V415" s="171">
        <v>0</v>
      </c>
      <c r="W415" s="171">
        <v>0</v>
      </c>
      <c r="X415" s="171">
        <v>0</v>
      </c>
      <c r="Y415" s="171">
        <v>0</v>
      </c>
      <c r="Z415" s="171">
        <v>0</v>
      </c>
      <c r="AA415" s="171">
        <v>0</v>
      </c>
      <c r="AB415" s="171">
        <v>0</v>
      </c>
      <c r="AC415" s="171">
        <v>0</v>
      </c>
      <c r="AD415" s="171">
        <v>0</v>
      </c>
      <c r="AE415" s="171">
        <v>0</v>
      </c>
      <c r="AF415" s="171">
        <v>0</v>
      </c>
      <c r="AG415" s="171">
        <v>0</v>
      </c>
      <c r="AH415" s="171">
        <v>0</v>
      </c>
      <c r="AI415" s="171">
        <v>0</v>
      </c>
      <c r="AJ415" s="171">
        <v>0</v>
      </c>
      <c r="AK415" s="171">
        <v>0</v>
      </c>
      <c r="AL415" s="171">
        <v>0</v>
      </c>
      <c r="AM415" s="171">
        <v>0</v>
      </c>
      <c r="AN415" s="171">
        <v>0</v>
      </c>
    </row>
    <row r="416" spans="1:40" x14ac:dyDescent="0.2">
      <c r="A416" s="27" t="s">
        <v>1660</v>
      </c>
    </row>
    <row r="417" spans="1:40" x14ac:dyDescent="0.2">
      <c r="A417" s="30" t="s">
        <v>1661</v>
      </c>
    </row>
    <row r="418" spans="1:40" s="171" customFormat="1" x14ac:dyDescent="0.2">
      <c r="A418" s="128" t="s">
        <v>1662</v>
      </c>
      <c r="B418" s="171">
        <v>0</v>
      </c>
      <c r="C418" s="171">
        <v>0</v>
      </c>
      <c r="D418" s="171">
        <v>0</v>
      </c>
      <c r="E418" s="171">
        <v>0</v>
      </c>
      <c r="F418" s="171">
        <v>0</v>
      </c>
      <c r="G418" s="171">
        <v>0</v>
      </c>
      <c r="H418" s="171">
        <v>0</v>
      </c>
      <c r="I418" s="171">
        <v>0</v>
      </c>
      <c r="J418" s="171">
        <v>0</v>
      </c>
      <c r="K418" s="171">
        <v>0</v>
      </c>
      <c r="L418" s="171">
        <v>0</v>
      </c>
      <c r="M418" s="171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171">
        <v>0</v>
      </c>
      <c r="V418" s="171">
        <v>0</v>
      </c>
      <c r="W418" s="171">
        <v>0</v>
      </c>
      <c r="X418" s="171">
        <v>0</v>
      </c>
      <c r="Y418" s="171">
        <v>0</v>
      </c>
      <c r="Z418" s="171">
        <v>0</v>
      </c>
      <c r="AA418" s="171">
        <v>0</v>
      </c>
      <c r="AB418" s="171">
        <v>0</v>
      </c>
      <c r="AC418" s="171">
        <v>0</v>
      </c>
      <c r="AD418" s="171">
        <v>0</v>
      </c>
      <c r="AE418" s="171">
        <v>0</v>
      </c>
      <c r="AF418" s="171">
        <v>0</v>
      </c>
      <c r="AG418" s="171">
        <v>0</v>
      </c>
      <c r="AH418" s="171">
        <v>0</v>
      </c>
      <c r="AI418" s="171">
        <v>0</v>
      </c>
      <c r="AJ418" s="171">
        <v>0</v>
      </c>
      <c r="AK418" s="171">
        <v>0</v>
      </c>
      <c r="AL418" s="171">
        <v>0</v>
      </c>
      <c r="AM418" s="171">
        <v>0</v>
      </c>
      <c r="AN418" s="171">
        <v>0</v>
      </c>
    </row>
    <row r="419" spans="1:40" s="171" customFormat="1" x14ac:dyDescent="0.2">
      <c r="A419" s="128" t="s">
        <v>1663</v>
      </c>
      <c r="B419" s="171">
        <v>0</v>
      </c>
      <c r="C419" s="171">
        <v>0</v>
      </c>
      <c r="D419" s="171">
        <v>0</v>
      </c>
      <c r="E419" s="171">
        <v>0</v>
      </c>
      <c r="F419" s="171">
        <v>0</v>
      </c>
      <c r="G419" s="171">
        <v>0</v>
      </c>
      <c r="H419" s="171">
        <v>0</v>
      </c>
      <c r="I419" s="171">
        <v>0</v>
      </c>
      <c r="J419" s="171">
        <v>0</v>
      </c>
      <c r="K419" s="171">
        <v>0</v>
      </c>
      <c r="L419" s="171">
        <v>0</v>
      </c>
      <c r="M419" s="171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171">
        <v>0</v>
      </c>
      <c r="V419" s="171">
        <v>0</v>
      </c>
      <c r="W419" s="171">
        <v>0</v>
      </c>
      <c r="X419" s="171">
        <v>0</v>
      </c>
      <c r="Y419" s="171">
        <v>0</v>
      </c>
      <c r="Z419" s="171">
        <v>0</v>
      </c>
      <c r="AA419" s="171">
        <v>0</v>
      </c>
      <c r="AB419" s="171">
        <v>0</v>
      </c>
      <c r="AC419" s="171">
        <v>0</v>
      </c>
      <c r="AD419" s="171">
        <v>0</v>
      </c>
      <c r="AE419" s="171">
        <v>0</v>
      </c>
      <c r="AF419" s="171">
        <v>0</v>
      </c>
      <c r="AG419" s="171">
        <v>0</v>
      </c>
      <c r="AH419" s="171">
        <v>0</v>
      </c>
      <c r="AI419" s="171">
        <v>0</v>
      </c>
      <c r="AJ419" s="171">
        <v>0</v>
      </c>
      <c r="AK419" s="171">
        <v>0</v>
      </c>
      <c r="AL419" s="171">
        <v>0</v>
      </c>
      <c r="AM419" s="171">
        <v>0</v>
      </c>
      <c r="AN419" s="171">
        <v>0</v>
      </c>
    </row>
    <row r="420" spans="1:40" s="171" customFormat="1" x14ac:dyDescent="0.2">
      <c r="A420" s="128" t="s">
        <v>1664</v>
      </c>
      <c r="B420" s="171">
        <v>0</v>
      </c>
      <c r="C420" s="171">
        <v>0</v>
      </c>
      <c r="D420" s="171">
        <v>0</v>
      </c>
      <c r="E420" s="171">
        <v>0</v>
      </c>
      <c r="F420" s="171">
        <v>0</v>
      </c>
      <c r="G420" s="171">
        <v>0</v>
      </c>
      <c r="H420" s="171">
        <v>0</v>
      </c>
      <c r="I420" s="171">
        <v>0</v>
      </c>
      <c r="J420" s="171">
        <v>0</v>
      </c>
      <c r="K420" s="171">
        <v>0</v>
      </c>
      <c r="L420" s="171">
        <v>0</v>
      </c>
      <c r="M420" s="171">
        <v>0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171">
        <v>0</v>
      </c>
      <c r="V420" s="171">
        <v>0</v>
      </c>
      <c r="W420" s="171">
        <v>0</v>
      </c>
      <c r="X420" s="171">
        <v>0</v>
      </c>
      <c r="Y420" s="171">
        <v>0</v>
      </c>
      <c r="Z420" s="171">
        <v>0</v>
      </c>
      <c r="AA420" s="171">
        <v>0</v>
      </c>
      <c r="AB420" s="171">
        <v>0</v>
      </c>
      <c r="AC420" s="171">
        <v>0</v>
      </c>
      <c r="AD420" s="171">
        <v>0</v>
      </c>
      <c r="AE420" s="171">
        <v>0</v>
      </c>
      <c r="AF420" s="171">
        <v>0</v>
      </c>
      <c r="AG420" s="171">
        <v>0</v>
      </c>
      <c r="AH420" s="171">
        <v>0</v>
      </c>
      <c r="AI420" s="171">
        <v>0</v>
      </c>
      <c r="AJ420" s="171">
        <v>0</v>
      </c>
      <c r="AK420" s="171">
        <v>0</v>
      </c>
      <c r="AL420" s="171">
        <v>0</v>
      </c>
      <c r="AM420" s="171">
        <v>0</v>
      </c>
      <c r="AN420" s="171">
        <v>0</v>
      </c>
    </row>
    <row r="421" spans="1:40" s="171" customFormat="1" x14ac:dyDescent="0.2">
      <c r="A421" s="128" t="s">
        <v>1665</v>
      </c>
      <c r="B421" s="171">
        <v>0</v>
      </c>
      <c r="C421" s="171">
        <v>0</v>
      </c>
      <c r="D421" s="171">
        <v>0</v>
      </c>
      <c r="E421" s="171">
        <v>0</v>
      </c>
      <c r="F421" s="171">
        <v>0</v>
      </c>
      <c r="G421" s="171">
        <v>0</v>
      </c>
      <c r="H421" s="171">
        <v>0</v>
      </c>
      <c r="I421" s="171">
        <v>0</v>
      </c>
      <c r="J421" s="171">
        <v>0</v>
      </c>
      <c r="K421" s="171">
        <v>0</v>
      </c>
      <c r="L421" s="171">
        <v>0</v>
      </c>
      <c r="M421" s="171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171">
        <v>0</v>
      </c>
      <c r="V421" s="171">
        <v>0</v>
      </c>
      <c r="W421" s="171">
        <v>0</v>
      </c>
      <c r="X421" s="171">
        <v>0</v>
      </c>
      <c r="Y421" s="171">
        <v>0</v>
      </c>
      <c r="Z421" s="171">
        <v>0</v>
      </c>
      <c r="AA421" s="171">
        <v>0</v>
      </c>
      <c r="AB421" s="171">
        <v>0</v>
      </c>
      <c r="AC421" s="171">
        <v>0</v>
      </c>
      <c r="AD421" s="171">
        <v>0</v>
      </c>
      <c r="AE421" s="171">
        <v>0</v>
      </c>
      <c r="AF421" s="171">
        <v>0</v>
      </c>
      <c r="AG421" s="171">
        <v>0</v>
      </c>
      <c r="AH421" s="171">
        <v>0</v>
      </c>
      <c r="AI421" s="171">
        <v>0</v>
      </c>
      <c r="AJ421" s="171">
        <v>0</v>
      </c>
      <c r="AK421" s="171">
        <v>0</v>
      </c>
      <c r="AL421" s="171">
        <v>0</v>
      </c>
      <c r="AM421" s="171">
        <v>0</v>
      </c>
      <c r="AN421" s="171">
        <v>0</v>
      </c>
    </row>
    <row r="422" spans="1:40" s="171" customFormat="1" x14ac:dyDescent="0.2">
      <c r="A422" s="128" t="s">
        <v>1666</v>
      </c>
      <c r="B422" s="171">
        <v>0</v>
      </c>
      <c r="C422" s="171">
        <v>0</v>
      </c>
      <c r="D422" s="171">
        <v>0</v>
      </c>
      <c r="E422" s="171">
        <v>0</v>
      </c>
      <c r="F422" s="171">
        <v>0</v>
      </c>
      <c r="G422" s="171">
        <v>0</v>
      </c>
      <c r="H422" s="171">
        <v>0</v>
      </c>
      <c r="I422" s="171">
        <v>0</v>
      </c>
      <c r="J422" s="171">
        <v>0</v>
      </c>
      <c r="K422" s="171">
        <v>0</v>
      </c>
      <c r="L422" s="171">
        <v>0</v>
      </c>
      <c r="M422" s="171">
        <v>0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171">
        <v>0</v>
      </c>
      <c r="V422" s="171">
        <v>0</v>
      </c>
      <c r="W422" s="171">
        <v>0</v>
      </c>
      <c r="X422" s="171">
        <v>0</v>
      </c>
      <c r="Y422" s="171">
        <v>0</v>
      </c>
      <c r="Z422" s="171">
        <v>0</v>
      </c>
      <c r="AA422" s="171">
        <v>0</v>
      </c>
      <c r="AB422" s="171">
        <v>0</v>
      </c>
      <c r="AC422" s="171">
        <v>0</v>
      </c>
      <c r="AD422" s="171">
        <v>0</v>
      </c>
      <c r="AE422" s="171">
        <v>0</v>
      </c>
      <c r="AF422" s="171">
        <v>0</v>
      </c>
      <c r="AG422" s="171">
        <v>0</v>
      </c>
      <c r="AH422" s="171">
        <v>0</v>
      </c>
      <c r="AI422" s="171">
        <v>0</v>
      </c>
      <c r="AJ422" s="171">
        <v>0</v>
      </c>
      <c r="AK422" s="171">
        <v>0</v>
      </c>
      <c r="AL422" s="171">
        <v>0</v>
      </c>
      <c r="AM422" s="171">
        <v>0</v>
      </c>
      <c r="AN422" s="171">
        <v>0</v>
      </c>
    </row>
    <row r="423" spans="1:40" s="171" customFormat="1" x14ac:dyDescent="0.2">
      <c r="A423" s="128" t="s">
        <v>1667</v>
      </c>
      <c r="B423" s="171">
        <v>0</v>
      </c>
      <c r="C423" s="171">
        <v>0</v>
      </c>
      <c r="D423" s="171">
        <v>0</v>
      </c>
      <c r="E423" s="171">
        <v>0</v>
      </c>
      <c r="F423" s="171">
        <v>0</v>
      </c>
      <c r="G423" s="171">
        <v>0</v>
      </c>
      <c r="H423" s="171">
        <v>0</v>
      </c>
      <c r="I423" s="171">
        <v>0</v>
      </c>
      <c r="J423" s="171">
        <v>0</v>
      </c>
      <c r="K423" s="171">
        <v>0</v>
      </c>
      <c r="L423" s="171">
        <v>0</v>
      </c>
      <c r="M423" s="171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171">
        <v>0</v>
      </c>
      <c r="V423" s="171">
        <v>0</v>
      </c>
      <c r="W423" s="171">
        <v>0</v>
      </c>
      <c r="X423" s="171">
        <v>0</v>
      </c>
      <c r="Y423" s="171">
        <v>0</v>
      </c>
      <c r="Z423" s="171">
        <v>0</v>
      </c>
      <c r="AA423" s="171">
        <v>0</v>
      </c>
      <c r="AB423" s="171">
        <v>0</v>
      </c>
      <c r="AC423" s="171">
        <v>0</v>
      </c>
      <c r="AD423" s="171">
        <v>0</v>
      </c>
      <c r="AE423" s="171">
        <v>0</v>
      </c>
      <c r="AF423" s="171">
        <v>0</v>
      </c>
      <c r="AG423" s="171">
        <v>0</v>
      </c>
      <c r="AH423" s="171">
        <v>0</v>
      </c>
      <c r="AI423" s="171">
        <v>0</v>
      </c>
      <c r="AJ423" s="171">
        <v>0</v>
      </c>
      <c r="AK423" s="171">
        <v>0</v>
      </c>
      <c r="AL423" s="171">
        <v>0</v>
      </c>
      <c r="AM423" s="171">
        <v>0</v>
      </c>
      <c r="AN423" s="171">
        <v>0</v>
      </c>
    </row>
    <row r="424" spans="1:40" s="171" customFormat="1" x14ac:dyDescent="0.2">
      <c r="A424" s="128" t="s">
        <v>1668</v>
      </c>
      <c r="B424" s="171">
        <v>0</v>
      </c>
      <c r="C424" s="171">
        <v>0</v>
      </c>
      <c r="D424" s="171">
        <v>0</v>
      </c>
      <c r="E424" s="171">
        <v>0</v>
      </c>
      <c r="F424" s="171">
        <v>0</v>
      </c>
      <c r="G424" s="171">
        <v>0</v>
      </c>
      <c r="H424" s="171">
        <v>0</v>
      </c>
      <c r="I424" s="171">
        <v>0</v>
      </c>
      <c r="J424" s="171">
        <v>0</v>
      </c>
      <c r="K424" s="171">
        <v>0</v>
      </c>
      <c r="L424" s="171">
        <v>0</v>
      </c>
      <c r="M424" s="171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171">
        <v>0</v>
      </c>
      <c r="V424" s="171">
        <v>0</v>
      </c>
      <c r="W424" s="171">
        <v>0</v>
      </c>
      <c r="X424" s="171">
        <v>0</v>
      </c>
      <c r="Y424" s="171">
        <v>0</v>
      </c>
      <c r="Z424" s="171">
        <v>0</v>
      </c>
      <c r="AA424" s="171">
        <v>0</v>
      </c>
      <c r="AB424" s="171">
        <v>0</v>
      </c>
      <c r="AC424" s="171">
        <v>0</v>
      </c>
      <c r="AD424" s="171">
        <v>0</v>
      </c>
      <c r="AE424" s="171">
        <v>0</v>
      </c>
      <c r="AF424" s="171">
        <v>0</v>
      </c>
      <c r="AG424" s="171">
        <v>0</v>
      </c>
      <c r="AH424" s="171">
        <v>0</v>
      </c>
      <c r="AI424" s="171">
        <v>0</v>
      </c>
      <c r="AJ424" s="171">
        <v>0</v>
      </c>
      <c r="AK424" s="171">
        <v>0</v>
      </c>
      <c r="AL424" s="171">
        <v>0</v>
      </c>
      <c r="AM424" s="171">
        <v>0</v>
      </c>
      <c r="AN424" s="171">
        <v>0</v>
      </c>
    </row>
    <row r="425" spans="1:40" s="171" customFormat="1" x14ac:dyDescent="0.2">
      <c r="A425" s="128" t="s">
        <v>1669</v>
      </c>
      <c r="B425" s="171">
        <v>0</v>
      </c>
      <c r="C425" s="171">
        <v>0</v>
      </c>
      <c r="D425" s="171">
        <v>0</v>
      </c>
      <c r="E425" s="171">
        <v>0</v>
      </c>
      <c r="F425" s="171">
        <v>0</v>
      </c>
      <c r="G425" s="171">
        <v>0</v>
      </c>
      <c r="H425" s="171">
        <v>0</v>
      </c>
      <c r="I425" s="171">
        <v>0</v>
      </c>
      <c r="J425" s="171">
        <v>0</v>
      </c>
      <c r="K425" s="171">
        <v>0</v>
      </c>
      <c r="L425" s="171">
        <v>0</v>
      </c>
      <c r="M425" s="171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171">
        <v>0</v>
      </c>
      <c r="V425" s="171">
        <v>0</v>
      </c>
      <c r="W425" s="171">
        <v>0</v>
      </c>
      <c r="X425" s="171">
        <v>0</v>
      </c>
      <c r="Y425" s="171">
        <v>0</v>
      </c>
      <c r="Z425" s="171">
        <v>0</v>
      </c>
      <c r="AA425" s="171">
        <v>0</v>
      </c>
      <c r="AB425" s="171">
        <v>0</v>
      </c>
      <c r="AC425" s="171">
        <v>0</v>
      </c>
      <c r="AD425" s="171">
        <v>0</v>
      </c>
      <c r="AE425" s="171">
        <v>0</v>
      </c>
      <c r="AF425" s="171">
        <v>0</v>
      </c>
      <c r="AG425" s="171">
        <v>0</v>
      </c>
      <c r="AH425" s="171">
        <v>0</v>
      </c>
      <c r="AI425" s="171">
        <v>0</v>
      </c>
      <c r="AJ425" s="171">
        <v>0</v>
      </c>
      <c r="AK425" s="171">
        <v>0</v>
      </c>
      <c r="AL425" s="171">
        <v>0</v>
      </c>
      <c r="AM425" s="171">
        <v>0</v>
      </c>
      <c r="AN425" s="171">
        <v>0</v>
      </c>
    </row>
    <row r="426" spans="1:40" s="171" customFormat="1" x14ac:dyDescent="0.2">
      <c r="A426" s="128" t="s">
        <v>1670</v>
      </c>
      <c r="B426" s="171">
        <v>0</v>
      </c>
      <c r="C426" s="171">
        <v>0</v>
      </c>
      <c r="D426" s="171">
        <v>0</v>
      </c>
      <c r="E426" s="171">
        <v>0</v>
      </c>
      <c r="F426" s="171">
        <v>0</v>
      </c>
      <c r="G426" s="171">
        <v>0</v>
      </c>
      <c r="H426" s="171">
        <v>0</v>
      </c>
      <c r="I426" s="171">
        <v>0</v>
      </c>
      <c r="J426" s="171">
        <v>0</v>
      </c>
      <c r="K426" s="171">
        <v>0</v>
      </c>
      <c r="L426" s="171">
        <v>0</v>
      </c>
      <c r="M426" s="171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171">
        <v>0</v>
      </c>
      <c r="V426" s="171">
        <v>0</v>
      </c>
      <c r="W426" s="171">
        <v>0</v>
      </c>
      <c r="X426" s="171">
        <v>0</v>
      </c>
      <c r="Y426" s="171">
        <v>0</v>
      </c>
      <c r="Z426" s="171">
        <v>0</v>
      </c>
      <c r="AA426" s="171">
        <v>0</v>
      </c>
      <c r="AB426" s="171">
        <v>0</v>
      </c>
      <c r="AC426" s="171">
        <v>0</v>
      </c>
      <c r="AD426" s="171">
        <v>0</v>
      </c>
      <c r="AE426" s="171">
        <v>0</v>
      </c>
      <c r="AF426" s="171">
        <v>0</v>
      </c>
      <c r="AG426" s="171">
        <v>0</v>
      </c>
      <c r="AH426" s="171">
        <v>0</v>
      </c>
      <c r="AI426" s="171">
        <v>0</v>
      </c>
      <c r="AJ426" s="171">
        <v>0</v>
      </c>
      <c r="AK426" s="171">
        <v>0</v>
      </c>
      <c r="AL426" s="171">
        <v>0</v>
      </c>
      <c r="AM426" s="171">
        <v>0</v>
      </c>
      <c r="AN426" s="171">
        <v>0</v>
      </c>
    </row>
    <row r="427" spans="1:40" s="171" customFormat="1" x14ac:dyDescent="0.2">
      <c r="A427" s="128" t="s">
        <v>1671</v>
      </c>
      <c r="B427" s="171">
        <v>0</v>
      </c>
      <c r="C427" s="171">
        <v>0</v>
      </c>
      <c r="D427" s="171">
        <v>0</v>
      </c>
      <c r="E427" s="171">
        <v>0</v>
      </c>
      <c r="F427" s="171">
        <v>0</v>
      </c>
      <c r="G427" s="171">
        <v>0</v>
      </c>
      <c r="H427" s="171">
        <v>0</v>
      </c>
      <c r="I427" s="171">
        <v>0</v>
      </c>
      <c r="J427" s="171">
        <v>0</v>
      </c>
      <c r="K427" s="171">
        <v>0</v>
      </c>
      <c r="L427" s="171">
        <v>0</v>
      </c>
      <c r="M427" s="171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171">
        <v>0</v>
      </c>
      <c r="V427" s="171">
        <v>0</v>
      </c>
      <c r="W427" s="171">
        <v>0</v>
      </c>
      <c r="X427" s="171">
        <v>0</v>
      </c>
      <c r="Y427" s="171">
        <v>0</v>
      </c>
      <c r="Z427" s="171">
        <v>0</v>
      </c>
      <c r="AA427" s="171">
        <v>0</v>
      </c>
      <c r="AB427" s="171">
        <v>0</v>
      </c>
      <c r="AC427" s="171">
        <v>0</v>
      </c>
      <c r="AD427" s="171">
        <v>0</v>
      </c>
      <c r="AE427" s="171">
        <v>0</v>
      </c>
      <c r="AF427" s="171">
        <v>0</v>
      </c>
      <c r="AG427" s="171">
        <v>0</v>
      </c>
      <c r="AH427" s="171">
        <v>0</v>
      </c>
      <c r="AI427" s="171">
        <v>0</v>
      </c>
      <c r="AJ427" s="171">
        <v>0</v>
      </c>
      <c r="AK427" s="171">
        <v>0</v>
      </c>
      <c r="AL427" s="171">
        <v>0</v>
      </c>
      <c r="AM427" s="171">
        <v>0</v>
      </c>
      <c r="AN427" s="171">
        <v>0</v>
      </c>
    </row>
    <row r="428" spans="1:40" s="171" customFormat="1" x14ac:dyDescent="0.2">
      <c r="A428" s="128" t="s">
        <v>1672</v>
      </c>
      <c r="B428" s="171">
        <v>0</v>
      </c>
      <c r="C428" s="171">
        <v>0</v>
      </c>
      <c r="D428" s="171">
        <v>0</v>
      </c>
      <c r="E428" s="171">
        <v>0</v>
      </c>
      <c r="F428" s="171">
        <v>0</v>
      </c>
      <c r="G428" s="171">
        <v>0</v>
      </c>
      <c r="H428" s="171">
        <v>0</v>
      </c>
      <c r="I428" s="171">
        <v>0</v>
      </c>
      <c r="J428" s="171">
        <v>0</v>
      </c>
      <c r="K428" s="171">
        <v>0</v>
      </c>
      <c r="L428" s="171">
        <v>0</v>
      </c>
      <c r="M428" s="171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171">
        <v>0</v>
      </c>
      <c r="V428" s="171">
        <v>0</v>
      </c>
      <c r="W428" s="171">
        <v>0</v>
      </c>
      <c r="X428" s="171">
        <v>0</v>
      </c>
      <c r="Y428" s="171">
        <v>0</v>
      </c>
      <c r="Z428" s="171">
        <v>0</v>
      </c>
      <c r="AA428" s="171">
        <v>0</v>
      </c>
      <c r="AB428" s="171">
        <v>0</v>
      </c>
      <c r="AC428" s="171">
        <v>0</v>
      </c>
      <c r="AD428" s="171">
        <v>0</v>
      </c>
      <c r="AE428" s="171">
        <v>0</v>
      </c>
      <c r="AF428" s="171">
        <v>0</v>
      </c>
      <c r="AG428" s="171">
        <v>0</v>
      </c>
      <c r="AH428" s="171">
        <v>0</v>
      </c>
      <c r="AI428" s="171">
        <v>0</v>
      </c>
      <c r="AJ428" s="171">
        <v>0</v>
      </c>
      <c r="AK428" s="171">
        <v>0</v>
      </c>
      <c r="AL428" s="171">
        <v>0</v>
      </c>
      <c r="AM428" s="171">
        <v>0</v>
      </c>
      <c r="AN428" s="171">
        <v>0</v>
      </c>
    </row>
    <row r="429" spans="1:40" s="171" customFormat="1" x14ac:dyDescent="0.2">
      <c r="A429" s="128" t="s">
        <v>1673</v>
      </c>
      <c r="B429" s="171">
        <v>0</v>
      </c>
      <c r="C429" s="171">
        <v>0</v>
      </c>
      <c r="D429" s="171">
        <v>0</v>
      </c>
      <c r="E429" s="171">
        <v>0</v>
      </c>
      <c r="F429" s="171">
        <v>0</v>
      </c>
      <c r="G429" s="171">
        <v>0</v>
      </c>
      <c r="H429" s="171">
        <v>0</v>
      </c>
      <c r="I429" s="171">
        <v>0</v>
      </c>
      <c r="J429" s="171">
        <v>0</v>
      </c>
      <c r="K429" s="171">
        <v>0</v>
      </c>
      <c r="L429" s="171">
        <v>0</v>
      </c>
      <c r="M429" s="171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171">
        <v>0</v>
      </c>
      <c r="V429" s="171">
        <v>0</v>
      </c>
      <c r="W429" s="171">
        <v>0</v>
      </c>
      <c r="X429" s="171">
        <v>0</v>
      </c>
      <c r="Y429" s="171">
        <v>0</v>
      </c>
      <c r="Z429" s="171">
        <v>0</v>
      </c>
      <c r="AA429" s="171">
        <v>0</v>
      </c>
      <c r="AB429" s="171">
        <v>0</v>
      </c>
      <c r="AC429" s="171">
        <v>0</v>
      </c>
      <c r="AD429" s="171">
        <v>0</v>
      </c>
      <c r="AE429" s="171">
        <v>0</v>
      </c>
      <c r="AF429" s="171">
        <v>0</v>
      </c>
      <c r="AG429" s="171">
        <v>0</v>
      </c>
      <c r="AH429" s="171">
        <v>0</v>
      </c>
      <c r="AI429" s="171">
        <v>0</v>
      </c>
      <c r="AJ429" s="171">
        <v>0</v>
      </c>
      <c r="AK429" s="171">
        <v>0</v>
      </c>
      <c r="AL429" s="171">
        <v>0</v>
      </c>
      <c r="AM429" s="171">
        <v>0</v>
      </c>
      <c r="AN429" s="171">
        <v>0</v>
      </c>
    </row>
    <row r="430" spans="1:40" x14ac:dyDescent="0.2">
      <c r="A430" s="27" t="s">
        <v>1674</v>
      </c>
    </row>
    <row r="431" spans="1:40" s="171" customFormat="1" x14ac:dyDescent="0.2">
      <c r="A431" s="128" t="s">
        <v>1158</v>
      </c>
      <c r="B431" s="171">
        <v>0</v>
      </c>
      <c r="C431" s="171">
        <v>0</v>
      </c>
      <c r="D431" s="171">
        <v>0</v>
      </c>
      <c r="E431" s="171">
        <v>0</v>
      </c>
      <c r="F431" s="171">
        <v>0</v>
      </c>
      <c r="G431" s="171">
        <v>0</v>
      </c>
      <c r="H431" s="171">
        <v>0</v>
      </c>
      <c r="I431" s="171">
        <v>0</v>
      </c>
      <c r="J431" s="171">
        <v>0</v>
      </c>
      <c r="K431" s="171">
        <v>0</v>
      </c>
      <c r="L431" s="171">
        <v>0</v>
      </c>
      <c r="M431" s="171">
        <v>0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171">
        <v>0</v>
      </c>
      <c r="V431" s="171">
        <v>0</v>
      </c>
      <c r="W431" s="171">
        <v>0</v>
      </c>
      <c r="X431" s="171">
        <v>0</v>
      </c>
      <c r="Y431" s="171">
        <v>0</v>
      </c>
      <c r="Z431" s="171">
        <v>0</v>
      </c>
      <c r="AA431" s="171">
        <v>0</v>
      </c>
      <c r="AB431" s="171">
        <v>0</v>
      </c>
      <c r="AC431" s="171">
        <v>0</v>
      </c>
      <c r="AD431" s="171">
        <v>0</v>
      </c>
      <c r="AE431" s="171">
        <v>0</v>
      </c>
      <c r="AF431" s="171">
        <v>0</v>
      </c>
      <c r="AG431" s="171">
        <v>0</v>
      </c>
      <c r="AH431" s="171">
        <v>0</v>
      </c>
      <c r="AI431" s="171">
        <v>0</v>
      </c>
      <c r="AJ431" s="171">
        <v>0</v>
      </c>
      <c r="AK431" s="171">
        <v>0</v>
      </c>
      <c r="AL431" s="171">
        <v>0</v>
      </c>
      <c r="AM431" s="171">
        <v>0</v>
      </c>
      <c r="AN431" s="171">
        <v>0</v>
      </c>
    </row>
    <row r="432" spans="1:40" s="171" customFormat="1" x14ac:dyDescent="0.2">
      <c r="A432" s="128" t="s">
        <v>1159</v>
      </c>
      <c r="B432" s="171">
        <v>0</v>
      </c>
      <c r="C432" s="171">
        <v>0</v>
      </c>
      <c r="D432" s="171">
        <v>0</v>
      </c>
      <c r="E432" s="171">
        <v>0</v>
      </c>
      <c r="F432" s="171">
        <v>0</v>
      </c>
      <c r="G432" s="171">
        <v>0</v>
      </c>
      <c r="H432" s="171">
        <v>0</v>
      </c>
      <c r="I432" s="171">
        <v>0</v>
      </c>
      <c r="J432" s="171">
        <v>0</v>
      </c>
      <c r="K432" s="171">
        <v>0</v>
      </c>
      <c r="L432" s="171">
        <v>0</v>
      </c>
      <c r="M432" s="171">
        <v>0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171">
        <v>0</v>
      </c>
      <c r="V432" s="171">
        <v>0</v>
      </c>
      <c r="W432" s="171">
        <v>0</v>
      </c>
      <c r="X432" s="171">
        <v>0</v>
      </c>
      <c r="Y432" s="171">
        <v>0</v>
      </c>
      <c r="Z432" s="171">
        <v>0</v>
      </c>
      <c r="AA432" s="171">
        <v>0</v>
      </c>
      <c r="AB432" s="171">
        <v>0</v>
      </c>
      <c r="AC432" s="171">
        <v>0</v>
      </c>
      <c r="AD432" s="171">
        <v>0</v>
      </c>
      <c r="AE432" s="171">
        <v>0</v>
      </c>
      <c r="AF432" s="171">
        <v>0</v>
      </c>
      <c r="AG432" s="171">
        <v>0</v>
      </c>
      <c r="AH432" s="171">
        <v>0</v>
      </c>
      <c r="AI432" s="171">
        <v>0</v>
      </c>
      <c r="AJ432" s="171">
        <v>0</v>
      </c>
      <c r="AK432" s="171">
        <v>0</v>
      </c>
      <c r="AL432" s="171">
        <v>0</v>
      </c>
      <c r="AM432" s="171">
        <v>0</v>
      </c>
      <c r="AN432" s="171">
        <v>0</v>
      </c>
    </row>
    <row r="433" spans="1:40" s="171" customFormat="1" x14ac:dyDescent="0.2">
      <c r="A433" s="128" t="s">
        <v>1160</v>
      </c>
      <c r="B433" s="171">
        <v>0</v>
      </c>
      <c r="C433" s="171">
        <v>0</v>
      </c>
      <c r="D433" s="171">
        <v>0</v>
      </c>
      <c r="E433" s="171">
        <v>0</v>
      </c>
      <c r="F433" s="171">
        <v>0</v>
      </c>
      <c r="G433" s="171">
        <v>0</v>
      </c>
      <c r="H433" s="171">
        <v>0</v>
      </c>
      <c r="I433" s="171">
        <v>0</v>
      </c>
      <c r="J433" s="171">
        <v>0</v>
      </c>
      <c r="K433" s="171">
        <v>0</v>
      </c>
      <c r="L433" s="171">
        <v>0</v>
      </c>
      <c r="M433" s="171">
        <v>0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171">
        <v>0</v>
      </c>
      <c r="V433" s="171">
        <v>0</v>
      </c>
      <c r="W433" s="171">
        <v>0</v>
      </c>
      <c r="X433" s="171">
        <v>0</v>
      </c>
      <c r="Y433" s="171">
        <v>0</v>
      </c>
      <c r="Z433" s="171">
        <v>0</v>
      </c>
      <c r="AA433" s="171">
        <v>0</v>
      </c>
      <c r="AB433" s="171">
        <v>0</v>
      </c>
      <c r="AC433" s="171">
        <v>0</v>
      </c>
      <c r="AD433" s="171">
        <v>0</v>
      </c>
      <c r="AE433" s="171">
        <v>0</v>
      </c>
      <c r="AF433" s="171">
        <v>0</v>
      </c>
      <c r="AG433" s="171">
        <v>0</v>
      </c>
      <c r="AH433" s="171">
        <v>0</v>
      </c>
      <c r="AI433" s="171">
        <v>0</v>
      </c>
      <c r="AJ433" s="171">
        <v>0</v>
      </c>
      <c r="AK433" s="171">
        <v>0</v>
      </c>
      <c r="AL433" s="171">
        <v>0</v>
      </c>
      <c r="AM433" s="171">
        <v>0</v>
      </c>
      <c r="AN433" s="171">
        <v>0</v>
      </c>
    </row>
    <row r="434" spans="1:40" s="171" customFormat="1" x14ac:dyDescent="0.2">
      <c r="A434" s="128" t="s">
        <v>1161</v>
      </c>
      <c r="B434" s="171">
        <v>0</v>
      </c>
      <c r="C434" s="171">
        <v>0</v>
      </c>
      <c r="D434" s="171">
        <v>0</v>
      </c>
      <c r="E434" s="171">
        <v>0</v>
      </c>
      <c r="F434" s="171">
        <v>0</v>
      </c>
      <c r="G434" s="171">
        <v>0</v>
      </c>
      <c r="H434" s="171">
        <v>0</v>
      </c>
      <c r="I434" s="171">
        <v>0</v>
      </c>
      <c r="J434" s="171">
        <v>0</v>
      </c>
      <c r="K434" s="171">
        <v>0</v>
      </c>
      <c r="L434" s="171">
        <v>0</v>
      </c>
      <c r="M434" s="171">
        <v>0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171">
        <v>0</v>
      </c>
      <c r="V434" s="171">
        <v>0</v>
      </c>
      <c r="W434" s="171">
        <v>0</v>
      </c>
      <c r="X434" s="171">
        <v>0</v>
      </c>
      <c r="Y434" s="171">
        <v>0</v>
      </c>
      <c r="Z434" s="171">
        <v>0</v>
      </c>
      <c r="AA434" s="171">
        <v>0</v>
      </c>
      <c r="AB434" s="171">
        <v>0</v>
      </c>
      <c r="AC434" s="171">
        <v>0</v>
      </c>
      <c r="AD434" s="171">
        <v>0</v>
      </c>
      <c r="AE434" s="171">
        <v>0</v>
      </c>
      <c r="AF434" s="171">
        <v>0</v>
      </c>
      <c r="AG434" s="171">
        <v>0</v>
      </c>
      <c r="AH434" s="171">
        <v>0</v>
      </c>
      <c r="AI434" s="171">
        <v>0</v>
      </c>
      <c r="AJ434" s="171">
        <v>0</v>
      </c>
      <c r="AK434" s="171">
        <v>0</v>
      </c>
      <c r="AL434" s="171">
        <v>0</v>
      </c>
      <c r="AM434" s="171">
        <v>0</v>
      </c>
      <c r="AN434" s="171">
        <v>0</v>
      </c>
    </row>
    <row r="435" spans="1:40" s="171" customFormat="1" x14ac:dyDescent="0.2">
      <c r="A435" s="128" t="s">
        <v>1162</v>
      </c>
      <c r="B435" s="171">
        <v>0</v>
      </c>
      <c r="C435" s="171">
        <v>0</v>
      </c>
      <c r="D435" s="171">
        <v>0</v>
      </c>
      <c r="E435" s="171">
        <v>0</v>
      </c>
      <c r="F435" s="171">
        <v>0</v>
      </c>
      <c r="G435" s="171">
        <v>0</v>
      </c>
      <c r="H435" s="171">
        <v>0</v>
      </c>
      <c r="I435" s="171">
        <v>0</v>
      </c>
      <c r="J435" s="171">
        <v>0</v>
      </c>
      <c r="K435" s="171">
        <v>0</v>
      </c>
      <c r="L435" s="171">
        <v>0</v>
      </c>
      <c r="M435" s="171">
        <v>0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171">
        <v>0</v>
      </c>
      <c r="V435" s="171">
        <v>0</v>
      </c>
      <c r="W435" s="171">
        <v>0</v>
      </c>
      <c r="X435" s="171">
        <v>0</v>
      </c>
      <c r="Y435" s="171">
        <v>0</v>
      </c>
      <c r="Z435" s="171">
        <v>0</v>
      </c>
      <c r="AA435" s="171">
        <v>0</v>
      </c>
      <c r="AB435" s="171">
        <v>0</v>
      </c>
      <c r="AC435" s="171">
        <v>0</v>
      </c>
      <c r="AD435" s="171">
        <v>0</v>
      </c>
      <c r="AE435" s="171">
        <v>0</v>
      </c>
      <c r="AF435" s="171">
        <v>0</v>
      </c>
      <c r="AG435" s="171">
        <v>0</v>
      </c>
      <c r="AH435" s="171">
        <v>0</v>
      </c>
      <c r="AI435" s="171">
        <v>0</v>
      </c>
      <c r="AJ435" s="171">
        <v>0</v>
      </c>
      <c r="AK435" s="171">
        <v>0</v>
      </c>
      <c r="AL435" s="171">
        <v>0</v>
      </c>
      <c r="AM435" s="171">
        <v>0</v>
      </c>
      <c r="AN435" s="171">
        <v>0</v>
      </c>
    </row>
    <row r="436" spans="1:40" s="171" customFormat="1" x14ac:dyDescent="0.2">
      <c r="A436" s="128" t="s">
        <v>1163</v>
      </c>
      <c r="B436" s="171">
        <v>0</v>
      </c>
      <c r="C436" s="171">
        <v>0</v>
      </c>
      <c r="D436" s="171">
        <v>0</v>
      </c>
      <c r="E436" s="171">
        <v>0</v>
      </c>
      <c r="F436" s="171">
        <v>0</v>
      </c>
      <c r="G436" s="171">
        <v>0</v>
      </c>
      <c r="H436" s="171">
        <v>0</v>
      </c>
      <c r="I436" s="171">
        <v>0</v>
      </c>
      <c r="J436" s="171">
        <v>0</v>
      </c>
      <c r="K436" s="171">
        <v>0</v>
      </c>
      <c r="L436" s="171">
        <v>0</v>
      </c>
      <c r="M436" s="171">
        <v>0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171">
        <v>0</v>
      </c>
      <c r="V436" s="171">
        <v>0</v>
      </c>
      <c r="W436" s="171">
        <v>0</v>
      </c>
      <c r="X436" s="171">
        <v>0</v>
      </c>
      <c r="Y436" s="171">
        <v>0</v>
      </c>
      <c r="Z436" s="171">
        <v>0</v>
      </c>
      <c r="AA436" s="171">
        <v>0</v>
      </c>
      <c r="AB436" s="171">
        <v>0</v>
      </c>
      <c r="AC436" s="171">
        <v>0</v>
      </c>
      <c r="AD436" s="171">
        <v>0</v>
      </c>
      <c r="AE436" s="171">
        <v>0</v>
      </c>
      <c r="AF436" s="171">
        <v>0</v>
      </c>
      <c r="AG436" s="171">
        <v>0</v>
      </c>
      <c r="AH436" s="171">
        <v>0</v>
      </c>
      <c r="AI436" s="171">
        <v>0</v>
      </c>
      <c r="AJ436" s="171">
        <v>0</v>
      </c>
      <c r="AK436" s="171">
        <v>0</v>
      </c>
      <c r="AL436" s="171">
        <v>0</v>
      </c>
      <c r="AM436" s="171">
        <v>0</v>
      </c>
      <c r="AN436" s="171">
        <v>0</v>
      </c>
    </row>
    <row r="437" spans="1:40" s="171" customFormat="1" x14ac:dyDescent="0.2">
      <c r="A437" s="128" t="s">
        <v>1164</v>
      </c>
      <c r="B437" s="171">
        <v>0</v>
      </c>
      <c r="C437" s="171">
        <v>0</v>
      </c>
      <c r="D437" s="171">
        <v>0</v>
      </c>
      <c r="E437" s="171">
        <v>0</v>
      </c>
      <c r="F437" s="171">
        <v>0</v>
      </c>
      <c r="G437" s="171">
        <v>0</v>
      </c>
      <c r="H437" s="171">
        <v>0</v>
      </c>
      <c r="I437" s="171">
        <v>0</v>
      </c>
      <c r="J437" s="171">
        <v>0</v>
      </c>
      <c r="K437" s="171">
        <v>0</v>
      </c>
      <c r="L437" s="171">
        <v>0</v>
      </c>
      <c r="M437" s="171">
        <v>0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171">
        <v>0</v>
      </c>
      <c r="V437" s="171">
        <v>0</v>
      </c>
      <c r="W437" s="171">
        <v>0</v>
      </c>
      <c r="X437" s="171">
        <v>0</v>
      </c>
      <c r="Y437" s="171">
        <v>0</v>
      </c>
      <c r="Z437" s="171">
        <v>0</v>
      </c>
      <c r="AA437" s="171">
        <v>0</v>
      </c>
      <c r="AB437" s="171">
        <v>0</v>
      </c>
      <c r="AC437" s="171">
        <v>0</v>
      </c>
      <c r="AD437" s="171">
        <v>0</v>
      </c>
      <c r="AE437" s="171">
        <v>0</v>
      </c>
      <c r="AF437" s="171">
        <v>0</v>
      </c>
      <c r="AG437" s="171">
        <v>0</v>
      </c>
      <c r="AH437" s="171">
        <v>0</v>
      </c>
      <c r="AI437" s="171">
        <v>0</v>
      </c>
      <c r="AJ437" s="171">
        <v>0</v>
      </c>
      <c r="AK437" s="171">
        <v>0</v>
      </c>
      <c r="AL437" s="171">
        <v>0</v>
      </c>
      <c r="AM437" s="171">
        <v>0</v>
      </c>
      <c r="AN437" s="171">
        <v>0</v>
      </c>
    </row>
    <row r="438" spans="1:40" s="171" customFormat="1" x14ac:dyDescent="0.2">
      <c r="A438" s="128" t="s">
        <v>1165</v>
      </c>
      <c r="B438" s="171">
        <v>0</v>
      </c>
      <c r="C438" s="171">
        <v>0</v>
      </c>
      <c r="D438" s="171">
        <v>0</v>
      </c>
      <c r="E438" s="171">
        <v>0</v>
      </c>
      <c r="F438" s="171">
        <v>0</v>
      </c>
      <c r="G438" s="171">
        <v>0</v>
      </c>
      <c r="H438" s="171">
        <v>0</v>
      </c>
      <c r="I438" s="171">
        <v>0</v>
      </c>
      <c r="J438" s="171">
        <v>0</v>
      </c>
      <c r="K438" s="171">
        <v>0</v>
      </c>
      <c r="L438" s="171">
        <v>0</v>
      </c>
      <c r="M438" s="171">
        <v>0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171">
        <v>0</v>
      </c>
      <c r="V438" s="171">
        <v>0</v>
      </c>
      <c r="W438" s="171">
        <v>0</v>
      </c>
      <c r="X438" s="171">
        <v>0</v>
      </c>
      <c r="Y438" s="171">
        <v>0</v>
      </c>
      <c r="Z438" s="171">
        <v>0</v>
      </c>
      <c r="AA438" s="171">
        <v>0</v>
      </c>
      <c r="AB438" s="171">
        <v>0</v>
      </c>
      <c r="AC438" s="171">
        <v>0</v>
      </c>
      <c r="AD438" s="171">
        <v>0</v>
      </c>
      <c r="AE438" s="171">
        <v>0</v>
      </c>
      <c r="AF438" s="171">
        <v>0</v>
      </c>
      <c r="AG438" s="171">
        <v>0</v>
      </c>
      <c r="AH438" s="171">
        <v>0</v>
      </c>
      <c r="AI438" s="171">
        <v>0</v>
      </c>
      <c r="AJ438" s="171">
        <v>0</v>
      </c>
      <c r="AK438" s="171">
        <v>0</v>
      </c>
      <c r="AL438" s="171">
        <v>0</v>
      </c>
      <c r="AM438" s="171">
        <v>0</v>
      </c>
      <c r="AN438" s="171">
        <v>0</v>
      </c>
    </row>
    <row r="439" spans="1:40" s="171" customFormat="1" x14ac:dyDescent="0.2">
      <c r="A439" s="128" t="s">
        <v>1166</v>
      </c>
      <c r="B439" s="171">
        <v>0</v>
      </c>
      <c r="C439" s="171">
        <v>0</v>
      </c>
      <c r="D439" s="171">
        <v>0</v>
      </c>
      <c r="E439" s="171">
        <v>0</v>
      </c>
      <c r="F439" s="171">
        <v>0</v>
      </c>
      <c r="G439" s="171">
        <v>0</v>
      </c>
      <c r="H439" s="171">
        <v>0</v>
      </c>
      <c r="I439" s="171">
        <v>0</v>
      </c>
      <c r="J439" s="171">
        <v>0</v>
      </c>
      <c r="K439" s="171">
        <v>0</v>
      </c>
      <c r="L439" s="171">
        <v>0</v>
      </c>
      <c r="M439" s="171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171">
        <v>0</v>
      </c>
      <c r="V439" s="171">
        <v>0</v>
      </c>
      <c r="W439" s="171">
        <v>0</v>
      </c>
      <c r="X439" s="171">
        <v>0</v>
      </c>
      <c r="Y439" s="171">
        <v>0</v>
      </c>
      <c r="Z439" s="171">
        <v>0</v>
      </c>
      <c r="AA439" s="171">
        <v>0</v>
      </c>
      <c r="AB439" s="171">
        <v>0</v>
      </c>
      <c r="AC439" s="171">
        <v>0</v>
      </c>
      <c r="AD439" s="171">
        <v>0</v>
      </c>
      <c r="AE439" s="171">
        <v>0</v>
      </c>
      <c r="AF439" s="171">
        <v>0</v>
      </c>
      <c r="AG439" s="171">
        <v>0</v>
      </c>
      <c r="AH439" s="171">
        <v>0</v>
      </c>
      <c r="AI439" s="171">
        <v>0</v>
      </c>
      <c r="AJ439" s="171">
        <v>0</v>
      </c>
      <c r="AK439" s="171">
        <v>0</v>
      </c>
      <c r="AL439" s="171">
        <v>0</v>
      </c>
      <c r="AM439" s="171">
        <v>0</v>
      </c>
      <c r="AN439" s="171">
        <v>0</v>
      </c>
    </row>
    <row r="440" spans="1:40" s="171" customFormat="1" x14ac:dyDescent="0.2">
      <c r="A440" s="128" t="s">
        <v>1675</v>
      </c>
      <c r="B440" s="171">
        <v>0</v>
      </c>
      <c r="C440" s="171">
        <v>0</v>
      </c>
      <c r="D440" s="171">
        <v>0</v>
      </c>
      <c r="E440" s="171">
        <v>0</v>
      </c>
      <c r="F440" s="171">
        <v>0</v>
      </c>
      <c r="G440" s="171">
        <v>0</v>
      </c>
      <c r="H440" s="171">
        <v>0</v>
      </c>
      <c r="I440" s="171">
        <v>0</v>
      </c>
      <c r="J440" s="171">
        <v>0</v>
      </c>
      <c r="K440" s="171">
        <v>0</v>
      </c>
      <c r="L440" s="171">
        <v>0</v>
      </c>
      <c r="M440" s="171">
        <v>0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171">
        <v>0</v>
      </c>
      <c r="V440" s="171">
        <v>0</v>
      </c>
      <c r="W440" s="171">
        <v>0</v>
      </c>
      <c r="X440" s="171">
        <v>0</v>
      </c>
      <c r="Y440" s="171">
        <v>0</v>
      </c>
      <c r="Z440" s="171">
        <v>0</v>
      </c>
      <c r="AA440" s="171">
        <v>0</v>
      </c>
      <c r="AB440" s="171">
        <v>0</v>
      </c>
      <c r="AC440" s="171">
        <v>0</v>
      </c>
      <c r="AD440" s="171">
        <v>0</v>
      </c>
      <c r="AE440" s="171">
        <v>0</v>
      </c>
      <c r="AF440" s="171">
        <v>0</v>
      </c>
      <c r="AG440" s="171">
        <v>0</v>
      </c>
      <c r="AH440" s="171">
        <v>0</v>
      </c>
      <c r="AI440" s="171">
        <v>0</v>
      </c>
      <c r="AJ440" s="171">
        <v>0</v>
      </c>
      <c r="AK440" s="171">
        <v>0</v>
      </c>
      <c r="AL440" s="171">
        <v>0</v>
      </c>
      <c r="AM440" s="171">
        <v>0</v>
      </c>
      <c r="AN440" s="171">
        <v>0</v>
      </c>
    </row>
    <row r="441" spans="1:40" s="171" customFormat="1" x14ac:dyDescent="0.2">
      <c r="A441" s="128" t="s">
        <v>1676</v>
      </c>
      <c r="B441" s="171">
        <v>0</v>
      </c>
      <c r="C441" s="171">
        <v>0</v>
      </c>
      <c r="D441" s="171">
        <v>0</v>
      </c>
      <c r="E441" s="171">
        <v>0</v>
      </c>
      <c r="F441" s="171">
        <v>0</v>
      </c>
      <c r="G441" s="171">
        <v>0</v>
      </c>
      <c r="H441" s="171">
        <v>0</v>
      </c>
      <c r="I441" s="171">
        <v>0</v>
      </c>
      <c r="J441" s="171">
        <v>0</v>
      </c>
      <c r="K441" s="171">
        <v>0</v>
      </c>
      <c r="L441" s="171">
        <v>0</v>
      </c>
      <c r="M441" s="171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171">
        <v>0</v>
      </c>
      <c r="V441" s="171">
        <v>0</v>
      </c>
      <c r="W441" s="171">
        <v>0</v>
      </c>
      <c r="X441" s="171">
        <v>0</v>
      </c>
      <c r="Y441" s="171">
        <v>0</v>
      </c>
      <c r="Z441" s="171">
        <v>0</v>
      </c>
      <c r="AA441" s="171">
        <v>0</v>
      </c>
      <c r="AB441" s="171">
        <v>0</v>
      </c>
      <c r="AC441" s="171">
        <v>0</v>
      </c>
      <c r="AD441" s="171">
        <v>0</v>
      </c>
      <c r="AE441" s="171">
        <v>0</v>
      </c>
      <c r="AF441" s="171">
        <v>0</v>
      </c>
      <c r="AG441" s="171">
        <v>0</v>
      </c>
      <c r="AH441" s="171">
        <v>0</v>
      </c>
      <c r="AI441" s="171">
        <v>0</v>
      </c>
      <c r="AJ441" s="171">
        <v>0</v>
      </c>
      <c r="AK441" s="171">
        <v>0</v>
      </c>
      <c r="AL441" s="171">
        <v>0</v>
      </c>
      <c r="AM441" s="171">
        <v>0</v>
      </c>
      <c r="AN441" s="171">
        <v>0</v>
      </c>
    </row>
    <row r="442" spans="1:40" s="171" customFormat="1" x14ac:dyDescent="0.2">
      <c r="A442" s="128" t="s">
        <v>1677</v>
      </c>
      <c r="B442" s="171">
        <v>0</v>
      </c>
      <c r="C442" s="171">
        <v>0</v>
      </c>
      <c r="D442" s="171">
        <v>0</v>
      </c>
      <c r="E442" s="171">
        <v>0</v>
      </c>
      <c r="F442" s="171">
        <v>0</v>
      </c>
      <c r="G442" s="171">
        <v>0</v>
      </c>
      <c r="H442" s="171">
        <v>0</v>
      </c>
      <c r="I442" s="171">
        <v>0</v>
      </c>
      <c r="J442" s="171">
        <v>0</v>
      </c>
      <c r="K442" s="171">
        <v>0</v>
      </c>
      <c r="L442" s="171">
        <v>0</v>
      </c>
      <c r="M442" s="171">
        <v>0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171">
        <v>0</v>
      </c>
      <c r="V442" s="171">
        <v>0</v>
      </c>
      <c r="W442" s="171">
        <v>0</v>
      </c>
      <c r="X442" s="171">
        <v>0</v>
      </c>
      <c r="Y442" s="171">
        <v>0</v>
      </c>
      <c r="Z442" s="171">
        <v>0</v>
      </c>
      <c r="AA442" s="171">
        <v>0</v>
      </c>
      <c r="AB442" s="171">
        <v>0</v>
      </c>
      <c r="AC442" s="171">
        <v>0</v>
      </c>
      <c r="AD442" s="171">
        <v>0</v>
      </c>
      <c r="AE442" s="171">
        <v>0</v>
      </c>
      <c r="AF442" s="171">
        <v>0</v>
      </c>
      <c r="AG442" s="171">
        <v>0</v>
      </c>
      <c r="AH442" s="171">
        <v>0</v>
      </c>
      <c r="AI442" s="171">
        <v>0</v>
      </c>
      <c r="AJ442" s="171">
        <v>0</v>
      </c>
      <c r="AK442" s="171">
        <v>0</v>
      </c>
      <c r="AL442" s="171">
        <v>0</v>
      </c>
      <c r="AM442" s="171">
        <v>0</v>
      </c>
      <c r="AN442" s="171">
        <v>0</v>
      </c>
    </row>
    <row r="443" spans="1:40" s="171" customFormat="1" x14ac:dyDescent="0.2">
      <c r="A443" s="128" t="s">
        <v>1678</v>
      </c>
      <c r="B443" s="171">
        <v>0</v>
      </c>
      <c r="C443" s="171">
        <v>0</v>
      </c>
      <c r="D443" s="171">
        <v>0</v>
      </c>
      <c r="E443" s="171">
        <v>0</v>
      </c>
      <c r="F443" s="171">
        <v>0</v>
      </c>
      <c r="G443" s="171">
        <v>0</v>
      </c>
      <c r="H443" s="171">
        <v>0</v>
      </c>
      <c r="I443" s="171">
        <v>0</v>
      </c>
      <c r="J443" s="171">
        <v>0</v>
      </c>
      <c r="K443" s="171">
        <v>0</v>
      </c>
      <c r="L443" s="171">
        <v>0</v>
      </c>
      <c r="M443" s="171">
        <v>0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171">
        <v>0</v>
      </c>
      <c r="V443" s="171">
        <v>0</v>
      </c>
      <c r="W443" s="171">
        <v>0</v>
      </c>
      <c r="X443" s="171">
        <v>0</v>
      </c>
      <c r="Y443" s="171">
        <v>0</v>
      </c>
      <c r="Z443" s="171">
        <v>0</v>
      </c>
      <c r="AA443" s="171">
        <v>0</v>
      </c>
      <c r="AB443" s="171">
        <v>0</v>
      </c>
      <c r="AC443" s="171">
        <v>0</v>
      </c>
      <c r="AD443" s="171">
        <v>0</v>
      </c>
      <c r="AE443" s="171">
        <v>0</v>
      </c>
      <c r="AF443" s="171">
        <v>0</v>
      </c>
      <c r="AG443" s="171">
        <v>0</v>
      </c>
      <c r="AH443" s="171">
        <v>0</v>
      </c>
      <c r="AI443" s="171">
        <v>0</v>
      </c>
      <c r="AJ443" s="171">
        <v>0</v>
      </c>
      <c r="AK443" s="171">
        <v>0</v>
      </c>
      <c r="AL443" s="171">
        <v>0</v>
      </c>
      <c r="AM443" s="171">
        <v>0</v>
      </c>
      <c r="AN443" s="171">
        <v>0</v>
      </c>
    </row>
    <row r="444" spans="1:40" s="171" customFormat="1" x14ac:dyDescent="0.2">
      <c r="A444" s="128" t="s">
        <v>1679</v>
      </c>
      <c r="B444" s="171">
        <v>0</v>
      </c>
      <c r="C444" s="171">
        <v>0</v>
      </c>
      <c r="D444" s="171">
        <v>0</v>
      </c>
      <c r="E444" s="171">
        <v>0</v>
      </c>
      <c r="F444" s="171">
        <v>0</v>
      </c>
      <c r="G444" s="171">
        <v>0</v>
      </c>
      <c r="H444" s="171">
        <v>0</v>
      </c>
      <c r="I444" s="171">
        <v>0</v>
      </c>
      <c r="J444" s="171">
        <v>0</v>
      </c>
      <c r="K444" s="171">
        <v>0</v>
      </c>
      <c r="L444" s="171">
        <v>0</v>
      </c>
      <c r="M444" s="171">
        <v>0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171">
        <v>0</v>
      </c>
      <c r="V444" s="171">
        <v>0</v>
      </c>
      <c r="W444" s="171">
        <v>0</v>
      </c>
      <c r="X444" s="171">
        <v>0</v>
      </c>
      <c r="Y444" s="171">
        <v>0</v>
      </c>
      <c r="Z444" s="171">
        <v>0</v>
      </c>
      <c r="AA444" s="171">
        <v>0</v>
      </c>
      <c r="AB444" s="171">
        <v>0</v>
      </c>
      <c r="AC444" s="171">
        <v>0</v>
      </c>
      <c r="AD444" s="171">
        <v>0</v>
      </c>
      <c r="AE444" s="171">
        <v>0</v>
      </c>
      <c r="AF444" s="171">
        <v>0</v>
      </c>
      <c r="AG444" s="171">
        <v>0</v>
      </c>
      <c r="AH444" s="171">
        <v>0</v>
      </c>
      <c r="AI444" s="171">
        <v>0</v>
      </c>
      <c r="AJ444" s="171">
        <v>0</v>
      </c>
      <c r="AK444" s="171">
        <v>0</v>
      </c>
      <c r="AL444" s="171">
        <v>0</v>
      </c>
      <c r="AM444" s="171">
        <v>0</v>
      </c>
      <c r="AN444" s="171">
        <v>0</v>
      </c>
    </row>
    <row r="445" spans="1:40" s="171" customFormat="1" x14ac:dyDescent="0.2">
      <c r="A445" s="128" t="s">
        <v>1680</v>
      </c>
      <c r="B445" s="171">
        <v>0</v>
      </c>
      <c r="C445" s="171">
        <v>0</v>
      </c>
      <c r="D445" s="171">
        <v>0</v>
      </c>
      <c r="E445" s="171">
        <v>0</v>
      </c>
      <c r="F445" s="171">
        <v>0</v>
      </c>
      <c r="G445" s="171">
        <v>0</v>
      </c>
      <c r="H445" s="171">
        <v>0</v>
      </c>
      <c r="I445" s="171">
        <v>0</v>
      </c>
      <c r="J445" s="171">
        <v>0</v>
      </c>
      <c r="K445" s="171">
        <v>0</v>
      </c>
      <c r="L445" s="171">
        <v>0</v>
      </c>
      <c r="M445" s="171">
        <v>0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171">
        <v>0</v>
      </c>
      <c r="V445" s="171">
        <v>0</v>
      </c>
      <c r="W445" s="171">
        <v>0</v>
      </c>
      <c r="X445" s="171">
        <v>0</v>
      </c>
      <c r="Y445" s="171">
        <v>0</v>
      </c>
      <c r="Z445" s="171">
        <v>0</v>
      </c>
      <c r="AA445" s="171">
        <v>0</v>
      </c>
      <c r="AB445" s="171">
        <v>0</v>
      </c>
      <c r="AC445" s="171">
        <v>0</v>
      </c>
      <c r="AD445" s="171">
        <v>0</v>
      </c>
      <c r="AE445" s="171">
        <v>0</v>
      </c>
      <c r="AF445" s="171">
        <v>0</v>
      </c>
      <c r="AG445" s="171">
        <v>0</v>
      </c>
      <c r="AH445" s="171">
        <v>0</v>
      </c>
      <c r="AI445" s="171">
        <v>0</v>
      </c>
      <c r="AJ445" s="171">
        <v>0</v>
      </c>
      <c r="AK445" s="171">
        <v>0</v>
      </c>
      <c r="AL445" s="171">
        <v>0</v>
      </c>
      <c r="AM445" s="171">
        <v>0</v>
      </c>
      <c r="AN445" s="171">
        <v>0</v>
      </c>
    </row>
    <row r="446" spans="1:40" s="171" customFormat="1" x14ac:dyDescent="0.2">
      <c r="A446" s="128" t="s">
        <v>1681</v>
      </c>
      <c r="B446" s="171">
        <v>0</v>
      </c>
      <c r="C446" s="171">
        <v>0</v>
      </c>
      <c r="D446" s="171">
        <v>0</v>
      </c>
      <c r="E446" s="171">
        <v>0</v>
      </c>
      <c r="F446" s="171">
        <v>0</v>
      </c>
      <c r="G446" s="171">
        <v>0</v>
      </c>
      <c r="H446" s="171">
        <v>0</v>
      </c>
      <c r="I446" s="171">
        <v>0</v>
      </c>
      <c r="J446" s="171">
        <v>0</v>
      </c>
      <c r="K446" s="171">
        <v>0</v>
      </c>
      <c r="L446" s="171">
        <v>0</v>
      </c>
      <c r="M446" s="171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171">
        <v>0</v>
      </c>
      <c r="V446" s="171">
        <v>0</v>
      </c>
      <c r="W446" s="171">
        <v>0</v>
      </c>
      <c r="X446" s="171">
        <v>0</v>
      </c>
      <c r="Y446" s="171">
        <v>0</v>
      </c>
      <c r="Z446" s="171">
        <v>0</v>
      </c>
      <c r="AA446" s="171">
        <v>0</v>
      </c>
      <c r="AB446" s="171">
        <v>0</v>
      </c>
      <c r="AC446" s="171">
        <v>0</v>
      </c>
      <c r="AD446" s="171">
        <v>0</v>
      </c>
      <c r="AE446" s="171">
        <v>0</v>
      </c>
      <c r="AF446" s="171">
        <v>0</v>
      </c>
      <c r="AG446" s="171">
        <v>0</v>
      </c>
      <c r="AH446" s="171">
        <v>0</v>
      </c>
      <c r="AI446" s="171">
        <v>0</v>
      </c>
      <c r="AJ446" s="171">
        <v>0</v>
      </c>
      <c r="AK446" s="171">
        <v>0</v>
      </c>
      <c r="AL446" s="171">
        <v>0</v>
      </c>
      <c r="AM446" s="171">
        <v>0</v>
      </c>
      <c r="AN446" s="171">
        <v>0</v>
      </c>
    </row>
    <row r="447" spans="1:40" s="171" customFormat="1" x14ac:dyDescent="0.2">
      <c r="A447" s="128" t="s">
        <v>1682</v>
      </c>
      <c r="B447" s="171">
        <v>0</v>
      </c>
      <c r="C447" s="171">
        <v>0</v>
      </c>
      <c r="D447" s="171">
        <v>0</v>
      </c>
      <c r="E447" s="171">
        <v>0</v>
      </c>
      <c r="F447" s="171">
        <v>0</v>
      </c>
      <c r="G447" s="171">
        <v>0</v>
      </c>
      <c r="H447" s="171">
        <v>0</v>
      </c>
      <c r="I447" s="171">
        <v>0</v>
      </c>
      <c r="J447" s="171">
        <v>0</v>
      </c>
      <c r="K447" s="171">
        <v>0</v>
      </c>
      <c r="L447" s="171">
        <v>0</v>
      </c>
      <c r="M447" s="171">
        <v>0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171">
        <v>0</v>
      </c>
      <c r="V447" s="171">
        <v>0</v>
      </c>
      <c r="W447" s="171">
        <v>0</v>
      </c>
      <c r="X447" s="171">
        <v>0</v>
      </c>
      <c r="Y447" s="171">
        <v>0</v>
      </c>
      <c r="Z447" s="171">
        <v>0</v>
      </c>
      <c r="AA447" s="171">
        <v>0</v>
      </c>
      <c r="AB447" s="171">
        <v>0</v>
      </c>
      <c r="AC447" s="171">
        <v>0</v>
      </c>
      <c r="AD447" s="171">
        <v>0</v>
      </c>
      <c r="AE447" s="171">
        <v>0</v>
      </c>
      <c r="AF447" s="171">
        <v>0</v>
      </c>
      <c r="AG447" s="171">
        <v>0</v>
      </c>
      <c r="AH447" s="171">
        <v>0</v>
      </c>
      <c r="AI447" s="171">
        <v>0</v>
      </c>
      <c r="AJ447" s="171">
        <v>0</v>
      </c>
      <c r="AK447" s="171">
        <v>0</v>
      </c>
      <c r="AL447" s="171">
        <v>0</v>
      </c>
      <c r="AM447" s="171">
        <v>0</v>
      </c>
      <c r="AN447" s="171">
        <v>0</v>
      </c>
    </row>
    <row r="448" spans="1:40" s="171" customFormat="1" x14ac:dyDescent="0.2">
      <c r="A448" s="128" t="s">
        <v>1683</v>
      </c>
      <c r="B448" s="171">
        <v>0</v>
      </c>
      <c r="C448" s="171">
        <v>0</v>
      </c>
      <c r="D448" s="171">
        <v>0</v>
      </c>
      <c r="E448" s="171">
        <v>0</v>
      </c>
      <c r="F448" s="171">
        <v>0</v>
      </c>
      <c r="G448" s="171">
        <v>0</v>
      </c>
      <c r="H448" s="171">
        <v>0</v>
      </c>
      <c r="I448" s="171">
        <v>0</v>
      </c>
      <c r="J448" s="171">
        <v>0</v>
      </c>
      <c r="K448" s="171">
        <v>0</v>
      </c>
      <c r="L448" s="171">
        <v>0</v>
      </c>
      <c r="M448" s="171">
        <v>0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171">
        <v>0</v>
      </c>
      <c r="V448" s="171">
        <v>0</v>
      </c>
      <c r="W448" s="171">
        <v>0</v>
      </c>
      <c r="X448" s="171">
        <v>0</v>
      </c>
      <c r="Y448" s="171">
        <v>0</v>
      </c>
      <c r="Z448" s="171">
        <v>0</v>
      </c>
      <c r="AA448" s="171">
        <v>0</v>
      </c>
      <c r="AB448" s="171">
        <v>0</v>
      </c>
      <c r="AC448" s="171">
        <v>0</v>
      </c>
      <c r="AD448" s="171">
        <v>0</v>
      </c>
      <c r="AE448" s="171">
        <v>0</v>
      </c>
      <c r="AF448" s="171">
        <v>0</v>
      </c>
      <c r="AG448" s="171">
        <v>0</v>
      </c>
      <c r="AH448" s="171">
        <v>0</v>
      </c>
      <c r="AI448" s="171">
        <v>0</v>
      </c>
      <c r="AJ448" s="171">
        <v>0</v>
      </c>
      <c r="AK448" s="171">
        <v>0</v>
      </c>
      <c r="AL448" s="171">
        <v>0</v>
      </c>
      <c r="AM448" s="171">
        <v>0</v>
      </c>
      <c r="AN448" s="171">
        <v>0</v>
      </c>
    </row>
    <row r="449" spans="1:40" s="171" customFormat="1" x14ac:dyDescent="0.2">
      <c r="A449" s="128" t="s">
        <v>1684</v>
      </c>
      <c r="B449" s="171">
        <v>0</v>
      </c>
      <c r="C449" s="171">
        <v>0</v>
      </c>
      <c r="D449" s="171">
        <v>0</v>
      </c>
      <c r="E449" s="171">
        <v>0</v>
      </c>
      <c r="F449" s="171">
        <v>0</v>
      </c>
      <c r="G449" s="171">
        <v>0</v>
      </c>
      <c r="H449" s="171">
        <v>0</v>
      </c>
      <c r="I449" s="171">
        <v>0</v>
      </c>
      <c r="J449" s="171">
        <v>0</v>
      </c>
      <c r="K449" s="171">
        <v>0</v>
      </c>
      <c r="L449" s="171">
        <v>0</v>
      </c>
      <c r="M449" s="171">
        <v>0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171">
        <v>0</v>
      </c>
      <c r="V449" s="171">
        <v>0</v>
      </c>
      <c r="W449" s="171">
        <v>0</v>
      </c>
      <c r="X449" s="171">
        <v>0</v>
      </c>
      <c r="Y449" s="171">
        <v>0</v>
      </c>
      <c r="Z449" s="171">
        <v>0</v>
      </c>
      <c r="AA449" s="171">
        <v>0</v>
      </c>
      <c r="AB449" s="171">
        <v>0</v>
      </c>
      <c r="AC449" s="171">
        <v>0</v>
      </c>
      <c r="AD449" s="171">
        <v>0</v>
      </c>
      <c r="AE449" s="171">
        <v>0</v>
      </c>
      <c r="AF449" s="171">
        <v>0</v>
      </c>
      <c r="AG449" s="171">
        <v>0</v>
      </c>
      <c r="AH449" s="171">
        <v>0</v>
      </c>
      <c r="AI449" s="171">
        <v>0</v>
      </c>
      <c r="AJ449" s="171">
        <v>0</v>
      </c>
      <c r="AK449" s="171">
        <v>0</v>
      </c>
      <c r="AL449" s="171">
        <v>0</v>
      </c>
      <c r="AM449" s="171">
        <v>0</v>
      </c>
      <c r="AN449" s="171">
        <v>0</v>
      </c>
    </row>
    <row r="450" spans="1:40" s="171" customFormat="1" x14ac:dyDescent="0.2">
      <c r="A450" s="128" t="s">
        <v>1685</v>
      </c>
      <c r="B450" s="171">
        <v>0</v>
      </c>
      <c r="C450" s="171">
        <v>0</v>
      </c>
      <c r="D450" s="171">
        <v>0</v>
      </c>
      <c r="E450" s="171">
        <v>0</v>
      </c>
      <c r="F450" s="171">
        <v>0</v>
      </c>
      <c r="G450" s="171">
        <v>0</v>
      </c>
      <c r="H450" s="171">
        <v>0</v>
      </c>
      <c r="I450" s="171">
        <v>0</v>
      </c>
      <c r="J450" s="171">
        <v>0</v>
      </c>
      <c r="K450" s="171">
        <v>0</v>
      </c>
      <c r="L450" s="171">
        <v>0</v>
      </c>
      <c r="M450" s="171">
        <v>0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171">
        <v>0</v>
      </c>
      <c r="V450" s="171">
        <v>0</v>
      </c>
      <c r="W450" s="171">
        <v>0</v>
      </c>
      <c r="X450" s="171">
        <v>0</v>
      </c>
      <c r="Y450" s="171">
        <v>0</v>
      </c>
      <c r="Z450" s="171">
        <v>0</v>
      </c>
      <c r="AA450" s="171">
        <v>0</v>
      </c>
      <c r="AB450" s="171">
        <v>0</v>
      </c>
      <c r="AC450" s="171">
        <v>0</v>
      </c>
      <c r="AD450" s="171">
        <v>0</v>
      </c>
      <c r="AE450" s="171">
        <v>0</v>
      </c>
      <c r="AF450" s="171">
        <v>0</v>
      </c>
      <c r="AG450" s="171">
        <v>0</v>
      </c>
      <c r="AH450" s="171">
        <v>0</v>
      </c>
      <c r="AI450" s="171">
        <v>0</v>
      </c>
      <c r="AJ450" s="171">
        <v>0</v>
      </c>
      <c r="AK450" s="171">
        <v>0</v>
      </c>
      <c r="AL450" s="171">
        <v>0</v>
      </c>
      <c r="AM450" s="171">
        <v>0</v>
      </c>
      <c r="AN450" s="171">
        <v>0</v>
      </c>
    </row>
    <row r="451" spans="1:40" s="171" customFormat="1" x14ac:dyDescent="0.2">
      <c r="A451" s="128" t="s">
        <v>1686</v>
      </c>
      <c r="B451" s="171">
        <v>0</v>
      </c>
      <c r="C451" s="171">
        <v>0</v>
      </c>
      <c r="D451" s="171">
        <v>0</v>
      </c>
      <c r="E451" s="171">
        <v>0</v>
      </c>
      <c r="F451" s="171">
        <v>0</v>
      </c>
      <c r="G451" s="171">
        <v>0</v>
      </c>
      <c r="H451" s="171">
        <v>0</v>
      </c>
      <c r="I451" s="171">
        <v>0</v>
      </c>
      <c r="J451" s="171">
        <v>0</v>
      </c>
      <c r="K451" s="171">
        <v>0</v>
      </c>
      <c r="L451" s="171">
        <v>0</v>
      </c>
      <c r="M451" s="171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171">
        <v>0</v>
      </c>
      <c r="V451" s="171">
        <v>0</v>
      </c>
      <c r="W451" s="171">
        <v>0</v>
      </c>
      <c r="X451" s="171">
        <v>0</v>
      </c>
      <c r="Y451" s="171">
        <v>0</v>
      </c>
      <c r="Z451" s="171">
        <v>0</v>
      </c>
      <c r="AA451" s="171">
        <v>0</v>
      </c>
      <c r="AB451" s="171">
        <v>0</v>
      </c>
      <c r="AC451" s="171">
        <v>0</v>
      </c>
      <c r="AD451" s="171">
        <v>0</v>
      </c>
      <c r="AE451" s="171">
        <v>0</v>
      </c>
      <c r="AF451" s="171">
        <v>0</v>
      </c>
      <c r="AG451" s="171">
        <v>0</v>
      </c>
      <c r="AH451" s="171">
        <v>0</v>
      </c>
      <c r="AI451" s="171">
        <v>0</v>
      </c>
      <c r="AJ451" s="171">
        <v>0</v>
      </c>
      <c r="AK451" s="171">
        <v>0</v>
      </c>
      <c r="AL451" s="171">
        <v>0</v>
      </c>
      <c r="AM451" s="171">
        <v>0</v>
      </c>
      <c r="AN451" s="171">
        <v>0</v>
      </c>
    </row>
    <row r="452" spans="1:40" s="171" customFormat="1" x14ac:dyDescent="0.2">
      <c r="A452" s="128" t="s">
        <v>1687</v>
      </c>
      <c r="B452" s="171">
        <v>0</v>
      </c>
      <c r="C452" s="171">
        <v>0</v>
      </c>
      <c r="D452" s="171">
        <v>0</v>
      </c>
      <c r="E452" s="171">
        <v>0</v>
      </c>
      <c r="F452" s="171">
        <v>0</v>
      </c>
      <c r="G452" s="171">
        <v>0</v>
      </c>
      <c r="H452" s="171">
        <v>0</v>
      </c>
      <c r="I452" s="171">
        <v>0</v>
      </c>
      <c r="J452" s="171">
        <v>0</v>
      </c>
      <c r="K452" s="171">
        <v>0</v>
      </c>
      <c r="L452" s="171">
        <v>0</v>
      </c>
      <c r="M452" s="171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171">
        <v>0</v>
      </c>
      <c r="V452" s="171">
        <v>0</v>
      </c>
      <c r="W452" s="171">
        <v>0</v>
      </c>
      <c r="X452" s="171">
        <v>0</v>
      </c>
      <c r="Y452" s="171">
        <v>0</v>
      </c>
      <c r="Z452" s="171">
        <v>0</v>
      </c>
      <c r="AA452" s="171">
        <v>0</v>
      </c>
      <c r="AB452" s="171">
        <v>0</v>
      </c>
      <c r="AC452" s="171">
        <v>0</v>
      </c>
      <c r="AD452" s="171">
        <v>0</v>
      </c>
      <c r="AE452" s="171">
        <v>0</v>
      </c>
      <c r="AF452" s="171">
        <v>0</v>
      </c>
      <c r="AG452" s="171">
        <v>0</v>
      </c>
      <c r="AH452" s="171">
        <v>0</v>
      </c>
      <c r="AI452" s="171">
        <v>0</v>
      </c>
      <c r="AJ452" s="171">
        <v>0</v>
      </c>
      <c r="AK452" s="171">
        <v>0</v>
      </c>
      <c r="AL452" s="171">
        <v>0</v>
      </c>
      <c r="AM452" s="171">
        <v>0</v>
      </c>
      <c r="AN452" s="171">
        <v>0</v>
      </c>
    </row>
    <row r="453" spans="1:40" s="171" customFormat="1" x14ac:dyDescent="0.2">
      <c r="A453" s="128" t="s">
        <v>1688</v>
      </c>
      <c r="B453" s="171">
        <v>0</v>
      </c>
      <c r="C453" s="171">
        <v>0</v>
      </c>
      <c r="D453" s="171">
        <v>0</v>
      </c>
      <c r="E453" s="171">
        <v>0</v>
      </c>
      <c r="F453" s="171">
        <v>0</v>
      </c>
      <c r="G453" s="171">
        <v>0</v>
      </c>
      <c r="H453" s="171">
        <v>0</v>
      </c>
      <c r="I453" s="171">
        <v>0</v>
      </c>
      <c r="J453" s="171">
        <v>0</v>
      </c>
      <c r="K453" s="171">
        <v>0</v>
      </c>
      <c r="L453" s="171">
        <v>0</v>
      </c>
      <c r="M453" s="171">
        <v>0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171">
        <v>0</v>
      </c>
      <c r="V453" s="171">
        <v>0</v>
      </c>
      <c r="W453" s="171">
        <v>0</v>
      </c>
      <c r="X453" s="171">
        <v>0</v>
      </c>
      <c r="Y453" s="171">
        <v>0</v>
      </c>
      <c r="Z453" s="171">
        <v>0</v>
      </c>
      <c r="AA453" s="171">
        <v>0</v>
      </c>
      <c r="AB453" s="171">
        <v>0</v>
      </c>
      <c r="AC453" s="171">
        <v>0</v>
      </c>
      <c r="AD453" s="171">
        <v>0</v>
      </c>
      <c r="AE453" s="171">
        <v>0</v>
      </c>
      <c r="AF453" s="171">
        <v>0</v>
      </c>
      <c r="AG453" s="171">
        <v>0</v>
      </c>
      <c r="AH453" s="171">
        <v>0</v>
      </c>
      <c r="AI453" s="171">
        <v>0</v>
      </c>
      <c r="AJ453" s="171">
        <v>0</v>
      </c>
      <c r="AK453" s="171">
        <v>0</v>
      </c>
      <c r="AL453" s="171">
        <v>0</v>
      </c>
      <c r="AM453" s="171">
        <v>0</v>
      </c>
      <c r="AN453" s="171">
        <v>0</v>
      </c>
    </row>
    <row r="454" spans="1:40" s="171" customFormat="1" x14ac:dyDescent="0.2">
      <c r="A454" s="128" t="s">
        <v>1689</v>
      </c>
      <c r="B454" s="171">
        <v>0</v>
      </c>
      <c r="C454" s="171">
        <v>0</v>
      </c>
      <c r="D454" s="171">
        <v>0</v>
      </c>
      <c r="E454" s="171">
        <v>0</v>
      </c>
      <c r="F454" s="171">
        <v>0</v>
      </c>
      <c r="G454" s="171">
        <v>0</v>
      </c>
      <c r="H454" s="171">
        <v>0</v>
      </c>
      <c r="I454" s="171">
        <v>0</v>
      </c>
      <c r="J454" s="171">
        <v>0</v>
      </c>
      <c r="K454" s="171">
        <v>0</v>
      </c>
      <c r="L454" s="171">
        <v>0</v>
      </c>
      <c r="M454" s="171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171">
        <v>0</v>
      </c>
      <c r="V454" s="171">
        <v>0</v>
      </c>
      <c r="W454" s="171">
        <v>0</v>
      </c>
      <c r="X454" s="171">
        <v>0</v>
      </c>
      <c r="Y454" s="171">
        <v>0</v>
      </c>
      <c r="Z454" s="171">
        <v>0</v>
      </c>
      <c r="AA454" s="171">
        <v>0</v>
      </c>
      <c r="AB454" s="171">
        <v>0</v>
      </c>
      <c r="AC454" s="171">
        <v>0</v>
      </c>
      <c r="AD454" s="171">
        <v>0</v>
      </c>
      <c r="AE454" s="171">
        <v>0</v>
      </c>
      <c r="AF454" s="171">
        <v>0</v>
      </c>
      <c r="AG454" s="171">
        <v>0</v>
      </c>
      <c r="AH454" s="171">
        <v>0</v>
      </c>
      <c r="AI454" s="171">
        <v>0</v>
      </c>
      <c r="AJ454" s="171">
        <v>0</v>
      </c>
      <c r="AK454" s="171">
        <v>0</v>
      </c>
      <c r="AL454" s="171">
        <v>0</v>
      </c>
      <c r="AM454" s="171">
        <v>0</v>
      </c>
      <c r="AN454" s="171">
        <v>0</v>
      </c>
    </row>
    <row r="455" spans="1:40" s="171" customFormat="1" x14ac:dyDescent="0.2">
      <c r="A455" s="128" t="s">
        <v>1690</v>
      </c>
      <c r="B455" s="171">
        <v>0</v>
      </c>
      <c r="C455" s="171">
        <v>0</v>
      </c>
      <c r="D455" s="171">
        <v>0</v>
      </c>
      <c r="E455" s="171">
        <v>0</v>
      </c>
      <c r="F455" s="171">
        <v>0</v>
      </c>
      <c r="G455" s="171">
        <v>0</v>
      </c>
      <c r="H455" s="171">
        <v>0</v>
      </c>
      <c r="I455" s="171">
        <v>0</v>
      </c>
      <c r="J455" s="171">
        <v>0</v>
      </c>
      <c r="K455" s="171">
        <v>0</v>
      </c>
      <c r="L455" s="171">
        <v>0</v>
      </c>
      <c r="M455" s="171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171">
        <v>0</v>
      </c>
      <c r="V455" s="171">
        <v>0</v>
      </c>
      <c r="W455" s="171">
        <v>0</v>
      </c>
      <c r="X455" s="171">
        <v>0</v>
      </c>
      <c r="Y455" s="171">
        <v>0</v>
      </c>
      <c r="Z455" s="171">
        <v>0</v>
      </c>
      <c r="AA455" s="171">
        <v>0</v>
      </c>
      <c r="AB455" s="171">
        <v>0</v>
      </c>
      <c r="AC455" s="171">
        <v>0</v>
      </c>
      <c r="AD455" s="171">
        <v>0</v>
      </c>
      <c r="AE455" s="171">
        <v>0</v>
      </c>
      <c r="AF455" s="171">
        <v>0</v>
      </c>
      <c r="AG455" s="171">
        <v>0</v>
      </c>
      <c r="AH455" s="171">
        <v>0</v>
      </c>
      <c r="AI455" s="171">
        <v>0</v>
      </c>
      <c r="AJ455" s="171">
        <v>0</v>
      </c>
      <c r="AK455" s="171">
        <v>0</v>
      </c>
      <c r="AL455" s="171">
        <v>0</v>
      </c>
      <c r="AM455" s="171">
        <v>0</v>
      </c>
      <c r="AN455" s="171">
        <v>0</v>
      </c>
    </row>
    <row r="456" spans="1:40" s="171" customFormat="1" x14ac:dyDescent="0.2">
      <c r="A456" s="128" t="s">
        <v>1183</v>
      </c>
      <c r="B456" s="171">
        <v>0</v>
      </c>
      <c r="C456" s="171">
        <v>0</v>
      </c>
      <c r="D456" s="171">
        <v>0</v>
      </c>
      <c r="E456" s="171">
        <v>0</v>
      </c>
      <c r="F456" s="171">
        <v>0</v>
      </c>
      <c r="G456" s="171">
        <v>0</v>
      </c>
      <c r="H456" s="171">
        <v>0</v>
      </c>
      <c r="I456" s="171">
        <v>0</v>
      </c>
      <c r="J456" s="171">
        <v>0</v>
      </c>
      <c r="K456" s="171">
        <v>0</v>
      </c>
      <c r="L456" s="171">
        <v>0</v>
      </c>
      <c r="M456" s="171">
        <v>0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171">
        <v>0</v>
      </c>
      <c r="V456" s="171">
        <v>0</v>
      </c>
      <c r="W456" s="171">
        <v>0</v>
      </c>
      <c r="X456" s="171">
        <v>0</v>
      </c>
      <c r="Y456" s="171">
        <v>0</v>
      </c>
      <c r="Z456" s="171">
        <v>0</v>
      </c>
      <c r="AA456" s="171">
        <v>0</v>
      </c>
      <c r="AB456" s="171">
        <v>0</v>
      </c>
      <c r="AC456" s="171">
        <v>0</v>
      </c>
      <c r="AD456" s="171">
        <v>0</v>
      </c>
      <c r="AE456" s="171">
        <v>0</v>
      </c>
      <c r="AF456" s="171">
        <v>0</v>
      </c>
      <c r="AG456" s="171">
        <v>0</v>
      </c>
      <c r="AH456" s="171">
        <v>0</v>
      </c>
      <c r="AI456" s="171">
        <v>0</v>
      </c>
      <c r="AJ456" s="171">
        <v>0</v>
      </c>
      <c r="AK456" s="171">
        <v>0</v>
      </c>
      <c r="AL456" s="171">
        <v>0</v>
      </c>
      <c r="AM456" s="171">
        <v>0</v>
      </c>
      <c r="AN456" s="171">
        <v>0</v>
      </c>
    </row>
    <row r="457" spans="1:40" x14ac:dyDescent="0.2">
      <c r="A457" s="27" t="s">
        <v>1691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164">
        <v>0</v>
      </c>
      <c r="AD457" s="164">
        <v>0</v>
      </c>
      <c r="AE457" s="164">
        <v>0</v>
      </c>
      <c r="AF457" s="164">
        <v>0</v>
      </c>
      <c r="AG457" s="164">
        <v>0</v>
      </c>
      <c r="AH457" s="164">
        <v>0</v>
      </c>
      <c r="AI457" s="164">
        <v>0</v>
      </c>
      <c r="AJ457" s="164">
        <v>0</v>
      </c>
      <c r="AK457" s="164">
        <v>0</v>
      </c>
      <c r="AL457" s="164">
        <v>0</v>
      </c>
      <c r="AM457" s="164">
        <v>0</v>
      </c>
      <c r="AN457" s="164">
        <v>0</v>
      </c>
    </row>
    <row r="458" spans="1:40" x14ac:dyDescent="0.2">
      <c r="A458" s="27" t="s">
        <v>1692</v>
      </c>
    </row>
    <row r="459" spans="1:40" x14ac:dyDescent="0.2">
      <c r="A459" s="27" t="s">
        <v>1693</v>
      </c>
    </row>
    <row r="460" spans="1:40" x14ac:dyDescent="0.2">
      <c r="A460" s="27" t="s">
        <v>1694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4">
        <v>0</v>
      </c>
      <c r="AD460" s="164">
        <v>0</v>
      </c>
      <c r="AE460" s="164">
        <v>0</v>
      </c>
      <c r="AF460" s="164">
        <v>0</v>
      </c>
      <c r="AG460" s="164">
        <v>0</v>
      </c>
      <c r="AH460" s="164">
        <v>0</v>
      </c>
      <c r="AI460" s="164">
        <v>0</v>
      </c>
      <c r="AJ460" s="164">
        <v>0</v>
      </c>
      <c r="AK460" s="164">
        <v>0</v>
      </c>
      <c r="AL460" s="164">
        <v>0</v>
      </c>
      <c r="AM460" s="164">
        <v>0</v>
      </c>
      <c r="AN460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00375-839B-46D8-B137-102C43C1E8E9}">
  <dimension ref="A1:AN460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64.6640625" style="27" bestFit="1" customWidth="1"/>
    <col min="2" max="13" width="10.6640625" style="164" hidden="1" customWidth="1" outlineLevel="1"/>
    <col min="14" max="14" width="11.33203125" style="164" bestFit="1" customWidth="1" collapsed="1"/>
    <col min="15" max="26" width="10.6640625" style="164" hidden="1" customWidth="1" outlineLevel="1"/>
    <col min="27" max="27" width="11.33203125" style="164" bestFit="1" customWidth="1" collapsed="1"/>
    <col min="28" max="39" width="10.6640625" style="164" hidden="1" customWidth="1" outlineLevel="1"/>
    <col min="40" max="40" width="11.3320312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1278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1279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752</v>
      </c>
    </row>
    <row r="25" spans="1:40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x14ac:dyDescent="0.2">
      <c r="A26" s="27" t="s">
        <v>1232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0</v>
      </c>
      <c r="P26" s="164">
        <v>0</v>
      </c>
      <c r="Q26" s="164">
        <v>0</v>
      </c>
      <c r="R26" s="164">
        <v>0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</row>
    <row r="27" spans="1:40" x14ac:dyDescent="0.2">
      <c r="A27" s="27" t="s">
        <v>1233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1234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  <c r="O28" s="164">
        <v>0</v>
      </c>
      <c r="P28" s="164">
        <v>0</v>
      </c>
      <c r="Q28" s="164">
        <v>0</v>
      </c>
      <c r="R28" s="164">
        <v>0</v>
      </c>
      <c r="S28" s="164">
        <v>0</v>
      </c>
      <c r="T28" s="164">
        <v>0</v>
      </c>
      <c r="U28" s="164">
        <v>0</v>
      </c>
      <c r="V28" s="164">
        <v>0</v>
      </c>
      <c r="W28" s="164">
        <v>0</v>
      </c>
      <c r="X28" s="164">
        <v>0</v>
      </c>
      <c r="Y28" s="164">
        <v>0</v>
      </c>
      <c r="Z28" s="164">
        <v>0</v>
      </c>
      <c r="AA28" s="164">
        <v>0</v>
      </c>
      <c r="AB28" s="164">
        <v>0</v>
      </c>
      <c r="AC28" s="164">
        <v>0</v>
      </c>
      <c r="AD28" s="164">
        <v>0</v>
      </c>
      <c r="AE28" s="164">
        <v>0</v>
      </c>
      <c r="AF28" s="164">
        <v>0</v>
      </c>
      <c r="AG28" s="164">
        <v>0</v>
      </c>
      <c r="AH28" s="164">
        <v>0</v>
      </c>
      <c r="AI28" s="164">
        <v>0</v>
      </c>
      <c r="AJ28" s="164">
        <v>0</v>
      </c>
      <c r="AK28" s="164">
        <v>0</v>
      </c>
      <c r="AL28" s="164">
        <v>0</v>
      </c>
      <c r="AM28" s="164">
        <v>0</v>
      </c>
      <c r="AN28" s="164">
        <v>0</v>
      </c>
    </row>
    <row r="29" spans="1:40" x14ac:dyDescent="0.2">
      <c r="A29" s="27" t="s">
        <v>757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0</v>
      </c>
      <c r="AJ29" s="164">
        <v>0</v>
      </c>
      <c r="AK29" s="164">
        <v>0</v>
      </c>
      <c r="AL29" s="164">
        <v>0</v>
      </c>
      <c r="AM29" s="164">
        <v>0</v>
      </c>
      <c r="AN29" s="164">
        <v>0</v>
      </c>
    </row>
    <row r="30" spans="1:40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</row>
    <row r="31" spans="1:40" x14ac:dyDescent="0.2">
      <c r="A31" s="27" t="s">
        <v>1280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1281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</row>
    <row r="34" spans="1:40" x14ac:dyDescent="0.2">
      <c r="A34" s="27" t="s">
        <v>1282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  <c r="AC34" s="164">
        <v>0</v>
      </c>
      <c r="AD34" s="164">
        <v>0</v>
      </c>
      <c r="AE34" s="164">
        <v>0</v>
      </c>
      <c r="AF34" s="164">
        <v>0</v>
      </c>
      <c r="AG34" s="164">
        <v>0</v>
      </c>
      <c r="AH34" s="164">
        <v>0</v>
      </c>
      <c r="AI34" s="164">
        <v>0</v>
      </c>
      <c r="AJ34" s="164">
        <v>0</v>
      </c>
      <c r="AK34" s="164">
        <v>0</v>
      </c>
      <c r="AL34" s="164">
        <v>0</v>
      </c>
      <c r="AM34" s="164">
        <v>0</v>
      </c>
      <c r="AN34" s="164">
        <v>0</v>
      </c>
    </row>
    <row r="35" spans="1:40" x14ac:dyDescent="0.2">
      <c r="A35" s="27" t="s">
        <v>1695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</row>
    <row r="36" spans="1:40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1285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</row>
    <row r="38" spans="1:40" x14ac:dyDescent="0.2">
      <c r="A38" s="27" t="s">
        <v>1286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  <c r="AC38" s="164">
        <v>0</v>
      </c>
      <c r="AD38" s="164">
        <v>0</v>
      </c>
      <c r="AE38" s="164">
        <v>0</v>
      </c>
      <c r="AF38" s="164">
        <v>0</v>
      </c>
      <c r="AG38" s="164">
        <v>0</v>
      </c>
      <c r="AH38" s="164">
        <v>0</v>
      </c>
      <c r="AI38" s="164">
        <v>0</v>
      </c>
      <c r="AJ38" s="164">
        <v>0</v>
      </c>
      <c r="AK38" s="164">
        <v>0</v>
      </c>
      <c r="AL38" s="164">
        <v>0</v>
      </c>
      <c r="AM38" s="164">
        <v>0</v>
      </c>
      <c r="AN38" s="164">
        <v>0</v>
      </c>
    </row>
    <row r="39" spans="1:40" x14ac:dyDescent="0.2">
      <c r="A39" s="27" t="s">
        <v>1287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</row>
    <row r="40" spans="1:40" x14ac:dyDescent="0.2">
      <c r="A40" s="27" t="s">
        <v>1288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>
        <v>0</v>
      </c>
      <c r="Y40" s="164">
        <v>0</v>
      </c>
      <c r="Z40" s="164">
        <v>0</v>
      </c>
      <c r="AA40" s="164">
        <v>0</v>
      </c>
      <c r="AB40" s="164">
        <v>0</v>
      </c>
      <c r="AC40" s="164">
        <v>0</v>
      </c>
      <c r="AD40" s="164">
        <v>0</v>
      </c>
      <c r="AE40" s="164">
        <v>0</v>
      </c>
      <c r="AF40" s="164">
        <v>0</v>
      </c>
      <c r="AG40" s="164">
        <v>0</v>
      </c>
      <c r="AH40" s="164">
        <v>0</v>
      </c>
      <c r="AI40" s="164">
        <v>0</v>
      </c>
      <c r="AJ40" s="164">
        <v>0</v>
      </c>
      <c r="AK40" s="164">
        <v>0</v>
      </c>
      <c r="AL40" s="164">
        <v>0</v>
      </c>
      <c r="AM40" s="164">
        <v>0</v>
      </c>
      <c r="AN40" s="164">
        <v>0</v>
      </c>
    </row>
    <row r="41" spans="1:40" x14ac:dyDescent="0.2">
      <c r="A41" s="27" t="s">
        <v>1289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27" t="s">
        <v>1696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</row>
    <row r="43" spans="1:40" x14ac:dyDescent="0.2">
      <c r="A43" s="27" t="s">
        <v>1697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x14ac:dyDescent="0.2">
      <c r="A44" s="27" t="s">
        <v>1292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164">
        <v>0</v>
      </c>
    </row>
    <row r="45" spans="1:40" x14ac:dyDescent="0.2">
      <c r="A45" s="27" t="s">
        <v>1698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4">
        <v>0</v>
      </c>
      <c r="Q46" s="164">
        <v>0</v>
      </c>
      <c r="R46" s="164">
        <v>0</v>
      </c>
      <c r="S46" s="164">
        <v>0</v>
      </c>
      <c r="T46" s="164">
        <v>0</v>
      </c>
      <c r="U46" s="164">
        <v>0</v>
      </c>
      <c r="V46" s="164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  <c r="AC46" s="164">
        <v>0</v>
      </c>
      <c r="AD46" s="164">
        <v>0</v>
      </c>
      <c r="AE46" s="164">
        <v>0</v>
      </c>
      <c r="AF46" s="164">
        <v>0</v>
      </c>
      <c r="AG46" s="164">
        <v>0</v>
      </c>
      <c r="AH46" s="164">
        <v>0</v>
      </c>
      <c r="AI46" s="164">
        <v>0</v>
      </c>
      <c r="AJ46" s="164">
        <v>0</v>
      </c>
      <c r="AK46" s="164">
        <v>0</v>
      </c>
      <c r="AL46" s="164">
        <v>0</v>
      </c>
      <c r="AM46" s="164">
        <v>0</v>
      </c>
      <c r="AN46" s="164">
        <v>0</v>
      </c>
    </row>
    <row r="47" spans="1:40" x14ac:dyDescent="0.2">
      <c r="A47" s="27" t="s">
        <v>1295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</row>
    <row r="48" spans="1:40" x14ac:dyDescent="0.2">
      <c r="A48" s="27" t="s">
        <v>1296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0</v>
      </c>
      <c r="U48" s="164">
        <v>0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v>0</v>
      </c>
      <c r="AD48" s="164">
        <v>0</v>
      </c>
      <c r="AE48" s="164">
        <v>0</v>
      </c>
      <c r="AF48" s="164">
        <v>0</v>
      </c>
      <c r="AG48" s="164">
        <v>0</v>
      </c>
      <c r="AH48" s="164">
        <v>0</v>
      </c>
      <c r="AI48" s="164">
        <v>0</v>
      </c>
      <c r="AJ48" s="164">
        <v>0</v>
      </c>
      <c r="AK48" s="164">
        <v>0</v>
      </c>
      <c r="AL48" s="164">
        <v>0</v>
      </c>
      <c r="AM48" s="164">
        <v>0</v>
      </c>
      <c r="AN48" s="164">
        <v>0</v>
      </c>
    </row>
    <row r="49" spans="1:40" x14ac:dyDescent="0.2">
      <c r="A49" s="27" t="s">
        <v>777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</row>
    <row r="50" spans="1:40" x14ac:dyDescent="0.2">
      <c r="A50" s="27" t="s">
        <v>1297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0</v>
      </c>
      <c r="U50" s="164">
        <v>0</v>
      </c>
      <c r="V50" s="164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164">
        <v>0</v>
      </c>
      <c r="AD50" s="164">
        <v>0</v>
      </c>
      <c r="AE50" s="164">
        <v>0</v>
      </c>
      <c r="AF50" s="164">
        <v>0</v>
      </c>
      <c r="AG50" s="164">
        <v>0</v>
      </c>
      <c r="AH50" s="164">
        <v>0</v>
      </c>
      <c r="AI50" s="164">
        <v>0</v>
      </c>
      <c r="AJ50" s="164">
        <v>0</v>
      </c>
      <c r="AK50" s="164">
        <v>0</v>
      </c>
      <c r="AL50" s="164">
        <v>0</v>
      </c>
      <c r="AM50" s="164">
        <v>0</v>
      </c>
      <c r="AN50" s="164">
        <v>0</v>
      </c>
    </row>
    <row r="51" spans="1:40" x14ac:dyDescent="0.2">
      <c r="A51" s="27" t="s">
        <v>1298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0</v>
      </c>
      <c r="AJ51" s="164">
        <v>0</v>
      </c>
      <c r="AK51" s="164">
        <v>0</v>
      </c>
      <c r="AL51" s="164">
        <v>0</v>
      </c>
      <c r="AM51" s="164">
        <v>0</v>
      </c>
      <c r="AN51" s="164">
        <v>0</v>
      </c>
    </row>
    <row r="52" spans="1:40" x14ac:dyDescent="0.2">
      <c r="A52" s="27" t="s">
        <v>1299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0</v>
      </c>
      <c r="S52" s="164">
        <v>0</v>
      </c>
      <c r="T52" s="164">
        <v>0</v>
      </c>
      <c r="U52" s="164">
        <v>0</v>
      </c>
      <c r="V52" s="164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  <c r="AC52" s="164">
        <v>0</v>
      </c>
      <c r="AD52" s="164">
        <v>0</v>
      </c>
      <c r="AE52" s="164">
        <v>0</v>
      </c>
      <c r="AF52" s="164">
        <v>0</v>
      </c>
      <c r="AG52" s="164">
        <v>0</v>
      </c>
      <c r="AH52" s="164">
        <v>0</v>
      </c>
      <c r="AI52" s="164">
        <v>0</v>
      </c>
      <c r="AJ52" s="164">
        <v>0</v>
      </c>
      <c r="AK52" s="164">
        <v>0</v>
      </c>
      <c r="AL52" s="164">
        <v>0</v>
      </c>
      <c r="AM52" s="164">
        <v>0</v>
      </c>
      <c r="AN52" s="164">
        <v>0</v>
      </c>
    </row>
    <row r="53" spans="1:40" x14ac:dyDescent="0.2">
      <c r="A53" s="27" t="s">
        <v>1300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x14ac:dyDescent="0.2">
      <c r="A54" s="27" t="s">
        <v>1301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</row>
    <row r="55" spans="1:40" x14ac:dyDescent="0.2">
      <c r="A55" s="27" t="s">
        <v>1302</v>
      </c>
    </row>
    <row r="56" spans="1:40" x14ac:dyDescent="0.2">
      <c r="A56" s="30" t="s">
        <v>1303</v>
      </c>
    </row>
    <row r="57" spans="1:40" x14ac:dyDescent="0.2">
      <c r="A57" s="27" t="s">
        <v>1304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x14ac:dyDescent="0.2">
      <c r="A58" s="27" t="s">
        <v>1305</v>
      </c>
      <c r="B58" s="164">
        <v>0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4">
        <v>0</v>
      </c>
      <c r="J58" s="164"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4">
        <v>0</v>
      </c>
      <c r="R58" s="164">
        <v>0</v>
      </c>
      <c r="S58" s="164">
        <v>0</v>
      </c>
      <c r="T58" s="164">
        <v>0</v>
      </c>
      <c r="U58" s="164">
        <v>0</v>
      </c>
      <c r="V58" s="164">
        <v>0</v>
      </c>
      <c r="W58" s="164">
        <v>0</v>
      </c>
      <c r="X58" s="164">
        <v>0</v>
      </c>
      <c r="Y58" s="164">
        <v>0</v>
      </c>
      <c r="Z58" s="164">
        <v>0</v>
      </c>
      <c r="AA58" s="164">
        <v>0</v>
      </c>
      <c r="AB58" s="164">
        <v>0</v>
      </c>
      <c r="AC58" s="164">
        <v>0</v>
      </c>
      <c r="AD58" s="164">
        <v>0</v>
      </c>
      <c r="AE58" s="164">
        <v>0</v>
      </c>
      <c r="AF58" s="164">
        <v>0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0</v>
      </c>
      <c r="AM58" s="164">
        <v>0</v>
      </c>
      <c r="AN58" s="164">
        <v>0</v>
      </c>
    </row>
    <row r="59" spans="1:40" x14ac:dyDescent="0.2">
      <c r="A59" s="27" t="s">
        <v>1306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v>0</v>
      </c>
      <c r="R59" s="164">
        <v>0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0</v>
      </c>
      <c r="AC59" s="164">
        <v>0</v>
      </c>
      <c r="AD59" s="164">
        <v>0</v>
      </c>
      <c r="AE59" s="164">
        <v>0</v>
      </c>
      <c r="AF59" s="164">
        <v>0</v>
      </c>
      <c r="AG59" s="164">
        <v>0</v>
      </c>
      <c r="AH59" s="164">
        <v>0</v>
      </c>
      <c r="AI59" s="164">
        <v>0</v>
      </c>
      <c r="AJ59" s="164">
        <v>0</v>
      </c>
      <c r="AK59" s="164">
        <v>0</v>
      </c>
      <c r="AL59" s="164">
        <v>0</v>
      </c>
      <c r="AM59" s="164">
        <v>0</v>
      </c>
      <c r="AN59" s="164">
        <v>0</v>
      </c>
    </row>
    <row r="60" spans="1:40" x14ac:dyDescent="0.2">
      <c r="A60" s="27" t="s">
        <v>1307</v>
      </c>
      <c r="B60" s="164">
        <v>98159.663330201598</v>
      </c>
      <c r="C60" s="164">
        <v>98159.663330201598</v>
      </c>
      <c r="D60" s="164">
        <v>98159.663330201598</v>
      </c>
      <c r="E60" s="164">
        <v>98159.663330201598</v>
      </c>
      <c r="F60" s="164">
        <v>98159.663330201598</v>
      </c>
      <c r="G60" s="164">
        <v>98159.663330201598</v>
      </c>
      <c r="H60" s="164">
        <v>98159.663330201598</v>
      </c>
      <c r="I60" s="164">
        <v>98159.663330201598</v>
      </c>
      <c r="J60" s="164">
        <v>98159.663330201598</v>
      </c>
      <c r="K60" s="164">
        <v>98159.663330201598</v>
      </c>
      <c r="L60" s="164">
        <v>98159.663330201598</v>
      </c>
      <c r="M60" s="164">
        <v>98159.663330201598</v>
      </c>
      <c r="N60" s="164">
        <v>98159.663330201598</v>
      </c>
      <c r="O60" s="164">
        <v>98134.862807247802</v>
      </c>
      <c r="P60" s="164">
        <v>98134.862807247802</v>
      </c>
      <c r="Q60" s="164">
        <v>98134.862807247802</v>
      </c>
      <c r="R60" s="164">
        <v>98134.862807247802</v>
      </c>
      <c r="S60" s="164">
        <v>98134.862807247802</v>
      </c>
      <c r="T60" s="164">
        <v>98134.862807247802</v>
      </c>
      <c r="U60" s="164">
        <v>98134.862807247802</v>
      </c>
      <c r="V60" s="164">
        <v>98134.862807247802</v>
      </c>
      <c r="W60" s="164">
        <v>98134.862807247802</v>
      </c>
      <c r="X60" s="164">
        <v>98134.862807247802</v>
      </c>
      <c r="Y60" s="164">
        <v>98134.862807247802</v>
      </c>
      <c r="Z60" s="164">
        <v>98134.862807247802</v>
      </c>
      <c r="AA60" s="164">
        <v>98134.862807247802</v>
      </c>
      <c r="AB60" s="164">
        <v>98123.369881976498</v>
      </c>
      <c r="AC60" s="164">
        <v>98123.369881976498</v>
      </c>
      <c r="AD60" s="164">
        <v>98123.369881976498</v>
      </c>
      <c r="AE60" s="164">
        <v>98123.369881976498</v>
      </c>
      <c r="AF60" s="164">
        <v>98123.369881976498</v>
      </c>
      <c r="AG60" s="164">
        <v>98123.369881976498</v>
      </c>
      <c r="AH60" s="164">
        <v>98123.369881976498</v>
      </c>
      <c r="AI60" s="164">
        <v>98123.369881976498</v>
      </c>
      <c r="AJ60" s="164">
        <v>98123.369881976498</v>
      </c>
      <c r="AK60" s="164">
        <v>98123.369881976498</v>
      </c>
      <c r="AL60" s="164">
        <v>98123.369881976498</v>
      </c>
      <c r="AM60" s="164">
        <v>98123.369881976498</v>
      </c>
      <c r="AN60" s="164">
        <v>98123.369881976498</v>
      </c>
    </row>
    <row r="61" spans="1:40" x14ac:dyDescent="0.2">
      <c r="A61" s="27" t="s">
        <v>1308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1309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1310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v>0</v>
      </c>
      <c r="AD63" s="164"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0</v>
      </c>
      <c r="AJ63" s="164">
        <v>0</v>
      </c>
      <c r="AK63" s="164">
        <v>0</v>
      </c>
      <c r="AL63" s="164">
        <v>0</v>
      </c>
      <c r="AM63" s="164">
        <v>0</v>
      </c>
      <c r="AN63" s="164">
        <v>0</v>
      </c>
    </row>
    <row r="64" spans="1:40" x14ac:dyDescent="0.2">
      <c r="A64" s="27" t="s">
        <v>1311</v>
      </c>
    </row>
    <row r="65" spans="1:40" x14ac:dyDescent="0.2">
      <c r="A65" s="27" t="s">
        <v>1312</v>
      </c>
    </row>
    <row r="66" spans="1:40" x14ac:dyDescent="0.2">
      <c r="A66" s="27" t="s">
        <v>1699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</row>
    <row r="67" spans="1:40" x14ac:dyDescent="0.2">
      <c r="A67" s="27" t="s">
        <v>1314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0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164">
        <v>0</v>
      </c>
      <c r="AD67" s="164">
        <v>0</v>
      </c>
      <c r="AE67" s="164">
        <v>0</v>
      </c>
      <c r="AF67" s="164">
        <v>0</v>
      </c>
      <c r="AG67" s="164">
        <v>0</v>
      </c>
      <c r="AH67" s="164">
        <v>0</v>
      </c>
      <c r="AI67" s="164">
        <v>0</v>
      </c>
      <c r="AJ67" s="164">
        <v>0</v>
      </c>
      <c r="AK67" s="164">
        <v>0</v>
      </c>
      <c r="AL67" s="164">
        <v>0</v>
      </c>
      <c r="AM67" s="164">
        <v>0</v>
      </c>
      <c r="AN67" s="164">
        <v>0</v>
      </c>
    </row>
    <row r="68" spans="1:40" x14ac:dyDescent="0.2">
      <c r="A68" s="27" t="s">
        <v>1700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1701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</row>
    <row r="70" spans="1:40" x14ac:dyDescent="0.2">
      <c r="A70" s="27" t="s">
        <v>1702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4">
        <v>0</v>
      </c>
      <c r="R70" s="164">
        <v>0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</row>
    <row r="71" spans="1:40" x14ac:dyDescent="0.2">
      <c r="A71" s="27" t="s">
        <v>1703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1704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</row>
    <row r="73" spans="1:40" x14ac:dyDescent="0.2">
      <c r="A73" s="27" t="s">
        <v>1320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802</v>
      </c>
    </row>
    <row r="75" spans="1:40" x14ac:dyDescent="0.2">
      <c r="A75" s="27" t="s">
        <v>1321</v>
      </c>
    </row>
    <row r="76" spans="1:40" x14ac:dyDescent="0.2">
      <c r="A76" s="27" t="s">
        <v>1322</v>
      </c>
    </row>
    <row r="77" spans="1:40" x14ac:dyDescent="0.2">
      <c r="A77" s="27" t="s">
        <v>1323</v>
      </c>
    </row>
    <row r="78" spans="1:40" x14ac:dyDescent="0.2">
      <c r="A78" s="27" t="s">
        <v>1705</v>
      </c>
      <c r="B78" s="164">
        <v>187437822.33371499</v>
      </c>
      <c r="C78" s="164">
        <v>185738877.18215999</v>
      </c>
      <c r="D78" s="164">
        <v>184014067.61387101</v>
      </c>
      <c r="E78" s="164">
        <v>182283792.97266501</v>
      </c>
      <c r="F78" s="164">
        <v>180613514.51223499</v>
      </c>
      <c r="G78" s="164">
        <v>178964366.74284899</v>
      </c>
      <c r="H78" s="164">
        <v>177296317.51437601</v>
      </c>
      <c r="I78" s="164">
        <v>175624394.79676101</v>
      </c>
      <c r="J78" s="164">
        <v>176286386.65872601</v>
      </c>
      <c r="K78" s="164">
        <v>176959526.86512899</v>
      </c>
      <c r="L78" s="164">
        <v>177640007.48078299</v>
      </c>
      <c r="M78" s="164">
        <v>179489433.11997199</v>
      </c>
      <c r="N78" s="164">
        <v>179489433.11997199</v>
      </c>
      <c r="O78" s="164">
        <v>181377022.19436899</v>
      </c>
      <c r="P78" s="164">
        <v>183248749.75383601</v>
      </c>
      <c r="Q78" s="164">
        <v>185086720.91108701</v>
      </c>
      <c r="R78" s="164">
        <v>186911335.00993699</v>
      </c>
      <c r="S78" s="164">
        <v>188788053.30408001</v>
      </c>
      <c r="T78" s="164">
        <v>190678179.96024701</v>
      </c>
      <c r="U78" s="164">
        <v>192544193.77479199</v>
      </c>
      <c r="V78" s="164">
        <v>194401122.717659</v>
      </c>
      <c r="W78" s="164">
        <v>196265867.21658599</v>
      </c>
      <c r="X78" s="164">
        <v>198139711.96131</v>
      </c>
      <c r="Y78" s="164">
        <v>200018876.11324</v>
      </c>
      <c r="Z78" s="164">
        <v>201912094.70720401</v>
      </c>
      <c r="AA78" s="164">
        <v>201912094.70720401</v>
      </c>
      <c r="AB78" s="164">
        <v>203799447.273085</v>
      </c>
      <c r="AC78" s="164">
        <v>205656548.52871799</v>
      </c>
      <c r="AD78" s="164">
        <v>207465503.58681601</v>
      </c>
      <c r="AE78" s="164">
        <v>209246711.79119599</v>
      </c>
      <c r="AF78" s="164">
        <v>211065634.395551</v>
      </c>
      <c r="AG78" s="164">
        <v>212883356.01617301</v>
      </c>
      <c r="AH78" s="164">
        <v>214662185.79294899</v>
      </c>
      <c r="AI78" s="164">
        <v>216417151.695824</v>
      </c>
      <c r="AJ78" s="164">
        <v>218165154.15253401</v>
      </c>
      <c r="AK78" s="164">
        <v>219907520.528658</v>
      </c>
      <c r="AL78" s="164">
        <v>221640469.98560101</v>
      </c>
      <c r="AM78" s="164">
        <v>223372568.14245</v>
      </c>
      <c r="AN78" s="164">
        <v>223372568.14245</v>
      </c>
    </row>
    <row r="79" spans="1:40" x14ac:dyDescent="0.2">
      <c r="A79" s="27" t="s">
        <v>1706</v>
      </c>
      <c r="B79" s="164">
        <v>436848355.24779302</v>
      </c>
      <c r="C79" s="164">
        <v>442485068.583251</v>
      </c>
      <c r="D79" s="164">
        <v>448124869.38103998</v>
      </c>
      <c r="E79" s="164">
        <v>453766964.082178</v>
      </c>
      <c r="F79" s="164">
        <v>459429209.49866498</v>
      </c>
      <c r="G79" s="164">
        <v>465111060.084557</v>
      </c>
      <c r="H79" s="164">
        <v>470634744.65262097</v>
      </c>
      <c r="I79" s="164">
        <v>476167725.65542001</v>
      </c>
      <c r="J79" s="164">
        <v>481720085.90917999</v>
      </c>
      <c r="K79" s="164">
        <v>487287935.66524899</v>
      </c>
      <c r="L79" s="164">
        <v>492858818.56392401</v>
      </c>
      <c r="M79" s="164">
        <v>498290581.63307399</v>
      </c>
      <c r="N79" s="164">
        <v>498290581.63307399</v>
      </c>
      <c r="O79" s="164">
        <v>503730670.01407498</v>
      </c>
      <c r="P79" s="164">
        <v>509180764.970209</v>
      </c>
      <c r="Q79" s="164">
        <v>514632880.50124401</v>
      </c>
      <c r="R79" s="164">
        <v>520086058.83858001</v>
      </c>
      <c r="S79" s="164">
        <v>525557983.81511199</v>
      </c>
      <c r="T79" s="164">
        <v>531048331.47784102</v>
      </c>
      <c r="U79" s="164">
        <v>536553310.946006</v>
      </c>
      <c r="V79" s="164">
        <v>542243064.229635</v>
      </c>
      <c r="W79" s="164">
        <v>547954685.776842</v>
      </c>
      <c r="X79" s="164">
        <v>553678742.61625302</v>
      </c>
      <c r="Y79" s="164">
        <v>559402049.76144195</v>
      </c>
      <c r="Z79" s="164">
        <v>565151513.52389896</v>
      </c>
      <c r="AA79" s="164">
        <v>565151513.52389896</v>
      </c>
      <c r="AB79" s="164">
        <v>571085551.00128901</v>
      </c>
      <c r="AC79" s="164">
        <v>577033618.41702902</v>
      </c>
      <c r="AD79" s="164">
        <v>582987959.70970798</v>
      </c>
      <c r="AE79" s="164">
        <v>588947700.65030396</v>
      </c>
      <c r="AF79" s="164">
        <v>594930459.342507</v>
      </c>
      <c r="AG79" s="164">
        <v>600936043.49185801</v>
      </c>
      <c r="AH79" s="164">
        <v>606960978.33475494</v>
      </c>
      <c r="AI79" s="164">
        <v>612999675.30754101</v>
      </c>
      <c r="AJ79" s="164">
        <v>619055001.46633995</v>
      </c>
      <c r="AK79" s="164">
        <v>625119446.61636901</v>
      </c>
      <c r="AL79" s="164">
        <v>631180554.39792395</v>
      </c>
      <c r="AM79" s="164">
        <v>637265480.74885499</v>
      </c>
      <c r="AN79" s="164">
        <v>637265480.74885499</v>
      </c>
    </row>
    <row r="80" spans="1:40" x14ac:dyDescent="0.2">
      <c r="A80" s="27" t="s">
        <v>1326</v>
      </c>
      <c r="B80" s="164">
        <v>119359141.2324</v>
      </c>
      <c r="C80" s="164">
        <v>121833805.63712201</v>
      </c>
      <c r="D80" s="164">
        <v>124310704.52920701</v>
      </c>
      <c r="E80" s="164">
        <v>126788408.21920501</v>
      </c>
      <c r="F80" s="164">
        <v>129267949.320437</v>
      </c>
      <c r="G80" s="164">
        <v>131751789.904902</v>
      </c>
      <c r="H80" s="164">
        <v>134249830.86429101</v>
      </c>
      <c r="I80" s="164">
        <v>136752083.177636</v>
      </c>
      <c r="J80" s="164">
        <v>136131338.42178401</v>
      </c>
      <c r="K80" s="164">
        <v>135517110.75400001</v>
      </c>
      <c r="L80" s="164">
        <v>134909206.86697999</v>
      </c>
      <c r="M80" s="164">
        <v>134308387.68227801</v>
      </c>
      <c r="N80" s="164">
        <v>134308387.68227801</v>
      </c>
      <c r="O80" s="164">
        <v>133728399.614421</v>
      </c>
      <c r="P80" s="164">
        <v>133156220.633233</v>
      </c>
      <c r="Q80" s="164">
        <v>132592644.967895</v>
      </c>
      <c r="R80" s="164">
        <v>132036316.534339</v>
      </c>
      <c r="S80" s="164">
        <v>131488267.94588301</v>
      </c>
      <c r="T80" s="164">
        <v>130950961.274526</v>
      </c>
      <c r="U80" s="164">
        <v>130424335.332279</v>
      </c>
      <c r="V80" s="164">
        <v>129907234.424926</v>
      </c>
      <c r="W80" s="164">
        <v>129399537.937327</v>
      </c>
      <c r="X80" s="164">
        <v>132027982.35005</v>
      </c>
      <c r="Y80" s="164">
        <v>134662363.996575</v>
      </c>
      <c r="Z80" s="164">
        <v>133435862.846081</v>
      </c>
      <c r="AA80" s="164">
        <v>133435862.846081</v>
      </c>
      <c r="AB80" s="164">
        <v>132225415.996627</v>
      </c>
      <c r="AC80" s="164">
        <v>131025691.38636801</v>
      </c>
      <c r="AD80" s="164">
        <v>129837483.24448299</v>
      </c>
      <c r="AE80" s="164">
        <v>128659361.88152499</v>
      </c>
      <c r="AF80" s="164">
        <v>127492286.305434</v>
      </c>
      <c r="AG80" s="164">
        <v>126338718.588209</v>
      </c>
      <c r="AH80" s="164">
        <v>125197498.511127</v>
      </c>
      <c r="AI80" s="164">
        <v>124067786.581398</v>
      </c>
      <c r="AJ80" s="164">
        <v>122949429.383929</v>
      </c>
      <c r="AK80" s="164">
        <v>121842170.836962</v>
      </c>
      <c r="AL80" s="164">
        <v>120745717.750645</v>
      </c>
      <c r="AM80" s="164">
        <v>119661377.073486</v>
      </c>
      <c r="AN80" s="164">
        <v>119661377.073486</v>
      </c>
    </row>
    <row r="81" spans="1:40" x14ac:dyDescent="0.2">
      <c r="A81" s="27" t="s">
        <v>1327</v>
      </c>
      <c r="B81" s="164">
        <v>107195349.798807</v>
      </c>
      <c r="C81" s="164">
        <v>109162305.084373</v>
      </c>
      <c r="D81" s="164">
        <v>111129186.698635</v>
      </c>
      <c r="E81" s="164">
        <v>113095994.64159399</v>
      </c>
      <c r="F81" s="164">
        <v>115062728.913249</v>
      </c>
      <c r="G81" s="164">
        <v>117029389.51360001</v>
      </c>
      <c r="H81" s="164">
        <v>118995976.44264799</v>
      </c>
      <c r="I81" s="164">
        <v>120962489.70039199</v>
      </c>
      <c r="J81" s="164">
        <v>122928929.286832</v>
      </c>
      <c r="K81" s="164">
        <v>124895295.201969</v>
      </c>
      <c r="L81" s="164">
        <v>126861587.445802</v>
      </c>
      <c r="M81" s="164">
        <v>128827806.01833101</v>
      </c>
      <c r="N81" s="164">
        <v>128827806.01833101</v>
      </c>
      <c r="O81" s="164">
        <v>130793950.91955701</v>
      </c>
      <c r="P81" s="164">
        <v>132760022.149479</v>
      </c>
      <c r="Q81" s="164">
        <v>134726019.70809799</v>
      </c>
      <c r="R81" s="164">
        <v>136691943.59541199</v>
      </c>
      <c r="S81" s="164">
        <v>138657793.811423</v>
      </c>
      <c r="T81" s="164">
        <v>140623570.35613099</v>
      </c>
      <c r="U81" s="164">
        <v>142589273.229534</v>
      </c>
      <c r="V81" s="164">
        <v>144554902.43163401</v>
      </c>
      <c r="W81" s="164">
        <v>146520457.96243101</v>
      </c>
      <c r="X81" s="164">
        <v>148485939.821924</v>
      </c>
      <c r="Y81" s="164">
        <v>150451348.010113</v>
      </c>
      <c r="Z81" s="164">
        <v>152416682.52699801</v>
      </c>
      <c r="AA81" s="164">
        <v>152416682.52699801</v>
      </c>
      <c r="AB81" s="164">
        <v>154381943.37257999</v>
      </c>
      <c r="AC81" s="164">
        <v>156347130.54685801</v>
      </c>
      <c r="AD81" s="164">
        <v>158312244.04983199</v>
      </c>
      <c r="AE81" s="164">
        <v>160277283.88150299</v>
      </c>
      <c r="AF81" s="164">
        <v>162242250.04187</v>
      </c>
      <c r="AG81" s="164">
        <v>164207142.53093299</v>
      </c>
      <c r="AH81" s="164">
        <v>166171961.34869301</v>
      </c>
      <c r="AI81" s="164">
        <v>168136706.49514899</v>
      </c>
      <c r="AJ81" s="164">
        <v>170101377.97030199</v>
      </c>
      <c r="AK81" s="164">
        <v>172065975.774151</v>
      </c>
      <c r="AL81" s="164">
        <v>174030499.90669599</v>
      </c>
      <c r="AM81" s="164">
        <v>175994950.367937</v>
      </c>
      <c r="AN81" s="164">
        <v>175994950.367937</v>
      </c>
    </row>
    <row r="82" spans="1:40" x14ac:dyDescent="0.2">
      <c r="A82" s="27" t="s">
        <v>1328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0</v>
      </c>
      <c r="Z82" s="164">
        <v>0</v>
      </c>
      <c r="AA82" s="164">
        <v>0</v>
      </c>
      <c r="AB82" s="164">
        <v>0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0</v>
      </c>
      <c r="AJ82" s="164">
        <v>0</v>
      </c>
      <c r="AK82" s="164">
        <v>0</v>
      </c>
      <c r="AL82" s="164">
        <v>0</v>
      </c>
      <c r="AM82" s="164">
        <v>0</v>
      </c>
      <c r="AN82" s="164">
        <v>0</v>
      </c>
    </row>
    <row r="83" spans="1:40" x14ac:dyDescent="0.2">
      <c r="A83" s="27" t="s">
        <v>1707</v>
      </c>
      <c r="B83" s="164">
        <v>34185127.675274</v>
      </c>
      <c r="C83" s="164">
        <v>34886848.631257199</v>
      </c>
      <c r="D83" s="164">
        <v>35587002.711818397</v>
      </c>
      <c r="E83" s="164">
        <v>36286174.069635399</v>
      </c>
      <c r="F83" s="164">
        <v>36995233.133185104</v>
      </c>
      <c r="G83" s="164">
        <v>37707194.689101502</v>
      </c>
      <c r="H83" s="164">
        <v>38421423.354040302</v>
      </c>
      <c r="I83" s="164">
        <v>39137061.4900475</v>
      </c>
      <c r="J83" s="164">
        <v>39855082.249022998</v>
      </c>
      <c r="K83" s="164">
        <v>40573560.634816803</v>
      </c>
      <c r="L83" s="164">
        <v>41293530.421764702</v>
      </c>
      <c r="M83" s="164">
        <v>42015248.598421603</v>
      </c>
      <c r="N83" s="164">
        <v>42015248.598421603</v>
      </c>
      <c r="O83" s="164">
        <v>42720083.560390502</v>
      </c>
      <c r="P83" s="164">
        <v>43441328.394931503</v>
      </c>
      <c r="Q83" s="164">
        <v>44159409.7565758</v>
      </c>
      <c r="R83" s="164">
        <v>44874911.798001401</v>
      </c>
      <c r="S83" s="164">
        <v>45598436.4210812</v>
      </c>
      <c r="T83" s="164">
        <v>46316617.643671498</v>
      </c>
      <c r="U83" s="164">
        <v>46989436.456554197</v>
      </c>
      <c r="V83" s="164">
        <v>47614299.0263969</v>
      </c>
      <c r="W83" s="164">
        <v>48191895.702378899</v>
      </c>
      <c r="X83" s="164">
        <v>48719235.769924201</v>
      </c>
      <c r="Y83" s="164">
        <v>49199020.685474597</v>
      </c>
      <c r="Z83" s="164">
        <v>49631919.929082699</v>
      </c>
      <c r="AA83" s="164">
        <v>49631919.929082699</v>
      </c>
      <c r="AB83" s="164">
        <v>49999360.676421598</v>
      </c>
      <c r="AC83" s="164">
        <v>50334342.761659198</v>
      </c>
      <c r="AD83" s="164">
        <v>50617301.070386298</v>
      </c>
      <c r="AE83" s="164">
        <v>50848827.986340001</v>
      </c>
      <c r="AF83" s="164">
        <v>51039533.642452598</v>
      </c>
      <c r="AG83" s="164">
        <v>51182527.4374272</v>
      </c>
      <c r="AH83" s="164">
        <v>51283380.842162304</v>
      </c>
      <c r="AI83" s="164">
        <v>51380691.4844101</v>
      </c>
      <c r="AJ83" s="164">
        <v>51477240.3512813</v>
      </c>
      <c r="AK83" s="164">
        <v>51571393.480405398</v>
      </c>
      <c r="AL83" s="164">
        <v>51666918.046650901</v>
      </c>
      <c r="AM83" s="164">
        <v>51764281.126006603</v>
      </c>
      <c r="AN83" s="164">
        <v>51764281.126006603</v>
      </c>
    </row>
    <row r="84" spans="1:40" x14ac:dyDescent="0.2">
      <c r="A84" s="27" t="s">
        <v>1708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4">
        <v>0</v>
      </c>
      <c r="R84" s="164">
        <v>0</v>
      </c>
      <c r="S84" s="164">
        <v>0</v>
      </c>
      <c r="T84" s="164">
        <v>0</v>
      </c>
      <c r="U84" s="164">
        <v>0</v>
      </c>
      <c r="V84" s="164">
        <v>0</v>
      </c>
      <c r="W84" s="164">
        <v>0</v>
      </c>
      <c r="X84" s="164">
        <v>0</v>
      </c>
      <c r="Y84" s="164">
        <v>0</v>
      </c>
      <c r="Z84" s="164">
        <v>0</v>
      </c>
      <c r="AA84" s="164">
        <v>0</v>
      </c>
      <c r="AB84" s="164">
        <v>0</v>
      </c>
      <c r="AC84" s="164">
        <v>0</v>
      </c>
      <c r="AD84" s="164">
        <v>0</v>
      </c>
      <c r="AE84" s="164">
        <v>0</v>
      </c>
      <c r="AF84" s="164">
        <v>0</v>
      </c>
      <c r="AG84" s="164">
        <v>0</v>
      </c>
      <c r="AH84" s="164">
        <v>0</v>
      </c>
      <c r="AI84" s="164">
        <v>0</v>
      </c>
      <c r="AJ84" s="164">
        <v>0</v>
      </c>
      <c r="AK84" s="164">
        <v>0</v>
      </c>
      <c r="AL84" s="164">
        <v>0</v>
      </c>
      <c r="AM84" s="164">
        <v>0</v>
      </c>
      <c r="AN84" s="164">
        <v>0</v>
      </c>
    </row>
    <row r="85" spans="1:40" x14ac:dyDescent="0.2">
      <c r="A85" s="27" t="s">
        <v>1331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  <row r="86" spans="1:40" x14ac:dyDescent="0.2">
      <c r="A86" s="27" t="s">
        <v>1709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4">
        <v>0</v>
      </c>
      <c r="R86" s="164">
        <v>0</v>
      </c>
      <c r="S86" s="164">
        <v>0</v>
      </c>
      <c r="T86" s="164">
        <v>0</v>
      </c>
      <c r="U86" s="164">
        <v>0</v>
      </c>
      <c r="V86" s="164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  <c r="AB86" s="164">
        <v>0</v>
      </c>
      <c r="AC86" s="164">
        <v>0</v>
      </c>
      <c r="AD86" s="164">
        <v>0</v>
      </c>
      <c r="AE86" s="164">
        <v>0</v>
      </c>
      <c r="AF86" s="164">
        <v>0</v>
      </c>
      <c r="AG86" s="164">
        <v>0</v>
      </c>
      <c r="AH86" s="164">
        <v>0</v>
      </c>
      <c r="AI86" s="164">
        <v>0</v>
      </c>
      <c r="AJ86" s="164">
        <v>0</v>
      </c>
      <c r="AK86" s="164">
        <v>0</v>
      </c>
      <c r="AL86" s="164">
        <v>0</v>
      </c>
      <c r="AM86" s="164">
        <v>0</v>
      </c>
      <c r="AN86" s="164">
        <v>0</v>
      </c>
    </row>
    <row r="87" spans="1:40" x14ac:dyDescent="0.2">
      <c r="A87" s="27" t="s">
        <v>1710</v>
      </c>
      <c r="B87" s="164">
        <v>1384572949.6921</v>
      </c>
      <c r="C87" s="164">
        <v>1394617316.8810201</v>
      </c>
      <c r="D87" s="164">
        <v>1404673065.06304</v>
      </c>
      <c r="E87" s="164">
        <v>1414737993.5767701</v>
      </c>
      <c r="F87" s="164">
        <v>1424808345.6189001</v>
      </c>
      <c r="G87" s="164">
        <v>1434881758.2165899</v>
      </c>
      <c r="H87" s="164">
        <v>1444962895.1923299</v>
      </c>
      <c r="I87" s="164">
        <v>1455045830.40413</v>
      </c>
      <c r="J87" s="164">
        <v>1465129003.8447001</v>
      </c>
      <c r="K87" s="164">
        <v>1475214709.1886101</v>
      </c>
      <c r="L87" s="164">
        <v>1485302901.63995</v>
      </c>
      <c r="M87" s="164">
        <v>1495393805.5022099</v>
      </c>
      <c r="N87" s="164">
        <v>1495393805.5022099</v>
      </c>
      <c r="O87" s="164">
        <v>1505459675.1245699</v>
      </c>
      <c r="P87" s="164">
        <v>1515537401.6465099</v>
      </c>
      <c r="Q87" s="164">
        <v>1525628006.5275199</v>
      </c>
      <c r="R87" s="164">
        <v>1535727957.46735</v>
      </c>
      <c r="S87" s="164">
        <v>1545831806.2506299</v>
      </c>
      <c r="T87" s="164">
        <v>1555936910.68206</v>
      </c>
      <c r="U87" s="164">
        <v>1566048613.5609</v>
      </c>
      <c r="V87" s="164">
        <v>1576160988.01215</v>
      </c>
      <c r="W87" s="164">
        <v>1586272054.73207</v>
      </c>
      <c r="X87" s="164">
        <v>1596383748.3954501</v>
      </c>
      <c r="Y87" s="164">
        <v>1606495972.5002501</v>
      </c>
      <c r="Z87" s="164">
        <v>1616609298.4352801</v>
      </c>
      <c r="AA87" s="164">
        <v>1616609298.4352801</v>
      </c>
      <c r="AB87" s="164">
        <v>1626698262.6092401</v>
      </c>
      <c r="AC87" s="164">
        <v>1636798207.4753001</v>
      </c>
      <c r="AD87" s="164">
        <v>1646910154.49296</v>
      </c>
      <c r="AE87" s="164">
        <v>1657030296.01824</v>
      </c>
      <c r="AF87" s="164">
        <v>1667154321.36707</v>
      </c>
      <c r="AG87" s="164">
        <v>1677280278.8199999</v>
      </c>
      <c r="AH87" s="164">
        <v>1687413511.1763</v>
      </c>
      <c r="AI87" s="164">
        <v>1697548091.56094</v>
      </c>
      <c r="AJ87" s="164">
        <v>1707682040.6702099</v>
      </c>
      <c r="AK87" s="164">
        <v>1717817529.4635401</v>
      </c>
      <c r="AL87" s="164">
        <v>1727954461.43888</v>
      </c>
      <c r="AM87" s="164">
        <v>1738093313.3645</v>
      </c>
      <c r="AN87" s="164">
        <v>1738093313.3645</v>
      </c>
    </row>
    <row r="88" spans="1:40" x14ac:dyDescent="0.2">
      <c r="A88" s="27" t="s">
        <v>1711</v>
      </c>
      <c r="B88" s="164">
        <v>4203336.8180610295</v>
      </c>
      <c r="C88" s="164">
        <v>4182104.4961133501</v>
      </c>
      <c r="D88" s="164">
        <v>4160782.9385595098</v>
      </c>
      <c r="E88" s="164">
        <v>4139372.1453995202</v>
      </c>
      <c r="F88" s="164">
        <v>4117872.1166333701</v>
      </c>
      <c r="G88" s="164">
        <v>4096282.8522610599</v>
      </c>
      <c r="H88" s="164">
        <v>4074604.3522825902</v>
      </c>
      <c r="I88" s="164">
        <v>4052836.6166979601</v>
      </c>
      <c r="J88" s="164">
        <v>4030979.6455071699</v>
      </c>
      <c r="K88" s="164">
        <v>4009033.4387102299</v>
      </c>
      <c r="L88" s="164">
        <v>3986997.99630713</v>
      </c>
      <c r="M88" s="164">
        <v>3964873.31829787</v>
      </c>
      <c r="N88" s="164">
        <v>3964873.31829787</v>
      </c>
      <c r="O88" s="164">
        <v>3942659.40468245</v>
      </c>
      <c r="P88" s="164">
        <v>3920356.2554608802</v>
      </c>
      <c r="Q88" s="164">
        <v>3897963.87063315</v>
      </c>
      <c r="R88" s="164">
        <v>3875482.2501992499</v>
      </c>
      <c r="S88" s="164">
        <v>3852911.3941592001</v>
      </c>
      <c r="T88" s="164">
        <v>3830251.3025130001</v>
      </c>
      <c r="U88" s="164">
        <v>3807501.9752606298</v>
      </c>
      <c r="V88" s="164">
        <v>3784663.4124021102</v>
      </c>
      <c r="W88" s="164">
        <v>3761735.6139374301</v>
      </c>
      <c r="X88" s="164">
        <v>3738718.57986659</v>
      </c>
      <c r="Y88" s="164">
        <v>3715612.3101895899</v>
      </c>
      <c r="Z88" s="164">
        <v>3692416.8049064302</v>
      </c>
      <c r="AA88" s="164">
        <v>3692416.8049064302</v>
      </c>
      <c r="AB88" s="164">
        <v>3669132.0640171198</v>
      </c>
      <c r="AC88" s="164">
        <v>3645758.0875216499</v>
      </c>
      <c r="AD88" s="164">
        <v>3622294.87542002</v>
      </c>
      <c r="AE88" s="164">
        <v>3598742.42771223</v>
      </c>
      <c r="AF88" s="164">
        <v>3575100.74439828</v>
      </c>
      <c r="AG88" s="164">
        <v>3551369.8254781798</v>
      </c>
      <c r="AH88" s="164">
        <v>3527549.6709519201</v>
      </c>
      <c r="AI88" s="164">
        <v>3503640.2808194999</v>
      </c>
      <c r="AJ88" s="164">
        <v>3479641.6550809201</v>
      </c>
      <c r="AK88" s="164">
        <v>3455553.7937361798</v>
      </c>
      <c r="AL88" s="164">
        <v>3431376.6967852898</v>
      </c>
      <c r="AM88" s="164">
        <v>3407110.36422823</v>
      </c>
      <c r="AN88" s="164">
        <v>3407110.36422823</v>
      </c>
    </row>
    <row r="89" spans="1:40" x14ac:dyDescent="0.2">
      <c r="A89" s="27" t="s">
        <v>1335</v>
      </c>
      <c r="B89" s="164">
        <v>199569513.10115299</v>
      </c>
      <c r="C89" s="164">
        <v>200651989.891083</v>
      </c>
      <c r="D89" s="164">
        <v>201723092.132884</v>
      </c>
      <c r="E89" s="164">
        <v>202791542.65526399</v>
      </c>
      <c r="F89" s="164">
        <v>203876872.880698</v>
      </c>
      <c r="G89" s="164">
        <v>204964495.511767</v>
      </c>
      <c r="H89" s="164">
        <v>206052890.726345</v>
      </c>
      <c r="I89" s="164">
        <v>207140249.40263799</v>
      </c>
      <c r="J89" s="164">
        <v>208229351.227393</v>
      </c>
      <c r="K89" s="164">
        <v>209318806.357236</v>
      </c>
      <c r="L89" s="164">
        <v>210407621.94800001</v>
      </c>
      <c r="M89" s="164">
        <v>211360656.500736</v>
      </c>
      <c r="N89" s="164">
        <v>211360656.500736</v>
      </c>
      <c r="O89" s="164">
        <v>212312500.09502599</v>
      </c>
      <c r="P89" s="164">
        <v>213261407.27282</v>
      </c>
      <c r="Q89" s="164">
        <v>214198040.206642</v>
      </c>
      <c r="R89" s="164">
        <v>215131121.72519901</v>
      </c>
      <c r="S89" s="164">
        <v>216080183.250967</v>
      </c>
      <c r="T89" s="164">
        <v>217030658.35154</v>
      </c>
      <c r="U89" s="164">
        <v>217981237.780976</v>
      </c>
      <c r="V89" s="164">
        <v>218930091.19168499</v>
      </c>
      <c r="W89" s="164">
        <v>219879998.27041399</v>
      </c>
      <c r="X89" s="164">
        <v>220829569.17378899</v>
      </c>
      <c r="Y89" s="164">
        <v>221777811.05764201</v>
      </c>
      <c r="Z89" s="164">
        <v>222726709.61030999</v>
      </c>
      <c r="AA89" s="164">
        <v>222726709.61030999</v>
      </c>
      <c r="AB89" s="164">
        <v>223811667.665865</v>
      </c>
      <c r="AC89" s="164">
        <v>224894449.19747901</v>
      </c>
      <c r="AD89" s="164">
        <v>225965716.377671</v>
      </c>
      <c r="AE89" s="164">
        <v>227034192.035151</v>
      </c>
      <c r="AF89" s="164">
        <v>228119407.59239399</v>
      </c>
      <c r="AG89" s="164">
        <v>229207055.6435</v>
      </c>
      <c r="AH89" s="164">
        <v>230296031.79211199</v>
      </c>
      <c r="AI89" s="164">
        <v>231384448.522874</v>
      </c>
      <c r="AJ89" s="164">
        <v>232475085.522535</v>
      </c>
      <c r="AK89" s="164">
        <v>233566582.33330399</v>
      </c>
      <c r="AL89" s="164">
        <v>234657946.11101401</v>
      </c>
      <c r="AM89" s="164">
        <v>235751162.54400101</v>
      </c>
      <c r="AN89" s="164">
        <v>235751162.54400101</v>
      </c>
    </row>
    <row r="90" spans="1:40" x14ac:dyDescent="0.2">
      <c r="A90" s="27" t="s">
        <v>1712</v>
      </c>
      <c r="B90" s="164">
        <v>442100.45213232702</v>
      </c>
      <c r="C90" s="164">
        <v>448361.56257508101</v>
      </c>
      <c r="D90" s="164">
        <v>454622.67301783501</v>
      </c>
      <c r="E90" s="164">
        <v>460883.78346058901</v>
      </c>
      <c r="F90" s="164">
        <v>467144.89390334301</v>
      </c>
      <c r="G90" s="164">
        <v>473406.004346097</v>
      </c>
      <c r="H90" s="164">
        <v>479667.114788851</v>
      </c>
      <c r="I90" s="164">
        <v>485928.225231605</v>
      </c>
      <c r="J90" s="164">
        <v>492189.335674359</v>
      </c>
      <c r="K90" s="164">
        <v>498450.446117113</v>
      </c>
      <c r="L90" s="164">
        <v>504711.55655986699</v>
      </c>
      <c r="M90" s="164">
        <v>510972.66700262099</v>
      </c>
      <c r="N90" s="164">
        <v>510972.66700262099</v>
      </c>
      <c r="O90" s="164">
        <v>517233.77744537499</v>
      </c>
      <c r="P90" s="164">
        <v>523494.88788812899</v>
      </c>
      <c r="Q90" s="164">
        <v>529755.99833088298</v>
      </c>
      <c r="R90" s="164">
        <v>536017.10877363698</v>
      </c>
      <c r="S90" s="164">
        <v>542278.21921639098</v>
      </c>
      <c r="T90" s="164">
        <v>547958.33005191595</v>
      </c>
      <c r="U90" s="164">
        <v>553027.92377514497</v>
      </c>
      <c r="V90" s="164">
        <v>557487.00038607605</v>
      </c>
      <c r="W90" s="164">
        <v>561335.55988471105</v>
      </c>
      <c r="X90" s="164">
        <v>564573.60227104905</v>
      </c>
      <c r="Y90" s="164">
        <v>567201.12754509097</v>
      </c>
      <c r="Z90" s="164">
        <v>569218.13570683496</v>
      </c>
      <c r="AA90" s="164">
        <v>569218.13570683496</v>
      </c>
      <c r="AB90" s="164">
        <v>570624.62675628404</v>
      </c>
      <c r="AC90" s="164">
        <v>571420.60069343494</v>
      </c>
      <c r="AD90" s="164">
        <v>571606.05751829001</v>
      </c>
      <c r="AE90" s="164">
        <v>571180.99723084795</v>
      </c>
      <c r="AF90" s="164">
        <v>570145.41983111005</v>
      </c>
      <c r="AG90" s="164">
        <v>568499.32531907398</v>
      </c>
      <c r="AH90" s="164">
        <v>566823.71330197202</v>
      </c>
      <c r="AI90" s="164">
        <v>565148.10128486902</v>
      </c>
      <c r="AJ90" s="164">
        <v>563472.48926776706</v>
      </c>
      <c r="AK90" s="164">
        <v>561796.87725066405</v>
      </c>
      <c r="AL90" s="164">
        <v>560121.26523356198</v>
      </c>
      <c r="AM90" s="164">
        <v>558445.65321645897</v>
      </c>
      <c r="AN90" s="164">
        <v>558445.65321645897</v>
      </c>
    </row>
    <row r="91" spans="1:40" x14ac:dyDescent="0.2">
      <c r="A91" s="27" t="s">
        <v>1713</v>
      </c>
      <c r="B91" s="164">
        <v>1221276.8467914199</v>
      </c>
      <c r="C91" s="164">
        <v>1229415.2141646501</v>
      </c>
      <c r="D91" s="164">
        <v>1237553.58153788</v>
      </c>
      <c r="E91" s="164">
        <v>1245691.94891112</v>
      </c>
      <c r="F91" s="164">
        <v>1253830.3162843499</v>
      </c>
      <c r="G91" s="164">
        <v>1261968.6836575801</v>
      </c>
      <c r="H91" s="164">
        <v>1270107.05103081</v>
      </c>
      <c r="I91" s="164">
        <v>1278245.4184040499</v>
      </c>
      <c r="J91" s="164">
        <v>1286383.7857772801</v>
      </c>
      <c r="K91" s="164">
        <v>1294522.15315051</v>
      </c>
      <c r="L91" s="164">
        <v>1302660.52052374</v>
      </c>
      <c r="M91" s="164">
        <v>1310798.8878969799</v>
      </c>
      <c r="N91" s="164">
        <v>1310798.8878969799</v>
      </c>
      <c r="O91" s="164">
        <v>1318937.2552702101</v>
      </c>
      <c r="P91" s="164">
        <v>1327075.62264344</v>
      </c>
      <c r="Q91" s="164">
        <v>1335213.99001668</v>
      </c>
      <c r="R91" s="164">
        <v>1343352.3573899099</v>
      </c>
      <c r="S91" s="164">
        <v>1351490.7247631401</v>
      </c>
      <c r="T91" s="164">
        <v>1359629.09213637</v>
      </c>
      <c r="U91" s="164">
        <v>1367767.45950961</v>
      </c>
      <c r="V91" s="164">
        <v>1375905.8268828399</v>
      </c>
      <c r="W91" s="164">
        <v>1384044.1942560701</v>
      </c>
      <c r="X91" s="164">
        <v>1391889.12413926</v>
      </c>
      <c r="Y91" s="164">
        <v>1399105.6527792499</v>
      </c>
      <c r="Z91" s="164">
        <v>1405693.78017604</v>
      </c>
      <c r="AA91" s="164">
        <v>1405693.78017604</v>
      </c>
      <c r="AB91" s="164">
        <v>1411653.50632964</v>
      </c>
      <c r="AC91" s="164">
        <v>1416984.83124005</v>
      </c>
      <c r="AD91" s="164">
        <v>1421687.75490726</v>
      </c>
      <c r="AE91" s="164">
        <v>1425762.2773312801</v>
      </c>
      <c r="AF91" s="164">
        <v>1429208.3985121001</v>
      </c>
      <c r="AG91" s="164">
        <v>1432026.1184497201</v>
      </c>
      <c r="AH91" s="164">
        <v>1434215.43714415</v>
      </c>
      <c r="AI91" s="164">
        <v>1435776.3545953899</v>
      </c>
      <c r="AJ91" s="164">
        <v>1436708.87080343</v>
      </c>
      <c r="AK91" s="164">
        <v>1437012.98576828</v>
      </c>
      <c r="AL91" s="164">
        <v>1436982.1369799699</v>
      </c>
      <c r="AM91" s="164">
        <v>1436951.2881916701</v>
      </c>
      <c r="AN91" s="164">
        <v>1436951.2881916701</v>
      </c>
    </row>
    <row r="92" spans="1:40" x14ac:dyDescent="0.2">
      <c r="A92" s="27" t="s">
        <v>1338</v>
      </c>
      <c r="B92" s="164">
        <v>4088934.1321153799</v>
      </c>
      <c r="C92" s="164">
        <v>4226051.3478803998</v>
      </c>
      <c r="D92" s="164">
        <v>4363168.5636454197</v>
      </c>
      <c r="E92" s="164">
        <v>4500285.7794104395</v>
      </c>
      <c r="F92" s="164">
        <v>4637402.9951754501</v>
      </c>
      <c r="G92" s="164">
        <v>4774520.21094047</v>
      </c>
      <c r="H92" s="164">
        <v>4911637.4267055001</v>
      </c>
      <c r="I92" s="164">
        <v>5048754.64247052</v>
      </c>
      <c r="J92" s="164">
        <v>5185871.8582355296</v>
      </c>
      <c r="K92" s="164">
        <v>5322989.0740005504</v>
      </c>
      <c r="L92" s="164">
        <v>5460106.2897655703</v>
      </c>
      <c r="M92" s="164">
        <v>5597223.5055305902</v>
      </c>
      <c r="N92" s="164">
        <v>5597223.5055305902</v>
      </c>
      <c r="O92" s="164">
        <v>5734340.7212956101</v>
      </c>
      <c r="P92" s="164">
        <v>5871457.9370606299</v>
      </c>
      <c r="Q92" s="164">
        <v>6008575.1528256498</v>
      </c>
      <c r="R92" s="164">
        <v>6145692.3685906697</v>
      </c>
      <c r="S92" s="164">
        <v>6282809.5843556896</v>
      </c>
      <c r="T92" s="164">
        <v>6419926.8001207104</v>
      </c>
      <c r="U92" s="164">
        <v>6557044.0158857303</v>
      </c>
      <c r="V92" s="164">
        <v>6694161.2316507502</v>
      </c>
      <c r="W92" s="164">
        <v>6831278.44741577</v>
      </c>
      <c r="X92" s="164">
        <v>6968395.6631807899</v>
      </c>
      <c r="Y92" s="164">
        <v>7105512.8789458098</v>
      </c>
      <c r="Z92" s="164">
        <v>7242630.0947108297</v>
      </c>
      <c r="AA92" s="164">
        <v>7242630.0947108297</v>
      </c>
      <c r="AB92" s="164">
        <v>7379747.3104758495</v>
      </c>
      <c r="AC92" s="164">
        <v>7516864.5262408704</v>
      </c>
      <c r="AD92" s="164">
        <v>7653981.7420058902</v>
      </c>
      <c r="AE92" s="164">
        <v>7791098.9577709101</v>
      </c>
      <c r="AF92" s="164">
        <v>7928216.17353593</v>
      </c>
      <c r="AG92" s="164">
        <v>8065333.3893009499</v>
      </c>
      <c r="AH92" s="164">
        <v>8202450.6050659698</v>
      </c>
      <c r="AI92" s="164">
        <v>8339567.8208309896</v>
      </c>
      <c r="AJ92" s="164">
        <v>8476685.0365960095</v>
      </c>
      <c r="AK92" s="164">
        <v>8613802.2523610294</v>
      </c>
      <c r="AL92" s="164">
        <v>8750919.4681260493</v>
      </c>
      <c r="AM92" s="164">
        <v>8888036.6838910691</v>
      </c>
      <c r="AN92" s="164">
        <v>8888036.6838910691</v>
      </c>
    </row>
    <row r="93" spans="1:40" x14ac:dyDescent="0.2">
      <c r="A93" s="27" t="s">
        <v>1339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0</v>
      </c>
      <c r="Q93" s="164">
        <v>0</v>
      </c>
      <c r="R93" s="164">
        <v>0</v>
      </c>
      <c r="S93" s="164">
        <v>0</v>
      </c>
      <c r="T93" s="164">
        <v>0</v>
      </c>
      <c r="U93" s="164">
        <v>0</v>
      </c>
      <c r="V93" s="164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  <c r="AB93" s="164">
        <v>0</v>
      </c>
      <c r="AC93" s="164">
        <v>0</v>
      </c>
      <c r="AD93" s="164">
        <v>0</v>
      </c>
      <c r="AE93" s="164">
        <v>0</v>
      </c>
      <c r="AF93" s="164">
        <v>0</v>
      </c>
      <c r="AG93" s="164">
        <v>0</v>
      </c>
      <c r="AH93" s="164">
        <v>0</v>
      </c>
      <c r="AI93" s="164">
        <v>0</v>
      </c>
      <c r="AJ93" s="164">
        <v>0</v>
      </c>
      <c r="AK93" s="164">
        <v>0</v>
      </c>
      <c r="AL93" s="164">
        <v>0</v>
      </c>
      <c r="AM93" s="164">
        <v>0</v>
      </c>
      <c r="AN93" s="164">
        <v>0</v>
      </c>
    </row>
    <row r="94" spans="1:40" x14ac:dyDescent="0.2">
      <c r="A94" s="27" t="s">
        <v>1340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4">
        <v>0</v>
      </c>
      <c r="AL94" s="164">
        <v>0</v>
      </c>
      <c r="AM94" s="164">
        <v>0</v>
      </c>
      <c r="AN94" s="164">
        <v>0</v>
      </c>
    </row>
    <row r="95" spans="1:40" x14ac:dyDescent="0.2">
      <c r="A95" s="27" t="s">
        <v>1341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4">
        <v>0</v>
      </c>
      <c r="R95" s="164">
        <v>0</v>
      </c>
      <c r="S95" s="164">
        <v>0</v>
      </c>
      <c r="T95" s="164">
        <v>0</v>
      </c>
      <c r="U95" s="164">
        <v>0</v>
      </c>
      <c r="V95" s="164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  <c r="AB95" s="164">
        <v>0</v>
      </c>
      <c r="AC95" s="164">
        <v>0</v>
      </c>
      <c r="AD95" s="164">
        <v>0</v>
      </c>
      <c r="AE95" s="164">
        <v>0</v>
      </c>
      <c r="AF95" s="164">
        <v>0</v>
      </c>
      <c r="AG95" s="164">
        <v>0</v>
      </c>
      <c r="AH95" s="164">
        <v>0</v>
      </c>
      <c r="AI95" s="164">
        <v>0</v>
      </c>
      <c r="AJ95" s="164">
        <v>0</v>
      </c>
      <c r="AK95" s="164">
        <v>0</v>
      </c>
      <c r="AL95" s="164">
        <v>0</v>
      </c>
      <c r="AM95" s="164">
        <v>0</v>
      </c>
      <c r="AN95" s="164">
        <v>0</v>
      </c>
    </row>
    <row r="96" spans="1:40" x14ac:dyDescent="0.2">
      <c r="A96" s="27" t="s">
        <v>1342</v>
      </c>
      <c r="B96" s="164">
        <v>6451540.0968939997</v>
      </c>
      <c r="C96" s="164">
        <v>6584253.4981333297</v>
      </c>
      <c r="D96" s="164">
        <v>6716966.8993726596</v>
      </c>
      <c r="E96" s="164">
        <v>6849680.3006119896</v>
      </c>
      <c r="F96" s="164">
        <v>6982393.7018513205</v>
      </c>
      <c r="G96" s="164">
        <v>7115107.1030906597</v>
      </c>
      <c r="H96" s="164">
        <v>7247820.5043299897</v>
      </c>
      <c r="I96" s="164">
        <v>7380533.9055693299</v>
      </c>
      <c r="J96" s="164">
        <v>7513247.3068086598</v>
      </c>
      <c r="K96" s="164">
        <v>7645960.7080479898</v>
      </c>
      <c r="L96" s="164">
        <v>7778674.1092873299</v>
      </c>
      <c r="M96" s="164">
        <v>7911387.5105266599</v>
      </c>
      <c r="N96" s="164">
        <v>7911387.5105266599</v>
      </c>
      <c r="O96" s="164">
        <v>8044100.9117659898</v>
      </c>
      <c r="P96" s="164">
        <v>8176814.3130053198</v>
      </c>
      <c r="Q96" s="164">
        <v>8309527.71424466</v>
      </c>
      <c r="R96" s="164">
        <v>8442241.1154839899</v>
      </c>
      <c r="S96" s="164">
        <v>8574954.5167233199</v>
      </c>
      <c r="T96" s="164">
        <v>8707667.9179626592</v>
      </c>
      <c r="U96" s="164">
        <v>8840381.3192019891</v>
      </c>
      <c r="V96" s="164">
        <v>8973094.7204413302</v>
      </c>
      <c r="W96" s="164">
        <v>9105808.1216806602</v>
      </c>
      <c r="X96" s="164">
        <v>9238521.5229199901</v>
      </c>
      <c r="Y96" s="164">
        <v>9371234.9241593294</v>
      </c>
      <c r="Z96" s="164">
        <v>9503948.3253986593</v>
      </c>
      <c r="AA96" s="164">
        <v>9503948.3253986593</v>
      </c>
      <c r="AB96" s="164">
        <v>9636661.7266379893</v>
      </c>
      <c r="AC96" s="164">
        <v>9769375.1278773304</v>
      </c>
      <c r="AD96" s="164">
        <v>9902088.5291166604</v>
      </c>
      <c r="AE96" s="164">
        <v>10034801.930355901</v>
      </c>
      <c r="AF96" s="164">
        <v>10167515.3315953</v>
      </c>
      <c r="AG96" s="164">
        <v>10300228.7328346</v>
      </c>
      <c r="AH96" s="164">
        <v>10432942.1340739</v>
      </c>
      <c r="AI96" s="164">
        <v>10565655.535313301</v>
      </c>
      <c r="AJ96" s="164">
        <v>10698368.936552599</v>
      </c>
      <c r="AK96" s="164">
        <v>10831082.337792</v>
      </c>
      <c r="AL96" s="164">
        <v>10963795.7390313</v>
      </c>
      <c r="AM96" s="164">
        <v>11096509.1402706</v>
      </c>
      <c r="AN96" s="164">
        <v>11096509.1402706</v>
      </c>
    </row>
    <row r="97" spans="1:40" x14ac:dyDescent="0.2">
      <c r="A97" s="27" t="s">
        <v>1343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0</v>
      </c>
      <c r="T97" s="164">
        <v>0</v>
      </c>
      <c r="U97" s="164">
        <v>0</v>
      </c>
      <c r="V97" s="164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0</v>
      </c>
      <c r="AI97" s="164">
        <v>0</v>
      </c>
      <c r="AJ97" s="164">
        <v>0</v>
      </c>
      <c r="AK97" s="164">
        <v>0</v>
      </c>
      <c r="AL97" s="164">
        <v>0</v>
      </c>
      <c r="AM97" s="164">
        <v>0</v>
      </c>
      <c r="AN97" s="164">
        <v>0</v>
      </c>
    </row>
    <row r="98" spans="1:40" x14ac:dyDescent="0.2">
      <c r="A98" s="27" t="s">
        <v>1344</v>
      </c>
      <c r="B98" s="164">
        <v>0</v>
      </c>
      <c r="C98" s="164">
        <v>0</v>
      </c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0</v>
      </c>
      <c r="S98" s="164">
        <v>0</v>
      </c>
      <c r="T98" s="164">
        <v>0</v>
      </c>
      <c r="U98" s="164">
        <v>0</v>
      </c>
      <c r="V98" s="164">
        <v>0</v>
      </c>
      <c r="W98" s="164">
        <v>0</v>
      </c>
      <c r="X98" s="164">
        <v>0</v>
      </c>
      <c r="Y98" s="164">
        <v>0</v>
      </c>
      <c r="Z98" s="164">
        <v>0</v>
      </c>
      <c r="AA98" s="164">
        <v>0</v>
      </c>
      <c r="AB98" s="164">
        <v>0</v>
      </c>
      <c r="AC98" s="164">
        <v>0</v>
      </c>
      <c r="AD98" s="164">
        <v>0</v>
      </c>
      <c r="AE98" s="164">
        <v>0</v>
      </c>
      <c r="AF98" s="164">
        <v>0</v>
      </c>
      <c r="AG98" s="164">
        <v>0</v>
      </c>
      <c r="AH98" s="164">
        <v>0</v>
      </c>
      <c r="AI98" s="164">
        <v>0</v>
      </c>
      <c r="AJ98" s="164">
        <v>0</v>
      </c>
      <c r="AK98" s="164">
        <v>0</v>
      </c>
      <c r="AL98" s="164">
        <v>0</v>
      </c>
      <c r="AM98" s="164">
        <v>0</v>
      </c>
      <c r="AN98" s="164">
        <v>0</v>
      </c>
    </row>
    <row r="99" spans="1:40" x14ac:dyDescent="0.2">
      <c r="A99" s="30" t="s">
        <v>1345</v>
      </c>
      <c r="B99" s="164">
        <v>-6451540.0968939997</v>
      </c>
      <c r="C99" s="164">
        <v>-6584253.4981333297</v>
      </c>
      <c r="D99" s="164">
        <v>-6716966.8993726596</v>
      </c>
      <c r="E99" s="164">
        <v>-6849680.3006119896</v>
      </c>
      <c r="F99" s="164">
        <v>-6982393.7018513205</v>
      </c>
      <c r="G99" s="164">
        <v>-7115107.1030906597</v>
      </c>
      <c r="H99" s="164">
        <v>-7247820.5043299897</v>
      </c>
      <c r="I99" s="164">
        <v>-7380533.9055693299</v>
      </c>
      <c r="J99" s="164">
        <v>-7513247.3068086598</v>
      </c>
      <c r="K99" s="164">
        <v>-7645960.7080479898</v>
      </c>
      <c r="L99" s="164">
        <v>-7778674.1092873299</v>
      </c>
      <c r="M99" s="164">
        <v>-7911387.5105266599</v>
      </c>
      <c r="N99" s="164">
        <v>-7911387.5105266599</v>
      </c>
      <c r="O99" s="164">
        <v>-8044100.9117659898</v>
      </c>
      <c r="P99" s="164">
        <v>-8176814.3130053198</v>
      </c>
      <c r="Q99" s="164">
        <v>-8309527.71424466</v>
      </c>
      <c r="R99" s="164">
        <v>-8442241.1154839899</v>
      </c>
      <c r="S99" s="164">
        <v>-8574954.5167233199</v>
      </c>
      <c r="T99" s="164">
        <v>-8707667.9179626592</v>
      </c>
      <c r="U99" s="164">
        <v>-8840381.3192019891</v>
      </c>
      <c r="V99" s="164">
        <v>-8973094.7204413302</v>
      </c>
      <c r="W99" s="164">
        <v>-9105808.1216806602</v>
      </c>
      <c r="X99" s="164">
        <v>-9238521.5229199901</v>
      </c>
      <c r="Y99" s="164">
        <v>-9371234.9241593294</v>
      </c>
      <c r="Z99" s="164">
        <v>-9503948.3253986593</v>
      </c>
      <c r="AA99" s="164">
        <v>-9503948.3253986593</v>
      </c>
      <c r="AB99" s="164">
        <v>-9636661.7266379893</v>
      </c>
      <c r="AC99" s="164">
        <v>-9769375.1278773304</v>
      </c>
      <c r="AD99" s="164">
        <v>-9902088.5291166604</v>
      </c>
      <c r="AE99" s="164">
        <v>-10034801.930355901</v>
      </c>
      <c r="AF99" s="164">
        <v>-10167515.3315953</v>
      </c>
      <c r="AG99" s="164">
        <v>-10300228.7328346</v>
      </c>
      <c r="AH99" s="164">
        <v>-10432942.1340739</v>
      </c>
      <c r="AI99" s="164">
        <v>-10565655.535313301</v>
      </c>
      <c r="AJ99" s="164">
        <v>-10698368.936552599</v>
      </c>
      <c r="AK99" s="164">
        <v>-10831082.337792</v>
      </c>
      <c r="AL99" s="164">
        <v>-10963795.7390313</v>
      </c>
      <c r="AM99" s="164">
        <v>-11096509.1402706</v>
      </c>
      <c r="AN99" s="164">
        <v>-11096509.1402706</v>
      </c>
    </row>
    <row r="100" spans="1:40" x14ac:dyDescent="0.2">
      <c r="A100" s="27" t="s">
        <v>1346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4">
        <v>0</v>
      </c>
      <c r="R100" s="164">
        <v>0</v>
      </c>
      <c r="S100" s="164">
        <v>0</v>
      </c>
      <c r="T100" s="164">
        <v>0</v>
      </c>
      <c r="U100" s="164">
        <v>0</v>
      </c>
      <c r="V100" s="164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  <c r="AC100" s="164">
        <v>0</v>
      </c>
      <c r="AD100" s="164">
        <v>0</v>
      </c>
      <c r="AE100" s="164">
        <v>0</v>
      </c>
      <c r="AF100" s="164">
        <v>0</v>
      </c>
      <c r="AG100" s="164">
        <v>0</v>
      </c>
      <c r="AH100" s="164">
        <v>0</v>
      </c>
      <c r="AI100" s="164">
        <v>0</v>
      </c>
      <c r="AJ100" s="164">
        <v>0</v>
      </c>
      <c r="AK100" s="164">
        <v>0</v>
      </c>
      <c r="AL100" s="164">
        <v>0</v>
      </c>
      <c r="AM100" s="164">
        <v>0</v>
      </c>
      <c r="AN100" s="164">
        <v>0</v>
      </c>
    </row>
    <row r="101" spans="1:40" x14ac:dyDescent="0.2">
      <c r="A101" s="27" t="s">
        <v>1347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164">
        <v>0</v>
      </c>
      <c r="AD101" s="164">
        <v>0</v>
      </c>
      <c r="AE101" s="164">
        <v>0</v>
      </c>
      <c r="AF101" s="164">
        <v>0</v>
      </c>
      <c r="AG101" s="164">
        <v>0</v>
      </c>
      <c r="AH101" s="164">
        <v>0</v>
      </c>
      <c r="AI101" s="164">
        <v>0</v>
      </c>
      <c r="AJ101" s="164">
        <v>0</v>
      </c>
      <c r="AK101" s="164">
        <v>0</v>
      </c>
      <c r="AL101" s="164">
        <v>0</v>
      </c>
      <c r="AM101" s="164">
        <v>0</v>
      </c>
      <c r="AN101" s="164">
        <v>0</v>
      </c>
    </row>
    <row r="102" spans="1:40" x14ac:dyDescent="0.2">
      <c r="A102" s="27" t="s">
        <v>1348</v>
      </c>
      <c r="B102" s="164">
        <v>0</v>
      </c>
      <c r="C102" s="164">
        <v>0</v>
      </c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  <c r="O102" s="164">
        <v>0</v>
      </c>
      <c r="P102" s="164">
        <v>0</v>
      </c>
      <c r="Q102" s="164">
        <v>0</v>
      </c>
      <c r="R102" s="164">
        <v>0</v>
      </c>
      <c r="S102" s="164">
        <v>0</v>
      </c>
      <c r="T102" s="164">
        <v>0</v>
      </c>
      <c r="U102" s="164">
        <v>0</v>
      </c>
      <c r="V102" s="164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  <c r="AB102" s="164">
        <v>0</v>
      </c>
      <c r="AC102" s="164">
        <v>0</v>
      </c>
      <c r="AD102" s="164">
        <v>0</v>
      </c>
      <c r="AE102" s="164">
        <v>0</v>
      </c>
      <c r="AF102" s="164">
        <v>0</v>
      </c>
      <c r="AG102" s="164">
        <v>0</v>
      </c>
      <c r="AH102" s="164">
        <v>0</v>
      </c>
      <c r="AI102" s="164">
        <v>0</v>
      </c>
      <c r="AJ102" s="164">
        <v>0</v>
      </c>
      <c r="AK102" s="164">
        <v>0</v>
      </c>
      <c r="AL102" s="164">
        <v>0</v>
      </c>
      <c r="AM102" s="164">
        <v>0</v>
      </c>
      <c r="AN102" s="164">
        <v>0</v>
      </c>
    </row>
    <row r="103" spans="1:40" x14ac:dyDescent="0.2">
      <c r="A103" s="27" t="s">
        <v>1349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30" t="s">
        <v>1350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1351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1352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0</v>
      </c>
      <c r="S106" s="164">
        <v>0</v>
      </c>
      <c r="T106" s="164">
        <v>0</v>
      </c>
      <c r="U106" s="164">
        <v>0</v>
      </c>
      <c r="V106" s="164">
        <v>0</v>
      </c>
      <c r="W106" s="164">
        <v>0</v>
      </c>
      <c r="X106" s="164">
        <v>0</v>
      </c>
      <c r="Y106" s="164">
        <v>0</v>
      </c>
      <c r="Z106" s="164">
        <v>0</v>
      </c>
      <c r="AA106" s="164">
        <v>0</v>
      </c>
      <c r="AB106" s="164">
        <v>0</v>
      </c>
      <c r="AC106" s="164">
        <v>0</v>
      </c>
      <c r="AD106" s="164">
        <v>0</v>
      </c>
      <c r="AE106" s="164">
        <v>0</v>
      </c>
      <c r="AF106" s="164">
        <v>0</v>
      </c>
      <c r="AG106" s="164">
        <v>0</v>
      </c>
      <c r="AH106" s="164">
        <v>0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0</v>
      </c>
    </row>
    <row r="107" spans="1:40" x14ac:dyDescent="0.2">
      <c r="A107" s="27" t="s">
        <v>1353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27" t="s">
        <v>1714</v>
      </c>
      <c r="B108" s="164">
        <v>2479123907.3303399</v>
      </c>
      <c r="C108" s="164">
        <v>2499462144.5110002</v>
      </c>
      <c r="D108" s="164">
        <v>2519778115.8872499</v>
      </c>
      <c r="E108" s="164">
        <v>2540097103.8744998</v>
      </c>
      <c r="F108" s="164">
        <v>2560530104.1993699</v>
      </c>
      <c r="G108" s="164">
        <v>2581016232.4145699</v>
      </c>
      <c r="H108" s="164">
        <v>2601350094.6914601</v>
      </c>
      <c r="I108" s="164">
        <v>2621695599.52983</v>
      </c>
      <c r="J108" s="164">
        <v>2641275602.2228398</v>
      </c>
      <c r="K108" s="164">
        <v>2660891939.7789898</v>
      </c>
      <c r="L108" s="164">
        <v>2680528150.73037</v>
      </c>
      <c r="M108" s="164">
        <v>2701069787.4337502</v>
      </c>
      <c r="N108" s="164">
        <v>2701069787.4337502</v>
      </c>
      <c r="O108" s="164">
        <v>2721635472.6811099</v>
      </c>
      <c r="P108" s="164">
        <v>2742228279.5240798</v>
      </c>
      <c r="Q108" s="164">
        <v>2762795231.5908699</v>
      </c>
      <c r="R108" s="164">
        <v>2783360189.0537801</v>
      </c>
      <c r="S108" s="164">
        <v>2804032014.7216702</v>
      </c>
      <c r="T108" s="164">
        <v>2824742995.2708402</v>
      </c>
      <c r="U108" s="164">
        <v>2845415742.4554801</v>
      </c>
      <c r="V108" s="164">
        <v>2866223919.5054102</v>
      </c>
      <c r="W108" s="164">
        <v>2887022891.4135399</v>
      </c>
      <c r="X108" s="164">
        <v>2910928507.0581598</v>
      </c>
      <c r="Y108" s="164">
        <v>2934794874.0941901</v>
      </c>
      <c r="Z108" s="164">
        <v>2954794040.3943601</v>
      </c>
      <c r="AA108" s="164">
        <v>2954794040.3943601</v>
      </c>
      <c r="AB108" s="164">
        <v>2975032806.1026902</v>
      </c>
      <c r="AC108" s="164">
        <v>2995241016.3591099</v>
      </c>
      <c r="AD108" s="164">
        <v>3015365932.96171</v>
      </c>
      <c r="AE108" s="164">
        <v>3035431158.9043102</v>
      </c>
      <c r="AF108" s="164">
        <v>3055546563.4235501</v>
      </c>
      <c r="AG108" s="164">
        <v>3075652351.1866498</v>
      </c>
      <c r="AH108" s="164">
        <v>3095716587.2245598</v>
      </c>
      <c r="AI108" s="164">
        <v>3115778684.2056699</v>
      </c>
      <c r="AJ108" s="164">
        <v>3135861837.5688801</v>
      </c>
      <c r="AK108" s="164">
        <v>3155958784.9425101</v>
      </c>
      <c r="AL108" s="164">
        <v>3176055967.2045398</v>
      </c>
      <c r="AM108" s="164">
        <v>3196193677.35677</v>
      </c>
      <c r="AN108" s="164">
        <v>3196193677.35677</v>
      </c>
    </row>
    <row r="109" spans="1:40" x14ac:dyDescent="0.2">
      <c r="A109" s="27" t="s">
        <v>1355</v>
      </c>
    </row>
    <row r="110" spans="1:40" x14ac:dyDescent="0.2">
      <c r="A110" s="27" t="s">
        <v>1356</v>
      </c>
    </row>
    <row r="111" spans="1:40" x14ac:dyDescent="0.2">
      <c r="A111" s="27" t="s">
        <v>1715</v>
      </c>
      <c r="B111" s="164">
        <v>280609454.784262</v>
      </c>
      <c r="C111" s="164">
        <v>283473690.61001301</v>
      </c>
      <c r="D111" s="164">
        <v>286334387.21129102</v>
      </c>
      <c r="E111" s="164">
        <v>289213590.92669499</v>
      </c>
      <c r="F111" s="164">
        <v>292097300.43785501</v>
      </c>
      <c r="G111" s="164">
        <v>294998365.03352797</v>
      </c>
      <c r="H111" s="164">
        <v>297901671.14911401</v>
      </c>
      <c r="I111" s="164">
        <v>300818877.66990799</v>
      </c>
      <c r="J111" s="164">
        <v>303748296.87065601</v>
      </c>
      <c r="K111" s="164">
        <v>306687298.849437</v>
      </c>
      <c r="L111" s="164">
        <v>309632440.76366502</v>
      </c>
      <c r="M111" s="164">
        <v>312590775.11265898</v>
      </c>
      <c r="N111" s="164">
        <v>312590775.11265898</v>
      </c>
      <c r="O111" s="164">
        <v>315656663.11060703</v>
      </c>
      <c r="P111" s="164">
        <v>318623722.52489102</v>
      </c>
      <c r="Q111" s="164">
        <v>321595759.00003201</v>
      </c>
      <c r="R111" s="164">
        <v>324596480.23498601</v>
      </c>
      <c r="S111" s="164">
        <v>327610625.86361903</v>
      </c>
      <c r="T111" s="164">
        <v>330648029.23801398</v>
      </c>
      <c r="U111" s="164">
        <v>333689373.90178102</v>
      </c>
      <c r="V111" s="164">
        <v>336742925.51440501</v>
      </c>
      <c r="W111" s="164">
        <v>339806891.31158203</v>
      </c>
      <c r="X111" s="164">
        <v>342878588.00453103</v>
      </c>
      <c r="Y111" s="164">
        <v>345954103.87488198</v>
      </c>
      <c r="Z111" s="164">
        <v>349040025.61059999</v>
      </c>
      <c r="AA111" s="164">
        <v>349040025.61059999</v>
      </c>
      <c r="AB111" s="164">
        <v>352137573.00800502</v>
      </c>
      <c r="AC111" s="164">
        <v>355221975.81088197</v>
      </c>
      <c r="AD111" s="164">
        <v>358305769.40844601</v>
      </c>
      <c r="AE111" s="164">
        <v>361411172.670362</v>
      </c>
      <c r="AF111" s="164">
        <v>364520584.79946297</v>
      </c>
      <c r="AG111" s="164">
        <v>367645609.50381303</v>
      </c>
      <c r="AH111" s="164">
        <v>370767760.78557599</v>
      </c>
      <c r="AI111" s="164">
        <v>373898964.06318003</v>
      </c>
      <c r="AJ111" s="164">
        <v>377037478.49960202</v>
      </c>
      <c r="AK111" s="164">
        <v>380180673.42504501</v>
      </c>
      <c r="AL111" s="164">
        <v>383327852.96945</v>
      </c>
      <c r="AM111" s="164">
        <v>386486071.69132698</v>
      </c>
      <c r="AN111" s="164">
        <v>386486071.69132698</v>
      </c>
    </row>
    <row r="112" spans="1:40" x14ac:dyDescent="0.2">
      <c r="A112" s="27" t="s">
        <v>1716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4">
        <v>0</v>
      </c>
      <c r="R112" s="164">
        <v>0</v>
      </c>
      <c r="S112" s="164">
        <v>0</v>
      </c>
      <c r="T112" s="164">
        <v>0</v>
      </c>
      <c r="U112" s="164">
        <v>0</v>
      </c>
      <c r="V112" s="164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164">
        <v>0</v>
      </c>
      <c r="AF112" s="164">
        <v>0</v>
      </c>
      <c r="AG112" s="164">
        <v>0</v>
      </c>
      <c r="AH112" s="164">
        <v>0</v>
      </c>
      <c r="AI112" s="164">
        <v>0</v>
      </c>
      <c r="AJ112" s="164">
        <v>0</v>
      </c>
      <c r="AK112" s="164">
        <v>0</v>
      </c>
      <c r="AL112" s="164">
        <v>0</v>
      </c>
      <c r="AM112" s="164">
        <v>0</v>
      </c>
      <c r="AN112" s="164">
        <v>0</v>
      </c>
    </row>
    <row r="113" spans="1:40" x14ac:dyDescent="0.2">
      <c r="A113" s="27" t="s">
        <v>1359</v>
      </c>
      <c r="B113" s="164">
        <v>-2363799.7603999898</v>
      </c>
      <c r="C113" s="164">
        <v>-2363799.7603999898</v>
      </c>
      <c r="D113" s="164">
        <v>-2363799.7603999898</v>
      </c>
      <c r="E113" s="164">
        <v>-2363799.7603999898</v>
      </c>
      <c r="F113" s="164">
        <v>-2363799.7603999898</v>
      </c>
      <c r="G113" s="164">
        <v>-2363799.7603999898</v>
      </c>
      <c r="H113" s="164">
        <v>-2363799.7603999898</v>
      </c>
      <c r="I113" s="164">
        <v>-2363799.7603999898</v>
      </c>
      <c r="J113" s="164">
        <v>-2363799.7603999898</v>
      </c>
      <c r="K113" s="164">
        <v>-2363799.7603999898</v>
      </c>
      <c r="L113" s="164">
        <v>-2363799.7603999898</v>
      </c>
      <c r="M113" s="164">
        <v>-2363799.7603999898</v>
      </c>
      <c r="N113" s="164">
        <v>-2363799.7603999898</v>
      </c>
      <c r="O113" s="164">
        <v>-2364489.9426599899</v>
      </c>
      <c r="P113" s="164">
        <v>-2364489.9426599899</v>
      </c>
      <c r="Q113" s="164">
        <v>-2364489.9426599899</v>
      </c>
      <c r="R113" s="164">
        <v>-2364489.9426599899</v>
      </c>
      <c r="S113" s="164">
        <v>-2364489.9426599899</v>
      </c>
      <c r="T113" s="164">
        <v>-2364489.9426599899</v>
      </c>
      <c r="U113" s="164">
        <v>-2364489.9426599899</v>
      </c>
      <c r="V113" s="164">
        <v>-2364489.9426599899</v>
      </c>
      <c r="W113" s="164">
        <v>-2364489.9426599899</v>
      </c>
      <c r="X113" s="164">
        <v>-2364489.9426599899</v>
      </c>
      <c r="Y113" s="164">
        <v>-2364489.9426599899</v>
      </c>
      <c r="Z113" s="164">
        <v>-2364489.9426599899</v>
      </c>
      <c r="AA113" s="164">
        <v>-2364489.9426599899</v>
      </c>
      <c r="AB113" s="164">
        <v>-2364489.9426599899</v>
      </c>
      <c r="AC113" s="164">
        <v>-2364489.9426599899</v>
      </c>
      <c r="AD113" s="164">
        <v>-2364489.9426599899</v>
      </c>
      <c r="AE113" s="164">
        <v>-2364489.9426599899</v>
      </c>
      <c r="AF113" s="164">
        <v>-2364489.9426599899</v>
      </c>
      <c r="AG113" s="164">
        <v>-2364489.9426599899</v>
      </c>
      <c r="AH113" s="164">
        <v>-2364489.9426599899</v>
      </c>
      <c r="AI113" s="164">
        <v>-2364489.9426599899</v>
      </c>
      <c r="AJ113" s="164">
        <v>-2364489.9426599899</v>
      </c>
      <c r="AK113" s="164">
        <v>-2364489.9426599899</v>
      </c>
      <c r="AL113" s="164">
        <v>-2364489.9426599899</v>
      </c>
      <c r="AM113" s="164">
        <v>-2364489.9426599899</v>
      </c>
      <c r="AN113" s="164">
        <v>-2364489.9426599899</v>
      </c>
    </row>
    <row r="114" spans="1:40" x14ac:dyDescent="0.2">
      <c r="A114" s="27" t="s">
        <v>1717</v>
      </c>
      <c r="B114" s="164">
        <v>-5768837.9528000001</v>
      </c>
      <c r="C114" s="164">
        <v>-5768837.9528000001</v>
      </c>
      <c r="D114" s="164">
        <v>-5768837.9528000001</v>
      </c>
      <c r="E114" s="164">
        <v>-5768837.9528000001</v>
      </c>
      <c r="F114" s="164">
        <v>-5768837.9528000001</v>
      </c>
      <c r="G114" s="164">
        <v>-5768837.9528000001</v>
      </c>
      <c r="H114" s="164">
        <v>-5768837.9528000001</v>
      </c>
      <c r="I114" s="164">
        <v>-5768837.9528000001</v>
      </c>
      <c r="J114" s="164">
        <v>-5768837.9528000001</v>
      </c>
      <c r="K114" s="164">
        <v>-5768837.9528000001</v>
      </c>
      <c r="L114" s="164">
        <v>-5768837.9528000001</v>
      </c>
      <c r="M114" s="164">
        <v>-5768837.9528000001</v>
      </c>
      <c r="N114" s="164">
        <v>-5768837.9528000001</v>
      </c>
      <c r="O114" s="164">
        <v>-5770522.3381200004</v>
      </c>
      <c r="P114" s="164">
        <v>-5770522.3381200004</v>
      </c>
      <c r="Q114" s="164">
        <v>-5770522.3381200004</v>
      </c>
      <c r="R114" s="164">
        <v>-5770522.3381200004</v>
      </c>
      <c r="S114" s="164">
        <v>-5770522.3381200004</v>
      </c>
      <c r="T114" s="164">
        <v>-5770522.3381200004</v>
      </c>
      <c r="U114" s="164">
        <v>-5770522.3381200004</v>
      </c>
      <c r="V114" s="164">
        <v>-5770522.3381200004</v>
      </c>
      <c r="W114" s="164">
        <v>-5770522.3381200004</v>
      </c>
      <c r="X114" s="164">
        <v>-5770522.3381200004</v>
      </c>
      <c r="Y114" s="164">
        <v>-5770522.3381200004</v>
      </c>
      <c r="Z114" s="164">
        <v>-5770522.3381200004</v>
      </c>
      <c r="AA114" s="164">
        <v>-5770522.3381200004</v>
      </c>
      <c r="AB114" s="164">
        <v>-5770522.3381200004</v>
      </c>
      <c r="AC114" s="164">
        <v>-5770522.3381200004</v>
      </c>
      <c r="AD114" s="164">
        <v>-5770522.3381200004</v>
      </c>
      <c r="AE114" s="164">
        <v>-5770522.3381200004</v>
      </c>
      <c r="AF114" s="164">
        <v>-5770522.3381200004</v>
      </c>
      <c r="AG114" s="164">
        <v>-5770522.3381200004</v>
      </c>
      <c r="AH114" s="164">
        <v>-5770522.3381200004</v>
      </c>
      <c r="AI114" s="164">
        <v>-5770522.3381200004</v>
      </c>
      <c r="AJ114" s="164">
        <v>-5770522.3381200004</v>
      </c>
      <c r="AK114" s="164">
        <v>-5770522.3381200004</v>
      </c>
      <c r="AL114" s="164">
        <v>-5770522.3381200004</v>
      </c>
      <c r="AM114" s="164">
        <v>-5770522.3381200004</v>
      </c>
      <c r="AN114" s="164">
        <v>-5770522.3381200004</v>
      </c>
    </row>
    <row r="115" spans="1:40" x14ac:dyDescent="0.2">
      <c r="A115" s="27" t="s">
        <v>1718</v>
      </c>
      <c r="B115" s="164">
        <v>26627334.488146398</v>
      </c>
      <c r="C115" s="164">
        <v>27212883.260795899</v>
      </c>
      <c r="D115" s="164">
        <v>27798733.100039501</v>
      </c>
      <c r="E115" s="164">
        <v>28384855.442277301</v>
      </c>
      <c r="F115" s="164">
        <v>28971305.363989402</v>
      </c>
      <c r="G115" s="164">
        <v>29561612.7026559</v>
      </c>
      <c r="H115" s="164">
        <v>30155777.458276998</v>
      </c>
      <c r="I115" s="164">
        <v>30753799.630852502</v>
      </c>
      <c r="J115" s="164">
        <v>31355680.318982601</v>
      </c>
      <c r="K115" s="164">
        <v>31961418.424067099</v>
      </c>
      <c r="L115" s="164">
        <v>32571013.946106099</v>
      </c>
      <c r="M115" s="164">
        <v>33184466.885099601</v>
      </c>
      <c r="N115" s="164">
        <v>33184466.885099601</v>
      </c>
      <c r="O115" s="164">
        <v>33814705.315093301</v>
      </c>
      <c r="P115" s="164">
        <v>34441811.925510801</v>
      </c>
      <c r="Q115" s="164">
        <v>35075475.917076901</v>
      </c>
      <c r="R115" s="164">
        <v>35715668.717851602</v>
      </c>
      <c r="S115" s="164">
        <v>36362445.420396201</v>
      </c>
      <c r="T115" s="164">
        <v>37015779.5040894</v>
      </c>
      <c r="U115" s="164">
        <v>37672113.580187701</v>
      </c>
      <c r="V115" s="164">
        <v>38331447.6486912</v>
      </c>
      <c r="W115" s="164">
        <v>38993782.808520503</v>
      </c>
      <c r="X115" s="164">
        <v>39659117.960754998</v>
      </c>
      <c r="Y115" s="164">
        <v>40327453.105394602</v>
      </c>
      <c r="Z115" s="164">
        <v>40998788.242439397</v>
      </c>
      <c r="AA115" s="164">
        <v>40998788.242439397</v>
      </c>
      <c r="AB115" s="164">
        <v>41673124.324287303</v>
      </c>
      <c r="AC115" s="164">
        <v>42347402.719896697</v>
      </c>
      <c r="AD115" s="164">
        <v>43021623.429267801</v>
      </c>
      <c r="AE115" s="164">
        <v>43695757.880460396</v>
      </c>
      <c r="AF115" s="164">
        <v>44370556.016699404</v>
      </c>
      <c r="AG115" s="164">
        <v>45045991.317363501</v>
      </c>
      <c r="AH115" s="164">
        <v>45722434.642919697</v>
      </c>
      <c r="AI115" s="164">
        <v>46399885.993367903</v>
      </c>
      <c r="AJ115" s="164">
        <v>47078346.467628799</v>
      </c>
      <c r="AK115" s="164">
        <v>47757814.966781802</v>
      </c>
      <c r="AL115" s="164">
        <v>48438291.490826704</v>
      </c>
      <c r="AM115" s="164">
        <v>49119776.039763696</v>
      </c>
      <c r="AN115" s="164">
        <v>49119776.039763696</v>
      </c>
    </row>
    <row r="116" spans="1:40" x14ac:dyDescent="0.2">
      <c r="A116" s="27" t="s">
        <v>1362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4">
        <v>0</v>
      </c>
      <c r="V116" s="164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164">
        <v>0</v>
      </c>
      <c r="AD116" s="164">
        <v>0</v>
      </c>
      <c r="AE116" s="164">
        <v>0</v>
      </c>
      <c r="AF116" s="164">
        <v>0</v>
      </c>
      <c r="AG116" s="164">
        <v>0</v>
      </c>
      <c r="AH116" s="164">
        <v>0</v>
      </c>
      <c r="AI116" s="164">
        <v>0</v>
      </c>
      <c r="AJ116" s="164">
        <v>0</v>
      </c>
      <c r="AK116" s="164">
        <v>0</v>
      </c>
      <c r="AL116" s="164">
        <v>0</v>
      </c>
      <c r="AM116" s="164">
        <v>0</v>
      </c>
      <c r="AN116" s="164">
        <v>0</v>
      </c>
    </row>
    <row r="117" spans="1:40" x14ac:dyDescent="0.2">
      <c r="A117" s="30" t="s">
        <v>1363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v>0</v>
      </c>
      <c r="S117" s="164">
        <v>0</v>
      </c>
      <c r="T117" s="164">
        <v>0</v>
      </c>
      <c r="U117" s="164">
        <v>0</v>
      </c>
      <c r="V117" s="164">
        <v>0</v>
      </c>
      <c r="W117" s="164">
        <v>0</v>
      </c>
      <c r="X117" s="164">
        <v>0</v>
      </c>
      <c r="Y117" s="164">
        <v>0</v>
      </c>
      <c r="Z117" s="164">
        <v>0</v>
      </c>
      <c r="AA117" s="164">
        <v>0</v>
      </c>
      <c r="AB117" s="164">
        <v>0</v>
      </c>
      <c r="AC117" s="164">
        <v>0</v>
      </c>
      <c r="AD117" s="164">
        <v>0</v>
      </c>
      <c r="AE117" s="164">
        <v>0</v>
      </c>
      <c r="AF117" s="164">
        <v>0</v>
      </c>
      <c r="AG117" s="164">
        <v>0</v>
      </c>
      <c r="AH117" s="164">
        <v>0</v>
      </c>
      <c r="AI117" s="164">
        <v>0</v>
      </c>
      <c r="AJ117" s="164">
        <v>0</v>
      </c>
      <c r="AK117" s="164">
        <v>0</v>
      </c>
      <c r="AL117" s="164">
        <v>0</v>
      </c>
      <c r="AM117" s="164">
        <v>0</v>
      </c>
      <c r="AN117" s="164">
        <v>0</v>
      </c>
    </row>
    <row r="118" spans="1:40" x14ac:dyDescent="0.2">
      <c r="A118" s="27" t="s">
        <v>1364</v>
      </c>
      <c r="B118" s="164">
        <v>0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v>0</v>
      </c>
      <c r="S118" s="164">
        <v>0</v>
      </c>
      <c r="T118" s="164">
        <v>0</v>
      </c>
      <c r="U118" s="164">
        <v>0</v>
      </c>
      <c r="V118" s="164">
        <v>0</v>
      </c>
      <c r="W118" s="164">
        <v>0</v>
      </c>
      <c r="X118" s="164">
        <v>0</v>
      </c>
      <c r="Y118" s="164">
        <v>0</v>
      </c>
      <c r="Z118" s="164">
        <v>0</v>
      </c>
      <c r="AA118" s="164">
        <v>0</v>
      </c>
      <c r="AB118" s="164">
        <v>0</v>
      </c>
      <c r="AC118" s="164">
        <v>0</v>
      </c>
      <c r="AD118" s="164">
        <v>0</v>
      </c>
      <c r="AE118" s="164">
        <v>0</v>
      </c>
      <c r="AF118" s="164">
        <v>0</v>
      </c>
      <c r="AG118" s="164">
        <v>0</v>
      </c>
      <c r="AH118" s="164">
        <v>0</v>
      </c>
      <c r="AI118" s="164">
        <v>0</v>
      </c>
      <c r="AJ118" s="164">
        <v>0</v>
      </c>
      <c r="AK118" s="164">
        <v>0</v>
      </c>
      <c r="AL118" s="164">
        <v>0</v>
      </c>
      <c r="AM118" s="164">
        <v>0</v>
      </c>
      <c r="AN118" s="164">
        <v>0</v>
      </c>
    </row>
    <row r="119" spans="1:40" x14ac:dyDescent="0.2">
      <c r="A119" s="27" t="s">
        <v>1365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0</v>
      </c>
      <c r="U119" s="164">
        <v>0</v>
      </c>
      <c r="V119" s="164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0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0</v>
      </c>
    </row>
    <row r="120" spans="1:40" x14ac:dyDescent="0.2">
      <c r="A120" s="27" t="s">
        <v>1366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30" t="s">
        <v>1367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v>0</v>
      </c>
      <c r="S121" s="164">
        <v>0</v>
      </c>
      <c r="T121" s="164">
        <v>0</v>
      </c>
      <c r="U121" s="164">
        <v>0</v>
      </c>
      <c r="V121" s="164">
        <v>0</v>
      </c>
      <c r="W121" s="164">
        <v>0</v>
      </c>
      <c r="X121" s="164">
        <v>0</v>
      </c>
      <c r="Y121" s="164">
        <v>0</v>
      </c>
      <c r="Z121" s="164">
        <v>0</v>
      </c>
      <c r="AA121" s="164">
        <v>0</v>
      </c>
      <c r="AB121" s="164">
        <v>0</v>
      </c>
      <c r="AC121" s="164">
        <v>0</v>
      </c>
      <c r="AD121" s="164">
        <v>0</v>
      </c>
      <c r="AE121" s="164">
        <v>0</v>
      </c>
      <c r="AF121" s="164">
        <v>0</v>
      </c>
      <c r="AG121" s="164">
        <v>0</v>
      </c>
      <c r="AH121" s="164">
        <v>0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0</v>
      </c>
    </row>
    <row r="122" spans="1:40" x14ac:dyDescent="0.2">
      <c r="A122" s="27" t="s">
        <v>1368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1369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4">
        <v>0</v>
      </c>
      <c r="R123" s="164">
        <v>0</v>
      </c>
      <c r="S123" s="164">
        <v>0</v>
      </c>
      <c r="T123" s="164">
        <v>0</v>
      </c>
      <c r="U123" s="164">
        <v>0</v>
      </c>
      <c r="V123" s="164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  <c r="AC123" s="164">
        <v>0</v>
      </c>
      <c r="AD123" s="164">
        <v>0</v>
      </c>
      <c r="AE123" s="164">
        <v>0</v>
      </c>
      <c r="AF123" s="164">
        <v>0</v>
      </c>
      <c r="AG123" s="164">
        <v>0</v>
      </c>
      <c r="AH123" s="164">
        <v>0</v>
      </c>
      <c r="AI123" s="164">
        <v>0</v>
      </c>
      <c r="AJ123" s="164">
        <v>0</v>
      </c>
      <c r="AK123" s="164">
        <v>0</v>
      </c>
      <c r="AL123" s="164">
        <v>0</v>
      </c>
      <c r="AM123" s="164">
        <v>0</v>
      </c>
      <c r="AN123" s="164">
        <v>0</v>
      </c>
    </row>
    <row r="124" spans="1:40" x14ac:dyDescent="0.2">
      <c r="A124" s="27" t="s">
        <v>1370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27" t="s">
        <v>1719</v>
      </c>
      <c r="B125" s="164">
        <v>299104151.55920899</v>
      </c>
      <c r="C125" s="164">
        <v>302553936.15760899</v>
      </c>
      <c r="D125" s="164">
        <v>306000482.59812999</v>
      </c>
      <c r="E125" s="164">
        <v>309465808.65577298</v>
      </c>
      <c r="F125" s="164">
        <v>312935968.08864403</v>
      </c>
      <c r="G125" s="164">
        <v>316427340.02298403</v>
      </c>
      <c r="H125" s="164">
        <v>319924810.89419103</v>
      </c>
      <c r="I125" s="164">
        <v>323440039.58756101</v>
      </c>
      <c r="J125" s="164">
        <v>326971339.476439</v>
      </c>
      <c r="K125" s="164">
        <v>330516079.56030399</v>
      </c>
      <c r="L125" s="164">
        <v>334070816.996571</v>
      </c>
      <c r="M125" s="164">
        <v>337642604.284558</v>
      </c>
      <c r="N125" s="164">
        <v>337642604.284558</v>
      </c>
      <c r="O125" s="164">
        <v>341336356.144921</v>
      </c>
      <c r="P125" s="164">
        <v>344930522.169622</v>
      </c>
      <c r="Q125" s="164">
        <v>348536222.636329</v>
      </c>
      <c r="R125" s="164">
        <v>352177136.67205799</v>
      </c>
      <c r="S125" s="164">
        <v>355838059.003236</v>
      </c>
      <c r="T125" s="164">
        <v>359528796.46132398</v>
      </c>
      <c r="U125" s="164">
        <v>363226475.20118898</v>
      </c>
      <c r="V125" s="164">
        <v>366939360.88231599</v>
      </c>
      <c r="W125" s="164">
        <v>370665661.83932197</v>
      </c>
      <c r="X125" s="164">
        <v>374402693.684506</v>
      </c>
      <c r="Y125" s="164">
        <v>378146544.69949597</v>
      </c>
      <c r="Z125" s="164">
        <v>381903801.57226002</v>
      </c>
      <c r="AA125" s="164">
        <v>381903801.57226002</v>
      </c>
      <c r="AB125" s="164">
        <v>385675685.05151302</v>
      </c>
      <c r="AC125" s="164">
        <v>389434366.24999899</v>
      </c>
      <c r="AD125" s="164">
        <v>393192380.556934</v>
      </c>
      <c r="AE125" s="164">
        <v>396971918.270042</v>
      </c>
      <c r="AF125" s="164">
        <v>400756128.53538299</v>
      </c>
      <c r="AG125" s="164">
        <v>404556588.54039598</v>
      </c>
      <c r="AH125" s="164">
        <v>408355183.14771599</v>
      </c>
      <c r="AI125" s="164">
        <v>412163837.77576798</v>
      </c>
      <c r="AJ125" s="164">
        <v>415980812.68645102</v>
      </c>
      <c r="AK125" s="164">
        <v>419803476.11104703</v>
      </c>
      <c r="AL125" s="164">
        <v>423631132.179497</v>
      </c>
      <c r="AM125" s="164">
        <v>427470835.45031101</v>
      </c>
      <c r="AN125" s="164">
        <v>427470835.45031101</v>
      </c>
    </row>
    <row r="126" spans="1:40" x14ac:dyDescent="0.2">
      <c r="A126" s="27" t="s">
        <v>1372</v>
      </c>
    </row>
    <row r="127" spans="1:40" x14ac:dyDescent="0.2">
      <c r="A127" s="27" t="s">
        <v>1373</v>
      </c>
    </row>
    <row r="128" spans="1:40" x14ac:dyDescent="0.2">
      <c r="A128" s="27" t="s">
        <v>1720</v>
      </c>
      <c r="B128" s="164">
        <v>-1115754.0501427399</v>
      </c>
      <c r="C128" s="164">
        <v>-1115742.2631081501</v>
      </c>
      <c r="D128" s="164">
        <v>-1115730.4760735601</v>
      </c>
      <c r="E128" s="164">
        <v>-1115718.68903897</v>
      </c>
      <c r="F128" s="164">
        <v>-1115706.90200438</v>
      </c>
      <c r="G128" s="164">
        <v>-1115695.11496978</v>
      </c>
      <c r="H128" s="164">
        <v>-1115683.3279351899</v>
      </c>
      <c r="I128" s="164">
        <v>-1115671.5409005999</v>
      </c>
      <c r="J128" s="164">
        <v>-1115659.7538660101</v>
      </c>
      <c r="K128" s="164">
        <v>-1115647.9668314201</v>
      </c>
      <c r="L128" s="164">
        <v>-1115636.17979682</v>
      </c>
      <c r="M128" s="164">
        <v>-1115624.39276223</v>
      </c>
      <c r="N128" s="164">
        <v>-1115624.39276223</v>
      </c>
      <c r="O128" s="164">
        <v>-1115766.86695226</v>
      </c>
      <c r="P128" s="164">
        <v>-1115755.0782878101</v>
      </c>
      <c r="Q128" s="164">
        <v>-1115743.2896233699</v>
      </c>
      <c r="R128" s="164">
        <v>-1115731.50095893</v>
      </c>
      <c r="S128" s="164">
        <v>-1115719.7122944801</v>
      </c>
      <c r="T128" s="164">
        <v>-1115707.9236300399</v>
      </c>
      <c r="U128" s="164">
        <v>-1115696.1349656</v>
      </c>
      <c r="V128" s="164">
        <v>-1115684.34630115</v>
      </c>
      <c r="W128" s="164">
        <v>-1115672.5576367099</v>
      </c>
      <c r="X128" s="164">
        <v>-1115660.76897227</v>
      </c>
      <c r="Y128" s="164">
        <v>-1115648.98030782</v>
      </c>
      <c r="Z128" s="164">
        <v>-1115637.1916433801</v>
      </c>
      <c r="AA128" s="164">
        <v>-1115637.1916433801</v>
      </c>
      <c r="AB128" s="164">
        <v>-1117307.2084081799</v>
      </c>
      <c r="AC128" s="164">
        <v>-1117295.4019723199</v>
      </c>
      <c r="AD128" s="164">
        <v>-1117283.5955364599</v>
      </c>
      <c r="AE128" s="164">
        <v>-1117271.78910061</v>
      </c>
      <c r="AF128" s="164">
        <v>-1117259.98266475</v>
      </c>
      <c r="AG128" s="164">
        <v>-1117248.1762289</v>
      </c>
      <c r="AH128" s="164">
        <v>-1117236.36979304</v>
      </c>
      <c r="AI128" s="164">
        <v>-1117224.56335718</v>
      </c>
      <c r="AJ128" s="164">
        <v>-1117212.75692133</v>
      </c>
      <c r="AK128" s="164">
        <v>-1117200.95048547</v>
      </c>
      <c r="AL128" s="164">
        <v>-1117189.14404961</v>
      </c>
      <c r="AM128" s="164">
        <v>-1117177.33761376</v>
      </c>
      <c r="AN128" s="164">
        <v>-1117177.33761376</v>
      </c>
    </row>
    <row r="129" spans="1:40" x14ac:dyDescent="0.2">
      <c r="A129" s="27" t="s">
        <v>1375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v>0</v>
      </c>
      <c r="S129" s="164">
        <v>0</v>
      </c>
      <c r="T129" s="164">
        <v>0</v>
      </c>
      <c r="U129" s="164">
        <v>0</v>
      </c>
      <c r="V129" s="164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  <c r="AC129" s="164">
        <v>0</v>
      </c>
      <c r="AD129" s="164">
        <v>0</v>
      </c>
      <c r="AE129" s="164">
        <v>0</v>
      </c>
      <c r="AF129" s="164">
        <v>0</v>
      </c>
      <c r="AG129" s="164">
        <v>0</v>
      </c>
      <c r="AH129" s="164">
        <v>0</v>
      </c>
      <c r="AI129" s="164">
        <v>0</v>
      </c>
      <c r="AJ129" s="164">
        <v>0</v>
      </c>
      <c r="AK129" s="164">
        <v>0</v>
      </c>
      <c r="AL129" s="164">
        <v>0</v>
      </c>
      <c r="AM129" s="164">
        <v>0</v>
      </c>
      <c r="AN129" s="164">
        <v>0</v>
      </c>
    </row>
    <row r="130" spans="1:40" x14ac:dyDescent="0.2">
      <c r="A130" s="27" t="s">
        <v>1721</v>
      </c>
      <c r="B130" s="164">
        <v>23851795.047763798</v>
      </c>
      <c r="C130" s="164">
        <v>24093942.872139201</v>
      </c>
      <c r="D130" s="164">
        <v>24335636.218185201</v>
      </c>
      <c r="E130" s="164">
        <v>24577390.536531098</v>
      </c>
      <c r="F130" s="164">
        <v>24819739.835236602</v>
      </c>
      <c r="G130" s="164">
        <v>25062684.1143017</v>
      </c>
      <c r="H130" s="164">
        <v>25306223.373726301</v>
      </c>
      <c r="I130" s="164">
        <v>25550357.6135104</v>
      </c>
      <c r="J130" s="164">
        <v>25795086.833654098</v>
      </c>
      <c r="K130" s="164">
        <v>26040526.199688699</v>
      </c>
      <c r="L130" s="164">
        <v>26286679.276713699</v>
      </c>
      <c r="M130" s="164">
        <v>26533546.064728901</v>
      </c>
      <c r="N130" s="164">
        <v>26533546.064728901</v>
      </c>
      <c r="O130" s="164">
        <v>26784917.543988802</v>
      </c>
      <c r="P130" s="164">
        <v>27032837.477698602</v>
      </c>
      <c r="Q130" s="164">
        <v>27280974.789361499</v>
      </c>
      <c r="R130" s="164">
        <v>27529329.4789773</v>
      </c>
      <c r="S130" s="164">
        <v>27777901.546546198</v>
      </c>
      <c r="T130" s="164">
        <v>28026690.992068</v>
      </c>
      <c r="U130" s="164">
        <v>28275697.815542899</v>
      </c>
      <c r="V130" s="164">
        <v>28524922.016970798</v>
      </c>
      <c r="W130" s="164">
        <v>28774363.596351601</v>
      </c>
      <c r="X130" s="164">
        <v>29024022.553685501</v>
      </c>
      <c r="Y130" s="164">
        <v>29273753.026188899</v>
      </c>
      <c r="Z130" s="164">
        <v>29523555.013861701</v>
      </c>
      <c r="AA130" s="164">
        <v>29523555.013861701</v>
      </c>
      <c r="AB130" s="164">
        <v>29818401.888985202</v>
      </c>
      <c r="AC130" s="164">
        <v>30068815.594586398</v>
      </c>
      <c r="AD130" s="164">
        <v>30319302.893401202</v>
      </c>
      <c r="AE130" s="164">
        <v>30569833.858794101</v>
      </c>
      <c r="AF130" s="164">
        <v>30819803.673588201</v>
      </c>
      <c r="AG130" s="164">
        <v>31069212.337783799</v>
      </c>
      <c r="AH130" s="164">
        <v>31318059.851380698</v>
      </c>
      <c r="AI130" s="164">
        <v>31566346.214378901</v>
      </c>
      <c r="AJ130" s="164">
        <v>31814071.426778499</v>
      </c>
      <c r="AK130" s="164">
        <v>32061235.4885794</v>
      </c>
      <c r="AL130" s="164">
        <v>32307838.3997817</v>
      </c>
      <c r="AM130" s="164">
        <v>32553880.1603854</v>
      </c>
      <c r="AN130" s="164">
        <v>32553880.1603854</v>
      </c>
    </row>
    <row r="131" spans="1:40" x14ac:dyDescent="0.2">
      <c r="A131" s="27" t="s">
        <v>1722</v>
      </c>
      <c r="B131" s="164">
        <v>20515479.416489299</v>
      </c>
      <c r="C131" s="164">
        <v>20570859.270949598</v>
      </c>
      <c r="D131" s="164">
        <v>20607637.616026301</v>
      </c>
      <c r="E131" s="164">
        <v>20625814.451719198</v>
      </c>
      <c r="F131" s="164">
        <v>20625389.778028499</v>
      </c>
      <c r="G131" s="164">
        <v>20606363.5949541</v>
      </c>
      <c r="H131" s="164">
        <v>20568735.902495999</v>
      </c>
      <c r="I131" s="164">
        <v>20512506.700654201</v>
      </c>
      <c r="J131" s="164">
        <v>20437675.989428699</v>
      </c>
      <c r="K131" s="164">
        <v>20342976.5345947</v>
      </c>
      <c r="L131" s="164">
        <v>20227321.726603501</v>
      </c>
      <c r="M131" s="164">
        <v>20089980.867128201</v>
      </c>
      <c r="N131" s="164">
        <v>20089980.867128201</v>
      </c>
      <c r="O131" s="164">
        <v>19952312.5503002</v>
      </c>
      <c r="P131" s="164">
        <v>19827382.530020401</v>
      </c>
      <c r="Q131" s="164">
        <v>19717968.7464405</v>
      </c>
      <c r="R131" s="164">
        <v>19624071.199560501</v>
      </c>
      <c r="S131" s="164">
        <v>19544801.4014025</v>
      </c>
      <c r="T131" s="164">
        <v>19479889.976482999</v>
      </c>
      <c r="U131" s="164">
        <v>19429336.924801901</v>
      </c>
      <c r="V131" s="164">
        <v>19393142.246359199</v>
      </c>
      <c r="W131" s="164">
        <v>19371305.941155002</v>
      </c>
      <c r="X131" s="164">
        <v>19363828.0091892</v>
      </c>
      <c r="Y131" s="164">
        <v>19371975.859913401</v>
      </c>
      <c r="Z131" s="164">
        <v>19396836.253127102</v>
      </c>
      <c r="AA131" s="164">
        <v>19396836.253127102</v>
      </c>
      <c r="AB131" s="164">
        <v>19468328.152852599</v>
      </c>
      <c r="AC131" s="164">
        <v>19509052.009462401</v>
      </c>
      <c r="AD131" s="164">
        <v>19548248.664600499</v>
      </c>
      <c r="AE131" s="164">
        <v>19585918.226924799</v>
      </c>
      <c r="AF131" s="164">
        <v>19622060.805093501</v>
      </c>
      <c r="AG131" s="164">
        <v>19657566.335138299</v>
      </c>
      <c r="AH131" s="164">
        <v>19692704.707284398</v>
      </c>
      <c r="AI131" s="164">
        <v>19727476.030189902</v>
      </c>
      <c r="AJ131" s="164">
        <v>19761880.4125131</v>
      </c>
      <c r="AK131" s="164">
        <v>19795917.9629119</v>
      </c>
      <c r="AL131" s="164">
        <v>19829588.790044501</v>
      </c>
      <c r="AM131" s="164">
        <v>19862893.002569001</v>
      </c>
      <c r="AN131" s="164">
        <v>19862893.002569001</v>
      </c>
    </row>
    <row r="132" spans="1:40" x14ac:dyDescent="0.2">
      <c r="A132" s="27" t="s">
        <v>1723</v>
      </c>
      <c r="B132" s="164">
        <v>145140289.07274401</v>
      </c>
      <c r="C132" s="164">
        <v>145239603.24630201</v>
      </c>
      <c r="D132" s="164">
        <v>145332551.52115601</v>
      </c>
      <c r="E132" s="164">
        <v>145425633.533324</v>
      </c>
      <c r="F132" s="164">
        <v>145517723.13984999</v>
      </c>
      <c r="G132" s="164">
        <v>145614133.75281101</v>
      </c>
      <c r="H132" s="164">
        <v>145718331.669512</v>
      </c>
      <c r="I132" s="164">
        <v>145821835.68354699</v>
      </c>
      <c r="J132" s="164">
        <v>145924199.05183101</v>
      </c>
      <c r="K132" s="164">
        <v>146026572.70072499</v>
      </c>
      <c r="L132" s="164">
        <v>146125994.63768801</v>
      </c>
      <c r="M132" s="164">
        <v>146230625.36245501</v>
      </c>
      <c r="N132" s="164">
        <v>146230625.36245501</v>
      </c>
      <c r="O132" s="164">
        <v>146351752.71766201</v>
      </c>
      <c r="P132" s="164">
        <v>146452645.45880699</v>
      </c>
      <c r="Q132" s="164">
        <v>146546885.47216499</v>
      </c>
      <c r="R132" s="164">
        <v>146640973.29248899</v>
      </c>
      <c r="S132" s="164">
        <v>146733782.62110701</v>
      </c>
      <c r="T132" s="164">
        <v>146830627.604808</v>
      </c>
      <c r="U132" s="164">
        <v>146738175.83760601</v>
      </c>
      <c r="V132" s="164">
        <v>146644404.913681</v>
      </c>
      <c r="W132" s="164">
        <v>146547089.70883599</v>
      </c>
      <c r="X132" s="164">
        <v>146447381.890582</v>
      </c>
      <c r="Y132" s="164">
        <v>146342401.015066</v>
      </c>
      <c r="Z132" s="164">
        <v>146093826.827216</v>
      </c>
      <c r="AA132" s="164">
        <v>146093826.827216</v>
      </c>
      <c r="AB132" s="164">
        <v>146051998.25390899</v>
      </c>
      <c r="AC132" s="164">
        <v>145780547.073156</v>
      </c>
      <c r="AD132" s="164">
        <v>145493062.74230099</v>
      </c>
      <c r="AE132" s="164">
        <v>145196056.737708</v>
      </c>
      <c r="AF132" s="164">
        <v>144888402.20485899</v>
      </c>
      <c r="AG132" s="164">
        <v>144575422.443674</v>
      </c>
      <c r="AH132" s="164">
        <v>144260590.598979</v>
      </c>
      <c r="AI132" s="164">
        <v>144132601.054894</v>
      </c>
      <c r="AJ132" s="164">
        <v>143994512.81012601</v>
      </c>
      <c r="AK132" s="164">
        <v>143849429.74845999</v>
      </c>
      <c r="AL132" s="164">
        <v>143694385.56113499</v>
      </c>
      <c r="AM132" s="164">
        <v>143537473.24017599</v>
      </c>
      <c r="AN132" s="164">
        <v>143537473.24017599</v>
      </c>
    </row>
    <row r="133" spans="1:40" x14ac:dyDescent="0.2">
      <c r="A133" s="27" t="s">
        <v>1724</v>
      </c>
      <c r="B133" s="164">
        <v>-368904.79440125602</v>
      </c>
      <c r="C133" s="164">
        <v>-366132.77048553299</v>
      </c>
      <c r="D133" s="164">
        <v>-363360.74656981003</v>
      </c>
      <c r="E133" s="164">
        <v>-360588.722654087</v>
      </c>
      <c r="F133" s="164">
        <v>-357816.69873836299</v>
      </c>
      <c r="G133" s="164">
        <v>-355044.67482264002</v>
      </c>
      <c r="H133" s="164">
        <v>-352272.650906917</v>
      </c>
      <c r="I133" s="164">
        <v>-349500.62699119298</v>
      </c>
      <c r="J133" s="164">
        <v>-346728.60307547002</v>
      </c>
      <c r="K133" s="164">
        <v>-343956.57915974699</v>
      </c>
      <c r="L133" s="164">
        <v>-341184.55524402298</v>
      </c>
      <c r="M133" s="164">
        <v>-338412.53132830001</v>
      </c>
      <c r="N133" s="164">
        <v>-338412.53132830001</v>
      </c>
      <c r="O133" s="164">
        <v>-335686.91807111399</v>
      </c>
      <c r="P133" s="164">
        <v>-332914.51085405302</v>
      </c>
      <c r="Q133" s="164">
        <v>-330142.10363699199</v>
      </c>
      <c r="R133" s="164">
        <v>-327369.69641993201</v>
      </c>
      <c r="S133" s="164">
        <v>-324597.28920287098</v>
      </c>
      <c r="T133" s="164">
        <v>-321824.88198581</v>
      </c>
      <c r="U133" s="164">
        <v>-319052.47476874897</v>
      </c>
      <c r="V133" s="164">
        <v>-316280.067551688</v>
      </c>
      <c r="W133" s="164">
        <v>-313507.66033462802</v>
      </c>
      <c r="X133" s="164">
        <v>-310735.25311756699</v>
      </c>
      <c r="Y133" s="164">
        <v>-307962.84590050601</v>
      </c>
      <c r="Z133" s="164">
        <v>-305190.43868344498</v>
      </c>
      <c r="AA133" s="164">
        <v>-305190.43868344498</v>
      </c>
      <c r="AB133" s="164">
        <v>-302873.92668521102</v>
      </c>
      <c r="AC133" s="164">
        <v>-300097.34006393701</v>
      </c>
      <c r="AD133" s="164">
        <v>-297320.753442663</v>
      </c>
      <c r="AE133" s="164">
        <v>-294544.166821388</v>
      </c>
      <c r="AF133" s="164">
        <v>-291767.580200114</v>
      </c>
      <c r="AG133" s="164">
        <v>-288990.99357883999</v>
      </c>
      <c r="AH133" s="164">
        <v>-286214.40695756598</v>
      </c>
      <c r="AI133" s="164">
        <v>-283437.82033629197</v>
      </c>
      <c r="AJ133" s="164">
        <v>-280661.23371501802</v>
      </c>
      <c r="AK133" s="164">
        <v>-277884.64709374303</v>
      </c>
      <c r="AL133" s="164">
        <v>-275108.06047246902</v>
      </c>
      <c r="AM133" s="164">
        <v>-272331.47385119501</v>
      </c>
      <c r="AN133" s="164">
        <v>-272331.47385119501</v>
      </c>
    </row>
    <row r="134" spans="1:40" x14ac:dyDescent="0.2">
      <c r="A134" s="27" t="s">
        <v>1725</v>
      </c>
      <c r="B134" s="164">
        <v>183031746.184937</v>
      </c>
      <c r="C134" s="164">
        <v>183452217.55135599</v>
      </c>
      <c r="D134" s="164">
        <v>183870647.71096</v>
      </c>
      <c r="E134" s="164">
        <v>184294843.373566</v>
      </c>
      <c r="F134" s="164">
        <v>184724147.973138</v>
      </c>
      <c r="G134" s="164">
        <v>185157718.33273</v>
      </c>
      <c r="H134" s="164">
        <v>185705743.13003299</v>
      </c>
      <c r="I134" s="164">
        <v>186256480.43977299</v>
      </c>
      <c r="J134" s="164">
        <v>186811973.09052899</v>
      </c>
      <c r="K134" s="164">
        <v>187371108.59568</v>
      </c>
      <c r="L134" s="164">
        <v>187933111.53501901</v>
      </c>
      <c r="M134" s="164">
        <v>188499532.74896199</v>
      </c>
      <c r="N134" s="164">
        <v>188499532.74896199</v>
      </c>
      <c r="O134" s="164">
        <v>189097072.36069301</v>
      </c>
      <c r="P134" s="164">
        <v>189669825.80045101</v>
      </c>
      <c r="Q134" s="164">
        <v>190238370.618855</v>
      </c>
      <c r="R134" s="164">
        <v>190810438.80559</v>
      </c>
      <c r="S134" s="164">
        <v>191385154.09657201</v>
      </c>
      <c r="T134" s="164">
        <v>191961473.297656</v>
      </c>
      <c r="U134" s="164">
        <v>192539859.476316</v>
      </c>
      <c r="V134" s="164">
        <v>193118230.68879899</v>
      </c>
      <c r="W134" s="164">
        <v>193698686.29447499</v>
      </c>
      <c r="X134" s="164">
        <v>194280140.47983101</v>
      </c>
      <c r="Y134" s="164">
        <v>194861817.717439</v>
      </c>
      <c r="Z134" s="164">
        <v>195311919.407078</v>
      </c>
      <c r="AA134" s="164">
        <v>195311919.407078</v>
      </c>
      <c r="AB134" s="164">
        <v>196058900.90152401</v>
      </c>
      <c r="AC134" s="164">
        <v>196511884.21720299</v>
      </c>
      <c r="AD134" s="164">
        <v>196959806.62021399</v>
      </c>
      <c r="AE134" s="164">
        <v>197410411.75622001</v>
      </c>
      <c r="AF134" s="164">
        <v>197862897.954034</v>
      </c>
      <c r="AG134" s="164">
        <v>198316364.471349</v>
      </c>
      <c r="AH134" s="164">
        <v>198771391.893527</v>
      </c>
      <c r="AI134" s="164">
        <v>199226633.14722201</v>
      </c>
      <c r="AJ134" s="164">
        <v>199684134.42347199</v>
      </c>
      <c r="AK134" s="164">
        <v>200142751.938788</v>
      </c>
      <c r="AL134" s="164">
        <v>200601708.996631</v>
      </c>
      <c r="AM134" s="164">
        <v>201062693.79563901</v>
      </c>
      <c r="AN134" s="164">
        <v>201062693.79563901</v>
      </c>
    </row>
    <row r="135" spans="1:40" x14ac:dyDescent="0.2">
      <c r="A135" s="27" t="s">
        <v>1726</v>
      </c>
      <c r="B135" s="164">
        <v>390165.16308000003</v>
      </c>
      <c r="C135" s="164">
        <v>390165.16308000003</v>
      </c>
      <c r="D135" s="164">
        <v>390165.16308000003</v>
      </c>
      <c r="E135" s="164">
        <v>390165.16308000003</v>
      </c>
      <c r="F135" s="164">
        <v>390165.16308000003</v>
      </c>
      <c r="G135" s="164">
        <v>390165.16308000003</v>
      </c>
      <c r="H135" s="164">
        <v>390165.16308000003</v>
      </c>
      <c r="I135" s="164">
        <v>390165.16308000003</v>
      </c>
      <c r="J135" s="164">
        <v>390165.16308000003</v>
      </c>
      <c r="K135" s="164">
        <v>390165.16308000003</v>
      </c>
      <c r="L135" s="164">
        <v>390165.16308000003</v>
      </c>
      <c r="M135" s="164">
        <v>390165.16308000003</v>
      </c>
      <c r="N135" s="164">
        <v>390165.16308000003</v>
      </c>
      <c r="O135" s="164">
        <v>390219.11313000001</v>
      </c>
      <c r="P135" s="164">
        <v>390219.11313000001</v>
      </c>
      <c r="Q135" s="164">
        <v>390219.11313000001</v>
      </c>
      <c r="R135" s="164">
        <v>390219.11313000001</v>
      </c>
      <c r="S135" s="164">
        <v>390219.11313000001</v>
      </c>
      <c r="T135" s="164">
        <v>390219.11313000001</v>
      </c>
      <c r="U135" s="164">
        <v>390219.11313000001</v>
      </c>
      <c r="V135" s="164">
        <v>390219.11313000001</v>
      </c>
      <c r="W135" s="164">
        <v>390219.11313000001</v>
      </c>
      <c r="X135" s="164">
        <v>390219.11313000001</v>
      </c>
      <c r="Y135" s="164">
        <v>390219.11313000001</v>
      </c>
      <c r="Z135" s="164">
        <v>390219.11313000001</v>
      </c>
      <c r="AA135" s="164">
        <v>390219.11313000001</v>
      </c>
      <c r="AB135" s="164">
        <v>390807.36849000002</v>
      </c>
      <c r="AC135" s="164">
        <v>390807.36849000002</v>
      </c>
      <c r="AD135" s="164">
        <v>390807.36849000002</v>
      </c>
      <c r="AE135" s="164">
        <v>390807.36849000002</v>
      </c>
      <c r="AF135" s="164">
        <v>390807.36849000002</v>
      </c>
      <c r="AG135" s="164">
        <v>390807.36849000002</v>
      </c>
      <c r="AH135" s="164">
        <v>390807.36849000002</v>
      </c>
      <c r="AI135" s="164">
        <v>390807.36849000002</v>
      </c>
      <c r="AJ135" s="164">
        <v>390807.36849000002</v>
      </c>
      <c r="AK135" s="164">
        <v>390807.36849000002</v>
      </c>
      <c r="AL135" s="164">
        <v>390807.36849000002</v>
      </c>
      <c r="AM135" s="164">
        <v>390807.36849000002</v>
      </c>
      <c r="AN135" s="164">
        <v>390807.36849000002</v>
      </c>
    </row>
    <row r="136" spans="1:40" x14ac:dyDescent="0.2">
      <c r="A136" s="27" t="s">
        <v>1727</v>
      </c>
      <c r="B136" s="164">
        <v>28580051.911362</v>
      </c>
      <c r="C136" s="164">
        <v>28717567.284067601</v>
      </c>
      <c r="D136" s="164">
        <v>28855020.015294299</v>
      </c>
      <c r="E136" s="164">
        <v>28992875.4322678</v>
      </c>
      <c r="F136" s="164">
        <v>29130280.535209201</v>
      </c>
      <c r="G136" s="164">
        <v>29268475.9964507</v>
      </c>
      <c r="H136" s="164">
        <v>29406841.479826201</v>
      </c>
      <c r="I136" s="164">
        <v>29544177.919085201</v>
      </c>
      <c r="J136" s="164">
        <v>29682459.950888298</v>
      </c>
      <c r="K136" s="164">
        <v>29817033.326661099</v>
      </c>
      <c r="L136" s="164">
        <v>29951182.503998101</v>
      </c>
      <c r="M136" s="164">
        <v>30090372.9749684</v>
      </c>
      <c r="N136" s="164">
        <v>30090372.9749684</v>
      </c>
      <c r="O136" s="164">
        <v>30233801.929090399</v>
      </c>
      <c r="P136" s="164">
        <v>30372980.2055116</v>
      </c>
      <c r="Q136" s="164">
        <v>30511835.8518457</v>
      </c>
      <c r="R136" s="164">
        <v>30650834.259661801</v>
      </c>
      <c r="S136" s="164">
        <v>30789122.311232202</v>
      </c>
      <c r="T136" s="164">
        <v>30928536.941720702</v>
      </c>
      <c r="U136" s="164">
        <v>31068457.7291844</v>
      </c>
      <c r="V136" s="164">
        <v>31207685.441571899</v>
      </c>
      <c r="W136" s="164">
        <v>31348194.9885865</v>
      </c>
      <c r="X136" s="164">
        <v>31485331.4780882</v>
      </c>
      <c r="Y136" s="164">
        <v>31622392.385103699</v>
      </c>
      <c r="Z136" s="164">
        <v>31764843.957442801</v>
      </c>
      <c r="AA136" s="164">
        <v>31764843.957442801</v>
      </c>
      <c r="AB136" s="164">
        <v>31955948.73514</v>
      </c>
      <c r="AC136" s="164">
        <v>32099677.900164202</v>
      </c>
      <c r="AD136" s="164">
        <v>32243683.912030399</v>
      </c>
      <c r="AE136" s="164">
        <v>32388432.863885298</v>
      </c>
      <c r="AF136" s="164">
        <v>32533070.351926301</v>
      </c>
      <c r="AG136" s="164">
        <v>32678839.090611901</v>
      </c>
      <c r="AH136" s="164">
        <v>32824520.7328275</v>
      </c>
      <c r="AI136" s="164">
        <v>32968914.238679301</v>
      </c>
      <c r="AJ136" s="164">
        <v>33113997.495047402</v>
      </c>
      <c r="AK136" s="164">
        <v>33255108.592541002</v>
      </c>
      <c r="AL136" s="164">
        <v>33395549.977131199</v>
      </c>
      <c r="AM136" s="164">
        <v>33540796.136996701</v>
      </c>
      <c r="AN136" s="164">
        <v>33540796.136996701</v>
      </c>
    </row>
    <row r="137" spans="1:40" x14ac:dyDescent="0.2">
      <c r="A137" s="27" t="s">
        <v>1728</v>
      </c>
      <c r="B137" s="164">
        <v>-5013802.4758799998</v>
      </c>
      <c r="C137" s="164">
        <v>-5013802.4758799998</v>
      </c>
      <c r="D137" s="164">
        <v>-5013802.4758799998</v>
      </c>
      <c r="E137" s="164">
        <v>-5013802.4758799998</v>
      </c>
      <c r="F137" s="164">
        <v>-5013802.4758799998</v>
      </c>
      <c r="G137" s="164">
        <v>-5013802.4758799998</v>
      </c>
      <c r="H137" s="164">
        <v>-5013802.4758799998</v>
      </c>
      <c r="I137" s="164">
        <v>-5013802.4758799998</v>
      </c>
      <c r="J137" s="164">
        <v>-5013802.4758799998</v>
      </c>
      <c r="K137" s="164">
        <v>-5013802.4758799998</v>
      </c>
      <c r="L137" s="164">
        <v>-5013802.4758799998</v>
      </c>
      <c r="M137" s="164">
        <v>-5013802.4758799998</v>
      </c>
      <c r="N137" s="164">
        <v>-5013802.4758799998</v>
      </c>
      <c r="O137" s="164">
        <v>-5014495.7589299995</v>
      </c>
      <c r="P137" s="164">
        <v>-5014495.7589299995</v>
      </c>
      <c r="Q137" s="164">
        <v>-5014495.7589299995</v>
      </c>
      <c r="R137" s="164">
        <v>-5014495.7589299995</v>
      </c>
      <c r="S137" s="164">
        <v>-5014495.7589299995</v>
      </c>
      <c r="T137" s="164">
        <v>-5014495.7589299995</v>
      </c>
      <c r="U137" s="164">
        <v>-5014495.7589299995</v>
      </c>
      <c r="V137" s="164">
        <v>-5014495.7589299995</v>
      </c>
      <c r="W137" s="164">
        <v>-5014495.7589299995</v>
      </c>
      <c r="X137" s="164">
        <v>-5014495.7589299995</v>
      </c>
      <c r="Y137" s="164">
        <v>-5014495.7589299995</v>
      </c>
      <c r="Z137" s="164">
        <v>-5014495.7589299995</v>
      </c>
      <c r="AA137" s="164">
        <v>-5014495.7589299995</v>
      </c>
      <c r="AB137" s="164">
        <v>-5022055.11188999</v>
      </c>
      <c r="AC137" s="164">
        <v>-5022055.11188999</v>
      </c>
      <c r="AD137" s="164">
        <v>-5022055.11188999</v>
      </c>
      <c r="AE137" s="164">
        <v>-5022055.11188999</v>
      </c>
      <c r="AF137" s="164">
        <v>-5022055.11188999</v>
      </c>
      <c r="AG137" s="164">
        <v>-5022055.11188999</v>
      </c>
      <c r="AH137" s="164">
        <v>-5022055.11188999</v>
      </c>
      <c r="AI137" s="164">
        <v>-5022055.11188999</v>
      </c>
      <c r="AJ137" s="164">
        <v>-5022055.11188999</v>
      </c>
      <c r="AK137" s="164">
        <v>-5022055.11188999</v>
      </c>
      <c r="AL137" s="164">
        <v>-5022055.11188999</v>
      </c>
      <c r="AM137" s="164">
        <v>-5022055.11188999</v>
      </c>
      <c r="AN137" s="164">
        <v>-5022055.11188999</v>
      </c>
    </row>
    <row r="138" spans="1:40" x14ac:dyDescent="0.2">
      <c r="A138" s="27" t="s">
        <v>1384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4">
        <v>0</v>
      </c>
      <c r="R138" s="164">
        <v>0</v>
      </c>
      <c r="S138" s="164">
        <v>0</v>
      </c>
      <c r="T138" s="164">
        <v>0</v>
      </c>
      <c r="U138" s="164">
        <v>0</v>
      </c>
      <c r="V138" s="164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  <c r="AC138" s="164">
        <v>0</v>
      </c>
      <c r="AD138" s="164">
        <v>0</v>
      </c>
      <c r="AE138" s="164">
        <v>0</v>
      </c>
      <c r="AF138" s="164">
        <v>0</v>
      </c>
      <c r="AG138" s="164">
        <v>0</v>
      </c>
      <c r="AH138" s="164">
        <v>0</v>
      </c>
      <c r="AI138" s="164">
        <v>0</v>
      </c>
      <c r="AJ138" s="164">
        <v>0</v>
      </c>
      <c r="AK138" s="164">
        <v>0</v>
      </c>
      <c r="AL138" s="164">
        <v>0</v>
      </c>
      <c r="AM138" s="164">
        <v>0</v>
      </c>
      <c r="AN138" s="164">
        <v>0</v>
      </c>
    </row>
    <row r="139" spans="1:40" x14ac:dyDescent="0.2">
      <c r="A139" s="27" t="s">
        <v>1385</v>
      </c>
      <c r="B139" s="164">
        <v>0</v>
      </c>
      <c r="C139" s="164">
        <v>0</v>
      </c>
      <c r="D139" s="164">
        <v>0</v>
      </c>
      <c r="E139" s="164">
        <v>0</v>
      </c>
      <c r="F139" s="164">
        <v>0</v>
      </c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  <c r="O139" s="164">
        <v>0</v>
      </c>
      <c r="P139" s="164">
        <v>0</v>
      </c>
      <c r="Q139" s="164">
        <v>0</v>
      </c>
      <c r="R139" s="164">
        <v>0</v>
      </c>
      <c r="S139" s="164">
        <v>0</v>
      </c>
      <c r="T139" s="164">
        <v>0</v>
      </c>
      <c r="U139" s="164">
        <v>0</v>
      </c>
      <c r="V139" s="164">
        <v>0</v>
      </c>
      <c r="W139" s="164">
        <v>0</v>
      </c>
      <c r="X139" s="164">
        <v>0</v>
      </c>
      <c r="Y139" s="164">
        <v>0</v>
      </c>
      <c r="Z139" s="164">
        <v>0</v>
      </c>
      <c r="AA139" s="164">
        <v>0</v>
      </c>
      <c r="AB139" s="164">
        <v>0</v>
      </c>
      <c r="AC139" s="164">
        <v>0</v>
      </c>
      <c r="AD139" s="164">
        <v>0</v>
      </c>
      <c r="AE139" s="164">
        <v>0</v>
      </c>
      <c r="AF139" s="164">
        <v>0</v>
      </c>
      <c r="AG139" s="164">
        <v>0</v>
      </c>
      <c r="AH139" s="164">
        <v>0</v>
      </c>
      <c r="AI139" s="164">
        <v>0</v>
      </c>
      <c r="AJ139" s="164">
        <v>0</v>
      </c>
      <c r="AK139" s="164">
        <v>0</v>
      </c>
      <c r="AL139" s="164">
        <v>0</v>
      </c>
      <c r="AM139" s="164">
        <v>0</v>
      </c>
      <c r="AN139" s="164">
        <v>0</v>
      </c>
    </row>
    <row r="140" spans="1:40" x14ac:dyDescent="0.2">
      <c r="A140" s="30" t="s">
        <v>1386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164">
        <v>0</v>
      </c>
      <c r="AD140" s="164">
        <v>0</v>
      </c>
      <c r="AE140" s="164">
        <v>0</v>
      </c>
      <c r="AF140" s="164">
        <v>0</v>
      </c>
      <c r="AG140" s="164">
        <v>0</v>
      </c>
      <c r="AH140" s="164">
        <v>0</v>
      </c>
      <c r="AI140" s="164">
        <v>0</v>
      </c>
      <c r="AJ140" s="164">
        <v>0</v>
      </c>
      <c r="AK140" s="164">
        <v>0</v>
      </c>
      <c r="AL140" s="164">
        <v>0</v>
      </c>
      <c r="AM140" s="164">
        <v>0</v>
      </c>
      <c r="AN140" s="164">
        <v>0</v>
      </c>
    </row>
    <row r="141" spans="1:40" x14ac:dyDescent="0.2">
      <c r="A141" s="27" t="s">
        <v>1387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v>0</v>
      </c>
      <c r="S141" s="164">
        <v>0</v>
      </c>
      <c r="T141" s="164">
        <v>0</v>
      </c>
      <c r="U141" s="164">
        <v>0</v>
      </c>
      <c r="V141" s="164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  <c r="AC141" s="164">
        <v>0</v>
      </c>
      <c r="AD141" s="164">
        <v>0</v>
      </c>
      <c r="AE141" s="164">
        <v>0</v>
      </c>
      <c r="AF141" s="164">
        <v>0</v>
      </c>
      <c r="AG141" s="164">
        <v>0</v>
      </c>
      <c r="AH141" s="164">
        <v>0</v>
      </c>
      <c r="AI141" s="164">
        <v>0</v>
      </c>
      <c r="AJ141" s="164">
        <v>0</v>
      </c>
      <c r="AK141" s="164">
        <v>0</v>
      </c>
      <c r="AL141" s="164">
        <v>0</v>
      </c>
      <c r="AM141" s="164">
        <v>0</v>
      </c>
      <c r="AN141" s="164">
        <v>0</v>
      </c>
    </row>
    <row r="142" spans="1:40" x14ac:dyDescent="0.2">
      <c r="A142" s="27" t="s">
        <v>1388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0</v>
      </c>
      <c r="T142" s="164">
        <v>0</v>
      </c>
      <c r="U142" s="164">
        <v>0</v>
      </c>
      <c r="V142" s="164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164">
        <v>0</v>
      </c>
      <c r="AD142" s="164">
        <v>0</v>
      </c>
      <c r="AE142" s="164">
        <v>0</v>
      </c>
      <c r="AF142" s="164">
        <v>0</v>
      </c>
      <c r="AG142" s="164">
        <v>0</v>
      </c>
      <c r="AH142" s="164">
        <v>0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0</v>
      </c>
    </row>
    <row r="143" spans="1:40" x14ac:dyDescent="0.2">
      <c r="A143" s="27" t="s">
        <v>1389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27" t="s">
        <v>1729</v>
      </c>
      <c r="B144" s="164">
        <v>395011065.47595203</v>
      </c>
      <c r="C144" s="164">
        <v>395968677.87842101</v>
      </c>
      <c r="D144" s="164">
        <v>396898764.546179</v>
      </c>
      <c r="E144" s="164">
        <v>397816612.602916</v>
      </c>
      <c r="F144" s="164">
        <v>398720120.34792</v>
      </c>
      <c r="G144" s="164">
        <v>399614998.68865502</v>
      </c>
      <c r="H144" s="164">
        <v>400614282.26395202</v>
      </c>
      <c r="I144" s="164">
        <v>401596548.87587899</v>
      </c>
      <c r="J144" s="164">
        <v>402565369.24659002</v>
      </c>
      <c r="K144" s="164">
        <v>403514975.498559</v>
      </c>
      <c r="L144" s="164">
        <v>404443831.632182</v>
      </c>
      <c r="M144" s="164">
        <v>405366383.78135198</v>
      </c>
      <c r="N144" s="164">
        <v>405366383.78135198</v>
      </c>
      <c r="O144" s="164">
        <v>406344126.67091203</v>
      </c>
      <c r="P144" s="164">
        <v>407282725.23754698</v>
      </c>
      <c r="Q144" s="164">
        <v>408225873.43960702</v>
      </c>
      <c r="R144" s="164">
        <v>409188269.19310099</v>
      </c>
      <c r="S144" s="164">
        <v>410166168.32956398</v>
      </c>
      <c r="T144" s="164">
        <v>411165409.36132002</v>
      </c>
      <c r="U144" s="164">
        <v>411992502.52791798</v>
      </c>
      <c r="V144" s="164">
        <v>412832144.24773002</v>
      </c>
      <c r="W144" s="164">
        <v>413686183.66563302</v>
      </c>
      <c r="X144" s="164">
        <v>414550031.74348599</v>
      </c>
      <c r="Y144" s="164">
        <v>415424451.531703</v>
      </c>
      <c r="Z144" s="164">
        <v>416045877.18259901</v>
      </c>
      <c r="AA144" s="164">
        <v>416045877.18259901</v>
      </c>
      <c r="AB144" s="164">
        <v>417302149.053918</v>
      </c>
      <c r="AC144" s="164">
        <v>417921336.30913699</v>
      </c>
      <c r="AD144" s="164">
        <v>418518252.74016899</v>
      </c>
      <c r="AE144" s="164">
        <v>419107589.74421</v>
      </c>
      <c r="AF144" s="164">
        <v>419685959.68323702</v>
      </c>
      <c r="AG144" s="164">
        <v>420259917.76534998</v>
      </c>
      <c r="AH144" s="164">
        <v>420832569.26384902</v>
      </c>
      <c r="AI144" s="164">
        <v>421590060.55827099</v>
      </c>
      <c r="AJ144" s="164">
        <v>422339474.83390099</v>
      </c>
      <c r="AK144" s="164">
        <v>423078110.39030099</v>
      </c>
      <c r="AL144" s="164">
        <v>423805526.776802</v>
      </c>
      <c r="AM144" s="164">
        <v>424536979.78090101</v>
      </c>
      <c r="AN144" s="164">
        <v>424536979.78090101</v>
      </c>
    </row>
    <row r="145" spans="1:40" x14ac:dyDescent="0.2">
      <c r="A145" s="27" t="s">
        <v>1391</v>
      </c>
    </row>
    <row r="146" spans="1:40" x14ac:dyDescent="0.2">
      <c r="A146" s="30" t="s">
        <v>1392</v>
      </c>
    </row>
    <row r="147" spans="1:40" x14ac:dyDescent="0.2">
      <c r="A147" s="27" t="s">
        <v>1393</v>
      </c>
      <c r="B147" s="164">
        <v>14877963.552431</v>
      </c>
      <c r="C147" s="164">
        <v>15171140.051576899</v>
      </c>
      <c r="D147" s="164">
        <v>15464316.5507228</v>
      </c>
      <c r="E147" s="164">
        <v>15757493.049868699</v>
      </c>
      <c r="F147" s="164">
        <v>16050669.549014499</v>
      </c>
      <c r="G147" s="164">
        <v>16343846.0481604</v>
      </c>
      <c r="H147" s="164">
        <v>16637022.547306299</v>
      </c>
      <c r="I147" s="164">
        <v>16930199.046452198</v>
      </c>
      <c r="J147" s="164">
        <v>17223375.545598101</v>
      </c>
      <c r="K147" s="164">
        <v>17516552.044744</v>
      </c>
      <c r="L147" s="164">
        <v>17809728.543889798</v>
      </c>
      <c r="M147" s="164">
        <v>18102905.043035701</v>
      </c>
      <c r="N147" s="164">
        <v>18102905.043035701</v>
      </c>
      <c r="O147" s="164">
        <v>18396081.5421816</v>
      </c>
      <c r="P147" s="164">
        <v>18689258.041327499</v>
      </c>
      <c r="Q147" s="164">
        <v>18982434.540473402</v>
      </c>
      <c r="R147" s="164">
        <v>19275611.039619301</v>
      </c>
      <c r="S147" s="164">
        <v>19568787.538765099</v>
      </c>
      <c r="T147" s="164">
        <v>19861964.037911002</v>
      </c>
      <c r="U147" s="164">
        <v>20155140.537056901</v>
      </c>
      <c r="V147" s="164">
        <v>20448317.0362028</v>
      </c>
      <c r="W147" s="164">
        <v>20741493.535348698</v>
      </c>
      <c r="X147" s="164">
        <v>21034670.034494601</v>
      </c>
      <c r="Y147" s="164">
        <v>21327846.5336405</v>
      </c>
      <c r="Z147" s="164">
        <v>21621023.032786299</v>
      </c>
      <c r="AA147" s="164">
        <v>21621023.032786299</v>
      </c>
      <c r="AB147" s="164">
        <v>21914199.531932201</v>
      </c>
      <c r="AC147" s="164">
        <v>22207376.0310781</v>
      </c>
      <c r="AD147" s="164">
        <v>22500552.530223999</v>
      </c>
      <c r="AE147" s="164">
        <v>22793729.029369898</v>
      </c>
      <c r="AF147" s="164">
        <v>23086905.528515801</v>
      </c>
      <c r="AG147" s="164">
        <v>23380082.027661599</v>
      </c>
      <c r="AH147" s="164">
        <v>23673258.526807498</v>
      </c>
      <c r="AI147" s="164">
        <v>23966435.025953401</v>
      </c>
      <c r="AJ147" s="164">
        <v>24259611.5250993</v>
      </c>
      <c r="AK147" s="164">
        <v>24552788.024245199</v>
      </c>
      <c r="AL147" s="164">
        <v>24845964.523391102</v>
      </c>
      <c r="AM147" s="164">
        <v>25139141.0225369</v>
      </c>
      <c r="AN147" s="164">
        <v>25139141.0225369</v>
      </c>
    </row>
    <row r="148" spans="1:40" x14ac:dyDescent="0.2">
      <c r="A148" s="27" t="s">
        <v>1394</v>
      </c>
      <c r="B148" s="164">
        <v>20495035.0754788</v>
      </c>
      <c r="C148" s="164">
        <v>20807010.058269601</v>
      </c>
      <c r="D148" s="164">
        <v>21119030.2024328</v>
      </c>
      <c r="E148" s="164">
        <v>21431095.507968299</v>
      </c>
      <c r="F148" s="164">
        <v>21743205.9748763</v>
      </c>
      <c r="G148" s="164">
        <v>22055361.6031566</v>
      </c>
      <c r="H148" s="164">
        <v>22367562.392809302</v>
      </c>
      <c r="I148" s="164">
        <v>22679808.3438344</v>
      </c>
      <c r="J148" s="164">
        <v>22992099.4562319</v>
      </c>
      <c r="K148" s="164">
        <v>23304435.730001699</v>
      </c>
      <c r="L148" s="164">
        <v>23616817.165144</v>
      </c>
      <c r="M148" s="164">
        <v>23929243.761658601</v>
      </c>
      <c r="N148" s="164">
        <v>23929243.761658601</v>
      </c>
      <c r="O148" s="164">
        <v>24241783.138089702</v>
      </c>
      <c r="P148" s="164">
        <v>24554390.133065</v>
      </c>
      <c r="Q148" s="164">
        <v>24867064.746584401</v>
      </c>
      <c r="R148" s="164">
        <v>25179806.978647899</v>
      </c>
      <c r="S148" s="164">
        <v>25492616.8292556</v>
      </c>
      <c r="T148" s="164">
        <v>25805494.298407301</v>
      </c>
      <c r="U148" s="164">
        <v>26118439.386103299</v>
      </c>
      <c r="V148" s="164">
        <v>26431452.092343301</v>
      </c>
      <c r="W148" s="164">
        <v>26744532.417127501</v>
      </c>
      <c r="X148" s="164">
        <v>27057680.3604558</v>
      </c>
      <c r="Y148" s="164">
        <v>27370895.9223282</v>
      </c>
      <c r="Z148" s="164">
        <v>27684179.102744799</v>
      </c>
      <c r="AA148" s="164">
        <v>27684179.102744799</v>
      </c>
      <c r="AB148" s="164">
        <v>27997619.977421399</v>
      </c>
      <c r="AC148" s="164">
        <v>28311150.927813798</v>
      </c>
      <c r="AD148" s="164">
        <v>28624771.9539221</v>
      </c>
      <c r="AE148" s="164">
        <v>28938483.055746298</v>
      </c>
      <c r="AF148" s="164">
        <v>29252284.233286399</v>
      </c>
      <c r="AG148" s="164">
        <v>29566175.4865424</v>
      </c>
      <c r="AH148" s="164">
        <v>29880156.815514199</v>
      </c>
      <c r="AI148" s="164">
        <v>30194228.220201898</v>
      </c>
      <c r="AJ148" s="164">
        <v>30508389.7006055</v>
      </c>
      <c r="AK148" s="164">
        <v>30822641.256724998</v>
      </c>
      <c r="AL148" s="164">
        <v>31136982.888560299</v>
      </c>
      <c r="AM148" s="164">
        <v>31451414.596111499</v>
      </c>
      <c r="AN148" s="164">
        <v>31451414.596111499</v>
      </c>
    </row>
    <row r="149" spans="1:40" x14ac:dyDescent="0.2">
      <c r="A149" s="27" t="s">
        <v>1395</v>
      </c>
      <c r="B149" s="164">
        <v>12148973.088829</v>
      </c>
      <c r="C149" s="164">
        <v>12392783.398253201</v>
      </c>
      <c r="D149" s="164">
        <v>12636593.7076774</v>
      </c>
      <c r="E149" s="164">
        <v>12880404.017101601</v>
      </c>
      <c r="F149" s="164">
        <v>13124214.3265258</v>
      </c>
      <c r="G149" s="164">
        <v>13368024.6359499</v>
      </c>
      <c r="H149" s="164">
        <v>13611834.9453741</v>
      </c>
      <c r="I149" s="164">
        <v>13855645.254798301</v>
      </c>
      <c r="J149" s="164">
        <v>14099455.5642225</v>
      </c>
      <c r="K149" s="164">
        <v>14343265.8736466</v>
      </c>
      <c r="L149" s="164">
        <v>14587076.183070799</v>
      </c>
      <c r="M149" s="164">
        <v>14830886.492495</v>
      </c>
      <c r="N149" s="164">
        <v>14830886.492495</v>
      </c>
      <c r="O149" s="164">
        <v>15074696.8019192</v>
      </c>
      <c r="P149" s="164">
        <v>15318507.1113433</v>
      </c>
      <c r="Q149" s="164">
        <v>15562317.420767499</v>
      </c>
      <c r="R149" s="164">
        <v>15806127.7301917</v>
      </c>
      <c r="S149" s="164">
        <v>16049938.039615899</v>
      </c>
      <c r="T149" s="164">
        <v>16293748.3490401</v>
      </c>
      <c r="U149" s="164">
        <v>16537558.658464201</v>
      </c>
      <c r="V149" s="164">
        <v>16781368.9678884</v>
      </c>
      <c r="W149" s="164">
        <v>17025179.277312599</v>
      </c>
      <c r="X149" s="164">
        <v>17268989.586736798</v>
      </c>
      <c r="Y149" s="164">
        <v>17512799.896160901</v>
      </c>
      <c r="Z149" s="164">
        <v>17756610.2055851</v>
      </c>
      <c r="AA149" s="164">
        <v>17756610.2055851</v>
      </c>
      <c r="AB149" s="164">
        <v>18000420.515009299</v>
      </c>
      <c r="AC149" s="164">
        <v>18244230.824433502</v>
      </c>
      <c r="AD149" s="164">
        <v>18488041.1338576</v>
      </c>
      <c r="AE149" s="164">
        <v>18731851.4432818</v>
      </c>
      <c r="AF149" s="164">
        <v>18975661.752705999</v>
      </c>
      <c r="AG149" s="164">
        <v>19219472.062130202</v>
      </c>
      <c r="AH149" s="164">
        <v>19463282.371554401</v>
      </c>
      <c r="AI149" s="164">
        <v>19707092.680978499</v>
      </c>
      <c r="AJ149" s="164">
        <v>19950902.990402699</v>
      </c>
      <c r="AK149" s="164">
        <v>20194713.299826901</v>
      </c>
      <c r="AL149" s="164">
        <v>20438523.609251101</v>
      </c>
      <c r="AM149" s="164">
        <v>20682333.918675199</v>
      </c>
      <c r="AN149" s="164">
        <v>20682333.918675199</v>
      </c>
    </row>
    <row r="150" spans="1:40" x14ac:dyDescent="0.2">
      <c r="A150" s="27" t="s">
        <v>1396</v>
      </c>
      <c r="B150" s="164">
        <v>14966860.310926</v>
      </c>
      <c r="C150" s="164">
        <v>15243360.8702223</v>
      </c>
      <c r="D150" s="164">
        <v>15519861.429518601</v>
      </c>
      <c r="E150" s="164">
        <v>15796361.9888149</v>
      </c>
      <c r="F150" s="164">
        <v>16072862.5481112</v>
      </c>
      <c r="G150" s="164">
        <v>16349363.1074074</v>
      </c>
      <c r="H150" s="164">
        <v>16625863.666703699</v>
      </c>
      <c r="I150" s="164">
        <v>16902364.226</v>
      </c>
      <c r="J150" s="164">
        <v>17178864.785296299</v>
      </c>
      <c r="K150" s="164">
        <v>17455365.344592601</v>
      </c>
      <c r="L150" s="164">
        <v>17731865.9038889</v>
      </c>
      <c r="M150" s="164">
        <v>18008366.463185199</v>
      </c>
      <c r="N150" s="164">
        <v>18008366.463185199</v>
      </c>
      <c r="O150" s="164">
        <v>18284867.022481501</v>
      </c>
      <c r="P150" s="164">
        <v>18561367.581777699</v>
      </c>
      <c r="Q150" s="164">
        <v>18837868.141074002</v>
      </c>
      <c r="R150" s="164">
        <v>19114368.700370301</v>
      </c>
      <c r="S150" s="164">
        <v>19390869.259666599</v>
      </c>
      <c r="T150" s="164">
        <v>19667369.818962902</v>
      </c>
      <c r="U150" s="164">
        <v>19943870.378259201</v>
      </c>
      <c r="V150" s="164">
        <v>20220370.937555499</v>
      </c>
      <c r="W150" s="164">
        <v>20496871.496851798</v>
      </c>
      <c r="X150" s="164">
        <v>20773372.056148</v>
      </c>
      <c r="Y150" s="164">
        <v>21049872.615444299</v>
      </c>
      <c r="Z150" s="164">
        <v>21326373.174740601</v>
      </c>
      <c r="AA150" s="164">
        <v>21326373.174740601</v>
      </c>
      <c r="AB150" s="164">
        <v>21602873.7340369</v>
      </c>
      <c r="AC150" s="164">
        <v>21879374.293333199</v>
      </c>
      <c r="AD150" s="164">
        <v>22155874.852629501</v>
      </c>
      <c r="AE150" s="164">
        <v>22432375.4119258</v>
      </c>
      <c r="AF150" s="164">
        <v>22708875.971222099</v>
      </c>
      <c r="AG150" s="164">
        <v>22985376.530518301</v>
      </c>
      <c r="AH150" s="164">
        <v>23261877.0898146</v>
      </c>
      <c r="AI150" s="164">
        <v>23538377.649110898</v>
      </c>
      <c r="AJ150" s="164">
        <v>23814878.208407201</v>
      </c>
      <c r="AK150" s="164">
        <v>24091378.7677035</v>
      </c>
      <c r="AL150" s="164">
        <v>24367879.326999798</v>
      </c>
      <c r="AM150" s="164">
        <v>24644379.886296101</v>
      </c>
      <c r="AN150" s="164">
        <v>24644379.886296101</v>
      </c>
    </row>
    <row r="151" spans="1:40" x14ac:dyDescent="0.2">
      <c r="A151" s="27" t="s">
        <v>1397</v>
      </c>
      <c r="B151" s="164">
        <v>9111719.3547959495</v>
      </c>
      <c r="C151" s="164">
        <v>9279685.3220589701</v>
      </c>
      <c r="D151" s="164">
        <v>9447651.2893219795</v>
      </c>
      <c r="E151" s="164">
        <v>9615617.2565849908</v>
      </c>
      <c r="F151" s="164">
        <v>9783583.2238480002</v>
      </c>
      <c r="G151" s="164">
        <v>9951549.1911110096</v>
      </c>
      <c r="H151" s="164">
        <v>10119515.158374</v>
      </c>
      <c r="I151" s="164">
        <v>10287481.125637</v>
      </c>
      <c r="J151" s="164">
        <v>10455447.092900001</v>
      </c>
      <c r="K151" s="164">
        <v>10623413.060163001</v>
      </c>
      <c r="L151" s="164">
        <v>10791379.027426001</v>
      </c>
      <c r="M151" s="164">
        <v>10959344.994689001</v>
      </c>
      <c r="N151" s="164">
        <v>10959344.994689001</v>
      </c>
      <c r="O151" s="164">
        <v>11127310.961952001</v>
      </c>
      <c r="P151" s="164">
        <v>11295276.9292151</v>
      </c>
      <c r="Q151" s="164">
        <v>11463242.8964781</v>
      </c>
      <c r="R151" s="164">
        <v>11631208.8637411</v>
      </c>
      <c r="S151" s="164">
        <v>11799174.8310041</v>
      </c>
      <c r="T151" s="164">
        <v>11967140.7982671</v>
      </c>
      <c r="U151" s="164">
        <v>12135106.7655301</v>
      </c>
      <c r="V151" s="164">
        <v>12303072.7327931</v>
      </c>
      <c r="W151" s="164">
        <v>12471038.7000561</v>
      </c>
      <c r="X151" s="164">
        <v>12639004.667319199</v>
      </c>
      <c r="Y151" s="164">
        <v>12806970.634582199</v>
      </c>
      <c r="Z151" s="164">
        <v>12974936.601845199</v>
      </c>
      <c r="AA151" s="164">
        <v>12974936.601845199</v>
      </c>
      <c r="AB151" s="164">
        <v>13142902.569108199</v>
      </c>
      <c r="AC151" s="164">
        <v>13310868.536371199</v>
      </c>
      <c r="AD151" s="164">
        <v>13478834.5036342</v>
      </c>
      <c r="AE151" s="164">
        <v>13646800.4708972</v>
      </c>
      <c r="AF151" s="164">
        <v>13814766.4381602</v>
      </c>
      <c r="AG151" s="164">
        <v>13982732.4054233</v>
      </c>
      <c r="AH151" s="164">
        <v>14150698.3726863</v>
      </c>
      <c r="AI151" s="164">
        <v>14318664.339949301</v>
      </c>
      <c r="AJ151" s="164">
        <v>14486630.307212301</v>
      </c>
      <c r="AK151" s="164">
        <v>14654596.274475301</v>
      </c>
      <c r="AL151" s="164">
        <v>14822562.241738301</v>
      </c>
      <c r="AM151" s="164">
        <v>14990528.209001301</v>
      </c>
      <c r="AN151" s="164">
        <v>14990528.209001301</v>
      </c>
    </row>
    <row r="152" spans="1:40" x14ac:dyDescent="0.2">
      <c r="A152" s="27" t="s">
        <v>1398</v>
      </c>
      <c r="B152" s="164">
        <v>6118097.9929114403</v>
      </c>
      <c r="C152" s="164">
        <v>6388810.0946611604</v>
      </c>
      <c r="D152" s="164">
        <v>6659742.4313924303</v>
      </c>
      <c r="E152" s="164">
        <v>6930100.7739244998</v>
      </c>
      <c r="F152" s="164">
        <v>7201473.58061889</v>
      </c>
      <c r="G152" s="164">
        <v>7472846.3873132896</v>
      </c>
      <c r="H152" s="164">
        <v>7744219.1940076798</v>
      </c>
      <c r="I152" s="164">
        <v>8015592.0007020803</v>
      </c>
      <c r="J152" s="164">
        <v>8286964.8073964799</v>
      </c>
      <c r="K152" s="164">
        <v>8558337.6140908692</v>
      </c>
      <c r="L152" s="164">
        <v>8829710.4207852706</v>
      </c>
      <c r="M152" s="164">
        <v>9101083.2274796609</v>
      </c>
      <c r="N152" s="164">
        <v>9101083.2274796609</v>
      </c>
      <c r="O152" s="164">
        <v>9372456.0341740604</v>
      </c>
      <c r="P152" s="164">
        <v>9643828.8408684507</v>
      </c>
      <c r="Q152" s="164">
        <v>9915201.6475628503</v>
      </c>
      <c r="R152" s="164">
        <v>10185780.2250764</v>
      </c>
      <c r="S152" s="164">
        <v>10457153.031770799</v>
      </c>
      <c r="T152" s="164">
        <v>10728525.838465201</v>
      </c>
      <c r="U152" s="164">
        <v>10999898.6451596</v>
      </c>
      <c r="V152" s="164">
        <v>11271271.451854</v>
      </c>
      <c r="W152" s="164">
        <v>11542644.258548399</v>
      </c>
      <c r="X152" s="164">
        <v>11814017.065242801</v>
      </c>
      <c r="Y152" s="164">
        <v>12085389.8719372</v>
      </c>
      <c r="Z152" s="164">
        <v>12356762.6786316</v>
      </c>
      <c r="AA152" s="164">
        <v>12356762.6786316</v>
      </c>
      <c r="AB152" s="164">
        <v>12628135.485326</v>
      </c>
      <c r="AC152" s="164">
        <v>12899508.292020399</v>
      </c>
      <c r="AD152" s="164">
        <v>13170881.098714801</v>
      </c>
      <c r="AE152" s="164">
        <v>13441459.6762284</v>
      </c>
      <c r="AF152" s="164">
        <v>13712832.4829228</v>
      </c>
      <c r="AG152" s="164">
        <v>13984205.289617199</v>
      </c>
      <c r="AH152" s="164">
        <v>14255578.096311601</v>
      </c>
      <c r="AI152" s="164">
        <v>14526950.903006</v>
      </c>
      <c r="AJ152" s="164">
        <v>14798323.7097004</v>
      </c>
      <c r="AK152" s="164">
        <v>15069696.5163948</v>
      </c>
      <c r="AL152" s="164">
        <v>15341069.323089199</v>
      </c>
      <c r="AM152" s="164">
        <v>15612442.129783601</v>
      </c>
      <c r="AN152" s="164">
        <v>15612442.129783601</v>
      </c>
    </row>
    <row r="153" spans="1:40" x14ac:dyDescent="0.2">
      <c r="A153" s="27" t="s">
        <v>1399</v>
      </c>
      <c r="B153" s="164">
        <v>8989814.8388343602</v>
      </c>
      <c r="C153" s="164">
        <v>9261519.7069235407</v>
      </c>
      <c r="D153" s="164">
        <v>9533224.5750127193</v>
      </c>
      <c r="E153" s="164">
        <v>9804929.4431018904</v>
      </c>
      <c r="F153" s="164">
        <v>10076634.311191</v>
      </c>
      <c r="G153" s="164">
        <v>10348339.179280199</v>
      </c>
      <c r="H153" s="164">
        <v>10620044.0473694</v>
      </c>
      <c r="I153" s="164">
        <v>10891748.915458599</v>
      </c>
      <c r="J153" s="164">
        <v>11163453.783547699</v>
      </c>
      <c r="K153" s="164">
        <v>11435158.6516369</v>
      </c>
      <c r="L153" s="164">
        <v>11706863.519726099</v>
      </c>
      <c r="M153" s="164">
        <v>11978568.3878153</v>
      </c>
      <c r="N153" s="164">
        <v>11978568.3878153</v>
      </c>
      <c r="O153" s="164">
        <v>12250273.255904401</v>
      </c>
      <c r="P153" s="164">
        <v>12521978.1239936</v>
      </c>
      <c r="Q153" s="164">
        <v>12793682.992082801</v>
      </c>
      <c r="R153" s="164">
        <v>13065387.860172</v>
      </c>
      <c r="S153" s="164">
        <v>13337092.7282611</v>
      </c>
      <c r="T153" s="164">
        <v>13608797.596350299</v>
      </c>
      <c r="U153" s="164">
        <v>13880502.4644395</v>
      </c>
      <c r="V153" s="164">
        <v>14152207.332528699</v>
      </c>
      <c r="W153" s="164">
        <v>14423912.2006179</v>
      </c>
      <c r="X153" s="164">
        <v>14695617.068707</v>
      </c>
      <c r="Y153" s="164">
        <v>14967321.9367962</v>
      </c>
      <c r="Z153" s="164">
        <v>15239026.8048854</v>
      </c>
      <c r="AA153" s="164">
        <v>15239026.8048854</v>
      </c>
      <c r="AB153" s="164">
        <v>15510731.6729746</v>
      </c>
      <c r="AC153" s="164">
        <v>15782436.5410637</v>
      </c>
      <c r="AD153" s="164">
        <v>16054141.409152901</v>
      </c>
      <c r="AE153" s="164">
        <v>16325846.2772421</v>
      </c>
      <c r="AF153" s="164">
        <v>16597551.145331301</v>
      </c>
      <c r="AG153" s="164">
        <v>16869256.0134205</v>
      </c>
      <c r="AH153" s="164">
        <v>17140960.881509598</v>
      </c>
      <c r="AI153" s="164">
        <v>17412665.749598801</v>
      </c>
      <c r="AJ153" s="164">
        <v>17684370.617688</v>
      </c>
      <c r="AK153" s="164">
        <v>17956075.485777199</v>
      </c>
      <c r="AL153" s="164">
        <v>18227780.353866301</v>
      </c>
      <c r="AM153" s="164">
        <v>18499485.221955501</v>
      </c>
      <c r="AN153" s="164">
        <v>18499485.221955501</v>
      </c>
    </row>
    <row r="154" spans="1:40" x14ac:dyDescent="0.2">
      <c r="A154" s="27" t="s">
        <v>1400</v>
      </c>
      <c r="B154" s="164">
        <v>11529424.898854</v>
      </c>
      <c r="C154" s="164">
        <v>11816322.1123085</v>
      </c>
      <c r="D154" s="164">
        <v>12103219.3257629</v>
      </c>
      <c r="E154" s="164">
        <v>12390116.539217301</v>
      </c>
      <c r="F154" s="164">
        <v>12677013.7526717</v>
      </c>
      <c r="G154" s="164">
        <v>12963910.9661262</v>
      </c>
      <c r="H154" s="164">
        <v>13250808.179580599</v>
      </c>
      <c r="I154" s="164">
        <v>13537705.393035</v>
      </c>
      <c r="J154" s="164">
        <v>13824602.606489399</v>
      </c>
      <c r="K154" s="164">
        <v>14111499.819943899</v>
      </c>
      <c r="L154" s="164">
        <v>14398397.0333983</v>
      </c>
      <c r="M154" s="164">
        <v>14685294.2468527</v>
      </c>
      <c r="N154" s="164">
        <v>14685294.2468527</v>
      </c>
      <c r="O154" s="164">
        <v>14972191.460307101</v>
      </c>
      <c r="P154" s="164">
        <v>15259088.673761601</v>
      </c>
      <c r="Q154" s="164">
        <v>15545985.887216</v>
      </c>
      <c r="R154" s="164">
        <v>15832883.100670399</v>
      </c>
      <c r="S154" s="164">
        <v>16119780.3141248</v>
      </c>
      <c r="T154" s="164">
        <v>16406677.5275793</v>
      </c>
      <c r="U154" s="164">
        <v>16693574.741033699</v>
      </c>
      <c r="V154" s="164">
        <v>16980471.954488099</v>
      </c>
      <c r="W154" s="164">
        <v>17267369.167942502</v>
      </c>
      <c r="X154" s="164">
        <v>17554266.381397001</v>
      </c>
      <c r="Y154" s="164">
        <v>17841163.594851401</v>
      </c>
      <c r="Z154" s="164">
        <v>18128060.8083058</v>
      </c>
      <c r="AA154" s="164">
        <v>18128060.8083058</v>
      </c>
      <c r="AB154" s="164">
        <v>18414958.021760199</v>
      </c>
      <c r="AC154" s="164">
        <v>18701855.235214699</v>
      </c>
      <c r="AD154" s="164">
        <v>18988752.448669098</v>
      </c>
      <c r="AE154" s="164">
        <v>19275649.662123501</v>
      </c>
      <c r="AF154" s="164">
        <v>19562546.875577901</v>
      </c>
      <c r="AG154" s="164">
        <v>19849444.0890324</v>
      </c>
      <c r="AH154" s="164">
        <v>20136341.3024868</v>
      </c>
      <c r="AI154" s="164">
        <v>20423238.515941199</v>
      </c>
      <c r="AJ154" s="164">
        <v>20710135.729395598</v>
      </c>
      <c r="AK154" s="164">
        <v>20997032.942850102</v>
      </c>
      <c r="AL154" s="164">
        <v>21283930.156304501</v>
      </c>
      <c r="AM154" s="164">
        <v>21570827.3697589</v>
      </c>
      <c r="AN154" s="164">
        <v>21570827.3697589</v>
      </c>
    </row>
    <row r="155" spans="1:40" x14ac:dyDescent="0.2">
      <c r="A155" s="27" t="s">
        <v>1401</v>
      </c>
      <c r="B155" s="164">
        <v>6302789.0881466102</v>
      </c>
      <c r="C155" s="164">
        <v>6555465.5140427398</v>
      </c>
      <c r="D155" s="164">
        <v>6808141.9399388796</v>
      </c>
      <c r="E155" s="164">
        <v>7060818.3658350203</v>
      </c>
      <c r="F155" s="164">
        <v>7313494.7917311499</v>
      </c>
      <c r="G155" s="164">
        <v>7566171.2176272897</v>
      </c>
      <c r="H155" s="164">
        <v>7818847.6435234305</v>
      </c>
      <c r="I155" s="164">
        <v>8071524.0694195703</v>
      </c>
      <c r="J155" s="164">
        <v>8324200.4953156998</v>
      </c>
      <c r="K155" s="164">
        <v>8576876.9212118406</v>
      </c>
      <c r="L155" s="164">
        <v>8829553.3471079804</v>
      </c>
      <c r="M155" s="164">
        <v>9082229.7730041109</v>
      </c>
      <c r="N155" s="164">
        <v>9082229.7730041109</v>
      </c>
      <c r="O155" s="164">
        <v>9334906.1989002507</v>
      </c>
      <c r="P155" s="164">
        <v>9587582.6247963905</v>
      </c>
      <c r="Q155" s="164">
        <v>9840259.0506925303</v>
      </c>
      <c r="R155" s="164">
        <v>10092935.476588599</v>
      </c>
      <c r="S155" s="164">
        <v>10345611.902484801</v>
      </c>
      <c r="T155" s="164">
        <v>10598288.3283809</v>
      </c>
      <c r="U155" s="164">
        <v>10850964.754277</v>
      </c>
      <c r="V155" s="164">
        <v>11103641.1801732</v>
      </c>
      <c r="W155" s="164">
        <v>11356317.6060693</v>
      </c>
      <c r="X155" s="164">
        <v>11608994.031965399</v>
      </c>
      <c r="Y155" s="164">
        <v>11861670.4578616</v>
      </c>
      <c r="Z155" s="164">
        <v>12114346.883757699</v>
      </c>
      <c r="AA155" s="164">
        <v>12114346.883757699</v>
      </c>
      <c r="AB155" s="164">
        <v>12367023.309653901</v>
      </c>
      <c r="AC155" s="164">
        <v>12619699.735549999</v>
      </c>
      <c r="AD155" s="164">
        <v>12872376.1614461</v>
      </c>
      <c r="AE155" s="164">
        <v>13125052.5873423</v>
      </c>
      <c r="AF155" s="164">
        <v>13377729.0132384</v>
      </c>
      <c r="AG155" s="164">
        <v>13630405.439134501</v>
      </c>
      <c r="AH155" s="164">
        <v>13883081.8650307</v>
      </c>
      <c r="AI155" s="164">
        <v>14135758.290926799</v>
      </c>
      <c r="AJ155" s="164">
        <v>14388434.7168229</v>
      </c>
      <c r="AK155" s="164">
        <v>14641111.142719099</v>
      </c>
      <c r="AL155" s="164">
        <v>14893787.5686152</v>
      </c>
      <c r="AM155" s="164">
        <v>15146463.994511399</v>
      </c>
      <c r="AN155" s="164">
        <v>15146463.994511399</v>
      </c>
    </row>
    <row r="156" spans="1:40" x14ac:dyDescent="0.2">
      <c r="A156" s="27" t="s">
        <v>1402</v>
      </c>
      <c r="B156" s="164">
        <v>9682980.3635005299</v>
      </c>
      <c r="C156" s="164">
        <v>9944337.7212847695</v>
      </c>
      <c r="D156" s="164">
        <v>10205695.079069</v>
      </c>
      <c r="E156" s="164">
        <v>10467052.4368532</v>
      </c>
      <c r="F156" s="164">
        <v>10728409.794637401</v>
      </c>
      <c r="G156" s="164">
        <v>10989767.1524217</v>
      </c>
      <c r="H156" s="164">
        <v>11251124.5102059</v>
      </c>
      <c r="I156" s="164">
        <v>11512481.867990199</v>
      </c>
      <c r="J156" s="164">
        <v>11773839.2257744</v>
      </c>
      <c r="K156" s="164">
        <v>12035196.5835586</v>
      </c>
      <c r="L156" s="164">
        <v>12296553.9413429</v>
      </c>
      <c r="M156" s="164">
        <v>12557911.2991271</v>
      </c>
      <c r="N156" s="164">
        <v>12557911.2991271</v>
      </c>
      <c r="O156" s="164">
        <v>12819268.656911399</v>
      </c>
      <c r="P156" s="164">
        <v>13080626.0146956</v>
      </c>
      <c r="Q156" s="164">
        <v>13341983.3724798</v>
      </c>
      <c r="R156" s="164">
        <v>13603340.730264099</v>
      </c>
      <c r="S156" s="164">
        <v>13864698.0880483</v>
      </c>
      <c r="T156" s="164">
        <v>14126055.445832601</v>
      </c>
      <c r="U156" s="164">
        <v>14387412.803616799</v>
      </c>
      <c r="V156" s="164">
        <v>14648770.161401</v>
      </c>
      <c r="W156" s="164">
        <v>14910127.519185301</v>
      </c>
      <c r="X156" s="164">
        <v>15171484.8769695</v>
      </c>
      <c r="Y156" s="164">
        <v>15432842.234753801</v>
      </c>
      <c r="Z156" s="164">
        <v>15694199.592537999</v>
      </c>
      <c r="AA156" s="164">
        <v>15694199.592537999</v>
      </c>
      <c r="AB156" s="164">
        <v>15955556.9503222</v>
      </c>
      <c r="AC156" s="164">
        <v>16216914.308106501</v>
      </c>
      <c r="AD156" s="164">
        <v>16478271.665890699</v>
      </c>
      <c r="AE156" s="164">
        <v>16739629.0236749</v>
      </c>
      <c r="AF156" s="164">
        <v>17000986.381459199</v>
      </c>
      <c r="AG156" s="164">
        <v>17262343.739243399</v>
      </c>
      <c r="AH156" s="164">
        <v>17523701.0970277</v>
      </c>
      <c r="AI156" s="164">
        <v>17785058.454811901</v>
      </c>
      <c r="AJ156" s="164">
        <v>18046415.812596198</v>
      </c>
      <c r="AK156" s="164">
        <v>18307773.170380399</v>
      </c>
      <c r="AL156" s="164">
        <v>18569130.528164599</v>
      </c>
      <c r="AM156" s="164">
        <v>18830487.8859489</v>
      </c>
      <c r="AN156" s="164">
        <v>18830487.8859489</v>
      </c>
    </row>
    <row r="157" spans="1:40" x14ac:dyDescent="0.2">
      <c r="A157" s="27" t="s">
        <v>1403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v>0</v>
      </c>
      <c r="S157" s="164">
        <v>0</v>
      </c>
      <c r="T157" s="164">
        <v>0</v>
      </c>
      <c r="U157" s="164">
        <v>0</v>
      </c>
      <c r="V157" s="164">
        <v>0</v>
      </c>
      <c r="W157" s="164">
        <v>0</v>
      </c>
      <c r="X157" s="164">
        <v>0</v>
      </c>
      <c r="Y157" s="164">
        <v>0</v>
      </c>
      <c r="Z157" s="164">
        <v>0</v>
      </c>
      <c r="AA157" s="164">
        <v>0</v>
      </c>
      <c r="AB157" s="164">
        <v>0</v>
      </c>
      <c r="AC157" s="164">
        <v>0</v>
      </c>
      <c r="AD157" s="164">
        <v>0</v>
      </c>
      <c r="AE157" s="164">
        <v>0</v>
      </c>
      <c r="AF157" s="164">
        <v>0</v>
      </c>
      <c r="AG157" s="164">
        <v>0</v>
      </c>
      <c r="AH157" s="164">
        <v>0</v>
      </c>
      <c r="AI157" s="164">
        <v>0</v>
      </c>
      <c r="AJ157" s="164">
        <v>0</v>
      </c>
      <c r="AK157" s="164">
        <v>0</v>
      </c>
      <c r="AL157" s="164">
        <v>0</v>
      </c>
      <c r="AM157" s="164">
        <v>0</v>
      </c>
      <c r="AN157" s="164">
        <v>0</v>
      </c>
    </row>
    <row r="158" spans="1:40" x14ac:dyDescent="0.2">
      <c r="A158" s="27" t="s">
        <v>1404</v>
      </c>
      <c r="B158" s="164">
        <v>1697570.3506684999</v>
      </c>
      <c r="C158" s="164">
        <v>1718577.56995343</v>
      </c>
      <c r="D158" s="164">
        <v>1739469.8781380099</v>
      </c>
      <c r="E158" s="164">
        <v>1760247.27522222</v>
      </c>
      <c r="F158" s="164">
        <v>1780909.76120608</v>
      </c>
      <c r="G158" s="164">
        <v>1801477.5719895801</v>
      </c>
      <c r="H158" s="164">
        <v>1822044.4664189699</v>
      </c>
      <c r="I158" s="164">
        <v>1842610.44449427</v>
      </c>
      <c r="J158" s="164">
        <v>1863175.5062154499</v>
      </c>
      <c r="K158" s="164">
        <v>1883739.65158254</v>
      </c>
      <c r="L158" s="164">
        <v>1904302.8805955199</v>
      </c>
      <c r="M158" s="164">
        <v>1924865.1932544</v>
      </c>
      <c r="N158" s="164">
        <v>1924865.1932544</v>
      </c>
      <c r="O158" s="164">
        <v>1945426.58955917</v>
      </c>
      <c r="P158" s="164">
        <v>1965987.0695098401</v>
      </c>
      <c r="Q158" s="164">
        <v>1986546.63310641</v>
      </c>
      <c r="R158" s="164">
        <v>2007105.28034887</v>
      </c>
      <c r="S158" s="164">
        <v>2027663.0112372299</v>
      </c>
      <c r="T158" s="164">
        <v>2048219.8257714901</v>
      </c>
      <c r="U158" s="164">
        <v>2068775.7239516401</v>
      </c>
      <c r="V158" s="164">
        <v>2089330.70577769</v>
      </c>
      <c r="W158" s="164">
        <v>2109884.7712496398</v>
      </c>
      <c r="X158" s="164">
        <v>2130437.92036749</v>
      </c>
      <c r="Y158" s="164">
        <v>2150990.1531312298</v>
      </c>
      <c r="Z158" s="164">
        <v>2171541.46954086</v>
      </c>
      <c r="AA158" s="164">
        <v>2171541.46954086</v>
      </c>
      <c r="AB158" s="164">
        <v>2192091.8695963998</v>
      </c>
      <c r="AC158" s="164">
        <v>2212641.3532978301</v>
      </c>
      <c r="AD158" s="164">
        <v>2233189.9206451499</v>
      </c>
      <c r="AE158" s="164">
        <v>2253737.5716383802</v>
      </c>
      <c r="AF158" s="164">
        <v>2274284.3062775</v>
      </c>
      <c r="AG158" s="164">
        <v>2294830.1245625098</v>
      </c>
      <c r="AH158" s="164">
        <v>2315375.0264934199</v>
      </c>
      <c r="AI158" s="164">
        <v>2335919.0120702302</v>
      </c>
      <c r="AJ158" s="164">
        <v>2356462.0812929398</v>
      </c>
      <c r="AK158" s="164">
        <v>2377004.2341615399</v>
      </c>
      <c r="AL158" s="164">
        <v>2397545.4706760398</v>
      </c>
      <c r="AM158" s="164">
        <v>2418085.7908364399</v>
      </c>
      <c r="AN158" s="164">
        <v>2418085.7908364399</v>
      </c>
    </row>
    <row r="159" spans="1:40" x14ac:dyDescent="0.2">
      <c r="A159" s="27" t="s">
        <v>1405</v>
      </c>
      <c r="B159" s="164">
        <v>2763929.9326579999</v>
      </c>
      <c r="C159" s="164">
        <v>2795184.7867331002</v>
      </c>
      <c r="D159" s="164">
        <v>2826439.6408082098</v>
      </c>
      <c r="E159" s="164">
        <v>2857694.4948833198</v>
      </c>
      <c r="F159" s="164">
        <v>2888949.3489584299</v>
      </c>
      <c r="G159" s="164">
        <v>2920204.2030335302</v>
      </c>
      <c r="H159" s="164">
        <v>2951459.0571086402</v>
      </c>
      <c r="I159" s="164">
        <v>2982713.9111837498</v>
      </c>
      <c r="J159" s="164">
        <v>3013968.7652588501</v>
      </c>
      <c r="K159" s="164">
        <v>3045223.6193339601</v>
      </c>
      <c r="L159" s="164">
        <v>3076478.4734090702</v>
      </c>
      <c r="M159" s="164">
        <v>3107733.32748417</v>
      </c>
      <c r="N159" s="164">
        <v>3107733.32748417</v>
      </c>
      <c r="O159" s="164">
        <v>3138988.18155928</v>
      </c>
      <c r="P159" s="164">
        <v>3170243.0356343901</v>
      </c>
      <c r="Q159" s="164">
        <v>3201497.8897095001</v>
      </c>
      <c r="R159" s="164">
        <v>3232752.7437845999</v>
      </c>
      <c r="S159" s="164">
        <v>3264007.59785971</v>
      </c>
      <c r="T159" s="164">
        <v>3295262.45193482</v>
      </c>
      <c r="U159" s="164">
        <v>3326517.3060099198</v>
      </c>
      <c r="V159" s="164">
        <v>3357772.1600850299</v>
      </c>
      <c r="W159" s="164">
        <v>3389027.01416014</v>
      </c>
      <c r="X159" s="164">
        <v>3420281.86823525</v>
      </c>
      <c r="Y159" s="164">
        <v>3451536.7223103498</v>
      </c>
      <c r="Z159" s="164">
        <v>3482791.5763854599</v>
      </c>
      <c r="AA159" s="164">
        <v>3482791.5763854599</v>
      </c>
      <c r="AB159" s="164">
        <v>3514046.4304605699</v>
      </c>
      <c r="AC159" s="164">
        <v>3545301.2845356702</v>
      </c>
      <c r="AD159" s="164">
        <v>3576556.1386107798</v>
      </c>
      <c r="AE159" s="164">
        <v>3607810.9926858898</v>
      </c>
      <c r="AF159" s="164">
        <v>3639065.8467609999</v>
      </c>
      <c r="AG159" s="164">
        <v>3670320.7008361001</v>
      </c>
      <c r="AH159" s="164">
        <v>3701575.5549112102</v>
      </c>
      <c r="AI159" s="164">
        <v>3732830.4089863198</v>
      </c>
      <c r="AJ159" s="164">
        <v>3764085.2630614201</v>
      </c>
      <c r="AK159" s="164">
        <v>3795340.1171365301</v>
      </c>
      <c r="AL159" s="164">
        <v>3826594.9712116402</v>
      </c>
      <c r="AM159" s="164">
        <v>3857849.8252867502</v>
      </c>
      <c r="AN159" s="164">
        <v>3857849.8252867502</v>
      </c>
    </row>
    <row r="160" spans="1:40" x14ac:dyDescent="0.2">
      <c r="A160" s="27" t="s">
        <v>1406</v>
      </c>
      <c r="B160" s="164">
        <v>215408.98363072099</v>
      </c>
      <c r="C160" s="164">
        <v>219776.34549040001</v>
      </c>
      <c r="D160" s="164">
        <v>224143.70735007801</v>
      </c>
      <c r="E160" s="164">
        <v>228511.06920975601</v>
      </c>
      <c r="F160" s="164">
        <v>232878.43106943401</v>
      </c>
      <c r="G160" s="164">
        <v>237245.792929113</v>
      </c>
      <c r="H160" s="164">
        <v>241613.154788791</v>
      </c>
      <c r="I160" s="164">
        <v>245980.516648469</v>
      </c>
      <c r="J160" s="164">
        <v>250347.87850814799</v>
      </c>
      <c r="K160" s="164">
        <v>254715.24036782599</v>
      </c>
      <c r="L160" s="164">
        <v>259082.60222750399</v>
      </c>
      <c r="M160" s="164">
        <v>263449.96408718301</v>
      </c>
      <c r="N160" s="164">
        <v>263449.96408718301</v>
      </c>
      <c r="O160" s="164">
        <v>267817.325946861</v>
      </c>
      <c r="P160" s="164">
        <v>272184.687806539</v>
      </c>
      <c r="Q160" s="164">
        <v>276552.04966621799</v>
      </c>
      <c r="R160" s="164">
        <v>280919.41152589599</v>
      </c>
      <c r="S160" s="164">
        <v>285286.77338557399</v>
      </c>
      <c r="T160" s="164">
        <v>289654.13524525199</v>
      </c>
      <c r="U160" s="164">
        <v>294021.49710493098</v>
      </c>
      <c r="V160" s="164">
        <v>298388.85896460898</v>
      </c>
      <c r="W160" s="164">
        <v>302756.22082428698</v>
      </c>
      <c r="X160" s="164">
        <v>307123.58268396597</v>
      </c>
      <c r="Y160" s="164">
        <v>311490.94454364397</v>
      </c>
      <c r="Z160" s="164">
        <v>315858.30640332203</v>
      </c>
      <c r="AA160" s="164">
        <v>315858.30640332203</v>
      </c>
      <c r="AB160" s="164">
        <v>320225.66826300003</v>
      </c>
      <c r="AC160" s="164">
        <v>324593.03012267902</v>
      </c>
      <c r="AD160" s="164">
        <v>328960.39198235702</v>
      </c>
      <c r="AE160" s="164">
        <v>333327.75384203502</v>
      </c>
      <c r="AF160" s="164">
        <v>337695.11570171401</v>
      </c>
      <c r="AG160" s="164">
        <v>342062.47756139201</v>
      </c>
      <c r="AH160" s="164">
        <v>346429.83942107001</v>
      </c>
      <c r="AI160" s="164">
        <v>350797.201280749</v>
      </c>
      <c r="AJ160" s="164">
        <v>355164.563140427</v>
      </c>
      <c r="AK160" s="164">
        <v>359531.92500010499</v>
      </c>
      <c r="AL160" s="164">
        <v>363899.28685978398</v>
      </c>
      <c r="AM160" s="164">
        <v>368266.64871946198</v>
      </c>
      <c r="AN160" s="164">
        <v>368266.64871946198</v>
      </c>
    </row>
    <row r="161" spans="1:40" x14ac:dyDescent="0.2">
      <c r="A161" s="27" t="s">
        <v>1407</v>
      </c>
      <c r="B161" s="164">
        <v>3720375.8583441698</v>
      </c>
      <c r="C161" s="164">
        <v>3767562.12134335</v>
      </c>
      <c r="D161" s="164">
        <v>3814748.3843425298</v>
      </c>
      <c r="E161" s="164">
        <v>3861934.64734171</v>
      </c>
      <c r="F161" s="164">
        <v>3909120.9103408898</v>
      </c>
      <c r="G161" s="164">
        <v>3956307.1733400701</v>
      </c>
      <c r="H161" s="164">
        <v>4003493.4363392498</v>
      </c>
      <c r="I161" s="164">
        <v>4050679.6993384301</v>
      </c>
      <c r="J161" s="164">
        <v>4097865.9623376098</v>
      </c>
      <c r="K161" s="164">
        <v>4145052.2253367901</v>
      </c>
      <c r="L161" s="164">
        <v>4192238.4883359699</v>
      </c>
      <c r="M161" s="164">
        <v>4239424.7513351496</v>
      </c>
      <c r="N161" s="164">
        <v>4239424.7513351496</v>
      </c>
      <c r="O161" s="164">
        <v>4286611.0143343303</v>
      </c>
      <c r="P161" s="164">
        <v>4333797.2773335101</v>
      </c>
      <c r="Q161" s="164">
        <v>4380983.5403326899</v>
      </c>
      <c r="R161" s="164">
        <v>4428169.8033318697</v>
      </c>
      <c r="S161" s="164">
        <v>4475356.0663310504</v>
      </c>
      <c r="T161" s="164">
        <v>4522542.3293302301</v>
      </c>
      <c r="U161" s="164">
        <v>4569728.5923294099</v>
      </c>
      <c r="V161" s="164">
        <v>4616914.8553285897</v>
      </c>
      <c r="W161" s="164">
        <v>4664101.1183277704</v>
      </c>
      <c r="X161" s="164">
        <v>4711287.3813269502</v>
      </c>
      <c r="Y161" s="164">
        <v>4758473.6443261299</v>
      </c>
      <c r="Z161" s="164">
        <v>4805659.9073253097</v>
      </c>
      <c r="AA161" s="164">
        <v>4805659.9073253097</v>
      </c>
      <c r="AB161" s="164">
        <v>4852846.1703244904</v>
      </c>
      <c r="AC161" s="164">
        <v>4900032.4333236702</v>
      </c>
      <c r="AD161" s="164">
        <v>4947218.69632285</v>
      </c>
      <c r="AE161" s="164">
        <v>4994404.9593220297</v>
      </c>
      <c r="AF161" s="164">
        <v>5041591.2223212104</v>
      </c>
      <c r="AG161" s="164">
        <v>5088777.4853203902</v>
      </c>
      <c r="AH161" s="164">
        <v>5135963.74831957</v>
      </c>
      <c r="AI161" s="164">
        <v>5183150.0113187497</v>
      </c>
      <c r="AJ161" s="164">
        <v>5230336.2743179305</v>
      </c>
      <c r="AK161" s="164">
        <v>5277522.5373171102</v>
      </c>
      <c r="AL161" s="164">
        <v>5324708.80031629</v>
      </c>
      <c r="AM161" s="164">
        <v>5371895.0633154698</v>
      </c>
      <c r="AN161" s="164">
        <v>5371895.0633154698</v>
      </c>
    </row>
    <row r="162" spans="1:40" x14ac:dyDescent="0.2">
      <c r="A162" s="27" t="s">
        <v>1408</v>
      </c>
      <c r="B162" s="164">
        <v>7113751.0117499903</v>
      </c>
      <c r="C162" s="164">
        <v>7412371.0649999902</v>
      </c>
      <c r="D162" s="164">
        <v>7710991.11824999</v>
      </c>
      <c r="E162" s="164">
        <v>8009611.1714999899</v>
      </c>
      <c r="F162" s="164">
        <v>8308231.2247499898</v>
      </c>
      <c r="G162" s="164">
        <v>8606851.2779999897</v>
      </c>
      <c r="H162" s="164">
        <v>8905471.3312499896</v>
      </c>
      <c r="I162" s="164">
        <v>9204091.3844999894</v>
      </c>
      <c r="J162" s="164">
        <v>9502711.4377499893</v>
      </c>
      <c r="K162" s="164">
        <v>9801331.4909999892</v>
      </c>
      <c r="L162" s="164">
        <v>10099951.5442499</v>
      </c>
      <c r="M162" s="164">
        <v>10398571.5974999</v>
      </c>
      <c r="N162" s="164">
        <v>10398571.5974999</v>
      </c>
      <c r="O162" s="164">
        <v>10697191.650749899</v>
      </c>
      <c r="P162" s="164">
        <v>10995811.703999899</v>
      </c>
      <c r="Q162" s="164">
        <v>11294431.757249899</v>
      </c>
      <c r="R162" s="164">
        <v>11593051.810499899</v>
      </c>
      <c r="S162" s="164">
        <v>11891671.863749901</v>
      </c>
      <c r="T162" s="164">
        <v>12190291.916999901</v>
      </c>
      <c r="U162" s="164">
        <v>12488911.970249901</v>
      </c>
      <c r="V162" s="164">
        <v>12787532.0234999</v>
      </c>
      <c r="W162" s="164">
        <v>13086152.0767499</v>
      </c>
      <c r="X162" s="164">
        <v>13384772.1299999</v>
      </c>
      <c r="Y162" s="164">
        <v>13683392.1832499</v>
      </c>
      <c r="Z162" s="164">
        <v>13982012.2364999</v>
      </c>
      <c r="AA162" s="164">
        <v>13982012.2364999</v>
      </c>
      <c r="AB162" s="164">
        <v>14280632.2897499</v>
      </c>
      <c r="AC162" s="164">
        <v>14579252.3429999</v>
      </c>
      <c r="AD162" s="164">
        <v>14877872.3962499</v>
      </c>
      <c r="AE162" s="164">
        <v>15176492.4494999</v>
      </c>
      <c r="AF162" s="164">
        <v>15475112.502749899</v>
      </c>
      <c r="AG162" s="164">
        <v>15773732.555999899</v>
      </c>
      <c r="AH162" s="164">
        <v>16072352.609249899</v>
      </c>
      <c r="AI162" s="164">
        <v>16370972.662499901</v>
      </c>
      <c r="AJ162" s="164">
        <v>16669592.715749901</v>
      </c>
      <c r="AK162" s="164">
        <v>16968212.768999901</v>
      </c>
      <c r="AL162" s="164">
        <v>17266832.822249901</v>
      </c>
      <c r="AM162" s="164">
        <v>17565452.8754999</v>
      </c>
      <c r="AN162" s="164">
        <v>17565452.8754999</v>
      </c>
    </row>
    <row r="163" spans="1:40" x14ac:dyDescent="0.2">
      <c r="A163" s="27" t="s">
        <v>1409</v>
      </c>
      <c r="B163" s="164">
        <v>7342156.8952500001</v>
      </c>
      <c r="C163" s="164">
        <v>7637011.9950000001</v>
      </c>
      <c r="D163" s="164">
        <v>7931867.0947500002</v>
      </c>
      <c r="E163" s="164">
        <v>8226722.1945000002</v>
      </c>
      <c r="F163" s="164">
        <v>8521577.2942499891</v>
      </c>
      <c r="G163" s="164">
        <v>8816432.3939999901</v>
      </c>
      <c r="H163" s="164">
        <v>9111287.4937499892</v>
      </c>
      <c r="I163" s="164">
        <v>9406142.5934999902</v>
      </c>
      <c r="J163" s="164">
        <v>9700997.6932499893</v>
      </c>
      <c r="K163" s="164">
        <v>9995852.7929999903</v>
      </c>
      <c r="L163" s="164">
        <v>10290707.8927499</v>
      </c>
      <c r="M163" s="164">
        <v>10585562.992499899</v>
      </c>
      <c r="N163" s="164">
        <v>10585562.992499899</v>
      </c>
      <c r="O163" s="164">
        <v>10880418.092250001</v>
      </c>
      <c r="P163" s="164">
        <v>11175273.192</v>
      </c>
      <c r="Q163" s="164">
        <v>11470128.2917499</v>
      </c>
      <c r="R163" s="164">
        <v>11764983.3915</v>
      </c>
      <c r="S163" s="164">
        <v>12059838.491250001</v>
      </c>
      <c r="T163" s="164">
        <v>12354693.591</v>
      </c>
      <c r="U163" s="164">
        <v>12649548.690749999</v>
      </c>
      <c r="V163" s="164">
        <v>12944403.7905</v>
      </c>
      <c r="W163" s="164">
        <v>13239258.890249999</v>
      </c>
      <c r="X163" s="164">
        <v>13534113.99</v>
      </c>
      <c r="Y163" s="164">
        <v>13828969.089749999</v>
      </c>
      <c r="Z163" s="164">
        <v>14123824.1895</v>
      </c>
      <c r="AA163" s="164">
        <v>14123824.1895</v>
      </c>
      <c r="AB163" s="164">
        <v>14418679.289249999</v>
      </c>
      <c r="AC163" s="164">
        <v>14713534.389</v>
      </c>
      <c r="AD163" s="164">
        <v>15008389.48875</v>
      </c>
      <c r="AE163" s="164">
        <v>15303244.588500001</v>
      </c>
      <c r="AF163" s="164">
        <v>15598099.68825</v>
      </c>
      <c r="AG163" s="164">
        <v>15892954.788000001</v>
      </c>
      <c r="AH163" s="164">
        <v>16187809.88775</v>
      </c>
      <c r="AI163" s="164">
        <v>16482664.987500001</v>
      </c>
      <c r="AJ163" s="164">
        <v>16777520.087250002</v>
      </c>
      <c r="AK163" s="164">
        <v>17072375.186999999</v>
      </c>
      <c r="AL163" s="164">
        <v>17367230.28675</v>
      </c>
      <c r="AM163" s="164">
        <v>17662085.386500001</v>
      </c>
      <c r="AN163" s="164">
        <v>17662085.386500001</v>
      </c>
    </row>
    <row r="164" spans="1:40" x14ac:dyDescent="0.2">
      <c r="A164" s="27" t="s">
        <v>1410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  <c r="O164" s="164">
        <v>0</v>
      </c>
      <c r="P164" s="164">
        <v>0</v>
      </c>
      <c r="Q164" s="164">
        <v>0</v>
      </c>
      <c r="R164" s="164">
        <v>0</v>
      </c>
      <c r="S164" s="164">
        <v>0</v>
      </c>
      <c r="T164" s="164">
        <v>0</v>
      </c>
      <c r="U164" s="164">
        <v>0</v>
      </c>
      <c r="V164" s="164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  <c r="AB164" s="164">
        <v>0</v>
      </c>
      <c r="AC164" s="164">
        <v>0</v>
      </c>
      <c r="AD164" s="164">
        <v>0</v>
      </c>
      <c r="AE164" s="164">
        <v>0</v>
      </c>
      <c r="AF164" s="164">
        <v>0</v>
      </c>
      <c r="AG164" s="164">
        <v>0</v>
      </c>
      <c r="AH164" s="164">
        <v>0</v>
      </c>
      <c r="AI164" s="164">
        <v>0</v>
      </c>
      <c r="AJ164" s="164">
        <v>0</v>
      </c>
      <c r="AK164" s="164">
        <v>0</v>
      </c>
      <c r="AL164" s="164">
        <v>0</v>
      </c>
      <c r="AM164" s="164">
        <v>0</v>
      </c>
      <c r="AN164" s="164">
        <v>0</v>
      </c>
    </row>
    <row r="165" spans="1:40" x14ac:dyDescent="0.2">
      <c r="A165" s="27" t="s">
        <v>1411</v>
      </c>
      <c r="B165" s="164">
        <v>0</v>
      </c>
      <c r="C165" s="164">
        <v>0</v>
      </c>
      <c r="D165" s="164">
        <v>0</v>
      </c>
      <c r="E165" s="164">
        <v>0</v>
      </c>
      <c r="F165" s="164">
        <v>0</v>
      </c>
      <c r="G165" s="164">
        <v>0</v>
      </c>
      <c r="H165" s="164">
        <v>0</v>
      </c>
      <c r="I165" s="164">
        <v>0</v>
      </c>
      <c r="J165" s="164">
        <v>0</v>
      </c>
      <c r="K165" s="164">
        <v>0</v>
      </c>
      <c r="L165" s="164">
        <v>0</v>
      </c>
      <c r="M165" s="164">
        <v>0</v>
      </c>
      <c r="N165" s="164">
        <v>0</v>
      </c>
      <c r="O165" s="164">
        <v>0</v>
      </c>
      <c r="P165" s="164">
        <v>0</v>
      </c>
      <c r="Q165" s="164">
        <v>0</v>
      </c>
      <c r="R165" s="164">
        <v>0</v>
      </c>
      <c r="S165" s="164">
        <v>0</v>
      </c>
      <c r="T165" s="164">
        <v>0</v>
      </c>
      <c r="U165" s="164">
        <v>0</v>
      </c>
      <c r="V165" s="164">
        <v>0</v>
      </c>
      <c r="W165" s="164">
        <v>0</v>
      </c>
      <c r="X165" s="164">
        <v>0</v>
      </c>
      <c r="Y165" s="164">
        <v>0</v>
      </c>
      <c r="Z165" s="164">
        <v>0</v>
      </c>
      <c r="AA165" s="164">
        <v>0</v>
      </c>
      <c r="AB165" s="164">
        <v>0</v>
      </c>
      <c r="AC165" s="164">
        <v>0</v>
      </c>
      <c r="AD165" s="164">
        <v>0</v>
      </c>
      <c r="AE165" s="164">
        <v>0</v>
      </c>
      <c r="AF165" s="164">
        <v>0</v>
      </c>
      <c r="AG165" s="164">
        <v>0</v>
      </c>
      <c r="AH165" s="164">
        <v>0</v>
      </c>
      <c r="AI165" s="164">
        <v>0</v>
      </c>
      <c r="AJ165" s="164">
        <v>0</v>
      </c>
      <c r="AK165" s="164">
        <v>0</v>
      </c>
      <c r="AL165" s="164">
        <v>0</v>
      </c>
      <c r="AM165" s="164">
        <v>0</v>
      </c>
      <c r="AN165" s="164">
        <v>0</v>
      </c>
    </row>
    <row r="166" spans="1:40" x14ac:dyDescent="0.2">
      <c r="A166" s="27" t="s">
        <v>1412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  <c r="O166" s="164">
        <v>0</v>
      </c>
      <c r="P166" s="164">
        <v>0</v>
      </c>
      <c r="Q166" s="164">
        <v>0</v>
      </c>
      <c r="R166" s="164">
        <v>0</v>
      </c>
      <c r="S166" s="164">
        <v>0</v>
      </c>
      <c r="T166" s="164">
        <v>0</v>
      </c>
      <c r="U166" s="164">
        <v>0</v>
      </c>
      <c r="V166" s="164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164">
        <v>0</v>
      </c>
      <c r="AD166" s="164">
        <v>0</v>
      </c>
      <c r="AE166" s="164">
        <v>0</v>
      </c>
      <c r="AF166" s="164">
        <v>0</v>
      </c>
      <c r="AG166" s="164">
        <v>0</v>
      </c>
      <c r="AH166" s="164">
        <v>0</v>
      </c>
      <c r="AI166" s="164">
        <v>0</v>
      </c>
      <c r="AJ166" s="164">
        <v>0</v>
      </c>
      <c r="AK166" s="164">
        <v>0</v>
      </c>
      <c r="AL166" s="164">
        <v>0</v>
      </c>
      <c r="AM166" s="164">
        <v>0</v>
      </c>
      <c r="AN166" s="164">
        <v>0</v>
      </c>
    </row>
    <row r="167" spans="1:40" x14ac:dyDescent="0.2">
      <c r="A167" s="27" t="s">
        <v>1413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x14ac:dyDescent="0.2">
      <c r="A168" s="27" t="s">
        <v>1414</v>
      </c>
      <c r="B168" s="164">
        <v>23887742.4234767</v>
      </c>
      <c r="C168" s="164">
        <v>26114224.469147898</v>
      </c>
      <c r="D168" s="164">
        <v>28393085.824648201</v>
      </c>
      <c r="E168" s="164">
        <v>30764461.746387798</v>
      </c>
      <c r="F168" s="164">
        <v>33228954.086218499</v>
      </c>
      <c r="G168" s="164">
        <v>35787164.695992298</v>
      </c>
      <c r="H168" s="164">
        <v>38439695.427561</v>
      </c>
      <c r="I168" s="164">
        <v>41145214.335767798</v>
      </c>
      <c r="J168" s="164">
        <v>43903112.375028796</v>
      </c>
      <c r="K168" s="164">
        <v>46712780.499759801</v>
      </c>
      <c r="L168" s="164">
        <v>49573609.6643769</v>
      </c>
      <c r="M168" s="164">
        <v>52484990.823296003</v>
      </c>
      <c r="N168" s="164">
        <v>52484990.823296003</v>
      </c>
      <c r="O168" s="164">
        <v>55544027.324095398</v>
      </c>
      <c r="P168" s="164">
        <v>58749219.166775197</v>
      </c>
      <c r="Q168" s="164">
        <v>62100566.351335302</v>
      </c>
      <c r="R168" s="164">
        <v>65598068.877775699</v>
      </c>
      <c r="S168" s="164">
        <v>69201302.387122199</v>
      </c>
      <c r="T168" s="164">
        <v>72909375.924958602</v>
      </c>
      <c r="U168" s="164">
        <v>76794825.139433295</v>
      </c>
      <c r="V168" s="164">
        <v>80860838.331828102</v>
      </c>
      <c r="W168" s="164">
        <v>85110603.803425297</v>
      </c>
      <c r="X168" s="164">
        <v>89547309.855506703</v>
      </c>
      <c r="Y168" s="164">
        <v>94174144.789354593</v>
      </c>
      <c r="Z168" s="164">
        <v>98994296.906250894</v>
      </c>
      <c r="AA168" s="164">
        <v>98994296.906250894</v>
      </c>
      <c r="AB168" s="164">
        <v>104010954.507477</v>
      </c>
      <c r="AC168" s="164">
        <v>109125514.245456</v>
      </c>
      <c r="AD168" s="164">
        <v>114337976.120187</v>
      </c>
      <c r="AE168" s="164">
        <v>119648340.13167</v>
      </c>
      <c r="AF168" s="164">
        <v>125056606.279906</v>
      </c>
      <c r="AG168" s="164">
        <v>130562774.56489301</v>
      </c>
      <c r="AH168" s="164">
        <v>136239972.87124801</v>
      </c>
      <c r="AI168" s="164">
        <v>142018837.25666299</v>
      </c>
      <c r="AJ168" s="164">
        <v>147899351.125696</v>
      </c>
      <c r="AK168" s="164">
        <v>153881497.88290599</v>
      </c>
      <c r="AL168" s="164">
        <v>159965260.93285</v>
      </c>
      <c r="AM168" s="164">
        <v>166150623.68008801</v>
      </c>
      <c r="AN168" s="164">
        <v>166150623.68008801</v>
      </c>
    </row>
    <row r="169" spans="1:40" x14ac:dyDescent="0.2">
      <c r="A169" s="27" t="s">
        <v>1415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4">
        <v>0</v>
      </c>
      <c r="R169" s="164">
        <v>0</v>
      </c>
      <c r="S169" s="164">
        <v>0</v>
      </c>
      <c r="T169" s="164">
        <v>0</v>
      </c>
      <c r="U169" s="164">
        <v>0</v>
      </c>
      <c r="V169" s="164">
        <v>0</v>
      </c>
      <c r="W169" s="164">
        <v>0</v>
      </c>
      <c r="X169" s="164">
        <v>0</v>
      </c>
      <c r="Y169" s="164">
        <v>0</v>
      </c>
      <c r="Z169" s="164">
        <v>0</v>
      </c>
      <c r="AA169" s="164">
        <v>0</v>
      </c>
      <c r="AB169" s="164">
        <v>0</v>
      </c>
      <c r="AC169" s="164">
        <v>0</v>
      </c>
      <c r="AD169" s="164">
        <v>0</v>
      </c>
      <c r="AE169" s="164">
        <v>0</v>
      </c>
      <c r="AF169" s="164">
        <v>0</v>
      </c>
      <c r="AG169" s="164">
        <v>0</v>
      </c>
      <c r="AH169" s="164">
        <v>0</v>
      </c>
      <c r="AI169" s="164">
        <v>0</v>
      </c>
      <c r="AJ169" s="164">
        <v>0</v>
      </c>
      <c r="AK169" s="164">
        <v>0</v>
      </c>
      <c r="AL169" s="164">
        <v>0</v>
      </c>
      <c r="AM169" s="164">
        <v>0</v>
      </c>
      <c r="AN169" s="164">
        <v>0</v>
      </c>
    </row>
    <row r="170" spans="1:40" x14ac:dyDescent="0.2">
      <c r="A170" s="30" t="s">
        <v>1416</v>
      </c>
      <c r="B170" s="164">
        <v>160964594.020486</v>
      </c>
      <c r="C170" s="164">
        <v>166525143.20227</v>
      </c>
      <c r="D170" s="164">
        <v>172138222.17913601</v>
      </c>
      <c r="E170" s="164">
        <v>177843171.978315</v>
      </c>
      <c r="F170" s="164">
        <v>183642182.91001901</v>
      </c>
      <c r="G170" s="164">
        <v>189534862.597839</v>
      </c>
      <c r="H170" s="164">
        <v>195521906.65247101</v>
      </c>
      <c r="I170" s="164">
        <v>201561983.12876001</v>
      </c>
      <c r="J170" s="164">
        <v>207654482.981121</v>
      </c>
      <c r="K170" s="164">
        <v>213798797.16397101</v>
      </c>
      <c r="L170" s="164">
        <v>219994316.63172501</v>
      </c>
      <c r="M170" s="164">
        <v>226240432.338799</v>
      </c>
      <c r="N170" s="164">
        <v>226240432.338799</v>
      </c>
      <c r="O170" s="164">
        <v>232634315.25131601</v>
      </c>
      <c r="P170" s="164">
        <v>239174420.20790401</v>
      </c>
      <c r="Q170" s="164">
        <v>245860747.208561</v>
      </c>
      <c r="R170" s="164">
        <v>252692502.02410901</v>
      </c>
      <c r="S170" s="164">
        <v>259630848.75393301</v>
      </c>
      <c r="T170" s="164">
        <v>266674102.21443701</v>
      </c>
      <c r="U170" s="164">
        <v>273894798.05377001</v>
      </c>
      <c r="V170" s="164">
        <v>281296124.57321203</v>
      </c>
      <c r="W170" s="164">
        <v>288881270.07404703</v>
      </c>
      <c r="X170" s="164">
        <v>296653422.857557</v>
      </c>
      <c r="Y170" s="164">
        <v>304615771.22502202</v>
      </c>
      <c r="Z170" s="164">
        <v>312771503.47772598</v>
      </c>
      <c r="AA170" s="164">
        <v>312771503.47772598</v>
      </c>
      <c r="AB170" s="164">
        <v>321123897.99266702</v>
      </c>
      <c r="AC170" s="164">
        <v>329574283.80372202</v>
      </c>
      <c r="AD170" s="164">
        <v>338122660.91088998</v>
      </c>
      <c r="AE170" s="164">
        <v>346768235.08499098</v>
      </c>
      <c r="AF170" s="164">
        <v>355512594.78438801</v>
      </c>
      <c r="AG170" s="164">
        <v>364354945.77989799</v>
      </c>
      <c r="AH170" s="164">
        <v>373368415.956137</v>
      </c>
      <c r="AI170" s="164">
        <v>382483641.37079799</v>
      </c>
      <c r="AJ170" s="164">
        <v>391700605.42843902</v>
      </c>
      <c r="AK170" s="164">
        <v>401019291.53361899</v>
      </c>
      <c r="AL170" s="164">
        <v>410439683.090895</v>
      </c>
      <c r="AM170" s="164">
        <v>419961763.50482601</v>
      </c>
      <c r="AN170" s="164">
        <v>419961763.50482601</v>
      </c>
    </row>
    <row r="171" spans="1:40" x14ac:dyDescent="0.2">
      <c r="A171" s="27" t="s">
        <v>1417</v>
      </c>
    </row>
    <row r="172" spans="1:40" x14ac:dyDescent="0.2">
      <c r="A172" s="30" t="s">
        <v>1418</v>
      </c>
    </row>
    <row r="173" spans="1:40" x14ac:dyDescent="0.2">
      <c r="A173" s="27" t="s">
        <v>1419</v>
      </c>
    </row>
    <row r="174" spans="1:40" x14ac:dyDescent="0.2">
      <c r="A174" s="27" t="s">
        <v>1730</v>
      </c>
      <c r="B174" s="164">
        <v>3334203718.3859901</v>
      </c>
      <c r="C174" s="164">
        <v>3364509901.74931</v>
      </c>
      <c r="D174" s="164">
        <v>3394815585.2107</v>
      </c>
      <c r="E174" s="164">
        <v>3425222697.1114998</v>
      </c>
      <c r="F174" s="164">
        <v>3455828375.5459499</v>
      </c>
      <c r="G174" s="164">
        <v>3486593433.72405</v>
      </c>
      <c r="H174" s="164">
        <v>3517411094.50208</v>
      </c>
      <c r="I174" s="164">
        <v>3548294171.1220298</v>
      </c>
      <c r="J174" s="164">
        <v>3578466793.92699</v>
      </c>
      <c r="K174" s="164">
        <v>3608721792.0018301</v>
      </c>
      <c r="L174" s="164">
        <v>3639037115.99085</v>
      </c>
      <c r="M174" s="164">
        <v>3670319207.83846</v>
      </c>
      <c r="N174" s="164">
        <v>3670319207.83846</v>
      </c>
      <c r="O174" s="164">
        <v>3701950270.74826</v>
      </c>
      <c r="P174" s="164">
        <v>3733615947.1391501</v>
      </c>
      <c r="Q174" s="164">
        <v>3765418074.87537</v>
      </c>
      <c r="R174" s="164">
        <v>3797418096.9430499</v>
      </c>
      <c r="S174" s="164">
        <v>3829667090.8084002</v>
      </c>
      <c r="T174" s="164">
        <v>3862111303.30792</v>
      </c>
      <c r="U174" s="164">
        <v>3894529518.2383599</v>
      </c>
      <c r="V174" s="164">
        <v>3927291549.2086701</v>
      </c>
      <c r="W174" s="164">
        <v>3960256006.9925499</v>
      </c>
      <c r="X174" s="164">
        <v>3996534655.3437099</v>
      </c>
      <c r="Y174" s="164">
        <v>4032981641.5504198</v>
      </c>
      <c r="Z174" s="164">
        <v>4065515222.6269398</v>
      </c>
      <c r="AA174" s="164">
        <v>4065515222.6269398</v>
      </c>
      <c r="AB174" s="164">
        <v>4099134538.2007899</v>
      </c>
      <c r="AC174" s="164">
        <v>4132171002.7219701</v>
      </c>
      <c r="AD174" s="164">
        <v>4165199227.1697102</v>
      </c>
      <c r="AE174" s="164">
        <v>4198278902.0035501</v>
      </c>
      <c r="AF174" s="164">
        <v>4231501246.4265599</v>
      </c>
      <c r="AG174" s="164">
        <v>4264823803.2722998</v>
      </c>
      <c r="AH174" s="164">
        <v>4298272755.5922699</v>
      </c>
      <c r="AI174" s="164">
        <v>4332016223.9105101</v>
      </c>
      <c r="AJ174" s="164">
        <v>4365882730.5176802</v>
      </c>
      <c r="AK174" s="164">
        <v>4399859662.9774799</v>
      </c>
      <c r="AL174" s="164">
        <v>4433932309.25173</v>
      </c>
      <c r="AM174" s="164">
        <v>4468163256.0928097</v>
      </c>
      <c r="AN174" s="164">
        <v>4468163256.0928097</v>
      </c>
    </row>
    <row r="175" spans="1:40" x14ac:dyDescent="0.2">
      <c r="A175" s="27" t="s">
        <v>902</v>
      </c>
    </row>
    <row r="176" spans="1:40" x14ac:dyDescent="0.2">
      <c r="A176" s="30" t="s">
        <v>1421</v>
      </c>
    </row>
    <row r="177" spans="1:40" x14ac:dyDescent="0.2">
      <c r="A177" s="30" t="s">
        <v>1422</v>
      </c>
    </row>
    <row r="178" spans="1:40" x14ac:dyDescent="0.2">
      <c r="A178" s="27" t="s">
        <v>1423</v>
      </c>
      <c r="B178" s="164">
        <v>3480946.56570805</v>
      </c>
      <c r="C178" s="164">
        <v>3591898.10841585</v>
      </c>
      <c r="D178" s="164">
        <v>3702849.6511236401</v>
      </c>
      <c r="E178" s="164">
        <v>3813801.1938314298</v>
      </c>
      <c r="F178" s="164">
        <v>3924752.73653922</v>
      </c>
      <c r="G178" s="164">
        <v>4035704.2792470199</v>
      </c>
      <c r="H178" s="164">
        <v>4146655.8219548101</v>
      </c>
      <c r="I178" s="164">
        <v>4257607.3646625997</v>
      </c>
      <c r="J178" s="164">
        <v>4368558.9073703904</v>
      </c>
      <c r="K178" s="164">
        <v>4479510.4500781903</v>
      </c>
      <c r="L178" s="164">
        <v>4590461.99278598</v>
      </c>
      <c r="M178" s="164">
        <v>4701413.5354937697</v>
      </c>
      <c r="N178" s="164">
        <v>4701413.5354937697</v>
      </c>
      <c r="O178" s="164">
        <v>4812365.0782015603</v>
      </c>
      <c r="P178" s="164">
        <v>4923316.6209093602</v>
      </c>
      <c r="Q178" s="164">
        <v>5034268.1636171499</v>
      </c>
      <c r="R178" s="164">
        <v>5145219.7063249396</v>
      </c>
      <c r="S178" s="164">
        <v>5256171.2490327302</v>
      </c>
      <c r="T178" s="164">
        <v>5367122.7917405302</v>
      </c>
      <c r="U178" s="164">
        <v>5478074.3344483199</v>
      </c>
      <c r="V178" s="164">
        <v>5589025.8771561095</v>
      </c>
      <c r="W178" s="164">
        <v>5699977.4198639002</v>
      </c>
      <c r="X178" s="164">
        <v>5810928.9625717001</v>
      </c>
      <c r="Y178" s="164">
        <v>5921880.5052794898</v>
      </c>
      <c r="Z178" s="164">
        <v>6032832.0479872804</v>
      </c>
      <c r="AA178" s="164">
        <v>6032832.0479872804</v>
      </c>
      <c r="AB178" s="164">
        <v>6143783.5906950701</v>
      </c>
      <c r="AC178" s="164">
        <v>6254735.13340287</v>
      </c>
      <c r="AD178" s="164">
        <v>6365686.6761106597</v>
      </c>
      <c r="AE178" s="164">
        <v>6476638.2188184503</v>
      </c>
      <c r="AF178" s="164">
        <v>6587589.76152624</v>
      </c>
      <c r="AG178" s="164">
        <v>6698541.30423404</v>
      </c>
      <c r="AH178" s="164">
        <v>6809492.8469418297</v>
      </c>
      <c r="AI178" s="164">
        <v>6920444.3896496203</v>
      </c>
      <c r="AJ178" s="164">
        <v>7031395.93235741</v>
      </c>
      <c r="AK178" s="164">
        <v>7142347.4750651997</v>
      </c>
      <c r="AL178" s="164">
        <v>7253299.0177729996</v>
      </c>
      <c r="AM178" s="164">
        <v>7364250.5604807902</v>
      </c>
      <c r="AN178" s="164">
        <v>7364250.5604807902</v>
      </c>
    </row>
    <row r="179" spans="1:40" x14ac:dyDescent="0.2">
      <c r="A179" s="27" t="s">
        <v>1424</v>
      </c>
      <c r="B179" s="164">
        <v>6333468.7114026695</v>
      </c>
      <c r="C179" s="164">
        <v>6492860.5704270201</v>
      </c>
      <c r="D179" s="164">
        <v>6652252.4294513697</v>
      </c>
      <c r="E179" s="164">
        <v>6811644.2884757202</v>
      </c>
      <c r="F179" s="164">
        <v>6971036.1475000698</v>
      </c>
      <c r="G179" s="164">
        <v>7130428.0065244203</v>
      </c>
      <c r="H179" s="164">
        <v>7289819.8655487699</v>
      </c>
      <c r="I179" s="164">
        <v>7449211.7245731298</v>
      </c>
      <c r="J179" s="164">
        <v>7608603.5835974803</v>
      </c>
      <c r="K179" s="164">
        <v>7767995.4426218299</v>
      </c>
      <c r="L179" s="164">
        <v>7927387.3016461805</v>
      </c>
      <c r="M179" s="164">
        <v>8086779.1606705301</v>
      </c>
      <c r="N179" s="164">
        <v>8086779.1606705301</v>
      </c>
      <c r="O179" s="164">
        <v>8246171.0196948797</v>
      </c>
      <c r="P179" s="164">
        <v>8405562.8787192404</v>
      </c>
      <c r="Q179" s="164">
        <v>8564954.73774359</v>
      </c>
      <c r="R179" s="164">
        <v>8724346.5967679396</v>
      </c>
      <c r="S179" s="164">
        <v>8883738.4557922892</v>
      </c>
      <c r="T179" s="164">
        <v>9043130.3148166407</v>
      </c>
      <c r="U179" s="164">
        <v>9202522.1738409903</v>
      </c>
      <c r="V179" s="164">
        <v>9361914.0328653492</v>
      </c>
      <c r="W179" s="164">
        <v>9521305.8918897007</v>
      </c>
      <c r="X179" s="164">
        <v>9680697.7509140503</v>
      </c>
      <c r="Y179" s="164">
        <v>9840089.6099383999</v>
      </c>
      <c r="Z179" s="164">
        <v>9999481.4689627495</v>
      </c>
      <c r="AA179" s="164">
        <v>9999481.4689627495</v>
      </c>
      <c r="AB179" s="164">
        <v>10158873.327987101</v>
      </c>
      <c r="AC179" s="164">
        <v>10318265.1870114</v>
      </c>
      <c r="AD179" s="164">
        <v>10477657.0460358</v>
      </c>
      <c r="AE179" s="164">
        <v>10637048.905060099</v>
      </c>
      <c r="AF179" s="164">
        <v>10796440.764084499</v>
      </c>
      <c r="AG179" s="164">
        <v>10955832.623108801</v>
      </c>
      <c r="AH179" s="164">
        <v>11115224.4821332</v>
      </c>
      <c r="AI179" s="164">
        <v>11274616.3411575</v>
      </c>
      <c r="AJ179" s="164">
        <v>11434008.2001819</v>
      </c>
      <c r="AK179" s="164">
        <v>11593400.059206201</v>
      </c>
      <c r="AL179" s="164">
        <v>11752791.918230601</v>
      </c>
      <c r="AM179" s="164">
        <v>11912183.7772549</v>
      </c>
      <c r="AN179" s="164">
        <v>11912183.7772549</v>
      </c>
    </row>
    <row r="180" spans="1:40" x14ac:dyDescent="0.2">
      <c r="A180" s="27" t="s">
        <v>1425</v>
      </c>
      <c r="B180" s="164">
        <v>1830183.0850583301</v>
      </c>
      <c r="C180" s="164">
        <v>1887355.4309993</v>
      </c>
      <c r="D180" s="164">
        <v>1944527.7769402601</v>
      </c>
      <c r="E180" s="164">
        <v>2001700.12288123</v>
      </c>
      <c r="F180" s="164">
        <v>2058872.4688221901</v>
      </c>
      <c r="G180" s="164">
        <v>2116044.81476316</v>
      </c>
      <c r="H180" s="164">
        <v>2173217.1607041201</v>
      </c>
      <c r="I180" s="164">
        <v>2230389.5066450899</v>
      </c>
      <c r="J180" s="164">
        <v>2287561.8525860501</v>
      </c>
      <c r="K180" s="164">
        <v>2344734.1985270199</v>
      </c>
      <c r="L180" s="164">
        <v>2401906.54446798</v>
      </c>
      <c r="M180" s="164">
        <v>2459078.8904089499</v>
      </c>
      <c r="N180" s="164">
        <v>2459078.8904089499</v>
      </c>
      <c r="O180" s="164">
        <v>2516251.23634991</v>
      </c>
      <c r="P180" s="164">
        <v>2573423.5822908799</v>
      </c>
      <c r="Q180" s="164">
        <v>2630595.92823184</v>
      </c>
      <c r="R180" s="164">
        <v>2687768.2741728099</v>
      </c>
      <c r="S180" s="164">
        <v>2744940.62011377</v>
      </c>
      <c r="T180" s="164">
        <v>2802112.9660547399</v>
      </c>
      <c r="U180" s="164">
        <v>2859285.3119957</v>
      </c>
      <c r="V180" s="164">
        <v>2916457.6579366699</v>
      </c>
      <c r="W180" s="164">
        <v>2973630.00387763</v>
      </c>
      <c r="X180" s="164">
        <v>3030802.3498185999</v>
      </c>
      <c r="Y180" s="164">
        <v>3087974.69575956</v>
      </c>
      <c r="Z180" s="164">
        <v>3145147.0417005299</v>
      </c>
      <c r="AA180" s="164">
        <v>3145147.0417005299</v>
      </c>
      <c r="AB180" s="164">
        <v>3202319.38764149</v>
      </c>
      <c r="AC180" s="164">
        <v>3259491.7335824599</v>
      </c>
      <c r="AD180" s="164">
        <v>3316664.07952342</v>
      </c>
      <c r="AE180" s="164">
        <v>3373836.4254643898</v>
      </c>
      <c r="AF180" s="164">
        <v>3431008.77140535</v>
      </c>
      <c r="AG180" s="164">
        <v>3488181.1173463198</v>
      </c>
      <c r="AH180" s="164">
        <v>3545353.4632872799</v>
      </c>
      <c r="AI180" s="164">
        <v>3602525.8092282498</v>
      </c>
      <c r="AJ180" s="164">
        <v>3659698.1551692099</v>
      </c>
      <c r="AK180" s="164">
        <v>3716870.5011101798</v>
      </c>
      <c r="AL180" s="164">
        <v>3774042.8470511399</v>
      </c>
      <c r="AM180" s="164">
        <v>3831215.1929921098</v>
      </c>
      <c r="AN180" s="164">
        <v>3831215.1929921098</v>
      </c>
    </row>
    <row r="181" spans="1:40" x14ac:dyDescent="0.2">
      <c r="A181" s="27" t="s">
        <v>1426</v>
      </c>
      <c r="B181" s="164">
        <v>1212305.12867754</v>
      </c>
      <c r="C181" s="164">
        <v>1249094.92632373</v>
      </c>
      <c r="D181" s="164">
        <v>1285884.7239699101</v>
      </c>
      <c r="E181" s="164">
        <v>1322674.5216161001</v>
      </c>
      <c r="F181" s="164">
        <v>1359464.3192622899</v>
      </c>
      <c r="G181" s="164">
        <v>1396254.1169084699</v>
      </c>
      <c r="H181" s="164">
        <v>1433043.91455466</v>
      </c>
      <c r="I181" s="164">
        <v>1469833.71220085</v>
      </c>
      <c r="J181" s="164">
        <v>1506623.50984703</v>
      </c>
      <c r="K181" s="164">
        <v>1543413.3074932201</v>
      </c>
      <c r="L181" s="164">
        <v>1580203.1051394099</v>
      </c>
      <c r="M181" s="164">
        <v>1616992.9027855899</v>
      </c>
      <c r="N181" s="164">
        <v>1616992.9027855899</v>
      </c>
      <c r="O181" s="164">
        <v>1653782.70043178</v>
      </c>
      <c r="P181" s="164">
        <v>1690572.49807797</v>
      </c>
      <c r="Q181" s="164">
        <v>1727362.29572415</v>
      </c>
      <c r="R181" s="164">
        <v>1764152.0933703401</v>
      </c>
      <c r="S181" s="164">
        <v>1800941.8910165301</v>
      </c>
      <c r="T181" s="164">
        <v>1837731.6886627099</v>
      </c>
      <c r="U181" s="164">
        <v>1874521.4863088999</v>
      </c>
      <c r="V181" s="164">
        <v>1911311.28395509</v>
      </c>
      <c r="W181" s="164">
        <v>1948101.08160127</v>
      </c>
      <c r="X181" s="164">
        <v>1984890.87924746</v>
      </c>
      <c r="Y181" s="164">
        <v>2021680.6768936501</v>
      </c>
      <c r="Z181" s="164">
        <v>2058470.4745398299</v>
      </c>
      <c r="AA181" s="164">
        <v>2058470.4745398299</v>
      </c>
      <c r="AB181" s="164">
        <v>2095260.2721860199</v>
      </c>
      <c r="AC181" s="164">
        <v>2132050.06983221</v>
      </c>
      <c r="AD181" s="164">
        <v>2168839.8674783902</v>
      </c>
      <c r="AE181" s="164">
        <v>2205629.6651245798</v>
      </c>
      <c r="AF181" s="164">
        <v>2242419.4627707698</v>
      </c>
      <c r="AG181" s="164">
        <v>2279209.2604169501</v>
      </c>
      <c r="AH181" s="164">
        <v>2315999.0580631401</v>
      </c>
      <c r="AI181" s="164">
        <v>2352788.8557093302</v>
      </c>
      <c r="AJ181" s="164">
        <v>2389578.65335551</v>
      </c>
      <c r="AK181" s="164">
        <v>2426368.4510017</v>
      </c>
      <c r="AL181" s="164">
        <v>2463158.2486478901</v>
      </c>
      <c r="AM181" s="164">
        <v>2499948.0462940698</v>
      </c>
      <c r="AN181" s="164">
        <v>2499948.0462940698</v>
      </c>
    </row>
    <row r="182" spans="1:40" x14ac:dyDescent="0.2">
      <c r="A182" s="27" t="s">
        <v>1427</v>
      </c>
      <c r="B182" s="164">
        <v>1042526.02418562</v>
      </c>
      <c r="C182" s="164">
        <v>1066315.8770922299</v>
      </c>
      <c r="D182" s="164">
        <v>1090105.72999884</v>
      </c>
      <c r="E182" s="164">
        <v>1113895.5829054599</v>
      </c>
      <c r="F182" s="164">
        <v>1137685.43581207</v>
      </c>
      <c r="G182" s="164">
        <v>1161475.2887186799</v>
      </c>
      <c r="H182" s="164">
        <v>1185265.14162529</v>
      </c>
      <c r="I182" s="164">
        <v>1209054.9945318999</v>
      </c>
      <c r="J182" s="164">
        <v>1232844.8474385201</v>
      </c>
      <c r="K182" s="164">
        <v>1256634.7003451299</v>
      </c>
      <c r="L182" s="164">
        <v>1280424.5532517401</v>
      </c>
      <c r="M182" s="164">
        <v>1304214.4061583499</v>
      </c>
      <c r="N182" s="164">
        <v>1304214.4061583499</v>
      </c>
      <c r="O182" s="164">
        <v>1328004.2590649601</v>
      </c>
      <c r="P182" s="164">
        <v>1351794.1119715699</v>
      </c>
      <c r="Q182" s="164">
        <v>1375583.9648781901</v>
      </c>
      <c r="R182" s="164">
        <v>1399373.8177848</v>
      </c>
      <c r="S182" s="164">
        <v>1423163.6706914101</v>
      </c>
      <c r="T182" s="164">
        <v>1446953.52359802</v>
      </c>
      <c r="U182" s="164">
        <v>1470743.3765046301</v>
      </c>
      <c r="V182" s="164">
        <v>1494533.22941125</v>
      </c>
      <c r="W182" s="164">
        <v>1518323.0823178601</v>
      </c>
      <c r="X182" s="164">
        <v>1542112.93522447</v>
      </c>
      <c r="Y182" s="164">
        <v>1565902.7881310801</v>
      </c>
      <c r="Z182" s="164">
        <v>1589692.64103769</v>
      </c>
      <c r="AA182" s="164">
        <v>1589692.64103769</v>
      </c>
      <c r="AB182" s="164">
        <v>1613482.4939443001</v>
      </c>
      <c r="AC182" s="164">
        <v>1637272.34685092</v>
      </c>
      <c r="AD182" s="164">
        <v>1661062.1997575299</v>
      </c>
      <c r="AE182" s="164">
        <v>1684852.05266414</v>
      </c>
      <c r="AF182" s="164">
        <v>1708641.9055707499</v>
      </c>
      <c r="AG182" s="164">
        <v>1732431.75847736</v>
      </c>
      <c r="AH182" s="164">
        <v>1756221.6113839699</v>
      </c>
      <c r="AI182" s="164">
        <v>1780011.46429059</v>
      </c>
      <c r="AJ182" s="164">
        <v>1803801.3171971999</v>
      </c>
      <c r="AK182" s="164">
        <v>1827591.17010381</v>
      </c>
      <c r="AL182" s="164">
        <v>1851381.0230104199</v>
      </c>
      <c r="AM182" s="164">
        <v>1875170.87591703</v>
      </c>
      <c r="AN182" s="164">
        <v>1875170.87591703</v>
      </c>
    </row>
    <row r="183" spans="1:40" x14ac:dyDescent="0.2">
      <c r="A183" s="27" t="s">
        <v>1428</v>
      </c>
      <c r="B183" s="164">
        <v>79932924.266902998</v>
      </c>
      <c r="C183" s="164">
        <v>80121189.897374704</v>
      </c>
      <c r="D183" s="164">
        <v>80309455.527846396</v>
      </c>
      <c r="E183" s="164">
        <v>80497721.158318207</v>
      </c>
      <c r="F183" s="164">
        <v>80685986.788789898</v>
      </c>
      <c r="G183" s="164">
        <v>80874252.419261605</v>
      </c>
      <c r="H183" s="164">
        <v>81062518.0497334</v>
      </c>
      <c r="I183" s="164">
        <v>81250783.680205107</v>
      </c>
      <c r="J183" s="164">
        <v>81439049.310676903</v>
      </c>
      <c r="K183" s="164">
        <v>81627314.941148594</v>
      </c>
      <c r="L183" s="164">
        <v>81815580.5716203</v>
      </c>
      <c r="M183" s="164">
        <v>82003846.202092096</v>
      </c>
      <c r="N183" s="164">
        <v>82003846.202092096</v>
      </c>
      <c r="O183" s="164">
        <v>82192111.832563803</v>
      </c>
      <c r="P183" s="164">
        <v>82380377.463035598</v>
      </c>
      <c r="Q183" s="164">
        <v>82568643.093507305</v>
      </c>
      <c r="R183" s="164">
        <v>82756908.723978996</v>
      </c>
      <c r="S183" s="164">
        <v>82945174.354450807</v>
      </c>
      <c r="T183" s="164">
        <v>83133439.984922498</v>
      </c>
      <c r="U183" s="164">
        <v>83321705.615394205</v>
      </c>
      <c r="V183" s="164">
        <v>83509971.245866001</v>
      </c>
      <c r="W183" s="164">
        <v>83698236.876337707</v>
      </c>
      <c r="X183" s="164">
        <v>83886502.506809399</v>
      </c>
      <c r="Y183" s="164">
        <v>84074768.137281194</v>
      </c>
      <c r="Z183" s="164">
        <v>84263033.767752901</v>
      </c>
      <c r="AA183" s="164">
        <v>84263033.767752901</v>
      </c>
      <c r="AB183" s="164">
        <v>84451299.398224607</v>
      </c>
      <c r="AC183" s="164">
        <v>84639565.028696403</v>
      </c>
      <c r="AD183" s="164">
        <v>84827830.659168094</v>
      </c>
      <c r="AE183" s="164">
        <v>85016096.289639905</v>
      </c>
      <c r="AF183" s="164">
        <v>85204361.920111597</v>
      </c>
      <c r="AG183" s="164">
        <v>85392627.550583303</v>
      </c>
      <c r="AH183" s="164">
        <v>85580893.181055099</v>
      </c>
      <c r="AI183" s="164">
        <v>85769158.811526805</v>
      </c>
      <c r="AJ183" s="164">
        <v>85957424.441998497</v>
      </c>
      <c r="AK183" s="164">
        <v>86145690.072470307</v>
      </c>
      <c r="AL183" s="164">
        <v>86333955.702941999</v>
      </c>
      <c r="AM183" s="164">
        <v>86522221.333413795</v>
      </c>
      <c r="AN183" s="164">
        <v>86522221.333413795</v>
      </c>
    </row>
    <row r="184" spans="1:40" x14ac:dyDescent="0.2">
      <c r="A184" s="27" t="s">
        <v>1429</v>
      </c>
      <c r="B184" s="164">
        <v>33859836.283010401</v>
      </c>
      <c r="C184" s="164">
        <v>34134870.154142499</v>
      </c>
      <c r="D184" s="164">
        <v>34409904.025274597</v>
      </c>
      <c r="E184" s="164">
        <v>34684937.896406703</v>
      </c>
      <c r="F184" s="164">
        <v>34959971.767538898</v>
      </c>
      <c r="G184" s="164">
        <v>35235005.638671003</v>
      </c>
      <c r="H184" s="164">
        <v>35510039.509803101</v>
      </c>
      <c r="I184" s="164">
        <v>35785073.3809352</v>
      </c>
      <c r="J184" s="164">
        <v>36060107.252067298</v>
      </c>
      <c r="K184" s="164">
        <v>36335141.1231995</v>
      </c>
      <c r="L184" s="164">
        <v>36610174.994331598</v>
      </c>
      <c r="M184" s="164">
        <v>36885208.865463696</v>
      </c>
      <c r="N184" s="164">
        <v>36885208.865463696</v>
      </c>
      <c r="O184" s="164">
        <v>37160242.736595802</v>
      </c>
      <c r="P184" s="164">
        <v>37435276.607727997</v>
      </c>
      <c r="Q184" s="164">
        <v>37710310.478860103</v>
      </c>
      <c r="R184" s="164">
        <v>37985344.349992201</v>
      </c>
      <c r="S184" s="164">
        <v>38260378.221124299</v>
      </c>
      <c r="T184" s="164">
        <v>38535412.092256501</v>
      </c>
      <c r="U184" s="164">
        <v>38810445.963388599</v>
      </c>
      <c r="V184" s="164">
        <v>39085479.834520698</v>
      </c>
      <c r="W184" s="164">
        <v>39360513.705652803</v>
      </c>
      <c r="X184" s="164">
        <v>39635547.576784998</v>
      </c>
      <c r="Y184" s="164">
        <v>39910581.447917096</v>
      </c>
      <c r="Z184" s="164">
        <v>40185615.319049202</v>
      </c>
      <c r="AA184" s="164">
        <v>40185615.319049202</v>
      </c>
      <c r="AB184" s="164">
        <v>40460649.1901813</v>
      </c>
      <c r="AC184" s="164">
        <v>40735683.061313398</v>
      </c>
      <c r="AD184" s="164">
        <v>41010716.932445601</v>
      </c>
      <c r="AE184" s="164">
        <v>41285750.803577699</v>
      </c>
      <c r="AF184" s="164">
        <v>41560784.674709797</v>
      </c>
      <c r="AG184" s="164">
        <v>41835818.545841902</v>
      </c>
      <c r="AH184" s="164">
        <v>42110852.416974097</v>
      </c>
      <c r="AI184" s="164">
        <v>42385886.288106203</v>
      </c>
      <c r="AJ184" s="164">
        <v>42660920.159238301</v>
      </c>
      <c r="AK184" s="164">
        <v>42935954.030370399</v>
      </c>
      <c r="AL184" s="164">
        <v>43210987.901502602</v>
      </c>
      <c r="AM184" s="164">
        <v>43486021.7726347</v>
      </c>
      <c r="AN184" s="164">
        <v>43486021.7726347</v>
      </c>
    </row>
    <row r="185" spans="1:40" x14ac:dyDescent="0.2">
      <c r="A185" s="27" t="s">
        <v>1430</v>
      </c>
      <c r="B185" s="164">
        <v>0</v>
      </c>
      <c r="C185" s="164">
        <v>0</v>
      </c>
      <c r="D185" s="164">
        <v>0</v>
      </c>
      <c r="E185" s="164">
        <v>0</v>
      </c>
      <c r="F185" s="164">
        <v>0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64">
        <v>0</v>
      </c>
      <c r="M185" s="164">
        <v>0</v>
      </c>
      <c r="N185" s="164">
        <v>0</v>
      </c>
      <c r="O185" s="164">
        <v>0</v>
      </c>
      <c r="P185" s="164">
        <v>0</v>
      </c>
      <c r="Q185" s="164">
        <v>0</v>
      </c>
      <c r="R185" s="164">
        <v>0</v>
      </c>
      <c r="S185" s="164">
        <v>0</v>
      </c>
      <c r="T185" s="164">
        <v>0</v>
      </c>
      <c r="U185" s="164">
        <v>0</v>
      </c>
      <c r="V185" s="164">
        <v>0</v>
      </c>
      <c r="W185" s="164">
        <v>0</v>
      </c>
      <c r="X185" s="164">
        <v>0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164">
        <v>0</v>
      </c>
      <c r="AF185" s="164">
        <v>0</v>
      </c>
      <c r="AG185" s="164">
        <v>0</v>
      </c>
      <c r="AH185" s="164">
        <v>0</v>
      </c>
      <c r="AI185" s="164">
        <v>0</v>
      </c>
      <c r="AJ185" s="164">
        <v>0</v>
      </c>
      <c r="AK185" s="164">
        <v>0</v>
      </c>
      <c r="AL185" s="164">
        <v>0</v>
      </c>
      <c r="AM185" s="164">
        <v>0</v>
      </c>
      <c r="AN185" s="164">
        <v>0</v>
      </c>
    </row>
    <row r="186" spans="1:40" x14ac:dyDescent="0.2">
      <c r="A186" s="27" t="s">
        <v>1431</v>
      </c>
      <c r="B186" s="164">
        <v>0</v>
      </c>
      <c r="C186" s="164">
        <v>0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  <c r="O186" s="164">
        <v>0</v>
      </c>
      <c r="P186" s="164">
        <v>0</v>
      </c>
      <c r="Q186" s="164">
        <v>0</v>
      </c>
      <c r="R186" s="164">
        <v>0</v>
      </c>
      <c r="S186" s="164">
        <v>0</v>
      </c>
      <c r="T186" s="164">
        <v>0</v>
      </c>
      <c r="U186" s="164">
        <v>0</v>
      </c>
      <c r="V186" s="164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  <c r="AB186" s="164">
        <v>0</v>
      </c>
      <c r="AC186" s="164">
        <v>0</v>
      </c>
      <c r="AD186" s="164">
        <v>0</v>
      </c>
      <c r="AE186" s="164">
        <v>0</v>
      </c>
      <c r="AF186" s="164">
        <v>0</v>
      </c>
      <c r="AG186" s="164">
        <v>0</v>
      </c>
      <c r="AH186" s="164">
        <v>0</v>
      </c>
      <c r="AI186" s="164">
        <v>0</v>
      </c>
      <c r="AJ186" s="164">
        <v>0</v>
      </c>
      <c r="AK186" s="164">
        <v>0</v>
      </c>
      <c r="AL186" s="164">
        <v>0</v>
      </c>
      <c r="AM186" s="164">
        <v>0</v>
      </c>
      <c r="AN186" s="164">
        <v>0</v>
      </c>
    </row>
    <row r="187" spans="1:40" x14ac:dyDescent="0.2">
      <c r="A187" s="30" t="s">
        <v>1432</v>
      </c>
      <c r="B187" s="164">
        <v>127692190.064945</v>
      </c>
      <c r="C187" s="164">
        <v>128543584.964775</v>
      </c>
      <c r="D187" s="164">
        <v>129394979.86460499</v>
      </c>
      <c r="E187" s="164">
        <v>130246374.76443399</v>
      </c>
      <c r="F187" s="164">
        <v>131097769.66426399</v>
      </c>
      <c r="G187" s="164">
        <v>131949164.56409401</v>
      </c>
      <c r="H187" s="164">
        <v>132800559.46392401</v>
      </c>
      <c r="I187" s="164">
        <v>133651954.363754</v>
      </c>
      <c r="J187" s="164">
        <v>134503349.263583</v>
      </c>
      <c r="K187" s="164">
        <v>135354744.16341299</v>
      </c>
      <c r="L187" s="164">
        <v>136206139.063243</v>
      </c>
      <c r="M187" s="164">
        <v>137057533.96307299</v>
      </c>
      <c r="N187" s="164">
        <v>137057533.96307299</v>
      </c>
      <c r="O187" s="164">
        <v>137908928.86290199</v>
      </c>
      <c r="P187" s="164">
        <v>138760323.762732</v>
      </c>
      <c r="Q187" s="164">
        <v>139611718.66256201</v>
      </c>
      <c r="R187" s="164">
        <v>140463113.562392</v>
      </c>
      <c r="S187" s="164">
        <v>141314508.462221</v>
      </c>
      <c r="T187" s="164">
        <v>142165903.36205101</v>
      </c>
      <c r="U187" s="164">
        <v>143017298.26188099</v>
      </c>
      <c r="V187" s="164">
        <v>143868693.16171101</v>
      </c>
      <c r="W187" s="164">
        <v>144720088.06154099</v>
      </c>
      <c r="X187" s="164">
        <v>145571482.96136999</v>
      </c>
      <c r="Y187" s="164">
        <v>146422877.8612</v>
      </c>
      <c r="Z187" s="164">
        <v>147274272.76102999</v>
      </c>
      <c r="AA187" s="164">
        <v>147274272.76102999</v>
      </c>
      <c r="AB187" s="164">
        <v>148125667.66086</v>
      </c>
      <c r="AC187" s="164">
        <v>148977062.560689</v>
      </c>
      <c r="AD187" s="164">
        <v>149828457.46051899</v>
      </c>
      <c r="AE187" s="164">
        <v>150679852.360349</v>
      </c>
      <c r="AF187" s="164">
        <v>151531247.26017901</v>
      </c>
      <c r="AG187" s="164">
        <v>152382642.16000801</v>
      </c>
      <c r="AH187" s="164">
        <v>153234037.059838</v>
      </c>
      <c r="AI187" s="164">
        <v>154085431.95966801</v>
      </c>
      <c r="AJ187" s="164">
        <v>154936826.85949799</v>
      </c>
      <c r="AK187" s="164">
        <v>155788221.75932699</v>
      </c>
      <c r="AL187" s="164">
        <v>156639616.65915701</v>
      </c>
      <c r="AM187" s="164">
        <v>157491011.55898699</v>
      </c>
      <c r="AN187" s="164">
        <v>157491011.55898699</v>
      </c>
    </row>
    <row r="188" spans="1:40" x14ac:dyDescent="0.2">
      <c r="A188" s="27" t="s">
        <v>1433</v>
      </c>
    </row>
    <row r="189" spans="1:40" x14ac:dyDescent="0.2">
      <c r="A189" s="30" t="s">
        <v>1434</v>
      </c>
    </row>
    <row r="190" spans="1:40" x14ac:dyDescent="0.2">
      <c r="A190" s="27" t="s">
        <v>1435</v>
      </c>
      <c r="B190" s="164">
        <v>20210497.1012972</v>
      </c>
      <c r="C190" s="164">
        <v>20267247.868628599</v>
      </c>
      <c r="D190" s="164">
        <v>20323998.635960098</v>
      </c>
      <c r="E190" s="164">
        <v>20380749.403291501</v>
      </c>
      <c r="F190" s="164">
        <v>20437500.1706229</v>
      </c>
      <c r="G190" s="164">
        <v>20494250.9379544</v>
      </c>
      <c r="H190" s="164">
        <v>20551001.705285799</v>
      </c>
      <c r="I190" s="164">
        <v>20607752.472617202</v>
      </c>
      <c r="J190" s="164">
        <v>20664503.239948601</v>
      </c>
      <c r="K190" s="164">
        <v>20721254.0072801</v>
      </c>
      <c r="L190" s="164">
        <v>20778004.774611499</v>
      </c>
      <c r="M190" s="164">
        <v>20834755.541942999</v>
      </c>
      <c r="N190" s="164">
        <v>20834755.541942999</v>
      </c>
      <c r="O190" s="164">
        <v>20897606.211339202</v>
      </c>
      <c r="P190" s="164">
        <v>20954373.5487599</v>
      </c>
      <c r="Q190" s="164">
        <v>21011140.886180501</v>
      </c>
      <c r="R190" s="164">
        <v>21067908.223601099</v>
      </c>
      <c r="S190" s="164">
        <v>21124675.561021701</v>
      </c>
      <c r="T190" s="164">
        <v>21181442.898442298</v>
      </c>
      <c r="U190" s="164">
        <v>21238210.235863</v>
      </c>
      <c r="V190" s="164">
        <v>21294977.573283602</v>
      </c>
      <c r="W190" s="164">
        <v>21351744.910704199</v>
      </c>
      <c r="X190" s="164">
        <v>21408512.248124801</v>
      </c>
      <c r="Y190" s="164">
        <v>21465279.585545398</v>
      </c>
      <c r="Z190" s="164">
        <v>21522046.9229661</v>
      </c>
      <c r="AA190" s="164">
        <v>21522046.9229661</v>
      </c>
      <c r="AB190" s="164">
        <v>21578814.260386702</v>
      </c>
      <c r="AC190" s="164">
        <v>21635581.597807299</v>
      </c>
      <c r="AD190" s="164">
        <v>21692348.935227901</v>
      </c>
      <c r="AE190" s="164">
        <v>21749116.272648599</v>
      </c>
      <c r="AF190" s="164">
        <v>21805883.6100692</v>
      </c>
      <c r="AG190" s="164">
        <v>21862650.947489802</v>
      </c>
      <c r="AH190" s="164">
        <v>21919418.284910399</v>
      </c>
      <c r="AI190" s="164">
        <v>21976185.622331001</v>
      </c>
      <c r="AJ190" s="164">
        <v>22032952.959751699</v>
      </c>
      <c r="AK190" s="164">
        <v>22089720.297172301</v>
      </c>
      <c r="AL190" s="164">
        <v>22146487.634592898</v>
      </c>
      <c r="AM190" s="164">
        <v>22203254.9720135</v>
      </c>
      <c r="AN190" s="164">
        <v>22203254.9720135</v>
      </c>
    </row>
    <row r="191" spans="1:40" x14ac:dyDescent="0.2">
      <c r="A191" s="27" t="s">
        <v>1436</v>
      </c>
      <c r="B191" s="164">
        <v>-6.4406459805608093E-2</v>
      </c>
      <c r="C191" s="164">
        <v>-6.7796273479587402E-2</v>
      </c>
      <c r="D191" s="164">
        <v>-7.1186087153566793E-2</v>
      </c>
      <c r="E191" s="164">
        <v>-7.4575900827546199E-2</v>
      </c>
      <c r="F191" s="164">
        <v>-7.7965714501525604E-2</v>
      </c>
      <c r="G191" s="164">
        <v>-8.1355528175504899E-2</v>
      </c>
      <c r="H191" s="164">
        <v>-8.4745341849484304E-2</v>
      </c>
      <c r="I191" s="164">
        <v>-8.8135155523463696E-2</v>
      </c>
      <c r="J191" s="164">
        <v>-9.1524969197443004E-2</v>
      </c>
      <c r="K191" s="164">
        <v>-9.4914782871422396E-2</v>
      </c>
      <c r="L191" s="164">
        <v>-9.8304596545401801E-2</v>
      </c>
      <c r="M191" s="164">
        <v>-0.101694410219381</v>
      </c>
      <c r="N191" s="164">
        <v>-0.101694410219381</v>
      </c>
      <c r="O191" s="164">
        <v>-0.10511490638531699</v>
      </c>
      <c r="P191" s="164">
        <v>-0.108505709817102</v>
      </c>
      <c r="Q191" s="164">
        <v>-0.111896513248886</v>
      </c>
      <c r="R191" s="164">
        <v>-0.11528731668067101</v>
      </c>
      <c r="S191" s="164">
        <v>-0.118678120112455</v>
      </c>
      <c r="T191" s="164">
        <v>-0.12206892354424</v>
      </c>
      <c r="U191" s="164">
        <v>-0.12545972697602401</v>
      </c>
      <c r="V191" s="164">
        <v>-0.128850530407808</v>
      </c>
      <c r="W191" s="164">
        <v>-0.13224133383959299</v>
      </c>
      <c r="X191" s="164">
        <v>-0.13563213727137699</v>
      </c>
      <c r="Y191" s="164">
        <v>-0.13902294070316201</v>
      </c>
      <c r="Z191" s="164">
        <v>-0.14241374413494601</v>
      </c>
      <c r="AA191" s="164">
        <v>-0.14241374413494601</v>
      </c>
      <c r="AB191" s="164">
        <v>-0.145804547566731</v>
      </c>
      <c r="AC191" s="164">
        <v>-0.149195350998515</v>
      </c>
      <c r="AD191" s="164">
        <v>-0.15258615443029999</v>
      </c>
      <c r="AE191" s="164">
        <v>-0.15597695786208399</v>
      </c>
      <c r="AF191" s="164">
        <v>-0.15936776129386801</v>
      </c>
      <c r="AG191" s="164">
        <v>-0.162758564725653</v>
      </c>
      <c r="AH191" s="164">
        <v>-0.166149368157437</v>
      </c>
      <c r="AI191" s="164">
        <v>-0.16954017158922199</v>
      </c>
      <c r="AJ191" s="164">
        <v>-0.17293097502100599</v>
      </c>
      <c r="AK191" s="164">
        <v>-0.17632177845279101</v>
      </c>
      <c r="AL191" s="164">
        <v>-0.17971258188457501</v>
      </c>
      <c r="AM191" s="164">
        <v>-0.18310338531636</v>
      </c>
      <c r="AN191" s="164">
        <v>-0.18310338531636</v>
      </c>
    </row>
    <row r="192" spans="1:40" x14ac:dyDescent="0.2">
      <c r="A192" s="27" t="s">
        <v>1437</v>
      </c>
      <c r="B192" s="164">
        <v>-1021110.5548990601</v>
      </c>
      <c r="C192" s="164">
        <v>-1021110.5517253299</v>
      </c>
      <c r="D192" s="164">
        <v>-1021110.5485516</v>
      </c>
      <c r="E192" s="164">
        <v>-1021110.54537786</v>
      </c>
      <c r="F192" s="164">
        <v>-1021110.54220413</v>
      </c>
      <c r="G192" s="164">
        <v>-1021110.5390304</v>
      </c>
      <c r="H192" s="164">
        <v>-1021110.53585666</v>
      </c>
      <c r="I192" s="164">
        <v>-1021110.53268293</v>
      </c>
      <c r="J192" s="164">
        <v>-1021110.5295092</v>
      </c>
      <c r="K192" s="164">
        <v>-1021110.52633546</v>
      </c>
      <c r="L192" s="164">
        <v>-1021110.52316173</v>
      </c>
      <c r="M192" s="164">
        <v>-1021110.519988</v>
      </c>
      <c r="N192" s="164">
        <v>-1021110.519988</v>
      </c>
      <c r="O192" s="164">
        <v>-1021408.66066554</v>
      </c>
      <c r="P192" s="164">
        <v>-1021408.65749088</v>
      </c>
      <c r="Q192" s="164">
        <v>-1021408.65431622</v>
      </c>
      <c r="R192" s="164">
        <v>-1021408.6511415601</v>
      </c>
      <c r="S192" s="164">
        <v>-1021408.6479669</v>
      </c>
      <c r="T192" s="164">
        <v>-1021408.64479224</v>
      </c>
      <c r="U192" s="164">
        <v>-1021408.64161758</v>
      </c>
      <c r="V192" s="164">
        <v>-1021408.6384429201</v>
      </c>
      <c r="W192" s="164">
        <v>-1021408.63526826</v>
      </c>
      <c r="X192" s="164">
        <v>-1021408.6320936</v>
      </c>
      <c r="Y192" s="164">
        <v>-1021408.62891894</v>
      </c>
      <c r="Z192" s="164">
        <v>-1021408.6257442801</v>
      </c>
      <c r="AA192" s="164">
        <v>-1021408.6257442801</v>
      </c>
      <c r="AB192" s="164">
        <v>-1021408.62256962</v>
      </c>
      <c r="AC192" s="164">
        <v>-1021408.61939496</v>
      </c>
      <c r="AD192" s="164">
        <v>-1021408.6162203</v>
      </c>
      <c r="AE192" s="164">
        <v>-1021408.6130456401</v>
      </c>
      <c r="AF192" s="164">
        <v>-1021408.60987098</v>
      </c>
      <c r="AG192" s="164">
        <v>-1021408.60669632</v>
      </c>
      <c r="AH192" s="164">
        <v>-1021408.60352166</v>
      </c>
      <c r="AI192" s="164">
        <v>-1021408.6003470001</v>
      </c>
      <c r="AJ192" s="164">
        <v>-1021408.59717234</v>
      </c>
      <c r="AK192" s="164">
        <v>-1021408.59399768</v>
      </c>
      <c r="AL192" s="164">
        <v>-1021408.59082302</v>
      </c>
      <c r="AM192" s="164">
        <v>-1021408.5876483599</v>
      </c>
      <c r="AN192" s="164">
        <v>-1021408.5876483599</v>
      </c>
    </row>
    <row r="193" spans="1:40" x14ac:dyDescent="0.2">
      <c r="A193" s="27" t="s">
        <v>1438</v>
      </c>
      <c r="B193" s="164">
        <v>1485165.85562509</v>
      </c>
      <c r="C193" s="164">
        <v>1524649.84846852</v>
      </c>
      <c r="D193" s="164">
        <v>1564133.84131194</v>
      </c>
      <c r="E193" s="164">
        <v>1603617.83415537</v>
      </c>
      <c r="F193" s="164">
        <v>1643101.82699879</v>
      </c>
      <c r="G193" s="164">
        <v>1682585.8198422201</v>
      </c>
      <c r="H193" s="164">
        <v>1722069.8126856501</v>
      </c>
      <c r="I193" s="164">
        <v>1761553.8055290701</v>
      </c>
      <c r="J193" s="164">
        <v>1801037.7983725001</v>
      </c>
      <c r="K193" s="164">
        <v>1840521.7912159199</v>
      </c>
      <c r="L193" s="164">
        <v>1880005.7840593499</v>
      </c>
      <c r="M193" s="164">
        <v>1919489.7769027799</v>
      </c>
      <c r="N193" s="164">
        <v>1919489.7769027799</v>
      </c>
      <c r="O193" s="164">
        <v>1959545.75091243</v>
      </c>
      <c r="P193" s="164">
        <v>1999041.27229219</v>
      </c>
      <c r="Q193" s="164">
        <v>2038536.79367194</v>
      </c>
      <c r="R193" s="164">
        <v>2078032.3150517</v>
      </c>
      <c r="S193" s="164">
        <v>2117527.8364314502</v>
      </c>
      <c r="T193" s="164">
        <v>2157023.3578112102</v>
      </c>
      <c r="U193" s="164">
        <v>2196518.8791909702</v>
      </c>
      <c r="V193" s="164">
        <v>2236014.40057072</v>
      </c>
      <c r="W193" s="164">
        <v>2275509.92195048</v>
      </c>
      <c r="X193" s="164">
        <v>2315005.4433302302</v>
      </c>
      <c r="Y193" s="164">
        <v>2354500.9647099902</v>
      </c>
      <c r="Z193" s="164">
        <v>2393996.4860897502</v>
      </c>
      <c r="AA193" s="164">
        <v>2393996.4860897502</v>
      </c>
      <c r="AB193" s="164">
        <v>2433492.0074694999</v>
      </c>
      <c r="AC193" s="164">
        <v>2472987.52884926</v>
      </c>
      <c r="AD193" s="164">
        <v>2512483.0502290102</v>
      </c>
      <c r="AE193" s="164">
        <v>2551978.5716087702</v>
      </c>
      <c r="AF193" s="164">
        <v>2591474.0929885302</v>
      </c>
      <c r="AG193" s="164">
        <v>2630969.6143682799</v>
      </c>
      <c r="AH193" s="164">
        <v>2670465.1357480399</v>
      </c>
      <c r="AI193" s="164">
        <v>2709960.6571277902</v>
      </c>
      <c r="AJ193" s="164">
        <v>2749456.1785075502</v>
      </c>
      <c r="AK193" s="164">
        <v>2788951.6998872999</v>
      </c>
      <c r="AL193" s="164">
        <v>2828447.2212670599</v>
      </c>
      <c r="AM193" s="164">
        <v>2867942.7426468199</v>
      </c>
      <c r="AN193" s="164">
        <v>2867942.7426468199</v>
      </c>
    </row>
    <row r="194" spans="1:40" x14ac:dyDescent="0.2">
      <c r="A194" s="27" t="s">
        <v>1439</v>
      </c>
      <c r="B194" s="164">
        <v>0</v>
      </c>
      <c r="C194" s="164">
        <v>0</v>
      </c>
      <c r="D194" s="164">
        <v>0</v>
      </c>
      <c r="E194" s="164">
        <v>0</v>
      </c>
      <c r="F194" s="164">
        <v>0</v>
      </c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  <c r="O194" s="164">
        <v>0</v>
      </c>
      <c r="P194" s="164">
        <v>0</v>
      </c>
      <c r="Q194" s="164">
        <v>0</v>
      </c>
      <c r="R194" s="164">
        <v>0</v>
      </c>
      <c r="S194" s="164">
        <v>0</v>
      </c>
      <c r="T194" s="164">
        <v>0</v>
      </c>
      <c r="U194" s="164">
        <v>0</v>
      </c>
      <c r="V194" s="164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  <c r="AC194" s="164">
        <v>0</v>
      </c>
      <c r="AD194" s="164">
        <v>0</v>
      </c>
      <c r="AE194" s="164">
        <v>0</v>
      </c>
      <c r="AF194" s="164">
        <v>0</v>
      </c>
      <c r="AG194" s="164">
        <v>0</v>
      </c>
      <c r="AH194" s="164">
        <v>0</v>
      </c>
      <c r="AI194" s="164">
        <v>0</v>
      </c>
      <c r="AJ194" s="164">
        <v>0</v>
      </c>
      <c r="AK194" s="164">
        <v>0</v>
      </c>
      <c r="AL194" s="164">
        <v>0</v>
      </c>
      <c r="AM194" s="164">
        <v>0</v>
      </c>
      <c r="AN194" s="164">
        <v>0</v>
      </c>
    </row>
    <row r="195" spans="1:40" x14ac:dyDescent="0.2">
      <c r="A195" s="30" t="s">
        <v>1440</v>
      </c>
      <c r="B195" s="164">
        <v>20674552.337616801</v>
      </c>
      <c r="C195" s="164">
        <v>20770787.097575501</v>
      </c>
      <c r="D195" s="164">
        <v>20867021.857534301</v>
      </c>
      <c r="E195" s="164">
        <v>20963256.6174931</v>
      </c>
      <c r="F195" s="164">
        <v>21059491.3774519</v>
      </c>
      <c r="G195" s="164">
        <v>21155726.1374107</v>
      </c>
      <c r="H195" s="164">
        <v>21251960.8973694</v>
      </c>
      <c r="I195" s="164">
        <v>21348195.6573282</v>
      </c>
      <c r="J195" s="164">
        <v>21444430.417287</v>
      </c>
      <c r="K195" s="164">
        <v>21540665.177245799</v>
      </c>
      <c r="L195" s="164">
        <v>21636899.937204499</v>
      </c>
      <c r="M195" s="164">
        <v>21733134.697163299</v>
      </c>
      <c r="N195" s="164">
        <v>21733134.697163299</v>
      </c>
      <c r="O195" s="164">
        <v>21835743.196471199</v>
      </c>
      <c r="P195" s="164">
        <v>21932006.055055499</v>
      </c>
      <c r="Q195" s="164">
        <v>22028268.913639698</v>
      </c>
      <c r="R195" s="164">
        <v>22124531.772223901</v>
      </c>
      <c r="S195" s="164">
        <v>22220794.630808201</v>
      </c>
      <c r="T195" s="164">
        <v>22317057.4893924</v>
      </c>
      <c r="U195" s="164">
        <v>22413320.347976599</v>
      </c>
      <c r="V195" s="164">
        <v>22509583.206560899</v>
      </c>
      <c r="W195" s="164">
        <v>22605846.065145101</v>
      </c>
      <c r="X195" s="164">
        <v>22702108.9237293</v>
      </c>
      <c r="Y195" s="164">
        <v>22798371.7823136</v>
      </c>
      <c r="Z195" s="164">
        <v>22894634.640897799</v>
      </c>
      <c r="AA195" s="164">
        <v>22894634.640897799</v>
      </c>
      <c r="AB195" s="164">
        <v>22990897.499481998</v>
      </c>
      <c r="AC195" s="164">
        <v>23087160.358066302</v>
      </c>
      <c r="AD195" s="164">
        <v>23183423.216650501</v>
      </c>
      <c r="AE195" s="164">
        <v>23279686.0752347</v>
      </c>
      <c r="AF195" s="164">
        <v>23375948.933819</v>
      </c>
      <c r="AG195" s="164">
        <v>23472211.792403199</v>
      </c>
      <c r="AH195" s="164">
        <v>23568474.650987402</v>
      </c>
      <c r="AI195" s="164">
        <v>23664737.509571701</v>
      </c>
      <c r="AJ195" s="164">
        <v>23761000.3681559</v>
      </c>
      <c r="AK195" s="164">
        <v>23857263.226740099</v>
      </c>
      <c r="AL195" s="164">
        <v>23953526.085324399</v>
      </c>
      <c r="AM195" s="164">
        <v>24049788.943908598</v>
      </c>
      <c r="AN195" s="164">
        <v>24049788.943908598</v>
      </c>
    </row>
    <row r="196" spans="1:40" x14ac:dyDescent="0.2">
      <c r="A196" s="27" t="s">
        <v>1441</v>
      </c>
    </row>
    <row r="197" spans="1:40" x14ac:dyDescent="0.2">
      <c r="A197" s="30" t="s">
        <v>1442</v>
      </c>
    </row>
    <row r="198" spans="1:40" x14ac:dyDescent="0.2">
      <c r="A198" s="27" t="s">
        <v>1443</v>
      </c>
      <c r="B198" s="164">
        <v>496296.93130100099</v>
      </c>
      <c r="C198" s="164">
        <v>502570.85969368502</v>
      </c>
      <c r="D198" s="164">
        <v>508844.78808636899</v>
      </c>
      <c r="E198" s="164">
        <v>515118.71647905302</v>
      </c>
      <c r="F198" s="164">
        <v>521392.64487173798</v>
      </c>
      <c r="G198" s="164">
        <v>527666.57326442201</v>
      </c>
      <c r="H198" s="164">
        <v>533940.50165710598</v>
      </c>
      <c r="I198" s="164">
        <v>540214.43004978995</v>
      </c>
      <c r="J198" s="164">
        <v>546488.35844247497</v>
      </c>
      <c r="K198" s="164">
        <v>552762.28683515894</v>
      </c>
      <c r="L198" s="164">
        <v>559036.21522784303</v>
      </c>
      <c r="M198" s="164">
        <v>565310.143620527</v>
      </c>
      <c r="N198" s="164">
        <v>565310.143620527</v>
      </c>
      <c r="O198" s="164">
        <v>571663.10774521006</v>
      </c>
      <c r="P198" s="164">
        <v>577937.90366473305</v>
      </c>
      <c r="Q198" s="164">
        <v>584212.69958425604</v>
      </c>
      <c r="R198" s="164">
        <v>590487.49550377904</v>
      </c>
      <c r="S198" s="164">
        <v>596762.29142330203</v>
      </c>
      <c r="T198" s="164">
        <v>603037.08734282502</v>
      </c>
      <c r="U198" s="164">
        <v>609311.88326234696</v>
      </c>
      <c r="V198" s="164">
        <v>615586.67918186996</v>
      </c>
      <c r="W198" s="164">
        <v>621861.47510139295</v>
      </c>
      <c r="X198" s="164">
        <v>628136.27102091606</v>
      </c>
      <c r="Y198" s="164">
        <v>634411.06694043905</v>
      </c>
      <c r="Z198" s="164">
        <v>640685.86285996204</v>
      </c>
      <c r="AA198" s="164">
        <v>640685.86285996204</v>
      </c>
      <c r="AB198" s="164">
        <v>647935.95205044595</v>
      </c>
      <c r="AC198" s="164">
        <v>654220.20722557302</v>
      </c>
      <c r="AD198" s="164">
        <v>660504.46240069997</v>
      </c>
      <c r="AE198" s="164">
        <v>666788.71757582598</v>
      </c>
      <c r="AF198" s="164">
        <v>673072.97275095305</v>
      </c>
      <c r="AG198" s="164">
        <v>679357.22792608</v>
      </c>
      <c r="AH198" s="164">
        <v>685641.48310120602</v>
      </c>
      <c r="AI198" s="164">
        <v>691925.73827633297</v>
      </c>
      <c r="AJ198" s="164">
        <v>698209.99345145898</v>
      </c>
      <c r="AK198" s="164">
        <v>704494.24862658605</v>
      </c>
      <c r="AL198" s="164">
        <v>710778.503801713</v>
      </c>
      <c r="AM198" s="164">
        <v>717062.75897683995</v>
      </c>
      <c r="AN198" s="164">
        <v>717062.75897683995</v>
      </c>
    </row>
    <row r="199" spans="1:40" x14ac:dyDescent="0.2">
      <c r="A199" s="27" t="s">
        <v>1444</v>
      </c>
      <c r="B199" s="164">
        <v>755348.68556826597</v>
      </c>
      <c r="C199" s="164">
        <v>766363.191907648</v>
      </c>
      <c r="D199" s="164">
        <v>777377.69824703003</v>
      </c>
      <c r="E199" s="164">
        <v>788392.20458641299</v>
      </c>
      <c r="F199" s="164">
        <v>799406.71092579502</v>
      </c>
      <c r="G199" s="164">
        <v>810421.21726517798</v>
      </c>
      <c r="H199" s="164">
        <v>821435.72360456001</v>
      </c>
      <c r="I199" s="164">
        <v>832450.22994394205</v>
      </c>
      <c r="J199" s="164">
        <v>843464.73628332501</v>
      </c>
      <c r="K199" s="164">
        <v>854479.24262270704</v>
      </c>
      <c r="L199" s="164">
        <v>865493.74896209</v>
      </c>
      <c r="M199" s="164">
        <v>876508.25530147203</v>
      </c>
      <c r="N199" s="164">
        <v>876508.25530147203</v>
      </c>
      <c r="O199" s="164">
        <v>887645.483764451</v>
      </c>
      <c r="P199" s="164">
        <v>898661.51313362701</v>
      </c>
      <c r="Q199" s="164">
        <v>909677.54250280303</v>
      </c>
      <c r="R199" s="164">
        <v>920693.57187197905</v>
      </c>
      <c r="S199" s="164">
        <v>931709.60124115495</v>
      </c>
      <c r="T199" s="164">
        <v>942725.63061033096</v>
      </c>
      <c r="U199" s="164">
        <v>953741.65997950698</v>
      </c>
      <c r="V199" s="164">
        <v>964757.68934868195</v>
      </c>
      <c r="W199" s="164">
        <v>975773.71871785796</v>
      </c>
      <c r="X199" s="164">
        <v>986789.74808703398</v>
      </c>
      <c r="Y199" s="164">
        <v>997805.77745620999</v>
      </c>
      <c r="Z199" s="164">
        <v>1008821.80682538</v>
      </c>
      <c r="AA199" s="164">
        <v>1008821.80682538</v>
      </c>
      <c r="AB199" s="164">
        <v>1021375.24185534</v>
      </c>
      <c r="AC199" s="164">
        <v>1032407.87789012</v>
      </c>
      <c r="AD199" s="164">
        <v>1043440.51392489</v>
      </c>
      <c r="AE199" s="164">
        <v>1054473.1499596699</v>
      </c>
      <c r="AF199" s="164">
        <v>1065505.7859944401</v>
      </c>
      <c r="AG199" s="164">
        <v>1076538.42202922</v>
      </c>
      <c r="AH199" s="164">
        <v>1087571.05806399</v>
      </c>
      <c r="AI199" s="164">
        <v>1098603.6940987699</v>
      </c>
      <c r="AJ199" s="164">
        <v>1109636.3301335501</v>
      </c>
      <c r="AK199" s="164">
        <v>1120668.96616832</v>
      </c>
      <c r="AL199" s="164">
        <v>1131701.6022031</v>
      </c>
      <c r="AM199" s="164">
        <v>1142734.2382378699</v>
      </c>
      <c r="AN199" s="164">
        <v>1142734.2382378699</v>
      </c>
    </row>
    <row r="200" spans="1:40" x14ac:dyDescent="0.2">
      <c r="A200" s="27" t="s">
        <v>1445</v>
      </c>
      <c r="B200" s="164">
        <v>1584766.7255907301</v>
      </c>
      <c r="C200" s="164">
        <v>1594326.4445313001</v>
      </c>
      <c r="D200" s="164">
        <v>1603886.1634718601</v>
      </c>
      <c r="E200" s="164">
        <v>1613445.8824124299</v>
      </c>
      <c r="F200" s="164">
        <v>1623005.6013529899</v>
      </c>
      <c r="G200" s="164">
        <v>1632565.3202935599</v>
      </c>
      <c r="H200" s="164">
        <v>1642125.0392341199</v>
      </c>
      <c r="I200" s="164">
        <v>1651684.75817469</v>
      </c>
      <c r="J200" s="164">
        <v>1661244.47711525</v>
      </c>
      <c r="K200" s="164">
        <v>1670804.19605582</v>
      </c>
      <c r="L200" s="164">
        <v>1680363.91499638</v>
      </c>
      <c r="M200" s="164">
        <v>1689923.63393695</v>
      </c>
      <c r="N200" s="164">
        <v>1689923.63393695</v>
      </c>
      <c r="O200" s="164">
        <v>1699718.34877294</v>
      </c>
      <c r="P200" s="164">
        <v>1709279.3895827101</v>
      </c>
      <c r="Q200" s="164">
        <v>1718840.43039248</v>
      </c>
      <c r="R200" s="164">
        <v>1728401.4712022501</v>
      </c>
      <c r="S200" s="164">
        <v>1737962.51201203</v>
      </c>
      <c r="T200" s="164">
        <v>1747523.5528218001</v>
      </c>
      <c r="U200" s="164">
        <v>1757084.59363157</v>
      </c>
      <c r="V200" s="164">
        <v>1766645.6344413401</v>
      </c>
      <c r="W200" s="164">
        <v>1776206.67525112</v>
      </c>
      <c r="X200" s="164">
        <v>1785767.7160608899</v>
      </c>
      <c r="Y200" s="164">
        <v>1795328.75687066</v>
      </c>
      <c r="Z200" s="164">
        <v>1804889.7976804301</v>
      </c>
      <c r="AA200" s="164">
        <v>1804889.7976804301</v>
      </c>
      <c r="AB200" s="164">
        <v>1817186.12334757</v>
      </c>
      <c r="AC200" s="164">
        <v>1826761.5774275099</v>
      </c>
      <c r="AD200" s="164">
        <v>1836337.0315074599</v>
      </c>
      <c r="AE200" s="164">
        <v>1845912.4855873999</v>
      </c>
      <c r="AF200" s="164">
        <v>1855487.9396673399</v>
      </c>
      <c r="AG200" s="164">
        <v>1865063.3937472899</v>
      </c>
      <c r="AH200" s="164">
        <v>1874638.8478272301</v>
      </c>
      <c r="AI200" s="164">
        <v>1884214.3019071701</v>
      </c>
      <c r="AJ200" s="164">
        <v>1893789.7559871201</v>
      </c>
      <c r="AK200" s="164">
        <v>1903365.2100670601</v>
      </c>
      <c r="AL200" s="164">
        <v>1912940.6641470001</v>
      </c>
      <c r="AM200" s="164">
        <v>1922516.1182269501</v>
      </c>
      <c r="AN200" s="164">
        <v>1922516.1182269501</v>
      </c>
    </row>
    <row r="201" spans="1:40" x14ac:dyDescent="0.2">
      <c r="A201" s="27" t="s">
        <v>1446</v>
      </c>
      <c r="B201" s="164">
        <v>11223875.7436962</v>
      </c>
      <c r="C201" s="164">
        <v>11278449.2683329</v>
      </c>
      <c r="D201" s="164">
        <v>11333022.792969501</v>
      </c>
      <c r="E201" s="164">
        <v>11387596.3176062</v>
      </c>
      <c r="F201" s="164">
        <v>11442169.8422428</v>
      </c>
      <c r="G201" s="164">
        <v>11496743.3668795</v>
      </c>
      <c r="H201" s="164">
        <v>11551316.891516101</v>
      </c>
      <c r="I201" s="164">
        <v>11605890.4161528</v>
      </c>
      <c r="J201" s="164">
        <v>11660463.9407894</v>
      </c>
      <c r="K201" s="164">
        <v>11715037.4654261</v>
      </c>
      <c r="L201" s="164">
        <v>11769610.990062701</v>
      </c>
      <c r="M201" s="164">
        <v>11824184.514699399</v>
      </c>
      <c r="N201" s="164">
        <v>11824184.514699399</v>
      </c>
      <c r="O201" s="164">
        <v>11880400.5734492</v>
      </c>
      <c r="P201" s="164">
        <v>11934981.6442347</v>
      </c>
      <c r="Q201" s="164">
        <v>11989562.7150202</v>
      </c>
      <c r="R201" s="164">
        <v>12044143.7858056</v>
      </c>
      <c r="S201" s="164">
        <v>12098724.8565911</v>
      </c>
      <c r="T201" s="164">
        <v>12153305.9273766</v>
      </c>
      <c r="U201" s="164">
        <v>12207886.998162</v>
      </c>
      <c r="V201" s="164">
        <v>12262468.0689475</v>
      </c>
      <c r="W201" s="164">
        <v>12317049.139732899</v>
      </c>
      <c r="X201" s="164">
        <v>12371630.210518399</v>
      </c>
      <c r="Y201" s="164">
        <v>12426211.281303899</v>
      </c>
      <c r="Z201" s="164">
        <v>12480792.352089301</v>
      </c>
      <c r="AA201" s="164">
        <v>12480792.352089301</v>
      </c>
      <c r="AB201" s="164">
        <v>12554270.4998182</v>
      </c>
      <c r="AC201" s="164">
        <v>12608933.8515744</v>
      </c>
      <c r="AD201" s="164">
        <v>12663597.203330699</v>
      </c>
      <c r="AE201" s="164">
        <v>12718260.5550869</v>
      </c>
      <c r="AF201" s="164">
        <v>12772923.9068431</v>
      </c>
      <c r="AG201" s="164">
        <v>12827587.258599401</v>
      </c>
      <c r="AH201" s="164">
        <v>12882250.610355601</v>
      </c>
      <c r="AI201" s="164">
        <v>12936913.9621119</v>
      </c>
      <c r="AJ201" s="164">
        <v>12991577.3138681</v>
      </c>
      <c r="AK201" s="164">
        <v>13046240.6656243</v>
      </c>
      <c r="AL201" s="164">
        <v>13100904.017380601</v>
      </c>
      <c r="AM201" s="164">
        <v>13155567.369136799</v>
      </c>
      <c r="AN201" s="164">
        <v>13155567.369136799</v>
      </c>
    </row>
    <row r="202" spans="1:40" x14ac:dyDescent="0.2">
      <c r="A202" s="27" t="s">
        <v>1447</v>
      </c>
      <c r="B202" s="164">
        <v>-587005.01538881601</v>
      </c>
      <c r="C202" s="164">
        <v>-556429.10543664801</v>
      </c>
      <c r="D202" s="164">
        <v>-525853.19548448105</v>
      </c>
      <c r="E202" s="164">
        <v>-495277.28553231299</v>
      </c>
      <c r="F202" s="164">
        <v>-464701.37558014598</v>
      </c>
      <c r="G202" s="164">
        <v>-434125.46562797797</v>
      </c>
      <c r="H202" s="164">
        <v>-403549.55567581003</v>
      </c>
      <c r="I202" s="164">
        <v>-372973.64572364301</v>
      </c>
      <c r="J202" s="164">
        <v>-342397.73577147501</v>
      </c>
      <c r="K202" s="164">
        <v>-311821.825819308</v>
      </c>
      <c r="L202" s="164">
        <v>-281245.91586713999</v>
      </c>
      <c r="M202" s="164">
        <v>-250670.00591497301</v>
      </c>
      <c r="N202" s="164">
        <v>-250670.00591497301</v>
      </c>
      <c r="O202" s="164">
        <v>-220124.52945253099</v>
      </c>
      <c r="P202" s="164">
        <v>-189544.39161938601</v>
      </c>
      <c r="Q202" s="164">
        <v>-158964.25378624201</v>
      </c>
      <c r="R202" s="164">
        <v>-128384.11595309799</v>
      </c>
      <c r="S202" s="164">
        <v>-97803.978119954394</v>
      </c>
      <c r="T202" s="164">
        <v>-67223.840286810198</v>
      </c>
      <c r="U202" s="164">
        <v>-36643.702453666097</v>
      </c>
      <c r="V202" s="164">
        <v>-6063.56462052192</v>
      </c>
      <c r="W202" s="164">
        <v>24516.573212622199</v>
      </c>
      <c r="X202" s="164">
        <v>55096.711045766402</v>
      </c>
      <c r="Y202" s="164">
        <v>85676.848878910503</v>
      </c>
      <c r="Z202" s="164">
        <v>116256.986712054</v>
      </c>
      <c r="AA202" s="164">
        <v>116256.986712054</v>
      </c>
      <c r="AB202" s="164">
        <v>147058.48152812</v>
      </c>
      <c r="AC202" s="164">
        <v>177684.71892272701</v>
      </c>
      <c r="AD202" s="164">
        <v>208310.95631733499</v>
      </c>
      <c r="AE202" s="164">
        <v>238937.193711942</v>
      </c>
      <c r="AF202" s="164">
        <v>269563.43110654998</v>
      </c>
      <c r="AG202" s="164">
        <v>300189.66850115702</v>
      </c>
      <c r="AH202" s="164">
        <v>330815.90589576401</v>
      </c>
      <c r="AI202" s="164">
        <v>361442.14329037198</v>
      </c>
      <c r="AJ202" s="164">
        <v>392068.38068497903</v>
      </c>
      <c r="AK202" s="164">
        <v>422694.618079587</v>
      </c>
      <c r="AL202" s="164">
        <v>453320.85547419399</v>
      </c>
      <c r="AM202" s="164">
        <v>483947.09286880097</v>
      </c>
      <c r="AN202" s="164">
        <v>483947.09286880097</v>
      </c>
    </row>
    <row r="203" spans="1:40" x14ac:dyDescent="0.2">
      <c r="A203" s="27" t="s">
        <v>1448</v>
      </c>
      <c r="B203" s="164">
        <v>6914803.5990241403</v>
      </c>
      <c r="C203" s="164">
        <v>6956334.3671243601</v>
      </c>
      <c r="D203" s="164">
        <v>6997865.1352245798</v>
      </c>
      <c r="E203" s="164">
        <v>7039395.9033247996</v>
      </c>
      <c r="F203" s="164">
        <v>7080926.6714250203</v>
      </c>
      <c r="G203" s="164">
        <v>7122457.4395252299</v>
      </c>
      <c r="H203" s="164">
        <v>7163988.2076254496</v>
      </c>
      <c r="I203" s="164">
        <v>7205518.9757256703</v>
      </c>
      <c r="J203" s="164">
        <v>7247049.7438258901</v>
      </c>
      <c r="K203" s="164">
        <v>7288580.5119261099</v>
      </c>
      <c r="L203" s="164">
        <v>7330111.2800263297</v>
      </c>
      <c r="M203" s="164">
        <v>7371642.0481265504</v>
      </c>
      <c r="N203" s="164">
        <v>7371642.0481265504</v>
      </c>
      <c r="O203" s="164">
        <v>7414197.8719773497</v>
      </c>
      <c r="P203" s="164">
        <v>7455734.3827404901</v>
      </c>
      <c r="Q203" s="164">
        <v>7497270.8935036296</v>
      </c>
      <c r="R203" s="164">
        <v>7538807.40426677</v>
      </c>
      <c r="S203" s="164">
        <v>7580343.9150299104</v>
      </c>
      <c r="T203" s="164">
        <v>7621880.4257930499</v>
      </c>
      <c r="U203" s="164">
        <v>7663416.9365561903</v>
      </c>
      <c r="V203" s="164">
        <v>7704953.44731934</v>
      </c>
      <c r="W203" s="164">
        <v>7746489.9580824701</v>
      </c>
      <c r="X203" s="164">
        <v>7788026.4688456096</v>
      </c>
      <c r="Y203" s="164">
        <v>7829562.97960875</v>
      </c>
      <c r="Z203" s="164">
        <v>7871099.4903718997</v>
      </c>
      <c r="AA203" s="164">
        <v>7871099.4903718997</v>
      </c>
      <c r="AB203" s="164">
        <v>7924564.3008589</v>
      </c>
      <c r="AC203" s="164">
        <v>7966163.4279170204</v>
      </c>
      <c r="AD203" s="164">
        <v>8007762.5549751297</v>
      </c>
      <c r="AE203" s="164">
        <v>8049361.6820332501</v>
      </c>
      <c r="AF203" s="164">
        <v>8090960.8090913603</v>
      </c>
      <c r="AG203" s="164">
        <v>8132559.9361494696</v>
      </c>
      <c r="AH203" s="164">
        <v>8174159.06320759</v>
      </c>
      <c r="AI203" s="164">
        <v>8215758.1902657002</v>
      </c>
      <c r="AJ203" s="164">
        <v>8257357.3173238197</v>
      </c>
      <c r="AK203" s="164">
        <v>8298956.4443819299</v>
      </c>
      <c r="AL203" s="164">
        <v>8340555.5714400401</v>
      </c>
      <c r="AM203" s="164">
        <v>8382154.6984981596</v>
      </c>
      <c r="AN203" s="164">
        <v>8382154.6984981596</v>
      </c>
    </row>
    <row r="204" spans="1:40" x14ac:dyDescent="0.2">
      <c r="A204" s="27" t="s">
        <v>1449</v>
      </c>
      <c r="B204" s="164">
        <v>-4.7827237648548501E-2</v>
      </c>
      <c r="C204" s="164">
        <v>-5.0344460682682703E-2</v>
      </c>
      <c r="D204" s="164">
        <v>-5.28616837168168E-2</v>
      </c>
      <c r="E204" s="164">
        <v>-5.5378906750951001E-2</v>
      </c>
      <c r="F204" s="164">
        <v>-5.7896129785085099E-2</v>
      </c>
      <c r="G204" s="164">
        <v>-6.0413352819219203E-2</v>
      </c>
      <c r="H204" s="164">
        <v>-6.2930575853353404E-2</v>
      </c>
      <c r="I204" s="164">
        <v>-6.5447798887487502E-2</v>
      </c>
      <c r="J204" s="164">
        <v>-6.7965021921621696E-2</v>
      </c>
      <c r="K204" s="164">
        <v>-7.0482244955755793E-2</v>
      </c>
      <c r="L204" s="164">
        <v>-7.2999467989889905E-2</v>
      </c>
      <c r="M204" s="164">
        <v>-7.5516691024024099E-2</v>
      </c>
      <c r="N204" s="164">
        <v>-7.5516691024024099E-2</v>
      </c>
      <c r="O204" s="164">
        <v>-7.8044704190039504E-2</v>
      </c>
      <c r="P204" s="164">
        <v>-8.0562275292944005E-2</v>
      </c>
      <c r="Q204" s="164">
        <v>-8.3079846395848506E-2</v>
      </c>
      <c r="R204" s="164">
        <v>-8.5597417498753006E-2</v>
      </c>
      <c r="S204" s="164">
        <v>-8.8114988601657507E-2</v>
      </c>
      <c r="T204" s="164">
        <v>-9.0632559704561994E-2</v>
      </c>
      <c r="U204" s="164">
        <v>-9.3150130807466494E-2</v>
      </c>
      <c r="V204" s="164">
        <v>-9.5667701910370995E-2</v>
      </c>
      <c r="W204" s="164">
        <v>-9.8185273013275495E-2</v>
      </c>
      <c r="X204" s="164">
        <v>-0.10070284411618</v>
      </c>
      <c r="Y204" s="164">
        <v>-0.103220415219084</v>
      </c>
      <c r="Z204" s="164">
        <v>-0.105737986321989</v>
      </c>
      <c r="AA204" s="164">
        <v>-0.105737986321989</v>
      </c>
      <c r="AB204" s="164">
        <v>-0.108418752690738</v>
      </c>
      <c r="AC204" s="164">
        <v>-0.110940119032383</v>
      </c>
      <c r="AD204" s="164">
        <v>-0.113461485374028</v>
      </c>
      <c r="AE204" s="164">
        <v>-0.115982851715673</v>
      </c>
      <c r="AF204" s="164">
        <v>-0.11850421805731801</v>
      </c>
      <c r="AG204" s="164">
        <v>-0.12102558439896299</v>
      </c>
      <c r="AH204" s="164">
        <v>-0.12354695074060799</v>
      </c>
      <c r="AI204" s="164">
        <v>-0.126068317082253</v>
      </c>
      <c r="AJ204" s="164">
        <v>-0.12858968342389801</v>
      </c>
      <c r="AK204" s="164">
        <v>-0.131111049765544</v>
      </c>
      <c r="AL204" s="164">
        <v>-0.13363241610718901</v>
      </c>
      <c r="AM204" s="164">
        <v>-0.136153782448834</v>
      </c>
      <c r="AN204" s="164">
        <v>-0.136153782448834</v>
      </c>
    </row>
    <row r="205" spans="1:40" x14ac:dyDescent="0.2">
      <c r="A205" s="27" t="s">
        <v>1450</v>
      </c>
      <c r="B205" s="164">
        <v>763419.26449160697</v>
      </c>
      <c r="C205" s="164">
        <v>776652.39033011196</v>
      </c>
      <c r="D205" s="164">
        <v>789885.51616861799</v>
      </c>
      <c r="E205" s="164">
        <v>803118.64200712403</v>
      </c>
      <c r="F205" s="164">
        <v>816351.76784562902</v>
      </c>
      <c r="G205" s="164">
        <v>829584.89368413505</v>
      </c>
      <c r="H205" s="164">
        <v>842818.01952264097</v>
      </c>
      <c r="I205" s="164">
        <v>856051.14536114596</v>
      </c>
      <c r="J205" s="164">
        <v>869284.27119965199</v>
      </c>
      <c r="K205" s="164">
        <v>882517.39703815698</v>
      </c>
      <c r="L205" s="164">
        <v>895750.52287666302</v>
      </c>
      <c r="M205" s="164">
        <v>908983.64871516905</v>
      </c>
      <c r="N205" s="164">
        <v>908983.64871516905</v>
      </c>
      <c r="O205" s="164">
        <v>922344.29398853402</v>
      </c>
      <c r="P205" s="164">
        <v>935579.24963622901</v>
      </c>
      <c r="Q205" s="164">
        <v>948814.20528392401</v>
      </c>
      <c r="R205" s="164">
        <v>962049.16093161795</v>
      </c>
      <c r="S205" s="164">
        <v>975284.11657931295</v>
      </c>
      <c r="T205" s="164">
        <v>988519.07222700794</v>
      </c>
      <c r="U205" s="164">
        <v>1001754.0278747</v>
      </c>
      <c r="V205" s="164">
        <v>1014988.98352239</v>
      </c>
      <c r="W205" s="164">
        <v>1028223.93917009</v>
      </c>
      <c r="X205" s="164">
        <v>1041458.89481778</v>
      </c>
      <c r="Y205" s="164">
        <v>1054693.85046548</v>
      </c>
      <c r="Z205" s="164">
        <v>1067928.80611317</v>
      </c>
      <c r="AA205" s="164">
        <v>1067928.80611317</v>
      </c>
      <c r="AB205" s="164">
        <v>1082793.6162618201</v>
      </c>
      <c r="AC205" s="164">
        <v>1096048.5236067499</v>
      </c>
      <c r="AD205" s="164">
        <v>1109303.43095167</v>
      </c>
      <c r="AE205" s="164">
        <v>1122558.3382965999</v>
      </c>
      <c r="AF205" s="164">
        <v>1135813.24564152</v>
      </c>
      <c r="AG205" s="164">
        <v>1149068.1529864499</v>
      </c>
      <c r="AH205" s="164">
        <v>1162323.06033138</v>
      </c>
      <c r="AI205" s="164">
        <v>1175577.9676763001</v>
      </c>
      <c r="AJ205" s="164">
        <v>1188832.87502123</v>
      </c>
      <c r="AK205" s="164">
        <v>1202087.7823661501</v>
      </c>
      <c r="AL205" s="164">
        <v>1215342.6897110799</v>
      </c>
      <c r="AM205" s="164">
        <v>1228597.59705601</v>
      </c>
      <c r="AN205" s="164">
        <v>1228597.59705601</v>
      </c>
    </row>
    <row r="206" spans="1:40" x14ac:dyDescent="0.2">
      <c r="A206" s="27" t="s">
        <v>1451</v>
      </c>
      <c r="B206" s="164">
        <v>1962.4558104862999</v>
      </c>
      <c r="C206" s="164">
        <v>1962.45900261716</v>
      </c>
      <c r="D206" s="164">
        <v>1962.46219474802</v>
      </c>
      <c r="E206" s="164">
        <v>1962.4653868788801</v>
      </c>
      <c r="F206" s="164">
        <v>1962.4685790097401</v>
      </c>
      <c r="G206" s="164">
        <v>1962.4717711405999</v>
      </c>
      <c r="H206" s="164">
        <v>1962.47496327145</v>
      </c>
      <c r="I206" s="164">
        <v>1962.47815540231</v>
      </c>
      <c r="J206" s="164">
        <v>1962.48134753317</v>
      </c>
      <c r="K206" s="164">
        <v>1962.4845396640301</v>
      </c>
      <c r="L206" s="164">
        <v>1962.4877317948899</v>
      </c>
      <c r="M206" s="164">
        <v>1962.4909239257499</v>
      </c>
      <c r="N206" s="164">
        <v>1962.4909239257499</v>
      </c>
      <c r="O206" s="164">
        <v>1962.7654797397399</v>
      </c>
      <c r="P206" s="164">
        <v>1962.76867231199</v>
      </c>
      <c r="Q206" s="164">
        <v>1962.7718648842399</v>
      </c>
      <c r="R206" s="164">
        <v>1962.77505745649</v>
      </c>
      <c r="S206" s="164">
        <v>1962.7782500287401</v>
      </c>
      <c r="T206" s="164">
        <v>1962.78144260099</v>
      </c>
      <c r="U206" s="164">
        <v>1962.7846351732401</v>
      </c>
      <c r="V206" s="164">
        <v>1962.7878277454899</v>
      </c>
      <c r="W206" s="164">
        <v>1962.79102031774</v>
      </c>
      <c r="X206" s="164">
        <v>1962.7942128899899</v>
      </c>
      <c r="Y206" s="164">
        <v>1962.79740546224</v>
      </c>
      <c r="Z206" s="164">
        <v>1962.8005980344899</v>
      </c>
      <c r="AA206" s="164">
        <v>1962.8005980344899</v>
      </c>
      <c r="AB206" s="164">
        <v>1965.76271755727</v>
      </c>
      <c r="AC206" s="164">
        <v>1965.76591494233</v>
      </c>
      <c r="AD206" s="164">
        <v>1965.7691123273801</v>
      </c>
      <c r="AE206" s="164">
        <v>1965.7723097124299</v>
      </c>
      <c r="AF206" s="164">
        <v>1965.7755070974899</v>
      </c>
      <c r="AG206" s="164">
        <v>1965.77870448254</v>
      </c>
      <c r="AH206" s="164">
        <v>1965.78190186759</v>
      </c>
      <c r="AI206" s="164">
        <v>1965.7850992526501</v>
      </c>
      <c r="AJ206" s="164">
        <v>1965.7882966376999</v>
      </c>
      <c r="AK206" s="164">
        <v>1965.7914940227499</v>
      </c>
      <c r="AL206" s="164">
        <v>1965.7946914078</v>
      </c>
      <c r="AM206" s="164">
        <v>1965.79788879286</v>
      </c>
      <c r="AN206" s="164">
        <v>1965.79788879286</v>
      </c>
    </row>
    <row r="207" spans="1:40" x14ac:dyDescent="0.2">
      <c r="A207" s="27" t="s">
        <v>1452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30" t="s">
        <v>1453</v>
      </c>
      <c r="B208" s="164">
        <v>21153468.342266399</v>
      </c>
      <c r="C208" s="164">
        <v>21320229.825141501</v>
      </c>
      <c r="D208" s="164">
        <v>21486991.308016598</v>
      </c>
      <c r="E208" s="164">
        <v>21653752.790891699</v>
      </c>
      <c r="F208" s="164">
        <v>21820514.2737667</v>
      </c>
      <c r="G208" s="164">
        <v>21987275.756641801</v>
      </c>
      <c r="H208" s="164">
        <v>22154037.239516899</v>
      </c>
      <c r="I208" s="164">
        <v>22320798.722392</v>
      </c>
      <c r="J208" s="164">
        <v>22487560.205267001</v>
      </c>
      <c r="K208" s="164">
        <v>22654321.688142098</v>
      </c>
      <c r="L208" s="164">
        <v>22821083.1710172</v>
      </c>
      <c r="M208" s="164">
        <v>22987844.653892301</v>
      </c>
      <c r="N208" s="164">
        <v>22987844.653892301</v>
      </c>
      <c r="O208" s="164">
        <v>23157807.837680198</v>
      </c>
      <c r="P208" s="164">
        <v>23324592.379483201</v>
      </c>
      <c r="Q208" s="164">
        <v>23491376.921286099</v>
      </c>
      <c r="R208" s="164">
        <v>23658161.463089</v>
      </c>
      <c r="S208" s="164">
        <v>23824946.004891898</v>
      </c>
      <c r="T208" s="164">
        <v>23991730.5466948</v>
      </c>
      <c r="U208" s="164">
        <v>24158515.088497698</v>
      </c>
      <c r="V208" s="164">
        <v>24325299.6303006</v>
      </c>
      <c r="W208" s="164">
        <v>24492084.172103599</v>
      </c>
      <c r="X208" s="164">
        <v>24658868.7139065</v>
      </c>
      <c r="Y208" s="164">
        <v>24825653.255709399</v>
      </c>
      <c r="Z208" s="164">
        <v>24992437.7975123</v>
      </c>
      <c r="AA208" s="164">
        <v>24992437.7975123</v>
      </c>
      <c r="AB208" s="164">
        <v>25197149.870019201</v>
      </c>
      <c r="AC208" s="164">
        <v>25364185.839538999</v>
      </c>
      <c r="AD208" s="164">
        <v>25531221.8090587</v>
      </c>
      <c r="AE208" s="164">
        <v>25698257.778578501</v>
      </c>
      <c r="AF208" s="164">
        <v>25865293.748098198</v>
      </c>
      <c r="AG208" s="164">
        <v>26032329.717618</v>
      </c>
      <c r="AH208" s="164">
        <v>26199365.687137701</v>
      </c>
      <c r="AI208" s="164">
        <v>26366401.656657498</v>
      </c>
      <c r="AJ208" s="164">
        <v>26533437.626177199</v>
      </c>
      <c r="AK208" s="164">
        <v>26700473.595697001</v>
      </c>
      <c r="AL208" s="164">
        <v>26867509.565216701</v>
      </c>
      <c r="AM208" s="164">
        <v>27034545.534736499</v>
      </c>
      <c r="AN208" s="164">
        <v>27034545.534736499</v>
      </c>
    </row>
    <row r="209" spans="1:40" x14ac:dyDescent="0.2">
      <c r="A209" s="27" t="s">
        <v>1454</v>
      </c>
    </row>
    <row r="210" spans="1:40" x14ac:dyDescent="0.2">
      <c r="A210" s="30" t="s">
        <v>1455</v>
      </c>
    </row>
    <row r="211" spans="1:40" x14ac:dyDescent="0.2">
      <c r="A211" s="27" t="s">
        <v>1456</v>
      </c>
      <c r="B211" s="164">
        <v>2357757.3102055802</v>
      </c>
      <c r="C211" s="164">
        <v>2421064.65862903</v>
      </c>
      <c r="D211" s="164">
        <v>2484372.0070524798</v>
      </c>
      <c r="E211" s="164">
        <v>2547679.35547593</v>
      </c>
      <c r="F211" s="164">
        <v>2610986.7038993798</v>
      </c>
      <c r="G211" s="164">
        <v>2674294.0523228301</v>
      </c>
      <c r="H211" s="164">
        <v>2737601.4007462799</v>
      </c>
      <c r="I211" s="164">
        <v>2800908.7491697399</v>
      </c>
      <c r="J211" s="164">
        <v>2864216.0975931901</v>
      </c>
      <c r="K211" s="164">
        <v>2927523.4460166399</v>
      </c>
      <c r="L211" s="164">
        <v>2990830.7944400902</v>
      </c>
      <c r="M211" s="164">
        <v>3054138.14286354</v>
      </c>
      <c r="N211" s="164">
        <v>3054138.14286354</v>
      </c>
      <c r="O211" s="164">
        <v>3117445.4912869902</v>
      </c>
      <c r="P211" s="164">
        <v>3180752.8397104498</v>
      </c>
      <c r="Q211" s="164">
        <v>3244060.1881339001</v>
      </c>
      <c r="R211" s="164">
        <v>3307367.5365573498</v>
      </c>
      <c r="S211" s="164">
        <v>3370674.8849808001</v>
      </c>
      <c r="T211" s="164">
        <v>3433982.2334042499</v>
      </c>
      <c r="U211" s="164">
        <v>3497289.5818277001</v>
      </c>
      <c r="V211" s="164">
        <v>3560596.9302511499</v>
      </c>
      <c r="W211" s="164">
        <v>3623904.27867461</v>
      </c>
      <c r="X211" s="164">
        <v>3687211.6270980602</v>
      </c>
      <c r="Y211" s="164">
        <v>3750518.97552151</v>
      </c>
      <c r="Z211" s="164">
        <v>3813826.3239449598</v>
      </c>
      <c r="AA211" s="164">
        <v>3813826.3239449598</v>
      </c>
      <c r="AB211" s="164">
        <v>3877133.67236841</v>
      </c>
      <c r="AC211" s="164">
        <v>3940441.0207918598</v>
      </c>
      <c r="AD211" s="164">
        <v>4003748.3692153199</v>
      </c>
      <c r="AE211" s="164">
        <v>4067055.7176387701</v>
      </c>
      <c r="AF211" s="164">
        <v>4130363.0660622199</v>
      </c>
      <c r="AG211" s="164">
        <v>4193670.4144856702</v>
      </c>
      <c r="AH211" s="164">
        <v>4256977.7629091199</v>
      </c>
      <c r="AI211" s="164">
        <v>4320285.1113325702</v>
      </c>
      <c r="AJ211" s="164">
        <v>4383592.4597560298</v>
      </c>
      <c r="AK211" s="164">
        <v>4446899.80817948</v>
      </c>
      <c r="AL211" s="164">
        <v>4510207.1566029303</v>
      </c>
      <c r="AM211" s="164">
        <v>4573514.5050263796</v>
      </c>
      <c r="AN211" s="164">
        <v>4573514.5050263796</v>
      </c>
    </row>
    <row r="212" spans="1:40" x14ac:dyDescent="0.2">
      <c r="A212" s="27" t="s">
        <v>1457</v>
      </c>
      <c r="B212" s="164">
        <v>2565979.7447695499</v>
      </c>
      <c r="C212" s="164">
        <v>2628259.35056479</v>
      </c>
      <c r="D212" s="164">
        <v>2690538.95636003</v>
      </c>
      <c r="E212" s="164">
        <v>2752818.56215527</v>
      </c>
      <c r="F212" s="164">
        <v>2815098.16795051</v>
      </c>
      <c r="G212" s="164">
        <v>2877377.7737457501</v>
      </c>
      <c r="H212" s="164">
        <v>2939657.3795409901</v>
      </c>
      <c r="I212" s="164">
        <v>3001936.9853362301</v>
      </c>
      <c r="J212" s="164">
        <v>3064216.5911314702</v>
      </c>
      <c r="K212" s="164">
        <v>3126496.1969267102</v>
      </c>
      <c r="L212" s="164">
        <v>3188775.8027219502</v>
      </c>
      <c r="M212" s="164">
        <v>3251055.4085171898</v>
      </c>
      <c r="N212" s="164">
        <v>3251055.4085171898</v>
      </c>
      <c r="O212" s="164">
        <v>3313335.0143124298</v>
      </c>
      <c r="P212" s="164">
        <v>3375614.6201076698</v>
      </c>
      <c r="Q212" s="164">
        <v>3437894.2259029099</v>
      </c>
      <c r="R212" s="164">
        <v>3500173.8316981499</v>
      </c>
      <c r="S212" s="164">
        <v>3562453.4374933802</v>
      </c>
      <c r="T212" s="164">
        <v>3624733.0432886202</v>
      </c>
      <c r="U212" s="164">
        <v>3687012.6490838602</v>
      </c>
      <c r="V212" s="164">
        <v>3749292.2548790998</v>
      </c>
      <c r="W212" s="164">
        <v>3811571.8606743398</v>
      </c>
      <c r="X212" s="164">
        <v>3873851.4664695798</v>
      </c>
      <c r="Y212" s="164">
        <v>3936131.0722648199</v>
      </c>
      <c r="Z212" s="164">
        <v>3998410.6780600599</v>
      </c>
      <c r="AA212" s="164">
        <v>3998410.6780600599</v>
      </c>
      <c r="AB212" s="164">
        <v>4060690.2838552999</v>
      </c>
      <c r="AC212" s="164">
        <v>4122969.88965054</v>
      </c>
      <c r="AD212" s="164">
        <v>4185249.49544578</v>
      </c>
      <c r="AE212" s="164">
        <v>4247529.1012410196</v>
      </c>
      <c r="AF212" s="164">
        <v>4309808.7070362596</v>
      </c>
      <c r="AG212" s="164">
        <v>4372088.3128314996</v>
      </c>
      <c r="AH212" s="164">
        <v>4434367.9186267396</v>
      </c>
      <c r="AI212" s="164">
        <v>4496647.5244219797</v>
      </c>
      <c r="AJ212" s="164">
        <v>4558927.1302172197</v>
      </c>
      <c r="AK212" s="164">
        <v>4621206.7360124597</v>
      </c>
      <c r="AL212" s="164">
        <v>4683486.3418076998</v>
      </c>
      <c r="AM212" s="164">
        <v>4745765.9476029398</v>
      </c>
      <c r="AN212" s="164">
        <v>4745765.9476029398</v>
      </c>
    </row>
    <row r="213" spans="1:40" x14ac:dyDescent="0.2">
      <c r="A213" s="27" t="s">
        <v>1458</v>
      </c>
      <c r="B213" s="164">
        <v>1466864.2512739401</v>
      </c>
      <c r="C213" s="164">
        <v>1504967.71111994</v>
      </c>
      <c r="D213" s="164">
        <v>1543071.17096594</v>
      </c>
      <c r="E213" s="164">
        <v>1581174.6308119299</v>
      </c>
      <c r="F213" s="164">
        <v>1619278.0906579299</v>
      </c>
      <c r="G213" s="164">
        <v>1657381.5505039301</v>
      </c>
      <c r="H213" s="164">
        <v>1695485.01034993</v>
      </c>
      <c r="I213" s="164">
        <v>1733588.47019592</v>
      </c>
      <c r="J213" s="164">
        <v>1771691.9300419199</v>
      </c>
      <c r="K213" s="164">
        <v>1809795.3898879201</v>
      </c>
      <c r="L213" s="164">
        <v>1847898.8497339101</v>
      </c>
      <c r="M213" s="164">
        <v>1886002.30957991</v>
      </c>
      <c r="N213" s="164">
        <v>1886002.30957991</v>
      </c>
      <c r="O213" s="164">
        <v>1924105.76942591</v>
      </c>
      <c r="P213" s="164">
        <v>1962209.2292719099</v>
      </c>
      <c r="Q213" s="164">
        <v>2000312.6891179001</v>
      </c>
      <c r="R213" s="164">
        <v>2038416.1489639001</v>
      </c>
      <c r="S213" s="164">
        <v>2076519.6088099</v>
      </c>
      <c r="T213" s="164">
        <v>2114623.0686559002</v>
      </c>
      <c r="U213" s="164">
        <v>2152726.5285018901</v>
      </c>
      <c r="V213" s="164">
        <v>2190829.9883478899</v>
      </c>
      <c r="W213" s="164">
        <v>2228933.44819389</v>
      </c>
      <c r="X213" s="164">
        <v>2267036.9080398902</v>
      </c>
      <c r="Y213" s="164">
        <v>2305140.3678858802</v>
      </c>
      <c r="Z213" s="164">
        <v>2343243.8277318799</v>
      </c>
      <c r="AA213" s="164">
        <v>2343243.8277318799</v>
      </c>
      <c r="AB213" s="164">
        <v>2381347.2875778801</v>
      </c>
      <c r="AC213" s="164">
        <v>2419450.74742387</v>
      </c>
      <c r="AD213" s="164">
        <v>2457554.2072698702</v>
      </c>
      <c r="AE213" s="164">
        <v>2495657.6671158699</v>
      </c>
      <c r="AF213" s="164">
        <v>2533761.1269618701</v>
      </c>
      <c r="AG213" s="164">
        <v>2571864.5868078601</v>
      </c>
      <c r="AH213" s="164">
        <v>2609968.0466538598</v>
      </c>
      <c r="AI213" s="164">
        <v>2648071.50649986</v>
      </c>
      <c r="AJ213" s="164">
        <v>2686174.9663458602</v>
      </c>
      <c r="AK213" s="164">
        <v>2724278.4261918501</v>
      </c>
      <c r="AL213" s="164">
        <v>2762381.8860378498</v>
      </c>
      <c r="AM213" s="164">
        <v>2800485.34588385</v>
      </c>
      <c r="AN213" s="164">
        <v>2800485.34588385</v>
      </c>
    </row>
    <row r="214" spans="1:40" x14ac:dyDescent="0.2">
      <c r="A214" s="27" t="s">
        <v>1459</v>
      </c>
      <c r="B214" s="164">
        <v>2425966.7320161802</v>
      </c>
      <c r="C214" s="164">
        <v>2489445.10947809</v>
      </c>
      <c r="D214" s="164">
        <v>2552923.48693999</v>
      </c>
      <c r="E214" s="164">
        <v>2616401.8644019002</v>
      </c>
      <c r="F214" s="164">
        <v>2679880.2418638002</v>
      </c>
      <c r="G214" s="164">
        <v>2743358.61932571</v>
      </c>
      <c r="H214" s="164">
        <v>2806836.99678761</v>
      </c>
      <c r="I214" s="164">
        <v>2870315.37424951</v>
      </c>
      <c r="J214" s="164">
        <v>2933793.7517114198</v>
      </c>
      <c r="K214" s="164">
        <v>2997272.1291733198</v>
      </c>
      <c r="L214" s="164">
        <v>3060750.50663523</v>
      </c>
      <c r="M214" s="164">
        <v>3124228.88409713</v>
      </c>
      <c r="N214" s="164">
        <v>3124228.88409713</v>
      </c>
      <c r="O214" s="164">
        <v>3187707.2615590398</v>
      </c>
      <c r="P214" s="164">
        <v>3251185.6390209398</v>
      </c>
      <c r="Q214" s="164">
        <v>3314664.0164828501</v>
      </c>
      <c r="R214" s="164">
        <v>3378142.3939447501</v>
      </c>
      <c r="S214" s="164">
        <v>3441620.7714066599</v>
      </c>
      <c r="T214" s="164">
        <v>3505099.1488685599</v>
      </c>
      <c r="U214" s="164">
        <v>3568577.5263304599</v>
      </c>
      <c r="V214" s="164">
        <v>3632055.9037923701</v>
      </c>
      <c r="W214" s="164">
        <v>3695534.2812542701</v>
      </c>
      <c r="X214" s="164">
        <v>3759012.6587161799</v>
      </c>
      <c r="Y214" s="164">
        <v>3822491.0361780799</v>
      </c>
      <c r="Z214" s="164">
        <v>3885969.4136399901</v>
      </c>
      <c r="AA214" s="164">
        <v>3885969.4136399901</v>
      </c>
      <c r="AB214" s="164">
        <v>3949447.7911018902</v>
      </c>
      <c r="AC214" s="164">
        <v>4012926.1685637999</v>
      </c>
      <c r="AD214" s="164">
        <v>4076404.5460256999</v>
      </c>
      <c r="AE214" s="164">
        <v>4139882.9234876102</v>
      </c>
      <c r="AF214" s="164">
        <v>4203361.3009495102</v>
      </c>
      <c r="AG214" s="164">
        <v>4266839.6784114102</v>
      </c>
      <c r="AH214" s="164">
        <v>4330318.0558733204</v>
      </c>
      <c r="AI214" s="164">
        <v>4393796.4333352204</v>
      </c>
      <c r="AJ214" s="164">
        <v>4457274.8107971298</v>
      </c>
      <c r="AK214" s="164">
        <v>4520753.1882590298</v>
      </c>
      <c r="AL214" s="164">
        <v>4584231.5657209298</v>
      </c>
      <c r="AM214" s="164">
        <v>4647709.94318284</v>
      </c>
      <c r="AN214" s="164">
        <v>4647709.94318284</v>
      </c>
    </row>
    <row r="215" spans="1:40" x14ac:dyDescent="0.2">
      <c r="A215" s="27" t="s">
        <v>1460</v>
      </c>
      <c r="B215" s="164">
        <v>1836439.21703024</v>
      </c>
      <c r="C215" s="164">
        <v>1887936.1082423499</v>
      </c>
      <c r="D215" s="164">
        <v>1939432.9994544699</v>
      </c>
      <c r="E215" s="164">
        <v>1990929.8906665901</v>
      </c>
      <c r="F215" s="164">
        <v>2042426.78187871</v>
      </c>
      <c r="G215" s="164">
        <v>2093923.67309082</v>
      </c>
      <c r="H215" s="164">
        <v>2145420.5643029399</v>
      </c>
      <c r="I215" s="164">
        <v>2196917.4555150601</v>
      </c>
      <c r="J215" s="164">
        <v>2248414.3467271798</v>
      </c>
      <c r="K215" s="164">
        <v>2299911.2379393</v>
      </c>
      <c r="L215" s="164">
        <v>2351408.12915141</v>
      </c>
      <c r="M215" s="164">
        <v>2402905.0203635301</v>
      </c>
      <c r="N215" s="164">
        <v>2402905.0203635301</v>
      </c>
      <c r="O215" s="164">
        <v>2454401.9115756499</v>
      </c>
      <c r="P215" s="164">
        <v>2505898.8027877701</v>
      </c>
      <c r="Q215" s="164">
        <v>2557395.6939998898</v>
      </c>
      <c r="R215" s="164">
        <v>2608892.5852120002</v>
      </c>
      <c r="S215" s="164">
        <v>2660389.4764241199</v>
      </c>
      <c r="T215" s="164">
        <v>2711886.3676362401</v>
      </c>
      <c r="U215" s="164">
        <v>2763383.2588483598</v>
      </c>
      <c r="V215" s="164">
        <v>2814880.1500604702</v>
      </c>
      <c r="W215" s="164">
        <v>2866377.0412725899</v>
      </c>
      <c r="X215" s="164">
        <v>2917873.9324847101</v>
      </c>
      <c r="Y215" s="164">
        <v>2969370.8236968298</v>
      </c>
      <c r="Z215" s="164">
        <v>3020867.7149089398</v>
      </c>
      <c r="AA215" s="164">
        <v>3020867.7149089398</v>
      </c>
      <c r="AB215" s="164">
        <v>3072364.60612106</v>
      </c>
      <c r="AC215" s="164">
        <v>3123861.4973331802</v>
      </c>
      <c r="AD215" s="164">
        <v>3175358.3885452999</v>
      </c>
      <c r="AE215" s="164">
        <v>3226855.2797574201</v>
      </c>
      <c r="AF215" s="164">
        <v>3278352.17096953</v>
      </c>
      <c r="AG215" s="164">
        <v>3329849.0621816502</v>
      </c>
      <c r="AH215" s="164">
        <v>3381345.9533937699</v>
      </c>
      <c r="AI215" s="164">
        <v>3432842.8446058901</v>
      </c>
      <c r="AJ215" s="164">
        <v>3484339.735818</v>
      </c>
      <c r="AK215" s="164">
        <v>3535836.6270301202</v>
      </c>
      <c r="AL215" s="164">
        <v>3587333.51824224</v>
      </c>
      <c r="AM215" s="164">
        <v>3638830.4094543601</v>
      </c>
      <c r="AN215" s="164">
        <v>3638830.4094543601</v>
      </c>
    </row>
    <row r="216" spans="1:40" x14ac:dyDescent="0.2">
      <c r="A216" s="27" t="s">
        <v>1461</v>
      </c>
      <c r="B216" s="164">
        <v>1857666.2551208399</v>
      </c>
      <c r="C216" s="164">
        <v>1917121.3978135099</v>
      </c>
      <c r="D216" s="164">
        <v>1976576.5405061899</v>
      </c>
      <c r="E216" s="164">
        <v>2036031.6831988599</v>
      </c>
      <c r="F216" s="164">
        <v>2095486.8258915399</v>
      </c>
      <c r="G216" s="164">
        <v>2154941.9685842101</v>
      </c>
      <c r="H216" s="164">
        <v>2214397.1112768902</v>
      </c>
      <c r="I216" s="164">
        <v>2273852.2539695702</v>
      </c>
      <c r="J216" s="164">
        <v>2333307.3966622399</v>
      </c>
      <c r="K216" s="164">
        <v>2392762.5393549199</v>
      </c>
      <c r="L216" s="164">
        <v>2452217.6820475901</v>
      </c>
      <c r="M216" s="164">
        <v>2511672.8247402702</v>
      </c>
      <c r="N216" s="164">
        <v>2511672.8247402702</v>
      </c>
      <c r="O216" s="164">
        <v>2571127.9674329399</v>
      </c>
      <c r="P216" s="164">
        <v>2630583.1101256199</v>
      </c>
      <c r="Q216" s="164">
        <v>2690038.2528182999</v>
      </c>
      <c r="R216" s="164">
        <v>2749493.3955109701</v>
      </c>
      <c r="S216" s="164">
        <v>2808948.5382036502</v>
      </c>
      <c r="T216" s="164">
        <v>2868403.6808963199</v>
      </c>
      <c r="U216" s="164">
        <v>2927858.8235889999</v>
      </c>
      <c r="V216" s="164">
        <v>2987313.9662816701</v>
      </c>
      <c r="W216" s="164">
        <v>3046769.1089743502</v>
      </c>
      <c r="X216" s="164">
        <v>3106224.2516670302</v>
      </c>
      <c r="Y216" s="164">
        <v>3165679.3943596999</v>
      </c>
      <c r="Z216" s="164">
        <v>3225134.5370523799</v>
      </c>
      <c r="AA216" s="164">
        <v>3225134.5370523799</v>
      </c>
      <c r="AB216" s="164">
        <v>3284589.6797450501</v>
      </c>
      <c r="AC216" s="164">
        <v>3344044.8224377302</v>
      </c>
      <c r="AD216" s="164">
        <v>3403499.9651303999</v>
      </c>
      <c r="AE216" s="164">
        <v>3462955.1078230799</v>
      </c>
      <c r="AF216" s="164">
        <v>3522410.2505157599</v>
      </c>
      <c r="AG216" s="164">
        <v>3581865.3932084301</v>
      </c>
      <c r="AH216" s="164">
        <v>3641320.5359011102</v>
      </c>
      <c r="AI216" s="164">
        <v>3700775.6785937799</v>
      </c>
      <c r="AJ216" s="164">
        <v>3760230.8212864599</v>
      </c>
      <c r="AK216" s="164">
        <v>3819685.9639791301</v>
      </c>
      <c r="AL216" s="164">
        <v>3879141.1066718102</v>
      </c>
      <c r="AM216" s="164">
        <v>3938596.2493644799</v>
      </c>
      <c r="AN216" s="164">
        <v>3938596.2493644799</v>
      </c>
    </row>
    <row r="217" spans="1:40" x14ac:dyDescent="0.2">
      <c r="A217" s="27" t="s">
        <v>1462</v>
      </c>
      <c r="B217" s="164">
        <v>1857666.2551208399</v>
      </c>
      <c r="C217" s="164">
        <v>1917121.3978135099</v>
      </c>
      <c r="D217" s="164">
        <v>1976576.5405061899</v>
      </c>
      <c r="E217" s="164">
        <v>2036031.6831988599</v>
      </c>
      <c r="F217" s="164">
        <v>2095486.8258915399</v>
      </c>
      <c r="G217" s="164">
        <v>2154941.9685842101</v>
      </c>
      <c r="H217" s="164">
        <v>2214397.1112768902</v>
      </c>
      <c r="I217" s="164">
        <v>2273852.2539695702</v>
      </c>
      <c r="J217" s="164">
        <v>2333307.3966622399</v>
      </c>
      <c r="K217" s="164">
        <v>2392762.5393549199</v>
      </c>
      <c r="L217" s="164">
        <v>2452217.6820475901</v>
      </c>
      <c r="M217" s="164">
        <v>2511672.8247402702</v>
      </c>
      <c r="N217" s="164">
        <v>2511672.8247402702</v>
      </c>
      <c r="O217" s="164">
        <v>2571127.9674329399</v>
      </c>
      <c r="P217" s="164">
        <v>2630583.1101256199</v>
      </c>
      <c r="Q217" s="164">
        <v>2690038.2528182999</v>
      </c>
      <c r="R217" s="164">
        <v>2749493.3955109701</v>
      </c>
      <c r="S217" s="164">
        <v>2808948.5382036502</v>
      </c>
      <c r="T217" s="164">
        <v>2868403.6808963199</v>
      </c>
      <c r="U217" s="164">
        <v>2927858.8235889999</v>
      </c>
      <c r="V217" s="164">
        <v>2987313.9662816701</v>
      </c>
      <c r="W217" s="164">
        <v>3046769.1089743502</v>
      </c>
      <c r="X217" s="164">
        <v>3106224.2516670302</v>
      </c>
      <c r="Y217" s="164">
        <v>3165679.3943596999</v>
      </c>
      <c r="Z217" s="164">
        <v>3225134.5370523799</v>
      </c>
      <c r="AA217" s="164">
        <v>3225134.5370523799</v>
      </c>
      <c r="AB217" s="164">
        <v>3284589.6797450501</v>
      </c>
      <c r="AC217" s="164">
        <v>3344044.8224377302</v>
      </c>
      <c r="AD217" s="164">
        <v>3403499.9651303999</v>
      </c>
      <c r="AE217" s="164">
        <v>3462955.1078230799</v>
      </c>
      <c r="AF217" s="164">
        <v>3522410.2505157599</v>
      </c>
      <c r="AG217" s="164">
        <v>3581865.3932084301</v>
      </c>
      <c r="AH217" s="164">
        <v>3641320.5359011102</v>
      </c>
      <c r="AI217" s="164">
        <v>3700775.6785937799</v>
      </c>
      <c r="AJ217" s="164">
        <v>3760230.8212864599</v>
      </c>
      <c r="AK217" s="164">
        <v>3819685.9639791301</v>
      </c>
      <c r="AL217" s="164">
        <v>3879141.1066718102</v>
      </c>
      <c r="AM217" s="164">
        <v>3938596.2493644799</v>
      </c>
      <c r="AN217" s="164">
        <v>3938596.2493644799</v>
      </c>
    </row>
    <row r="218" spans="1:40" x14ac:dyDescent="0.2">
      <c r="A218" s="27" t="s">
        <v>1463</v>
      </c>
      <c r="B218" s="164">
        <v>2059425.6857628699</v>
      </c>
      <c r="C218" s="164">
        <v>2120178.1855535498</v>
      </c>
      <c r="D218" s="164">
        <v>2180930.6853442299</v>
      </c>
      <c r="E218" s="164">
        <v>2241683.1851348998</v>
      </c>
      <c r="F218" s="164">
        <v>2302435.6849255799</v>
      </c>
      <c r="G218" s="164">
        <v>2363188.1847162601</v>
      </c>
      <c r="H218" s="164">
        <v>2423940.6845069402</v>
      </c>
      <c r="I218" s="164">
        <v>2484693.1842976199</v>
      </c>
      <c r="J218" s="164">
        <v>2545445.6840882902</v>
      </c>
      <c r="K218" s="164">
        <v>2606198.1838789699</v>
      </c>
      <c r="L218" s="164">
        <v>2666950.68366965</v>
      </c>
      <c r="M218" s="164">
        <v>2727703.1834603301</v>
      </c>
      <c r="N218" s="164">
        <v>2727703.1834603301</v>
      </c>
      <c r="O218" s="164">
        <v>2788455.683251</v>
      </c>
      <c r="P218" s="164">
        <v>2849208.1830416801</v>
      </c>
      <c r="Q218" s="164">
        <v>2909960.6828323598</v>
      </c>
      <c r="R218" s="164">
        <v>2970713.1826230399</v>
      </c>
      <c r="S218" s="164">
        <v>3031465.6824137098</v>
      </c>
      <c r="T218" s="164">
        <v>3092218.1822043899</v>
      </c>
      <c r="U218" s="164">
        <v>3152970.6819950701</v>
      </c>
      <c r="V218" s="164">
        <v>3213723.1817857502</v>
      </c>
      <c r="W218" s="164">
        <v>3274475.6815764201</v>
      </c>
      <c r="X218" s="164">
        <v>3335228.1813671002</v>
      </c>
      <c r="Y218" s="164">
        <v>3395980.6811577799</v>
      </c>
      <c r="Z218" s="164">
        <v>3456733.18094846</v>
      </c>
      <c r="AA218" s="164">
        <v>3456733.18094846</v>
      </c>
      <c r="AB218" s="164">
        <v>3517485.6807391299</v>
      </c>
      <c r="AC218" s="164">
        <v>3578238.18052981</v>
      </c>
      <c r="AD218" s="164">
        <v>3638990.6803204902</v>
      </c>
      <c r="AE218" s="164">
        <v>3699743.1801111698</v>
      </c>
      <c r="AF218" s="164">
        <v>3760495.6799018402</v>
      </c>
      <c r="AG218" s="164">
        <v>3821248.1796925198</v>
      </c>
      <c r="AH218" s="164">
        <v>3882000.6794832</v>
      </c>
      <c r="AI218" s="164">
        <v>3942753.1792738801</v>
      </c>
      <c r="AJ218" s="164">
        <v>4003505.67906455</v>
      </c>
      <c r="AK218" s="164">
        <v>4064258.1788552301</v>
      </c>
      <c r="AL218" s="164">
        <v>4125010.6786459102</v>
      </c>
      <c r="AM218" s="164">
        <v>4185763.1784365899</v>
      </c>
      <c r="AN218" s="164">
        <v>4185763.1784365899</v>
      </c>
    </row>
    <row r="219" spans="1:40" x14ac:dyDescent="0.2">
      <c r="A219" s="27" t="s">
        <v>1464</v>
      </c>
      <c r="B219" s="164">
        <v>1857666.2551208399</v>
      </c>
      <c r="C219" s="164">
        <v>1917121.3978135099</v>
      </c>
      <c r="D219" s="164">
        <v>1976576.5405061899</v>
      </c>
      <c r="E219" s="164">
        <v>2036031.6831988599</v>
      </c>
      <c r="F219" s="164">
        <v>2095486.8258915399</v>
      </c>
      <c r="G219" s="164">
        <v>2154941.9685842101</v>
      </c>
      <c r="H219" s="164">
        <v>2214397.1112768902</v>
      </c>
      <c r="I219" s="164">
        <v>2273852.2539695702</v>
      </c>
      <c r="J219" s="164">
        <v>2333307.3966622399</v>
      </c>
      <c r="K219" s="164">
        <v>2392762.5393549199</v>
      </c>
      <c r="L219" s="164">
        <v>2452217.6820475901</v>
      </c>
      <c r="M219" s="164">
        <v>2511672.8247402702</v>
      </c>
      <c r="N219" s="164">
        <v>2511672.8247402702</v>
      </c>
      <c r="O219" s="164">
        <v>2571127.9674329399</v>
      </c>
      <c r="P219" s="164">
        <v>2630583.1101256199</v>
      </c>
      <c r="Q219" s="164">
        <v>2690038.2528182999</v>
      </c>
      <c r="R219" s="164">
        <v>2749493.3955109701</v>
      </c>
      <c r="S219" s="164">
        <v>2808948.5382036502</v>
      </c>
      <c r="T219" s="164">
        <v>2868403.6808963199</v>
      </c>
      <c r="U219" s="164">
        <v>2927858.8235889999</v>
      </c>
      <c r="V219" s="164">
        <v>2987313.9662816701</v>
      </c>
      <c r="W219" s="164">
        <v>3046769.1089743502</v>
      </c>
      <c r="X219" s="164">
        <v>3106224.2516670302</v>
      </c>
      <c r="Y219" s="164">
        <v>3165679.3943596999</v>
      </c>
      <c r="Z219" s="164">
        <v>3225134.5370523799</v>
      </c>
      <c r="AA219" s="164">
        <v>3225134.5370523799</v>
      </c>
      <c r="AB219" s="164">
        <v>3284589.6797450501</v>
      </c>
      <c r="AC219" s="164">
        <v>3344044.8224377302</v>
      </c>
      <c r="AD219" s="164">
        <v>3403499.9651303999</v>
      </c>
      <c r="AE219" s="164">
        <v>3462955.1078230799</v>
      </c>
      <c r="AF219" s="164">
        <v>3522410.2505157599</v>
      </c>
      <c r="AG219" s="164">
        <v>3581865.3932084301</v>
      </c>
      <c r="AH219" s="164">
        <v>3641320.5359011102</v>
      </c>
      <c r="AI219" s="164">
        <v>3700775.6785937799</v>
      </c>
      <c r="AJ219" s="164">
        <v>3760230.8212864599</v>
      </c>
      <c r="AK219" s="164">
        <v>3819685.9639791301</v>
      </c>
      <c r="AL219" s="164">
        <v>3879141.1066718102</v>
      </c>
      <c r="AM219" s="164">
        <v>3938596.2493644799</v>
      </c>
      <c r="AN219" s="164">
        <v>3938596.2493644799</v>
      </c>
    </row>
    <row r="220" spans="1:40" x14ac:dyDescent="0.2">
      <c r="A220" s="27" t="s">
        <v>1465</v>
      </c>
      <c r="B220" s="164">
        <v>2042595.7194228701</v>
      </c>
      <c r="C220" s="164">
        <v>2103348.21921355</v>
      </c>
      <c r="D220" s="164">
        <v>2164100.7190042301</v>
      </c>
      <c r="E220" s="164">
        <v>2224853.2187949</v>
      </c>
      <c r="F220" s="164">
        <v>2285605.7185855801</v>
      </c>
      <c r="G220" s="164">
        <v>2346358.2183762598</v>
      </c>
      <c r="H220" s="164">
        <v>2407110.7181669399</v>
      </c>
      <c r="I220" s="164">
        <v>2467863.2179576098</v>
      </c>
      <c r="J220" s="164">
        <v>2528615.7177482899</v>
      </c>
      <c r="K220" s="164">
        <v>2589368.2175389701</v>
      </c>
      <c r="L220" s="164">
        <v>2650120.7173296502</v>
      </c>
      <c r="M220" s="164">
        <v>2710873.2171203201</v>
      </c>
      <c r="N220" s="164">
        <v>2710873.2171203201</v>
      </c>
      <c r="O220" s="164">
        <v>2771625.7169110002</v>
      </c>
      <c r="P220" s="164">
        <v>2832378.2167016799</v>
      </c>
      <c r="Q220" s="164">
        <v>2893130.71649236</v>
      </c>
      <c r="R220" s="164">
        <v>2953883.2162830299</v>
      </c>
      <c r="S220" s="164">
        <v>3014635.71607371</v>
      </c>
      <c r="T220" s="164">
        <v>3075388.2158643901</v>
      </c>
      <c r="U220" s="164">
        <v>3136140.7156550698</v>
      </c>
      <c r="V220" s="164">
        <v>3196893.2154457401</v>
      </c>
      <c r="W220" s="164">
        <v>3257645.7152364198</v>
      </c>
      <c r="X220" s="164">
        <v>3318398.2150270999</v>
      </c>
      <c r="Y220" s="164">
        <v>3379150.7148177801</v>
      </c>
      <c r="Z220" s="164">
        <v>3439903.21460845</v>
      </c>
      <c r="AA220" s="164">
        <v>3439903.21460845</v>
      </c>
      <c r="AB220" s="164">
        <v>3500655.7143991301</v>
      </c>
      <c r="AC220" s="164">
        <v>3561408.2141898102</v>
      </c>
      <c r="AD220" s="164">
        <v>3622160.7139804899</v>
      </c>
      <c r="AE220" s="164">
        <v>3682913.2137711602</v>
      </c>
      <c r="AF220" s="164">
        <v>3743665.7135618399</v>
      </c>
      <c r="AG220" s="164">
        <v>3804418.21335252</v>
      </c>
      <c r="AH220" s="164">
        <v>3865170.7131432001</v>
      </c>
      <c r="AI220" s="164">
        <v>3925923.21293387</v>
      </c>
      <c r="AJ220" s="164">
        <v>3986675.7127245502</v>
      </c>
      <c r="AK220" s="164">
        <v>4047428.2125152298</v>
      </c>
      <c r="AL220" s="164">
        <v>4108180.71230591</v>
      </c>
      <c r="AM220" s="164">
        <v>4168933.2120965798</v>
      </c>
      <c r="AN220" s="164">
        <v>4168933.2120965798</v>
      </c>
    </row>
    <row r="221" spans="1:40" x14ac:dyDescent="0.2">
      <c r="A221" s="27" t="s">
        <v>1466</v>
      </c>
      <c r="B221" s="164">
        <v>0</v>
      </c>
      <c r="C221" s="164">
        <v>0</v>
      </c>
      <c r="D221" s="164">
        <v>0</v>
      </c>
      <c r="E221" s="164">
        <v>0</v>
      </c>
      <c r="F221" s="164">
        <v>0</v>
      </c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4">
        <v>0</v>
      </c>
      <c r="R221" s="164">
        <v>0</v>
      </c>
      <c r="S221" s="164">
        <v>0</v>
      </c>
      <c r="T221" s="164">
        <v>0</v>
      </c>
      <c r="U221" s="164">
        <v>0</v>
      </c>
      <c r="V221" s="164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  <c r="AC221" s="164">
        <v>0</v>
      </c>
      <c r="AD221" s="164">
        <v>0</v>
      </c>
      <c r="AE221" s="164">
        <v>0</v>
      </c>
      <c r="AF221" s="164">
        <v>0</v>
      </c>
      <c r="AG221" s="164">
        <v>0</v>
      </c>
      <c r="AH221" s="164">
        <v>0</v>
      </c>
      <c r="AI221" s="164">
        <v>0</v>
      </c>
      <c r="AJ221" s="164">
        <v>0</v>
      </c>
      <c r="AK221" s="164">
        <v>0</v>
      </c>
      <c r="AL221" s="164">
        <v>0</v>
      </c>
      <c r="AM221" s="164">
        <v>0</v>
      </c>
      <c r="AN221" s="164">
        <v>0</v>
      </c>
    </row>
    <row r="222" spans="1:40" x14ac:dyDescent="0.2">
      <c r="A222" s="27" t="s">
        <v>1467</v>
      </c>
      <c r="B222" s="164">
        <v>72917.2092377222</v>
      </c>
      <c r="C222" s="164">
        <v>75186.539176549704</v>
      </c>
      <c r="D222" s="164">
        <v>77455.869115377194</v>
      </c>
      <c r="E222" s="164">
        <v>79725.199054204699</v>
      </c>
      <c r="F222" s="164">
        <v>81994.528993032203</v>
      </c>
      <c r="G222" s="164">
        <v>84263.858931859693</v>
      </c>
      <c r="H222" s="164">
        <v>86533.188870687096</v>
      </c>
      <c r="I222" s="164">
        <v>88802.5188095146</v>
      </c>
      <c r="J222" s="164">
        <v>91071.848748342105</v>
      </c>
      <c r="K222" s="164">
        <v>93341.178687169595</v>
      </c>
      <c r="L222" s="164">
        <v>95610.508625997099</v>
      </c>
      <c r="M222" s="164">
        <v>97879.838564824604</v>
      </c>
      <c r="N222" s="164">
        <v>97879.838564824604</v>
      </c>
      <c r="O222" s="164">
        <v>100149.16850365201</v>
      </c>
      <c r="P222" s="164">
        <v>102418.498442479</v>
      </c>
      <c r="Q222" s="164">
        <v>104687.828381307</v>
      </c>
      <c r="R222" s="164">
        <v>106957.158320134</v>
      </c>
      <c r="S222" s="164">
        <v>109226.488258962</v>
      </c>
      <c r="T222" s="164">
        <v>111495.81819778901</v>
      </c>
      <c r="U222" s="164">
        <v>113765.148136617</v>
      </c>
      <c r="V222" s="164">
        <v>116034.478075444</v>
      </c>
      <c r="W222" s="164">
        <v>118303.808014272</v>
      </c>
      <c r="X222" s="164">
        <v>120573.13795309899</v>
      </c>
      <c r="Y222" s="164">
        <v>122842.467891926</v>
      </c>
      <c r="Z222" s="164">
        <v>125111.797830754</v>
      </c>
      <c r="AA222" s="164">
        <v>125111.797830754</v>
      </c>
      <c r="AB222" s="164">
        <v>127381.127769581</v>
      </c>
      <c r="AC222" s="164">
        <v>129650.457708409</v>
      </c>
      <c r="AD222" s="164">
        <v>131919.78764723599</v>
      </c>
      <c r="AE222" s="164">
        <v>134189.11758606401</v>
      </c>
      <c r="AF222" s="164">
        <v>136458.447524891</v>
      </c>
      <c r="AG222" s="164">
        <v>138727.77746371899</v>
      </c>
      <c r="AH222" s="164">
        <v>140997.10740254601</v>
      </c>
      <c r="AI222" s="164">
        <v>143266.437341374</v>
      </c>
      <c r="AJ222" s="164">
        <v>145535.76728020099</v>
      </c>
      <c r="AK222" s="164">
        <v>147805.097219029</v>
      </c>
      <c r="AL222" s="164">
        <v>150074.427157856</v>
      </c>
      <c r="AM222" s="164">
        <v>152343.75709668401</v>
      </c>
      <c r="AN222" s="164">
        <v>152343.75709668401</v>
      </c>
    </row>
    <row r="223" spans="1:40" x14ac:dyDescent="0.2">
      <c r="A223" s="27" t="s">
        <v>1468</v>
      </c>
      <c r="B223" s="164">
        <v>92632.1989211365</v>
      </c>
      <c r="C223" s="164">
        <v>95514.423903301606</v>
      </c>
      <c r="D223" s="164">
        <v>98396.648885466697</v>
      </c>
      <c r="E223" s="164">
        <v>101278.873867631</v>
      </c>
      <c r="F223" s="164">
        <v>104161.09884979601</v>
      </c>
      <c r="G223" s="164">
        <v>107043.323831961</v>
      </c>
      <c r="H223" s="164">
        <v>109925.548814127</v>
      </c>
      <c r="I223" s="164">
        <v>112807.77379629199</v>
      </c>
      <c r="J223" s="164">
        <v>115689.998778457</v>
      </c>
      <c r="K223" s="164">
        <v>118572.223760622</v>
      </c>
      <c r="L223" s="164">
        <v>121454.448742787</v>
      </c>
      <c r="M223" s="164">
        <v>124336.67372495199</v>
      </c>
      <c r="N223" s="164">
        <v>124336.67372495199</v>
      </c>
      <c r="O223" s="164">
        <v>127218.898707117</v>
      </c>
      <c r="P223" s="164">
        <v>130101.123689282</v>
      </c>
      <c r="Q223" s="164">
        <v>132983.34867144699</v>
      </c>
      <c r="R223" s="164">
        <v>135865.57365361199</v>
      </c>
      <c r="S223" s="164">
        <v>138747.798635777</v>
      </c>
      <c r="T223" s="164">
        <v>141630.023617942</v>
      </c>
      <c r="U223" s="164">
        <v>144512.248600108</v>
      </c>
      <c r="V223" s="164">
        <v>147394.473582273</v>
      </c>
      <c r="W223" s="164">
        <v>150276.698564438</v>
      </c>
      <c r="X223" s="164">
        <v>153158.92354660301</v>
      </c>
      <c r="Y223" s="164">
        <v>156041.14852876801</v>
      </c>
      <c r="Z223" s="164">
        <v>158923.37351093299</v>
      </c>
      <c r="AA223" s="164">
        <v>158923.37351093299</v>
      </c>
      <c r="AB223" s="164">
        <v>161805.59849309799</v>
      </c>
      <c r="AC223" s="164">
        <v>164687.82347526299</v>
      </c>
      <c r="AD223" s="164">
        <v>167570.048457428</v>
      </c>
      <c r="AE223" s="164">
        <v>170452.273439593</v>
      </c>
      <c r="AF223" s="164">
        <v>173334.49842175801</v>
      </c>
      <c r="AG223" s="164">
        <v>176216.72340392301</v>
      </c>
      <c r="AH223" s="164">
        <v>179098.94838608801</v>
      </c>
      <c r="AI223" s="164">
        <v>181981.17336825401</v>
      </c>
      <c r="AJ223" s="164">
        <v>184863.39835041901</v>
      </c>
      <c r="AK223" s="164">
        <v>187745.62333258399</v>
      </c>
      <c r="AL223" s="164">
        <v>190627.84831474899</v>
      </c>
      <c r="AM223" s="164">
        <v>193510.07329691399</v>
      </c>
      <c r="AN223" s="164">
        <v>193510.07329691399</v>
      </c>
    </row>
    <row r="224" spans="1:40" x14ac:dyDescent="0.2">
      <c r="A224" s="27" t="s">
        <v>1469</v>
      </c>
      <c r="B224" s="164">
        <v>0</v>
      </c>
      <c r="C224" s="164">
        <v>0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4">
        <v>0</v>
      </c>
      <c r="R224" s="164">
        <v>0</v>
      </c>
      <c r="S224" s="164">
        <v>0</v>
      </c>
      <c r="T224" s="164">
        <v>0</v>
      </c>
      <c r="U224" s="164">
        <v>0</v>
      </c>
      <c r="V224" s="164">
        <v>0</v>
      </c>
      <c r="W224" s="164">
        <v>0</v>
      </c>
      <c r="X224" s="164">
        <v>0</v>
      </c>
      <c r="Y224" s="164">
        <v>0</v>
      </c>
      <c r="Z224" s="164">
        <v>0</v>
      </c>
      <c r="AA224" s="164">
        <v>0</v>
      </c>
      <c r="AB224" s="164">
        <v>0</v>
      </c>
      <c r="AC224" s="164">
        <v>0</v>
      </c>
      <c r="AD224" s="164">
        <v>0</v>
      </c>
      <c r="AE224" s="164">
        <v>0</v>
      </c>
      <c r="AF224" s="164">
        <v>0</v>
      </c>
      <c r="AG224" s="164">
        <v>0</v>
      </c>
      <c r="AH224" s="164">
        <v>0</v>
      </c>
      <c r="AI224" s="164">
        <v>0</v>
      </c>
      <c r="AJ224" s="164">
        <v>0</v>
      </c>
      <c r="AK224" s="164">
        <v>0</v>
      </c>
      <c r="AL224" s="164">
        <v>0</v>
      </c>
      <c r="AM224" s="164">
        <v>0</v>
      </c>
      <c r="AN224" s="164">
        <v>0</v>
      </c>
    </row>
    <row r="225" spans="1:40" x14ac:dyDescent="0.2">
      <c r="A225" s="27" t="s">
        <v>1470</v>
      </c>
      <c r="B225" s="164">
        <v>303439.989447931</v>
      </c>
      <c r="C225" s="164">
        <v>312922.63344729599</v>
      </c>
      <c r="D225" s="164">
        <v>322405.27744666103</v>
      </c>
      <c r="E225" s="164">
        <v>331887.92144602502</v>
      </c>
      <c r="F225" s="164">
        <v>341370.56544539001</v>
      </c>
      <c r="G225" s="164">
        <v>350853.20944475499</v>
      </c>
      <c r="H225" s="164">
        <v>360335.85344411997</v>
      </c>
      <c r="I225" s="164">
        <v>369818.49744348502</v>
      </c>
      <c r="J225" s="164">
        <v>379301.14144285</v>
      </c>
      <c r="K225" s="164">
        <v>388783.78544221399</v>
      </c>
      <c r="L225" s="164">
        <v>398266.42944157898</v>
      </c>
      <c r="M225" s="164">
        <v>407749.07344094402</v>
      </c>
      <c r="N225" s="164">
        <v>407749.07344094402</v>
      </c>
      <c r="O225" s="164">
        <v>417231.717440309</v>
      </c>
      <c r="P225" s="164">
        <v>426714.36143967399</v>
      </c>
      <c r="Q225" s="164">
        <v>436197.00543903798</v>
      </c>
      <c r="R225" s="164">
        <v>445679.64943840302</v>
      </c>
      <c r="S225" s="164">
        <v>455162.29343776801</v>
      </c>
      <c r="T225" s="164">
        <v>464644.93743713299</v>
      </c>
      <c r="U225" s="164">
        <v>474127.58143649797</v>
      </c>
      <c r="V225" s="164">
        <v>483610.22543586302</v>
      </c>
      <c r="W225" s="164">
        <v>493092.86943522701</v>
      </c>
      <c r="X225" s="164">
        <v>502575.51343459199</v>
      </c>
      <c r="Y225" s="164">
        <v>512058.15743395698</v>
      </c>
      <c r="Z225" s="164">
        <v>521540.80143332202</v>
      </c>
      <c r="AA225" s="164">
        <v>521540.80143332202</v>
      </c>
      <c r="AB225" s="164">
        <v>531023.44543268695</v>
      </c>
      <c r="AC225" s="164">
        <v>540506.08943205199</v>
      </c>
      <c r="AD225" s="164">
        <v>549988.73343141598</v>
      </c>
      <c r="AE225" s="164">
        <v>559471.37743078102</v>
      </c>
      <c r="AF225" s="164">
        <v>568954.02143014595</v>
      </c>
      <c r="AG225" s="164">
        <v>578436.66542951099</v>
      </c>
      <c r="AH225" s="164">
        <v>587919.30942887603</v>
      </c>
      <c r="AI225" s="164">
        <v>597401.95342824003</v>
      </c>
      <c r="AJ225" s="164">
        <v>606884.59742760495</v>
      </c>
      <c r="AK225" s="164">
        <v>616367.24142696999</v>
      </c>
      <c r="AL225" s="164">
        <v>625849.88542633504</v>
      </c>
      <c r="AM225" s="164">
        <v>635332.52942569996</v>
      </c>
      <c r="AN225" s="164">
        <v>635332.52942569996</v>
      </c>
    </row>
    <row r="226" spans="1:40" x14ac:dyDescent="0.2">
      <c r="A226" s="27" t="s">
        <v>1471</v>
      </c>
      <c r="B226" s="164">
        <v>0</v>
      </c>
      <c r="C226" s="164">
        <v>0</v>
      </c>
      <c r="D226" s="164">
        <v>0</v>
      </c>
      <c r="E226" s="164">
        <v>0</v>
      </c>
      <c r="F226" s="164">
        <v>0</v>
      </c>
      <c r="G226" s="164">
        <v>0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64">
        <v>0</v>
      </c>
      <c r="N226" s="164">
        <v>0</v>
      </c>
      <c r="O226" s="164">
        <v>0</v>
      </c>
      <c r="P226" s="164">
        <v>0</v>
      </c>
      <c r="Q226" s="164">
        <v>0</v>
      </c>
      <c r="R226" s="164">
        <v>0</v>
      </c>
      <c r="S226" s="164">
        <v>0</v>
      </c>
      <c r="T226" s="164">
        <v>0</v>
      </c>
      <c r="U226" s="164">
        <v>0</v>
      </c>
      <c r="V226" s="164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  <c r="AC226" s="164">
        <v>0</v>
      </c>
      <c r="AD226" s="164">
        <v>0</v>
      </c>
      <c r="AE226" s="164">
        <v>0</v>
      </c>
      <c r="AF226" s="164">
        <v>0</v>
      </c>
      <c r="AG226" s="164">
        <v>0</v>
      </c>
      <c r="AH226" s="164">
        <v>0</v>
      </c>
      <c r="AI226" s="164">
        <v>0</v>
      </c>
      <c r="AJ226" s="164">
        <v>0</v>
      </c>
      <c r="AK226" s="164">
        <v>0</v>
      </c>
      <c r="AL226" s="164">
        <v>0</v>
      </c>
      <c r="AM226" s="164">
        <v>0</v>
      </c>
      <c r="AN226" s="164">
        <v>0</v>
      </c>
    </row>
    <row r="227" spans="1:40" x14ac:dyDescent="0.2">
      <c r="A227" s="27" t="s">
        <v>1472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v>0</v>
      </c>
      <c r="S227" s="164">
        <v>0</v>
      </c>
      <c r="T227" s="164">
        <v>0</v>
      </c>
      <c r="U227" s="164">
        <v>0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64">
        <v>0</v>
      </c>
      <c r="AB227" s="164">
        <v>0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0</v>
      </c>
      <c r="AI227" s="164">
        <v>0</v>
      </c>
      <c r="AJ227" s="164">
        <v>0</v>
      </c>
      <c r="AK227" s="164">
        <v>0</v>
      </c>
      <c r="AL227" s="164">
        <v>0</v>
      </c>
      <c r="AM227" s="164">
        <v>0</v>
      </c>
      <c r="AN227" s="164">
        <v>0</v>
      </c>
    </row>
    <row r="228" spans="1:40" x14ac:dyDescent="0.2">
      <c r="A228" s="27" t="s">
        <v>1473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4">
        <v>0</v>
      </c>
      <c r="R228" s="164">
        <v>0</v>
      </c>
      <c r="S228" s="164">
        <v>0</v>
      </c>
      <c r="T228" s="164">
        <v>0</v>
      </c>
      <c r="U228" s="164">
        <v>0</v>
      </c>
      <c r="V228" s="164">
        <v>0</v>
      </c>
      <c r="W228" s="164">
        <v>0</v>
      </c>
      <c r="X228" s="164">
        <v>0</v>
      </c>
      <c r="Y228" s="164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  <c r="AH228" s="164">
        <v>0</v>
      </c>
      <c r="AI228" s="164">
        <v>0</v>
      </c>
      <c r="AJ228" s="164">
        <v>0</v>
      </c>
      <c r="AK228" s="164">
        <v>0</v>
      </c>
      <c r="AL228" s="164">
        <v>0</v>
      </c>
      <c r="AM228" s="164">
        <v>0</v>
      </c>
      <c r="AN228" s="164">
        <v>0</v>
      </c>
    </row>
    <row r="229" spans="1:40" x14ac:dyDescent="0.2">
      <c r="A229" s="27" t="s">
        <v>1474</v>
      </c>
      <c r="B229" s="164">
        <v>0</v>
      </c>
      <c r="C229" s="164">
        <v>0</v>
      </c>
      <c r="D229" s="164">
        <v>0</v>
      </c>
      <c r="E229" s="164">
        <v>0</v>
      </c>
      <c r="F229" s="164">
        <v>0</v>
      </c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4">
        <v>0</v>
      </c>
      <c r="R229" s="164">
        <v>0</v>
      </c>
      <c r="S229" s="164">
        <v>0</v>
      </c>
      <c r="T229" s="164">
        <v>0</v>
      </c>
      <c r="U229" s="164">
        <v>0</v>
      </c>
      <c r="V229" s="164">
        <v>0</v>
      </c>
      <c r="W229" s="164">
        <v>0</v>
      </c>
      <c r="X229" s="164">
        <v>0</v>
      </c>
      <c r="Y229" s="164">
        <v>0</v>
      </c>
      <c r="Z229" s="164">
        <v>0</v>
      </c>
      <c r="AA229" s="164">
        <v>0</v>
      </c>
      <c r="AB229" s="164">
        <v>0</v>
      </c>
      <c r="AC229" s="164">
        <v>0</v>
      </c>
      <c r="AD229" s="164">
        <v>0</v>
      </c>
      <c r="AE229" s="164">
        <v>0</v>
      </c>
      <c r="AF229" s="164">
        <v>0</v>
      </c>
      <c r="AG229" s="164">
        <v>0</v>
      </c>
      <c r="AH229" s="164">
        <v>0</v>
      </c>
      <c r="AI229" s="164">
        <v>0</v>
      </c>
      <c r="AJ229" s="164">
        <v>0</v>
      </c>
      <c r="AK229" s="164">
        <v>0</v>
      </c>
      <c r="AL229" s="164">
        <v>0</v>
      </c>
      <c r="AM229" s="164">
        <v>0</v>
      </c>
      <c r="AN229" s="164">
        <v>0</v>
      </c>
    </row>
    <row r="230" spans="1:40" x14ac:dyDescent="0.2">
      <c r="A230" s="27" t="s">
        <v>1475</v>
      </c>
      <c r="B230" s="164">
        <v>0</v>
      </c>
      <c r="C230" s="164">
        <v>0</v>
      </c>
      <c r="D230" s="164">
        <v>0</v>
      </c>
      <c r="E230" s="164">
        <v>0</v>
      </c>
      <c r="F230" s="164">
        <v>0</v>
      </c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4">
        <v>0</v>
      </c>
      <c r="R230" s="164">
        <v>0</v>
      </c>
      <c r="S230" s="164">
        <v>0</v>
      </c>
      <c r="T230" s="164">
        <v>0</v>
      </c>
      <c r="U230" s="164">
        <v>0</v>
      </c>
      <c r="V230" s="164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  <c r="AC230" s="164">
        <v>0</v>
      </c>
      <c r="AD230" s="164">
        <v>0</v>
      </c>
      <c r="AE230" s="164">
        <v>0</v>
      </c>
      <c r="AF230" s="164">
        <v>0</v>
      </c>
      <c r="AG230" s="164">
        <v>0</v>
      </c>
      <c r="AH230" s="164">
        <v>0</v>
      </c>
      <c r="AI230" s="164">
        <v>0</v>
      </c>
      <c r="AJ230" s="164">
        <v>0</v>
      </c>
      <c r="AK230" s="164">
        <v>0</v>
      </c>
      <c r="AL230" s="164">
        <v>0</v>
      </c>
      <c r="AM230" s="164">
        <v>0</v>
      </c>
      <c r="AN230" s="164">
        <v>0</v>
      </c>
    </row>
    <row r="231" spans="1:40" x14ac:dyDescent="0.2">
      <c r="A231" s="27" t="s">
        <v>1476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  <c r="O231" s="164">
        <v>0</v>
      </c>
      <c r="P231" s="164">
        <v>0</v>
      </c>
      <c r="Q231" s="164">
        <v>0</v>
      </c>
      <c r="R231" s="164">
        <v>0</v>
      </c>
      <c r="S231" s="164">
        <v>0</v>
      </c>
      <c r="T231" s="164">
        <v>0</v>
      </c>
      <c r="U231" s="164">
        <v>0</v>
      </c>
      <c r="V231" s="164">
        <v>0</v>
      </c>
      <c r="W231" s="164">
        <v>0</v>
      </c>
      <c r="X231" s="164">
        <v>0</v>
      </c>
      <c r="Y231" s="164">
        <v>0</v>
      </c>
      <c r="Z231" s="164">
        <v>0</v>
      </c>
      <c r="AA231" s="164">
        <v>0</v>
      </c>
      <c r="AB231" s="164">
        <v>0</v>
      </c>
      <c r="AC231" s="164">
        <v>0</v>
      </c>
      <c r="AD231" s="164">
        <v>0</v>
      </c>
      <c r="AE231" s="164">
        <v>0</v>
      </c>
      <c r="AF231" s="164">
        <v>0</v>
      </c>
      <c r="AG231" s="164">
        <v>0</v>
      </c>
      <c r="AH231" s="164">
        <v>0</v>
      </c>
      <c r="AI231" s="164">
        <v>0</v>
      </c>
      <c r="AJ231" s="164">
        <v>0</v>
      </c>
      <c r="AK231" s="164">
        <v>0</v>
      </c>
      <c r="AL231" s="164">
        <v>0</v>
      </c>
      <c r="AM231" s="164">
        <v>0</v>
      </c>
      <c r="AN231" s="164">
        <v>0</v>
      </c>
    </row>
    <row r="232" spans="1:40" x14ac:dyDescent="0.2">
      <c r="A232" s="27" t="s">
        <v>1477</v>
      </c>
      <c r="B232" s="164">
        <v>0</v>
      </c>
      <c r="C232" s="164">
        <v>0</v>
      </c>
      <c r="D232" s="164">
        <v>0</v>
      </c>
      <c r="E232" s="164">
        <v>0</v>
      </c>
      <c r="F232" s="164">
        <v>0</v>
      </c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  <c r="O232" s="164">
        <v>0</v>
      </c>
      <c r="P232" s="164">
        <v>0</v>
      </c>
      <c r="Q232" s="164">
        <v>0</v>
      </c>
      <c r="R232" s="164">
        <v>0</v>
      </c>
      <c r="S232" s="164">
        <v>0</v>
      </c>
      <c r="T232" s="164">
        <v>0</v>
      </c>
      <c r="U232" s="164">
        <v>0</v>
      </c>
      <c r="V232" s="164">
        <v>0</v>
      </c>
      <c r="W232" s="164">
        <v>0</v>
      </c>
      <c r="X232" s="164">
        <v>0</v>
      </c>
      <c r="Y232" s="164">
        <v>0</v>
      </c>
      <c r="Z232" s="164">
        <v>0</v>
      </c>
      <c r="AA232" s="164">
        <v>0</v>
      </c>
      <c r="AB232" s="164">
        <v>0</v>
      </c>
      <c r="AC232" s="164">
        <v>0</v>
      </c>
      <c r="AD232" s="164">
        <v>0</v>
      </c>
      <c r="AE232" s="164">
        <v>0</v>
      </c>
      <c r="AF232" s="164">
        <v>0</v>
      </c>
      <c r="AG232" s="164">
        <v>0</v>
      </c>
      <c r="AH232" s="164">
        <v>0</v>
      </c>
      <c r="AI232" s="164">
        <v>0</v>
      </c>
      <c r="AJ232" s="164">
        <v>0</v>
      </c>
      <c r="AK232" s="164">
        <v>0</v>
      </c>
      <c r="AL232" s="164">
        <v>0</v>
      </c>
      <c r="AM232" s="164">
        <v>0</v>
      </c>
      <c r="AN232" s="164">
        <v>0</v>
      </c>
    </row>
    <row r="233" spans="1:40" x14ac:dyDescent="0.2">
      <c r="A233" s="27" t="s">
        <v>1478</v>
      </c>
      <c r="B233" s="164">
        <v>0</v>
      </c>
      <c r="C233" s="164">
        <v>0</v>
      </c>
      <c r="D233" s="164">
        <v>0</v>
      </c>
      <c r="E233" s="164">
        <v>0</v>
      </c>
      <c r="F233" s="164">
        <v>0</v>
      </c>
      <c r="G233" s="164">
        <v>0</v>
      </c>
      <c r="H233" s="164">
        <v>0</v>
      </c>
      <c r="I233" s="164">
        <v>0</v>
      </c>
      <c r="J233" s="164">
        <v>0</v>
      </c>
      <c r="K233" s="164">
        <v>0</v>
      </c>
      <c r="L233" s="164">
        <v>0</v>
      </c>
      <c r="M233" s="164">
        <v>0</v>
      </c>
      <c r="N233" s="164">
        <v>0</v>
      </c>
      <c r="O233" s="164">
        <v>0</v>
      </c>
      <c r="P233" s="164">
        <v>0</v>
      </c>
      <c r="Q233" s="164">
        <v>0</v>
      </c>
      <c r="R233" s="164">
        <v>0</v>
      </c>
      <c r="S233" s="164">
        <v>0</v>
      </c>
      <c r="T233" s="164">
        <v>0</v>
      </c>
      <c r="U233" s="164">
        <v>0</v>
      </c>
      <c r="V233" s="164">
        <v>0</v>
      </c>
      <c r="W233" s="164">
        <v>0</v>
      </c>
      <c r="X233" s="164">
        <v>0</v>
      </c>
      <c r="Y233" s="164">
        <v>0</v>
      </c>
      <c r="Z233" s="164">
        <v>0</v>
      </c>
      <c r="AA233" s="164">
        <v>0</v>
      </c>
      <c r="AB233" s="164">
        <v>0</v>
      </c>
      <c r="AC233" s="164">
        <v>0</v>
      </c>
      <c r="AD233" s="164">
        <v>0</v>
      </c>
      <c r="AE233" s="164">
        <v>0</v>
      </c>
      <c r="AF233" s="164">
        <v>0</v>
      </c>
      <c r="AG233" s="164">
        <v>0</v>
      </c>
      <c r="AH233" s="164">
        <v>0</v>
      </c>
      <c r="AI233" s="164">
        <v>0</v>
      </c>
      <c r="AJ233" s="164">
        <v>0</v>
      </c>
      <c r="AK233" s="164">
        <v>0</v>
      </c>
      <c r="AL233" s="164">
        <v>0</v>
      </c>
      <c r="AM233" s="164">
        <v>0</v>
      </c>
      <c r="AN233" s="164">
        <v>0</v>
      </c>
    </row>
    <row r="234" spans="1:40" x14ac:dyDescent="0.2">
      <c r="A234" s="30" t="s">
        <v>1479</v>
      </c>
      <c r="B234" s="164">
        <v>20797016.823450498</v>
      </c>
      <c r="C234" s="164">
        <v>21390187.132769</v>
      </c>
      <c r="D234" s="164">
        <v>21983357.442087401</v>
      </c>
      <c r="E234" s="164">
        <v>22576527.751405898</v>
      </c>
      <c r="F234" s="164">
        <v>23169698.060724299</v>
      </c>
      <c r="G234" s="164">
        <v>23762868.370042801</v>
      </c>
      <c r="H234" s="164">
        <v>24356038.679361202</v>
      </c>
      <c r="I234" s="164">
        <v>24949208.9886797</v>
      </c>
      <c r="J234" s="164">
        <v>25542379.297998101</v>
      </c>
      <c r="K234" s="164">
        <v>26135549.607316598</v>
      </c>
      <c r="L234" s="164">
        <v>26728719.916634999</v>
      </c>
      <c r="M234" s="164">
        <v>27321890.225953501</v>
      </c>
      <c r="N234" s="164">
        <v>27321890.225953501</v>
      </c>
      <c r="O234" s="164">
        <v>27915060.535271902</v>
      </c>
      <c r="P234" s="164">
        <v>28508230.844590399</v>
      </c>
      <c r="Q234" s="164">
        <v>29101401.1539088</v>
      </c>
      <c r="R234" s="164">
        <v>29694571.463227302</v>
      </c>
      <c r="S234" s="164">
        <v>30287741.772545699</v>
      </c>
      <c r="T234" s="164">
        <v>30880912.081864201</v>
      </c>
      <c r="U234" s="164">
        <v>31474082.391182601</v>
      </c>
      <c r="V234" s="164">
        <v>32067252.700501099</v>
      </c>
      <c r="W234" s="164">
        <v>32660423.0098195</v>
      </c>
      <c r="X234" s="164">
        <v>33253593.319138002</v>
      </c>
      <c r="Y234" s="164">
        <v>33846763.628456399</v>
      </c>
      <c r="Z234" s="164">
        <v>34439933.937774897</v>
      </c>
      <c r="AA234" s="164">
        <v>34439933.937774897</v>
      </c>
      <c r="AB234" s="164">
        <v>35033104.247093298</v>
      </c>
      <c r="AC234" s="164">
        <v>35626274.556411803</v>
      </c>
      <c r="AD234" s="164">
        <v>36219444.865730204</v>
      </c>
      <c r="AE234" s="164">
        <v>36812615.175048701</v>
      </c>
      <c r="AF234" s="164">
        <v>37405785.484367102</v>
      </c>
      <c r="AG234" s="164">
        <v>37998955.7936856</v>
      </c>
      <c r="AH234" s="164">
        <v>38592126.103004001</v>
      </c>
      <c r="AI234" s="164">
        <v>39185296.412322499</v>
      </c>
      <c r="AJ234" s="164">
        <v>39778466.7216409</v>
      </c>
      <c r="AK234" s="164">
        <v>40371637.030959398</v>
      </c>
      <c r="AL234" s="164">
        <v>40964807.340277798</v>
      </c>
      <c r="AM234" s="164">
        <v>41557977.649596304</v>
      </c>
      <c r="AN234" s="164">
        <v>41557977.649596304</v>
      </c>
    </row>
    <row r="235" spans="1:40" x14ac:dyDescent="0.2">
      <c r="A235" s="27" t="s">
        <v>1480</v>
      </c>
    </row>
    <row r="236" spans="1:40" x14ac:dyDescent="0.2">
      <c r="A236" s="30" t="s">
        <v>1481</v>
      </c>
      <c r="B236" s="164">
        <v>190317227.568279</v>
      </c>
      <c r="C236" s="164">
        <v>192024789.02026099</v>
      </c>
      <c r="D236" s="164">
        <v>193732350.47224301</v>
      </c>
      <c r="E236" s="164">
        <v>195439911.924225</v>
      </c>
      <c r="F236" s="164">
        <v>197147473.37620699</v>
      </c>
      <c r="G236" s="164">
        <v>198855034.82818899</v>
      </c>
      <c r="H236" s="164">
        <v>200562596.28017101</v>
      </c>
      <c r="I236" s="164">
        <v>202270157.73215401</v>
      </c>
      <c r="J236" s="164">
        <v>203977719.184136</v>
      </c>
      <c r="K236" s="164">
        <v>205685280.63611799</v>
      </c>
      <c r="L236" s="164">
        <v>207392842.08809999</v>
      </c>
      <c r="M236" s="164">
        <v>209100403.54008201</v>
      </c>
      <c r="N236" s="164">
        <v>209100403.54008201</v>
      </c>
      <c r="O236" s="164">
        <v>210817540.43232599</v>
      </c>
      <c r="P236" s="164">
        <v>212525153.041861</v>
      </c>
      <c r="Q236" s="164">
        <v>214232765.65139699</v>
      </c>
      <c r="R236" s="164">
        <v>215940378.260932</v>
      </c>
      <c r="S236" s="164">
        <v>217647990.87046701</v>
      </c>
      <c r="T236" s="164">
        <v>219355603.480003</v>
      </c>
      <c r="U236" s="164">
        <v>221063216.08953801</v>
      </c>
      <c r="V236" s="164">
        <v>222770828.699074</v>
      </c>
      <c r="W236" s="164">
        <v>224478441.30860901</v>
      </c>
      <c r="X236" s="164">
        <v>226186053.91814399</v>
      </c>
      <c r="Y236" s="164">
        <v>227893666.52768001</v>
      </c>
      <c r="Z236" s="164">
        <v>229601279.13721499</v>
      </c>
      <c r="AA236" s="164">
        <v>229601279.13721499</v>
      </c>
      <c r="AB236" s="164">
        <v>231346819.27745399</v>
      </c>
      <c r="AC236" s="164">
        <v>233054683.31470701</v>
      </c>
      <c r="AD236" s="164">
        <v>234762547.35195899</v>
      </c>
      <c r="AE236" s="164">
        <v>236470411.389211</v>
      </c>
      <c r="AF236" s="164">
        <v>238178275.42646301</v>
      </c>
      <c r="AG236" s="164">
        <v>239886139.46371499</v>
      </c>
      <c r="AH236" s="164">
        <v>241594003.50096801</v>
      </c>
      <c r="AI236" s="164">
        <v>243301867.53821999</v>
      </c>
      <c r="AJ236" s="164">
        <v>245009731.575472</v>
      </c>
      <c r="AK236" s="164">
        <v>246717595.61272401</v>
      </c>
      <c r="AL236" s="164">
        <v>248425459.64997599</v>
      </c>
      <c r="AM236" s="164">
        <v>250133323.68722901</v>
      </c>
      <c r="AN236" s="164">
        <v>250133323.68722901</v>
      </c>
    </row>
    <row r="237" spans="1:40" x14ac:dyDescent="0.2">
      <c r="A237" s="27" t="s">
        <v>1482</v>
      </c>
    </row>
    <row r="238" spans="1:40" x14ac:dyDescent="0.2">
      <c r="A238" s="27" t="s">
        <v>1483</v>
      </c>
    </row>
    <row r="239" spans="1:40" x14ac:dyDescent="0.2">
      <c r="A239" s="27" t="s">
        <v>1731</v>
      </c>
      <c r="B239" s="164">
        <v>17156766.0882654</v>
      </c>
      <c r="C239" s="164">
        <v>17219342.487448901</v>
      </c>
      <c r="D239" s="164">
        <v>17282811.354844801</v>
      </c>
      <c r="E239" s="164">
        <v>17348244.8964989</v>
      </c>
      <c r="F239" s="164">
        <v>17415137.183221702</v>
      </c>
      <c r="G239" s="164">
        <v>17483551.1857365</v>
      </c>
      <c r="H239" s="164">
        <v>17553526.053922102</v>
      </c>
      <c r="I239" s="164">
        <v>17625100.262665398</v>
      </c>
      <c r="J239" s="164">
        <v>17698319.090007201</v>
      </c>
      <c r="K239" s="164">
        <v>17773276.603112798</v>
      </c>
      <c r="L239" s="164">
        <v>17850048.925112501</v>
      </c>
      <c r="M239" s="164">
        <v>17928619.859271102</v>
      </c>
      <c r="N239" s="164">
        <v>17928619.859271102</v>
      </c>
      <c r="O239" s="164">
        <v>17959214.421306599</v>
      </c>
      <c r="P239" s="164">
        <v>18041186.159939401</v>
      </c>
      <c r="Q239" s="164">
        <v>18125279.405242998</v>
      </c>
      <c r="R239" s="164">
        <v>18211499.093722899</v>
      </c>
      <c r="S239" s="164">
        <v>18298820.488978598</v>
      </c>
      <c r="T239" s="164">
        <v>18387242.534267899</v>
      </c>
      <c r="U239" s="164">
        <v>18476789.7129272</v>
      </c>
      <c r="V239" s="164">
        <v>18567463.383133899</v>
      </c>
      <c r="W239" s="164">
        <v>18659266.225754201</v>
      </c>
      <c r="X239" s="164">
        <v>18752206.113686901</v>
      </c>
      <c r="Y239" s="164">
        <v>18846242.0558502</v>
      </c>
      <c r="Z239" s="164">
        <v>18941324.301976901</v>
      </c>
      <c r="AA239" s="164">
        <v>18941324.301976901</v>
      </c>
      <c r="AB239" s="164">
        <v>18969400.861921299</v>
      </c>
      <c r="AC239" s="164">
        <v>19066216.751739699</v>
      </c>
      <c r="AD239" s="164">
        <v>19164024.255777299</v>
      </c>
      <c r="AE239" s="164">
        <v>19262528.630631302</v>
      </c>
      <c r="AF239" s="164">
        <v>19361687.802926</v>
      </c>
      <c r="AG239" s="164">
        <v>19461456.171665601</v>
      </c>
      <c r="AH239" s="164">
        <v>19561789.0901381</v>
      </c>
      <c r="AI239" s="164">
        <v>19662593.763159201</v>
      </c>
      <c r="AJ239" s="164">
        <v>19763824.6155097</v>
      </c>
      <c r="AK239" s="164">
        <v>19865435.3877641</v>
      </c>
      <c r="AL239" s="164">
        <v>19967368.537633099</v>
      </c>
      <c r="AM239" s="164">
        <v>20069566.249937601</v>
      </c>
      <c r="AN239" s="164">
        <v>20069566.249937601</v>
      </c>
    </row>
    <row r="240" spans="1:40" x14ac:dyDescent="0.2">
      <c r="A240" s="27" t="s">
        <v>1485</v>
      </c>
      <c r="B240" s="164">
        <v>0</v>
      </c>
      <c r="C240" s="164">
        <v>0</v>
      </c>
      <c r="D240" s="164">
        <v>0</v>
      </c>
      <c r="E240" s="164">
        <v>0</v>
      </c>
      <c r="F240" s="164">
        <v>0</v>
      </c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4">
        <v>0</v>
      </c>
      <c r="R240" s="164">
        <v>0</v>
      </c>
      <c r="S240" s="164">
        <v>0</v>
      </c>
      <c r="T240" s="164">
        <v>0</v>
      </c>
      <c r="U240" s="164">
        <v>0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64">
        <v>0</v>
      </c>
      <c r="AB240" s="164">
        <v>0</v>
      </c>
      <c r="AC240" s="164">
        <v>0</v>
      </c>
      <c r="AD240" s="164">
        <v>0</v>
      </c>
      <c r="AE240" s="164">
        <v>0</v>
      </c>
      <c r="AF240" s="164">
        <v>0</v>
      </c>
      <c r="AG240" s="164">
        <v>0</v>
      </c>
      <c r="AH240" s="164">
        <v>0</v>
      </c>
      <c r="AI240" s="164">
        <v>0</v>
      </c>
      <c r="AJ240" s="164">
        <v>0</v>
      </c>
      <c r="AK240" s="164">
        <v>0</v>
      </c>
      <c r="AL240" s="164">
        <v>0</v>
      </c>
      <c r="AM240" s="164">
        <v>0</v>
      </c>
      <c r="AN240" s="164">
        <v>0</v>
      </c>
    </row>
    <row r="241" spans="1:40" x14ac:dyDescent="0.2">
      <c r="A241" s="27" t="s">
        <v>1732</v>
      </c>
      <c r="B241" s="164">
        <v>9972216.98104042</v>
      </c>
      <c r="C241" s="164">
        <v>10059857.558330299</v>
      </c>
      <c r="D241" s="164">
        <v>10147498.135620199</v>
      </c>
      <c r="E241" s="164">
        <v>10235138.712910101</v>
      </c>
      <c r="F241" s="164">
        <v>10322779.290200001</v>
      </c>
      <c r="G241" s="164">
        <v>10410419.8674899</v>
      </c>
      <c r="H241" s="164">
        <v>10498060.4447798</v>
      </c>
      <c r="I241" s="164">
        <v>10585701.0220697</v>
      </c>
      <c r="J241" s="164">
        <v>10673341.5993596</v>
      </c>
      <c r="K241" s="164">
        <v>10760982.1766495</v>
      </c>
      <c r="L241" s="164">
        <v>10848622.753939399</v>
      </c>
      <c r="M241" s="164">
        <v>10936263.331229299</v>
      </c>
      <c r="N241" s="164">
        <v>10936263.331229299</v>
      </c>
      <c r="O241" s="164">
        <v>10993433.911557401</v>
      </c>
      <c r="P241" s="164">
        <v>11080832.250875499</v>
      </c>
      <c r="Q241" s="164">
        <v>11168230.590193599</v>
      </c>
      <c r="R241" s="164">
        <v>11255628.9295118</v>
      </c>
      <c r="S241" s="164">
        <v>11343027.268829901</v>
      </c>
      <c r="T241" s="164">
        <v>11430425.608147999</v>
      </c>
      <c r="U241" s="164">
        <v>11517823.9474662</v>
      </c>
      <c r="V241" s="164">
        <v>11605222.286784301</v>
      </c>
      <c r="W241" s="164">
        <v>11692620.626102399</v>
      </c>
      <c r="X241" s="164">
        <v>11780018.9654206</v>
      </c>
      <c r="Y241" s="164">
        <v>11867417.3047387</v>
      </c>
      <c r="Z241" s="164">
        <v>11954815.644056801</v>
      </c>
      <c r="AA241" s="164">
        <v>11954815.644056801</v>
      </c>
      <c r="AB241" s="164">
        <v>11999158.701508</v>
      </c>
      <c r="AC241" s="164">
        <v>12086244.560069799</v>
      </c>
      <c r="AD241" s="164">
        <v>12173330.4186315</v>
      </c>
      <c r="AE241" s="164">
        <v>12260416.2771933</v>
      </c>
      <c r="AF241" s="164">
        <v>12347502.135755001</v>
      </c>
      <c r="AG241" s="164">
        <v>12434587.9943168</v>
      </c>
      <c r="AH241" s="164">
        <v>12521673.8528786</v>
      </c>
      <c r="AI241" s="164">
        <v>12608759.711440301</v>
      </c>
      <c r="AJ241" s="164">
        <v>12695845.570002099</v>
      </c>
      <c r="AK241" s="164">
        <v>12782931.4285638</v>
      </c>
      <c r="AL241" s="164">
        <v>12870017.287125601</v>
      </c>
      <c r="AM241" s="164">
        <v>12957103.145687301</v>
      </c>
      <c r="AN241" s="164">
        <v>12957103.145687301</v>
      </c>
    </row>
    <row r="242" spans="1:40" x14ac:dyDescent="0.2">
      <c r="A242" s="27" t="s">
        <v>1733</v>
      </c>
      <c r="B242" s="164">
        <v>14416379.3871835</v>
      </c>
      <c r="C242" s="164">
        <v>14416379.3871835</v>
      </c>
      <c r="D242" s="164">
        <v>14416379.3871835</v>
      </c>
      <c r="E242" s="164">
        <v>14416379.3871835</v>
      </c>
      <c r="F242" s="164">
        <v>14416379.3871835</v>
      </c>
      <c r="G242" s="164">
        <v>14416379.3871835</v>
      </c>
      <c r="H242" s="164">
        <v>14416379.3871835</v>
      </c>
      <c r="I242" s="164">
        <v>14416379.3871835</v>
      </c>
      <c r="J242" s="164">
        <v>14416379.3871835</v>
      </c>
      <c r="K242" s="164">
        <v>14416379.3871835</v>
      </c>
      <c r="L242" s="164">
        <v>14416379.3871835</v>
      </c>
      <c r="M242" s="164">
        <v>14416379.3871835</v>
      </c>
      <c r="N242" s="164">
        <v>14416379.3871835</v>
      </c>
      <c r="O242" s="164">
        <v>14416379.3871835</v>
      </c>
      <c r="P242" s="164">
        <v>14416379.3871835</v>
      </c>
      <c r="Q242" s="164">
        <v>14416379.3871835</v>
      </c>
      <c r="R242" s="164">
        <v>14416379.3871835</v>
      </c>
      <c r="S242" s="164">
        <v>14416379.3871835</v>
      </c>
      <c r="T242" s="164">
        <v>14416379.3871835</v>
      </c>
      <c r="U242" s="164">
        <v>14416379.3871835</v>
      </c>
      <c r="V242" s="164">
        <v>14416379.3871835</v>
      </c>
      <c r="W242" s="164">
        <v>14416379.3871835</v>
      </c>
      <c r="X242" s="164">
        <v>14416379.3871835</v>
      </c>
      <c r="Y242" s="164">
        <v>14416379.3871835</v>
      </c>
      <c r="Z242" s="164">
        <v>14416379.3871835</v>
      </c>
      <c r="AA242" s="164">
        <v>14416379.3871835</v>
      </c>
      <c r="AB242" s="164">
        <v>14416379.3871835</v>
      </c>
      <c r="AC242" s="164">
        <v>14416379.3871835</v>
      </c>
      <c r="AD242" s="164">
        <v>14416379.3871835</v>
      </c>
      <c r="AE242" s="164">
        <v>14416379.3871835</v>
      </c>
      <c r="AF242" s="164">
        <v>14416379.3871835</v>
      </c>
      <c r="AG242" s="164">
        <v>14416379.3871835</v>
      </c>
      <c r="AH242" s="164">
        <v>14416379.3871835</v>
      </c>
      <c r="AI242" s="164">
        <v>14416379.3871835</v>
      </c>
      <c r="AJ242" s="164">
        <v>14416379.3871835</v>
      </c>
      <c r="AK242" s="164">
        <v>14416379.3871835</v>
      </c>
      <c r="AL242" s="164">
        <v>14416379.3871835</v>
      </c>
      <c r="AM242" s="164">
        <v>14416379.3871835</v>
      </c>
      <c r="AN242" s="164">
        <v>14416379.3871835</v>
      </c>
    </row>
    <row r="243" spans="1:40" x14ac:dyDescent="0.2">
      <c r="A243" s="27" t="s">
        <v>1734</v>
      </c>
      <c r="B243" s="164">
        <v>2076709.9683719999</v>
      </c>
      <c r="C243" s="164">
        <v>2076709.9683719999</v>
      </c>
      <c r="D243" s="164">
        <v>2076709.9683719999</v>
      </c>
      <c r="E243" s="164">
        <v>2076709.9683719999</v>
      </c>
      <c r="F243" s="164">
        <v>2076709.9683719999</v>
      </c>
      <c r="G243" s="164">
        <v>2076709.9683719999</v>
      </c>
      <c r="H243" s="164">
        <v>2076709.9683719999</v>
      </c>
      <c r="I243" s="164">
        <v>2076709.9683719999</v>
      </c>
      <c r="J243" s="164">
        <v>2076709.9683719999</v>
      </c>
      <c r="K243" s="164">
        <v>2076709.9683719999</v>
      </c>
      <c r="L243" s="164">
        <v>2076709.9683719999</v>
      </c>
      <c r="M243" s="164">
        <v>2076709.9683719999</v>
      </c>
      <c r="N243" s="164">
        <v>2076709.9683719999</v>
      </c>
      <c r="O243" s="164">
        <v>2077316.3261537999</v>
      </c>
      <c r="P243" s="164">
        <v>2077316.3261537999</v>
      </c>
      <c r="Q243" s="164">
        <v>2077316.3261537999</v>
      </c>
      <c r="R243" s="164">
        <v>2077316.3261537999</v>
      </c>
      <c r="S243" s="164">
        <v>2077316.3261537999</v>
      </c>
      <c r="T243" s="164">
        <v>2077316.3261537999</v>
      </c>
      <c r="U243" s="164">
        <v>2077316.3261537999</v>
      </c>
      <c r="V243" s="164">
        <v>2077316.3261537999</v>
      </c>
      <c r="W243" s="164">
        <v>2077316.3261537999</v>
      </c>
      <c r="X243" s="164">
        <v>2077316.3261537999</v>
      </c>
      <c r="Y243" s="164">
        <v>2077316.3261537999</v>
      </c>
      <c r="Z243" s="164">
        <v>2077316.3261537999</v>
      </c>
      <c r="AA243" s="164">
        <v>2077316.3261537999</v>
      </c>
      <c r="AB243" s="164">
        <v>2077316.3261537999</v>
      </c>
      <c r="AC243" s="164">
        <v>2077316.3261537999</v>
      </c>
      <c r="AD243" s="164">
        <v>2077316.3261537999</v>
      </c>
      <c r="AE243" s="164">
        <v>2077316.3261537999</v>
      </c>
      <c r="AF243" s="164">
        <v>2077316.3261537999</v>
      </c>
      <c r="AG243" s="164">
        <v>2077316.3261537999</v>
      </c>
      <c r="AH243" s="164">
        <v>2077316.3261537999</v>
      </c>
      <c r="AI243" s="164">
        <v>2077316.3261537999</v>
      </c>
      <c r="AJ243" s="164">
        <v>2077316.3261537999</v>
      </c>
      <c r="AK243" s="164">
        <v>2077316.3261537999</v>
      </c>
      <c r="AL243" s="164">
        <v>2077316.3261537999</v>
      </c>
      <c r="AM243" s="164">
        <v>2077316.3261537999</v>
      </c>
      <c r="AN243" s="164">
        <v>2077316.3261537999</v>
      </c>
    </row>
    <row r="244" spans="1:40" x14ac:dyDescent="0.2">
      <c r="A244" s="27" t="s">
        <v>1735</v>
      </c>
      <c r="B244" s="164">
        <v>2606940.4136696798</v>
      </c>
      <c r="C244" s="164">
        <v>2606940.4136696798</v>
      </c>
      <c r="D244" s="164">
        <v>2606940.4136696798</v>
      </c>
      <c r="E244" s="164">
        <v>2606940.4136696798</v>
      </c>
      <c r="F244" s="164">
        <v>2606940.4136696798</v>
      </c>
      <c r="G244" s="164">
        <v>2606940.4136696798</v>
      </c>
      <c r="H244" s="164">
        <v>2606940.4136696798</v>
      </c>
      <c r="I244" s="164">
        <v>2606940.4136696798</v>
      </c>
      <c r="J244" s="164">
        <v>2606940.4136696798</v>
      </c>
      <c r="K244" s="164">
        <v>2606940.4136696798</v>
      </c>
      <c r="L244" s="164">
        <v>2606940.4136696798</v>
      </c>
      <c r="M244" s="164">
        <v>2606940.4136696798</v>
      </c>
      <c r="N244" s="164">
        <v>2606940.4136696798</v>
      </c>
      <c r="O244" s="164">
        <v>2607300.8881019801</v>
      </c>
      <c r="P244" s="164">
        <v>2607300.8881019801</v>
      </c>
      <c r="Q244" s="164">
        <v>2607300.8881019801</v>
      </c>
      <c r="R244" s="164">
        <v>2607300.8881019801</v>
      </c>
      <c r="S244" s="164">
        <v>2607300.8881019801</v>
      </c>
      <c r="T244" s="164">
        <v>2607300.8881019801</v>
      </c>
      <c r="U244" s="164">
        <v>2607300.8881019801</v>
      </c>
      <c r="V244" s="164">
        <v>2607300.8881019801</v>
      </c>
      <c r="W244" s="164">
        <v>2607300.8881019801</v>
      </c>
      <c r="X244" s="164">
        <v>2607300.8881019801</v>
      </c>
      <c r="Y244" s="164">
        <v>2607300.8881019801</v>
      </c>
      <c r="Z244" s="164">
        <v>2607300.8881019801</v>
      </c>
      <c r="AA244" s="164">
        <v>2607300.8881019801</v>
      </c>
      <c r="AB244" s="164">
        <v>2611231.3945045401</v>
      </c>
      <c r="AC244" s="164">
        <v>2611231.3945045401</v>
      </c>
      <c r="AD244" s="164">
        <v>2611231.3945045401</v>
      </c>
      <c r="AE244" s="164">
        <v>2611231.3945045401</v>
      </c>
      <c r="AF244" s="164">
        <v>2611231.3945045401</v>
      </c>
      <c r="AG244" s="164">
        <v>2611231.3945045401</v>
      </c>
      <c r="AH244" s="164">
        <v>2611231.3945045401</v>
      </c>
      <c r="AI244" s="164">
        <v>2611231.3945045401</v>
      </c>
      <c r="AJ244" s="164">
        <v>2611231.3945045401</v>
      </c>
      <c r="AK244" s="164">
        <v>2611231.3945045401</v>
      </c>
      <c r="AL244" s="164">
        <v>2611231.3945045401</v>
      </c>
      <c r="AM244" s="164">
        <v>2611231.3945045401</v>
      </c>
      <c r="AN244" s="164">
        <v>2611231.3945045401</v>
      </c>
    </row>
    <row r="245" spans="1:40" x14ac:dyDescent="0.2">
      <c r="A245" s="27" t="s">
        <v>1490</v>
      </c>
      <c r="B245" s="164">
        <v>1967592.13480785</v>
      </c>
      <c r="C245" s="164">
        <v>1967592.13480785</v>
      </c>
      <c r="D245" s="164">
        <v>1967592.13480785</v>
      </c>
      <c r="E245" s="164">
        <v>1967592.13480785</v>
      </c>
      <c r="F245" s="164">
        <v>1967592.13480785</v>
      </c>
      <c r="G245" s="164">
        <v>1967592.13480785</v>
      </c>
      <c r="H245" s="164">
        <v>1967592.13480785</v>
      </c>
      <c r="I245" s="164">
        <v>1967592.13480785</v>
      </c>
      <c r="J245" s="164">
        <v>1967592.13480785</v>
      </c>
      <c r="K245" s="164">
        <v>1967592.13480785</v>
      </c>
      <c r="L245" s="164">
        <v>1967592.13480785</v>
      </c>
      <c r="M245" s="164">
        <v>1967592.13480785</v>
      </c>
      <c r="N245" s="164">
        <v>1967592.13480785</v>
      </c>
      <c r="O245" s="164">
        <v>1967592.13480785</v>
      </c>
      <c r="P245" s="164">
        <v>1967592.13480785</v>
      </c>
      <c r="Q245" s="164">
        <v>1967592.13480785</v>
      </c>
      <c r="R245" s="164">
        <v>1967592.13480785</v>
      </c>
      <c r="S245" s="164">
        <v>1967592.13480785</v>
      </c>
      <c r="T245" s="164">
        <v>1967592.13480785</v>
      </c>
      <c r="U245" s="164">
        <v>1967592.13480785</v>
      </c>
      <c r="V245" s="164">
        <v>1967592.13480785</v>
      </c>
      <c r="W245" s="164">
        <v>1967592.13480785</v>
      </c>
      <c r="X245" s="164">
        <v>1967592.13480785</v>
      </c>
      <c r="Y245" s="164">
        <v>1967592.13480785</v>
      </c>
      <c r="Z245" s="164">
        <v>1967592.13480785</v>
      </c>
      <c r="AA245" s="164">
        <v>1967592.13480785</v>
      </c>
      <c r="AB245" s="164">
        <v>1967592.13480785</v>
      </c>
      <c r="AC245" s="164">
        <v>1967592.13480785</v>
      </c>
      <c r="AD245" s="164">
        <v>1967592.13480785</v>
      </c>
      <c r="AE245" s="164">
        <v>1967592.13480785</v>
      </c>
      <c r="AF245" s="164">
        <v>1967592.13480785</v>
      </c>
      <c r="AG245" s="164">
        <v>1967592.13480785</v>
      </c>
      <c r="AH245" s="164">
        <v>1967592.13480785</v>
      </c>
      <c r="AI245" s="164">
        <v>1967592.13480785</v>
      </c>
      <c r="AJ245" s="164">
        <v>1967592.13480785</v>
      </c>
      <c r="AK245" s="164">
        <v>1967592.13480785</v>
      </c>
      <c r="AL245" s="164">
        <v>1967592.13480785</v>
      </c>
      <c r="AM245" s="164">
        <v>1967592.13480785</v>
      </c>
      <c r="AN245" s="164">
        <v>1967592.13480785</v>
      </c>
    </row>
    <row r="246" spans="1:40" x14ac:dyDescent="0.2">
      <c r="A246" s="27" t="s">
        <v>1736</v>
      </c>
      <c r="B246" s="164">
        <v>98064100.318746805</v>
      </c>
      <c r="C246" s="164">
        <v>99351752.3700798</v>
      </c>
      <c r="D246" s="164">
        <v>100544333.455586</v>
      </c>
      <c r="E246" s="164">
        <v>101848104.296647</v>
      </c>
      <c r="F246" s="164">
        <v>103159101.46107499</v>
      </c>
      <c r="G246" s="164">
        <v>104377610.069611</v>
      </c>
      <c r="H246" s="164">
        <v>105702192.06221899</v>
      </c>
      <c r="I246" s="164">
        <v>107034146.83523101</v>
      </c>
      <c r="J246" s="164">
        <v>108216537.89605699</v>
      </c>
      <c r="K246" s="164">
        <v>109559149.525236</v>
      </c>
      <c r="L246" s="164">
        <v>110909382.712109</v>
      </c>
      <c r="M246" s="164">
        <v>111217055.58440299</v>
      </c>
      <c r="N246" s="164">
        <v>111217055.58440299</v>
      </c>
      <c r="O246" s="164">
        <v>111443591.703027</v>
      </c>
      <c r="P246" s="164">
        <v>112000739.756659</v>
      </c>
      <c r="Q246" s="164">
        <v>112519852.51704501</v>
      </c>
      <c r="R246" s="164">
        <v>113164966.77537701</v>
      </c>
      <c r="S246" s="164">
        <v>113832677.620057</v>
      </c>
      <c r="T246" s="164">
        <v>114471502.791188</v>
      </c>
      <c r="U246" s="164">
        <v>115233167.878554</v>
      </c>
      <c r="V246" s="164">
        <v>116016685.147082</v>
      </c>
      <c r="W246" s="164">
        <v>116727580.497693</v>
      </c>
      <c r="X246" s="164">
        <v>117618244.31448799</v>
      </c>
      <c r="Y246" s="164">
        <v>118529816.493389</v>
      </c>
      <c r="Z246" s="164">
        <v>119412398.417914</v>
      </c>
      <c r="AA246" s="164">
        <v>119412398.417914</v>
      </c>
      <c r="AB246" s="164">
        <v>121005199.55618</v>
      </c>
      <c r="AC246" s="164">
        <v>123030600.715582</v>
      </c>
      <c r="AD246" s="164">
        <v>125014157.412338</v>
      </c>
      <c r="AE246" s="164">
        <v>127065435.16821299</v>
      </c>
      <c r="AF246" s="164">
        <v>129122470.978276</v>
      </c>
      <c r="AG246" s="164">
        <v>131151286.550852</v>
      </c>
      <c r="AH246" s="164">
        <v>133236693.57274801</v>
      </c>
      <c r="AI246" s="164">
        <v>135326471.34102899</v>
      </c>
      <c r="AJ246" s="164">
        <v>137354121.307531</v>
      </c>
      <c r="AK246" s="164">
        <v>139481386.243916</v>
      </c>
      <c r="AL246" s="164">
        <v>141612418.43327099</v>
      </c>
      <c r="AM246" s="164">
        <v>143713649.974112</v>
      </c>
      <c r="AN246" s="164">
        <v>143713649.974112</v>
      </c>
    </row>
    <row r="247" spans="1:40" x14ac:dyDescent="0.2">
      <c r="A247" s="27" t="s">
        <v>1737</v>
      </c>
      <c r="B247" s="164">
        <v>119131722.22277901</v>
      </c>
      <c r="C247" s="164">
        <v>120419374.274112</v>
      </c>
      <c r="D247" s="164">
        <v>121611955.35961901</v>
      </c>
      <c r="E247" s="164">
        <v>122915726.20068</v>
      </c>
      <c r="F247" s="164">
        <v>124226723.365108</v>
      </c>
      <c r="G247" s="164">
        <v>125445231.973644</v>
      </c>
      <c r="H247" s="164">
        <v>126769813.966252</v>
      </c>
      <c r="I247" s="164">
        <v>128101768.739264</v>
      </c>
      <c r="J247" s="164">
        <v>129284159.80009</v>
      </c>
      <c r="K247" s="164">
        <v>130626771.429269</v>
      </c>
      <c r="L247" s="164">
        <v>131977004.616142</v>
      </c>
      <c r="M247" s="164">
        <v>132284677.488437</v>
      </c>
      <c r="N247" s="164">
        <v>132284677.488437</v>
      </c>
      <c r="O247" s="164">
        <v>132512180.439274</v>
      </c>
      <c r="P247" s="164">
        <v>133069328.492907</v>
      </c>
      <c r="Q247" s="164">
        <v>133588441.25329199</v>
      </c>
      <c r="R247" s="164">
        <v>134233555.51162499</v>
      </c>
      <c r="S247" s="164">
        <v>134901266.35630399</v>
      </c>
      <c r="T247" s="164">
        <v>135540091.527435</v>
      </c>
      <c r="U247" s="164">
        <v>136301756.61480099</v>
      </c>
      <c r="V247" s="164">
        <v>137085273.883329</v>
      </c>
      <c r="W247" s="164">
        <v>137796169.23394001</v>
      </c>
      <c r="X247" s="164">
        <v>138686833.050735</v>
      </c>
      <c r="Y247" s="164">
        <v>139598405.22963601</v>
      </c>
      <c r="Z247" s="164">
        <v>140480987.15416101</v>
      </c>
      <c r="AA247" s="164">
        <v>140480987.15416101</v>
      </c>
      <c r="AB247" s="164">
        <v>142077718.79883</v>
      </c>
      <c r="AC247" s="164">
        <v>144103119.95823199</v>
      </c>
      <c r="AD247" s="164">
        <v>146086676.65498799</v>
      </c>
      <c r="AE247" s="164">
        <v>148137954.41086301</v>
      </c>
      <c r="AF247" s="164">
        <v>150194990.220925</v>
      </c>
      <c r="AG247" s="164">
        <v>152223805.793502</v>
      </c>
      <c r="AH247" s="164">
        <v>154309212.81539801</v>
      </c>
      <c r="AI247" s="164">
        <v>156398990.58367899</v>
      </c>
      <c r="AJ247" s="164">
        <v>158426640.550181</v>
      </c>
      <c r="AK247" s="164">
        <v>160553905.48656499</v>
      </c>
      <c r="AL247" s="164">
        <v>162684937.67592001</v>
      </c>
      <c r="AM247" s="164">
        <v>164786169.21676201</v>
      </c>
      <c r="AN247" s="164">
        <v>164786169.21676201</v>
      </c>
    </row>
    <row r="248" spans="1:40" x14ac:dyDescent="0.2">
      <c r="A248" s="27" t="s">
        <v>1493</v>
      </c>
      <c r="B248" s="164">
        <v>23718392.830472998</v>
      </c>
      <c r="C248" s="164">
        <v>23734465.592188802</v>
      </c>
      <c r="D248" s="164">
        <v>23750723.386961602</v>
      </c>
      <c r="E248" s="164">
        <v>23767166.214791302</v>
      </c>
      <c r="F248" s="164">
        <v>23783794.075677902</v>
      </c>
      <c r="G248" s="164">
        <v>23800606.969621401</v>
      </c>
      <c r="H248" s="164">
        <v>23817604.896621902</v>
      </c>
      <c r="I248" s="164">
        <v>23834787.856679302</v>
      </c>
      <c r="J248" s="164">
        <v>23852155.849793602</v>
      </c>
      <c r="K248" s="164">
        <v>23869708.875964802</v>
      </c>
      <c r="L248" s="164">
        <v>23887446.935192998</v>
      </c>
      <c r="M248" s="164">
        <v>23905370.027478099</v>
      </c>
      <c r="N248" s="164">
        <v>23905370.027478099</v>
      </c>
      <c r="O248" s="164">
        <v>23878956.351482801</v>
      </c>
      <c r="P248" s="164">
        <v>23918616.958985701</v>
      </c>
      <c r="Q248" s="164">
        <v>23958277.566488601</v>
      </c>
      <c r="R248" s="164">
        <v>23997938.173991501</v>
      </c>
      <c r="S248" s="164">
        <v>24037598.781494401</v>
      </c>
      <c r="T248" s="164">
        <v>24077259.388997301</v>
      </c>
      <c r="U248" s="164">
        <v>24116919.996500202</v>
      </c>
      <c r="V248" s="164">
        <v>24156580.604003102</v>
      </c>
      <c r="W248" s="164">
        <v>24196241.211506099</v>
      </c>
      <c r="X248" s="164">
        <v>24235901.819008999</v>
      </c>
      <c r="Y248" s="164">
        <v>24275562.426511899</v>
      </c>
      <c r="Z248" s="164">
        <v>24315223.034014799</v>
      </c>
      <c r="AA248" s="164">
        <v>24315223.034014799</v>
      </c>
      <c r="AB248" s="164">
        <v>24267806.100671001</v>
      </c>
      <c r="AC248" s="164">
        <v>24307324.9071199</v>
      </c>
      <c r="AD248" s="164">
        <v>24346843.713568799</v>
      </c>
      <c r="AE248" s="164">
        <v>24386362.520017799</v>
      </c>
      <c r="AF248" s="164">
        <v>24425881.326466698</v>
      </c>
      <c r="AG248" s="164">
        <v>24465400.132915601</v>
      </c>
      <c r="AH248" s="164">
        <v>24504918.939364601</v>
      </c>
      <c r="AI248" s="164">
        <v>24544437.7458135</v>
      </c>
      <c r="AJ248" s="164">
        <v>24583956.552262399</v>
      </c>
      <c r="AK248" s="164">
        <v>24623475.358711399</v>
      </c>
      <c r="AL248" s="164">
        <v>24662994.165160298</v>
      </c>
      <c r="AM248" s="164">
        <v>24702512.971609201</v>
      </c>
      <c r="AN248" s="164">
        <v>24702512.971609201</v>
      </c>
    </row>
    <row r="249" spans="1:40" x14ac:dyDescent="0.2">
      <c r="A249" s="27" t="s">
        <v>1738</v>
      </c>
      <c r="B249" s="164">
        <v>44000873.7482647</v>
      </c>
      <c r="C249" s="164">
        <v>44063746.648980998</v>
      </c>
      <c r="D249" s="164">
        <v>44126619.549697198</v>
      </c>
      <c r="E249" s="164">
        <v>44189492.450413503</v>
      </c>
      <c r="F249" s="164">
        <v>44252365.3511298</v>
      </c>
      <c r="G249" s="164">
        <v>44315238.251846097</v>
      </c>
      <c r="H249" s="164">
        <v>44378111.152562402</v>
      </c>
      <c r="I249" s="164">
        <v>44440984.0532787</v>
      </c>
      <c r="J249" s="164">
        <v>44503856.953994997</v>
      </c>
      <c r="K249" s="164">
        <v>44566729.854711302</v>
      </c>
      <c r="L249" s="164">
        <v>44629602.755427599</v>
      </c>
      <c r="M249" s="164">
        <v>44692475.656143896</v>
      </c>
      <c r="N249" s="164">
        <v>44692475.656143896</v>
      </c>
      <c r="O249" s="164">
        <v>44631645.0716094</v>
      </c>
      <c r="P249" s="164">
        <v>44694344.192047</v>
      </c>
      <c r="Q249" s="164">
        <v>44757043.3124846</v>
      </c>
      <c r="R249" s="164">
        <v>44819742.432922103</v>
      </c>
      <c r="S249" s="164">
        <v>44882441.553359702</v>
      </c>
      <c r="T249" s="164">
        <v>44945140.673797302</v>
      </c>
      <c r="U249" s="164">
        <v>45007839.794234902</v>
      </c>
      <c r="V249" s="164">
        <v>45070538.914672397</v>
      </c>
      <c r="W249" s="164">
        <v>45133238.035109997</v>
      </c>
      <c r="X249" s="164">
        <v>45195937.155547597</v>
      </c>
      <c r="Y249" s="164">
        <v>45258636.275985204</v>
      </c>
      <c r="Z249" s="164">
        <v>45321335.396422699</v>
      </c>
      <c r="AA249" s="164">
        <v>45321335.396422699</v>
      </c>
      <c r="AB249" s="164">
        <v>45221770.135818698</v>
      </c>
      <c r="AC249" s="164">
        <v>45284245.084164098</v>
      </c>
      <c r="AD249" s="164">
        <v>45346720.032509498</v>
      </c>
      <c r="AE249" s="164">
        <v>45409194.980854899</v>
      </c>
      <c r="AF249" s="164">
        <v>45471669.929200299</v>
      </c>
      <c r="AG249" s="164">
        <v>45534144.877545603</v>
      </c>
      <c r="AH249" s="164">
        <v>45596619.825891003</v>
      </c>
      <c r="AI249" s="164">
        <v>45659094.774236403</v>
      </c>
      <c r="AJ249" s="164">
        <v>45721569.722581796</v>
      </c>
      <c r="AK249" s="164">
        <v>45784044.670927197</v>
      </c>
      <c r="AL249" s="164">
        <v>45846519.619272597</v>
      </c>
      <c r="AM249" s="164">
        <v>45908994.567617901</v>
      </c>
      <c r="AN249" s="164">
        <v>45908994.567617901</v>
      </c>
    </row>
    <row r="250" spans="1:40" x14ac:dyDescent="0.2">
      <c r="A250" s="27" t="s">
        <v>1739</v>
      </c>
      <c r="B250" s="164">
        <v>280218620.30919498</v>
      </c>
      <c r="C250" s="164">
        <v>280298162.1275</v>
      </c>
      <c r="D250" s="164">
        <v>281346838.06226498</v>
      </c>
      <c r="E250" s="164">
        <v>282529993.37176502</v>
      </c>
      <c r="F250" s="164">
        <v>283782471.58918101</v>
      </c>
      <c r="G250" s="164">
        <v>284944007.85196698</v>
      </c>
      <c r="H250" s="164">
        <v>286211483.77818698</v>
      </c>
      <c r="I250" s="164">
        <v>287516417.58625197</v>
      </c>
      <c r="J250" s="164">
        <v>288863847.11417902</v>
      </c>
      <c r="K250" s="164">
        <v>290327276.841869</v>
      </c>
      <c r="L250" s="164">
        <v>292423479.62979198</v>
      </c>
      <c r="M250" s="164">
        <v>294508761.24271798</v>
      </c>
      <c r="N250" s="164">
        <v>294508761.24271798</v>
      </c>
      <c r="O250" s="164">
        <v>296175888.816212</v>
      </c>
      <c r="P250" s="164">
        <v>298846093.62650901</v>
      </c>
      <c r="Q250" s="164">
        <v>301445355.520971</v>
      </c>
      <c r="R250" s="164">
        <v>304188636.54804301</v>
      </c>
      <c r="S250" s="164">
        <v>306890549.02161503</v>
      </c>
      <c r="T250" s="164">
        <v>309511075.70491099</v>
      </c>
      <c r="U250" s="164">
        <v>311845062.43604201</v>
      </c>
      <c r="V250" s="164">
        <v>314171517.38613999</v>
      </c>
      <c r="W250" s="164">
        <v>316482330.56820202</v>
      </c>
      <c r="X250" s="164">
        <v>318894545.71111399</v>
      </c>
      <c r="Y250" s="164">
        <v>321333022.15293097</v>
      </c>
      <c r="Z250" s="164">
        <v>323735426.51046699</v>
      </c>
      <c r="AA250" s="164">
        <v>323735426.51046699</v>
      </c>
      <c r="AB250" s="164">
        <v>325094478.570436</v>
      </c>
      <c r="AC250" s="164">
        <v>327720768.45318902</v>
      </c>
      <c r="AD250" s="164">
        <v>330336176.75336802</v>
      </c>
      <c r="AE250" s="164">
        <v>333136610.67293799</v>
      </c>
      <c r="AF250" s="164">
        <v>335914022.90101498</v>
      </c>
      <c r="AG250" s="164">
        <v>338846204.975012</v>
      </c>
      <c r="AH250" s="164">
        <v>341356418.25076401</v>
      </c>
      <c r="AI250" s="164">
        <v>344323510.32478797</v>
      </c>
      <c r="AJ250" s="164">
        <v>347297954.54646301</v>
      </c>
      <c r="AK250" s="164">
        <v>350227856.41657698</v>
      </c>
      <c r="AL250" s="164">
        <v>353188507.07922101</v>
      </c>
      <c r="AM250" s="164">
        <v>356132056.53276801</v>
      </c>
      <c r="AN250" s="164">
        <v>356132056.53276801</v>
      </c>
    </row>
    <row r="251" spans="1:40" x14ac:dyDescent="0.2">
      <c r="A251" s="27" t="s">
        <v>1496</v>
      </c>
      <c r="B251" s="164">
        <v>5450663.9299999997</v>
      </c>
      <c r="C251" s="164">
        <v>5450663.9299999997</v>
      </c>
      <c r="D251" s="164">
        <v>5450663.9299999997</v>
      </c>
      <c r="E251" s="164">
        <v>5450663.9299999997</v>
      </c>
      <c r="F251" s="164">
        <v>5450663.9299999997</v>
      </c>
      <c r="G251" s="164">
        <v>5450663.9299999997</v>
      </c>
      <c r="H251" s="164">
        <v>5450663.9299999997</v>
      </c>
      <c r="I251" s="164">
        <v>5450663.9299999997</v>
      </c>
      <c r="J251" s="164">
        <v>5450663.9299999997</v>
      </c>
      <c r="K251" s="164">
        <v>5450663.9299999997</v>
      </c>
      <c r="L251" s="164">
        <v>5450663.9299999997</v>
      </c>
      <c r="M251" s="164">
        <v>5450663.9299999997</v>
      </c>
      <c r="N251" s="164">
        <v>5450663.9299999997</v>
      </c>
      <c r="O251" s="164">
        <v>5450663.9299999997</v>
      </c>
      <c r="P251" s="164">
        <v>5450663.9299999997</v>
      </c>
      <c r="Q251" s="164">
        <v>5450663.9299999997</v>
      </c>
      <c r="R251" s="164">
        <v>5450663.9299999997</v>
      </c>
      <c r="S251" s="164">
        <v>5450663.9299999997</v>
      </c>
      <c r="T251" s="164">
        <v>5450663.9299999997</v>
      </c>
      <c r="U251" s="164">
        <v>5450663.9299999997</v>
      </c>
      <c r="V251" s="164">
        <v>5450663.9299999997</v>
      </c>
      <c r="W251" s="164">
        <v>5450663.9299999997</v>
      </c>
      <c r="X251" s="164">
        <v>5450663.9299999997</v>
      </c>
      <c r="Y251" s="164">
        <v>5450663.9299999997</v>
      </c>
      <c r="Z251" s="164">
        <v>5450663.9299999997</v>
      </c>
      <c r="AA251" s="164">
        <v>5450663.9299999997</v>
      </c>
      <c r="AB251" s="164">
        <v>5450663.9299999997</v>
      </c>
      <c r="AC251" s="164">
        <v>5450663.9299999997</v>
      </c>
      <c r="AD251" s="164">
        <v>5450663.9299999997</v>
      </c>
      <c r="AE251" s="164">
        <v>5450663.9299999997</v>
      </c>
      <c r="AF251" s="164">
        <v>5450663.9299999997</v>
      </c>
      <c r="AG251" s="164">
        <v>5450663.9299999997</v>
      </c>
      <c r="AH251" s="164">
        <v>5450663.9299999997</v>
      </c>
      <c r="AI251" s="164">
        <v>5450663.9299999997</v>
      </c>
      <c r="AJ251" s="164">
        <v>5450663.9299999997</v>
      </c>
      <c r="AK251" s="164">
        <v>5450663.9299999997</v>
      </c>
      <c r="AL251" s="164">
        <v>5450663.9299999997</v>
      </c>
      <c r="AM251" s="164">
        <v>5450663.9299999997</v>
      </c>
      <c r="AN251" s="164">
        <v>5450663.9299999997</v>
      </c>
    </row>
    <row r="252" spans="1:40" x14ac:dyDescent="0.2">
      <c r="A252" s="27" t="s">
        <v>1497</v>
      </c>
      <c r="B252" s="164">
        <v>90187825.690467402</v>
      </c>
      <c r="C252" s="164">
        <v>89621034.756477907</v>
      </c>
      <c r="D252" s="164">
        <v>89142896.893396497</v>
      </c>
      <c r="E252" s="164">
        <v>88703190.491152495</v>
      </c>
      <c r="F252" s="164">
        <v>88287017.350355104</v>
      </c>
      <c r="G252" s="164">
        <v>87824659.6236507</v>
      </c>
      <c r="H252" s="164">
        <v>87402266.715368301</v>
      </c>
      <c r="I252" s="164">
        <v>86987943.259074196</v>
      </c>
      <c r="J252" s="164">
        <v>86583950.021236598</v>
      </c>
      <c r="K252" s="164">
        <v>86224412.113949105</v>
      </c>
      <c r="L252" s="164">
        <v>86024686.681930602</v>
      </c>
      <c r="M252" s="164">
        <v>85814757.122398198</v>
      </c>
      <c r="N252" s="164">
        <v>85814757.122398198</v>
      </c>
      <c r="O252" s="164">
        <v>85854380.677626401</v>
      </c>
      <c r="P252" s="164">
        <v>86208223.797732204</v>
      </c>
      <c r="Q252" s="164">
        <v>86522565.474611804</v>
      </c>
      <c r="R252" s="164">
        <v>86897910.473539904</v>
      </c>
      <c r="S252" s="164">
        <v>87246494.971492395</v>
      </c>
      <c r="T252" s="164">
        <v>87550677.195289001</v>
      </c>
      <c r="U252" s="164">
        <v>87698085.240706399</v>
      </c>
      <c r="V252" s="164">
        <v>87833621.058940306</v>
      </c>
      <c r="W252" s="164">
        <v>87953295.124088407</v>
      </c>
      <c r="X252" s="164">
        <v>88111561.289805293</v>
      </c>
      <c r="Y252" s="164">
        <v>88273396.590073705</v>
      </c>
      <c r="Z252" s="164">
        <v>88409567.207764804</v>
      </c>
      <c r="AA252" s="164">
        <v>88409567.207764804</v>
      </c>
      <c r="AB252" s="164">
        <v>88277381.953985304</v>
      </c>
      <c r="AC252" s="164">
        <v>88500493.134729594</v>
      </c>
      <c r="AD252" s="164">
        <v>88706685.420331493</v>
      </c>
      <c r="AE252" s="164">
        <v>88987607.761404395</v>
      </c>
      <c r="AF252" s="164">
        <v>89242059.197903499</v>
      </c>
      <c r="AG252" s="164">
        <v>89557330.465758204</v>
      </c>
      <c r="AH252" s="164">
        <v>89714514.255293801</v>
      </c>
      <c r="AI252" s="164">
        <v>90086214.882956803</v>
      </c>
      <c r="AJ252" s="164">
        <v>90430643.753077403</v>
      </c>
      <c r="AK252" s="164">
        <v>90722648.301906601</v>
      </c>
      <c r="AL252" s="164">
        <v>91021118.070662498</v>
      </c>
      <c r="AM252" s="164">
        <v>91303579.186561301</v>
      </c>
      <c r="AN252" s="164">
        <v>91303579.186561301</v>
      </c>
    </row>
    <row r="253" spans="1:40" x14ac:dyDescent="0.2">
      <c r="A253" s="27" t="s">
        <v>1498</v>
      </c>
      <c r="B253" s="164">
        <v>95638489.620467395</v>
      </c>
      <c r="C253" s="164">
        <v>95071698.6864779</v>
      </c>
      <c r="D253" s="164">
        <v>94593560.823396504</v>
      </c>
      <c r="E253" s="164">
        <v>94153854.421152502</v>
      </c>
      <c r="F253" s="164">
        <v>93737681.280355096</v>
      </c>
      <c r="G253" s="164">
        <v>93275323.553650707</v>
      </c>
      <c r="H253" s="164">
        <v>92852930.645368293</v>
      </c>
      <c r="I253" s="164">
        <v>92438607.189074203</v>
      </c>
      <c r="J253" s="164">
        <v>92034613.951236606</v>
      </c>
      <c r="K253" s="164">
        <v>91675076.043949097</v>
      </c>
      <c r="L253" s="164">
        <v>91475350.611930594</v>
      </c>
      <c r="M253" s="164">
        <v>91265421.052398205</v>
      </c>
      <c r="N253" s="164">
        <v>91265421.052398205</v>
      </c>
      <c r="O253" s="164">
        <v>91305044.607626393</v>
      </c>
      <c r="P253" s="164">
        <v>91658887.727732196</v>
      </c>
      <c r="Q253" s="164">
        <v>91973229.404611796</v>
      </c>
      <c r="R253" s="164">
        <v>92348574.403539896</v>
      </c>
      <c r="S253" s="164">
        <v>92697158.901492402</v>
      </c>
      <c r="T253" s="164">
        <v>93001341.125288993</v>
      </c>
      <c r="U253" s="164">
        <v>93148749.170706406</v>
      </c>
      <c r="V253" s="164">
        <v>93284284.988940299</v>
      </c>
      <c r="W253" s="164">
        <v>93403959.054088399</v>
      </c>
      <c r="X253" s="164">
        <v>93562225.2198053</v>
      </c>
      <c r="Y253" s="164">
        <v>93724060.520073697</v>
      </c>
      <c r="Z253" s="164">
        <v>93860231.137764797</v>
      </c>
      <c r="AA253" s="164">
        <v>93860231.137764797</v>
      </c>
      <c r="AB253" s="164">
        <v>93728045.883985296</v>
      </c>
      <c r="AC253" s="164">
        <v>93951157.064729497</v>
      </c>
      <c r="AD253" s="164">
        <v>94157349.3503315</v>
      </c>
      <c r="AE253" s="164">
        <v>94438271.691404402</v>
      </c>
      <c r="AF253" s="164">
        <v>94692723.127903506</v>
      </c>
      <c r="AG253" s="164">
        <v>95007994.395758197</v>
      </c>
      <c r="AH253" s="164">
        <v>95165178.185293794</v>
      </c>
      <c r="AI253" s="164">
        <v>95536878.812956795</v>
      </c>
      <c r="AJ253" s="164">
        <v>95881307.683077395</v>
      </c>
      <c r="AK253" s="164">
        <v>96173312.231906593</v>
      </c>
      <c r="AL253" s="164">
        <v>96471782.000662506</v>
      </c>
      <c r="AM253" s="164">
        <v>96754243.116561294</v>
      </c>
      <c r="AN253" s="164">
        <v>96754243.116561294</v>
      </c>
    </row>
    <row r="254" spans="1:40" x14ac:dyDescent="0.2">
      <c r="A254" s="27" t="s">
        <v>1740</v>
      </c>
      <c r="B254" s="164">
        <v>6543294.0551569201</v>
      </c>
      <c r="C254" s="164">
        <v>6555020.1339662196</v>
      </c>
      <c r="D254" s="164">
        <v>6566730.3254608596</v>
      </c>
      <c r="E254" s="164">
        <v>6578424.6296408297</v>
      </c>
      <c r="F254" s="164">
        <v>6590103.0465061497</v>
      </c>
      <c r="G254" s="164">
        <v>6601765.5760567999</v>
      </c>
      <c r="H254" s="164">
        <v>6613412.2182927998</v>
      </c>
      <c r="I254" s="164">
        <v>6625042.9732141299</v>
      </c>
      <c r="J254" s="164">
        <v>6636657.8408208098</v>
      </c>
      <c r="K254" s="164">
        <v>6648256.8211128199</v>
      </c>
      <c r="L254" s="164">
        <v>6659839.9140901798</v>
      </c>
      <c r="M254" s="164">
        <v>6671407.1197528699</v>
      </c>
      <c r="N254" s="164">
        <v>6671407.1197528699</v>
      </c>
      <c r="O254" s="164">
        <v>6664486.7854999099</v>
      </c>
      <c r="P254" s="164">
        <v>6675990.3326787502</v>
      </c>
      <c r="Q254" s="164">
        <v>6687478.0364553696</v>
      </c>
      <c r="R254" s="164">
        <v>6698949.8968297699</v>
      </c>
      <c r="S254" s="164">
        <v>6710405.9138019299</v>
      </c>
      <c r="T254" s="164">
        <v>6721846.0873718699</v>
      </c>
      <c r="U254" s="164">
        <v>6733270.4175395798</v>
      </c>
      <c r="V254" s="164">
        <v>6744678.9043050604</v>
      </c>
      <c r="W254" s="164">
        <v>6756071.5476683099</v>
      </c>
      <c r="X254" s="164">
        <v>6767448.3476293301</v>
      </c>
      <c r="Y254" s="164">
        <v>6778809.3041881304</v>
      </c>
      <c r="Z254" s="164">
        <v>6790154.4173446996</v>
      </c>
      <c r="AA254" s="164">
        <v>6790154.4173446996</v>
      </c>
      <c r="AB254" s="164">
        <v>6777165.9164909199</v>
      </c>
      <c r="AC254" s="164">
        <v>6788438.8932412304</v>
      </c>
      <c r="AD254" s="164">
        <v>6799696.0832352201</v>
      </c>
      <c r="AE254" s="164">
        <v>6810937.4864728898</v>
      </c>
      <c r="AF254" s="164">
        <v>6822163.1029542303</v>
      </c>
      <c r="AG254" s="164">
        <v>6833372.9326792601</v>
      </c>
      <c r="AH254" s="164">
        <v>6844566.9756479701</v>
      </c>
      <c r="AI254" s="164">
        <v>6855745.2318603601</v>
      </c>
      <c r="AJ254" s="164">
        <v>6866907.7013164302</v>
      </c>
      <c r="AK254" s="164">
        <v>6878054.3840161804</v>
      </c>
      <c r="AL254" s="164">
        <v>6889185.2799596097</v>
      </c>
      <c r="AM254" s="164">
        <v>6900300.3891467201</v>
      </c>
      <c r="AN254" s="164">
        <v>6900300.3891467201</v>
      </c>
    </row>
    <row r="255" spans="1:40" x14ac:dyDescent="0.2">
      <c r="A255" s="27" t="s">
        <v>1741</v>
      </c>
      <c r="B255" s="164">
        <v>19529435.482248399</v>
      </c>
      <c r="C255" s="164">
        <v>19632027.135131899</v>
      </c>
      <c r="D255" s="164">
        <v>19734618.7880155</v>
      </c>
      <c r="E255" s="164">
        <v>19837210.440899</v>
      </c>
      <c r="F255" s="164">
        <v>19939802.0937826</v>
      </c>
      <c r="G255" s="164">
        <v>20042393.7466661</v>
      </c>
      <c r="H255" s="164">
        <v>20144985.3995497</v>
      </c>
      <c r="I255" s="164">
        <v>20247577.0524332</v>
      </c>
      <c r="J255" s="164">
        <v>20350168.705316801</v>
      </c>
      <c r="K255" s="164">
        <v>20452760.3582003</v>
      </c>
      <c r="L255" s="164">
        <v>20555352.011083901</v>
      </c>
      <c r="M255" s="164">
        <v>20657943.663967401</v>
      </c>
      <c r="N255" s="164">
        <v>20657943.663967401</v>
      </c>
      <c r="O255" s="164">
        <v>20703153.335542001</v>
      </c>
      <c r="P255" s="164">
        <v>20805461.425780401</v>
      </c>
      <c r="Q255" s="164">
        <v>20907769.516018901</v>
      </c>
      <c r="R255" s="164">
        <v>21010077.606257301</v>
      </c>
      <c r="S255" s="164">
        <v>21112385.696495801</v>
      </c>
      <c r="T255" s="164">
        <v>21214693.786734201</v>
      </c>
      <c r="U255" s="164">
        <v>21317001.876972701</v>
      </c>
      <c r="V255" s="164">
        <v>21419309.967211101</v>
      </c>
      <c r="W255" s="164">
        <v>21521618.057449602</v>
      </c>
      <c r="X255" s="164">
        <v>21623926.147688001</v>
      </c>
      <c r="Y255" s="164">
        <v>21726234.237926502</v>
      </c>
      <c r="Z255" s="164">
        <v>21828542.328164902</v>
      </c>
      <c r="AA255" s="164">
        <v>21828542.328164902</v>
      </c>
      <c r="AB255" s="164">
        <v>21852439.675358102</v>
      </c>
      <c r="AC255" s="164">
        <v>21954381.9770739</v>
      </c>
      <c r="AD255" s="164">
        <v>22056324.278789699</v>
      </c>
      <c r="AE255" s="164">
        <v>22158266.580505501</v>
      </c>
      <c r="AF255" s="164">
        <v>22260208.8822212</v>
      </c>
      <c r="AG255" s="164">
        <v>22362151.183936998</v>
      </c>
      <c r="AH255" s="164">
        <v>22464093.485652801</v>
      </c>
      <c r="AI255" s="164">
        <v>22566035.787368599</v>
      </c>
      <c r="AJ255" s="164">
        <v>22667978.089084402</v>
      </c>
      <c r="AK255" s="164">
        <v>22769920.3908002</v>
      </c>
      <c r="AL255" s="164">
        <v>22871862.692515999</v>
      </c>
      <c r="AM255" s="164">
        <v>22973804.994231801</v>
      </c>
      <c r="AN255" s="164">
        <v>22973804.994231801</v>
      </c>
    </row>
    <row r="256" spans="1:40" x14ac:dyDescent="0.2">
      <c r="A256" s="27" t="s">
        <v>1742</v>
      </c>
      <c r="B256" s="164">
        <v>2513874.13594299</v>
      </c>
      <c r="C256" s="164">
        <v>2541080.3088217098</v>
      </c>
      <c r="D256" s="164">
        <v>2568286.4817004399</v>
      </c>
      <c r="E256" s="164">
        <v>2595492.65457917</v>
      </c>
      <c r="F256" s="164">
        <v>2622698.8274578899</v>
      </c>
      <c r="G256" s="164">
        <v>2649905.00033662</v>
      </c>
      <c r="H256" s="164">
        <v>2677111.1732153399</v>
      </c>
      <c r="I256" s="164">
        <v>2704317.34609407</v>
      </c>
      <c r="J256" s="164">
        <v>2731523.5189728001</v>
      </c>
      <c r="K256" s="164">
        <v>2758729.69185152</v>
      </c>
      <c r="L256" s="164">
        <v>2785935.8647302501</v>
      </c>
      <c r="M256" s="164">
        <v>2813142.0376089802</v>
      </c>
      <c r="N256" s="164">
        <v>2813142.0376089802</v>
      </c>
      <c r="O256" s="164">
        <v>2832497.50695633</v>
      </c>
      <c r="P256" s="164">
        <v>2859628.4821544699</v>
      </c>
      <c r="Q256" s="164">
        <v>2886759.4573526001</v>
      </c>
      <c r="R256" s="164">
        <v>2913890.43255074</v>
      </c>
      <c r="S256" s="164">
        <v>2941021.4077488799</v>
      </c>
      <c r="T256" s="164">
        <v>2968152.3829470202</v>
      </c>
      <c r="U256" s="164">
        <v>2995283.3581451499</v>
      </c>
      <c r="V256" s="164">
        <v>3022414.3333432898</v>
      </c>
      <c r="W256" s="164">
        <v>3049545.3085414302</v>
      </c>
      <c r="X256" s="164">
        <v>3076676.2837395598</v>
      </c>
      <c r="Y256" s="164">
        <v>3103807.2589377002</v>
      </c>
      <c r="Z256" s="164">
        <v>3130938.2341358401</v>
      </c>
      <c r="AA256" s="164">
        <v>3130938.2341358401</v>
      </c>
      <c r="AB256" s="164">
        <v>3146777.9666977799</v>
      </c>
      <c r="AC256" s="164">
        <v>3173811.9388210601</v>
      </c>
      <c r="AD256" s="164">
        <v>3200845.9109443398</v>
      </c>
      <c r="AE256" s="164">
        <v>3227879.88306762</v>
      </c>
      <c r="AF256" s="164">
        <v>3254913.8551909002</v>
      </c>
      <c r="AG256" s="164">
        <v>3281947.8273141799</v>
      </c>
      <c r="AH256" s="164">
        <v>3308981.79943746</v>
      </c>
      <c r="AI256" s="164">
        <v>3336015.7715607402</v>
      </c>
      <c r="AJ256" s="164">
        <v>3363049.7436840199</v>
      </c>
      <c r="AK256" s="164">
        <v>3390083.7158073001</v>
      </c>
      <c r="AL256" s="164">
        <v>3417117.6879305802</v>
      </c>
      <c r="AM256" s="164">
        <v>3444151.6600538599</v>
      </c>
      <c r="AN256" s="164">
        <v>3444151.6600538599</v>
      </c>
    </row>
    <row r="257" spans="1:40" x14ac:dyDescent="0.2">
      <c r="A257" s="30" t="s">
        <v>1502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1503</v>
      </c>
      <c r="B258" s="164">
        <v>0</v>
      </c>
      <c r="C258" s="164">
        <v>0</v>
      </c>
      <c r="D258" s="164">
        <v>0</v>
      </c>
      <c r="E258" s="164">
        <v>0</v>
      </c>
      <c r="F258" s="164">
        <v>0</v>
      </c>
      <c r="G258" s="164">
        <v>0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64">
        <v>0</v>
      </c>
      <c r="N258" s="164">
        <v>0</v>
      </c>
      <c r="O258" s="164">
        <v>0</v>
      </c>
      <c r="P258" s="164">
        <v>0</v>
      </c>
      <c r="Q258" s="164">
        <v>0</v>
      </c>
      <c r="R258" s="164">
        <v>0</v>
      </c>
      <c r="S258" s="164">
        <v>0</v>
      </c>
      <c r="T258" s="164">
        <v>0</v>
      </c>
      <c r="U258" s="164">
        <v>0</v>
      </c>
      <c r="V258" s="164">
        <v>0</v>
      </c>
      <c r="W258" s="164">
        <v>0</v>
      </c>
      <c r="X258" s="164">
        <v>0</v>
      </c>
      <c r="Y258" s="164">
        <v>0</v>
      </c>
      <c r="Z258" s="164">
        <v>0</v>
      </c>
      <c r="AA258" s="164">
        <v>0</v>
      </c>
      <c r="AB258" s="164">
        <v>0</v>
      </c>
      <c r="AC258" s="164">
        <v>0</v>
      </c>
      <c r="AD258" s="164">
        <v>0</v>
      </c>
      <c r="AE258" s="164">
        <v>0</v>
      </c>
      <c r="AF258" s="164">
        <v>0</v>
      </c>
      <c r="AG258" s="164">
        <v>0</v>
      </c>
      <c r="AH258" s="164">
        <v>0</v>
      </c>
      <c r="AI258" s="164">
        <v>0</v>
      </c>
      <c r="AJ258" s="164">
        <v>0</v>
      </c>
      <c r="AK258" s="164">
        <v>0</v>
      </c>
      <c r="AL258" s="164">
        <v>0</v>
      </c>
      <c r="AM258" s="164">
        <v>0</v>
      </c>
      <c r="AN258" s="164">
        <v>0</v>
      </c>
    </row>
    <row r="259" spans="1:40" x14ac:dyDescent="0.2">
      <c r="A259" s="27" t="s">
        <v>1504</v>
      </c>
      <c r="B259" s="164">
        <v>0</v>
      </c>
      <c r="C259" s="164">
        <v>0</v>
      </c>
      <c r="D259" s="164">
        <v>0</v>
      </c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  <c r="O259" s="164">
        <v>0</v>
      </c>
      <c r="P259" s="164">
        <v>0</v>
      </c>
      <c r="Q259" s="164">
        <v>0</v>
      </c>
      <c r="R259" s="164">
        <v>0</v>
      </c>
      <c r="S259" s="164">
        <v>0</v>
      </c>
      <c r="T259" s="164">
        <v>0</v>
      </c>
      <c r="U259" s="164">
        <v>0</v>
      </c>
      <c r="V259" s="164">
        <v>0</v>
      </c>
      <c r="W259" s="164">
        <v>0</v>
      </c>
      <c r="X259" s="164">
        <v>0</v>
      </c>
      <c r="Y259" s="164">
        <v>0</v>
      </c>
      <c r="Z259" s="164">
        <v>0</v>
      </c>
      <c r="AA259" s="164">
        <v>0</v>
      </c>
      <c r="AB259" s="164">
        <v>0</v>
      </c>
      <c r="AC259" s="164">
        <v>0</v>
      </c>
      <c r="AD259" s="164">
        <v>0</v>
      </c>
      <c r="AE259" s="164">
        <v>0</v>
      </c>
      <c r="AF259" s="164">
        <v>0</v>
      </c>
      <c r="AG259" s="164">
        <v>0</v>
      </c>
      <c r="AH259" s="164">
        <v>0</v>
      </c>
      <c r="AI259" s="164">
        <v>0</v>
      </c>
      <c r="AJ259" s="164">
        <v>0</v>
      </c>
      <c r="AK259" s="164">
        <v>0</v>
      </c>
      <c r="AL259" s="164">
        <v>0</v>
      </c>
      <c r="AM259" s="164">
        <v>0</v>
      </c>
      <c r="AN259" s="164">
        <v>0</v>
      </c>
    </row>
    <row r="260" spans="1:40" x14ac:dyDescent="0.2">
      <c r="A260" s="27" t="s">
        <v>1505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4">
        <v>0</v>
      </c>
      <c r="R260" s="164">
        <v>0</v>
      </c>
      <c r="S260" s="164">
        <v>0</v>
      </c>
      <c r="T260" s="164">
        <v>0</v>
      </c>
      <c r="U260" s="164">
        <v>0</v>
      </c>
      <c r="V260" s="164">
        <v>0</v>
      </c>
      <c r="W260" s="164">
        <v>0</v>
      </c>
      <c r="X260" s="164">
        <v>0</v>
      </c>
      <c r="Y260" s="164">
        <v>0</v>
      </c>
      <c r="Z260" s="164">
        <v>0</v>
      </c>
      <c r="AA260" s="164">
        <v>0</v>
      </c>
      <c r="AB260" s="164">
        <v>0</v>
      </c>
      <c r="AC260" s="164">
        <v>0</v>
      </c>
      <c r="AD260" s="164">
        <v>0</v>
      </c>
      <c r="AE260" s="164">
        <v>0</v>
      </c>
      <c r="AF260" s="164">
        <v>0</v>
      </c>
      <c r="AG260" s="164">
        <v>0</v>
      </c>
      <c r="AH260" s="164">
        <v>0</v>
      </c>
      <c r="AI260" s="164">
        <v>0</v>
      </c>
      <c r="AJ260" s="164">
        <v>0</v>
      </c>
      <c r="AK260" s="164">
        <v>0</v>
      </c>
      <c r="AL260" s="164">
        <v>0</v>
      </c>
      <c r="AM260" s="164">
        <v>0</v>
      </c>
      <c r="AN260" s="164">
        <v>0</v>
      </c>
    </row>
    <row r="261" spans="1:40" x14ac:dyDescent="0.2">
      <c r="A261" s="27" t="s">
        <v>1506</v>
      </c>
      <c r="B261" s="164">
        <v>0</v>
      </c>
      <c r="C261" s="164">
        <v>0</v>
      </c>
      <c r="D261" s="164">
        <v>0</v>
      </c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4">
        <v>0</v>
      </c>
      <c r="R261" s="164">
        <v>0</v>
      </c>
      <c r="S261" s="164">
        <v>0</v>
      </c>
      <c r="T261" s="164">
        <v>0</v>
      </c>
      <c r="U261" s="164">
        <v>0</v>
      </c>
      <c r="V261" s="164">
        <v>0</v>
      </c>
      <c r="W261" s="164">
        <v>0</v>
      </c>
      <c r="X261" s="164">
        <v>0</v>
      </c>
      <c r="Y261" s="164">
        <v>0</v>
      </c>
      <c r="Z261" s="164">
        <v>0</v>
      </c>
      <c r="AA261" s="164">
        <v>0</v>
      </c>
      <c r="AB261" s="164">
        <v>0</v>
      </c>
      <c r="AC261" s="164">
        <v>0</v>
      </c>
      <c r="AD261" s="164">
        <v>0</v>
      </c>
      <c r="AE261" s="164">
        <v>0</v>
      </c>
      <c r="AF261" s="164">
        <v>0</v>
      </c>
      <c r="AG261" s="164">
        <v>0</v>
      </c>
      <c r="AH261" s="164">
        <v>0</v>
      </c>
      <c r="AI261" s="164">
        <v>0</v>
      </c>
      <c r="AJ261" s="164">
        <v>0</v>
      </c>
      <c r="AK261" s="164">
        <v>0</v>
      </c>
      <c r="AL261" s="164">
        <v>0</v>
      </c>
      <c r="AM261" s="164">
        <v>0</v>
      </c>
      <c r="AN261" s="164">
        <v>0</v>
      </c>
    </row>
    <row r="262" spans="1:40" x14ac:dyDescent="0.2">
      <c r="A262" s="27" t="s">
        <v>1507</v>
      </c>
      <c r="B262" s="164">
        <v>8188956.6769781802</v>
      </c>
      <c r="C262" s="164">
        <v>8769368.3633236606</v>
      </c>
      <c r="D262" s="164">
        <v>9372442.7911464497</v>
      </c>
      <c r="E262" s="164">
        <v>9998799.4685067609</v>
      </c>
      <c r="F262" s="164">
        <v>10648382.4894449</v>
      </c>
      <c r="G262" s="164">
        <v>11321119.2731582</v>
      </c>
      <c r="H262" s="164">
        <v>12016854.003094001</v>
      </c>
      <c r="I262" s="164">
        <v>12735863.989767101</v>
      </c>
      <c r="J262" s="164">
        <v>13478474.1334763</v>
      </c>
      <c r="K262" s="164">
        <v>14244782.569568001</v>
      </c>
      <c r="L262" s="164">
        <v>15035051.9151769</v>
      </c>
      <c r="M262" s="164">
        <v>15849657.8517641</v>
      </c>
      <c r="N262" s="164">
        <v>15849657.8517641</v>
      </c>
      <c r="O262" s="164">
        <v>16643086.7358167</v>
      </c>
      <c r="P262" s="164">
        <v>17504974.9009251</v>
      </c>
      <c r="Q262" s="164">
        <v>18391811.278286301</v>
      </c>
      <c r="R262" s="164">
        <v>19304138.118211299</v>
      </c>
      <c r="S262" s="164">
        <v>20241327.863030002</v>
      </c>
      <c r="T262" s="164">
        <v>21203403.553163901</v>
      </c>
      <c r="U262" s="164">
        <v>22190303.226068199</v>
      </c>
      <c r="V262" s="164">
        <v>23202474.078327298</v>
      </c>
      <c r="W262" s="164">
        <v>24239993.2968622</v>
      </c>
      <c r="X262" s="164">
        <v>25302634.697382402</v>
      </c>
      <c r="Y262" s="164">
        <v>26390623.943009399</v>
      </c>
      <c r="Z262" s="164">
        <v>27504097.016961701</v>
      </c>
      <c r="AA262" s="164">
        <v>27504097.016961701</v>
      </c>
      <c r="AB262" s="164">
        <v>28540908.919769499</v>
      </c>
      <c r="AC262" s="164">
        <v>29700819.435938999</v>
      </c>
      <c r="AD262" s="164">
        <v>30885756.096051</v>
      </c>
      <c r="AE262" s="164">
        <v>32096242.7043969</v>
      </c>
      <c r="AF262" s="164">
        <v>33331609.988114201</v>
      </c>
      <c r="AG262" s="164">
        <v>34591843.711166501</v>
      </c>
      <c r="AH262" s="164">
        <v>35876842.2009487</v>
      </c>
      <c r="AI262" s="164">
        <v>37187026.632947102</v>
      </c>
      <c r="AJ262" s="164">
        <v>38522447.114978403</v>
      </c>
      <c r="AK262" s="164">
        <v>39882842.481178097</v>
      </c>
      <c r="AL262" s="164">
        <v>41268411.359108403</v>
      </c>
      <c r="AM262" s="164">
        <v>42679264.884906702</v>
      </c>
      <c r="AN262" s="164">
        <v>42679264.884906702</v>
      </c>
    </row>
    <row r="263" spans="1:40" x14ac:dyDescent="0.2">
      <c r="A263" s="27" t="s">
        <v>1508</v>
      </c>
      <c r="B263" s="164">
        <v>0</v>
      </c>
      <c r="C263" s="164">
        <v>0</v>
      </c>
      <c r="D263" s="164">
        <v>0</v>
      </c>
      <c r="E263" s="164">
        <v>0</v>
      </c>
      <c r="F263" s="164">
        <v>0</v>
      </c>
      <c r="G263" s="164">
        <v>0</v>
      </c>
      <c r="H263" s="164">
        <v>0</v>
      </c>
      <c r="I263" s="164">
        <v>0</v>
      </c>
      <c r="J263" s="164">
        <v>0</v>
      </c>
      <c r="K263" s="164">
        <v>0</v>
      </c>
      <c r="L263" s="164">
        <v>0</v>
      </c>
      <c r="M263" s="164">
        <v>0</v>
      </c>
      <c r="N263" s="164">
        <v>0</v>
      </c>
      <c r="O263" s="164">
        <v>0</v>
      </c>
      <c r="P263" s="164">
        <v>0</v>
      </c>
      <c r="Q263" s="164">
        <v>0</v>
      </c>
      <c r="R263" s="164">
        <v>0</v>
      </c>
      <c r="S263" s="164">
        <v>0</v>
      </c>
      <c r="T263" s="164">
        <v>0</v>
      </c>
      <c r="U263" s="164">
        <v>0</v>
      </c>
      <c r="V263" s="164">
        <v>0</v>
      </c>
      <c r="W263" s="164">
        <v>0</v>
      </c>
      <c r="X263" s="164">
        <v>0</v>
      </c>
      <c r="Y263" s="164">
        <v>0</v>
      </c>
      <c r="Z263" s="164">
        <v>0</v>
      </c>
      <c r="AA263" s="164">
        <v>0</v>
      </c>
      <c r="AB263" s="164">
        <v>0</v>
      </c>
      <c r="AC263" s="164">
        <v>0</v>
      </c>
      <c r="AD263" s="164">
        <v>0</v>
      </c>
      <c r="AE263" s="164">
        <v>0</v>
      </c>
      <c r="AF263" s="164">
        <v>0</v>
      </c>
      <c r="AG263" s="164">
        <v>0</v>
      </c>
      <c r="AH263" s="164">
        <v>0</v>
      </c>
      <c r="AI263" s="164">
        <v>0</v>
      </c>
      <c r="AJ263" s="164">
        <v>0</v>
      </c>
      <c r="AK263" s="164">
        <v>0</v>
      </c>
      <c r="AL263" s="164">
        <v>0</v>
      </c>
      <c r="AM263" s="164">
        <v>0</v>
      </c>
      <c r="AN263" s="164">
        <v>0</v>
      </c>
    </row>
    <row r="264" spans="1:40" x14ac:dyDescent="0.2">
      <c r="A264" s="27" t="s">
        <v>1509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  <c r="O264" s="164">
        <v>0</v>
      </c>
      <c r="P264" s="164">
        <v>0</v>
      </c>
      <c r="Q264" s="164">
        <v>0</v>
      </c>
      <c r="R264" s="164">
        <v>0</v>
      </c>
      <c r="S264" s="164">
        <v>0</v>
      </c>
      <c r="T264" s="164">
        <v>0</v>
      </c>
      <c r="U264" s="164">
        <v>0</v>
      </c>
      <c r="V264" s="164">
        <v>0</v>
      </c>
      <c r="W264" s="164">
        <v>0</v>
      </c>
      <c r="X264" s="164">
        <v>0</v>
      </c>
      <c r="Y264" s="164">
        <v>0</v>
      </c>
      <c r="Z264" s="164">
        <v>0</v>
      </c>
      <c r="AA264" s="164">
        <v>0</v>
      </c>
      <c r="AB264" s="164">
        <v>0</v>
      </c>
      <c r="AC264" s="164">
        <v>0</v>
      </c>
      <c r="AD264" s="164">
        <v>0</v>
      </c>
      <c r="AE264" s="164">
        <v>0</v>
      </c>
      <c r="AF264" s="164">
        <v>0</v>
      </c>
      <c r="AG264" s="164">
        <v>0</v>
      </c>
      <c r="AH264" s="164">
        <v>0</v>
      </c>
      <c r="AI264" s="164">
        <v>0</v>
      </c>
      <c r="AJ264" s="164">
        <v>0</v>
      </c>
      <c r="AK264" s="164">
        <v>0</v>
      </c>
      <c r="AL264" s="164">
        <v>0</v>
      </c>
      <c r="AM264" s="164">
        <v>0</v>
      </c>
      <c r="AN264" s="164">
        <v>0</v>
      </c>
    </row>
    <row r="265" spans="1:40" x14ac:dyDescent="0.2">
      <c r="A265" s="27" t="s">
        <v>1510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  <c r="O265" s="164">
        <v>0</v>
      </c>
      <c r="P265" s="164">
        <v>0</v>
      </c>
      <c r="Q265" s="164">
        <v>0</v>
      </c>
      <c r="R265" s="164">
        <v>0</v>
      </c>
      <c r="S265" s="164">
        <v>0</v>
      </c>
      <c r="T265" s="164">
        <v>0</v>
      </c>
      <c r="U265" s="164">
        <v>0</v>
      </c>
      <c r="V265" s="164">
        <v>0</v>
      </c>
      <c r="W265" s="164">
        <v>0</v>
      </c>
      <c r="X265" s="164">
        <v>0</v>
      </c>
      <c r="Y265" s="164">
        <v>0</v>
      </c>
      <c r="Z265" s="164">
        <v>0</v>
      </c>
      <c r="AA265" s="164">
        <v>0</v>
      </c>
      <c r="AB265" s="164">
        <v>0</v>
      </c>
      <c r="AC265" s="164">
        <v>0</v>
      </c>
      <c r="AD265" s="164">
        <v>0</v>
      </c>
      <c r="AE265" s="164">
        <v>0</v>
      </c>
      <c r="AF265" s="164">
        <v>0</v>
      </c>
      <c r="AG265" s="164">
        <v>0</v>
      </c>
      <c r="AH265" s="164">
        <v>0</v>
      </c>
      <c r="AI265" s="164">
        <v>0</v>
      </c>
      <c r="AJ265" s="164">
        <v>0</v>
      </c>
      <c r="AK265" s="164">
        <v>0</v>
      </c>
      <c r="AL265" s="164">
        <v>0</v>
      </c>
      <c r="AM265" s="164">
        <v>0</v>
      </c>
      <c r="AN265" s="164">
        <v>0</v>
      </c>
    </row>
    <row r="266" spans="1:40" x14ac:dyDescent="0.2">
      <c r="A266" s="27" t="s">
        <v>1511</v>
      </c>
      <c r="B266" s="164">
        <v>8188956.6769781802</v>
      </c>
      <c r="C266" s="164">
        <v>8769368.3633236606</v>
      </c>
      <c r="D266" s="164">
        <v>9372442.7911464497</v>
      </c>
      <c r="E266" s="164">
        <v>9998799.4685067609</v>
      </c>
      <c r="F266" s="164">
        <v>10648382.4894449</v>
      </c>
      <c r="G266" s="164">
        <v>11321119.2731582</v>
      </c>
      <c r="H266" s="164">
        <v>12016854.003094001</v>
      </c>
      <c r="I266" s="164">
        <v>12735863.989767101</v>
      </c>
      <c r="J266" s="164">
        <v>13478474.1334763</v>
      </c>
      <c r="K266" s="164">
        <v>14244782.569568001</v>
      </c>
      <c r="L266" s="164">
        <v>15035051.9151769</v>
      </c>
      <c r="M266" s="164">
        <v>15849657.8517641</v>
      </c>
      <c r="N266" s="164">
        <v>15849657.8517641</v>
      </c>
      <c r="O266" s="164">
        <v>16643086.7358167</v>
      </c>
      <c r="P266" s="164">
        <v>17504974.9009251</v>
      </c>
      <c r="Q266" s="164">
        <v>18391811.278286301</v>
      </c>
      <c r="R266" s="164">
        <v>19304138.118211299</v>
      </c>
      <c r="S266" s="164">
        <v>20241327.863030002</v>
      </c>
      <c r="T266" s="164">
        <v>21203403.553163901</v>
      </c>
      <c r="U266" s="164">
        <v>22190303.226068199</v>
      </c>
      <c r="V266" s="164">
        <v>23202474.078327298</v>
      </c>
      <c r="W266" s="164">
        <v>24239993.2968622</v>
      </c>
      <c r="X266" s="164">
        <v>25302634.697382402</v>
      </c>
      <c r="Y266" s="164">
        <v>26390623.943009399</v>
      </c>
      <c r="Z266" s="164">
        <v>27504097.016961701</v>
      </c>
      <c r="AA266" s="164">
        <v>27504097.016961701</v>
      </c>
      <c r="AB266" s="164">
        <v>28540908.919769499</v>
      </c>
      <c r="AC266" s="164">
        <v>29700819.435938999</v>
      </c>
      <c r="AD266" s="164">
        <v>30885756.096051</v>
      </c>
      <c r="AE266" s="164">
        <v>32096242.7043969</v>
      </c>
      <c r="AF266" s="164">
        <v>33331609.988114201</v>
      </c>
      <c r="AG266" s="164">
        <v>34591843.711166501</v>
      </c>
      <c r="AH266" s="164">
        <v>35876842.2009487</v>
      </c>
      <c r="AI266" s="164">
        <v>37187026.632947102</v>
      </c>
      <c r="AJ266" s="164">
        <v>38522447.114978403</v>
      </c>
      <c r="AK266" s="164">
        <v>39882842.481178097</v>
      </c>
      <c r="AL266" s="164">
        <v>41268411.359108403</v>
      </c>
      <c r="AM266" s="164">
        <v>42679264.884906702</v>
      </c>
      <c r="AN266" s="164">
        <v>42679264.884906702</v>
      </c>
    </row>
    <row r="267" spans="1:40" x14ac:dyDescent="0.2">
      <c r="A267" s="27" t="s">
        <v>1512</v>
      </c>
      <c r="B267" s="164">
        <v>-8188956.6769781802</v>
      </c>
      <c r="C267" s="164">
        <v>-8769368.3633236606</v>
      </c>
      <c r="D267" s="164">
        <v>-9372442.7911464497</v>
      </c>
      <c r="E267" s="164">
        <v>-9998799.4685067609</v>
      </c>
      <c r="F267" s="164">
        <v>-10648382.4894449</v>
      </c>
      <c r="G267" s="164">
        <v>-11321119.2731582</v>
      </c>
      <c r="H267" s="164">
        <v>-12016854.003094001</v>
      </c>
      <c r="I267" s="164">
        <v>-12735863.989767101</v>
      </c>
      <c r="J267" s="164">
        <v>-13478474.1334763</v>
      </c>
      <c r="K267" s="164">
        <v>-14244782.569568001</v>
      </c>
      <c r="L267" s="164">
        <v>-15035051.9151769</v>
      </c>
      <c r="M267" s="164">
        <v>-15849657.8517641</v>
      </c>
      <c r="N267" s="164">
        <v>-15849657.8517641</v>
      </c>
      <c r="O267" s="164">
        <v>-16643086.7358167</v>
      </c>
      <c r="P267" s="164">
        <v>-17504974.9009251</v>
      </c>
      <c r="Q267" s="164">
        <v>-18391811.278286301</v>
      </c>
      <c r="R267" s="164">
        <v>-19304138.118211299</v>
      </c>
      <c r="S267" s="164">
        <v>-20241327.863030002</v>
      </c>
      <c r="T267" s="164">
        <v>-21203403.553163901</v>
      </c>
      <c r="U267" s="164">
        <v>-22190303.226068199</v>
      </c>
      <c r="V267" s="164">
        <v>-23202474.078327298</v>
      </c>
      <c r="W267" s="164">
        <v>-24239993.2968622</v>
      </c>
      <c r="X267" s="164">
        <v>-25302634.697382402</v>
      </c>
      <c r="Y267" s="164">
        <v>-26390623.943009399</v>
      </c>
      <c r="Z267" s="164">
        <v>-27504097.016961701</v>
      </c>
      <c r="AA267" s="164">
        <v>-27504097.016961701</v>
      </c>
      <c r="AB267" s="164">
        <v>-28540908.919769499</v>
      </c>
      <c r="AC267" s="164">
        <v>-29700819.435938999</v>
      </c>
      <c r="AD267" s="164">
        <v>-30885756.096051</v>
      </c>
      <c r="AE267" s="164">
        <v>-32096242.7043969</v>
      </c>
      <c r="AF267" s="164">
        <v>-33331609.988114201</v>
      </c>
      <c r="AG267" s="164">
        <v>-34591843.711166501</v>
      </c>
      <c r="AH267" s="164">
        <v>-35876842.2009487</v>
      </c>
      <c r="AI267" s="164">
        <v>-37187026.632947102</v>
      </c>
      <c r="AJ267" s="164">
        <v>-38522447.114978403</v>
      </c>
      <c r="AK267" s="164">
        <v>-39882842.481178097</v>
      </c>
      <c r="AL267" s="164">
        <v>-41268411.359108403</v>
      </c>
      <c r="AM267" s="164">
        <v>-42679264.884906702</v>
      </c>
      <c r="AN267" s="164">
        <v>-42679264.884906702</v>
      </c>
    </row>
    <row r="268" spans="1:40" x14ac:dyDescent="0.2">
      <c r="A268" s="27" t="s">
        <v>1513</v>
      </c>
      <c r="B268" s="164">
        <v>0</v>
      </c>
      <c r="C268" s="164">
        <v>0</v>
      </c>
      <c r="D268" s="164">
        <v>0</v>
      </c>
      <c r="E268" s="164">
        <v>0</v>
      </c>
      <c r="F268" s="164">
        <v>0</v>
      </c>
      <c r="G268" s="164">
        <v>0</v>
      </c>
      <c r="H268" s="164">
        <v>0</v>
      </c>
      <c r="I268" s="164">
        <v>0</v>
      </c>
      <c r="J268" s="164">
        <v>0</v>
      </c>
      <c r="K268" s="164">
        <v>0</v>
      </c>
      <c r="L268" s="164">
        <v>0</v>
      </c>
      <c r="M268" s="164">
        <v>0</v>
      </c>
      <c r="N268" s="164">
        <v>0</v>
      </c>
      <c r="O268" s="164">
        <v>0</v>
      </c>
      <c r="P268" s="164">
        <v>0</v>
      </c>
      <c r="Q268" s="164">
        <v>0</v>
      </c>
      <c r="R268" s="164">
        <v>0</v>
      </c>
      <c r="S268" s="164">
        <v>0</v>
      </c>
      <c r="T268" s="164">
        <v>0</v>
      </c>
      <c r="U268" s="164">
        <v>0</v>
      </c>
      <c r="V268" s="164">
        <v>0</v>
      </c>
      <c r="W268" s="164">
        <v>0</v>
      </c>
      <c r="X268" s="164">
        <v>0</v>
      </c>
      <c r="Y268" s="164">
        <v>0</v>
      </c>
      <c r="Z268" s="164">
        <v>0</v>
      </c>
      <c r="AA268" s="164">
        <v>0</v>
      </c>
      <c r="AB268" s="164">
        <v>0</v>
      </c>
      <c r="AC268" s="164">
        <v>0</v>
      </c>
      <c r="AD268" s="164">
        <v>0</v>
      </c>
      <c r="AE268" s="164">
        <v>0</v>
      </c>
      <c r="AF268" s="164">
        <v>0</v>
      </c>
      <c r="AG268" s="164">
        <v>0</v>
      </c>
      <c r="AH268" s="164">
        <v>0</v>
      </c>
      <c r="AI268" s="164">
        <v>0</v>
      </c>
      <c r="AJ268" s="164">
        <v>0</v>
      </c>
      <c r="AK268" s="164">
        <v>0</v>
      </c>
      <c r="AL268" s="164">
        <v>0</v>
      </c>
      <c r="AM268" s="164">
        <v>0</v>
      </c>
      <c r="AN268" s="164">
        <v>0</v>
      </c>
    </row>
    <row r="269" spans="1:40" x14ac:dyDescent="0.2">
      <c r="A269" s="27" t="s">
        <v>1514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v>0</v>
      </c>
      <c r="S269" s="164">
        <v>0</v>
      </c>
      <c r="T269" s="164">
        <v>0</v>
      </c>
      <c r="U269" s="164">
        <v>0</v>
      </c>
      <c r="V269" s="164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164">
        <v>0</v>
      </c>
      <c r="AD269" s="164">
        <v>0</v>
      </c>
      <c r="AE269" s="164">
        <v>0</v>
      </c>
      <c r="AF269" s="164">
        <v>0</v>
      </c>
      <c r="AG269" s="164">
        <v>0</v>
      </c>
      <c r="AH269" s="164">
        <v>0</v>
      </c>
      <c r="AI269" s="164">
        <v>0</v>
      </c>
      <c r="AJ269" s="164">
        <v>0</v>
      </c>
      <c r="AK269" s="164">
        <v>0</v>
      </c>
      <c r="AL269" s="164">
        <v>0</v>
      </c>
      <c r="AM269" s="164">
        <v>0</v>
      </c>
      <c r="AN269" s="164">
        <v>0</v>
      </c>
    </row>
    <row r="270" spans="1:40" x14ac:dyDescent="0.2">
      <c r="A270" s="27" t="s">
        <v>1515</v>
      </c>
      <c r="B270" s="164">
        <v>0</v>
      </c>
      <c r="C270" s="164">
        <v>0</v>
      </c>
      <c r="D270" s="164">
        <v>0</v>
      </c>
      <c r="E270" s="164">
        <v>0</v>
      </c>
      <c r="F270" s="164">
        <v>0</v>
      </c>
      <c r="G270" s="164">
        <v>0</v>
      </c>
      <c r="H270" s="164">
        <v>0</v>
      </c>
      <c r="I270" s="164">
        <v>0</v>
      </c>
      <c r="J270" s="164">
        <v>0</v>
      </c>
      <c r="K270" s="164">
        <v>0</v>
      </c>
      <c r="L270" s="164">
        <v>0</v>
      </c>
      <c r="M270" s="164">
        <v>0</v>
      </c>
      <c r="N270" s="164">
        <v>0</v>
      </c>
      <c r="O270" s="164">
        <v>0</v>
      </c>
      <c r="P270" s="164">
        <v>0</v>
      </c>
      <c r="Q270" s="164">
        <v>0</v>
      </c>
      <c r="R270" s="164">
        <v>0</v>
      </c>
      <c r="S270" s="164">
        <v>0</v>
      </c>
      <c r="T270" s="164">
        <v>0</v>
      </c>
      <c r="U270" s="164">
        <v>0</v>
      </c>
      <c r="V270" s="164">
        <v>0</v>
      </c>
      <c r="W270" s="164">
        <v>0</v>
      </c>
      <c r="X270" s="164">
        <v>0</v>
      </c>
      <c r="Y270" s="164">
        <v>0</v>
      </c>
      <c r="Z270" s="164">
        <v>0</v>
      </c>
      <c r="AA270" s="164">
        <v>0</v>
      </c>
      <c r="AB270" s="164">
        <v>0</v>
      </c>
      <c r="AC270" s="164">
        <v>0</v>
      </c>
      <c r="AD270" s="164">
        <v>0</v>
      </c>
      <c r="AE270" s="164">
        <v>0</v>
      </c>
      <c r="AF270" s="164">
        <v>0</v>
      </c>
      <c r="AG270" s="164">
        <v>0</v>
      </c>
      <c r="AH270" s="164">
        <v>0</v>
      </c>
      <c r="AI270" s="164">
        <v>0</v>
      </c>
      <c r="AJ270" s="164">
        <v>0</v>
      </c>
      <c r="AK270" s="164">
        <v>0</v>
      </c>
      <c r="AL270" s="164">
        <v>0</v>
      </c>
      <c r="AM270" s="164">
        <v>0</v>
      </c>
      <c r="AN270" s="164">
        <v>0</v>
      </c>
    </row>
    <row r="271" spans="1:40" x14ac:dyDescent="0.2">
      <c r="A271" s="27" t="s">
        <v>1516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  <c r="O271" s="164">
        <v>0</v>
      </c>
      <c r="P271" s="164">
        <v>0</v>
      </c>
      <c r="Q271" s="164">
        <v>0</v>
      </c>
      <c r="R271" s="164">
        <v>0</v>
      </c>
      <c r="S271" s="164">
        <v>0</v>
      </c>
      <c r="T271" s="164">
        <v>0</v>
      </c>
      <c r="U271" s="164">
        <v>0</v>
      </c>
      <c r="V271" s="164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  <c r="AC271" s="164">
        <v>0</v>
      </c>
      <c r="AD271" s="164">
        <v>0</v>
      </c>
      <c r="AE271" s="164">
        <v>0</v>
      </c>
      <c r="AF271" s="164">
        <v>0</v>
      </c>
      <c r="AG271" s="164">
        <v>0</v>
      </c>
      <c r="AH271" s="164">
        <v>0</v>
      </c>
      <c r="AI271" s="164">
        <v>0</v>
      </c>
      <c r="AJ271" s="164">
        <v>0</v>
      </c>
      <c r="AK271" s="164">
        <v>0</v>
      </c>
      <c r="AL271" s="164">
        <v>0</v>
      </c>
      <c r="AM271" s="164">
        <v>0</v>
      </c>
      <c r="AN271" s="164">
        <v>0</v>
      </c>
    </row>
    <row r="272" spans="1:40" x14ac:dyDescent="0.2">
      <c r="A272" s="27" t="s">
        <v>1517</v>
      </c>
      <c r="B272" s="164">
        <v>0</v>
      </c>
      <c r="C272" s="164">
        <v>0</v>
      </c>
      <c r="D272" s="164">
        <v>0</v>
      </c>
      <c r="E272" s="164">
        <v>0</v>
      </c>
      <c r="F272" s="164">
        <v>0</v>
      </c>
      <c r="G272" s="164">
        <v>0</v>
      </c>
      <c r="H272" s="164">
        <v>0</v>
      </c>
      <c r="I272" s="164">
        <v>0</v>
      </c>
      <c r="J272" s="164">
        <v>0</v>
      </c>
      <c r="K272" s="164">
        <v>0</v>
      </c>
      <c r="L272" s="164">
        <v>0</v>
      </c>
      <c r="M272" s="164">
        <v>0</v>
      </c>
      <c r="N272" s="164">
        <v>0</v>
      </c>
      <c r="O272" s="164">
        <v>0</v>
      </c>
      <c r="P272" s="164">
        <v>0</v>
      </c>
      <c r="Q272" s="164">
        <v>0</v>
      </c>
      <c r="R272" s="164">
        <v>0</v>
      </c>
      <c r="S272" s="164">
        <v>0</v>
      </c>
      <c r="T272" s="164">
        <v>0</v>
      </c>
      <c r="U272" s="164">
        <v>0</v>
      </c>
      <c r="V272" s="164">
        <v>0</v>
      </c>
      <c r="W272" s="164">
        <v>0</v>
      </c>
      <c r="X272" s="164">
        <v>0</v>
      </c>
      <c r="Y272" s="164">
        <v>0</v>
      </c>
      <c r="Z272" s="164">
        <v>0</v>
      </c>
      <c r="AA272" s="164">
        <v>0</v>
      </c>
      <c r="AB272" s="164">
        <v>0</v>
      </c>
      <c r="AC272" s="164">
        <v>0</v>
      </c>
      <c r="AD272" s="164">
        <v>0</v>
      </c>
      <c r="AE272" s="164">
        <v>0</v>
      </c>
      <c r="AF272" s="164">
        <v>0</v>
      </c>
      <c r="AG272" s="164">
        <v>0</v>
      </c>
      <c r="AH272" s="164">
        <v>0</v>
      </c>
      <c r="AI272" s="164">
        <v>0</v>
      </c>
      <c r="AJ272" s="164">
        <v>0</v>
      </c>
      <c r="AK272" s="164">
        <v>0</v>
      </c>
      <c r="AL272" s="164">
        <v>0</v>
      </c>
      <c r="AM272" s="164">
        <v>0</v>
      </c>
      <c r="AN272" s="164">
        <v>0</v>
      </c>
    </row>
    <row r="273" spans="1:40" x14ac:dyDescent="0.2">
      <c r="A273" s="27" t="s">
        <v>1518</v>
      </c>
      <c r="B273" s="164">
        <v>0</v>
      </c>
      <c r="C273" s="164">
        <v>0</v>
      </c>
      <c r="D273" s="164">
        <v>0</v>
      </c>
      <c r="E273" s="164">
        <v>0</v>
      </c>
      <c r="F273" s="164">
        <v>0</v>
      </c>
      <c r="G273" s="164">
        <v>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4"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v>0</v>
      </c>
      <c r="S273" s="164">
        <v>0</v>
      </c>
      <c r="T273" s="164">
        <v>0</v>
      </c>
      <c r="U273" s="164">
        <v>0</v>
      </c>
      <c r="V273" s="164">
        <v>0</v>
      </c>
      <c r="W273" s="164">
        <v>0</v>
      </c>
      <c r="X273" s="164">
        <v>0</v>
      </c>
      <c r="Y273" s="164">
        <v>0</v>
      </c>
      <c r="Z273" s="164">
        <v>0</v>
      </c>
      <c r="AA273" s="164">
        <v>0</v>
      </c>
      <c r="AB273" s="164">
        <v>0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0</v>
      </c>
      <c r="AI273" s="164">
        <v>0</v>
      </c>
      <c r="AJ273" s="164">
        <v>0</v>
      </c>
      <c r="AK273" s="164">
        <v>0</v>
      </c>
      <c r="AL273" s="164">
        <v>0</v>
      </c>
      <c r="AM273" s="164">
        <v>0</v>
      </c>
      <c r="AN273" s="164">
        <v>0</v>
      </c>
    </row>
    <row r="274" spans="1:40" x14ac:dyDescent="0.2">
      <c r="A274" s="27" t="s">
        <v>1743</v>
      </c>
      <c r="B274" s="164">
        <v>618423685.47383404</v>
      </c>
      <c r="C274" s="164">
        <v>619594774.95296001</v>
      </c>
      <c r="D274" s="164">
        <v>621729642.26758206</v>
      </c>
      <c r="E274" s="164">
        <v>624150743.99333203</v>
      </c>
      <c r="F274" s="164">
        <v>626673556.10262096</v>
      </c>
      <c r="G274" s="164">
        <v>628968443.97701705</v>
      </c>
      <c r="H274" s="164">
        <v>631517039.72875297</v>
      </c>
      <c r="I274" s="164">
        <v>634120304.08102596</v>
      </c>
      <c r="J274" s="164">
        <v>636628644.42377198</v>
      </c>
      <c r="K274" s="164">
        <v>639459568.69669199</v>
      </c>
      <c r="L274" s="164">
        <v>643092684.01744199</v>
      </c>
      <c r="M274" s="164">
        <v>645664081.47900498</v>
      </c>
      <c r="N274" s="164">
        <v>645664081.47900498</v>
      </c>
      <c r="O274" s="164">
        <v>647656501.24706805</v>
      </c>
      <c r="P274" s="164">
        <v>651650369.64961004</v>
      </c>
      <c r="Q274" s="164">
        <v>655497864.06311297</v>
      </c>
      <c r="R274" s="164">
        <v>659678493.02899396</v>
      </c>
      <c r="S274" s="164">
        <v>663814675.39012206</v>
      </c>
      <c r="T274" s="164">
        <v>667797268.81989896</v>
      </c>
      <c r="U274" s="164">
        <v>671460497.32533598</v>
      </c>
      <c r="V274" s="164">
        <v>675127284.65186405</v>
      </c>
      <c r="W274" s="164">
        <v>678691059.86836302</v>
      </c>
      <c r="X274" s="164">
        <v>682575718.814376</v>
      </c>
      <c r="Y274" s="164">
        <v>686512196.76677895</v>
      </c>
      <c r="Z274" s="164">
        <v>690358978.15850997</v>
      </c>
      <c r="AA274" s="164">
        <v>690358978.15850997</v>
      </c>
      <c r="AB274" s="164">
        <v>693134762.61171806</v>
      </c>
      <c r="AC274" s="164">
        <v>698435709.58838105</v>
      </c>
      <c r="AD274" s="164">
        <v>703667987.45214498</v>
      </c>
      <c r="AE274" s="164">
        <v>709228423.13395</v>
      </c>
      <c r="AF274" s="164">
        <v>714745763.28455901</v>
      </c>
      <c r="AG274" s="164">
        <v>720451066.28464603</v>
      </c>
      <c r="AH274" s="164">
        <v>725633453.22046697</v>
      </c>
      <c r="AI274" s="164">
        <v>731492062.50686395</v>
      </c>
      <c r="AJ274" s="164">
        <v>737269034.77416301</v>
      </c>
      <c r="AK274" s="164">
        <v>743049019.47163999</v>
      </c>
      <c r="AL274" s="164">
        <v>748870292.02540195</v>
      </c>
      <c r="AM274" s="164">
        <v>754628902.84437597</v>
      </c>
      <c r="AN274" s="164">
        <v>754628902.84437597</v>
      </c>
    </row>
    <row r="275" spans="1:40" x14ac:dyDescent="0.2">
      <c r="A275" s="27" t="s">
        <v>1520</v>
      </c>
    </row>
    <row r="276" spans="1:40" x14ac:dyDescent="0.2">
      <c r="A276" s="27" t="s">
        <v>1521</v>
      </c>
    </row>
    <row r="277" spans="1:40" x14ac:dyDescent="0.2">
      <c r="A277" s="27" t="s">
        <v>1744</v>
      </c>
      <c r="B277" s="164">
        <v>5368211.6191028301</v>
      </c>
      <c r="C277" s="164">
        <v>5468631.2906759903</v>
      </c>
      <c r="D277" s="164">
        <v>5569976.5141612096</v>
      </c>
      <c r="E277" s="164">
        <v>5672246.8762108795</v>
      </c>
      <c r="F277" s="164">
        <v>5775441.9958206397</v>
      </c>
      <c r="G277" s="164">
        <v>5879561.5249462901</v>
      </c>
      <c r="H277" s="164">
        <v>5984605.14863683</v>
      </c>
      <c r="I277" s="164">
        <v>6090572.5828460902</v>
      </c>
      <c r="J277" s="164">
        <v>6197463.5862866798</v>
      </c>
      <c r="K277" s="164">
        <v>6305278.0513972696</v>
      </c>
      <c r="L277" s="164">
        <v>6414015.8843867797</v>
      </c>
      <c r="M277" s="164">
        <v>6523677.00347191</v>
      </c>
      <c r="N277" s="164">
        <v>6523677.00347191</v>
      </c>
      <c r="O277" s="164">
        <v>6633506.9649116099</v>
      </c>
      <c r="P277" s="164">
        <v>6743337.3352013696</v>
      </c>
      <c r="Q277" s="164">
        <v>6853168.0475257002</v>
      </c>
      <c r="R277" s="164">
        <v>6962999.0463374602</v>
      </c>
      <c r="S277" s="164">
        <v>7072830.28504832</v>
      </c>
      <c r="T277" s="164">
        <v>7182661.7242693398</v>
      </c>
      <c r="U277" s="164">
        <v>7292493.3304539202</v>
      </c>
      <c r="V277" s="164">
        <v>7402325.0748382499</v>
      </c>
      <c r="W277" s="164">
        <v>7512156.9326083297</v>
      </c>
      <c r="X277" s="164">
        <v>7621988.8742382498</v>
      </c>
      <c r="Y277" s="164">
        <v>7731820.8741105301</v>
      </c>
      <c r="Z277" s="164">
        <v>7841652.9099987103</v>
      </c>
      <c r="AA277" s="164">
        <v>7841652.9099987103</v>
      </c>
      <c r="AB277" s="164">
        <v>7951838.4260704797</v>
      </c>
      <c r="AC277" s="164">
        <v>8062377.4055942101</v>
      </c>
      <c r="AD277" s="164">
        <v>8173269.8485699203</v>
      </c>
      <c r="AE277" s="164">
        <v>8284515.7549975999</v>
      </c>
      <c r="AF277" s="164">
        <v>8396115.1248772498</v>
      </c>
      <c r="AG277" s="164">
        <v>8508067.9582088701</v>
      </c>
      <c r="AH277" s="164">
        <v>8620374.2549924608</v>
      </c>
      <c r="AI277" s="164">
        <v>8733034.01522802</v>
      </c>
      <c r="AJ277" s="164">
        <v>8846047.2389155608</v>
      </c>
      <c r="AK277" s="164">
        <v>8959413.9260550607</v>
      </c>
      <c r="AL277" s="164">
        <v>9073134.0766465403</v>
      </c>
      <c r="AM277" s="164">
        <v>9187207.6906899791</v>
      </c>
      <c r="AN277" s="164">
        <v>9187207.6906899791</v>
      </c>
    </row>
    <row r="278" spans="1:40" x14ac:dyDescent="0.2">
      <c r="A278" s="27" t="s">
        <v>1745</v>
      </c>
      <c r="B278" s="164">
        <v>12585527.984604299</v>
      </c>
      <c r="C278" s="164">
        <v>13099753.419936201</v>
      </c>
      <c r="D278" s="164">
        <v>13627066.3038415</v>
      </c>
      <c r="E278" s="164">
        <v>14170558.7126546</v>
      </c>
      <c r="F278" s="164">
        <v>14728996.358950799</v>
      </c>
      <c r="G278" s="164">
        <v>15302379.2427301</v>
      </c>
      <c r="H278" s="164">
        <v>15894055.510503599</v>
      </c>
      <c r="I278" s="164">
        <v>16502870.6838603</v>
      </c>
      <c r="J278" s="164">
        <v>17128824.762800101</v>
      </c>
      <c r="K278" s="164">
        <v>17776520.226941299</v>
      </c>
      <c r="L278" s="164">
        <v>18442879.402276799</v>
      </c>
      <c r="M278" s="164">
        <v>19127902.288806502</v>
      </c>
      <c r="N278" s="164">
        <v>19127902.288806502</v>
      </c>
      <c r="O278" s="164">
        <v>19836771.2671213</v>
      </c>
      <c r="P278" s="164">
        <v>20561682.5010834</v>
      </c>
      <c r="Q278" s="164">
        <v>21302635.990692899</v>
      </c>
      <c r="R278" s="164">
        <v>22062929.126869</v>
      </c>
      <c r="S278" s="164">
        <v>22839469.8332773</v>
      </c>
      <c r="T278" s="164">
        <v>23632258.1099176</v>
      </c>
      <c r="U278" s="164">
        <v>24444934.705677502</v>
      </c>
      <c r="V278" s="164">
        <v>25274151.474045601</v>
      </c>
      <c r="W278" s="164">
        <v>26119908.4150219</v>
      </c>
      <c r="X278" s="164">
        <v>26987212.021371499</v>
      </c>
      <c r="Y278" s="164">
        <v>27871459.813476101</v>
      </c>
      <c r="Z278" s="164">
        <v>28772651.791335799</v>
      </c>
      <c r="AA278" s="164">
        <v>28772651.791335799</v>
      </c>
      <c r="AB278" s="164">
        <v>29696425.282595899</v>
      </c>
      <c r="AC278" s="164">
        <v>30637597.906665701</v>
      </c>
      <c r="AD278" s="164">
        <v>31596169.663545299</v>
      </c>
      <c r="AE278" s="164">
        <v>32574539.997229502</v>
      </c>
      <c r="AF278" s="164">
        <v>33569411.5167991</v>
      </c>
      <c r="AG278" s="164">
        <v>34580784.222254299</v>
      </c>
      <c r="AH278" s="164">
        <v>35611265.634557799</v>
      </c>
      <c r="AI278" s="164">
        <v>36657215.004822299</v>
      </c>
      <c r="AJ278" s="164">
        <v>37718632.333048001</v>
      </c>
      <c r="AK278" s="164">
        <v>38799102.247780703</v>
      </c>
      <c r="AL278" s="164">
        <v>39893618.2562555</v>
      </c>
      <c r="AM278" s="164">
        <v>41002180.358472399</v>
      </c>
      <c r="AN278" s="164">
        <v>41002180.358472399</v>
      </c>
    </row>
    <row r="279" spans="1:40" x14ac:dyDescent="0.2">
      <c r="A279" s="27" t="s">
        <v>1524</v>
      </c>
      <c r="B279" s="164">
        <v>105749863.57242</v>
      </c>
      <c r="C279" s="164">
        <v>105061372.509424</v>
      </c>
      <c r="D279" s="164">
        <v>104213904.580493</v>
      </c>
      <c r="E279" s="164">
        <v>103555784.73136801</v>
      </c>
      <c r="F279" s="164">
        <v>102904992.325847</v>
      </c>
      <c r="G279" s="164">
        <v>101960625.24451201</v>
      </c>
      <c r="H279" s="164">
        <v>101401126.184663</v>
      </c>
      <c r="I279" s="164">
        <v>100849876.038293</v>
      </c>
      <c r="J279" s="164">
        <v>100001234.371123</v>
      </c>
      <c r="K279" s="164">
        <v>99529253.8570261</v>
      </c>
      <c r="L279" s="164">
        <v>99061860.848165795</v>
      </c>
      <c r="M279" s="164">
        <v>98300403.186843798</v>
      </c>
      <c r="N279" s="164">
        <v>98300403.186843798</v>
      </c>
      <c r="O279" s="164">
        <v>97866660.191329494</v>
      </c>
      <c r="P279" s="164">
        <v>97457968.118884698</v>
      </c>
      <c r="Q279" s="164">
        <v>96964751.234643206</v>
      </c>
      <c r="R279" s="164">
        <v>96645283.341767997</v>
      </c>
      <c r="S279" s="164">
        <v>96343124.274587601</v>
      </c>
      <c r="T279" s="164">
        <v>95842763.276743606</v>
      </c>
      <c r="U279" s="164">
        <v>95673347.461319</v>
      </c>
      <c r="V279" s="164">
        <v>95524496.403874293</v>
      </c>
      <c r="W279" s="164">
        <v>95235495.574040502</v>
      </c>
      <c r="X279" s="164">
        <v>95271253.901058495</v>
      </c>
      <c r="Y279" s="164">
        <v>95327014.6620882</v>
      </c>
      <c r="Z279" s="164">
        <v>95099075.115128905</v>
      </c>
      <c r="AA279" s="164">
        <v>95099075.115128905</v>
      </c>
      <c r="AB279" s="164">
        <v>95183956.153985098</v>
      </c>
      <c r="AC279" s="164">
        <v>95287909.954072997</v>
      </c>
      <c r="AD279" s="164">
        <v>95327060.568225697</v>
      </c>
      <c r="AE279" s="164">
        <v>95483501.624436095</v>
      </c>
      <c r="AF279" s="164">
        <v>95652616.426022306</v>
      </c>
      <c r="AG279" s="164">
        <v>95591441.470462099</v>
      </c>
      <c r="AH279" s="164">
        <v>95765649.637872607</v>
      </c>
      <c r="AI279" s="164">
        <v>95953895.125113606</v>
      </c>
      <c r="AJ279" s="164">
        <v>95977512.465802997</v>
      </c>
      <c r="AK279" s="164">
        <v>96178848.473991305</v>
      </c>
      <c r="AL279" s="164">
        <v>96394719.082662806</v>
      </c>
      <c r="AM279" s="164">
        <v>96396587.531730294</v>
      </c>
      <c r="AN279" s="164">
        <v>96396587.531730294</v>
      </c>
    </row>
    <row r="280" spans="1:40" x14ac:dyDescent="0.2">
      <c r="A280" s="27" t="s">
        <v>1746</v>
      </c>
      <c r="B280" s="164">
        <v>1673249.3288231001</v>
      </c>
      <c r="C280" s="164">
        <v>1681574.2687341201</v>
      </c>
      <c r="D280" s="164">
        <v>1689899.20864513</v>
      </c>
      <c r="E280" s="164">
        <v>1698224.14855615</v>
      </c>
      <c r="F280" s="164">
        <v>1706549.08846716</v>
      </c>
      <c r="G280" s="164">
        <v>1714874.02837818</v>
      </c>
      <c r="H280" s="164">
        <v>1723198.96828919</v>
      </c>
      <c r="I280" s="164">
        <v>1731523.90820021</v>
      </c>
      <c r="J280" s="164">
        <v>1739848.8481112199</v>
      </c>
      <c r="K280" s="164">
        <v>1748173.7880222399</v>
      </c>
      <c r="L280" s="164">
        <v>1756498.7279332499</v>
      </c>
      <c r="M280" s="164">
        <v>1764823.6678442699</v>
      </c>
      <c r="N280" s="164">
        <v>1764823.6678442699</v>
      </c>
      <c r="O280" s="164">
        <v>1781473.5476663001</v>
      </c>
      <c r="P280" s="164">
        <v>1789798.4875773201</v>
      </c>
      <c r="Q280" s="164">
        <v>1798123.4274883301</v>
      </c>
      <c r="R280" s="164">
        <v>1806448.36739935</v>
      </c>
      <c r="S280" s="164">
        <v>1814773.30731036</v>
      </c>
      <c r="T280" s="164">
        <v>1823098.24722138</v>
      </c>
      <c r="U280" s="164">
        <v>1831423.18713239</v>
      </c>
      <c r="V280" s="164">
        <v>1839748.12704341</v>
      </c>
      <c r="W280" s="164">
        <v>1848073.0669544199</v>
      </c>
      <c r="X280" s="164">
        <v>1856398.0068654399</v>
      </c>
      <c r="Y280" s="164">
        <v>1864722.9467764499</v>
      </c>
      <c r="Z280" s="164">
        <v>1873047.8866874699</v>
      </c>
      <c r="AA280" s="164">
        <v>1873047.8866874699</v>
      </c>
      <c r="AB280" s="164">
        <v>1880916.1843248899</v>
      </c>
      <c r="AC280" s="164">
        <v>1880459.5420512899</v>
      </c>
      <c r="AD280" s="164">
        <v>1880002.8997776899</v>
      </c>
      <c r="AE280" s="164">
        <v>1879546.25750409</v>
      </c>
      <c r="AF280" s="164">
        <v>1879089.61523049</v>
      </c>
      <c r="AG280" s="164">
        <v>1878632.97295689</v>
      </c>
      <c r="AH280" s="164">
        <v>1878176.33068329</v>
      </c>
      <c r="AI280" s="164">
        <v>1877719.68840969</v>
      </c>
      <c r="AJ280" s="164">
        <v>1877263.0461360901</v>
      </c>
      <c r="AK280" s="164">
        <v>1876806.4038624901</v>
      </c>
      <c r="AL280" s="164">
        <v>1876349.7615888901</v>
      </c>
      <c r="AM280" s="164">
        <v>1875893.1193152899</v>
      </c>
      <c r="AN280" s="164">
        <v>1875893.1193152899</v>
      </c>
    </row>
    <row r="281" spans="1:40" x14ac:dyDescent="0.2">
      <c r="A281" s="27" t="s">
        <v>1747</v>
      </c>
      <c r="B281" s="164">
        <v>107423112.901243</v>
      </c>
      <c r="C281" s="164">
        <v>106742946.77815799</v>
      </c>
      <c r="D281" s="164">
        <v>105903803.789138</v>
      </c>
      <c r="E281" s="164">
        <v>105254008.879924</v>
      </c>
      <c r="F281" s="164">
        <v>104611541.414314</v>
      </c>
      <c r="G281" s="164">
        <v>103675499.27289</v>
      </c>
      <c r="H281" s="164">
        <v>103124325.152952</v>
      </c>
      <c r="I281" s="164">
        <v>102581399.946493</v>
      </c>
      <c r="J281" s="164">
        <v>101741083.219234</v>
      </c>
      <c r="K281" s="164">
        <v>101277427.64504801</v>
      </c>
      <c r="L281" s="164">
        <v>100818359.57609899</v>
      </c>
      <c r="M281" s="164">
        <v>100065226.854688</v>
      </c>
      <c r="N281" s="164">
        <v>100065226.854688</v>
      </c>
      <c r="O281" s="164">
        <v>99648133.738995805</v>
      </c>
      <c r="P281" s="164">
        <v>99247766.606462002</v>
      </c>
      <c r="Q281" s="164">
        <v>98762874.662131503</v>
      </c>
      <c r="R281" s="164">
        <v>98451731.709167302</v>
      </c>
      <c r="S281" s="164">
        <v>98157897.581898004</v>
      </c>
      <c r="T281" s="164">
        <v>97665861.523965001</v>
      </c>
      <c r="U281" s="164">
        <v>97504770.648451403</v>
      </c>
      <c r="V281" s="164">
        <v>97364244.530917704</v>
      </c>
      <c r="W281" s="164">
        <v>97083568.640994906</v>
      </c>
      <c r="X281" s="164">
        <v>97127651.907923996</v>
      </c>
      <c r="Y281" s="164">
        <v>97191737.608864695</v>
      </c>
      <c r="Z281" s="164">
        <v>96972123.001816407</v>
      </c>
      <c r="AA281" s="164">
        <v>96972123.001816407</v>
      </c>
      <c r="AB281" s="164">
        <v>97064872.338310003</v>
      </c>
      <c r="AC281" s="164">
        <v>97168369.496124297</v>
      </c>
      <c r="AD281" s="164">
        <v>97207063.468003407</v>
      </c>
      <c r="AE281" s="164">
        <v>97363047.881940201</v>
      </c>
      <c r="AF281" s="164">
        <v>97531706.041252807</v>
      </c>
      <c r="AG281" s="164">
        <v>97470074.443418995</v>
      </c>
      <c r="AH281" s="164">
        <v>97643825.968555897</v>
      </c>
      <c r="AI281" s="164">
        <v>97831614.813523307</v>
      </c>
      <c r="AJ281" s="164">
        <v>97854775.511939093</v>
      </c>
      <c r="AK281" s="164">
        <v>98055654.877853796</v>
      </c>
      <c r="AL281" s="164">
        <v>98271068.844251707</v>
      </c>
      <c r="AM281" s="164">
        <v>98272480.651045606</v>
      </c>
      <c r="AN281" s="164">
        <v>98272480.651045606</v>
      </c>
    </row>
    <row r="282" spans="1:40" x14ac:dyDescent="0.2">
      <c r="A282" s="27" t="s">
        <v>1527</v>
      </c>
      <c r="B282" s="164">
        <v>935906.98823076906</v>
      </c>
      <c r="C282" s="164">
        <v>1140110.16784615</v>
      </c>
      <c r="D282" s="164">
        <v>1375018.97123076</v>
      </c>
      <c r="E282" s="164">
        <v>1640633.39838461</v>
      </c>
      <c r="F282" s="164">
        <v>1926470.98707692</v>
      </c>
      <c r="G282" s="164">
        <v>2232531.7373076901</v>
      </c>
      <c r="H282" s="164">
        <v>2561647.96592307</v>
      </c>
      <c r="I282" s="164">
        <v>2913819.6729230699</v>
      </c>
      <c r="J282" s="164">
        <v>3289046.8583076899</v>
      </c>
      <c r="K282" s="164">
        <v>3687329.5220769201</v>
      </c>
      <c r="L282" s="164">
        <v>4108667.66423077</v>
      </c>
      <c r="M282" s="164">
        <v>4553061.2847692296</v>
      </c>
      <c r="N282" s="164">
        <v>4553061.2847692296</v>
      </c>
      <c r="O282" s="164">
        <v>5020510.3836923102</v>
      </c>
      <c r="P282" s="164">
        <v>5490791.7994615398</v>
      </c>
      <c r="Q282" s="164">
        <v>5963905.5320769204</v>
      </c>
      <c r="R282" s="164">
        <v>6439851.5815384602</v>
      </c>
      <c r="S282" s="164">
        <v>6918629.94784615</v>
      </c>
      <c r="T282" s="164">
        <v>7400240.6310000001</v>
      </c>
      <c r="U282" s="164">
        <v>7884683.6310000001</v>
      </c>
      <c r="V282" s="164">
        <v>8369126.6310000001</v>
      </c>
      <c r="W282" s="164">
        <v>8853569.6310000103</v>
      </c>
      <c r="X282" s="164">
        <v>9338012.6309999991</v>
      </c>
      <c r="Y282" s="164">
        <v>9822455.6310000103</v>
      </c>
      <c r="Z282" s="164">
        <v>10306898.630999999</v>
      </c>
      <c r="AA282" s="164">
        <v>10306898.630999999</v>
      </c>
      <c r="AB282" s="164">
        <v>10791341.630999999</v>
      </c>
      <c r="AC282" s="164">
        <v>11275784.630999999</v>
      </c>
      <c r="AD282" s="164">
        <v>11760227.630999999</v>
      </c>
      <c r="AE282" s="164">
        <v>12298609.7149895</v>
      </c>
      <c r="AF282" s="164">
        <v>12892951.094506999</v>
      </c>
      <c r="AG282" s="164">
        <v>13545271.9810909</v>
      </c>
      <c r="AH282" s="164">
        <v>14257592.5862797</v>
      </c>
      <c r="AI282" s="164">
        <v>15031933.121611901</v>
      </c>
      <c r="AJ282" s="164">
        <v>15870313.798625899</v>
      </c>
      <c r="AK282" s="164">
        <v>16774754.828860199</v>
      </c>
      <c r="AL282" s="164">
        <v>17747276.4238532</v>
      </c>
      <c r="AM282" s="164">
        <v>18789898.7951435</v>
      </c>
      <c r="AN282" s="164">
        <v>18789898.7951435</v>
      </c>
    </row>
    <row r="283" spans="1:40" x14ac:dyDescent="0.2">
      <c r="A283" s="27" t="s">
        <v>1528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64">
        <v>0</v>
      </c>
      <c r="AB283" s="164">
        <v>0</v>
      </c>
      <c r="AC283" s="164">
        <v>0</v>
      </c>
      <c r="AD283" s="164">
        <v>0</v>
      </c>
      <c r="AE283" s="164">
        <v>-53939.083989513601</v>
      </c>
      <c r="AF283" s="164">
        <v>-163837.46350700199</v>
      </c>
      <c r="AG283" s="164">
        <v>-331715.35009092698</v>
      </c>
      <c r="AH283" s="164">
        <v>-559592.95527975098</v>
      </c>
      <c r="AI283" s="164">
        <v>-849490.49061193399</v>
      </c>
      <c r="AJ283" s="164">
        <v>-1203428.1676259299</v>
      </c>
      <c r="AK283" s="164">
        <v>-1623426.19786022</v>
      </c>
      <c r="AL283" s="164">
        <v>-2111504.7928532502</v>
      </c>
      <c r="AM283" s="164">
        <v>-2669684.1641434901</v>
      </c>
      <c r="AN283" s="164">
        <v>-2669684.1641434901</v>
      </c>
    </row>
    <row r="284" spans="1:40" x14ac:dyDescent="0.2">
      <c r="A284" s="27" t="s">
        <v>1748</v>
      </c>
      <c r="B284" s="164">
        <v>307442372.04311001</v>
      </c>
      <c r="C284" s="164">
        <v>308371991.55997503</v>
      </c>
      <c r="D284" s="164">
        <v>309313839.448273</v>
      </c>
      <c r="E284" s="164">
        <v>310295935.41166002</v>
      </c>
      <c r="F284" s="164">
        <v>311314033.88617402</v>
      </c>
      <c r="G284" s="164">
        <v>312319113.159877</v>
      </c>
      <c r="H284" s="164">
        <v>313416817.58727598</v>
      </c>
      <c r="I284" s="164">
        <v>314549926.83770299</v>
      </c>
      <c r="J284" s="164">
        <v>315500413.06714201</v>
      </c>
      <c r="K284" s="164">
        <v>316492135.674622</v>
      </c>
      <c r="L284" s="164">
        <v>317533143.95360601</v>
      </c>
      <c r="M284" s="164">
        <v>317039945.75785297</v>
      </c>
      <c r="N284" s="164">
        <v>317039945.75785297</v>
      </c>
      <c r="O284" s="164">
        <v>317669401.84096599</v>
      </c>
      <c r="P284" s="164">
        <v>317979461.78388</v>
      </c>
      <c r="Q284" s="164">
        <v>318322337.30081999</v>
      </c>
      <c r="R284" s="164">
        <v>318723627.15494698</v>
      </c>
      <c r="S284" s="164">
        <v>319178256.38691097</v>
      </c>
      <c r="T284" s="164">
        <v>319630073.15714198</v>
      </c>
      <c r="U284" s="164">
        <v>320188311.52496803</v>
      </c>
      <c r="V284" s="164">
        <v>320799901.14955997</v>
      </c>
      <c r="W284" s="164">
        <v>321459087.03873003</v>
      </c>
      <c r="X284" s="164">
        <v>322387335.04514498</v>
      </c>
      <c r="Y284" s="164">
        <v>323375238.26898599</v>
      </c>
      <c r="Z284" s="164">
        <v>323942376.081433</v>
      </c>
      <c r="AA284" s="164">
        <v>323942376.081433</v>
      </c>
      <c r="AB284" s="164">
        <v>326136907.50241202</v>
      </c>
      <c r="AC284" s="164">
        <v>328354891.87648499</v>
      </c>
      <c r="AD284" s="164">
        <v>330576524.04581398</v>
      </c>
      <c r="AE284" s="164">
        <v>332829078.46027303</v>
      </c>
      <c r="AF284" s="164">
        <v>335105852.72177798</v>
      </c>
      <c r="AG284" s="164">
        <v>337342211.71226197</v>
      </c>
      <c r="AH284" s="164">
        <v>339661555.30971599</v>
      </c>
      <c r="AI284" s="164">
        <v>342005262.53122598</v>
      </c>
      <c r="AJ284" s="164">
        <v>344366694.56237799</v>
      </c>
      <c r="AK284" s="164">
        <v>346757438.131221</v>
      </c>
      <c r="AL284" s="164">
        <v>349183501.921951</v>
      </c>
      <c r="AM284" s="164">
        <v>351570221.15070897</v>
      </c>
      <c r="AN284" s="164">
        <v>351570221.15070897</v>
      </c>
    </row>
    <row r="285" spans="1:40" x14ac:dyDescent="0.2">
      <c r="A285" s="27" t="s">
        <v>1749</v>
      </c>
      <c r="B285" s="164">
        <v>112971613.594367</v>
      </c>
      <c r="C285" s="164">
        <v>113313208.0732</v>
      </c>
      <c r="D285" s="164">
        <v>113659295.943243</v>
      </c>
      <c r="E285" s="164">
        <v>114020173.219043</v>
      </c>
      <c r="F285" s="164">
        <v>114394279.841691</v>
      </c>
      <c r="G285" s="164">
        <v>114763602.47794899</v>
      </c>
      <c r="H285" s="164">
        <v>115166960.803572</v>
      </c>
      <c r="I285" s="164">
        <v>115583328.85183001</v>
      </c>
      <c r="J285" s="164">
        <v>115932590.934104</v>
      </c>
      <c r="K285" s="164">
        <v>116297005.58020601</v>
      </c>
      <c r="L285" s="164">
        <v>116679530.553132</v>
      </c>
      <c r="M285" s="164">
        <v>116498301.80569001</v>
      </c>
      <c r="N285" s="164">
        <v>116498301.80569001</v>
      </c>
      <c r="O285" s="164">
        <v>116729599.36211801</v>
      </c>
      <c r="P285" s="164">
        <v>116843532.818425</v>
      </c>
      <c r="Q285" s="164">
        <v>116969524.561701</v>
      </c>
      <c r="R285" s="164">
        <v>117116981.016836</v>
      </c>
      <c r="S285" s="164">
        <v>117284037.358422</v>
      </c>
      <c r="T285" s="164">
        <v>117450060.24343599</v>
      </c>
      <c r="U285" s="164">
        <v>117655188.407015</v>
      </c>
      <c r="V285" s="164">
        <v>117879920.82203101</v>
      </c>
      <c r="W285" s="164">
        <v>118122142.780779</v>
      </c>
      <c r="X285" s="164">
        <v>118463233.28955799</v>
      </c>
      <c r="Y285" s="164">
        <v>118826244.47936501</v>
      </c>
      <c r="Z285" s="164">
        <v>119034642.799273</v>
      </c>
      <c r="AA285" s="164">
        <v>119034642.799273</v>
      </c>
      <c r="AB285" s="164">
        <v>119841037.032001</v>
      </c>
      <c r="AC285" s="164">
        <v>120656049.198349</v>
      </c>
      <c r="AD285" s="164">
        <v>121472401.76977301</v>
      </c>
      <c r="AE285" s="164">
        <v>122300116.912678</v>
      </c>
      <c r="AF285" s="164">
        <v>123136731.78916</v>
      </c>
      <c r="AG285" s="164">
        <v>123958495.82270101</v>
      </c>
      <c r="AH285" s="164">
        <v>124810753.06669299</v>
      </c>
      <c r="AI285" s="164">
        <v>125671962.876022</v>
      </c>
      <c r="AJ285" s="164">
        <v>126539685.777</v>
      </c>
      <c r="AK285" s="164">
        <v>127418179.38498101</v>
      </c>
      <c r="AL285" s="164">
        <v>128309651.628382</v>
      </c>
      <c r="AM285" s="164">
        <v>129186666.467545</v>
      </c>
      <c r="AN285" s="164">
        <v>129186666.467545</v>
      </c>
    </row>
    <row r="286" spans="1:40" x14ac:dyDescent="0.2">
      <c r="A286" s="27" t="s">
        <v>1750</v>
      </c>
      <c r="B286" s="164">
        <v>45950299.0123308</v>
      </c>
      <c r="C286" s="164">
        <v>45518363.669086099</v>
      </c>
      <c r="D286" s="164">
        <v>45084897.764170401</v>
      </c>
      <c r="E286" s="164">
        <v>44653984.526218899</v>
      </c>
      <c r="F286" s="164">
        <v>44224948.440111898</v>
      </c>
      <c r="G286" s="164">
        <v>43791548.832727998</v>
      </c>
      <c r="H286" s="164">
        <v>43368479.333779901</v>
      </c>
      <c r="I286" s="164">
        <v>42947056.2449193</v>
      </c>
      <c r="J286" s="164">
        <v>42499424.575102396</v>
      </c>
      <c r="K286" s="164">
        <v>42054179.315975703</v>
      </c>
      <c r="L286" s="164">
        <v>41612252.293061703</v>
      </c>
      <c r="M286" s="164">
        <v>40971447.718902998</v>
      </c>
      <c r="N286" s="164">
        <v>40971447.718902998</v>
      </c>
      <c r="O286" s="164">
        <v>40495520.298167698</v>
      </c>
      <c r="P286" s="164">
        <v>40535045.787998199</v>
      </c>
      <c r="Q286" s="164">
        <v>40578754.506481901</v>
      </c>
      <c r="R286" s="164">
        <v>40629909.705374599</v>
      </c>
      <c r="S286" s="164">
        <v>40687864.444434799</v>
      </c>
      <c r="T286" s="164">
        <v>40745460.659505904</v>
      </c>
      <c r="U286" s="164">
        <v>40816623.173189998</v>
      </c>
      <c r="V286" s="164">
        <v>40894586.741331197</v>
      </c>
      <c r="W286" s="164">
        <v>40978617.735189803</v>
      </c>
      <c r="X286" s="164">
        <v>41096947.941900499</v>
      </c>
      <c r="Y286" s="164">
        <v>41222882.812624097</v>
      </c>
      <c r="Z286" s="164">
        <v>41295179.800192602</v>
      </c>
      <c r="AA286" s="164">
        <v>41295179.800192602</v>
      </c>
      <c r="AB286" s="164">
        <v>41574931.929885402</v>
      </c>
      <c r="AC286" s="164">
        <v>41857673.7700525</v>
      </c>
      <c r="AD286" s="164">
        <v>42140880.619962297</v>
      </c>
      <c r="AE286" s="164">
        <v>42428029.342769198</v>
      </c>
      <c r="AF286" s="164">
        <v>42718265.5373374</v>
      </c>
      <c r="AG286" s="164">
        <v>43003349.717205897</v>
      </c>
      <c r="AH286" s="164">
        <v>43299012.520059504</v>
      </c>
      <c r="AI286" s="164">
        <v>43597781.122926503</v>
      </c>
      <c r="AJ286" s="164">
        <v>43898809.230122499</v>
      </c>
      <c r="AK286" s="164">
        <v>44203573.882174999</v>
      </c>
      <c r="AL286" s="164">
        <v>44512841.047702499</v>
      </c>
      <c r="AM286" s="164">
        <v>44817092.689233102</v>
      </c>
      <c r="AN286" s="164">
        <v>44817092.689233102</v>
      </c>
    </row>
    <row r="287" spans="1:40" x14ac:dyDescent="0.2">
      <c r="A287" s="27" t="s">
        <v>1751</v>
      </c>
      <c r="B287" s="164">
        <v>466364284.64980799</v>
      </c>
      <c r="C287" s="164">
        <v>467203563.30226099</v>
      </c>
      <c r="D287" s="164">
        <v>468058033.15568697</v>
      </c>
      <c r="E287" s="164">
        <v>468970093.15692198</v>
      </c>
      <c r="F287" s="164">
        <v>469933262.16797698</v>
      </c>
      <c r="G287" s="164">
        <v>470874264.47055399</v>
      </c>
      <c r="H287" s="164">
        <v>471952257.72462898</v>
      </c>
      <c r="I287" s="164">
        <v>473080311.93445402</v>
      </c>
      <c r="J287" s="164">
        <v>473932428.57634902</v>
      </c>
      <c r="K287" s="164">
        <v>474843320.570804</v>
      </c>
      <c r="L287" s="164">
        <v>475824926.79979998</v>
      </c>
      <c r="M287" s="164">
        <v>474509695.28244603</v>
      </c>
      <c r="N287" s="164">
        <v>474509695.28244603</v>
      </c>
      <c r="O287" s="164">
        <v>474894521.501252</v>
      </c>
      <c r="P287" s="164">
        <v>475358040.39030403</v>
      </c>
      <c r="Q287" s="164">
        <v>475870616.369003</v>
      </c>
      <c r="R287" s="164">
        <v>476470517.877159</v>
      </c>
      <c r="S287" s="164">
        <v>477150158.18976903</v>
      </c>
      <c r="T287" s="164">
        <v>477825594.06008399</v>
      </c>
      <c r="U287" s="164">
        <v>478660123.10517401</v>
      </c>
      <c r="V287" s="164">
        <v>479574408.71292299</v>
      </c>
      <c r="W287" s="164">
        <v>480559847.554699</v>
      </c>
      <c r="X287" s="164">
        <v>481947516.27660501</v>
      </c>
      <c r="Y287" s="164">
        <v>483424365.56097502</v>
      </c>
      <c r="Z287" s="164">
        <v>484272198.68089998</v>
      </c>
      <c r="AA287" s="164">
        <v>484272198.68089998</v>
      </c>
      <c r="AB287" s="164">
        <v>487552876.46429902</v>
      </c>
      <c r="AC287" s="164">
        <v>490868614.84488702</v>
      </c>
      <c r="AD287" s="164">
        <v>494189806.43554997</v>
      </c>
      <c r="AE287" s="164">
        <v>497557224.71572101</v>
      </c>
      <c r="AF287" s="164">
        <v>500960850.04827601</v>
      </c>
      <c r="AG287" s="164">
        <v>504304057.25216901</v>
      </c>
      <c r="AH287" s="164">
        <v>507771320.896469</v>
      </c>
      <c r="AI287" s="164">
        <v>511275006.53017598</v>
      </c>
      <c r="AJ287" s="164">
        <v>514805189.56950098</v>
      </c>
      <c r="AK287" s="164">
        <v>518379191.398377</v>
      </c>
      <c r="AL287" s="164">
        <v>522005994.59803599</v>
      </c>
      <c r="AM287" s="164">
        <v>525573980.30748802</v>
      </c>
      <c r="AN287" s="164">
        <v>525573980.30748802</v>
      </c>
    </row>
    <row r="288" spans="1:40" x14ac:dyDescent="0.2">
      <c r="A288" s="27" t="s">
        <v>1752</v>
      </c>
      <c r="B288" s="164">
        <v>170435253.94560999</v>
      </c>
      <c r="C288" s="164">
        <v>169884225.73168999</v>
      </c>
      <c r="D288" s="164">
        <v>169327297.28231901</v>
      </c>
      <c r="E288" s="164">
        <v>168797687.432345</v>
      </c>
      <c r="F288" s="164">
        <v>168289361.82066199</v>
      </c>
      <c r="G288" s="164">
        <v>167740710.39287001</v>
      </c>
      <c r="H288" s="164">
        <v>167289967.42501101</v>
      </c>
      <c r="I288" s="164">
        <v>166862126.994582</v>
      </c>
      <c r="J288" s="164">
        <v>166189017.27676001</v>
      </c>
      <c r="K288" s="164">
        <v>165545139.80380201</v>
      </c>
      <c r="L288" s="164">
        <v>164935061.20232201</v>
      </c>
      <c r="M288" s="164">
        <v>162407312.69257301</v>
      </c>
      <c r="N288" s="164">
        <v>162407312.69257301</v>
      </c>
      <c r="O288" s="164">
        <v>161253924.56598899</v>
      </c>
      <c r="P288" s="164">
        <v>160320991.306777</v>
      </c>
      <c r="Q288" s="164">
        <v>159406433.95233601</v>
      </c>
      <c r="R288" s="164">
        <v>158539214.434203</v>
      </c>
      <c r="S288" s="164">
        <v>157712269.49472299</v>
      </c>
      <c r="T288" s="164">
        <v>156854571.92584801</v>
      </c>
      <c r="U288" s="164">
        <v>156106850.32746401</v>
      </c>
      <c r="V288" s="164">
        <v>155402001.415306</v>
      </c>
      <c r="W288" s="164">
        <v>154733347.928799</v>
      </c>
      <c r="X288" s="164">
        <v>154374755.55980501</v>
      </c>
      <c r="Y288" s="164">
        <v>154065157.961822</v>
      </c>
      <c r="Z288" s="164">
        <v>153257583.837367</v>
      </c>
      <c r="AA288" s="164">
        <v>153257583.837367</v>
      </c>
      <c r="AB288" s="164">
        <v>154430124.02950501</v>
      </c>
      <c r="AC288" s="164">
        <v>155620182.44924101</v>
      </c>
      <c r="AD288" s="164">
        <v>156803383.78603601</v>
      </c>
      <c r="AE288" s="164">
        <v>158010721.43853399</v>
      </c>
      <c r="AF288" s="164">
        <v>159233026.08515</v>
      </c>
      <c r="AG288" s="164">
        <v>160388236.74246401</v>
      </c>
      <c r="AH288" s="164">
        <v>161635602.75982499</v>
      </c>
      <c r="AI288" s="164">
        <v>162900904.83053899</v>
      </c>
      <c r="AJ288" s="164">
        <v>164176325.22681901</v>
      </c>
      <c r="AK288" s="164">
        <v>165477676.138583</v>
      </c>
      <c r="AL288" s="164">
        <v>166806555.92508799</v>
      </c>
      <c r="AM288" s="164">
        <v>168067252.42944601</v>
      </c>
      <c r="AN288" s="164">
        <v>168067252.42944601</v>
      </c>
    </row>
    <row r="289" spans="1:40" x14ac:dyDescent="0.2">
      <c r="A289" s="27" t="s">
        <v>1753</v>
      </c>
      <c r="B289" s="164">
        <v>73298032.242423803</v>
      </c>
      <c r="C289" s="164">
        <v>73318348.524525002</v>
      </c>
      <c r="D289" s="164">
        <v>73337828.755258605</v>
      </c>
      <c r="E289" s="164">
        <v>73370839.882017002</v>
      </c>
      <c r="F289" s="164">
        <v>73414780.916378304</v>
      </c>
      <c r="G289" s="164">
        <v>73441908.354668304</v>
      </c>
      <c r="H289" s="164">
        <v>73512888.852150902</v>
      </c>
      <c r="I289" s="164">
        <v>73595609.311447397</v>
      </c>
      <c r="J289" s="164">
        <v>73569663.872213796</v>
      </c>
      <c r="K289" s="164">
        <v>73558332.331519395</v>
      </c>
      <c r="L289" s="164">
        <v>73563807.959451199</v>
      </c>
      <c r="M289" s="164">
        <v>72709648.7671884</v>
      </c>
      <c r="N289" s="164">
        <v>72709648.7671884</v>
      </c>
      <c r="O289" s="164">
        <v>72447415.3847197</v>
      </c>
      <c r="P289" s="164">
        <v>72028271.456668004</v>
      </c>
      <c r="Q289" s="164">
        <v>71617383.369890496</v>
      </c>
      <c r="R289" s="164">
        <v>71227763.006671101</v>
      </c>
      <c r="S289" s="164">
        <v>70856237.019368395</v>
      </c>
      <c r="T289" s="164">
        <v>70470894.633351997</v>
      </c>
      <c r="U289" s="164">
        <v>70134961.741324499</v>
      </c>
      <c r="V289" s="164">
        <v>69818290.490934998</v>
      </c>
      <c r="W289" s="164">
        <v>69517880.953518793</v>
      </c>
      <c r="X289" s="164">
        <v>69356774.2370141</v>
      </c>
      <c r="Y289" s="164">
        <v>69217679.664007097</v>
      </c>
      <c r="Z289" s="164">
        <v>68854856.506643206</v>
      </c>
      <c r="AA289" s="164">
        <v>68854856.506643206</v>
      </c>
      <c r="AB289" s="164">
        <v>69381649.926299706</v>
      </c>
      <c r="AC289" s="164">
        <v>69916313.854007199</v>
      </c>
      <c r="AD289" s="164">
        <v>70447897.063291699</v>
      </c>
      <c r="AE289" s="164">
        <v>70990324.124558806</v>
      </c>
      <c r="AF289" s="164">
        <v>71539475.487531304</v>
      </c>
      <c r="AG289" s="164">
        <v>72058483.174150601</v>
      </c>
      <c r="AH289" s="164">
        <v>72618893.993544593</v>
      </c>
      <c r="AI289" s="164">
        <v>73187363.039807603</v>
      </c>
      <c r="AJ289" s="164">
        <v>73760378.000455305</v>
      </c>
      <c r="AK289" s="164">
        <v>74345042.902841702</v>
      </c>
      <c r="AL289" s="164">
        <v>74942075.850402102</v>
      </c>
      <c r="AM289" s="164">
        <v>75508475.7291715</v>
      </c>
      <c r="AN289" s="164">
        <v>75508475.7291715</v>
      </c>
    </row>
    <row r="290" spans="1:40" x14ac:dyDescent="0.2">
      <c r="A290" s="27" t="s">
        <v>1754</v>
      </c>
      <c r="B290" s="164">
        <v>1329957.3289824901</v>
      </c>
      <c r="C290" s="164">
        <v>1336825.6881508799</v>
      </c>
      <c r="D290" s="164">
        <v>1343694.04731927</v>
      </c>
      <c r="E290" s="164">
        <v>1350562.40648766</v>
      </c>
      <c r="F290" s="164">
        <v>1357430.7656560501</v>
      </c>
      <c r="G290" s="164">
        <v>1364299.1248244401</v>
      </c>
      <c r="H290" s="164">
        <v>1371167.4839928299</v>
      </c>
      <c r="I290" s="164">
        <v>1378035.84316122</v>
      </c>
      <c r="J290" s="164">
        <v>1384904.20232961</v>
      </c>
      <c r="K290" s="164">
        <v>1391772.5614980001</v>
      </c>
      <c r="L290" s="164">
        <v>1398640.9206663901</v>
      </c>
      <c r="M290" s="164">
        <v>1405509.2798347799</v>
      </c>
      <c r="N290" s="164">
        <v>1405509.2798347799</v>
      </c>
      <c r="O290" s="164">
        <v>1418085.24415723</v>
      </c>
      <c r="P290" s="164">
        <v>1423792.8493112901</v>
      </c>
      <c r="Q290" s="164">
        <v>1429500.4544653499</v>
      </c>
      <c r="R290" s="164">
        <v>1435208.05961941</v>
      </c>
      <c r="S290" s="164">
        <v>1440915.66477347</v>
      </c>
      <c r="T290" s="164">
        <v>1446623.2699275301</v>
      </c>
      <c r="U290" s="164">
        <v>1452330.8750815899</v>
      </c>
      <c r="V290" s="164">
        <v>1458038.48023565</v>
      </c>
      <c r="W290" s="164">
        <v>1463746.08538971</v>
      </c>
      <c r="X290" s="164">
        <v>1469453.6905437701</v>
      </c>
      <c r="Y290" s="164">
        <v>1475161.2956978299</v>
      </c>
      <c r="Z290" s="164">
        <v>1480868.90085189</v>
      </c>
      <c r="AA290" s="164">
        <v>1480868.90085189</v>
      </c>
      <c r="AB290" s="164">
        <v>1493356.4604567599</v>
      </c>
      <c r="AC290" s="164">
        <v>1500136.41490757</v>
      </c>
      <c r="AD290" s="164">
        <v>1506916.3693583801</v>
      </c>
      <c r="AE290" s="164">
        <v>1513696.3238092</v>
      </c>
      <c r="AF290" s="164">
        <v>1520476.2782600101</v>
      </c>
      <c r="AG290" s="164">
        <v>1527256.2327108199</v>
      </c>
      <c r="AH290" s="164">
        <v>1534036.18716164</v>
      </c>
      <c r="AI290" s="164">
        <v>1540816.1416124499</v>
      </c>
      <c r="AJ290" s="164">
        <v>1547596.09606326</v>
      </c>
      <c r="AK290" s="164">
        <v>1554376.0505140801</v>
      </c>
      <c r="AL290" s="164">
        <v>1561156.00496489</v>
      </c>
      <c r="AM290" s="164">
        <v>1567935.9594157001</v>
      </c>
      <c r="AN290" s="164">
        <v>1567935.9594157001</v>
      </c>
    </row>
    <row r="291" spans="1:40" x14ac:dyDescent="0.2">
      <c r="A291" s="27" t="s">
        <v>1755</v>
      </c>
      <c r="B291" s="164">
        <v>245063243.51701701</v>
      </c>
      <c r="C291" s="164">
        <v>244539399.94436601</v>
      </c>
      <c r="D291" s="164">
        <v>244008820.08489701</v>
      </c>
      <c r="E291" s="164">
        <v>243519089.72084999</v>
      </c>
      <c r="F291" s="164">
        <v>243061573.50269601</v>
      </c>
      <c r="G291" s="164">
        <v>242546917.872363</v>
      </c>
      <c r="H291" s="164">
        <v>242174023.76115501</v>
      </c>
      <c r="I291" s="164">
        <v>241835772.14919099</v>
      </c>
      <c r="J291" s="164">
        <v>241143585.35130301</v>
      </c>
      <c r="K291" s="164">
        <v>240495244.69681999</v>
      </c>
      <c r="L291" s="164">
        <v>239897510.08243901</v>
      </c>
      <c r="M291" s="164">
        <v>236522470.73959601</v>
      </c>
      <c r="N291" s="164">
        <v>236522470.73959601</v>
      </c>
      <c r="O291" s="164">
        <v>235119425.194866</v>
      </c>
      <c r="P291" s="164">
        <v>233773055.61275601</v>
      </c>
      <c r="Q291" s="164">
        <v>232453317.776692</v>
      </c>
      <c r="R291" s="164">
        <v>231202185.50049299</v>
      </c>
      <c r="S291" s="164">
        <v>230009422.17886499</v>
      </c>
      <c r="T291" s="164">
        <v>228772089.82912701</v>
      </c>
      <c r="U291" s="164">
        <v>227694142.94387001</v>
      </c>
      <c r="V291" s="164">
        <v>226678330.38647699</v>
      </c>
      <c r="W291" s="164">
        <v>225714974.96770799</v>
      </c>
      <c r="X291" s="164">
        <v>225200983.48736301</v>
      </c>
      <c r="Y291" s="164">
        <v>224757998.921527</v>
      </c>
      <c r="Z291" s="164">
        <v>223593309.24486199</v>
      </c>
      <c r="AA291" s="164">
        <v>223593309.24486199</v>
      </c>
      <c r="AB291" s="164">
        <v>225305130.416262</v>
      </c>
      <c r="AC291" s="164">
        <v>227036632.71815601</v>
      </c>
      <c r="AD291" s="164">
        <v>228758197.21868601</v>
      </c>
      <c r="AE291" s="164">
        <v>230514741.886902</v>
      </c>
      <c r="AF291" s="164">
        <v>232292977.850941</v>
      </c>
      <c r="AG291" s="164">
        <v>233973976.14932501</v>
      </c>
      <c r="AH291" s="164">
        <v>235788532.94053099</v>
      </c>
      <c r="AI291" s="164">
        <v>237629084.01195899</v>
      </c>
      <c r="AJ291" s="164">
        <v>239484299.323338</v>
      </c>
      <c r="AK291" s="164">
        <v>241377095.09193799</v>
      </c>
      <c r="AL291" s="164">
        <v>243309787.78045499</v>
      </c>
      <c r="AM291" s="164">
        <v>245143664.11803299</v>
      </c>
      <c r="AN291" s="164">
        <v>245143664.11803299</v>
      </c>
    </row>
    <row r="292" spans="1:40" x14ac:dyDescent="0.2">
      <c r="A292" s="27" t="s">
        <v>1756</v>
      </c>
      <c r="B292" s="164">
        <v>83375607.265797094</v>
      </c>
      <c r="C292" s="164">
        <v>83389565.340086997</v>
      </c>
      <c r="D292" s="164">
        <v>83396845.755760297</v>
      </c>
      <c r="E292" s="164">
        <v>83408233.787097007</v>
      </c>
      <c r="F292" s="164">
        <v>83420258.050963804</v>
      </c>
      <c r="G292" s="164">
        <v>83399939.606157303</v>
      </c>
      <c r="H292" s="164">
        <v>83420161.941541806</v>
      </c>
      <c r="I292" s="164">
        <v>83441543.075324401</v>
      </c>
      <c r="J292" s="164">
        <v>83459943.010259107</v>
      </c>
      <c r="K292" s="164">
        <v>83481002.282815099</v>
      </c>
      <c r="L292" s="164">
        <v>83502299.688269898</v>
      </c>
      <c r="M292" s="164">
        <v>83486354.094122395</v>
      </c>
      <c r="N292" s="164">
        <v>83486354.094122395</v>
      </c>
      <c r="O292" s="164">
        <v>83508840.005083695</v>
      </c>
      <c r="P292" s="164">
        <v>83533272.140148804</v>
      </c>
      <c r="Q292" s="164">
        <v>83555644.469113901</v>
      </c>
      <c r="R292" s="164">
        <v>83584015.707505494</v>
      </c>
      <c r="S292" s="164">
        <v>83614704.626228005</v>
      </c>
      <c r="T292" s="164">
        <v>83609907.992636293</v>
      </c>
      <c r="U292" s="164">
        <v>83644181.702188</v>
      </c>
      <c r="V292" s="164">
        <v>83682125.972526297</v>
      </c>
      <c r="W292" s="164">
        <v>83720054.896922395</v>
      </c>
      <c r="X292" s="164">
        <v>83765010.905813098</v>
      </c>
      <c r="Y292" s="164">
        <v>83813886.037530094</v>
      </c>
      <c r="Z292" s="164">
        <v>83827333.364086002</v>
      </c>
      <c r="AA292" s="164">
        <v>83827333.364086002</v>
      </c>
      <c r="AB292" s="164">
        <v>83878476.672232002</v>
      </c>
      <c r="AC292" s="164">
        <v>83930243.333406702</v>
      </c>
      <c r="AD292" s="164">
        <v>83978444.286972493</v>
      </c>
      <c r="AE292" s="164">
        <v>84032468.9933483</v>
      </c>
      <c r="AF292" s="164">
        <v>84087513.962745503</v>
      </c>
      <c r="AG292" s="164">
        <v>84099941.358997703</v>
      </c>
      <c r="AH292" s="164">
        <v>84154057.610481903</v>
      </c>
      <c r="AI292" s="164">
        <v>84210664.195184901</v>
      </c>
      <c r="AJ292" s="164">
        <v>84265459.840184793</v>
      </c>
      <c r="AK292" s="164">
        <v>84326773.336729005</v>
      </c>
      <c r="AL292" s="164">
        <v>84390876.122266993</v>
      </c>
      <c r="AM292" s="164">
        <v>84412071.043459296</v>
      </c>
      <c r="AN292" s="164">
        <v>84412071.043459296</v>
      </c>
    </row>
    <row r="293" spans="1:40" x14ac:dyDescent="0.2">
      <c r="A293" s="27" t="s">
        <v>1538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1539</v>
      </c>
      <c r="B294" s="164">
        <v>83375607.265797094</v>
      </c>
      <c r="C294" s="164">
        <v>83389565.340086997</v>
      </c>
      <c r="D294" s="164">
        <v>83396845.755760297</v>
      </c>
      <c r="E294" s="164">
        <v>83408233.787097007</v>
      </c>
      <c r="F294" s="164">
        <v>83420258.050963804</v>
      </c>
      <c r="G294" s="164">
        <v>83399939.606157303</v>
      </c>
      <c r="H294" s="164">
        <v>83420161.941541806</v>
      </c>
      <c r="I294" s="164">
        <v>83441543.075324401</v>
      </c>
      <c r="J294" s="164">
        <v>83459943.010259107</v>
      </c>
      <c r="K294" s="164">
        <v>83481002.282815099</v>
      </c>
      <c r="L294" s="164">
        <v>83502299.688269898</v>
      </c>
      <c r="M294" s="164">
        <v>83486354.094122395</v>
      </c>
      <c r="N294" s="164">
        <v>83486354.094122395</v>
      </c>
      <c r="O294" s="164">
        <v>83508840.005083695</v>
      </c>
      <c r="P294" s="164">
        <v>83533272.140148804</v>
      </c>
      <c r="Q294" s="164">
        <v>83555644.469113901</v>
      </c>
      <c r="R294" s="164">
        <v>83584015.707505494</v>
      </c>
      <c r="S294" s="164">
        <v>83614704.626228005</v>
      </c>
      <c r="T294" s="164">
        <v>83609907.992636293</v>
      </c>
      <c r="U294" s="164">
        <v>83644181.702188</v>
      </c>
      <c r="V294" s="164">
        <v>83682125.972526297</v>
      </c>
      <c r="W294" s="164">
        <v>83720054.896922395</v>
      </c>
      <c r="X294" s="164">
        <v>83765010.905813098</v>
      </c>
      <c r="Y294" s="164">
        <v>83813886.037530094</v>
      </c>
      <c r="Z294" s="164">
        <v>83827333.364086002</v>
      </c>
      <c r="AA294" s="164">
        <v>83827333.364086002</v>
      </c>
      <c r="AB294" s="164">
        <v>83878476.672232002</v>
      </c>
      <c r="AC294" s="164">
        <v>83930243.333406702</v>
      </c>
      <c r="AD294" s="164">
        <v>83978444.286972493</v>
      </c>
      <c r="AE294" s="164">
        <v>84032468.9933483</v>
      </c>
      <c r="AF294" s="164">
        <v>84087513.962745503</v>
      </c>
      <c r="AG294" s="164">
        <v>84099941.358997703</v>
      </c>
      <c r="AH294" s="164">
        <v>84154057.610481903</v>
      </c>
      <c r="AI294" s="164">
        <v>84210664.195184901</v>
      </c>
      <c r="AJ294" s="164">
        <v>84265459.840184793</v>
      </c>
      <c r="AK294" s="164">
        <v>84326773.336729005</v>
      </c>
      <c r="AL294" s="164">
        <v>84390876.122266993</v>
      </c>
      <c r="AM294" s="164">
        <v>84412071.043459296</v>
      </c>
      <c r="AN294" s="164">
        <v>84412071.043459296</v>
      </c>
    </row>
    <row r="295" spans="1:40" x14ac:dyDescent="0.2">
      <c r="A295" s="27" t="s">
        <v>1757</v>
      </c>
      <c r="B295" s="164">
        <v>243290824.125983</v>
      </c>
      <c r="C295" s="164">
        <v>243636932.25593999</v>
      </c>
      <c r="D295" s="164">
        <v>243971048.59824899</v>
      </c>
      <c r="E295" s="164">
        <v>244314248.972664</v>
      </c>
      <c r="F295" s="164">
        <v>244659755.71674401</v>
      </c>
      <c r="G295" s="164">
        <v>244944998.79645199</v>
      </c>
      <c r="H295" s="164">
        <v>245311301.44834301</v>
      </c>
      <c r="I295" s="164">
        <v>245680849.62133399</v>
      </c>
      <c r="J295" s="164">
        <v>246045705.37401801</v>
      </c>
      <c r="K295" s="164">
        <v>246416780.11378399</v>
      </c>
      <c r="L295" s="164">
        <v>246789282.36495</v>
      </c>
      <c r="M295" s="164">
        <v>247091830.43395299</v>
      </c>
      <c r="N295" s="164">
        <v>247091830.43395299</v>
      </c>
      <c r="O295" s="164">
        <v>247471275.22382599</v>
      </c>
      <c r="P295" s="164">
        <v>248445919.640333</v>
      </c>
      <c r="Q295" s="164">
        <v>249420552.757305</v>
      </c>
      <c r="R295" s="164">
        <v>250410578.995056</v>
      </c>
      <c r="S295" s="164">
        <v>251408968.14636201</v>
      </c>
      <c r="T295" s="164">
        <v>252343855.09081</v>
      </c>
      <c r="U295" s="164">
        <v>253357549.100622</v>
      </c>
      <c r="V295" s="164">
        <v>254382257.23574799</v>
      </c>
      <c r="W295" s="164">
        <v>255410972.194464</v>
      </c>
      <c r="X295" s="164">
        <v>256457139.00007901</v>
      </c>
      <c r="Y295" s="164">
        <v>257514804.48642099</v>
      </c>
      <c r="Z295" s="164">
        <v>258509146.91780901</v>
      </c>
      <c r="AA295" s="164">
        <v>258509146.91780901</v>
      </c>
      <c r="AB295" s="164">
        <v>259579771.29039001</v>
      </c>
      <c r="AC295" s="164">
        <v>260655714.50824201</v>
      </c>
      <c r="AD295" s="164">
        <v>261729037.171574</v>
      </c>
      <c r="AE295" s="164">
        <v>262817679.50418401</v>
      </c>
      <c r="AF295" s="164">
        <v>263912464.17752901</v>
      </c>
      <c r="AG295" s="164">
        <v>264930428.48658401</v>
      </c>
      <c r="AH295" s="164">
        <v>266032504.481848</v>
      </c>
      <c r="AI295" s="164">
        <v>267143630.87065399</v>
      </c>
      <c r="AJ295" s="164">
        <v>268255631.069507</v>
      </c>
      <c r="AK295" s="164">
        <v>269384405.73059797</v>
      </c>
      <c r="AL295" s="164">
        <v>270522813.45606703</v>
      </c>
      <c r="AM295" s="164">
        <v>271583952.28333998</v>
      </c>
      <c r="AN295" s="164">
        <v>271583952.28333998</v>
      </c>
    </row>
    <row r="296" spans="1:40" x14ac:dyDescent="0.2">
      <c r="A296" s="27" t="s">
        <v>1758</v>
      </c>
      <c r="B296" s="164">
        <v>131910871.413964</v>
      </c>
      <c r="C296" s="164">
        <v>133009369.371443</v>
      </c>
      <c r="D296" s="164">
        <v>134105075.29533</v>
      </c>
      <c r="E296" s="164">
        <v>135209640.89746901</v>
      </c>
      <c r="F296" s="164">
        <v>136319378.77200201</v>
      </c>
      <c r="G296" s="164">
        <v>137397397.67817801</v>
      </c>
      <c r="H296" s="164">
        <v>138523184.543001</v>
      </c>
      <c r="I296" s="164">
        <v>139654913.371544</v>
      </c>
      <c r="J296" s="164">
        <v>140788096.42357999</v>
      </c>
      <c r="K296" s="164">
        <v>141928986.486866</v>
      </c>
      <c r="L296" s="164">
        <v>143075083.86403599</v>
      </c>
      <c r="M296" s="164">
        <v>144184698.79792699</v>
      </c>
      <c r="N296" s="164">
        <v>144184698.79792699</v>
      </c>
      <c r="O296" s="164">
        <v>145340272.75050101</v>
      </c>
      <c r="P296" s="164">
        <v>145912682.96337</v>
      </c>
      <c r="Q296" s="164">
        <v>146485086.54000399</v>
      </c>
      <c r="R296" s="164">
        <v>147066530.520906</v>
      </c>
      <c r="S296" s="164">
        <v>147652886.05421299</v>
      </c>
      <c r="T296" s="164">
        <v>148201946.640634</v>
      </c>
      <c r="U296" s="164">
        <v>148797290.74163499</v>
      </c>
      <c r="V296" s="164">
        <v>149399103.45591599</v>
      </c>
      <c r="W296" s="164">
        <v>150003269.38405001</v>
      </c>
      <c r="X296" s="164">
        <v>150617684.80957001</v>
      </c>
      <c r="Y296" s="164">
        <v>151238853.42853299</v>
      </c>
      <c r="Z296" s="164">
        <v>151822832.31680799</v>
      </c>
      <c r="AA296" s="164">
        <v>151822832.31680799</v>
      </c>
      <c r="AB296" s="164">
        <v>152451611.71022901</v>
      </c>
      <c r="AC296" s="164">
        <v>153083514.86991999</v>
      </c>
      <c r="AD296" s="164">
        <v>153713878.97378099</v>
      </c>
      <c r="AE296" s="164">
        <v>154353240.34372699</v>
      </c>
      <c r="AF296" s="164">
        <v>154996209.12013599</v>
      </c>
      <c r="AG296" s="164">
        <v>155594061.17466</v>
      </c>
      <c r="AH296" s="164">
        <v>156241312.15600601</v>
      </c>
      <c r="AI296" s="164">
        <v>156893878.447844</v>
      </c>
      <c r="AJ296" s="164">
        <v>157546957.92971</v>
      </c>
      <c r="AK296" s="164">
        <v>158209889.07987499</v>
      </c>
      <c r="AL296" s="164">
        <v>158878477.744039</v>
      </c>
      <c r="AM296" s="164">
        <v>159501686.26164401</v>
      </c>
      <c r="AN296" s="164">
        <v>159501686.26164401</v>
      </c>
    </row>
    <row r="297" spans="1:40" x14ac:dyDescent="0.2">
      <c r="A297" s="27" t="s">
        <v>1759</v>
      </c>
      <c r="B297" s="164">
        <v>375201695.53994697</v>
      </c>
      <c r="C297" s="164">
        <v>376646301.62738401</v>
      </c>
      <c r="D297" s="164">
        <v>378076123.89358002</v>
      </c>
      <c r="E297" s="164">
        <v>379523889.870134</v>
      </c>
      <c r="F297" s="164">
        <v>380979134.488747</v>
      </c>
      <c r="G297" s="164">
        <v>382342396.47463</v>
      </c>
      <c r="H297" s="164">
        <v>383834485.99134499</v>
      </c>
      <c r="I297" s="164">
        <v>385335762.99287897</v>
      </c>
      <c r="J297" s="164">
        <v>386833801.797598</v>
      </c>
      <c r="K297" s="164">
        <v>388345766.60065001</v>
      </c>
      <c r="L297" s="164">
        <v>389864366.22898602</v>
      </c>
      <c r="M297" s="164">
        <v>391276529.23188102</v>
      </c>
      <c r="N297" s="164">
        <v>391276529.23188102</v>
      </c>
      <c r="O297" s="164">
        <v>392811547.97432798</v>
      </c>
      <c r="P297" s="164">
        <v>394358602.60370398</v>
      </c>
      <c r="Q297" s="164">
        <v>395905639.29730898</v>
      </c>
      <c r="R297" s="164">
        <v>397477109.515962</v>
      </c>
      <c r="S297" s="164">
        <v>399061854.20057601</v>
      </c>
      <c r="T297" s="164">
        <v>400545801.731444</v>
      </c>
      <c r="U297" s="164">
        <v>402154839.84225798</v>
      </c>
      <c r="V297" s="164">
        <v>403781360.69166398</v>
      </c>
      <c r="W297" s="164">
        <v>405414241.57851499</v>
      </c>
      <c r="X297" s="164">
        <v>407074823.80965</v>
      </c>
      <c r="Y297" s="164">
        <v>408753657.91495401</v>
      </c>
      <c r="Z297" s="164">
        <v>410331979.23461801</v>
      </c>
      <c r="AA297" s="164">
        <v>410331979.23461801</v>
      </c>
      <c r="AB297" s="164">
        <v>412031383.00062001</v>
      </c>
      <c r="AC297" s="164">
        <v>413739229.37816203</v>
      </c>
      <c r="AD297" s="164">
        <v>415442916.145356</v>
      </c>
      <c r="AE297" s="164">
        <v>417170919.847911</v>
      </c>
      <c r="AF297" s="164">
        <v>418908673.29766601</v>
      </c>
      <c r="AG297" s="164">
        <v>420524489.66124499</v>
      </c>
      <c r="AH297" s="164">
        <v>422273816.63785398</v>
      </c>
      <c r="AI297" s="164">
        <v>424037509.31849903</v>
      </c>
      <c r="AJ297" s="164">
        <v>425802588.99921799</v>
      </c>
      <c r="AK297" s="164">
        <v>427594294.81047302</v>
      </c>
      <c r="AL297" s="164">
        <v>429401291.20010698</v>
      </c>
      <c r="AM297" s="164">
        <v>431085638.54498398</v>
      </c>
      <c r="AN297" s="164">
        <v>431085638.54498398</v>
      </c>
    </row>
    <row r="298" spans="1:40" x14ac:dyDescent="0.2">
      <c r="A298" s="27" t="s">
        <v>1760</v>
      </c>
      <c r="B298" s="164">
        <v>312916292.547786</v>
      </c>
      <c r="C298" s="164">
        <v>312518134.30852699</v>
      </c>
      <c r="D298" s="164">
        <v>312116543.23807001</v>
      </c>
      <c r="E298" s="164">
        <v>311751976.65863901</v>
      </c>
      <c r="F298" s="164">
        <v>311417257.38283402</v>
      </c>
      <c r="G298" s="164">
        <v>311037794.59966099</v>
      </c>
      <c r="H298" s="164">
        <v>310779755.924797</v>
      </c>
      <c r="I298" s="164">
        <v>310553652.41885102</v>
      </c>
      <c r="J298" s="164">
        <v>310020602.75546598</v>
      </c>
      <c r="K298" s="164">
        <v>309527657.455396</v>
      </c>
      <c r="L298" s="164">
        <v>309080974.61086601</v>
      </c>
      <c r="M298" s="164">
        <v>306215029.59141499</v>
      </c>
      <c r="N298" s="164">
        <v>306215029.59141499</v>
      </c>
      <c r="O298" s="164">
        <v>305072687.05755597</v>
      </c>
      <c r="P298" s="164">
        <v>303982539.18308198</v>
      </c>
      <c r="Q298" s="164">
        <v>302918768.85109103</v>
      </c>
      <c r="R298" s="164">
        <v>301917212.42801702</v>
      </c>
      <c r="S298" s="164">
        <v>300969310.293603</v>
      </c>
      <c r="T298" s="164">
        <v>299989104.29035401</v>
      </c>
      <c r="U298" s="164">
        <v>299146992.55602098</v>
      </c>
      <c r="V298" s="164">
        <v>298361679.74734902</v>
      </c>
      <c r="W298" s="164">
        <v>297625096.823861</v>
      </c>
      <c r="X298" s="164">
        <v>297283105.88204598</v>
      </c>
      <c r="Y298" s="164">
        <v>297005359.111009</v>
      </c>
      <c r="Z298" s="164">
        <v>296103701.79698002</v>
      </c>
      <c r="AA298" s="164">
        <v>296103701.79698002</v>
      </c>
      <c r="AB298" s="164">
        <v>297713438.83642799</v>
      </c>
      <c r="AC298" s="164">
        <v>299341597.71967697</v>
      </c>
      <c r="AD298" s="164">
        <v>300962751.79478598</v>
      </c>
      <c r="AE298" s="164">
        <v>302615169.54747403</v>
      </c>
      <c r="AF298" s="164">
        <v>304287740.93430698</v>
      </c>
      <c r="AG298" s="164">
        <v>305881145.41458702</v>
      </c>
      <c r="AH298" s="164">
        <v>307588219.81579697</v>
      </c>
      <c r="AI298" s="164">
        <v>309319060.10127199</v>
      </c>
      <c r="AJ298" s="164">
        <v>311064218.72148901</v>
      </c>
      <c r="AK298" s="164">
        <v>312842845.67465198</v>
      </c>
      <c r="AL298" s="164">
        <v>314657345.020316</v>
      </c>
      <c r="AM298" s="164">
        <v>316391322.11047298</v>
      </c>
      <c r="AN298" s="164">
        <v>316391322.11047298</v>
      </c>
    </row>
    <row r="299" spans="1:40" x14ac:dyDescent="0.2">
      <c r="A299" s="27" t="s">
        <v>1761</v>
      </c>
      <c r="B299" s="164">
        <v>332029.39801993902</v>
      </c>
      <c r="C299" s="164">
        <v>87994.007963713404</v>
      </c>
      <c r="D299" s="164">
        <v>-157757.10629603601</v>
      </c>
      <c r="E299" s="164">
        <v>-390088.13318382797</v>
      </c>
      <c r="F299" s="164">
        <v>-613602.60886032996</v>
      </c>
      <c r="G299" s="164">
        <v>-869227.91279785498</v>
      </c>
      <c r="H299" s="164">
        <v>-1063415.1280382001</v>
      </c>
      <c r="I299" s="164">
        <v>-1248628.8100598799</v>
      </c>
      <c r="J299" s="164">
        <v>-1430815.5679212499</v>
      </c>
      <c r="K299" s="164">
        <v>-1602056.07301401</v>
      </c>
      <c r="L299" s="164">
        <v>-1765442.61772679</v>
      </c>
      <c r="M299" s="164">
        <v>-1968339.8423967899</v>
      </c>
      <c r="N299" s="164">
        <v>-1968339.8423967899</v>
      </c>
      <c r="O299" s="164">
        <v>-2112471.0434278999</v>
      </c>
      <c r="P299" s="164">
        <v>-2252525.7998973699</v>
      </c>
      <c r="Q299" s="164">
        <v>-2393857.9722646102</v>
      </c>
      <c r="R299" s="164">
        <v>-2525084.3948401301</v>
      </c>
      <c r="S299" s="164">
        <v>-2651008.5438323901</v>
      </c>
      <c r="T299" s="164">
        <v>-2819276.0821260102</v>
      </c>
      <c r="U299" s="164">
        <v>-2936424.0444073901</v>
      </c>
      <c r="V299" s="164">
        <v>-3046550.3125509</v>
      </c>
      <c r="W299" s="164">
        <v>-3154948.2950579599</v>
      </c>
      <c r="X299" s="164">
        <v>-3251656.04387919</v>
      </c>
      <c r="Y299" s="164">
        <v>-3340674.4518297301</v>
      </c>
      <c r="Z299" s="164">
        <v>-3471965.1067423699</v>
      </c>
      <c r="AA299" s="164">
        <v>-3471965.1067423699</v>
      </c>
      <c r="AB299" s="164">
        <v>-3553264.7104257699</v>
      </c>
      <c r="AC299" s="164">
        <v>-3632118.1445979001</v>
      </c>
      <c r="AD299" s="164">
        <v>-3714126.9972805898</v>
      </c>
      <c r="AE299" s="164">
        <v>-3786032.0425161002</v>
      </c>
      <c r="AF299" s="164">
        <v>-3854221.0946832299</v>
      </c>
      <c r="AG299" s="164">
        <v>-3974402.7536746198</v>
      </c>
      <c r="AH299" s="164">
        <v>-4039605.70017394</v>
      </c>
      <c r="AI299" s="164">
        <v>-4099171.41822648</v>
      </c>
      <c r="AJ299" s="164">
        <v>-4159260.0159736602</v>
      </c>
      <c r="AK299" s="164">
        <v>-4208089.3204911901</v>
      </c>
      <c r="AL299" s="164">
        <v>-4250532.7293878403</v>
      </c>
      <c r="AM299" s="164">
        <v>-4345345.2609362798</v>
      </c>
      <c r="AN299" s="164">
        <v>-4345345.2609362798</v>
      </c>
    </row>
    <row r="300" spans="1:40" x14ac:dyDescent="0.2">
      <c r="A300" s="27" t="s">
        <v>1545</v>
      </c>
      <c r="B300" s="164">
        <v>210573656.01435301</v>
      </c>
      <c r="C300" s="164">
        <v>211387616.890692</v>
      </c>
      <c r="D300" s="164">
        <v>212197304.87672901</v>
      </c>
      <c r="E300" s="164">
        <v>213002834.50555399</v>
      </c>
      <c r="F300" s="164">
        <v>213803889.03943801</v>
      </c>
      <c r="G300" s="164">
        <v>214595057.357972</v>
      </c>
      <c r="H300" s="164">
        <v>215385802.625251</v>
      </c>
      <c r="I300" s="164">
        <v>216172576.59608299</v>
      </c>
      <c r="J300" s="164">
        <v>216955512.940595</v>
      </c>
      <c r="K300" s="164">
        <v>217734683.21058401</v>
      </c>
      <c r="L300" s="164">
        <v>218509738.395419</v>
      </c>
      <c r="M300" s="164">
        <v>219275358.96071601</v>
      </c>
      <c r="N300" s="164">
        <v>219275358.96071601</v>
      </c>
      <c r="O300" s="164">
        <v>220040238.15595499</v>
      </c>
      <c r="P300" s="164">
        <v>220807181.355591</v>
      </c>
      <c r="Q300" s="164">
        <v>221575943.32023799</v>
      </c>
      <c r="R300" s="164">
        <v>222346570.34622401</v>
      </c>
      <c r="S300" s="164">
        <v>223118649.78068301</v>
      </c>
      <c r="T300" s="164">
        <v>223886715.43285799</v>
      </c>
      <c r="U300" s="164">
        <v>224662745.01203001</v>
      </c>
      <c r="V300" s="164">
        <v>225440503.887503</v>
      </c>
      <c r="W300" s="164">
        <v>226220103.697308</v>
      </c>
      <c r="X300" s="164">
        <v>227001548.10158101</v>
      </c>
      <c r="Y300" s="164">
        <v>227784409.910438</v>
      </c>
      <c r="Z300" s="164">
        <v>228563340.74931401</v>
      </c>
      <c r="AA300" s="164">
        <v>228563340.74931401</v>
      </c>
      <c r="AB300" s="164">
        <v>229349505.12019899</v>
      </c>
      <c r="AC300" s="164">
        <v>230137785.10676</v>
      </c>
      <c r="AD300" s="164">
        <v>230927929.33839399</v>
      </c>
      <c r="AE300" s="164">
        <v>231719985.268684</v>
      </c>
      <c r="AF300" s="164">
        <v>232513529.92843401</v>
      </c>
      <c r="AG300" s="164">
        <v>233302960.47431299</v>
      </c>
      <c r="AH300" s="164">
        <v>234100554.05812201</v>
      </c>
      <c r="AI300" s="164">
        <v>234899920.18086001</v>
      </c>
      <c r="AJ300" s="164">
        <v>235701173.271422</v>
      </c>
      <c r="AK300" s="164">
        <v>236504317.08131301</v>
      </c>
      <c r="AL300" s="164">
        <v>237308913.74093401</v>
      </c>
      <c r="AM300" s="164">
        <v>238109481.16848499</v>
      </c>
      <c r="AN300" s="164">
        <v>238109481.16848499</v>
      </c>
    </row>
    <row r="301" spans="1:40" x14ac:dyDescent="0.2">
      <c r="A301" s="27" t="s">
        <v>1762</v>
      </c>
      <c r="B301" s="164">
        <v>121191873.27139901</v>
      </c>
      <c r="C301" s="164">
        <v>122911493.218071</v>
      </c>
      <c r="D301" s="164">
        <v>124590411.82793599</v>
      </c>
      <c r="E301" s="164">
        <v>126309232.692137</v>
      </c>
      <c r="F301" s="164">
        <v>128042153.31443299</v>
      </c>
      <c r="G301" s="164">
        <v>129716666.874026</v>
      </c>
      <c r="H301" s="164">
        <v>131457928.179675</v>
      </c>
      <c r="I301" s="164">
        <v>133214063.68244</v>
      </c>
      <c r="J301" s="164">
        <v>134925927.06994599</v>
      </c>
      <c r="K301" s="164">
        <v>136668835.705345</v>
      </c>
      <c r="L301" s="164">
        <v>138416962.93715501</v>
      </c>
      <c r="M301" s="164">
        <v>140096456.86091501</v>
      </c>
      <c r="N301" s="164">
        <v>140096456.86091501</v>
      </c>
      <c r="O301" s="164">
        <v>141836618.184374</v>
      </c>
      <c r="P301" s="164">
        <v>143583847.33793399</v>
      </c>
      <c r="Q301" s="164">
        <v>145287254.84469399</v>
      </c>
      <c r="R301" s="164">
        <v>147050813.99873099</v>
      </c>
      <c r="S301" s="164">
        <v>148821934.326031</v>
      </c>
      <c r="T301" s="164">
        <v>150525858.60345301</v>
      </c>
      <c r="U301" s="164">
        <v>152313400.85459</v>
      </c>
      <c r="V301" s="164">
        <v>154109139.55748701</v>
      </c>
      <c r="W301" s="164">
        <v>155862110.326231</v>
      </c>
      <c r="X301" s="164">
        <v>157683657.772901</v>
      </c>
      <c r="Y301" s="164">
        <v>159523591.54882401</v>
      </c>
      <c r="Z301" s="164">
        <v>161307042.85574901</v>
      </c>
      <c r="AA301" s="164">
        <v>161307042.85574901</v>
      </c>
      <c r="AB301" s="164">
        <v>163184974.64351499</v>
      </c>
      <c r="AC301" s="164">
        <v>165080429.54012701</v>
      </c>
      <c r="AD301" s="164">
        <v>166942524.33120999</v>
      </c>
      <c r="AE301" s="164">
        <v>168875244.62531799</v>
      </c>
      <c r="AF301" s="164">
        <v>170825654.48433301</v>
      </c>
      <c r="AG301" s="164">
        <v>172714393.13179299</v>
      </c>
      <c r="AH301" s="164">
        <v>174698980.417539</v>
      </c>
      <c r="AI301" s="164">
        <v>176701515.89593801</v>
      </c>
      <c r="AJ301" s="164">
        <v>178671037.318546</v>
      </c>
      <c r="AK301" s="164">
        <v>180711519.41540799</v>
      </c>
      <c r="AL301" s="164">
        <v>182769983.968431</v>
      </c>
      <c r="AM301" s="164">
        <v>184766901.916783</v>
      </c>
      <c r="AN301" s="164">
        <v>184766901.916783</v>
      </c>
    </row>
    <row r="302" spans="1:40" x14ac:dyDescent="0.2">
      <c r="A302" s="27" t="s">
        <v>1763</v>
      </c>
      <c r="B302" s="164">
        <v>2807424.4296176601</v>
      </c>
      <c r="C302" s="164">
        <v>2874519.2086530901</v>
      </c>
      <c r="D302" s="164">
        <v>2947930.7470359602</v>
      </c>
      <c r="E302" s="164">
        <v>3027794.3674157201</v>
      </c>
      <c r="F302" s="164">
        <v>3114245.3924417798</v>
      </c>
      <c r="G302" s="164">
        <v>3207419.1447635801</v>
      </c>
      <c r="H302" s="164">
        <v>3307450.9470305499</v>
      </c>
      <c r="I302" s="164">
        <v>3414476.12189213</v>
      </c>
      <c r="J302" s="164">
        <v>3528629.9919977402</v>
      </c>
      <c r="K302" s="164">
        <v>3650047.8799968301</v>
      </c>
      <c r="L302" s="164">
        <v>3778865.1085388102</v>
      </c>
      <c r="M302" s="164">
        <v>3915217.0002731299</v>
      </c>
      <c r="N302" s="164">
        <v>3915217.0002731299</v>
      </c>
      <c r="O302" s="164">
        <v>4059238.8778508999</v>
      </c>
      <c r="P302" s="164">
        <v>4211066.3844345501</v>
      </c>
      <c r="Q302" s="164">
        <v>4370699.8405370796</v>
      </c>
      <c r="R302" s="164">
        <v>4538139.5666714804</v>
      </c>
      <c r="S302" s="164">
        <v>4713385.8833507504</v>
      </c>
      <c r="T302" s="164">
        <v>4896439.1110878801</v>
      </c>
      <c r="U302" s="164">
        <v>5087299.5703958804</v>
      </c>
      <c r="V302" s="164">
        <v>5285967.5817877296</v>
      </c>
      <c r="W302" s="164">
        <v>5492443.4657764398</v>
      </c>
      <c r="X302" s="164">
        <v>5706727.5428750003</v>
      </c>
      <c r="Y302" s="164">
        <v>5928820.13359641</v>
      </c>
      <c r="Z302" s="164">
        <v>6158721.5584536605</v>
      </c>
      <c r="AA302" s="164">
        <v>6158721.5584536605</v>
      </c>
      <c r="AB302" s="164">
        <v>6396432.1379593303</v>
      </c>
      <c r="AC302" s="164">
        <v>6642104.2759580696</v>
      </c>
      <c r="AD302" s="164">
        <v>6895890.0557832299</v>
      </c>
      <c r="AE302" s="164">
        <v>7157941.56076816</v>
      </c>
      <c r="AF302" s="164">
        <v>7428410.8742461996</v>
      </c>
      <c r="AG302" s="164">
        <v>7707450.0795507096</v>
      </c>
      <c r="AH302" s="164">
        <v>7995211.2600150304</v>
      </c>
      <c r="AI302" s="164">
        <v>8291846.4989724997</v>
      </c>
      <c r="AJ302" s="164">
        <v>8597507.8797564805</v>
      </c>
      <c r="AK302" s="164">
        <v>8912347.4857003093</v>
      </c>
      <c r="AL302" s="164">
        <v>9236517.4001373406</v>
      </c>
      <c r="AM302" s="164">
        <v>9570169.7064009197</v>
      </c>
      <c r="AN302" s="164">
        <v>9570169.7064009197</v>
      </c>
    </row>
    <row r="303" spans="1:40" x14ac:dyDescent="0.2">
      <c r="A303" s="27" t="s">
        <v>1548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1549</v>
      </c>
      <c r="B304" s="164">
        <v>200552833.46862999</v>
      </c>
      <c r="C304" s="164">
        <v>201388396.42439801</v>
      </c>
      <c r="D304" s="164">
        <v>202232305.74969199</v>
      </c>
      <c r="E304" s="164">
        <v>203084559.30675399</v>
      </c>
      <c r="F304" s="164">
        <v>203944979.736056</v>
      </c>
      <c r="G304" s="164">
        <v>204813541.16081899</v>
      </c>
      <c r="H304" s="164">
        <v>205690387.66034201</v>
      </c>
      <c r="I304" s="164">
        <v>206575503.210354</v>
      </c>
      <c r="J304" s="164">
        <v>207469073.76344001</v>
      </c>
      <c r="K304" s="164">
        <v>208371216.30449501</v>
      </c>
      <c r="L304" s="164">
        <v>209281896.335796</v>
      </c>
      <c r="M304" s="164">
        <v>210200895.85622999</v>
      </c>
      <c r="N304" s="164">
        <v>210200895.85622999</v>
      </c>
      <c r="O304" s="164">
        <v>211152268.73710701</v>
      </c>
      <c r="P304" s="164">
        <v>212140064.49275401</v>
      </c>
      <c r="Q304" s="164">
        <v>213164380.13945299</v>
      </c>
      <c r="R304" s="164">
        <v>214225488.35847899</v>
      </c>
      <c r="S304" s="164">
        <v>215323509.969652</v>
      </c>
      <c r="T304" s="164">
        <v>216458395.41171199</v>
      </c>
      <c r="U304" s="164">
        <v>217630255.62735701</v>
      </c>
      <c r="V304" s="164">
        <v>218838999.07733801</v>
      </c>
      <c r="W304" s="164">
        <v>220084603.36257601</v>
      </c>
      <c r="X304" s="164">
        <v>221367197.94540301</v>
      </c>
      <c r="Y304" s="164">
        <v>222687096.25039101</v>
      </c>
      <c r="Z304" s="164">
        <v>224044332.672133</v>
      </c>
      <c r="AA304" s="164">
        <v>224044332.672133</v>
      </c>
      <c r="AB304" s="164">
        <v>225438900.86193901</v>
      </c>
      <c r="AC304" s="164">
        <v>226847162.680208</v>
      </c>
      <c r="AD304" s="164">
        <v>228268920.09279901</v>
      </c>
      <c r="AE304" s="164">
        <v>229704380.19769201</v>
      </c>
      <c r="AF304" s="164">
        <v>231153419.51739201</v>
      </c>
      <c r="AG304" s="164">
        <v>232615892.63390899</v>
      </c>
      <c r="AH304" s="164">
        <v>234091988.23684999</v>
      </c>
      <c r="AI304" s="164">
        <v>235581527.96453699</v>
      </c>
      <c r="AJ304" s="164">
        <v>237084606.46558899</v>
      </c>
      <c r="AK304" s="164">
        <v>238601404.15889499</v>
      </c>
      <c r="AL304" s="164">
        <v>240132137.25771701</v>
      </c>
      <c r="AM304" s="164">
        <v>241676553.38080901</v>
      </c>
      <c r="AN304" s="164">
        <v>241676553.38080901</v>
      </c>
    </row>
    <row r="305" spans="1:40" x14ac:dyDescent="0.2">
      <c r="A305" s="27" t="s">
        <v>1550</v>
      </c>
      <c r="B305" s="164">
        <v>200552833.46862999</v>
      </c>
      <c r="C305" s="164">
        <v>201388396.42439801</v>
      </c>
      <c r="D305" s="164">
        <v>202232305.74969199</v>
      </c>
      <c r="E305" s="164">
        <v>203084559.30675399</v>
      </c>
      <c r="F305" s="164">
        <v>203944979.736056</v>
      </c>
      <c r="G305" s="164">
        <v>204813541.16081899</v>
      </c>
      <c r="H305" s="164">
        <v>205690387.66034201</v>
      </c>
      <c r="I305" s="164">
        <v>206575503.210354</v>
      </c>
      <c r="J305" s="164">
        <v>207469073.76344001</v>
      </c>
      <c r="K305" s="164">
        <v>208371216.30449501</v>
      </c>
      <c r="L305" s="164">
        <v>209281896.335796</v>
      </c>
      <c r="M305" s="164">
        <v>210200895.85622999</v>
      </c>
      <c r="N305" s="164">
        <v>210200895.85622999</v>
      </c>
      <c r="O305" s="164">
        <v>211152268.73710701</v>
      </c>
      <c r="P305" s="164">
        <v>212140064.49275401</v>
      </c>
      <c r="Q305" s="164">
        <v>213164380.13945299</v>
      </c>
      <c r="R305" s="164">
        <v>214225488.35847899</v>
      </c>
      <c r="S305" s="164">
        <v>215323509.969652</v>
      </c>
      <c r="T305" s="164">
        <v>216458395.41171199</v>
      </c>
      <c r="U305" s="164">
        <v>217630255.62735701</v>
      </c>
      <c r="V305" s="164">
        <v>218838999.07733801</v>
      </c>
      <c r="W305" s="164">
        <v>220084603.36257601</v>
      </c>
      <c r="X305" s="164">
        <v>221367197.94540301</v>
      </c>
      <c r="Y305" s="164">
        <v>222687096.25039101</v>
      </c>
      <c r="Z305" s="164">
        <v>224044332.672133</v>
      </c>
      <c r="AA305" s="164">
        <v>224044332.672133</v>
      </c>
      <c r="AB305" s="164">
        <v>225438900.86193901</v>
      </c>
      <c r="AC305" s="164">
        <v>226847162.680208</v>
      </c>
      <c r="AD305" s="164">
        <v>228268920.09279901</v>
      </c>
      <c r="AE305" s="164">
        <v>229704380.19769201</v>
      </c>
      <c r="AF305" s="164">
        <v>231153419.51739201</v>
      </c>
      <c r="AG305" s="164">
        <v>232615892.63390899</v>
      </c>
      <c r="AH305" s="164">
        <v>234091988.23684999</v>
      </c>
      <c r="AI305" s="164">
        <v>235581527.96453699</v>
      </c>
      <c r="AJ305" s="164">
        <v>237084606.46558899</v>
      </c>
      <c r="AK305" s="164">
        <v>238601404.15889499</v>
      </c>
      <c r="AL305" s="164">
        <v>240132137.25771701</v>
      </c>
      <c r="AM305" s="164">
        <v>241676553.38080901</v>
      </c>
      <c r="AN305" s="164">
        <v>241676553.38080901</v>
      </c>
    </row>
    <row r="306" spans="1:40" x14ac:dyDescent="0.2">
      <c r="A306" s="27" t="s">
        <v>1551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30" t="s">
        <v>1552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  <c r="O307" s="164">
        <v>0</v>
      </c>
      <c r="P307" s="164">
        <v>0</v>
      </c>
      <c r="Q307" s="164">
        <v>0</v>
      </c>
      <c r="R307" s="164">
        <v>0</v>
      </c>
      <c r="S307" s="164">
        <v>0</v>
      </c>
      <c r="T307" s="164">
        <v>0</v>
      </c>
      <c r="U307" s="164">
        <v>0</v>
      </c>
      <c r="V307" s="164">
        <v>0</v>
      </c>
      <c r="W307" s="164">
        <v>0</v>
      </c>
      <c r="X307" s="164">
        <v>0</v>
      </c>
      <c r="Y307" s="164">
        <v>0</v>
      </c>
      <c r="Z307" s="164">
        <v>0</v>
      </c>
      <c r="AA307" s="164">
        <v>0</v>
      </c>
      <c r="AB307" s="164">
        <v>0</v>
      </c>
      <c r="AC307" s="164">
        <v>0</v>
      </c>
      <c r="AD307" s="164">
        <v>0</v>
      </c>
      <c r="AE307" s="164">
        <v>0</v>
      </c>
      <c r="AF307" s="164">
        <v>0</v>
      </c>
      <c r="AG307" s="164">
        <v>0</v>
      </c>
      <c r="AH307" s="164">
        <v>0</v>
      </c>
      <c r="AI307" s="164">
        <v>0</v>
      </c>
      <c r="AJ307" s="164">
        <v>0</v>
      </c>
      <c r="AK307" s="164">
        <v>0</v>
      </c>
      <c r="AL307" s="164">
        <v>0</v>
      </c>
      <c r="AM307" s="164">
        <v>0</v>
      </c>
      <c r="AN307" s="164">
        <v>0</v>
      </c>
    </row>
    <row r="308" spans="1:40" x14ac:dyDescent="0.2">
      <c r="A308" s="30" t="s">
        <v>1553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v>0</v>
      </c>
      <c r="S308" s="164">
        <v>0</v>
      </c>
      <c r="T308" s="164">
        <v>0</v>
      </c>
      <c r="U308" s="164">
        <v>0</v>
      </c>
      <c r="V308" s="164">
        <v>0</v>
      </c>
      <c r="W308" s="164">
        <v>0</v>
      </c>
      <c r="X308" s="164">
        <v>0</v>
      </c>
      <c r="Y308" s="164">
        <v>0</v>
      </c>
      <c r="Z308" s="164">
        <v>0</v>
      </c>
      <c r="AA308" s="164">
        <v>0</v>
      </c>
      <c r="AB308" s="164">
        <v>0</v>
      </c>
      <c r="AC308" s="164">
        <v>0</v>
      </c>
      <c r="AD308" s="164">
        <v>0</v>
      </c>
      <c r="AE308" s="164">
        <v>0</v>
      </c>
      <c r="AF308" s="164">
        <v>0</v>
      </c>
      <c r="AG308" s="164">
        <v>0</v>
      </c>
      <c r="AH308" s="164">
        <v>0</v>
      </c>
      <c r="AI308" s="164">
        <v>0</v>
      </c>
      <c r="AJ308" s="164">
        <v>0</v>
      </c>
      <c r="AK308" s="164">
        <v>0</v>
      </c>
      <c r="AL308" s="164">
        <v>0</v>
      </c>
      <c r="AM308" s="164">
        <v>0</v>
      </c>
      <c r="AN308" s="164">
        <v>0</v>
      </c>
    </row>
    <row r="309" spans="1:40" x14ac:dyDescent="0.2">
      <c r="A309" s="27" t="s">
        <v>1554</v>
      </c>
      <c r="B309" s="164">
        <v>0</v>
      </c>
      <c r="C309" s="164">
        <v>0</v>
      </c>
      <c r="D309" s="164">
        <v>0</v>
      </c>
      <c r="E309" s="164">
        <v>0</v>
      </c>
      <c r="F309" s="164">
        <v>0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v>0</v>
      </c>
      <c r="S309" s="164">
        <v>0</v>
      </c>
      <c r="T309" s="164">
        <v>0</v>
      </c>
      <c r="U309" s="164">
        <v>0</v>
      </c>
      <c r="V309" s="164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164">
        <v>0</v>
      </c>
      <c r="AD309" s="164">
        <v>0</v>
      </c>
      <c r="AE309" s="164">
        <v>0</v>
      </c>
      <c r="AF309" s="164">
        <v>0</v>
      </c>
      <c r="AG309" s="164">
        <v>0</v>
      </c>
      <c r="AH309" s="164">
        <v>0</v>
      </c>
      <c r="AI309" s="164">
        <v>0</v>
      </c>
      <c r="AJ309" s="164">
        <v>0</v>
      </c>
      <c r="AK309" s="164">
        <v>0</v>
      </c>
      <c r="AL309" s="164">
        <v>0</v>
      </c>
      <c r="AM309" s="164">
        <v>0</v>
      </c>
      <c r="AN309" s="164">
        <v>0</v>
      </c>
    </row>
    <row r="310" spans="1:40" x14ac:dyDescent="0.2">
      <c r="A310" s="27" t="s">
        <v>1555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0</v>
      </c>
      <c r="T310" s="164">
        <v>0</v>
      </c>
      <c r="U310" s="164">
        <v>0</v>
      </c>
      <c r="V310" s="164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164">
        <v>0</v>
      </c>
      <c r="AD310" s="164">
        <v>0</v>
      </c>
      <c r="AE310" s="164">
        <v>0</v>
      </c>
      <c r="AF310" s="164">
        <v>0</v>
      </c>
      <c r="AG310" s="164">
        <v>0</v>
      </c>
      <c r="AH310" s="164">
        <v>0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0</v>
      </c>
    </row>
    <row r="311" spans="1:40" x14ac:dyDescent="0.2">
      <c r="A311" s="27" t="s">
        <v>1556</v>
      </c>
      <c r="B311" s="164">
        <v>0</v>
      </c>
      <c r="C311" s="164">
        <v>0</v>
      </c>
      <c r="D311" s="164">
        <v>0</v>
      </c>
      <c r="E311" s="164">
        <v>0</v>
      </c>
      <c r="F311" s="164">
        <v>0</v>
      </c>
      <c r="G311" s="164">
        <v>0</v>
      </c>
      <c r="H311" s="164">
        <v>0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0</v>
      </c>
      <c r="T311" s="164">
        <v>0</v>
      </c>
      <c r="U311" s="164">
        <v>0</v>
      </c>
      <c r="V311" s="164">
        <v>0</v>
      </c>
      <c r="W311" s="164">
        <v>0</v>
      </c>
      <c r="X311" s="164">
        <v>0</v>
      </c>
      <c r="Y311" s="164">
        <v>0</v>
      </c>
      <c r="Z311" s="164">
        <v>0</v>
      </c>
      <c r="AA311" s="164">
        <v>0</v>
      </c>
      <c r="AB311" s="164">
        <v>0</v>
      </c>
      <c r="AC311" s="164">
        <v>0</v>
      </c>
      <c r="AD311" s="164">
        <v>0</v>
      </c>
      <c r="AE311" s="164">
        <v>0</v>
      </c>
      <c r="AF311" s="164">
        <v>0</v>
      </c>
      <c r="AG311" s="164">
        <v>0</v>
      </c>
      <c r="AH311" s="164">
        <v>0</v>
      </c>
      <c r="AI311" s="164">
        <v>0</v>
      </c>
      <c r="AJ311" s="164">
        <v>0</v>
      </c>
      <c r="AK311" s="164">
        <v>0</v>
      </c>
      <c r="AL311" s="164">
        <v>0</v>
      </c>
      <c r="AM311" s="164">
        <v>0</v>
      </c>
      <c r="AN311" s="164">
        <v>0</v>
      </c>
    </row>
    <row r="312" spans="1:40" x14ac:dyDescent="0.2">
      <c r="A312" s="27" t="s">
        <v>1557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  <c r="O312" s="164">
        <v>0</v>
      </c>
      <c r="P312" s="164">
        <v>0</v>
      </c>
      <c r="Q312" s="164">
        <v>0</v>
      </c>
      <c r="R312" s="164">
        <v>0</v>
      </c>
      <c r="S312" s="164">
        <v>0</v>
      </c>
      <c r="T312" s="164">
        <v>0</v>
      </c>
      <c r="U312" s="164">
        <v>0</v>
      </c>
      <c r="V312" s="164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164">
        <v>0</v>
      </c>
      <c r="AD312" s="164">
        <v>0</v>
      </c>
      <c r="AE312" s="164">
        <v>0</v>
      </c>
      <c r="AF312" s="164">
        <v>0</v>
      </c>
      <c r="AG312" s="164">
        <v>0</v>
      </c>
      <c r="AH312" s="164">
        <v>0</v>
      </c>
      <c r="AI312" s="164">
        <v>0</v>
      </c>
      <c r="AJ312" s="164">
        <v>0</v>
      </c>
      <c r="AK312" s="164">
        <v>0</v>
      </c>
      <c r="AL312" s="164">
        <v>0</v>
      </c>
      <c r="AM312" s="164">
        <v>0</v>
      </c>
      <c r="AN312" s="164">
        <v>0</v>
      </c>
    </row>
    <row r="313" spans="1:40" x14ac:dyDescent="0.2">
      <c r="A313" s="27" t="s">
        <v>1558</v>
      </c>
      <c r="B313" s="164">
        <v>14091652.4768575</v>
      </c>
      <c r="C313" s="164">
        <v>15349736.437328599</v>
      </c>
      <c r="D313" s="164">
        <v>16695343.057928201</v>
      </c>
      <c r="E313" s="164">
        <v>18129645.250226699</v>
      </c>
      <c r="F313" s="164">
        <v>19652882.048852399</v>
      </c>
      <c r="G313" s="164">
        <v>21265250.4511148</v>
      </c>
      <c r="H313" s="164">
        <v>22966917.062323701</v>
      </c>
      <c r="I313" s="164">
        <v>24758062.312186401</v>
      </c>
      <c r="J313" s="164">
        <v>26638817.694877401</v>
      </c>
      <c r="K313" s="164">
        <v>28629176.901197001</v>
      </c>
      <c r="L313" s="164">
        <v>30729292.206914</v>
      </c>
      <c r="M313" s="164">
        <v>32938613.344013799</v>
      </c>
      <c r="N313" s="164">
        <v>32938613.344013799</v>
      </c>
      <c r="O313" s="164">
        <v>35382526.240475498</v>
      </c>
      <c r="P313" s="164">
        <v>37984481.229238398</v>
      </c>
      <c r="Q313" s="164">
        <v>40744467.538327098</v>
      </c>
      <c r="R313" s="164">
        <v>43663481.546705</v>
      </c>
      <c r="S313" s="164">
        <v>46741487.327324502</v>
      </c>
      <c r="T313" s="164">
        <v>49978456.440839298</v>
      </c>
      <c r="U313" s="164">
        <v>53374347.981067598</v>
      </c>
      <c r="V313" s="164">
        <v>56929131.431804702</v>
      </c>
      <c r="W313" s="164">
        <v>60642778.014785297</v>
      </c>
      <c r="X313" s="164">
        <v>64515238.423322901</v>
      </c>
      <c r="Y313" s="164">
        <v>68526587.022300407</v>
      </c>
      <c r="Z313" s="164">
        <v>72676082.520352304</v>
      </c>
      <c r="AA313" s="164">
        <v>72676082.520352304</v>
      </c>
      <c r="AB313" s="164">
        <v>76997514.904374897</v>
      </c>
      <c r="AC313" s="164">
        <v>81365336.980442494</v>
      </c>
      <c r="AD313" s="164">
        <v>85779502.327728793</v>
      </c>
      <c r="AE313" s="164">
        <v>90240968.320177093</v>
      </c>
      <c r="AF313" s="164">
        <v>94749639.160420597</v>
      </c>
      <c r="AG313" s="164">
        <v>99305425.189923793</v>
      </c>
      <c r="AH313" s="164">
        <v>103908220.453784</v>
      </c>
      <c r="AI313" s="164">
        <v>108557959.222753</v>
      </c>
      <c r="AJ313" s="164">
        <v>113254576.23108099</v>
      </c>
      <c r="AK313" s="164">
        <v>117997962.24581701</v>
      </c>
      <c r="AL313" s="164">
        <v>122788019.05002099</v>
      </c>
      <c r="AM313" s="164">
        <v>127623996.08411101</v>
      </c>
      <c r="AN313" s="164">
        <v>127623996.08411101</v>
      </c>
    </row>
    <row r="314" spans="1:40" x14ac:dyDescent="0.2">
      <c r="A314" s="27" t="s">
        <v>1559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0</v>
      </c>
    </row>
    <row r="315" spans="1:40" x14ac:dyDescent="0.2">
      <c r="A315" s="27" t="s">
        <v>1560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1561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1562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v>0</v>
      </c>
      <c r="S317" s="164">
        <v>0</v>
      </c>
      <c r="T317" s="164">
        <v>0</v>
      </c>
      <c r="U317" s="164">
        <v>0</v>
      </c>
      <c r="V317" s="164">
        <v>0</v>
      </c>
      <c r="W317" s="164">
        <v>0</v>
      </c>
      <c r="X317" s="164">
        <v>0</v>
      </c>
      <c r="Y317" s="164">
        <v>0</v>
      </c>
      <c r="Z317" s="164">
        <v>0</v>
      </c>
      <c r="AA317" s="164">
        <v>0</v>
      </c>
      <c r="AB317" s="164">
        <v>0</v>
      </c>
      <c r="AC317" s="164">
        <v>0</v>
      </c>
      <c r="AD317" s="164">
        <v>0</v>
      </c>
      <c r="AE317" s="164">
        <v>0</v>
      </c>
      <c r="AF317" s="164">
        <v>0</v>
      </c>
      <c r="AG317" s="164">
        <v>0</v>
      </c>
      <c r="AH317" s="164">
        <v>0</v>
      </c>
      <c r="AI317" s="164">
        <v>0</v>
      </c>
      <c r="AJ317" s="164">
        <v>0</v>
      </c>
      <c r="AK317" s="164">
        <v>0</v>
      </c>
      <c r="AL317" s="164">
        <v>0</v>
      </c>
      <c r="AM317" s="164">
        <v>0</v>
      </c>
      <c r="AN317" s="164">
        <v>0</v>
      </c>
    </row>
    <row r="318" spans="1:40" x14ac:dyDescent="0.2">
      <c r="A318" s="27" t="s">
        <v>1563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1564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1565</v>
      </c>
      <c r="B320" s="164">
        <v>0</v>
      </c>
      <c r="C320" s="164">
        <v>0</v>
      </c>
      <c r="D320" s="164">
        <v>0</v>
      </c>
      <c r="E320" s="164">
        <v>0</v>
      </c>
      <c r="F320" s="164">
        <v>0</v>
      </c>
      <c r="G320" s="164">
        <v>0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64">
        <v>0</v>
      </c>
      <c r="N320" s="164">
        <v>0</v>
      </c>
      <c r="O320" s="164">
        <v>0</v>
      </c>
      <c r="P320" s="164">
        <v>0</v>
      </c>
      <c r="Q320" s="164">
        <v>0</v>
      </c>
      <c r="R320" s="164">
        <v>0</v>
      </c>
      <c r="S320" s="164">
        <v>0</v>
      </c>
      <c r="T320" s="164">
        <v>0</v>
      </c>
      <c r="U320" s="164">
        <v>0</v>
      </c>
      <c r="V320" s="164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  <c r="AC320" s="164">
        <v>0</v>
      </c>
      <c r="AD320" s="164">
        <v>0</v>
      </c>
      <c r="AE320" s="164">
        <v>0</v>
      </c>
      <c r="AF320" s="164">
        <v>0</v>
      </c>
      <c r="AG320" s="164">
        <v>0</v>
      </c>
      <c r="AH320" s="164">
        <v>0</v>
      </c>
      <c r="AI320" s="164">
        <v>0</v>
      </c>
      <c r="AJ320" s="164">
        <v>0</v>
      </c>
      <c r="AK320" s="164">
        <v>0</v>
      </c>
      <c r="AL320" s="164">
        <v>0</v>
      </c>
      <c r="AM320" s="164">
        <v>0</v>
      </c>
      <c r="AN320" s="164">
        <v>0</v>
      </c>
    </row>
    <row r="321" spans="1:40" x14ac:dyDescent="0.2">
      <c r="A321" s="27" t="s">
        <v>1566</v>
      </c>
      <c r="B321" s="164">
        <v>14091652.4768575</v>
      </c>
      <c r="C321" s="164">
        <v>15349736.437328599</v>
      </c>
      <c r="D321" s="164">
        <v>16695343.057928201</v>
      </c>
      <c r="E321" s="164">
        <v>18129645.250226699</v>
      </c>
      <c r="F321" s="164">
        <v>19652882.048852399</v>
      </c>
      <c r="G321" s="164">
        <v>21265250.4511148</v>
      </c>
      <c r="H321" s="164">
        <v>22966917.062323701</v>
      </c>
      <c r="I321" s="164">
        <v>24758062.312186401</v>
      </c>
      <c r="J321" s="164">
        <v>26638817.694877401</v>
      </c>
      <c r="K321" s="164">
        <v>28629176.901197001</v>
      </c>
      <c r="L321" s="164">
        <v>30729292.206914</v>
      </c>
      <c r="M321" s="164">
        <v>32938613.344013799</v>
      </c>
      <c r="N321" s="164">
        <v>32938613.344013799</v>
      </c>
      <c r="O321" s="164">
        <v>35382526.240475498</v>
      </c>
      <c r="P321" s="164">
        <v>37984481.229238398</v>
      </c>
      <c r="Q321" s="164">
        <v>40744467.538327098</v>
      </c>
      <c r="R321" s="164">
        <v>43663481.546705</v>
      </c>
      <c r="S321" s="164">
        <v>46741487.327324502</v>
      </c>
      <c r="T321" s="164">
        <v>49978456.440839298</v>
      </c>
      <c r="U321" s="164">
        <v>53374347.981067598</v>
      </c>
      <c r="V321" s="164">
        <v>56929131.431804702</v>
      </c>
      <c r="W321" s="164">
        <v>60642778.014785297</v>
      </c>
      <c r="X321" s="164">
        <v>64515238.423322901</v>
      </c>
      <c r="Y321" s="164">
        <v>68526587.022300407</v>
      </c>
      <c r="Z321" s="164">
        <v>72676082.520352304</v>
      </c>
      <c r="AA321" s="164">
        <v>72676082.520352304</v>
      </c>
      <c r="AB321" s="164">
        <v>76997514.904374897</v>
      </c>
      <c r="AC321" s="164">
        <v>81365336.980442494</v>
      </c>
      <c r="AD321" s="164">
        <v>85779502.327728793</v>
      </c>
      <c r="AE321" s="164">
        <v>90240968.320177093</v>
      </c>
      <c r="AF321" s="164">
        <v>94749639.160420597</v>
      </c>
      <c r="AG321" s="164">
        <v>99305425.189923793</v>
      </c>
      <c r="AH321" s="164">
        <v>103908220.453784</v>
      </c>
      <c r="AI321" s="164">
        <v>108557959.222753</v>
      </c>
      <c r="AJ321" s="164">
        <v>113254576.23108099</v>
      </c>
      <c r="AK321" s="164">
        <v>117997962.24581701</v>
      </c>
      <c r="AL321" s="164">
        <v>122788019.05002099</v>
      </c>
      <c r="AM321" s="164">
        <v>127623996.08411101</v>
      </c>
      <c r="AN321" s="164">
        <v>127623996.08411101</v>
      </c>
    </row>
    <row r="322" spans="1:40" x14ac:dyDescent="0.2">
      <c r="A322" s="27" t="s">
        <v>1567</v>
      </c>
      <c r="B322" s="164">
        <v>-14091652.4768575</v>
      </c>
      <c r="C322" s="164">
        <v>-15349736.437328599</v>
      </c>
      <c r="D322" s="164">
        <v>-16695343.057928201</v>
      </c>
      <c r="E322" s="164">
        <v>-18129645.250226699</v>
      </c>
      <c r="F322" s="164">
        <v>-19652882.048852399</v>
      </c>
      <c r="G322" s="164">
        <v>-21265250.4511148</v>
      </c>
      <c r="H322" s="164">
        <v>-22966917.062323701</v>
      </c>
      <c r="I322" s="164">
        <v>-24758062.312186401</v>
      </c>
      <c r="J322" s="164">
        <v>-26638817.694877401</v>
      </c>
      <c r="K322" s="164">
        <v>-28629176.901197001</v>
      </c>
      <c r="L322" s="164">
        <v>-30729292.206914</v>
      </c>
      <c r="M322" s="164">
        <v>-32938613.344013799</v>
      </c>
      <c r="N322" s="164">
        <v>-32938613.344013799</v>
      </c>
      <c r="O322" s="164">
        <v>-35382526.240475498</v>
      </c>
      <c r="P322" s="164">
        <v>-37984481.229238398</v>
      </c>
      <c r="Q322" s="164">
        <v>-40744467.538327098</v>
      </c>
      <c r="R322" s="164">
        <v>-43663481.546705</v>
      </c>
      <c r="S322" s="164">
        <v>-46741487.327324502</v>
      </c>
      <c r="T322" s="164">
        <v>-49978456.440839298</v>
      </c>
      <c r="U322" s="164">
        <v>-53374347.981067598</v>
      </c>
      <c r="V322" s="164">
        <v>-56929131.431804702</v>
      </c>
      <c r="W322" s="164">
        <v>-60642778.014785297</v>
      </c>
      <c r="X322" s="164">
        <v>-64515238.423322901</v>
      </c>
      <c r="Y322" s="164">
        <v>-68526587.022300407</v>
      </c>
      <c r="Z322" s="164">
        <v>-72676082.520352304</v>
      </c>
      <c r="AA322" s="164">
        <v>-72676082.520352304</v>
      </c>
      <c r="AB322" s="164">
        <v>-76997514.904374897</v>
      </c>
      <c r="AC322" s="164">
        <v>-81365336.980442494</v>
      </c>
      <c r="AD322" s="164">
        <v>-85779502.327728793</v>
      </c>
      <c r="AE322" s="164">
        <v>-90240968.320177093</v>
      </c>
      <c r="AF322" s="164">
        <v>-94749639.160420597</v>
      </c>
      <c r="AG322" s="164">
        <v>-99305425.189923793</v>
      </c>
      <c r="AH322" s="164">
        <v>-103908220.453784</v>
      </c>
      <c r="AI322" s="164">
        <v>-108557959.222753</v>
      </c>
      <c r="AJ322" s="164">
        <v>-113254576.23108099</v>
      </c>
      <c r="AK322" s="164">
        <v>-117997962.24581701</v>
      </c>
      <c r="AL322" s="164">
        <v>-122788019.05002099</v>
      </c>
      <c r="AM322" s="164">
        <v>-127623996.08411101</v>
      </c>
      <c r="AN322" s="164">
        <v>-127623996.08411101</v>
      </c>
    </row>
    <row r="323" spans="1:40" x14ac:dyDescent="0.2">
      <c r="A323" s="27" t="s">
        <v>1568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0</v>
      </c>
      <c r="V323" s="164">
        <v>0</v>
      </c>
      <c r="W323" s="164">
        <v>0</v>
      </c>
      <c r="X323" s="164">
        <v>0</v>
      </c>
      <c r="Y323" s="164">
        <v>0</v>
      </c>
      <c r="Z323" s="164">
        <v>0</v>
      </c>
      <c r="AA323" s="164">
        <v>0</v>
      </c>
      <c r="AB323" s="164">
        <v>0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0</v>
      </c>
      <c r="AI323" s="164">
        <v>0</v>
      </c>
      <c r="AJ323" s="164">
        <v>0</v>
      </c>
      <c r="AK323" s="164">
        <v>0</v>
      </c>
      <c r="AL323" s="164">
        <v>0</v>
      </c>
      <c r="AM323" s="164">
        <v>0</v>
      </c>
      <c r="AN323" s="164">
        <v>0</v>
      </c>
    </row>
    <row r="324" spans="1:40" x14ac:dyDescent="0.2">
      <c r="A324" s="27" t="s">
        <v>1569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v>0</v>
      </c>
      <c r="S324" s="164">
        <v>0</v>
      </c>
      <c r="T324" s="164">
        <v>0</v>
      </c>
      <c r="U324" s="164">
        <v>0</v>
      </c>
      <c r="V324" s="164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164">
        <v>0</v>
      </c>
      <c r="AD324" s="164">
        <v>0</v>
      </c>
      <c r="AE324" s="164">
        <v>0</v>
      </c>
      <c r="AF324" s="164">
        <v>0</v>
      </c>
      <c r="AG324" s="164">
        <v>0</v>
      </c>
      <c r="AH324" s="164">
        <v>0</v>
      </c>
      <c r="AI324" s="164">
        <v>0</v>
      </c>
      <c r="AJ324" s="164">
        <v>0</v>
      </c>
      <c r="AK324" s="164">
        <v>0</v>
      </c>
      <c r="AL324" s="164">
        <v>0</v>
      </c>
      <c r="AM324" s="164">
        <v>0</v>
      </c>
      <c r="AN324" s="164">
        <v>0</v>
      </c>
    </row>
    <row r="325" spans="1:40" x14ac:dyDescent="0.2">
      <c r="A325" s="27" t="s">
        <v>1570</v>
      </c>
      <c r="B325" s="164">
        <v>0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  <c r="O325" s="164">
        <v>0</v>
      </c>
      <c r="P325" s="164">
        <v>0</v>
      </c>
      <c r="Q325" s="164">
        <v>0</v>
      </c>
      <c r="R325" s="164">
        <v>0</v>
      </c>
      <c r="S325" s="164">
        <v>0</v>
      </c>
      <c r="T325" s="164">
        <v>0</v>
      </c>
      <c r="U325" s="164">
        <v>0</v>
      </c>
      <c r="V325" s="164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</v>
      </c>
      <c r="AH325" s="164">
        <v>0</v>
      </c>
      <c r="AI325" s="164">
        <v>0</v>
      </c>
      <c r="AJ325" s="164">
        <v>0</v>
      </c>
      <c r="AK325" s="164">
        <v>0</v>
      </c>
      <c r="AL325" s="164">
        <v>0</v>
      </c>
      <c r="AM325" s="164">
        <v>0</v>
      </c>
      <c r="AN325" s="164">
        <v>0</v>
      </c>
    </row>
    <row r="326" spans="1:40" x14ac:dyDescent="0.2">
      <c r="A326" s="27" t="s">
        <v>1571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  <c r="O326" s="164">
        <v>0</v>
      </c>
      <c r="P326" s="164">
        <v>0</v>
      </c>
      <c r="Q326" s="164">
        <v>0</v>
      </c>
      <c r="R326" s="164">
        <v>0</v>
      </c>
      <c r="S326" s="164">
        <v>0</v>
      </c>
      <c r="T326" s="164">
        <v>0</v>
      </c>
      <c r="U326" s="164">
        <v>0</v>
      </c>
      <c r="V326" s="164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  <c r="AB326" s="164">
        <v>0</v>
      </c>
      <c r="AC326" s="164">
        <v>0</v>
      </c>
      <c r="AD326" s="164">
        <v>0</v>
      </c>
      <c r="AE326" s="164">
        <v>0</v>
      </c>
      <c r="AF326" s="164">
        <v>0</v>
      </c>
      <c r="AG326" s="164">
        <v>0</v>
      </c>
      <c r="AH326" s="164">
        <v>0</v>
      </c>
      <c r="AI326" s="164">
        <v>0</v>
      </c>
      <c r="AJ326" s="164">
        <v>0</v>
      </c>
      <c r="AK326" s="164">
        <v>0</v>
      </c>
      <c r="AL326" s="164">
        <v>0</v>
      </c>
      <c r="AM326" s="164">
        <v>0</v>
      </c>
      <c r="AN326" s="164">
        <v>0</v>
      </c>
    </row>
    <row r="327" spans="1:40" x14ac:dyDescent="0.2">
      <c r="A327" s="27" t="s">
        <v>1572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  <c r="O327" s="164">
        <v>0</v>
      </c>
      <c r="P327" s="164">
        <v>0</v>
      </c>
      <c r="Q327" s="164">
        <v>0</v>
      </c>
      <c r="R327" s="164">
        <v>0</v>
      </c>
      <c r="S327" s="164">
        <v>0</v>
      </c>
      <c r="T327" s="164">
        <v>0</v>
      </c>
      <c r="U327" s="164">
        <v>0</v>
      </c>
      <c r="V327" s="164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  <c r="AC327" s="164">
        <v>0</v>
      </c>
      <c r="AD327" s="164">
        <v>0</v>
      </c>
      <c r="AE327" s="164">
        <v>0</v>
      </c>
      <c r="AF327" s="164">
        <v>0</v>
      </c>
      <c r="AG327" s="164">
        <v>0</v>
      </c>
      <c r="AH327" s="164">
        <v>0</v>
      </c>
      <c r="AI327" s="164">
        <v>0</v>
      </c>
      <c r="AJ327" s="164">
        <v>0</v>
      </c>
      <c r="AK327" s="164">
        <v>0</v>
      </c>
      <c r="AL327" s="164">
        <v>0</v>
      </c>
      <c r="AM327" s="164">
        <v>0</v>
      </c>
      <c r="AN327" s="164">
        <v>0</v>
      </c>
    </row>
    <row r="328" spans="1:40" x14ac:dyDescent="0.2">
      <c r="A328" s="27" t="s">
        <v>1573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0</v>
      </c>
      <c r="AA328" s="164">
        <v>0</v>
      </c>
      <c r="AB328" s="164">
        <v>0</v>
      </c>
      <c r="AC328" s="164">
        <v>0</v>
      </c>
      <c r="AD328" s="164">
        <v>0</v>
      </c>
      <c r="AE328" s="164">
        <v>0</v>
      </c>
      <c r="AF328" s="164">
        <v>0</v>
      </c>
      <c r="AG328" s="164">
        <v>0</v>
      </c>
      <c r="AH328" s="164">
        <v>0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0</v>
      </c>
    </row>
    <row r="329" spans="1:40" x14ac:dyDescent="0.2">
      <c r="A329" s="27" t="s">
        <v>1764</v>
      </c>
      <c r="B329" s="164">
        <v>2144691699.5955501</v>
      </c>
      <c r="C329" s="164">
        <v>2149398425.9290199</v>
      </c>
      <c r="D329" s="164">
        <v>2153942427.8014598</v>
      </c>
      <c r="E329" s="164">
        <v>2158945063.79949</v>
      </c>
      <c r="F329" s="164">
        <v>2164145601.2228899</v>
      </c>
      <c r="G329" s="164">
        <v>2168754741.4260201</v>
      </c>
      <c r="H329" s="164">
        <v>2174503473.4057398</v>
      </c>
      <c r="I329" s="164">
        <v>2180463696.2575302</v>
      </c>
      <c r="J329" s="164">
        <v>2185195108.1156602</v>
      </c>
      <c r="K329" s="164">
        <v>2190562274.07936</v>
      </c>
      <c r="L329" s="164">
        <v>2196176020.09654</v>
      </c>
      <c r="M329" s="164">
        <v>2193799535.2069302</v>
      </c>
      <c r="N329" s="164">
        <v>2193799535.2069302</v>
      </c>
      <c r="O329" s="164">
        <v>2197521836.99966</v>
      </c>
      <c r="P329" s="164">
        <v>2201538721.9430199</v>
      </c>
      <c r="Q329" s="164">
        <v>2205590991.1682901</v>
      </c>
      <c r="R329" s="164">
        <v>2210204480.36831</v>
      </c>
      <c r="S329" s="164">
        <v>2215120748.55299</v>
      </c>
      <c r="T329" s="164">
        <v>2219571652.3697801</v>
      </c>
      <c r="U329" s="164">
        <v>2225184439.4850602</v>
      </c>
      <c r="V329" s="164">
        <v>2231115813.0132999</v>
      </c>
      <c r="W329" s="164">
        <v>2237107731.9981599</v>
      </c>
      <c r="X329" s="164">
        <v>2244853781.1148901</v>
      </c>
      <c r="Y329" s="164">
        <v>2252955984.8648601</v>
      </c>
      <c r="Z329" s="164">
        <v>2258623321.3845</v>
      </c>
      <c r="AA329" s="164">
        <v>2258623321.3845</v>
      </c>
      <c r="AB329" s="164">
        <v>2272802331.1209998</v>
      </c>
      <c r="AC329" s="164">
        <v>2287135810.8921299</v>
      </c>
      <c r="AD329" s="164">
        <v>2301389983.3133702</v>
      </c>
      <c r="AE329" s="164">
        <v>2316028818.8664699</v>
      </c>
      <c r="AF329" s="164">
        <v>2330830896.11759</v>
      </c>
      <c r="AG329" s="164">
        <v>2344922386.6571002</v>
      </c>
      <c r="AH329" s="164">
        <v>2359996541.66259</v>
      </c>
      <c r="AI329" s="164">
        <v>2375251269.7437401</v>
      </c>
      <c r="AJ329" s="164">
        <v>2390403162.0879698</v>
      </c>
      <c r="AK329" s="164">
        <v>2406007198.81568</v>
      </c>
      <c r="AL329" s="164">
        <v>2421835907.16716</v>
      </c>
      <c r="AM329" s="164">
        <v>2436966520.3671899</v>
      </c>
      <c r="AN329" s="164">
        <v>2436966520.3671899</v>
      </c>
    </row>
    <row r="330" spans="1:40" x14ac:dyDescent="0.2">
      <c r="A330" s="27" t="s">
        <v>1575</v>
      </c>
    </row>
    <row r="331" spans="1:40" x14ac:dyDescent="0.2">
      <c r="A331" s="30" t="s">
        <v>1576</v>
      </c>
    </row>
    <row r="332" spans="1:40" x14ac:dyDescent="0.2">
      <c r="A332" s="27" t="s">
        <v>1577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v>0</v>
      </c>
      <c r="S332" s="164">
        <v>0</v>
      </c>
      <c r="T332" s="164">
        <v>0</v>
      </c>
      <c r="U332" s="164">
        <v>0</v>
      </c>
      <c r="V332" s="164">
        <v>0</v>
      </c>
      <c r="W332" s="164">
        <v>0</v>
      </c>
      <c r="X332" s="164">
        <v>0</v>
      </c>
      <c r="Y332" s="164">
        <v>0</v>
      </c>
      <c r="Z332" s="164">
        <v>0</v>
      </c>
      <c r="AA332" s="164">
        <v>0</v>
      </c>
      <c r="AB332" s="164">
        <v>0</v>
      </c>
      <c r="AC332" s="164">
        <v>0</v>
      </c>
      <c r="AD332" s="164">
        <v>0</v>
      </c>
      <c r="AE332" s="164">
        <v>53784.656392051598</v>
      </c>
      <c r="AF332" s="164">
        <v>163368.39684898101</v>
      </c>
      <c r="AG332" s="164">
        <v>330765.64904361701</v>
      </c>
      <c r="AH332" s="164">
        <v>557990.840648785</v>
      </c>
      <c r="AI332" s="164">
        <v>847058.39933731197</v>
      </c>
      <c r="AJ332" s="164">
        <v>1199982.75278202</v>
      </c>
      <c r="AK332" s="164">
        <v>1618778.32865575</v>
      </c>
      <c r="AL332" s="164">
        <v>2105459.55463131</v>
      </c>
      <c r="AM332" s="164">
        <v>2662040.8583815498</v>
      </c>
      <c r="AN332" s="164">
        <v>2662040.8583815498</v>
      </c>
    </row>
    <row r="333" spans="1:40" x14ac:dyDescent="0.2">
      <c r="A333" s="27" t="s">
        <v>1578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  <c r="O333" s="164">
        <v>0</v>
      </c>
      <c r="P333" s="164">
        <v>0</v>
      </c>
      <c r="Q333" s="164">
        <v>0</v>
      </c>
      <c r="R333" s="164">
        <v>0</v>
      </c>
      <c r="S333" s="164">
        <v>0</v>
      </c>
      <c r="T333" s="164">
        <v>0</v>
      </c>
      <c r="U333" s="164">
        <v>0</v>
      </c>
      <c r="V333" s="164">
        <v>0</v>
      </c>
      <c r="W333" s="164">
        <v>0</v>
      </c>
      <c r="X333" s="164">
        <v>0</v>
      </c>
      <c r="Y333" s="164">
        <v>0</v>
      </c>
      <c r="Z333" s="164">
        <v>0</v>
      </c>
      <c r="AA333" s="164">
        <v>0</v>
      </c>
      <c r="AB333" s="164">
        <v>0</v>
      </c>
      <c r="AC333" s="164">
        <v>0</v>
      </c>
      <c r="AD333" s="164">
        <v>0</v>
      </c>
      <c r="AE333" s="164">
        <v>0</v>
      </c>
      <c r="AF333" s="164">
        <v>0</v>
      </c>
      <c r="AG333" s="164">
        <v>0</v>
      </c>
      <c r="AH333" s="164">
        <v>0</v>
      </c>
      <c r="AI333" s="164">
        <v>0</v>
      </c>
      <c r="AJ333" s="164">
        <v>0</v>
      </c>
      <c r="AK333" s="164">
        <v>0</v>
      </c>
      <c r="AL333" s="164">
        <v>0</v>
      </c>
      <c r="AM333" s="164">
        <v>0</v>
      </c>
      <c r="AN333" s="164">
        <v>0</v>
      </c>
    </row>
    <row r="334" spans="1:40" x14ac:dyDescent="0.2">
      <c r="A334" s="27" t="s">
        <v>1579</v>
      </c>
    </row>
    <row r="335" spans="1:40" x14ac:dyDescent="0.2">
      <c r="A335" s="27" t="s">
        <v>1580</v>
      </c>
    </row>
    <row r="336" spans="1:40" x14ac:dyDescent="0.2">
      <c r="A336" s="27" t="s">
        <v>1765</v>
      </c>
      <c r="B336" s="164">
        <v>-486.83</v>
      </c>
      <c r="C336" s="164">
        <v>-496.56659999999999</v>
      </c>
      <c r="D336" s="164">
        <v>-506.3032</v>
      </c>
      <c r="E336" s="164">
        <v>-516.03980000000001</v>
      </c>
      <c r="F336" s="164">
        <v>-525.77639999999997</v>
      </c>
      <c r="G336" s="164">
        <v>-535.51300000000003</v>
      </c>
      <c r="H336" s="164">
        <v>-545.24959999999999</v>
      </c>
      <c r="I336" s="164">
        <v>-554.98620000000005</v>
      </c>
      <c r="J336" s="164">
        <v>-564.72280000000001</v>
      </c>
      <c r="K336" s="164">
        <v>-574.45939999999996</v>
      </c>
      <c r="L336" s="164">
        <v>-584.19600000000003</v>
      </c>
      <c r="M336" s="164">
        <v>-593.93259999999998</v>
      </c>
      <c r="N336" s="164">
        <v>-593.93259999999998</v>
      </c>
      <c r="O336" s="164">
        <v>-603.51667999999995</v>
      </c>
      <c r="P336" s="164">
        <v>-613.25081999999998</v>
      </c>
      <c r="Q336" s="164">
        <v>-622.98496</v>
      </c>
      <c r="R336" s="164">
        <v>-632.71910000000003</v>
      </c>
      <c r="S336" s="164">
        <v>-642.45324000000005</v>
      </c>
      <c r="T336" s="164">
        <v>-652.18737999999996</v>
      </c>
      <c r="U336" s="164">
        <v>-661.92151999999999</v>
      </c>
      <c r="V336" s="164">
        <v>-671.65566000000001</v>
      </c>
      <c r="W336" s="164">
        <v>-681.38980000000004</v>
      </c>
      <c r="X336" s="164">
        <v>-691.12393999999995</v>
      </c>
      <c r="Y336" s="164">
        <v>-700.85807999999997</v>
      </c>
      <c r="Z336" s="164">
        <v>-710.59222</v>
      </c>
      <c r="AA336" s="164">
        <v>-710.59222</v>
      </c>
      <c r="AB336" s="164">
        <v>-720.24199999999996</v>
      </c>
      <c r="AC336" s="164">
        <v>-729.97500000000002</v>
      </c>
      <c r="AD336" s="164">
        <v>-739.70799999999997</v>
      </c>
      <c r="AE336" s="164">
        <v>-749.44100000000003</v>
      </c>
      <c r="AF336" s="164">
        <v>-759.17399999999998</v>
      </c>
      <c r="AG336" s="164">
        <v>-768.90700000000004</v>
      </c>
      <c r="AH336" s="164">
        <v>-778.64</v>
      </c>
      <c r="AI336" s="164">
        <v>-788.37300000000005</v>
      </c>
      <c r="AJ336" s="164">
        <v>-798.10599999999999</v>
      </c>
      <c r="AK336" s="164">
        <v>-807.83900000000006</v>
      </c>
      <c r="AL336" s="164">
        <v>-817.572</v>
      </c>
      <c r="AM336" s="164">
        <v>-827.30499999999995</v>
      </c>
      <c r="AN336" s="164">
        <v>-827.30499999999995</v>
      </c>
    </row>
    <row r="337" spans="1:40" x14ac:dyDescent="0.2">
      <c r="A337" s="27" t="s">
        <v>1766</v>
      </c>
      <c r="B337" s="164">
        <v>92207666.028613105</v>
      </c>
      <c r="C337" s="164">
        <v>92827484.175925404</v>
      </c>
      <c r="D337" s="164">
        <v>93455696.292131707</v>
      </c>
      <c r="E337" s="164">
        <v>94092321.629664302</v>
      </c>
      <c r="F337" s="164">
        <v>94737263.551255003</v>
      </c>
      <c r="G337" s="164">
        <v>95390534.250167102</v>
      </c>
      <c r="H337" s="164">
        <v>96052156.480665296</v>
      </c>
      <c r="I337" s="164">
        <v>96722117.531186</v>
      </c>
      <c r="J337" s="164">
        <v>97400442.692222998</v>
      </c>
      <c r="K337" s="164">
        <v>98087167.815271407</v>
      </c>
      <c r="L337" s="164">
        <v>98782203.183193102</v>
      </c>
      <c r="M337" s="164">
        <v>99485574.086482003</v>
      </c>
      <c r="N337" s="164">
        <v>99485574.086482003</v>
      </c>
      <c r="O337" s="164">
        <v>100176384.196308</v>
      </c>
      <c r="P337" s="164">
        <v>100897669.115174</v>
      </c>
      <c r="Q337" s="164">
        <v>101624308.52435599</v>
      </c>
      <c r="R337" s="164">
        <v>102356324.294392</v>
      </c>
      <c r="S337" s="164">
        <v>103093724.95898101</v>
      </c>
      <c r="T337" s="164">
        <v>103836525.72024301</v>
      </c>
      <c r="U337" s="164">
        <v>104584752.33862901</v>
      </c>
      <c r="V337" s="164">
        <v>105338515.463431</v>
      </c>
      <c r="W337" s="164">
        <v>106097846.037971</v>
      </c>
      <c r="X337" s="164">
        <v>106862785.56390101</v>
      </c>
      <c r="Y337" s="164">
        <v>107633354.426209</v>
      </c>
      <c r="Z337" s="164">
        <v>108409583.568216</v>
      </c>
      <c r="AA337" s="164">
        <v>108409583.568216</v>
      </c>
      <c r="AB337" s="164">
        <v>109179303.253295</v>
      </c>
      <c r="AC337" s="164">
        <v>109963541.93323</v>
      </c>
      <c r="AD337" s="164">
        <v>110749616.71185</v>
      </c>
      <c r="AE337" s="164">
        <v>111537547.595245</v>
      </c>
      <c r="AF337" s="164">
        <v>112327341.254226</v>
      </c>
      <c r="AG337" s="164">
        <v>113119011.02723999</v>
      </c>
      <c r="AH337" s="164">
        <v>113912580.809836</v>
      </c>
      <c r="AI337" s="164">
        <v>114708173.187902</v>
      </c>
      <c r="AJ337" s="164">
        <v>115505815.311332</v>
      </c>
      <c r="AK337" s="164">
        <v>116305544.887118</v>
      </c>
      <c r="AL337" s="164">
        <v>117107378.508056</v>
      </c>
      <c r="AM337" s="164">
        <v>117911343.32404201</v>
      </c>
      <c r="AN337" s="164">
        <v>117911343.32404201</v>
      </c>
    </row>
    <row r="338" spans="1:40" x14ac:dyDescent="0.2">
      <c r="A338" s="27" t="s">
        <v>1767</v>
      </c>
      <c r="B338" s="164">
        <v>40154590.816981897</v>
      </c>
      <c r="C338" s="164">
        <v>40705380.092376299</v>
      </c>
      <c r="D338" s="164">
        <v>41256936.973635003</v>
      </c>
      <c r="E338" s="164">
        <v>41809181.911986902</v>
      </c>
      <c r="F338" s="164">
        <v>42361974.601340897</v>
      </c>
      <c r="G338" s="164">
        <v>42915315.041696899</v>
      </c>
      <c r="H338" s="164">
        <v>43469203.2330551</v>
      </c>
      <c r="I338" s="164">
        <v>44023639.175415397</v>
      </c>
      <c r="J338" s="164">
        <v>44578622.8687777</v>
      </c>
      <c r="K338" s="164">
        <v>45134154.313142098</v>
      </c>
      <c r="L338" s="164">
        <v>45690022.239704899</v>
      </c>
      <c r="M338" s="164">
        <v>46238361.222449601</v>
      </c>
      <c r="N338" s="164">
        <v>46238361.222449601</v>
      </c>
      <c r="O338" s="164">
        <v>46763437.132743903</v>
      </c>
      <c r="P338" s="164">
        <v>47283289.297682203</v>
      </c>
      <c r="Q338" s="164">
        <v>47786594.494842902</v>
      </c>
      <c r="R338" s="164">
        <v>48273711.851762898</v>
      </c>
      <c r="S338" s="164">
        <v>48745080.024651803</v>
      </c>
      <c r="T338" s="164">
        <v>49201198.411688998</v>
      </c>
      <c r="U338" s="164">
        <v>49642426.140411399</v>
      </c>
      <c r="V338" s="164">
        <v>50069122.338356003</v>
      </c>
      <c r="W338" s="164">
        <v>50481646.133059897</v>
      </c>
      <c r="X338" s="164">
        <v>50880356.652060099</v>
      </c>
      <c r="Y338" s="164">
        <v>51265613.0228936</v>
      </c>
      <c r="Z338" s="164">
        <v>51637985.588523097</v>
      </c>
      <c r="AA338" s="164">
        <v>51637985.588523097</v>
      </c>
      <c r="AB338" s="164">
        <v>52000873.411658697</v>
      </c>
      <c r="AC338" s="164">
        <v>52369050.541915201</v>
      </c>
      <c r="AD338" s="164">
        <v>52736474.118168101</v>
      </c>
      <c r="AE338" s="164">
        <v>53103148.788736098</v>
      </c>
      <c r="AF338" s="164">
        <v>53469079.201937601</v>
      </c>
      <c r="AG338" s="164">
        <v>53834270.006091297</v>
      </c>
      <c r="AH338" s="164">
        <v>54198224.972490199</v>
      </c>
      <c r="AI338" s="164">
        <v>54560708.9111128</v>
      </c>
      <c r="AJ338" s="164">
        <v>54921726.470277898</v>
      </c>
      <c r="AK338" s="164">
        <v>55281282.298304103</v>
      </c>
      <c r="AL338" s="164">
        <v>55639381.043509699</v>
      </c>
      <c r="AM338" s="164">
        <v>55996027.354213603</v>
      </c>
      <c r="AN338" s="164">
        <v>55996027.354213603</v>
      </c>
    </row>
    <row r="339" spans="1:40" x14ac:dyDescent="0.2">
      <c r="A339" s="27" t="s">
        <v>1768</v>
      </c>
      <c r="B339" s="164">
        <v>4714532.7899361597</v>
      </c>
      <c r="C339" s="164">
        <v>4698727.6992905298</v>
      </c>
      <c r="D339" s="164">
        <v>4684598.8245702498</v>
      </c>
      <c r="E339" s="164">
        <v>4672106.7189169005</v>
      </c>
      <c r="F339" s="164">
        <v>4661211.7961321501</v>
      </c>
      <c r="G339" s="164">
        <v>4651858.6087992797</v>
      </c>
      <c r="H339" s="164">
        <v>4644007.3269549701</v>
      </c>
      <c r="I339" s="164">
        <v>4637618.3643038496</v>
      </c>
      <c r="J339" s="164">
        <v>4632636.2736345297</v>
      </c>
      <c r="K339" s="164">
        <v>4629021.4689066298</v>
      </c>
      <c r="L339" s="164">
        <v>4626734.3640865004</v>
      </c>
      <c r="M339" s="164">
        <v>4625719.5120327203</v>
      </c>
      <c r="N339" s="164">
        <v>4625719.5120327203</v>
      </c>
      <c r="O339" s="164">
        <v>4624768.3172316002</v>
      </c>
      <c r="P339" s="164">
        <v>4626172.8189918203</v>
      </c>
      <c r="Q339" s="164">
        <v>4628758.7564743599</v>
      </c>
      <c r="R339" s="164">
        <v>4632520.5796837704</v>
      </c>
      <c r="S339" s="164">
        <v>4637452.7386245904</v>
      </c>
      <c r="T339" s="164">
        <v>4643549.6833013603</v>
      </c>
      <c r="U339" s="164">
        <v>4650805.8637186401</v>
      </c>
      <c r="V339" s="164">
        <v>4659215.72988097</v>
      </c>
      <c r="W339" s="164">
        <v>4668773.7317928895</v>
      </c>
      <c r="X339" s="164">
        <v>4679474.3194589503</v>
      </c>
      <c r="Y339" s="164">
        <v>4691311.9428837001</v>
      </c>
      <c r="Z339" s="164">
        <v>4704281.0520716896</v>
      </c>
      <c r="AA339" s="164">
        <v>4704281.0520716896</v>
      </c>
      <c r="AB339" s="164">
        <v>4717823.5111031998</v>
      </c>
      <c r="AC339" s="164">
        <v>4733035.6060818797</v>
      </c>
      <c r="AD339" s="164">
        <v>4749364.84798788</v>
      </c>
      <c r="AE339" s="164">
        <v>4766809.6830046</v>
      </c>
      <c r="AF339" s="164">
        <v>4785368.5573154204</v>
      </c>
      <c r="AG339" s="164">
        <v>4805039.9171037599</v>
      </c>
      <c r="AH339" s="164">
        <v>4825822.2085530004</v>
      </c>
      <c r="AI339" s="164">
        <v>4847713.87784654</v>
      </c>
      <c r="AJ339" s="164">
        <v>4870713.3711677901</v>
      </c>
      <c r="AK339" s="164">
        <v>4894819.1347001297</v>
      </c>
      <c r="AL339" s="164">
        <v>4920029.6146269701</v>
      </c>
      <c r="AM339" s="164">
        <v>4946343.2571317004</v>
      </c>
      <c r="AN339" s="164">
        <v>4946343.2571317004</v>
      </c>
    </row>
    <row r="340" spans="1:40" x14ac:dyDescent="0.2">
      <c r="A340" s="27" t="s">
        <v>1769</v>
      </c>
      <c r="B340" s="164">
        <v>2182814.9193342798</v>
      </c>
      <c r="C340" s="164">
        <v>2251286.3985373699</v>
      </c>
      <c r="D340" s="164">
        <v>2322841.6718842201</v>
      </c>
      <c r="E340" s="164">
        <v>2397347.67308544</v>
      </c>
      <c r="F340" s="164">
        <v>2474670.5600717701</v>
      </c>
      <c r="G340" s="164">
        <v>2554675.4670605799</v>
      </c>
      <c r="H340" s="164">
        <v>2637096.73512368</v>
      </c>
      <c r="I340" s="164">
        <v>2721773.1983638201</v>
      </c>
      <c r="J340" s="164">
        <v>2808559.82879327</v>
      </c>
      <c r="K340" s="164">
        <v>2897312.5036287298</v>
      </c>
      <c r="L340" s="164">
        <v>2987885.8153911801</v>
      </c>
      <c r="M340" s="164">
        <v>3080134.22466014</v>
      </c>
      <c r="N340" s="164">
        <v>3080134.22466014</v>
      </c>
      <c r="O340" s="164">
        <v>3173110.2379545602</v>
      </c>
      <c r="P340" s="164">
        <v>3268251.43431267</v>
      </c>
      <c r="Q340" s="164">
        <v>3364782.8256085999</v>
      </c>
      <c r="R340" s="164">
        <v>3462707.6348161101</v>
      </c>
      <c r="S340" s="164">
        <v>3562029.0849089902</v>
      </c>
      <c r="T340" s="164">
        <v>3662750.3988610101</v>
      </c>
      <c r="U340" s="164">
        <v>3764874.7996459301</v>
      </c>
      <c r="V340" s="164">
        <v>3866954.3199684802</v>
      </c>
      <c r="W340" s="164">
        <v>3967104.5877817399</v>
      </c>
      <c r="X340" s="164">
        <v>4065329.8165109898</v>
      </c>
      <c r="Y340" s="164">
        <v>4161634.2195815202</v>
      </c>
      <c r="Z340" s="164">
        <v>4256022.0104186097</v>
      </c>
      <c r="AA340" s="164">
        <v>4256022.0104186097</v>
      </c>
      <c r="AB340" s="164">
        <v>4347988.1343422197</v>
      </c>
      <c r="AC340" s="164">
        <v>4438544.7343386402</v>
      </c>
      <c r="AD340" s="164">
        <v>4527194.3627621401</v>
      </c>
      <c r="AE340" s="164">
        <v>4613938.0099483402</v>
      </c>
      <c r="AF340" s="164">
        <v>4698776.66623287</v>
      </c>
      <c r="AG340" s="164">
        <v>4781711.3219513502</v>
      </c>
      <c r="AH340" s="164">
        <v>4862742.9674393898</v>
      </c>
      <c r="AI340" s="164">
        <v>4941872.5930326302</v>
      </c>
      <c r="AJ340" s="164">
        <v>5020552.2093816297</v>
      </c>
      <c r="AK340" s="164">
        <v>5100670.1807797002</v>
      </c>
      <c r="AL340" s="164">
        <v>5182226.5072269598</v>
      </c>
      <c r="AM340" s="164">
        <v>5265221.1887234896</v>
      </c>
      <c r="AN340" s="164">
        <v>5265221.1887234896</v>
      </c>
    </row>
    <row r="341" spans="1:40" x14ac:dyDescent="0.2">
      <c r="A341" s="27" t="s">
        <v>1770</v>
      </c>
      <c r="B341" s="164">
        <v>62179319.659226798</v>
      </c>
      <c r="C341" s="164">
        <v>63319273.693824902</v>
      </c>
      <c r="D341" s="164">
        <v>64466683.912983902</v>
      </c>
      <c r="E341" s="164">
        <v>65621184.441408701</v>
      </c>
      <c r="F341" s="164">
        <v>66782408.354368098</v>
      </c>
      <c r="G341" s="164">
        <v>67949987.342312396</v>
      </c>
      <c r="H341" s="164">
        <v>69123553.955975294</v>
      </c>
      <c r="I341" s="164">
        <v>70302739.900747806</v>
      </c>
      <c r="J341" s="164">
        <v>71487178.453305393</v>
      </c>
      <c r="K341" s="164">
        <v>72676504.114836305</v>
      </c>
      <c r="L341" s="164">
        <v>73870349.648664102</v>
      </c>
      <c r="M341" s="164">
        <v>75068347.639643893</v>
      </c>
      <c r="N341" s="164">
        <v>75068347.639643893</v>
      </c>
      <c r="O341" s="164">
        <v>76250860.582017899</v>
      </c>
      <c r="P341" s="164">
        <v>77455765.633040696</v>
      </c>
      <c r="Q341" s="164">
        <v>78664105.252463803</v>
      </c>
      <c r="R341" s="164">
        <v>79875888.288223103</v>
      </c>
      <c r="S341" s="164">
        <v>81091123.588254198</v>
      </c>
      <c r="T341" s="164">
        <v>82309820.000492707</v>
      </c>
      <c r="U341" s="164">
        <v>83531986.372874603</v>
      </c>
      <c r="V341" s="164">
        <v>84757631.553335398</v>
      </c>
      <c r="W341" s="164">
        <v>85986764.389810801</v>
      </c>
      <c r="X341" s="164">
        <v>87219393.730236694</v>
      </c>
      <c r="Y341" s="164">
        <v>88433080.691331893</v>
      </c>
      <c r="Z341" s="164">
        <v>89596992.042430595</v>
      </c>
      <c r="AA341" s="164">
        <v>89596992.042430595</v>
      </c>
      <c r="AB341" s="164">
        <v>90700609.616856605</v>
      </c>
      <c r="AC341" s="164">
        <v>91765170.1783645</v>
      </c>
      <c r="AD341" s="164">
        <v>92780286.260991096</v>
      </c>
      <c r="AE341" s="164">
        <v>93746063.423419401</v>
      </c>
      <c r="AF341" s="164">
        <v>94650402.5450463</v>
      </c>
      <c r="AG341" s="164">
        <v>95475297.079439804</v>
      </c>
      <c r="AH341" s="164">
        <v>96220852.629892498</v>
      </c>
      <c r="AI341" s="164">
        <v>96887174.799696997</v>
      </c>
      <c r="AJ341" s="164">
        <v>97474369.192146003</v>
      </c>
      <c r="AK341" s="164">
        <v>97982541.410532102</v>
      </c>
      <c r="AL341" s="164">
        <v>98411797.058148101</v>
      </c>
      <c r="AM341" s="164">
        <v>98784686.840569198</v>
      </c>
      <c r="AN341" s="164">
        <v>98784686.840569198</v>
      </c>
    </row>
    <row r="342" spans="1:40" x14ac:dyDescent="0.2">
      <c r="A342" s="27" t="s">
        <v>1771</v>
      </c>
      <c r="B342" s="164">
        <v>-959379.30768403294</v>
      </c>
      <c r="C342" s="164">
        <v>-953510.85277266602</v>
      </c>
      <c r="D342" s="164">
        <v>-947642.39786130004</v>
      </c>
      <c r="E342" s="164">
        <v>-941773.942949933</v>
      </c>
      <c r="F342" s="164">
        <v>-935905.48803856596</v>
      </c>
      <c r="G342" s="164">
        <v>-930037.03312719997</v>
      </c>
      <c r="H342" s="164">
        <v>-924168.57821583305</v>
      </c>
      <c r="I342" s="164">
        <v>-918300.12330446602</v>
      </c>
      <c r="J342" s="164">
        <v>-912431.66839310003</v>
      </c>
      <c r="K342" s="164">
        <v>-906563.21348173299</v>
      </c>
      <c r="L342" s="164">
        <v>-900694.75857036596</v>
      </c>
      <c r="M342" s="164">
        <v>-894826.30365899997</v>
      </c>
      <c r="N342" s="164">
        <v>-894826.30365899997</v>
      </c>
      <c r="O342" s="164">
        <v>-888733.24916380295</v>
      </c>
      <c r="P342" s="164">
        <v>-882866.276946506</v>
      </c>
      <c r="Q342" s="164">
        <v>-876999.30472920998</v>
      </c>
      <c r="R342" s="164">
        <v>-871132.33251191303</v>
      </c>
      <c r="S342" s="164">
        <v>-865265.36029461597</v>
      </c>
      <c r="T342" s="164">
        <v>-859398.38807731995</v>
      </c>
      <c r="U342" s="164">
        <v>-853531.415860023</v>
      </c>
      <c r="V342" s="164">
        <v>-847664.44364272605</v>
      </c>
      <c r="W342" s="164">
        <v>-841797.47142543003</v>
      </c>
      <c r="X342" s="164">
        <v>-835930.49920813297</v>
      </c>
      <c r="Y342" s="164">
        <v>-830063.52699083602</v>
      </c>
      <c r="Z342" s="164">
        <v>-824196.55477354</v>
      </c>
      <c r="AA342" s="164">
        <v>-824196.55477354</v>
      </c>
      <c r="AB342" s="164">
        <v>-818233.74504783296</v>
      </c>
      <c r="AC342" s="164">
        <v>-812367.45993266604</v>
      </c>
      <c r="AD342" s="164">
        <v>-806501.17481749901</v>
      </c>
      <c r="AE342" s="164">
        <v>-800634.88970233302</v>
      </c>
      <c r="AF342" s="164">
        <v>-794768.60458716599</v>
      </c>
      <c r="AG342" s="164">
        <v>-788902.31947199896</v>
      </c>
      <c r="AH342" s="164">
        <v>-783036.03435683297</v>
      </c>
      <c r="AI342" s="164">
        <v>-777169.74924166605</v>
      </c>
      <c r="AJ342" s="164">
        <v>-771303.46412649902</v>
      </c>
      <c r="AK342" s="164">
        <v>-765437.17901133304</v>
      </c>
      <c r="AL342" s="164">
        <v>-759570.893896166</v>
      </c>
      <c r="AM342" s="164">
        <v>-753704.60878099897</v>
      </c>
      <c r="AN342" s="164">
        <v>-753704.60878099897</v>
      </c>
    </row>
    <row r="343" spans="1:40" x14ac:dyDescent="0.2">
      <c r="A343" s="27" t="s">
        <v>1772</v>
      </c>
      <c r="B343" s="164">
        <v>11558316.037907099</v>
      </c>
      <c r="C343" s="164">
        <v>11766990.196129</v>
      </c>
      <c r="D343" s="164">
        <v>11976805.345330101</v>
      </c>
      <c r="E343" s="164">
        <v>12187734.634250401</v>
      </c>
      <c r="F343" s="164">
        <v>12399751.116782</v>
      </c>
      <c r="G343" s="164">
        <v>12612817.0501727</v>
      </c>
      <c r="H343" s="164">
        <v>12826905.322385101</v>
      </c>
      <c r="I343" s="164">
        <v>13041988.987245301</v>
      </c>
      <c r="J343" s="164">
        <v>13258030.302140901</v>
      </c>
      <c r="K343" s="164">
        <v>13475002.321071399</v>
      </c>
      <c r="L343" s="164">
        <v>13692878.098041</v>
      </c>
      <c r="M343" s="164">
        <v>13911619.890485</v>
      </c>
      <c r="N343" s="164">
        <v>13911619.890485</v>
      </c>
      <c r="O343" s="164">
        <v>14127630.2690379</v>
      </c>
      <c r="P343" s="164">
        <v>14347963.461615101</v>
      </c>
      <c r="Q343" s="164">
        <v>14569100.8510033</v>
      </c>
      <c r="R343" s="164">
        <v>14791038.659351001</v>
      </c>
      <c r="S343" s="164">
        <v>15013773.1088068</v>
      </c>
      <c r="T343" s="164">
        <v>15237300.421519199</v>
      </c>
      <c r="U343" s="164">
        <v>15461616.8196369</v>
      </c>
      <c r="V343" s="164">
        <v>15686718.5253084</v>
      </c>
      <c r="W343" s="164">
        <v>15912601.760682199</v>
      </c>
      <c r="X343" s="164">
        <v>16139262.747907</v>
      </c>
      <c r="Y343" s="164">
        <v>16366697.7091312</v>
      </c>
      <c r="Z343" s="164">
        <v>16594902.866503401</v>
      </c>
      <c r="AA343" s="164">
        <v>16594902.866503401</v>
      </c>
      <c r="AB343" s="164">
        <v>16821904.137978598</v>
      </c>
      <c r="AC343" s="164">
        <v>17051610.391421702</v>
      </c>
      <c r="AD343" s="164">
        <v>17282077.080646001</v>
      </c>
      <c r="AE343" s="164">
        <v>17513303.147976998</v>
      </c>
      <c r="AF343" s="164">
        <v>17745287.5357402</v>
      </c>
      <c r="AG343" s="164">
        <v>17978029.186261199</v>
      </c>
      <c r="AH343" s="164">
        <v>18211527.041865699</v>
      </c>
      <c r="AI343" s="164">
        <v>18445780.044879101</v>
      </c>
      <c r="AJ343" s="164">
        <v>18680787.137627002</v>
      </c>
      <c r="AK343" s="164">
        <v>18916547.262435101</v>
      </c>
      <c r="AL343" s="164">
        <v>19148798.7835293</v>
      </c>
      <c r="AM343" s="164">
        <v>19370832.426093102</v>
      </c>
      <c r="AN343" s="164">
        <v>19370832.426093102</v>
      </c>
    </row>
    <row r="344" spans="1:40" x14ac:dyDescent="0.2">
      <c r="A344" s="27" t="s">
        <v>1773</v>
      </c>
      <c r="B344" s="164">
        <v>55601532.054609597</v>
      </c>
      <c r="C344" s="164">
        <v>56527448.351254798</v>
      </c>
      <c r="D344" s="164">
        <v>57447280.943342</v>
      </c>
      <c r="E344" s="164">
        <v>58361029.830871001</v>
      </c>
      <c r="F344" s="164">
        <v>59268695.013842002</v>
      </c>
      <c r="G344" s="164">
        <v>60170276.492254898</v>
      </c>
      <c r="H344" s="164">
        <v>61065774.266109802</v>
      </c>
      <c r="I344" s="164">
        <v>61955188.335406497</v>
      </c>
      <c r="J344" s="164">
        <v>62838518.7001452</v>
      </c>
      <c r="K344" s="164">
        <v>63715765.360325903</v>
      </c>
      <c r="L344" s="164">
        <v>64586928.315948501</v>
      </c>
      <c r="M344" s="164">
        <v>65452007.567012899</v>
      </c>
      <c r="N344" s="164">
        <v>65452007.567012899</v>
      </c>
      <c r="O344" s="164">
        <v>66294249.311611198</v>
      </c>
      <c r="P344" s="164">
        <v>67146945.661176994</v>
      </c>
      <c r="Q344" s="164">
        <v>67993559.843262807</v>
      </c>
      <c r="R344" s="164">
        <v>68834091.857868493</v>
      </c>
      <c r="S344" s="164">
        <v>69668541.704993993</v>
      </c>
      <c r="T344" s="164">
        <v>70496909.384639397</v>
      </c>
      <c r="U344" s="164">
        <v>71319194.896804705</v>
      </c>
      <c r="V344" s="164">
        <v>72135398.241489798</v>
      </c>
      <c r="W344" s="164">
        <v>72945519.418694898</v>
      </c>
      <c r="X344" s="164">
        <v>73749558.428419799</v>
      </c>
      <c r="Y344" s="164">
        <v>74547515.270664603</v>
      </c>
      <c r="Z344" s="164">
        <v>75339389.945429295</v>
      </c>
      <c r="AA344" s="164">
        <v>75339389.945429295</v>
      </c>
      <c r="AB344" s="164">
        <v>76116297.799923807</v>
      </c>
      <c r="AC344" s="164">
        <v>76896003.476833597</v>
      </c>
      <c r="AD344" s="164">
        <v>77669684.995116606</v>
      </c>
      <c r="AE344" s="164">
        <v>78437343.639528796</v>
      </c>
      <c r="AF344" s="164">
        <v>79198980.694826096</v>
      </c>
      <c r="AG344" s="164">
        <v>79954597.445764497</v>
      </c>
      <c r="AH344" s="164">
        <v>80704195.177100003</v>
      </c>
      <c r="AI344" s="164">
        <v>81447775.173588693</v>
      </c>
      <c r="AJ344" s="164">
        <v>82185338.719986394</v>
      </c>
      <c r="AK344" s="164">
        <v>82916887.101049393</v>
      </c>
      <c r="AL344" s="164">
        <v>83642421.601533502</v>
      </c>
      <c r="AM344" s="164">
        <v>84361943.506194696</v>
      </c>
      <c r="AN344" s="164">
        <v>84361943.506194696</v>
      </c>
    </row>
    <row r="345" spans="1:40" x14ac:dyDescent="0.2">
      <c r="A345" s="27" t="s">
        <v>1774</v>
      </c>
      <c r="B345" s="164">
        <v>4248754.1597910896</v>
      </c>
      <c r="C345" s="164">
        <v>4307765.2447929</v>
      </c>
      <c r="D345" s="164">
        <v>4366337.16328019</v>
      </c>
      <c r="E345" s="164">
        <v>4424469.9152529603</v>
      </c>
      <c r="F345" s="164">
        <v>4482160.1626708396</v>
      </c>
      <c r="G345" s="164">
        <v>4539411.86834112</v>
      </c>
      <c r="H345" s="164">
        <v>4596228.9950710898</v>
      </c>
      <c r="I345" s="164">
        <v>4652615.5056680096</v>
      </c>
      <c r="J345" s="164">
        <v>4708575.3629391901</v>
      </c>
      <c r="K345" s="164">
        <v>4764112.5296919104</v>
      </c>
      <c r="L345" s="164">
        <v>4819230.9687334402</v>
      </c>
      <c r="M345" s="164">
        <v>4873934.64287108</v>
      </c>
      <c r="N345" s="164">
        <v>4873934.64287108</v>
      </c>
      <c r="O345" s="164">
        <v>4926982.3739299802</v>
      </c>
      <c r="P345" s="164">
        <v>4980854.7921097996</v>
      </c>
      <c r="Q345" s="164">
        <v>5034324.4355963096</v>
      </c>
      <c r="R345" s="164">
        <v>5087395.2661955701</v>
      </c>
      <c r="S345" s="164">
        <v>5140071.2457136502</v>
      </c>
      <c r="T345" s="164">
        <v>5192359.6731535997</v>
      </c>
      <c r="U345" s="164">
        <v>5244260.5485154297</v>
      </c>
      <c r="V345" s="164">
        <v>5295773.8717991197</v>
      </c>
      <c r="W345" s="164">
        <v>5346899.6430046903</v>
      </c>
      <c r="X345" s="164">
        <v>5397637.8621321302</v>
      </c>
      <c r="Y345" s="164">
        <v>5447988.5291814404</v>
      </c>
      <c r="Z345" s="164">
        <v>5497951.6441526301</v>
      </c>
      <c r="AA345" s="164">
        <v>5497951.6441526301</v>
      </c>
      <c r="AB345" s="164">
        <v>5546877.51626499</v>
      </c>
      <c r="AC345" s="164">
        <v>5596059.7664957996</v>
      </c>
      <c r="AD345" s="164">
        <v>5644854.5100360997</v>
      </c>
      <c r="AE345" s="164">
        <v>5693261.7468858799</v>
      </c>
      <c r="AF345" s="164">
        <v>5741281.4770451495</v>
      </c>
      <c r="AG345" s="164">
        <v>5788913.7005139003</v>
      </c>
      <c r="AH345" s="164">
        <v>5836158.4172921302</v>
      </c>
      <c r="AI345" s="164">
        <v>5883015.6273798496</v>
      </c>
      <c r="AJ345" s="164">
        <v>5929485.3307770602</v>
      </c>
      <c r="AK345" s="164">
        <v>5975567.5274837501</v>
      </c>
      <c r="AL345" s="164">
        <v>6021262.2174999202</v>
      </c>
      <c r="AM345" s="164">
        <v>6066569.4008255797</v>
      </c>
      <c r="AN345" s="164">
        <v>6066569.4008255797</v>
      </c>
    </row>
    <row r="346" spans="1:40" x14ac:dyDescent="0.2">
      <c r="A346" s="27" t="s">
        <v>1591</v>
      </c>
      <c r="B346" s="164">
        <v>5576809.3458174998</v>
      </c>
      <c r="C346" s="164">
        <v>5600281.41665</v>
      </c>
      <c r="D346" s="164">
        <v>5623753.4874825003</v>
      </c>
      <c r="E346" s="164">
        <v>5647225.5583149996</v>
      </c>
      <c r="F346" s="164">
        <v>5670697.6291474998</v>
      </c>
      <c r="G346" s="164">
        <v>5694169.69998</v>
      </c>
      <c r="H346" s="164">
        <v>5717641.7708125003</v>
      </c>
      <c r="I346" s="164">
        <v>5741113.8416449996</v>
      </c>
      <c r="J346" s="164">
        <v>5764585.9124774998</v>
      </c>
      <c r="K346" s="164">
        <v>5788057.98331</v>
      </c>
      <c r="L346" s="164">
        <v>5811530.0541425003</v>
      </c>
      <c r="M346" s="164">
        <v>5835002.1249749996</v>
      </c>
      <c r="N346" s="164">
        <v>5835002.1249749996</v>
      </c>
      <c r="O346" s="164">
        <v>5858474.1958074998</v>
      </c>
      <c r="P346" s="164">
        <v>5881946.26664</v>
      </c>
      <c r="Q346" s="164">
        <v>5905418.3374725003</v>
      </c>
      <c r="R346" s="164">
        <v>5928890.4083049996</v>
      </c>
      <c r="S346" s="164">
        <v>5952362.4791374998</v>
      </c>
      <c r="T346" s="164">
        <v>5975834.5499700001</v>
      </c>
      <c r="U346" s="164">
        <v>5999306.6208025003</v>
      </c>
      <c r="V346" s="164">
        <v>6022778.6916349996</v>
      </c>
      <c r="W346" s="164">
        <v>6046250.7624674998</v>
      </c>
      <c r="X346" s="164">
        <v>6069722.8333000001</v>
      </c>
      <c r="Y346" s="164">
        <v>6093194.9041325003</v>
      </c>
      <c r="Z346" s="164">
        <v>6116666.9749649996</v>
      </c>
      <c r="AA346" s="164">
        <v>6116666.9749649996</v>
      </c>
      <c r="AB346" s="164">
        <v>6140139.0457974998</v>
      </c>
      <c r="AC346" s="164">
        <v>6163611.1166300001</v>
      </c>
      <c r="AD346" s="164">
        <v>6187083.1874625003</v>
      </c>
      <c r="AE346" s="164">
        <v>6210555.2582949996</v>
      </c>
      <c r="AF346" s="164">
        <v>6234027.3291274998</v>
      </c>
      <c r="AG346" s="164">
        <v>6257499.3999600001</v>
      </c>
      <c r="AH346" s="164">
        <v>6280971.4707925003</v>
      </c>
      <c r="AI346" s="164">
        <v>6304443.5416249996</v>
      </c>
      <c r="AJ346" s="164">
        <v>6327915.6124574998</v>
      </c>
      <c r="AK346" s="164">
        <v>6351387.6832900001</v>
      </c>
      <c r="AL346" s="164">
        <v>6374859.7541225003</v>
      </c>
      <c r="AM346" s="164">
        <v>6398331.8249549996</v>
      </c>
      <c r="AN346" s="164">
        <v>6398331.8249549996</v>
      </c>
    </row>
    <row r="347" spans="1:40" x14ac:dyDescent="0.2">
      <c r="A347" s="27" t="s">
        <v>1592</v>
      </c>
      <c r="B347" s="164">
        <v>18338098.1423878</v>
      </c>
      <c r="C347" s="164">
        <v>19100751.3911989</v>
      </c>
      <c r="D347" s="164">
        <v>19874395.759305201</v>
      </c>
      <c r="E347" s="164">
        <v>20659069.727077801</v>
      </c>
      <c r="F347" s="164">
        <v>21454772.031362101</v>
      </c>
      <c r="G347" s="164">
        <v>22261503.973170102</v>
      </c>
      <c r="H347" s="164">
        <v>23079257.8792198</v>
      </c>
      <c r="I347" s="164">
        <v>23908026.076293699</v>
      </c>
      <c r="J347" s="164">
        <v>24748032.942521501</v>
      </c>
      <c r="K347" s="164">
        <v>25599029.779174998</v>
      </c>
      <c r="L347" s="164">
        <v>26461008.913232699</v>
      </c>
      <c r="M347" s="164">
        <v>27333962.671738598</v>
      </c>
      <c r="N347" s="164">
        <v>27333962.671738598</v>
      </c>
      <c r="O347" s="164">
        <v>28218487.2279565</v>
      </c>
      <c r="P347" s="164">
        <v>29111347.756496001</v>
      </c>
      <c r="Q347" s="164">
        <v>30013173.763305001</v>
      </c>
      <c r="R347" s="164">
        <v>30924008.856959801</v>
      </c>
      <c r="S347" s="164">
        <v>31843855.620459601</v>
      </c>
      <c r="T347" s="164">
        <v>32772723.0471242</v>
      </c>
      <c r="U347" s="164">
        <v>33710611.155979097</v>
      </c>
      <c r="V347" s="164">
        <v>34657519.9661147</v>
      </c>
      <c r="W347" s="164">
        <v>35613681.547968298</v>
      </c>
      <c r="X347" s="164">
        <v>36578854.895119399</v>
      </c>
      <c r="Y347" s="164">
        <v>37553040.026854098</v>
      </c>
      <c r="Z347" s="164">
        <v>38536236.962524302</v>
      </c>
      <c r="AA347" s="164">
        <v>38536236.962524302</v>
      </c>
      <c r="AB347" s="164">
        <v>39529049.567701302</v>
      </c>
      <c r="AC347" s="164">
        <v>40530198.145199902</v>
      </c>
      <c r="AD347" s="164">
        <v>41540312.200968102</v>
      </c>
      <c r="AE347" s="164">
        <v>42559435.343581997</v>
      </c>
      <c r="AF347" s="164">
        <v>43587570.156040803</v>
      </c>
      <c r="AG347" s="164">
        <v>44624725.6316645</v>
      </c>
      <c r="AH347" s="164">
        <v>45670901.7894786</v>
      </c>
      <c r="AI347" s="164">
        <v>46726098.648573302</v>
      </c>
      <c r="AJ347" s="164">
        <v>47790548.279385999</v>
      </c>
      <c r="AK347" s="164">
        <v>48864009.675496198</v>
      </c>
      <c r="AL347" s="164">
        <v>49946482.8561901</v>
      </c>
      <c r="AM347" s="164">
        <v>51037967.840819299</v>
      </c>
      <c r="AN347" s="164">
        <v>51037967.840819299</v>
      </c>
    </row>
    <row r="348" spans="1:40" x14ac:dyDescent="0.2">
      <c r="A348" s="27" t="s">
        <v>1593</v>
      </c>
      <c r="B348" s="164">
        <v>240636173.55862901</v>
      </c>
      <c r="C348" s="164">
        <v>242970981.46769601</v>
      </c>
      <c r="D348" s="164">
        <v>245266258.492753</v>
      </c>
      <c r="E348" s="164">
        <v>247520408.509038</v>
      </c>
      <c r="F348" s="164">
        <v>249735663.024149</v>
      </c>
      <c r="G348" s="164">
        <v>251911480.016801</v>
      </c>
      <c r="H348" s="164">
        <v>254046606.96078399</v>
      </c>
      <c r="I348" s="164">
        <v>256155524.27756199</v>
      </c>
      <c r="J348" s="164">
        <v>258246678.62654501</v>
      </c>
      <c r="K348" s="164">
        <v>260319189.99158299</v>
      </c>
      <c r="L348" s="164">
        <v>262378434.35542399</v>
      </c>
      <c r="M348" s="164">
        <v>264424612.680132</v>
      </c>
      <c r="N348" s="164">
        <v>264424612.680132</v>
      </c>
      <c r="O348" s="164">
        <v>266393594.317413</v>
      </c>
      <c r="P348" s="164">
        <v>268406283.729038</v>
      </c>
      <c r="Q348" s="164">
        <v>270395826.05697602</v>
      </c>
      <c r="R348" s="164">
        <v>272362266.669613</v>
      </c>
      <c r="S348" s="164">
        <v>274307371.83913398</v>
      </c>
      <c r="T348" s="164">
        <v>276236943.698695</v>
      </c>
      <c r="U348" s="164">
        <v>278148947.83025199</v>
      </c>
      <c r="V348" s="164">
        <v>280044121.33515602</v>
      </c>
      <c r="W348" s="164">
        <v>281923445.96060598</v>
      </c>
      <c r="X348" s="164">
        <v>283786363.857701</v>
      </c>
      <c r="Y348" s="164">
        <v>285632774.22772902</v>
      </c>
      <c r="Z348" s="164">
        <v>287463021.80422401</v>
      </c>
      <c r="AA348" s="164">
        <v>287463021.80422401</v>
      </c>
      <c r="AB348" s="164">
        <v>289250989.18910599</v>
      </c>
      <c r="AC348" s="164">
        <v>291062244.47735</v>
      </c>
      <c r="AD348" s="164">
        <v>292867402.63559598</v>
      </c>
      <c r="AE348" s="164">
        <v>294668993.78296</v>
      </c>
      <c r="AF348" s="164">
        <v>296466722.73790097</v>
      </c>
      <c r="AG348" s="164">
        <v>298256286.77137899</v>
      </c>
      <c r="AH348" s="164">
        <v>300035248.500368</v>
      </c>
      <c r="AI348" s="164">
        <v>301800729.810974</v>
      </c>
      <c r="AJ348" s="164">
        <v>303522300.10559398</v>
      </c>
      <c r="AK348" s="164">
        <v>305197357.08738601</v>
      </c>
      <c r="AL348" s="164">
        <v>306823866.01289099</v>
      </c>
      <c r="AM348" s="164">
        <v>308402170.46373999</v>
      </c>
      <c r="AN348" s="164">
        <v>308402170.46373999</v>
      </c>
    </row>
    <row r="349" spans="1:40" x14ac:dyDescent="0.2">
      <c r="A349" s="27" t="s">
        <v>1775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  <c r="O349" s="164">
        <v>0</v>
      </c>
      <c r="P349" s="164">
        <v>0</v>
      </c>
      <c r="Q349" s="164">
        <v>0</v>
      </c>
      <c r="R349" s="164">
        <v>0</v>
      </c>
      <c r="S349" s="164">
        <v>0</v>
      </c>
      <c r="T349" s="164">
        <v>0</v>
      </c>
      <c r="U349" s="164">
        <v>0</v>
      </c>
      <c r="V349" s="164">
        <v>0</v>
      </c>
      <c r="W349" s="164">
        <v>0</v>
      </c>
      <c r="X349" s="164">
        <v>0</v>
      </c>
      <c r="Y349" s="164">
        <v>0</v>
      </c>
      <c r="Z349" s="164">
        <v>0</v>
      </c>
      <c r="AA349" s="164">
        <v>0</v>
      </c>
      <c r="AB349" s="164">
        <v>0</v>
      </c>
      <c r="AC349" s="164">
        <v>0</v>
      </c>
      <c r="AD349" s="164">
        <v>0</v>
      </c>
      <c r="AE349" s="164">
        <v>0</v>
      </c>
      <c r="AF349" s="164">
        <v>0</v>
      </c>
      <c r="AG349" s="164">
        <v>0</v>
      </c>
      <c r="AH349" s="164">
        <v>0</v>
      </c>
      <c r="AI349" s="164">
        <v>0</v>
      </c>
      <c r="AJ349" s="164">
        <v>0</v>
      </c>
      <c r="AK349" s="164">
        <v>0</v>
      </c>
      <c r="AL349" s="164">
        <v>0</v>
      </c>
      <c r="AM349" s="164">
        <v>0</v>
      </c>
      <c r="AN349" s="164">
        <v>0</v>
      </c>
    </row>
    <row r="350" spans="1:40" x14ac:dyDescent="0.2">
      <c r="A350" s="27" t="s">
        <v>1595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v>0</v>
      </c>
      <c r="S350" s="164">
        <v>0</v>
      </c>
      <c r="T350" s="164">
        <v>0</v>
      </c>
      <c r="U350" s="164">
        <v>0</v>
      </c>
      <c r="V350" s="164">
        <v>0</v>
      </c>
      <c r="W350" s="164">
        <v>0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4">
        <v>0</v>
      </c>
      <c r="AD350" s="164">
        <v>0</v>
      </c>
      <c r="AE350" s="164">
        <v>0</v>
      </c>
      <c r="AF350" s="164">
        <v>0</v>
      </c>
      <c r="AG350" s="164">
        <v>0</v>
      </c>
      <c r="AH350" s="164">
        <v>0</v>
      </c>
      <c r="AI350" s="164">
        <v>0</v>
      </c>
      <c r="AJ350" s="164">
        <v>0</v>
      </c>
      <c r="AK350" s="164">
        <v>0</v>
      </c>
      <c r="AL350" s="164">
        <v>0</v>
      </c>
      <c r="AM350" s="164">
        <v>0</v>
      </c>
      <c r="AN350" s="164">
        <v>0</v>
      </c>
    </row>
    <row r="351" spans="1:40" x14ac:dyDescent="0.2">
      <c r="A351" s="27" t="s">
        <v>1596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0</v>
      </c>
      <c r="T351" s="164">
        <v>0</v>
      </c>
      <c r="U351" s="164">
        <v>0</v>
      </c>
      <c r="V351" s="164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0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</row>
    <row r="352" spans="1:40" x14ac:dyDescent="0.2">
      <c r="A352" s="30" t="s">
        <v>1597</v>
      </c>
      <c r="B352" s="164">
        <v>536438741.37555099</v>
      </c>
      <c r="C352" s="164">
        <v>543122362.70830405</v>
      </c>
      <c r="D352" s="164">
        <v>549793440.16563702</v>
      </c>
      <c r="E352" s="164">
        <v>556449790.56711805</v>
      </c>
      <c r="F352" s="164">
        <v>563092836.57668304</v>
      </c>
      <c r="G352" s="164">
        <v>569721457.26462901</v>
      </c>
      <c r="H352" s="164">
        <v>576333719.09834099</v>
      </c>
      <c r="I352" s="164">
        <v>582943490.08433294</v>
      </c>
      <c r="J352" s="164">
        <v>589558865.57231104</v>
      </c>
      <c r="K352" s="164">
        <v>596178180.50805998</v>
      </c>
      <c r="L352" s="164">
        <v>602805927.00199199</v>
      </c>
      <c r="M352" s="164">
        <v>609433856.02622497</v>
      </c>
      <c r="N352" s="164">
        <v>609433856.02622497</v>
      </c>
      <c r="O352" s="164">
        <v>615918641.39616895</v>
      </c>
      <c r="P352" s="164">
        <v>622523010.43851197</v>
      </c>
      <c r="Q352" s="164">
        <v>629102330.85167205</v>
      </c>
      <c r="R352" s="164">
        <v>635657079.31555998</v>
      </c>
      <c r="S352" s="164">
        <v>642189478.58013201</v>
      </c>
      <c r="T352" s="164">
        <v>648705864.41423202</v>
      </c>
      <c r="U352" s="164">
        <v>655204590.04989004</v>
      </c>
      <c r="V352" s="164">
        <v>661685413.93717396</v>
      </c>
      <c r="W352" s="164">
        <v>668148055.11261499</v>
      </c>
      <c r="X352" s="164">
        <v>674592119.08360004</v>
      </c>
      <c r="Y352" s="164">
        <v>680995440.58552396</v>
      </c>
      <c r="Z352" s="164">
        <v>687328127.31246603</v>
      </c>
      <c r="AA352" s="164">
        <v>687328127.31246603</v>
      </c>
      <c r="AB352" s="164">
        <v>693532901.19698095</v>
      </c>
      <c r="AC352" s="164">
        <v>699755972.93292999</v>
      </c>
      <c r="AD352" s="164">
        <v>705927110.02876794</v>
      </c>
      <c r="AE352" s="164">
        <v>712049016.08887994</v>
      </c>
      <c r="AF352" s="164">
        <v>718109310.37685204</v>
      </c>
      <c r="AG352" s="164">
        <v>724085710.26089895</v>
      </c>
      <c r="AH352" s="164">
        <v>729975411.31075203</v>
      </c>
      <c r="AI352" s="164">
        <v>735775528.09436905</v>
      </c>
      <c r="AJ352" s="164">
        <v>741457450.17000699</v>
      </c>
      <c r="AK352" s="164">
        <v>747020369.23056304</v>
      </c>
      <c r="AL352" s="164">
        <v>752458115.49143803</v>
      </c>
      <c r="AM352" s="164">
        <v>757786905.51352704</v>
      </c>
      <c r="AN352" s="164">
        <v>757786905.51352704</v>
      </c>
    </row>
    <row r="353" spans="1:40" x14ac:dyDescent="0.2">
      <c r="A353" s="27" t="s">
        <v>1080</v>
      </c>
    </row>
    <row r="354" spans="1:40" x14ac:dyDescent="0.2">
      <c r="A354" s="30" t="s">
        <v>1598</v>
      </c>
      <c r="B354" s="164">
        <v>6824075072.39921</v>
      </c>
      <c r="C354" s="164">
        <v>6868650254.3598499</v>
      </c>
      <c r="D354" s="164">
        <v>6914013445.9176302</v>
      </c>
      <c r="E354" s="164">
        <v>6960208207.3956699</v>
      </c>
      <c r="F354" s="164">
        <v>7006887842.8243599</v>
      </c>
      <c r="G354" s="164">
        <v>7052893111.2199202</v>
      </c>
      <c r="H354" s="164">
        <v>7100327923.01509</v>
      </c>
      <c r="I354" s="164">
        <v>7148091819.2770796</v>
      </c>
      <c r="J354" s="164">
        <v>7193827131.2228804</v>
      </c>
      <c r="K354" s="164">
        <v>7240607095.92206</v>
      </c>
      <c r="L354" s="164">
        <v>7288504589.1949196</v>
      </c>
      <c r="M354" s="164">
        <v>7328317084.0907097</v>
      </c>
      <c r="N354" s="164">
        <v>7328317084.0907097</v>
      </c>
      <c r="O354" s="164">
        <v>7373864790.8234901</v>
      </c>
      <c r="P354" s="164">
        <v>7421853202.2121601</v>
      </c>
      <c r="Q354" s="164">
        <v>7469842026.6098499</v>
      </c>
      <c r="R354" s="164">
        <v>7518898527.9168501</v>
      </c>
      <c r="S354" s="164">
        <v>7568439984.2021198</v>
      </c>
      <c r="T354" s="164">
        <v>7617541692.39184</v>
      </c>
      <c r="U354" s="164">
        <v>7667442261.1881905</v>
      </c>
      <c r="V354" s="164">
        <v>7717990889.5100899</v>
      </c>
      <c r="W354" s="164">
        <v>7768681295.2803001</v>
      </c>
      <c r="X354" s="164">
        <v>7824742328.2747297</v>
      </c>
      <c r="Y354" s="164">
        <v>7881338930.29527</v>
      </c>
      <c r="Z354" s="164">
        <v>7931426928.6196404</v>
      </c>
      <c r="AA354" s="164">
        <v>7931426928.6196404</v>
      </c>
      <c r="AB354" s="164">
        <v>7989951352.4079504</v>
      </c>
      <c r="AC354" s="164">
        <v>8050553179.45012</v>
      </c>
      <c r="AD354" s="164">
        <v>8110946855.3159599</v>
      </c>
      <c r="AE354" s="164">
        <v>8172109356.1384602</v>
      </c>
      <c r="AF354" s="164">
        <v>8233528860.0288801</v>
      </c>
      <c r="AG354" s="164">
        <v>8294499871.5876999</v>
      </c>
      <c r="AH354" s="164">
        <v>8356030156.1276999</v>
      </c>
      <c r="AI354" s="164">
        <v>8418684010.1930504</v>
      </c>
      <c r="AJ354" s="164">
        <v>8481222091.8780699</v>
      </c>
      <c r="AK354" s="164">
        <v>8544272624.4367504</v>
      </c>
      <c r="AL354" s="164">
        <v>8607627543.1403503</v>
      </c>
      <c r="AM354" s="164">
        <v>8670340949.3635101</v>
      </c>
      <c r="AN354" s="164">
        <v>8670340949.3635101</v>
      </c>
    </row>
    <row r="355" spans="1:40" x14ac:dyDescent="0.2">
      <c r="A355" s="27" t="s">
        <v>1599</v>
      </c>
    </row>
    <row r="356" spans="1:40" x14ac:dyDescent="0.2">
      <c r="A356" s="30" t="s">
        <v>1600</v>
      </c>
    </row>
    <row r="357" spans="1:40" x14ac:dyDescent="0.2">
      <c r="A357" s="27" t="s">
        <v>1601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  <c r="O357" s="164">
        <v>0</v>
      </c>
      <c r="P357" s="164">
        <v>0</v>
      </c>
      <c r="Q357" s="164">
        <v>0</v>
      </c>
      <c r="R357" s="164">
        <v>0</v>
      </c>
      <c r="S357" s="164">
        <v>0</v>
      </c>
      <c r="T357" s="164">
        <v>0</v>
      </c>
      <c r="U357" s="164">
        <v>0</v>
      </c>
      <c r="V357" s="164">
        <v>0</v>
      </c>
      <c r="W357" s="164">
        <v>0</v>
      </c>
      <c r="X357" s="164">
        <v>0</v>
      </c>
      <c r="Y357" s="164">
        <v>0</v>
      </c>
      <c r="Z357" s="164">
        <v>0</v>
      </c>
      <c r="AA357" s="164">
        <v>0</v>
      </c>
      <c r="AB357" s="164">
        <v>0</v>
      </c>
      <c r="AC357" s="164">
        <v>0</v>
      </c>
      <c r="AD357" s="164">
        <v>0</v>
      </c>
      <c r="AE357" s="164">
        <v>0</v>
      </c>
      <c r="AF357" s="164">
        <v>0</v>
      </c>
      <c r="AG357" s="164">
        <v>0</v>
      </c>
      <c r="AH357" s="164">
        <v>0</v>
      </c>
      <c r="AI357" s="164">
        <v>0</v>
      </c>
      <c r="AJ357" s="164">
        <v>0</v>
      </c>
      <c r="AK357" s="164">
        <v>0</v>
      </c>
      <c r="AL357" s="164">
        <v>0</v>
      </c>
      <c r="AM357" s="164">
        <v>0</v>
      </c>
      <c r="AN357" s="164">
        <v>0</v>
      </c>
    </row>
    <row r="358" spans="1:40" x14ac:dyDescent="0.2">
      <c r="A358" s="27" t="s">
        <v>1602</v>
      </c>
      <c r="B358" s="164">
        <v>0</v>
      </c>
      <c r="C358" s="164">
        <v>0</v>
      </c>
      <c r="D358" s="164">
        <v>0</v>
      </c>
      <c r="E358" s="164">
        <v>0</v>
      </c>
      <c r="F358" s="164">
        <v>0</v>
      </c>
      <c r="G358" s="164">
        <v>0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  <c r="O358" s="164">
        <v>0</v>
      </c>
      <c r="P358" s="164">
        <v>0</v>
      </c>
      <c r="Q358" s="164">
        <v>0</v>
      </c>
      <c r="R358" s="164">
        <v>0</v>
      </c>
      <c r="S358" s="164">
        <v>0</v>
      </c>
      <c r="T358" s="164">
        <v>0</v>
      </c>
      <c r="U358" s="164">
        <v>0</v>
      </c>
      <c r="V358" s="164">
        <v>0</v>
      </c>
      <c r="W358" s="164">
        <v>0</v>
      </c>
      <c r="X358" s="164">
        <v>0</v>
      </c>
      <c r="Y358" s="164">
        <v>0</v>
      </c>
      <c r="Z358" s="164">
        <v>0</v>
      </c>
      <c r="AA358" s="164">
        <v>0</v>
      </c>
      <c r="AB358" s="164">
        <v>0</v>
      </c>
      <c r="AC358" s="164">
        <v>0</v>
      </c>
      <c r="AD358" s="164">
        <v>0</v>
      </c>
      <c r="AE358" s="164">
        <v>0</v>
      </c>
      <c r="AF358" s="164">
        <v>0</v>
      </c>
      <c r="AG358" s="164">
        <v>0</v>
      </c>
      <c r="AH358" s="164">
        <v>0</v>
      </c>
      <c r="AI358" s="164">
        <v>0</v>
      </c>
      <c r="AJ358" s="164">
        <v>0</v>
      </c>
      <c r="AK358" s="164">
        <v>0</v>
      </c>
      <c r="AL358" s="164">
        <v>0</v>
      </c>
      <c r="AM358" s="164">
        <v>0</v>
      </c>
      <c r="AN358" s="164">
        <v>0</v>
      </c>
    </row>
    <row r="359" spans="1:40" x14ac:dyDescent="0.2">
      <c r="A359" s="27" t="s">
        <v>1603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0</v>
      </c>
      <c r="T359" s="164">
        <v>0</v>
      </c>
      <c r="U359" s="164">
        <v>0</v>
      </c>
      <c r="V359" s="164">
        <v>0</v>
      </c>
      <c r="W359" s="164">
        <v>0</v>
      </c>
      <c r="X359" s="164">
        <v>0</v>
      </c>
      <c r="Y359" s="164">
        <v>0</v>
      </c>
      <c r="Z359" s="164">
        <v>0</v>
      </c>
      <c r="AA359" s="164">
        <v>0</v>
      </c>
      <c r="AB359" s="164">
        <v>0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0</v>
      </c>
      <c r="AI359" s="164">
        <v>0</v>
      </c>
      <c r="AJ359" s="164">
        <v>0</v>
      </c>
      <c r="AK359" s="164">
        <v>0</v>
      </c>
      <c r="AL359" s="164">
        <v>0</v>
      </c>
      <c r="AM359" s="164">
        <v>0</v>
      </c>
      <c r="AN359" s="164">
        <v>0</v>
      </c>
    </row>
    <row r="360" spans="1:40" x14ac:dyDescent="0.2">
      <c r="A360" s="27" t="s">
        <v>1604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v>0</v>
      </c>
      <c r="S360" s="164">
        <v>0</v>
      </c>
      <c r="T360" s="164">
        <v>0</v>
      </c>
      <c r="U360" s="164">
        <v>0</v>
      </c>
      <c r="V360" s="164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164">
        <v>0</v>
      </c>
      <c r="AD360" s="164">
        <v>0</v>
      </c>
      <c r="AE360" s="164">
        <v>0</v>
      </c>
      <c r="AF360" s="164">
        <v>0</v>
      </c>
      <c r="AG360" s="164">
        <v>0</v>
      </c>
      <c r="AH360" s="164">
        <v>0</v>
      </c>
      <c r="AI360" s="164">
        <v>0</v>
      </c>
      <c r="AJ360" s="164">
        <v>0</v>
      </c>
      <c r="AK360" s="164">
        <v>0</v>
      </c>
      <c r="AL360" s="164">
        <v>0</v>
      </c>
      <c r="AM360" s="164">
        <v>0</v>
      </c>
      <c r="AN360" s="164">
        <v>0</v>
      </c>
    </row>
    <row r="361" spans="1:40" x14ac:dyDescent="0.2">
      <c r="A361" s="27" t="s">
        <v>1605</v>
      </c>
      <c r="B361" s="164">
        <v>180502411.981087</v>
      </c>
      <c r="C361" s="164">
        <v>181072246.10162899</v>
      </c>
      <c r="D361" s="164">
        <v>181541408.72073299</v>
      </c>
      <c r="E361" s="164">
        <v>181952332.43035501</v>
      </c>
      <c r="F361" s="164">
        <v>182307813.475806</v>
      </c>
      <c r="G361" s="164">
        <v>182665459.98857599</v>
      </c>
      <c r="H361" s="164">
        <v>183025285.15993699</v>
      </c>
      <c r="I361" s="164">
        <v>183387302.261516</v>
      </c>
      <c r="J361" s="164">
        <v>183751524.645787</v>
      </c>
      <c r="K361" s="164">
        <v>184117965.74656299</v>
      </c>
      <c r="L361" s="164">
        <v>184486639.07948801</v>
      </c>
      <c r="M361" s="164">
        <v>184857558.242542</v>
      </c>
      <c r="N361" s="164">
        <v>184857558.242542</v>
      </c>
      <c r="O361" s="164">
        <v>185230736.916538</v>
      </c>
      <c r="P361" s="164">
        <v>185606188.86562699</v>
      </c>
      <c r="Q361" s="164">
        <v>185983927.93780601</v>
      </c>
      <c r="R361" s="164">
        <v>186363968.06543201</v>
      </c>
      <c r="S361" s="164">
        <v>186746323.26572999</v>
      </c>
      <c r="T361" s="164">
        <v>187131007.641314</v>
      </c>
      <c r="U361" s="164">
        <v>187518035.380705</v>
      </c>
      <c r="V361" s="164">
        <v>187907420.75885901</v>
      </c>
      <c r="W361" s="164">
        <v>188299178.137685</v>
      </c>
      <c r="X361" s="164">
        <v>188693321.96658501</v>
      </c>
      <c r="Y361" s="164">
        <v>189089866.782976</v>
      </c>
      <c r="Z361" s="164">
        <v>189488827.21283701</v>
      </c>
      <c r="AA361" s="164">
        <v>189488827.21283701</v>
      </c>
      <c r="AB361" s="164">
        <v>189890217.971241</v>
      </c>
      <c r="AC361" s="164">
        <v>190294053.86289901</v>
      </c>
      <c r="AD361" s="164">
        <v>190700349.78270799</v>
      </c>
      <c r="AE361" s="164">
        <v>191076517.91444799</v>
      </c>
      <c r="AF361" s="164">
        <v>191422375.11651701</v>
      </c>
      <c r="AG361" s="164">
        <v>191737736.745244</v>
      </c>
      <c r="AH361" s="164">
        <v>192022417.032177</v>
      </c>
      <c r="AI361" s="164">
        <v>192276229.07722199</v>
      </c>
      <c r="AJ361" s="164">
        <v>192498984.84176001</v>
      </c>
      <c r="AK361" s="164">
        <v>192690495.14170301</v>
      </c>
      <c r="AL361" s="164">
        <v>192850569.64052099</v>
      </c>
      <c r="AM361" s="164">
        <v>192979016.84222099</v>
      </c>
      <c r="AN361" s="164">
        <v>192979016.84222099</v>
      </c>
    </row>
    <row r="362" spans="1:40" x14ac:dyDescent="0.2">
      <c r="A362" s="27" t="s">
        <v>1606</v>
      </c>
      <c r="B362" s="164">
        <v>164150594.74000001</v>
      </c>
      <c r="C362" s="164">
        <v>164150594.74000001</v>
      </c>
      <c r="D362" s="164">
        <v>164150594.74000001</v>
      </c>
      <c r="E362" s="164">
        <v>164150594.74000001</v>
      </c>
      <c r="F362" s="164">
        <v>164150594.74000001</v>
      </c>
      <c r="G362" s="164">
        <v>164150594.74000001</v>
      </c>
      <c r="H362" s="164">
        <v>164150594.74000001</v>
      </c>
      <c r="I362" s="164">
        <v>164150594.74000001</v>
      </c>
      <c r="J362" s="164">
        <v>164150594.74000001</v>
      </c>
      <c r="K362" s="164">
        <v>164150594.74000001</v>
      </c>
      <c r="L362" s="164">
        <v>164150594.74000001</v>
      </c>
      <c r="M362" s="164">
        <v>164150594.74000001</v>
      </c>
      <c r="N362" s="164">
        <v>164150594.74000001</v>
      </c>
      <c r="O362" s="164">
        <v>164150594.74000001</v>
      </c>
      <c r="P362" s="164">
        <v>164150594.74000001</v>
      </c>
      <c r="Q362" s="164">
        <v>164150594.74000001</v>
      </c>
      <c r="R362" s="164">
        <v>164150594.74000001</v>
      </c>
      <c r="S362" s="164">
        <v>164150594.74000001</v>
      </c>
      <c r="T362" s="164">
        <v>164150594.74000001</v>
      </c>
      <c r="U362" s="164">
        <v>164150594.74000001</v>
      </c>
      <c r="V362" s="164">
        <v>164150594.74000001</v>
      </c>
      <c r="W362" s="164">
        <v>164150594.74000001</v>
      </c>
      <c r="X362" s="164">
        <v>164150594.74000001</v>
      </c>
      <c r="Y362" s="164">
        <v>164150594.74000001</v>
      </c>
      <c r="Z362" s="164">
        <v>164150594.74000001</v>
      </c>
      <c r="AA362" s="164">
        <v>164150594.74000001</v>
      </c>
      <c r="AB362" s="164">
        <v>164150594.74000001</v>
      </c>
      <c r="AC362" s="164">
        <v>164150594.74000001</v>
      </c>
      <c r="AD362" s="164">
        <v>164150594.74000001</v>
      </c>
      <c r="AE362" s="164">
        <v>164150594.74000001</v>
      </c>
      <c r="AF362" s="164">
        <v>164150594.74000001</v>
      </c>
      <c r="AG362" s="164">
        <v>164150594.74000001</v>
      </c>
      <c r="AH362" s="164">
        <v>164150594.74000001</v>
      </c>
      <c r="AI362" s="164">
        <v>164150594.74000001</v>
      </c>
      <c r="AJ362" s="164">
        <v>164150594.74000001</v>
      </c>
      <c r="AK362" s="164">
        <v>164150594.74000001</v>
      </c>
      <c r="AL362" s="164">
        <v>164150594.74000001</v>
      </c>
      <c r="AM362" s="164">
        <v>164150594.74000001</v>
      </c>
      <c r="AN362" s="164">
        <v>164150594.74000001</v>
      </c>
    </row>
    <row r="363" spans="1:40" x14ac:dyDescent="0.2">
      <c r="A363" s="27" t="s">
        <v>1607</v>
      </c>
      <c r="B363" s="164">
        <v>1682762</v>
      </c>
      <c r="C363" s="164">
        <v>1682762</v>
      </c>
      <c r="D363" s="164">
        <v>1682762</v>
      </c>
      <c r="E363" s="164">
        <v>1682762</v>
      </c>
      <c r="F363" s="164">
        <v>1682762</v>
      </c>
      <c r="G363" s="164">
        <v>1682762</v>
      </c>
      <c r="H363" s="164">
        <v>1682762</v>
      </c>
      <c r="I363" s="164">
        <v>1682762</v>
      </c>
      <c r="J363" s="164">
        <v>1682762</v>
      </c>
      <c r="K363" s="164">
        <v>1682762</v>
      </c>
      <c r="L363" s="164">
        <v>1682762</v>
      </c>
      <c r="M363" s="164">
        <v>1682762</v>
      </c>
      <c r="N363" s="164">
        <v>1682762</v>
      </c>
      <c r="O363" s="164">
        <v>1682762</v>
      </c>
      <c r="P363" s="164">
        <v>1682762</v>
      </c>
      <c r="Q363" s="164">
        <v>1682762</v>
      </c>
      <c r="R363" s="164">
        <v>1682762</v>
      </c>
      <c r="S363" s="164">
        <v>1682762</v>
      </c>
      <c r="T363" s="164">
        <v>1682762</v>
      </c>
      <c r="U363" s="164">
        <v>1682762</v>
      </c>
      <c r="V363" s="164">
        <v>1682762</v>
      </c>
      <c r="W363" s="164">
        <v>1682762</v>
      </c>
      <c r="X363" s="164">
        <v>1682762</v>
      </c>
      <c r="Y363" s="164">
        <v>1682762</v>
      </c>
      <c r="Z363" s="164">
        <v>1682762</v>
      </c>
      <c r="AA363" s="164">
        <v>1682762</v>
      </c>
      <c r="AB363" s="164">
        <v>1682762</v>
      </c>
      <c r="AC363" s="164">
        <v>1682762</v>
      </c>
      <c r="AD363" s="164">
        <v>1682762</v>
      </c>
      <c r="AE363" s="164">
        <v>1682762</v>
      </c>
      <c r="AF363" s="164">
        <v>1682762</v>
      </c>
      <c r="AG363" s="164">
        <v>1682762</v>
      </c>
      <c r="AH363" s="164">
        <v>1682762</v>
      </c>
      <c r="AI363" s="164">
        <v>1682762</v>
      </c>
      <c r="AJ363" s="164">
        <v>1682762</v>
      </c>
      <c r="AK363" s="164">
        <v>1682762</v>
      </c>
      <c r="AL363" s="164">
        <v>1682762</v>
      </c>
      <c r="AM363" s="164">
        <v>1682762</v>
      </c>
      <c r="AN363" s="164">
        <v>1682762</v>
      </c>
    </row>
    <row r="364" spans="1:40" x14ac:dyDescent="0.2">
      <c r="A364" s="27" t="s">
        <v>1608</v>
      </c>
      <c r="B364" s="164">
        <v>24601329.84</v>
      </c>
      <c r="C364" s="164">
        <v>24601329.84</v>
      </c>
      <c r="D364" s="164">
        <v>24601329.84</v>
      </c>
      <c r="E364" s="164">
        <v>24601329.84</v>
      </c>
      <c r="F364" s="164">
        <v>24601329.84</v>
      </c>
      <c r="G364" s="164">
        <v>24601329.84</v>
      </c>
      <c r="H364" s="164">
        <v>24601329.84</v>
      </c>
      <c r="I364" s="164">
        <v>24601329.84</v>
      </c>
      <c r="J364" s="164">
        <v>24601329.84</v>
      </c>
      <c r="K364" s="164">
        <v>24601329.84</v>
      </c>
      <c r="L364" s="164">
        <v>24601329.84</v>
      </c>
      <c r="M364" s="164">
        <v>24601329.84</v>
      </c>
      <c r="N364" s="164">
        <v>24601329.84</v>
      </c>
      <c r="O364" s="164">
        <v>24601329.84</v>
      </c>
      <c r="P364" s="164">
        <v>24601329.84</v>
      </c>
      <c r="Q364" s="164">
        <v>24601329.84</v>
      </c>
      <c r="R364" s="164">
        <v>24601329.84</v>
      </c>
      <c r="S364" s="164">
        <v>24601329.84</v>
      </c>
      <c r="T364" s="164">
        <v>24601329.84</v>
      </c>
      <c r="U364" s="164">
        <v>24601329.84</v>
      </c>
      <c r="V364" s="164">
        <v>24601329.84</v>
      </c>
      <c r="W364" s="164">
        <v>24601329.84</v>
      </c>
      <c r="X364" s="164">
        <v>24601329.84</v>
      </c>
      <c r="Y364" s="164">
        <v>24601329.84</v>
      </c>
      <c r="Z364" s="164">
        <v>24601329.84</v>
      </c>
      <c r="AA364" s="164">
        <v>24601329.84</v>
      </c>
      <c r="AB364" s="164">
        <v>24601329.84</v>
      </c>
      <c r="AC364" s="164">
        <v>24601329.84</v>
      </c>
      <c r="AD364" s="164">
        <v>24601329.84</v>
      </c>
      <c r="AE364" s="164">
        <v>24601329.84</v>
      </c>
      <c r="AF364" s="164">
        <v>24601329.84</v>
      </c>
      <c r="AG364" s="164">
        <v>24601329.84</v>
      </c>
      <c r="AH364" s="164">
        <v>24601329.84</v>
      </c>
      <c r="AI364" s="164">
        <v>24601329.84</v>
      </c>
      <c r="AJ364" s="164">
        <v>24601329.84</v>
      </c>
      <c r="AK364" s="164">
        <v>24601329.84</v>
      </c>
      <c r="AL364" s="164">
        <v>24601329.84</v>
      </c>
      <c r="AM364" s="164">
        <v>24601329.84</v>
      </c>
      <c r="AN364" s="164">
        <v>24601329.84</v>
      </c>
    </row>
    <row r="365" spans="1:40" x14ac:dyDescent="0.2">
      <c r="A365" s="27" t="s">
        <v>1609</v>
      </c>
      <c r="B365" s="164">
        <v>23354011</v>
      </c>
      <c r="C365" s="164">
        <v>23354011</v>
      </c>
      <c r="D365" s="164">
        <v>23354011</v>
      </c>
      <c r="E365" s="164">
        <v>23354011</v>
      </c>
      <c r="F365" s="164">
        <v>23354011</v>
      </c>
      <c r="G365" s="164">
        <v>23354011</v>
      </c>
      <c r="H365" s="164">
        <v>23354011</v>
      </c>
      <c r="I365" s="164">
        <v>23354011</v>
      </c>
      <c r="J365" s="164">
        <v>23354011</v>
      </c>
      <c r="K365" s="164">
        <v>23354011</v>
      </c>
      <c r="L365" s="164">
        <v>23354011</v>
      </c>
      <c r="M365" s="164">
        <v>23354011</v>
      </c>
      <c r="N365" s="164">
        <v>23354011</v>
      </c>
      <c r="O365" s="164">
        <v>23354011</v>
      </c>
      <c r="P365" s="164">
        <v>23354011</v>
      </c>
      <c r="Q365" s="164">
        <v>23354011</v>
      </c>
      <c r="R365" s="164">
        <v>23354011</v>
      </c>
      <c r="S365" s="164">
        <v>23354011</v>
      </c>
      <c r="T365" s="164">
        <v>23354011</v>
      </c>
      <c r="U365" s="164">
        <v>23354011</v>
      </c>
      <c r="V365" s="164">
        <v>23354011</v>
      </c>
      <c r="W365" s="164">
        <v>23354011</v>
      </c>
      <c r="X365" s="164">
        <v>23354011</v>
      </c>
      <c r="Y365" s="164">
        <v>23354011</v>
      </c>
      <c r="Z365" s="164">
        <v>23354011</v>
      </c>
      <c r="AA365" s="164">
        <v>23354011</v>
      </c>
      <c r="AB365" s="164">
        <v>23354011</v>
      </c>
      <c r="AC365" s="164">
        <v>23354011</v>
      </c>
      <c r="AD365" s="164">
        <v>23354011</v>
      </c>
      <c r="AE365" s="164">
        <v>23354011</v>
      </c>
      <c r="AF365" s="164">
        <v>23354011</v>
      </c>
      <c r="AG365" s="164">
        <v>23354011</v>
      </c>
      <c r="AH365" s="164">
        <v>23354011</v>
      </c>
      <c r="AI365" s="164">
        <v>23354011</v>
      </c>
      <c r="AJ365" s="164">
        <v>23354011</v>
      </c>
      <c r="AK365" s="164">
        <v>23354011</v>
      </c>
      <c r="AL365" s="164">
        <v>23354011</v>
      </c>
      <c r="AM365" s="164">
        <v>23354011</v>
      </c>
      <c r="AN365" s="164">
        <v>23354011</v>
      </c>
    </row>
    <row r="366" spans="1:40" x14ac:dyDescent="0.2">
      <c r="A366" s="27" t="s">
        <v>1610</v>
      </c>
      <c r="B366" s="164">
        <v>406957.1</v>
      </c>
      <c r="C366" s="164">
        <v>406957.1</v>
      </c>
      <c r="D366" s="164">
        <v>406957.1</v>
      </c>
      <c r="E366" s="164">
        <v>406957.1</v>
      </c>
      <c r="F366" s="164">
        <v>406957.1</v>
      </c>
      <c r="G366" s="164">
        <v>406957.1</v>
      </c>
      <c r="H366" s="164">
        <v>406957.1</v>
      </c>
      <c r="I366" s="164">
        <v>406957.1</v>
      </c>
      <c r="J366" s="164">
        <v>406957.1</v>
      </c>
      <c r="K366" s="164">
        <v>406957.1</v>
      </c>
      <c r="L366" s="164">
        <v>406957.1</v>
      </c>
      <c r="M366" s="164">
        <v>406957.1</v>
      </c>
      <c r="N366" s="164">
        <v>406957.1</v>
      </c>
      <c r="O366" s="164">
        <v>406957.1</v>
      </c>
      <c r="P366" s="164">
        <v>406957.1</v>
      </c>
      <c r="Q366" s="164">
        <v>406957.1</v>
      </c>
      <c r="R366" s="164">
        <v>406957.1</v>
      </c>
      <c r="S366" s="164">
        <v>406957.1</v>
      </c>
      <c r="T366" s="164">
        <v>406957.1</v>
      </c>
      <c r="U366" s="164">
        <v>406957.1</v>
      </c>
      <c r="V366" s="164">
        <v>406957.1</v>
      </c>
      <c r="W366" s="164">
        <v>406957.1</v>
      </c>
      <c r="X366" s="164">
        <v>406957.1</v>
      </c>
      <c r="Y366" s="164">
        <v>406957.1</v>
      </c>
      <c r="Z366" s="164">
        <v>406957.1</v>
      </c>
      <c r="AA366" s="164">
        <v>406957.1</v>
      </c>
      <c r="AB366" s="164">
        <v>406957.1</v>
      </c>
      <c r="AC366" s="164">
        <v>406957.1</v>
      </c>
      <c r="AD366" s="164">
        <v>406957.1</v>
      </c>
      <c r="AE366" s="164">
        <v>406957.1</v>
      </c>
      <c r="AF366" s="164">
        <v>406957.1</v>
      </c>
      <c r="AG366" s="164">
        <v>406957.1</v>
      </c>
      <c r="AH366" s="164">
        <v>406957.1</v>
      </c>
      <c r="AI366" s="164">
        <v>406957.1</v>
      </c>
      <c r="AJ366" s="164">
        <v>406957.1</v>
      </c>
      <c r="AK366" s="164">
        <v>406957.1</v>
      </c>
      <c r="AL366" s="164">
        <v>406957.1</v>
      </c>
      <c r="AM366" s="164">
        <v>406957.1</v>
      </c>
      <c r="AN366" s="164">
        <v>406957.1</v>
      </c>
    </row>
    <row r="367" spans="1:40" x14ac:dyDescent="0.2">
      <c r="A367" s="27" t="s">
        <v>1611</v>
      </c>
      <c r="B367" s="164">
        <v>7546604.48999999</v>
      </c>
      <c r="C367" s="164">
        <v>7546604.48999999</v>
      </c>
      <c r="D367" s="164">
        <v>7546604.48999999</v>
      </c>
      <c r="E367" s="164">
        <v>7546604.48999999</v>
      </c>
      <c r="F367" s="164">
        <v>7546604.48999999</v>
      </c>
      <c r="G367" s="164">
        <v>7546604.48999999</v>
      </c>
      <c r="H367" s="164">
        <v>7546604.48999999</v>
      </c>
      <c r="I367" s="164">
        <v>7546604.48999999</v>
      </c>
      <c r="J367" s="164">
        <v>7546604.48999999</v>
      </c>
      <c r="K367" s="164">
        <v>7546604.48999999</v>
      </c>
      <c r="L367" s="164">
        <v>7546604.48999999</v>
      </c>
      <c r="M367" s="164">
        <v>7546604.48999999</v>
      </c>
      <c r="N367" s="164">
        <v>7546604.48999999</v>
      </c>
      <c r="O367" s="164">
        <v>7546604.48999999</v>
      </c>
      <c r="P367" s="164">
        <v>7546604.48999999</v>
      </c>
      <c r="Q367" s="164">
        <v>7546604.48999999</v>
      </c>
      <c r="R367" s="164">
        <v>7546604.48999999</v>
      </c>
      <c r="S367" s="164">
        <v>7546604.48999999</v>
      </c>
      <c r="T367" s="164">
        <v>7546604.48999999</v>
      </c>
      <c r="U367" s="164">
        <v>7546604.48999999</v>
      </c>
      <c r="V367" s="164">
        <v>7546604.48999999</v>
      </c>
      <c r="W367" s="164">
        <v>7546604.48999999</v>
      </c>
      <c r="X367" s="164">
        <v>7546604.48999999</v>
      </c>
      <c r="Y367" s="164">
        <v>7546604.48999999</v>
      </c>
      <c r="Z367" s="164">
        <v>7546604.48999999</v>
      </c>
      <c r="AA367" s="164">
        <v>7546604.48999999</v>
      </c>
      <c r="AB367" s="164">
        <v>7546604.48999999</v>
      </c>
      <c r="AC367" s="164">
        <v>7546604.48999999</v>
      </c>
      <c r="AD367" s="164">
        <v>7546604.48999999</v>
      </c>
      <c r="AE367" s="164">
        <v>7546604.48999999</v>
      </c>
      <c r="AF367" s="164">
        <v>7546604.48999999</v>
      </c>
      <c r="AG367" s="164">
        <v>7546604.48999999</v>
      </c>
      <c r="AH367" s="164">
        <v>7546604.48999999</v>
      </c>
      <c r="AI367" s="164">
        <v>7546604.48999999</v>
      </c>
      <c r="AJ367" s="164">
        <v>7546604.48999999</v>
      </c>
      <c r="AK367" s="164">
        <v>7546604.48999999</v>
      </c>
      <c r="AL367" s="164">
        <v>7546604.48999999</v>
      </c>
      <c r="AM367" s="164">
        <v>7546604.48999999</v>
      </c>
      <c r="AN367" s="164">
        <v>7546604.48999999</v>
      </c>
    </row>
    <row r="368" spans="1:40" x14ac:dyDescent="0.2">
      <c r="A368" s="27" t="s">
        <v>1612</v>
      </c>
      <c r="B368" s="164">
        <v>4149505.3899999899</v>
      </c>
      <c r="C368" s="164">
        <v>4149505.3899999899</v>
      </c>
      <c r="D368" s="164">
        <v>4149505.3899999899</v>
      </c>
      <c r="E368" s="164">
        <v>4149505.3899999899</v>
      </c>
      <c r="F368" s="164">
        <v>4149505.3899999899</v>
      </c>
      <c r="G368" s="164">
        <v>4149505.3899999899</v>
      </c>
      <c r="H368" s="164">
        <v>4149505.3899999899</v>
      </c>
      <c r="I368" s="164">
        <v>4149505.3899999899</v>
      </c>
      <c r="J368" s="164">
        <v>4149505.3899999899</v>
      </c>
      <c r="K368" s="164">
        <v>4149505.3899999899</v>
      </c>
      <c r="L368" s="164">
        <v>4149505.3899999899</v>
      </c>
      <c r="M368" s="164">
        <v>4149505.3899999899</v>
      </c>
      <c r="N368" s="164">
        <v>4149505.3899999899</v>
      </c>
      <c r="O368" s="164">
        <v>4149505.3899999899</v>
      </c>
      <c r="P368" s="164">
        <v>4149505.3899999899</v>
      </c>
      <c r="Q368" s="164">
        <v>4149505.3899999899</v>
      </c>
      <c r="R368" s="164">
        <v>4149505.3899999899</v>
      </c>
      <c r="S368" s="164">
        <v>4149505.3899999899</v>
      </c>
      <c r="T368" s="164">
        <v>4149505.3899999899</v>
      </c>
      <c r="U368" s="164">
        <v>4149505.3899999899</v>
      </c>
      <c r="V368" s="164">
        <v>4149505.3899999899</v>
      </c>
      <c r="W368" s="164">
        <v>4149505.3899999899</v>
      </c>
      <c r="X368" s="164">
        <v>4149505.3899999899</v>
      </c>
      <c r="Y368" s="164">
        <v>4149505.3899999899</v>
      </c>
      <c r="Z368" s="164">
        <v>4149505.3899999899</v>
      </c>
      <c r="AA368" s="164">
        <v>4149505.3899999899</v>
      </c>
      <c r="AB368" s="164">
        <v>4149505.3899999899</v>
      </c>
      <c r="AC368" s="164">
        <v>4149505.3899999899</v>
      </c>
      <c r="AD368" s="164">
        <v>4149505.3899999899</v>
      </c>
      <c r="AE368" s="164">
        <v>4149505.3899999899</v>
      </c>
      <c r="AF368" s="164">
        <v>4149505.3899999899</v>
      </c>
      <c r="AG368" s="164">
        <v>4149505.3899999899</v>
      </c>
      <c r="AH368" s="164">
        <v>4149505.3899999899</v>
      </c>
      <c r="AI368" s="164">
        <v>4149505.3899999899</v>
      </c>
      <c r="AJ368" s="164">
        <v>4149505.3899999899</v>
      </c>
      <c r="AK368" s="164">
        <v>4149505.3899999899</v>
      </c>
      <c r="AL368" s="164">
        <v>4149505.3899999899</v>
      </c>
      <c r="AM368" s="164">
        <v>4149505.3899999899</v>
      </c>
      <c r="AN368" s="164">
        <v>4149505.3899999899</v>
      </c>
    </row>
    <row r="369" spans="1:40" x14ac:dyDescent="0.2">
      <c r="A369" s="176" t="s">
        <v>1613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v>0</v>
      </c>
      <c r="S369" s="164">
        <v>0</v>
      </c>
      <c r="T369" s="164">
        <v>0</v>
      </c>
      <c r="U369" s="164">
        <v>0</v>
      </c>
      <c r="V369" s="164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  <c r="AC369" s="164">
        <v>0</v>
      </c>
      <c r="AD369" s="164">
        <v>0</v>
      </c>
      <c r="AE369" s="164">
        <v>0</v>
      </c>
      <c r="AF369" s="164">
        <v>0</v>
      </c>
      <c r="AG369" s="164">
        <v>0</v>
      </c>
      <c r="AH369" s="164">
        <v>0</v>
      </c>
      <c r="AI369" s="164">
        <v>0</v>
      </c>
      <c r="AJ369" s="164">
        <v>0</v>
      </c>
      <c r="AK369" s="164">
        <v>0</v>
      </c>
      <c r="AL369" s="164">
        <v>0</v>
      </c>
      <c r="AM369" s="164">
        <v>0</v>
      </c>
      <c r="AN369" s="164">
        <v>0</v>
      </c>
    </row>
    <row r="370" spans="1:40" x14ac:dyDescent="0.2">
      <c r="A370" s="27" t="s">
        <v>1614</v>
      </c>
      <c r="B370" s="164">
        <v>0</v>
      </c>
      <c r="C370" s="164">
        <v>0</v>
      </c>
      <c r="D370" s="164">
        <v>0</v>
      </c>
      <c r="E370" s="164">
        <v>0</v>
      </c>
      <c r="F370" s="164">
        <v>0</v>
      </c>
      <c r="G370" s="164">
        <v>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64">
        <v>0</v>
      </c>
      <c r="N370" s="164">
        <v>0</v>
      </c>
      <c r="O370" s="164">
        <v>0</v>
      </c>
      <c r="P370" s="164">
        <v>0</v>
      </c>
      <c r="Q370" s="164">
        <v>0</v>
      </c>
      <c r="R370" s="164">
        <v>0</v>
      </c>
      <c r="S370" s="164">
        <v>0</v>
      </c>
      <c r="T370" s="164">
        <v>0</v>
      </c>
      <c r="U370" s="164">
        <v>0</v>
      </c>
      <c r="V370" s="164">
        <v>0</v>
      </c>
      <c r="W370" s="164">
        <v>0</v>
      </c>
      <c r="X370" s="164">
        <v>0</v>
      </c>
      <c r="Y370" s="164">
        <v>0</v>
      </c>
      <c r="Z370" s="164">
        <v>0</v>
      </c>
      <c r="AA370" s="164">
        <v>0</v>
      </c>
      <c r="AB370" s="164">
        <v>0</v>
      </c>
      <c r="AC370" s="164">
        <v>0</v>
      </c>
      <c r="AD370" s="164">
        <v>0</v>
      </c>
      <c r="AE370" s="164">
        <v>0</v>
      </c>
      <c r="AF370" s="164">
        <v>0</v>
      </c>
      <c r="AG370" s="164">
        <v>0</v>
      </c>
      <c r="AH370" s="164">
        <v>0</v>
      </c>
      <c r="AI370" s="164">
        <v>0</v>
      </c>
      <c r="AJ370" s="164">
        <v>0</v>
      </c>
      <c r="AK370" s="164">
        <v>0</v>
      </c>
      <c r="AL370" s="164">
        <v>0</v>
      </c>
      <c r="AM370" s="164">
        <v>0</v>
      </c>
      <c r="AN370" s="164">
        <v>0</v>
      </c>
    </row>
    <row r="371" spans="1:40" x14ac:dyDescent="0.2">
      <c r="A371" s="27" t="s">
        <v>1615</v>
      </c>
      <c r="B371" s="164">
        <v>0</v>
      </c>
      <c r="C371" s="164">
        <v>0</v>
      </c>
      <c r="D371" s="164">
        <v>0</v>
      </c>
      <c r="E371" s="164">
        <v>0</v>
      </c>
      <c r="F371" s="164">
        <v>0</v>
      </c>
      <c r="G371" s="164">
        <v>0</v>
      </c>
      <c r="H371" s="164">
        <v>0</v>
      </c>
      <c r="I371" s="164">
        <v>0</v>
      </c>
      <c r="J371" s="164">
        <v>0</v>
      </c>
      <c r="K371" s="164">
        <v>0</v>
      </c>
      <c r="L371" s="164">
        <v>0</v>
      </c>
      <c r="M371" s="164">
        <v>0</v>
      </c>
      <c r="N371" s="164">
        <v>0</v>
      </c>
      <c r="O371" s="164">
        <v>0</v>
      </c>
      <c r="P371" s="164">
        <v>0</v>
      </c>
      <c r="Q371" s="164">
        <v>0</v>
      </c>
      <c r="R371" s="164">
        <v>0</v>
      </c>
      <c r="S371" s="164">
        <v>0</v>
      </c>
      <c r="T371" s="164">
        <v>0</v>
      </c>
      <c r="U371" s="164">
        <v>0</v>
      </c>
      <c r="V371" s="164">
        <v>0</v>
      </c>
      <c r="W371" s="164">
        <v>0</v>
      </c>
      <c r="X371" s="164">
        <v>0</v>
      </c>
      <c r="Y371" s="164">
        <v>0</v>
      </c>
      <c r="Z371" s="164">
        <v>0</v>
      </c>
      <c r="AA371" s="164">
        <v>0</v>
      </c>
      <c r="AB371" s="164">
        <v>0</v>
      </c>
      <c r="AC371" s="164">
        <v>0</v>
      </c>
      <c r="AD371" s="164">
        <v>0</v>
      </c>
      <c r="AE371" s="164">
        <v>0</v>
      </c>
      <c r="AF371" s="164">
        <v>0</v>
      </c>
      <c r="AG371" s="164">
        <v>0</v>
      </c>
      <c r="AH371" s="164">
        <v>0</v>
      </c>
      <c r="AI371" s="164">
        <v>0</v>
      </c>
      <c r="AJ371" s="164">
        <v>0</v>
      </c>
      <c r="AK371" s="164">
        <v>0</v>
      </c>
      <c r="AL371" s="164">
        <v>0</v>
      </c>
      <c r="AM371" s="164">
        <v>0</v>
      </c>
      <c r="AN371" s="164">
        <v>0</v>
      </c>
    </row>
    <row r="372" spans="1:40" x14ac:dyDescent="0.2">
      <c r="A372" s="27" t="s">
        <v>1616</v>
      </c>
      <c r="B372" s="164">
        <v>0</v>
      </c>
      <c r="C372" s="164">
        <v>0</v>
      </c>
      <c r="D372" s="164">
        <v>0</v>
      </c>
      <c r="E372" s="164">
        <v>0</v>
      </c>
      <c r="F372" s="164">
        <v>0</v>
      </c>
      <c r="G372" s="164">
        <v>0</v>
      </c>
      <c r="H372" s="164">
        <v>0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0</v>
      </c>
      <c r="O372" s="164">
        <v>0</v>
      </c>
      <c r="P372" s="164">
        <v>0</v>
      </c>
      <c r="Q372" s="164">
        <v>0</v>
      </c>
      <c r="R372" s="164">
        <v>0</v>
      </c>
      <c r="S372" s="164">
        <v>0</v>
      </c>
      <c r="T372" s="164">
        <v>0</v>
      </c>
      <c r="U372" s="164">
        <v>0</v>
      </c>
      <c r="V372" s="164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  <c r="AB372" s="164">
        <v>0</v>
      </c>
      <c r="AC372" s="164">
        <v>0</v>
      </c>
      <c r="AD372" s="164">
        <v>0</v>
      </c>
      <c r="AE372" s="164">
        <v>0</v>
      </c>
      <c r="AF372" s="164">
        <v>0</v>
      </c>
      <c r="AG372" s="164">
        <v>0</v>
      </c>
      <c r="AH372" s="164">
        <v>0</v>
      </c>
      <c r="AI372" s="164">
        <v>0</v>
      </c>
      <c r="AJ372" s="164">
        <v>0</v>
      </c>
      <c r="AK372" s="164">
        <v>0</v>
      </c>
      <c r="AL372" s="164">
        <v>0</v>
      </c>
      <c r="AM372" s="164">
        <v>0</v>
      </c>
      <c r="AN372" s="164">
        <v>0</v>
      </c>
    </row>
    <row r="373" spans="1:40" x14ac:dyDescent="0.2">
      <c r="A373" s="27" t="s">
        <v>1617</v>
      </c>
      <c r="B373" s="164">
        <v>0</v>
      </c>
      <c r="C373" s="164">
        <v>0</v>
      </c>
      <c r="D373" s="164">
        <v>0</v>
      </c>
      <c r="E373" s="164">
        <v>0</v>
      </c>
      <c r="F373" s="164">
        <v>0</v>
      </c>
      <c r="G373" s="164">
        <v>0</v>
      </c>
      <c r="H373" s="164">
        <v>0</v>
      </c>
      <c r="I373" s="164">
        <v>0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  <c r="O373" s="164">
        <v>0</v>
      </c>
      <c r="P373" s="164">
        <v>0</v>
      </c>
      <c r="Q373" s="164">
        <v>0</v>
      </c>
      <c r="R373" s="164">
        <v>0</v>
      </c>
      <c r="S373" s="164">
        <v>0</v>
      </c>
      <c r="T373" s="164">
        <v>0</v>
      </c>
      <c r="U373" s="164">
        <v>0</v>
      </c>
      <c r="V373" s="164">
        <v>0</v>
      </c>
      <c r="W373" s="164">
        <v>0</v>
      </c>
      <c r="X373" s="164">
        <v>0</v>
      </c>
      <c r="Y373" s="164">
        <v>0</v>
      </c>
      <c r="Z373" s="164">
        <v>0</v>
      </c>
      <c r="AA373" s="164">
        <v>0</v>
      </c>
      <c r="AB373" s="164">
        <v>0</v>
      </c>
      <c r="AC373" s="164">
        <v>0</v>
      </c>
      <c r="AD373" s="164">
        <v>0</v>
      </c>
      <c r="AE373" s="164">
        <v>0</v>
      </c>
      <c r="AF373" s="164">
        <v>0</v>
      </c>
      <c r="AG373" s="164">
        <v>0</v>
      </c>
      <c r="AH373" s="164">
        <v>0</v>
      </c>
      <c r="AI373" s="164">
        <v>0</v>
      </c>
      <c r="AJ373" s="164">
        <v>0</v>
      </c>
      <c r="AK373" s="164">
        <v>0</v>
      </c>
      <c r="AL373" s="164">
        <v>0</v>
      </c>
      <c r="AM373" s="164">
        <v>0</v>
      </c>
      <c r="AN373" s="164">
        <v>0</v>
      </c>
    </row>
    <row r="374" spans="1:40" x14ac:dyDescent="0.2">
      <c r="A374" s="27" t="s">
        <v>1618</v>
      </c>
      <c r="B374" s="164">
        <v>-991.98</v>
      </c>
      <c r="C374" s="164">
        <v>-991.98</v>
      </c>
      <c r="D374" s="164">
        <v>-991.98</v>
      </c>
      <c r="E374" s="164">
        <v>-991.98</v>
      </c>
      <c r="F374" s="164">
        <v>-991.98</v>
      </c>
      <c r="G374" s="164">
        <v>-991.98</v>
      </c>
      <c r="H374" s="164">
        <v>-991.98</v>
      </c>
      <c r="I374" s="164">
        <v>-991.98</v>
      </c>
      <c r="J374" s="164">
        <v>-991.98</v>
      </c>
      <c r="K374" s="164">
        <v>-991.98</v>
      </c>
      <c r="L374" s="164">
        <v>-991.98</v>
      </c>
      <c r="M374" s="164">
        <v>-991.98</v>
      </c>
      <c r="N374" s="164">
        <v>-991.98</v>
      </c>
      <c r="O374" s="164">
        <v>-991.98</v>
      </c>
      <c r="P374" s="164">
        <v>-991.98</v>
      </c>
      <c r="Q374" s="164">
        <v>-991.98</v>
      </c>
      <c r="R374" s="164">
        <v>-991.98</v>
      </c>
      <c r="S374" s="164">
        <v>-991.98</v>
      </c>
      <c r="T374" s="164">
        <v>-991.98</v>
      </c>
      <c r="U374" s="164">
        <v>-991.98</v>
      </c>
      <c r="V374" s="164">
        <v>-991.98</v>
      </c>
      <c r="W374" s="164">
        <v>-991.98</v>
      </c>
      <c r="X374" s="164">
        <v>-991.98</v>
      </c>
      <c r="Y374" s="164">
        <v>-991.98</v>
      </c>
      <c r="Z374" s="164">
        <v>-991.98</v>
      </c>
      <c r="AA374" s="164">
        <v>-991.98</v>
      </c>
      <c r="AB374" s="164">
        <v>-991.98</v>
      </c>
      <c r="AC374" s="164">
        <v>-991.98</v>
      </c>
      <c r="AD374" s="164">
        <v>-991.98</v>
      </c>
      <c r="AE374" s="164">
        <v>-991.98</v>
      </c>
      <c r="AF374" s="164">
        <v>-991.98</v>
      </c>
      <c r="AG374" s="164">
        <v>-991.98</v>
      </c>
      <c r="AH374" s="164">
        <v>-991.98</v>
      </c>
      <c r="AI374" s="164">
        <v>-991.98</v>
      </c>
      <c r="AJ374" s="164">
        <v>-991.98</v>
      </c>
      <c r="AK374" s="164">
        <v>-991.98</v>
      </c>
      <c r="AL374" s="164">
        <v>-991.98</v>
      </c>
      <c r="AM374" s="164">
        <v>-991.98</v>
      </c>
      <c r="AN374" s="164">
        <v>-991.98</v>
      </c>
    </row>
    <row r="375" spans="1:40" x14ac:dyDescent="0.2">
      <c r="A375" s="27" t="s">
        <v>1619</v>
      </c>
      <c r="B375" s="164">
        <v>7251613.5499999896</v>
      </c>
      <c r="C375" s="164">
        <v>7251613.5499999896</v>
      </c>
      <c r="D375" s="164">
        <v>7251613.5499999896</v>
      </c>
      <c r="E375" s="164">
        <v>7251613.5499999896</v>
      </c>
      <c r="F375" s="164">
        <v>7251613.5499999896</v>
      </c>
      <c r="G375" s="164">
        <v>7251613.5499999896</v>
      </c>
      <c r="H375" s="164">
        <v>7251613.5499999896</v>
      </c>
      <c r="I375" s="164">
        <v>7251613.5499999896</v>
      </c>
      <c r="J375" s="164">
        <v>7251613.5499999896</v>
      </c>
      <c r="K375" s="164">
        <v>7251613.5499999896</v>
      </c>
      <c r="L375" s="164">
        <v>7251613.5499999896</v>
      </c>
      <c r="M375" s="164">
        <v>7251613.5499999896</v>
      </c>
      <c r="N375" s="164">
        <v>7251613.5499999896</v>
      </c>
      <c r="O375" s="164">
        <v>7251613.5499999896</v>
      </c>
      <c r="P375" s="164">
        <v>7251613.5499999896</v>
      </c>
      <c r="Q375" s="164">
        <v>7251613.5499999896</v>
      </c>
      <c r="R375" s="164">
        <v>7251613.5499999896</v>
      </c>
      <c r="S375" s="164">
        <v>7251613.5499999896</v>
      </c>
      <c r="T375" s="164">
        <v>7251613.5499999896</v>
      </c>
      <c r="U375" s="164">
        <v>7251613.5499999896</v>
      </c>
      <c r="V375" s="164">
        <v>7251613.5499999896</v>
      </c>
      <c r="W375" s="164">
        <v>7251613.5499999896</v>
      </c>
      <c r="X375" s="164">
        <v>7251613.5499999896</v>
      </c>
      <c r="Y375" s="164">
        <v>7251613.5499999896</v>
      </c>
      <c r="Z375" s="164">
        <v>7251613.5499999896</v>
      </c>
      <c r="AA375" s="164">
        <v>7251613.5499999896</v>
      </c>
      <c r="AB375" s="164">
        <v>7251613.5499999896</v>
      </c>
      <c r="AC375" s="164">
        <v>7251613.5499999896</v>
      </c>
      <c r="AD375" s="164">
        <v>7251613.5499999896</v>
      </c>
      <c r="AE375" s="164">
        <v>7251613.5499999896</v>
      </c>
      <c r="AF375" s="164">
        <v>7251613.5499999896</v>
      </c>
      <c r="AG375" s="164">
        <v>7251613.5499999896</v>
      </c>
      <c r="AH375" s="164">
        <v>7251613.5499999896</v>
      </c>
      <c r="AI375" s="164">
        <v>7251613.5499999896</v>
      </c>
      <c r="AJ375" s="164">
        <v>7251613.5499999896</v>
      </c>
      <c r="AK375" s="164">
        <v>7251613.5499999896</v>
      </c>
      <c r="AL375" s="164">
        <v>7251613.5499999896</v>
      </c>
      <c r="AM375" s="164">
        <v>7251613.5499999896</v>
      </c>
      <c r="AN375" s="164">
        <v>7251613.5499999896</v>
      </c>
    </row>
    <row r="376" spans="1:40" x14ac:dyDescent="0.2">
      <c r="A376" s="27" t="s">
        <v>1620</v>
      </c>
      <c r="B376" s="164">
        <v>12281373.5861616</v>
      </c>
      <c r="C376" s="164">
        <v>12377515.518743999</v>
      </c>
      <c r="D376" s="164">
        <v>12473657.451326299</v>
      </c>
      <c r="E376" s="164">
        <v>12569799.3839087</v>
      </c>
      <c r="F376" s="164">
        <v>12665941.316491099</v>
      </c>
      <c r="G376" s="164">
        <v>12762083.249073399</v>
      </c>
      <c r="H376" s="164">
        <v>12858225.1816558</v>
      </c>
      <c r="I376" s="164">
        <v>12954282.3995979</v>
      </c>
      <c r="J376" s="164">
        <v>13050254.9028999</v>
      </c>
      <c r="K376" s="164">
        <v>13146142.691561701</v>
      </c>
      <c r="L376" s="164">
        <v>13241945.765583299</v>
      </c>
      <c r="M376" s="164">
        <v>13337422.188030601</v>
      </c>
      <c r="N376" s="164">
        <v>13337422.188030601</v>
      </c>
      <c r="O376" s="164">
        <v>13432423.3078459</v>
      </c>
      <c r="P376" s="164">
        <v>13526949.125029299</v>
      </c>
      <c r="Q376" s="164">
        <v>13620999.639580701</v>
      </c>
      <c r="R376" s="164">
        <v>13714574.8515002</v>
      </c>
      <c r="S376" s="164">
        <v>13807674.760787699</v>
      </c>
      <c r="T376" s="164">
        <v>13900299.367443301</v>
      </c>
      <c r="U376" s="164">
        <v>13992448.6714669</v>
      </c>
      <c r="V376" s="164">
        <v>14084122.6728586</v>
      </c>
      <c r="W376" s="164">
        <v>14175406.086258501</v>
      </c>
      <c r="X376" s="164">
        <v>14266298.9116666</v>
      </c>
      <c r="Y376" s="164">
        <v>14356801.149083</v>
      </c>
      <c r="Z376" s="164">
        <v>14446912.798507599</v>
      </c>
      <c r="AA376" s="164">
        <v>14446912.798507599</v>
      </c>
      <c r="AB376" s="164">
        <v>14536875.796874501</v>
      </c>
      <c r="AC376" s="164">
        <v>14626838.795241499</v>
      </c>
      <c r="AD376" s="164">
        <v>14716801.793608399</v>
      </c>
      <c r="AE376" s="164">
        <v>14806764.791975301</v>
      </c>
      <c r="AF376" s="164">
        <v>14896727.790342201</v>
      </c>
      <c r="AG376" s="164">
        <v>14986690.788709201</v>
      </c>
      <c r="AH376" s="164">
        <v>15076653.787076101</v>
      </c>
      <c r="AI376" s="164">
        <v>15166616.785443</v>
      </c>
      <c r="AJ376" s="164">
        <v>15256579.7838099</v>
      </c>
      <c r="AK376" s="164">
        <v>15346542.782176901</v>
      </c>
      <c r="AL376" s="164">
        <v>15436505.7805438</v>
      </c>
      <c r="AM376" s="164">
        <v>15526468.7789107</v>
      </c>
      <c r="AN376" s="164">
        <v>15526468.7789107</v>
      </c>
    </row>
    <row r="377" spans="1:40" x14ac:dyDescent="0.2">
      <c r="A377" s="27" t="s">
        <v>1621</v>
      </c>
      <c r="B377" s="164">
        <v>1915487.5452147799</v>
      </c>
      <c r="C377" s="164">
        <v>2016302.67917346</v>
      </c>
      <c r="D377" s="164">
        <v>2117117.8131321301</v>
      </c>
      <c r="E377" s="164">
        <v>2217932.9470907999</v>
      </c>
      <c r="F377" s="164">
        <v>2318748.08104948</v>
      </c>
      <c r="G377" s="164">
        <v>2419563.2150081499</v>
      </c>
      <c r="H377" s="164">
        <v>2520378.3489668202</v>
      </c>
      <c r="I377" s="164">
        <v>2621193.4829254998</v>
      </c>
      <c r="J377" s="164">
        <v>2722008.6168841701</v>
      </c>
      <c r="K377" s="164">
        <v>2822823.7508428399</v>
      </c>
      <c r="L377" s="164">
        <v>2923638.8848015098</v>
      </c>
      <c r="M377" s="164">
        <v>3024454.0187601899</v>
      </c>
      <c r="N377" s="164">
        <v>3024454.0187601899</v>
      </c>
      <c r="O377" s="164">
        <v>3125269.1527188602</v>
      </c>
      <c r="P377" s="164">
        <v>3226084.28667753</v>
      </c>
      <c r="Q377" s="164">
        <v>3326899.4206362101</v>
      </c>
      <c r="R377" s="164">
        <v>3427714.55459488</v>
      </c>
      <c r="S377" s="164">
        <v>3528529.6885535498</v>
      </c>
      <c r="T377" s="164">
        <v>3629344.8225122299</v>
      </c>
      <c r="U377" s="164">
        <v>3730159.9564709002</v>
      </c>
      <c r="V377" s="164">
        <v>3830975.0904295701</v>
      </c>
      <c r="W377" s="164">
        <v>3931790.2243882399</v>
      </c>
      <c r="X377" s="164">
        <v>4032605.35834692</v>
      </c>
      <c r="Y377" s="164">
        <v>4133420.4923055898</v>
      </c>
      <c r="Z377" s="164">
        <v>4234235.6262642602</v>
      </c>
      <c r="AA377" s="164">
        <v>4234235.6262642602</v>
      </c>
      <c r="AB377" s="164">
        <v>4335050.7602229398</v>
      </c>
      <c r="AC377" s="164">
        <v>4435865.8941816101</v>
      </c>
      <c r="AD377" s="164">
        <v>4536681.0281402804</v>
      </c>
      <c r="AE377" s="164">
        <v>4637496.16209896</v>
      </c>
      <c r="AF377" s="164">
        <v>4738311.2960576303</v>
      </c>
      <c r="AG377" s="164">
        <v>4839126.4300162997</v>
      </c>
      <c r="AH377" s="164">
        <v>4939941.56397497</v>
      </c>
      <c r="AI377" s="164">
        <v>5040756.6979336496</v>
      </c>
      <c r="AJ377" s="164">
        <v>5141571.83189232</v>
      </c>
      <c r="AK377" s="164">
        <v>5242386.9658509903</v>
      </c>
      <c r="AL377" s="164">
        <v>5343202.0998096699</v>
      </c>
      <c r="AM377" s="164">
        <v>5444017.2337683402</v>
      </c>
      <c r="AN377" s="164">
        <v>5444017.2337683402</v>
      </c>
    </row>
    <row r="378" spans="1:40" x14ac:dyDescent="0.2">
      <c r="A378" s="27" t="s">
        <v>1622</v>
      </c>
      <c r="B378" s="164">
        <v>758868.79629629594</v>
      </c>
      <c r="C378" s="164">
        <v>798809.25925925898</v>
      </c>
      <c r="D378" s="164">
        <v>838749.72222222202</v>
      </c>
      <c r="E378" s="164">
        <v>878690.18518518505</v>
      </c>
      <c r="F378" s="164">
        <v>918630.64814814797</v>
      </c>
      <c r="G378" s="164">
        <v>958571.11111111101</v>
      </c>
      <c r="H378" s="164">
        <v>998511.57407407404</v>
      </c>
      <c r="I378" s="164">
        <v>1038452.03703703</v>
      </c>
      <c r="J378" s="164">
        <v>1078392.5</v>
      </c>
      <c r="K378" s="164">
        <v>1118332.9629629599</v>
      </c>
      <c r="L378" s="164">
        <v>1158273.42592592</v>
      </c>
      <c r="M378" s="164">
        <v>1198213.8888888799</v>
      </c>
      <c r="N378" s="164">
        <v>1198213.8888888799</v>
      </c>
      <c r="O378" s="164">
        <v>1238154.35185185</v>
      </c>
      <c r="P378" s="164">
        <v>1278094.8148148099</v>
      </c>
      <c r="Q378" s="164">
        <v>1318035.2777777701</v>
      </c>
      <c r="R378" s="164">
        <v>1357975.74074074</v>
      </c>
      <c r="S378" s="164">
        <v>1397916.2037037001</v>
      </c>
      <c r="T378" s="164">
        <v>1437856.66666666</v>
      </c>
      <c r="U378" s="164">
        <v>1477797.1296296199</v>
      </c>
      <c r="V378" s="164">
        <v>1517737.59259259</v>
      </c>
      <c r="W378" s="164">
        <v>1557678.0555555499</v>
      </c>
      <c r="X378" s="164">
        <v>1597618.51851851</v>
      </c>
      <c r="Y378" s="164">
        <v>1637558.9814814799</v>
      </c>
      <c r="Z378" s="164">
        <v>1677499.4444444401</v>
      </c>
      <c r="AA378" s="164">
        <v>1677499.4444444401</v>
      </c>
      <c r="AB378" s="164">
        <v>1717439.9074074</v>
      </c>
      <c r="AC378" s="164">
        <v>1757380.3703703701</v>
      </c>
      <c r="AD378" s="164">
        <v>1797320.83333333</v>
      </c>
      <c r="AE378" s="164">
        <v>1837261.2962962899</v>
      </c>
      <c r="AF378" s="164">
        <v>1877201.75925925</v>
      </c>
      <c r="AG378" s="164">
        <v>1917142.2222222199</v>
      </c>
      <c r="AH378" s="164">
        <v>1957082.68518518</v>
      </c>
      <c r="AI378" s="164">
        <v>1997023.1481481399</v>
      </c>
      <c r="AJ378" s="164">
        <v>2036963.6111111101</v>
      </c>
      <c r="AK378" s="164">
        <v>2076904.07407407</v>
      </c>
      <c r="AL378" s="164">
        <v>2116844.5370370299</v>
      </c>
      <c r="AM378" s="164">
        <v>2156785</v>
      </c>
      <c r="AN378" s="164">
        <v>2156785</v>
      </c>
    </row>
    <row r="379" spans="1:40" x14ac:dyDescent="0.2">
      <c r="A379" s="177" t="s">
        <v>1623</v>
      </c>
      <c r="B379" s="164">
        <v>139811.99999999901</v>
      </c>
      <c r="C379" s="164">
        <v>139811.99999999901</v>
      </c>
      <c r="D379" s="164">
        <v>139811.99999999901</v>
      </c>
      <c r="E379" s="164">
        <v>139811.99999999901</v>
      </c>
      <c r="F379" s="164">
        <v>139811.99999999901</v>
      </c>
      <c r="G379" s="164">
        <v>139811.99999999901</v>
      </c>
      <c r="H379" s="164">
        <v>139811.99999999901</v>
      </c>
      <c r="I379" s="164">
        <v>139811.99999999901</v>
      </c>
      <c r="J379" s="164">
        <v>139811.99999999901</v>
      </c>
      <c r="K379" s="164">
        <v>139811.99999999901</v>
      </c>
      <c r="L379" s="164">
        <v>139811.99999999901</v>
      </c>
      <c r="M379" s="164">
        <v>139811.99999999901</v>
      </c>
      <c r="N379" s="164">
        <v>139811.99999999901</v>
      </c>
      <c r="O379" s="164">
        <v>139811.99999999901</v>
      </c>
      <c r="P379" s="164">
        <v>139811.99999999901</v>
      </c>
      <c r="Q379" s="164">
        <v>139811.99999999901</v>
      </c>
      <c r="R379" s="164">
        <v>139811.99999999901</v>
      </c>
      <c r="S379" s="164">
        <v>139811.99999999901</v>
      </c>
      <c r="T379" s="164">
        <v>139811.99999999901</v>
      </c>
      <c r="U379" s="164">
        <v>139811.99999999901</v>
      </c>
      <c r="V379" s="164">
        <v>139811.99999999901</v>
      </c>
      <c r="W379" s="164">
        <v>139811.99999999901</v>
      </c>
      <c r="X379" s="164">
        <v>139811.99999999901</v>
      </c>
      <c r="Y379" s="164">
        <v>139811.99999999901</v>
      </c>
      <c r="Z379" s="164">
        <v>139811.99999999901</v>
      </c>
      <c r="AA379" s="164">
        <v>139811.99999999901</v>
      </c>
      <c r="AB379" s="164">
        <v>139811.99999999901</v>
      </c>
      <c r="AC379" s="164">
        <v>139811.99999999901</v>
      </c>
      <c r="AD379" s="164">
        <v>139811.99999999901</v>
      </c>
      <c r="AE379" s="164">
        <v>139811.99999999901</v>
      </c>
      <c r="AF379" s="164">
        <v>139811.99999999901</v>
      </c>
      <c r="AG379" s="164">
        <v>139811.99999999901</v>
      </c>
      <c r="AH379" s="164">
        <v>139811.99999999901</v>
      </c>
      <c r="AI379" s="164">
        <v>139811.99999999901</v>
      </c>
      <c r="AJ379" s="164">
        <v>139811.99999999901</v>
      </c>
      <c r="AK379" s="164">
        <v>139811.99999999901</v>
      </c>
      <c r="AL379" s="164">
        <v>139811.99999999901</v>
      </c>
      <c r="AM379" s="164">
        <v>139811.99999999901</v>
      </c>
      <c r="AN379" s="164">
        <v>139811.99999999901</v>
      </c>
    </row>
    <row r="380" spans="1:40" x14ac:dyDescent="0.2">
      <c r="A380" s="177" t="s">
        <v>1624</v>
      </c>
      <c r="B380" s="164">
        <v>2788606</v>
      </c>
      <c r="C380" s="164">
        <v>2788606</v>
      </c>
      <c r="D380" s="164">
        <v>2788606</v>
      </c>
      <c r="E380" s="164">
        <v>2788606</v>
      </c>
      <c r="F380" s="164">
        <v>2788606</v>
      </c>
      <c r="G380" s="164">
        <v>2788606</v>
      </c>
      <c r="H380" s="164">
        <v>2788606</v>
      </c>
      <c r="I380" s="164">
        <v>2788606</v>
      </c>
      <c r="J380" s="164">
        <v>2788606</v>
      </c>
      <c r="K380" s="164">
        <v>2788606</v>
      </c>
      <c r="L380" s="164">
        <v>2788606</v>
      </c>
      <c r="M380" s="164">
        <v>2788606</v>
      </c>
      <c r="N380" s="164">
        <v>2788606</v>
      </c>
      <c r="O380" s="164">
        <v>2788606</v>
      </c>
      <c r="P380" s="164">
        <v>2788606</v>
      </c>
      <c r="Q380" s="164">
        <v>2788606</v>
      </c>
      <c r="R380" s="164">
        <v>2788606</v>
      </c>
      <c r="S380" s="164">
        <v>2788606</v>
      </c>
      <c r="T380" s="164">
        <v>2788606</v>
      </c>
      <c r="U380" s="164">
        <v>2788606</v>
      </c>
      <c r="V380" s="164">
        <v>2788606</v>
      </c>
      <c r="W380" s="164">
        <v>2788606</v>
      </c>
      <c r="X380" s="164">
        <v>2788606</v>
      </c>
      <c r="Y380" s="164">
        <v>2788606</v>
      </c>
      <c r="Z380" s="164">
        <v>2788606</v>
      </c>
      <c r="AA380" s="164">
        <v>2788606</v>
      </c>
      <c r="AB380" s="164">
        <v>2788606</v>
      </c>
      <c r="AC380" s="164">
        <v>2788606</v>
      </c>
      <c r="AD380" s="164">
        <v>2788606</v>
      </c>
      <c r="AE380" s="164">
        <v>2788606</v>
      </c>
      <c r="AF380" s="164">
        <v>2788606</v>
      </c>
      <c r="AG380" s="164">
        <v>2788606</v>
      </c>
      <c r="AH380" s="164">
        <v>2788606</v>
      </c>
      <c r="AI380" s="164">
        <v>2788606</v>
      </c>
      <c r="AJ380" s="164">
        <v>2788606</v>
      </c>
      <c r="AK380" s="164">
        <v>2788606</v>
      </c>
      <c r="AL380" s="164">
        <v>2788606</v>
      </c>
      <c r="AM380" s="164">
        <v>2788606</v>
      </c>
      <c r="AN380" s="164">
        <v>2788606</v>
      </c>
    </row>
    <row r="381" spans="1:40" x14ac:dyDescent="0.2">
      <c r="A381" s="27" t="s">
        <v>1625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  <c r="O381" s="164">
        <v>0</v>
      </c>
      <c r="P381" s="164">
        <v>0</v>
      </c>
      <c r="Q381" s="164">
        <v>0</v>
      </c>
      <c r="R381" s="164">
        <v>0</v>
      </c>
      <c r="S381" s="164">
        <v>0</v>
      </c>
      <c r="T381" s="164">
        <v>0</v>
      </c>
      <c r="U381" s="164">
        <v>0</v>
      </c>
      <c r="V381" s="164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  <c r="AB381" s="164">
        <v>0</v>
      </c>
      <c r="AC381" s="164">
        <v>0</v>
      </c>
      <c r="AD381" s="164">
        <v>0</v>
      </c>
      <c r="AE381" s="164">
        <v>0</v>
      </c>
      <c r="AF381" s="164">
        <v>0</v>
      </c>
      <c r="AG381" s="164">
        <v>0</v>
      </c>
      <c r="AH381" s="164">
        <v>0</v>
      </c>
      <c r="AI381" s="164">
        <v>0</v>
      </c>
      <c r="AJ381" s="164">
        <v>0</v>
      </c>
      <c r="AK381" s="164">
        <v>0</v>
      </c>
      <c r="AL381" s="164">
        <v>0</v>
      </c>
      <c r="AM381" s="164">
        <v>0</v>
      </c>
      <c r="AN381" s="164">
        <v>0</v>
      </c>
    </row>
    <row r="382" spans="1:40" x14ac:dyDescent="0.2">
      <c r="A382" s="30" t="s">
        <v>1626</v>
      </c>
      <c r="B382" s="164">
        <v>431528946.03875899</v>
      </c>
      <c r="C382" s="164">
        <v>432335677.688806</v>
      </c>
      <c r="D382" s="164">
        <v>433041737.83741301</v>
      </c>
      <c r="E382" s="164">
        <v>433689559.07653999</v>
      </c>
      <c r="F382" s="164">
        <v>434281937.65149403</v>
      </c>
      <c r="G382" s="164">
        <v>434876481.69376898</v>
      </c>
      <c r="H382" s="164">
        <v>435473204.39463401</v>
      </c>
      <c r="I382" s="164">
        <v>436072034.311077</v>
      </c>
      <c r="J382" s="164">
        <v>436672984.79557198</v>
      </c>
      <c r="K382" s="164">
        <v>437276069.28193003</v>
      </c>
      <c r="L382" s="164">
        <v>437881301.28579903</v>
      </c>
      <c r="M382" s="164">
        <v>438488452.46822202</v>
      </c>
      <c r="N382" s="164">
        <v>438488452.46822202</v>
      </c>
      <c r="O382" s="164">
        <v>439097387.85895503</v>
      </c>
      <c r="P382" s="164">
        <v>439708121.222148</v>
      </c>
      <c r="Q382" s="164">
        <v>440320666.405801</v>
      </c>
      <c r="R382" s="164">
        <v>440935037.34226799</v>
      </c>
      <c r="S382" s="164">
        <v>441551248.04877502</v>
      </c>
      <c r="T382" s="164">
        <v>442169312.62793601</v>
      </c>
      <c r="U382" s="164">
        <v>442789245.268273</v>
      </c>
      <c r="V382" s="164">
        <v>443411060.244739</v>
      </c>
      <c r="W382" s="164">
        <v>444034856.63388801</v>
      </c>
      <c r="X382" s="164">
        <v>444660648.88511699</v>
      </c>
      <c r="Y382" s="164">
        <v>445288451.53584599</v>
      </c>
      <c r="Z382" s="164">
        <v>445918279.21205401</v>
      </c>
      <c r="AA382" s="164">
        <v>445918279.21205401</v>
      </c>
      <c r="AB382" s="164">
        <v>446550388.56574601</v>
      </c>
      <c r="AC382" s="164">
        <v>447184943.052692</v>
      </c>
      <c r="AD382" s="164">
        <v>447821957.56779099</v>
      </c>
      <c r="AE382" s="164">
        <v>448428844.294819</v>
      </c>
      <c r="AF382" s="164">
        <v>449005420.09217602</v>
      </c>
      <c r="AG382" s="164">
        <v>449551500.31619197</v>
      </c>
      <c r="AH382" s="164">
        <v>450066899.19841301</v>
      </c>
      <c r="AI382" s="164">
        <v>450551429.83874702</v>
      </c>
      <c r="AJ382" s="164">
        <v>451004904.19857299</v>
      </c>
      <c r="AK382" s="164">
        <v>451427133.09380502</v>
      </c>
      <c r="AL382" s="164">
        <v>451817926.18791199</v>
      </c>
      <c r="AM382" s="164">
        <v>452177091.9849</v>
      </c>
      <c r="AN382" s="164">
        <v>452177091.9849</v>
      </c>
    </row>
    <row r="383" spans="1:40" x14ac:dyDescent="0.2">
      <c r="A383" s="27" t="s">
        <v>1627</v>
      </c>
    </row>
    <row r="384" spans="1:40" x14ac:dyDescent="0.2">
      <c r="A384" s="27" t="s">
        <v>1776</v>
      </c>
      <c r="B384" s="164">
        <v>7255604018.4379702</v>
      </c>
      <c r="C384" s="164">
        <v>7300985932.0486603</v>
      </c>
      <c r="D384" s="164">
        <v>7347055183.7550402</v>
      </c>
      <c r="E384" s="164">
        <v>7393897766.4722099</v>
      </c>
      <c r="F384" s="164">
        <v>7441169780.4758501</v>
      </c>
      <c r="G384" s="164">
        <v>7487769592.9136801</v>
      </c>
      <c r="H384" s="164">
        <v>7535801127.40973</v>
      </c>
      <c r="I384" s="164">
        <v>7584163853.5881596</v>
      </c>
      <c r="J384" s="164">
        <v>7630500116.0184498</v>
      </c>
      <c r="K384" s="164">
        <v>7677883165.20399</v>
      </c>
      <c r="L384" s="164">
        <v>7726385890.4807196</v>
      </c>
      <c r="M384" s="164">
        <v>7766805536.5589304</v>
      </c>
      <c r="N384" s="164">
        <v>7766805536.5589304</v>
      </c>
      <c r="O384" s="164">
        <v>7812962178.6824503</v>
      </c>
      <c r="P384" s="164">
        <v>7861561323.43431</v>
      </c>
      <c r="Q384" s="164">
        <v>7910162693.0156498</v>
      </c>
      <c r="R384" s="164">
        <v>7959833565.2591105</v>
      </c>
      <c r="S384" s="164">
        <v>8009991232.2509003</v>
      </c>
      <c r="T384" s="164">
        <v>8059711005.0197802</v>
      </c>
      <c r="U384" s="164">
        <v>8110231506.45646</v>
      </c>
      <c r="V384" s="164">
        <v>8161401949.7548304</v>
      </c>
      <c r="W384" s="164">
        <v>8212716151.9141903</v>
      </c>
      <c r="X384" s="164">
        <v>8269402977.1598396</v>
      </c>
      <c r="Y384" s="164">
        <v>8326627381.83111</v>
      </c>
      <c r="Z384" s="164">
        <v>8377345207.8316898</v>
      </c>
      <c r="AA384" s="164">
        <v>8377345207.8316898</v>
      </c>
      <c r="AB384" s="164">
        <v>8436501740.9736996</v>
      </c>
      <c r="AC384" s="164">
        <v>8497738122.5028095</v>
      </c>
      <c r="AD384" s="164">
        <v>8558768812.88375</v>
      </c>
      <c r="AE384" s="164">
        <v>8620538200.4332809</v>
      </c>
      <c r="AF384" s="164">
        <v>8682534280.1210594</v>
      </c>
      <c r="AG384" s="164">
        <v>8744051371.9039001</v>
      </c>
      <c r="AH384" s="164">
        <v>8806097055.3261108</v>
      </c>
      <c r="AI384" s="164">
        <v>8869235440.0317993</v>
      </c>
      <c r="AJ384" s="164">
        <v>8932226996.0766506</v>
      </c>
      <c r="AK384" s="164">
        <v>8995699757.5305595</v>
      </c>
      <c r="AL384" s="164">
        <v>9059445469.32827</v>
      </c>
      <c r="AM384" s="164">
        <v>9122518041.3484097</v>
      </c>
      <c r="AN384" s="164">
        <v>9122518041.3484097</v>
      </c>
    </row>
    <row r="385" spans="1:40" x14ac:dyDescent="0.2">
      <c r="A385" s="27" t="s">
        <v>1629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  <c r="O385" s="164">
        <v>0</v>
      </c>
      <c r="P385" s="164">
        <v>0</v>
      </c>
      <c r="Q385" s="164">
        <v>0</v>
      </c>
      <c r="R385" s="164">
        <v>0</v>
      </c>
      <c r="S385" s="164">
        <v>0</v>
      </c>
      <c r="T385" s="164">
        <v>0</v>
      </c>
      <c r="U385" s="164">
        <v>0</v>
      </c>
      <c r="V385" s="164">
        <v>0</v>
      </c>
      <c r="W385" s="164">
        <v>0</v>
      </c>
      <c r="X385" s="164">
        <v>0</v>
      </c>
      <c r="Y385" s="164">
        <v>0</v>
      </c>
      <c r="Z385" s="164">
        <v>0</v>
      </c>
      <c r="AA385" s="164">
        <v>0</v>
      </c>
      <c r="AB385" s="164">
        <v>0</v>
      </c>
      <c r="AC385" s="164">
        <v>0</v>
      </c>
      <c r="AD385" s="164">
        <v>0</v>
      </c>
      <c r="AE385" s="164">
        <v>0</v>
      </c>
      <c r="AF385" s="164">
        <v>0</v>
      </c>
      <c r="AG385" s="164">
        <v>0</v>
      </c>
      <c r="AH385" s="164">
        <v>0</v>
      </c>
      <c r="AI385" s="164">
        <v>0</v>
      </c>
      <c r="AJ385" s="164">
        <v>0</v>
      </c>
      <c r="AK385" s="164">
        <v>0</v>
      </c>
      <c r="AL385" s="164">
        <v>0</v>
      </c>
      <c r="AM385" s="164">
        <v>0</v>
      </c>
      <c r="AN385" s="164">
        <v>0</v>
      </c>
    </row>
    <row r="386" spans="1:40" x14ac:dyDescent="0.2">
      <c r="A386" s="168" t="s">
        <v>1630</v>
      </c>
      <c r="B386" s="164">
        <v>7255604018.4379702</v>
      </c>
      <c r="C386" s="164">
        <v>7300985932.0486603</v>
      </c>
      <c r="D386" s="164">
        <v>7347055183.7550402</v>
      </c>
      <c r="E386" s="164">
        <v>7393897766.4722099</v>
      </c>
      <c r="F386" s="164">
        <v>7441169780.4758501</v>
      </c>
      <c r="G386" s="164">
        <v>7487769592.9136801</v>
      </c>
      <c r="H386" s="164">
        <v>7535801127.40973</v>
      </c>
      <c r="I386" s="164">
        <v>7584163853.5881596</v>
      </c>
      <c r="J386" s="164">
        <v>7630500116.0184498</v>
      </c>
      <c r="K386" s="164">
        <v>7677883165.20399</v>
      </c>
      <c r="L386" s="164">
        <v>7726385890.4807196</v>
      </c>
      <c r="M386" s="164">
        <v>7766805536.5589304</v>
      </c>
      <c r="N386" s="164">
        <v>7766805536.5589304</v>
      </c>
      <c r="O386" s="164">
        <v>7812962178.6824503</v>
      </c>
      <c r="P386" s="164">
        <v>7861561323.43431</v>
      </c>
      <c r="Q386" s="164">
        <v>7910162693.0156498</v>
      </c>
      <c r="R386" s="164">
        <v>7959833565.2591105</v>
      </c>
      <c r="S386" s="164">
        <v>8009991232.2509003</v>
      </c>
      <c r="T386" s="164">
        <v>8059711005.0197802</v>
      </c>
      <c r="U386" s="164">
        <v>8110231506.45646</v>
      </c>
      <c r="V386" s="164">
        <v>8161401949.7548304</v>
      </c>
      <c r="W386" s="164">
        <v>8212716151.9141903</v>
      </c>
      <c r="X386" s="164">
        <v>8269402977.1598396</v>
      </c>
      <c r="Y386" s="164">
        <v>8326627381.83111</v>
      </c>
      <c r="Z386" s="164">
        <v>8377345207.8316898</v>
      </c>
      <c r="AA386" s="164">
        <v>8377345207.8316898</v>
      </c>
      <c r="AB386" s="164">
        <v>8436501740.9736996</v>
      </c>
      <c r="AC386" s="164">
        <v>8497738122.5028095</v>
      </c>
      <c r="AD386" s="164">
        <v>8558768812.88375</v>
      </c>
      <c r="AE386" s="164">
        <v>8620538200.4332809</v>
      </c>
      <c r="AF386" s="164">
        <v>8682534280.1210594</v>
      </c>
      <c r="AG386" s="164">
        <v>8744051371.9039001</v>
      </c>
      <c r="AH386" s="164">
        <v>8806097055.3261108</v>
      </c>
      <c r="AI386" s="164">
        <v>8869235440.0317993</v>
      </c>
      <c r="AJ386" s="164">
        <v>8932226996.0766506</v>
      </c>
      <c r="AK386" s="164">
        <v>8995699757.5305595</v>
      </c>
      <c r="AL386" s="164">
        <v>9059445469.32827</v>
      </c>
      <c r="AM386" s="164">
        <v>9122518041.3484097</v>
      </c>
      <c r="AN386" s="164">
        <v>9122518041.3484097</v>
      </c>
    </row>
    <row r="387" spans="1:40" x14ac:dyDescent="0.2">
      <c r="A387" s="27" t="s">
        <v>1631</v>
      </c>
    </row>
    <row r="388" spans="1:40" x14ac:dyDescent="0.2">
      <c r="A388" s="30" t="s">
        <v>1632</v>
      </c>
    </row>
    <row r="389" spans="1:40" x14ac:dyDescent="0.2">
      <c r="A389" s="27" t="s">
        <v>1633</v>
      </c>
      <c r="B389" s="164">
        <v>0</v>
      </c>
      <c r="C389" s="164">
        <v>0</v>
      </c>
      <c r="D389" s="164">
        <v>0</v>
      </c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  <c r="O389" s="164">
        <v>0</v>
      </c>
      <c r="P389" s="164">
        <v>0</v>
      </c>
      <c r="Q389" s="164">
        <v>0</v>
      </c>
      <c r="R389" s="164">
        <v>0</v>
      </c>
      <c r="S389" s="164">
        <v>0</v>
      </c>
      <c r="T389" s="164">
        <v>0</v>
      </c>
      <c r="U389" s="164">
        <v>0</v>
      </c>
      <c r="V389" s="164">
        <v>0</v>
      </c>
      <c r="W389" s="164">
        <v>0</v>
      </c>
      <c r="X389" s="164">
        <v>0</v>
      </c>
      <c r="Y389" s="164">
        <v>0</v>
      </c>
      <c r="Z389" s="164">
        <v>0</v>
      </c>
      <c r="AA389" s="164">
        <v>0</v>
      </c>
      <c r="AB389" s="164">
        <v>0</v>
      </c>
      <c r="AC389" s="164">
        <v>0</v>
      </c>
      <c r="AD389" s="164">
        <v>0</v>
      </c>
      <c r="AE389" s="164">
        <v>0</v>
      </c>
      <c r="AF389" s="164">
        <v>0</v>
      </c>
      <c r="AG389" s="164">
        <v>0</v>
      </c>
      <c r="AH389" s="164">
        <v>0</v>
      </c>
      <c r="AI389" s="164">
        <v>0</v>
      </c>
      <c r="AJ389" s="164">
        <v>0</v>
      </c>
      <c r="AK389" s="164">
        <v>0</v>
      </c>
      <c r="AL389" s="164">
        <v>0</v>
      </c>
      <c r="AM389" s="164">
        <v>0</v>
      </c>
      <c r="AN389" s="164">
        <v>0</v>
      </c>
    </row>
    <row r="390" spans="1:40" x14ac:dyDescent="0.2">
      <c r="A390" s="27" t="s">
        <v>1634</v>
      </c>
      <c r="B390" s="164">
        <v>0</v>
      </c>
      <c r="C390" s="164">
        <v>0</v>
      </c>
      <c r="D390" s="164">
        <v>0</v>
      </c>
      <c r="E390" s="164">
        <v>0</v>
      </c>
      <c r="F390" s="164">
        <v>0</v>
      </c>
      <c r="G390" s="164">
        <v>0</v>
      </c>
      <c r="H390" s="164">
        <v>0</v>
      </c>
      <c r="I390" s="164">
        <v>0</v>
      </c>
      <c r="J390" s="164">
        <v>0</v>
      </c>
      <c r="K390" s="164">
        <v>0</v>
      </c>
      <c r="L390" s="164">
        <v>0</v>
      </c>
      <c r="M390" s="164">
        <v>0</v>
      </c>
      <c r="N390" s="164">
        <v>0</v>
      </c>
      <c r="O390" s="164">
        <v>0</v>
      </c>
      <c r="P390" s="164">
        <v>0</v>
      </c>
      <c r="Q390" s="164">
        <v>0</v>
      </c>
      <c r="R390" s="164">
        <v>0</v>
      </c>
      <c r="S390" s="164">
        <v>0</v>
      </c>
      <c r="T390" s="164">
        <v>0</v>
      </c>
      <c r="U390" s="164">
        <v>0</v>
      </c>
      <c r="V390" s="164">
        <v>0</v>
      </c>
      <c r="W390" s="164">
        <v>0</v>
      </c>
      <c r="X390" s="164">
        <v>0</v>
      </c>
      <c r="Y390" s="164">
        <v>0</v>
      </c>
      <c r="Z390" s="164">
        <v>0</v>
      </c>
      <c r="AA390" s="164">
        <v>0</v>
      </c>
      <c r="AB390" s="164">
        <v>0</v>
      </c>
      <c r="AC390" s="164">
        <v>0</v>
      </c>
      <c r="AD390" s="164">
        <v>0</v>
      </c>
      <c r="AE390" s="164">
        <v>0</v>
      </c>
      <c r="AF390" s="164">
        <v>0</v>
      </c>
      <c r="AG390" s="164">
        <v>0</v>
      </c>
      <c r="AH390" s="164">
        <v>0</v>
      </c>
      <c r="AI390" s="164">
        <v>0</v>
      </c>
      <c r="AJ390" s="164">
        <v>0</v>
      </c>
      <c r="AK390" s="164">
        <v>0</v>
      </c>
      <c r="AL390" s="164">
        <v>0</v>
      </c>
      <c r="AM390" s="164">
        <v>0</v>
      </c>
      <c r="AN390" s="164">
        <v>0</v>
      </c>
    </row>
    <row r="391" spans="1:40" x14ac:dyDescent="0.2">
      <c r="A391" s="27" t="s">
        <v>1635</v>
      </c>
      <c r="B391" s="164">
        <v>0</v>
      </c>
      <c r="C391" s="164">
        <v>0</v>
      </c>
      <c r="D391" s="164">
        <v>0</v>
      </c>
      <c r="E391" s="164">
        <v>0</v>
      </c>
      <c r="F391" s="164">
        <v>0</v>
      </c>
      <c r="G391" s="164">
        <v>0</v>
      </c>
      <c r="H391" s="164">
        <v>0</v>
      </c>
      <c r="I391" s="164">
        <v>0</v>
      </c>
      <c r="J391" s="164">
        <v>0</v>
      </c>
      <c r="K391" s="164">
        <v>0</v>
      </c>
      <c r="L391" s="164">
        <v>0</v>
      </c>
      <c r="M391" s="164">
        <v>0</v>
      </c>
      <c r="N391" s="164">
        <v>0</v>
      </c>
      <c r="O391" s="164">
        <v>0</v>
      </c>
      <c r="P391" s="164">
        <v>0</v>
      </c>
      <c r="Q391" s="164">
        <v>0</v>
      </c>
      <c r="R391" s="164">
        <v>0</v>
      </c>
      <c r="S391" s="164">
        <v>0</v>
      </c>
      <c r="T391" s="164">
        <v>0</v>
      </c>
      <c r="U391" s="164">
        <v>0</v>
      </c>
      <c r="V391" s="164">
        <v>0</v>
      </c>
      <c r="W391" s="164">
        <v>0</v>
      </c>
      <c r="X391" s="164">
        <v>0</v>
      </c>
      <c r="Y391" s="164">
        <v>0</v>
      </c>
      <c r="Z391" s="164">
        <v>0</v>
      </c>
      <c r="AA391" s="164">
        <v>0</v>
      </c>
      <c r="AB391" s="164">
        <v>0</v>
      </c>
      <c r="AC391" s="164">
        <v>0</v>
      </c>
      <c r="AD391" s="164">
        <v>0</v>
      </c>
      <c r="AE391" s="164">
        <v>0</v>
      </c>
      <c r="AF391" s="164">
        <v>0</v>
      </c>
      <c r="AG391" s="164">
        <v>0</v>
      </c>
      <c r="AH391" s="164">
        <v>0</v>
      </c>
      <c r="AI391" s="164">
        <v>0</v>
      </c>
      <c r="AJ391" s="164">
        <v>0</v>
      </c>
      <c r="AK391" s="164">
        <v>0</v>
      </c>
      <c r="AL391" s="164">
        <v>0</v>
      </c>
      <c r="AM391" s="164">
        <v>0</v>
      </c>
      <c r="AN391" s="164">
        <v>0</v>
      </c>
    </row>
    <row r="392" spans="1:40" x14ac:dyDescent="0.2">
      <c r="A392" s="27" t="s">
        <v>1636</v>
      </c>
      <c r="B392" s="164">
        <v>0</v>
      </c>
      <c r="C392" s="164">
        <v>0</v>
      </c>
      <c r="D392" s="164">
        <v>0</v>
      </c>
      <c r="E392" s="164">
        <v>0</v>
      </c>
      <c r="F392" s="164">
        <v>0</v>
      </c>
      <c r="G392" s="164">
        <v>0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64">
        <v>0</v>
      </c>
      <c r="N392" s="164">
        <v>0</v>
      </c>
      <c r="O392" s="164">
        <v>0</v>
      </c>
      <c r="P392" s="164">
        <v>0</v>
      </c>
      <c r="Q392" s="164">
        <v>0</v>
      </c>
      <c r="R392" s="164">
        <v>0</v>
      </c>
      <c r="S392" s="164">
        <v>0</v>
      </c>
      <c r="T392" s="164">
        <v>0</v>
      </c>
      <c r="U392" s="164">
        <v>0</v>
      </c>
      <c r="V392" s="164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  <c r="AC392" s="164">
        <v>0</v>
      </c>
      <c r="AD392" s="164">
        <v>0</v>
      </c>
      <c r="AE392" s="164">
        <v>0</v>
      </c>
      <c r="AF392" s="164">
        <v>0</v>
      </c>
      <c r="AG392" s="164">
        <v>0</v>
      </c>
      <c r="AH392" s="164">
        <v>0</v>
      </c>
      <c r="AI392" s="164">
        <v>0</v>
      </c>
      <c r="AJ392" s="164">
        <v>0</v>
      </c>
      <c r="AK392" s="164">
        <v>0</v>
      </c>
      <c r="AL392" s="164">
        <v>0</v>
      </c>
      <c r="AM392" s="164">
        <v>0</v>
      </c>
      <c r="AN392" s="164">
        <v>0</v>
      </c>
    </row>
    <row r="393" spans="1:40" x14ac:dyDescent="0.2">
      <c r="A393" s="27" t="s">
        <v>1777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  <c r="O393" s="164">
        <v>0</v>
      </c>
      <c r="P393" s="164">
        <v>0</v>
      </c>
      <c r="Q393" s="164">
        <v>0</v>
      </c>
      <c r="R393" s="164">
        <v>0</v>
      </c>
      <c r="S393" s="164">
        <v>0</v>
      </c>
      <c r="T393" s="164">
        <v>0</v>
      </c>
      <c r="U393" s="164">
        <v>0</v>
      </c>
      <c r="V393" s="164">
        <v>0</v>
      </c>
      <c r="W393" s="164">
        <v>0</v>
      </c>
      <c r="X393" s="164">
        <v>0</v>
      </c>
      <c r="Y393" s="164">
        <v>0</v>
      </c>
      <c r="Z393" s="164">
        <v>0</v>
      </c>
      <c r="AA393" s="164">
        <v>0</v>
      </c>
      <c r="AB393" s="164">
        <v>0</v>
      </c>
      <c r="AC393" s="164">
        <v>0</v>
      </c>
      <c r="AD393" s="164">
        <v>0</v>
      </c>
      <c r="AE393" s="164">
        <v>0</v>
      </c>
      <c r="AF393" s="164">
        <v>0</v>
      </c>
      <c r="AG393" s="164">
        <v>0</v>
      </c>
      <c r="AH393" s="164">
        <v>0</v>
      </c>
      <c r="AI393" s="164">
        <v>0</v>
      </c>
      <c r="AJ393" s="164">
        <v>0</v>
      </c>
      <c r="AK393" s="164">
        <v>0</v>
      </c>
      <c r="AL393" s="164">
        <v>0</v>
      </c>
      <c r="AM393" s="164">
        <v>0</v>
      </c>
      <c r="AN393" s="164">
        <v>0</v>
      </c>
    </row>
    <row r="394" spans="1:40" x14ac:dyDescent="0.2">
      <c r="A394" s="27" t="s">
        <v>1778</v>
      </c>
      <c r="B394" s="164">
        <v>0</v>
      </c>
      <c r="C394" s="164">
        <v>0</v>
      </c>
      <c r="D394" s="164">
        <v>0</v>
      </c>
      <c r="E394" s="164">
        <v>0</v>
      </c>
      <c r="F394" s="164">
        <v>0</v>
      </c>
      <c r="G394" s="164">
        <v>0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0</v>
      </c>
      <c r="S394" s="164">
        <v>0</v>
      </c>
      <c r="T394" s="164">
        <v>0</v>
      </c>
      <c r="U394" s="164">
        <v>0</v>
      </c>
      <c r="V394" s="164">
        <v>0</v>
      </c>
      <c r="W394" s="164">
        <v>0</v>
      </c>
      <c r="X394" s="164">
        <v>0</v>
      </c>
      <c r="Y394" s="164">
        <v>0</v>
      </c>
      <c r="Z394" s="164">
        <v>0</v>
      </c>
      <c r="AA394" s="164">
        <v>0</v>
      </c>
      <c r="AB394" s="164">
        <v>0</v>
      </c>
      <c r="AC394" s="164">
        <v>0</v>
      </c>
      <c r="AD394" s="164">
        <v>0</v>
      </c>
      <c r="AE394" s="164">
        <v>0</v>
      </c>
      <c r="AF394" s="164">
        <v>0</v>
      </c>
      <c r="AG394" s="164">
        <v>0</v>
      </c>
      <c r="AH394" s="164">
        <v>0</v>
      </c>
      <c r="AI394" s="164">
        <v>0</v>
      </c>
      <c r="AJ394" s="164">
        <v>0</v>
      </c>
      <c r="AK394" s="164">
        <v>0</v>
      </c>
      <c r="AL394" s="164">
        <v>0</v>
      </c>
      <c r="AM394" s="164">
        <v>0</v>
      </c>
      <c r="AN394" s="164">
        <v>0</v>
      </c>
    </row>
    <row r="395" spans="1:40" x14ac:dyDescent="0.2">
      <c r="A395" s="27" t="s">
        <v>1779</v>
      </c>
      <c r="B395" s="164">
        <v>0</v>
      </c>
      <c r="C395" s="164">
        <v>0</v>
      </c>
      <c r="D395" s="164">
        <v>0</v>
      </c>
      <c r="E395" s="164">
        <v>0</v>
      </c>
      <c r="F395" s="164">
        <v>0</v>
      </c>
      <c r="G395" s="164">
        <v>0</v>
      </c>
      <c r="H395" s="164">
        <v>0</v>
      </c>
      <c r="I395" s="164">
        <v>0</v>
      </c>
      <c r="J395" s="164">
        <v>0</v>
      </c>
      <c r="K395" s="164">
        <v>0</v>
      </c>
      <c r="L395" s="164">
        <v>0</v>
      </c>
      <c r="M395" s="164">
        <v>0</v>
      </c>
      <c r="N395" s="164">
        <v>0</v>
      </c>
      <c r="O395" s="164">
        <v>0</v>
      </c>
      <c r="P395" s="164">
        <v>0</v>
      </c>
      <c r="Q395" s="164">
        <v>0</v>
      </c>
      <c r="R395" s="164">
        <v>0</v>
      </c>
      <c r="S395" s="164">
        <v>0</v>
      </c>
      <c r="T395" s="164">
        <v>0</v>
      </c>
      <c r="U395" s="164">
        <v>0</v>
      </c>
      <c r="V395" s="164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  <c r="AC395" s="164">
        <v>0</v>
      </c>
      <c r="AD395" s="164">
        <v>0</v>
      </c>
      <c r="AE395" s="164">
        <v>0</v>
      </c>
      <c r="AF395" s="164">
        <v>0</v>
      </c>
      <c r="AG395" s="164">
        <v>0</v>
      </c>
      <c r="AH395" s="164">
        <v>0</v>
      </c>
      <c r="AI395" s="164">
        <v>0</v>
      </c>
      <c r="AJ395" s="164">
        <v>0</v>
      </c>
      <c r="AK395" s="164">
        <v>0</v>
      </c>
      <c r="AL395" s="164">
        <v>0</v>
      </c>
      <c r="AM395" s="164">
        <v>0</v>
      </c>
      <c r="AN395" s="164">
        <v>0</v>
      </c>
    </row>
    <row r="396" spans="1:40" x14ac:dyDescent="0.2">
      <c r="A396" s="27" t="s">
        <v>1640</v>
      </c>
      <c r="B396" s="164">
        <v>0</v>
      </c>
      <c r="C396" s="164">
        <v>0</v>
      </c>
      <c r="D396" s="164">
        <v>0</v>
      </c>
      <c r="E396" s="164">
        <v>0</v>
      </c>
      <c r="F396" s="164">
        <v>0</v>
      </c>
      <c r="G396" s="164">
        <v>0</v>
      </c>
      <c r="H396" s="164">
        <v>0</v>
      </c>
      <c r="I396" s="164">
        <v>0</v>
      </c>
      <c r="J396" s="164">
        <v>0</v>
      </c>
      <c r="K396" s="164">
        <v>0</v>
      </c>
      <c r="L396" s="164">
        <v>0</v>
      </c>
      <c r="M396" s="164">
        <v>0</v>
      </c>
      <c r="N396" s="164">
        <v>0</v>
      </c>
      <c r="O396" s="164">
        <v>0</v>
      </c>
      <c r="P396" s="164">
        <v>0</v>
      </c>
      <c r="Q396" s="164">
        <v>0</v>
      </c>
      <c r="R396" s="164">
        <v>0</v>
      </c>
      <c r="S396" s="164">
        <v>0</v>
      </c>
      <c r="T396" s="164">
        <v>0</v>
      </c>
      <c r="U396" s="164">
        <v>0</v>
      </c>
      <c r="V396" s="164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  <c r="AB396" s="164">
        <v>0</v>
      </c>
      <c r="AC396" s="164">
        <v>0</v>
      </c>
      <c r="AD396" s="164">
        <v>0</v>
      </c>
      <c r="AE396" s="164">
        <v>0</v>
      </c>
      <c r="AF396" s="164">
        <v>0</v>
      </c>
      <c r="AG396" s="164">
        <v>0</v>
      </c>
      <c r="AH396" s="164">
        <v>0</v>
      </c>
      <c r="AI396" s="164">
        <v>0</v>
      </c>
      <c r="AJ396" s="164">
        <v>0</v>
      </c>
      <c r="AK396" s="164">
        <v>0</v>
      </c>
      <c r="AL396" s="164">
        <v>0</v>
      </c>
      <c r="AM396" s="164">
        <v>0</v>
      </c>
      <c r="AN396" s="164">
        <v>0</v>
      </c>
    </row>
    <row r="397" spans="1:40" x14ac:dyDescent="0.2">
      <c r="A397" s="27" t="s">
        <v>1641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  <c r="O397" s="164">
        <v>0</v>
      </c>
      <c r="P397" s="164">
        <v>0</v>
      </c>
      <c r="Q397" s="164">
        <v>0</v>
      </c>
      <c r="R397" s="164">
        <v>0</v>
      </c>
      <c r="S397" s="164">
        <v>0</v>
      </c>
      <c r="T397" s="164">
        <v>0</v>
      </c>
      <c r="U397" s="164">
        <v>0</v>
      </c>
      <c r="V397" s="164">
        <v>0</v>
      </c>
      <c r="W397" s="164">
        <v>0</v>
      </c>
      <c r="X397" s="164">
        <v>0</v>
      </c>
      <c r="Y397" s="164">
        <v>0</v>
      </c>
      <c r="Z397" s="164">
        <v>0</v>
      </c>
      <c r="AA397" s="164">
        <v>0</v>
      </c>
      <c r="AB397" s="164">
        <v>0</v>
      </c>
      <c r="AC397" s="164">
        <v>0</v>
      </c>
      <c r="AD397" s="164">
        <v>0</v>
      </c>
      <c r="AE397" s="164">
        <v>0</v>
      </c>
      <c r="AF397" s="164">
        <v>0</v>
      </c>
      <c r="AG397" s="164">
        <v>0</v>
      </c>
      <c r="AH397" s="164">
        <v>0</v>
      </c>
      <c r="AI397" s="164">
        <v>0</v>
      </c>
      <c r="AJ397" s="164">
        <v>0</v>
      </c>
      <c r="AK397" s="164">
        <v>0</v>
      </c>
      <c r="AL397" s="164">
        <v>0</v>
      </c>
      <c r="AM397" s="164">
        <v>0</v>
      </c>
      <c r="AN397" s="164">
        <v>0</v>
      </c>
    </row>
    <row r="398" spans="1:40" x14ac:dyDescent="0.2">
      <c r="A398" s="27" t="s">
        <v>1780</v>
      </c>
      <c r="B398" s="164">
        <v>0</v>
      </c>
      <c r="C398" s="164">
        <v>0</v>
      </c>
      <c r="D398" s="164">
        <v>0</v>
      </c>
      <c r="E398" s="164">
        <v>0</v>
      </c>
      <c r="F398" s="164">
        <v>0</v>
      </c>
      <c r="G398" s="164">
        <v>0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64">
        <v>0</v>
      </c>
      <c r="N398" s="164">
        <v>0</v>
      </c>
      <c r="O398" s="164">
        <v>0</v>
      </c>
      <c r="P398" s="164">
        <v>0</v>
      </c>
      <c r="Q398" s="164">
        <v>0</v>
      </c>
      <c r="R398" s="164">
        <v>0</v>
      </c>
      <c r="S398" s="164">
        <v>0</v>
      </c>
      <c r="T398" s="164">
        <v>0</v>
      </c>
      <c r="U398" s="164">
        <v>0</v>
      </c>
      <c r="V398" s="164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0</v>
      </c>
      <c r="AB398" s="164">
        <v>0</v>
      </c>
      <c r="AC398" s="164">
        <v>0</v>
      </c>
      <c r="AD398" s="164">
        <v>0</v>
      </c>
      <c r="AE398" s="164">
        <v>0</v>
      </c>
      <c r="AF398" s="164">
        <v>0</v>
      </c>
      <c r="AG398" s="164">
        <v>0</v>
      </c>
      <c r="AH398" s="164">
        <v>0</v>
      </c>
      <c r="AI398" s="164">
        <v>0</v>
      </c>
      <c r="AJ398" s="164">
        <v>0</v>
      </c>
      <c r="AK398" s="164">
        <v>0</v>
      </c>
      <c r="AL398" s="164">
        <v>0</v>
      </c>
      <c r="AM398" s="164">
        <v>0</v>
      </c>
      <c r="AN398" s="164">
        <v>0</v>
      </c>
    </row>
    <row r="399" spans="1:40" x14ac:dyDescent="0.2">
      <c r="A399" s="27" t="s">
        <v>1643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  <c r="O399" s="164">
        <v>0</v>
      </c>
      <c r="P399" s="164">
        <v>0</v>
      </c>
      <c r="Q399" s="164">
        <v>0</v>
      </c>
      <c r="R399" s="164">
        <v>0</v>
      </c>
      <c r="S399" s="164">
        <v>0</v>
      </c>
      <c r="T399" s="164">
        <v>0</v>
      </c>
      <c r="U399" s="164">
        <v>0</v>
      </c>
      <c r="V399" s="164">
        <v>0</v>
      </c>
      <c r="W399" s="164">
        <v>0</v>
      </c>
      <c r="X399" s="164">
        <v>0</v>
      </c>
      <c r="Y399" s="164">
        <v>0</v>
      </c>
      <c r="Z399" s="164">
        <v>0</v>
      </c>
      <c r="AA399" s="164">
        <v>0</v>
      </c>
      <c r="AB399" s="164">
        <v>0</v>
      </c>
      <c r="AC399" s="164">
        <v>0</v>
      </c>
      <c r="AD399" s="164">
        <v>0</v>
      </c>
      <c r="AE399" s="164">
        <v>0</v>
      </c>
      <c r="AF399" s="164">
        <v>0</v>
      </c>
      <c r="AG399" s="164">
        <v>0</v>
      </c>
      <c r="AH399" s="164">
        <v>0</v>
      </c>
      <c r="AI399" s="164">
        <v>0</v>
      </c>
      <c r="AJ399" s="164">
        <v>0</v>
      </c>
      <c r="AK399" s="164">
        <v>0</v>
      </c>
      <c r="AL399" s="164">
        <v>0</v>
      </c>
      <c r="AM399" s="164">
        <v>0</v>
      </c>
      <c r="AN399" s="164">
        <v>0</v>
      </c>
    </row>
    <row r="400" spans="1:40" x14ac:dyDescent="0.2">
      <c r="A400" s="27" t="s">
        <v>1644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  <c r="O400" s="164">
        <v>0</v>
      </c>
      <c r="P400" s="164">
        <v>0</v>
      </c>
      <c r="Q400" s="164">
        <v>0</v>
      </c>
      <c r="R400" s="164">
        <v>0</v>
      </c>
      <c r="S400" s="164">
        <v>0</v>
      </c>
      <c r="T400" s="164">
        <v>0</v>
      </c>
      <c r="U400" s="164">
        <v>0</v>
      </c>
      <c r="V400" s="164">
        <v>0</v>
      </c>
      <c r="W400" s="164">
        <v>0</v>
      </c>
      <c r="X400" s="164">
        <v>0</v>
      </c>
      <c r="Y400" s="164">
        <v>0</v>
      </c>
      <c r="Z400" s="164">
        <v>0</v>
      </c>
      <c r="AA400" s="164">
        <v>0</v>
      </c>
      <c r="AB400" s="164">
        <v>0</v>
      </c>
      <c r="AC400" s="164">
        <v>0</v>
      </c>
      <c r="AD400" s="164">
        <v>0</v>
      </c>
      <c r="AE400" s="164">
        <v>0</v>
      </c>
      <c r="AF400" s="164">
        <v>0</v>
      </c>
      <c r="AG400" s="164">
        <v>0</v>
      </c>
      <c r="AH400" s="164">
        <v>0</v>
      </c>
      <c r="AI400" s="164">
        <v>0</v>
      </c>
      <c r="AJ400" s="164">
        <v>0</v>
      </c>
      <c r="AK400" s="164">
        <v>0</v>
      </c>
      <c r="AL400" s="164">
        <v>0</v>
      </c>
      <c r="AM400" s="164">
        <v>0</v>
      </c>
      <c r="AN400" s="164">
        <v>0</v>
      </c>
    </row>
    <row r="401" spans="1:40" x14ac:dyDescent="0.2">
      <c r="A401" s="27" t="s">
        <v>1645</v>
      </c>
      <c r="B401" s="164">
        <v>0</v>
      </c>
      <c r="C401" s="164">
        <v>0</v>
      </c>
      <c r="D401" s="164">
        <v>0</v>
      </c>
      <c r="E401" s="164">
        <v>0</v>
      </c>
      <c r="F401" s="164">
        <v>0</v>
      </c>
      <c r="G401" s="164">
        <v>0</v>
      </c>
      <c r="H401" s="164">
        <v>0</v>
      </c>
      <c r="I401" s="164">
        <v>0</v>
      </c>
      <c r="J401" s="164">
        <v>0</v>
      </c>
      <c r="K401" s="164">
        <v>0</v>
      </c>
      <c r="L401" s="164">
        <v>0</v>
      </c>
      <c r="M401" s="164">
        <v>0</v>
      </c>
      <c r="N401" s="164">
        <v>0</v>
      </c>
      <c r="O401" s="164">
        <v>0</v>
      </c>
      <c r="P401" s="164">
        <v>0</v>
      </c>
      <c r="Q401" s="164">
        <v>0</v>
      </c>
      <c r="R401" s="164">
        <v>0</v>
      </c>
      <c r="S401" s="164">
        <v>0</v>
      </c>
      <c r="T401" s="164">
        <v>0</v>
      </c>
      <c r="U401" s="164">
        <v>0</v>
      </c>
      <c r="V401" s="164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  <c r="AB401" s="164">
        <v>0</v>
      </c>
      <c r="AC401" s="164">
        <v>0</v>
      </c>
      <c r="AD401" s="164">
        <v>0</v>
      </c>
      <c r="AE401" s="164">
        <v>0</v>
      </c>
      <c r="AF401" s="164">
        <v>0</v>
      </c>
      <c r="AG401" s="164">
        <v>0</v>
      </c>
      <c r="AH401" s="164">
        <v>0</v>
      </c>
      <c r="AI401" s="164">
        <v>0</v>
      </c>
      <c r="AJ401" s="164">
        <v>0</v>
      </c>
      <c r="AK401" s="164">
        <v>0</v>
      </c>
      <c r="AL401" s="164">
        <v>0</v>
      </c>
      <c r="AM401" s="164">
        <v>0</v>
      </c>
      <c r="AN401" s="164">
        <v>0</v>
      </c>
    </row>
    <row r="402" spans="1:40" x14ac:dyDescent="0.2">
      <c r="A402" s="27" t="s">
        <v>1646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  <c r="O402" s="164">
        <v>0</v>
      </c>
      <c r="P402" s="164">
        <v>0</v>
      </c>
      <c r="Q402" s="164">
        <v>0</v>
      </c>
      <c r="R402" s="164">
        <v>0</v>
      </c>
      <c r="S402" s="164">
        <v>0</v>
      </c>
      <c r="T402" s="164">
        <v>0</v>
      </c>
      <c r="U402" s="164">
        <v>0</v>
      </c>
      <c r="V402" s="164">
        <v>0</v>
      </c>
      <c r="W402" s="164">
        <v>0</v>
      </c>
      <c r="X402" s="164">
        <v>0</v>
      </c>
      <c r="Y402" s="164">
        <v>0</v>
      </c>
      <c r="Z402" s="164">
        <v>0</v>
      </c>
      <c r="AA402" s="164">
        <v>0</v>
      </c>
      <c r="AB402" s="164">
        <v>0</v>
      </c>
      <c r="AC402" s="164">
        <v>0</v>
      </c>
      <c r="AD402" s="164">
        <v>0</v>
      </c>
      <c r="AE402" s="164">
        <v>0</v>
      </c>
      <c r="AF402" s="164">
        <v>0</v>
      </c>
      <c r="AG402" s="164">
        <v>0</v>
      </c>
      <c r="AH402" s="164">
        <v>0</v>
      </c>
      <c r="AI402" s="164">
        <v>0</v>
      </c>
      <c r="AJ402" s="164">
        <v>0</v>
      </c>
      <c r="AK402" s="164">
        <v>0</v>
      </c>
      <c r="AL402" s="164">
        <v>0</v>
      </c>
      <c r="AM402" s="164">
        <v>0</v>
      </c>
      <c r="AN402" s="164">
        <v>0</v>
      </c>
    </row>
    <row r="403" spans="1:40" x14ac:dyDescent="0.2">
      <c r="A403" s="27" t="s">
        <v>1647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  <c r="O403" s="164">
        <v>0</v>
      </c>
      <c r="P403" s="164">
        <v>0</v>
      </c>
      <c r="Q403" s="164">
        <v>0</v>
      </c>
      <c r="R403" s="164">
        <v>0</v>
      </c>
      <c r="S403" s="164">
        <v>0</v>
      </c>
      <c r="T403" s="164">
        <v>0</v>
      </c>
      <c r="U403" s="164">
        <v>0</v>
      </c>
      <c r="V403" s="164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0</v>
      </c>
      <c r="AC403" s="164">
        <v>0</v>
      </c>
      <c r="AD403" s="164">
        <v>0</v>
      </c>
      <c r="AE403" s="164">
        <v>0</v>
      </c>
      <c r="AF403" s="164">
        <v>0</v>
      </c>
      <c r="AG403" s="164">
        <v>0</v>
      </c>
      <c r="AH403" s="164">
        <v>0</v>
      </c>
      <c r="AI403" s="164">
        <v>0</v>
      </c>
      <c r="AJ403" s="164">
        <v>0</v>
      </c>
      <c r="AK403" s="164">
        <v>0</v>
      </c>
      <c r="AL403" s="164">
        <v>0</v>
      </c>
      <c r="AM403" s="164">
        <v>0</v>
      </c>
      <c r="AN403" s="164">
        <v>0</v>
      </c>
    </row>
    <row r="404" spans="1:40" x14ac:dyDescent="0.2">
      <c r="A404" s="27" t="s">
        <v>1648</v>
      </c>
      <c r="B404" s="164">
        <v>0</v>
      </c>
      <c r="C404" s="164">
        <v>0</v>
      </c>
      <c r="D404" s="164">
        <v>0</v>
      </c>
      <c r="E404" s="164">
        <v>0</v>
      </c>
      <c r="F404" s="164">
        <v>0</v>
      </c>
      <c r="G404" s="164">
        <v>0</v>
      </c>
      <c r="H404" s="164">
        <v>0</v>
      </c>
      <c r="I404" s="164">
        <v>0</v>
      </c>
      <c r="J404" s="164">
        <v>0</v>
      </c>
      <c r="K404" s="164">
        <v>0</v>
      </c>
      <c r="L404" s="164">
        <v>0</v>
      </c>
      <c r="M404" s="164">
        <v>0</v>
      </c>
      <c r="N404" s="164">
        <v>0</v>
      </c>
      <c r="O404" s="164">
        <v>0</v>
      </c>
      <c r="P404" s="164">
        <v>0</v>
      </c>
      <c r="Q404" s="164">
        <v>0</v>
      </c>
      <c r="R404" s="164">
        <v>0</v>
      </c>
      <c r="S404" s="164">
        <v>0</v>
      </c>
      <c r="T404" s="164">
        <v>0</v>
      </c>
      <c r="U404" s="164">
        <v>0</v>
      </c>
      <c r="V404" s="164">
        <v>0</v>
      </c>
      <c r="W404" s="164">
        <v>0</v>
      </c>
      <c r="X404" s="164">
        <v>0</v>
      </c>
      <c r="Y404" s="164">
        <v>0</v>
      </c>
      <c r="Z404" s="164">
        <v>0</v>
      </c>
      <c r="AA404" s="164">
        <v>0</v>
      </c>
      <c r="AB404" s="164">
        <v>0</v>
      </c>
      <c r="AC404" s="164">
        <v>0</v>
      </c>
      <c r="AD404" s="164">
        <v>0</v>
      </c>
      <c r="AE404" s="164">
        <v>0</v>
      </c>
      <c r="AF404" s="164">
        <v>0</v>
      </c>
      <c r="AG404" s="164">
        <v>0</v>
      </c>
      <c r="AH404" s="164">
        <v>0</v>
      </c>
      <c r="AI404" s="164">
        <v>0</v>
      </c>
      <c r="AJ404" s="164">
        <v>0</v>
      </c>
      <c r="AK404" s="164">
        <v>0</v>
      </c>
      <c r="AL404" s="164">
        <v>0</v>
      </c>
      <c r="AM404" s="164">
        <v>0</v>
      </c>
      <c r="AN404" s="164">
        <v>0</v>
      </c>
    </row>
    <row r="405" spans="1:40" x14ac:dyDescent="0.2">
      <c r="A405" s="27" t="s">
        <v>1649</v>
      </c>
      <c r="B405" s="164">
        <v>0</v>
      </c>
      <c r="C405" s="164">
        <v>0</v>
      </c>
      <c r="D405" s="164">
        <v>0</v>
      </c>
      <c r="E405" s="164">
        <v>0</v>
      </c>
      <c r="F405" s="164">
        <v>0</v>
      </c>
      <c r="G405" s="164">
        <v>0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4">
        <v>0</v>
      </c>
      <c r="N405" s="164">
        <v>0</v>
      </c>
      <c r="O405" s="164">
        <v>0</v>
      </c>
      <c r="P405" s="164">
        <v>0</v>
      </c>
      <c r="Q405" s="164">
        <v>0</v>
      </c>
      <c r="R405" s="164">
        <v>0</v>
      </c>
      <c r="S405" s="164">
        <v>0</v>
      </c>
      <c r="T405" s="164">
        <v>0</v>
      </c>
      <c r="U405" s="164">
        <v>0</v>
      </c>
      <c r="V405" s="164">
        <v>0</v>
      </c>
      <c r="W405" s="164">
        <v>0</v>
      </c>
      <c r="X405" s="164">
        <v>0</v>
      </c>
      <c r="Y405" s="164">
        <v>0</v>
      </c>
      <c r="Z405" s="164">
        <v>0</v>
      </c>
      <c r="AA405" s="164">
        <v>0</v>
      </c>
      <c r="AB405" s="164">
        <v>0</v>
      </c>
      <c r="AC405" s="164">
        <v>0</v>
      </c>
      <c r="AD405" s="164">
        <v>0</v>
      </c>
      <c r="AE405" s="164">
        <v>0</v>
      </c>
      <c r="AF405" s="164">
        <v>0</v>
      </c>
      <c r="AG405" s="164">
        <v>0</v>
      </c>
      <c r="AH405" s="164">
        <v>0</v>
      </c>
      <c r="AI405" s="164">
        <v>0</v>
      </c>
      <c r="AJ405" s="164">
        <v>0</v>
      </c>
      <c r="AK405" s="164">
        <v>0</v>
      </c>
      <c r="AL405" s="164">
        <v>0</v>
      </c>
      <c r="AM405" s="164">
        <v>0</v>
      </c>
      <c r="AN405" s="164">
        <v>0</v>
      </c>
    </row>
    <row r="406" spans="1:40" x14ac:dyDescent="0.2">
      <c r="A406" s="27" t="s">
        <v>1650</v>
      </c>
    </row>
    <row r="407" spans="1:40" x14ac:dyDescent="0.2">
      <c r="A407" s="30" t="s">
        <v>1651</v>
      </c>
    </row>
    <row r="408" spans="1:40" x14ac:dyDescent="0.2">
      <c r="A408" s="27" t="s">
        <v>1652</v>
      </c>
      <c r="B408" s="164">
        <v>0</v>
      </c>
      <c r="C408" s="164">
        <v>0</v>
      </c>
      <c r="D408" s="164">
        <v>0</v>
      </c>
      <c r="E408" s="164">
        <v>0</v>
      </c>
      <c r="F408" s="164">
        <v>0</v>
      </c>
      <c r="G408" s="164">
        <v>0</v>
      </c>
      <c r="H408" s="164">
        <v>0</v>
      </c>
      <c r="I408" s="164">
        <v>0</v>
      </c>
      <c r="J408" s="164">
        <v>0</v>
      </c>
      <c r="K408" s="164">
        <v>0</v>
      </c>
      <c r="L408" s="164">
        <v>0</v>
      </c>
      <c r="M408" s="164">
        <v>0</v>
      </c>
      <c r="N408" s="164">
        <v>0</v>
      </c>
      <c r="O408" s="164">
        <v>0</v>
      </c>
      <c r="P408" s="164">
        <v>0</v>
      </c>
      <c r="Q408" s="164">
        <v>0</v>
      </c>
      <c r="R408" s="164">
        <v>0</v>
      </c>
      <c r="S408" s="164">
        <v>0</v>
      </c>
      <c r="T408" s="164">
        <v>0</v>
      </c>
      <c r="U408" s="164">
        <v>0</v>
      </c>
      <c r="V408" s="164">
        <v>0</v>
      </c>
      <c r="W408" s="164">
        <v>0</v>
      </c>
      <c r="X408" s="164">
        <v>0</v>
      </c>
      <c r="Y408" s="164">
        <v>0</v>
      </c>
      <c r="Z408" s="164">
        <v>0</v>
      </c>
      <c r="AA408" s="164">
        <v>0</v>
      </c>
      <c r="AB408" s="164">
        <v>0</v>
      </c>
      <c r="AC408" s="164">
        <v>0</v>
      </c>
      <c r="AD408" s="164">
        <v>0</v>
      </c>
      <c r="AE408" s="164">
        <v>0</v>
      </c>
      <c r="AF408" s="164">
        <v>0</v>
      </c>
      <c r="AG408" s="164">
        <v>0</v>
      </c>
      <c r="AH408" s="164">
        <v>0</v>
      </c>
      <c r="AI408" s="164">
        <v>0</v>
      </c>
      <c r="AJ408" s="164">
        <v>0</v>
      </c>
      <c r="AK408" s="164">
        <v>0</v>
      </c>
      <c r="AL408" s="164">
        <v>0</v>
      </c>
      <c r="AM408" s="164">
        <v>0</v>
      </c>
      <c r="AN408" s="164">
        <v>0</v>
      </c>
    </row>
    <row r="409" spans="1:40" x14ac:dyDescent="0.2">
      <c r="A409" s="27" t="s">
        <v>1653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  <c r="O409" s="164">
        <v>0</v>
      </c>
      <c r="P409" s="164">
        <v>0</v>
      </c>
      <c r="Q409" s="164">
        <v>0</v>
      </c>
      <c r="R409" s="164">
        <v>0</v>
      </c>
      <c r="S409" s="164">
        <v>0</v>
      </c>
      <c r="T409" s="164">
        <v>0</v>
      </c>
      <c r="U409" s="164">
        <v>0</v>
      </c>
      <c r="V409" s="164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  <c r="AC409" s="164">
        <v>0</v>
      </c>
      <c r="AD409" s="164">
        <v>0</v>
      </c>
      <c r="AE409" s="164">
        <v>0</v>
      </c>
      <c r="AF409" s="164">
        <v>0</v>
      </c>
      <c r="AG409" s="164">
        <v>0</v>
      </c>
      <c r="AH409" s="164">
        <v>0</v>
      </c>
      <c r="AI409" s="164">
        <v>0</v>
      </c>
      <c r="AJ409" s="164">
        <v>0</v>
      </c>
      <c r="AK409" s="164">
        <v>0</v>
      </c>
      <c r="AL409" s="164">
        <v>0</v>
      </c>
      <c r="AM409" s="164">
        <v>0</v>
      </c>
      <c r="AN409" s="164">
        <v>0</v>
      </c>
    </row>
    <row r="410" spans="1:40" x14ac:dyDescent="0.2">
      <c r="A410" s="27" t="s">
        <v>1654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  <c r="O410" s="164">
        <v>0</v>
      </c>
      <c r="P410" s="164">
        <v>0</v>
      </c>
      <c r="Q410" s="164">
        <v>0</v>
      </c>
      <c r="R410" s="164">
        <v>0</v>
      </c>
      <c r="S410" s="164">
        <v>0</v>
      </c>
      <c r="T410" s="164">
        <v>0</v>
      </c>
      <c r="U410" s="164">
        <v>0</v>
      </c>
      <c r="V410" s="164">
        <v>0</v>
      </c>
      <c r="W410" s="164">
        <v>0</v>
      </c>
      <c r="X410" s="164">
        <v>0</v>
      </c>
      <c r="Y410" s="164">
        <v>0</v>
      </c>
      <c r="Z410" s="164">
        <v>0</v>
      </c>
      <c r="AA410" s="164">
        <v>0</v>
      </c>
      <c r="AB410" s="164">
        <v>0</v>
      </c>
      <c r="AC410" s="164">
        <v>0</v>
      </c>
      <c r="AD410" s="164">
        <v>0</v>
      </c>
      <c r="AE410" s="164">
        <v>0</v>
      </c>
      <c r="AF410" s="164">
        <v>0</v>
      </c>
      <c r="AG410" s="164">
        <v>0</v>
      </c>
      <c r="AH410" s="164">
        <v>0</v>
      </c>
      <c r="AI410" s="164">
        <v>0</v>
      </c>
      <c r="AJ410" s="164">
        <v>0</v>
      </c>
      <c r="AK410" s="164">
        <v>0</v>
      </c>
      <c r="AL410" s="164">
        <v>0</v>
      </c>
      <c r="AM410" s="164">
        <v>0</v>
      </c>
      <c r="AN410" s="164">
        <v>0</v>
      </c>
    </row>
    <row r="411" spans="1:40" x14ac:dyDescent="0.2">
      <c r="A411" s="27" t="s">
        <v>1655</v>
      </c>
      <c r="B411" s="164">
        <v>0</v>
      </c>
      <c r="C411" s="164">
        <v>0</v>
      </c>
      <c r="D411" s="164">
        <v>0</v>
      </c>
      <c r="E411" s="164">
        <v>0</v>
      </c>
      <c r="F411" s="164">
        <v>0</v>
      </c>
      <c r="G411" s="164">
        <v>0</v>
      </c>
      <c r="H411" s="164">
        <v>0</v>
      </c>
      <c r="I411" s="164">
        <v>0</v>
      </c>
      <c r="J411" s="164">
        <v>0</v>
      </c>
      <c r="K411" s="164">
        <v>0</v>
      </c>
      <c r="L411" s="164">
        <v>0</v>
      </c>
      <c r="M411" s="164">
        <v>0</v>
      </c>
      <c r="N411" s="164">
        <v>0</v>
      </c>
      <c r="O411" s="164">
        <v>0</v>
      </c>
      <c r="P411" s="164">
        <v>0</v>
      </c>
      <c r="Q411" s="164">
        <v>0</v>
      </c>
      <c r="R411" s="164">
        <v>0</v>
      </c>
      <c r="S411" s="164">
        <v>0</v>
      </c>
      <c r="T411" s="164">
        <v>0</v>
      </c>
      <c r="U411" s="164">
        <v>0</v>
      </c>
      <c r="V411" s="164">
        <v>0</v>
      </c>
      <c r="W411" s="164">
        <v>0</v>
      </c>
      <c r="X411" s="164">
        <v>0</v>
      </c>
      <c r="Y411" s="164">
        <v>0</v>
      </c>
      <c r="Z411" s="164">
        <v>0</v>
      </c>
      <c r="AA411" s="164">
        <v>0</v>
      </c>
      <c r="AB411" s="164">
        <v>0</v>
      </c>
      <c r="AC411" s="164">
        <v>0</v>
      </c>
      <c r="AD411" s="164">
        <v>0</v>
      </c>
      <c r="AE411" s="164">
        <v>0</v>
      </c>
      <c r="AF411" s="164">
        <v>0</v>
      </c>
      <c r="AG411" s="164">
        <v>0</v>
      </c>
      <c r="AH411" s="164">
        <v>0</v>
      </c>
      <c r="AI411" s="164">
        <v>0</v>
      </c>
      <c r="AJ411" s="164">
        <v>0</v>
      </c>
      <c r="AK411" s="164">
        <v>0</v>
      </c>
      <c r="AL411" s="164">
        <v>0</v>
      </c>
      <c r="AM411" s="164">
        <v>0</v>
      </c>
      <c r="AN411" s="164">
        <v>0</v>
      </c>
    </row>
    <row r="412" spans="1:40" x14ac:dyDescent="0.2">
      <c r="A412" s="27" t="s">
        <v>1656</v>
      </c>
      <c r="B412" s="164">
        <v>0</v>
      </c>
      <c r="C412" s="164">
        <v>0</v>
      </c>
      <c r="D412" s="164">
        <v>0</v>
      </c>
      <c r="E412" s="164">
        <v>0</v>
      </c>
      <c r="F412" s="164">
        <v>0</v>
      </c>
      <c r="G412" s="164">
        <v>0</v>
      </c>
      <c r="H412" s="164">
        <v>0</v>
      </c>
      <c r="I412" s="164">
        <v>0</v>
      </c>
      <c r="J412" s="164">
        <v>0</v>
      </c>
      <c r="K412" s="164">
        <v>0</v>
      </c>
      <c r="L412" s="164">
        <v>0</v>
      </c>
      <c r="M412" s="164">
        <v>0</v>
      </c>
      <c r="N412" s="164">
        <v>0</v>
      </c>
      <c r="O412" s="164">
        <v>0</v>
      </c>
      <c r="P412" s="164">
        <v>0</v>
      </c>
      <c r="Q412" s="164">
        <v>0</v>
      </c>
      <c r="R412" s="164">
        <v>0</v>
      </c>
      <c r="S412" s="164">
        <v>0</v>
      </c>
      <c r="T412" s="164">
        <v>0</v>
      </c>
      <c r="U412" s="164">
        <v>0</v>
      </c>
      <c r="V412" s="164">
        <v>0</v>
      </c>
      <c r="W412" s="164">
        <v>0</v>
      </c>
      <c r="X412" s="164">
        <v>0</v>
      </c>
      <c r="Y412" s="164">
        <v>0</v>
      </c>
      <c r="Z412" s="164">
        <v>0</v>
      </c>
      <c r="AA412" s="164">
        <v>0</v>
      </c>
      <c r="AB412" s="164">
        <v>0</v>
      </c>
      <c r="AC412" s="164">
        <v>0</v>
      </c>
      <c r="AD412" s="164">
        <v>0</v>
      </c>
      <c r="AE412" s="164">
        <v>0</v>
      </c>
      <c r="AF412" s="164">
        <v>0</v>
      </c>
      <c r="AG412" s="164">
        <v>0</v>
      </c>
      <c r="AH412" s="164">
        <v>0</v>
      </c>
      <c r="AI412" s="164">
        <v>0</v>
      </c>
      <c r="AJ412" s="164">
        <v>0</v>
      </c>
      <c r="AK412" s="164">
        <v>0</v>
      </c>
      <c r="AL412" s="164">
        <v>0</v>
      </c>
      <c r="AM412" s="164">
        <v>0</v>
      </c>
      <c r="AN412" s="164">
        <v>0</v>
      </c>
    </row>
    <row r="413" spans="1:40" x14ac:dyDescent="0.2">
      <c r="A413" s="27" t="s">
        <v>1657</v>
      </c>
      <c r="B413" s="164">
        <v>0</v>
      </c>
      <c r="C413" s="164">
        <v>0</v>
      </c>
      <c r="D413" s="164">
        <v>0</v>
      </c>
      <c r="E413" s="164">
        <v>0</v>
      </c>
      <c r="F413" s="164">
        <v>0</v>
      </c>
      <c r="G413" s="164">
        <v>0</v>
      </c>
      <c r="H413" s="164">
        <v>0</v>
      </c>
      <c r="I413" s="164">
        <v>0</v>
      </c>
      <c r="J413" s="164">
        <v>0</v>
      </c>
      <c r="K413" s="164">
        <v>0</v>
      </c>
      <c r="L413" s="164">
        <v>0</v>
      </c>
      <c r="M413" s="164">
        <v>0</v>
      </c>
      <c r="N413" s="164">
        <v>0</v>
      </c>
      <c r="O413" s="164">
        <v>0</v>
      </c>
      <c r="P413" s="164">
        <v>0</v>
      </c>
      <c r="Q413" s="164">
        <v>0</v>
      </c>
      <c r="R413" s="164">
        <v>0</v>
      </c>
      <c r="S413" s="164">
        <v>0</v>
      </c>
      <c r="T413" s="164">
        <v>0</v>
      </c>
      <c r="U413" s="164">
        <v>0</v>
      </c>
      <c r="V413" s="164">
        <v>0</v>
      </c>
      <c r="W413" s="164">
        <v>0</v>
      </c>
      <c r="X413" s="164">
        <v>0</v>
      </c>
      <c r="Y413" s="164">
        <v>0</v>
      </c>
      <c r="Z413" s="164">
        <v>0</v>
      </c>
      <c r="AA413" s="164">
        <v>0</v>
      </c>
      <c r="AB413" s="164">
        <v>0</v>
      </c>
      <c r="AC413" s="164">
        <v>0</v>
      </c>
      <c r="AD413" s="164">
        <v>0</v>
      </c>
      <c r="AE413" s="164">
        <v>0</v>
      </c>
      <c r="AF413" s="164">
        <v>0</v>
      </c>
      <c r="AG413" s="164">
        <v>0</v>
      </c>
      <c r="AH413" s="164">
        <v>0</v>
      </c>
      <c r="AI413" s="164">
        <v>0</v>
      </c>
      <c r="AJ413" s="164">
        <v>0</v>
      </c>
      <c r="AK413" s="164">
        <v>0</v>
      </c>
      <c r="AL413" s="164">
        <v>0</v>
      </c>
      <c r="AM413" s="164">
        <v>0</v>
      </c>
      <c r="AN413" s="164">
        <v>0</v>
      </c>
    </row>
    <row r="414" spans="1:40" x14ac:dyDescent="0.2">
      <c r="A414" s="27" t="s">
        <v>1658</v>
      </c>
      <c r="B414" s="164">
        <v>0</v>
      </c>
      <c r="C414" s="164">
        <v>0</v>
      </c>
      <c r="D414" s="164">
        <v>0</v>
      </c>
      <c r="E414" s="164">
        <v>0</v>
      </c>
      <c r="F414" s="164">
        <v>0</v>
      </c>
      <c r="G414" s="164">
        <v>0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  <c r="O414" s="164">
        <v>0</v>
      </c>
      <c r="P414" s="164">
        <v>0</v>
      </c>
      <c r="Q414" s="164">
        <v>0</v>
      </c>
      <c r="R414" s="164">
        <v>0</v>
      </c>
      <c r="S414" s="164">
        <v>0</v>
      </c>
      <c r="T414" s="164">
        <v>0</v>
      </c>
      <c r="U414" s="164">
        <v>0</v>
      </c>
      <c r="V414" s="164">
        <v>0</v>
      </c>
      <c r="W414" s="164">
        <v>0</v>
      </c>
      <c r="X414" s="164">
        <v>0</v>
      </c>
      <c r="Y414" s="164">
        <v>0</v>
      </c>
      <c r="Z414" s="164">
        <v>0</v>
      </c>
      <c r="AA414" s="164">
        <v>0</v>
      </c>
      <c r="AB414" s="164">
        <v>0</v>
      </c>
      <c r="AC414" s="164">
        <v>0</v>
      </c>
      <c r="AD414" s="164">
        <v>0</v>
      </c>
      <c r="AE414" s="164">
        <v>0</v>
      </c>
      <c r="AF414" s="164">
        <v>0</v>
      </c>
      <c r="AG414" s="164">
        <v>0</v>
      </c>
      <c r="AH414" s="164">
        <v>0</v>
      </c>
      <c r="AI414" s="164">
        <v>0</v>
      </c>
      <c r="AJ414" s="164">
        <v>0</v>
      </c>
      <c r="AK414" s="164">
        <v>0</v>
      </c>
      <c r="AL414" s="164">
        <v>0</v>
      </c>
      <c r="AM414" s="164">
        <v>0</v>
      </c>
      <c r="AN414" s="164">
        <v>0</v>
      </c>
    </row>
    <row r="415" spans="1:40" x14ac:dyDescent="0.2">
      <c r="A415" s="27" t="s">
        <v>1659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  <c r="O415" s="164">
        <v>0</v>
      </c>
      <c r="P415" s="164">
        <v>0</v>
      </c>
      <c r="Q415" s="164">
        <v>0</v>
      </c>
      <c r="R415" s="164">
        <v>0</v>
      </c>
      <c r="S415" s="164">
        <v>0</v>
      </c>
      <c r="T415" s="164">
        <v>0</v>
      </c>
      <c r="U415" s="164">
        <v>0</v>
      </c>
      <c r="V415" s="164">
        <v>0</v>
      </c>
      <c r="W415" s="164">
        <v>0</v>
      </c>
      <c r="X415" s="164">
        <v>0</v>
      </c>
      <c r="Y415" s="164">
        <v>0</v>
      </c>
      <c r="Z415" s="164">
        <v>0</v>
      </c>
      <c r="AA415" s="164">
        <v>0</v>
      </c>
      <c r="AB415" s="164">
        <v>0</v>
      </c>
      <c r="AC415" s="164">
        <v>0</v>
      </c>
      <c r="AD415" s="164">
        <v>0</v>
      </c>
      <c r="AE415" s="164">
        <v>0</v>
      </c>
      <c r="AF415" s="164">
        <v>0</v>
      </c>
      <c r="AG415" s="164">
        <v>0</v>
      </c>
      <c r="AH415" s="164">
        <v>0</v>
      </c>
      <c r="AI415" s="164">
        <v>0</v>
      </c>
      <c r="AJ415" s="164">
        <v>0</v>
      </c>
      <c r="AK415" s="164">
        <v>0</v>
      </c>
      <c r="AL415" s="164">
        <v>0</v>
      </c>
      <c r="AM415" s="164">
        <v>0</v>
      </c>
      <c r="AN415" s="164">
        <v>0</v>
      </c>
    </row>
    <row r="416" spans="1:40" x14ac:dyDescent="0.2">
      <c r="A416" s="27" t="s">
        <v>1660</v>
      </c>
    </row>
    <row r="417" spans="1:40" x14ac:dyDescent="0.2">
      <c r="A417" s="30" t="s">
        <v>1661</v>
      </c>
    </row>
    <row r="418" spans="1:40" x14ac:dyDescent="0.2">
      <c r="A418" s="27" t="s">
        <v>1662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0</v>
      </c>
      <c r="P418" s="164">
        <v>0</v>
      </c>
      <c r="Q418" s="164">
        <v>0</v>
      </c>
      <c r="R418" s="164">
        <v>0</v>
      </c>
      <c r="S418" s="164">
        <v>0</v>
      </c>
      <c r="T418" s="164">
        <v>0</v>
      </c>
      <c r="U418" s="164">
        <v>0</v>
      </c>
      <c r="V418" s="164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164">
        <v>0</v>
      </c>
      <c r="AD418" s="164">
        <v>0</v>
      </c>
      <c r="AE418" s="164">
        <v>0</v>
      </c>
      <c r="AF418" s="164">
        <v>0</v>
      </c>
      <c r="AG418" s="164">
        <v>0</v>
      </c>
      <c r="AH418" s="164">
        <v>0</v>
      </c>
      <c r="AI418" s="164">
        <v>0</v>
      </c>
      <c r="AJ418" s="164">
        <v>0</v>
      </c>
      <c r="AK418" s="164">
        <v>0</v>
      </c>
      <c r="AL418" s="164">
        <v>0</v>
      </c>
      <c r="AM418" s="164">
        <v>0</v>
      </c>
      <c r="AN418" s="164">
        <v>0</v>
      </c>
    </row>
    <row r="419" spans="1:40" x14ac:dyDescent="0.2">
      <c r="A419" s="27" t="s">
        <v>1663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  <c r="O419" s="164">
        <v>0</v>
      </c>
      <c r="P419" s="164">
        <v>0</v>
      </c>
      <c r="Q419" s="164">
        <v>0</v>
      </c>
      <c r="R419" s="164">
        <v>0</v>
      </c>
      <c r="S419" s="164">
        <v>0</v>
      </c>
      <c r="T419" s="164">
        <v>0</v>
      </c>
      <c r="U419" s="164">
        <v>0</v>
      </c>
      <c r="V419" s="164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164">
        <v>0</v>
      </c>
      <c r="AD419" s="164">
        <v>0</v>
      </c>
      <c r="AE419" s="164">
        <v>0</v>
      </c>
      <c r="AF419" s="164">
        <v>0</v>
      </c>
      <c r="AG419" s="164">
        <v>0</v>
      </c>
      <c r="AH419" s="164">
        <v>0</v>
      </c>
      <c r="AI419" s="164">
        <v>0</v>
      </c>
      <c r="AJ419" s="164">
        <v>0</v>
      </c>
      <c r="AK419" s="164">
        <v>0</v>
      </c>
      <c r="AL419" s="164">
        <v>0</v>
      </c>
      <c r="AM419" s="164">
        <v>0</v>
      </c>
      <c r="AN419" s="164">
        <v>0</v>
      </c>
    </row>
    <row r="420" spans="1:40" x14ac:dyDescent="0.2">
      <c r="A420" s="27" t="s">
        <v>1664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v>0</v>
      </c>
      <c r="S420" s="164">
        <v>0</v>
      </c>
      <c r="T420" s="164">
        <v>0</v>
      </c>
      <c r="U420" s="164">
        <v>0</v>
      </c>
      <c r="V420" s="164">
        <v>0</v>
      </c>
      <c r="W420" s="164">
        <v>0</v>
      </c>
      <c r="X420" s="164">
        <v>0</v>
      </c>
      <c r="Y420" s="164">
        <v>0</v>
      </c>
      <c r="Z420" s="164">
        <v>0</v>
      </c>
      <c r="AA420" s="164">
        <v>0</v>
      </c>
      <c r="AB420" s="164">
        <v>0</v>
      </c>
      <c r="AC420" s="164">
        <v>0</v>
      </c>
      <c r="AD420" s="164">
        <v>0</v>
      </c>
      <c r="AE420" s="164">
        <v>0</v>
      </c>
      <c r="AF420" s="164">
        <v>0</v>
      </c>
      <c r="AG420" s="164">
        <v>0</v>
      </c>
      <c r="AH420" s="164">
        <v>0</v>
      </c>
      <c r="AI420" s="164">
        <v>0</v>
      </c>
      <c r="AJ420" s="164">
        <v>0</v>
      </c>
      <c r="AK420" s="164">
        <v>0</v>
      </c>
      <c r="AL420" s="164">
        <v>0</v>
      </c>
      <c r="AM420" s="164">
        <v>0</v>
      </c>
      <c r="AN420" s="164">
        <v>0</v>
      </c>
    </row>
    <row r="421" spans="1:40" x14ac:dyDescent="0.2">
      <c r="A421" s="27" t="s">
        <v>1665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v>0</v>
      </c>
      <c r="S421" s="164">
        <v>0</v>
      </c>
      <c r="T421" s="164">
        <v>0</v>
      </c>
      <c r="U421" s="164">
        <v>0</v>
      </c>
      <c r="V421" s="164">
        <v>0</v>
      </c>
      <c r="W421" s="164">
        <v>0</v>
      </c>
      <c r="X421" s="164">
        <v>0</v>
      </c>
      <c r="Y421" s="164">
        <v>0</v>
      </c>
      <c r="Z421" s="164">
        <v>0</v>
      </c>
      <c r="AA421" s="164">
        <v>0</v>
      </c>
      <c r="AB421" s="164">
        <v>0</v>
      </c>
      <c r="AC421" s="164">
        <v>0</v>
      </c>
      <c r="AD421" s="164">
        <v>0</v>
      </c>
      <c r="AE421" s="164">
        <v>0</v>
      </c>
      <c r="AF421" s="164">
        <v>0</v>
      </c>
      <c r="AG421" s="164">
        <v>0</v>
      </c>
      <c r="AH421" s="164">
        <v>0</v>
      </c>
      <c r="AI421" s="164">
        <v>0</v>
      </c>
      <c r="AJ421" s="164">
        <v>0</v>
      </c>
      <c r="AK421" s="164">
        <v>0</v>
      </c>
      <c r="AL421" s="164">
        <v>0</v>
      </c>
      <c r="AM421" s="164">
        <v>0</v>
      </c>
      <c r="AN421" s="164">
        <v>0</v>
      </c>
    </row>
    <row r="422" spans="1:40" x14ac:dyDescent="0.2">
      <c r="A422" s="27" t="s">
        <v>1666</v>
      </c>
      <c r="B422" s="164">
        <v>0</v>
      </c>
      <c r="C422" s="164">
        <v>0</v>
      </c>
      <c r="D422" s="164">
        <v>0</v>
      </c>
      <c r="E422" s="164">
        <v>0</v>
      </c>
      <c r="F422" s="164">
        <v>0</v>
      </c>
      <c r="G422" s="164">
        <v>0</v>
      </c>
      <c r="H422" s="164">
        <v>0</v>
      </c>
      <c r="I422" s="164">
        <v>0</v>
      </c>
      <c r="J422" s="164">
        <v>0</v>
      </c>
      <c r="K422" s="164">
        <v>0</v>
      </c>
      <c r="L422" s="164">
        <v>0</v>
      </c>
      <c r="M422" s="164">
        <v>0</v>
      </c>
      <c r="N422" s="164">
        <v>0</v>
      </c>
      <c r="O422" s="164">
        <v>0</v>
      </c>
      <c r="P422" s="164">
        <v>0</v>
      </c>
      <c r="Q422" s="164">
        <v>0</v>
      </c>
      <c r="R422" s="164">
        <v>0</v>
      </c>
      <c r="S422" s="164">
        <v>0</v>
      </c>
      <c r="T422" s="164">
        <v>0</v>
      </c>
      <c r="U422" s="164">
        <v>0</v>
      </c>
      <c r="V422" s="164">
        <v>0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  <c r="AB422" s="164">
        <v>0</v>
      </c>
      <c r="AC422" s="164">
        <v>0</v>
      </c>
      <c r="AD422" s="164">
        <v>0</v>
      </c>
      <c r="AE422" s="164">
        <v>0</v>
      </c>
      <c r="AF422" s="164">
        <v>0</v>
      </c>
      <c r="AG422" s="164">
        <v>0</v>
      </c>
      <c r="AH422" s="164">
        <v>0</v>
      </c>
      <c r="AI422" s="164">
        <v>0</v>
      </c>
      <c r="AJ422" s="164">
        <v>0</v>
      </c>
      <c r="AK422" s="164">
        <v>0</v>
      </c>
      <c r="AL422" s="164">
        <v>0</v>
      </c>
      <c r="AM422" s="164">
        <v>0</v>
      </c>
      <c r="AN422" s="164">
        <v>0</v>
      </c>
    </row>
    <row r="423" spans="1:40" x14ac:dyDescent="0.2">
      <c r="A423" s="27" t="s">
        <v>1667</v>
      </c>
      <c r="B423" s="164">
        <v>0</v>
      </c>
      <c r="C423" s="164">
        <v>0</v>
      </c>
      <c r="D423" s="164">
        <v>0</v>
      </c>
      <c r="E423" s="164">
        <v>0</v>
      </c>
      <c r="F423" s="164">
        <v>0</v>
      </c>
      <c r="G423" s="164">
        <v>0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  <c r="O423" s="164">
        <v>0</v>
      </c>
      <c r="P423" s="164">
        <v>0</v>
      </c>
      <c r="Q423" s="164">
        <v>0</v>
      </c>
      <c r="R423" s="164">
        <v>0</v>
      </c>
      <c r="S423" s="164">
        <v>0</v>
      </c>
      <c r="T423" s="164">
        <v>0</v>
      </c>
      <c r="U423" s="164">
        <v>0</v>
      </c>
      <c r="V423" s="164">
        <v>0</v>
      </c>
      <c r="W423" s="164">
        <v>0</v>
      </c>
      <c r="X423" s="164">
        <v>0</v>
      </c>
      <c r="Y423" s="164">
        <v>0</v>
      </c>
      <c r="Z423" s="164">
        <v>0</v>
      </c>
      <c r="AA423" s="164">
        <v>0</v>
      </c>
      <c r="AB423" s="164">
        <v>0</v>
      </c>
      <c r="AC423" s="164">
        <v>0</v>
      </c>
      <c r="AD423" s="164">
        <v>0</v>
      </c>
      <c r="AE423" s="164">
        <v>0</v>
      </c>
      <c r="AF423" s="164">
        <v>0</v>
      </c>
      <c r="AG423" s="164">
        <v>0</v>
      </c>
      <c r="AH423" s="164">
        <v>0</v>
      </c>
      <c r="AI423" s="164">
        <v>0</v>
      </c>
      <c r="AJ423" s="164">
        <v>0</v>
      </c>
      <c r="AK423" s="164">
        <v>0</v>
      </c>
      <c r="AL423" s="164">
        <v>0</v>
      </c>
      <c r="AM423" s="164">
        <v>0</v>
      </c>
      <c r="AN423" s="164">
        <v>0</v>
      </c>
    </row>
    <row r="424" spans="1:40" x14ac:dyDescent="0.2">
      <c r="A424" s="27" t="s">
        <v>1668</v>
      </c>
      <c r="B424" s="164">
        <v>0</v>
      </c>
      <c r="C424" s="164">
        <v>0</v>
      </c>
      <c r="D424" s="164">
        <v>0</v>
      </c>
      <c r="E424" s="164">
        <v>0</v>
      </c>
      <c r="F424" s="164">
        <v>0</v>
      </c>
      <c r="G424" s="164">
        <v>0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64">
        <v>0</v>
      </c>
      <c r="N424" s="164">
        <v>0</v>
      </c>
      <c r="O424" s="164">
        <v>0</v>
      </c>
      <c r="P424" s="164">
        <v>0</v>
      </c>
      <c r="Q424" s="164">
        <v>0</v>
      </c>
      <c r="R424" s="164">
        <v>0</v>
      </c>
      <c r="S424" s="164">
        <v>0</v>
      </c>
      <c r="T424" s="164">
        <v>0</v>
      </c>
      <c r="U424" s="164">
        <v>0</v>
      </c>
      <c r="V424" s="164">
        <v>0</v>
      </c>
      <c r="W424" s="164">
        <v>0</v>
      </c>
      <c r="X424" s="164">
        <v>0</v>
      </c>
      <c r="Y424" s="164">
        <v>0</v>
      </c>
      <c r="Z424" s="164">
        <v>0</v>
      </c>
      <c r="AA424" s="164">
        <v>0</v>
      </c>
      <c r="AB424" s="164">
        <v>0</v>
      </c>
      <c r="AC424" s="164">
        <v>0</v>
      </c>
      <c r="AD424" s="164">
        <v>0</v>
      </c>
      <c r="AE424" s="164">
        <v>0</v>
      </c>
      <c r="AF424" s="164">
        <v>0</v>
      </c>
      <c r="AG424" s="164">
        <v>0</v>
      </c>
      <c r="AH424" s="164">
        <v>0</v>
      </c>
      <c r="AI424" s="164">
        <v>0</v>
      </c>
      <c r="AJ424" s="164">
        <v>0</v>
      </c>
      <c r="AK424" s="164">
        <v>0</v>
      </c>
      <c r="AL424" s="164">
        <v>0</v>
      </c>
      <c r="AM424" s="164">
        <v>0</v>
      </c>
      <c r="AN424" s="164">
        <v>0</v>
      </c>
    </row>
    <row r="425" spans="1:40" x14ac:dyDescent="0.2">
      <c r="A425" s="27" t="s">
        <v>1669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  <c r="O425" s="164">
        <v>0</v>
      </c>
      <c r="P425" s="164">
        <v>0</v>
      </c>
      <c r="Q425" s="164">
        <v>0</v>
      </c>
      <c r="R425" s="164">
        <v>0</v>
      </c>
      <c r="S425" s="164">
        <v>0</v>
      </c>
      <c r="T425" s="164">
        <v>0</v>
      </c>
      <c r="U425" s="164">
        <v>0</v>
      </c>
      <c r="V425" s="164">
        <v>0</v>
      </c>
      <c r="W425" s="164">
        <v>0</v>
      </c>
      <c r="X425" s="164">
        <v>0</v>
      </c>
      <c r="Y425" s="164">
        <v>0</v>
      </c>
      <c r="Z425" s="164">
        <v>0</v>
      </c>
      <c r="AA425" s="164">
        <v>0</v>
      </c>
      <c r="AB425" s="164">
        <v>0</v>
      </c>
      <c r="AC425" s="164">
        <v>0</v>
      </c>
      <c r="AD425" s="164">
        <v>0</v>
      </c>
      <c r="AE425" s="164">
        <v>0</v>
      </c>
      <c r="AF425" s="164">
        <v>0</v>
      </c>
      <c r="AG425" s="164">
        <v>0</v>
      </c>
      <c r="AH425" s="164">
        <v>0</v>
      </c>
      <c r="AI425" s="164">
        <v>0</v>
      </c>
      <c r="AJ425" s="164">
        <v>0</v>
      </c>
      <c r="AK425" s="164">
        <v>0</v>
      </c>
      <c r="AL425" s="164">
        <v>0</v>
      </c>
      <c r="AM425" s="164">
        <v>0</v>
      </c>
      <c r="AN425" s="164">
        <v>0</v>
      </c>
    </row>
    <row r="426" spans="1:40" x14ac:dyDescent="0.2">
      <c r="A426" s="27" t="s">
        <v>1670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1671</v>
      </c>
      <c r="B427" s="164">
        <v>0</v>
      </c>
      <c r="C427" s="164">
        <v>0</v>
      </c>
      <c r="D427" s="164">
        <v>0</v>
      </c>
      <c r="E427" s="164">
        <v>0</v>
      </c>
      <c r="F427" s="164">
        <v>0</v>
      </c>
      <c r="G427" s="164">
        <v>0</v>
      </c>
      <c r="H427" s="164">
        <v>0</v>
      </c>
      <c r="I427" s="164">
        <v>0</v>
      </c>
      <c r="J427" s="164">
        <v>0</v>
      </c>
      <c r="K427" s="164">
        <v>0</v>
      </c>
      <c r="L427" s="164">
        <v>0</v>
      </c>
      <c r="M427" s="164">
        <v>0</v>
      </c>
      <c r="N427" s="164">
        <v>0</v>
      </c>
      <c r="O427" s="164">
        <v>0</v>
      </c>
      <c r="P427" s="164">
        <v>0</v>
      </c>
      <c r="Q427" s="164">
        <v>0</v>
      </c>
      <c r="R427" s="164">
        <v>0</v>
      </c>
      <c r="S427" s="164">
        <v>0</v>
      </c>
      <c r="T427" s="164">
        <v>0</v>
      </c>
      <c r="U427" s="164">
        <v>0</v>
      </c>
      <c r="V427" s="164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  <c r="AB427" s="164">
        <v>0</v>
      </c>
      <c r="AC427" s="164">
        <v>0</v>
      </c>
      <c r="AD427" s="164">
        <v>0</v>
      </c>
      <c r="AE427" s="164">
        <v>0</v>
      </c>
      <c r="AF427" s="164">
        <v>0</v>
      </c>
      <c r="AG427" s="164">
        <v>0</v>
      </c>
      <c r="AH427" s="164">
        <v>0</v>
      </c>
      <c r="AI427" s="164">
        <v>0</v>
      </c>
      <c r="AJ427" s="164">
        <v>0</v>
      </c>
      <c r="AK427" s="164">
        <v>0</v>
      </c>
      <c r="AL427" s="164">
        <v>0</v>
      </c>
      <c r="AM427" s="164">
        <v>0</v>
      </c>
      <c r="AN427" s="164">
        <v>0</v>
      </c>
    </row>
    <row r="428" spans="1:40" x14ac:dyDescent="0.2">
      <c r="A428" s="27" t="s">
        <v>1672</v>
      </c>
      <c r="B428" s="164">
        <v>0</v>
      </c>
      <c r="C428" s="164">
        <v>0</v>
      </c>
      <c r="D428" s="164">
        <v>0</v>
      </c>
      <c r="E428" s="164">
        <v>0</v>
      </c>
      <c r="F428" s="164">
        <v>0</v>
      </c>
      <c r="G428" s="164">
        <v>0</v>
      </c>
      <c r="H428" s="164">
        <v>0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  <c r="O428" s="164">
        <v>0</v>
      </c>
      <c r="P428" s="164">
        <v>0</v>
      </c>
      <c r="Q428" s="164">
        <v>0</v>
      </c>
      <c r="R428" s="164">
        <v>0</v>
      </c>
      <c r="S428" s="164">
        <v>0</v>
      </c>
      <c r="T428" s="164">
        <v>0</v>
      </c>
      <c r="U428" s="164">
        <v>0</v>
      </c>
      <c r="V428" s="164">
        <v>0</v>
      </c>
      <c r="W428" s="164">
        <v>0</v>
      </c>
      <c r="X428" s="164">
        <v>0</v>
      </c>
      <c r="Y428" s="164">
        <v>0</v>
      </c>
      <c r="Z428" s="164">
        <v>0</v>
      </c>
      <c r="AA428" s="164">
        <v>0</v>
      </c>
      <c r="AB428" s="164">
        <v>0</v>
      </c>
      <c r="AC428" s="164">
        <v>0</v>
      </c>
      <c r="AD428" s="164">
        <v>0</v>
      </c>
      <c r="AE428" s="164">
        <v>0</v>
      </c>
      <c r="AF428" s="164">
        <v>0</v>
      </c>
      <c r="AG428" s="164">
        <v>0</v>
      </c>
      <c r="AH428" s="164">
        <v>0</v>
      </c>
      <c r="AI428" s="164">
        <v>0</v>
      </c>
      <c r="AJ428" s="164">
        <v>0</v>
      </c>
      <c r="AK428" s="164">
        <v>0</v>
      </c>
      <c r="AL428" s="164">
        <v>0</v>
      </c>
      <c r="AM428" s="164">
        <v>0</v>
      </c>
      <c r="AN428" s="164">
        <v>0</v>
      </c>
    </row>
    <row r="429" spans="1:40" x14ac:dyDescent="0.2">
      <c r="A429" s="27" t="s">
        <v>1673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  <c r="O429" s="164">
        <v>0</v>
      </c>
      <c r="P429" s="164">
        <v>0</v>
      </c>
      <c r="Q429" s="164">
        <v>0</v>
      </c>
      <c r="R429" s="164">
        <v>0</v>
      </c>
      <c r="S429" s="164">
        <v>0</v>
      </c>
      <c r="T429" s="164">
        <v>0</v>
      </c>
      <c r="U429" s="164">
        <v>0</v>
      </c>
      <c r="V429" s="164">
        <v>0</v>
      </c>
      <c r="W429" s="164">
        <v>0</v>
      </c>
      <c r="X429" s="164">
        <v>0</v>
      </c>
      <c r="Y429" s="164">
        <v>0</v>
      </c>
      <c r="Z429" s="164">
        <v>0</v>
      </c>
      <c r="AA429" s="164">
        <v>0</v>
      </c>
      <c r="AB429" s="164">
        <v>0</v>
      </c>
      <c r="AC429" s="164">
        <v>0</v>
      </c>
      <c r="AD429" s="164">
        <v>0</v>
      </c>
      <c r="AE429" s="164">
        <v>0</v>
      </c>
      <c r="AF429" s="164">
        <v>0</v>
      </c>
      <c r="AG429" s="164">
        <v>0</v>
      </c>
      <c r="AH429" s="164">
        <v>0</v>
      </c>
      <c r="AI429" s="164">
        <v>0</v>
      </c>
      <c r="AJ429" s="164">
        <v>0</v>
      </c>
      <c r="AK429" s="164">
        <v>0</v>
      </c>
      <c r="AL429" s="164">
        <v>0</v>
      </c>
      <c r="AM429" s="164">
        <v>0</v>
      </c>
      <c r="AN429" s="164">
        <v>0</v>
      </c>
    </row>
    <row r="430" spans="1:40" x14ac:dyDescent="0.2">
      <c r="A430" s="27" t="s">
        <v>1674</v>
      </c>
    </row>
    <row r="431" spans="1:40" x14ac:dyDescent="0.2">
      <c r="A431" s="27" t="s">
        <v>1158</v>
      </c>
      <c r="B431" s="164">
        <v>0</v>
      </c>
      <c r="C431" s="164">
        <v>0</v>
      </c>
      <c r="D431" s="164">
        <v>0</v>
      </c>
      <c r="E431" s="164">
        <v>0</v>
      </c>
      <c r="F431" s="164">
        <v>0</v>
      </c>
      <c r="G431" s="164">
        <v>0</v>
      </c>
      <c r="H431" s="164">
        <v>0</v>
      </c>
      <c r="I431" s="164">
        <v>0</v>
      </c>
      <c r="J431" s="164">
        <v>0</v>
      </c>
      <c r="K431" s="164">
        <v>0</v>
      </c>
      <c r="L431" s="164">
        <v>0</v>
      </c>
      <c r="M431" s="164">
        <v>0</v>
      </c>
      <c r="N431" s="164">
        <v>0</v>
      </c>
      <c r="O431" s="164">
        <v>0</v>
      </c>
      <c r="P431" s="164">
        <v>0</v>
      </c>
      <c r="Q431" s="164">
        <v>0</v>
      </c>
      <c r="R431" s="164">
        <v>0</v>
      </c>
      <c r="S431" s="164">
        <v>0</v>
      </c>
      <c r="T431" s="164">
        <v>0</v>
      </c>
      <c r="U431" s="164">
        <v>0</v>
      </c>
      <c r="V431" s="164">
        <v>0</v>
      </c>
      <c r="W431" s="164">
        <v>0</v>
      </c>
      <c r="X431" s="164">
        <v>0</v>
      </c>
      <c r="Y431" s="164">
        <v>0</v>
      </c>
      <c r="Z431" s="164">
        <v>0</v>
      </c>
      <c r="AA431" s="164">
        <v>0</v>
      </c>
      <c r="AB431" s="164">
        <v>0</v>
      </c>
      <c r="AC431" s="164">
        <v>0</v>
      </c>
      <c r="AD431" s="164">
        <v>0</v>
      </c>
      <c r="AE431" s="164">
        <v>0</v>
      </c>
      <c r="AF431" s="164">
        <v>0</v>
      </c>
      <c r="AG431" s="164">
        <v>0</v>
      </c>
      <c r="AH431" s="164">
        <v>0</v>
      </c>
      <c r="AI431" s="164">
        <v>0</v>
      </c>
      <c r="AJ431" s="164">
        <v>0</v>
      </c>
      <c r="AK431" s="164">
        <v>0</v>
      </c>
      <c r="AL431" s="164">
        <v>0</v>
      </c>
      <c r="AM431" s="164">
        <v>0</v>
      </c>
      <c r="AN431" s="164">
        <v>0</v>
      </c>
    </row>
    <row r="432" spans="1:40" x14ac:dyDescent="0.2">
      <c r="A432" s="27" t="s">
        <v>1159</v>
      </c>
      <c r="B432" s="164">
        <v>0</v>
      </c>
      <c r="C432" s="164">
        <v>0</v>
      </c>
      <c r="D432" s="164">
        <v>0</v>
      </c>
      <c r="E432" s="164">
        <v>0</v>
      </c>
      <c r="F432" s="164">
        <v>0</v>
      </c>
      <c r="G432" s="164">
        <v>0</v>
      </c>
      <c r="H432" s="164">
        <v>0</v>
      </c>
      <c r="I432" s="164">
        <v>0</v>
      </c>
      <c r="J432" s="164">
        <v>0</v>
      </c>
      <c r="K432" s="164">
        <v>0</v>
      </c>
      <c r="L432" s="164">
        <v>0</v>
      </c>
      <c r="M432" s="164">
        <v>0</v>
      </c>
      <c r="N432" s="164">
        <v>0</v>
      </c>
      <c r="O432" s="164">
        <v>0</v>
      </c>
      <c r="P432" s="164">
        <v>0</v>
      </c>
      <c r="Q432" s="164">
        <v>0</v>
      </c>
      <c r="R432" s="164">
        <v>0</v>
      </c>
      <c r="S432" s="164">
        <v>0</v>
      </c>
      <c r="T432" s="164">
        <v>0</v>
      </c>
      <c r="U432" s="164">
        <v>0</v>
      </c>
      <c r="V432" s="164">
        <v>0</v>
      </c>
      <c r="W432" s="164">
        <v>0</v>
      </c>
      <c r="X432" s="164">
        <v>0</v>
      </c>
      <c r="Y432" s="164">
        <v>0</v>
      </c>
      <c r="Z432" s="164">
        <v>0</v>
      </c>
      <c r="AA432" s="164">
        <v>0</v>
      </c>
      <c r="AB432" s="164">
        <v>0</v>
      </c>
      <c r="AC432" s="164">
        <v>0</v>
      </c>
      <c r="AD432" s="164">
        <v>0</v>
      </c>
      <c r="AE432" s="164">
        <v>0</v>
      </c>
      <c r="AF432" s="164">
        <v>0</v>
      </c>
      <c r="AG432" s="164">
        <v>0</v>
      </c>
      <c r="AH432" s="164">
        <v>0</v>
      </c>
      <c r="AI432" s="164">
        <v>0</v>
      </c>
      <c r="AJ432" s="164">
        <v>0</v>
      </c>
      <c r="AK432" s="164">
        <v>0</v>
      </c>
      <c r="AL432" s="164">
        <v>0</v>
      </c>
      <c r="AM432" s="164">
        <v>0</v>
      </c>
      <c r="AN432" s="164">
        <v>0</v>
      </c>
    </row>
    <row r="433" spans="1:40" x14ac:dyDescent="0.2">
      <c r="A433" s="27" t="s">
        <v>1160</v>
      </c>
      <c r="B433" s="164">
        <v>0</v>
      </c>
      <c r="C433" s="164">
        <v>0</v>
      </c>
      <c r="D433" s="164">
        <v>0</v>
      </c>
      <c r="E433" s="164">
        <v>0</v>
      </c>
      <c r="F433" s="164">
        <v>0</v>
      </c>
      <c r="G433" s="164">
        <v>0</v>
      </c>
      <c r="H433" s="164">
        <v>0</v>
      </c>
      <c r="I433" s="164">
        <v>0</v>
      </c>
      <c r="J433" s="164">
        <v>0</v>
      </c>
      <c r="K433" s="164">
        <v>0</v>
      </c>
      <c r="L433" s="164">
        <v>0</v>
      </c>
      <c r="M433" s="164">
        <v>0</v>
      </c>
      <c r="N433" s="164">
        <v>0</v>
      </c>
      <c r="O433" s="164">
        <v>0</v>
      </c>
      <c r="P433" s="164">
        <v>0</v>
      </c>
      <c r="Q433" s="164">
        <v>0</v>
      </c>
      <c r="R433" s="164">
        <v>0</v>
      </c>
      <c r="S433" s="164">
        <v>0</v>
      </c>
      <c r="T433" s="164">
        <v>0</v>
      </c>
      <c r="U433" s="164">
        <v>0</v>
      </c>
      <c r="V433" s="164">
        <v>0</v>
      </c>
      <c r="W433" s="164">
        <v>0</v>
      </c>
      <c r="X433" s="164">
        <v>0</v>
      </c>
      <c r="Y433" s="164">
        <v>0</v>
      </c>
      <c r="Z433" s="164">
        <v>0</v>
      </c>
      <c r="AA433" s="164">
        <v>0</v>
      </c>
      <c r="AB433" s="164">
        <v>0</v>
      </c>
      <c r="AC433" s="164">
        <v>0</v>
      </c>
      <c r="AD433" s="164">
        <v>0</v>
      </c>
      <c r="AE433" s="164">
        <v>0</v>
      </c>
      <c r="AF433" s="164">
        <v>0</v>
      </c>
      <c r="AG433" s="164">
        <v>0</v>
      </c>
      <c r="AH433" s="164">
        <v>0</v>
      </c>
      <c r="AI433" s="164">
        <v>0</v>
      </c>
      <c r="AJ433" s="164">
        <v>0</v>
      </c>
      <c r="AK433" s="164">
        <v>0</v>
      </c>
      <c r="AL433" s="164">
        <v>0</v>
      </c>
      <c r="AM433" s="164">
        <v>0</v>
      </c>
      <c r="AN433" s="164">
        <v>0</v>
      </c>
    </row>
    <row r="434" spans="1:40" x14ac:dyDescent="0.2">
      <c r="A434" s="27" t="s">
        <v>1161</v>
      </c>
      <c r="B434" s="164">
        <v>0</v>
      </c>
      <c r="C434" s="164">
        <v>0</v>
      </c>
      <c r="D434" s="164">
        <v>0</v>
      </c>
      <c r="E434" s="164">
        <v>0</v>
      </c>
      <c r="F434" s="164">
        <v>0</v>
      </c>
      <c r="G434" s="164">
        <v>0</v>
      </c>
      <c r="H434" s="164">
        <v>0</v>
      </c>
      <c r="I434" s="164">
        <v>0</v>
      </c>
      <c r="J434" s="164">
        <v>0</v>
      </c>
      <c r="K434" s="164">
        <v>0</v>
      </c>
      <c r="L434" s="164">
        <v>0</v>
      </c>
      <c r="M434" s="164">
        <v>0</v>
      </c>
      <c r="N434" s="164">
        <v>0</v>
      </c>
      <c r="O434" s="164">
        <v>0</v>
      </c>
      <c r="P434" s="164">
        <v>0</v>
      </c>
      <c r="Q434" s="164">
        <v>0</v>
      </c>
      <c r="R434" s="164">
        <v>0</v>
      </c>
      <c r="S434" s="164">
        <v>0</v>
      </c>
      <c r="T434" s="164">
        <v>0</v>
      </c>
      <c r="U434" s="164">
        <v>0</v>
      </c>
      <c r="V434" s="164">
        <v>0</v>
      </c>
      <c r="W434" s="164">
        <v>0</v>
      </c>
      <c r="X434" s="164">
        <v>0</v>
      </c>
      <c r="Y434" s="164">
        <v>0</v>
      </c>
      <c r="Z434" s="164">
        <v>0</v>
      </c>
      <c r="AA434" s="164">
        <v>0</v>
      </c>
      <c r="AB434" s="164">
        <v>0</v>
      </c>
      <c r="AC434" s="164">
        <v>0</v>
      </c>
      <c r="AD434" s="164">
        <v>0</v>
      </c>
      <c r="AE434" s="164">
        <v>0</v>
      </c>
      <c r="AF434" s="164">
        <v>0</v>
      </c>
      <c r="AG434" s="164">
        <v>0</v>
      </c>
      <c r="AH434" s="164">
        <v>0</v>
      </c>
      <c r="AI434" s="164">
        <v>0</v>
      </c>
      <c r="AJ434" s="164">
        <v>0</v>
      </c>
      <c r="AK434" s="164">
        <v>0</v>
      </c>
      <c r="AL434" s="164">
        <v>0</v>
      </c>
      <c r="AM434" s="164">
        <v>0</v>
      </c>
      <c r="AN434" s="164">
        <v>0</v>
      </c>
    </row>
    <row r="435" spans="1:40" x14ac:dyDescent="0.2">
      <c r="A435" s="27" t="s">
        <v>1162</v>
      </c>
      <c r="B435" s="164">
        <v>0</v>
      </c>
      <c r="C435" s="164">
        <v>0</v>
      </c>
      <c r="D435" s="164">
        <v>0</v>
      </c>
      <c r="E435" s="164">
        <v>0</v>
      </c>
      <c r="F435" s="164">
        <v>0</v>
      </c>
      <c r="G435" s="164">
        <v>0</v>
      </c>
      <c r="H435" s="164">
        <v>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0</v>
      </c>
      <c r="P435" s="164">
        <v>0</v>
      </c>
      <c r="Q435" s="164">
        <v>0</v>
      </c>
      <c r="R435" s="164">
        <v>0</v>
      </c>
      <c r="S435" s="164">
        <v>0</v>
      </c>
      <c r="T435" s="164">
        <v>0</v>
      </c>
      <c r="U435" s="164">
        <v>0</v>
      </c>
      <c r="V435" s="164">
        <v>0</v>
      </c>
      <c r="W435" s="164">
        <v>0</v>
      </c>
      <c r="X435" s="164">
        <v>0</v>
      </c>
      <c r="Y435" s="164">
        <v>0</v>
      </c>
      <c r="Z435" s="164">
        <v>0</v>
      </c>
      <c r="AA435" s="164">
        <v>0</v>
      </c>
      <c r="AB435" s="164">
        <v>0</v>
      </c>
      <c r="AC435" s="164">
        <v>0</v>
      </c>
      <c r="AD435" s="164">
        <v>0</v>
      </c>
      <c r="AE435" s="164">
        <v>0</v>
      </c>
      <c r="AF435" s="164">
        <v>0</v>
      </c>
      <c r="AG435" s="164">
        <v>0</v>
      </c>
      <c r="AH435" s="164">
        <v>0</v>
      </c>
      <c r="AI435" s="164">
        <v>0</v>
      </c>
      <c r="AJ435" s="164">
        <v>0</v>
      </c>
      <c r="AK435" s="164">
        <v>0</v>
      </c>
      <c r="AL435" s="164">
        <v>0</v>
      </c>
      <c r="AM435" s="164">
        <v>0</v>
      </c>
      <c r="AN435" s="164">
        <v>0</v>
      </c>
    </row>
    <row r="436" spans="1:40" x14ac:dyDescent="0.2">
      <c r="A436" s="27" t="s">
        <v>1163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0</v>
      </c>
      <c r="P436" s="164">
        <v>0</v>
      </c>
      <c r="Q436" s="164">
        <v>0</v>
      </c>
      <c r="R436" s="164">
        <v>0</v>
      </c>
      <c r="S436" s="164">
        <v>0</v>
      </c>
      <c r="T436" s="164">
        <v>0</v>
      </c>
      <c r="U436" s="164">
        <v>0</v>
      </c>
      <c r="V436" s="164">
        <v>0</v>
      </c>
      <c r="W436" s="164">
        <v>0</v>
      </c>
      <c r="X436" s="164">
        <v>0</v>
      </c>
      <c r="Y436" s="164">
        <v>0</v>
      </c>
      <c r="Z436" s="164">
        <v>0</v>
      </c>
      <c r="AA436" s="164">
        <v>0</v>
      </c>
      <c r="AB436" s="164">
        <v>0</v>
      </c>
      <c r="AC436" s="164">
        <v>0</v>
      </c>
      <c r="AD436" s="164">
        <v>0</v>
      </c>
      <c r="AE436" s="164">
        <v>0</v>
      </c>
      <c r="AF436" s="164">
        <v>0</v>
      </c>
      <c r="AG436" s="164">
        <v>0</v>
      </c>
      <c r="AH436" s="164">
        <v>0</v>
      </c>
      <c r="AI436" s="164">
        <v>0</v>
      </c>
      <c r="AJ436" s="164">
        <v>0</v>
      </c>
      <c r="AK436" s="164">
        <v>0</v>
      </c>
      <c r="AL436" s="164">
        <v>0</v>
      </c>
      <c r="AM436" s="164">
        <v>0</v>
      </c>
      <c r="AN436" s="164">
        <v>0</v>
      </c>
    </row>
    <row r="437" spans="1:40" x14ac:dyDescent="0.2">
      <c r="A437" s="27" t="s">
        <v>1164</v>
      </c>
      <c r="B437" s="164">
        <v>0</v>
      </c>
      <c r="C437" s="164">
        <v>0</v>
      </c>
      <c r="D437" s="164">
        <v>0</v>
      </c>
      <c r="E437" s="164">
        <v>0</v>
      </c>
      <c r="F437" s="164">
        <v>0</v>
      </c>
      <c r="G437" s="164">
        <v>0</v>
      </c>
      <c r="H437" s="164">
        <v>0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  <c r="O437" s="164">
        <v>0</v>
      </c>
      <c r="P437" s="164">
        <v>0</v>
      </c>
      <c r="Q437" s="164">
        <v>0</v>
      </c>
      <c r="R437" s="164">
        <v>0</v>
      </c>
      <c r="S437" s="164">
        <v>0</v>
      </c>
      <c r="T437" s="164">
        <v>0</v>
      </c>
      <c r="U437" s="164">
        <v>0</v>
      </c>
      <c r="V437" s="164">
        <v>0</v>
      </c>
      <c r="W437" s="164">
        <v>0</v>
      </c>
      <c r="X437" s="164">
        <v>0</v>
      </c>
      <c r="Y437" s="164">
        <v>0</v>
      </c>
      <c r="Z437" s="164">
        <v>0</v>
      </c>
      <c r="AA437" s="164">
        <v>0</v>
      </c>
      <c r="AB437" s="164">
        <v>0</v>
      </c>
      <c r="AC437" s="164">
        <v>0</v>
      </c>
      <c r="AD437" s="164">
        <v>0</v>
      </c>
      <c r="AE437" s="164">
        <v>0</v>
      </c>
      <c r="AF437" s="164">
        <v>0</v>
      </c>
      <c r="AG437" s="164">
        <v>0</v>
      </c>
      <c r="AH437" s="164">
        <v>0</v>
      </c>
      <c r="AI437" s="164">
        <v>0</v>
      </c>
      <c r="AJ437" s="164">
        <v>0</v>
      </c>
      <c r="AK437" s="164">
        <v>0</v>
      </c>
      <c r="AL437" s="164">
        <v>0</v>
      </c>
      <c r="AM437" s="164">
        <v>0</v>
      </c>
      <c r="AN437" s="164">
        <v>0</v>
      </c>
    </row>
    <row r="438" spans="1:40" x14ac:dyDescent="0.2">
      <c r="A438" s="27" t="s">
        <v>1165</v>
      </c>
      <c r="B438" s="164">
        <v>0</v>
      </c>
      <c r="C438" s="164">
        <v>0</v>
      </c>
      <c r="D438" s="164">
        <v>0</v>
      </c>
      <c r="E438" s="164">
        <v>0</v>
      </c>
      <c r="F438" s="164">
        <v>0</v>
      </c>
      <c r="G438" s="164">
        <v>0</v>
      </c>
      <c r="H438" s="164">
        <v>0</v>
      </c>
      <c r="I438" s="164">
        <v>0</v>
      </c>
      <c r="J438" s="164">
        <v>0</v>
      </c>
      <c r="K438" s="164">
        <v>0</v>
      </c>
      <c r="L438" s="164">
        <v>0</v>
      </c>
      <c r="M438" s="164">
        <v>0</v>
      </c>
      <c r="N438" s="164">
        <v>0</v>
      </c>
      <c r="O438" s="164">
        <v>0</v>
      </c>
      <c r="P438" s="164">
        <v>0</v>
      </c>
      <c r="Q438" s="164">
        <v>0</v>
      </c>
      <c r="R438" s="164">
        <v>0</v>
      </c>
      <c r="S438" s="164">
        <v>0</v>
      </c>
      <c r="T438" s="164">
        <v>0</v>
      </c>
      <c r="U438" s="164">
        <v>0</v>
      </c>
      <c r="V438" s="164">
        <v>0</v>
      </c>
      <c r="W438" s="164">
        <v>0</v>
      </c>
      <c r="X438" s="164">
        <v>0</v>
      </c>
      <c r="Y438" s="164">
        <v>0</v>
      </c>
      <c r="Z438" s="164">
        <v>0</v>
      </c>
      <c r="AA438" s="164">
        <v>0</v>
      </c>
      <c r="AB438" s="164">
        <v>0</v>
      </c>
      <c r="AC438" s="164">
        <v>0</v>
      </c>
      <c r="AD438" s="164">
        <v>0</v>
      </c>
      <c r="AE438" s="164">
        <v>0</v>
      </c>
      <c r="AF438" s="164">
        <v>0</v>
      </c>
      <c r="AG438" s="164">
        <v>0</v>
      </c>
      <c r="AH438" s="164">
        <v>0</v>
      </c>
      <c r="AI438" s="164">
        <v>0</v>
      </c>
      <c r="AJ438" s="164">
        <v>0</v>
      </c>
      <c r="AK438" s="164">
        <v>0</v>
      </c>
      <c r="AL438" s="164">
        <v>0</v>
      </c>
      <c r="AM438" s="164">
        <v>0</v>
      </c>
      <c r="AN438" s="164">
        <v>0</v>
      </c>
    </row>
    <row r="439" spans="1:40" x14ac:dyDescent="0.2">
      <c r="A439" s="27" t="s">
        <v>1166</v>
      </c>
      <c r="B439" s="164">
        <v>0</v>
      </c>
      <c r="C439" s="164">
        <v>0</v>
      </c>
      <c r="D439" s="164">
        <v>0</v>
      </c>
      <c r="E439" s="164">
        <v>0</v>
      </c>
      <c r="F439" s="164">
        <v>0</v>
      </c>
      <c r="G439" s="164">
        <v>0</v>
      </c>
      <c r="H439" s="164">
        <v>0</v>
      </c>
      <c r="I439" s="164">
        <v>0</v>
      </c>
      <c r="J439" s="164">
        <v>0</v>
      </c>
      <c r="K439" s="164">
        <v>0</v>
      </c>
      <c r="L439" s="164">
        <v>0</v>
      </c>
      <c r="M439" s="164">
        <v>0</v>
      </c>
      <c r="N439" s="164">
        <v>0</v>
      </c>
      <c r="O439" s="164">
        <v>0</v>
      </c>
      <c r="P439" s="164">
        <v>0</v>
      </c>
      <c r="Q439" s="164">
        <v>0</v>
      </c>
      <c r="R439" s="164">
        <v>0</v>
      </c>
      <c r="S439" s="164">
        <v>0</v>
      </c>
      <c r="T439" s="164">
        <v>0</v>
      </c>
      <c r="U439" s="164">
        <v>0</v>
      </c>
      <c r="V439" s="164">
        <v>0</v>
      </c>
      <c r="W439" s="164">
        <v>0</v>
      </c>
      <c r="X439" s="164">
        <v>0</v>
      </c>
      <c r="Y439" s="164">
        <v>0</v>
      </c>
      <c r="Z439" s="164">
        <v>0</v>
      </c>
      <c r="AA439" s="164">
        <v>0</v>
      </c>
      <c r="AB439" s="164">
        <v>0</v>
      </c>
      <c r="AC439" s="164">
        <v>0</v>
      </c>
      <c r="AD439" s="164">
        <v>0</v>
      </c>
      <c r="AE439" s="164">
        <v>0</v>
      </c>
      <c r="AF439" s="164">
        <v>0</v>
      </c>
      <c r="AG439" s="164">
        <v>0</v>
      </c>
      <c r="AH439" s="164">
        <v>0</v>
      </c>
      <c r="AI439" s="164">
        <v>0</v>
      </c>
      <c r="AJ439" s="164">
        <v>0</v>
      </c>
      <c r="AK439" s="164">
        <v>0</v>
      </c>
      <c r="AL439" s="164">
        <v>0</v>
      </c>
      <c r="AM439" s="164">
        <v>0</v>
      </c>
      <c r="AN439" s="164">
        <v>0</v>
      </c>
    </row>
    <row r="440" spans="1:40" x14ac:dyDescent="0.2">
      <c r="A440" s="27" t="s">
        <v>1675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  <c r="O440" s="164">
        <v>0</v>
      </c>
      <c r="P440" s="164">
        <v>0</v>
      </c>
      <c r="Q440" s="164">
        <v>0</v>
      </c>
      <c r="R440" s="164">
        <v>0</v>
      </c>
      <c r="S440" s="164">
        <v>0</v>
      </c>
      <c r="T440" s="164">
        <v>0</v>
      </c>
      <c r="U440" s="164">
        <v>0</v>
      </c>
      <c r="V440" s="164">
        <v>0</v>
      </c>
      <c r="W440" s="164">
        <v>0</v>
      </c>
      <c r="X440" s="164">
        <v>0</v>
      </c>
      <c r="Y440" s="164">
        <v>0</v>
      </c>
      <c r="Z440" s="164">
        <v>0</v>
      </c>
      <c r="AA440" s="164">
        <v>0</v>
      </c>
      <c r="AB440" s="164">
        <v>0</v>
      </c>
      <c r="AC440" s="164">
        <v>0</v>
      </c>
      <c r="AD440" s="164">
        <v>0</v>
      </c>
      <c r="AE440" s="164">
        <v>0</v>
      </c>
      <c r="AF440" s="164">
        <v>0</v>
      </c>
      <c r="AG440" s="164">
        <v>0</v>
      </c>
      <c r="AH440" s="164">
        <v>0</v>
      </c>
      <c r="AI440" s="164">
        <v>0</v>
      </c>
      <c r="AJ440" s="164">
        <v>0</v>
      </c>
      <c r="AK440" s="164">
        <v>0</v>
      </c>
      <c r="AL440" s="164">
        <v>0</v>
      </c>
      <c r="AM440" s="164">
        <v>0</v>
      </c>
      <c r="AN440" s="164">
        <v>0</v>
      </c>
    </row>
    <row r="441" spans="1:40" x14ac:dyDescent="0.2">
      <c r="A441" s="27" t="s">
        <v>1676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0</v>
      </c>
      <c r="P441" s="164">
        <v>0</v>
      </c>
      <c r="Q441" s="164">
        <v>0</v>
      </c>
      <c r="R441" s="164">
        <v>0</v>
      </c>
      <c r="S441" s="164">
        <v>0</v>
      </c>
      <c r="T441" s="164">
        <v>0</v>
      </c>
      <c r="U441" s="164">
        <v>0</v>
      </c>
      <c r="V441" s="164">
        <v>0</v>
      </c>
      <c r="W441" s="164">
        <v>0</v>
      </c>
      <c r="X441" s="164">
        <v>0</v>
      </c>
      <c r="Y441" s="164">
        <v>0</v>
      </c>
      <c r="Z441" s="164">
        <v>0</v>
      </c>
      <c r="AA441" s="164">
        <v>0</v>
      </c>
      <c r="AB441" s="164">
        <v>0</v>
      </c>
      <c r="AC441" s="164">
        <v>0</v>
      </c>
      <c r="AD441" s="164">
        <v>0</v>
      </c>
      <c r="AE441" s="164">
        <v>0</v>
      </c>
      <c r="AF441" s="164">
        <v>0</v>
      </c>
      <c r="AG441" s="164">
        <v>0</v>
      </c>
      <c r="AH441" s="164">
        <v>0</v>
      </c>
      <c r="AI441" s="164">
        <v>0</v>
      </c>
      <c r="AJ441" s="164">
        <v>0</v>
      </c>
      <c r="AK441" s="164">
        <v>0</v>
      </c>
      <c r="AL441" s="164">
        <v>0</v>
      </c>
      <c r="AM441" s="164">
        <v>0</v>
      </c>
      <c r="AN441" s="164">
        <v>0</v>
      </c>
    </row>
    <row r="442" spans="1:40" x14ac:dyDescent="0.2">
      <c r="A442" s="27" t="s">
        <v>1677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0</v>
      </c>
      <c r="U442" s="164">
        <v>0</v>
      </c>
      <c r="V442" s="164">
        <v>0</v>
      </c>
      <c r="W442" s="164">
        <v>0</v>
      </c>
      <c r="X442" s="164">
        <v>0</v>
      </c>
      <c r="Y442" s="164">
        <v>0</v>
      </c>
      <c r="Z442" s="164">
        <v>0</v>
      </c>
      <c r="AA442" s="164">
        <v>0</v>
      </c>
      <c r="AB442" s="164">
        <v>0</v>
      </c>
      <c r="AC442" s="164">
        <v>0</v>
      </c>
      <c r="AD442" s="164">
        <v>0</v>
      </c>
      <c r="AE442" s="164">
        <v>0</v>
      </c>
      <c r="AF442" s="164">
        <v>0</v>
      </c>
      <c r="AG442" s="164">
        <v>0</v>
      </c>
      <c r="AH442" s="164">
        <v>0</v>
      </c>
      <c r="AI442" s="164">
        <v>0</v>
      </c>
      <c r="AJ442" s="164">
        <v>0</v>
      </c>
      <c r="AK442" s="164">
        <v>0</v>
      </c>
      <c r="AL442" s="164">
        <v>0</v>
      </c>
      <c r="AM442" s="164">
        <v>0</v>
      </c>
      <c r="AN442" s="164">
        <v>0</v>
      </c>
    </row>
    <row r="443" spans="1:40" x14ac:dyDescent="0.2">
      <c r="A443" s="27" t="s">
        <v>1678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0</v>
      </c>
      <c r="S443" s="164">
        <v>0</v>
      </c>
      <c r="T443" s="164">
        <v>0</v>
      </c>
      <c r="U443" s="164">
        <v>0</v>
      </c>
      <c r="V443" s="164">
        <v>0</v>
      </c>
      <c r="W443" s="164">
        <v>0</v>
      </c>
      <c r="X443" s="164">
        <v>0</v>
      </c>
      <c r="Y443" s="164">
        <v>0</v>
      </c>
      <c r="Z443" s="164">
        <v>0</v>
      </c>
      <c r="AA443" s="164">
        <v>0</v>
      </c>
      <c r="AB443" s="164">
        <v>0</v>
      </c>
      <c r="AC443" s="164">
        <v>0</v>
      </c>
      <c r="AD443" s="164">
        <v>0</v>
      </c>
      <c r="AE443" s="164">
        <v>0</v>
      </c>
      <c r="AF443" s="164">
        <v>0</v>
      </c>
      <c r="AG443" s="164">
        <v>0</v>
      </c>
      <c r="AH443" s="164">
        <v>0</v>
      </c>
      <c r="AI443" s="164">
        <v>0</v>
      </c>
      <c r="AJ443" s="164">
        <v>0</v>
      </c>
      <c r="AK443" s="164">
        <v>0</v>
      </c>
      <c r="AL443" s="164">
        <v>0</v>
      </c>
      <c r="AM443" s="164">
        <v>0</v>
      </c>
      <c r="AN443" s="164">
        <v>0</v>
      </c>
    </row>
    <row r="444" spans="1:40" x14ac:dyDescent="0.2">
      <c r="A444" s="27" t="s">
        <v>1679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  <c r="O444" s="164">
        <v>0</v>
      </c>
      <c r="P444" s="164">
        <v>0</v>
      </c>
      <c r="Q444" s="164">
        <v>0</v>
      </c>
      <c r="R444" s="164">
        <v>0</v>
      </c>
      <c r="S444" s="164">
        <v>0</v>
      </c>
      <c r="T444" s="164">
        <v>0</v>
      </c>
      <c r="U444" s="164">
        <v>0</v>
      </c>
      <c r="V444" s="164">
        <v>0</v>
      </c>
      <c r="W444" s="164">
        <v>0</v>
      </c>
      <c r="X444" s="164">
        <v>0</v>
      </c>
      <c r="Y444" s="164">
        <v>0</v>
      </c>
      <c r="Z444" s="164">
        <v>0</v>
      </c>
      <c r="AA444" s="164">
        <v>0</v>
      </c>
      <c r="AB444" s="164">
        <v>0</v>
      </c>
      <c r="AC444" s="164">
        <v>0</v>
      </c>
      <c r="AD444" s="164">
        <v>0</v>
      </c>
      <c r="AE444" s="164">
        <v>0</v>
      </c>
      <c r="AF444" s="164">
        <v>0</v>
      </c>
      <c r="AG444" s="164">
        <v>0</v>
      </c>
      <c r="AH444" s="164">
        <v>0</v>
      </c>
      <c r="AI444" s="164">
        <v>0</v>
      </c>
      <c r="AJ444" s="164">
        <v>0</v>
      </c>
      <c r="AK444" s="164">
        <v>0</v>
      </c>
      <c r="AL444" s="164">
        <v>0</v>
      </c>
      <c r="AM444" s="164">
        <v>0</v>
      </c>
      <c r="AN444" s="164">
        <v>0</v>
      </c>
    </row>
    <row r="445" spans="1:40" x14ac:dyDescent="0.2">
      <c r="A445" s="27" t="s">
        <v>1680</v>
      </c>
      <c r="B445" s="164">
        <v>0</v>
      </c>
      <c r="C445" s="164">
        <v>0</v>
      </c>
      <c r="D445" s="164">
        <v>0</v>
      </c>
      <c r="E445" s="164">
        <v>0</v>
      </c>
      <c r="F445" s="164">
        <v>0</v>
      </c>
      <c r="G445" s="164">
        <v>0</v>
      </c>
      <c r="H445" s="164">
        <v>0</v>
      </c>
      <c r="I445" s="164">
        <v>0</v>
      </c>
      <c r="J445" s="164">
        <v>0</v>
      </c>
      <c r="K445" s="164">
        <v>0</v>
      </c>
      <c r="L445" s="164">
        <v>0</v>
      </c>
      <c r="M445" s="164">
        <v>0</v>
      </c>
      <c r="N445" s="164">
        <v>0</v>
      </c>
      <c r="O445" s="164">
        <v>0</v>
      </c>
      <c r="P445" s="164">
        <v>0</v>
      </c>
      <c r="Q445" s="164">
        <v>0</v>
      </c>
      <c r="R445" s="164">
        <v>0</v>
      </c>
      <c r="S445" s="164">
        <v>0</v>
      </c>
      <c r="T445" s="164">
        <v>0</v>
      </c>
      <c r="U445" s="164">
        <v>0</v>
      </c>
      <c r="V445" s="164">
        <v>0</v>
      </c>
      <c r="W445" s="164">
        <v>0</v>
      </c>
      <c r="X445" s="164">
        <v>0</v>
      </c>
      <c r="Y445" s="164">
        <v>0</v>
      </c>
      <c r="Z445" s="164">
        <v>0</v>
      </c>
      <c r="AA445" s="164">
        <v>0</v>
      </c>
      <c r="AB445" s="164">
        <v>0</v>
      </c>
      <c r="AC445" s="164">
        <v>0</v>
      </c>
      <c r="AD445" s="164">
        <v>0</v>
      </c>
      <c r="AE445" s="164">
        <v>0</v>
      </c>
      <c r="AF445" s="164">
        <v>0</v>
      </c>
      <c r="AG445" s="164">
        <v>0</v>
      </c>
      <c r="AH445" s="164">
        <v>0</v>
      </c>
      <c r="AI445" s="164">
        <v>0</v>
      </c>
      <c r="AJ445" s="164">
        <v>0</v>
      </c>
      <c r="AK445" s="164">
        <v>0</v>
      </c>
      <c r="AL445" s="164">
        <v>0</v>
      </c>
      <c r="AM445" s="164">
        <v>0</v>
      </c>
      <c r="AN445" s="164">
        <v>0</v>
      </c>
    </row>
    <row r="446" spans="1:40" x14ac:dyDescent="0.2">
      <c r="A446" s="27" t="s">
        <v>1681</v>
      </c>
      <c r="B446" s="164">
        <v>0</v>
      </c>
      <c r="C446" s="164">
        <v>0</v>
      </c>
      <c r="D446" s="164">
        <v>0</v>
      </c>
      <c r="E446" s="164">
        <v>0</v>
      </c>
      <c r="F446" s="164">
        <v>0</v>
      </c>
      <c r="G446" s="164">
        <v>0</v>
      </c>
      <c r="H446" s="164">
        <v>0</v>
      </c>
      <c r="I446" s="164">
        <v>0</v>
      </c>
      <c r="J446" s="164">
        <v>0</v>
      </c>
      <c r="K446" s="164">
        <v>0</v>
      </c>
      <c r="L446" s="164">
        <v>0</v>
      </c>
      <c r="M446" s="164">
        <v>0</v>
      </c>
      <c r="N446" s="164">
        <v>0</v>
      </c>
      <c r="O446" s="164">
        <v>0</v>
      </c>
      <c r="P446" s="164">
        <v>0</v>
      </c>
      <c r="Q446" s="164">
        <v>0</v>
      </c>
      <c r="R446" s="164">
        <v>0</v>
      </c>
      <c r="S446" s="164">
        <v>0</v>
      </c>
      <c r="T446" s="164">
        <v>0</v>
      </c>
      <c r="U446" s="164">
        <v>0</v>
      </c>
      <c r="V446" s="164">
        <v>0</v>
      </c>
      <c r="W446" s="164">
        <v>0</v>
      </c>
      <c r="X446" s="164">
        <v>0</v>
      </c>
      <c r="Y446" s="164">
        <v>0</v>
      </c>
      <c r="Z446" s="164">
        <v>0</v>
      </c>
      <c r="AA446" s="164">
        <v>0</v>
      </c>
      <c r="AB446" s="164">
        <v>0</v>
      </c>
      <c r="AC446" s="164">
        <v>0</v>
      </c>
      <c r="AD446" s="164">
        <v>0</v>
      </c>
      <c r="AE446" s="164">
        <v>0</v>
      </c>
      <c r="AF446" s="164">
        <v>0</v>
      </c>
      <c r="AG446" s="164">
        <v>0</v>
      </c>
      <c r="AH446" s="164">
        <v>0</v>
      </c>
      <c r="AI446" s="164">
        <v>0</v>
      </c>
      <c r="AJ446" s="164">
        <v>0</v>
      </c>
      <c r="AK446" s="164">
        <v>0</v>
      </c>
      <c r="AL446" s="164">
        <v>0</v>
      </c>
      <c r="AM446" s="164">
        <v>0</v>
      </c>
      <c r="AN446" s="164">
        <v>0</v>
      </c>
    </row>
    <row r="447" spans="1:40" x14ac:dyDescent="0.2">
      <c r="A447" s="27" t="s">
        <v>1682</v>
      </c>
      <c r="B447" s="164">
        <v>0</v>
      </c>
      <c r="C447" s="164">
        <v>0</v>
      </c>
      <c r="D447" s="164">
        <v>0</v>
      </c>
      <c r="E447" s="164">
        <v>0</v>
      </c>
      <c r="F447" s="164">
        <v>0</v>
      </c>
      <c r="G447" s="164">
        <v>0</v>
      </c>
      <c r="H447" s="164">
        <v>0</v>
      </c>
      <c r="I447" s="164">
        <v>0</v>
      </c>
      <c r="J447" s="164">
        <v>0</v>
      </c>
      <c r="K447" s="164">
        <v>0</v>
      </c>
      <c r="L447" s="164">
        <v>0</v>
      </c>
      <c r="M447" s="164">
        <v>0</v>
      </c>
      <c r="N447" s="164">
        <v>0</v>
      </c>
      <c r="O447" s="164">
        <v>0</v>
      </c>
      <c r="P447" s="164">
        <v>0</v>
      </c>
      <c r="Q447" s="164">
        <v>0</v>
      </c>
      <c r="R447" s="164">
        <v>0</v>
      </c>
      <c r="S447" s="164">
        <v>0</v>
      </c>
      <c r="T447" s="164">
        <v>0</v>
      </c>
      <c r="U447" s="164">
        <v>0</v>
      </c>
      <c r="V447" s="164">
        <v>0</v>
      </c>
      <c r="W447" s="164">
        <v>0</v>
      </c>
      <c r="X447" s="164">
        <v>0</v>
      </c>
      <c r="Y447" s="164">
        <v>0</v>
      </c>
      <c r="Z447" s="164">
        <v>0</v>
      </c>
      <c r="AA447" s="164">
        <v>0</v>
      </c>
      <c r="AB447" s="164">
        <v>0</v>
      </c>
      <c r="AC447" s="164">
        <v>0</v>
      </c>
      <c r="AD447" s="164">
        <v>0</v>
      </c>
      <c r="AE447" s="164">
        <v>0</v>
      </c>
      <c r="AF447" s="164">
        <v>0</v>
      </c>
      <c r="AG447" s="164">
        <v>0</v>
      </c>
      <c r="AH447" s="164">
        <v>0</v>
      </c>
      <c r="AI447" s="164">
        <v>0</v>
      </c>
      <c r="AJ447" s="164">
        <v>0</v>
      </c>
      <c r="AK447" s="164">
        <v>0</v>
      </c>
      <c r="AL447" s="164">
        <v>0</v>
      </c>
      <c r="AM447" s="164">
        <v>0</v>
      </c>
      <c r="AN447" s="164">
        <v>0</v>
      </c>
    </row>
    <row r="448" spans="1:40" x14ac:dyDescent="0.2">
      <c r="A448" s="27" t="s">
        <v>1683</v>
      </c>
      <c r="B448" s="164">
        <v>0</v>
      </c>
      <c r="C448" s="164">
        <v>0</v>
      </c>
      <c r="D448" s="164">
        <v>0</v>
      </c>
      <c r="E448" s="164">
        <v>0</v>
      </c>
      <c r="F448" s="164">
        <v>0</v>
      </c>
      <c r="G448" s="164">
        <v>0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  <c r="O448" s="164">
        <v>0</v>
      </c>
      <c r="P448" s="164">
        <v>0</v>
      </c>
      <c r="Q448" s="164">
        <v>0</v>
      </c>
      <c r="R448" s="164">
        <v>0</v>
      </c>
      <c r="S448" s="164">
        <v>0</v>
      </c>
      <c r="T448" s="164">
        <v>0</v>
      </c>
      <c r="U448" s="164">
        <v>0</v>
      </c>
      <c r="V448" s="164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  <c r="AC448" s="164">
        <v>0</v>
      </c>
      <c r="AD448" s="164">
        <v>0</v>
      </c>
      <c r="AE448" s="164">
        <v>0</v>
      </c>
      <c r="AF448" s="164">
        <v>0</v>
      </c>
      <c r="AG448" s="164">
        <v>0</v>
      </c>
      <c r="AH448" s="164">
        <v>0</v>
      </c>
      <c r="AI448" s="164">
        <v>0</v>
      </c>
      <c r="AJ448" s="164">
        <v>0</v>
      </c>
      <c r="AK448" s="164">
        <v>0</v>
      </c>
      <c r="AL448" s="164">
        <v>0</v>
      </c>
      <c r="AM448" s="164">
        <v>0</v>
      </c>
      <c r="AN448" s="164">
        <v>0</v>
      </c>
    </row>
    <row r="449" spans="1:40" x14ac:dyDescent="0.2">
      <c r="A449" s="27" t="s">
        <v>1684</v>
      </c>
      <c r="B449" s="164">
        <v>0</v>
      </c>
      <c r="C449" s="164">
        <v>0</v>
      </c>
      <c r="D449" s="164">
        <v>0</v>
      </c>
      <c r="E449" s="164">
        <v>0</v>
      </c>
      <c r="F449" s="164">
        <v>0</v>
      </c>
      <c r="G449" s="164">
        <v>0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  <c r="O449" s="164">
        <v>0</v>
      </c>
      <c r="P449" s="164">
        <v>0</v>
      </c>
      <c r="Q449" s="164">
        <v>0</v>
      </c>
      <c r="R449" s="164">
        <v>0</v>
      </c>
      <c r="S449" s="164">
        <v>0</v>
      </c>
      <c r="T449" s="164">
        <v>0</v>
      </c>
      <c r="U449" s="164">
        <v>0</v>
      </c>
      <c r="V449" s="164">
        <v>0</v>
      </c>
      <c r="W449" s="164">
        <v>0</v>
      </c>
      <c r="X449" s="164">
        <v>0</v>
      </c>
      <c r="Y449" s="164">
        <v>0</v>
      </c>
      <c r="Z449" s="164">
        <v>0</v>
      </c>
      <c r="AA449" s="164">
        <v>0</v>
      </c>
      <c r="AB449" s="164">
        <v>0</v>
      </c>
      <c r="AC449" s="164">
        <v>0</v>
      </c>
      <c r="AD449" s="164">
        <v>0</v>
      </c>
      <c r="AE449" s="164">
        <v>0</v>
      </c>
      <c r="AF449" s="164">
        <v>0</v>
      </c>
      <c r="AG449" s="164">
        <v>0</v>
      </c>
      <c r="AH449" s="164">
        <v>0</v>
      </c>
      <c r="AI449" s="164">
        <v>0</v>
      </c>
      <c r="AJ449" s="164">
        <v>0</v>
      </c>
      <c r="AK449" s="164">
        <v>0</v>
      </c>
      <c r="AL449" s="164">
        <v>0</v>
      </c>
      <c r="AM449" s="164">
        <v>0</v>
      </c>
      <c r="AN449" s="164">
        <v>0</v>
      </c>
    </row>
    <row r="450" spans="1:40" x14ac:dyDescent="0.2">
      <c r="A450" s="27" t="s">
        <v>1685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0</v>
      </c>
      <c r="U450" s="164">
        <v>0</v>
      </c>
      <c r="V450" s="164">
        <v>0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4">
        <v>0</v>
      </c>
      <c r="AD450" s="164">
        <v>0</v>
      </c>
      <c r="AE450" s="164">
        <v>0</v>
      </c>
      <c r="AF450" s="164">
        <v>0</v>
      </c>
      <c r="AG450" s="164">
        <v>0</v>
      </c>
      <c r="AH450" s="164">
        <v>0</v>
      </c>
      <c r="AI450" s="164">
        <v>0</v>
      </c>
      <c r="AJ450" s="164">
        <v>0</v>
      </c>
      <c r="AK450" s="164">
        <v>0</v>
      </c>
      <c r="AL450" s="164">
        <v>0</v>
      </c>
      <c r="AM450" s="164">
        <v>0</v>
      </c>
      <c r="AN450" s="164">
        <v>0</v>
      </c>
    </row>
    <row r="451" spans="1:40" x14ac:dyDescent="0.2">
      <c r="A451" s="27" t="s">
        <v>1686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  <c r="O451" s="164">
        <v>0</v>
      </c>
      <c r="P451" s="164">
        <v>0</v>
      </c>
      <c r="Q451" s="164">
        <v>0</v>
      </c>
      <c r="R451" s="164">
        <v>0</v>
      </c>
      <c r="S451" s="164">
        <v>0</v>
      </c>
      <c r="T451" s="164">
        <v>0</v>
      </c>
      <c r="U451" s="164">
        <v>0</v>
      </c>
      <c r="V451" s="164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  <c r="AC451" s="164">
        <v>0</v>
      </c>
      <c r="AD451" s="164">
        <v>0</v>
      </c>
      <c r="AE451" s="164">
        <v>0</v>
      </c>
      <c r="AF451" s="164">
        <v>0</v>
      </c>
      <c r="AG451" s="164">
        <v>0</v>
      </c>
      <c r="AH451" s="164">
        <v>0</v>
      </c>
      <c r="AI451" s="164">
        <v>0</v>
      </c>
      <c r="AJ451" s="164">
        <v>0</v>
      </c>
      <c r="AK451" s="164">
        <v>0</v>
      </c>
      <c r="AL451" s="164">
        <v>0</v>
      </c>
      <c r="AM451" s="164">
        <v>0</v>
      </c>
      <c r="AN451" s="164">
        <v>0</v>
      </c>
    </row>
    <row r="452" spans="1:40" x14ac:dyDescent="0.2">
      <c r="A452" s="27" t="s">
        <v>1687</v>
      </c>
      <c r="B452" s="164">
        <v>0</v>
      </c>
      <c r="C452" s="164">
        <v>0</v>
      </c>
      <c r="D452" s="164">
        <v>0</v>
      </c>
      <c r="E452" s="164">
        <v>0</v>
      </c>
      <c r="F452" s="164">
        <v>0</v>
      </c>
      <c r="G452" s="164">
        <v>0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0</v>
      </c>
      <c r="O452" s="164">
        <v>0</v>
      </c>
      <c r="P452" s="164">
        <v>0</v>
      </c>
      <c r="Q452" s="164">
        <v>0</v>
      </c>
      <c r="R452" s="164">
        <v>0</v>
      </c>
      <c r="S452" s="164">
        <v>0</v>
      </c>
      <c r="T452" s="164">
        <v>0</v>
      </c>
      <c r="U452" s="164">
        <v>0</v>
      </c>
      <c r="V452" s="164">
        <v>0</v>
      </c>
      <c r="W452" s="164">
        <v>0</v>
      </c>
      <c r="X452" s="164">
        <v>0</v>
      </c>
      <c r="Y452" s="164">
        <v>0</v>
      </c>
      <c r="Z452" s="164">
        <v>0</v>
      </c>
      <c r="AA452" s="164">
        <v>0</v>
      </c>
      <c r="AB452" s="164">
        <v>0</v>
      </c>
      <c r="AC452" s="164">
        <v>0</v>
      </c>
      <c r="AD452" s="164">
        <v>0</v>
      </c>
      <c r="AE452" s="164">
        <v>0</v>
      </c>
      <c r="AF452" s="164">
        <v>0</v>
      </c>
      <c r="AG452" s="164">
        <v>0</v>
      </c>
      <c r="AH452" s="164">
        <v>0</v>
      </c>
      <c r="AI452" s="164">
        <v>0</v>
      </c>
      <c r="AJ452" s="164">
        <v>0</v>
      </c>
      <c r="AK452" s="164">
        <v>0</v>
      </c>
      <c r="AL452" s="164">
        <v>0</v>
      </c>
      <c r="AM452" s="164">
        <v>0</v>
      </c>
      <c r="AN452" s="164">
        <v>0</v>
      </c>
    </row>
    <row r="453" spans="1:40" x14ac:dyDescent="0.2">
      <c r="A453" s="27" t="s">
        <v>1688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  <c r="O453" s="164">
        <v>0</v>
      </c>
      <c r="P453" s="164">
        <v>0</v>
      </c>
      <c r="Q453" s="164">
        <v>0</v>
      </c>
      <c r="R453" s="164">
        <v>0</v>
      </c>
      <c r="S453" s="164">
        <v>0</v>
      </c>
      <c r="T453" s="164">
        <v>0</v>
      </c>
      <c r="U453" s="164">
        <v>0</v>
      </c>
      <c r="V453" s="164">
        <v>0</v>
      </c>
      <c r="W453" s="164">
        <v>0</v>
      </c>
      <c r="X453" s="164">
        <v>0</v>
      </c>
      <c r="Y453" s="164">
        <v>0</v>
      </c>
      <c r="Z453" s="164">
        <v>0</v>
      </c>
      <c r="AA453" s="164">
        <v>0</v>
      </c>
      <c r="AB453" s="164">
        <v>0</v>
      </c>
      <c r="AC453" s="164">
        <v>0</v>
      </c>
      <c r="AD453" s="164">
        <v>0</v>
      </c>
      <c r="AE453" s="164">
        <v>0</v>
      </c>
      <c r="AF453" s="164">
        <v>0</v>
      </c>
      <c r="AG453" s="164">
        <v>0</v>
      </c>
      <c r="AH453" s="164">
        <v>0</v>
      </c>
      <c r="AI453" s="164">
        <v>0</v>
      </c>
      <c r="AJ453" s="164">
        <v>0</v>
      </c>
      <c r="AK453" s="164">
        <v>0</v>
      </c>
      <c r="AL453" s="164">
        <v>0</v>
      </c>
      <c r="AM453" s="164">
        <v>0</v>
      </c>
      <c r="AN453" s="164">
        <v>0</v>
      </c>
    </row>
    <row r="454" spans="1:40" x14ac:dyDescent="0.2">
      <c r="A454" s="27" t="s">
        <v>1689</v>
      </c>
      <c r="B454" s="164">
        <v>0</v>
      </c>
      <c r="C454" s="164">
        <v>0</v>
      </c>
      <c r="D454" s="164">
        <v>0</v>
      </c>
      <c r="E454" s="164">
        <v>0</v>
      </c>
      <c r="F454" s="164">
        <v>0</v>
      </c>
      <c r="G454" s="164">
        <v>0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  <c r="O454" s="164">
        <v>0</v>
      </c>
      <c r="P454" s="164">
        <v>0</v>
      </c>
      <c r="Q454" s="164">
        <v>0</v>
      </c>
      <c r="R454" s="164">
        <v>0</v>
      </c>
      <c r="S454" s="164">
        <v>0</v>
      </c>
      <c r="T454" s="164">
        <v>0</v>
      </c>
      <c r="U454" s="164">
        <v>0</v>
      </c>
      <c r="V454" s="164">
        <v>0</v>
      </c>
      <c r="W454" s="164">
        <v>0</v>
      </c>
      <c r="X454" s="164">
        <v>0</v>
      </c>
      <c r="Y454" s="164">
        <v>0</v>
      </c>
      <c r="Z454" s="164">
        <v>0</v>
      </c>
      <c r="AA454" s="164">
        <v>0</v>
      </c>
      <c r="AB454" s="164">
        <v>0</v>
      </c>
      <c r="AC454" s="164">
        <v>0</v>
      </c>
      <c r="AD454" s="164">
        <v>0</v>
      </c>
      <c r="AE454" s="164">
        <v>0</v>
      </c>
      <c r="AF454" s="164">
        <v>0</v>
      </c>
      <c r="AG454" s="164">
        <v>0</v>
      </c>
      <c r="AH454" s="164">
        <v>0</v>
      </c>
      <c r="AI454" s="164">
        <v>0</v>
      </c>
      <c r="AJ454" s="164">
        <v>0</v>
      </c>
      <c r="AK454" s="164">
        <v>0</v>
      </c>
      <c r="AL454" s="164">
        <v>0</v>
      </c>
      <c r="AM454" s="164">
        <v>0</v>
      </c>
      <c r="AN454" s="164">
        <v>0</v>
      </c>
    </row>
    <row r="455" spans="1:40" x14ac:dyDescent="0.2">
      <c r="A455" s="27" t="s">
        <v>1690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  <c r="O455" s="164">
        <v>0</v>
      </c>
      <c r="P455" s="164">
        <v>0</v>
      </c>
      <c r="Q455" s="164">
        <v>0</v>
      </c>
      <c r="R455" s="164">
        <v>0</v>
      </c>
      <c r="S455" s="164">
        <v>0</v>
      </c>
      <c r="T455" s="164">
        <v>0</v>
      </c>
      <c r="U455" s="164">
        <v>0</v>
      </c>
      <c r="V455" s="164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  <c r="AC455" s="164">
        <v>0</v>
      </c>
      <c r="AD455" s="164">
        <v>0</v>
      </c>
      <c r="AE455" s="164">
        <v>0</v>
      </c>
      <c r="AF455" s="164">
        <v>0</v>
      </c>
      <c r="AG455" s="164">
        <v>0</v>
      </c>
      <c r="AH455" s="164">
        <v>0</v>
      </c>
      <c r="AI455" s="164">
        <v>0</v>
      </c>
      <c r="AJ455" s="164">
        <v>0</v>
      </c>
      <c r="AK455" s="164">
        <v>0</v>
      </c>
      <c r="AL455" s="164">
        <v>0</v>
      </c>
      <c r="AM455" s="164">
        <v>0</v>
      </c>
      <c r="AN455" s="164">
        <v>0</v>
      </c>
    </row>
    <row r="456" spans="1:40" x14ac:dyDescent="0.2">
      <c r="A456" s="27" t="s">
        <v>1183</v>
      </c>
      <c r="B456" s="164">
        <v>0</v>
      </c>
      <c r="C456" s="164">
        <v>0</v>
      </c>
      <c r="D456" s="164">
        <v>0</v>
      </c>
      <c r="E456" s="164">
        <v>0</v>
      </c>
      <c r="F456" s="164">
        <v>0</v>
      </c>
      <c r="G456" s="164">
        <v>0</v>
      </c>
      <c r="H456" s="164">
        <v>0</v>
      </c>
      <c r="I456" s="164">
        <v>0</v>
      </c>
      <c r="J456" s="164">
        <v>0</v>
      </c>
      <c r="K456" s="164">
        <v>0</v>
      </c>
      <c r="L456" s="164">
        <v>0</v>
      </c>
      <c r="M456" s="164">
        <v>0</v>
      </c>
      <c r="N456" s="164">
        <v>0</v>
      </c>
      <c r="O456" s="164">
        <v>0</v>
      </c>
      <c r="P456" s="164">
        <v>0</v>
      </c>
      <c r="Q456" s="164">
        <v>0</v>
      </c>
      <c r="R456" s="164">
        <v>0</v>
      </c>
      <c r="S456" s="164">
        <v>0</v>
      </c>
      <c r="T456" s="164">
        <v>0</v>
      </c>
      <c r="U456" s="164">
        <v>0</v>
      </c>
      <c r="V456" s="164">
        <v>0</v>
      </c>
      <c r="W456" s="164">
        <v>0</v>
      </c>
      <c r="X456" s="164">
        <v>0</v>
      </c>
      <c r="Y456" s="164">
        <v>0</v>
      </c>
      <c r="Z456" s="164">
        <v>0</v>
      </c>
      <c r="AA456" s="164">
        <v>0</v>
      </c>
      <c r="AB456" s="164">
        <v>0</v>
      </c>
      <c r="AC456" s="164">
        <v>0</v>
      </c>
      <c r="AD456" s="164">
        <v>0</v>
      </c>
      <c r="AE456" s="164">
        <v>0</v>
      </c>
      <c r="AF456" s="164">
        <v>0</v>
      </c>
      <c r="AG456" s="164">
        <v>0</v>
      </c>
      <c r="AH456" s="164">
        <v>0</v>
      </c>
      <c r="AI456" s="164">
        <v>0</v>
      </c>
      <c r="AJ456" s="164">
        <v>0</v>
      </c>
      <c r="AK456" s="164">
        <v>0</v>
      </c>
      <c r="AL456" s="164">
        <v>0</v>
      </c>
      <c r="AM456" s="164">
        <v>0</v>
      </c>
      <c r="AN456" s="164">
        <v>0</v>
      </c>
    </row>
    <row r="457" spans="1:40" x14ac:dyDescent="0.2">
      <c r="A457" s="27" t="s">
        <v>1691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164">
        <v>0</v>
      </c>
      <c r="AD457" s="164">
        <v>0</v>
      </c>
      <c r="AE457" s="164">
        <v>0</v>
      </c>
      <c r="AF457" s="164">
        <v>0</v>
      </c>
      <c r="AG457" s="164">
        <v>0</v>
      </c>
      <c r="AH457" s="164">
        <v>0</v>
      </c>
      <c r="AI457" s="164">
        <v>0</v>
      </c>
      <c r="AJ457" s="164">
        <v>0</v>
      </c>
      <c r="AK457" s="164">
        <v>0</v>
      </c>
      <c r="AL457" s="164">
        <v>0</v>
      </c>
      <c r="AM457" s="164">
        <v>0</v>
      </c>
      <c r="AN457" s="164">
        <v>0</v>
      </c>
    </row>
    <row r="458" spans="1:40" x14ac:dyDescent="0.2">
      <c r="A458" s="27" t="s">
        <v>1692</v>
      </c>
    </row>
    <row r="459" spans="1:40" x14ac:dyDescent="0.2">
      <c r="A459" s="27" t="s">
        <v>1693</v>
      </c>
    </row>
    <row r="460" spans="1:40" x14ac:dyDescent="0.2">
      <c r="A460" s="27" t="s">
        <v>1694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4">
        <v>0</v>
      </c>
      <c r="AD460" s="164">
        <v>0</v>
      </c>
      <c r="AE460" s="164">
        <v>0</v>
      </c>
      <c r="AF460" s="164">
        <v>0</v>
      </c>
      <c r="AG460" s="164">
        <v>0</v>
      </c>
      <c r="AH460" s="164">
        <v>0</v>
      </c>
      <c r="AI460" s="164">
        <v>0</v>
      </c>
      <c r="AJ460" s="164">
        <v>0</v>
      </c>
      <c r="AK460" s="164">
        <v>0</v>
      </c>
      <c r="AL460" s="164">
        <v>0</v>
      </c>
      <c r="AM460" s="164">
        <v>0</v>
      </c>
      <c r="AN460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31CD4-9E0D-4E80-9AA0-07BEF62C3905}">
  <dimension ref="A1:AN85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30.6640625" style="27" customWidth="1"/>
    <col min="2" max="13" width="10.6640625" style="164" hidden="1" customWidth="1" outlineLevel="1"/>
    <col min="14" max="14" width="11.33203125" style="164" bestFit="1" customWidth="1" collapsed="1"/>
    <col min="15" max="26" width="10.6640625" style="164" hidden="1" customWidth="1" outlineLevel="1"/>
    <col min="27" max="27" width="11.33203125" style="164" bestFit="1" customWidth="1" collapsed="1"/>
    <col min="28" max="39" width="10.6640625" style="164" hidden="1" customWidth="1" outlineLevel="1"/>
    <col min="40" max="40" width="11.3320312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ht="20.399999999999999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732</v>
      </c>
    </row>
    <row r="5" spans="1:40" x14ac:dyDescent="0.2">
      <c r="A5" s="30" t="s">
        <v>1781</v>
      </c>
    </row>
    <row r="6" spans="1:40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  <c r="O6" s="164">
        <v>0</v>
      </c>
      <c r="P6" s="164">
        <v>0</v>
      </c>
      <c r="Q6" s="164">
        <v>0</v>
      </c>
      <c r="R6" s="164">
        <v>0</v>
      </c>
      <c r="S6" s="164">
        <v>0</v>
      </c>
      <c r="T6" s="164">
        <v>0</v>
      </c>
      <c r="U6" s="164">
        <v>0</v>
      </c>
      <c r="V6" s="164">
        <v>0</v>
      </c>
      <c r="W6" s="164">
        <v>0</v>
      </c>
      <c r="X6" s="164">
        <v>0</v>
      </c>
      <c r="Y6" s="164">
        <v>0</v>
      </c>
      <c r="Z6" s="164">
        <v>0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0</v>
      </c>
      <c r="AH6" s="164">
        <v>0</v>
      </c>
      <c r="AI6" s="164">
        <v>0</v>
      </c>
      <c r="AJ6" s="164">
        <v>0</v>
      </c>
      <c r="AK6" s="164">
        <v>0</v>
      </c>
      <c r="AL6" s="164">
        <v>0</v>
      </c>
      <c r="AM6" s="164">
        <v>0</v>
      </c>
      <c r="AN6" s="164">
        <v>0</v>
      </c>
    </row>
    <row r="7" spans="1:40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  <c r="O7" s="164">
        <v>0</v>
      </c>
      <c r="P7" s="164">
        <v>0</v>
      </c>
      <c r="Q7" s="164">
        <v>0</v>
      </c>
      <c r="R7" s="164">
        <v>0</v>
      </c>
      <c r="S7" s="164">
        <v>0</v>
      </c>
      <c r="T7" s="164">
        <v>0</v>
      </c>
      <c r="U7" s="164">
        <v>0</v>
      </c>
      <c r="V7" s="164">
        <v>0</v>
      </c>
      <c r="W7" s="164">
        <v>0</v>
      </c>
      <c r="X7" s="164">
        <v>0</v>
      </c>
      <c r="Y7" s="164">
        <v>0</v>
      </c>
      <c r="Z7" s="164">
        <v>0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0</v>
      </c>
      <c r="AH7" s="164">
        <v>0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</row>
    <row r="8" spans="1:40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0</v>
      </c>
      <c r="AC8" s="164">
        <v>0</v>
      </c>
      <c r="AD8" s="164">
        <v>0</v>
      </c>
      <c r="AE8" s="164">
        <v>0</v>
      </c>
      <c r="AF8" s="164">
        <v>0</v>
      </c>
      <c r="AG8" s="164">
        <v>0</v>
      </c>
      <c r="AH8" s="164">
        <v>0</v>
      </c>
      <c r="AI8" s="164">
        <v>0</v>
      </c>
      <c r="AJ8" s="164">
        <v>0</v>
      </c>
      <c r="AK8" s="164">
        <v>0</v>
      </c>
      <c r="AL8" s="164">
        <v>0</v>
      </c>
      <c r="AM8" s="164">
        <v>0</v>
      </c>
      <c r="AN8" s="164">
        <v>0</v>
      </c>
    </row>
    <row r="9" spans="1:40" x14ac:dyDescent="0.2">
      <c r="A9" s="27" t="s">
        <v>1785</v>
      </c>
    </row>
    <row r="10" spans="1:40" x14ac:dyDescent="0.2">
      <c r="A10" s="27" t="s">
        <v>1786</v>
      </c>
    </row>
    <row r="11" spans="1:40" x14ac:dyDescent="0.2">
      <c r="A11" s="27" t="s">
        <v>1787</v>
      </c>
    </row>
    <row r="12" spans="1:40" x14ac:dyDescent="0.2">
      <c r="A12" s="27" t="s">
        <v>1788</v>
      </c>
    </row>
    <row r="13" spans="1:40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1790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1791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1792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1793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1794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1795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1796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1797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1798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1799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1800</v>
      </c>
      <c r="B24" s="164">
        <v>0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  <c r="O24" s="164">
        <v>0</v>
      </c>
      <c r="P24" s="164">
        <v>0</v>
      </c>
      <c r="Q24" s="164">
        <v>0</v>
      </c>
      <c r="R24" s="164">
        <v>0</v>
      </c>
      <c r="S24" s="164">
        <v>0</v>
      </c>
      <c r="T24" s="164">
        <v>0</v>
      </c>
      <c r="U24" s="164">
        <v>0</v>
      </c>
      <c r="V24" s="164">
        <v>0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  <c r="AB24" s="164">
        <v>0</v>
      </c>
      <c r="AC24" s="164">
        <v>0</v>
      </c>
      <c r="AD24" s="164">
        <v>0</v>
      </c>
      <c r="AE24" s="164">
        <v>0</v>
      </c>
      <c r="AF24" s="164">
        <v>0</v>
      </c>
      <c r="AG24" s="164">
        <v>0</v>
      </c>
      <c r="AH24" s="164">
        <v>0</v>
      </c>
      <c r="AI24" s="164">
        <v>0</v>
      </c>
      <c r="AJ24" s="164">
        <v>0</v>
      </c>
      <c r="AK24" s="164">
        <v>0</v>
      </c>
      <c r="AL24" s="164">
        <v>0</v>
      </c>
      <c r="AM24" s="164">
        <v>0</v>
      </c>
      <c r="AN24" s="164">
        <v>0</v>
      </c>
    </row>
    <row r="25" spans="1:40" x14ac:dyDescent="0.2">
      <c r="A25" s="27" t="s">
        <v>1801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x14ac:dyDescent="0.2">
      <c r="A26" s="27" t="s">
        <v>1802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0</v>
      </c>
      <c r="P26" s="164">
        <v>0</v>
      </c>
      <c r="Q26" s="164">
        <v>0</v>
      </c>
      <c r="R26" s="164">
        <v>0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</row>
    <row r="27" spans="1:40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1804</v>
      </c>
    </row>
    <row r="29" spans="1:40" x14ac:dyDescent="0.2">
      <c r="A29" s="27" t="s">
        <v>1805</v>
      </c>
      <c r="B29" s="164">
        <v>184719872.67361599</v>
      </c>
      <c r="C29" s="164">
        <v>185384840.17922899</v>
      </c>
      <c r="D29" s="164">
        <v>185905809.568744</v>
      </c>
      <c r="E29" s="164">
        <v>186383710.03919101</v>
      </c>
      <c r="F29" s="164">
        <v>185305425.35833901</v>
      </c>
      <c r="G29" s="164">
        <v>184693419.847767</v>
      </c>
      <c r="H29" s="164">
        <v>184623997.60684901</v>
      </c>
      <c r="I29" s="164">
        <v>182992230.44903699</v>
      </c>
      <c r="J29" s="164">
        <v>180827752.70074901</v>
      </c>
      <c r="K29" s="164">
        <v>178390042.41012099</v>
      </c>
      <c r="L29" s="164">
        <v>176319214.837713</v>
      </c>
      <c r="M29" s="164">
        <v>174430974.867899</v>
      </c>
      <c r="N29" s="164">
        <v>174430974.867899</v>
      </c>
      <c r="O29" s="164">
        <v>175253547.669633</v>
      </c>
      <c r="P29" s="164">
        <v>176083606.55173501</v>
      </c>
      <c r="Q29" s="164">
        <v>177668538.53370699</v>
      </c>
      <c r="R29" s="164">
        <v>179617735.04729599</v>
      </c>
      <c r="S29" s="164">
        <v>181876735.75225201</v>
      </c>
      <c r="T29" s="164">
        <v>182681424.927214</v>
      </c>
      <c r="U29" s="164">
        <v>183884330.71647501</v>
      </c>
      <c r="V29" s="164">
        <v>183785527.701592</v>
      </c>
      <c r="W29" s="164">
        <v>185846038.79242</v>
      </c>
      <c r="X29" s="164">
        <v>191839508.23624599</v>
      </c>
      <c r="Y29" s="164">
        <v>197739357.14026999</v>
      </c>
      <c r="Z29" s="164">
        <v>193802970.57059199</v>
      </c>
      <c r="AA29" s="164">
        <v>193802970.57059199</v>
      </c>
      <c r="AB29" s="164">
        <v>194780502.62333301</v>
      </c>
      <c r="AC29" s="164">
        <v>196110420.001472</v>
      </c>
      <c r="AD29" s="164">
        <v>198154368.45654401</v>
      </c>
      <c r="AE29" s="164">
        <v>199779004.784987</v>
      </c>
      <c r="AF29" s="164">
        <v>201011086.02416199</v>
      </c>
      <c r="AG29" s="164">
        <v>200738942.39025</v>
      </c>
      <c r="AH29" s="164">
        <v>201595183.57025501</v>
      </c>
      <c r="AI29" s="164">
        <v>202861107.04186201</v>
      </c>
      <c r="AJ29" s="164">
        <v>205584107.098097</v>
      </c>
      <c r="AK29" s="164">
        <v>207956647.14853999</v>
      </c>
      <c r="AL29" s="164">
        <v>209574594.71490699</v>
      </c>
      <c r="AM29" s="164">
        <v>200757193.14934301</v>
      </c>
      <c r="AN29" s="164">
        <v>200757193.14934301</v>
      </c>
    </row>
    <row r="30" spans="1:40" x14ac:dyDescent="0.2">
      <c r="A30" s="27" t="s">
        <v>1806</v>
      </c>
      <c r="B30" s="164">
        <v>20668447.901807699</v>
      </c>
      <c r="C30" s="164">
        <v>21521634.476385299</v>
      </c>
      <c r="D30" s="164">
        <v>22510935.074299499</v>
      </c>
      <c r="E30" s="164">
        <v>23247560.713760201</v>
      </c>
      <c r="F30" s="164">
        <v>23251128.777328901</v>
      </c>
      <c r="G30" s="164">
        <v>22850675.612683501</v>
      </c>
      <c r="H30" s="164">
        <v>22728006.702053901</v>
      </c>
      <c r="I30" s="164">
        <v>22794211.9174142</v>
      </c>
      <c r="J30" s="164">
        <v>23010845.229697399</v>
      </c>
      <c r="K30" s="164">
        <v>23402751.6309058</v>
      </c>
      <c r="L30" s="164">
        <v>24027349.622993901</v>
      </c>
      <c r="M30" s="164">
        <v>23477341.629522402</v>
      </c>
      <c r="N30" s="164">
        <v>23477341.629522402</v>
      </c>
      <c r="O30" s="164">
        <v>23612301.026306901</v>
      </c>
      <c r="P30" s="164">
        <v>23289141.960295599</v>
      </c>
      <c r="Q30" s="164">
        <v>22622973.9631496</v>
      </c>
      <c r="R30" s="164">
        <v>21715225.434815899</v>
      </c>
      <c r="S30" s="164">
        <v>20851284.949754499</v>
      </c>
      <c r="T30" s="164">
        <v>20747997.527529899</v>
      </c>
      <c r="U30" s="164">
        <v>21101074.972510699</v>
      </c>
      <c r="V30" s="164">
        <v>21353802.289696399</v>
      </c>
      <c r="W30" s="164">
        <v>21506116.124855399</v>
      </c>
      <c r="X30" s="164">
        <v>21559446.1550976</v>
      </c>
      <c r="Y30" s="164">
        <v>21525170.6019044</v>
      </c>
      <c r="Z30" s="164">
        <v>20684336.232313499</v>
      </c>
      <c r="AA30" s="164">
        <v>20684336.232313499</v>
      </c>
      <c r="AB30" s="164">
        <v>21296204.472863499</v>
      </c>
      <c r="AC30" s="164">
        <v>22029510.834666699</v>
      </c>
      <c r="AD30" s="164">
        <v>22937206.985620499</v>
      </c>
      <c r="AE30" s="164">
        <v>24066219.479667701</v>
      </c>
      <c r="AF30" s="164">
        <v>25485157.5913748</v>
      </c>
      <c r="AG30" s="164">
        <v>27118313.5590887</v>
      </c>
      <c r="AH30" s="164">
        <v>28854358.167985901</v>
      </c>
      <c r="AI30" s="164">
        <v>30721364.877600901</v>
      </c>
      <c r="AJ30" s="164">
        <v>32622854.586639501</v>
      </c>
      <c r="AK30" s="164">
        <v>34102490.900329702</v>
      </c>
      <c r="AL30" s="164">
        <v>35704573.806362897</v>
      </c>
      <c r="AM30" s="164">
        <v>35743210.3498061</v>
      </c>
      <c r="AN30" s="164">
        <v>35743210.3498061</v>
      </c>
    </row>
    <row r="31" spans="1:40" x14ac:dyDescent="0.2">
      <c r="A31" s="27" t="s">
        <v>1807</v>
      </c>
      <c r="B31" s="164">
        <v>13818586.1982469</v>
      </c>
      <c r="C31" s="164">
        <v>13912482.383977899</v>
      </c>
      <c r="D31" s="164">
        <v>14042340.439545101</v>
      </c>
      <c r="E31" s="164">
        <v>14077769.203152301</v>
      </c>
      <c r="F31" s="164">
        <v>14035137.304730499</v>
      </c>
      <c r="G31" s="164">
        <v>13992523.8376684</v>
      </c>
      <c r="H31" s="164">
        <v>13971759.291864</v>
      </c>
      <c r="I31" s="164">
        <v>14197152.6348064</v>
      </c>
      <c r="J31" s="164">
        <v>14460113.882385699</v>
      </c>
      <c r="K31" s="164">
        <v>14759897.5642756</v>
      </c>
      <c r="L31" s="164">
        <v>15097881.325303599</v>
      </c>
      <c r="M31" s="164">
        <v>14954373.1157771</v>
      </c>
      <c r="N31" s="164">
        <v>14954373.1157771</v>
      </c>
      <c r="O31" s="164">
        <v>15036080.1546089</v>
      </c>
      <c r="P31" s="164">
        <v>15147541.2708419</v>
      </c>
      <c r="Q31" s="164">
        <v>15296304.772081999</v>
      </c>
      <c r="R31" s="164">
        <v>15486311.126814</v>
      </c>
      <c r="S31" s="164">
        <v>15759013.8671092</v>
      </c>
      <c r="T31" s="164">
        <v>16120098.5891659</v>
      </c>
      <c r="U31" s="164">
        <v>16509826.838974601</v>
      </c>
      <c r="V31" s="164">
        <v>16880525.773815598</v>
      </c>
      <c r="W31" s="164">
        <v>17274636.739170201</v>
      </c>
      <c r="X31" s="164">
        <v>17602497.7934299</v>
      </c>
      <c r="Y31" s="164">
        <v>17335378.111241601</v>
      </c>
      <c r="Z31" s="164">
        <v>16951663.051387001</v>
      </c>
      <c r="AA31" s="164">
        <v>16951663.051387001</v>
      </c>
      <c r="AB31" s="164">
        <v>17102795.3024722</v>
      </c>
      <c r="AC31" s="164">
        <v>17230202.078021899</v>
      </c>
      <c r="AD31" s="164">
        <v>17341333.458463401</v>
      </c>
      <c r="AE31" s="164">
        <v>17426954.507756099</v>
      </c>
      <c r="AF31" s="164">
        <v>17487392.269127201</v>
      </c>
      <c r="AG31" s="164">
        <v>17520923.047110599</v>
      </c>
      <c r="AH31" s="164">
        <v>17106816.887341101</v>
      </c>
      <c r="AI31" s="164">
        <v>16670350.3992119</v>
      </c>
      <c r="AJ31" s="164">
        <v>16259174.073674999</v>
      </c>
      <c r="AK31" s="164">
        <v>15824473.8543694</v>
      </c>
      <c r="AL31" s="164">
        <v>15386355.435565799</v>
      </c>
      <c r="AM31" s="164">
        <v>15345938.5941459</v>
      </c>
      <c r="AN31" s="164">
        <v>15345938.5941459</v>
      </c>
    </row>
    <row r="32" spans="1:40" x14ac:dyDescent="0.2">
      <c r="A32" s="27" t="s">
        <v>1808</v>
      </c>
      <c r="B32" s="164">
        <v>1865259.99999999</v>
      </c>
      <c r="C32" s="164">
        <v>1865259.99999999</v>
      </c>
      <c r="D32" s="164">
        <v>1865259.99999999</v>
      </c>
      <c r="E32" s="164">
        <v>1865259.99999999</v>
      </c>
      <c r="F32" s="164">
        <v>1865259.99999999</v>
      </c>
      <c r="G32" s="164">
        <v>1865259.99999999</v>
      </c>
      <c r="H32" s="164">
        <v>1865259.99999999</v>
      </c>
      <c r="I32" s="164">
        <v>1865259.99999999</v>
      </c>
      <c r="J32" s="164">
        <v>1865259.99999999</v>
      </c>
      <c r="K32" s="164">
        <v>1865259.99999999</v>
      </c>
      <c r="L32" s="164">
        <v>1865259.99999999</v>
      </c>
      <c r="M32" s="164">
        <v>1865259.99999999</v>
      </c>
      <c r="N32" s="164">
        <v>1865259.99999999</v>
      </c>
      <c r="O32" s="164">
        <v>1865259.99999999</v>
      </c>
      <c r="P32" s="164">
        <v>1865259.99999999</v>
      </c>
      <c r="Q32" s="164">
        <v>1865259.99999999</v>
      </c>
      <c r="R32" s="164">
        <v>1865259.99999999</v>
      </c>
      <c r="S32" s="164">
        <v>1865259.99999999</v>
      </c>
      <c r="T32" s="164">
        <v>1865259.99999999</v>
      </c>
      <c r="U32" s="164">
        <v>1865259.99999999</v>
      </c>
      <c r="V32" s="164">
        <v>1865259.99999999</v>
      </c>
      <c r="W32" s="164">
        <v>1865259.99999999</v>
      </c>
      <c r="X32" s="164">
        <v>1865259.99999999</v>
      </c>
      <c r="Y32" s="164">
        <v>1865259.99999999</v>
      </c>
      <c r="Z32" s="164">
        <v>1865259.99999999</v>
      </c>
      <c r="AA32" s="164">
        <v>1865259.99999999</v>
      </c>
      <c r="AB32" s="164">
        <v>1865259.99999999</v>
      </c>
      <c r="AC32" s="164">
        <v>1865259.99999999</v>
      </c>
      <c r="AD32" s="164">
        <v>1865259.99999999</v>
      </c>
      <c r="AE32" s="164">
        <v>1865259.99999999</v>
      </c>
      <c r="AF32" s="164">
        <v>1865259.99999999</v>
      </c>
      <c r="AG32" s="164">
        <v>1865259.99999999</v>
      </c>
      <c r="AH32" s="164">
        <v>1865259.99999999</v>
      </c>
      <c r="AI32" s="164">
        <v>1865259.99999999</v>
      </c>
      <c r="AJ32" s="164">
        <v>1865259.99999999</v>
      </c>
      <c r="AK32" s="164">
        <v>1865259.99999999</v>
      </c>
      <c r="AL32" s="164">
        <v>1865259.99999999</v>
      </c>
      <c r="AM32" s="164">
        <v>1865259.99999999</v>
      </c>
      <c r="AN32" s="164">
        <v>1865259.99999999</v>
      </c>
    </row>
    <row r="33" spans="1:40" s="301" customFormat="1" x14ac:dyDescent="0.2">
      <c r="A33" s="27" t="s">
        <v>1809</v>
      </c>
      <c r="B33" s="164">
        <v>1271743.14583333</v>
      </c>
      <c r="C33" s="164">
        <v>1259756.8798076899</v>
      </c>
      <c r="D33" s="164">
        <v>1249763.47115384</v>
      </c>
      <c r="E33" s="164">
        <v>1241762.9198717901</v>
      </c>
      <c r="F33" s="164">
        <v>1235755.2259615301</v>
      </c>
      <c r="G33" s="164">
        <v>1231740.38942307</v>
      </c>
      <c r="H33" s="164">
        <v>1229718.41025641</v>
      </c>
      <c r="I33" s="164">
        <v>1229689.2884615301</v>
      </c>
      <c r="J33" s="164">
        <v>1231653.0240384601</v>
      </c>
      <c r="K33" s="164">
        <v>1235609.61698717</v>
      </c>
      <c r="L33" s="164">
        <v>1241559.0673076899</v>
      </c>
      <c r="M33" s="164">
        <v>1225587.0865384601</v>
      </c>
      <c r="N33" s="164">
        <v>1225587.0865384601</v>
      </c>
      <c r="O33" s="164">
        <v>1228241.8028846099</v>
      </c>
      <c r="P33" s="164">
        <v>1231558.3782051201</v>
      </c>
      <c r="Q33" s="164">
        <v>1235536.81249999</v>
      </c>
      <c r="R33" s="164">
        <v>1240177.1057692301</v>
      </c>
      <c r="S33" s="164">
        <v>1245479.25801282</v>
      </c>
      <c r="T33" s="164">
        <v>1251443.2692307599</v>
      </c>
      <c r="U33" s="164">
        <v>1258069.13942307</v>
      </c>
      <c r="V33" s="164">
        <v>1265356.86858974</v>
      </c>
      <c r="W33" s="164">
        <v>1273306.4567307599</v>
      </c>
      <c r="X33" s="164">
        <v>1281917.90384615</v>
      </c>
      <c r="Y33" s="164">
        <v>1291191.20993589</v>
      </c>
      <c r="Z33" s="164">
        <v>1269269.77884615</v>
      </c>
      <c r="AA33" s="164">
        <v>1269269.77884615</v>
      </c>
      <c r="AB33" s="164">
        <v>1271924.4951923001</v>
      </c>
      <c r="AC33" s="164">
        <v>1274579.2115384601</v>
      </c>
      <c r="AD33" s="164">
        <v>1277233.9278846099</v>
      </c>
      <c r="AE33" s="164">
        <v>1279888.6442307599</v>
      </c>
      <c r="AF33" s="164">
        <v>1282543.36057692</v>
      </c>
      <c r="AG33" s="164">
        <v>1285198.07692307</v>
      </c>
      <c r="AH33" s="164">
        <v>1287852.7932692301</v>
      </c>
      <c r="AI33" s="164">
        <v>1290507.5096153801</v>
      </c>
      <c r="AJ33" s="164">
        <v>1293162.2259615301</v>
      </c>
      <c r="AK33" s="164">
        <v>1295816.9423076899</v>
      </c>
      <c r="AL33" s="164">
        <v>1298471.65865384</v>
      </c>
      <c r="AM33" s="164">
        <v>1269269.77884615</v>
      </c>
      <c r="AN33" s="164">
        <v>1269269.77884615</v>
      </c>
    </row>
    <row r="34" spans="1:40" s="301" customFormat="1" x14ac:dyDescent="0.2">
      <c r="A34" s="27" t="s">
        <v>1810</v>
      </c>
      <c r="B34" s="164">
        <v>286183646.964338</v>
      </c>
      <c r="C34" s="164">
        <v>301596393.18341601</v>
      </c>
      <c r="D34" s="164">
        <v>303989328.20781702</v>
      </c>
      <c r="E34" s="164">
        <v>307559665.87662297</v>
      </c>
      <c r="F34" s="164">
        <v>312388061.56250399</v>
      </c>
      <c r="G34" s="164">
        <v>318430483.07904202</v>
      </c>
      <c r="H34" s="164">
        <v>340765477.30962998</v>
      </c>
      <c r="I34" s="164">
        <v>364733583.03497601</v>
      </c>
      <c r="J34" s="164">
        <v>390353136.29566503</v>
      </c>
      <c r="K34" s="164">
        <v>417624089.29516703</v>
      </c>
      <c r="L34" s="164">
        <v>446546442.273727</v>
      </c>
      <c r="M34" s="164">
        <v>441943733.93569899</v>
      </c>
      <c r="N34" s="164">
        <v>441943733.93569899</v>
      </c>
      <c r="O34" s="164">
        <v>438399039.11073703</v>
      </c>
      <c r="P34" s="164">
        <v>433940256.69378299</v>
      </c>
      <c r="Q34" s="164">
        <v>428567386.91983902</v>
      </c>
      <c r="R34" s="164">
        <v>436833199.25715899</v>
      </c>
      <c r="S34" s="164">
        <v>444505668.30470598</v>
      </c>
      <c r="T34" s="164">
        <v>425151217.38193601</v>
      </c>
      <c r="U34" s="164">
        <v>403734891.605748</v>
      </c>
      <c r="V34" s="164">
        <v>380256691.223849</v>
      </c>
      <c r="W34" s="164">
        <v>354716616.48658299</v>
      </c>
      <c r="X34" s="164">
        <v>327114667.64696503</v>
      </c>
      <c r="Y34" s="164">
        <v>297450844.96071202</v>
      </c>
      <c r="Z34" s="164">
        <v>265725148.68628001</v>
      </c>
      <c r="AA34" s="164">
        <v>265725148.68628001</v>
      </c>
      <c r="AB34" s="164">
        <v>268425716.795286</v>
      </c>
      <c r="AC34" s="164">
        <v>270969474.74343801</v>
      </c>
      <c r="AD34" s="164">
        <v>273356422.78087598</v>
      </c>
      <c r="AE34" s="164">
        <v>275586561.16037899</v>
      </c>
      <c r="AF34" s="164">
        <v>277659890.13739598</v>
      </c>
      <c r="AG34" s="164">
        <v>253250371.50854</v>
      </c>
      <c r="AH34" s="164">
        <v>253655063.227011</v>
      </c>
      <c r="AI34" s="164">
        <v>253908920.68467599</v>
      </c>
      <c r="AJ34" s="164">
        <v>254011944.148004</v>
      </c>
      <c r="AK34" s="164">
        <v>253964133.88630599</v>
      </c>
      <c r="AL34" s="164">
        <v>253765490.17177001</v>
      </c>
      <c r="AM34" s="164">
        <v>253416013.27949801</v>
      </c>
      <c r="AN34" s="164">
        <v>253416013.27949801</v>
      </c>
    </row>
    <row r="35" spans="1:40" x14ac:dyDescent="0.2">
      <c r="A35" s="27" t="s">
        <v>1811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</row>
    <row r="36" spans="1:40" x14ac:dyDescent="0.2">
      <c r="A36" s="27" t="s">
        <v>1812</v>
      </c>
      <c r="B36" s="164">
        <v>547434896.57613599</v>
      </c>
      <c r="C36" s="164">
        <v>529309124.01423699</v>
      </c>
      <c r="D36" s="164">
        <v>518284277.954117</v>
      </c>
      <c r="E36" s="164">
        <v>510673162.216968</v>
      </c>
      <c r="F36" s="164">
        <v>502744395.044191</v>
      </c>
      <c r="G36" s="164">
        <v>488809879.24551702</v>
      </c>
      <c r="H36" s="164">
        <v>478411015.73417002</v>
      </c>
      <c r="I36" s="164">
        <v>468403769.45705599</v>
      </c>
      <c r="J36" s="164">
        <v>450106537.44891298</v>
      </c>
      <c r="K36" s="164">
        <v>437100608.19307101</v>
      </c>
      <c r="L36" s="164">
        <v>434539854.748137</v>
      </c>
      <c r="M36" s="164">
        <v>414570992.45163798</v>
      </c>
      <c r="N36" s="164">
        <v>414570992.45163798</v>
      </c>
      <c r="O36" s="164">
        <v>410600900.88011599</v>
      </c>
      <c r="P36" s="164">
        <v>410092609.41362</v>
      </c>
      <c r="Q36" s="164">
        <v>403826380.99309498</v>
      </c>
      <c r="R36" s="164">
        <v>402508162.31533802</v>
      </c>
      <c r="S36" s="164">
        <v>398880276.31347698</v>
      </c>
      <c r="T36" s="164">
        <v>390683262.77195197</v>
      </c>
      <c r="U36" s="164">
        <v>377832747.53561199</v>
      </c>
      <c r="V36" s="164">
        <v>365857138.14812201</v>
      </c>
      <c r="W36" s="164">
        <v>347982807.02329397</v>
      </c>
      <c r="X36" s="164">
        <v>335359330.60044998</v>
      </c>
      <c r="Y36" s="164">
        <v>322038456.085684</v>
      </c>
      <c r="Z36" s="164">
        <v>303578944.07270098</v>
      </c>
      <c r="AA36" s="164">
        <v>303578944.07270098</v>
      </c>
      <c r="AB36" s="164">
        <v>302780239.20912403</v>
      </c>
      <c r="AC36" s="164">
        <v>303260339.35622102</v>
      </c>
      <c r="AD36" s="164">
        <v>301185178.74463701</v>
      </c>
      <c r="AE36" s="164">
        <v>303098710.67384797</v>
      </c>
      <c r="AF36" s="164">
        <v>303729387.92340899</v>
      </c>
      <c r="AG36" s="164">
        <v>305603034.994564</v>
      </c>
      <c r="AH36" s="164">
        <v>300341741.10343498</v>
      </c>
      <c r="AI36" s="164">
        <v>305945517.52389598</v>
      </c>
      <c r="AJ36" s="164">
        <v>305357182.810004</v>
      </c>
      <c r="AK36" s="164">
        <v>305523448.53056902</v>
      </c>
      <c r="AL36" s="164">
        <v>306603368.21379298</v>
      </c>
      <c r="AM36" s="164">
        <v>305263175.269247</v>
      </c>
      <c r="AN36" s="164">
        <v>305263175.269247</v>
      </c>
    </row>
    <row r="37" spans="1:40" x14ac:dyDescent="0.2">
      <c r="A37" s="27" t="s">
        <v>1813</v>
      </c>
      <c r="B37" s="164">
        <v>874932.58815153805</v>
      </c>
      <c r="C37" s="164">
        <v>891518.98792692297</v>
      </c>
      <c r="D37" s="164">
        <v>903958.78775846097</v>
      </c>
      <c r="E37" s="164">
        <v>912251.98764615296</v>
      </c>
      <c r="F37" s="164">
        <v>916398.58758999896</v>
      </c>
      <c r="G37" s="164">
        <v>916398.58758999896</v>
      </c>
      <c r="H37" s="164">
        <v>916398.58758999896</v>
      </c>
      <c r="I37" s="164">
        <v>916398.58758999896</v>
      </c>
      <c r="J37" s="164">
        <v>916398.58758999896</v>
      </c>
      <c r="K37" s="164">
        <v>916398.58758999896</v>
      </c>
      <c r="L37" s="164">
        <v>916398.58758999896</v>
      </c>
      <c r="M37" s="164">
        <v>916398.58758999896</v>
      </c>
      <c r="N37" s="164">
        <v>916398.58758999896</v>
      </c>
      <c r="O37" s="164">
        <v>916398.58758999896</v>
      </c>
      <c r="P37" s="164">
        <v>916398.58758999896</v>
      </c>
      <c r="Q37" s="164">
        <v>916398.58758999896</v>
      </c>
      <c r="R37" s="164">
        <v>916398.58758999896</v>
      </c>
      <c r="S37" s="164">
        <v>916398.58758999896</v>
      </c>
      <c r="T37" s="164">
        <v>916398.58758999896</v>
      </c>
      <c r="U37" s="164">
        <v>916398.58758999896</v>
      </c>
      <c r="V37" s="164">
        <v>916398.58758999896</v>
      </c>
      <c r="W37" s="164">
        <v>916398.58758999896</v>
      </c>
      <c r="X37" s="164">
        <v>916398.58758999896</v>
      </c>
      <c r="Y37" s="164">
        <v>916398.58758999896</v>
      </c>
      <c r="Z37" s="164">
        <v>916398.58758999896</v>
      </c>
      <c r="AA37" s="164">
        <v>916398.58758999896</v>
      </c>
      <c r="AB37" s="164">
        <v>916398.58758999896</v>
      </c>
      <c r="AC37" s="164">
        <v>916398.58758999896</v>
      </c>
      <c r="AD37" s="164">
        <v>916398.58758999896</v>
      </c>
      <c r="AE37" s="164">
        <v>916398.58758999896</v>
      </c>
      <c r="AF37" s="164">
        <v>916398.58758999896</v>
      </c>
      <c r="AG37" s="164">
        <v>916398.58758999896</v>
      </c>
      <c r="AH37" s="164">
        <v>916398.58758999896</v>
      </c>
      <c r="AI37" s="164">
        <v>916398.58758999896</v>
      </c>
      <c r="AJ37" s="164">
        <v>916398.58758999896</v>
      </c>
      <c r="AK37" s="164">
        <v>916398.58758999896</v>
      </c>
      <c r="AL37" s="164">
        <v>916398.58758999896</v>
      </c>
      <c r="AM37" s="164">
        <v>916398.58758999896</v>
      </c>
      <c r="AN37" s="164">
        <v>916398.58758999896</v>
      </c>
    </row>
    <row r="38" spans="1:40" s="301" customFormat="1" x14ac:dyDescent="0.2">
      <c r="A38" s="27" t="s">
        <v>1814</v>
      </c>
      <c r="B38" s="164">
        <v>690321678.82822895</v>
      </c>
      <c r="C38" s="164">
        <v>704101773.87662899</v>
      </c>
      <c r="D38" s="164">
        <v>717413352.55708897</v>
      </c>
      <c r="E38" s="164">
        <v>731647999.64455497</v>
      </c>
      <c r="F38" s="164">
        <v>746289143.79464197</v>
      </c>
      <c r="G38" s="164">
        <v>756994598.71773505</v>
      </c>
      <c r="H38" s="164">
        <v>771953830.66297197</v>
      </c>
      <c r="I38" s="164">
        <v>787059929.11997402</v>
      </c>
      <c r="J38" s="164">
        <v>793635052.73162603</v>
      </c>
      <c r="K38" s="164">
        <v>801259332.51226401</v>
      </c>
      <c r="L38" s="164">
        <v>809083631.45975006</v>
      </c>
      <c r="M38" s="164">
        <v>758516394.06812203</v>
      </c>
      <c r="N38" s="164">
        <v>758516394.06812203</v>
      </c>
      <c r="O38" s="164">
        <v>747747344.81185603</v>
      </c>
      <c r="P38" s="164">
        <v>737025304.42827404</v>
      </c>
      <c r="Q38" s="164">
        <v>725166348.425125</v>
      </c>
      <c r="R38" s="164">
        <v>714054613.06129801</v>
      </c>
      <c r="S38" s="164">
        <v>702769129.11860394</v>
      </c>
      <c r="T38" s="164">
        <v>686674192.80369997</v>
      </c>
      <c r="U38" s="164">
        <v>674631797.80176497</v>
      </c>
      <c r="V38" s="164">
        <v>662479037.72955406</v>
      </c>
      <c r="W38" s="164">
        <v>648923341.59012997</v>
      </c>
      <c r="X38" s="164">
        <v>644030822.36671102</v>
      </c>
      <c r="Y38" s="164">
        <v>639187778.06945801</v>
      </c>
      <c r="Z38" s="164">
        <v>614463366.99228799</v>
      </c>
      <c r="AA38" s="164">
        <v>614463366.99228799</v>
      </c>
      <c r="AB38" s="164">
        <v>647789240.04980302</v>
      </c>
      <c r="AC38" s="164">
        <v>680944881.70613503</v>
      </c>
      <c r="AD38" s="164">
        <v>712937028.26114595</v>
      </c>
      <c r="AE38" s="164">
        <v>745865577.48366499</v>
      </c>
      <c r="AF38" s="164">
        <v>778585018.26258397</v>
      </c>
      <c r="AG38" s="164">
        <v>805974548.21214902</v>
      </c>
      <c r="AH38" s="164">
        <v>837816771.11340499</v>
      </c>
      <c r="AI38" s="164">
        <v>869482357.53147495</v>
      </c>
      <c r="AJ38" s="164">
        <v>899734525.12956595</v>
      </c>
      <c r="AK38" s="164">
        <v>931176093.63549399</v>
      </c>
      <c r="AL38" s="164">
        <v>962420429.676314</v>
      </c>
      <c r="AM38" s="164">
        <v>981843934.00479496</v>
      </c>
      <c r="AN38" s="164">
        <v>981843934.00479496</v>
      </c>
    </row>
    <row r="39" spans="1:40" x14ac:dyDescent="0.2">
      <c r="A39" s="27" t="s">
        <v>1815</v>
      </c>
      <c r="B39" s="164">
        <v>3093013.58974359</v>
      </c>
      <c r="C39" s="164">
        <v>3467628.6978095998</v>
      </c>
      <c r="D39" s="164">
        <v>3867373.01829457</v>
      </c>
      <c r="E39" s="164">
        <v>4292507.1588423699</v>
      </c>
      <c r="F39" s="164">
        <v>4743294.6761111701</v>
      </c>
      <c r="G39" s="164">
        <v>4920002.1117328703</v>
      </c>
      <c r="H39" s="164">
        <v>5122899.0287725003</v>
      </c>
      <c r="I39" s="164">
        <v>5352258.04869565</v>
      </c>
      <c r="J39" s="164">
        <v>5608354.8888515299</v>
      </c>
      <c r="K39" s="164">
        <v>5891468.4004800403</v>
      </c>
      <c r="L39" s="164">
        <v>6201880.6072508199</v>
      </c>
      <c r="M39" s="164">
        <v>6539876.7443427201</v>
      </c>
      <c r="N39" s="164">
        <v>6539876.7443427201</v>
      </c>
      <c r="O39" s="164">
        <v>7477683.5375548098</v>
      </c>
      <c r="P39" s="164">
        <v>8992309.1898026094</v>
      </c>
      <c r="Q39" s="164">
        <v>11086873.012211701</v>
      </c>
      <c r="R39" s="164">
        <v>13764401.237978199</v>
      </c>
      <c r="S39" s="164">
        <v>17027954.320940599</v>
      </c>
      <c r="T39" s="164">
        <v>20880627.352915201</v>
      </c>
      <c r="U39" s="164">
        <v>25625550.486836199</v>
      </c>
      <c r="V39" s="164">
        <v>30965889.365791</v>
      </c>
      <c r="W39" s="164">
        <v>36904845.5580424</v>
      </c>
      <c r="X39" s="164">
        <v>43445656.998132199</v>
      </c>
      <c r="Y39" s="164">
        <v>50591598.434160396</v>
      </c>
      <c r="Z39" s="164">
        <v>58345981.881337598</v>
      </c>
      <c r="AA39" s="164">
        <v>58345981.881337598</v>
      </c>
      <c r="AB39" s="164">
        <v>66754144.304696098</v>
      </c>
      <c r="AC39" s="164">
        <v>75247506.051116303</v>
      </c>
      <c r="AD39" s="164">
        <v>74319038.812156007</v>
      </c>
      <c r="AE39" s="164">
        <v>73075698.260104597</v>
      </c>
      <c r="AF39" s="164">
        <v>71515847.6967832</v>
      </c>
      <c r="AG39" s="164">
        <v>69637831.945908502</v>
      </c>
      <c r="AH39" s="164">
        <v>67439977.128162801</v>
      </c>
      <c r="AI39" s="164">
        <v>64920590.433139697</v>
      </c>
      <c r="AJ39" s="164">
        <v>62077959.888119601</v>
      </c>
      <c r="AK39" s="164">
        <v>58910354.123623297</v>
      </c>
      <c r="AL39" s="164">
        <v>55416022.135694899</v>
      </c>
      <c r="AM39" s="164">
        <v>51593193.044862598</v>
      </c>
      <c r="AN39" s="164">
        <v>51593193.044862598</v>
      </c>
    </row>
    <row r="40" spans="1:40" x14ac:dyDescent="0.2">
      <c r="A40" s="27" t="s">
        <v>1816</v>
      </c>
      <c r="B40" s="164">
        <v>15861225.072175501</v>
      </c>
      <c r="C40" s="164">
        <v>16146535.5290647</v>
      </c>
      <c r="D40" s="164">
        <v>16129414.3523154</v>
      </c>
      <c r="E40" s="164">
        <v>16358055.4941276</v>
      </c>
      <c r="F40" s="164">
        <v>16654173.6766116</v>
      </c>
      <c r="G40" s="164">
        <v>16604559.7459982</v>
      </c>
      <c r="H40" s="164">
        <v>16788508.702858798</v>
      </c>
      <c r="I40" s="164">
        <v>16906656.630710799</v>
      </c>
      <c r="J40" s="164">
        <v>16624943.749978101</v>
      </c>
      <c r="K40" s="164">
        <v>16752279.3740068</v>
      </c>
      <c r="L40" s="164">
        <v>16942486.413226001</v>
      </c>
      <c r="M40" s="164">
        <v>14491906.3512238</v>
      </c>
      <c r="N40" s="164">
        <v>14491906.3512238</v>
      </c>
      <c r="O40" s="164">
        <v>14641737.2191015</v>
      </c>
      <c r="P40" s="164">
        <v>14720745.6933218</v>
      </c>
      <c r="Q40" s="164">
        <v>14307307.5784558</v>
      </c>
      <c r="R40" s="164">
        <v>14181199.0496736</v>
      </c>
      <c r="S40" s="164">
        <v>13984216.576406799</v>
      </c>
      <c r="T40" s="164">
        <v>13330556.2032761</v>
      </c>
      <c r="U40" s="164">
        <v>12994027.037696199</v>
      </c>
      <c r="V40" s="164">
        <v>12554284.809550099</v>
      </c>
      <c r="W40" s="164">
        <v>11658448.9299543</v>
      </c>
      <c r="X40" s="164">
        <v>11230751.8959994</v>
      </c>
      <c r="Y40" s="164">
        <v>10674266.2049492</v>
      </c>
      <c r="Z40" s="164">
        <v>8671880.2135091592</v>
      </c>
      <c r="AA40" s="164">
        <v>8671880.2135091592</v>
      </c>
      <c r="AB40" s="164">
        <v>8807265.8398879692</v>
      </c>
      <c r="AC40" s="164">
        <v>8903020.9733687509</v>
      </c>
      <c r="AD40" s="164">
        <v>8606541.2472775094</v>
      </c>
      <c r="AE40" s="164">
        <v>8668204.9810226001</v>
      </c>
      <c r="AF40" s="164">
        <v>8719396.7899886295</v>
      </c>
      <c r="AG40" s="164">
        <v>8383116.6741756098</v>
      </c>
      <c r="AH40" s="164">
        <v>8425823.0240910891</v>
      </c>
      <c r="AI40" s="164">
        <v>8431823.5320427399</v>
      </c>
      <c r="AJ40" s="164">
        <v>8070505.9613691904</v>
      </c>
      <c r="AK40" s="164">
        <v>8273589.8347920896</v>
      </c>
      <c r="AL40" s="164">
        <v>8458131.1563352793</v>
      </c>
      <c r="AM40" s="164">
        <v>7573182.9910946498</v>
      </c>
      <c r="AN40" s="164">
        <v>7573182.9910946498</v>
      </c>
    </row>
    <row r="41" spans="1:40" x14ac:dyDescent="0.2">
      <c r="A41" s="27" t="s">
        <v>1817</v>
      </c>
      <c r="B41" s="164">
        <v>18851534.882867701</v>
      </c>
      <c r="C41" s="164">
        <v>18811925.0654223</v>
      </c>
      <c r="D41" s="164">
        <v>18687284.0390836</v>
      </c>
      <c r="E41" s="164">
        <v>18405326.411346499</v>
      </c>
      <c r="F41" s="164">
        <v>18032622.6807287</v>
      </c>
      <c r="G41" s="164">
        <v>17580247.170377102</v>
      </c>
      <c r="H41" s="164">
        <v>17098487.370408598</v>
      </c>
      <c r="I41" s="164">
        <v>16539843.7601189</v>
      </c>
      <c r="J41" s="164">
        <v>15911457.7650085</v>
      </c>
      <c r="K41" s="164">
        <v>15208600.4788088</v>
      </c>
      <c r="L41" s="164">
        <v>14434797.2146434</v>
      </c>
      <c r="M41" s="164">
        <v>12057874.756967301</v>
      </c>
      <c r="N41" s="164">
        <v>12057874.756967301</v>
      </c>
      <c r="O41" s="164">
        <v>12145490.401119299</v>
      </c>
      <c r="P41" s="164">
        <v>12223902.2189928</v>
      </c>
      <c r="Q41" s="164">
        <v>12297268.954703299</v>
      </c>
      <c r="R41" s="164">
        <v>12362382.390239</v>
      </c>
      <c r="S41" s="164">
        <v>12420489.052206701</v>
      </c>
      <c r="T41" s="164">
        <v>12468824.876289999</v>
      </c>
      <c r="U41" s="164">
        <v>12539209.659607301</v>
      </c>
      <c r="V41" s="164">
        <v>12563419.9530911</v>
      </c>
      <c r="W41" s="164">
        <v>12578060.566854401</v>
      </c>
      <c r="X41" s="164">
        <v>12590817.681643199</v>
      </c>
      <c r="Y41" s="164">
        <v>12585812.110360401</v>
      </c>
      <c r="Z41" s="164">
        <v>11167278.706091</v>
      </c>
      <c r="AA41" s="164">
        <v>11167278.706091</v>
      </c>
      <c r="AB41" s="164">
        <v>11236387.573101301</v>
      </c>
      <c r="AC41" s="164">
        <v>11272802.160783499</v>
      </c>
      <c r="AD41" s="164">
        <v>11269984.663803199</v>
      </c>
      <c r="AE41" s="164">
        <v>11224433.140026599</v>
      </c>
      <c r="AF41" s="164">
        <v>11139702.036119601</v>
      </c>
      <c r="AG41" s="164">
        <v>11022818.2537026</v>
      </c>
      <c r="AH41" s="164">
        <v>10876692.0598858</v>
      </c>
      <c r="AI41" s="164">
        <v>10732733.3950176</v>
      </c>
      <c r="AJ41" s="164">
        <v>10557215.454561699</v>
      </c>
      <c r="AK41" s="164">
        <v>10342674.271382799</v>
      </c>
      <c r="AL41" s="164">
        <v>10077952.940880399</v>
      </c>
      <c r="AM41" s="164">
        <v>8795019.4646105003</v>
      </c>
      <c r="AN41" s="164">
        <v>8795019.4646105003</v>
      </c>
    </row>
    <row r="42" spans="1:40" x14ac:dyDescent="0.2">
      <c r="A42" s="27" t="s">
        <v>1818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</row>
    <row r="43" spans="1:40" x14ac:dyDescent="0.2">
      <c r="A43" s="27" t="s">
        <v>1819</v>
      </c>
      <c r="B43" s="164">
        <v>35534111.538461499</v>
      </c>
      <c r="C43" s="164">
        <v>31768954.871794902</v>
      </c>
      <c r="D43" s="164">
        <v>27856362.307692301</v>
      </c>
      <c r="E43" s="164">
        <v>25635362.307692301</v>
      </c>
      <c r="F43" s="164">
        <v>23266926.410256401</v>
      </c>
      <c r="G43" s="164">
        <v>20554156.923076902</v>
      </c>
      <c r="H43" s="164">
        <v>17693951.538461499</v>
      </c>
      <c r="I43" s="164">
        <v>14686310.2564102</v>
      </c>
      <c r="J43" s="164">
        <v>11531233.0769231</v>
      </c>
      <c r="K43" s="164">
        <v>8228720.0000000102</v>
      </c>
      <c r="L43" s="164">
        <v>4778771.0256410297</v>
      </c>
      <c r="M43" s="164">
        <v>1181386.15384615</v>
      </c>
      <c r="N43" s="164">
        <v>1181386.15384615</v>
      </c>
      <c r="O43" s="164">
        <v>984488.46153846197</v>
      </c>
      <c r="P43" s="164">
        <v>787590.76923076995</v>
      </c>
      <c r="Q43" s="164">
        <v>590693.07692307699</v>
      </c>
      <c r="R43" s="164">
        <v>393795.38461538497</v>
      </c>
      <c r="S43" s="164">
        <v>196897.69230769199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x14ac:dyDescent="0.2">
      <c r="A44" s="27" t="s">
        <v>1820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164">
        <v>0</v>
      </c>
    </row>
    <row r="45" spans="1:40" x14ac:dyDescent="0.2">
      <c r="A45" s="27" t="s">
        <v>1821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30" t="s">
        <v>1822</v>
      </c>
    </row>
    <row r="47" spans="1:40" x14ac:dyDescent="0.2">
      <c r="A47" s="27" t="s">
        <v>1823</v>
      </c>
      <c r="B47" s="164">
        <v>17905269.999999899</v>
      </c>
      <c r="C47" s="164">
        <v>17905269.999999899</v>
      </c>
      <c r="D47" s="164">
        <v>17905269.999999899</v>
      </c>
      <c r="E47" s="164">
        <v>17905269.999999899</v>
      </c>
      <c r="F47" s="164">
        <v>17905269.999999899</v>
      </c>
      <c r="G47" s="164">
        <v>17905269.999999899</v>
      </c>
      <c r="H47" s="164">
        <v>17905269.999999899</v>
      </c>
      <c r="I47" s="164">
        <v>17905269.999999899</v>
      </c>
      <c r="J47" s="164">
        <v>17905269.999999899</v>
      </c>
      <c r="K47" s="164">
        <v>17905269.999999899</v>
      </c>
      <c r="L47" s="164">
        <v>17905269.999999899</v>
      </c>
      <c r="M47" s="164">
        <v>17905269.999999899</v>
      </c>
      <c r="N47" s="164">
        <v>17905269.999999899</v>
      </c>
      <c r="O47" s="164">
        <v>17905269.999999899</v>
      </c>
      <c r="P47" s="164">
        <v>17905269.999999899</v>
      </c>
      <c r="Q47" s="164">
        <v>17905269.999999899</v>
      </c>
      <c r="R47" s="164">
        <v>17905269.999999899</v>
      </c>
      <c r="S47" s="164">
        <v>17905269.999999899</v>
      </c>
      <c r="T47" s="164">
        <v>17905269.999999899</v>
      </c>
      <c r="U47" s="164">
        <v>17905269.999999899</v>
      </c>
      <c r="V47" s="164">
        <v>17905269.999999899</v>
      </c>
      <c r="W47" s="164">
        <v>17905269.999999899</v>
      </c>
      <c r="X47" s="164">
        <v>17905269.999999899</v>
      </c>
      <c r="Y47" s="164">
        <v>17905269.999999899</v>
      </c>
      <c r="Z47" s="164">
        <v>17905269.999999899</v>
      </c>
      <c r="AA47" s="164">
        <v>17905269.999999899</v>
      </c>
      <c r="AB47" s="164">
        <v>17905269.999999899</v>
      </c>
      <c r="AC47" s="164">
        <v>17905269.999999899</v>
      </c>
      <c r="AD47" s="164">
        <v>17905269.999999899</v>
      </c>
      <c r="AE47" s="164">
        <v>17905269.999999899</v>
      </c>
      <c r="AF47" s="164">
        <v>17905269.999999899</v>
      </c>
      <c r="AG47" s="164">
        <v>17905269.999999899</v>
      </c>
      <c r="AH47" s="164">
        <v>17905269.999999899</v>
      </c>
      <c r="AI47" s="164">
        <v>17905269.999999899</v>
      </c>
      <c r="AJ47" s="164">
        <v>17905269.999999899</v>
      </c>
      <c r="AK47" s="164">
        <v>17905269.999999899</v>
      </c>
      <c r="AL47" s="164">
        <v>17905269.999999899</v>
      </c>
      <c r="AM47" s="164">
        <v>17905269.999999899</v>
      </c>
      <c r="AN47" s="164">
        <v>17905269.999999899</v>
      </c>
    </row>
    <row r="48" spans="1:40" x14ac:dyDescent="0.2">
      <c r="A48" s="27" t="s">
        <v>1824</v>
      </c>
      <c r="B48" s="164">
        <v>457547612.87892902</v>
      </c>
      <c r="C48" s="164">
        <v>469061322.67625397</v>
      </c>
      <c r="D48" s="164">
        <v>481116647.05120099</v>
      </c>
      <c r="E48" s="164">
        <v>493672925.174366</v>
      </c>
      <c r="F48" s="164">
        <v>506703761.62365502</v>
      </c>
      <c r="G48" s="164">
        <v>520179161.62028497</v>
      </c>
      <c r="H48" s="164">
        <v>534138218.74932897</v>
      </c>
      <c r="I48" s="164">
        <v>548477580.66184795</v>
      </c>
      <c r="J48" s="164">
        <v>555787616.57958603</v>
      </c>
      <c r="K48" s="164">
        <v>563493549.02822495</v>
      </c>
      <c r="L48" s="164">
        <v>571476141.51630604</v>
      </c>
      <c r="M48" s="164">
        <v>533276874.11002201</v>
      </c>
      <c r="N48" s="164">
        <v>533276874.11002201</v>
      </c>
      <c r="O48" s="164">
        <v>523721365.499542</v>
      </c>
      <c r="P48" s="164">
        <v>514122897.84488201</v>
      </c>
      <c r="Q48" s="164">
        <v>504412008.400962</v>
      </c>
      <c r="R48" s="164">
        <v>494428242.74084198</v>
      </c>
      <c r="S48" s="164">
        <v>484234025.09787899</v>
      </c>
      <c r="T48" s="164">
        <v>473863882.48985398</v>
      </c>
      <c r="U48" s="164">
        <v>463335483.40412402</v>
      </c>
      <c r="V48" s="164">
        <v>452642744.98597801</v>
      </c>
      <c r="W48" s="164">
        <v>441884331.643453</v>
      </c>
      <c r="X48" s="164">
        <v>438442971.24577498</v>
      </c>
      <c r="Y48" s="164">
        <v>434896095.60449302</v>
      </c>
      <c r="Z48" s="164">
        <v>418160681.70163298</v>
      </c>
      <c r="AA48" s="164">
        <v>418160681.70163298</v>
      </c>
      <c r="AB48" s="164">
        <v>447651020.85072201</v>
      </c>
      <c r="AC48" s="164">
        <v>476932994.27596402</v>
      </c>
      <c r="AD48" s="164">
        <v>506016217.56638902</v>
      </c>
      <c r="AE48" s="164">
        <v>534891159.18866599</v>
      </c>
      <c r="AF48" s="164">
        <v>563557733.68900299</v>
      </c>
      <c r="AG48" s="164">
        <v>592012917.38710904</v>
      </c>
      <c r="AH48" s="164">
        <v>620259446.26440799</v>
      </c>
      <c r="AI48" s="164">
        <v>648297443.09872103</v>
      </c>
      <c r="AJ48" s="164">
        <v>676126595.33540702</v>
      </c>
      <c r="AK48" s="164">
        <v>703746894.10965002</v>
      </c>
      <c r="AL48" s="164">
        <v>731153506.43678498</v>
      </c>
      <c r="AM48" s="164">
        <v>758351680.86496401</v>
      </c>
      <c r="AN48" s="164">
        <v>758351680.86496401</v>
      </c>
    </row>
    <row r="49" spans="1:40" x14ac:dyDescent="0.2">
      <c r="A49" s="27" t="s">
        <v>1825</v>
      </c>
      <c r="B49" s="164">
        <v>-17905269.999999899</v>
      </c>
      <c r="C49" s="164">
        <v>-17905269.999999899</v>
      </c>
      <c r="D49" s="164">
        <v>-17905269.999999899</v>
      </c>
      <c r="E49" s="164">
        <v>-17905269.999999899</v>
      </c>
      <c r="F49" s="164">
        <v>-17905269.999999899</v>
      </c>
      <c r="G49" s="164">
        <v>-17905269.999999899</v>
      </c>
      <c r="H49" s="164">
        <v>-17905269.999999899</v>
      </c>
      <c r="I49" s="164">
        <v>-17905269.999999899</v>
      </c>
      <c r="J49" s="164">
        <v>-17905269.999999899</v>
      </c>
      <c r="K49" s="164">
        <v>-17905269.999999899</v>
      </c>
      <c r="L49" s="164">
        <v>-17905269.999999899</v>
      </c>
      <c r="M49" s="164">
        <v>-17905269.999999899</v>
      </c>
      <c r="N49" s="164">
        <v>-17905269.999999899</v>
      </c>
      <c r="O49" s="164">
        <v>-17905269.999999899</v>
      </c>
      <c r="P49" s="164">
        <v>-17905269.999999899</v>
      </c>
      <c r="Q49" s="164">
        <v>-17905269.999999899</v>
      </c>
      <c r="R49" s="164">
        <v>-17905269.999999899</v>
      </c>
      <c r="S49" s="164">
        <v>-17905269.999999899</v>
      </c>
      <c r="T49" s="164">
        <v>-17905269.999999899</v>
      </c>
      <c r="U49" s="164">
        <v>-17905269.999999899</v>
      </c>
      <c r="V49" s="164">
        <v>-17905269.999999899</v>
      </c>
      <c r="W49" s="164">
        <v>-17905269.999999899</v>
      </c>
      <c r="X49" s="164">
        <v>-17905269.999999899</v>
      </c>
      <c r="Y49" s="164">
        <v>-17905269.999999899</v>
      </c>
      <c r="Z49" s="164">
        <v>-17905269.999999899</v>
      </c>
      <c r="AA49" s="164">
        <v>-17905269.999999899</v>
      </c>
      <c r="AB49" s="164">
        <v>-17905269.999999899</v>
      </c>
      <c r="AC49" s="164">
        <v>-17905269.999999899</v>
      </c>
      <c r="AD49" s="164">
        <v>-17905269.999999899</v>
      </c>
      <c r="AE49" s="164">
        <v>-17905269.999999899</v>
      </c>
      <c r="AF49" s="164">
        <v>-17905269.999999899</v>
      </c>
      <c r="AG49" s="164">
        <v>-17905269.999999899</v>
      </c>
      <c r="AH49" s="164">
        <v>-17905269.999999899</v>
      </c>
      <c r="AI49" s="164">
        <v>-17905269.999999899</v>
      </c>
      <c r="AJ49" s="164">
        <v>-17905269.999999899</v>
      </c>
      <c r="AK49" s="164">
        <v>-17905269.999999899</v>
      </c>
      <c r="AL49" s="164">
        <v>-17905269.999999899</v>
      </c>
      <c r="AM49" s="164">
        <v>-17905269.999999899</v>
      </c>
      <c r="AN49" s="164">
        <v>-17905269.999999899</v>
      </c>
    </row>
    <row r="50" spans="1:40" x14ac:dyDescent="0.2">
      <c r="A50" s="27" t="s">
        <v>1826</v>
      </c>
      <c r="B50" s="164">
        <v>-457547612.87892902</v>
      </c>
      <c r="C50" s="164">
        <v>-469061322.67625397</v>
      </c>
      <c r="D50" s="164">
        <v>-481116647.05120099</v>
      </c>
      <c r="E50" s="164">
        <v>-493672925.174366</v>
      </c>
      <c r="F50" s="164">
        <v>-506703761.62365502</v>
      </c>
      <c r="G50" s="164">
        <v>-520179161.62028497</v>
      </c>
      <c r="H50" s="164">
        <v>-534138218.74932897</v>
      </c>
      <c r="I50" s="164">
        <v>-548477580.66184795</v>
      </c>
      <c r="J50" s="164">
        <v>-555787616.57958603</v>
      </c>
      <c r="K50" s="164">
        <v>-563493549.02822495</v>
      </c>
      <c r="L50" s="164">
        <v>-571476141.51630604</v>
      </c>
      <c r="M50" s="164">
        <v>-533276874.11002201</v>
      </c>
      <c r="N50" s="164">
        <v>-533276874.11002201</v>
      </c>
      <c r="O50" s="164">
        <v>-523721365.499542</v>
      </c>
      <c r="P50" s="164">
        <v>-514122897.84488201</v>
      </c>
      <c r="Q50" s="164">
        <v>-504412008.400962</v>
      </c>
      <c r="R50" s="164">
        <v>-494428242.74084198</v>
      </c>
      <c r="S50" s="164">
        <v>-484234025.09787899</v>
      </c>
      <c r="T50" s="164">
        <v>-473863882.48985398</v>
      </c>
      <c r="U50" s="164">
        <v>-463335483.40412402</v>
      </c>
      <c r="V50" s="164">
        <v>-452642744.98597801</v>
      </c>
      <c r="W50" s="164">
        <v>-441884331.643453</v>
      </c>
      <c r="X50" s="164">
        <v>-438442971.24577498</v>
      </c>
      <c r="Y50" s="164">
        <v>-434896095.60449302</v>
      </c>
      <c r="Z50" s="164">
        <v>-418160681.70163298</v>
      </c>
      <c r="AA50" s="164">
        <v>-418160681.70163298</v>
      </c>
      <c r="AB50" s="164">
        <v>-447651020.85072201</v>
      </c>
      <c r="AC50" s="164">
        <v>-476932994.27596402</v>
      </c>
      <c r="AD50" s="164">
        <v>-506016217.56638902</v>
      </c>
      <c r="AE50" s="164">
        <v>-534891159.18866599</v>
      </c>
      <c r="AF50" s="164">
        <v>-563557733.68900299</v>
      </c>
      <c r="AG50" s="164">
        <v>-592012917.38710904</v>
      </c>
      <c r="AH50" s="164">
        <v>-620259446.26440799</v>
      </c>
      <c r="AI50" s="164">
        <v>-648297443.09872103</v>
      </c>
      <c r="AJ50" s="164">
        <v>-676126595.33540702</v>
      </c>
      <c r="AK50" s="164">
        <v>-703746894.10965002</v>
      </c>
      <c r="AL50" s="164">
        <v>-731153506.43678498</v>
      </c>
      <c r="AM50" s="164">
        <v>-758351680.86496401</v>
      </c>
      <c r="AN50" s="164">
        <v>-758351680.86496401</v>
      </c>
    </row>
    <row r="51" spans="1:40" x14ac:dyDescent="0.2">
      <c r="A51" s="30" t="s">
        <v>1827</v>
      </c>
    </row>
    <row r="52" spans="1:40" x14ac:dyDescent="0.2">
      <c r="A52" s="27" t="s">
        <v>1828</v>
      </c>
      <c r="B52" s="164">
        <v>191.639779487179</v>
      </c>
      <c r="C52" s="164">
        <v>574.91589999999906</v>
      </c>
      <c r="D52" s="164">
        <v>574.91557692307595</v>
      </c>
      <c r="E52" s="164">
        <v>766.55371794871598</v>
      </c>
      <c r="F52" s="164">
        <v>1149.8299076922999</v>
      </c>
      <c r="G52" s="164">
        <v>1149.82956153846</v>
      </c>
      <c r="H52" s="164">
        <v>1341.4677025640999</v>
      </c>
      <c r="I52" s="164">
        <v>1724.74389230769</v>
      </c>
      <c r="J52" s="164">
        <v>1724.7437076922999</v>
      </c>
      <c r="K52" s="164">
        <v>1916.3818487179401</v>
      </c>
      <c r="L52" s="164">
        <v>2299.6580384615299</v>
      </c>
      <c r="M52" s="164">
        <v>2299.65769230768</v>
      </c>
      <c r="N52" s="164">
        <v>2299.65769230768</v>
      </c>
      <c r="O52" s="164">
        <v>2491.2958333333299</v>
      </c>
      <c r="P52" s="164">
        <v>2682.9339743589699</v>
      </c>
      <c r="Q52" s="164">
        <v>2299.65769230768</v>
      </c>
      <c r="R52" s="164">
        <v>2491.2958333333299</v>
      </c>
      <c r="S52" s="164">
        <v>2682.9339743589699</v>
      </c>
      <c r="T52" s="164">
        <v>2299.65769230768</v>
      </c>
      <c r="U52" s="164">
        <v>2491.2958333333299</v>
      </c>
      <c r="V52" s="164">
        <v>2682.9339743589699</v>
      </c>
      <c r="W52" s="164">
        <v>2299.65769230768</v>
      </c>
      <c r="X52" s="164">
        <v>2491.2958333333299</v>
      </c>
      <c r="Y52" s="164">
        <v>2682.9339743589699</v>
      </c>
      <c r="Z52" s="164">
        <v>2299.65769230768</v>
      </c>
      <c r="AA52" s="164">
        <v>2299.65769230768</v>
      </c>
      <c r="AB52" s="164">
        <v>2491.2958333333299</v>
      </c>
      <c r="AC52" s="164">
        <v>2682.9339743589699</v>
      </c>
      <c r="AD52" s="164">
        <v>2299.65769230768</v>
      </c>
      <c r="AE52" s="164">
        <v>2491.2958333333299</v>
      </c>
      <c r="AF52" s="164">
        <v>2682.9339743589699</v>
      </c>
      <c r="AG52" s="164">
        <v>2299.65769230768</v>
      </c>
      <c r="AH52" s="164">
        <v>2491.2958333333299</v>
      </c>
      <c r="AI52" s="164">
        <v>2682.9339743589699</v>
      </c>
      <c r="AJ52" s="164">
        <v>2299.65769230768</v>
      </c>
      <c r="AK52" s="164">
        <v>2491.2958333333299</v>
      </c>
      <c r="AL52" s="164">
        <v>2682.9339743589699</v>
      </c>
      <c r="AM52" s="164">
        <v>2299.65769230768</v>
      </c>
      <c r="AN52" s="164">
        <v>2299.65769230768</v>
      </c>
    </row>
    <row r="53" spans="1:40" x14ac:dyDescent="0.2">
      <c r="A53" s="27" t="s">
        <v>1829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</row>
    <row r="54" spans="1:40" x14ac:dyDescent="0.2">
      <c r="A54" s="27" t="s">
        <v>1830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</row>
    <row r="55" spans="1:40" x14ac:dyDescent="0.2">
      <c r="A55" s="27" t="s">
        <v>1831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4">
        <v>0</v>
      </c>
      <c r="R55" s="164">
        <v>0</v>
      </c>
      <c r="S55" s="164">
        <v>0</v>
      </c>
      <c r="T55" s="164">
        <v>0</v>
      </c>
      <c r="U55" s="164">
        <v>0</v>
      </c>
      <c r="V55" s="164">
        <v>0</v>
      </c>
      <c r="W55" s="164">
        <v>0</v>
      </c>
      <c r="X55" s="164">
        <v>0</v>
      </c>
      <c r="Y55" s="164">
        <v>0</v>
      </c>
      <c r="Z55" s="164">
        <v>0</v>
      </c>
      <c r="AA55" s="164">
        <v>0</v>
      </c>
      <c r="AB55" s="164">
        <v>0</v>
      </c>
      <c r="AC55" s="164">
        <v>0</v>
      </c>
      <c r="AD55" s="164">
        <v>0</v>
      </c>
      <c r="AE55" s="164">
        <v>0</v>
      </c>
      <c r="AF55" s="164">
        <v>0</v>
      </c>
      <c r="AG55" s="164">
        <v>0</v>
      </c>
      <c r="AH55" s="164">
        <v>0</v>
      </c>
      <c r="AI55" s="164">
        <v>0</v>
      </c>
      <c r="AJ55" s="164">
        <v>0</v>
      </c>
      <c r="AK55" s="164">
        <v>0</v>
      </c>
      <c r="AL55" s="164">
        <v>0</v>
      </c>
      <c r="AM55" s="164">
        <v>0</v>
      </c>
      <c r="AN55" s="164">
        <v>0</v>
      </c>
    </row>
    <row r="56" spans="1:40" s="296" customFormat="1" x14ac:dyDescent="0.2">
      <c r="A56" s="27" t="s">
        <v>656</v>
      </c>
      <c r="B56" s="164">
        <v>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4">
        <v>0</v>
      </c>
      <c r="R56" s="164">
        <v>0</v>
      </c>
      <c r="S56" s="164">
        <v>0</v>
      </c>
      <c r="T56" s="164">
        <v>0</v>
      </c>
      <c r="U56" s="164">
        <v>0</v>
      </c>
      <c r="V56" s="164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  <c r="AB56" s="164">
        <v>0</v>
      </c>
      <c r="AC56" s="164">
        <v>0</v>
      </c>
      <c r="AD56" s="164">
        <v>0</v>
      </c>
      <c r="AE56" s="164">
        <v>0</v>
      </c>
      <c r="AF56" s="164">
        <v>0</v>
      </c>
      <c r="AG56" s="164">
        <v>0</v>
      </c>
      <c r="AH56" s="164">
        <v>0</v>
      </c>
      <c r="AI56" s="164">
        <v>0</v>
      </c>
      <c r="AJ56" s="164">
        <v>0</v>
      </c>
      <c r="AK56" s="164">
        <v>0</v>
      </c>
      <c r="AL56" s="164">
        <v>0</v>
      </c>
      <c r="AM56" s="164">
        <v>0</v>
      </c>
      <c r="AN56" s="164">
        <v>0</v>
      </c>
    </row>
    <row r="57" spans="1:40" x14ac:dyDescent="0.2">
      <c r="A57" s="27" t="s">
        <v>785</v>
      </c>
    </row>
    <row r="58" spans="1:40" x14ac:dyDescent="0.2">
      <c r="A58" s="30" t="s">
        <v>1832</v>
      </c>
      <c r="B58" s="164">
        <v>1820499141.59938</v>
      </c>
      <c r="C58" s="164">
        <v>1830038403.0616</v>
      </c>
      <c r="D58" s="164">
        <v>1832706034.69348</v>
      </c>
      <c r="E58" s="164">
        <v>1842301160.5274899</v>
      </c>
      <c r="F58" s="164">
        <v>1850728872.9289</v>
      </c>
      <c r="G58" s="164">
        <v>1849445095.09817</v>
      </c>
      <c r="H58" s="164">
        <v>1873170652.41359</v>
      </c>
      <c r="I58" s="164">
        <v>1897679017.9291401</v>
      </c>
      <c r="J58" s="164">
        <v>1906084464.1251299</v>
      </c>
      <c r="K58" s="164">
        <v>1922636974.4455199</v>
      </c>
      <c r="L58" s="164">
        <v>1951997826.84132</v>
      </c>
      <c r="M58" s="164">
        <v>1866174399.4068601</v>
      </c>
      <c r="N58" s="164">
        <v>1866174399.4068601</v>
      </c>
      <c r="O58" s="164">
        <v>1849911004.9588799</v>
      </c>
      <c r="P58" s="164">
        <v>1836318908.0896599</v>
      </c>
      <c r="Q58" s="164">
        <v>1815449571.28707</v>
      </c>
      <c r="R58" s="164">
        <v>1814941351.29442</v>
      </c>
      <c r="S58" s="164">
        <v>1812301486.72734</v>
      </c>
      <c r="T58" s="164">
        <v>1772773603.9484899</v>
      </c>
      <c r="U58" s="164">
        <v>1732895675.6780701</v>
      </c>
      <c r="V58" s="164">
        <v>1690746015.38521</v>
      </c>
      <c r="W58" s="164">
        <v>1641448176.51331</v>
      </c>
      <c r="X58" s="164">
        <v>1608839567.1619401</v>
      </c>
      <c r="Y58" s="164">
        <v>1573204194.4502399</v>
      </c>
      <c r="Z58" s="164">
        <v>1497444798.43063</v>
      </c>
      <c r="AA58" s="164">
        <v>1497444798.43063</v>
      </c>
      <c r="AB58" s="164">
        <v>1543028570.54918</v>
      </c>
      <c r="AC58" s="164">
        <v>1590027078.63832</v>
      </c>
      <c r="AD58" s="164">
        <v>1624168295.5836899</v>
      </c>
      <c r="AE58" s="164">
        <v>1662855402.99911</v>
      </c>
      <c r="AF58" s="164">
        <v>1699399763.61308</v>
      </c>
      <c r="AG58" s="164">
        <v>1703319056.90769</v>
      </c>
      <c r="AH58" s="164">
        <v>1730184428.9582601</v>
      </c>
      <c r="AI58" s="164">
        <v>1767749614.4500999</v>
      </c>
      <c r="AJ58" s="164">
        <v>1798352589.62128</v>
      </c>
      <c r="AK58" s="164">
        <v>1830153873.0111301</v>
      </c>
      <c r="AL58" s="164">
        <v>1861489731.4318399</v>
      </c>
      <c r="AM58" s="164">
        <v>1864384088.17153</v>
      </c>
      <c r="AN58" s="164">
        <v>1864384088.17153</v>
      </c>
    </row>
    <row r="59" spans="1:40" x14ac:dyDescent="0.2">
      <c r="A59" s="30" t="s">
        <v>1833</v>
      </c>
    </row>
    <row r="60" spans="1:40" x14ac:dyDescent="0.2">
      <c r="A60" s="27" t="s">
        <v>1834</v>
      </c>
      <c r="B60" s="164">
        <v>459776.89</v>
      </c>
      <c r="C60" s="164">
        <v>459776.89</v>
      </c>
      <c r="D60" s="164">
        <v>459776.89</v>
      </c>
      <c r="E60" s="164">
        <v>459776.89</v>
      </c>
      <c r="F60" s="164">
        <v>459776.89</v>
      </c>
      <c r="G60" s="164">
        <v>459776.89</v>
      </c>
      <c r="H60" s="164">
        <v>459776.89</v>
      </c>
      <c r="I60" s="164">
        <v>459776.89</v>
      </c>
      <c r="J60" s="164">
        <v>459776.89</v>
      </c>
      <c r="K60" s="164">
        <v>459776.89</v>
      </c>
      <c r="L60" s="164">
        <v>459776.89</v>
      </c>
      <c r="M60" s="164">
        <v>459776.89</v>
      </c>
      <c r="N60" s="164">
        <v>459776.89</v>
      </c>
      <c r="O60" s="164">
        <v>459776.89</v>
      </c>
      <c r="P60" s="164">
        <v>459776.89</v>
      </c>
      <c r="Q60" s="164">
        <v>459776.89</v>
      </c>
      <c r="R60" s="164">
        <v>459776.89</v>
      </c>
      <c r="S60" s="164">
        <v>459776.89</v>
      </c>
      <c r="T60" s="164">
        <v>459776.89</v>
      </c>
      <c r="U60" s="164">
        <v>459776.89</v>
      </c>
      <c r="V60" s="164">
        <v>459776.89</v>
      </c>
      <c r="W60" s="164">
        <v>459776.89</v>
      </c>
      <c r="X60" s="164">
        <v>459776.89</v>
      </c>
      <c r="Y60" s="164">
        <v>459776.89</v>
      </c>
      <c r="Z60" s="164">
        <v>459776.89</v>
      </c>
      <c r="AA60" s="164">
        <v>459776.89</v>
      </c>
      <c r="AB60" s="164">
        <v>459776.89</v>
      </c>
      <c r="AC60" s="164">
        <v>459776.89</v>
      </c>
      <c r="AD60" s="164">
        <v>459776.89</v>
      </c>
      <c r="AE60" s="164">
        <v>459776.89</v>
      </c>
      <c r="AF60" s="164">
        <v>459776.89</v>
      </c>
      <c r="AG60" s="164">
        <v>459776.89</v>
      </c>
      <c r="AH60" s="164">
        <v>459776.89</v>
      </c>
      <c r="AI60" s="164">
        <v>459776.89</v>
      </c>
      <c r="AJ60" s="164">
        <v>459776.89</v>
      </c>
      <c r="AK60" s="164">
        <v>459776.89</v>
      </c>
      <c r="AL60" s="164">
        <v>459776.89</v>
      </c>
      <c r="AM60" s="164">
        <v>459776.89</v>
      </c>
      <c r="AN60" s="164">
        <v>459776.89</v>
      </c>
    </row>
    <row r="61" spans="1:40" x14ac:dyDescent="0.2">
      <c r="A61" s="27" t="s">
        <v>1835</v>
      </c>
      <c r="B61" s="164">
        <v>278986.53000000003</v>
      </c>
      <c r="C61" s="164">
        <v>278986.53000000003</v>
      </c>
      <c r="D61" s="164">
        <v>278986.53000000003</v>
      </c>
      <c r="E61" s="164">
        <v>278986.53000000003</v>
      </c>
      <c r="F61" s="164">
        <v>278986.53000000003</v>
      </c>
      <c r="G61" s="164">
        <v>278986.53000000003</v>
      </c>
      <c r="H61" s="164">
        <v>278986.53000000003</v>
      </c>
      <c r="I61" s="164">
        <v>278986.53000000003</v>
      </c>
      <c r="J61" s="164">
        <v>278986.53000000003</v>
      </c>
      <c r="K61" s="164">
        <v>278986.53000000003</v>
      </c>
      <c r="L61" s="164">
        <v>278986.53000000003</v>
      </c>
      <c r="M61" s="164">
        <v>278986.53000000003</v>
      </c>
      <c r="N61" s="164">
        <v>278986.53000000003</v>
      </c>
      <c r="O61" s="164">
        <v>278986.53000000003</v>
      </c>
      <c r="P61" s="164">
        <v>278986.53000000003</v>
      </c>
      <c r="Q61" s="164">
        <v>278986.53000000003</v>
      </c>
      <c r="R61" s="164">
        <v>278986.53000000003</v>
      </c>
      <c r="S61" s="164">
        <v>278986.53000000003</v>
      </c>
      <c r="T61" s="164">
        <v>278986.53000000003</v>
      </c>
      <c r="U61" s="164">
        <v>278986.53000000003</v>
      </c>
      <c r="V61" s="164">
        <v>278986.53000000003</v>
      </c>
      <c r="W61" s="164">
        <v>278986.53000000003</v>
      </c>
      <c r="X61" s="164">
        <v>278986.53000000003</v>
      </c>
      <c r="Y61" s="164">
        <v>278986.53000000003</v>
      </c>
      <c r="Z61" s="164">
        <v>278986.53000000003</v>
      </c>
      <c r="AA61" s="164">
        <v>278986.53000000003</v>
      </c>
      <c r="AB61" s="164">
        <v>278986.53000000003</v>
      </c>
      <c r="AC61" s="164">
        <v>278986.53000000003</v>
      </c>
      <c r="AD61" s="164">
        <v>278986.53000000003</v>
      </c>
      <c r="AE61" s="164">
        <v>278986.53000000003</v>
      </c>
      <c r="AF61" s="164">
        <v>278986.53000000003</v>
      </c>
      <c r="AG61" s="164">
        <v>278986.53000000003</v>
      </c>
      <c r="AH61" s="164">
        <v>278986.53000000003</v>
      </c>
      <c r="AI61" s="164">
        <v>278986.53000000003</v>
      </c>
      <c r="AJ61" s="164">
        <v>278986.53000000003</v>
      </c>
      <c r="AK61" s="164">
        <v>278986.53000000003</v>
      </c>
      <c r="AL61" s="164">
        <v>278986.53000000003</v>
      </c>
      <c r="AM61" s="164">
        <v>278986.53000000003</v>
      </c>
      <c r="AN61" s="164">
        <v>278986.53000000003</v>
      </c>
    </row>
    <row r="62" spans="1:40" x14ac:dyDescent="0.2">
      <c r="A62" s="30" t="s">
        <v>1836</v>
      </c>
      <c r="B62" s="164">
        <v>738763.42</v>
      </c>
      <c r="C62" s="164">
        <v>738763.42</v>
      </c>
      <c r="D62" s="164">
        <v>738763.42</v>
      </c>
      <c r="E62" s="164">
        <v>738763.42</v>
      </c>
      <c r="F62" s="164">
        <v>738763.42</v>
      </c>
      <c r="G62" s="164">
        <v>738763.42</v>
      </c>
      <c r="H62" s="164">
        <v>738763.42</v>
      </c>
      <c r="I62" s="164">
        <v>738763.42</v>
      </c>
      <c r="J62" s="164">
        <v>738763.42</v>
      </c>
      <c r="K62" s="164">
        <v>738763.42</v>
      </c>
      <c r="L62" s="164">
        <v>738763.42</v>
      </c>
      <c r="M62" s="164">
        <v>738763.42</v>
      </c>
      <c r="N62" s="164">
        <v>738763.42</v>
      </c>
      <c r="O62" s="164">
        <v>738763.42</v>
      </c>
      <c r="P62" s="164">
        <v>738763.42</v>
      </c>
      <c r="Q62" s="164">
        <v>738763.42</v>
      </c>
      <c r="R62" s="164">
        <v>738763.42</v>
      </c>
      <c r="S62" s="164">
        <v>738763.42</v>
      </c>
      <c r="T62" s="164">
        <v>738763.42</v>
      </c>
      <c r="U62" s="164">
        <v>738763.42</v>
      </c>
      <c r="V62" s="164">
        <v>738763.42</v>
      </c>
      <c r="W62" s="164">
        <v>738763.42</v>
      </c>
      <c r="X62" s="164">
        <v>738763.42</v>
      </c>
      <c r="Y62" s="164">
        <v>738763.42</v>
      </c>
      <c r="Z62" s="164">
        <v>738763.42</v>
      </c>
      <c r="AA62" s="164">
        <v>738763.42</v>
      </c>
      <c r="AB62" s="164">
        <v>738763.42</v>
      </c>
      <c r="AC62" s="164">
        <v>738763.42</v>
      </c>
      <c r="AD62" s="164">
        <v>738763.42</v>
      </c>
      <c r="AE62" s="164">
        <v>738763.42</v>
      </c>
      <c r="AF62" s="164">
        <v>738763.42</v>
      </c>
      <c r="AG62" s="164">
        <v>738763.42</v>
      </c>
      <c r="AH62" s="164">
        <v>738763.42</v>
      </c>
      <c r="AI62" s="164">
        <v>738763.42</v>
      </c>
      <c r="AJ62" s="164">
        <v>738763.42</v>
      </c>
      <c r="AK62" s="164">
        <v>738763.42</v>
      </c>
      <c r="AL62" s="164">
        <v>738763.42</v>
      </c>
      <c r="AM62" s="164">
        <v>738763.42</v>
      </c>
      <c r="AN62" s="164">
        <v>738763.42</v>
      </c>
    </row>
    <row r="63" spans="1:40" x14ac:dyDescent="0.2">
      <c r="A63" s="27" t="s">
        <v>1837</v>
      </c>
    </row>
    <row r="64" spans="1:40" x14ac:dyDescent="0.2">
      <c r="A64" s="27" t="s">
        <v>1838</v>
      </c>
      <c r="B64" s="164">
        <v>1821237905.0193801</v>
      </c>
      <c r="C64" s="164">
        <v>1830777166.4816</v>
      </c>
      <c r="D64" s="164">
        <v>1833444798.1134801</v>
      </c>
      <c r="E64" s="164">
        <v>1843039923.94749</v>
      </c>
      <c r="F64" s="164">
        <v>1851467636.3489001</v>
      </c>
      <c r="G64" s="164">
        <v>1850183858.5181701</v>
      </c>
      <c r="H64" s="164">
        <v>1873909415.83359</v>
      </c>
      <c r="I64" s="164">
        <v>1898417781.3491399</v>
      </c>
      <c r="J64" s="164">
        <v>1906823227.54513</v>
      </c>
      <c r="K64" s="164">
        <v>1923375737.86552</v>
      </c>
      <c r="L64" s="164">
        <v>1952736590.2613201</v>
      </c>
      <c r="M64" s="164">
        <v>1866913162.82686</v>
      </c>
      <c r="N64" s="164">
        <v>1866913162.82686</v>
      </c>
      <c r="O64" s="164">
        <v>1850649768.37888</v>
      </c>
      <c r="P64" s="164">
        <v>1837057671.50966</v>
      </c>
      <c r="Q64" s="164">
        <v>1816188334.7070701</v>
      </c>
      <c r="R64" s="164">
        <v>1815680114.7144201</v>
      </c>
      <c r="S64" s="164">
        <v>1813040250.1473401</v>
      </c>
      <c r="T64" s="164">
        <v>1773512367.36849</v>
      </c>
      <c r="U64" s="164">
        <v>1733634439.0980699</v>
      </c>
      <c r="V64" s="164">
        <v>1691484778.8052101</v>
      </c>
      <c r="W64" s="164">
        <v>1642186939.93331</v>
      </c>
      <c r="X64" s="164">
        <v>1609578330.5819399</v>
      </c>
      <c r="Y64" s="164">
        <v>1573942957.87024</v>
      </c>
      <c r="Z64" s="164">
        <v>1498183561.85063</v>
      </c>
      <c r="AA64" s="164">
        <v>1498183561.85063</v>
      </c>
      <c r="AB64" s="164">
        <v>1543767333.9691801</v>
      </c>
      <c r="AC64" s="164">
        <v>1590765842.05832</v>
      </c>
      <c r="AD64" s="164">
        <v>1624907059.00369</v>
      </c>
      <c r="AE64" s="164">
        <v>1663594166.4191101</v>
      </c>
      <c r="AF64" s="164">
        <v>1700138527.0330801</v>
      </c>
      <c r="AG64" s="164">
        <v>1704057820.3276899</v>
      </c>
      <c r="AH64" s="164">
        <v>1730923192.3782599</v>
      </c>
      <c r="AI64" s="164">
        <v>1768488377.8701</v>
      </c>
      <c r="AJ64" s="164">
        <v>1799091353.04128</v>
      </c>
      <c r="AK64" s="164">
        <v>1830892636.4311299</v>
      </c>
      <c r="AL64" s="164">
        <v>1862228494.85184</v>
      </c>
      <c r="AM64" s="164">
        <v>1865122851.5915301</v>
      </c>
      <c r="AN64" s="164">
        <v>1865122851.5915301</v>
      </c>
    </row>
    <row r="65" spans="1:40" s="301" customFormat="1" x14ac:dyDescent="0.2">
      <c r="A65" s="27" t="s">
        <v>1839</v>
      </c>
      <c r="B65" s="164">
        <v>-13053498.9400001</v>
      </c>
      <c r="C65" s="164">
        <v>-13053498.9400001</v>
      </c>
      <c r="D65" s="164">
        <v>-13053498.939999999</v>
      </c>
      <c r="E65" s="164">
        <v>-13053498.939999999</v>
      </c>
      <c r="F65" s="164">
        <v>-13053498.939999999</v>
      </c>
      <c r="G65" s="164">
        <v>-13053498.939999999</v>
      </c>
      <c r="H65" s="164">
        <v>-13053498.939999999</v>
      </c>
      <c r="I65" s="164">
        <v>-13053498.939999999</v>
      </c>
      <c r="J65" s="164">
        <v>-13053498.939999999</v>
      </c>
      <c r="K65" s="164">
        <v>-13053498.939999999</v>
      </c>
      <c r="L65" s="164">
        <v>-13053498.939999999</v>
      </c>
      <c r="M65" s="164">
        <v>-13053498.939999999</v>
      </c>
      <c r="N65" s="164">
        <v>-13053498.939999999</v>
      </c>
      <c r="O65" s="164">
        <v>-13053498.939999999</v>
      </c>
      <c r="P65" s="164">
        <v>-13053498.939999999</v>
      </c>
      <c r="Q65" s="164">
        <v>-13053498.939999999</v>
      </c>
      <c r="R65" s="164">
        <v>-13053498.939999999</v>
      </c>
      <c r="S65" s="164">
        <v>-13053498.939999999</v>
      </c>
      <c r="T65" s="164">
        <v>-13053498.939999901</v>
      </c>
      <c r="U65" s="164">
        <v>-13053498.9399997</v>
      </c>
      <c r="V65" s="164">
        <v>-13053498.939999601</v>
      </c>
      <c r="W65" s="164">
        <v>-13053498.9399995</v>
      </c>
      <c r="X65" s="164">
        <v>-13053498.939999299</v>
      </c>
      <c r="Y65" s="164">
        <v>-13053498.9399992</v>
      </c>
      <c r="Z65" s="164">
        <v>-13053498.939998901</v>
      </c>
      <c r="AA65" s="164">
        <v>-13053498.939998901</v>
      </c>
      <c r="AB65" s="164">
        <v>-13053498.9399988</v>
      </c>
      <c r="AC65" s="164">
        <v>-13053498.939998601</v>
      </c>
      <c r="AD65" s="164">
        <v>-13053498.9399985</v>
      </c>
      <c r="AE65" s="164">
        <v>-13053498.939998399</v>
      </c>
      <c r="AF65" s="164">
        <v>-13053498.939998301</v>
      </c>
      <c r="AG65" s="164">
        <v>-13053498.9399981</v>
      </c>
      <c r="AH65" s="164">
        <v>-13053498.9399981</v>
      </c>
      <c r="AI65" s="164">
        <v>-13053498.9399982</v>
      </c>
      <c r="AJ65" s="164">
        <v>-13053498.9399982</v>
      </c>
      <c r="AK65" s="164">
        <v>-13053498.939998301</v>
      </c>
      <c r="AL65" s="164">
        <v>-13053498.939998399</v>
      </c>
      <c r="AM65" s="164">
        <v>-13053498.9399985</v>
      </c>
      <c r="AN65" s="164">
        <v>-13053498.9399985</v>
      </c>
    </row>
    <row r="66" spans="1:40" x14ac:dyDescent="0.2">
      <c r="A66" s="27" t="s">
        <v>1840</v>
      </c>
      <c r="B66" s="164">
        <v>1808184406.07938</v>
      </c>
      <c r="C66" s="164">
        <v>1817723667.5416</v>
      </c>
      <c r="D66" s="164">
        <v>1820391299.17348</v>
      </c>
      <c r="E66" s="164">
        <v>1829986425.0074899</v>
      </c>
      <c r="F66" s="164">
        <v>1838414137.4089</v>
      </c>
      <c r="G66" s="164">
        <v>1837130359.5781701</v>
      </c>
      <c r="H66" s="164">
        <v>1860855916.89359</v>
      </c>
      <c r="I66" s="164">
        <v>1885364282.4091401</v>
      </c>
      <c r="J66" s="164">
        <v>1893769728.60513</v>
      </c>
      <c r="K66" s="164">
        <v>1910322238.9255199</v>
      </c>
      <c r="L66" s="164">
        <v>1939683091.3213201</v>
      </c>
      <c r="M66" s="164">
        <v>1853859663.8868599</v>
      </c>
      <c r="N66" s="164">
        <v>1853859663.8868599</v>
      </c>
      <c r="O66" s="164">
        <v>1837596269.43888</v>
      </c>
      <c r="P66" s="164">
        <v>1824004172.5696599</v>
      </c>
      <c r="Q66" s="164">
        <v>1803134835.7670701</v>
      </c>
      <c r="R66" s="164">
        <v>1802626615.77442</v>
      </c>
      <c r="S66" s="164">
        <v>1799986751.20734</v>
      </c>
      <c r="T66" s="164">
        <v>1760458868.4284899</v>
      </c>
      <c r="U66" s="164">
        <v>1720580940.1580701</v>
      </c>
      <c r="V66" s="164">
        <v>1678431279.8652101</v>
      </c>
      <c r="W66" s="164">
        <v>1629133440.99331</v>
      </c>
      <c r="X66" s="164">
        <v>1596524831.6419401</v>
      </c>
      <c r="Y66" s="164">
        <v>1560889458.9302399</v>
      </c>
      <c r="Z66" s="164">
        <v>1485130062.91063</v>
      </c>
      <c r="AA66" s="164">
        <v>1485130062.91063</v>
      </c>
      <c r="AB66" s="164">
        <v>1530713835.02918</v>
      </c>
      <c r="AC66" s="164">
        <v>1577712343.11832</v>
      </c>
      <c r="AD66" s="164">
        <v>1611853560.0636899</v>
      </c>
      <c r="AE66" s="164">
        <v>1650540667.47911</v>
      </c>
      <c r="AF66" s="164">
        <v>1687085028.0930901</v>
      </c>
      <c r="AG66" s="164">
        <v>1691004321.3876901</v>
      </c>
      <c r="AH66" s="164">
        <v>1717869693.4382601</v>
      </c>
      <c r="AI66" s="164">
        <v>1755434878.9301</v>
      </c>
      <c r="AJ66" s="164">
        <v>1786037854.10128</v>
      </c>
      <c r="AK66" s="164">
        <v>1817839137.4911399</v>
      </c>
      <c r="AL66" s="164">
        <v>1849174995.91184</v>
      </c>
      <c r="AM66" s="164">
        <v>1852069352.65153</v>
      </c>
      <c r="AN66" s="164">
        <v>1852069352.65153</v>
      </c>
    </row>
    <row r="67" spans="1:40" x14ac:dyDescent="0.2">
      <c r="A67" s="27" t="s">
        <v>1841</v>
      </c>
    </row>
    <row r="68" spans="1:40" x14ac:dyDescent="0.2">
      <c r="A68" s="30" t="s">
        <v>1842</v>
      </c>
    </row>
    <row r="69" spans="1:40" x14ac:dyDescent="0.2">
      <c r="A69" s="27" t="s">
        <v>1843</v>
      </c>
      <c r="B69" s="164">
        <v>1819624209.01123</v>
      </c>
      <c r="C69" s="164">
        <v>1829146884.0736699</v>
      </c>
      <c r="D69" s="164">
        <v>1831802075.90573</v>
      </c>
      <c r="E69" s="164">
        <v>1841388908.53985</v>
      </c>
      <c r="F69" s="164">
        <v>1849812474.34131</v>
      </c>
      <c r="G69" s="164">
        <v>1848528696.5105801</v>
      </c>
      <c r="H69" s="164">
        <v>1872254253.826</v>
      </c>
      <c r="I69" s="164">
        <v>1896762619.3415501</v>
      </c>
      <c r="J69" s="164">
        <v>1905168065.53754</v>
      </c>
      <c r="K69" s="164">
        <v>1921720575.8579299</v>
      </c>
      <c r="L69" s="164">
        <v>1951081428.2537301</v>
      </c>
      <c r="M69" s="164">
        <v>1865258000.8192599</v>
      </c>
      <c r="N69" s="164">
        <v>1865258000.8192599</v>
      </c>
      <c r="O69" s="164">
        <v>1848994606.37129</v>
      </c>
      <c r="P69" s="164">
        <v>1835402509.50207</v>
      </c>
      <c r="Q69" s="164">
        <v>1814533172.6994801</v>
      </c>
      <c r="R69" s="164">
        <v>1814024952.70683</v>
      </c>
      <c r="S69" s="164">
        <v>1811385088.13975</v>
      </c>
      <c r="T69" s="164">
        <v>1771857205.3608999</v>
      </c>
      <c r="U69" s="164">
        <v>1731979277.0904801</v>
      </c>
      <c r="V69" s="164">
        <v>1689829616.7976201</v>
      </c>
      <c r="W69" s="164">
        <v>1640531777.92572</v>
      </c>
      <c r="X69" s="164">
        <v>1607923168.5743501</v>
      </c>
      <c r="Y69" s="164">
        <v>1572287795.8626499</v>
      </c>
      <c r="Z69" s="164">
        <v>1496528399.84304</v>
      </c>
      <c r="AA69" s="164">
        <v>1496528399.84304</v>
      </c>
      <c r="AB69" s="164">
        <v>1542112171.9615901</v>
      </c>
      <c r="AC69" s="164">
        <v>1589110680.05073</v>
      </c>
      <c r="AD69" s="164">
        <v>1623251896.9960999</v>
      </c>
      <c r="AE69" s="164">
        <v>1661939004.41152</v>
      </c>
      <c r="AF69" s="164">
        <v>1698483365.02549</v>
      </c>
      <c r="AG69" s="164">
        <v>1702402658.3201001</v>
      </c>
      <c r="AH69" s="164">
        <v>1729268030.3706701</v>
      </c>
      <c r="AI69" s="164">
        <v>1766833215.86251</v>
      </c>
      <c r="AJ69" s="164">
        <v>1797436191.03369</v>
      </c>
      <c r="AK69" s="164">
        <v>1829237474.4235401</v>
      </c>
      <c r="AL69" s="164">
        <v>1860573332.84425</v>
      </c>
      <c r="AM69" s="164">
        <v>1863467689.58394</v>
      </c>
      <c r="AN69" s="164">
        <v>1863467689.58394</v>
      </c>
    </row>
    <row r="70" spans="1:40" x14ac:dyDescent="0.2">
      <c r="A70" s="27" t="s">
        <v>1844</v>
      </c>
      <c r="B70" s="164">
        <v>-37538049.999999903</v>
      </c>
      <c r="C70" s="164">
        <v>-37538049.999999903</v>
      </c>
      <c r="D70" s="164">
        <v>-37538049.999999903</v>
      </c>
      <c r="E70" s="164">
        <v>-37538049.999999903</v>
      </c>
      <c r="F70" s="164">
        <v>-37538049.999999903</v>
      </c>
      <c r="G70" s="164">
        <v>-37538049.999999903</v>
      </c>
      <c r="H70" s="164">
        <v>-37538049.999999903</v>
      </c>
      <c r="I70" s="164">
        <v>-37538049.999999903</v>
      </c>
      <c r="J70" s="164">
        <v>-37538049.999999903</v>
      </c>
      <c r="K70" s="164">
        <v>-37538049.999999903</v>
      </c>
      <c r="L70" s="164">
        <v>-37538049.999999903</v>
      </c>
      <c r="M70" s="164">
        <v>-37538049.999999903</v>
      </c>
      <c r="N70" s="164">
        <v>-37538049.999999903</v>
      </c>
      <c r="O70" s="164">
        <v>-37538049.999999903</v>
      </c>
      <c r="P70" s="164">
        <v>-37538049.999999903</v>
      </c>
      <c r="Q70" s="164">
        <v>-37538049.999999903</v>
      </c>
      <c r="R70" s="164">
        <v>-37538049.999999903</v>
      </c>
      <c r="S70" s="164">
        <v>-37538049.999999903</v>
      </c>
      <c r="T70" s="164">
        <v>-37538049.999999903</v>
      </c>
      <c r="U70" s="164">
        <v>-37538049.999999903</v>
      </c>
      <c r="V70" s="164">
        <v>-37538049.999999903</v>
      </c>
      <c r="W70" s="164">
        <v>-37538049.999999903</v>
      </c>
      <c r="X70" s="164">
        <v>-37538049.999999903</v>
      </c>
      <c r="Y70" s="164">
        <v>-37538049.999999903</v>
      </c>
      <c r="Z70" s="164">
        <v>-37538049.999999903</v>
      </c>
      <c r="AA70" s="164">
        <v>-37538049.999999903</v>
      </c>
      <c r="AB70" s="164">
        <v>-37538049.999999903</v>
      </c>
      <c r="AC70" s="164">
        <v>-37538049.999999903</v>
      </c>
      <c r="AD70" s="164">
        <v>-37538049.999999903</v>
      </c>
      <c r="AE70" s="164">
        <v>-37538049.999999903</v>
      </c>
      <c r="AF70" s="164">
        <v>-37538049.999999903</v>
      </c>
      <c r="AG70" s="164">
        <v>-37538049.999999903</v>
      </c>
      <c r="AH70" s="164">
        <v>-37538049.999999903</v>
      </c>
      <c r="AI70" s="164">
        <v>-37538049.999999903</v>
      </c>
      <c r="AJ70" s="164">
        <v>-37538049.999999903</v>
      </c>
      <c r="AK70" s="164">
        <v>-37538049.999999903</v>
      </c>
      <c r="AL70" s="164">
        <v>-37538049.999999903</v>
      </c>
      <c r="AM70" s="164">
        <v>-37538049.999999903</v>
      </c>
      <c r="AN70" s="164">
        <v>-37538049.999999903</v>
      </c>
    </row>
    <row r="71" spans="1:40" x14ac:dyDescent="0.2">
      <c r="A71" s="27" t="s">
        <v>1845</v>
      </c>
      <c r="B71" s="164">
        <v>1782086159.01123</v>
      </c>
      <c r="C71" s="164">
        <v>1791608834.0736699</v>
      </c>
      <c r="D71" s="164">
        <v>1794264025.90573</v>
      </c>
      <c r="E71" s="164">
        <v>1803850858.53984</v>
      </c>
      <c r="F71" s="164">
        <v>1812274424.34131</v>
      </c>
      <c r="G71" s="164">
        <v>1810990646.5105801</v>
      </c>
      <c r="H71" s="164">
        <v>1834716203.826</v>
      </c>
      <c r="I71" s="164">
        <v>1859224569.3415501</v>
      </c>
      <c r="J71" s="164">
        <v>1867630015.53754</v>
      </c>
      <c r="K71" s="164">
        <v>1884182525.8579299</v>
      </c>
      <c r="L71" s="164">
        <v>1913543378.2537301</v>
      </c>
      <c r="M71" s="164">
        <v>1827719950.8192599</v>
      </c>
      <c r="N71" s="164">
        <v>1827719950.8192599</v>
      </c>
      <c r="O71" s="164">
        <v>1811456556.37129</v>
      </c>
      <c r="P71" s="164">
        <v>1797864459.50207</v>
      </c>
      <c r="Q71" s="164">
        <v>1776995122.6994801</v>
      </c>
      <c r="R71" s="164">
        <v>1776486902.70683</v>
      </c>
      <c r="S71" s="164">
        <v>1773847038.13975</v>
      </c>
      <c r="T71" s="164">
        <v>1734319155.3608999</v>
      </c>
      <c r="U71" s="164">
        <v>1694441227.0904801</v>
      </c>
      <c r="V71" s="164">
        <v>1652291566.7976201</v>
      </c>
      <c r="W71" s="164">
        <v>1602993727.92572</v>
      </c>
      <c r="X71" s="164">
        <v>1570385118.5743501</v>
      </c>
      <c r="Y71" s="164">
        <v>1534749745.8626499</v>
      </c>
      <c r="Z71" s="164">
        <v>1458990349.84304</v>
      </c>
      <c r="AA71" s="164">
        <v>1458990349.84304</v>
      </c>
      <c r="AB71" s="164">
        <v>1504574121.9615901</v>
      </c>
      <c r="AC71" s="164">
        <v>1551572630.05073</v>
      </c>
      <c r="AD71" s="164">
        <v>1585713846.9960999</v>
      </c>
      <c r="AE71" s="164">
        <v>1624400954.41152</v>
      </c>
      <c r="AF71" s="164">
        <v>1660945315.02549</v>
      </c>
      <c r="AG71" s="164">
        <v>1664864608.3201001</v>
      </c>
      <c r="AH71" s="164">
        <v>1691729980.3706701</v>
      </c>
      <c r="AI71" s="164">
        <v>1729295165.86251</v>
      </c>
      <c r="AJ71" s="164">
        <v>1759898141.03369</v>
      </c>
      <c r="AK71" s="164">
        <v>1791699424.4235401</v>
      </c>
      <c r="AL71" s="164">
        <v>1823035282.84425</v>
      </c>
      <c r="AM71" s="164">
        <v>1825929639.58394</v>
      </c>
      <c r="AN71" s="164">
        <v>1825929639.58394</v>
      </c>
    </row>
    <row r="72" spans="1:40" x14ac:dyDescent="0.2">
      <c r="A72" s="27" t="s">
        <v>1846</v>
      </c>
      <c r="B72" s="164">
        <v>1782086159.01123</v>
      </c>
      <c r="C72" s="164">
        <v>1791608834.0736699</v>
      </c>
      <c r="D72" s="164">
        <v>1794264025.90573</v>
      </c>
      <c r="E72" s="164">
        <v>1803850858.53985</v>
      </c>
      <c r="F72" s="164">
        <v>1812274424.34131</v>
      </c>
      <c r="G72" s="164">
        <v>1810990646.5105801</v>
      </c>
      <c r="H72" s="164">
        <v>1834716203.826</v>
      </c>
      <c r="I72" s="164">
        <v>1859224569.3415501</v>
      </c>
      <c r="J72" s="164">
        <v>1867630015.53754</v>
      </c>
      <c r="K72" s="164">
        <v>1884182525.8579299</v>
      </c>
      <c r="L72" s="164">
        <v>1913543378.2537301</v>
      </c>
      <c r="M72" s="164">
        <v>1827719950.8192699</v>
      </c>
      <c r="N72" s="164">
        <v>1827719950.8192699</v>
      </c>
      <c r="O72" s="164">
        <v>1811456556.37129</v>
      </c>
      <c r="P72" s="164">
        <v>1797864459.50207</v>
      </c>
      <c r="Q72" s="164">
        <v>1776995122.6994801</v>
      </c>
      <c r="R72" s="164">
        <v>1776486902.70683</v>
      </c>
      <c r="S72" s="164">
        <v>1773847038.13975</v>
      </c>
      <c r="T72" s="164">
        <v>1734319155.3608999</v>
      </c>
      <c r="U72" s="164">
        <v>1694441227.0904801</v>
      </c>
      <c r="V72" s="164">
        <v>1652291566.7976201</v>
      </c>
      <c r="W72" s="164">
        <v>1602993727.92572</v>
      </c>
      <c r="X72" s="164">
        <v>1570385118.5743501</v>
      </c>
      <c r="Y72" s="164">
        <v>1534749745.8626499</v>
      </c>
      <c r="Z72" s="164">
        <v>1458990349.84304</v>
      </c>
      <c r="AA72" s="164">
        <v>1458990349.84304</v>
      </c>
      <c r="AB72" s="164">
        <v>1504574121.9615901</v>
      </c>
      <c r="AC72" s="164">
        <v>1551572630.05073</v>
      </c>
      <c r="AD72" s="164">
        <v>1585713846.9960999</v>
      </c>
      <c r="AE72" s="164">
        <v>1624400954.41152</v>
      </c>
      <c r="AF72" s="164">
        <v>1660945315.02549</v>
      </c>
      <c r="AG72" s="164">
        <v>1664864608.3201001</v>
      </c>
      <c r="AH72" s="164">
        <v>1691729980.3706701</v>
      </c>
      <c r="AI72" s="164">
        <v>1729295165.86251</v>
      </c>
      <c r="AJ72" s="164">
        <v>1759898141.03369</v>
      </c>
      <c r="AK72" s="164">
        <v>1791699424.4235401</v>
      </c>
      <c r="AL72" s="164">
        <v>1823035282.84425</v>
      </c>
      <c r="AM72" s="164">
        <v>1825929639.58394</v>
      </c>
      <c r="AN72" s="164">
        <v>1825929639.58394</v>
      </c>
    </row>
    <row r="73" spans="1:40" x14ac:dyDescent="0.2">
      <c r="A73" s="27" t="s">
        <v>1847</v>
      </c>
      <c r="B73" s="164">
        <v>3.5820099023672203E-8</v>
      </c>
      <c r="C73" s="164">
        <v>-7.1640198047344498E-8</v>
      </c>
      <c r="D73" s="164">
        <v>-1.07460297071016E-7</v>
      </c>
      <c r="E73" s="164">
        <v>-2.3283064365386899E-7</v>
      </c>
      <c r="F73" s="164">
        <v>-1.25370346582852E-7</v>
      </c>
      <c r="G73" s="164">
        <v>-1.07460297071016E-7</v>
      </c>
      <c r="H73" s="164">
        <v>0</v>
      </c>
      <c r="I73" s="164">
        <v>-1.25370346582852E-7</v>
      </c>
      <c r="J73" s="164">
        <v>-1.07460297071016E-7</v>
      </c>
      <c r="K73" s="164">
        <v>-1.79100495118361E-7</v>
      </c>
      <c r="L73" s="164">
        <v>-1.43280396094689E-7</v>
      </c>
      <c r="M73" s="164">
        <v>-1.79100495118361E-7</v>
      </c>
      <c r="N73" s="164">
        <v>-1.79100495118361E-7</v>
      </c>
      <c r="O73" s="164">
        <v>-2.8656079218937799E-7</v>
      </c>
      <c r="P73" s="164">
        <v>-2.3283064365386899E-7</v>
      </c>
      <c r="Q73" s="164">
        <v>-1.25370346582852E-7</v>
      </c>
      <c r="R73" s="164">
        <v>-1.79100495118361E-7</v>
      </c>
      <c r="S73" s="164">
        <v>-1.25370346582852E-7</v>
      </c>
      <c r="T73" s="164">
        <v>-1.07460297071016E-7</v>
      </c>
      <c r="U73" s="164">
        <v>-8.9550247559180606E-8</v>
      </c>
      <c r="V73" s="164">
        <v>-1.7910049511836101E-8</v>
      </c>
      <c r="W73" s="164">
        <v>1.7910049511836101E-8</v>
      </c>
      <c r="X73" s="164">
        <v>-5.3730148535508298E-8</v>
      </c>
      <c r="Y73" s="164">
        <v>7.1640198047344498E-8</v>
      </c>
      <c r="Z73" s="164">
        <v>1.07460297071016E-7</v>
      </c>
      <c r="AA73" s="164">
        <v>1.07460297071016E-7</v>
      </c>
      <c r="AB73" s="164">
        <v>2.5074069316570501E-7</v>
      </c>
      <c r="AC73" s="164">
        <v>3.4029094072488599E-7</v>
      </c>
      <c r="AD73" s="164">
        <v>4.2984118828406702E-7</v>
      </c>
      <c r="AE73" s="164">
        <v>3.4029094072488599E-7</v>
      </c>
      <c r="AF73" s="164">
        <v>4.6566128730773899E-7</v>
      </c>
      <c r="AG73" s="164">
        <v>4.6566128730773899E-7</v>
      </c>
      <c r="AH73" s="164">
        <v>4.4775123779590298E-7</v>
      </c>
      <c r="AI73" s="164">
        <v>4.4775123779590298E-7</v>
      </c>
      <c r="AJ73" s="164">
        <v>3.9402108926039398E-7</v>
      </c>
      <c r="AK73" s="164">
        <v>3.7611103974855802E-7</v>
      </c>
      <c r="AL73" s="164">
        <v>3.7611103974855802E-7</v>
      </c>
      <c r="AM73" s="164">
        <v>2.14920594142033E-7</v>
      </c>
      <c r="AN73" s="164">
        <v>2.14920594142033E-7</v>
      </c>
    </row>
    <row r="74" spans="1:40" x14ac:dyDescent="0.2">
      <c r="A74" s="27" t="s">
        <v>802</v>
      </c>
    </row>
    <row r="75" spans="1:40" x14ac:dyDescent="0.2">
      <c r="A75" s="30" t="s">
        <v>1848</v>
      </c>
    </row>
    <row r="76" spans="1:40" x14ac:dyDescent="0.2">
      <c r="A76" s="27" t="s">
        <v>1849</v>
      </c>
      <c r="B76" s="164">
        <v>1807445642.65938</v>
      </c>
      <c r="C76" s="164">
        <v>1816984904.1215999</v>
      </c>
      <c r="D76" s="164">
        <v>1819652535.75348</v>
      </c>
      <c r="E76" s="164">
        <v>1829247661.5874901</v>
      </c>
      <c r="F76" s="164">
        <v>1837675373.9888999</v>
      </c>
      <c r="G76" s="164">
        <v>1836391596.15817</v>
      </c>
      <c r="H76" s="164">
        <v>1860117153.4735899</v>
      </c>
      <c r="I76" s="164">
        <v>1884625518.98914</v>
      </c>
      <c r="J76" s="164">
        <v>1893030965.1851299</v>
      </c>
      <c r="K76" s="164">
        <v>1909583475.5055201</v>
      </c>
      <c r="L76" s="164">
        <v>1938944327.90132</v>
      </c>
      <c r="M76" s="164">
        <v>1853120900.46685</v>
      </c>
      <c r="N76" s="164">
        <v>1853120900.46685</v>
      </c>
      <c r="O76" s="164">
        <v>1836857506.0188799</v>
      </c>
      <c r="P76" s="164">
        <v>1823265409.1496601</v>
      </c>
      <c r="Q76" s="164">
        <v>1802396072.34707</v>
      </c>
      <c r="R76" s="164">
        <v>1801887852.3544199</v>
      </c>
      <c r="S76" s="164">
        <v>1799247987.7873399</v>
      </c>
      <c r="T76" s="164">
        <v>1759720105.0084901</v>
      </c>
      <c r="U76" s="164">
        <v>1719842176.73807</v>
      </c>
      <c r="V76" s="164">
        <v>1677692516.44521</v>
      </c>
      <c r="W76" s="164">
        <v>1628394677.5733099</v>
      </c>
      <c r="X76" s="164">
        <v>1595786068.22194</v>
      </c>
      <c r="Y76" s="164">
        <v>1560150695.5102401</v>
      </c>
      <c r="Z76" s="164">
        <v>1484391299.4906299</v>
      </c>
      <c r="AA76" s="164">
        <v>1484391299.4906299</v>
      </c>
      <c r="AB76" s="164">
        <v>1529975071.60918</v>
      </c>
      <c r="AC76" s="164">
        <v>1576973579.6983199</v>
      </c>
      <c r="AD76" s="164">
        <v>1611114796.6436901</v>
      </c>
      <c r="AE76" s="164">
        <v>1649801904.0591099</v>
      </c>
      <c r="AF76" s="164">
        <v>1686346264.67309</v>
      </c>
      <c r="AG76" s="164">
        <v>1690265557.96769</v>
      </c>
      <c r="AH76" s="164">
        <v>1717130930.01826</v>
      </c>
      <c r="AI76" s="164">
        <v>1754696115.5100999</v>
      </c>
      <c r="AJ76" s="164">
        <v>1785299090.6812799</v>
      </c>
      <c r="AK76" s="164">
        <v>1817100374.0711401</v>
      </c>
      <c r="AL76" s="164">
        <v>1848436232.4918399</v>
      </c>
      <c r="AM76" s="164">
        <v>1851330589.23153</v>
      </c>
      <c r="AN76" s="164">
        <v>1851330589.23153</v>
      </c>
    </row>
    <row r="77" spans="1:40" x14ac:dyDescent="0.2">
      <c r="A77" s="27" t="s">
        <v>1850</v>
      </c>
      <c r="B77" s="164">
        <v>459776.89</v>
      </c>
      <c r="C77" s="164">
        <v>459776.89</v>
      </c>
      <c r="D77" s="164">
        <v>459776.89</v>
      </c>
      <c r="E77" s="164">
        <v>459776.89</v>
      </c>
      <c r="F77" s="164">
        <v>459776.89</v>
      </c>
      <c r="G77" s="164">
        <v>459776.89</v>
      </c>
      <c r="H77" s="164">
        <v>459776.89</v>
      </c>
      <c r="I77" s="164">
        <v>459776.89</v>
      </c>
      <c r="J77" s="164">
        <v>459776.89</v>
      </c>
      <c r="K77" s="164">
        <v>459776.89</v>
      </c>
      <c r="L77" s="164">
        <v>459776.89</v>
      </c>
      <c r="M77" s="164">
        <v>459776.89</v>
      </c>
      <c r="N77" s="164">
        <v>459776.89</v>
      </c>
      <c r="O77" s="164">
        <v>459776.89</v>
      </c>
      <c r="P77" s="164">
        <v>459776.89</v>
      </c>
      <c r="Q77" s="164">
        <v>459776.89</v>
      </c>
      <c r="R77" s="164">
        <v>459776.89</v>
      </c>
      <c r="S77" s="164">
        <v>459776.89</v>
      </c>
      <c r="T77" s="164">
        <v>459776.89</v>
      </c>
      <c r="U77" s="164">
        <v>459776.89</v>
      </c>
      <c r="V77" s="164">
        <v>459776.89</v>
      </c>
      <c r="W77" s="164">
        <v>459776.89</v>
      </c>
      <c r="X77" s="164">
        <v>459776.89</v>
      </c>
      <c r="Y77" s="164">
        <v>459776.89</v>
      </c>
      <c r="Z77" s="164">
        <v>459776.89</v>
      </c>
      <c r="AA77" s="164">
        <v>459776.89</v>
      </c>
      <c r="AB77" s="164">
        <v>459776.89</v>
      </c>
      <c r="AC77" s="164">
        <v>459776.89</v>
      </c>
      <c r="AD77" s="164">
        <v>459776.89</v>
      </c>
      <c r="AE77" s="164">
        <v>459776.89</v>
      </c>
      <c r="AF77" s="164">
        <v>459776.89</v>
      </c>
      <c r="AG77" s="164">
        <v>459776.89</v>
      </c>
      <c r="AH77" s="164">
        <v>459776.89</v>
      </c>
      <c r="AI77" s="164">
        <v>459776.89</v>
      </c>
      <c r="AJ77" s="164">
        <v>459776.89</v>
      </c>
      <c r="AK77" s="164">
        <v>459776.89</v>
      </c>
      <c r="AL77" s="164">
        <v>459776.89</v>
      </c>
      <c r="AM77" s="164">
        <v>459776.89</v>
      </c>
      <c r="AN77" s="164">
        <v>459776.89</v>
      </c>
    </row>
    <row r="78" spans="1:40" x14ac:dyDescent="0.2">
      <c r="A78" s="27" t="s">
        <v>1851</v>
      </c>
      <c r="B78" s="164">
        <v>278986.53000000003</v>
      </c>
      <c r="C78" s="164">
        <v>278986.53000000003</v>
      </c>
      <c r="D78" s="164">
        <v>278986.53000000003</v>
      </c>
      <c r="E78" s="164">
        <v>278986.53000000003</v>
      </c>
      <c r="F78" s="164">
        <v>278986.53000000003</v>
      </c>
      <c r="G78" s="164">
        <v>278986.53000000003</v>
      </c>
      <c r="H78" s="164">
        <v>278986.53000000003</v>
      </c>
      <c r="I78" s="164">
        <v>278986.53000000003</v>
      </c>
      <c r="J78" s="164">
        <v>278986.53000000003</v>
      </c>
      <c r="K78" s="164">
        <v>278986.53000000003</v>
      </c>
      <c r="L78" s="164">
        <v>278986.53000000003</v>
      </c>
      <c r="M78" s="164">
        <v>278986.53000000003</v>
      </c>
      <c r="N78" s="164">
        <v>278986.53000000003</v>
      </c>
      <c r="O78" s="164">
        <v>278986.53000000003</v>
      </c>
      <c r="P78" s="164">
        <v>278986.53000000003</v>
      </c>
      <c r="Q78" s="164">
        <v>278986.53000000003</v>
      </c>
      <c r="R78" s="164">
        <v>278986.53000000003</v>
      </c>
      <c r="S78" s="164">
        <v>278986.53000000003</v>
      </c>
      <c r="T78" s="164">
        <v>278986.53000000003</v>
      </c>
      <c r="U78" s="164">
        <v>278986.53000000003</v>
      </c>
      <c r="V78" s="164">
        <v>278986.53000000003</v>
      </c>
      <c r="W78" s="164">
        <v>278986.53000000003</v>
      </c>
      <c r="X78" s="164">
        <v>278986.53000000003</v>
      </c>
      <c r="Y78" s="164">
        <v>278986.53000000003</v>
      </c>
      <c r="Z78" s="164">
        <v>278986.53000000003</v>
      </c>
      <c r="AA78" s="164">
        <v>278986.53000000003</v>
      </c>
      <c r="AB78" s="164">
        <v>278986.53000000003</v>
      </c>
      <c r="AC78" s="164">
        <v>278986.53000000003</v>
      </c>
      <c r="AD78" s="164">
        <v>278986.53000000003</v>
      </c>
      <c r="AE78" s="164">
        <v>278986.53000000003</v>
      </c>
      <c r="AF78" s="164">
        <v>278986.53000000003</v>
      </c>
      <c r="AG78" s="164">
        <v>278986.53000000003</v>
      </c>
      <c r="AH78" s="164">
        <v>278986.53000000003</v>
      </c>
      <c r="AI78" s="164">
        <v>278986.53000000003</v>
      </c>
      <c r="AJ78" s="164">
        <v>278986.53000000003</v>
      </c>
      <c r="AK78" s="164">
        <v>278986.53000000003</v>
      </c>
      <c r="AL78" s="164">
        <v>278986.53000000003</v>
      </c>
      <c r="AM78" s="164">
        <v>278986.53000000003</v>
      </c>
      <c r="AN78" s="164">
        <v>278986.53000000003</v>
      </c>
    </row>
    <row r="79" spans="1:40" x14ac:dyDescent="0.2">
      <c r="A79" s="27" t="s">
        <v>1852</v>
      </c>
      <c r="B79" s="164">
        <v>1808184406.07938</v>
      </c>
      <c r="C79" s="164">
        <v>1817723667.5416</v>
      </c>
      <c r="D79" s="164">
        <v>1820391299.17348</v>
      </c>
      <c r="E79" s="164">
        <v>1829986425.0074899</v>
      </c>
      <c r="F79" s="164">
        <v>1838414137.4089</v>
      </c>
      <c r="G79" s="164">
        <v>1837130359.5781701</v>
      </c>
      <c r="H79" s="164">
        <v>1860855916.89359</v>
      </c>
      <c r="I79" s="164">
        <v>1885364282.4091401</v>
      </c>
      <c r="J79" s="164">
        <v>1893769728.60513</v>
      </c>
      <c r="K79" s="164">
        <v>1910322238.9255199</v>
      </c>
      <c r="L79" s="164">
        <v>1939683091.3213201</v>
      </c>
      <c r="M79" s="164">
        <v>1853859663.8868599</v>
      </c>
      <c r="N79" s="164">
        <v>1853859663.8868599</v>
      </c>
      <c r="O79" s="164">
        <v>1837596269.43888</v>
      </c>
      <c r="P79" s="164">
        <v>1824004172.5696599</v>
      </c>
      <c r="Q79" s="164">
        <v>1803134835.7670701</v>
      </c>
      <c r="R79" s="164">
        <v>1802626615.77442</v>
      </c>
      <c r="S79" s="164">
        <v>1799986751.20734</v>
      </c>
      <c r="T79" s="164">
        <v>1760458868.4284899</v>
      </c>
      <c r="U79" s="164">
        <v>1720580940.1580701</v>
      </c>
      <c r="V79" s="164">
        <v>1678431279.8652101</v>
      </c>
      <c r="W79" s="164">
        <v>1629133440.99331</v>
      </c>
      <c r="X79" s="164">
        <v>1596524831.6419401</v>
      </c>
      <c r="Y79" s="164">
        <v>1560889458.9302399</v>
      </c>
      <c r="Z79" s="164">
        <v>1485130062.91063</v>
      </c>
      <c r="AA79" s="164">
        <v>1485130062.91063</v>
      </c>
      <c r="AB79" s="164">
        <v>1530713835.02918</v>
      </c>
      <c r="AC79" s="164">
        <v>1577712343.11832</v>
      </c>
      <c r="AD79" s="164">
        <v>1611853560.0636899</v>
      </c>
      <c r="AE79" s="164">
        <v>1650540667.47911</v>
      </c>
      <c r="AF79" s="164">
        <v>1687085028.09308</v>
      </c>
      <c r="AG79" s="164">
        <v>1691004321.3876901</v>
      </c>
      <c r="AH79" s="164">
        <v>1717869693.4382601</v>
      </c>
      <c r="AI79" s="164">
        <v>1755434878.9301</v>
      </c>
      <c r="AJ79" s="164">
        <v>1786037854.10128</v>
      </c>
      <c r="AK79" s="164">
        <v>1817839137.4911399</v>
      </c>
      <c r="AL79" s="164">
        <v>1849174995.91184</v>
      </c>
      <c r="AM79" s="164">
        <v>1852069352.65153</v>
      </c>
      <c r="AN79" s="164">
        <v>1852069352.65153</v>
      </c>
    </row>
    <row r="80" spans="1:40" x14ac:dyDescent="0.2">
      <c r="A80" s="27" t="s">
        <v>1853</v>
      </c>
      <c r="B80" s="164">
        <v>1821237905.0193801</v>
      </c>
      <c r="C80" s="164">
        <v>1830777166.4816</v>
      </c>
      <c r="D80" s="164">
        <v>1833444798.1134801</v>
      </c>
      <c r="E80" s="164">
        <v>1843039923.94749</v>
      </c>
      <c r="F80" s="164">
        <v>1851467636.3489001</v>
      </c>
      <c r="G80" s="164">
        <v>1850183858.5181701</v>
      </c>
      <c r="H80" s="164">
        <v>1873909415.83359</v>
      </c>
      <c r="I80" s="164">
        <v>1898417781.3491399</v>
      </c>
      <c r="J80" s="164">
        <v>1906823227.54513</v>
      </c>
      <c r="K80" s="164">
        <v>1923375737.86552</v>
      </c>
      <c r="L80" s="164">
        <v>1952736590.2613201</v>
      </c>
      <c r="M80" s="164">
        <v>1866913162.82686</v>
      </c>
      <c r="N80" s="164">
        <v>1866913162.82686</v>
      </c>
      <c r="O80" s="164">
        <v>1850649768.37888</v>
      </c>
      <c r="P80" s="164">
        <v>1837057671.50966</v>
      </c>
      <c r="Q80" s="164">
        <v>1816188334.7070701</v>
      </c>
      <c r="R80" s="164">
        <v>1815680114.7144201</v>
      </c>
      <c r="S80" s="164">
        <v>1813040250.1473401</v>
      </c>
      <c r="T80" s="164">
        <v>1773512367.36849</v>
      </c>
      <c r="U80" s="164">
        <v>1733634439.0980699</v>
      </c>
      <c r="V80" s="164">
        <v>1691484778.8052101</v>
      </c>
      <c r="W80" s="164">
        <v>1642186939.93331</v>
      </c>
      <c r="X80" s="164">
        <v>1609578330.5819399</v>
      </c>
      <c r="Y80" s="164">
        <v>1573942957.87024</v>
      </c>
      <c r="Z80" s="164">
        <v>1498183561.85063</v>
      </c>
      <c r="AA80" s="164">
        <v>1498183561.85063</v>
      </c>
      <c r="AB80" s="164">
        <v>1543767333.9691801</v>
      </c>
      <c r="AC80" s="164">
        <v>1590765842.05832</v>
      </c>
      <c r="AD80" s="164">
        <v>1624907059.00369</v>
      </c>
      <c r="AE80" s="164">
        <v>1663594166.4191101</v>
      </c>
      <c r="AF80" s="164">
        <v>1700138527.0330801</v>
      </c>
      <c r="AG80" s="164">
        <v>1704057820.3276899</v>
      </c>
      <c r="AH80" s="164">
        <v>1730923192.3782599</v>
      </c>
      <c r="AI80" s="164">
        <v>1768488377.8701</v>
      </c>
      <c r="AJ80" s="164">
        <v>1799091353.04128</v>
      </c>
      <c r="AK80" s="164">
        <v>1830892636.4311299</v>
      </c>
      <c r="AL80" s="164">
        <v>1862228494.85184</v>
      </c>
      <c r="AM80" s="164">
        <v>1865122851.5915301</v>
      </c>
      <c r="AN80" s="164">
        <v>1865122851.5915301</v>
      </c>
    </row>
    <row r="81" spans="1:40" x14ac:dyDescent="0.2">
      <c r="A81" s="27" t="s">
        <v>1854</v>
      </c>
      <c r="B81" s="164">
        <v>-13053498.9400001</v>
      </c>
      <c r="C81" s="164">
        <v>-13053498.9400001</v>
      </c>
      <c r="D81" s="164">
        <v>-13053498.939999999</v>
      </c>
      <c r="E81" s="164">
        <v>-13053498.939999999</v>
      </c>
      <c r="F81" s="164">
        <v>-13053498.939999999</v>
      </c>
      <c r="G81" s="164">
        <v>-13053498.939999999</v>
      </c>
      <c r="H81" s="164">
        <v>-13053498.939999999</v>
      </c>
      <c r="I81" s="164">
        <v>-13053498.939999999</v>
      </c>
      <c r="J81" s="164">
        <v>-13053498.939999999</v>
      </c>
      <c r="K81" s="164">
        <v>-13053498.939999999</v>
      </c>
      <c r="L81" s="164">
        <v>-13053498.939999999</v>
      </c>
      <c r="M81" s="164">
        <v>-13053498.939999999</v>
      </c>
      <c r="N81" s="164">
        <v>-13053498.939999999</v>
      </c>
      <c r="O81" s="164">
        <v>-13053498.939999999</v>
      </c>
      <c r="P81" s="164">
        <v>-13053498.939999999</v>
      </c>
      <c r="Q81" s="164">
        <v>-13053498.939999999</v>
      </c>
      <c r="R81" s="164">
        <v>-13053498.939999999</v>
      </c>
      <c r="S81" s="164">
        <v>-13053498.939999999</v>
      </c>
      <c r="T81" s="164">
        <v>-13053498.939999901</v>
      </c>
      <c r="U81" s="164">
        <v>-13053498.9399997</v>
      </c>
      <c r="V81" s="164">
        <v>-13053498.939999601</v>
      </c>
      <c r="W81" s="164">
        <v>-13053498.9399995</v>
      </c>
      <c r="X81" s="164">
        <v>-13053498.939999299</v>
      </c>
      <c r="Y81" s="164">
        <v>-13053498.9399992</v>
      </c>
      <c r="Z81" s="164">
        <v>-13053498.939998901</v>
      </c>
      <c r="AA81" s="164">
        <v>-13053498.939998901</v>
      </c>
      <c r="AB81" s="164">
        <v>-13053498.9399988</v>
      </c>
      <c r="AC81" s="164">
        <v>-13053498.939998601</v>
      </c>
      <c r="AD81" s="164">
        <v>-13053498.9399985</v>
      </c>
      <c r="AE81" s="164">
        <v>-13053498.939998399</v>
      </c>
      <c r="AF81" s="164">
        <v>-13053498.939998301</v>
      </c>
      <c r="AG81" s="164">
        <v>-13053498.9399981</v>
      </c>
      <c r="AH81" s="164">
        <v>-13053498.9399981</v>
      </c>
      <c r="AI81" s="164">
        <v>-13053498.9399982</v>
      </c>
      <c r="AJ81" s="164">
        <v>-13053498.9399982</v>
      </c>
      <c r="AK81" s="164">
        <v>-13053498.939998301</v>
      </c>
      <c r="AL81" s="164">
        <v>-13053498.939998399</v>
      </c>
      <c r="AM81" s="164">
        <v>-13053498.9399985</v>
      </c>
      <c r="AN81" s="164">
        <v>-13053498.9399985</v>
      </c>
    </row>
    <row r="82" spans="1:40" x14ac:dyDescent="0.2">
      <c r="A82" s="27" t="s">
        <v>1855</v>
      </c>
    </row>
    <row r="83" spans="1:40" x14ac:dyDescent="0.2">
      <c r="A83" s="27" t="s">
        <v>1856</v>
      </c>
    </row>
    <row r="84" spans="1:40" x14ac:dyDescent="0.2">
      <c r="A84" s="27" t="s">
        <v>1857</v>
      </c>
    </row>
    <row r="85" spans="1:40" x14ac:dyDescent="0.2">
      <c r="A85" s="27" t="s">
        <v>1858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2A08-5469-481F-BD62-8D519C7B615B}">
  <dimension ref="A1:AN85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48.6640625" style="27" bestFit="1" customWidth="1"/>
    <col min="2" max="13" width="10.6640625" style="164" hidden="1" customWidth="1" outlineLevel="1"/>
    <col min="14" max="14" width="10.6640625" style="164" customWidth="1" collapsed="1"/>
    <col min="15" max="26" width="10.6640625" style="164" hidden="1" customWidth="1" outlineLevel="1"/>
    <col min="27" max="27" width="10.6640625" style="164" customWidth="1" collapsed="1"/>
    <col min="28" max="39" width="10.6640625" style="164" hidden="1" customWidth="1" outlineLevel="1"/>
    <col min="40" max="40" width="10.6640625" style="164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1231</v>
      </c>
    </row>
    <row r="5" spans="1:40" x14ac:dyDescent="0.2">
      <c r="A5" s="30" t="s">
        <v>1781</v>
      </c>
    </row>
    <row r="6" spans="1:40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  <c r="O6" s="164">
        <v>0</v>
      </c>
      <c r="P6" s="164">
        <v>0</v>
      </c>
      <c r="Q6" s="164">
        <v>0</v>
      </c>
      <c r="R6" s="164">
        <v>0</v>
      </c>
      <c r="S6" s="164">
        <v>0</v>
      </c>
      <c r="T6" s="164">
        <v>0</v>
      </c>
      <c r="U6" s="164">
        <v>0</v>
      </c>
      <c r="V6" s="164">
        <v>0</v>
      </c>
      <c r="W6" s="164">
        <v>0</v>
      </c>
      <c r="X6" s="164">
        <v>0</v>
      </c>
      <c r="Y6" s="164">
        <v>0</v>
      </c>
      <c r="Z6" s="164">
        <v>0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0</v>
      </c>
      <c r="AH6" s="164">
        <v>0</v>
      </c>
      <c r="AI6" s="164">
        <v>0</v>
      </c>
      <c r="AJ6" s="164">
        <v>0</v>
      </c>
      <c r="AK6" s="164">
        <v>0</v>
      </c>
      <c r="AL6" s="164">
        <v>0</v>
      </c>
      <c r="AM6" s="164">
        <v>0</v>
      </c>
      <c r="AN6" s="164">
        <v>0</v>
      </c>
    </row>
    <row r="7" spans="1:40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  <c r="O7" s="164">
        <v>0</v>
      </c>
      <c r="P7" s="164">
        <v>0</v>
      </c>
      <c r="Q7" s="164">
        <v>0</v>
      </c>
      <c r="R7" s="164">
        <v>0</v>
      </c>
      <c r="S7" s="164">
        <v>0</v>
      </c>
      <c r="T7" s="164">
        <v>0</v>
      </c>
      <c r="U7" s="164">
        <v>0</v>
      </c>
      <c r="V7" s="164">
        <v>0</v>
      </c>
      <c r="W7" s="164">
        <v>0</v>
      </c>
      <c r="X7" s="164">
        <v>0</v>
      </c>
      <c r="Y7" s="164">
        <v>0</v>
      </c>
      <c r="Z7" s="164">
        <v>0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0</v>
      </c>
      <c r="AH7" s="164">
        <v>0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</row>
    <row r="8" spans="1:40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0</v>
      </c>
      <c r="AC8" s="164">
        <v>0</v>
      </c>
      <c r="AD8" s="164">
        <v>0</v>
      </c>
      <c r="AE8" s="164">
        <v>0</v>
      </c>
      <c r="AF8" s="164">
        <v>0</v>
      </c>
      <c r="AG8" s="164">
        <v>0</v>
      </c>
      <c r="AH8" s="164">
        <v>0</v>
      </c>
      <c r="AI8" s="164">
        <v>0</v>
      </c>
      <c r="AJ8" s="164">
        <v>0</v>
      </c>
      <c r="AK8" s="164">
        <v>0</v>
      </c>
      <c r="AL8" s="164">
        <v>0</v>
      </c>
      <c r="AM8" s="164">
        <v>0</v>
      </c>
      <c r="AN8" s="164">
        <v>0</v>
      </c>
    </row>
    <row r="9" spans="1:40" s="171" customFormat="1" x14ac:dyDescent="0.2">
      <c r="A9" s="128" t="s">
        <v>1785</v>
      </c>
      <c r="B9" s="171">
        <v>0</v>
      </c>
      <c r="C9" s="171">
        <v>0</v>
      </c>
      <c r="D9" s="171">
        <v>0</v>
      </c>
      <c r="E9" s="171">
        <v>0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  <c r="M9" s="171">
        <v>0</v>
      </c>
      <c r="N9" s="171">
        <v>0</v>
      </c>
      <c r="O9" s="171">
        <v>0</v>
      </c>
      <c r="P9" s="171">
        <v>0</v>
      </c>
      <c r="Q9" s="171">
        <v>0</v>
      </c>
      <c r="R9" s="171">
        <v>0</v>
      </c>
      <c r="S9" s="171">
        <v>0</v>
      </c>
      <c r="T9" s="171">
        <v>0</v>
      </c>
      <c r="U9" s="171">
        <v>0</v>
      </c>
      <c r="V9" s="171">
        <v>0</v>
      </c>
      <c r="W9" s="171">
        <v>0</v>
      </c>
      <c r="X9" s="171">
        <v>0</v>
      </c>
      <c r="Y9" s="171">
        <v>0</v>
      </c>
      <c r="Z9" s="171">
        <v>0</v>
      </c>
      <c r="AA9" s="171">
        <v>0</v>
      </c>
      <c r="AB9" s="171">
        <v>0</v>
      </c>
      <c r="AC9" s="171">
        <v>0</v>
      </c>
      <c r="AD9" s="171">
        <v>0</v>
      </c>
      <c r="AE9" s="171">
        <v>0</v>
      </c>
      <c r="AF9" s="171">
        <v>0</v>
      </c>
      <c r="AG9" s="171">
        <v>0</v>
      </c>
      <c r="AH9" s="171">
        <v>0</v>
      </c>
      <c r="AI9" s="171">
        <v>0</v>
      </c>
      <c r="AJ9" s="171">
        <v>0</v>
      </c>
      <c r="AK9" s="171">
        <v>0</v>
      </c>
      <c r="AL9" s="171">
        <v>0</v>
      </c>
      <c r="AM9" s="171">
        <v>0</v>
      </c>
      <c r="AN9" s="171">
        <v>0</v>
      </c>
    </row>
    <row r="10" spans="1:40" s="171" customFormat="1" x14ac:dyDescent="0.2">
      <c r="A10" s="128" t="s">
        <v>1786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  <c r="O10" s="171">
        <v>0</v>
      </c>
      <c r="P10" s="171">
        <v>0</v>
      </c>
      <c r="Q10" s="171">
        <v>0</v>
      </c>
      <c r="R10" s="171">
        <v>0</v>
      </c>
      <c r="S10" s="171">
        <v>0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Y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E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K10" s="171">
        <v>0</v>
      </c>
      <c r="AL10" s="171">
        <v>0</v>
      </c>
      <c r="AM10" s="171">
        <v>0</v>
      </c>
      <c r="AN10" s="171">
        <v>0</v>
      </c>
    </row>
    <row r="11" spans="1:40" x14ac:dyDescent="0.2">
      <c r="A11" s="27" t="s">
        <v>1787</v>
      </c>
    </row>
    <row r="12" spans="1:40" s="171" customFormat="1" x14ac:dyDescent="0.2">
      <c r="A12" s="128" t="s">
        <v>1788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171">
        <v>0</v>
      </c>
      <c r="O12" s="171">
        <v>0</v>
      </c>
      <c r="P12" s="171">
        <v>0</v>
      </c>
      <c r="Q12" s="171">
        <v>0</v>
      </c>
      <c r="R12" s="171">
        <v>0</v>
      </c>
      <c r="S12" s="171">
        <v>0</v>
      </c>
      <c r="T12" s="171">
        <v>0</v>
      </c>
      <c r="U12" s="171">
        <v>0</v>
      </c>
      <c r="V12" s="171">
        <v>0</v>
      </c>
      <c r="W12" s="171">
        <v>0</v>
      </c>
      <c r="X12" s="171">
        <v>0</v>
      </c>
      <c r="Y12" s="171">
        <v>0</v>
      </c>
      <c r="Z12" s="171">
        <v>0</v>
      </c>
      <c r="AA12" s="171">
        <v>0</v>
      </c>
      <c r="AB12" s="171">
        <v>0</v>
      </c>
      <c r="AC12" s="171">
        <v>0</v>
      </c>
      <c r="AD12" s="171">
        <v>0</v>
      </c>
      <c r="AE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K12" s="171">
        <v>0</v>
      </c>
      <c r="AL12" s="171">
        <v>0</v>
      </c>
      <c r="AM12" s="171">
        <v>0</v>
      </c>
      <c r="AN12" s="171">
        <v>0</v>
      </c>
    </row>
    <row r="13" spans="1:40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s="171" customFormat="1" x14ac:dyDescent="0.2">
      <c r="A14" s="128" t="s">
        <v>1790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171">
        <v>0</v>
      </c>
      <c r="V14" s="171">
        <v>0</v>
      </c>
      <c r="W14" s="171">
        <v>0</v>
      </c>
      <c r="X14" s="171">
        <v>0</v>
      </c>
      <c r="Y14" s="171">
        <v>0</v>
      </c>
      <c r="Z14" s="171">
        <v>0</v>
      </c>
      <c r="AA14" s="171">
        <v>0</v>
      </c>
      <c r="AB14" s="171">
        <v>0</v>
      </c>
      <c r="AC14" s="171">
        <v>0</v>
      </c>
      <c r="AD14" s="171">
        <v>0</v>
      </c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</row>
    <row r="15" spans="1:40" s="171" customFormat="1" x14ac:dyDescent="0.2">
      <c r="A15" s="128" t="s">
        <v>1791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Y15" s="171">
        <v>0</v>
      </c>
      <c r="Z15" s="171">
        <v>0</v>
      </c>
      <c r="AA15" s="171">
        <v>0</v>
      </c>
      <c r="AB15" s="171">
        <v>0</v>
      </c>
      <c r="AC15" s="171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</row>
    <row r="16" spans="1:40" s="171" customFormat="1" x14ac:dyDescent="0.2">
      <c r="A16" s="128" t="s">
        <v>1792</v>
      </c>
      <c r="B16" s="171">
        <v>0</v>
      </c>
      <c r="C16" s="171">
        <v>0</v>
      </c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171">
        <v>0</v>
      </c>
      <c r="V16" s="171">
        <v>0</v>
      </c>
      <c r="W16" s="171">
        <v>0</v>
      </c>
      <c r="X16" s="171">
        <v>0</v>
      </c>
      <c r="Y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E16" s="171"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K16" s="171">
        <v>0</v>
      </c>
      <c r="AL16" s="171">
        <v>0</v>
      </c>
      <c r="AM16" s="171">
        <v>0</v>
      </c>
      <c r="AN16" s="171">
        <v>0</v>
      </c>
    </row>
    <row r="17" spans="1:40" s="171" customFormat="1" x14ac:dyDescent="0.2">
      <c r="A17" s="128" t="s">
        <v>1793</v>
      </c>
      <c r="B17" s="171">
        <v>0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171">
        <v>0</v>
      </c>
      <c r="V17" s="171">
        <v>0</v>
      </c>
      <c r="W17" s="171">
        <v>0</v>
      </c>
      <c r="X17" s="171">
        <v>0</v>
      </c>
      <c r="Y17" s="171">
        <v>0</v>
      </c>
      <c r="Z17" s="171">
        <v>0</v>
      </c>
      <c r="AA17" s="171">
        <v>0</v>
      </c>
      <c r="AB17" s="171">
        <v>0</v>
      </c>
      <c r="AC17" s="171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1">
        <v>0</v>
      </c>
      <c r="AL17" s="171">
        <v>0</v>
      </c>
      <c r="AM17" s="171">
        <v>0</v>
      </c>
      <c r="AN17" s="171">
        <v>0</v>
      </c>
    </row>
    <row r="18" spans="1:40" s="171" customFormat="1" x14ac:dyDescent="0.2">
      <c r="A18" s="128" t="s">
        <v>1794</v>
      </c>
      <c r="B18" s="171">
        <v>0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0</v>
      </c>
      <c r="N18" s="171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171">
        <v>0</v>
      </c>
      <c r="V18" s="171">
        <v>0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171">
        <v>0</v>
      </c>
      <c r="AE18" s="171">
        <v>0</v>
      </c>
      <c r="AF18" s="171">
        <v>0</v>
      </c>
      <c r="AG18" s="171">
        <v>0</v>
      </c>
      <c r="AH18" s="171">
        <v>0</v>
      </c>
      <c r="AI18" s="171">
        <v>0</v>
      </c>
      <c r="AJ18" s="171">
        <v>0</v>
      </c>
      <c r="AK18" s="171">
        <v>0</v>
      </c>
      <c r="AL18" s="171">
        <v>0</v>
      </c>
      <c r="AM18" s="171">
        <v>0</v>
      </c>
      <c r="AN18" s="171">
        <v>0</v>
      </c>
    </row>
    <row r="19" spans="1:40" s="171" customFormat="1" x14ac:dyDescent="0.2">
      <c r="A19" s="128" t="s">
        <v>1795</v>
      </c>
      <c r="B19" s="171">
        <v>0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171">
        <v>0</v>
      </c>
      <c r="N19" s="171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Y19" s="171">
        <v>0</v>
      </c>
      <c r="Z19" s="171">
        <v>0</v>
      </c>
      <c r="AA19" s="171">
        <v>0</v>
      </c>
      <c r="AB19" s="171">
        <v>0</v>
      </c>
      <c r="AC19" s="171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1">
        <v>0</v>
      </c>
      <c r="AL19" s="171">
        <v>0</v>
      </c>
      <c r="AM19" s="171">
        <v>0</v>
      </c>
      <c r="AN19" s="171">
        <v>0</v>
      </c>
    </row>
    <row r="20" spans="1:40" s="171" customFormat="1" x14ac:dyDescent="0.2">
      <c r="A20" s="128" t="s">
        <v>1796</v>
      </c>
      <c r="B20" s="171">
        <v>0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Y20" s="171">
        <v>0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v>0</v>
      </c>
      <c r="AL20" s="171">
        <v>0</v>
      </c>
      <c r="AM20" s="171">
        <v>0</v>
      </c>
      <c r="AN20" s="171">
        <v>0</v>
      </c>
    </row>
    <row r="21" spans="1:40" s="171" customFormat="1" x14ac:dyDescent="0.2">
      <c r="A21" s="128" t="s">
        <v>1797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  <c r="M21" s="171">
        <v>0</v>
      </c>
      <c r="N21" s="171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171">
        <v>0</v>
      </c>
      <c r="V21" s="171">
        <v>0</v>
      </c>
      <c r="W21" s="171">
        <v>0</v>
      </c>
      <c r="X21" s="171">
        <v>0</v>
      </c>
      <c r="Y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71">
        <v>0</v>
      </c>
      <c r="AF21" s="171">
        <v>0</v>
      </c>
      <c r="AG21" s="171">
        <v>0</v>
      </c>
      <c r="AH21" s="171">
        <v>0</v>
      </c>
      <c r="AI21" s="171">
        <v>0</v>
      </c>
      <c r="AJ21" s="171">
        <v>0</v>
      </c>
      <c r="AK21" s="171">
        <v>0</v>
      </c>
      <c r="AL21" s="171">
        <v>0</v>
      </c>
      <c r="AM21" s="171">
        <v>0</v>
      </c>
      <c r="AN21" s="171">
        <v>0</v>
      </c>
    </row>
    <row r="22" spans="1:40" s="171" customFormat="1" x14ac:dyDescent="0.2">
      <c r="A22" s="128" t="s">
        <v>1798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171">
        <v>0</v>
      </c>
      <c r="V22" s="171">
        <v>0</v>
      </c>
      <c r="W22" s="171">
        <v>0</v>
      </c>
      <c r="X22" s="171">
        <v>0</v>
      </c>
      <c r="Y22" s="171">
        <v>0</v>
      </c>
      <c r="Z22" s="171">
        <v>0</v>
      </c>
      <c r="AA22" s="171">
        <v>0</v>
      </c>
      <c r="AB22" s="171">
        <v>0</v>
      </c>
      <c r="AC22" s="171">
        <v>0</v>
      </c>
      <c r="AD22" s="171">
        <v>0</v>
      </c>
      <c r="AE22" s="171">
        <v>0</v>
      </c>
      <c r="AF22" s="171">
        <v>0</v>
      </c>
      <c r="AG22" s="171">
        <v>0</v>
      </c>
      <c r="AH22" s="171">
        <v>0</v>
      </c>
      <c r="AI22" s="171">
        <v>0</v>
      </c>
      <c r="AJ22" s="171">
        <v>0</v>
      </c>
      <c r="AK22" s="171">
        <v>0</v>
      </c>
      <c r="AL22" s="171">
        <v>0</v>
      </c>
      <c r="AM22" s="171">
        <v>0</v>
      </c>
      <c r="AN22" s="171">
        <v>0</v>
      </c>
    </row>
    <row r="23" spans="1:40" s="171" customFormat="1" x14ac:dyDescent="0.2">
      <c r="A23" s="128" t="s">
        <v>1799</v>
      </c>
      <c r="B23" s="171">
        <v>0</v>
      </c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171">
        <v>0</v>
      </c>
      <c r="V23" s="171">
        <v>0</v>
      </c>
      <c r="W23" s="171">
        <v>0</v>
      </c>
      <c r="X23" s="171">
        <v>0</v>
      </c>
      <c r="Y23" s="171">
        <v>0</v>
      </c>
      <c r="Z23" s="171">
        <v>0</v>
      </c>
      <c r="AA23" s="171">
        <v>0</v>
      </c>
      <c r="AB23" s="171">
        <v>0</v>
      </c>
      <c r="AC23" s="171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1">
        <v>0</v>
      </c>
      <c r="AL23" s="171">
        <v>0</v>
      </c>
      <c r="AM23" s="171">
        <v>0</v>
      </c>
      <c r="AN23" s="171">
        <v>0</v>
      </c>
    </row>
    <row r="24" spans="1:40" s="171" customFormat="1" x14ac:dyDescent="0.2">
      <c r="A24" s="128" t="s">
        <v>1800</v>
      </c>
      <c r="B24" s="171">
        <v>0</v>
      </c>
      <c r="C24" s="171">
        <v>0</v>
      </c>
      <c r="D24" s="171">
        <v>0</v>
      </c>
      <c r="E24" s="171">
        <v>0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  <c r="K24" s="171">
        <v>0</v>
      </c>
      <c r="L24" s="171">
        <v>0</v>
      </c>
      <c r="M24" s="171">
        <v>0</v>
      </c>
      <c r="N24" s="171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171">
        <v>0</v>
      </c>
      <c r="V24" s="171">
        <v>0</v>
      </c>
      <c r="W24" s="171">
        <v>0</v>
      </c>
      <c r="X24" s="171">
        <v>0</v>
      </c>
      <c r="Y24" s="171">
        <v>0</v>
      </c>
      <c r="Z24" s="171">
        <v>0</v>
      </c>
      <c r="AA24" s="171">
        <v>0</v>
      </c>
      <c r="AB24" s="171">
        <v>0</v>
      </c>
      <c r="AC24" s="171">
        <v>0</v>
      </c>
      <c r="AD24" s="171">
        <v>0</v>
      </c>
      <c r="AE24" s="171">
        <v>0</v>
      </c>
      <c r="AF24" s="171">
        <v>0</v>
      </c>
      <c r="AG24" s="171">
        <v>0</v>
      </c>
      <c r="AH24" s="171">
        <v>0</v>
      </c>
      <c r="AI24" s="171">
        <v>0</v>
      </c>
      <c r="AJ24" s="171">
        <v>0</v>
      </c>
      <c r="AK24" s="171">
        <v>0</v>
      </c>
      <c r="AL24" s="171">
        <v>0</v>
      </c>
      <c r="AM24" s="171">
        <v>0</v>
      </c>
      <c r="AN24" s="171">
        <v>0</v>
      </c>
    </row>
    <row r="25" spans="1:40" s="171" customFormat="1" x14ac:dyDescent="0.2">
      <c r="A25" s="128" t="s">
        <v>1801</v>
      </c>
      <c r="B25" s="171">
        <v>0</v>
      </c>
      <c r="C25" s="171">
        <v>0</v>
      </c>
      <c r="D25" s="171">
        <v>0</v>
      </c>
      <c r="E25" s="171">
        <v>0</v>
      </c>
      <c r="F25" s="171">
        <v>0</v>
      </c>
      <c r="G25" s="171">
        <v>0</v>
      </c>
      <c r="H25" s="171">
        <v>0</v>
      </c>
      <c r="I25" s="171">
        <v>0</v>
      </c>
      <c r="J25" s="171">
        <v>0</v>
      </c>
      <c r="K25" s="171">
        <v>0</v>
      </c>
      <c r="L25" s="171">
        <v>0</v>
      </c>
      <c r="M25" s="171">
        <v>0</v>
      </c>
      <c r="N25" s="171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171">
        <v>0</v>
      </c>
      <c r="V25" s="171">
        <v>0</v>
      </c>
      <c r="W25" s="171">
        <v>0</v>
      </c>
      <c r="X25" s="171">
        <v>0</v>
      </c>
      <c r="Y25" s="171">
        <v>0</v>
      </c>
      <c r="Z25" s="171">
        <v>0</v>
      </c>
      <c r="AA25" s="171">
        <v>0</v>
      </c>
      <c r="AB25" s="171">
        <v>0</v>
      </c>
      <c r="AC25" s="171">
        <v>0</v>
      </c>
      <c r="AD25" s="171">
        <v>0</v>
      </c>
      <c r="AE25" s="171">
        <v>0</v>
      </c>
      <c r="AF25" s="171">
        <v>0</v>
      </c>
      <c r="AG25" s="171">
        <v>0</v>
      </c>
      <c r="AH25" s="171">
        <v>0</v>
      </c>
      <c r="AI25" s="171">
        <v>0</v>
      </c>
      <c r="AJ25" s="171">
        <v>0</v>
      </c>
      <c r="AK25" s="171">
        <v>0</v>
      </c>
      <c r="AL25" s="171">
        <v>0</v>
      </c>
      <c r="AM25" s="171">
        <v>0</v>
      </c>
      <c r="AN25" s="171">
        <v>0</v>
      </c>
    </row>
    <row r="26" spans="1:40" s="171" customFormat="1" x14ac:dyDescent="0.2">
      <c r="A26" s="128" t="s">
        <v>1802</v>
      </c>
      <c r="B26" s="171">
        <v>0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171">
        <v>0</v>
      </c>
      <c r="M26" s="171">
        <v>0</v>
      </c>
      <c r="N26" s="171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171">
        <v>0</v>
      </c>
      <c r="V26" s="171">
        <v>0</v>
      </c>
      <c r="W26" s="171">
        <v>0</v>
      </c>
      <c r="X26" s="171">
        <v>0</v>
      </c>
      <c r="Y26" s="171">
        <v>0</v>
      </c>
      <c r="Z26" s="171">
        <v>0</v>
      </c>
      <c r="AA26" s="171">
        <v>0</v>
      </c>
      <c r="AB26" s="171">
        <v>0</v>
      </c>
      <c r="AC26" s="171">
        <v>0</v>
      </c>
      <c r="AD26" s="171">
        <v>0</v>
      </c>
      <c r="AE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K26" s="171">
        <v>0</v>
      </c>
      <c r="AL26" s="171">
        <v>0</v>
      </c>
      <c r="AM26" s="171">
        <v>0</v>
      </c>
      <c r="AN26" s="171">
        <v>0</v>
      </c>
    </row>
    <row r="27" spans="1:40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1804</v>
      </c>
    </row>
    <row r="29" spans="1:40" s="171" customFormat="1" x14ac:dyDescent="0.2">
      <c r="A29" s="128" t="s">
        <v>1805</v>
      </c>
      <c r="B29" s="171">
        <v>0.99999799999999905</v>
      </c>
      <c r="C29" s="171">
        <v>0.99999799999999905</v>
      </c>
      <c r="D29" s="171">
        <v>0.99999799999999905</v>
      </c>
      <c r="E29" s="171">
        <v>0.99999799999999905</v>
      </c>
      <c r="F29" s="171">
        <v>0.99999799999999905</v>
      </c>
      <c r="G29" s="171">
        <v>0.99999799999999905</v>
      </c>
      <c r="H29" s="171">
        <v>0.99999799999999905</v>
      </c>
      <c r="I29" s="171">
        <v>0.99999799999999905</v>
      </c>
      <c r="J29" s="171">
        <v>0.99999799999999905</v>
      </c>
      <c r="K29" s="171">
        <v>0.99999799999999905</v>
      </c>
      <c r="L29" s="171">
        <v>0.99999799999999905</v>
      </c>
      <c r="M29" s="171">
        <v>0.99999799999999905</v>
      </c>
      <c r="N29" s="171">
        <v>0.99999799999999905</v>
      </c>
      <c r="O29" s="171">
        <v>0.99999799999999905</v>
      </c>
      <c r="P29" s="171">
        <v>0.99999799999999905</v>
      </c>
      <c r="Q29" s="171">
        <v>0.99999799999999905</v>
      </c>
      <c r="R29" s="171">
        <v>0.99999799999999905</v>
      </c>
      <c r="S29" s="171">
        <v>0.99999799999999905</v>
      </c>
      <c r="T29" s="171">
        <v>0.99999799999999905</v>
      </c>
      <c r="U29" s="171">
        <v>0.99999799999999905</v>
      </c>
      <c r="V29" s="171">
        <v>0.99999799999999905</v>
      </c>
      <c r="W29" s="171">
        <v>0.99999799999999905</v>
      </c>
      <c r="X29" s="171">
        <v>0.99999799999999905</v>
      </c>
      <c r="Y29" s="171">
        <v>0.99999799999999905</v>
      </c>
      <c r="Z29" s="171">
        <v>0.99999799999999905</v>
      </c>
      <c r="AA29" s="171">
        <v>0.99999799999999905</v>
      </c>
      <c r="AB29" s="171">
        <v>0.99999799999999905</v>
      </c>
      <c r="AC29" s="171">
        <v>0.99999799999999905</v>
      </c>
      <c r="AD29" s="171">
        <v>0.99999799999999905</v>
      </c>
      <c r="AE29" s="171">
        <v>0.99999799999999905</v>
      </c>
      <c r="AF29" s="171">
        <v>0.99999799999999905</v>
      </c>
      <c r="AG29" s="171">
        <v>0.99999799999999905</v>
      </c>
      <c r="AH29" s="171">
        <v>0.99999799999999905</v>
      </c>
      <c r="AI29" s="171">
        <v>0.99999799999999905</v>
      </c>
      <c r="AJ29" s="171">
        <v>0.99999799999999905</v>
      </c>
      <c r="AK29" s="171">
        <v>0.99999799999999905</v>
      </c>
      <c r="AL29" s="171">
        <v>0.99999799999999905</v>
      </c>
      <c r="AM29" s="171">
        <v>0.99999799999999905</v>
      </c>
      <c r="AN29" s="171">
        <v>0.99999799999999905</v>
      </c>
    </row>
    <row r="30" spans="1:40" s="171" customFormat="1" x14ac:dyDescent="0.2">
      <c r="A30" s="128" t="s">
        <v>1806</v>
      </c>
      <c r="B30" s="171">
        <v>0.95211999999999997</v>
      </c>
      <c r="C30" s="171">
        <v>0.95211999999999997</v>
      </c>
      <c r="D30" s="171">
        <v>0.95211999999999997</v>
      </c>
      <c r="E30" s="171">
        <v>0.95211999999999997</v>
      </c>
      <c r="F30" s="171">
        <v>0.95211999999999997</v>
      </c>
      <c r="G30" s="171">
        <v>0.95211999999999997</v>
      </c>
      <c r="H30" s="171">
        <v>0.95211999999999997</v>
      </c>
      <c r="I30" s="171">
        <v>0.95211999999999997</v>
      </c>
      <c r="J30" s="171">
        <v>0.95211999999999997</v>
      </c>
      <c r="K30" s="171">
        <v>0.95211999999999997</v>
      </c>
      <c r="L30" s="171">
        <v>0.95211999999999997</v>
      </c>
      <c r="M30" s="171">
        <v>0.95211999999999997</v>
      </c>
      <c r="N30" s="171">
        <v>0.95211999999999997</v>
      </c>
      <c r="O30" s="171">
        <v>0.95239799999999997</v>
      </c>
      <c r="P30" s="171">
        <v>0.95239799999999997</v>
      </c>
      <c r="Q30" s="171">
        <v>0.95239799999999997</v>
      </c>
      <c r="R30" s="171">
        <v>0.95239799999999997</v>
      </c>
      <c r="S30" s="171">
        <v>0.95239799999999997</v>
      </c>
      <c r="T30" s="171">
        <v>0.95239799999999997</v>
      </c>
      <c r="U30" s="171">
        <v>0.95239799999999997</v>
      </c>
      <c r="V30" s="171">
        <v>0.95239799999999997</v>
      </c>
      <c r="W30" s="171">
        <v>0.95239799999999997</v>
      </c>
      <c r="X30" s="171">
        <v>0.95239799999999997</v>
      </c>
      <c r="Y30" s="171">
        <v>0.95239799999999997</v>
      </c>
      <c r="Z30" s="171">
        <v>0.95239799999999997</v>
      </c>
      <c r="AA30" s="171">
        <v>0.95239799999999997</v>
      </c>
      <c r="AB30" s="171">
        <v>0.95239799999999997</v>
      </c>
      <c r="AC30" s="171">
        <v>0.95239799999999997</v>
      </c>
      <c r="AD30" s="171">
        <v>0.95239799999999997</v>
      </c>
      <c r="AE30" s="171">
        <v>0.95239799999999997</v>
      </c>
      <c r="AF30" s="171">
        <v>0.95239799999999997</v>
      </c>
      <c r="AG30" s="171">
        <v>0.95239799999999997</v>
      </c>
      <c r="AH30" s="171">
        <v>0.95239799999999997</v>
      </c>
      <c r="AI30" s="171">
        <v>0.95239799999999997</v>
      </c>
      <c r="AJ30" s="171">
        <v>0.95239799999999997</v>
      </c>
      <c r="AK30" s="171">
        <v>0.95239799999999997</v>
      </c>
      <c r="AL30" s="171">
        <v>0.95239799999999997</v>
      </c>
      <c r="AM30" s="171">
        <v>0.95239799999999997</v>
      </c>
      <c r="AN30" s="171">
        <v>0.95239799999999997</v>
      </c>
    </row>
    <row r="31" spans="1:40" s="171" customFormat="1" x14ac:dyDescent="0.2">
      <c r="A31" s="128" t="s">
        <v>1807</v>
      </c>
      <c r="B31" s="171">
        <v>0.97631599999999996</v>
      </c>
      <c r="C31" s="171">
        <v>0.97631599999999996</v>
      </c>
      <c r="D31" s="171">
        <v>0.97631599999999996</v>
      </c>
      <c r="E31" s="171">
        <v>0.97631599999999996</v>
      </c>
      <c r="F31" s="171">
        <v>0.97631599999999996</v>
      </c>
      <c r="G31" s="171">
        <v>0.97631599999999996</v>
      </c>
      <c r="H31" s="171">
        <v>0.97631599999999996</v>
      </c>
      <c r="I31" s="171">
        <v>0.97631599999999996</v>
      </c>
      <c r="J31" s="171">
        <v>0.97631599999999996</v>
      </c>
      <c r="K31" s="171">
        <v>0.97631599999999996</v>
      </c>
      <c r="L31" s="171">
        <v>0.97631599999999996</v>
      </c>
      <c r="M31" s="171">
        <v>0.97631599999999996</v>
      </c>
      <c r="N31" s="171">
        <v>0.97631599999999996</v>
      </c>
      <c r="O31" s="171">
        <v>0.97645099999999996</v>
      </c>
      <c r="P31" s="171">
        <v>0.97645099999999996</v>
      </c>
      <c r="Q31" s="171">
        <v>0.97645099999999996</v>
      </c>
      <c r="R31" s="171">
        <v>0.97645099999999996</v>
      </c>
      <c r="S31" s="171">
        <v>0.97645099999999996</v>
      </c>
      <c r="T31" s="171">
        <v>0.97645099999999996</v>
      </c>
      <c r="U31" s="171">
        <v>0.97645099999999996</v>
      </c>
      <c r="V31" s="171">
        <v>0.97645099999999996</v>
      </c>
      <c r="W31" s="171">
        <v>0.97645099999999996</v>
      </c>
      <c r="X31" s="171">
        <v>0.97645099999999996</v>
      </c>
      <c r="Y31" s="171">
        <v>0.97645099999999996</v>
      </c>
      <c r="Z31" s="171">
        <v>0.97645099999999996</v>
      </c>
      <c r="AA31" s="171">
        <v>0.97645099999999996</v>
      </c>
      <c r="AB31" s="171">
        <v>0.97792299999999999</v>
      </c>
      <c r="AC31" s="171">
        <v>0.97792299999999999</v>
      </c>
      <c r="AD31" s="171">
        <v>0.97792299999999999</v>
      </c>
      <c r="AE31" s="171">
        <v>0.97792299999999999</v>
      </c>
      <c r="AF31" s="171">
        <v>0.97792299999999999</v>
      </c>
      <c r="AG31" s="171">
        <v>0.97792299999999999</v>
      </c>
      <c r="AH31" s="171">
        <v>0.97792299999999999</v>
      </c>
      <c r="AI31" s="171">
        <v>0.97792299999999999</v>
      </c>
      <c r="AJ31" s="171">
        <v>0.97792299999999999</v>
      </c>
      <c r="AK31" s="171">
        <v>0.97792299999999999</v>
      </c>
      <c r="AL31" s="171">
        <v>0.97792299999999999</v>
      </c>
      <c r="AM31" s="171">
        <v>0.97792299999999999</v>
      </c>
      <c r="AN31" s="171">
        <v>0.97792299999999999</v>
      </c>
    </row>
    <row r="32" spans="1:40" s="171" customFormat="1" x14ac:dyDescent="0.2">
      <c r="A32" s="128" t="s">
        <v>1808</v>
      </c>
      <c r="B32" s="171">
        <v>0.99999799999999905</v>
      </c>
      <c r="C32" s="171">
        <v>0.99999799999999905</v>
      </c>
      <c r="D32" s="171">
        <v>0.99999799999999905</v>
      </c>
      <c r="E32" s="171">
        <v>0.99999799999999905</v>
      </c>
      <c r="F32" s="171">
        <v>0.99999799999999905</v>
      </c>
      <c r="G32" s="171">
        <v>0.99999799999999905</v>
      </c>
      <c r="H32" s="171">
        <v>0.99999799999999905</v>
      </c>
      <c r="I32" s="171">
        <v>0.99999799999999905</v>
      </c>
      <c r="J32" s="171">
        <v>0.99999799999999905</v>
      </c>
      <c r="K32" s="171">
        <v>0.99999799999999905</v>
      </c>
      <c r="L32" s="171">
        <v>0.99999799999999905</v>
      </c>
      <c r="M32" s="171">
        <v>0.99999799999999905</v>
      </c>
      <c r="N32" s="171">
        <v>0.99999799999999905</v>
      </c>
      <c r="O32" s="171">
        <v>0.99999799999999905</v>
      </c>
      <c r="P32" s="171">
        <v>0.99999799999999905</v>
      </c>
      <c r="Q32" s="171">
        <v>0.99999799999999905</v>
      </c>
      <c r="R32" s="171">
        <v>0.99999799999999905</v>
      </c>
      <c r="S32" s="171">
        <v>0.99999799999999905</v>
      </c>
      <c r="T32" s="171">
        <v>0.99999799999999905</v>
      </c>
      <c r="U32" s="171">
        <v>0.99999799999999905</v>
      </c>
      <c r="V32" s="171">
        <v>0.99999799999999905</v>
      </c>
      <c r="W32" s="171">
        <v>0.99999799999999905</v>
      </c>
      <c r="X32" s="171">
        <v>0.99999799999999905</v>
      </c>
      <c r="Y32" s="171">
        <v>0.99999799999999905</v>
      </c>
      <c r="Z32" s="171">
        <v>0.99999799999999905</v>
      </c>
      <c r="AA32" s="171">
        <v>0.99999799999999905</v>
      </c>
      <c r="AB32" s="171">
        <v>0.99999799999999905</v>
      </c>
      <c r="AC32" s="171">
        <v>0.99999799999999905</v>
      </c>
      <c r="AD32" s="171">
        <v>0.99999799999999905</v>
      </c>
      <c r="AE32" s="171">
        <v>0.99999799999999905</v>
      </c>
      <c r="AF32" s="171">
        <v>0.99999799999999905</v>
      </c>
      <c r="AG32" s="171">
        <v>0.99999799999999905</v>
      </c>
      <c r="AH32" s="171">
        <v>0.99999799999999905</v>
      </c>
      <c r="AI32" s="171">
        <v>0.99999799999999905</v>
      </c>
      <c r="AJ32" s="171">
        <v>0.99999799999999905</v>
      </c>
      <c r="AK32" s="171">
        <v>0.99999799999999905</v>
      </c>
      <c r="AL32" s="171">
        <v>0.99999799999999905</v>
      </c>
      <c r="AM32" s="171">
        <v>0.99999799999999905</v>
      </c>
      <c r="AN32" s="171">
        <v>0.99999799999999905</v>
      </c>
    </row>
    <row r="33" spans="1:40" s="171" customFormat="1" x14ac:dyDescent="0.2">
      <c r="A33" s="128" t="s">
        <v>1809</v>
      </c>
      <c r="B33" s="171">
        <v>0.99999799999999905</v>
      </c>
      <c r="C33" s="171">
        <v>0.99999799999999905</v>
      </c>
      <c r="D33" s="171">
        <v>0.99999799999999905</v>
      </c>
      <c r="E33" s="171">
        <v>0.99999799999999905</v>
      </c>
      <c r="F33" s="171">
        <v>0.99999799999999905</v>
      </c>
      <c r="G33" s="171">
        <v>0.99999799999999905</v>
      </c>
      <c r="H33" s="171">
        <v>0.99999799999999905</v>
      </c>
      <c r="I33" s="171">
        <v>0.99999799999999905</v>
      </c>
      <c r="J33" s="171">
        <v>0.99999799999999905</v>
      </c>
      <c r="K33" s="171">
        <v>0.99999799999999905</v>
      </c>
      <c r="L33" s="171">
        <v>0.99999799999999905</v>
      </c>
      <c r="M33" s="171">
        <v>0.99999799999999905</v>
      </c>
      <c r="N33" s="171">
        <v>0.99999799999999905</v>
      </c>
      <c r="O33" s="171">
        <v>0.99999799999999905</v>
      </c>
      <c r="P33" s="171">
        <v>0.99999799999999905</v>
      </c>
      <c r="Q33" s="171">
        <v>0.99999799999999905</v>
      </c>
      <c r="R33" s="171">
        <v>0.99999799999999905</v>
      </c>
      <c r="S33" s="171">
        <v>0.99999799999999905</v>
      </c>
      <c r="T33" s="171">
        <v>0.99999799999999905</v>
      </c>
      <c r="U33" s="171">
        <v>0.99999799999999905</v>
      </c>
      <c r="V33" s="171">
        <v>0.99999799999999905</v>
      </c>
      <c r="W33" s="171">
        <v>0.99999799999999905</v>
      </c>
      <c r="X33" s="171">
        <v>0.99999799999999905</v>
      </c>
      <c r="Y33" s="171">
        <v>0.99999799999999905</v>
      </c>
      <c r="Z33" s="171">
        <v>0.99999799999999905</v>
      </c>
      <c r="AA33" s="171">
        <v>0.99999799999999905</v>
      </c>
      <c r="AB33" s="171">
        <v>0.99999799999999905</v>
      </c>
      <c r="AC33" s="171">
        <v>0.99999799999999905</v>
      </c>
      <c r="AD33" s="171">
        <v>0.99999799999999905</v>
      </c>
      <c r="AE33" s="171">
        <v>0.99999799999999905</v>
      </c>
      <c r="AF33" s="171">
        <v>0.99999799999999905</v>
      </c>
      <c r="AG33" s="171">
        <v>0.99999799999999905</v>
      </c>
      <c r="AH33" s="171">
        <v>0.99999799999999905</v>
      </c>
      <c r="AI33" s="171">
        <v>0.99999799999999905</v>
      </c>
      <c r="AJ33" s="171">
        <v>0.99999799999999905</v>
      </c>
      <c r="AK33" s="171">
        <v>0.99999799999999905</v>
      </c>
      <c r="AL33" s="171">
        <v>0.99999799999999905</v>
      </c>
      <c r="AM33" s="171">
        <v>0.99999799999999905</v>
      </c>
      <c r="AN33" s="171">
        <v>0.99999799999999905</v>
      </c>
    </row>
    <row r="34" spans="1:40" s="171" customFormat="1" x14ac:dyDescent="0.2">
      <c r="A34" s="128" t="s">
        <v>1810</v>
      </c>
      <c r="B34" s="171">
        <v>1</v>
      </c>
      <c r="C34" s="171">
        <v>1</v>
      </c>
      <c r="D34" s="171">
        <v>1</v>
      </c>
      <c r="E34" s="171">
        <v>1</v>
      </c>
      <c r="F34" s="171">
        <v>1</v>
      </c>
      <c r="G34" s="171">
        <v>1</v>
      </c>
      <c r="H34" s="171">
        <v>1</v>
      </c>
      <c r="I34" s="171">
        <v>1</v>
      </c>
      <c r="J34" s="171">
        <v>1</v>
      </c>
      <c r="K34" s="171">
        <v>1</v>
      </c>
      <c r="L34" s="171">
        <v>1</v>
      </c>
      <c r="M34" s="171">
        <v>1</v>
      </c>
      <c r="N34" s="171">
        <v>1</v>
      </c>
      <c r="O34" s="171">
        <v>1</v>
      </c>
      <c r="P34" s="171">
        <v>1</v>
      </c>
      <c r="Q34" s="171">
        <v>1</v>
      </c>
      <c r="R34" s="171">
        <v>1</v>
      </c>
      <c r="S34" s="171">
        <v>1</v>
      </c>
      <c r="T34" s="171">
        <v>1</v>
      </c>
      <c r="U34" s="171">
        <v>1</v>
      </c>
      <c r="V34" s="171">
        <v>1</v>
      </c>
      <c r="W34" s="171">
        <v>1</v>
      </c>
      <c r="X34" s="171">
        <v>1</v>
      </c>
      <c r="Y34" s="171">
        <v>1</v>
      </c>
      <c r="Z34" s="171">
        <v>1</v>
      </c>
      <c r="AA34" s="171">
        <v>1</v>
      </c>
      <c r="AB34" s="171">
        <v>1</v>
      </c>
      <c r="AC34" s="171">
        <v>1</v>
      </c>
      <c r="AD34" s="171">
        <v>1</v>
      </c>
      <c r="AE34" s="171">
        <v>1</v>
      </c>
      <c r="AF34" s="171">
        <v>1</v>
      </c>
      <c r="AG34" s="171">
        <v>1</v>
      </c>
      <c r="AH34" s="171">
        <v>1</v>
      </c>
      <c r="AI34" s="171">
        <v>1</v>
      </c>
      <c r="AJ34" s="171">
        <v>1</v>
      </c>
      <c r="AK34" s="171">
        <v>1</v>
      </c>
      <c r="AL34" s="171">
        <v>1</v>
      </c>
      <c r="AM34" s="171">
        <v>1</v>
      </c>
      <c r="AN34" s="171">
        <v>1</v>
      </c>
    </row>
    <row r="35" spans="1:40" s="171" customFormat="1" x14ac:dyDescent="0.2">
      <c r="A35" s="128" t="s">
        <v>1811</v>
      </c>
      <c r="B35" s="171">
        <v>0.99999799999999905</v>
      </c>
      <c r="C35" s="171">
        <v>0.99999799999999905</v>
      </c>
      <c r="D35" s="171">
        <v>0.99999799999999905</v>
      </c>
      <c r="E35" s="171">
        <v>0.99999799999999905</v>
      </c>
      <c r="F35" s="171">
        <v>0.99999799999999905</v>
      </c>
      <c r="G35" s="171">
        <v>0.99999799999999905</v>
      </c>
      <c r="H35" s="171">
        <v>0.99999799999999905</v>
      </c>
      <c r="I35" s="171">
        <v>0.99999799999999905</v>
      </c>
      <c r="J35" s="171">
        <v>0.99999799999999905</v>
      </c>
      <c r="K35" s="171">
        <v>0.99999799999999905</v>
      </c>
      <c r="L35" s="171">
        <v>0.99999799999999905</v>
      </c>
      <c r="M35" s="171">
        <v>0.99999799999999905</v>
      </c>
      <c r="N35" s="171">
        <v>0.99999799999999905</v>
      </c>
      <c r="O35" s="171">
        <v>0.99999799999999905</v>
      </c>
      <c r="P35" s="171">
        <v>0.99999799999999905</v>
      </c>
      <c r="Q35" s="171">
        <v>0.99999799999999905</v>
      </c>
      <c r="R35" s="171">
        <v>0.99999799999999905</v>
      </c>
      <c r="S35" s="171">
        <v>0.99999799999999905</v>
      </c>
      <c r="T35" s="171">
        <v>0.99999799999999905</v>
      </c>
      <c r="U35" s="171">
        <v>0.99999799999999905</v>
      </c>
      <c r="V35" s="171">
        <v>0.99999799999999905</v>
      </c>
      <c r="W35" s="171">
        <v>0.99999799999999905</v>
      </c>
      <c r="X35" s="171">
        <v>0.99999799999999905</v>
      </c>
      <c r="Y35" s="171">
        <v>0.99999799999999905</v>
      </c>
      <c r="Z35" s="171">
        <v>0.99999799999999905</v>
      </c>
      <c r="AA35" s="171">
        <v>0.99999799999999905</v>
      </c>
      <c r="AB35" s="171">
        <v>0.99999799999999905</v>
      </c>
      <c r="AC35" s="171">
        <v>0.99999799999999905</v>
      </c>
      <c r="AD35" s="171">
        <v>0.99999799999999905</v>
      </c>
      <c r="AE35" s="171">
        <v>0.99999799999999905</v>
      </c>
      <c r="AF35" s="171">
        <v>0.99999799999999905</v>
      </c>
      <c r="AG35" s="171">
        <v>0.99999799999999905</v>
      </c>
      <c r="AH35" s="171">
        <v>0.99999799999999905</v>
      </c>
      <c r="AI35" s="171">
        <v>0.99999799999999905</v>
      </c>
      <c r="AJ35" s="171">
        <v>0.99999799999999905</v>
      </c>
      <c r="AK35" s="171">
        <v>0.99999799999999905</v>
      </c>
      <c r="AL35" s="171">
        <v>0.99999799999999905</v>
      </c>
      <c r="AM35" s="171">
        <v>0.99999799999999905</v>
      </c>
      <c r="AN35" s="171">
        <v>0.99999799999999905</v>
      </c>
    </row>
    <row r="36" spans="1:40" s="171" customFormat="1" x14ac:dyDescent="0.2">
      <c r="A36" s="128" t="s">
        <v>1812</v>
      </c>
      <c r="B36" s="171">
        <v>0.70369199999999998</v>
      </c>
      <c r="C36" s="171">
        <v>0.70369199999999998</v>
      </c>
      <c r="D36" s="171">
        <v>0.70369199999999998</v>
      </c>
      <c r="E36" s="171">
        <v>0.70369199999999998</v>
      </c>
      <c r="F36" s="171">
        <v>0.70369199999999998</v>
      </c>
      <c r="G36" s="171">
        <v>0.70369199999999998</v>
      </c>
      <c r="H36" s="171">
        <v>0.70369199999999998</v>
      </c>
      <c r="I36" s="171">
        <v>0.70369199999999998</v>
      </c>
      <c r="J36" s="171">
        <v>0.70369199999999998</v>
      </c>
      <c r="K36" s="171">
        <v>0.70369199999999998</v>
      </c>
      <c r="L36" s="171">
        <v>0.70369199999999998</v>
      </c>
      <c r="M36" s="171">
        <v>0.70369199999999998</v>
      </c>
      <c r="N36" s="171">
        <v>0.70369199999999998</v>
      </c>
      <c r="O36" s="171">
        <v>0.70174700000000001</v>
      </c>
      <c r="P36" s="171">
        <v>0.70174700000000001</v>
      </c>
      <c r="Q36" s="171">
        <v>0.70174700000000001</v>
      </c>
      <c r="R36" s="171">
        <v>0.70174700000000001</v>
      </c>
      <c r="S36" s="171">
        <v>0.70174700000000001</v>
      </c>
      <c r="T36" s="171">
        <v>0.70174700000000001</v>
      </c>
      <c r="U36" s="171">
        <v>0.70174700000000001</v>
      </c>
      <c r="V36" s="171">
        <v>0.70174700000000001</v>
      </c>
      <c r="W36" s="171">
        <v>0.70174700000000001</v>
      </c>
      <c r="X36" s="171">
        <v>0.70174700000000001</v>
      </c>
      <c r="Y36" s="171">
        <v>0.70174700000000001</v>
      </c>
      <c r="Z36" s="171">
        <v>0.70174700000000001</v>
      </c>
      <c r="AA36" s="171">
        <v>0.70174700000000001</v>
      </c>
      <c r="AB36" s="171">
        <v>0.69923800000000003</v>
      </c>
      <c r="AC36" s="171">
        <v>0.69923800000000003</v>
      </c>
      <c r="AD36" s="171">
        <v>0.69923800000000003</v>
      </c>
      <c r="AE36" s="171">
        <v>0.69923800000000003</v>
      </c>
      <c r="AF36" s="171">
        <v>0.69923800000000003</v>
      </c>
      <c r="AG36" s="171">
        <v>0.69923800000000003</v>
      </c>
      <c r="AH36" s="171">
        <v>0.69923800000000003</v>
      </c>
      <c r="AI36" s="171">
        <v>0.69923800000000003</v>
      </c>
      <c r="AJ36" s="171">
        <v>0.69923800000000003</v>
      </c>
      <c r="AK36" s="171">
        <v>0.69923800000000003</v>
      </c>
      <c r="AL36" s="171">
        <v>0.69923800000000003</v>
      </c>
      <c r="AM36" s="171">
        <v>0.69923800000000003</v>
      </c>
      <c r="AN36" s="171">
        <v>0.69923800000000003</v>
      </c>
    </row>
    <row r="37" spans="1:40" s="171" customFormat="1" x14ac:dyDescent="0.2">
      <c r="A37" s="128" t="s">
        <v>1813</v>
      </c>
      <c r="B37" s="171">
        <v>0.70369199999999998</v>
      </c>
      <c r="C37" s="171">
        <v>0.70369199999999998</v>
      </c>
      <c r="D37" s="171">
        <v>0.70369199999999998</v>
      </c>
      <c r="E37" s="171">
        <v>0.70369199999999998</v>
      </c>
      <c r="F37" s="171">
        <v>0.70369199999999998</v>
      </c>
      <c r="G37" s="171">
        <v>0.70369199999999998</v>
      </c>
      <c r="H37" s="171">
        <v>0.70369199999999998</v>
      </c>
      <c r="I37" s="171">
        <v>0.70369199999999998</v>
      </c>
      <c r="J37" s="171">
        <v>0.70369199999999998</v>
      </c>
      <c r="K37" s="171">
        <v>0.70369199999999998</v>
      </c>
      <c r="L37" s="171">
        <v>0.70369199999999998</v>
      </c>
      <c r="M37" s="171">
        <v>0.70369199999999998</v>
      </c>
      <c r="N37" s="171">
        <v>0.70369199999999998</v>
      </c>
      <c r="O37" s="171">
        <v>0.70174700000000001</v>
      </c>
      <c r="P37" s="171">
        <v>0.70174700000000001</v>
      </c>
      <c r="Q37" s="171">
        <v>0.70174700000000001</v>
      </c>
      <c r="R37" s="171">
        <v>0.70174700000000001</v>
      </c>
      <c r="S37" s="171">
        <v>0.70174700000000001</v>
      </c>
      <c r="T37" s="171">
        <v>0.70174700000000001</v>
      </c>
      <c r="U37" s="171">
        <v>0.70174700000000001</v>
      </c>
      <c r="V37" s="171">
        <v>0.70174700000000001</v>
      </c>
      <c r="W37" s="171">
        <v>0.70174700000000001</v>
      </c>
      <c r="X37" s="171">
        <v>0.70174700000000001</v>
      </c>
      <c r="Y37" s="171">
        <v>0.70174700000000001</v>
      </c>
      <c r="Z37" s="171">
        <v>0.70174700000000001</v>
      </c>
      <c r="AA37" s="171">
        <v>0.70174700000000001</v>
      </c>
      <c r="AB37" s="171">
        <v>0.69923800000000003</v>
      </c>
      <c r="AC37" s="171">
        <v>0.69923800000000003</v>
      </c>
      <c r="AD37" s="171">
        <v>0.69923800000000003</v>
      </c>
      <c r="AE37" s="171">
        <v>0.69923800000000003</v>
      </c>
      <c r="AF37" s="171">
        <v>0.69923800000000003</v>
      </c>
      <c r="AG37" s="171">
        <v>0.69923800000000003</v>
      </c>
      <c r="AH37" s="171">
        <v>0.69923800000000003</v>
      </c>
      <c r="AI37" s="171">
        <v>0.69923800000000003</v>
      </c>
      <c r="AJ37" s="171">
        <v>0.69923800000000003</v>
      </c>
      <c r="AK37" s="171">
        <v>0.69923800000000003</v>
      </c>
      <c r="AL37" s="171">
        <v>0.69923800000000003</v>
      </c>
      <c r="AM37" s="171">
        <v>0.69923800000000003</v>
      </c>
      <c r="AN37" s="171">
        <v>0.69923800000000003</v>
      </c>
    </row>
    <row r="38" spans="1:40" s="171" customFormat="1" x14ac:dyDescent="0.2">
      <c r="A38" s="128" t="s">
        <v>1814</v>
      </c>
      <c r="B38" s="171">
        <v>1</v>
      </c>
      <c r="C38" s="171">
        <v>1</v>
      </c>
      <c r="D38" s="171">
        <v>1</v>
      </c>
      <c r="E38" s="171">
        <v>1</v>
      </c>
      <c r="F38" s="171">
        <v>1</v>
      </c>
      <c r="G38" s="171">
        <v>1</v>
      </c>
      <c r="H38" s="171">
        <v>1</v>
      </c>
      <c r="I38" s="171">
        <v>1</v>
      </c>
      <c r="J38" s="171">
        <v>1</v>
      </c>
      <c r="K38" s="171">
        <v>1</v>
      </c>
      <c r="L38" s="171">
        <v>1</v>
      </c>
      <c r="M38" s="171">
        <v>1</v>
      </c>
      <c r="N38" s="171">
        <v>1</v>
      </c>
      <c r="O38" s="171">
        <v>1</v>
      </c>
      <c r="P38" s="171">
        <v>1</v>
      </c>
      <c r="Q38" s="171">
        <v>1</v>
      </c>
      <c r="R38" s="171">
        <v>1</v>
      </c>
      <c r="S38" s="171">
        <v>1</v>
      </c>
      <c r="T38" s="171">
        <v>1</v>
      </c>
      <c r="U38" s="171">
        <v>1</v>
      </c>
      <c r="V38" s="171">
        <v>1</v>
      </c>
      <c r="W38" s="171">
        <v>1</v>
      </c>
      <c r="X38" s="171">
        <v>1</v>
      </c>
      <c r="Y38" s="171">
        <v>1</v>
      </c>
      <c r="Z38" s="171">
        <v>1</v>
      </c>
      <c r="AA38" s="171">
        <v>1</v>
      </c>
      <c r="AB38" s="171">
        <v>1</v>
      </c>
      <c r="AC38" s="171">
        <v>1</v>
      </c>
      <c r="AD38" s="171">
        <v>1</v>
      </c>
      <c r="AE38" s="171">
        <v>1</v>
      </c>
      <c r="AF38" s="171">
        <v>1</v>
      </c>
      <c r="AG38" s="171">
        <v>1</v>
      </c>
      <c r="AH38" s="171">
        <v>1</v>
      </c>
      <c r="AI38" s="171">
        <v>1</v>
      </c>
      <c r="AJ38" s="171">
        <v>1</v>
      </c>
      <c r="AK38" s="171">
        <v>1</v>
      </c>
      <c r="AL38" s="171">
        <v>1</v>
      </c>
      <c r="AM38" s="171">
        <v>1</v>
      </c>
      <c r="AN38" s="171">
        <v>1</v>
      </c>
    </row>
    <row r="39" spans="1:40" s="171" customFormat="1" x14ac:dyDescent="0.2">
      <c r="A39" s="128" t="s">
        <v>1815</v>
      </c>
      <c r="B39" s="171">
        <v>1</v>
      </c>
      <c r="C39" s="171">
        <v>1</v>
      </c>
      <c r="D39" s="171">
        <v>1</v>
      </c>
      <c r="E39" s="171">
        <v>1</v>
      </c>
      <c r="F39" s="171">
        <v>1</v>
      </c>
      <c r="G39" s="171">
        <v>1</v>
      </c>
      <c r="H39" s="171">
        <v>1</v>
      </c>
      <c r="I39" s="171">
        <v>1</v>
      </c>
      <c r="J39" s="171">
        <v>1</v>
      </c>
      <c r="K39" s="171">
        <v>1</v>
      </c>
      <c r="L39" s="171">
        <v>1</v>
      </c>
      <c r="M39" s="171">
        <v>1</v>
      </c>
      <c r="N39" s="171">
        <v>1</v>
      </c>
      <c r="O39" s="171">
        <v>1</v>
      </c>
      <c r="P39" s="171">
        <v>1</v>
      </c>
      <c r="Q39" s="171">
        <v>1</v>
      </c>
      <c r="R39" s="171">
        <v>1</v>
      </c>
      <c r="S39" s="171">
        <v>1</v>
      </c>
      <c r="T39" s="171">
        <v>1</v>
      </c>
      <c r="U39" s="171">
        <v>1</v>
      </c>
      <c r="V39" s="171">
        <v>1</v>
      </c>
      <c r="W39" s="171">
        <v>1</v>
      </c>
      <c r="X39" s="171">
        <v>1</v>
      </c>
      <c r="Y39" s="171">
        <v>1</v>
      </c>
      <c r="Z39" s="171">
        <v>1</v>
      </c>
      <c r="AA39" s="171">
        <v>1</v>
      </c>
      <c r="AB39" s="171">
        <v>1</v>
      </c>
      <c r="AC39" s="171">
        <v>1</v>
      </c>
      <c r="AD39" s="171">
        <v>1</v>
      </c>
      <c r="AE39" s="171">
        <v>1</v>
      </c>
      <c r="AF39" s="171">
        <v>1</v>
      </c>
      <c r="AG39" s="171">
        <v>1</v>
      </c>
      <c r="AH39" s="171">
        <v>1</v>
      </c>
      <c r="AI39" s="171">
        <v>1</v>
      </c>
      <c r="AJ39" s="171">
        <v>1</v>
      </c>
      <c r="AK39" s="171">
        <v>1</v>
      </c>
      <c r="AL39" s="171">
        <v>1</v>
      </c>
      <c r="AM39" s="171">
        <v>1</v>
      </c>
      <c r="AN39" s="171">
        <v>1</v>
      </c>
    </row>
    <row r="40" spans="1:40" s="171" customFormat="1" x14ac:dyDescent="0.2">
      <c r="A40" s="128" t="s">
        <v>1816</v>
      </c>
      <c r="B40" s="171">
        <v>0.97365999999999997</v>
      </c>
      <c r="C40" s="171">
        <v>0.97365999999999997</v>
      </c>
      <c r="D40" s="171">
        <v>0.97365999999999997</v>
      </c>
      <c r="E40" s="171">
        <v>0.97365999999999997</v>
      </c>
      <c r="F40" s="171">
        <v>0.97365999999999997</v>
      </c>
      <c r="G40" s="171">
        <v>0.97365999999999997</v>
      </c>
      <c r="H40" s="171">
        <v>0.97365999999999997</v>
      </c>
      <c r="I40" s="171">
        <v>0.97365999999999997</v>
      </c>
      <c r="J40" s="171">
        <v>0.97365999999999997</v>
      </c>
      <c r="K40" s="171">
        <v>0.97365999999999997</v>
      </c>
      <c r="L40" s="171">
        <v>0.97365999999999997</v>
      </c>
      <c r="M40" s="171">
        <v>0.97365999999999997</v>
      </c>
      <c r="N40" s="171">
        <v>0.97365999999999997</v>
      </c>
      <c r="O40" s="171">
        <v>0.973414</v>
      </c>
      <c r="P40" s="171">
        <v>0.973414</v>
      </c>
      <c r="Q40" s="171">
        <v>0.973414</v>
      </c>
      <c r="R40" s="171">
        <v>0.973414</v>
      </c>
      <c r="S40" s="171">
        <v>0.973414</v>
      </c>
      <c r="T40" s="171">
        <v>0.973414</v>
      </c>
      <c r="U40" s="171">
        <v>0.973414</v>
      </c>
      <c r="V40" s="171">
        <v>0.973414</v>
      </c>
      <c r="W40" s="171">
        <v>0.973414</v>
      </c>
      <c r="X40" s="171">
        <v>0.973414</v>
      </c>
      <c r="Y40" s="171">
        <v>0.973414</v>
      </c>
      <c r="Z40" s="171">
        <v>0.973414</v>
      </c>
      <c r="AA40" s="171">
        <v>0.973414</v>
      </c>
      <c r="AB40" s="171">
        <v>0.97330000000000005</v>
      </c>
      <c r="AC40" s="171">
        <v>0.97330000000000005</v>
      </c>
      <c r="AD40" s="171">
        <v>0.97330000000000005</v>
      </c>
      <c r="AE40" s="171">
        <v>0.97330000000000005</v>
      </c>
      <c r="AF40" s="171">
        <v>0.97330000000000005</v>
      </c>
      <c r="AG40" s="171">
        <v>0.97330000000000005</v>
      </c>
      <c r="AH40" s="171">
        <v>0.97330000000000005</v>
      </c>
      <c r="AI40" s="171">
        <v>0.97330000000000005</v>
      </c>
      <c r="AJ40" s="171">
        <v>0.97330000000000005</v>
      </c>
      <c r="AK40" s="171">
        <v>0.97330000000000005</v>
      </c>
      <c r="AL40" s="171">
        <v>0.97330000000000005</v>
      </c>
      <c r="AM40" s="171">
        <v>0.97330000000000005</v>
      </c>
      <c r="AN40" s="171">
        <v>0.97330000000000005</v>
      </c>
    </row>
    <row r="41" spans="1:40" s="171" customFormat="1" x14ac:dyDescent="0.2">
      <c r="A41" s="128" t="s">
        <v>1817</v>
      </c>
      <c r="B41" s="171">
        <v>0.97365999999999997</v>
      </c>
      <c r="C41" s="171">
        <v>0.97365999999999997</v>
      </c>
      <c r="D41" s="171">
        <v>0.97365999999999997</v>
      </c>
      <c r="E41" s="171">
        <v>0.97365999999999997</v>
      </c>
      <c r="F41" s="171">
        <v>0.97365999999999997</v>
      </c>
      <c r="G41" s="171">
        <v>0.97365999999999997</v>
      </c>
      <c r="H41" s="171">
        <v>0.97365999999999997</v>
      </c>
      <c r="I41" s="171">
        <v>0.97365999999999997</v>
      </c>
      <c r="J41" s="171">
        <v>0.97365999999999997</v>
      </c>
      <c r="K41" s="171">
        <v>0.97365999999999997</v>
      </c>
      <c r="L41" s="171">
        <v>0.97365999999999997</v>
      </c>
      <c r="M41" s="171">
        <v>0.97365999999999997</v>
      </c>
      <c r="N41" s="171">
        <v>0.97365999999999997</v>
      </c>
      <c r="O41" s="171">
        <v>0.973414</v>
      </c>
      <c r="P41" s="171">
        <v>0.973414</v>
      </c>
      <c r="Q41" s="171">
        <v>0.973414</v>
      </c>
      <c r="R41" s="171">
        <v>0.973414</v>
      </c>
      <c r="S41" s="171">
        <v>0.973414</v>
      </c>
      <c r="T41" s="171">
        <v>0.973414</v>
      </c>
      <c r="U41" s="171">
        <v>0.973414</v>
      </c>
      <c r="V41" s="171">
        <v>0.973414</v>
      </c>
      <c r="W41" s="171">
        <v>0.973414</v>
      </c>
      <c r="X41" s="171">
        <v>0.973414</v>
      </c>
      <c r="Y41" s="171">
        <v>0.973414</v>
      </c>
      <c r="Z41" s="171">
        <v>0.973414</v>
      </c>
      <c r="AA41" s="171">
        <v>0.973414</v>
      </c>
      <c r="AB41" s="171">
        <v>0.97330000000000005</v>
      </c>
      <c r="AC41" s="171">
        <v>0.97330000000000005</v>
      </c>
      <c r="AD41" s="171">
        <v>0.97330000000000005</v>
      </c>
      <c r="AE41" s="171">
        <v>0.97330000000000005</v>
      </c>
      <c r="AF41" s="171">
        <v>0.97330000000000005</v>
      </c>
      <c r="AG41" s="171">
        <v>0.97330000000000005</v>
      </c>
      <c r="AH41" s="171">
        <v>0.97330000000000005</v>
      </c>
      <c r="AI41" s="171">
        <v>0.97330000000000005</v>
      </c>
      <c r="AJ41" s="171">
        <v>0.97330000000000005</v>
      </c>
      <c r="AK41" s="171">
        <v>0.97330000000000005</v>
      </c>
      <c r="AL41" s="171">
        <v>0.97330000000000005</v>
      </c>
      <c r="AM41" s="171">
        <v>0.97330000000000005</v>
      </c>
      <c r="AN41" s="171">
        <v>0.97330000000000005</v>
      </c>
    </row>
    <row r="42" spans="1:40" s="171" customFormat="1" x14ac:dyDescent="0.2">
      <c r="A42" s="128" t="s">
        <v>1818</v>
      </c>
      <c r="B42" s="171">
        <v>1</v>
      </c>
      <c r="C42" s="171">
        <v>1</v>
      </c>
      <c r="D42" s="171">
        <v>1</v>
      </c>
      <c r="E42" s="171">
        <v>1</v>
      </c>
      <c r="F42" s="171">
        <v>1</v>
      </c>
      <c r="G42" s="171">
        <v>1</v>
      </c>
      <c r="H42" s="171">
        <v>1</v>
      </c>
      <c r="I42" s="171">
        <v>1</v>
      </c>
      <c r="J42" s="171">
        <v>1</v>
      </c>
      <c r="K42" s="171">
        <v>1</v>
      </c>
      <c r="L42" s="171">
        <v>1</v>
      </c>
      <c r="M42" s="171">
        <v>1</v>
      </c>
      <c r="N42" s="171">
        <v>1</v>
      </c>
      <c r="O42" s="171">
        <v>1</v>
      </c>
      <c r="P42" s="171">
        <v>1</v>
      </c>
      <c r="Q42" s="171">
        <v>1</v>
      </c>
      <c r="R42" s="171">
        <v>1</v>
      </c>
      <c r="S42" s="171">
        <v>1</v>
      </c>
      <c r="T42" s="171">
        <v>1</v>
      </c>
      <c r="U42" s="171">
        <v>1</v>
      </c>
      <c r="V42" s="171">
        <v>1</v>
      </c>
      <c r="W42" s="171">
        <v>1</v>
      </c>
      <c r="X42" s="171">
        <v>1</v>
      </c>
      <c r="Y42" s="171">
        <v>1</v>
      </c>
      <c r="Z42" s="171">
        <v>1</v>
      </c>
      <c r="AA42" s="171">
        <v>1</v>
      </c>
      <c r="AB42" s="171">
        <v>1</v>
      </c>
      <c r="AC42" s="171">
        <v>1</v>
      </c>
      <c r="AD42" s="171">
        <v>1</v>
      </c>
      <c r="AE42" s="171">
        <v>1</v>
      </c>
      <c r="AF42" s="171">
        <v>1</v>
      </c>
      <c r="AG42" s="171">
        <v>1</v>
      </c>
      <c r="AH42" s="171">
        <v>1</v>
      </c>
      <c r="AI42" s="171">
        <v>1</v>
      </c>
      <c r="AJ42" s="171">
        <v>1</v>
      </c>
      <c r="AK42" s="171">
        <v>1</v>
      </c>
      <c r="AL42" s="171">
        <v>1</v>
      </c>
      <c r="AM42" s="171">
        <v>1</v>
      </c>
      <c r="AN42" s="171">
        <v>1</v>
      </c>
    </row>
    <row r="43" spans="1:40" s="171" customFormat="1" x14ac:dyDescent="0.2">
      <c r="A43" s="128" t="s">
        <v>1819</v>
      </c>
      <c r="B43" s="171">
        <v>1</v>
      </c>
      <c r="C43" s="171">
        <v>1</v>
      </c>
      <c r="D43" s="171">
        <v>1</v>
      </c>
      <c r="E43" s="171">
        <v>1</v>
      </c>
      <c r="F43" s="171">
        <v>1</v>
      </c>
      <c r="G43" s="171">
        <v>1</v>
      </c>
      <c r="H43" s="171">
        <v>1</v>
      </c>
      <c r="I43" s="171">
        <v>1</v>
      </c>
      <c r="J43" s="171">
        <v>1</v>
      </c>
      <c r="K43" s="171">
        <v>1</v>
      </c>
      <c r="L43" s="171">
        <v>1</v>
      </c>
      <c r="M43" s="171">
        <v>1</v>
      </c>
      <c r="N43" s="171">
        <v>1</v>
      </c>
      <c r="O43" s="171">
        <v>1</v>
      </c>
      <c r="P43" s="171">
        <v>1</v>
      </c>
      <c r="Q43" s="171">
        <v>1</v>
      </c>
      <c r="R43" s="171">
        <v>1</v>
      </c>
      <c r="S43" s="171">
        <v>1</v>
      </c>
      <c r="T43" s="171">
        <v>1</v>
      </c>
      <c r="U43" s="171">
        <v>1</v>
      </c>
      <c r="V43" s="171">
        <v>1</v>
      </c>
      <c r="W43" s="171">
        <v>1</v>
      </c>
      <c r="X43" s="171">
        <v>1</v>
      </c>
      <c r="Y43" s="171">
        <v>1</v>
      </c>
      <c r="Z43" s="171">
        <v>1</v>
      </c>
      <c r="AA43" s="171">
        <v>1</v>
      </c>
      <c r="AB43" s="171">
        <v>1</v>
      </c>
      <c r="AC43" s="171">
        <v>1</v>
      </c>
      <c r="AD43" s="171">
        <v>1</v>
      </c>
      <c r="AE43" s="171">
        <v>1</v>
      </c>
      <c r="AF43" s="171">
        <v>1</v>
      </c>
      <c r="AG43" s="171">
        <v>1</v>
      </c>
      <c r="AH43" s="171">
        <v>1</v>
      </c>
      <c r="AI43" s="171">
        <v>1</v>
      </c>
      <c r="AJ43" s="171">
        <v>1</v>
      </c>
      <c r="AK43" s="171">
        <v>1</v>
      </c>
      <c r="AL43" s="171">
        <v>1</v>
      </c>
      <c r="AM43" s="171">
        <v>1</v>
      </c>
      <c r="AN43" s="171">
        <v>1</v>
      </c>
    </row>
    <row r="44" spans="1:40" s="171" customFormat="1" x14ac:dyDescent="0.2">
      <c r="A44" s="128" t="s">
        <v>1820</v>
      </c>
      <c r="B44" s="171">
        <v>1</v>
      </c>
      <c r="C44" s="171">
        <v>1</v>
      </c>
      <c r="D44" s="171">
        <v>1</v>
      </c>
      <c r="E44" s="171">
        <v>1</v>
      </c>
      <c r="F44" s="171">
        <v>1</v>
      </c>
      <c r="G44" s="171">
        <v>1</v>
      </c>
      <c r="H44" s="171">
        <v>1</v>
      </c>
      <c r="I44" s="171">
        <v>1</v>
      </c>
      <c r="J44" s="171">
        <v>1</v>
      </c>
      <c r="K44" s="171">
        <v>1</v>
      </c>
      <c r="L44" s="171">
        <v>1</v>
      </c>
      <c r="M44" s="171">
        <v>1</v>
      </c>
      <c r="N44" s="171">
        <v>1</v>
      </c>
      <c r="O44" s="171">
        <v>1</v>
      </c>
      <c r="P44" s="171">
        <v>1</v>
      </c>
      <c r="Q44" s="171">
        <v>1</v>
      </c>
      <c r="R44" s="171">
        <v>1</v>
      </c>
      <c r="S44" s="171">
        <v>1</v>
      </c>
      <c r="T44" s="171">
        <v>1</v>
      </c>
      <c r="U44" s="171">
        <v>1</v>
      </c>
      <c r="V44" s="171">
        <v>1</v>
      </c>
      <c r="W44" s="171">
        <v>1</v>
      </c>
      <c r="X44" s="171">
        <v>1</v>
      </c>
      <c r="Y44" s="171">
        <v>1</v>
      </c>
      <c r="Z44" s="171">
        <v>1</v>
      </c>
      <c r="AA44" s="171">
        <v>1</v>
      </c>
      <c r="AB44" s="171">
        <v>1</v>
      </c>
      <c r="AC44" s="171">
        <v>1</v>
      </c>
      <c r="AD44" s="171">
        <v>1</v>
      </c>
      <c r="AE44" s="171">
        <v>1</v>
      </c>
      <c r="AF44" s="171">
        <v>1</v>
      </c>
      <c r="AG44" s="171">
        <v>1</v>
      </c>
      <c r="AH44" s="171">
        <v>1</v>
      </c>
      <c r="AI44" s="171">
        <v>1</v>
      </c>
      <c r="AJ44" s="171">
        <v>1</v>
      </c>
      <c r="AK44" s="171">
        <v>1</v>
      </c>
      <c r="AL44" s="171">
        <v>1</v>
      </c>
      <c r="AM44" s="171">
        <v>1</v>
      </c>
      <c r="AN44" s="171">
        <v>1</v>
      </c>
    </row>
    <row r="45" spans="1:40" s="171" customFormat="1" x14ac:dyDescent="0.2">
      <c r="A45" s="128" t="s">
        <v>1821</v>
      </c>
      <c r="B45" s="171">
        <v>0.99999799999999905</v>
      </c>
      <c r="C45" s="171">
        <v>0.99999799999999905</v>
      </c>
      <c r="D45" s="171">
        <v>0.99999799999999905</v>
      </c>
      <c r="E45" s="171">
        <v>0.99999799999999905</v>
      </c>
      <c r="F45" s="171">
        <v>0.99999799999999905</v>
      </c>
      <c r="G45" s="171">
        <v>0.99999799999999905</v>
      </c>
      <c r="H45" s="171">
        <v>0.99999799999999905</v>
      </c>
      <c r="I45" s="171">
        <v>0.99999799999999905</v>
      </c>
      <c r="J45" s="171">
        <v>0.99999799999999905</v>
      </c>
      <c r="K45" s="171">
        <v>0.99999799999999905</v>
      </c>
      <c r="L45" s="171">
        <v>0.99999799999999905</v>
      </c>
      <c r="M45" s="171">
        <v>0.99999799999999905</v>
      </c>
      <c r="N45" s="171">
        <v>0.99999799999999905</v>
      </c>
      <c r="O45" s="171">
        <v>0.99999799999999905</v>
      </c>
      <c r="P45" s="171">
        <v>0.99999799999999905</v>
      </c>
      <c r="Q45" s="171">
        <v>0.99999799999999905</v>
      </c>
      <c r="R45" s="171">
        <v>0.99999799999999905</v>
      </c>
      <c r="S45" s="171">
        <v>0.99999799999999905</v>
      </c>
      <c r="T45" s="171">
        <v>0.99999799999999905</v>
      </c>
      <c r="U45" s="171">
        <v>0.99999799999999905</v>
      </c>
      <c r="V45" s="171">
        <v>0.99999799999999905</v>
      </c>
      <c r="W45" s="171">
        <v>0.99999799999999905</v>
      </c>
      <c r="X45" s="171">
        <v>0.99999799999999905</v>
      </c>
      <c r="Y45" s="171">
        <v>0.99999799999999905</v>
      </c>
      <c r="Z45" s="171">
        <v>0.99999799999999905</v>
      </c>
      <c r="AA45" s="171">
        <v>0.99999799999999905</v>
      </c>
      <c r="AB45" s="171">
        <v>0.99999799999999905</v>
      </c>
      <c r="AC45" s="171">
        <v>0.99999799999999905</v>
      </c>
      <c r="AD45" s="171">
        <v>0.99999799999999905</v>
      </c>
      <c r="AE45" s="171">
        <v>0.99999799999999905</v>
      </c>
      <c r="AF45" s="171">
        <v>0.99999799999999905</v>
      </c>
      <c r="AG45" s="171">
        <v>0.99999799999999905</v>
      </c>
      <c r="AH45" s="171">
        <v>0.99999799999999905</v>
      </c>
      <c r="AI45" s="171">
        <v>0.99999799999999905</v>
      </c>
      <c r="AJ45" s="171">
        <v>0.99999799999999905</v>
      </c>
      <c r="AK45" s="171">
        <v>0.99999799999999905</v>
      </c>
      <c r="AL45" s="171">
        <v>0.99999799999999905</v>
      </c>
      <c r="AM45" s="171">
        <v>0.99999799999999905</v>
      </c>
      <c r="AN45" s="171">
        <v>0.99999799999999905</v>
      </c>
    </row>
    <row r="46" spans="1:40" x14ac:dyDescent="0.2">
      <c r="A46" s="30" t="s">
        <v>1822</v>
      </c>
    </row>
    <row r="47" spans="1:40" s="171" customFormat="1" x14ac:dyDescent="0.2">
      <c r="A47" s="128" t="s">
        <v>1823</v>
      </c>
      <c r="B47" s="171">
        <v>0.70369199999999998</v>
      </c>
      <c r="C47" s="171">
        <v>0.70369199999999998</v>
      </c>
      <c r="D47" s="171">
        <v>0.70369199999999998</v>
      </c>
      <c r="E47" s="171">
        <v>0.70369199999999998</v>
      </c>
      <c r="F47" s="171">
        <v>0.70369199999999998</v>
      </c>
      <c r="G47" s="171">
        <v>0.70369199999999998</v>
      </c>
      <c r="H47" s="171">
        <v>0.70369199999999998</v>
      </c>
      <c r="I47" s="171">
        <v>0.70369199999999998</v>
      </c>
      <c r="J47" s="171">
        <v>0.70369199999999998</v>
      </c>
      <c r="K47" s="171">
        <v>0.70369199999999998</v>
      </c>
      <c r="L47" s="171">
        <v>0.70369199999999998</v>
      </c>
      <c r="M47" s="171">
        <v>0.70369199999999998</v>
      </c>
      <c r="N47" s="171">
        <v>0.70369199999999998</v>
      </c>
      <c r="O47" s="171">
        <v>0.70174700000000001</v>
      </c>
      <c r="P47" s="171">
        <v>0.70174700000000001</v>
      </c>
      <c r="Q47" s="171">
        <v>0.70174700000000001</v>
      </c>
      <c r="R47" s="171">
        <v>0.70174700000000001</v>
      </c>
      <c r="S47" s="171">
        <v>0.70174700000000001</v>
      </c>
      <c r="T47" s="171">
        <v>0.70174700000000001</v>
      </c>
      <c r="U47" s="171">
        <v>0.70174700000000001</v>
      </c>
      <c r="V47" s="171">
        <v>0.70174700000000001</v>
      </c>
      <c r="W47" s="171">
        <v>0.70174700000000001</v>
      </c>
      <c r="X47" s="171">
        <v>0.70174700000000001</v>
      </c>
      <c r="Y47" s="171">
        <v>0.70174700000000001</v>
      </c>
      <c r="Z47" s="171">
        <v>0.70174700000000001</v>
      </c>
      <c r="AA47" s="171">
        <v>0.70174700000000001</v>
      </c>
      <c r="AB47" s="171">
        <v>0.69923800000000003</v>
      </c>
      <c r="AC47" s="171">
        <v>0.69923800000000003</v>
      </c>
      <c r="AD47" s="171">
        <v>0.69923800000000003</v>
      </c>
      <c r="AE47" s="171">
        <v>0.69923800000000003</v>
      </c>
      <c r="AF47" s="171">
        <v>0.69923800000000003</v>
      </c>
      <c r="AG47" s="171">
        <v>0.69923800000000003</v>
      </c>
      <c r="AH47" s="171">
        <v>0.69923800000000003</v>
      </c>
      <c r="AI47" s="171">
        <v>0.69923800000000003</v>
      </c>
      <c r="AJ47" s="171">
        <v>0.69923800000000003</v>
      </c>
      <c r="AK47" s="171">
        <v>0.69923800000000003</v>
      </c>
      <c r="AL47" s="171">
        <v>0.69923800000000003</v>
      </c>
      <c r="AM47" s="171">
        <v>0.69923800000000003</v>
      </c>
      <c r="AN47" s="171">
        <v>0.69923800000000003</v>
      </c>
    </row>
    <row r="48" spans="1:40" s="171" customFormat="1" x14ac:dyDescent="0.2">
      <c r="A48" s="128" t="s">
        <v>1824</v>
      </c>
      <c r="B48" s="171">
        <v>1</v>
      </c>
      <c r="C48" s="171">
        <v>1</v>
      </c>
      <c r="D48" s="171">
        <v>1</v>
      </c>
      <c r="E48" s="171">
        <v>1</v>
      </c>
      <c r="F48" s="171">
        <v>1</v>
      </c>
      <c r="G48" s="171">
        <v>1</v>
      </c>
      <c r="H48" s="171">
        <v>1</v>
      </c>
      <c r="I48" s="171">
        <v>1</v>
      </c>
      <c r="J48" s="171">
        <v>1</v>
      </c>
      <c r="K48" s="171">
        <v>1</v>
      </c>
      <c r="L48" s="171">
        <v>1</v>
      </c>
      <c r="M48" s="171">
        <v>1</v>
      </c>
      <c r="N48" s="171">
        <v>1</v>
      </c>
      <c r="O48" s="171">
        <v>1</v>
      </c>
      <c r="P48" s="171">
        <v>1</v>
      </c>
      <c r="Q48" s="171">
        <v>1</v>
      </c>
      <c r="R48" s="171">
        <v>1</v>
      </c>
      <c r="S48" s="171">
        <v>1</v>
      </c>
      <c r="T48" s="171">
        <v>1</v>
      </c>
      <c r="U48" s="171">
        <v>1</v>
      </c>
      <c r="V48" s="171">
        <v>1</v>
      </c>
      <c r="W48" s="171">
        <v>1</v>
      </c>
      <c r="X48" s="171">
        <v>1</v>
      </c>
      <c r="Y48" s="171">
        <v>1</v>
      </c>
      <c r="Z48" s="171">
        <v>1</v>
      </c>
      <c r="AA48" s="171">
        <v>1</v>
      </c>
      <c r="AB48" s="171">
        <v>1</v>
      </c>
      <c r="AC48" s="171">
        <v>1</v>
      </c>
      <c r="AD48" s="171">
        <v>1</v>
      </c>
      <c r="AE48" s="171">
        <v>1</v>
      </c>
      <c r="AF48" s="171">
        <v>1</v>
      </c>
      <c r="AG48" s="171">
        <v>1</v>
      </c>
      <c r="AH48" s="171">
        <v>1</v>
      </c>
      <c r="AI48" s="171">
        <v>1</v>
      </c>
      <c r="AJ48" s="171">
        <v>1</v>
      </c>
      <c r="AK48" s="171">
        <v>1</v>
      </c>
      <c r="AL48" s="171">
        <v>1</v>
      </c>
      <c r="AM48" s="171">
        <v>1</v>
      </c>
      <c r="AN48" s="171">
        <v>1</v>
      </c>
    </row>
    <row r="49" spans="1:40" s="171" customFormat="1" x14ac:dyDescent="0.2">
      <c r="A49" s="128" t="s">
        <v>1825</v>
      </c>
      <c r="B49" s="171">
        <v>0.70369199999999998</v>
      </c>
      <c r="C49" s="171">
        <v>0.70369199999999998</v>
      </c>
      <c r="D49" s="171">
        <v>0.70369199999999998</v>
      </c>
      <c r="E49" s="171">
        <v>0.70369199999999998</v>
      </c>
      <c r="F49" s="171">
        <v>0.70369199999999998</v>
      </c>
      <c r="G49" s="171">
        <v>0.70369199999999998</v>
      </c>
      <c r="H49" s="171">
        <v>0.70369199999999998</v>
      </c>
      <c r="I49" s="171">
        <v>0.70369199999999998</v>
      </c>
      <c r="J49" s="171">
        <v>0.70369199999999998</v>
      </c>
      <c r="K49" s="171">
        <v>0.70369199999999998</v>
      </c>
      <c r="L49" s="171">
        <v>0.70369199999999998</v>
      </c>
      <c r="M49" s="171">
        <v>0.70369199999999998</v>
      </c>
      <c r="N49" s="171">
        <v>0.70369199999999998</v>
      </c>
      <c r="O49" s="171">
        <v>0.70174700000000001</v>
      </c>
      <c r="P49" s="171">
        <v>0.70174700000000001</v>
      </c>
      <c r="Q49" s="171">
        <v>0.70174700000000001</v>
      </c>
      <c r="R49" s="171">
        <v>0.70174700000000001</v>
      </c>
      <c r="S49" s="171">
        <v>0.70174700000000001</v>
      </c>
      <c r="T49" s="171">
        <v>0.70174700000000001</v>
      </c>
      <c r="U49" s="171">
        <v>0.70174700000000001</v>
      </c>
      <c r="V49" s="171">
        <v>0.70174700000000001</v>
      </c>
      <c r="W49" s="171">
        <v>0.70174700000000001</v>
      </c>
      <c r="X49" s="171">
        <v>0.70174700000000001</v>
      </c>
      <c r="Y49" s="171">
        <v>0.70174700000000001</v>
      </c>
      <c r="Z49" s="171">
        <v>0.70174700000000001</v>
      </c>
      <c r="AA49" s="171">
        <v>0.70174700000000001</v>
      </c>
      <c r="AB49" s="171">
        <v>0.69923800000000003</v>
      </c>
      <c r="AC49" s="171">
        <v>0.69923800000000003</v>
      </c>
      <c r="AD49" s="171">
        <v>0.69923800000000003</v>
      </c>
      <c r="AE49" s="171">
        <v>0.69923800000000003</v>
      </c>
      <c r="AF49" s="171">
        <v>0.69923800000000003</v>
      </c>
      <c r="AG49" s="171">
        <v>0.69923800000000003</v>
      </c>
      <c r="AH49" s="171">
        <v>0.69923800000000003</v>
      </c>
      <c r="AI49" s="171">
        <v>0.69923800000000003</v>
      </c>
      <c r="AJ49" s="171">
        <v>0.69923800000000003</v>
      </c>
      <c r="AK49" s="171">
        <v>0.69923800000000003</v>
      </c>
      <c r="AL49" s="171">
        <v>0.69923800000000003</v>
      </c>
      <c r="AM49" s="171">
        <v>0.69923800000000003</v>
      </c>
      <c r="AN49" s="171">
        <v>0.69923800000000003</v>
      </c>
    </row>
    <row r="50" spans="1:40" s="171" customFormat="1" x14ac:dyDescent="0.2">
      <c r="A50" s="128" t="s">
        <v>1826</v>
      </c>
      <c r="B50" s="171">
        <v>1</v>
      </c>
      <c r="C50" s="171">
        <v>1</v>
      </c>
      <c r="D50" s="171">
        <v>1</v>
      </c>
      <c r="E50" s="171">
        <v>1</v>
      </c>
      <c r="F50" s="171">
        <v>1</v>
      </c>
      <c r="G50" s="171">
        <v>1</v>
      </c>
      <c r="H50" s="171">
        <v>1</v>
      </c>
      <c r="I50" s="171">
        <v>1</v>
      </c>
      <c r="J50" s="171">
        <v>1</v>
      </c>
      <c r="K50" s="171">
        <v>1</v>
      </c>
      <c r="L50" s="171">
        <v>1</v>
      </c>
      <c r="M50" s="171">
        <v>1</v>
      </c>
      <c r="N50" s="171">
        <v>1</v>
      </c>
      <c r="O50" s="171">
        <v>1</v>
      </c>
      <c r="P50" s="171">
        <v>1</v>
      </c>
      <c r="Q50" s="171">
        <v>1</v>
      </c>
      <c r="R50" s="171">
        <v>1</v>
      </c>
      <c r="S50" s="171">
        <v>1</v>
      </c>
      <c r="T50" s="171">
        <v>1</v>
      </c>
      <c r="U50" s="171">
        <v>1</v>
      </c>
      <c r="V50" s="171">
        <v>1</v>
      </c>
      <c r="W50" s="171">
        <v>1</v>
      </c>
      <c r="X50" s="171">
        <v>1</v>
      </c>
      <c r="Y50" s="171">
        <v>1</v>
      </c>
      <c r="Z50" s="171">
        <v>1</v>
      </c>
      <c r="AA50" s="171">
        <v>1</v>
      </c>
      <c r="AB50" s="171">
        <v>1</v>
      </c>
      <c r="AC50" s="171">
        <v>1</v>
      </c>
      <c r="AD50" s="171">
        <v>1</v>
      </c>
      <c r="AE50" s="171">
        <v>1</v>
      </c>
      <c r="AF50" s="171">
        <v>1</v>
      </c>
      <c r="AG50" s="171">
        <v>1</v>
      </c>
      <c r="AH50" s="171">
        <v>1</v>
      </c>
      <c r="AI50" s="171">
        <v>1</v>
      </c>
      <c r="AJ50" s="171">
        <v>1</v>
      </c>
      <c r="AK50" s="171">
        <v>1</v>
      </c>
      <c r="AL50" s="171">
        <v>1</v>
      </c>
      <c r="AM50" s="171">
        <v>1</v>
      </c>
      <c r="AN50" s="171">
        <v>1</v>
      </c>
    </row>
    <row r="51" spans="1:40" x14ac:dyDescent="0.2">
      <c r="A51" s="30" t="s">
        <v>1827</v>
      </c>
    </row>
    <row r="52" spans="1:40" s="171" customFormat="1" x14ac:dyDescent="0.2">
      <c r="A52" s="128" t="s">
        <v>1828</v>
      </c>
      <c r="B52" s="171">
        <v>0.99999799999999905</v>
      </c>
      <c r="C52" s="171">
        <v>0.99999799999999905</v>
      </c>
      <c r="D52" s="171">
        <v>0.99999799999999905</v>
      </c>
      <c r="E52" s="171">
        <v>0.99999799999999905</v>
      </c>
      <c r="F52" s="171">
        <v>0.99999799999999905</v>
      </c>
      <c r="G52" s="171">
        <v>0.99999799999999905</v>
      </c>
      <c r="H52" s="171">
        <v>0.99999799999999905</v>
      </c>
      <c r="I52" s="171">
        <v>0.99999799999999905</v>
      </c>
      <c r="J52" s="171">
        <v>0.99999799999999905</v>
      </c>
      <c r="K52" s="171">
        <v>0.99999799999999905</v>
      </c>
      <c r="L52" s="171">
        <v>0.99999799999999905</v>
      </c>
      <c r="M52" s="171">
        <v>0.99999799999999905</v>
      </c>
      <c r="N52" s="171">
        <v>0.99999799999999905</v>
      </c>
      <c r="O52" s="171">
        <v>0.99999799999999905</v>
      </c>
      <c r="P52" s="171">
        <v>0.99999799999999905</v>
      </c>
      <c r="Q52" s="171">
        <v>0.99999799999999905</v>
      </c>
      <c r="R52" s="171">
        <v>0.99999799999999905</v>
      </c>
      <c r="S52" s="171">
        <v>0.99999799999999905</v>
      </c>
      <c r="T52" s="171">
        <v>0.99999799999999905</v>
      </c>
      <c r="U52" s="171">
        <v>0.99999799999999905</v>
      </c>
      <c r="V52" s="171">
        <v>0.99999799999999905</v>
      </c>
      <c r="W52" s="171">
        <v>0.99999799999999905</v>
      </c>
      <c r="X52" s="171">
        <v>0.99999799999999905</v>
      </c>
      <c r="Y52" s="171">
        <v>0.99999799999999905</v>
      </c>
      <c r="Z52" s="171">
        <v>0.99999799999999905</v>
      </c>
      <c r="AA52" s="171">
        <v>0.99999799999999905</v>
      </c>
      <c r="AB52" s="171">
        <v>0.99999799999999905</v>
      </c>
      <c r="AC52" s="171">
        <v>0.99999799999999905</v>
      </c>
      <c r="AD52" s="171">
        <v>0.99999799999999905</v>
      </c>
      <c r="AE52" s="171">
        <v>0.99999799999999905</v>
      </c>
      <c r="AF52" s="171">
        <v>0.99999799999999905</v>
      </c>
      <c r="AG52" s="171">
        <v>0.99999799999999905</v>
      </c>
      <c r="AH52" s="171">
        <v>0.99999799999999905</v>
      </c>
      <c r="AI52" s="171">
        <v>0.99999799999999905</v>
      </c>
      <c r="AJ52" s="171">
        <v>0.99999799999999905</v>
      </c>
      <c r="AK52" s="171">
        <v>0.99999799999999905</v>
      </c>
      <c r="AL52" s="171">
        <v>0.99999799999999905</v>
      </c>
      <c r="AM52" s="171">
        <v>0.99999799999999905</v>
      </c>
      <c r="AN52" s="171">
        <v>0.99999799999999905</v>
      </c>
    </row>
    <row r="53" spans="1:40" s="171" customFormat="1" x14ac:dyDescent="0.2">
      <c r="A53" s="128" t="s">
        <v>1829</v>
      </c>
      <c r="B53" s="171">
        <v>0.99999799999999905</v>
      </c>
      <c r="C53" s="171">
        <v>0.99999799999999905</v>
      </c>
      <c r="D53" s="171">
        <v>0.99999799999999905</v>
      </c>
      <c r="E53" s="171">
        <v>0.99999799999999905</v>
      </c>
      <c r="F53" s="171">
        <v>0.99999799999999905</v>
      </c>
      <c r="G53" s="171">
        <v>0.99999799999999905</v>
      </c>
      <c r="H53" s="171">
        <v>0.99999799999999905</v>
      </c>
      <c r="I53" s="171">
        <v>0.99999799999999905</v>
      </c>
      <c r="J53" s="171">
        <v>0.99999799999999905</v>
      </c>
      <c r="K53" s="171">
        <v>0.99999799999999905</v>
      </c>
      <c r="L53" s="171">
        <v>0.99999799999999905</v>
      </c>
      <c r="M53" s="171">
        <v>0.99999799999999905</v>
      </c>
      <c r="N53" s="171">
        <v>0.99999799999999905</v>
      </c>
      <c r="O53" s="171">
        <v>0.99999799999999905</v>
      </c>
      <c r="P53" s="171">
        <v>0.99999799999999905</v>
      </c>
      <c r="Q53" s="171">
        <v>0.99999799999999905</v>
      </c>
      <c r="R53" s="171">
        <v>0.99999799999999905</v>
      </c>
      <c r="S53" s="171">
        <v>0.99999799999999905</v>
      </c>
      <c r="T53" s="171">
        <v>0.99999799999999905</v>
      </c>
      <c r="U53" s="171">
        <v>0.99999799999999905</v>
      </c>
      <c r="V53" s="171">
        <v>0.99999799999999905</v>
      </c>
      <c r="W53" s="171">
        <v>0.99999799999999905</v>
      </c>
      <c r="X53" s="171">
        <v>0.99999799999999905</v>
      </c>
      <c r="Y53" s="171">
        <v>0.99999799999999905</v>
      </c>
      <c r="Z53" s="171">
        <v>0.99999799999999905</v>
      </c>
      <c r="AA53" s="171">
        <v>0.99999799999999905</v>
      </c>
      <c r="AB53" s="171">
        <v>0.99999799999999905</v>
      </c>
      <c r="AC53" s="171">
        <v>0.99999799999999905</v>
      </c>
      <c r="AD53" s="171">
        <v>0.99999799999999905</v>
      </c>
      <c r="AE53" s="171">
        <v>0.99999799999999905</v>
      </c>
      <c r="AF53" s="171">
        <v>0.99999799999999905</v>
      </c>
      <c r="AG53" s="171">
        <v>0.99999799999999905</v>
      </c>
      <c r="AH53" s="171">
        <v>0.99999799999999905</v>
      </c>
      <c r="AI53" s="171">
        <v>0.99999799999999905</v>
      </c>
      <c r="AJ53" s="171">
        <v>0.99999799999999905</v>
      </c>
      <c r="AK53" s="171">
        <v>0.99999799999999905</v>
      </c>
      <c r="AL53" s="171">
        <v>0.99999799999999905</v>
      </c>
      <c r="AM53" s="171">
        <v>0.99999799999999905</v>
      </c>
      <c r="AN53" s="171">
        <v>0.99999799999999905</v>
      </c>
    </row>
    <row r="54" spans="1:40" s="171" customFormat="1" x14ac:dyDescent="0.2">
      <c r="A54" s="128" t="s">
        <v>1830</v>
      </c>
      <c r="B54" s="171">
        <v>0.99999799999999905</v>
      </c>
      <c r="C54" s="171">
        <v>0.99999799999999905</v>
      </c>
      <c r="D54" s="171">
        <v>0.99999799999999905</v>
      </c>
      <c r="E54" s="171">
        <v>0.99999799999999905</v>
      </c>
      <c r="F54" s="171">
        <v>0.99999799999999905</v>
      </c>
      <c r="G54" s="171">
        <v>0.99999799999999905</v>
      </c>
      <c r="H54" s="171">
        <v>0.99999799999999905</v>
      </c>
      <c r="I54" s="171">
        <v>0.99999799999999905</v>
      </c>
      <c r="J54" s="171">
        <v>0.99999799999999905</v>
      </c>
      <c r="K54" s="171">
        <v>0.99999799999999905</v>
      </c>
      <c r="L54" s="171">
        <v>0.99999799999999905</v>
      </c>
      <c r="M54" s="171">
        <v>0.99999799999999905</v>
      </c>
      <c r="N54" s="171">
        <v>0.99999799999999905</v>
      </c>
      <c r="O54" s="171">
        <v>0.99999799999999905</v>
      </c>
      <c r="P54" s="171">
        <v>0.99999799999999905</v>
      </c>
      <c r="Q54" s="171">
        <v>0.99999799999999905</v>
      </c>
      <c r="R54" s="171">
        <v>0.99999799999999905</v>
      </c>
      <c r="S54" s="171">
        <v>0.99999799999999905</v>
      </c>
      <c r="T54" s="171">
        <v>0.99999799999999905</v>
      </c>
      <c r="U54" s="171">
        <v>0.99999799999999905</v>
      </c>
      <c r="V54" s="171">
        <v>0.99999799999999905</v>
      </c>
      <c r="W54" s="171">
        <v>0.99999799999999905</v>
      </c>
      <c r="X54" s="171">
        <v>0.99999799999999905</v>
      </c>
      <c r="Y54" s="171">
        <v>0.99999799999999905</v>
      </c>
      <c r="Z54" s="171">
        <v>0.99999799999999905</v>
      </c>
      <c r="AA54" s="171">
        <v>0.99999799999999905</v>
      </c>
      <c r="AB54" s="171">
        <v>0.99999799999999905</v>
      </c>
      <c r="AC54" s="171">
        <v>0.99999799999999905</v>
      </c>
      <c r="AD54" s="171">
        <v>0.99999799999999905</v>
      </c>
      <c r="AE54" s="171">
        <v>0.99999799999999905</v>
      </c>
      <c r="AF54" s="171">
        <v>0.99999799999999905</v>
      </c>
      <c r="AG54" s="171">
        <v>0.99999799999999905</v>
      </c>
      <c r="AH54" s="171">
        <v>0.99999799999999905</v>
      </c>
      <c r="AI54" s="171">
        <v>0.99999799999999905</v>
      </c>
      <c r="AJ54" s="171">
        <v>0.99999799999999905</v>
      </c>
      <c r="AK54" s="171">
        <v>0.99999799999999905</v>
      </c>
      <c r="AL54" s="171">
        <v>0.99999799999999905</v>
      </c>
      <c r="AM54" s="171">
        <v>0.99999799999999905</v>
      </c>
      <c r="AN54" s="171">
        <v>0.99999799999999905</v>
      </c>
    </row>
    <row r="55" spans="1:40" s="171" customFormat="1" x14ac:dyDescent="0.2">
      <c r="A55" s="128" t="s">
        <v>1831</v>
      </c>
      <c r="B55" s="171">
        <v>0.99999799999999905</v>
      </c>
      <c r="C55" s="171">
        <v>0.99999799999999905</v>
      </c>
      <c r="D55" s="171">
        <v>0.99999799999999905</v>
      </c>
      <c r="E55" s="171">
        <v>0.99999799999999905</v>
      </c>
      <c r="F55" s="171">
        <v>0.99999799999999905</v>
      </c>
      <c r="G55" s="171">
        <v>0.99999799999999905</v>
      </c>
      <c r="H55" s="171">
        <v>0.99999799999999905</v>
      </c>
      <c r="I55" s="171">
        <v>0.99999799999999905</v>
      </c>
      <c r="J55" s="171">
        <v>0.99999799999999905</v>
      </c>
      <c r="K55" s="171">
        <v>0.99999799999999905</v>
      </c>
      <c r="L55" s="171">
        <v>0.99999799999999905</v>
      </c>
      <c r="M55" s="171">
        <v>0.99999799999999905</v>
      </c>
      <c r="N55" s="171">
        <v>0.99999799999999905</v>
      </c>
      <c r="O55" s="171">
        <v>0.99999799999999905</v>
      </c>
      <c r="P55" s="171">
        <v>0.99999799999999905</v>
      </c>
      <c r="Q55" s="171">
        <v>0.99999799999999905</v>
      </c>
      <c r="R55" s="171">
        <v>0.99999799999999905</v>
      </c>
      <c r="S55" s="171">
        <v>0.99999799999999905</v>
      </c>
      <c r="T55" s="171">
        <v>0.99999799999999905</v>
      </c>
      <c r="U55" s="171">
        <v>0.99999799999999905</v>
      </c>
      <c r="V55" s="171">
        <v>0.99999799999999905</v>
      </c>
      <c r="W55" s="171">
        <v>0.99999799999999905</v>
      </c>
      <c r="X55" s="171">
        <v>0.99999799999999905</v>
      </c>
      <c r="Y55" s="171">
        <v>0.99999799999999905</v>
      </c>
      <c r="Z55" s="171">
        <v>0.99999799999999905</v>
      </c>
      <c r="AA55" s="171">
        <v>0.99999799999999905</v>
      </c>
      <c r="AB55" s="171">
        <v>0.99999799999999905</v>
      </c>
      <c r="AC55" s="171">
        <v>0.99999799999999905</v>
      </c>
      <c r="AD55" s="171">
        <v>0.99999799999999905</v>
      </c>
      <c r="AE55" s="171">
        <v>0.99999799999999905</v>
      </c>
      <c r="AF55" s="171">
        <v>0.99999799999999905</v>
      </c>
      <c r="AG55" s="171">
        <v>0.99999799999999905</v>
      </c>
      <c r="AH55" s="171">
        <v>0.99999799999999905</v>
      </c>
      <c r="AI55" s="171">
        <v>0.99999799999999905</v>
      </c>
      <c r="AJ55" s="171">
        <v>0.99999799999999905</v>
      </c>
      <c r="AK55" s="171">
        <v>0.99999799999999905</v>
      </c>
      <c r="AL55" s="171">
        <v>0.99999799999999905</v>
      </c>
      <c r="AM55" s="171">
        <v>0.99999799999999905</v>
      </c>
      <c r="AN55" s="171">
        <v>0.99999799999999905</v>
      </c>
    </row>
    <row r="56" spans="1:40" s="171" customFormat="1" x14ac:dyDescent="0.2">
      <c r="A56" s="128" t="s">
        <v>656</v>
      </c>
      <c r="B56" s="171">
        <v>0</v>
      </c>
      <c r="C56" s="171">
        <v>0</v>
      </c>
      <c r="D56" s="171">
        <v>0</v>
      </c>
      <c r="E56" s="171">
        <v>0</v>
      </c>
      <c r="F56" s="171">
        <v>0</v>
      </c>
      <c r="G56" s="171">
        <v>0</v>
      </c>
      <c r="H56" s="171">
        <v>0</v>
      </c>
      <c r="I56" s="171">
        <v>0</v>
      </c>
      <c r="J56" s="171">
        <v>0</v>
      </c>
      <c r="K56" s="171">
        <v>0</v>
      </c>
      <c r="L56" s="171">
        <v>0</v>
      </c>
      <c r="M56" s="171">
        <v>0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171">
        <v>0</v>
      </c>
      <c r="V56" s="171">
        <v>0</v>
      </c>
      <c r="W56" s="171">
        <v>0</v>
      </c>
      <c r="X56" s="171">
        <v>0</v>
      </c>
      <c r="Y56" s="171">
        <v>0</v>
      </c>
      <c r="Z56" s="171">
        <v>0</v>
      </c>
      <c r="AA56" s="171">
        <v>0</v>
      </c>
      <c r="AB56" s="171">
        <v>0</v>
      </c>
      <c r="AC56" s="171">
        <v>0</v>
      </c>
      <c r="AD56" s="171">
        <v>0</v>
      </c>
      <c r="AE56" s="171">
        <v>0</v>
      </c>
      <c r="AF56" s="171">
        <v>0</v>
      </c>
      <c r="AG56" s="171">
        <v>0</v>
      </c>
      <c r="AH56" s="171">
        <v>0</v>
      </c>
      <c r="AI56" s="171">
        <v>0</v>
      </c>
      <c r="AJ56" s="171">
        <v>0</v>
      </c>
      <c r="AK56" s="171">
        <v>0</v>
      </c>
      <c r="AL56" s="171">
        <v>0</v>
      </c>
      <c r="AM56" s="171">
        <v>0</v>
      </c>
      <c r="AN56" s="171">
        <v>0</v>
      </c>
    </row>
    <row r="57" spans="1:40" x14ac:dyDescent="0.2">
      <c r="A57" s="27" t="s">
        <v>785</v>
      </c>
    </row>
    <row r="58" spans="1:40" s="171" customFormat="1" x14ac:dyDescent="0.2">
      <c r="A58" s="172" t="s">
        <v>1832</v>
      </c>
      <c r="B58" s="171">
        <v>1</v>
      </c>
      <c r="C58" s="171">
        <v>1</v>
      </c>
      <c r="D58" s="171">
        <v>1</v>
      </c>
      <c r="E58" s="171">
        <v>1</v>
      </c>
      <c r="F58" s="171">
        <v>1</v>
      </c>
      <c r="G58" s="171">
        <v>1</v>
      </c>
      <c r="H58" s="171">
        <v>1</v>
      </c>
      <c r="I58" s="171">
        <v>1</v>
      </c>
      <c r="J58" s="171">
        <v>1</v>
      </c>
      <c r="K58" s="171">
        <v>1</v>
      </c>
      <c r="L58" s="171">
        <v>1</v>
      </c>
      <c r="M58" s="171">
        <v>1</v>
      </c>
      <c r="N58" s="171">
        <v>1</v>
      </c>
      <c r="O58" s="171">
        <v>1</v>
      </c>
      <c r="P58" s="171">
        <v>1</v>
      </c>
      <c r="Q58" s="171">
        <v>1</v>
      </c>
      <c r="R58" s="171">
        <v>1</v>
      </c>
      <c r="S58" s="171">
        <v>1</v>
      </c>
      <c r="T58" s="171">
        <v>1</v>
      </c>
      <c r="U58" s="171">
        <v>1</v>
      </c>
      <c r="V58" s="171">
        <v>1</v>
      </c>
      <c r="W58" s="171">
        <v>1</v>
      </c>
      <c r="X58" s="171">
        <v>1</v>
      </c>
      <c r="Y58" s="171">
        <v>1</v>
      </c>
      <c r="Z58" s="171">
        <v>1</v>
      </c>
      <c r="AA58" s="171">
        <v>1</v>
      </c>
      <c r="AB58" s="171">
        <v>1</v>
      </c>
      <c r="AC58" s="171">
        <v>1</v>
      </c>
      <c r="AD58" s="171">
        <v>1</v>
      </c>
      <c r="AE58" s="171">
        <v>1</v>
      </c>
      <c r="AF58" s="171">
        <v>1</v>
      </c>
      <c r="AG58" s="171">
        <v>1</v>
      </c>
      <c r="AH58" s="171">
        <v>1</v>
      </c>
      <c r="AI58" s="171">
        <v>1</v>
      </c>
      <c r="AJ58" s="171">
        <v>1</v>
      </c>
      <c r="AK58" s="171">
        <v>1</v>
      </c>
      <c r="AL58" s="171">
        <v>1</v>
      </c>
      <c r="AM58" s="171">
        <v>1</v>
      </c>
      <c r="AN58" s="171">
        <v>1</v>
      </c>
    </row>
    <row r="59" spans="1:40" x14ac:dyDescent="0.2">
      <c r="A59" s="30" t="s">
        <v>1833</v>
      </c>
    </row>
    <row r="60" spans="1:40" s="171" customFormat="1" x14ac:dyDescent="0.2">
      <c r="A60" s="128" t="s">
        <v>1834</v>
      </c>
      <c r="B60" s="171">
        <v>1</v>
      </c>
      <c r="C60" s="171">
        <v>1</v>
      </c>
      <c r="D60" s="171">
        <v>1</v>
      </c>
      <c r="E60" s="171">
        <v>1</v>
      </c>
      <c r="F60" s="171">
        <v>1</v>
      </c>
      <c r="G60" s="171">
        <v>1</v>
      </c>
      <c r="H60" s="171">
        <v>1</v>
      </c>
      <c r="I60" s="171">
        <v>1</v>
      </c>
      <c r="J60" s="171">
        <v>1</v>
      </c>
      <c r="K60" s="171">
        <v>1</v>
      </c>
      <c r="L60" s="171">
        <v>1</v>
      </c>
      <c r="M60" s="171">
        <v>1</v>
      </c>
      <c r="N60" s="171">
        <v>1</v>
      </c>
      <c r="O60" s="171">
        <v>1</v>
      </c>
      <c r="P60" s="171">
        <v>1</v>
      </c>
      <c r="Q60" s="171">
        <v>1</v>
      </c>
      <c r="R60" s="171">
        <v>1</v>
      </c>
      <c r="S60" s="171">
        <v>1</v>
      </c>
      <c r="T60" s="171">
        <v>1</v>
      </c>
      <c r="U60" s="171">
        <v>1</v>
      </c>
      <c r="V60" s="171">
        <v>1</v>
      </c>
      <c r="W60" s="171">
        <v>1</v>
      </c>
      <c r="X60" s="171">
        <v>1</v>
      </c>
      <c r="Y60" s="171">
        <v>1</v>
      </c>
      <c r="Z60" s="171">
        <v>1</v>
      </c>
      <c r="AA60" s="171">
        <v>1</v>
      </c>
      <c r="AB60" s="171">
        <v>1</v>
      </c>
      <c r="AC60" s="171">
        <v>1</v>
      </c>
      <c r="AD60" s="171">
        <v>1</v>
      </c>
      <c r="AE60" s="171">
        <v>1</v>
      </c>
      <c r="AF60" s="171">
        <v>1</v>
      </c>
      <c r="AG60" s="171">
        <v>1</v>
      </c>
      <c r="AH60" s="171">
        <v>1</v>
      </c>
      <c r="AI60" s="171">
        <v>1</v>
      </c>
      <c r="AJ60" s="171">
        <v>1</v>
      </c>
      <c r="AK60" s="171">
        <v>1</v>
      </c>
      <c r="AL60" s="171">
        <v>1</v>
      </c>
      <c r="AM60" s="171">
        <v>1</v>
      </c>
      <c r="AN60" s="171">
        <v>1</v>
      </c>
    </row>
    <row r="61" spans="1:40" s="171" customFormat="1" x14ac:dyDescent="0.2">
      <c r="A61" s="128" t="s">
        <v>1835</v>
      </c>
      <c r="B61" s="171">
        <v>1</v>
      </c>
      <c r="C61" s="171">
        <v>1</v>
      </c>
      <c r="D61" s="171">
        <v>1</v>
      </c>
      <c r="E61" s="171">
        <v>1</v>
      </c>
      <c r="F61" s="171">
        <v>1</v>
      </c>
      <c r="G61" s="171">
        <v>1</v>
      </c>
      <c r="H61" s="171">
        <v>1</v>
      </c>
      <c r="I61" s="171">
        <v>1</v>
      </c>
      <c r="J61" s="171">
        <v>1</v>
      </c>
      <c r="K61" s="171">
        <v>1</v>
      </c>
      <c r="L61" s="171">
        <v>1</v>
      </c>
      <c r="M61" s="171">
        <v>1</v>
      </c>
      <c r="N61" s="171">
        <v>1</v>
      </c>
      <c r="O61" s="171">
        <v>1</v>
      </c>
      <c r="P61" s="171">
        <v>1</v>
      </c>
      <c r="Q61" s="171">
        <v>1</v>
      </c>
      <c r="R61" s="171">
        <v>1</v>
      </c>
      <c r="S61" s="171">
        <v>1</v>
      </c>
      <c r="T61" s="171">
        <v>1</v>
      </c>
      <c r="U61" s="171">
        <v>1</v>
      </c>
      <c r="V61" s="171">
        <v>1</v>
      </c>
      <c r="W61" s="171">
        <v>1</v>
      </c>
      <c r="X61" s="171">
        <v>1</v>
      </c>
      <c r="Y61" s="171">
        <v>1</v>
      </c>
      <c r="Z61" s="171">
        <v>1</v>
      </c>
      <c r="AA61" s="171">
        <v>1</v>
      </c>
      <c r="AB61" s="171">
        <v>1</v>
      </c>
      <c r="AC61" s="171">
        <v>1</v>
      </c>
      <c r="AD61" s="171">
        <v>1</v>
      </c>
      <c r="AE61" s="171">
        <v>1</v>
      </c>
      <c r="AF61" s="171">
        <v>1</v>
      </c>
      <c r="AG61" s="171">
        <v>1</v>
      </c>
      <c r="AH61" s="171">
        <v>1</v>
      </c>
      <c r="AI61" s="171">
        <v>1</v>
      </c>
      <c r="AJ61" s="171">
        <v>1</v>
      </c>
      <c r="AK61" s="171">
        <v>1</v>
      </c>
      <c r="AL61" s="171">
        <v>1</v>
      </c>
      <c r="AM61" s="171">
        <v>1</v>
      </c>
      <c r="AN61" s="171">
        <v>1</v>
      </c>
    </row>
    <row r="62" spans="1:40" s="171" customFormat="1" x14ac:dyDescent="0.2">
      <c r="A62" s="172" t="s">
        <v>1836</v>
      </c>
      <c r="B62" s="171">
        <v>1</v>
      </c>
      <c r="C62" s="171">
        <v>1</v>
      </c>
      <c r="D62" s="171">
        <v>1</v>
      </c>
      <c r="E62" s="171">
        <v>1</v>
      </c>
      <c r="F62" s="171">
        <v>1</v>
      </c>
      <c r="G62" s="171">
        <v>1</v>
      </c>
      <c r="H62" s="171">
        <v>1</v>
      </c>
      <c r="I62" s="171">
        <v>1</v>
      </c>
      <c r="J62" s="171">
        <v>1</v>
      </c>
      <c r="K62" s="171">
        <v>1</v>
      </c>
      <c r="L62" s="171">
        <v>1</v>
      </c>
      <c r="M62" s="171">
        <v>1</v>
      </c>
      <c r="N62" s="171">
        <v>1</v>
      </c>
      <c r="O62" s="171">
        <v>1</v>
      </c>
      <c r="P62" s="171">
        <v>1</v>
      </c>
      <c r="Q62" s="171">
        <v>1</v>
      </c>
      <c r="R62" s="171">
        <v>1</v>
      </c>
      <c r="S62" s="171">
        <v>1</v>
      </c>
      <c r="T62" s="171">
        <v>1</v>
      </c>
      <c r="U62" s="171">
        <v>1</v>
      </c>
      <c r="V62" s="171">
        <v>1</v>
      </c>
      <c r="W62" s="171">
        <v>1</v>
      </c>
      <c r="X62" s="171">
        <v>1</v>
      </c>
      <c r="Y62" s="171">
        <v>1</v>
      </c>
      <c r="Z62" s="171">
        <v>1</v>
      </c>
      <c r="AA62" s="171">
        <v>1</v>
      </c>
      <c r="AB62" s="171">
        <v>1</v>
      </c>
      <c r="AC62" s="171">
        <v>1</v>
      </c>
      <c r="AD62" s="171">
        <v>1</v>
      </c>
      <c r="AE62" s="171">
        <v>1</v>
      </c>
      <c r="AF62" s="171">
        <v>1</v>
      </c>
      <c r="AG62" s="171">
        <v>1</v>
      </c>
      <c r="AH62" s="171">
        <v>1</v>
      </c>
      <c r="AI62" s="171">
        <v>1</v>
      </c>
      <c r="AJ62" s="171">
        <v>1</v>
      </c>
      <c r="AK62" s="171">
        <v>1</v>
      </c>
      <c r="AL62" s="171">
        <v>1</v>
      </c>
      <c r="AM62" s="171">
        <v>1</v>
      </c>
      <c r="AN62" s="171">
        <v>1</v>
      </c>
    </row>
    <row r="63" spans="1:40" x14ac:dyDescent="0.2">
      <c r="A63" s="27" t="s">
        <v>1837</v>
      </c>
    </row>
    <row r="64" spans="1:40" s="171" customFormat="1" x14ac:dyDescent="0.2">
      <c r="A64" s="128" t="s">
        <v>1838</v>
      </c>
      <c r="B64" s="171">
        <v>1</v>
      </c>
      <c r="C64" s="171">
        <v>1</v>
      </c>
      <c r="D64" s="171">
        <v>1</v>
      </c>
      <c r="E64" s="171">
        <v>1</v>
      </c>
      <c r="F64" s="171">
        <v>1</v>
      </c>
      <c r="G64" s="171">
        <v>1</v>
      </c>
      <c r="H64" s="171">
        <v>1</v>
      </c>
      <c r="I64" s="171">
        <v>1</v>
      </c>
      <c r="J64" s="171">
        <v>1</v>
      </c>
      <c r="K64" s="171">
        <v>1</v>
      </c>
      <c r="L64" s="171">
        <v>1</v>
      </c>
      <c r="M64" s="171">
        <v>1</v>
      </c>
      <c r="N64" s="171">
        <v>1</v>
      </c>
      <c r="O64" s="171">
        <v>1</v>
      </c>
      <c r="P64" s="171">
        <v>1</v>
      </c>
      <c r="Q64" s="171">
        <v>1</v>
      </c>
      <c r="R64" s="171">
        <v>1</v>
      </c>
      <c r="S64" s="171">
        <v>1</v>
      </c>
      <c r="T64" s="171">
        <v>1</v>
      </c>
      <c r="U64" s="171">
        <v>1</v>
      </c>
      <c r="V64" s="171">
        <v>1</v>
      </c>
      <c r="W64" s="171">
        <v>1</v>
      </c>
      <c r="X64" s="171">
        <v>1</v>
      </c>
      <c r="Y64" s="171">
        <v>1</v>
      </c>
      <c r="Z64" s="171">
        <v>1</v>
      </c>
      <c r="AA64" s="171">
        <v>1</v>
      </c>
      <c r="AB64" s="171">
        <v>1</v>
      </c>
      <c r="AC64" s="171">
        <v>1</v>
      </c>
      <c r="AD64" s="171">
        <v>1</v>
      </c>
      <c r="AE64" s="171">
        <v>1</v>
      </c>
      <c r="AF64" s="171">
        <v>1</v>
      </c>
      <c r="AG64" s="171">
        <v>1</v>
      </c>
      <c r="AH64" s="171">
        <v>1</v>
      </c>
      <c r="AI64" s="171">
        <v>1</v>
      </c>
      <c r="AJ64" s="171">
        <v>1</v>
      </c>
      <c r="AK64" s="171">
        <v>1</v>
      </c>
      <c r="AL64" s="171">
        <v>1</v>
      </c>
      <c r="AM64" s="171">
        <v>1</v>
      </c>
      <c r="AN64" s="171">
        <v>1</v>
      </c>
    </row>
    <row r="65" spans="1:40" s="390" customFormat="1" x14ac:dyDescent="0.2">
      <c r="A65" s="128" t="s">
        <v>1839</v>
      </c>
      <c r="B65" s="171">
        <v>0.99999799999999905</v>
      </c>
      <c r="C65" s="171">
        <v>0.99999799999999905</v>
      </c>
      <c r="D65" s="171">
        <v>0.99999799999999905</v>
      </c>
      <c r="E65" s="171">
        <v>0.99999799999999905</v>
      </c>
      <c r="F65" s="171">
        <v>0.99999799999999905</v>
      </c>
      <c r="G65" s="171">
        <v>0.99999799999999905</v>
      </c>
      <c r="H65" s="171">
        <v>0.99999799999999905</v>
      </c>
      <c r="I65" s="171">
        <v>0.99999799999999905</v>
      </c>
      <c r="J65" s="171">
        <v>0.99999799999999905</v>
      </c>
      <c r="K65" s="171">
        <v>0.99999799999999905</v>
      </c>
      <c r="L65" s="171">
        <v>0.99999799999999905</v>
      </c>
      <c r="M65" s="171">
        <v>0.99999799999999905</v>
      </c>
      <c r="N65" s="171">
        <v>0.99999799999999905</v>
      </c>
      <c r="O65" s="171">
        <v>0.99999799999999905</v>
      </c>
      <c r="P65" s="171">
        <v>0.99999799999999905</v>
      </c>
      <c r="Q65" s="171">
        <v>0.99999799999999905</v>
      </c>
      <c r="R65" s="171">
        <v>0.99999799999999905</v>
      </c>
      <c r="S65" s="171">
        <v>0.99999799999999905</v>
      </c>
      <c r="T65" s="171">
        <v>0.99999799999999905</v>
      </c>
      <c r="U65" s="171">
        <v>0.99999799999999905</v>
      </c>
      <c r="V65" s="171">
        <v>0.99999799999999905</v>
      </c>
      <c r="W65" s="171">
        <v>0.99999799999999905</v>
      </c>
      <c r="X65" s="171">
        <v>0.99999799999999905</v>
      </c>
      <c r="Y65" s="171">
        <v>0.99999799999999905</v>
      </c>
      <c r="Z65" s="171">
        <v>0.99999799999999905</v>
      </c>
      <c r="AA65" s="171">
        <v>0.99999799999999905</v>
      </c>
      <c r="AB65" s="171">
        <v>0.99999799999999905</v>
      </c>
      <c r="AC65" s="171">
        <v>0.99999799999999905</v>
      </c>
      <c r="AD65" s="171">
        <v>0.99999799999999905</v>
      </c>
      <c r="AE65" s="171">
        <v>0.99999799999999905</v>
      </c>
      <c r="AF65" s="171">
        <v>0.99999799999999905</v>
      </c>
      <c r="AG65" s="171">
        <v>0.99999799999999905</v>
      </c>
      <c r="AH65" s="171">
        <v>0.99999799999999905</v>
      </c>
      <c r="AI65" s="171">
        <v>0.99999799999999905</v>
      </c>
      <c r="AJ65" s="171">
        <v>0.99999799999999905</v>
      </c>
      <c r="AK65" s="171">
        <v>0.99999799999999905</v>
      </c>
      <c r="AL65" s="171">
        <v>0.99999799999999905</v>
      </c>
      <c r="AM65" s="171">
        <v>0.99999799999999905</v>
      </c>
      <c r="AN65" s="171">
        <v>0.99999799999999905</v>
      </c>
    </row>
    <row r="66" spans="1:40" s="171" customFormat="1" x14ac:dyDescent="0.2">
      <c r="A66" s="128" t="s">
        <v>1840</v>
      </c>
      <c r="B66" s="171">
        <v>0</v>
      </c>
      <c r="C66" s="171">
        <v>0</v>
      </c>
      <c r="D66" s="171">
        <v>0</v>
      </c>
      <c r="E66" s="171">
        <v>0</v>
      </c>
      <c r="F66" s="171">
        <v>0</v>
      </c>
      <c r="G66" s="171">
        <v>0</v>
      </c>
      <c r="H66" s="171">
        <v>0</v>
      </c>
      <c r="I66" s="171">
        <v>0</v>
      </c>
      <c r="J66" s="171">
        <v>0</v>
      </c>
      <c r="K66" s="171">
        <v>0</v>
      </c>
      <c r="L66" s="171">
        <v>0</v>
      </c>
      <c r="M66" s="171">
        <v>0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171">
        <v>0</v>
      </c>
      <c r="V66" s="171">
        <v>0</v>
      </c>
      <c r="W66" s="171">
        <v>0</v>
      </c>
      <c r="X66" s="171">
        <v>0</v>
      </c>
      <c r="Y66" s="171">
        <v>0</v>
      </c>
      <c r="Z66" s="171">
        <v>0</v>
      </c>
      <c r="AA66" s="171">
        <v>0</v>
      </c>
      <c r="AB66" s="171">
        <v>0</v>
      </c>
      <c r="AC66" s="171">
        <v>0</v>
      </c>
      <c r="AD66" s="171">
        <v>0</v>
      </c>
      <c r="AE66" s="171">
        <v>0</v>
      </c>
      <c r="AF66" s="171">
        <v>0</v>
      </c>
      <c r="AG66" s="171">
        <v>0</v>
      </c>
      <c r="AH66" s="171">
        <v>0</v>
      </c>
      <c r="AI66" s="171">
        <v>0</v>
      </c>
      <c r="AJ66" s="171">
        <v>0</v>
      </c>
      <c r="AK66" s="171">
        <v>0</v>
      </c>
      <c r="AL66" s="171">
        <v>0</v>
      </c>
      <c r="AM66" s="171">
        <v>0</v>
      </c>
      <c r="AN66" s="171">
        <v>0</v>
      </c>
    </row>
    <row r="67" spans="1:40" x14ac:dyDescent="0.2">
      <c r="A67" s="27" t="s">
        <v>1841</v>
      </c>
    </row>
    <row r="68" spans="1:40" x14ac:dyDescent="0.2">
      <c r="A68" s="30" t="s">
        <v>1842</v>
      </c>
    </row>
    <row r="69" spans="1:40" s="171" customFormat="1" x14ac:dyDescent="0.2">
      <c r="A69" s="128" t="s">
        <v>1843</v>
      </c>
      <c r="B69" s="171">
        <v>0</v>
      </c>
      <c r="C69" s="171">
        <v>0</v>
      </c>
      <c r="D69" s="171">
        <v>0</v>
      </c>
      <c r="E69" s="171">
        <v>0</v>
      </c>
      <c r="F69" s="171">
        <v>0</v>
      </c>
      <c r="G69" s="171">
        <v>0</v>
      </c>
      <c r="H69" s="171">
        <v>0</v>
      </c>
      <c r="I69" s="171">
        <v>0</v>
      </c>
      <c r="J69" s="171">
        <v>0</v>
      </c>
      <c r="K69" s="171">
        <v>0</v>
      </c>
      <c r="L69" s="171">
        <v>0</v>
      </c>
      <c r="M69" s="171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171">
        <v>0</v>
      </c>
      <c r="V69" s="171">
        <v>0</v>
      </c>
      <c r="W69" s="171">
        <v>0</v>
      </c>
      <c r="X69" s="171">
        <v>0</v>
      </c>
      <c r="Y69" s="171">
        <v>0</v>
      </c>
      <c r="Z69" s="171">
        <v>0</v>
      </c>
      <c r="AA69" s="171">
        <v>0</v>
      </c>
      <c r="AB69" s="171">
        <v>0</v>
      </c>
      <c r="AC69" s="171">
        <v>0</v>
      </c>
      <c r="AD69" s="171">
        <v>0</v>
      </c>
      <c r="AE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0</v>
      </c>
      <c r="AK69" s="171">
        <v>0</v>
      </c>
      <c r="AL69" s="171">
        <v>0</v>
      </c>
      <c r="AM69" s="171">
        <v>0</v>
      </c>
      <c r="AN69" s="171">
        <v>0</v>
      </c>
    </row>
    <row r="70" spans="1:40" s="171" customFormat="1" x14ac:dyDescent="0.2">
      <c r="A70" s="128" t="s">
        <v>1844</v>
      </c>
      <c r="B70" s="171">
        <v>0</v>
      </c>
      <c r="C70" s="171">
        <v>0</v>
      </c>
      <c r="D70" s="171">
        <v>0</v>
      </c>
      <c r="E70" s="171">
        <v>0</v>
      </c>
      <c r="F70" s="171">
        <v>0</v>
      </c>
      <c r="G70" s="171">
        <v>0</v>
      </c>
      <c r="H70" s="171">
        <v>0</v>
      </c>
      <c r="I70" s="171">
        <v>0</v>
      </c>
      <c r="J70" s="171">
        <v>0</v>
      </c>
      <c r="K70" s="171">
        <v>0</v>
      </c>
      <c r="L70" s="171">
        <v>0</v>
      </c>
      <c r="M70" s="171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171">
        <v>0</v>
      </c>
      <c r="V70" s="171">
        <v>0</v>
      </c>
      <c r="W70" s="171">
        <v>0</v>
      </c>
      <c r="X70" s="171">
        <v>0</v>
      </c>
      <c r="Y70" s="171">
        <v>0</v>
      </c>
      <c r="Z70" s="171">
        <v>0</v>
      </c>
      <c r="AA70" s="171">
        <v>0</v>
      </c>
      <c r="AB70" s="171">
        <v>0</v>
      </c>
      <c r="AC70" s="171">
        <v>0</v>
      </c>
      <c r="AD70" s="171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0</v>
      </c>
      <c r="AK70" s="171">
        <v>0</v>
      </c>
      <c r="AL70" s="171">
        <v>0</v>
      </c>
      <c r="AM70" s="171">
        <v>0</v>
      </c>
      <c r="AN70" s="171">
        <v>0</v>
      </c>
    </row>
    <row r="71" spans="1:40" s="171" customFormat="1" x14ac:dyDescent="0.2">
      <c r="A71" s="128" t="s">
        <v>1845</v>
      </c>
      <c r="B71" s="171">
        <v>0</v>
      </c>
      <c r="C71" s="171">
        <v>0</v>
      </c>
      <c r="D71" s="171">
        <v>0</v>
      </c>
      <c r="E71" s="171">
        <v>0</v>
      </c>
      <c r="F71" s="171">
        <v>0</v>
      </c>
      <c r="G71" s="171">
        <v>0</v>
      </c>
      <c r="H71" s="171">
        <v>0</v>
      </c>
      <c r="I71" s="171">
        <v>0</v>
      </c>
      <c r="J71" s="171">
        <v>0</v>
      </c>
      <c r="K71" s="171">
        <v>0</v>
      </c>
      <c r="L71" s="171">
        <v>0</v>
      </c>
      <c r="M71" s="171">
        <v>0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171">
        <v>0</v>
      </c>
      <c r="V71" s="171">
        <v>0</v>
      </c>
      <c r="W71" s="171">
        <v>0</v>
      </c>
      <c r="X71" s="171">
        <v>0</v>
      </c>
      <c r="Y71" s="171">
        <v>0</v>
      </c>
      <c r="Z71" s="171">
        <v>0</v>
      </c>
      <c r="AA71" s="171">
        <v>0</v>
      </c>
      <c r="AB71" s="171">
        <v>0</v>
      </c>
      <c r="AC71" s="171">
        <v>0</v>
      </c>
      <c r="AD71" s="171">
        <v>0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0</v>
      </c>
      <c r="AK71" s="171">
        <v>0</v>
      </c>
      <c r="AL71" s="171">
        <v>0</v>
      </c>
      <c r="AM71" s="171">
        <v>0</v>
      </c>
      <c r="AN71" s="171">
        <v>0</v>
      </c>
    </row>
    <row r="72" spans="1:40" s="171" customFormat="1" x14ac:dyDescent="0.2">
      <c r="A72" s="128" t="s">
        <v>1846</v>
      </c>
      <c r="B72" s="171">
        <v>0</v>
      </c>
      <c r="C72" s="171">
        <v>0</v>
      </c>
      <c r="D72" s="171">
        <v>0</v>
      </c>
      <c r="E72" s="171">
        <v>0</v>
      </c>
      <c r="F72" s="171">
        <v>0</v>
      </c>
      <c r="G72" s="171">
        <v>0</v>
      </c>
      <c r="H72" s="171">
        <v>0</v>
      </c>
      <c r="I72" s="171">
        <v>0</v>
      </c>
      <c r="J72" s="171">
        <v>0</v>
      </c>
      <c r="K72" s="171">
        <v>0</v>
      </c>
      <c r="L72" s="171">
        <v>0</v>
      </c>
      <c r="M72" s="171">
        <v>0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171">
        <v>0</v>
      </c>
      <c r="V72" s="171">
        <v>0</v>
      </c>
      <c r="W72" s="171">
        <v>0</v>
      </c>
      <c r="X72" s="171">
        <v>0</v>
      </c>
      <c r="Y72" s="171">
        <v>0</v>
      </c>
      <c r="Z72" s="171">
        <v>0</v>
      </c>
      <c r="AA72" s="171">
        <v>0</v>
      </c>
      <c r="AB72" s="171">
        <v>0</v>
      </c>
      <c r="AC72" s="171">
        <v>0</v>
      </c>
      <c r="AD72" s="171">
        <v>0</v>
      </c>
      <c r="AE72" s="171">
        <v>0</v>
      </c>
      <c r="AF72" s="171">
        <v>0</v>
      </c>
      <c r="AG72" s="171">
        <v>0</v>
      </c>
      <c r="AH72" s="171">
        <v>0</v>
      </c>
      <c r="AI72" s="171">
        <v>0</v>
      </c>
      <c r="AJ72" s="171">
        <v>0</v>
      </c>
      <c r="AK72" s="171">
        <v>0</v>
      </c>
      <c r="AL72" s="171">
        <v>0</v>
      </c>
      <c r="AM72" s="171">
        <v>0</v>
      </c>
      <c r="AN72" s="171">
        <v>0</v>
      </c>
    </row>
    <row r="73" spans="1:40" s="171" customFormat="1" x14ac:dyDescent="0.2">
      <c r="A73" s="128" t="s">
        <v>1847</v>
      </c>
      <c r="B73" s="171">
        <v>0</v>
      </c>
      <c r="C73" s="171">
        <v>0</v>
      </c>
      <c r="D73" s="171">
        <v>0</v>
      </c>
      <c r="E73" s="171">
        <v>0</v>
      </c>
      <c r="F73" s="171">
        <v>0</v>
      </c>
      <c r="G73" s="171">
        <v>0</v>
      </c>
      <c r="H73" s="171">
        <v>0</v>
      </c>
      <c r="I73" s="171">
        <v>0</v>
      </c>
      <c r="J73" s="171">
        <v>0</v>
      </c>
      <c r="K73" s="171">
        <v>0</v>
      </c>
      <c r="L73" s="171">
        <v>0</v>
      </c>
      <c r="M73" s="171">
        <v>0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171">
        <v>0</v>
      </c>
      <c r="V73" s="171">
        <v>0</v>
      </c>
      <c r="W73" s="171">
        <v>0</v>
      </c>
      <c r="X73" s="171">
        <v>0</v>
      </c>
      <c r="Y73" s="171">
        <v>0</v>
      </c>
      <c r="Z73" s="171">
        <v>0</v>
      </c>
      <c r="AA73" s="171">
        <v>0</v>
      </c>
      <c r="AB73" s="171">
        <v>0</v>
      </c>
      <c r="AC73" s="171">
        <v>0</v>
      </c>
      <c r="AD73" s="171">
        <v>0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0</v>
      </c>
      <c r="AK73" s="171">
        <v>0</v>
      </c>
      <c r="AL73" s="171">
        <v>0</v>
      </c>
      <c r="AM73" s="171">
        <v>0</v>
      </c>
      <c r="AN73" s="171">
        <v>0</v>
      </c>
    </row>
    <row r="74" spans="1:40" x14ac:dyDescent="0.2">
      <c r="A74" s="27" t="s">
        <v>802</v>
      </c>
    </row>
    <row r="75" spans="1:40" x14ac:dyDescent="0.2">
      <c r="A75" s="30" t="s">
        <v>1848</v>
      </c>
    </row>
    <row r="76" spans="1:40" s="171" customFormat="1" x14ac:dyDescent="0.2">
      <c r="A76" s="128" t="s">
        <v>1849</v>
      </c>
      <c r="B76" s="171">
        <v>0</v>
      </c>
      <c r="C76" s="171">
        <v>0</v>
      </c>
      <c r="D76" s="171">
        <v>0</v>
      </c>
      <c r="E76" s="171">
        <v>0</v>
      </c>
      <c r="F76" s="171">
        <v>0</v>
      </c>
      <c r="G76" s="171">
        <v>0</v>
      </c>
      <c r="H76" s="171">
        <v>0</v>
      </c>
      <c r="I76" s="171">
        <v>0</v>
      </c>
      <c r="J76" s="171">
        <v>0</v>
      </c>
      <c r="K76" s="171">
        <v>0</v>
      </c>
      <c r="L76" s="171">
        <v>0</v>
      </c>
      <c r="M76" s="171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171">
        <v>0</v>
      </c>
      <c r="V76" s="171">
        <v>0</v>
      </c>
      <c r="W76" s="171">
        <v>0</v>
      </c>
      <c r="X76" s="171">
        <v>0</v>
      </c>
      <c r="Y76" s="171">
        <v>0</v>
      </c>
      <c r="Z76" s="171">
        <v>0</v>
      </c>
      <c r="AA76" s="171">
        <v>0</v>
      </c>
      <c r="AB76" s="171">
        <v>0</v>
      </c>
      <c r="AC76" s="171">
        <v>0</v>
      </c>
      <c r="AD76" s="171">
        <v>0</v>
      </c>
      <c r="AE76" s="171">
        <v>0</v>
      </c>
      <c r="AF76" s="171">
        <v>0</v>
      </c>
      <c r="AG76" s="171">
        <v>0</v>
      </c>
      <c r="AH76" s="171">
        <v>0</v>
      </c>
      <c r="AI76" s="171">
        <v>0</v>
      </c>
      <c r="AJ76" s="171">
        <v>0</v>
      </c>
      <c r="AK76" s="171">
        <v>0</v>
      </c>
      <c r="AL76" s="171">
        <v>0</v>
      </c>
      <c r="AM76" s="171">
        <v>0</v>
      </c>
      <c r="AN76" s="171">
        <v>0</v>
      </c>
    </row>
    <row r="77" spans="1:40" s="171" customFormat="1" x14ac:dyDescent="0.2">
      <c r="A77" s="128" t="s">
        <v>1850</v>
      </c>
      <c r="B77" s="171">
        <v>0</v>
      </c>
      <c r="C77" s="171">
        <v>0</v>
      </c>
      <c r="D77" s="171">
        <v>0</v>
      </c>
      <c r="E77" s="171">
        <v>0</v>
      </c>
      <c r="F77" s="171">
        <v>0</v>
      </c>
      <c r="G77" s="171">
        <v>0</v>
      </c>
      <c r="H77" s="171">
        <v>0</v>
      </c>
      <c r="I77" s="171">
        <v>0</v>
      </c>
      <c r="J77" s="171">
        <v>0</v>
      </c>
      <c r="K77" s="171">
        <v>0</v>
      </c>
      <c r="L77" s="171">
        <v>0</v>
      </c>
      <c r="M77" s="171">
        <v>0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171">
        <v>0</v>
      </c>
      <c r="V77" s="171">
        <v>0</v>
      </c>
      <c r="W77" s="171">
        <v>0</v>
      </c>
      <c r="X77" s="171">
        <v>0</v>
      </c>
      <c r="Y77" s="171">
        <v>0</v>
      </c>
      <c r="Z77" s="171">
        <v>0</v>
      </c>
      <c r="AA77" s="171">
        <v>0</v>
      </c>
      <c r="AB77" s="171">
        <v>0</v>
      </c>
      <c r="AC77" s="171">
        <v>0</v>
      </c>
      <c r="AD77" s="171">
        <v>0</v>
      </c>
      <c r="AE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K77" s="171">
        <v>0</v>
      </c>
      <c r="AL77" s="171">
        <v>0</v>
      </c>
      <c r="AM77" s="171">
        <v>0</v>
      </c>
      <c r="AN77" s="171">
        <v>0</v>
      </c>
    </row>
    <row r="78" spans="1:40" s="171" customFormat="1" x14ac:dyDescent="0.2">
      <c r="A78" s="128" t="s">
        <v>1851</v>
      </c>
      <c r="B78" s="171">
        <v>0</v>
      </c>
      <c r="C78" s="171">
        <v>0</v>
      </c>
      <c r="D78" s="171">
        <v>0</v>
      </c>
      <c r="E78" s="171">
        <v>0</v>
      </c>
      <c r="F78" s="171">
        <v>0</v>
      </c>
      <c r="G78" s="171">
        <v>0</v>
      </c>
      <c r="H78" s="171">
        <v>0</v>
      </c>
      <c r="I78" s="171">
        <v>0</v>
      </c>
      <c r="J78" s="171">
        <v>0</v>
      </c>
      <c r="K78" s="171">
        <v>0</v>
      </c>
      <c r="L78" s="171">
        <v>0</v>
      </c>
      <c r="M78" s="171">
        <v>0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171">
        <v>0</v>
      </c>
      <c r="V78" s="171">
        <v>0</v>
      </c>
      <c r="W78" s="171">
        <v>0</v>
      </c>
      <c r="X78" s="171">
        <v>0</v>
      </c>
      <c r="Y78" s="171">
        <v>0</v>
      </c>
      <c r="Z78" s="171">
        <v>0</v>
      </c>
      <c r="AA78" s="171">
        <v>0</v>
      </c>
      <c r="AB78" s="171">
        <v>0</v>
      </c>
      <c r="AC78" s="171">
        <v>0</v>
      </c>
      <c r="AD78" s="171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</v>
      </c>
      <c r="AK78" s="171">
        <v>0</v>
      </c>
      <c r="AL78" s="171">
        <v>0</v>
      </c>
      <c r="AM78" s="171">
        <v>0</v>
      </c>
      <c r="AN78" s="171">
        <v>0</v>
      </c>
    </row>
    <row r="79" spans="1:40" s="171" customFormat="1" x14ac:dyDescent="0.2">
      <c r="A79" s="128" t="s">
        <v>1852</v>
      </c>
      <c r="B79" s="171">
        <v>0</v>
      </c>
      <c r="C79" s="171">
        <v>0</v>
      </c>
      <c r="D79" s="171">
        <v>0</v>
      </c>
      <c r="E79" s="171">
        <v>0</v>
      </c>
      <c r="F79" s="171">
        <v>0</v>
      </c>
      <c r="G79" s="171">
        <v>0</v>
      </c>
      <c r="H79" s="171">
        <v>0</v>
      </c>
      <c r="I79" s="171">
        <v>0</v>
      </c>
      <c r="J79" s="171">
        <v>0</v>
      </c>
      <c r="K79" s="171">
        <v>0</v>
      </c>
      <c r="L79" s="171">
        <v>0</v>
      </c>
      <c r="M79" s="171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171">
        <v>0</v>
      </c>
      <c r="V79" s="171">
        <v>0</v>
      </c>
      <c r="W79" s="171">
        <v>0</v>
      </c>
      <c r="X79" s="171">
        <v>0</v>
      </c>
      <c r="Y79" s="171">
        <v>0</v>
      </c>
      <c r="Z79" s="171">
        <v>0</v>
      </c>
      <c r="AA79" s="171">
        <v>0</v>
      </c>
      <c r="AB79" s="171">
        <v>0</v>
      </c>
      <c r="AC79" s="171">
        <v>0</v>
      </c>
      <c r="AD79" s="171">
        <v>0</v>
      </c>
      <c r="AE79" s="171">
        <v>0</v>
      </c>
      <c r="AF79" s="171">
        <v>0</v>
      </c>
      <c r="AG79" s="171">
        <v>0</v>
      </c>
      <c r="AH79" s="171">
        <v>0</v>
      </c>
      <c r="AI79" s="171">
        <v>0</v>
      </c>
      <c r="AJ79" s="171">
        <v>0</v>
      </c>
      <c r="AK79" s="171">
        <v>0</v>
      </c>
      <c r="AL79" s="171">
        <v>0</v>
      </c>
      <c r="AM79" s="171">
        <v>0</v>
      </c>
      <c r="AN79" s="171">
        <v>0</v>
      </c>
    </row>
    <row r="80" spans="1:40" s="171" customFormat="1" x14ac:dyDescent="0.2">
      <c r="A80" s="128" t="s">
        <v>1853</v>
      </c>
      <c r="B80" s="171">
        <v>0</v>
      </c>
      <c r="C80" s="171">
        <v>0</v>
      </c>
      <c r="D80" s="171">
        <v>0</v>
      </c>
      <c r="E80" s="171">
        <v>0</v>
      </c>
      <c r="F80" s="171">
        <v>0</v>
      </c>
      <c r="G80" s="171">
        <v>0</v>
      </c>
      <c r="H80" s="171">
        <v>0</v>
      </c>
      <c r="I80" s="171">
        <v>0</v>
      </c>
      <c r="J80" s="171">
        <v>0</v>
      </c>
      <c r="K80" s="171">
        <v>0</v>
      </c>
      <c r="L80" s="171">
        <v>0</v>
      </c>
      <c r="M80" s="171">
        <v>0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171">
        <v>0</v>
      </c>
      <c r="V80" s="171">
        <v>0</v>
      </c>
      <c r="W80" s="171">
        <v>0</v>
      </c>
      <c r="X80" s="171">
        <v>0</v>
      </c>
      <c r="Y80" s="171">
        <v>0</v>
      </c>
      <c r="Z80" s="171">
        <v>0</v>
      </c>
      <c r="AA80" s="171">
        <v>0</v>
      </c>
      <c r="AB80" s="171">
        <v>0</v>
      </c>
      <c r="AC80" s="171">
        <v>0</v>
      </c>
      <c r="AD80" s="171">
        <v>0</v>
      </c>
      <c r="AE80" s="171">
        <v>0</v>
      </c>
      <c r="AF80" s="171">
        <v>0</v>
      </c>
      <c r="AG80" s="171">
        <v>0</v>
      </c>
      <c r="AH80" s="171">
        <v>0</v>
      </c>
      <c r="AI80" s="171">
        <v>0</v>
      </c>
      <c r="AJ80" s="171">
        <v>0</v>
      </c>
      <c r="AK80" s="171">
        <v>0</v>
      </c>
      <c r="AL80" s="171">
        <v>0</v>
      </c>
      <c r="AM80" s="171">
        <v>0</v>
      </c>
      <c r="AN80" s="171">
        <v>0</v>
      </c>
    </row>
    <row r="81" spans="1:40" s="171" customFormat="1" x14ac:dyDescent="0.2">
      <c r="A81" s="128" t="s">
        <v>1854</v>
      </c>
      <c r="B81" s="171">
        <v>0</v>
      </c>
      <c r="C81" s="171">
        <v>0</v>
      </c>
      <c r="D81" s="171">
        <v>0</v>
      </c>
      <c r="E81" s="171">
        <v>0</v>
      </c>
      <c r="F81" s="171">
        <v>0</v>
      </c>
      <c r="G81" s="171">
        <v>0</v>
      </c>
      <c r="H81" s="171">
        <v>0</v>
      </c>
      <c r="I81" s="171">
        <v>0</v>
      </c>
      <c r="J81" s="171">
        <v>0</v>
      </c>
      <c r="K81" s="171">
        <v>0</v>
      </c>
      <c r="L81" s="171">
        <v>0</v>
      </c>
      <c r="M81" s="171">
        <v>0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171">
        <v>0</v>
      </c>
      <c r="V81" s="171">
        <v>0</v>
      </c>
      <c r="W81" s="171">
        <v>0</v>
      </c>
      <c r="X81" s="171">
        <v>0</v>
      </c>
      <c r="Y81" s="171">
        <v>0</v>
      </c>
      <c r="Z81" s="171">
        <v>0</v>
      </c>
      <c r="AA81" s="171">
        <v>0</v>
      </c>
      <c r="AB81" s="171">
        <v>0</v>
      </c>
      <c r="AC81" s="171">
        <v>0</v>
      </c>
      <c r="AD81" s="171">
        <v>0</v>
      </c>
      <c r="AE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0</v>
      </c>
      <c r="AK81" s="171">
        <v>0</v>
      </c>
      <c r="AL81" s="171">
        <v>0</v>
      </c>
      <c r="AM81" s="171">
        <v>0</v>
      </c>
      <c r="AN81" s="171">
        <v>0</v>
      </c>
    </row>
    <row r="82" spans="1:40" x14ac:dyDescent="0.2">
      <c r="A82" s="27" t="s">
        <v>1855</v>
      </c>
    </row>
    <row r="83" spans="1:40" x14ac:dyDescent="0.2">
      <c r="A83" s="27" t="s">
        <v>1856</v>
      </c>
    </row>
    <row r="84" spans="1:40" x14ac:dyDescent="0.2">
      <c r="A84" s="27" t="s">
        <v>1857</v>
      </c>
    </row>
    <row r="85" spans="1:40" s="171" customFormat="1" x14ac:dyDescent="0.2">
      <c r="A85" s="128" t="s">
        <v>1858</v>
      </c>
      <c r="B85" s="171">
        <v>0</v>
      </c>
      <c r="C85" s="171">
        <v>0</v>
      </c>
      <c r="D85" s="171">
        <v>0</v>
      </c>
      <c r="E85" s="171">
        <v>0</v>
      </c>
      <c r="F85" s="171">
        <v>0</v>
      </c>
      <c r="G85" s="171">
        <v>0</v>
      </c>
      <c r="H85" s="171">
        <v>0</v>
      </c>
      <c r="I85" s="171">
        <v>0</v>
      </c>
      <c r="J85" s="171">
        <v>0</v>
      </c>
      <c r="K85" s="171">
        <v>0</v>
      </c>
      <c r="L85" s="171">
        <v>0</v>
      </c>
      <c r="M85" s="171">
        <v>0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171">
        <v>0</v>
      </c>
      <c r="V85" s="171">
        <v>0</v>
      </c>
      <c r="W85" s="171">
        <v>0</v>
      </c>
      <c r="X85" s="171">
        <v>0</v>
      </c>
      <c r="Y85" s="171">
        <v>0</v>
      </c>
      <c r="Z85" s="171">
        <v>0</v>
      </c>
      <c r="AA85" s="171">
        <v>0</v>
      </c>
      <c r="AB85" s="171">
        <v>0</v>
      </c>
      <c r="AC85" s="171">
        <v>0</v>
      </c>
      <c r="AD85" s="171">
        <v>0</v>
      </c>
      <c r="AE85" s="171">
        <v>0</v>
      </c>
      <c r="AF85" s="171">
        <v>0</v>
      </c>
      <c r="AG85" s="171">
        <v>0</v>
      </c>
      <c r="AH85" s="171">
        <v>0</v>
      </c>
      <c r="AI85" s="171">
        <v>0</v>
      </c>
      <c r="AJ85" s="171">
        <v>0</v>
      </c>
      <c r="AK85" s="171">
        <v>0</v>
      </c>
      <c r="AL85" s="171">
        <v>0</v>
      </c>
      <c r="AM85" s="171">
        <v>0</v>
      </c>
      <c r="AN85" s="171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38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3E7B-F7F9-4D98-B58E-5BE450B5D2B9}">
  <dimension ref="A1:AT85"/>
  <sheetViews>
    <sheetView tabSelected="1" topLeftCell="A9" workbookViewId="0">
      <selection activeCell="E16" sqref="E16"/>
    </sheetView>
  </sheetViews>
  <sheetFormatPr defaultColWidth="9.109375" defaultRowHeight="10.199999999999999" outlineLevelCol="1" x14ac:dyDescent="0.2"/>
  <cols>
    <col min="1" max="1" width="30.6640625" style="393" customWidth="1"/>
    <col min="2" max="13" width="10.6640625" style="394" hidden="1" customWidth="1" outlineLevel="1"/>
    <col min="14" max="14" width="11.33203125" style="394" bestFit="1" customWidth="1" collapsed="1"/>
    <col min="15" max="26" width="10.6640625" style="394" hidden="1" customWidth="1" outlineLevel="1"/>
    <col min="27" max="27" width="11.33203125" style="394" bestFit="1" customWidth="1" collapsed="1"/>
    <col min="28" max="39" width="10.6640625" style="394" hidden="1" customWidth="1" outlineLevel="1"/>
    <col min="40" max="40" width="11.33203125" style="394" bestFit="1" customWidth="1" collapsed="1"/>
    <col min="41" max="41" width="9.109375" style="394"/>
    <col min="42" max="42" width="14.109375" style="394" customWidth="1"/>
    <col min="43" max="43" width="11" style="394" bestFit="1" customWidth="1"/>
    <col min="44" max="44" width="9.109375" style="394"/>
    <col min="45" max="45" width="11" style="394" bestFit="1" customWidth="1"/>
    <col min="46" max="46" width="12.21875" style="394" bestFit="1" customWidth="1"/>
    <col min="47" max="16384" width="9.109375" style="394"/>
  </cols>
  <sheetData>
    <row r="1" spans="1:40" s="392" customFormat="1" x14ac:dyDescent="0.2">
      <c r="A1" s="391"/>
    </row>
    <row r="2" spans="1:40" s="392" customFormat="1" ht="20.399999999999999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392" customFormat="1" x14ac:dyDescent="0.2">
      <c r="A3" s="162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</row>
    <row r="4" spans="1:40" x14ac:dyDescent="0.2">
      <c r="A4" s="27" t="s">
        <v>1231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</row>
    <row r="5" spans="1:40" x14ac:dyDescent="0.2">
      <c r="A5" s="30" t="s">
        <v>1781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  <c r="O6" s="164">
        <v>0</v>
      </c>
      <c r="P6" s="164">
        <v>0</v>
      </c>
      <c r="Q6" s="164">
        <v>0</v>
      </c>
      <c r="R6" s="164">
        <v>0</v>
      </c>
      <c r="S6" s="164">
        <v>0</v>
      </c>
      <c r="T6" s="164">
        <v>0</v>
      </c>
      <c r="U6" s="164">
        <v>0</v>
      </c>
      <c r="V6" s="164">
        <v>0</v>
      </c>
      <c r="W6" s="164">
        <v>0</v>
      </c>
      <c r="X6" s="164">
        <v>0</v>
      </c>
      <c r="Y6" s="164">
        <v>0</v>
      </c>
      <c r="Z6" s="164">
        <v>0</v>
      </c>
      <c r="AA6" s="164">
        <v>0</v>
      </c>
      <c r="AB6" s="164">
        <v>0</v>
      </c>
      <c r="AC6" s="164">
        <v>0</v>
      </c>
      <c r="AD6" s="164">
        <v>0</v>
      </c>
      <c r="AE6" s="164">
        <v>0</v>
      </c>
      <c r="AF6" s="164">
        <v>0</v>
      </c>
      <c r="AG6" s="164">
        <v>0</v>
      </c>
      <c r="AH6" s="164">
        <v>0</v>
      </c>
      <c r="AI6" s="164">
        <v>0</v>
      </c>
      <c r="AJ6" s="164">
        <v>0</v>
      </c>
      <c r="AK6" s="164">
        <v>0</v>
      </c>
      <c r="AL6" s="164">
        <v>0</v>
      </c>
      <c r="AM6" s="164">
        <v>0</v>
      </c>
      <c r="AN6" s="164">
        <v>0</v>
      </c>
    </row>
    <row r="7" spans="1:40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  <c r="O7" s="164">
        <v>0</v>
      </c>
      <c r="P7" s="164">
        <v>0</v>
      </c>
      <c r="Q7" s="164">
        <v>0</v>
      </c>
      <c r="R7" s="164">
        <v>0</v>
      </c>
      <c r="S7" s="164">
        <v>0</v>
      </c>
      <c r="T7" s="164">
        <v>0</v>
      </c>
      <c r="U7" s="164">
        <v>0</v>
      </c>
      <c r="V7" s="164">
        <v>0</v>
      </c>
      <c r="W7" s="164">
        <v>0</v>
      </c>
      <c r="X7" s="164">
        <v>0</v>
      </c>
      <c r="Y7" s="164">
        <v>0</v>
      </c>
      <c r="Z7" s="164">
        <v>0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0</v>
      </c>
      <c r="AH7" s="164">
        <v>0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</row>
    <row r="8" spans="1:40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0</v>
      </c>
      <c r="P8" s="164">
        <v>0</v>
      </c>
      <c r="Q8" s="164">
        <v>0</v>
      </c>
      <c r="R8" s="164">
        <v>0</v>
      </c>
      <c r="S8" s="164">
        <v>0</v>
      </c>
      <c r="T8" s="164">
        <v>0</v>
      </c>
      <c r="U8" s="164">
        <v>0</v>
      </c>
      <c r="V8" s="164">
        <v>0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0</v>
      </c>
      <c r="AC8" s="164">
        <v>0</v>
      </c>
      <c r="AD8" s="164">
        <v>0</v>
      </c>
      <c r="AE8" s="164">
        <v>0</v>
      </c>
      <c r="AF8" s="164">
        <v>0</v>
      </c>
      <c r="AG8" s="164">
        <v>0</v>
      </c>
      <c r="AH8" s="164">
        <v>0</v>
      </c>
      <c r="AI8" s="164">
        <v>0</v>
      </c>
      <c r="AJ8" s="164">
        <v>0</v>
      </c>
      <c r="AK8" s="164">
        <v>0</v>
      </c>
      <c r="AL8" s="164">
        <v>0</v>
      </c>
      <c r="AM8" s="164">
        <v>0</v>
      </c>
      <c r="AN8" s="164">
        <v>0</v>
      </c>
    </row>
    <row r="9" spans="1:40" x14ac:dyDescent="0.2">
      <c r="A9" s="27" t="s">
        <v>1785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1786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1787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</row>
    <row r="12" spans="1:40" x14ac:dyDescent="0.2">
      <c r="A12" s="27" t="s">
        <v>1788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1790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1791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1792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6" x14ac:dyDescent="0.2">
      <c r="A17" s="27" t="s">
        <v>1793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6" x14ac:dyDescent="0.2">
      <c r="A18" s="27" t="s">
        <v>1794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6" x14ac:dyDescent="0.2">
      <c r="A19" s="27" t="s">
        <v>1795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6" x14ac:dyDescent="0.2">
      <c r="A20" s="27" t="s">
        <v>1796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6" x14ac:dyDescent="0.2">
      <c r="A21" s="27" t="s">
        <v>1797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6" x14ac:dyDescent="0.2">
      <c r="A22" s="27" t="s">
        <v>1798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6" x14ac:dyDescent="0.2">
      <c r="A23" s="27" t="s">
        <v>1799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6" x14ac:dyDescent="0.2">
      <c r="A24" s="27" t="s">
        <v>1800</v>
      </c>
      <c r="B24" s="164">
        <v>0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  <c r="O24" s="164">
        <v>0</v>
      </c>
      <c r="P24" s="164">
        <v>0</v>
      </c>
      <c r="Q24" s="164">
        <v>0</v>
      </c>
      <c r="R24" s="164">
        <v>0</v>
      </c>
      <c r="S24" s="164">
        <v>0</v>
      </c>
      <c r="T24" s="164">
        <v>0</v>
      </c>
      <c r="U24" s="164">
        <v>0</v>
      </c>
      <c r="V24" s="164">
        <v>0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  <c r="AB24" s="164">
        <v>0</v>
      </c>
      <c r="AC24" s="164">
        <v>0</v>
      </c>
      <c r="AD24" s="164">
        <v>0</v>
      </c>
      <c r="AE24" s="164">
        <v>0</v>
      </c>
      <c r="AF24" s="164">
        <v>0</v>
      </c>
      <c r="AG24" s="164">
        <v>0</v>
      </c>
      <c r="AH24" s="164">
        <v>0</v>
      </c>
      <c r="AI24" s="164">
        <v>0</v>
      </c>
      <c r="AJ24" s="164">
        <v>0</v>
      </c>
      <c r="AK24" s="164">
        <v>0</v>
      </c>
      <c r="AL24" s="164">
        <v>0</v>
      </c>
      <c r="AM24" s="164">
        <v>0</v>
      </c>
      <c r="AN24" s="164">
        <v>0</v>
      </c>
    </row>
    <row r="25" spans="1:46" x14ac:dyDescent="0.2">
      <c r="A25" s="27" t="s">
        <v>1801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6" x14ac:dyDescent="0.2">
      <c r="A26" s="27" t="s">
        <v>1802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0</v>
      </c>
      <c r="P26" s="164">
        <v>0</v>
      </c>
      <c r="Q26" s="164">
        <v>0</v>
      </c>
      <c r="R26" s="164">
        <v>0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</row>
    <row r="27" spans="1:46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6" x14ac:dyDescent="0.2">
      <c r="A28" s="27" t="s">
        <v>1804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</row>
    <row r="29" spans="1:46" x14ac:dyDescent="0.2">
      <c r="A29" s="27" t="s">
        <v>1805</v>
      </c>
      <c r="B29" s="164">
        <v>184719503.23387101</v>
      </c>
      <c r="C29" s="164">
        <v>185384469.40954801</v>
      </c>
      <c r="D29" s="164">
        <v>185905437.75712499</v>
      </c>
      <c r="E29" s="164">
        <v>186383337.27177101</v>
      </c>
      <c r="F29" s="164">
        <v>185305054.74748799</v>
      </c>
      <c r="G29" s="164">
        <v>184693050.46092799</v>
      </c>
      <c r="H29" s="164">
        <v>184623628.358854</v>
      </c>
      <c r="I29" s="164">
        <v>182991864.46457601</v>
      </c>
      <c r="J29" s="164">
        <v>180827391.04524401</v>
      </c>
      <c r="K29" s="164">
        <v>178389685.630036</v>
      </c>
      <c r="L29" s="164">
        <v>176318862.199283</v>
      </c>
      <c r="M29" s="164">
        <v>174430626.00594899</v>
      </c>
      <c r="N29" s="164">
        <v>174430626.00594899</v>
      </c>
      <c r="O29" s="164">
        <v>175253197.16253799</v>
      </c>
      <c r="P29" s="164">
        <v>176083254.38452199</v>
      </c>
      <c r="Q29" s="164">
        <v>177668183.19663</v>
      </c>
      <c r="R29" s="164">
        <v>179617375.81182599</v>
      </c>
      <c r="S29" s="164">
        <v>181876371.99878001</v>
      </c>
      <c r="T29" s="164">
        <v>182681059.56436399</v>
      </c>
      <c r="U29" s="164">
        <v>183883962.947813</v>
      </c>
      <c r="V29" s="164">
        <v>183785160.13053599</v>
      </c>
      <c r="W29" s="164">
        <v>185845667.10034299</v>
      </c>
      <c r="X29" s="164">
        <v>191839124.55722901</v>
      </c>
      <c r="Y29" s="164">
        <v>197738961.66155499</v>
      </c>
      <c r="Z29" s="164">
        <v>193802582.96465099</v>
      </c>
      <c r="AA29" s="164">
        <v>193802582.96465099</v>
      </c>
      <c r="AB29" s="164">
        <v>194780113.06232801</v>
      </c>
      <c r="AC29" s="164">
        <v>196110027.78063199</v>
      </c>
      <c r="AD29" s="164">
        <v>198153972.147807</v>
      </c>
      <c r="AE29" s="164">
        <v>199778605.22697699</v>
      </c>
      <c r="AF29" s="164">
        <v>201010684.00198999</v>
      </c>
      <c r="AG29" s="164">
        <v>200738540.912366</v>
      </c>
      <c r="AH29" s="164">
        <v>201594780.379888</v>
      </c>
      <c r="AI29" s="164">
        <v>202860701.319648</v>
      </c>
      <c r="AJ29" s="164">
        <v>205583695.929883</v>
      </c>
      <c r="AK29" s="164">
        <v>207956231.235246</v>
      </c>
      <c r="AL29" s="164">
        <v>209574175.56571701</v>
      </c>
      <c r="AM29" s="164">
        <v>200756791.63495699</v>
      </c>
      <c r="AN29" s="164">
        <v>200756791.63495699</v>
      </c>
      <c r="AP29" s="394">
        <f>+AN29-AN52</f>
        <v>200754491.98186401</v>
      </c>
      <c r="AQ29" s="413">
        <f t="shared" ref="AQ29:AQ34" si="0">ROUND(+AP29/1000,3)</f>
        <v>200754.492</v>
      </c>
      <c r="AR29" s="413"/>
      <c r="AS29" s="413">
        <f>+'Test Year 3'!M312</f>
        <v>200756.79163495699</v>
      </c>
      <c r="AT29" s="414">
        <f>+AQ29+AQ52-AS29</f>
        <v>-0.2996349569875747</v>
      </c>
    </row>
    <row r="30" spans="1:46" x14ac:dyDescent="0.2">
      <c r="A30" s="27" t="s">
        <v>1806</v>
      </c>
      <c r="B30" s="164">
        <v>19678842.616269201</v>
      </c>
      <c r="C30" s="164">
        <v>20491178.617655899</v>
      </c>
      <c r="D30" s="164">
        <v>21433111.502942</v>
      </c>
      <c r="E30" s="164">
        <v>22134467.5067854</v>
      </c>
      <c r="F30" s="164">
        <v>22137864.731470399</v>
      </c>
      <c r="G30" s="164">
        <v>21756585.264348201</v>
      </c>
      <c r="H30" s="164">
        <v>21639789.741159499</v>
      </c>
      <c r="I30" s="164">
        <v>21702825.0508084</v>
      </c>
      <c r="J30" s="164">
        <v>21909085.960099399</v>
      </c>
      <c r="K30" s="164">
        <v>22282227.882817999</v>
      </c>
      <c r="L30" s="164">
        <v>22876920.123045001</v>
      </c>
      <c r="M30" s="164">
        <v>22353246.512300901</v>
      </c>
      <c r="N30" s="164">
        <v>22353246.512300901</v>
      </c>
      <c r="O30" s="164">
        <v>22488308.2728526</v>
      </c>
      <c r="P30" s="164">
        <v>22180532.224701598</v>
      </c>
      <c r="Q30" s="164">
        <v>21546075.156555802</v>
      </c>
      <c r="R30" s="164">
        <v>20681537.273667801</v>
      </c>
      <c r="S30" s="164">
        <v>19858722.083576299</v>
      </c>
      <c r="T30" s="164">
        <v>19760351.3492244</v>
      </c>
      <c r="U30" s="164">
        <v>20096621.6016692</v>
      </c>
      <c r="V30" s="164">
        <v>20337318.593102299</v>
      </c>
      <c r="W30" s="164">
        <v>20482381.98508</v>
      </c>
      <c r="X30" s="164">
        <v>20533173.399222702</v>
      </c>
      <c r="Y30" s="164">
        <v>20500529.430912599</v>
      </c>
      <c r="Z30" s="164">
        <v>19699720.4589829</v>
      </c>
      <c r="AA30" s="164">
        <v>19699720.4589829</v>
      </c>
      <c r="AB30" s="164">
        <v>20282462.547546301</v>
      </c>
      <c r="AC30" s="164">
        <v>20980862.059914902</v>
      </c>
      <c r="AD30" s="164">
        <v>21845350.058690902</v>
      </c>
      <c r="AE30" s="164">
        <v>22920619.2999966</v>
      </c>
      <c r="AF30" s="164">
        <v>24272013.1197102</v>
      </c>
      <c r="AG30" s="164">
        <v>25827427.597048901</v>
      </c>
      <c r="AH30" s="164">
        <v>27480833.010473501</v>
      </c>
      <c r="AI30" s="164">
        <v>29258966.466697399</v>
      </c>
      <c r="AJ30" s="164">
        <v>31069941.4626063</v>
      </c>
      <c r="AK30" s="164">
        <v>32479144.128492199</v>
      </c>
      <c r="AL30" s="164">
        <v>34004964.684032403</v>
      </c>
      <c r="AM30" s="164">
        <v>34041762.050734699</v>
      </c>
      <c r="AN30" s="164">
        <v>34041762.050734699</v>
      </c>
      <c r="AP30" s="394">
        <f t="shared" ref="AP30" si="1">+AN30</f>
        <v>34041762.050734699</v>
      </c>
      <c r="AQ30" s="413">
        <f t="shared" si="0"/>
        <v>34041.762000000002</v>
      </c>
      <c r="AR30" s="413"/>
      <c r="AS30" s="413">
        <f>+'Test Year 3'!M314</f>
        <v>34041.762050734702</v>
      </c>
      <c r="AT30" s="413">
        <f>+AQ30-AS30</f>
        <v>-5.0734699470922351E-5</v>
      </c>
    </row>
    <row r="31" spans="1:46" x14ac:dyDescent="0.2">
      <c r="A31" s="27" t="s">
        <v>1807</v>
      </c>
      <c r="B31" s="164">
        <v>13491306.802727601</v>
      </c>
      <c r="C31" s="164">
        <v>13582979.1511958</v>
      </c>
      <c r="D31" s="164">
        <v>13709761.6485749</v>
      </c>
      <c r="E31" s="164">
        <v>13744351.3173449</v>
      </c>
      <c r="F31" s="164">
        <v>13702729.112805299</v>
      </c>
      <c r="G31" s="164">
        <v>13661124.903097101</v>
      </c>
      <c r="H31" s="164">
        <v>13640852.1447955</v>
      </c>
      <c r="I31" s="164">
        <v>13860907.271803601</v>
      </c>
      <c r="J31" s="164">
        <v>14117640.5451953</v>
      </c>
      <c r="K31" s="164">
        <v>14410324.1503633</v>
      </c>
      <c r="L31" s="164">
        <v>14740303.1039951</v>
      </c>
      <c r="M31" s="164">
        <v>14600193.7429031</v>
      </c>
      <c r="N31" s="164">
        <v>14600193.7429031</v>
      </c>
      <c r="O31" s="164">
        <v>14681995.503048001</v>
      </c>
      <c r="P31" s="164">
        <v>14790831.821454899</v>
      </c>
      <c r="Q31" s="164">
        <v>14936092.0910042</v>
      </c>
      <c r="R31" s="164">
        <v>15121623.986088701</v>
      </c>
      <c r="S31" s="164">
        <v>15387904.8495526</v>
      </c>
      <c r="T31" s="164">
        <v>15740486.3874896</v>
      </c>
      <c r="U31" s="164">
        <v>16121036.9267435</v>
      </c>
      <c r="V31" s="164">
        <v>16483006.272368001</v>
      </c>
      <c r="W31" s="164">
        <v>16867836.318599399</v>
      </c>
      <c r="X31" s="164">
        <v>17187976.572892498</v>
      </c>
      <c r="Y31" s="164">
        <v>16927147.292100001</v>
      </c>
      <c r="Z31" s="164">
        <v>16552468.3381899</v>
      </c>
      <c r="AA31" s="164">
        <v>16552468.3381899</v>
      </c>
      <c r="AB31" s="164">
        <v>16725216.8905796</v>
      </c>
      <c r="AC31" s="164">
        <v>16849810.9067454</v>
      </c>
      <c r="AD31" s="164">
        <v>16958488.8397009</v>
      </c>
      <c r="AE31" s="164">
        <v>17042219.633088298</v>
      </c>
      <c r="AF31" s="164">
        <v>17101323.110001698</v>
      </c>
      <c r="AG31" s="164">
        <v>17134113.628999501</v>
      </c>
      <c r="AH31" s="164">
        <v>16729149.6909192</v>
      </c>
      <c r="AI31" s="164">
        <v>16302319.0734485</v>
      </c>
      <c r="AJ31" s="164">
        <v>15900220.287650499</v>
      </c>
      <c r="AK31" s="164">
        <v>15475116.9450865</v>
      </c>
      <c r="AL31" s="164">
        <v>15046670.8666148</v>
      </c>
      <c r="AM31" s="164">
        <v>15007146.307802901</v>
      </c>
      <c r="AN31" s="164">
        <v>15007146.307802901</v>
      </c>
      <c r="AP31" s="394">
        <f t="shared" ref="AP31:AP34" si="2">+AN31</f>
        <v>15007146.307802901</v>
      </c>
      <c r="AQ31" s="413">
        <f t="shared" si="0"/>
        <v>15007.146000000001</v>
      </c>
      <c r="AR31" s="413"/>
      <c r="AS31" s="413">
        <f>+'Test Year 3'!M315</f>
        <v>15007.146307802901</v>
      </c>
      <c r="AT31" s="413">
        <f t="shared" ref="AT31:AT69" si="3">+AQ31-AS31</f>
        <v>-3.0780290035181679E-4</v>
      </c>
    </row>
    <row r="32" spans="1:46" x14ac:dyDescent="0.2">
      <c r="A32" s="27" t="s">
        <v>1808</v>
      </c>
      <c r="B32" s="164">
        <v>1865256.26947999</v>
      </c>
      <c r="C32" s="164">
        <v>1865256.26947999</v>
      </c>
      <c r="D32" s="164">
        <v>1865256.26947999</v>
      </c>
      <c r="E32" s="164">
        <v>1865256.26947999</v>
      </c>
      <c r="F32" s="164">
        <v>1865256.26947999</v>
      </c>
      <c r="G32" s="164">
        <v>1865256.26947999</v>
      </c>
      <c r="H32" s="164">
        <v>1865256.26947999</v>
      </c>
      <c r="I32" s="164">
        <v>1865256.26947999</v>
      </c>
      <c r="J32" s="164">
        <v>1865256.26947999</v>
      </c>
      <c r="K32" s="164">
        <v>1865256.26947999</v>
      </c>
      <c r="L32" s="164">
        <v>1865256.26947999</v>
      </c>
      <c r="M32" s="164">
        <v>1865256.26947999</v>
      </c>
      <c r="N32" s="164">
        <v>1865256.26947999</v>
      </c>
      <c r="O32" s="164">
        <v>1865256.26947999</v>
      </c>
      <c r="P32" s="164">
        <v>1865256.26947999</v>
      </c>
      <c r="Q32" s="164">
        <v>1865256.26947999</v>
      </c>
      <c r="R32" s="164">
        <v>1865256.26947999</v>
      </c>
      <c r="S32" s="164">
        <v>1865256.26947999</v>
      </c>
      <c r="T32" s="164">
        <v>1865256.26947999</v>
      </c>
      <c r="U32" s="164">
        <v>1865256.26947999</v>
      </c>
      <c r="V32" s="164">
        <v>1865256.26947999</v>
      </c>
      <c r="W32" s="164">
        <v>1865256.26947999</v>
      </c>
      <c r="X32" s="164">
        <v>1865256.26947999</v>
      </c>
      <c r="Y32" s="164">
        <v>1865256.26947999</v>
      </c>
      <c r="Z32" s="164">
        <v>1865256.26947999</v>
      </c>
      <c r="AA32" s="164">
        <v>1865256.26947999</v>
      </c>
      <c r="AB32" s="164">
        <v>1865256.26947999</v>
      </c>
      <c r="AC32" s="164">
        <v>1865256.26947999</v>
      </c>
      <c r="AD32" s="164">
        <v>1865256.26947999</v>
      </c>
      <c r="AE32" s="164">
        <v>1865256.26947999</v>
      </c>
      <c r="AF32" s="164">
        <v>1865256.26947999</v>
      </c>
      <c r="AG32" s="164">
        <v>1865256.26947999</v>
      </c>
      <c r="AH32" s="164">
        <v>1865256.26947999</v>
      </c>
      <c r="AI32" s="164">
        <v>1865256.26947999</v>
      </c>
      <c r="AJ32" s="164">
        <v>1865256.26947999</v>
      </c>
      <c r="AK32" s="164">
        <v>1865256.26947999</v>
      </c>
      <c r="AL32" s="164">
        <v>1865256.26947999</v>
      </c>
      <c r="AM32" s="164">
        <v>1865256.26947999</v>
      </c>
      <c r="AN32" s="164">
        <v>1865256.26947999</v>
      </c>
      <c r="AP32" s="394">
        <f t="shared" si="2"/>
        <v>1865256.26947999</v>
      </c>
      <c r="AQ32" s="413">
        <f t="shared" si="0"/>
        <v>1865.2560000000001</v>
      </c>
      <c r="AR32" s="413"/>
      <c r="AS32" s="413">
        <f>+'Test Year 3'!M316</f>
        <v>1865.2562694799899</v>
      </c>
      <c r="AT32" s="413">
        <f t="shared" si="3"/>
        <v>-2.694799898108613E-4</v>
      </c>
    </row>
    <row r="33" spans="1:46" x14ac:dyDescent="0.2">
      <c r="A33" s="27" t="s">
        <v>1809</v>
      </c>
      <c r="B33" s="164">
        <v>1271740.6023470401</v>
      </c>
      <c r="C33" s="164">
        <v>1259754.3602939299</v>
      </c>
      <c r="D33" s="164">
        <v>1249760.9716268999</v>
      </c>
      <c r="E33" s="164">
        <v>1241760.43634595</v>
      </c>
      <c r="F33" s="164">
        <v>1235752.75445108</v>
      </c>
      <c r="G33" s="164">
        <v>1231737.9259422901</v>
      </c>
      <c r="H33" s="164">
        <v>1229715.9508195899</v>
      </c>
      <c r="I33" s="164">
        <v>1229686.82908296</v>
      </c>
      <c r="J33" s="164">
        <v>1231650.5607324101</v>
      </c>
      <c r="K33" s="164">
        <v>1235607.14576794</v>
      </c>
      <c r="L33" s="164">
        <v>1241556.58418955</v>
      </c>
      <c r="M33" s="164">
        <v>1225584.6353642801</v>
      </c>
      <c r="N33" s="164">
        <v>1225584.6353642801</v>
      </c>
      <c r="O33" s="164">
        <v>1228239.3464009999</v>
      </c>
      <c r="P33" s="164">
        <v>1231555.91508837</v>
      </c>
      <c r="Q33" s="164">
        <v>1235534.34142637</v>
      </c>
      <c r="R33" s="164">
        <v>1240174.6254150099</v>
      </c>
      <c r="S33" s="164">
        <v>1245476.7670543001</v>
      </c>
      <c r="T33" s="164">
        <v>1251440.7663442299</v>
      </c>
      <c r="U33" s="164">
        <v>1258066.62328479</v>
      </c>
      <c r="V33" s="164">
        <v>1265354.337876</v>
      </c>
      <c r="W33" s="164">
        <v>1273303.9101178499</v>
      </c>
      <c r="X33" s="164">
        <v>1281915.3400103401</v>
      </c>
      <c r="Y33" s="164">
        <v>1291188.62755347</v>
      </c>
      <c r="Z33" s="164">
        <v>1269267.24030659</v>
      </c>
      <c r="AA33" s="164">
        <v>1269267.24030659</v>
      </c>
      <c r="AB33" s="164">
        <v>1271921.9513433101</v>
      </c>
      <c r="AC33" s="164">
        <v>1274576.6623800299</v>
      </c>
      <c r="AD33" s="164">
        <v>1277231.37341675</v>
      </c>
      <c r="AE33" s="164">
        <v>1279886.0844534801</v>
      </c>
      <c r="AF33" s="164">
        <v>1282540.7954901999</v>
      </c>
      <c r="AG33" s="164">
        <v>1285195.50652692</v>
      </c>
      <c r="AH33" s="164">
        <v>1287850.2175636401</v>
      </c>
      <c r="AI33" s="164">
        <v>1290504.9286003599</v>
      </c>
      <c r="AJ33" s="164">
        <v>1293159.63963708</v>
      </c>
      <c r="AK33" s="164">
        <v>1295814.3506738001</v>
      </c>
      <c r="AL33" s="164">
        <v>1298469.0617105199</v>
      </c>
      <c r="AM33" s="164">
        <v>1269267.24030659</v>
      </c>
      <c r="AN33" s="164">
        <v>1269267.24030659</v>
      </c>
      <c r="AP33" s="394">
        <f t="shared" si="2"/>
        <v>1269267.24030659</v>
      </c>
      <c r="AQ33" s="413">
        <f t="shared" si="0"/>
        <v>1269.2670000000001</v>
      </c>
      <c r="AR33" s="413"/>
      <c r="AS33" s="413">
        <f>+'Test Year 3'!M317</f>
        <v>1269.2672403065899</v>
      </c>
      <c r="AT33" s="413">
        <f t="shared" si="3"/>
        <v>-2.4030658983065223E-4</v>
      </c>
    </row>
    <row r="34" spans="1:46" x14ac:dyDescent="0.2">
      <c r="A34" s="27" t="s">
        <v>1810</v>
      </c>
      <c r="B34" s="164">
        <v>286183646.964338</v>
      </c>
      <c r="C34" s="164">
        <v>301596393.18341601</v>
      </c>
      <c r="D34" s="164">
        <v>303989328.20781702</v>
      </c>
      <c r="E34" s="164">
        <v>307559665.87662297</v>
      </c>
      <c r="F34" s="164">
        <v>312388061.56250399</v>
      </c>
      <c r="G34" s="164">
        <v>318430483.07904202</v>
      </c>
      <c r="H34" s="164">
        <v>340765477.30962998</v>
      </c>
      <c r="I34" s="164">
        <v>364733583.03497601</v>
      </c>
      <c r="J34" s="164">
        <v>390353136.29566503</v>
      </c>
      <c r="K34" s="164">
        <v>417624089.29516703</v>
      </c>
      <c r="L34" s="164">
        <v>446546442.273727</v>
      </c>
      <c r="M34" s="164">
        <v>441943733.93569899</v>
      </c>
      <c r="N34" s="164">
        <v>441943733.93569899</v>
      </c>
      <c r="O34" s="164">
        <v>438399039.11073703</v>
      </c>
      <c r="P34" s="164">
        <v>433940256.69378299</v>
      </c>
      <c r="Q34" s="164">
        <v>428567386.91983902</v>
      </c>
      <c r="R34" s="164">
        <v>436833199.25715899</v>
      </c>
      <c r="S34" s="164">
        <v>444505668.30470598</v>
      </c>
      <c r="T34" s="164">
        <v>425151217.38193601</v>
      </c>
      <c r="U34" s="164">
        <v>403734891.605748</v>
      </c>
      <c r="V34" s="164">
        <v>380256691.223849</v>
      </c>
      <c r="W34" s="164">
        <v>354716616.48658299</v>
      </c>
      <c r="X34" s="164">
        <v>327114667.64696503</v>
      </c>
      <c r="Y34" s="164">
        <v>297450844.96071202</v>
      </c>
      <c r="Z34" s="164">
        <v>265725148.68628001</v>
      </c>
      <c r="AA34" s="164">
        <v>265725148.68628001</v>
      </c>
      <c r="AB34" s="164">
        <v>268425716.795286</v>
      </c>
      <c r="AC34" s="164">
        <v>270969474.74343801</v>
      </c>
      <c r="AD34" s="164">
        <v>273356422.78087598</v>
      </c>
      <c r="AE34" s="164">
        <v>275586561.16037899</v>
      </c>
      <c r="AF34" s="164">
        <v>277659890.13739598</v>
      </c>
      <c r="AG34" s="164">
        <v>253250371.50854</v>
      </c>
      <c r="AH34" s="164">
        <v>253655063.227011</v>
      </c>
      <c r="AI34" s="164">
        <v>253908920.68467599</v>
      </c>
      <c r="AJ34" s="164">
        <v>254011944.148004</v>
      </c>
      <c r="AK34" s="164">
        <v>253964133.88630599</v>
      </c>
      <c r="AL34" s="164">
        <v>253765490.17177001</v>
      </c>
      <c r="AM34" s="164">
        <v>253416013.27949801</v>
      </c>
      <c r="AN34" s="164">
        <v>253416013.27949801</v>
      </c>
      <c r="AP34" s="394">
        <f t="shared" si="2"/>
        <v>253416013.27949801</v>
      </c>
      <c r="AQ34" s="413">
        <f t="shared" si="0"/>
        <v>253416.01300000001</v>
      </c>
      <c r="AR34" s="413"/>
      <c r="AS34" s="413">
        <f>+'Test Year 3'!M318</f>
        <v>253416.013279498</v>
      </c>
      <c r="AT34" s="413">
        <f t="shared" si="3"/>
        <v>-2.7949799550697207E-4</v>
      </c>
    </row>
    <row r="35" spans="1:46" x14ac:dyDescent="0.2">
      <c r="A35" s="27" t="s">
        <v>1811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  <c r="AQ35" s="413"/>
      <c r="AR35" s="413"/>
      <c r="AS35" s="413"/>
      <c r="AT35" s="413">
        <f t="shared" si="3"/>
        <v>0</v>
      </c>
    </row>
    <row r="36" spans="1:46" x14ac:dyDescent="0.2">
      <c r="A36" s="27" t="s">
        <v>1812</v>
      </c>
      <c r="B36" s="164">
        <v>385225557.24145401</v>
      </c>
      <c r="C36" s="164">
        <v>372470596.09582603</v>
      </c>
      <c r="D36" s="164">
        <v>364712500.12208903</v>
      </c>
      <c r="E36" s="164">
        <v>359356618.86678201</v>
      </c>
      <c r="F36" s="164">
        <v>353777208.83743697</v>
      </c>
      <c r="G36" s="164">
        <v>343971601.54603601</v>
      </c>
      <c r="H36" s="164">
        <v>336654004.48400903</v>
      </c>
      <c r="I36" s="164">
        <v>329611985.33677399</v>
      </c>
      <c r="J36" s="164">
        <v>316736369.55049998</v>
      </c>
      <c r="K36" s="164">
        <v>307584201.18059897</v>
      </c>
      <c r="L36" s="164">
        <v>305782219.467426</v>
      </c>
      <c r="M36" s="164">
        <v>291730290.82027799</v>
      </c>
      <c r="N36" s="164">
        <v>291730290.82027799</v>
      </c>
      <c r="O36" s="164">
        <v>288137950.38991898</v>
      </c>
      <c r="P36" s="164">
        <v>287781258.37818003</v>
      </c>
      <c r="Q36" s="164">
        <v>283383951.382761</v>
      </c>
      <c r="R36" s="164">
        <v>282458895.380301</v>
      </c>
      <c r="S36" s="164">
        <v>279913037.26215303</v>
      </c>
      <c r="T36" s="164">
        <v>274160807.600429</v>
      </c>
      <c r="U36" s="164">
        <v>265142997.08487299</v>
      </c>
      <c r="V36" s="164">
        <v>256739149.12402999</v>
      </c>
      <c r="W36" s="164">
        <v>244195890.88017499</v>
      </c>
      <c r="X36" s="164">
        <v>235337404.170874</v>
      </c>
      <c r="Y36" s="164">
        <v>225989520.44275999</v>
      </c>
      <c r="Z36" s="164">
        <v>213035613.26618499</v>
      </c>
      <c r="AA36" s="164">
        <v>213035613.26618499</v>
      </c>
      <c r="AB36" s="164">
        <v>211715448.904109</v>
      </c>
      <c r="AC36" s="164">
        <v>212051153.17076501</v>
      </c>
      <c r="AD36" s="164">
        <v>210600122.01504201</v>
      </c>
      <c r="AE36" s="164">
        <v>211938136.25415999</v>
      </c>
      <c r="AF36" s="164">
        <v>212379129.75278899</v>
      </c>
      <c r="AG36" s="164">
        <v>213689254.983529</v>
      </c>
      <c r="AH36" s="164">
        <v>210010358.365684</v>
      </c>
      <c r="AI36" s="164">
        <v>213928731.78237399</v>
      </c>
      <c r="AJ36" s="164">
        <v>213517345.79370099</v>
      </c>
      <c r="AK36" s="164">
        <v>213633605.103618</v>
      </c>
      <c r="AL36" s="164">
        <v>214388725.98307601</v>
      </c>
      <c r="AM36" s="164">
        <v>213451612.14891699</v>
      </c>
      <c r="AN36" s="164">
        <v>213451612.14891699</v>
      </c>
      <c r="AP36" s="394">
        <f>+AN36+AN37-AN47</f>
        <v>201572347.68024635</v>
      </c>
      <c r="AQ36" s="413">
        <f>ROUND(+AP36/1000,3)</f>
        <v>201572.348</v>
      </c>
      <c r="AR36" s="413"/>
      <c r="AS36" s="413">
        <f>+'Test Year 3'!M320</f>
        <v>201572.34768024634</v>
      </c>
      <c r="AT36" s="413">
        <f t="shared" si="3"/>
        <v>3.1975365709513426E-4</v>
      </c>
    </row>
    <row r="37" spans="1:46" x14ac:dyDescent="0.2">
      <c r="A37" s="27" t="s">
        <v>1813</v>
      </c>
      <c r="B37" s="164">
        <v>615683.06282153202</v>
      </c>
      <c r="C37" s="164">
        <v>627354.779652272</v>
      </c>
      <c r="D37" s="164">
        <v>636108.56727532705</v>
      </c>
      <c r="E37" s="164">
        <v>641944.42569069704</v>
      </c>
      <c r="F37" s="164">
        <v>644862.35489838198</v>
      </c>
      <c r="G37" s="164">
        <v>644862.35489838198</v>
      </c>
      <c r="H37" s="164">
        <v>644862.35489838198</v>
      </c>
      <c r="I37" s="164">
        <v>644862.35489838198</v>
      </c>
      <c r="J37" s="164">
        <v>644862.35489838198</v>
      </c>
      <c r="K37" s="164">
        <v>644862.35489838198</v>
      </c>
      <c r="L37" s="164">
        <v>644862.35489838198</v>
      </c>
      <c r="M37" s="164">
        <v>644862.35489838198</v>
      </c>
      <c r="N37" s="164">
        <v>644862.35489838198</v>
      </c>
      <c r="O37" s="164">
        <v>643079.95964551903</v>
      </c>
      <c r="P37" s="164">
        <v>643079.95964551903</v>
      </c>
      <c r="Q37" s="164">
        <v>643079.95964551903</v>
      </c>
      <c r="R37" s="164">
        <v>643079.95964551903</v>
      </c>
      <c r="S37" s="164">
        <v>643079.95964551903</v>
      </c>
      <c r="T37" s="164">
        <v>643079.95964551903</v>
      </c>
      <c r="U37" s="164">
        <v>643079.95964551903</v>
      </c>
      <c r="V37" s="164">
        <v>643079.95964551903</v>
      </c>
      <c r="W37" s="164">
        <v>643079.95964551903</v>
      </c>
      <c r="X37" s="164">
        <v>643079.95964551903</v>
      </c>
      <c r="Y37" s="164">
        <v>643079.95964551903</v>
      </c>
      <c r="Z37" s="164">
        <v>643079.95964551903</v>
      </c>
      <c r="AA37" s="164">
        <v>643079.95964551903</v>
      </c>
      <c r="AB37" s="164">
        <v>640780.71558925603</v>
      </c>
      <c r="AC37" s="164">
        <v>640780.71558925603</v>
      </c>
      <c r="AD37" s="164">
        <v>640780.71558925603</v>
      </c>
      <c r="AE37" s="164">
        <v>640780.71558925603</v>
      </c>
      <c r="AF37" s="164">
        <v>640780.71558925603</v>
      </c>
      <c r="AG37" s="164">
        <v>640780.71558925603</v>
      </c>
      <c r="AH37" s="164">
        <v>640780.71558925603</v>
      </c>
      <c r="AI37" s="164">
        <v>640780.71558925603</v>
      </c>
      <c r="AJ37" s="164">
        <v>640780.71558925603</v>
      </c>
      <c r="AK37" s="164">
        <v>640780.71558925603</v>
      </c>
      <c r="AL37" s="164">
        <v>640780.71558925603</v>
      </c>
      <c r="AM37" s="164">
        <v>640780.71558925603</v>
      </c>
      <c r="AN37" s="164">
        <v>640780.71558925603</v>
      </c>
      <c r="AQ37" s="413"/>
      <c r="AR37" s="413"/>
      <c r="AS37" s="413"/>
      <c r="AT37" s="413">
        <f t="shared" si="3"/>
        <v>0</v>
      </c>
    </row>
    <row r="38" spans="1:46" x14ac:dyDescent="0.2">
      <c r="A38" s="27" t="s">
        <v>1814</v>
      </c>
      <c r="B38" s="164">
        <v>690321678.82822895</v>
      </c>
      <c r="C38" s="164">
        <v>704101773.87662899</v>
      </c>
      <c r="D38" s="164">
        <v>717413352.55708897</v>
      </c>
      <c r="E38" s="164">
        <v>731647999.64455497</v>
      </c>
      <c r="F38" s="164">
        <v>746289143.79464197</v>
      </c>
      <c r="G38" s="164">
        <v>756994598.71773505</v>
      </c>
      <c r="H38" s="164">
        <v>771953830.66297197</v>
      </c>
      <c r="I38" s="164">
        <v>787059929.11997402</v>
      </c>
      <c r="J38" s="164">
        <v>793635052.73162603</v>
      </c>
      <c r="K38" s="164">
        <v>801259332.51226401</v>
      </c>
      <c r="L38" s="164">
        <v>809083631.45975006</v>
      </c>
      <c r="M38" s="164">
        <v>758516394.06812203</v>
      </c>
      <c r="N38" s="164">
        <v>758516394.06812203</v>
      </c>
      <c r="O38" s="164">
        <v>747747344.81185603</v>
      </c>
      <c r="P38" s="164">
        <v>737025304.42827404</v>
      </c>
      <c r="Q38" s="164">
        <v>725166348.425125</v>
      </c>
      <c r="R38" s="164">
        <v>714054613.06129801</v>
      </c>
      <c r="S38" s="164">
        <v>702769129.11860394</v>
      </c>
      <c r="T38" s="164">
        <v>686674192.80369997</v>
      </c>
      <c r="U38" s="164">
        <v>674631797.80176497</v>
      </c>
      <c r="V38" s="164">
        <v>662479037.72955406</v>
      </c>
      <c r="W38" s="164">
        <v>648923341.59012997</v>
      </c>
      <c r="X38" s="164">
        <v>644030822.36671102</v>
      </c>
      <c r="Y38" s="164">
        <v>639187778.06945801</v>
      </c>
      <c r="Z38" s="164">
        <v>614463366.99228799</v>
      </c>
      <c r="AA38" s="164">
        <v>614463366.99228799</v>
      </c>
      <c r="AB38" s="164">
        <v>647789240.04980302</v>
      </c>
      <c r="AC38" s="164">
        <v>680944881.70613503</v>
      </c>
      <c r="AD38" s="164">
        <v>712937028.26114595</v>
      </c>
      <c r="AE38" s="164">
        <v>745865577.48366499</v>
      </c>
      <c r="AF38" s="164">
        <v>778585018.26258397</v>
      </c>
      <c r="AG38" s="164">
        <v>805974548.21214902</v>
      </c>
      <c r="AH38" s="164">
        <v>837816771.11340499</v>
      </c>
      <c r="AI38" s="164">
        <v>869482357.53147495</v>
      </c>
      <c r="AJ38" s="164">
        <v>899734525.12956595</v>
      </c>
      <c r="AK38" s="164">
        <v>931176093.63549399</v>
      </c>
      <c r="AL38" s="164">
        <v>962420429.676314</v>
      </c>
      <c r="AM38" s="164">
        <v>981843934.00479496</v>
      </c>
      <c r="AN38" s="164">
        <v>981843934.00479496</v>
      </c>
      <c r="AP38" s="394">
        <f>+AN38-AN48</f>
        <v>223492253.13983095</v>
      </c>
      <c r="AQ38" s="413">
        <f>ROUND(+AP38/1000,3)</f>
        <v>223492.253</v>
      </c>
      <c r="AR38" s="413"/>
      <c r="AS38" s="413">
        <f>+'Test Year 3'!M322</f>
        <v>223492.25313983089</v>
      </c>
      <c r="AT38" s="413">
        <f t="shared" si="3"/>
        <v>-1.3983089593239129E-4</v>
      </c>
    </row>
    <row r="39" spans="1:46" x14ac:dyDescent="0.2">
      <c r="A39" s="27" t="s">
        <v>1815</v>
      </c>
      <c r="B39" s="164">
        <v>3093013.58974359</v>
      </c>
      <c r="C39" s="164">
        <v>3467628.6978095998</v>
      </c>
      <c r="D39" s="164">
        <v>3867373.01829457</v>
      </c>
      <c r="E39" s="164">
        <v>4292507.1588423699</v>
      </c>
      <c r="F39" s="164">
        <v>4743294.6761111701</v>
      </c>
      <c r="G39" s="164">
        <v>4920002.1117328703</v>
      </c>
      <c r="H39" s="164">
        <v>5122899.0287725003</v>
      </c>
      <c r="I39" s="164">
        <v>5352258.04869565</v>
      </c>
      <c r="J39" s="164">
        <v>5608354.8888515299</v>
      </c>
      <c r="K39" s="164">
        <v>5891468.4004800403</v>
      </c>
      <c r="L39" s="164">
        <v>6201880.6072508199</v>
      </c>
      <c r="M39" s="164">
        <v>6539876.7443427201</v>
      </c>
      <c r="N39" s="164">
        <v>6539876.7443427201</v>
      </c>
      <c r="O39" s="164">
        <v>7477683.5375548098</v>
      </c>
      <c r="P39" s="164">
        <v>8992309.1898026094</v>
      </c>
      <c r="Q39" s="164">
        <v>11086873.012211701</v>
      </c>
      <c r="R39" s="164">
        <v>13764401.237978199</v>
      </c>
      <c r="S39" s="164">
        <v>17027954.320940599</v>
      </c>
      <c r="T39" s="164">
        <v>20880627.352915201</v>
      </c>
      <c r="U39" s="164">
        <v>25625550.486836199</v>
      </c>
      <c r="V39" s="164">
        <v>30965889.365791</v>
      </c>
      <c r="W39" s="164">
        <v>36904845.5580424</v>
      </c>
      <c r="X39" s="164">
        <v>43445656.998132199</v>
      </c>
      <c r="Y39" s="164">
        <v>50591598.434160396</v>
      </c>
      <c r="Z39" s="164">
        <v>58345981.881337598</v>
      </c>
      <c r="AA39" s="164">
        <v>58345981.881337598</v>
      </c>
      <c r="AB39" s="164">
        <v>66754144.304696098</v>
      </c>
      <c r="AC39" s="164">
        <v>75247506.051116303</v>
      </c>
      <c r="AD39" s="164">
        <v>74319038.812156007</v>
      </c>
      <c r="AE39" s="164">
        <v>73075698.260104597</v>
      </c>
      <c r="AF39" s="164">
        <v>71515847.6967832</v>
      </c>
      <c r="AG39" s="164">
        <v>69637831.945908502</v>
      </c>
      <c r="AH39" s="164">
        <v>67439977.128162801</v>
      </c>
      <c r="AI39" s="164">
        <v>64920590.433139697</v>
      </c>
      <c r="AJ39" s="164">
        <v>62077959.888119601</v>
      </c>
      <c r="AK39" s="164">
        <v>58910354.123623297</v>
      </c>
      <c r="AL39" s="164">
        <v>55416022.135694899</v>
      </c>
      <c r="AM39" s="164">
        <v>51593193.044862598</v>
      </c>
      <c r="AN39" s="164">
        <v>51593193.044862598</v>
      </c>
      <c r="AP39" s="394">
        <f>+AN39</f>
        <v>51593193.044862598</v>
      </c>
      <c r="AQ39" s="413">
        <f t="shared" ref="AQ39:AQ41" si="4">ROUND(+AP39/1000,3)</f>
        <v>51593.192999999999</v>
      </c>
      <c r="AR39" s="413"/>
      <c r="AS39" s="413">
        <f>+'Test Year 3'!M324</f>
        <v>51593.193044862601</v>
      </c>
      <c r="AT39" s="413">
        <f t="shared" si="3"/>
        <v>-4.4862601498607546E-5</v>
      </c>
    </row>
    <row r="40" spans="1:46" x14ac:dyDescent="0.2">
      <c r="A40" s="27" t="s">
        <v>1816</v>
      </c>
      <c r="B40" s="164">
        <v>15443440.403774399</v>
      </c>
      <c r="C40" s="164">
        <v>15721235.7832291</v>
      </c>
      <c r="D40" s="164">
        <v>15704565.5782755</v>
      </c>
      <c r="E40" s="164">
        <v>15927184.312412299</v>
      </c>
      <c r="F40" s="164">
        <v>16215502.7419696</v>
      </c>
      <c r="G40" s="164">
        <v>16167195.642288599</v>
      </c>
      <c r="H40" s="164">
        <v>16346299.3836255</v>
      </c>
      <c r="I40" s="164">
        <v>16461335.2950578</v>
      </c>
      <c r="J40" s="164">
        <v>16187042.7316036</v>
      </c>
      <c r="K40" s="164">
        <v>16311024.3352954</v>
      </c>
      <c r="L40" s="164">
        <v>16496221.3211016</v>
      </c>
      <c r="M40" s="164">
        <v>14110189.537932601</v>
      </c>
      <c r="N40" s="164">
        <v>14110189.537932601</v>
      </c>
      <c r="O40" s="164">
        <v>14252471.993394401</v>
      </c>
      <c r="P40" s="164">
        <v>14329379.9483191</v>
      </c>
      <c r="Q40" s="164">
        <v>13926933.499174999</v>
      </c>
      <c r="R40" s="164">
        <v>13804177.691739</v>
      </c>
      <c r="S40" s="164">
        <v>13612432.1945065</v>
      </c>
      <c r="T40" s="164">
        <v>12976150.0360558</v>
      </c>
      <c r="U40" s="164">
        <v>12648567.834872</v>
      </c>
      <c r="V40" s="164">
        <v>12220516.593603401</v>
      </c>
      <c r="W40" s="164">
        <v>11348497.4067025</v>
      </c>
      <c r="X40" s="164">
        <v>10932171.1260923</v>
      </c>
      <c r="Y40" s="164">
        <v>10390480.163624501</v>
      </c>
      <c r="Z40" s="164">
        <v>8441329.6061528102</v>
      </c>
      <c r="AA40" s="164">
        <v>8441329.6061528102</v>
      </c>
      <c r="AB40" s="164">
        <v>8572111.8419629596</v>
      </c>
      <c r="AC40" s="164">
        <v>8665310.3133798093</v>
      </c>
      <c r="AD40" s="164">
        <v>8376746.5959751997</v>
      </c>
      <c r="AE40" s="164">
        <v>8436763.9080292992</v>
      </c>
      <c r="AF40" s="164">
        <v>8486588.8956959397</v>
      </c>
      <c r="AG40" s="164">
        <v>8159287.4589751204</v>
      </c>
      <c r="AH40" s="164">
        <v>8200853.5493478496</v>
      </c>
      <c r="AI40" s="164">
        <v>8206693.8437371999</v>
      </c>
      <c r="AJ40" s="164">
        <v>7855023.4522006297</v>
      </c>
      <c r="AK40" s="164">
        <v>8052684.9862031396</v>
      </c>
      <c r="AL40" s="164">
        <v>8232299.0544611299</v>
      </c>
      <c r="AM40" s="164">
        <v>7370979.0052324301</v>
      </c>
      <c r="AN40" s="164">
        <v>7370979.0052324301</v>
      </c>
      <c r="AP40" s="394">
        <f t="shared" ref="AP40:AP41" si="5">+AN40</f>
        <v>7370979.0052324301</v>
      </c>
      <c r="AQ40" s="413">
        <f t="shared" si="4"/>
        <v>7370.9790000000003</v>
      </c>
      <c r="AR40" s="413"/>
      <c r="AS40" s="413">
        <f>+'Test Year 3'!M326</f>
        <v>7370.9790052324297</v>
      </c>
      <c r="AT40" s="413">
        <f t="shared" si="3"/>
        <v>-5.2324294301797636E-6</v>
      </c>
    </row>
    <row r="41" spans="1:46" x14ac:dyDescent="0.2">
      <c r="A41" s="27" t="s">
        <v>1817</v>
      </c>
      <c r="B41" s="164">
        <v>18354985.454052899</v>
      </c>
      <c r="C41" s="164">
        <v>18316418.959199101</v>
      </c>
      <c r="D41" s="164">
        <v>18195060.977494199</v>
      </c>
      <c r="E41" s="164">
        <v>17920530.113671701</v>
      </c>
      <c r="F41" s="164">
        <v>17557643.3993183</v>
      </c>
      <c r="G41" s="164">
        <v>17117183.459909301</v>
      </c>
      <c r="H41" s="164">
        <v>16648113.213072</v>
      </c>
      <c r="I41" s="164">
        <v>16104184.275477299</v>
      </c>
      <c r="J41" s="164">
        <v>15492349.9674781</v>
      </c>
      <c r="K41" s="164">
        <v>14808005.9421969</v>
      </c>
      <c r="L41" s="164">
        <v>14054584.6560097</v>
      </c>
      <c r="M41" s="164">
        <v>11740270.335868699</v>
      </c>
      <c r="N41" s="164">
        <v>11740270.335868699</v>
      </c>
      <c r="O41" s="164">
        <v>11822590.393315099</v>
      </c>
      <c r="P41" s="164">
        <v>11898917.5545986</v>
      </c>
      <c r="Q41" s="164">
        <v>11970333.7622736</v>
      </c>
      <c r="R41" s="164">
        <v>12033716.0920121</v>
      </c>
      <c r="S41" s="164">
        <v>12090277.9302647</v>
      </c>
      <c r="T41" s="164">
        <v>12137328.698129</v>
      </c>
      <c r="U41" s="164">
        <v>12205842.231597001</v>
      </c>
      <c r="V41" s="164">
        <v>12229408.870218201</v>
      </c>
      <c r="W41" s="164">
        <v>12243660.248624001</v>
      </c>
      <c r="X41" s="164">
        <v>12256078.202759</v>
      </c>
      <c r="Y41" s="164">
        <v>12251205.7095943</v>
      </c>
      <c r="Z41" s="164">
        <v>10870385.4344109</v>
      </c>
      <c r="AA41" s="164">
        <v>10870385.4344109</v>
      </c>
      <c r="AB41" s="164">
        <v>10936376.024899499</v>
      </c>
      <c r="AC41" s="164">
        <v>10971818.343090501</v>
      </c>
      <c r="AD41" s="164">
        <v>10969076.073279699</v>
      </c>
      <c r="AE41" s="164">
        <v>10924740.7751879</v>
      </c>
      <c r="AF41" s="164">
        <v>10842271.991755201</v>
      </c>
      <c r="AG41" s="164">
        <v>10728509.006328801</v>
      </c>
      <c r="AH41" s="164">
        <v>10586284.381886899</v>
      </c>
      <c r="AI41" s="164">
        <v>10446169.4133706</v>
      </c>
      <c r="AJ41" s="164">
        <v>10275337.801924899</v>
      </c>
      <c r="AK41" s="164">
        <v>10066524.868336899</v>
      </c>
      <c r="AL41" s="164">
        <v>9808871.5973589495</v>
      </c>
      <c r="AM41" s="164">
        <v>8560192.4449054003</v>
      </c>
      <c r="AN41" s="164">
        <v>8560192.4449054003</v>
      </c>
      <c r="AP41" s="394">
        <f t="shared" si="5"/>
        <v>8560192.4449054003</v>
      </c>
      <c r="AQ41" s="413">
        <f t="shared" si="4"/>
        <v>8560.1919999999991</v>
      </c>
      <c r="AR41" s="413"/>
      <c r="AS41" s="413">
        <f>+'Test Year 3'!M325</f>
        <v>8560.1924449054004</v>
      </c>
      <c r="AT41" s="413">
        <f t="shared" si="3"/>
        <v>-4.4490540130937006E-4</v>
      </c>
    </row>
    <row r="42" spans="1:46" x14ac:dyDescent="0.2">
      <c r="A42" s="27" t="s">
        <v>1818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0</v>
      </c>
      <c r="S42" s="164">
        <v>0</v>
      </c>
      <c r="T42" s="164">
        <v>0</v>
      </c>
      <c r="U42" s="164">
        <v>0</v>
      </c>
      <c r="V42" s="164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  <c r="AC42" s="164">
        <v>0</v>
      </c>
      <c r="AD42" s="164">
        <v>0</v>
      </c>
      <c r="AE42" s="164">
        <v>0</v>
      </c>
      <c r="AF42" s="164">
        <v>0</v>
      </c>
      <c r="AG42" s="164">
        <v>0</v>
      </c>
      <c r="AH42" s="164">
        <v>0</v>
      </c>
      <c r="AI42" s="164">
        <v>0</v>
      </c>
      <c r="AJ42" s="164">
        <v>0</v>
      </c>
      <c r="AK42" s="164">
        <v>0</v>
      </c>
      <c r="AL42" s="164">
        <v>0</v>
      </c>
      <c r="AM42" s="164">
        <v>0</v>
      </c>
      <c r="AN42" s="164">
        <v>0</v>
      </c>
      <c r="AQ42" s="413"/>
      <c r="AR42" s="413"/>
      <c r="AS42" s="413"/>
      <c r="AT42" s="413">
        <f t="shared" si="3"/>
        <v>0</v>
      </c>
    </row>
    <row r="43" spans="1:46" x14ac:dyDescent="0.2">
      <c r="A43" s="27" t="s">
        <v>1819</v>
      </c>
      <c r="B43" s="164">
        <v>35534111.538461499</v>
      </c>
      <c r="C43" s="164">
        <v>31768954.871794902</v>
      </c>
      <c r="D43" s="164">
        <v>27856362.307692301</v>
      </c>
      <c r="E43" s="164">
        <v>25635362.307692301</v>
      </c>
      <c r="F43" s="164">
        <v>23266926.410256401</v>
      </c>
      <c r="G43" s="164">
        <v>20554156.923076902</v>
      </c>
      <c r="H43" s="164">
        <v>17693951.538461499</v>
      </c>
      <c r="I43" s="164">
        <v>14686310.2564102</v>
      </c>
      <c r="J43" s="164">
        <v>11531233.0769231</v>
      </c>
      <c r="K43" s="164">
        <v>8228720.0000000102</v>
      </c>
      <c r="L43" s="164">
        <v>4778771.0256410297</v>
      </c>
      <c r="M43" s="164">
        <v>1181386.15384615</v>
      </c>
      <c r="N43" s="164">
        <v>1181386.15384615</v>
      </c>
      <c r="O43" s="164">
        <v>984488.46153846197</v>
      </c>
      <c r="P43" s="164">
        <v>787590.76923076995</v>
      </c>
      <c r="Q43" s="164">
        <v>590693.07692307699</v>
      </c>
      <c r="R43" s="164">
        <v>393795.38461538497</v>
      </c>
      <c r="S43" s="164">
        <v>196897.69230769199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  <c r="AQ43" s="413"/>
      <c r="AR43" s="413"/>
      <c r="AS43" s="413"/>
      <c r="AT43" s="413">
        <f t="shared" si="3"/>
        <v>0</v>
      </c>
    </row>
    <row r="44" spans="1:46" x14ac:dyDescent="0.2">
      <c r="A44" s="300" t="s">
        <v>1820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  <c r="AI44" s="164">
        <v>0</v>
      </c>
      <c r="AJ44" s="164">
        <v>0</v>
      </c>
      <c r="AK44" s="164">
        <v>0</v>
      </c>
      <c r="AL44" s="164">
        <v>0</v>
      </c>
      <c r="AM44" s="164">
        <v>0</v>
      </c>
      <c r="AN44" s="299">
        <v>0</v>
      </c>
      <c r="AQ44" s="413"/>
      <c r="AR44" s="413"/>
      <c r="AS44" s="413"/>
      <c r="AT44" s="413">
        <f t="shared" si="3"/>
        <v>0</v>
      </c>
    </row>
    <row r="45" spans="1:46" x14ac:dyDescent="0.2">
      <c r="A45" s="27" t="s">
        <v>1821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  <c r="AQ45" s="413"/>
      <c r="AR45" s="413"/>
      <c r="AS45" s="413"/>
      <c r="AT45" s="413">
        <f t="shared" si="3"/>
        <v>0</v>
      </c>
    </row>
    <row r="46" spans="1:46" x14ac:dyDescent="0.2">
      <c r="A46" s="30" t="s">
        <v>1822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Q46" s="413"/>
      <c r="AR46" s="413"/>
      <c r="AS46" s="413"/>
      <c r="AT46" s="413">
        <f t="shared" si="3"/>
        <v>0</v>
      </c>
    </row>
    <row r="47" spans="1:46" x14ac:dyDescent="0.2">
      <c r="A47" s="27" t="s">
        <v>1823</v>
      </c>
      <c r="B47" s="164">
        <v>12599795.25684</v>
      </c>
      <c r="C47" s="164">
        <v>12599795.25684</v>
      </c>
      <c r="D47" s="164">
        <v>12599795.25684</v>
      </c>
      <c r="E47" s="164">
        <v>12599795.25684</v>
      </c>
      <c r="F47" s="164">
        <v>12599795.25684</v>
      </c>
      <c r="G47" s="164">
        <v>12599795.25684</v>
      </c>
      <c r="H47" s="164">
        <v>12599795.25684</v>
      </c>
      <c r="I47" s="164">
        <v>12599795.25684</v>
      </c>
      <c r="J47" s="164">
        <v>12599795.25684</v>
      </c>
      <c r="K47" s="164">
        <v>12599795.25684</v>
      </c>
      <c r="L47" s="164">
        <v>12599795.25684</v>
      </c>
      <c r="M47" s="164">
        <v>12599795.25684</v>
      </c>
      <c r="N47" s="164">
        <v>12599795.25684</v>
      </c>
      <c r="O47" s="164">
        <v>12564969.506689999</v>
      </c>
      <c r="P47" s="164">
        <v>12564969.506689999</v>
      </c>
      <c r="Q47" s="164">
        <v>12564969.506689999</v>
      </c>
      <c r="R47" s="164">
        <v>12564969.506689999</v>
      </c>
      <c r="S47" s="164">
        <v>12564969.506689999</v>
      </c>
      <c r="T47" s="164">
        <v>12564969.506689999</v>
      </c>
      <c r="U47" s="164">
        <v>12564969.506689999</v>
      </c>
      <c r="V47" s="164">
        <v>12564969.506689999</v>
      </c>
      <c r="W47" s="164">
        <v>12564969.506689999</v>
      </c>
      <c r="X47" s="164">
        <v>12564969.506689999</v>
      </c>
      <c r="Y47" s="164">
        <v>12564969.506689999</v>
      </c>
      <c r="Z47" s="164">
        <v>12564969.506689999</v>
      </c>
      <c r="AA47" s="164">
        <v>12564969.506689999</v>
      </c>
      <c r="AB47" s="164">
        <v>12520045.184259901</v>
      </c>
      <c r="AC47" s="164">
        <v>12520045.184259901</v>
      </c>
      <c r="AD47" s="164">
        <v>12520045.184259901</v>
      </c>
      <c r="AE47" s="164">
        <v>12520045.184259901</v>
      </c>
      <c r="AF47" s="164">
        <v>12520045.184259901</v>
      </c>
      <c r="AG47" s="164">
        <v>12520045.184259901</v>
      </c>
      <c r="AH47" s="164">
        <v>12520045.184259901</v>
      </c>
      <c r="AI47" s="164">
        <v>12520045.184259901</v>
      </c>
      <c r="AJ47" s="164">
        <v>12520045.184259901</v>
      </c>
      <c r="AK47" s="164">
        <v>12520045.184259901</v>
      </c>
      <c r="AL47" s="164">
        <v>12520045.184259901</v>
      </c>
      <c r="AM47" s="164">
        <v>12520045.184259901</v>
      </c>
      <c r="AN47" s="164">
        <v>12520045.184259901</v>
      </c>
      <c r="AP47" s="394">
        <f>+AN47</f>
        <v>12520045.184259901</v>
      </c>
      <c r="AQ47" s="413">
        <f t="shared" ref="AQ47:AQ49" si="6">ROUND(+AP47/1000,3)</f>
        <v>12520.045</v>
      </c>
      <c r="AR47" s="413"/>
      <c r="AS47" s="413">
        <f>+'Test Year 3'!M321</f>
        <v>12520.045184259901</v>
      </c>
      <c r="AT47" s="413">
        <f t="shared" si="3"/>
        <v>-1.842599012888968E-4</v>
      </c>
    </row>
    <row r="48" spans="1:46" x14ac:dyDescent="0.2">
      <c r="A48" s="27" t="s">
        <v>1824</v>
      </c>
      <c r="B48" s="164">
        <v>457547612.87892902</v>
      </c>
      <c r="C48" s="164">
        <v>469061322.67625397</v>
      </c>
      <c r="D48" s="164">
        <v>481116647.05120099</v>
      </c>
      <c r="E48" s="164">
        <v>493672925.174366</v>
      </c>
      <c r="F48" s="164">
        <v>506703761.62365502</v>
      </c>
      <c r="G48" s="164">
        <v>520179161.62028497</v>
      </c>
      <c r="H48" s="164">
        <v>534138218.74932897</v>
      </c>
      <c r="I48" s="164">
        <v>548477580.66184795</v>
      </c>
      <c r="J48" s="164">
        <v>555787616.57958603</v>
      </c>
      <c r="K48" s="164">
        <v>563493549.02822495</v>
      </c>
      <c r="L48" s="164">
        <v>571476141.51630604</v>
      </c>
      <c r="M48" s="164">
        <v>533276874.11002201</v>
      </c>
      <c r="N48" s="164">
        <v>533276874.11002201</v>
      </c>
      <c r="O48" s="164">
        <v>523721365.499542</v>
      </c>
      <c r="P48" s="164">
        <v>514122897.84488201</v>
      </c>
      <c r="Q48" s="164">
        <v>504412008.400962</v>
      </c>
      <c r="R48" s="164">
        <v>494428242.74084198</v>
      </c>
      <c r="S48" s="164">
        <v>484234025.09787899</v>
      </c>
      <c r="T48" s="164">
        <v>473863882.48985398</v>
      </c>
      <c r="U48" s="164">
        <v>463335483.40412402</v>
      </c>
      <c r="V48" s="164">
        <v>452642744.98597801</v>
      </c>
      <c r="W48" s="164">
        <v>441884331.643453</v>
      </c>
      <c r="X48" s="164">
        <v>438442971.24577498</v>
      </c>
      <c r="Y48" s="164">
        <v>434896095.60449302</v>
      </c>
      <c r="Z48" s="164">
        <v>418160681.70163298</v>
      </c>
      <c r="AA48" s="164">
        <v>418160681.70163298</v>
      </c>
      <c r="AB48" s="164">
        <v>447651020.85072201</v>
      </c>
      <c r="AC48" s="164">
        <v>476932994.27596402</v>
      </c>
      <c r="AD48" s="164">
        <v>506016217.56638902</v>
      </c>
      <c r="AE48" s="164">
        <v>534891159.18866599</v>
      </c>
      <c r="AF48" s="164">
        <v>563557733.68900299</v>
      </c>
      <c r="AG48" s="164">
        <v>592012917.38710904</v>
      </c>
      <c r="AH48" s="164">
        <v>620259446.26440799</v>
      </c>
      <c r="AI48" s="164">
        <v>648297443.09872103</v>
      </c>
      <c r="AJ48" s="164">
        <v>676126595.33540702</v>
      </c>
      <c r="AK48" s="164">
        <v>703746894.10965002</v>
      </c>
      <c r="AL48" s="164">
        <v>731153506.43678498</v>
      </c>
      <c r="AM48" s="164">
        <v>758351680.86496401</v>
      </c>
      <c r="AN48" s="164">
        <v>758351680.86496401</v>
      </c>
      <c r="AP48" s="394">
        <f>+AN48</f>
        <v>758351680.86496401</v>
      </c>
      <c r="AQ48" s="413">
        <f t="shared" si="6"/>
        <v>758351.68099999998</v>
      </c>
      <c r="AR48" s="413"/>
      <c r="AS48" s="413">
        <f>+'Test Year 3'!M323</f>
        <v>758351.68086496403</v>
      </c>
      <c r="AT48" s="413">
        <f t="shared" si="3"/>
        <v>1.3503595255315304E-4</v>
      </c>
    </row>
    <row r="49" spans="1:46" x14ac:dyDescent="0.2">
      <c r="A49" s="27" t="s">
        <v>1825</v>
      </c>
      <c r="B49" s="164">
        <v>-12599795.25684</v>
      </c>
      <c r="C49" s="164">
        <v>-12599795.25684</v>
      </c>
      <c r="D49" s="164">
        <v>-12599795.25684</v>
      </c>
      <c r="E49" s="164">
        <v>-12599795.25684</v>
      </c>
      <c r="F49" s="164">
        <v>-12599795.25684</v>
      </c>
      <c r="G49" s="164">
        <v>-12599795.25684</v>
      </c>
      <c r="H49" s="164">
        <v>-12599795.25684</v>
      </c>
      <c r="I49" s="164">
        <v>-12599795.25684</v>
      </c>
      <c r="J49" s="164">
        <v>-12599795.25684</v>
      </c>
      <c r="K49" s="164">
        <v>-12599795.25684</v>
      </c>
      <c r="L49" s="164">
        <v>-12599795.25684</v>
      </c>
      <c r="M49" s="164">
        <v>-12599795.25684</v>
      </c>
      <c r="N49" s="164">
        <v>-12599795.25684</v>
      </c>
      <c r="O49" s="164">
        <v>-12564969.506689999</v>
      </c>
      <c r="P49" s="164">
        <v>-12564969.506689999</v>
      </c>
      <c r="Q49" s="164">
        <v>-12564969.506689999</v>
      </c>
      <c r="R49" s="164">
        <v>-12564969.506689999</v>
      </c>
      <c r="S49" s="164">
        <v>-12564969.506689999</v>
      </c>
      <c r="T49" s="164">
        <v>-12564969.506689999</v>
      </c>
      <c r="U49" s="164">
        <v>-12564969.506689999</v>
      </c>
      <c r="V49" s="164">
        <v>-12564969.506689999</v>
      </c>
      <c r="W49" s="164">
        <v>-12564969.506689999</v>
      </c>
      <c r="X49" s="164">
        <v>-12564969.506689999</v>
      </c>
      <c r="Y49" s="164">
        <v>-12564969.506689999</v>
      </c>
      <c r="Z49" s="164">
        <v>-12564969.506689999</v>
      </c>
      <c r="AA49" s="164">
        <v>-12564969.506689999</v>
      </c>
      <c r="AB49" s="164">
        <v>-12520045.184259901</v>
      </c>
      <c r="AC49" s="164">
        <v>-12520045.184259901</v>
      </c>
      <c r="AD49" s="164">
        <v>-12520045.184259901</v>
      </c>
      <c r="AE49" s="164">
        <v>-12520045.184259901</v>
      </c>
      <c r="AF49" s="164">
        <v>-12520045.184259901</v>
      </c>
      <c r="AG49" s="164">
        <v>-12520045.184259901</v>
      </c>
      <c r="AH49" s="164">
        <v>-12520045.184259901</v>
      </c>
      <c r="AI49" s="164">
        <v>-12520045.184259901</v>
      </c>
      <c r="AJ49" s="164">
        <v>-12520045.184259901</v>
      </c>
      <c r="AK49" s="164">
        <v>-12520045.184259901</v>
      </c>
      <c r="AL49" s="164">
        <v>-12520045.184259901</v>
      </c>
      <c r="AM49" s="164">
        <v>-12520045.184259901</v>
      </c>
      <c r="AN49" s="164">
        <v>-12520045.184259901</v>
      </c>
      <c r="AQ49" s="413">
        <f t="shared" si="6"/>
        <v>0</v>
      </c>
      <c r="AR49" s="413"/>
      <c r="AS49" s="413"/>
      <c r="AT49" s="413">
        <f t="shared" si="3"/>
        <v>0</v>
      </c>
    </row>
    <row r="50" spans="1:46" x14ac:dyDescent="0.2">
      <c r="A50" s="27" t="s">
        <v>1826</v>
      </c>
      <c r="B50" s="164">
        <v>-457547612.87892902</v>
      </c>
      <c r="C50" s="164">
        <v>-469061322.67625397</v>
      </c>
      <c r="D50" s="164">
        <v>-481116647.05120099</v>
      </c>
      <c r="E50" s="164">
        <v>-493672925.174366</v>
      </c>
      <c r="F50" s="164">
        <v>-506703761.62365502</v>
      </c>
      <c r="G50" s="164">
        <v>-520179161.62028497</v>
      </c>
      <c r="H50" s="164">
        <v>-534138218.74932897</v>
      </c>
      <c r="I50" s="164">
        <v>-548477580.66184795</v>
      </c>
      <c r="J50" s="164">
        <v>-555787616.57958603</v>
      </c>
      <c r="K50" s="164">
        <v>-563493549.02822495</v>
      </c>
      <c r="L50" s="164">
        <v>-571476141.51630604</v>
      </c>
      <c r="M50" s="164">
        <v>-533276874.11002201</v>
      </c>
      <c r="N50" s="164">
        <v>-533276874.11002201</v>
      </c>
      <c r="O50" s="164">
        <v>-523721365.499542</v>
      </c>
      <c r="P50" s="164">
        <v>-514122897.84488201</v>
      </c>
      <c r="Q50" s="164">
        <v>-504412008.400962</v>
      </c>
      <c r="R50" s="164">
        <v>-494428242.74084198</v>
      </c>
      <c r="S50" s="164">
        <v>-484234025.09787899</v>
      </c>
      <c r="T50" s="164">
        <v>-473863882.48985398</v>
      </c>
      <c r="U50" s="164">
        <v>-463335483.40412402</v>
      </c>
      <c r="V50" s="164">
        <v>-452642744.98597801</v>
      </c>
      <c r="W50" s="164">
        <v>-441884331.643453</v>
      </c>
      <c r="X50" s="164">
        <v>-438442971.24577498</v>
      </c>
      <c r="Y50" s="164">
        <v>-434896095.60449302</v>
      </c>
      <c r="Z50" s="164">
        <v>-418160681.70163298</v>
      </c>
      <c r="AA50" s="164">
        <v>-418160681.70163298</v>
      </c>
      <c r="AB50" s="164">
        <v>-447651020.85072201</v>
      </c>
      <c r="AC50" s="164">
        <v>-476932994.27596402</v>
      </c>
      <c r="AD50" s="164">
        <v>-506016217.56638902</v>
      </c>
      <c r="AE50" s="164">
        <v>-534891159.18866599</v>
      </c>
      <c r="AF50" s="164">
        <v>-563557733.68900299</v>
      </c>
      <c r="AG50" s="164">
        <v>-592012917.38710904</v>
      </c>
      <c r="AH50" s="164">
        <v>-620259446.26440799</v>
      </c>
      <c r="AI50" s="164">
        <v>-648297443.09872103</v>
      </c>
      <c r="AJ50" s="164">
        <v>-676126595.33540702</v>
      </c>
      <c r="AK50" s="164">
        <v>-703746894.10965002</v>
      </c>
      <c r="AL50" s="164">
        <v>-731153506.43678498</v>
      </c>
      <c r="AM50" s="164">
        <v>-758351680.86496401</v>
      </c>
      <c r="AN50" s="164">
        <v>-758351680.86496401</v>
      </c>
      <c r="AQ50" s="413"/>
      <c r="AR50" s="413"/>
      <c r="AS50" s="413"/>
      <c r="AT50" s="413">
        <f t="shared" si="3"/>
        <v>0</v>
      </c>
    </row>
    <row r="51" spans="1:46" x14ac:dyDescent="0.2">
      <c r="A51" s="30" t="s">
        <v>1827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Q51" s="413"/>
      <c r="AR51" s="413"/>
      <c r="AS51" s="413"/>
      <c r="AT51" s="413">
        <f t="shared" si="3"/>
        <v>0</v>
      </c>
    </row>
    <row r="52" spans="1:46" x14ac:dyDescent="0.2">
      <c r="A52" s="27" t="s">
        <v>1828</v>
      </c>
      <c r="B52" s="164">
        <v>191.63939620762</v>
      </c>
      <c r="C52" s="164">
        <v>574.91475016819902</v>
      </c>
      <c r="D52" s="164">
        <v>574.91442709192199</v>
      </c>
      <c r="E52" s="164">
        <v>766.55218484128</v>
      </c>
      <c r="F52" s="164">
        <v>1149.8276080324899</v>
      </c>
      <c r="G52" s="164">
        <v>1149.8272618793301</v>
      </c>
      <c r="H52" s="164">
        <v>1341.46501962869</v>
      </c>
      <c r="I52" s="164">
        <v>1724.7404428199</v>
      </c>
      <c r="J52" s="164">
        <v>1724.7402582048801</v>
      </c>
      <c r="K52" s="164">
        <v>1916.37801595424</v>
      </c>
      <c r="L52" s="164">
        <v>2299.6534391454502</v>
      </c>
      <c r="M52" s="164">
        <v>2299.6530929923001</v>
      </c>
      <c r="N52" s="164">
        <v>2299.6530929923001</v>
      </c>
      <c r="O52" s="164">
        <v>2491.2908507416601</v>
      </c>
      <c r="P52" s="164">
        <v>2682.92860849102</v>
      </c>
      <c r="Q52" s="164">
        <v>2299.6530929923001</v>
      </c>
      <c r="R52" s="164">
        <v>2491.2908507416601</v>
      </c>
      <c r="S52" s="164">
        <v>2682.92860849102</v>
      </c>
      <c r="T52" s="164">
        <v>2299.6530929923001</v>
      </c>
      <c r="U52" s="164">
        <v>2491.2908507416601</v>
      </c>
      <c r="V52" s="164">
        <v>2682.92860849102</v>
      </c>
      <c r="W52" s="164">
        <v>2299.6530929923001</v>
      </c>
      <c r="X52" s="164">
        <v>2491.2908507416601</v>
      </c>
      <c r="Y52" s="164">
        <v>2682.92860849102</v>
      </c>
      <c r="Z52" s="164">
        <v>2299.6530929923001</v>
      </c>
      <c r="AA52" s="164">
        <v>2299.6530929923001</v>
      </c>
      <c r="AB52" s="164">
        <v>2491.2908507416601</v>
      </c>
      <c r="AC52" s="164">
        <v>2682.92860849102</v>
      </c>
      <c r="AD52" s="164">
        <v>2299.6530929923001</v>
      </c>
      <c r="AE52" s="164">
        <v>2491.2908507416601</v>
      </c>
      <c r="AF52" s="164">
        <v>2682.92860849102</v>
      </c>
      <c r="AG52" s="164">
        <v>2299.6530929923001</v>
      </c>
      <c r="AH52" s="164">
        <v>2491.2908507416601</v>
      </c>
      <c r="AI52" s="164">
        <v>2682.92860849102</v>
      </c>
      <c r="AJ52" s="164">
        <v>2299.6530929923001</v>
      </c>
      <c r="AK52" s="164">
        <v>2491.2908507416601</v>
      </c>
      <c r="AL52" s="164">
        <v>2682.92860849102</v>
      </c>
      <c r="AM52" s="164">
        <v>2299.6530929923001</v>
      </c>
      <c r="AN52" s="164">
        <v>2299.6530929923001</v>
      </c>
      <c r="AP52" s="394">
        <f t="shared" ref="AP52" si="7">+AN52</f>
        <v>2299.6530929923001</v>
      </c>
      <c r="AQ52" s="413">
        <f t="shared" ref="AQ52" si="8">ROUND(+AP52/1000,0)</f>
        <v>2</v>
      </c>
      <c r="AR52" s="413"/>
      <c r="AS52" s="413"/>
      <c r="AT52" s="413"/>
    </row>
    <row r="53" spans="1:46" x14ac:dyDescent="0.2">
      <c r="A53" s="27" t="s">
        <v>1829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Q53" s="413"/>
      <c r="AR53" s="413"/>
      <c r="AS53" s="413"/>
      <c r="AT53" s="413">
        <f t="shared" si="3"/>
        <v>0</v>
      </c>
    </row>
    <row r="54" spans="1:46" x14ac:dyDescent="0.2">
      <c r="A54" s="27" t="s">
        <v>1830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Q54" s="413"/>
      <c r="AR54" s="413"/>
      <c r="AS54" s="413"/>
      <c r="AT54" s="413">
        <f t="shared" si="3"/>
        <v>0</v>
      </c>
    </row>
    <row r="55" spans="1:46" x14ac:dyDescent="0.2">
      <c r="A55" s="27" t="s">
        <v>1831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4">
        <v>0</v>
      </c>
      <c r="R55" s="164">
        <v>0</v>
      </c>
      <c r="S55" s="164">
        <v>0</v>
      </c>
      <c r="T55" s="164">
        <v>0</v>
      </c>
      <c r="U55" s="164">
        <v>0</v>
      </c>
      <c r="V55" s="164">
        <v>0</v>
      </c>
      <c r="W55" s="164">
        <v>0</v>
      </c>
      <c r="X55" s="164">
        <v>0</v>
      </c>
      <c r="Y55" s="164">
        <v>0</v>
      </c>
      <c r="Z55" s="164">
        <v>0</v>
      </c>
      <c r="AA55" s="164">
        <v>0</v>
      </c>
      <c r="AB55" s="164">
        <v>0</v>
      </c>
      <c r="AC55" s="164">
        <v>0</v>
      </c>
      <c r="AD55" s="164">
        <v>0</v>
      </c>
      <c r="AE55" s="164">
        <v>0</v>
      </c>
      <c r="AF55" s="164">
        <v>0</v>
      </c>
      <c r="AG55" s="164">
        <v>0</v>
      </c>
      <c r="AH55" s="164">
        <v>0</v>
      </c>
      <c r="AI55" s="164">
        <v>0</v>
      </c>
      <c r="AJ55" s="164">
        <v>0</v>
      </c>
      <c r="AK55" s="164">
        <v>0</v>
      </c>
      <c r="AL55" s="164">
        <v>0</v>
      </c>
      <c r="AM55" s="164">
        <v>0</v>
      </c>
      <c r="AN55" s="164">
        <v>0</v>
      </c>
      <c r="AQ55" s="413"/>
      <c r="AR55" s="413"/>
      <c r="AS55" s="413"/>
      <c r="AT55" s="413">
        <f t="shared" si="3"/>
        <v>0</v>
      </c>
    </row>
    <row r="56" spans="1:46" x14ac:dyDescent="0.2">
      <c r="A56" s="27" t="s">
        <v>656</v>
      </c>
      <c r="B56" s="164">
        <v>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4">
        <v>0</v>
      </c>
      <c r="R56" s="164">
        <v>0</v>
      </c>
      <c r="S56" s="164">
        <v>0</v>
      </c>
      <c r="T56" s="164">
        <v>0</v>
      </c>
      <c r="U56" s="164">
        <v>0</v>
      </c>
      <c r="V56" s="164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  <c r="AB56" s="164">
        <v>0</v>
      </c>
      <c r="AC56" s="164">
        <v>0</v>
      </c>
      <c r="AD56" s="164">
        <v>0</v>
      </c>
      <c r="AE56" s="164">
        <v>0</v>
      </c>
      <c r="AF56" s="164">
        <v>0</v>
      </c>
      <c r="AG56" s="164">
        <v>0</v>
      </c>
      <c r="AH56" s="164">
        <v>0</v>
      </c>
      <c r="AI56" s="164">
        <v>0</v>
      </c>
      <c r="AJ56" s="164">
        <v>0</v>
      </c>
      <c r="AK56" s="164">
        <v>0</v>
      </c>
      <c r="AL56" s="164">
        <v>0</v>
      </c>
      <c r="AM56" s="164">
        <v>0</v>
      </c>
      <c r="AN56" s="164">
        <v>0</v>
      </c>
      <c r="AQ56" s="413"/>
      <c r="AR56" s="413"/>
      <c r="AS56" s="413"/>
      <c r="AT56" s="413">
        <f t="shared" si="3"/>
        <v>0</v>
      </c>
    </row>
    <row r="57" spans="1:46" x14ac:dyDescent="0.2">
      <c r="A57" s="27" t="s">
        <v>785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Q57" s="413"/>
      <c r="AR57" s="413"/>
      <c r="AS57" s="413"/>
      <c r="AT57" s="413">
        <f t="shared" si="3"/>
        <v>0</v>
      </c>
    </row>
    <row r="58" spans="1:46" x14ac:dyDescent="0.2">
      <c r="A58" s="30" t="s">
        <v>1832</v>
      </c>
      <c r="B58" s="164">
        <v>1655798958.2469599</v>
      </c>
      <c r="C58" s="164">
        <v>1670654568.97048</v>
      </c>
      <c r="D58" s="164">
        <v>1676538554.4001999</v>
      </c>
      <c r="E58" s="164">
        <v>1688351752.0601799</v>
      </c>
      <c r="F58" s="164">
        <v>1699130451.2204399</v>
      </c>
      <c r="G58" s="164">
        <v>1702008988.48577</v>
      </c>
      <c r="H58" s="164">
        <v>1728830021.90557</v>
      </c>
      <c r="I58" s="164">
        <v>1756306712.3484499</v>
      </c>
      <c r="J58" s="164">
        <v>1770141150.71855</v>
      </c>
      <c r="K58" s="164">
        <v>1790536721.47738</v>
      </c>
      <c r="L58" s="164">
        <v>1820633811.0992301</v>
      </c>
      <c r="M58" s="164">
        <v>1740884210.7700701</v>
      </c>
      <c r="N58" s="164">
        <v>1740884210.7700701</v>
      </c>
      <c r="O58" s="164">
        <v>1724984136.50313</v>
      </c>
      <c r="P58" s="164">
        <v>1711552210.4656899</v>
      </c>
      <c r="Q58" s="164">
        <v>1692589040.74614</v>
      </c>
      <c r="R58" s="164">
        <v>1692514337.3220699</v>
      </c>
      <c r="S58" s="164">
        <v>1690994891.6801801</v>
      </c>
      <c r="T58" s="164">
        <v>1653924297.8227999</v>
      </c>
      <c r="U58" s="164">
        <v>1617860162.66518</v>
      </c>
      <c r="V58" s="164">
        <v>1579272551.3986599</v>
      </c>
      <c r="W58" s="164">
        <v>1535312677.3666101</v>
      </c>
      <c r="X58" s="164">
        <v>1506469817.9008601</v>
      </c>
      <c r="Y58" s="164">
        <v>1474830273.95016</v>
      </c>
      <c r="Z58" s="164">
        <v>1404716500.7509999</v>
      </c>
      <c r="AA58" s="164">
        <v>1404716500.7509999</v>
      </c>
      <c r="AB58" s="164">
        <v>1449761280.6484699</v>
      </c>
      <c r="AC58" s="164">
        <v>1496574141.6512699</v>
      </c>
      <c r="AD58" s="164">
        <v>1531301813.5962501</v>
      </c>
      <c r="AE58" s="164">
        <v>1569357336.3619599</v>
      </c>
      <c r="AF58" s="164">
        <v>1605644027.67787</v>
      </c>
      <c r="AG58" s="164">
        <v>1608933417.39853</v>
      </c>
      <c r="AH58" s="164">
        <v>1637310449.34026</v>
      </c>
      <c r="AI58" s="164">
        <v>1673114675.3908401</v>
      </c>
      <c r="AJ58" s="164">
        <v>1703827490.1714499</v>
      </c>
      <c r="AK58" s="164">
        <v>1735518231.539</v>
      </c>
      <c r="AL58" s="164">
        <v>1766464838.7104299</v>
      </c>
      <c r="AM58" s="164">
        <v>1769819227.8001699</v>
      </c>
      <c r="AN58" s="164">
        <v>1769819227.8001699</v>
      </c>
      <c r="AQ58" s="413"/>
      <c r="AR58" s="413"/>
      <c r="AS58" s="413"/>
      <c r="AT58" s="413">
        <f t="shared" si="3"/>
        <v>0</v>
      </c>
    </row>
    <row r="59" spans="1:46" x14ac:dyDescent="0.2">
      <c r="A59" s="30" t="s">
        <v>1833</v>
      </c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Q59" s="413"/>
      <c r="AR59" s="413"/>
      <c r="AS59" s="413"/>
      <c r="AT59" s="413">
        <f t="shared" si="3"/>
        <v>0</v>
      </c>
    </row>
    <row r="60" spans="1:46" x14ac:dyDescent="0.2">
      <c r="A60" s="27" t="s">
        <v>1834</v>
      </c>
      <c r="B60" s="164">
        <v>459776.89</v>
      </c>
      <c r="C60" s="164">
        <v>459776.89</v>
      </c>
      <c r="D60" s="164">
        <v>459776.89</v>
      </c>
      <c r="E60" s="164">
        <v>459776.89</v>
      </c>
      <c r="F60" s="164">
        <v>459776.89</v>
      </c>
      <c r="G60" s="164">
        <v>459776.89</v>
      </c>
      <c r="H60" s="164">
        <v>459776.89</v>
      </c>
      <c r="I60" s="164">
        <v>459776.89</v>
      </c>
      <c r="J60" s="164">
        <v>459776.89</v>
      </c>
      <c r="K60" s="164">
        <v>459776.89</v>
      </c>
      <c r="L60" s="164">
        <v>459776.89</v>
      </c>
      <c r="M60" s="164">
        <v>459776.89</v>
      </c>
      <c r="N60" s="164">
        <v>459776.89</v>
      </c>
      <c r="O60" s="164">
        <v>459776.89</v>
      </c>
      <c r="P60" s="164">
        <v>459776.89</v>
      </c>
      <c r="Q60" s="164">
        <v>459776.89</v>
      </c>
      <c r="R60" s="164">
        <v>459776.89</v>
      </c>
      <c r="S60" s="164">
        <v>459776.89</v>
      </c>
      <c r="T60" s="164">
        <v>459776.89</v>
      </c>
      <c r="U60" s="164">
        <v>459776.89</v>
      </c>
      <c r="V60" s="164">
        <v>459776.89</v>
      </c>
      <c r="W60" s="164">
        <v>459776.89</v>
      </c>
      <c r="X60" s="164">
        <v>459776.89</v>
      </c>
      <c r="Y60" s="164">
        <v>459776.89</v>
      </c>
      <c r="Z60" s="164">
        <v>459776.89</v>
      </c>
      <c r="AA60" s="164">
        <v>459776.89</v>
      </c>
      <c r="AB60" s="164">
        <v>459776.89</v>
      </c>
      <c r="AC60" s="164">
        <v>459776.89</v>
      </c>
      <c r="AD60" s="164">
        <v>459776.89</v>
      </c>
      <c r="AE60" s="164">
        <v>459776.89</v>
      </c>
      <c r="AF60" s="164">
        <v>459776.89</v>
      </c>
      <c r="AG60" s="164">
        <v>459776.89</v>
      </c>
      <c r="AH60" s="164">
        <v>459776.89</v>
      </c>
      <c r="AI60" s="164">
        <v>459776.89</v>
      </c>
      <c r="AJ60" s="164">
        <v>459776.89</v>
      </c>
      <c r="AK60" s="164">
        <v>459776.89</v>
      </c>
      <c r="AL60" s="164">
        <v>459776.89</v>
      </c>
      <c r="AM60" s="164">
        <v>459776.89</v>
      </c>
      <c r="AN60" s="164">
        <v>459776.89</v>
      </c>
      <c r="AQ60" s="413"/>
      <c r="AR60" s="413"/>
      <c r="AS60" s="413"/>
      <c r="AT60" s="413">
        <f t="shared" si="3"/>
        <v>0</v>
      </c>
    </row>
    <row r="61" spans="1:46" x14ac:dyDescent="0.2">
      <c r="A61" s="27" t="s">
        <v>1835</v>
      </c>
      <c r="B61" s="164">
        <v>278986.53000000003</v>
      </c>
      <c r="C61" s="164">
        <v>278986.53000000003</v>
      </c>
      <c r="D61" s="164">
        <v>278986.53000000003</v>
      </c>
      <c r="E61" s="164">
        <v>278986.53000000003</v>
      </c>
      <c r="F61" s="164">
        <v>278986.53000000003</v>
      </c>
      <c r="G61" s="164">
        <v>278986.53000000003</v>
      </c>
      <c r="H61" s="164">
        <v>278986.53000000003</v>
      </c>
      <c r="I61" s="164">
        <v>278986.53000000003</v>
      </c>
      <c r="J61" s="164">
        <v>278986.53000000003</v>
      </c>
      <c r="K61" s="164">
        <v>278986.53000000003</v>
      </c>
      <c r="L61" s="164">
        <v>278986.53000000003</v>
      </c>
      <c r="M61" s="164">
        <v>278986.53000000003</v>
      </c>
      <c r="N61" s="164">
        <v>278986.53000000003</v>
      </c>
      <c r="O61" s="164">
        <v>278986.53000000003</v>
      </c>
      <c r="P61" s="164">
        <v>278986.53000000003</v>
      </c>
      <c r="Q61" s="164">
        <v>278986.53000000003</v>
      </c>
      <c r="R61" s="164">
        <v>278986.53000000003</v>
      </c>
      <c r="S61" s="164">
        <v>278986.53000000003</v>
      </c>
      <c r="T61" s="164">
        <v>278986.53000000003</v>
      </c>
      <c r="U61" s="164">
        <v>278986.53000000003</v>
      </c>
      <c r="V61" s="164">
        <v>278986.53000000003</v>
      </c>
      <c r="W61" s="164">
        <v>278986.53000000003</v>
      </c>
      <c r="X61" s="164">
        <v>278986.53000000003</v>
      </c>
      <c r="Y61" s="164">
        <v>278986.53000000003</v>
      </c>
      <c r="Z61" s="164">
        <v>278986.53000000003</v>
      </c>
      <c r="AA61" s="164">
        <v>278986.53000000003</v>
      </c>
      <c r="AB61" s="164">
        <v>278986.53000000003</v>
      </c>
      <c r="AC61" s="164">
        <v>278986.53000000003</v>
      </c>
      <c r="AD61" s="164">
        <v>278986.53000000003</v>
      </c>
      <c r="AE61" s="164">
        <v>278986.53000000003</v>
      </c>
      <c r="AF61" s="164">
        <v>278986.53000000003</v>
      </c>
      <c r="AG61" s="164">
        <v>278986.53000000003</v>
      </c>
      <c r="AH61" s="164">
        <v>278986.53000000003</v>
      </c>
      <c r="AI61" s="164">
        <v>278986.53000000003</v>
      </c>
      <c r="AJ61" s="164">
        <v>278986.53000000003</v>
      </c>
      <c r="AK61" s="164">
        <v>278986.53000000003</v>
      </c>
      <c r="AL61" s="164">
        <v>278986.53000000003</v>
      </c>
      <c r="AM61" s="164">
        <v>278986.53000000003</v>
      </c>
      <c r="AN61" s="164">
        <v>278986.53000000003</v>
      </c>
      <c r="AQ61" s="413"/>
      <c r="AR61" s="413"/>
      <c r="AS61" s="413"/>
      <c r="AT61" s="413">
        <f t="shared" si="3"/>
        <v>0</v>
      </c>
    </row>
    <row r="62" spans="1:46" x14ac:dyDescent="0.2">
      <c r="A62" s="30" t="s">
        <v>1836</v>
      </c>
      <c r="B62" s="164">
        <v>738763.42</v>
      </c>
      <c r="C62" s="164">
        <v>738763.42</v>
      </c>
      <c r="D62" s="164">
        <v>738763.42</v>
      </c>
      <c r="E62" s="164">
        <v>738763.42</v>
      </c>
      <c r="F62" s="164">
        <v>738763.42</v>
      </c>
      <c r="G62" s="164">
        <v>738763.42</v>
      </c>
      <c r="H62" s="164">
        <v>738763.42</v>
      </c>
      <c r="I62" s="164">
        <v>738763.42</v>
      </c>
      <c r="J62" s="164">
        <v>738763.42</v>
      </c>
      <c r="K62" s="164">
        <v>738763.42</v>
      </c>
      <c r="L62" s="164">
        <v>738763.42</v>
      </c>
      <c r="M62" s="164">
        <v>738763.42</v>
      </c>
      <c r="N62" s="164">
        <v>738763.42</v>
      </c>
      <c r="O62" s="164">
        <v>738763.42</v>
      </c>
      <c r="P62" s="164">
        <v>738763.42</v>
      </c>
      <c r="Q62" s="164">
        <v>738763.42</v>
      </c>
      <c r="R62" s="164">
        <v>738763.42</v>
      </c>
      <c r="S62" s="164">
        <v>738763.42</v>
      </c>
      <c r="T62" s="164">
        <v>738763.42</v>
      </c>
      <c r="U62" s="164">
        <v>738763.42</v>
      </c>
      <c r="V62" s="164">
        <v>738763.42</v>
      </c>
      <c r="W62" s="164">
        <v>738763.42</v>
      </c>
      <c r="X62" s="164">
        <v>738763.42</v>
      </c>
      <c r="Y62" s="164">
        <v>738763.42</v>
      </c>
      <c r="Z62" s="164">
        <v>738763.42</v>
      </c>
      <c r="AA62" s="164">
        <v>738763.42</v>
      </c>
      <c r="AB62" s="164">
        <v>738763.42</v>
      </c>
      <c r="AC62" s="164">
        <v>738763.42</v>
      </c>
      <c r="AD62" s="164">
        <v>738763.42</v>
      </c>
      <c r="AE62" s="164">
        <v>738763.42</v>
      </c>
      <c r="AF62" s="164">
        <v>738763.42</v>
      </c>
      <c r="AG62" s="164">
        <v>738763.42</v>
      </c>
      <c r="AH62" s="164">
        <v>738763.42</v>
      </c>
      <c r="AI62" s="164">
        <v>738763.42</v>
      </c>
      <c r="AJ62" s="164">
        <v>738763.42</v>
      </c>
      <c r="AK62" s="164">
        <v>738763.42</v>
      </c>
      <c r="AL62" s="164">
        <v>738763.42</v>
      </c>
      <c r="AM62" s="164">
        <v>738763.42</v>
      </c>
      <c r="AN62" s="164">
        <v>738763.42</v>
      </c>
      <c r="AP62" s="394">
        <f t="shared" ref="AP62" si="9">+AN62</f>
        <v>738763.42</v>
      </c>
      <c r="AQ62" s="413">
        <f>ROUND(+AP62/1000,3)</f>
        <v>738.76300000000003</v>
      </c>
      <c r="AR62" s="413"/>
      <c r="AS62" s="413">
        <f>+'Test Year 3'!M328</f>
        <v>738.76342</v>
      </c>
      <c r="AT62" s="413">
        <f t="shared" si="3"/>
        <v>-4.1999999996278348E-4</v>
      </c>
    </row>
    <row r="63" spans="1:46" x14ac:dyDescent="0.2">
      <c r="A63" s="27" t="s">
        <v>1837</v>
      </c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Q63" s="413"/>
      <c r="AR63" s="413"/>
      <c r="AS63" s="413"/>
      <c r="AT63" s="413">
        <f t="shared" si="3"/>
        <v>0</v>
      </c>
    </row>
    <row r="64" spans="1:46" x14ac:dyDescent="0.2">
      <c r="A64" s="27" t="s">
        <v>1838</v>
      </c>
      <c r="B64" s="164">
        <v>1656537721.66696</v>
      </c>
      <c r="C64" s="164">
        <v>1671393332.39048</v>
      </c>
      <c r="D64" s="164">
        <v>1677277317.8202</v>
      </c>
      <c r="E64" s="164">
        <v>1689090515.48018</v>
      </c>
      <c r="F64" s="164">
        <v>1699869214.64044</v>
      </c>
      <c r="G64" s="164">
        <v>1702747751.9057701</v>
      </c>
      <c r="H64" s="164">
        <v>1729568785.3255701</v>
      </c>
      <c r="I64" s="164">
        <v>1757045475.76845</v>
      </c>
      <c r="J64" s="164">
        <v>1770879914.13855</v>
      </c>
      <c r="K64" s="164">
        <v>1791275484.8973801</v>
      </c>
      <c r="L64" s="164">
        <v>1821372574.5192299</v>
      </c>
      <c r="M64" s="164">
        <v>1741622974.1900699</v>
      </c>
      <c r="N64" s="164">
        <v>1741622974.1900699</v>
      </c>
      <c r="O64" s="164">
        <v>1725722899.92313</v>
      </c>
      <c r="P64" s="164">
        <v>1712290973.88569</v>
      </c>
      <c r="Q64" s="164">
        <v>1693327804.1661401</v>
      </c>
      <c r="R64" s="164">
        <v>1693253100.74207</v>
      </c>
      <c r="S64" s="164">
        <v>1691733655.1001799</v>
      </c>
      <c r="T64" s="164">
        <v>1654663061.2428</v>
      </c>
      <c r="U64" s="164">
        <v>1618598926.08518</v>
      </c>
      <c r="V64" s="164">
        <v>1580011314.81866</v>
      </c>
      <c r="W64" s="164">
        <v>1536051440.7866099</v>
      </c>
      <c r="X64" s="164">
        <v>1507208581.3208599</v>
      </c>
      <c r="Y64" s="164">
        <v>1475569037.3701601</v>
      </c>
      <c r="Z64" s="164">
        <v>1405455264.171</v>
      </c>
      <c r="AA64" s="164">
        <v>1405455264.171</v>
      </c>
      <c r="AB64" s="164">
        <v>1450500044.06847</v>
      </c>
      <c r="AC64" s="164">
        <v>1497312905.07127</v>
      </c>
      <c r="AD64" s="164">
        <v>1532040577.0162499</v>
      </c>
      <c r="AE64" s="164">
        <v>1570096099.78196</v>
      </c>
      <c r="AF64" s="164">
        <v>1606382791.0978701</v>
      </c>
      <c r="AG64" s="164">
        <v>1609672180.8185301</v>
      </c>
      <c r="AH64" s="164">
        <v>1638049212.7602601</v>
      </c>
      <c r="AI64" s="164">
        <v>1673853438.8108399</v>
      </c>
      <c r="AJ64" s="164">
        <v>1704566253.59145</v>
      </c>
      <c r="AK64" s="164">
        <v>1736256994.9590001</v>
      </c>
      <c r="AL64" s="164">
        <v>1767203602.13043</v>
      </c>
      <c r="AM64" s="164">
        <v>1770557991.22017</v>
      </c>
      <c r="AN64" s="164">
        <v>1770557991.22017</v>
      </c>
      <c r="AQ64" s="413"/>
      <c r="AR64" s="413"/>
      <c r="AS64" s="413"/>
      <c r="AT64" s="413">
        <f t="shared" si="3"/>
        <v>0</v>
      </c>
    </row>
    <row r="65" spans="1:46" x14ac:dyDescent="0.2">
      <c r="A65" s="27" t="s">
        <v>1839</v>
      </c>
      <c r="B65" s="164">
        <v>-13053472.8330022</v>
      </c>
      <c r="C65" s="164">
        <v>-13053472.8330022</v>
      </c>
      <c r="D65" s="164">
        <v>-13053472.8330022</v>
      </c>
      <c r="E65" s="164">
        <v>-13053472.8330021</v>
      </c>
      <c r="F65" s="164">
        <v>-13053472.8330021</v>
      </c>
      <c r="G65" s="164">
        <v>-13053472.8330021</v>
      </c>
      <c r="H65" s="164">
        <v>-13053472.8330022</v>
      </c>
      <c r="I65" s="164">
        <v>-13053472.8330021</v>
      </c>
      <c r="J65" s="164">
        <v>-13053472.8330021</v>
      </c>
      <c r="K65" s="164">
        <v>-13053472.8330021</v>
      </c>
      <c r="L65" s="164">
        <v>-13053472.8330021</v>
      </c>
      <c r="M65" s="164">
        <v>-13053472.8330021</v>
      </c>
      <c r="N65" s="164">
        <v>-13053472.8330021</v>
      </c>
      <c r="O65" s="164">
        <v>-13053472.8330021</v>
      </c>
      <c r="P65" s="164">
        <v>-13053472.8330021</v>
      </c>
      <c r="Q65" s="164">
        <v>-13053472.8330021</v>
      </c>
      <c r="R65" s="164">
        <v>-13053472.8330021</v>
      </c>
      <c r="S65" s="164">
        <v>-13053472.8330021</v>
      </c>
      <c r="T65" s="164">
        <v>-13053472.833001999</v>
      </c>
      <c r="U65" s="164">
        <v>-13053472.8330019</v>
      </c>
      <c r="V65" s="164">
        <v>-13053472.833001699</v>
      </c>
      <c r="W65" s="164">
        <v>-13053472.833001699</v>
      </c>
      <c r="X65" s="164">
        <v>-13053472.833001399</v>
      </c>
      <c r="Y65" s="164">
        <v>-13053472.833001301</v>
      </c>
      <c r="Z65" s="164">
        <v>-13053472.8330011</v>
      </c>
      <c r="AA65" s="164">
        <v>-13053472.8330011</v>
      </c>
      <c r="AB65" s="164">
        <v>-13053472.8330009</v>
      </c>
      <c r="AC65" s="164">
        <v>-13053472.833000701</v>
      </c>
      <c r="AD65" s="164">
        <v>-13053472.8330006</v>
      </c>
      <c r="AE65" s="164">
        <v>-13053472.8330005</v>
      </c>
      <c r="AF65" s="164">
        <v>-13053472.833000399</v>
      </c>
      <c r="AG65" s="164">
        <v>-13053472.8330003</v>
      </c>
      <c r="AH65" s="164">
        <v>-13053472.8330003</v>
      </c>
      <c r="AI65" s="164">
        <v>-13053472.8330003</v>
      </c>
      <c r="AJ65" s="164">
        <v>-13053472.833000399</v>
      </c>
      <c r="AK65" s="164">
        <v>-13053472.833000399</v>
      </c>
      <c r="AL65" s="164">
        <v>-13053472.8330005</v>
      </c>
      <c r="AM65" s="164">
        <v>-13053472.8330006</v>
      </c>
      <c r="AN65" s="164">
        <v>-13053472.8330006</v>
      </c>
      <c r="AP65" s="394">
        <f t="shared" ref="AP65" si="10">+AN65</f>
        <v>-13053472.8330006</v>
      </c>
      <c r="AQ65" s="413">
        <f>ROUND(+AP65/1000,3)</f>
        <v>-13053.473</v>
      </c>
      <c r="AR65" s="413"/>
      <c r="AS65" s="413">
        <f>+'Test Year 3'!M329</f>
        <v>-13053.498939998501</v>
      </c>
      <c r="AT65" s="413">
        <f t="shared" si="3"/>
        <v>2.5939998500689398E-2</v>
      </c>
    </row>
    <row r="66" spans="1:46" x14ac:dyDescent="0.2">
      <c r="A66" s="27" t="s">
        <v>1840</v>
      </c>
      <c r="B66" s="164">
        <v>1643484248.8339601</v>
      </c>
      <c r="C66" s="164">
        <v>1658339859.5574801</v>
      </c>
      <c r="D66" s="164">
        <v>1664223844.9872</v>
      </c>
      <c r="E66" s="164">
        <v>1676037042.6471801</v>
      </c>
      <c r="F66" s="164">
        <v>1686815741.80744</v>
      </c>
      <c r="G66" s="164">
        <v>1689694279.0727701</v>
      </c>
      <c r="H66" s="164">
        <v>1716515312.4925599</v>
      </c>
      <c r="I66" s="164">
        <v>1743992002.9354501</v>
      </c>
      <c r="J66" s="164">
        <v>1757826441.3055501</v>
      </c>
      <c r="K66" s="164">
        <v>1778222012.0643799</v>
      </c>
      <c r="L66" s="164">
        <v>1808319101.6862299</v>
      </c>
      <c r="M66" s="164">
        <v>1728569501.35707</v>
      </c>
      <c r="N66" s="164">
        <v>1728569501.35707</v>
      </c>
      <c r="O66" s="164">
        <v>1712669427.0901301</v>
      </c>
      <c r="P66" s="164">
        <v>1699237501.05268</v>
      </c>
      <c r="Q66" s="164">
        <v>1680274331.3331399</v>
      </c>
      <c r="R66" s="164">
        <v>1680199627.90907</v>
      </c>
      <c r="S66" s="164">
        <v>1678680182.26718</v>
      </c>
      <c r="T66" s="164">
        <v>1641609588.4098001</v>
      </c>
      <c r="U66" s="164">
        <v>1605545453.2521701</v>
      </c>
      <c r="V66" s="164">
        <v>1566957841.9856601</v>
      </c>
      <c r="W66" s="164">
        <v>1522997967.9536099</v>
      </c>
      <c r="X66" s="164">
        <v>1494155108.48786</v>
      </c>
      <c r="Y66" s="164">
        <v>1462515564.5371599</v>
      </c>
      <c r="Z66" s="164">
        <v>1392401791.3380001</v>
      </c>
      <c r="AA66" s="164">
        <v>1392401791.3380001</v>
      </c>
      <c r="AB66" s="164">
        <v>1437446571.2354701</v>
      </c>
      <c r="AC66" s="164">
        <v>1484259432.23827</v>
      </c>
      <c r="AD66" s="164">
        <v>1518987104.18325</v>
      </c>
      <c r="AE66" s="164">
        <v>1557042626.9489601</v>
      </c>
      <c r="AF66" s="164">
        <v>1593329318.2648699</v>
      </c>
      <c r="AG66" s="164">
        <v>1596618707.9855299</v>
      </c>
      <c r="AH66" s="164">
        <v>1624995739.9272599</v>
      </c>
      <c r="AI66" s="164">
        <v>1660799965.9778399</v>
      </c>
      <c r="AJ66" s="164">
        <v>1691512780.75845</v>
      </c>
      <c r="AK66" s="164">
        <v>1723203522.1259999</v>
      </c>
      <c r="AL66" s="164">
        <v>1754150129.29742</v>
      </c>
      <c r="AM66" s="164">
        <v>1757504518.3871701</v>
      </c>
      <c r="AN66" s="164">
        <v>1757504518.3871701</v>
      </c>
      <c r="AQ66" s="413"/>
      <c r="AR66" s="413"/>
      <c r="AS66" s="413"/>
      <c r="AT66" s="413">
        <f t="shared" si="3"/>
        <v>0</v>
      </c>
    </row>
    <row r="67" spans="1:46" x14ac:dyDescent="0.2">
      <c r="A67" s="27" t="s">
        <v>1841</v>
      </c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Q67" s="413"/>
      <c r="AR67" s="413"/>
      <c r="AS67" s="413"/>
      <c r="AT67" s="413">
        <f t="shared" si="3"/>
        <v>0</v>
      </c>
    </row>
    <row r="68" spans="1:46" x14ac:dyDescent="0.2">
      <c r="A68" s="30" t="s">
        <v>1842</v>
      </c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Q68" s="413">
        <f>SUM(AQ29:AQ66)</f>
        <v>1757501.9170000001</v>
      </c>
      <c r="AR68" s="413"/>
      <c r="AS68" s="413">
        <f>SUM(AS29:AS66)</f>
        <v>1757502.1926270823</v>
      </c>
      <c r="AT68" s="413">
        <f t="shared" si="3"/>
        <v>-0.27562708221375942</v>
      </c>
    </row>
    <row r="69" spans="1:46" x14ac:dyDescent="0.2">
      <c r="A69" s="27" t="s">
        <v>1843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  <c r="AT69" s="413">
        <f t="shared" si="3"/>
        <v>0</v>
      </c>
    </row>
    <row r="70" spans="1:46" x14ac:dyDescent="0.2">
      <c r="A70" s="27" t="s">
        <v>1844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4">
        <v>0</v>
      </c>
      <c r="R70" s="164">
        <v>0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  <c r="AT70" s="413"/>
    </row>
    <row r="71" spans="1:46" x14ac:dyDescent="0.2">
      <c r="A71" s="27" t="s">
        <v>1845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6" x14ac:dyDescent="0.2">
      <c r="A72" s="27" t="s">
        <v>1846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</row>
    <row r="73" spans="1:46" x14ac:dyDescent="0.2">
      <c r="A73" s="27" t="s">
        <v>1847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6" x14ac:dyDescent="0.2">
      <c r="A74" s="27" t="s">
        <v>802</v>
      </c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</row>
    <row r="75" spans="1:46" x14ac:dyDescent="0.2">
      <c r="A75" s="30" t="s">
        <v>1848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</row>
    <row r="76" spans="1:46" x14ac:dyDescent="0.2">
      <c r="A76" s="27" t="s">
        <v>1849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4">
        <v>0</v>
      </c>
      <c r="Q76" s="164">
        <v>0</v>
      </c>
      <c r="R76" s="164">
        <v>0</v>
      </c>
      <c r="S76" s="164">
        <v>0</v>
      </c>
      <c r="T76" s="164">
        <v>0</v>
      </c>
      <c r="U76" s="164">
        <v>0</v>
      </c>
      <c r="V76" s="164">
        <v>0</v>
      </c>
      <c r="W76" s="164">
        <v>0</v>
      </c>
      <c r="X76" s="164">
        <v>0</v>
      </c>
      <c r="Y76" s="164">
        <v>0</v>
      </c>
      <c r="Z76" s="164">
        <v>0</v>
      </c>
      <c r="AA76" s="164">
        <v>0</v>
      </c>
      <c r="AB76" s="164">
        <v>0</v>
      </c>
      <c r="AC76" s="164">
        <v>0</v>
      </c>
      <c r="AD76" s="164">
        <v>0</v>
      </c>
      <c r="AE76" s="164">
        <v>0</v>
      </c>
      <c r="AF76" s="164">
        <v>0</v>
      </c>
      <c r="AG76" s="164">
        <v>0</v>
      </c>
      <c r="AH76" s="164">
        <v>0</v>
      </c>
      <c r="AI76" s="164">
        <v>0</v>
      </c>
      <c r="AJ76" s="164">
        <v>0</v>
      </c>
      <c r="AK76" s="164">
        <v>0</v>
      </c>
      <c r="AL76" s="164">
        <v>0</v>
      </c>
      <c r="AM76" s="164">
        <v>0</v>
      </c>
      <c r="AN76" s="164">
        <v>0</v>
      </c>
    </row>
    <row r="77" spans="1:46" x14ac:dyDescent="0.2">
      <c r="A77" s="27" t="s">
        <v>1850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4">
        <v>0</v>
      </c>
      <c r="R77" s="164">
        <v>0</v>
      </c>
      <c r="S77" s="164">
        <v>0</v>
      </c>
      <c r="T77" s="164">
        <v>0</v>
      </c>
      <c r="U77" s="164">
        <v>0</v>
      </c>
      <c r="V77" s="164">
        <v>0</v>
      </c>
      <c r="W77" s="164">
        <v>0</v>
      </c>
      <c r="X77" s="164">
        <v>0</v>
      </c>
      <c r="Y77" s="164">
        <v>0</v>
      </c>
      <c r="Z77" s="164">
        <v>0</v>
      </c>
      <c r="AA77" s="164">
        <v>0</v>
      </c>
      <c r="AB77" s="164">
        <v>0</v>
      </c>
      <c r="AC77" s="164">
        <v>0</v>
      </c>
      <c r="AD77" s="164">
        <v>0</v>
      </c>
      <c r="AE77" s="164">
        <v>0</v>
      </c>
      <c r="AF77" s="164">
        <v>0</v>
      </c>
      <c r="AG77" s="164">
        <v>0</v>
      </c>
      <c r="AH77" s="164">
        <v>0</v>
      </c>
      <c r="AI77" s="164">
        <v>0</v>
      </c>
      <c r="AJ77" s="164">
        <v>0</v>
      </c>
      <c r="AK77" s="164">
        <v>0</v>
      </c>
      <c r="AL77" s="164">
        <v>0</v>
      </c>
      <c r="AM77" s="164">
        <v>0</v>
      </c>
      <c r="AN77" s="164">
        <v>0</v>
      </c>
    </row>
    <row r="78" spans="1:46" x14ac:dyDescent="0.2">
      <c r="A78" s="27" t="s">
        <v>1851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4">
        <v>0</v>
      </c>
      <c r="R78" s="164">
        <v>0</v>
      </c>
      <c r="S78" s="164">
        <v>0</v>
      </c>
      <c r="T78" s="164">
        <v>0</v>
      </c>
      <c r="U78" s="164">
        <v>0</v>
      </c>
      <c r="V78" s="164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164">
        <v>0</v>
      </c>
      <c r="AD78" s="164">
        <v>0</v>
      </c>
      <c r="AE78" s="164">
        <v>0</v>
      </c>
      <c r="AF78" s="164">
        <v>0</v>
      </c>
      <c r="AG78" s="164">
        <v>0</v>
      </c>
      <c r="AH78" s="164">
        <v>0</v>
      </c>
      <c r="AI78" s="164">
        <v>0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</row>
    <row r="79" spans="1:46" x14ac:dyDescent="0.2">
      <c r="A79" s="27" t="s">
        <v>1852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v>0</v>
      </c>
      <c r="AD79" s="164"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</row>
    <row r="80" spans="1:46" x14ac:dyDescent="0.2">
      <c r="A80" s="27" t="s">
        <v>1853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  <c r="O80" s="164">
        <v>0</v>
      </c>
      <c r="P80" s="164">
        <v>0</v>
      </c>
      <c r="Q80" s="164">
        <v>0</v>
      </c>
      <c r="R80" s="164">
        <v>0</v>
      </c>
      <c r="S80" s="164">
        <v>0</v>
      </c>
      <c r="T80" s="164">
        <v>0</v>
      </c>
      <c r="U80" s="164">
        <v>0</v>
      </c>
      <c r="V80" s="164">
        <v>0</v>
      </c>
      <c r="W80" s="164">
        <v>0</v>
      </c>
      <c r="X80" s="164">
        <v>0</v>
      </c>
      <c r="Y80" s="164">
        <v>0</v>
      </c>
      <c r="Z80" s="164">
        <v>0</v>
      </c>
      <c r="AA80" s="164">
        <v>0</v>
      </c>
      <c r="AB80" s="164">
        <v>0</v>
      </c>
      <c r="AC80" s="164">
        <v>0</v>
      </c>
      <c r="AD80" s="164">
        <v>0</v>
      </c>
      <c r="AE80" s="164">
        <v>0</v>
      </c>
      <c r="AF80" s="164">
        <v>0</v>
      </c>
      <c r="AG80" s="164">
        <v>0</v>
      </c>
      <c r="AH80" s="164">
        <v>0</v>
      </c>
      <c r="AI80" s="164">
        <v>0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</row>
    <row r="81" spans="1:40" x14ac:dyDescent="0.2">
      <c r="A81" s="27" t="s">
        <v>1854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0</v>
      </c>
      <c r="S81" s="164">
        <v>0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  <c r="AC81" s="164">
        <v>0</v>
      </c>
      <c r="AD81" s="164">
        <v>0</v>
      </c>
      <c r="AE81" s="164">
        <v>0</v>
      </c>
      <c r="AF81" s="164">
        <v>0</v>
      </c>
      <c r="AG81" s="164">
        <v>0</v>
      </c>
      <c r="AH81" s="164">
        <v>0</v>
      </c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</row>
    <row r="82" spans="1:40" x14ac:dyDescent="0.2">
      <c r="A82" s="27" t="s">
        <v>1855</v>
      </c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</row>
    <row r="83" spans="1:40" x14ac:dyDescent="0.2">
      <c r="A83" s="27" t="s">
        <v>1856</v>
      </c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</row>
    <row r="84" spans="1:40" x14ac:dyDescent="0.2">
      <c r="A84" s="27" t="s">
        <v>1857</v>
      </c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</row>
    <row r="85" spans="1:40" x14ac:dyDescent="0.2">
      <c r="A85" s="27" t="s">
        <v>1858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D444D-DF8B-4BC0-944F-CE2292A1608F}">
  <dimension ref="A1:AN699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58.6640625" style="27" bestFit="1" customWidth="1"/>
    <col min="2" max="13" width="10.6640625" style="164" hidden="1" customWidth="1" outlineLevel="1"/>
    <col min="14" max="14" width="10.6640625" style="164" customWidth="1" collapsed="1"/>
    <col min="15" max="26" width="10.6640625" style="164" hidden="1" customWidth="1" outlineLevel="1"/>
    <col min="27" max="27" width="10.6640625" style="164" customWidth="1" collapsed="1"/>
    <col min="28" max="39" width="10.6640625" style="164" hidden="1" customWidth="1" outlineLevel="1"/>
    <col min="40" max="40" width="10.6640625" style="164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732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1859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1860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1861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1862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1863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1864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1865</v>
      </c>
    </row>
    <row r="25" spans="1:40" x14ac:dyDescent="0.2">
      <c r="A25" s="27" t="s">
        <v>1866</v>
      </c>
    </row>
    <row r="26" spans="1:40" x14ac:dyDescent="0.2">
      <c r="A26" s="27" t="s">
        <v>1867</v>
      </c>
    </row>
    <row r="27" spans="1:40" x14ac:dyDescent="0.2">
      <c r="A27" s="27" t="s">
        <v>1868</v>
      </c>
    </row>
    <row r="28" spans="1:40" x14ac:dyDescent="0.2">
      <c r="A28" s="27" t="s">
        <v>1869</v>
      </c>
    </row>
    <row r="29" spans="1:40" x14ac:dyDescent="0.2">
      <c r="A29" s="27" t="s">
        <v>1870</v>
      </c>
    </row>
    <row r="30" spans="1:40" x14ac:dyDescent="0.2">
      <c r="A30" s="27" t="s">
        <v>1871</v>
      </c>
    </row>
    <row r="31" spans="1:40" x14ac:dyDescent="0.2">
      <c r="A31" s="27" t="s">
        <v>1872</v>
      </c>
    </row>
    <row r="32" spans="1:40" x14ac:dyDescent="0.2">
      <c r="A32" s="27" t="s">
        <v>1873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1874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</row>
    <row r="34" spans="1:40" x14ac:dyDescent="0.2">
      <c r="A34" s="27" t="s">
        <v>1875</v>
      </c>
      <c r="B34" s="164">
        <v>6697564.1700000698</v>
      </c>
      <c r="C34" s="164">
        <v>6697564.1700000698</v>
      </c>
      <c r="D34" s="164">
        <v>6697564.1700000698</v>
      </c>
      <c r="E34" s="164">
        <v>6697564.1700000698</v>
      </c>
      <c r="F34" s="164">
        <v>6697564.1700000698</v>
      </c>
      <c r="G34" s="164">
        <v>6697564.1700000698</v>
      </c>
      <c r="H34" s="164">
        <v>6697564.1700000698</v>
      </c>
      <c r="I34" s="164">
        <v>6697564.1700000698</v>
      </c>
      <c r="J34" s="164">
        <v>6697564.1700000698</v>
      </c>
      <c r="K34" s="164">
        <v>6697564.1700000698</v>
      </c>
      <c r="L34" s="164">
        <v>6697564.1700000698</v>
      </c>
      <c r="M34" s="164">
        <v>6697564.1700000698</v>
      </c>
      <c r="N34" s="164">
        <v>6697564.1700000698</v>
      </c>
      <c r="O34" s="164">
        <v>6697564.1700000698</v>
      </c>
      <c r="P34" s="164">
        <v>6697564.1700000698</v>
      </c>
      <c r="Q34" s="164">
        <v>6697564.1700000698</v>
      </c>
      <c r="R34" s="164">
        <v>6697564.1700000698</v>
      </c>
      <c r="S34" s="164">
        <v>6697564.1700000698</v>
      </c>
      <c r="T34" s="164">
        <v>6697564.1700000698</v>
      </c>
      <c r="U34" s="164">
        <v>6697564.1700000698</v>
      </c>
      <c r="V34" s="164">
        <v>6697564.1700000698</v>
      </c>
      <c r="W34" s="164">
        <v>6697564.1700000698</v>
      </c>
      <c r="X34" s="164">
        <v>6697564.1700000698</v>
      </c>
      <c r="Y34" s="164">
        <v>6697564.1700000698</v>
      </c>
      <c r="Z34" s="164">
        <v>6697564.1700000698</v>
      </c>
      <c r="AA34" s="164">
        <v>6697564.1700000698</v>
      </c>
      <c r="AB34" s="164">
        <v>6697564.1700000698</v>
      </c>
      <c r="AC34" s="164">
        <v>6697564.1700000698</v>
      </c>
      <c r="AD34" s="164">
        <v>6697564.1700000698</v>
      </c>
      <c r="AE34" s="164">
        <v>6697564.1700000698</v>
      </c>
      <c r="AF34" s="164">
        <v>6697564.1700000698</v>
      </c>
      <c r="AG34" s="164">
        <v>6697564.1700000698</v>
      </c>
      <c r="AH34" s="164">
        <v>6697564.1700000698</v>
      </c>
      <c r="AI34" s="164">
        <v>6697564.1700000698</v>
      </c>
      <c r="AJ34" s="164">
        <v>6697564.1700000698</v>
      </c>
      <c r="AK34" s="164">
        <v>6697564.1700000698</v>
      </c>
      <c r="AL34" s="164">
        <v>6697564.1700000698</v>
      </c>
      <c r="AM34" s="164">
        <v>6697564.1700000698</v>
      </c>
      <c r="AN34" s="164">
        <v>6697564.1700000698</v>
      </c>
    </row>
    <row r="35" spans="1:40" x14ac:dyDescent="0.2">
      <c r="A35" s="27" t="s">
        <v>1876</v>
      </c>
      <c r="B35" s="164">
        <v>-144446.879999995</v>
      </c>
      <c r="C35" s="164">
        <v>-144446.879999995</v>
      </c>
      <c r="D35" s="164">
        <v>-144446.879999995</v>
      </c>
      <c r="E35" s="164">
        <v>-144446.879999995</v>
      </c>
      <c r="F35" s="164">
        <v>-144446.879999995</v>
      </c>
      <c r="G35" s="164">
        <v>-144446.879999995</v>
      </c>
      <c r="H35" s="164">
        <v>-144446.879999995</v>
      </c>
      <c r="I35" s="164">
        <v>-144446.879999995</v>
      </c>
      <c r="J35" s="164">
        <v>-144446.879999995</v>
      </c>
      <c r="K35" s="164">
        <v>-144446.879999995</v>
      </c>
      <c r="L35" s="164">
        <v>-144446.879999995</v>
      </c>
      <c r="M35" s="164">
        <v>-144446.879999995</v>
      </c>
      <c r="N35" s="164">
        <v>-144446.879999995</v>
      </c>
      <c r="O35" s="164">
        <v>-144446.879999995</v>
      </c>
      <c r="P35" s="164">
        <v>-144446.879999995</v>
      </c>
      <c r="Q35" s="164">
        <v>-144446.879999995</v>
      </c>
      <c r="R35" s="164">
        <v>-144446.879999995</v>
      </c>
      <c r="S35" s="164">
        <v>-144446.879999995</v>
      </c>
      <c r="T35" s="164">
        <v>-144446.879999995</v>
      </c>
      <c r="U35" s="164">
        <v>-144446.879999995</v>
      </c>
      <c r="V35" s="164">
        <v>-144446.879999995</v>
      </c>
      <c r="W35" s="164">
        <v>-144446.879999995</v>
      </c>
      <c r="X35" s="164">
        <v>-144446.879999995</v>
      </c>
      <c r="Y35" s="164">
        <v>-144446.879999995</v>
      </c>
      <c r="Z35" s="164">
        <v>-144446.879999995</v>
      </c>
      <c r="AA35" s="164">
        <v>-144446.879999995</v>
      </c>
      <c r="AB35" s="164">
        <v>-144446.879999995</v>
      </c>
      <c r="AC35" s="164">
        <v>-144446.879999995</v>
      </c>
      <c r="AD35" s="164">
        <v>-144446.879999995</v>
      </c>
      <c r="AE35" s="164">
        <v>-144446.879999995</v>
      </c>
      <c r="AF35" s="164">
        <v>-144446.879999995</v>
      </c>
      <c r="AG35" s="164">
        <v>-144446.879999995</v>
      </c>
      <c r="AH35" s="164">
        <v>-144446.879999995</v>
      </c>
      <c r="AI35" s="164">
        <v>-144446.879999995</v>
      </c>
      <c r="AJ35" s="164">
        <v>-144446.879999995</v>
      </c>
      <c r="AK35" s="164">
        <v>-144446.879999995</v>
      </c>
      <c r="AL35" s="164">
        <v>-144446.879999995</v>
      </c>
      <c r="AM35" s="164">
        <v>-144446.879999995</v>
      </c>
      <c r="AN35" s="164">
        <v>-144446.879999995</v>
      </c>
    </row>
    <row r="36" spans="1:40" x14ac:dyDescent="0.2">
      <c r="A36" s="27" t="s">
        <v>1877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1878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</row>
    <row r="38" spans="1:40" x14ac:dyDescent="0.2">
      <c r="A38" s="27" t="s">
        <v>1879</v>
      </c>
      <c r="B38" s="164">
        <v>6553117.2900000801</v>
      </c>
      <c r="C38" s="164">
        <v>6553117.2900000801</v>
      </c>
      <c r="D38" s="164">
        <v>6553117.2900000801</v>
      </c>
      <c r="E38" s="164">
        <v>6553117.2900000801</v>
      </c>
      <c r="F38" s="164">
        <v>6553117.2900000801</v>
      </c>
      <c r="G38" s="164">
        <v>6553117.2900000801</v>
      </c>
      <c r="H38" s="164">
        <v>6553117.2900000801</v>
      </c>
      <c r="I38" s="164">
        <v>6553117.2900000801</v>
      </c>
      <c r="J38" s="164">
        <v>6553117.2900000801</v>
      </c>
      <c r="K38" s="164">
        <v>6553117.2900000801</v>
      </c>
      <c r="L38" s="164">
        <v>6553117.2900000801</v>
      </c>
      <c r="M38" s="164">
        <v>6553117.2900000801</v>
      </c>
      <c r="N38" s="164">
        <v>6553117.2900000801</v>
      </c>
      <c r="O38" s="164">
        <v>6553117.2900000801</v>
      </c>
      <c r="P38" s="164">
        <v>6553117.2900000801</v>
      </c>
      <c r="Q38" s="164">
        <v>6553117.2900000801</v>
      </c>
      <c r="R38" s="164">
        <v>6553117.2900000801</v>
      </c>
      <c r="S38" s="164">
        <v>6553117.2900000801</v>
      </c>
      <c r="T38" s="164">
        <v>6553117.2900000801</v>
      </c>
      <c r="U38" s="164">
        <v>6553117.2900000801</v>
      </c>
      <c r="V38" s="164">
        <v>6553117.2900000801</v>
      </c>
      <c r="W38" s="164">
        <v>6553117.2900000801</v>
      </c>
      <c r="X38" s="164">
        <v>6553117.2900000801</v>
      </c>
      <c r="Y38" s="164">
        <v>6553117.2900000801</v>
      </c>
      <c r="Z38" s="164">
        <v>6553117.2900000801</v>
      </c>
      <c r="AA38" s="164">
        <v>6553117.2900000801</v>
      </c>
      <c r="AB38" s="164">
        <v>6553117.2900000801</v>
      </c>
      <c r="AC38" s="164">
        <v>6553117.2900000801</v>
      </c>
      <c r="AD38" s="164">
        <v>6553117.2900000801</v>
      </c>
      <c r="AE38" s="164">
        <v>6553117.2900000801</v>
      </c>
      <c r="AF38" s="164">
        <v>6553117.2900000801</v>
      </c>
      <c r="AG38" s="164">
        <v>6553117.2900000801</v>
      </c>
      <c r="AH38" s="164">
        <v>6553117.2900000801</v>
      </c>
      <c r="AI38" s="164">
        <v>6553117.2900000801</v>
      </c>
      <c r="AJ38" s="164">
        <v>6553117.2900000801</v>
      </c>
      <c r="AK38" s="164">
        <v>6553117.2900000801</v>
      </c>
      <c r="AL38" s="164">
        <v>6553117.2900000801</v>
      </c>
      <c r="AM38" s="164">
        <v>6553117.2900000801</v>
      </c>
      <c r="AN38" s="164">
        <v>6553117.2900000801</v>
      </c>
    </row>
    <row r="39" spans="1:40" x14ac:dyDescent="0.2">
      <c r="A39" s="27" t="s">
        <v>1880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</row>
    <row r="40" spans="1:40" x14ac:dyDescent="0.2">
      <c r="A40" s="27" t="s">
        <v>1881</v>
      </c>
      <c r="B40" s="164">
        <v>1362872.04</v>
      </c>
      <c r="C40" s="164">
        <v>1362872.04</v>
      </c>
      <c r="D40" s="164">
        <v>1362872.04</v>
      </c>
      <c r="E40" s="164">
        <v>1362872.04</v>
      </c>
      <c r="F40" s="164">
        <v>1362872.04</v>
      </c>
      <c r="G40" s="164">
        <v>1362872.04</v>
      </c>
      <c r="H40" s="164">
        <v>1362872.04</v>
      </c>
      <c r="I40" s="164">
        <v>1362872.04</v>
      </c>
      <c r="J40" s="164">
        <v>1362872.04</v>
      </c>
      <c r="K40" s="164">
        <v>1362872.04</v>
      </c>
      <c r="L40" s="164">
        <v>1362872.04</v>
      </c>
      <c r="M40" s="164">
        <v>1362872.04</v>
      </c>
      <c r="N40" s="164">
        <v>1362872.04</v>
      </c>
      <c r="O40" s="164">
        <v>1362872.04</v>
      </c>
      <c r="P40" s="164">
        <v>1362872.04</v>
      </c>
      <c r="Q40" s="164">
        <v>1362872.04</v>
      </c>
      <c r="R40" s="164">
        <v>1362872.04</v>
      </c>
      <c r="S40" s="164">
        <v>1362872.04</v>
      </c>
      <c r="T40" s="164">
        <v>1362872.04</v>
      </c>
      <c r="U40" s="164">
        <v>1362872.04</v>
      </c>
      <c r="V40" s="164">
        <v>1362872.04</v>
      </c>
      <c r="W40" s="164">
        <v>1362872.04</v>
      </c>
      <c r="X40" s="164">
        <v>1362872.04</v>
      </c>
      <c r="Y40" s="164">
        <v>1362872.04</v>
      </c>
      <c r="Z40" s="164">
        <v>1362872.04</v>
      </c>
      <c r="AA40" s="164">
        <v>1362872.04</v>
      </c>
      <c r="AB40" s="164">
        <v>1362872.04</v>
      </c>
      <c r="AC40" s="164">
        <v>1362872.04</v>
      </c>
      <c r="AD40" s="164">
        <v>1362872.04</v>
      </c>
      <c r="AE40" s="164">
        <v>1362872.04</v>
      </c>
      <c r="AF40" s="164">
        <v>1362872.04</v>
      </c>
      <c r="AG40" s="164">
        <v>1362872.04</v>
      </c>
      <c r="AH40" s="164">
        <v>1362872.04</v>
      </c>
      <c r="AI40" s="164">
        <v>1362872.04</v>
      </c>
      <c r="AJ40" s="164">
        <v>1362872.04</v>
      </c>
      <c r="AK40" s="164">
        <v>1362872.04</v>
      </c>
      <c r="AL40" s="164">
        <v>1362872.04</v>
      </c>
      <c r="AM40" s="164">
        <v>1362872.04</v>
      </c>
      <c r="AN40" s="164">
        <v>1362872.04</v>
      </c>
    </row>
    <row r="41" spans="1:40" x14ac:dyDescent="0.2">
      <c r="A41" s="27" t="s">
        <v>1882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30" t="s">
        <v>1883</v>
      </c>
      <c r="B42" s="164">
        <v>1362872.04</v>
      </c>
      <c r="C42" s="164">
        <v>1362872.04</v>
      </c>
      <c r="D42" s="164">
        <v>1362872.04</v>
      </c>
      <c r="E42" s="164">
        <v>1362872.04</v>
      </c>
      <c r="F42" s="164">
        <v>1362872.04</v>
      </c>
      <c r="G42" s="164">
        <v>1362872.04</v>
      </c>
      <c r="H42" s="164">
        <v>1362872.04</v>
      </c>
      <c r="I42" s="164">
        <v>1362872.04</v>
      </c>
      <c r="J42" s="164">
        <v>1362872.04</v>
      </c>
      <c r="K42" s="164">
        <v>1362872.04</v>
      </c>
      <c r="L42" s="164">
        <v>1362872.04</v>
      </c>
      <c r="M42" s="164">
        <v>1362872.04</v>
      </c>
      <c r="N42" s="164">
        <v>1362872.04</v>
      </c>
      <c r="O42" s="164">
        <v>1362872.04</v>
      </c>
      <c r="P42" s="164">
        <v>1362872.04</v>
      </c>
      <c r="Q42" s="164">
        <v>1362872.04</v>
      </c>
      <c r="R42" s="164">
        <v>1362872.04</v>
      </c>
      <c r="S42" s="164">
        <v>1362872.04</v>
      </c>
      <c r="T42" s="164">
        <v>1362872.04</v>
      </c>
      <c r="U42" s="164">
        <v>1362872.04</v>
      </c>
      <c r="V42" s="164">
        <v>1362872.04</v>
      </c>
      <c r="W42" s="164">
        <v>1362872.04</v>
      </c>
      <c r="X42" s="164">
        <v>1362872.04</v>
      </c>
      <c r="Y42" s="164">
        <v>1362872.04</v>
      </c>
      <c r="Z42" s="164">
        <v>1362872.04</v>
      </c>
      <c r="AA42" s="164">
        <v>1362872.04</v>
      </c>
      <c r="AB42" s="164">
        <v>1362872.04</v>
      </c>
      <c r="AC42" s="164">
        <v>1362872.04</v>
      </c>
      <c r="AD42" s="164">
        <v>1362872.04</v>
      </c>
      <c r="AE42" s="164">
        <v>1362872.04</v>
      </c>
      <c r="AF42" s="164">
        <v>1362872.04</v>
      </c>
      <c r="AG42" s="164">
        <v>1362872.04</v>
      </c>
      <c r="AH42" s="164">
        <v>1362872.04</v>
      </c>
      <c r="AI42" s="164">
        <v>1362872.04</v>
      </c>
      <c r="AJ42" s="164">
        <v>1362872.04</v>
      </c>
      <c r="AK42" s="164">
        <v>1362872.04</v>
      </c>
      <c r="AL42" s="164">
        <v>1362872.04</v>
      </c>
      <c r="AM42" s="164">
        <v>1362872.04</v>
      </c>
      <c r="AN42" s="164">
        <v>1362872.04</v>
      </c>
    </row>
    <row r="43" spans="1:40" x14ac:dyDescent="0.2">
      <c r="A43" s="27" t="s">
        <v>1884</v>
      </c>
      <c r="B43" s="164">
        <v>18939905.02</v>
      </c>
      <c r="C43" s="164">
        <v>18939905.02</v>
      </c>
      <c r="D43" s="164">
        <v>18939905.02</v>
      </c>
      <c r="E43" s="164">
        <v>18939905.02</v>
      </c>
      <c r="F43" s="164">
        <v>18939905.02</v>
      </c>
      <c r="G43" s="164">
        <v>18939905.02</v>
      </c>
      <c r="H43" s="164">
        <v>18939905.02</v>
      </c>
      <c r="I43" s="164">
        <v>18939905.02</v>
      </c>
      <c r="J43" s="164">
        <v>18939905.02</v>
      </c>
      <c r="K43" s="164">
        <v>18939905.02</v>
      </c>
      <c r="L43" s="164">
        <v>18939905.02</v>
      </c>
      <c r="M43" s="164">
        <v>18939905.02</v>
      </c>
      <c r="N43" s="164">
        <v>18939905.02</v>
      </c>
      <c r="O43" s="164">
        <v>18939905.02</v>
      </c>
      <c r="P43" s="164">
        <v>18939905.02</v>
      </c>
      <c r="Q43" s="164">
        <v>18939905.02</v>
      </c>
      <c r="R43" s="164">
        <v>18939905.02</v>
      </c>
      <c r="S43" s="164">
        <v>18939905.02</v>
      </c>
      <c r="T43" s="164">
        <v>18939905.02</v>
      </c>
      <c r="U43" s="164">
        <v>18939905.02</v>
      </c>
      <c r="V43" s="164">
        <v>18939905.02</v>
      </c>
      <c r="W43" s="164">
        <v>18939905.02</v>
      </c>
      <c r="X43" s="164">
        <v>18939905.02</v>
      </c>
      <c r="Y43" s="164">
        <v>18939905.02</v>
      </c>
      <c r="Z43" s="164">
        <v>18939905.02</v>
      </c>
      <c r="AA43" s="164">
        <v>18939905.02</v>
      </c>
      <c r="AB43" s="164">
        <v>18939905.02</v>
      </c>
      <c r="AC43" s="164">
        <v>18939905.02</v>
      </c>
      <c r="AD43" s="164">
        <v>18939905.02</v>
      </c>
      <c r="AE43" s="164">
        <v>18939905.02</v>
      </c>
      <c r="AF43" s="164">
        <v>18939905.02</v>
      </c>
      <c r="AG43" s="164">
        <v>18939905.02</v>
      </c>
      <c r="AH43" s="164">
        <v>18939905.02</v>
      </c>
      <c r="AI43" s="164">
        <v>18939905.02</v>
      </c>
      <c r="AJ43" s="164">
        <v>18939905.02</v>
      </c>
      <c r="AK43" s="164">
        <v>18939905.02</v>
      </c>
      <c r="AL43" s="164">
        <v>18939905.02</v>
      </c>
      <c r="AM43" s="164">
        <v>18939905.02</v>
      </c>
      <c r="AN43" s="164">
        <v>18939905.02</v>
      </c>
    </row>
    <row r="44" spans="1:40" x14ac:dyDescent="0.2">
      <c r="A44" s="27" t="s">
        <v>1885</v>
      </c>
      <c r="B44" s="164">
        <v>196687699.03999901</v>
      </c>
      <c r="C44" s="164">
        <v>196687699.03999901</v>
      </c>
      <c r="D44" s="164">
        <v>196687699.03999901</v>
      </c>
      <c r="E44" s="164">
        <v>196687699.03999901</v>
      </c>
      <c r="F44" s="164">
        <v>196687699.03999901</v>
      </c>
      <c r="G44" s="164">
        <v>196687699.03999901</v>
      </c>
      <c r="H44" s="164">
        <v>196687699.03999901</v>
      </c>
      <c r="I44" s="164">
        <v>196687699.03999901</v>
      </c>
      <c r="J44" s="164">
        <v>196687699.03999901</v>
      </c>
      <c r="K44" s="164">
        <v>196687699.03999901</v>
      </c>
      <c r="L44" s="164">
        <v>196687699.03999901</v>
      </c>
      <c r="M44" s="164">
        <v>196687699.03999901</v>
      </c>
      <c r="N44" s="164">
        <v>196687699.03999901</v>
      </c>
      <c r="O44" s="164">
        <v>196687699.03999901</v>
      </c>
      <c r="P44" s="164">
        <v>196687699.03999901</v>
      </c>
      <c r="Q44" s="164">
        <v>196687699.03999901</v>
      </c>
      <c r="R44" s="164">
        <v>196687699.03999901</v>
      </c>
      <c r="S44" s="164">
        <v>196687699.03999901</v>
      </c>
      <c r="T44" s="164">
        <v>196687699.03999901</v>
      </c>
      <c r="U44" s="164">
        <v>196687699.03999901</v>
      </c>
      <c r="V44" s="164">
        <v>196687699.03999901</v>
      </c>
      <c r="W44" s="164">
        <v>196687699.03999901</v>
      </c>
      <c r="X44" s="164">
        <v>196687699.03999901</v>
      </c>
      <c r="Y44" s="164">
        <v>196687699.03999901</v>
      </c>
      <c r="Z44" s="164">
        <v>196687699.03999901</v>
      </c>
      <c r="AA44" s="164">
        <v>196687699.03999901</v>
      </c>
      <c r="AB44" s="164">
        <v>196687699.03999901</v>
      </c>
      <c r="AC44" s="164">
        <v>196687699.03999901</v>
      </c>
      <c r="AD44" s="164">
        <v>196687699.03999901</v>
      </c>
      <c r="AE44" s="164">
        <v>196687699.03999901</v>
      </c>
      <c r="AF44" s="164">
        <v>196687699.03999901</v>
      </c>
      <c r="AG44" s="164">
        <v>196687699.03999901</v>
      </c>
      <c r="AH44" s="164">
        <v>196687699.03999901</v>
      </c>
      <c r="AI44" s="164">
        <v>196687699.03999901</v>
      </c>
      <c r="AJ44" s="164">
        <v>196687699.03999901</v>
      </c>
      <c r="AK44" s="164">
        <v>196687699.03999901</v>
      </c>
      <c r="AL44" s="164">
        <v>196687699.03999901</v>
      </c>
      <c r="AM44" s="164">
        <v>196687699.03999901</v>
      </c>
      <c r="AN44" s="164">
        <v>196687699.03999901</v>
      </c>
    </row>
    <row r="45" spans="1:40" x14ac:dyDescent="0.2">
      <c r="A45" s="27" t="s">
        <v>1886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1887</v>
      </c>
      <c r="B46" s="164">
        <v>24950157.170000002</v>
      </c>
      <c r="C46" s="164">
        <v>24950157.170000002</v>
      </c>
      <c r="D46" s="164">
        <v>24950157.170000002</v>
      </c>
      <c r="E46" s="164">
        <v>24950157.170000002</v>
      </c>
      <c r="F46" s="164">
        <v>24950157.170000002</v>
      </c>
      <c r="G46" s="164">
        <v>24950157.170000002</v>
      </c>
      <c r="H46" s="164">
        <v>24950157.170000002</v>
      </c>
      <c r="I46" s="164">
        <v>24950157.170000002</v>
      </c>
      <c r="J46" s="164">
        <v>24950157.170000002</v>
      </c>
      <c r="K46" s="164">
        <v>24950157.170000002</v>
      </c>
      <c r="L46" s="164">
        <v>24950157.170000002</v>
      </c>
      <c r="M46" s="164">
        <v>24950157.170000002</v>
      </c>
      <c r="N46" s="164">
        <v>24950157.170000002</v>
      </c>
      <c r="O46" s="164">
        <v>24950157.170000002</v>
      </c>
      <c r="P46" s="164">
        <v>24950157.170000002</v>
      </c>
      <c r="Q46" s="164">
        <v>24950157.170000002</v>
      </c>
      <c r="R46" s="164">
        <v>24950157.170000002</v>
      </c>
      <c r="S46" s="164">
        <v>24950157.170000002</v>
      </c>
      <c r="T46" s="164">
        <v>24950157.170000002</v>
      </c>
      <c r="U46" s="164">
        <v>24950157.170000002</v>
      </c>
      <c r="V46" s="164">
        <v>24950157.170000002</v>
      </c>
      <c r="W46" s="164">
        <v>24950157.170000002</v>
      </c>
      <c r="X46" s="164">
        <v>24950157.170000002</v>
      </c>
      <c r="Y46" s="164">
        <v>24950157.170000002</v>
      </c>
      <c r="Z46" s="164">
        <v>24950157.170000002</v>
      </c>
      <c r="AA46" s="164">
        <v>24950157.170000002</v>
      </c>
      <c r="AB46" s="164">
        <v>24950157.170000002</v>
      </c>
      <c r="AC46" s="164">
        <v>24950157.170000002</v>
      </c>
      <c r="AD46" s="164">
        <v>24950157.170000002</v>
      </c>
      <c r="AE46" s="164">
        <v>24950157.170000002</v>
      </c>
      <c r="AF46" s="164">
        <v>24950157.170000002</v>
      </c>
      <c r="AG46" s="164">
        <v>24950157.170000002</v>
      </c>
      <c r="AH46" s="164">
        <v>24950157.170000002</v>
      </c>
      <c r="AI46" s="164">
        <v>24950157.170000002</v>
      </c>
      <c r="AJ46" s="164">
        <v>24950157.170000002</v>
      </c>
      <c r="AK46" s="164">
        <v>24950157.170000002</v>
      </c>
      <c r="AL46" s="164">
        <v>24950157.170000002</v>
      </c>
      <c r="AM46" s="164">
        <v>24950157.170000002</v>
      </c>
      <c r="AN46" s="164">
        <v>24950157.170000002</v>
      </c>
    </row>
    <row r="47" spans="1:40" x14ac:dyDescent="0.2">
      <c r="A47" s="27" t="s">
        <v>1888</v>
      </c>
      <c r="B47" s="164">
        <v>43765394.359999903</v>
      </c>
      <c r="C47" s="164">
        <v>43765394.359999903</v>
      </c>
      <c r="D47" s="164">
        <v>43765394.359999903</v>
      </c>
      <c r="E47" s="164">
        <v>43765394.359999903</v>
      </c>
      <c r="F47" s="164">
        <v>43765394.359999903</v>
      </c>
      <c r="G47" s="164">
        <v>43765394.359999903</v>
      </c>
      <c r="H47" s="164">
        <v>43765394.359999903</v>
      </c>
      <c r="I47" s="164">
        <v>43765394.359999903</v>
      </c>
      <c r="J47" s="164">
        <v>43765394.359999903</v>
      </c>
      <c r="K47" s="164">
        <v>43765394.359999903</v>
      </c>
      <c r="L47" s="164">
        <v>43765394.359999903</v>
      </c>
      <c r="M47" s="164">
        <v>43765394.359999903</v>
      </c>
      <c r="N47" s="164">
        <v>43765394.359999903</v>
      </c>
      <c r="O47" s="164">
        <v>43765394.359999903</v>
      </c>
      <c r="P47" s="164">
        <v>43765394.359999903</v>
      </c>
      <c r="Q47" s="164">
        <v>43765394.359999903</v>
      </c>
      <c r="R47" s="164">
        <v>43765394.359999903</v>
      </c>
      <c r="S47" s="164">
        <v>43765394.359999903</v>
      </c>
      <c r="T47" s="164">
        <v>43765394.359999903</v>
      </c>
      <c r="U47" s="164">
        <v>43765394.359999903</v>
      </c>
      <c r="V47" s="164">
        <v>43765394.359999903</v>
      </c>
      <c r="W47" s="164">
        <v>43765394.359999903</v>
      </c>
      <c r="X47" s="164">
        <v>43765394.359999903</v>
      </c>
      <c r="Y47" s="164">
        <v>43765394.359999903</v>
      </c>
      <c r="Z47" s="164">
        <v>43765394.359999903</v>
      </c>
      <c r="AA47" s="164">
        <v>43765394.359999903</v>
      </c>
      <c r="AB47" s="164">
        <v>43765394.359999903</v>
      </c>
      <c r="AC47" s="164">
        <v>43765394.359999903</v>
      </c>
      <c r="AD47" s="164">
        <v>43765394.359999903</v>
      </c>
      <c r="AE47" s="164">
        <v>43765394.359999903</v>
      </c>
      <c r="AF47" s="164">
        <v>43765394.359999903</v>
      </c>
      <c r="AG47" s="164">
        <v>43765394.359999903</v>
      </c>
      <c r="AH47" s="164">
        <v>43765394.359999903</v>
      </c>
      <c r="AI47" s="164">
        <v>43765394.359999903</v>
      </c>
      <c r="AJ47" s="164">
        <v>43765394.359999903</v>
      </c>
      <c r="AK47" s="164">
        <v>43765394.359999903</v>
      </c>
      <c r="AL47" s="164">
        <v>43765394.359999903</v>
      </c>
      <c r="AM47" s="164">
        <v>43765394.359999903</v>
      </c>
      <c r="AN47" s="164">
        <v>43765394.359999903</v>
      </c>
    </row>
    <row r="48" spans="1:40" x14ac:dyDescent="0.2">
      <c r="A48" s="27" t="s">
        <v>1889</v>
      </c>
      <c r="B48" s="164">
        <v>77675184.819999799</v>
      </c>
      <c r="C48" s="164">
        <v>77675184.819999903</v>
      </c>
      <c r="D48" s="164">
        <v>77675184.819999799</v>
      </c>
      <c r="E48" s="164">
        <v>77675184.819999903</v>
      </c>
      <c r="F48" s="164">
        <v>77675184.819999799</v>
      </c>
      <c r="G48" s="164">
        <v>77675184.819999903</v>
      </c>
      <c r="H48" s="164">
        <v>77675184.819999903</v>
      </c>
      <c r="I48" s="164">
        <v>77675184.819999903</v>
      </c>
      <c r="J48" s="164">
        <v>77675184.819999903</v>
      </c>
      <c r="K48" s="164">
        <v>77675184.819999903</v>
      </c>
      <c r="L48" s="164">
        <v>77675184.819999903</v>
      </c>
      <c r="M48" s="164">
        <v>77675184.819999903</v>
      </c>
      <c r="N48" s="164">
        <v>77675184.819999903</v>
      </c>
      <c r="O48" s="164">
        <v>77675184.819999903</v>
      </c>
      <c r="P48" s="164">
        <v>77675184.819999993</v>
      </c>
      <c r="Q48" s="164">
        <v>77675184.819999993</v>
      </c>
      <c r="R48" s="164">
        <v>77675184.819999993</v>
      </c>
      <c r="S48" s="164">
        <v>77675184.819999993</v>
      </c>
      <c r="T48" s="164">
        <v>77675184.819999993</v>
      </c>
      <c r="U48" s="164">
        <v>77675184.819999993</v>
      </c>
      <c r="V48" s="164">
        <v>77675184.819999993</v>
      </c>
      <c r="W48" s="164">
        <v>77675184.820000097</v>
      </c>
      <c r="X48" s="164">
        <v>77675184.820000097</v>
      </c>
      <c r="Y48" s="164">
        <v>77675184.820000097</v>
      </c>
      <c r="Z48" s="164">
        <v>77675184.820000097</v>
      </c>
      <c r="AA48" s="164">
        <v>77675184.820000097</v>
      </c>
      <c r="AB48" s="164">
        <v>77675184.820000097</v>
      </c>
      <c r="AC48" s="164">
        <v>77675184.820000097</v>
      </c>
      <c r="AD48" s="164">
        <v>77675184.820000097</v>
      </c>
      <c r="AE48" s="164">
        <v>77675184.820000097</v>
      </c>
      <c r="AF48" s="164">
        <v>77675184.820000097</v>
      </c>
      <c r="AG48" s="164">
        <v>77675184.820000097</v>
      </c>
      <c r="AH48" s="164">
        <v>77675184.820000201</v>
      </c>
      <c r="AI48" s="164">
        <v>77675184.820000201</v>
      </c>
      <c r="AJ48" s="164">
        <v>77675184.820000201</v>
      </c>
      <c r="AK48" s="164">
        <v>77675184.820000201</v>
      </c>
      <c r="AL48" s="164">
        <v>77675184.820000201</v>
      </c>
      <c r="AM48" s="164">
        <v>77675184.820000201</v>
      </c>
      <c r="AN48" s="164">
        <v>77675184.820000201</v>
      </c>
    </row>
    <row r="49" spans="1:40" x14ac:dyDescent="0.2">
      <c r="A49" s="27" t="s">
        <v>1890</v>
      </c>
      <c r="B49" s="164">
        <v>21099551.25</v>
      </c>
      <c r="C49" s="164">
        <v>21099551.25</v>
      </c>
      <c r="D49" s="164">
        <v>21099551.25</v>
      </c>
      <c r="E49" s="164">
        <v>21099551.25</v>
      </c>
      <c r="F49" s="164">
        <v>21099551.25</v>
      </c>
      <c r="G49" s="164">
        <v>21099551.25</v>
      </c>
      <c r="H49" s="164">
        <v>21099551.25</v>
      </c>
      <c r="I49" s="164">
        <v>21099551.25</v>
      </c>
      <c r="J49" s="164">
        <v>21099551.25</v>
      </c>
      <c r="K49" s="164">
        <v>21099551.25</v>
      </c>
      <c r="L49" s="164">
        <v>21099551.25</v>
      </c>
      <c r="M49" s="164">
        <v>21099551.25</v>
      </c>
      <c r="N49" s="164">
        <v>21099551.25</v>
      </c>
      <c r="O49" s="164">
        <v>21099551.25</v>
      </c>
      <c r="P49" s="164">
        <v>21099551.25</v>
      </c>
      <c r="Q49" s="164">
        <v>21099551.25</v>
      </c>
      <c r="R49" s="164">
        <v>21099551.25</v>
      </c>
      <c r="S49" s="164">
        <v>21099551.25</v>
      </c>
      <c r="T49" s="164">
        <v>21099551.25</v>
      </c>
      <c r="U49" s="164">
        <v>21099551.25</v>
      </c>
      <c r="V49" s="164">
        <v>21099551.25</v>
      </c>
      <c r="W49" s="164">
        <v>21099551.25</v>
      </c>
      <c r="X49" s="164">
        <v>21099551.25</v>
      </c>
      <c r="Y49" s="164">
        <v>21099551.25</v>
      </c>
      <c r="Z49" s="164">
        <v>21099551.25</v>
      </c>
      <c r="AA49" s="164">
        <v>21099551.25</v>
      </c>
      <c r="AB49" s="164">
        <v>21099551.25</v>
      </c>
      <c r="AC49" s="164">
        <v>21099551.25</v>
      </c>
      <c r="AD49" s="164">
        <v>21099551.25</v>
      </c>
      <c r="AE49" s="164">
        <v>21099551.25</v>
      </c>
      <c r="AF49" s="164">
        <v>21099551.25</v>
      </c>
      <c r="AG49" s="164">
        <v>21099551.25</v>
      </c>
      <c r="AH49" s="164">
        <v>21099551.25</v>
      </c>
      <c r="AI49" s="164">
        <v>21099551.25</v>
      </c>
      <c r="AJ49" s="164">
        <v>21099551.25</v>
      </c>
      <c r="AK49" s="164">
        <v>21099551.25</v>
      </c>
      <c r="AL49" s="164">
        <v>21099551.25</v>
      </c>
      <c r="AM49" s="164">
        <v>21099551.25</v>
      </c>
      <c r="AN49" s="164">
        <v>21099551.25</v>
      </c>
    </row>
    <row r="50" spans="1:40" x14ac:dyDescent="0.2">
      <c r="A50" s="27" t="s">
        <v>1891</v>
      </c>
      <c r="B50" s="164">
        <v>-2679992.0299999998</v>
      </c>
      <c r="C50" s="164">
        <v>-2679992.0299999998</v>
      </c>
      <c r="D50" s="164">
        <v>-2679992.0299999998</v>
      </c>
      <c r="E50" s="164">
        <v>-2679992.0299999998</v>
      </c>
      <c r="F50" s="164">
        <v>-2679992.0299999998</v>
      </c>
      <c r="G50" s="164">
        <v>-2679992.0299999998</v>
      </c>
      <c r="H50" s="164">
        <v>-2679992.0299999998</v>
      </c>
      <c r="I50" s="164">
        <v>-2679992.0299999998</v>
      </c>
      <c r="J50" s="164">
        <v>-2679992.0299999998</v>
      </c>
      <c r="K50" s="164">
        <v>-2679992.0299999998</v>
      </c>
      <c r="L50" s="164">
        <v>-2679992.0299999998</v>
      </c>
      <c r="M50" s="164">
        <v>-2679992.0299999998</v>
      </c>
      <c r="N50" s="164">
        <v>-2679992.0299999998</v>
      </c>
      <c r="O50" s="164">
        <v>-2679992.0299999998</v>
      </c>
      <c r="P50" s="164">
        <v>-2679992.0299999998</v>
      </c>
      <c r="Q50" s="164">
        <v>-2679992.0299999998</v>
      </c>
      <c r="R50" s="164">
        <v>-2679992.0299999998</v>
      </c>
      <c r="S50" s="164">
        <v>-2679992.0299999998</v>
      </c>
      <c r="T50" s="164">
        <v>-2679992.0299999998</v>
      </c>
      <c r="U50" s="164">
        <v>-2679992.0299999998</v>
      </c>
      <c r="V50" s="164">
        <v>-2679992.0299999998</v>
      </c>
      <c r="W50" s="164">
        <v>-2679992.0299999998</v>
      </c>
      <c r="X50" s="164">
        <v>-2679992.0299999998</v>
      </c>
      <c r="Y50" s="164">
        <v>-2679992.0299999998</v>
      </c>
      <c r="Z50" s="164">
        <v>-2679992.0299999998</v>
      </c>
      <c r="AA50" s="164">
        <v>-2679992.0299999998</v>
      </c>
      <c r="AB50" s="164">
        <v>-2679992.0299999998</v>
      </c>
      <c r="AC50" s="164">
        <v>-2679992.0299999998</v>
      </c>
      <c r="AD50" s="164">
        <v>-2679992.0299999998</v>
      </c>
      <c r="AE50" s="164">
        <v>-2679992.0299999998</v>
      </c>
      <c r="AF50" s="164">
        <v>-2679992.0299999998</v>
      </c>
      <c r="AG50" s="164">
        <v>-2679992.0299999998</v>
      </c>
      <c r="AH50" s="164">
        <v>-2679992.0299999998</v>
      </c>
      <c r="AI50" s="164">
        <v>-2679992.0299999998</v>
      </c>
      <c r="AJ50" s="164">
        <v>-2679992.0299999998</v>
      </c>
      <c r="AK50" s="164">
        <v>-2679992.0299999998</v>
      </c>
      <c r="AL50" s="164">
        <v>-2679992.0299999998</v>
      </c>
      <c r="AM50" s="164">
        <v>-2679992.0299999998</v>
      </c>
      <c r="AN50" s="164">
        <v>-2679992.0299999998</v>
      </c>
    </row>
    <row r="51" spans="1:40" x14ac:dyDescent="0.2">
      <c r="A51" s="27" t="s">
        <v>1892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0</v>
      </c>
      <c r="AJ51" s="164">
        <v>0</v>
      </c>
      <c r="AK51" s="164">
        <v>0</v>
      </c>
      <c r="AL51" s="164">
        <v>0</v>
      </c>
      <c r="AM51" s="164">
        <v>0</v>
      </c>
      <c r="AN51" s="164">
        <v>0</v>
      </c>
    </row>
    <row r="52" spans="1:40" x14ac:dyDescent="0.2">
      <c r="A52" s="27" t="s">
        <v>1893</v>
      </c>
      <c r="B52" s="164">
        <v>-19415104.27</v>
      </c>
      <c r="C52" s="164">
        <v>-19415104.27</v>
      </c>
      <c r="D52" s="164">
        <v>-19415104.27</v>
      </c>
      <c r="E52" s="164">
        <v>-19415104.27</v>
      </c>
      <c r="F52" s="164">
        <v>-19415104.27</v>
      </c>
      <c r="G52" s="164">
        <v>-19415104.27</v>
      </c>
      <c r="H52" s="164">
        <v>-19415104.27</v>
      </c>
      <c r="I52" s="164">
        <v>-19415104.27</v>
      </c>
      <c r="J52" s="164">
        <v>-19415104.27</v>
      </c>
      <c r="K52" s="164">
        <v>-19415104.27</v>
      </c>
      <c r="L52" s="164">
        <v>-19415104.27</v>
      </c>
      <c r="M52" s="164">
        <v>-19415104.27</v>
      </c>
      <c r="N52" s="164">
        <v>-19415104.27</v>
      </c>
      <c r="O52" s="164">
        <v>-19415104.27</v>
      </c>
      <c r="P52" s="164">
        <v>-19415104.27</v>
      </c>
      <c r="Q52" s="164">
        <v>-19415104.27</v>
      </c>
      <c r="R52" s="164">
        <v>-19415104.27</v>
      </c>
      <c r="S52" s="164">
        <v>-19415104.27</v>
      </c>
      <c r="T52" s="164">
        <v>-19415104.27</v>
      </c>
      <c r="U52" s="164">
        <v>-19415104.27</v>
      </c>
      <c r="V52" s="164">
        <v>-19415104.27</v>
      </c>
      <c r="W52" s="164">
        <v>-19415104.27</v>
      </c>
      <c r="X52" s="164">
        <v>-19415104.27</v>
      </c>
      <c r="Y52" s="164">
        <v>-19415104.27</v>
      </c>
      <c r="Z52" s="164">
        <v>-19415104.27</v>
      </c>
      <c r="AA52" s="164">
        <v>-19415104.27</v>
      </c>
      <c r="AB52" s="164">
        <v>-19415104.27</v>
      </c>
      <c r="AC52" s="164">
        <v>-19415104.27</v>
      </c>
      <c r="AD52" s="164">
        <v>-19415104.27</v>
      </c>
      <c r="AE52" s="164">
        <v>-19415104.27</v>
      </c>
      <c r="AF52" s="164">
        <v>-19415104.27</v>
      </c>
      <c r="AG52" s="164">
        <v>-19415104.27</v>
      </c>
      <c r="AH52" s="164">
        <v>-19415104.27</v>
      </c>
      <c r="AI52" s="164">
        <v>-19415104.27</v>
      </c>
      <c r="AJ52" s="164">
        <v>-19415104.27</v>
      </c>
      <c r="AK52" s="164">
        <v>-19415104.27</v>
      </c>
      <c r="AL52" s="164">
        <v>-19415104.27</v>
      </c>
      <c r="AM52" s="164">
        <v>-19415104.27</v>
      </c>
      <c r="AN52" s="164">
        <v>-19415104.27</v>
      </c>
    </row>
    <row r="53" spans="1:40" x14ac:dyDescent="0.2">
      <c r="A53" s="27" t="s">
        <v>1894</v>
      </c>
      <c r="B53" s="164">
        <v>293033167.13999999</v>
      </c>
      <c r="C53" s="164">
        <v>293033167.13999999</v>
      </c>
      <c r="D53" s="164">
        <v>293033167.13999999</v>
      </c>
      <c r="E53" s="164">
        <v>293033167.13999999</v>
      </c>
      <c r="F53" s="164">
        <v>293033167.13999999</v>
      </c>
      <c r="G53" s="164">
        <v>293033167.13999999</v>
      </c>
      <c r="H53" s="164">
        <v>293033167.13999999</v>
      </c>
      <c r="I53" s="164">
        <v>293033167.13999999</v>
      </c>
      <c r="J53" s="164">
        <v>293033167.13999999</v>
      </c>
      <c r="K53" s="164">
        <v>293033167.13999999</v>
      </c>
      <c r="L53" s="164">
        <v>293033167.13999999</v>
      </c>
      <c r="M53" s="164">
        <v>293033167.13999999</v>
      </c>
      <c r="N53" s="164">
        <v>293033167.13999999</v>
      </c>
      <c r="O53" s="164">
        <v>293033167.13999999</v>
      </c>
      <c r="P53" s="164">
        <v>293033167.13999999</v>
      </c>
      <c r="Q53" s="164">
        <v>293033167.13999999</v>
      </c>
      <c r="R53" s="164">
        <v>293033167.13999999</v>
      </c>
      <c r="S53" s="164">
        <v>293033167.13999999</v>
      </c>
      <c r="T53" s="164">
        <v>293033167.13999999</v>
      </c>
      <c r="U53" s="164">
        <v>293033167.13999999</v>
      </c>
      <c r="V53" s="164">
        <v>293033167.13999999</v>
      </c>
      <c r="W53" s="164">
        <v>293033167.13999999</v>
      </c>
      <c r="X53" s="164">
        <v>293033167.13999999</v>
      </c>
      <c r="Y53" s="164">
        <v>293033167.13999999</v>
      </c>
      <c r="Z53" s="164">
        <v>293033167.13999999</v>
      </c>
      <c r="AA53" s="164">
        <v>293033167.13999999</v>
      </c>
      <c r="AB53" s="164">
        <v>293033167.13999999</v>
      </c>
      <c r="AC53" s="164">
        <v>293033167.13999999</v>
      </c>
      <c r="AD53" s="164">
        <v>293033167.13999999</v>
      </c>
      <c r="AE53" s="164">
        <v>293033167.13999999</v>
      </c>
      <c r="AF53" s="164">
        <v>293033167.13999999</v>
      </c>
      <c r="AG53" s="164">
        <v>293033167.13999999</v>
      </c>
      <c r="AH53" s="164">
        <v>293033167.13999999</v>
      </c>
      <c r="AI53" s="164">
        <v>293033167.13999999</v>
      </c>
      <c r="AJ53" s="164">
        <v>293033167.13999999</v>
      </c>
      <c r="AK53" s="164">
        <v>293033167.13999999</v>
      </c>
      <c r="AL53" s="164">
        <v>293033167.13999999</v>
      </c>
      <c r="AM53" s="164">
        <v>293033167.13999999</v>
      </c>
      <c r="AN53" s="164">
        <v>293033167.13999999</v>
      </c>
    </row>
    <row r="54" spans="1:40" x14ac:dyDescent="0.2">
      <c r="A54" s="27" t="s">
        <v>1895</v>
      </c>
      <c r="B54" s="164">
        <v>-89653866.034358993</v>
      </c>
      <c r="C54" s="164">
        <v>-95016417.316410303</v>
      </c>
      <c r="D54" s="164">
        <v>-100278160.90615299</v>
      </c>
      <c r="E54" s="164">
        <v>-105439096.803589</v>
      </c>
      <c r="F54" s="164">
        <v>-110499225.008718</v>
      </c>
      <c r="G54" s="164">
        <v>-115458545.521538</v>
      </c>
      <c r="H54" s="164">
        <v>-120317058.342051</v>
      </c>
      <c r="I54" s="164">
        <v>-125074763.470256</v>
      </c>
      <c r="J54" s="164">
        <v>-129731660.90615299</v>
      </c>
      <c r="K54" s="164">
        <v>-134287750.64974299</v>
      </c>
      <c r="L54" s="164">
        <v>-138743032.70102501</v>
      </c>
      <c r="M54" s="164">
        <v>-143097507.06</v>
      </c>
      <c r="N54" s="164">
        <v>-143097507.06</v>
      </c>
      <c r="O54" s="164">
        <v>-147261404.495897</v>
      </c>
      <c r="P54" s="164">
        <v>-151335532.70102501</v>
      </c>
      <c r="Q54" s="164">
        <v>-155319891.67538401</v>
      </c>
      <c r="R54" s="164">
        <v>-159214481.41897401</v>
      </c>
      <c r="S54" s="164">
        <v>-163019301.93179399</v>
      </c>
      <c r="T54" s="164">
        <v>-166734353.213846</v>
      </c>
      <c r="U54" s="164">
        <v>-170359635.26512799</v>
      </c>
      <c r="V54" s="164">
        <v>-173895148.085641</v>
      </c>
      <c r="W54" s="164">
        <v>-177340891.67538401</v>
      </c>
      <c r="X54" s="164">
        <v>-180696866.03435799</v>
      </c>
      <c r="Y54" s="164">
        <v>-183963071.16256401</v>
      </c>
      <c r="Z54" s="164">
        <v>-187139507.05999899</v>
      </c>
      <c r="AA54" s="164">
        <v>-187139507.05999899</v>
      </c>
      <c r="AB54" s="164">
        <v>-189988737.82923001</v>
      </c>
      <c r="AC54" s="164">
        <v>-192600532.70102501</v>
      </c>
      <c r="AD54" s="164">
        <v>-194974891.67538401</v>
      </c>
      <c r="AE54" s="164">
        <v>-197111814.752307</v>
      </c>
      <c r="AF54" s="164">
        <v>-199011301.93179399</v>
      </c>
      <c r="AG54" s="164">
        <v>-200673353.213846</v>
      </c>
      <c r="AH54" s="164">
        <v>-202097968.598461</v>
      </c>
      <c r="AI54" s="164">
        <v>-203285148.08564001</v>
      </c>
      <c r="AJ54" s="164">
        <v>-204234891.67538401</v>
      </c>
      <c r="AK54" s="164">
        <v>-204947199.36769199</v>
      </c>
      <c r="AL54" s="164">
        <v>-205422071.16256401</v>
      </c>
      <c r="AM54" s="164">
        <v>-205659507.05999899</v>
      </c>
      <c r="AN54" s="164">
        <v>-205659507.05999899</v>
      </c>
    </row>
    <row r="55" spans="1:40" x14ac:dyDescent="0.2">
      <c r="A55" s="30" t="s">
        <v>1896</v>
      </c>
      <c r="B55" s="164">
        <v>564402096.46563995</v>
      </c>
      <c r="C55" s="164">
        <v>559039545.18358898</v>
      </c>
      <c r="D55" s="164">
        <v>553777801.59384596</v>
      </c>
      <c r="E55" s="164">
        <v>548616865.69640994</v>
      </c>
      <c r="F55" s="164">
        <v>543556737.49128103</v>
      </c>
      <c r="G55" s="164">
        <v>538597416.97846103</v>
      </c>
      <c r="H55" s="164">
        <v>533738904.15794802</v>
      </c>
      <c r="I55" s="164">
        <v>528981199.02974302</v>
      </c>
      <c r="J55" s="164">
        <v>524324301.59384501</v>
      </c>
      <c r="K55" s="164">
        <v>519768211.85025603</v>
      </c>
      <c r="L55" s="164">
        <v>515312929.79897398</v>
      </c>
      <c r="M55" s="164">
        <v>510958455.43999898</v>
      </c>
      <c r="N55" s="164">
        <v>510958455.43999898</v>
      </c>
      <c r="O55" s="164">
        <v>506794558.00410199</v>
      </c>
      <c r="P55" s="164">
        <v>502720429.79897398</v>
      </c>
      <c r="Q55" s="164">
        <v>498736070.824615</v>
      </c>
      <c r="R55" s="164">
        <v>494841481.081025</v>
      </c>
      <c r="S55" s="164">
        <v>491036660.568205</v>
      </c>
      <c r="T55" s="164">
        <v>487321609.28615302</v>
      </c>
      <c r="U55" s="164">
        <v>483696327.23487097</v>
      </c>
      <c r="V55" s="164">
        <v>480160814.41435802</v>
      </c>
      <c r="W55" s="164">
        <v>476715070.824615</v>
      </c>
      <c r="X55" s="164">
        <v>473359096.46564102</v>
      </c>
      <c r="Y55" s="164">
        <v>470092891.33743501</v>
      </c>
      <c r="Z55" s="164">
        <v>466916455.44</v>
      </c>
      <c r="AA55" s="164">
        <v>466916455.44</v>
      </c>
      <c r="AB55" s="164">
        <v>464067224.67076898</v>
      </c>
      <c r="AC55" s="164">
        <v>461455429.79897398</v>
      </c>
      <c r="AD55" s="164">
        <v>459081070.824615</v>
      </c>
      <c r="AE55" s="164">
        <v>456944147.74769199</v>
      </c>
      <c r="AF55" s="164">
        <v>455044660.568205</v>
      </c>
      <c r="AG55" s="164">
        <v>453382609.28615397</v>
      </c>
      <c r="AH55" s="164">
        <v>451957993.90153801</v>
      </c>
      <c r="AI55" s="164">
        <v>450770814.41435897</v>
      </c>
      <c r="AJ55" s="164">
        <v>449821070.824615</v>
      </c>
      <c r="AK55" s="164">
        <v>449108763.13230699</v>
      </c>
      <c r="AL55" s="164">
        <v>448633891.33743602</v>
      </c>
      <c r="AM55" s="164">
        <v>448396455.44</v>
      </c>
      <c r="AN55" s="164">
        <v>448396455.44</v>
      </c>
    </row>
    <row r="56" spans="1:40" x14ac:dyDescent="0.2">
      <c r="A56" s="30" t="s">
        <v>1897</v>
      </c>
      <c r="B56" s="164">
        <v>572318085.79564095</v>
      </c>
      <c r="C56" s="164">
        <v>566955534.51358902</v>
      </c>
      <c r="D56" s="164">
        <v>561693790.92384601</v>
      </c>
      <c r="E56" s="164">
        <v>556532855.02640998</v>
      </c>
      <c r="F56" s="164">
        <v>551472726.82128096</v>
      </c>
      <c r="G56" s="164">
        <v>546513406.30846095</v>
      </c>
      <c r="H56" s="164">
        <v>541654893.48794794</v>
      </c>
      <c r="I56" s="164">
        <v>536897188.359743</v>
      </c>
      <c r="J56" s="164">
        <v>532240290.92384601</v>
      </c>
      <c r="K56" s="164">
        <v>527684201.18025601</v>
      </c>
      <c r="L56" s="164">
        <v>523228919.12897402</v>
      </c>
      <c r="M56" s="164">
        <v>518874444.76999903</v>
      </c>
      <c r="N56" s="164">
        <v>518874444.76999903</v>
      </c>
      <c r="O56" s="164">
        <v>514710547.33410197</v>
      </c>
      <c r="P56" s="164">
        <v>510636419.12897402</v>
      </c>
      <c r="Q56" s="164">
        <v>506652060.15461498</v>
      </c>
      <c r="R56" s="164">
        <v>502757470.41102499</v>
      </c>
      <c r="S56" s="164">
        <v>498952649.89820498</v>
      </c>
      <c r="T56" s="164">
        <v>495237598.616153</v>
      </c>
      <c r="U56" s="164">
        <v>491612316.56487101</v>
      </c>
      <c r="V56" s="164">
        <v>488076803.74435902</v>
      </c>
      <c r="W56" s="164">
        <v>484631060.15461498</v>
      </c>
      <c r="X56" s="164">
        <v>481275085.79564101</v>
      </c>
      <c r="Y56" s="164">
        <v>478008880.667436</v>
      </c>
      <c r="Z56" s="164">
        <v>474832444.76999998</v>
      </c>
      <c r="AA56" s="164">
        <v>474832444.76999998</v>
      </c>
      <c r="AB56" s="164">
        <v>471983214.00076902</v>
      </c>
      <c r="AC56" s="164">
        <v>469371419.12897402</v>
      </c>
      <c r="AD56" s="164">
        <v>466997060.15461498</v>
      </c>
      <c r="AE56" s="164">
        <v>464860137.07769197</v>
      </c>
      <c r="AF56" s="164">
        <v>462960649.89820498</v>
      </c>
      <c r="AG56" s="164">
        <v>461298598.61615402</v>
      </c>
      <c r="AH56" s="164">
        <v>459873983.231538</v>
      </c>
      <c r="AI56" s="164">
        <v>458686803.74435902</v>
      </c>
      <c r="AJ56" s="164">
        <v>457737060.15461498</v>
      </c>
      <c r="AK56" s="164">
        <v>457024752.46230698</v>
      </c>
      <c r="AL56" s="164">
        <v>456549880.667436</v>
      </c>
      <c r="AM56" s="164">
        <v>456312444.76999998</v>
      </c>
      <c r="AN56" s="164">
        <v>456312444.76999998</v>
      </c>
    </row>
    <row r="57" spans="1:40" x14ac:dyDescent="0.2">
      <c r="A57" s="27" t="s">
        <v>785</v>
      </c>
    </row>
    <row r="58" spans="1:40" x14ac:dyDescent="0.2">
      <c r="A58" s="27" t="s">
        <v>1898</v>
      </c>
    </row>
    <row r="59" spans="1:40" x14ac:dyDescent="0.2">
      <c r="A59" s="27" t="s">
        <v>1899</v>
      </c>
      <c r="B59" s="164">
        <v>-4535110.6900000004</v>
      </c>
      <c r="C59" s="164">
        <v>-4535110.6900000004</v>
      </c>
      <c r="D59" s="164">
        <v>-4535110.6900000004</v>
      </c>
      <c r="E59" s="164">
        <v>-4535110.6900000004</v>
      </c>
      <c r="F59" s="164">
        <v>-4535110.6900000004</v>
      </c>
      <c r="G59" s="164">
        <v>-4535110.6900000004</v>
      </c>
      <c r="H59" s="164">
        <v>-4535110.6900000004</v>
      </c>
      <c r="I59" s="164">
        <v>-4535110.6900000004</v>
      </c>
      <c r="J59" s="164">
        <v>-4535110.6900000004</v>
      </c>
      <c r="K59" s="164">
        <v>-4535110.6900000004</v>
      </c>
      <c r="L59" s="164">
        <v>-4535110.6900000004</v>
      </c>
      <c r="M59" s="164">
        <v>-4535110.6900000004</v>
      </c>
      <c r="N59" s="164">
        <v>-4535110.6900000004</v>
      </c>
      <c r="O59" s="164">
        <v>-4535110.6900000004</v>
      </c>
      <c r="P59" s="164">
        <v>-4535110.6900000004</v>
      </c>
      <c r="Q59" s="164">
        <v>-4535110.6900000004</v>
      </c>
      <c r="R59" s="164">
        <v>-4535110.6900000004</v>
      </c>
      <c r="S59" s="164">
        <v>-4535110.6900000004</v>
      </c>
      <c r="T59" s="164">
        <v>-4535110.6900000004</v>
      </c>
      <c r="U59" s="164">
        <v>-4535110.6900000004</v>
      </c>
      <c r="V59" s="164">
        <v>-4535110.6900000004</v>
      </c>
      <c r="W59" s="164">
        <v>-4535110.6900000004</v>
      </c>
      <c r="X59" s="164">
        <v>-4535110.6900000004</v>
      </c>
      <c r="Y59" s="164">
        <v>-4535110.6900000004</v>
      </c>
      <c r="Z59" s="164">
        <v>-4535110.6900000004</v>
      </c>
      <c r="AA59" s="164">
        <v>-4535110.6900000004</v>
      </c>
      <c r="AB59" s="164">
        <v>-4535110.6900000004</v>
      </c>
      <c r="AC59" s="164">
        <v>-4535110.6900000004</v>
      </c>
      <c r="AD59" s="164">
        <v>-4535110.6900000004</v>
      </c>
      <c r="AE59" s="164">
        <v>-4535110.6900000004</v>
      </c>
      <c r="AF59" s="164">
        <v>-4535110.6900000004</v>
      </c>
      <c r="AG59" s="164">
        <v>-4535110.6900000004</v>
      </c>
      <c r="AH59" s="164">
        <v>-4535110.6900000004</v>
      </c>
      <c r="AI59" s="164">
        <v>-4535110.6900000004</v>
      </c>
      <c r="AJ59" s="164">
        <v>-4535110.6900000004</v>
      </c>
      <c r="AK59" s="164">
        <v>-4535110.6900000004</v>
      </c>
      <c r="AL59" s="164">
        <v>-4535110.6900000004</v>
      </c>
      <c r="AM59" s="164">
        <v>-4535110.6900000004</v>
      </c>
      <c r="AN59" s="164">
        <v>-4535110.6900000004</v>
      </c>
    </row>
    <row r="60" spans="1:40" x14ac:dyDescent="0.2">
      <c r="A60" s="27" t="s">
        <v>1900</v>
      </c>
      <c r="B60" s="164">
        <v>9977742.1935582906</v>
      </c>
      <c r="C60" s="164">
        <v>10817705.7323395</v>
      </c>
      <c r="D60" s="164">
        <v>11625616.0236887</v>
      </c>
      <c r="E60" s="164">
        <v>12456647.5665075</v>
      </c>
      <c r="F60" s="164">
        <v>13306600.257753</v>
      </c>
      <c r="G60" s="164">
        <v>14090855.737065701</v>
      </c>
      <c r="H60" s="164">
        <v>14948543.8206686</v>
      </c>
      <c r="I60" s="164">
        <v>15809959.893638499</v>
      </c>
      <c r="J60" s="164">
        <v>16605410.3139986</v>
      </c>
      <c r="K60" s="164">
        <v>17472360.077558901</v>
      </c>
      <c r="L60" s="164">
        <v>18343142.642840602</v>
      </c>
      <c r="M60" s="164">
        <v>19129050.9783337</v>
      </c>
      <c r="N60" s="164">
        <v>19129050.9783337</v>
      </c>
      <c r="O60" s="164">
        <v>20005515.664362699</v>
      </c>
      <c r="P60" s="164">
        <v>20885328.547310699</v>
      </c>
      <c r="Q60" s="164">
        <v>21731706.8047425</v>
      </c>
      <c r="R60" s="164">
        <v>22601834.901357502</v>
      </c>
      <c r="S60" s="164">
        <v>23490629.4754907</v>
      </c>
      <c r="T60" s="164">
        <v>24311779.8312287</v>
      </c>
      <c r="U60" s="164">
        <v>25205360.5798668</v>
      </c>
      <c r="V60" s="164">
        <v>26102298.989988301</v>
      </c>
      <c r="W60" s="164">
        <v>26931429.415493298</v>
      </c>
      <c r="X60" s="164">
        <v>27833375.787561402</v>
      </c>
      <c r="Y60" s="164">
        <v>28738900.316020999</v>
      </c>
      <c r="Z60" s="164">
        <v>29557423.375563901</v>
      </c>
      <c r="AA60" s="164">
        <v>29557423.375563901</v>
      </c>
      <c r="AB60" s="164">
        <v>30469494.834670499</v>
      </c>
      <c r="AC60" s="164">
        <v>31386117.496452902</v>
      </c>
      <c r="AD60" s="164">
        <v>32269714.4115954</v>
      </c>
      <c r="AE60" s="164">
        <v>33178750.763210598</v>
      </c>
      <c r="AF60" s="164">
        <v>34107998.690136202</v>
      </c>
      <c r="AG60" s="164">
        <v>34969214.114808798</v>
      </c>
      <c r="AH60" s="164">
        <v>35905599.7452292</v>
      </c>
      <c r="AI60" s="164">
        <v>36846566.100524098</v>
      </c>
      <c r="AJ60" s="164">
        <v>37719336.852644399</v>
      </c>
      <c r="AK60" s="164">
        <v>38667674.656884</v>
      </c>
      <c r="AL60" s="164">
        <v>39620822.529853202</v>
      </c>
      <c r="AM60" s="164">
        <v>40486157.508949198</v>
      </c>
      <c r="AN60" s="164">
        <v>40486157.508949198</v>
      </c>
    </row>
    <row r="61" spans="1:40" x14ac:dyDescent="0.2">
      <c r="A61" s="27" t="s">
        <v>1901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1902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1903</v>
      </c>
      <c r="B63" s="164">
        <v>11454829.050000001</v>
      </c>
      <c r="C63" s="164">
        <v>11454829.050000001</v>
      </c>
      <c r="D63" s="164">
        <v>11454829.050000001</v>
      </c>
      <c r="E63" s="164">
        <v>11454829.050000001</v>
      </c>
      <c r="F63" s="164">
        <v>11454829.050000001</v>
      </c>
      <c r="G63" s="164">
        <v>11454829.050000001</v>
      </c>
      <c r="H63" s="164">
        <v>11454829.050000001</v>
      </c>
      <c r="I63" s="164">
        <v>11454829.050000001</v>
      </c>
      <c r="J63" s="164">
        <v>11454829.050000001</v>
      </c>
      <c r="K63" s="164">
        <v>11454829.050000001</v>
      </c>
      <c r="L63" s="164">
        <v>11454829.050000001</v>
      </c>
      <c r="M63" s="164">
        <v>11454829.050000001</v>
      </c>
      <c r="N63" s="164">
        <v>11454829.050000001</v>
      </c>
      <c r="O63" s="164">
        <v>11454829.050000001</v>
      </c>
      <c r="P63" s="164">
        <v>11454829.050000001</v>
      </c>
      <c r="Q63" s="164">
        <v>11454829.050000001</v>
      </c>
      <c r="R63" s="164">
        <v>11454829.050000001</v>
      </c>
      <c r="S63" s="164">
        <v>11454829.050000001</v>
      </c>
      <c r="T63" s="164">
        <v>11454829.050000001</v>
      </c>
      <c r="U63" s="164">
        <v>11454829.050000001</v>
      </c>
      <c r="V63" s="164">
        <v>11454829.050000001</v>
      </c>
      <c r="W63" s="164">
        <v>11454829.050000001</v>
      </c>
      <c r="X63" s="164">
        <v>11454829.050000001</v>
      </c>
      <c r="Y63" s="164">
        <v>11454829.050000001</v>
      </c>
      <c r="Z63" s="164">
        <v>11454829.050000001</v>
      </c>
      <c r="AA63" s="164">
        <v>11454829.050000001</v>
      </c>
      <c r="AB63" s="164">
        <v>11454829.050000001</v>
      </c>
      <c r="AC63" s="164">
        <v>11454829.050000001</v>
      </c>
      <c r="AD63" s="164">
        <v>11454829.050000001</v>
      </c>
      <c r="AE63" s="164">
        <v>11454829.050000001</v>
      </c>
      <c r="AF63" s="164">
        <v>11454829.050000001</v>
      </c>
      <c r="AG63" s="164">
        <v>11454829.050000001</v>
      </c>
      <c r="AH63" s="164">
        <v>11454829.050000001</v>
      </c>
      <c r="AI63" s="164">
        <v>11454829.050000001</v>
      </c>
      <c r="AJ63" s="164">
        <v>11454829.050000001</v>
      </c>
      <c r="AK63" s="164">
        <v>11454829.050000001</v>
      </c>
      <c r="AL63" s="164">
        <v>11454829.050000001</v>
      </c>
      <c r="AM63" s="164">
        <v>11454829.050000001</v>
      </c>
      <c r="AN63" s="164">
        <v>11454829.050000001</v>
      </c>
    </row>
    <row r="64" spans="1:40" x14ac:dyDescent="0.2">
      <c r="A64" s="27" t="s">
        <v>1904</v>
      </c>
      <c r="B64" s="164">
        <v>7511.47</v>
      </c>
      <c r="C64" s="164">
        <v>7511.47</v>
      </c>
      <c r="D64" s="164">
        <v>7511.47</v>
      </c>
      <c r="E64" s="164">
        <v>7511.47</v>
      </c>
      <c r="F64" s="164">
        <v>7511.47</v>
      </c>
      <c r="G64" s="164">
        <v>7511.47</v>
      </c>
      <c r="H64" s="164">
        <v>7511.47</v>
      </c>
      <c r="I64" s="164">
        <v>7511.47</v>
      </c>
      <c r="J64" s="164">
        <v>7511.47</v>
      </c>
      <c r="K64" s="164">
        <v>7511.47</v>
      </c>
      <c r="L64" s="164">
        <v>7511.47</v>
      </c>
      <c r="M64" s="164">
        <v>7511.47</v>
      </c>
      <c r="N64" s="164">
        <v>7511.47</v>
      </c>
      <c r="O64" s="164">
        <v>7511.47</v>
      </c>
      <c r="P64" s="164">
        <v>7511.47</v>
      </c>
      <c r="Q64" s="164">
        <v>7511.47</v>
      </c>
      <c r="R64" s="164">
        <v>7511.47</v>
      </c>
      <c r="S64" s="164">
        <v>7511.47</v>
      </c>
      <c r="T64" s="164">
        <v>7511.47</v>
      </c>
      <c r="U64" s="164">
        <v>7511.47</v>
      </c>
      <c r="V64" s="164">
        <v>7511.47</v>
      </c>
      <c r="W64" s="164">
        <v>7511.47</v>
      </c>
      <c r="X64" s="164">
        <v>7511.47</v>
      </c>
      <c r="Y64" s="164">
        <v>7511.47</v>
      </c>
      <c r="Z64" s="164">
        <v>7511.47</v>
      </c>
      <c r="AA64" s="164">
        <v>7511.47</v>
      </c>
      <c r="AB64" s="164">
        <v>7511.47</v>
      </c>
      <c r="AC64" s="164">
        <v>7511.47</v>
      </c>
      <c r="AD64" s="164">
        <v>7511.47</v>
      </c>
      <c r="AE64" s="164">
        <v>7511.47</v>
      </c>
      <c r="AF64" s="164">
        <v>7511.47</v>
      </c>
      <c r="AG64" s="164">
        <v>7511.47</v>
      </c>
      <c r="AH64" s="164">
        <v>7511.47</v>
      </c>
      <c r="AI64" s="164">
        <v>7511.47</v>
      </c>
      <c r="AJ64" s="164">
        <v>7511.47</v>
      </c>
      <c r="AK64" s="164">
        <v>7511.47</v>
      </c>
      <c r="AL64" s="164">
        <v>7511.47</v>
      </c>
      <c r="AM64" s="164">
        <v>7511.47</v>
      </c>
      <c r="AN64" s="164">
        <v>7511.47</v>
      </c>
    </row>
    <row r="65" spans="1:40" x14ac:dyDescent="0.2">
      <c r="A65" s="27" t="s">
        <v>1905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0</v>
      </c>
      <c r="U65" s="164">
        <v>0</v>
      </c>
      <c r="V65" s="164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0</v>
      </c>
      <c r="AD65" s="164">
        <v>0</v>
      </c>
      <c r="AE65" s="164">
        <v>0</v>
      </c>
      <c r="AF65" s="164">
        <v>0</v>
      </c>
      <c r="AG65" s="164">
        <v>0</v>
      </c>
      <c r="AH65" s="164">
        <v>0</v>
      </c>
      <c r="AI65" s="164">
        <v>0</v>
      </c>
      <c r="AJ65" s="164">
        <v>0</v>
      </c>
      <c r="AK65" s="164">
        <v>0</v>
      </c>
      <c r="AL65" s="164">
        <v>0</v>
      </c>
      <c r="AM65" s="164">
        <v>0</v>
      </c>
      <c r="AN65" s="164">
        <v>0</v>
      </c>
    </row>
    <row r="66" spans="1:40" x14ac:dyDescent="0.2">
      <c r="A66" s="27" t="s">
        <v>1906</v>
      </c>
      <c r="B66" s="164">
        <v>-1710136.59</v>
      </c>
      <c r="C66" s="164">
        <v>-1710136.59</v>
      </c>
      <c r="D66" s="164">
        <v>-1710136.59</v>
      </c>
      <c r="E66" s="164">
        <v>-1710136.59</v>
      </c>
      <c r="F66" s="164">
        <v>-1710136.59</v>
      </c>
      <c r="G66" s="164">
        <v>-1710136.59</v>
      </c>
      <c r="H66" s="164">
        <v>-1710136.59</v>
      </c>
      <c r="I66" s="164">
        <v>-1710136.59</v>
      </c>
      <c r="J66" s="164">
        <v>-1710136.59</v>
      </c>
      <c r="K66" s="164">
        <v>-1710136.59</v>
      </c>
      <c r="L66" s="164">
        <v>-1710136.59</v>
      </c>
      <c r="M66" s="164">
        <v>-1710136.59</v>
      </c>
      <c r="N66" s="164">
        <v>-1710136.59</v>
      </c>
      <c r="O66" s="164">
        <v>-1710136.59</v>
      </c>
      <c r="P66" s="164">
        <v>-1710136.59</v>
      </c>
      <c r="Q66" s="164">
        <v>-1710136.59</v>
      </c>
      <c r="R66" s="164">
        <v>-1710136.59</v>
      </c>
      <c r="S66" s="164">
        <v>-1710136.59</v>
      </c>
      <c r="T66" s="164">
        <v>-1710136.59</v>
      </c>
      <c r="U66" s="164">
        <v>-1710136.59</v>
      </c>
      <c r="V66" s="164">
        <v>-1710136.59</v>
      </c>
      <c r="W66" s="164">
        <v>-1710136.59</v>
      </c>
      <c r="X66" s="164">
        <v>-1710136.59</v>
      </c>
      <c r="Y66" s="164">
        <v>-1710136.59</v>
      </c>
      <c r="Z66" s="164">
        <v>-1710136.59</v>
      </c>
      <c r="AA66" s="164">
        <v>-1710136.59</v>
      </c>
      <c r="AB66" s="164">
        <v>-1710136.59</v>
      </c>
      <c r="AC66" s="164">
        <v>-1710136.59</v>
      </c>
      <c r="AD66" s="164">
        <v>-1710136.59</v>
      </c>
      <c r="AE66" s="164">
        <v>-1710136.59</v>
      </c>
      <c r="AF66" s="164">
        <v>-1710136.59</v>
      </c>
      <c r="AG66" s="164">
        <v>-1710136.59</v>
      </c>
      <c r="AH66" s="164">
        <v>-1710136.59</v>
      </c>
      <c r="AI66" s="164">
        <v>-1710136.59</v>
      </c>
      <c r="AJ66" s="164">
        <v>-1710136.59</v>
      </c>
      <c r="AK66" s="164">
        <v>-1710136.59</v>
      </c>
      <c r="AL66" s="164">
        <v>-1710136.59</v>
      </c>
      <c r="AM66" s="164">
        <v>-1710136.59</v>
      </c>
      <c r="AN66" s="164">
        <v>-1710136.59</v>
      </c>
    </row>
    <row r="67" spans="1:40" x14ac:dyDescent="0.2">
      <c r="A67" s="27" t="s">
        <v>1907</v>
      </c>
      <c r="B67" s="164">
        <v>2605856.4300000002</v>
      </c>
      <c r="C67" s="164">
        <v>2605856.4300000002</v>
      </c>
      <c r="D67" s="164">
        <v>2605856.4300000002</v>
      </c>
      <c r="E67" s="164">
        <v>2605856.4300000002</v>
      </c>
      <c r="F67" s="164">
        <v>2605856.4300000002</v>
      </c>
      <c r="G67" s="164">
        <v>2605856.4300000002</v>
      </c>
      <c r="H67" s="164">
        <v>2605856.4300000002</v>
      </c>
      <c r="I67" s="164">
        <v>2605856.4300000002</v>
      </c>
      <c r="J67" s="164">
        <v>2605856.4300000002</v>
      </c>
      <c r="K67" s="164">
        <v>2605856.4300000002</v>
      </c>
      <c r="L67" s="164">
        <v>2605856.4300000002</v>
      </c>
      <c r="M67" s="164">
        <v>2605856.4300000002</v>
      </c>
      <c r="N67" s="164">
        <v>2605856.4300000002</v>
      </c>
      <c r="O67" s="164">
        <v>2605856.4300000002</v>
      </c>
      <c r="P67" s="164">
        <v>2605856.4300000002</v>
      </c>
      <c r="Q67" s="164">
        <v>2605856.4300000002</v>
      </c>
      <c r="R67" s="164">
        <v>2605856.4300000002</v>
      </c>
      <c r="S67" s="164">
        <v>2605856.4300000002</v>
      </c>
      <c r="T67" s="164">
        <v>2605856.4300000002</v>
      </c>
      <c r="U67" s="164">
        <v>2605856.4300000002</v>
      </c>
      <c r="V67" s="164">
        <v>2605856.4300000002</v>
      </c>
      <c r="W67" s="164">
        <v>2605856.4300000002</v>
      </c>
      <c r="X67" s="164">
        <v>2605856.4300000002</v>
      </c>
      <c r="Y67" s="164">
        <v>2605856.4300000002</v>
      </c>
      <c r="Z67" s="164">
        <v>2605856.4300000002</v>
      </c>
      <c r="AA67" s="164">
        <v>2605856.4300000002</v>
      </c>
      <c r="AB67" s="164">
        <v>2605856.4300000002</v>
      </c>
      <c r="AC67" s="164">
        <v>2605856.4300000002</v>
      </c>
      <c r="AD67" s="164">
        <v>2605856.4300000002</v>
      </c>
      <c r="AE67" s="164">
        <v>2605856.4300000002</v>
      </c>
      <c r="AF67" s="164">
        <v>2605856.4300000002</v>
      </c>
      <c r="AG67" s="164">
        <v>2605856.4300000002</v>
      </c>
      <c r="AH67" s="164">
        <v>2605856.4300000002</v>
      </c>
      <c r="AI67" s="164">
        <v>2605856.4300000002</v>
      </c>
      <c r="AJ67" s="164">
        <v>2605856.4300000002</v>
      </c>
      <c r="AK67" s="164">
        <v>2605856.4300000002</v>
      </c>
      <c r="AL67" s="164">
        <v>2605856.4300000002</v>
      </c>
      <c r="AM67" s="164">
        <v>2605856.4300000002</v>
      </c>
      <c r="AN67" s="164">
        <v>2605856.4300000002</v>
      </c>
    </row>
    <row r="68" spans="1:40" x14ac:dyDescent="0.2">
      <c r="A68" s="27" t="s">
        <v>1908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1909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</row>
    <row r="70" spans="1:40" x14ac:dyDescent="0.2">
      <c r="A70" s="27" t="s">
        <v>1910</v>
      </c>
      <c r="B70" s="164">
        <v>-23632785.629999999</v>
      </c>
      <c r="C70" s="164">
        <v>-23632785.629999999</v>
      </c>
      <c r="D70" s="164">
        <v>-23632785.629999999</v>
      </c>
      <c r="E70" s="164">
        <v>-23632785.629999999</v>
      </c>
      <c r="F70" s="164">
        <v>-23632785.629999999</v>
      </c>
      <c r="G70" s="164">
        <v>-23632785.629999999</v>
      </c>
      <c r="H70" s="164">
        <v>-23632785.629999999</v>
      </c>
      <c r="I70" s="164">
        <v>-23632785.629999999</v>
      </c>
      <c r="J70" s="164">
        <v>-23632785.629999999</v>
      </c>
      <c r="K70" s="164">
        <v>-23632785.629999999</v>
      </c>
      <c r="L70" s="164">
        <v>-23632785.629999999</v>
      </c>
      <c r="M70" s="164">
        <v>-23632785.629999999</v>
      </c>
      <c r="N70" s="164">
        <v>-23632785.629999999</v>
      </c>
      <c r="O70" s="164">
        <v>-23632785.629999999</v>
      </c>
      <c r="P70" s="164">
        <v>-23632785.629999999</v>
      </c>
      <c r="Q70" s="164">
        <v>-23632785.629999999</v>
      </c>
      <c r="R70" s="164">
        <v>-23632785.629999999</v>
      </c>
      <c r="S70" s="164">
        <v>-23632785.629999999</v>
      </c>
      <c r="T70" s="164">
        <v>-23632785.629999999</v>
      </c>
      <c r="U70" s="164">
        <v>-23632785.629999999</v>
      </c>
      <c r="V70" s="164">
        <v>-23632785.629999999</v>
      </c>
      <c r="W70" s="164">
        <v>-23632785.629999999</v>
      </c>
      <c r="X70" s="164">
        <v>-23632785.629999999</v>
      </c>
      <c r="Y70" s="164">
        <v>-23632785.629999999</v>
      </c>
      <c r="Z70" s="164">
        <v>-23632785.629999999</v>
      </c>
      <c r="AA70" s="164">
        <v>-23632785.629999999</v>
      </c>
      <c r="AB70" s="164">
        <v>-23632785.629999999</v>
      </c>
      <c r="AC70" s="164">
        <v>-23632785.629999999</v>
      </c>
      <c r="AD70" s="164">
        <v>-23632785.629999999</v>
      </c>
      <c r="AE70" s="164">
        <v>-23632785.629999999</v>
      </c>
      <c r="AF70" s="164">
        <v>-23632785.629999999</v>
      </c>
      <c r="AG70" s="164">
        <v>-23632785.629999999</v>
      </c>
      <c r="AH70" s="164">
        <v>-23632785.629999999</v>
      </c>
      <c r="AI70" s="164">
        <v>-23632785.629999999</v>
      </c>
      <c r="AJ70" s="164">
        <v>-23632785.629999999</v>
      </c>
      <c r="AK70" s="164">
        <v>-23632785.629999999</v>
      </c>
      <c r="AL70" s="164">
        <v>-23632785.629999999</v>
      </c>
      <c r="AM70" s="164">
        <v>-23632785.629999999</v>
      </c>
      <c r="AN70" s="164">
        <v>-23632785.629999999</v>
      </c>
    </row>
    <row r="71" spans="1:40" x14ac:dyDescent="0.2">
      <c r="A71" s="27" t="s">
        <v>1911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1912</v>
      </c>
      <c r="B72" s="164">
        <v>8626.5499999999902</v>
      </c>
      <c r="C72" s="164">
        <v>8626.5499999999902</v>
      </c>
      <c r="D72" s="164">
        <v>8626.5499999999902</v>
      </c>
      <c r="E72" s="164">
        <v>8626.5499999999902</v>
      </c>
      <c r="F72" s="164">
        <v>8626.5499999999902</v>
      </c>
      <c r="G72" s="164">
        <v>8626.5499999999902</v>
      </c>
      <c r="H72" s="164">
        <v>8626.5499999999902</v>
      </c>
      <c r="I72" s="164">
        <v>8626.5499999999902</v>
      </c>
      <c r="J72" s="164">
        <v>8626.5499999999902</v>
      </c>
      <c r="K72" s="164">
        <v>8626.5499999999902</v>
      </c>
      <c r="L72" s="164">
        <v>8626.5499999999902</v>
      </c>
      <c r="M72" s="164">
        <v>8626.5499999999902</v>
      </c>
      <c r="N72" s="164">
        <v>8626.5499999999902</v>
      </c>
      <c r="O72" s="164">
        <v>8626.5499999999902</v>
      </c>
      <c r="P72" s="164">
        <v>8626.5499999999902</v>
      </c>
      <c r="Q72" s="164">
        <v>8626.5499999999902</v>
      </c>
      <c r="R72" s="164">
        <v>8626.5499999999902</v>
      </c>
      <c r="S72" s="164">
        <v>8626.5499999999902</v>
      </c>
      <c r="T72" s="164">
        <v>8626.5499999999902</v>
      </c>
      <c r="U72" s="164">
        <v>8626.5499999999902</v>
      </c>
      <c r="V72" s="164">
        <v>8626.5499999999902</v>
      </c>
      <c r="W72" s="164">
        <v>8626.5499999999902</v>
      </c>
      <c r="X72" s="164">
        <v>8626.5499999999902</v>
      </c>
      <c r="Y72" s="164">
        <v>8626.5499999999902</v>
      </c>
      <c r="Z72" s="164">
        <v>8626.5499999999902</v>
      </c>
      <c r="AA72" s="164">
        <v>8626.5499999999902</v>
      </c>
      <c r="AB72" s="164">
        <v>8626.5499999999902</v>
      </c>
      <c r="AC72" s="164">
        <v>8626.5499999999902</v>
      </c>
      <c r="AD72" s="164">
        <v>8626.5499999999902</v>
      </c>
      <c r="AE72" s="164">
        <v>8626.5499999999902</v>
      </c>
      <c r="AF72" s="164">
        <v>8626.5499999999902</v>
      </c>
      <c r="AG72" s="164">
        <v>8626.5499999999902</v>
      </c>
      <c r="AH72" s="164">
        <v>8626.5499999999902</v>
      </c>
      <c r="AI72" s="164">
        <v>8626.5499999999902</v>
      </c>
      <c r="AJ72" s="164">
        <v>8626.5499999999902</v>
      </c>
      <c r="AK72" s="164">
        <v>8626.5499999999902</v>
      </c>
      <c r="AL72" s="164">
        <v>8626.5499999999902</v>
      </c>
      <c r="AM72" s="164">
        <v>8626.5499999999902</v>
      </c>
      <c r="AN72" s="164">
        <v>8626.5499999999902</v>
      </c>
    </row>
    <row r="73" spans="1:40" x14ac:dyDescent="0.2">
      <c r="A73" s="27" t="s">
        <v>1913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1914</v>
      </c>
      <c r="B74" s="164">
        <v>20438219.859999999</v>
      </c>
      <c r="C74" s="164">
        <v>20438219.859999999</v>
      </c>
      <c r="D74" s="164">
        <v>20438219.859999999</v>
      </c>
      <c r="E74" s="164">
        <v>20438219.859999999</v>
      </c>
      <c r="F74" s="164">
        <v>20438219.859999999</v>
      </c>
      <c r="G74" s="164">
        <v>20438219.859999999</v>
      </c>
      <c r="H74" s="164">
        <v>20438219.859999999</v>
      </c>
      <c r="I74" s="164">
        <v>20438219.859999999</v>
      </c>
      <c r="J74" s="164">
        <v>20438219.859999999</v>
      </c>
      <c r="K74" s="164">
        <v>20438219.859999999</v>
      </c>
      <c r="L74" s="164">
        <v>20438219.859999999</v>
      </c>
      <c r="M74" s="164">
        <v>20438219.859999999</v>
      </c>
      <c r="N74" s="164">
        <v>20438219.859999999</v>
      </c>
      <c r="O74" s="164">
        <v>20438219.859999999</v>
      </c>
      <c r="P74" s="164">
        <v>20438219.859999999</v>
      </c>
      <c r="Q74" s="164">
        <v>20438219.859999999</v>
      </c>
      <c r="R74" s="164">
        <v>20438219.859999999</v>
      </c>
      <c r="S74" s="164">
        <v>20438219.859999999</v>
      </c>
      <c r="T74" s="164">
        <v>20438219.859999999</v>
      </c>
      <c r="U74" s="164">
        <v>20438219.859999999</v>
      </c>
      <c r="V74" s="164">
        <v>20438219.859999999</v>
      </c>
      <c r="W74" s="164">
        <v>20438219.859999999</v>
      </c>
      <c r="X74" s="164">
        <v>20438219.859999999</v>
      </c>
      <c r="Y74" s="164">
        <v>20438219.859999999</v>
      </c>
      <c r="Z74" s="164">
        <v>20438219.859999999</v>
      </c>
      <c r="AA74" s="164">
        <v>20438219.859999999</v>
      </c>
      <c r="AB74" s="164">
        <v>20438219.859999999</v>
      </c>
      <c r="AC74" s="164">
        <v>20438219.859999999</v>
      </c>
      <c r="AD74" s="164">
        <v>20438219.859999999</v>
      </c>
      <c r="AE74" s="164">
        <v>20438219.859999999</v>
      </c>
      <c r="AF74" s="164">
        <v>20438219.859999999</v>
      </c>
      <c r="AG74" s="164">
        <v>20438219.859999999</v>
      </c>
      <c r="AH74" s="164">
        <v>20438219.859999999</v>
      </c>
      <c r="AI74" s="164">
        <v>20438219.859999999</v>
      </c>
      <c r="AJ74" s="164">
        <v>20438219.859999999</v>
      </c>
      <c r="AK74" s="164">
        <v>20438219.859999999</v>
      </c>
      <c r="AL74" s="164">
        <v>20438219.859999999</v>
      </c>
      <c r="AM74" s="164">
        <v>20438219.859999999</v>
      </c>
      <c r="AN74" s="164">
        <v>20438219.859999999</v>
      </c>
    </row>
    <row r="75" spans="1:40" x14ac:dyDescent="0.2">
      <c r="A75" s="27" t="s">
        <v>1915</v>
      </c>
      <c r="B75" s="164">
        <v>-1932092.79999999</v>
      </c>
      <c r="C75" s="164">
        <v>-1932092.79999999</v>
      </c>
      <c r="D75" s="164">
        <v>-1932092.79999999</v>
      </c>
      <c r="E75" s="164">
        <v>-1932092.79999999</v>
      </c>
      <c r="F75" s="164">
        <v>-1932092.79999999</v>
      </c>
      <c r="G75" s="164">
        <v>-1932092.79999999</v>
      </c>
      <c r="H75" s="164">
        <v>-1932092.79999999</v>
      </c>
      <c r="I75" s="164">
        <v>-1932092.79999999</v>
      </c>
      <c r="J75" s="164">
        <v>-1932092.79999999</v>
      </c>
      <c r="K75" s="164">
        <v>-1932092.79999999</v>
      </c>
      <c r="L75" s="164">
        <v>-1932092.79999999</v>
      </c>
      <c r="M75" s="164">
        <v>-1932092.79999999</v>
      </c>
      <c r="N75" s="164">
        <v>-1932092.79999999</v>
      </c>
      <c r="O75" s="164">
        <v>-1932092.79999999</v>
      </c>
      <c r="P75" s="164">
        <v>-1932092.79999999</v>
      </c>
      <c r="Q75" s="164">
        <v>-1932092.79999999</v>
      </c>
      <c r="R75" s="164">
        <v>-1932092.79999999</v>
      </c>
      <c r="S75" s="164">
        <v>-1932092.79999999</v>
      </c>
      <c r="T75" s="164">
        <v>-1932092.79999999</v>
      </c>
      <c r="U75" s="164">
        <v>-1932092.79999999</v>
      </c>
      <c r="V75" s="164">
        <v>-1932092.79999999</v>
      </c>
      <c r="W75" s="164">
        <v>-1932092.79999999</v>
      </c>
      <c r="X75" s="164">
        <v>-1932092.79999999</v>
      </c>
      <c r="Y75" s="164">
        <v>-1932092.79999999</v>
      </c>
      <c r="Z75" s="164">
        <v>-1932092.79999999</v>
      </c>
      <c r="AA75" s="164">
        <v>-1932092.79999999</v>
      </c>
      <c r="AB75" s="164">
        <v>-1932092.79999999</v>
      </c>
      <c r="AC75" s="164">
        <v>-1932092.79999999</v>
      </c>
      <c r="AD75" s="164">
        <v>-1932092.79999999</v>
      </c>
      <c r="AE75" s="164">
        <v>-1932092.79999999</v>
      </c>
      <c r="AF75" s="164">
        <v>-1932092.79999999</v>
      </c>
      <c r="AG75" s="164">
        <v>-1932092.79999999</v>
      </c>
      <c r="AH75" s="164">
        <v>-1932092.79999999</v>
      </c>
      <c r="AI75" s="164">
        <v>-1932092.79999999</v>
      </c>
      <c r="AJ75" s="164">
        <v>-1932092.79999999</v>
      </c>
      <c r="AK75" s="164">
        <v>-1932092.79999999</v>
      </c>
      <c r="AL75" s="164">
        <v>-1932092.79999999</v>
      </c>
      <c r="AM75" s="164">
        <v>-1932092.79999999</v>
      </c>
      <c r="AN75" s="164">
        <v>-1932092.79999999</v>
      </c>
    </row>
    <row r="76" spans="1:40" x14ac:dyDescent="0.2">
      <c r="A76" s="30" t="s">
        <v>1916</v>
      </c>
      <c r="B76" s="164">
        <v>12682659.8435583</v>
      </c>
      <c r="C76" s="164">
        <v>13522623.3823395</v>
      </c>
      <c r="D76" s="164">
        <v>14330533.6736887</v>
      </c>
      <c r="E76" s="164">
        <v>15161565.2165075</v>
      </c>
      <c r="F76" s="164">
        <v>16011517.907753</v>
      </c>
      <c r="G76" s="164">
        <v>16795773.387065701</v>
      </c>
      <c r="H76" s="164">
        <v>17653461.470668599</v>
      </c>
      <c r="I76" s="164">
        <v>18514877.543638501</v>
      </c>
      <c r="J76" s="164">
        <v>19310327.963998601</v>
      </c>
      <c r="K76" s="164">
        <v>20177277.7275589</v>
      </c>
      <c r="L76" s="164">
        <v>21048060.2928406</v>
      </c>
      <c r="M76" s="164">
        <v>21833968.628333699</v>
      </c>
      <c r="N76" s="164">
        <v>21833968.628333699</v>
      </c>
      <c r="O76" s="164">
        <v>22710433.314362701</v>
      </c>
      <c r="P76" s="164">
        <v>23590246.197310701</v>
      </c>
      <c r="Q76" s="164">
        <v>24436624.454742499</v>
      </c>
      <c r="R76" s="164">
        <v>25306752.5513575</v>
      </c>
      <c r="S76" s="164">
        <v>26195547.125490699</v>
      </c>
      <c r="T76" s="164">
        <v>27016697.481228702</v>
      </c>
      <c r="U76" s="164">
        <v>27910278.229866799</v>
      </c>
      <c r="V76" s="164">
        <v>28807216.639988299</v>
      </c>
      <c r="W76" s="164">
        <v>29636347.065493301</v>
      </c>
      <c r="X76" s="164">
        <v>30538293.4375614</v>
      </c>
      <c r="Y76" s="164">
        <v>31443817.966021001</v>
      </c>
      <c r="Z76" s="164">
        <v>32262341.025563899</v>
      </c>
      <c r="AA76" s="164">
        <v>32262341.025563899</v>
      </c>
      <c r="AB76" s="164">
        <v>33174412.484670501</v>
      </c>
      <c r="AC76" s="164">
        <v>34091035.146452896</v>
      </c>
      <c r="AD76" s="164">
        <v>34974632.061595403</v>
      </c>
      <c r="AE76" s="164">
        <v>35883668.413210601</v>
      </c>
      <c r="AF76" s="164">
        <v>36812916.3401362</v>
      </c>
      <c r="AG76" s="164">
        <v>37674131.764808796</v>
      </c>
      <c r="AH76" s="164">
        <v>38610517.395229198</v>
      </c>
      <c r="AI76" s="164">
        <v>39551483.750524104</v>
      </c>
      <c r="AJ76" s="164">
        <v>40424254.502644397</v>
      </c>
      <c r="AK76" s="164">
        <v>41372592.306883998</v>
      </c>
      <c r="AL76" s="164">
        <v>42325740.179853201</v>
      </c>
      <c r="AM76" s="164">
        <v>43191075.158949196</v>
      </c>
      <c r="AN76" s="164">
        <v>43191075.158949196</v>
      </c>
    </row>
    <row r="77" spans="1:40" x14ac:dyDescent="0.2">
      <c r="A77" s="27" t="s">
        <v>1917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4">
        <v>0</v>
      </c>
      <c r="R77" s="164">
        <v>0</v>
      </c>
      <c r="S77" s="164">
        <v>0</v>
      </c>
      <c r="T77" s="164">
        <v>0</v>
      </c>
      <c r="U77" s="164">
        <v>0</v>
      </c>
      <c r="V77" s="164">
        <v>0</v>
      </c>
      <c r="W77" s="164">
        <v>0</v>
      </c>
      <c r="X77" s="164">
        <v>0</v>
      </c>
      <c r="Y77" s="164">
        <v>0</v>
      </c>
      <c r="Z77" s="164">
        <v>0</v>
      </c>
      <c r="AA77" s="164">
        <v>0</v>
      </c>
      <c r="AB77" s="164">
        <v>0</v>
      </c>
      <c r="AC77" s="164">
        <v>0</v>
      </c>
      <c r="AD77" s="164">
        <v>0</v>
      </c>
      <c r="AE77" s="164">
        <v>0</v>
      </c>
      <c r="AF77" s="164">
        <v>0</v>
      </c>
      <c r="AG77" s="164">
        <v>0</v>
      </c>
      <c r="AH77" s="164">
        <v>0</v>
      </c>
      <c r="AI77" s="164">
        <v>0</v>
      </c>
      <c r="AJ77" s="164">
        <v>0</v>
      </c>
      <c r="AK77" s="164">
        <v>0</v>
      </c>
      <c r="AL77" s="164">
        <v>0</v>
      </c>
      <c r="AM77" s="164">
        <v>0</v>
      </c>
      <c r="AN77" s="164">
        <v>0</v>
      </c>
    </row>
    <row r="78" spans="1:40" x14ac:dyDescent="0.2">
      <c r="A78" s="30" t="s">
        <v>1918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4">
        <v>0</v>
      </c>
      <c r="R78" s="164">
        <v>0</v>
      </c>
      <c r="S78" s="164">
        <v>0</v>
      </c>
      <c r="T78" s="164">
        <v>0</v>
      </c>
      <c r="U78" s="164">
        <v>0</v>
      </c>
      <c r="V78" s="164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164">
        <v>0</v>
      </c>
      <c r="AD78" s="164">
        <v>0</v>
      </c>
      <c r="AE78" s="164">
        <v>0</v>
      </c>
      <c r="AF78" s="164">
        <v>0</v>
      </c>
      <c r="AG78" s="164">
        <v>0</v>
      </c>
      <c r="AH78" s="164">
        <v>0</v>
      </c>
      <c r="AI78" s="164">
        <v>0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</row>
    <row r="79" spans="1:40" x14ac:dyDescent="0.2">
      <c r="A79" s="27" t="s">
        <v>1919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v>0</v>
      </c>
      <c r="AD79" s="164"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</row>
    <row r="80" spans="1:40" x14ac:dyDescent="0.2">
      <c r="A80" s="27" t="s">
        <v>1920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  <c r="O80" s="164">
        <v>0</v>
      </c>
      <c r="P80" s="164">
        <v>0</v>
      </c>
      <c r="Q80" s="164">
        <v>0</v>
      </c>
      <c r="R80" s="164">
        <v>0</v>
      </c>
      <c r="S80" s="164">
        <v>0</v>
      </c>
      <c r="T80" s="164">
        <v>0</v>
      </c>
      <c r="U80" s="164">
        <v>0</v>
      </c>
      <c r="V80" s="164">
        <v>0</v>
      </c>
      <c r="W80" s="164">
        <v>0</v>
      </c>
      <c r="X80" s="164">
        <v>0</v>
      </c>
      <c r="Y80" s="164">
        <v>0</v>
      </c>
      <c r="Z80" s="164">
        <v>0</v>
      </c>
      <c r="AA80" s="164">
        <v>0</v>
      </c>
      <c r="AB80" s="164">
        <v>0</v>
      </c>
      <c r="AC80" s="164">
        <v>0</v>
      </c>
      <c r="AD80" s="164">
        <v>0</v>
      </c>
      <c r="AE80" s="164">
        <v>0</v>
      </c>
      <c r="AF80" s="164">
        <v>0</v>
      </c>
      <c r="AG80" s="164">
        <v>0</v>
      </c>
      <c r="AH80" s="164">
        <v>0</v>
      </c>
      <c r="AI80" s="164">
        <v>0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</row>
    <row r="81" spans="1:40" x14ac:dyDescent="0.2">
      <c r="A81" s="27" t="s">
        <v>1921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0</v>
      </c>
      <c r="S81" s="164">
        <v>0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  <c r="AC81" s="164">
        <v>0</v>
      </c>
      <c r="AD81" s="164">
        <v>0</v>
      </c>
      <c r="AE81" s="164">
        <v>0</v>
      </c>
      <c r="AF81" s="164">
        <v>0</v>
      </c>
      <c r="AG81" s="164">
        <v>0</v>
      </c>
      <c r="AH81" s="164">
        <v>0</v>
      </c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</row>
    <row r="82" spans="1:40" x14ac:dyDescent="0.2">
      <c r="A82" s="30" t="s">
        <v>1922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0</v>
      </c>
      <c r="Z82" s="164">
        <v>0</v>
      </c>
      <c r="AA82" s="164">
        <v>0</v>
      </c>
      <c r="AB82" s="164">
        <v>0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0</v>
      </c>
      <c r="AJ82" s="164">
        <v>0</v>
      </c>
      <c r="AK82" s="164">
        <v>0</v>
      </c>
      <c r="AL82" s="164">
        <v>0</v>
      </c>
      <c r="AM82" s="164">
        <v>0</v>
      </c>
      <c r="AN82" s="164">
        <v>0</v>
      </c>
    </row>
    <row r="83" spans="1:40" x14ac:dyDescent="0.2">
      <c r="A83" s="27" t="s">
        <v>1923</v>
      </c>
      <c r="B83" s="164">
        <v>3452561.15</v>
      </c>
      <c r="C83" s="164">
        <v>3452561.15</v>
      </c>
      <c r="D83" s="164">
        <v>3452561.15</v>
      </c>
      <c r="E83" s="164">
        <v>3452561.15</v>
      </c>
      <c r="F83" s="164">
        <v>3452561.15</v>
      </c>
      <c r="G83" s="164">
        <v>3452561.15</v>
      </c>
      <c r="H83" s="164">
        <v>3452561.15</v>
      </c>
      <c r="I83" s="164">
        <v>3452561.15</v>
      </c>
      <c r="J83" s="164">
        <v>3452561.15</v>
      </c>
      <c r="K83" s="164">
        <v>3452561.15</v>
      </c>
      <c r="L83" s="164">
        <v>3452561.15</v>
      </c>
      <c r="M83" s="164">
        <v>3452561.15</v>
      </c>
      <c r="N83" s="164">
        <v>3452561.15</v>
      </c>
      <c r="O83" s="164">
        <v>3452561.15</v>
      </c>
      <c r="P83" s="164">
        <v>3452561.15</v>
      </c>
      <c r="Q83" s="164">
        <v>3452561.15</v>
      </c>
      <c r="R83" s="164">
        <v>3452561.15</v>
      </c>
      <c r="S83" s="164">
        <v>3452561.15</v>
      </c>
      <c r="T83" s="164">
        <v>3452561.15</v>
      </c>
      <c r="U83" s="164">
        <v>3452561.15</v>
      </c>
      <c r="V83" s="164">
        <v>3452561.15</v>
      </c>
      <c r="W83" s="164">
        <v>3452561.15</v>
      </c>
      <c r="X83" s="164">
        <v>3452561.15</v>
      </c>
      <c r="Y83" s="164">
        <v>3452561.15</v>
      </c>
      <c r="Z83" s="164">
        <v>3452561.15</v>
      </c>
      <c r="AA83" s="164">
        <v>3452561.15</v>
      </c>
      <c r="AB83" s="164">
        <v>3452561.15</v>
      </c>
      <c r="AC83" s="164">
        <v>3452561.15</v>
      </c>
      <c r="AD83" s="164">
        <v>3452561.15</v>
      </c>
      <c r="AE83" s="164">
        <v>3452561.15</v>
      </c>
      <c r="AF83" s="164">
        <v>3452561.15</v>
      </c>
      <c r="AG83" s="164">
        <v>3452561.15</v>
      </c>
      <c r="AH83" s="164">
        <v>3452561.15</v>
      </c>
      <c r="AI83" s="164">
        <v>3452561.15</v>
      </c>
      <c r="AJ83" s="164">
        <v>3452561.15</v>
      </c>
      <c r="AK83" s="164">
        <v>3452561.15</v>
      </c>
      <c r="AL83" s="164">
        <v>3452561.15</v>
      </c>
      <c r="AM83" s="164">
        <v>3452561.15</v>
      </c>
      <c r="AN83" s="164">
        <v>3452561.15</v>
      </c>
    </row>
    <row r="84" spans="1:40" x14ac:dyDescent="0.2">
      <c r="A84" s="27" t="s">
        <v>1924</v>
      </c>
      <c r="B84" s="164">
        <v>2379918.62</v>
      </c>
      <c r="C84" s="164">
        <v>2379918.62</v>
      </c>
      <c r="D84" s="164">
        <v>2379918.62</v>
      </c>
      <c r="E84" s="164">
        <v>2379918.62</v>
      </c>
      <c r="F84" s="164">
        <v>2379918.62</v>
      </c>
      <c r="G84" s="164">
        <v>2379918.62</v>
      </c>
      <c r="H84" s="164">
        <v>2379918.62</v>
      </c>
      <c r="I84" s="164">
        <v>2379918.62</v>
      </c>
      <c r="J84" s="164">
        <v>2379918.62</v>
      </c>
      <c r="K84" s="164">
        <v>2379918.62</v>
      </c>
      <c r="L84" s="164">
        <v>2379918.62</v>
      </c>
      <c r="M84" s="164">
        <v>2379918.62</v>
      </c>
      <c r="N84" s="164">
        <v>2379918.62</v>
      </c>
      <c r="O84" s="164">
        <v>2379918.62</v>
      </c>
      <c r="P84" s="164">
        <v>2379918.62</v>
      </c>
      <c r="Q84" s="164">
        <v>2379918.62</v>
      </c>
      <c r="R84" s="164">
        <v>2379918.62</v>
      </c>
      <c r="S84" s="164">
        <v>2379918.62</v>
      </c>
      <c r="T84" s="164">
        <v>2379918.62</v>
      </c>
      <c r="U84" s="164">
        <v>2379918.62</v>
      </c>
      <c r="V84" s="164">
        <v>2379918.62</v>
      </c>
      <c r="W84" s="164">
        <v>2379918.62</v>
      </c>
      <c r="X84" s="164">
        <v>2379918.62</v>
      </c>
      <c r="Y84" s="164">
        <v>2379918.62</v>
      </c>
      <c r="Z84" s="164">
        <v>2379918.62</v>
      </c>
      <c r="AA84" s="164">
        <v>2379918.62</v>
      </c>
      <c r="AB84" s="164">
        <v>2379918.62</v>
      </c>
      <c r="AC84" s="164">
        <v>2379918.62</v>
      </c>
      <c r="AD84" s="164">
        <v>2379918.62</v>
      </c>
      <c r="AE84" s="164">
        <v>2379918.62</v>
      </c>
      <c r="AF84" s="164">
        <v>2379918.62</v>
      </c>
      <c r="AG84" s="164">
        <v>2379918.62</v>
      </c>
      <c r="AH84" s="164">
        <v>2379918.62</v>
      </c>
      <c r="AI84" s="164">
        <v>2379918.62</v>
      </c>
      <c r="AJ84" s="164">
        <v>2379918.62</v>
      </c>
      <c r="AK84" s="164">
        <v>2379918.62</v>
      </c>
      <c r="AL84" s="164">
        <v>2379918.62</v>
      </c>
      <c r="AM84" s="164">
        <v>2379918.62</v>
      </c>
      <c r="AN84" s="164">
        <v>2379918.62</v>
      </c>
    </row>
    <row r="85" spans="1:40" x14ac:dyDescent="0.2">
      <c r="A85" s="27" t="s">
        <v>1925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  <row r="86" spans="1:40" x14ac:dyDescent="0.2">
      <c r="A86" s="27" t="s">
        <v>1926</v>
      </c>
      <c r="B86" s="164">
        <v>16782482.460000001</v>
      </c>
      <c r="C86" s="164">
        <v>16782482.460000001</v>
      </c>
      <c r="D86" s="164">
        <v>16782482.460000001</v>
      </c>
      <c r="E86" s="164">
        <v>16782482.460000001</v>
      </c>
      <c r="F86" s="164">
        <v>16782482.460000001</v>
      </c>
      <c r="G86" s="164">
        <v>16782482.460000001</v>
      </c>
      <c r="H86" s="164">
        <v>16782482.460000001</v>
      </c>
      <c r="I86" s="164">
        <v>16782482.460000001</v>
      </c>
      <c r="J86" s="164">
        <v>16782482.460000001</v>
      </c>
      <c r="K86" s="164">
        <v>16782482.460000001</v>
      </c>
      <c r="L86" s="164">
        <v>16782482.460000001</v>
      </c>
      <c r="M86" s="164">
        <v>16782482.460000001</v>
      </c>
      <c r="N86" s="164">
        <v>16782482.460000001</v>
      </c>
      <c r="O86" s="164">
        <v>16782482.460000001</v>
      </c>
      <c r="P86" s="164">
        <v>16782482.460000001</v>
      </c>
      <c r="Q86" s="164">
        <v>16782482.460000001</v>
      </c>
      <c r="R86" s="164">
        <v>16782482.460000001</v>
      </c>
      <c r="S86" s="164">
        <v>16782482.460000001</v>
      </c>
      <c r="T86" s="164">
        <v>16782482.460000001</v>
      </c>
      <c r="U86" s="164">
        <v>16782482.460000001</v>
      </c>
      <c r="V86" s="164">
        <v>16782482.460000001</v>
      </c>
      <c r="W86" s="164">
        <v>16782482.460000001</v>
      </c>
      <c r="X86" s="164">
        <v>16782482.460000001</v>
      </c>
      <c r="Y86" s="164">
        <v>16782482.460000001</v>
      </c>
      <c r="Z86" s="164">
        <v>16782482.460000001</v>
      </c>
      <c r="AA86" s="164">
        <v>16782482.460000001</v>
      </c>
      <c r="AB86" s="164">
        <v>16782482.460000001</v>
      </c>
      <c r="AC86" s="164">
        <v>16782482.460000001</v>
      </c>
      <c r="AD86" s="164">
        <v>16782482.460000001</v>
      </c>
      <c r="AE86" s="164">
        <v>16782482.460000001</v>
      </c>
      <c r="AF86" s="164">
        <v>16782482.460000001</v>
      </c>
      <c r="AG86" s="164">
        <v>16782482.460000001</v>
      </c>
      <c r="AH86" s="164">
        <v>16782482.460000001</v>
      </c>
      <c r="AI86" s="164">
        <v>16782482.460000001</v>
      </c>
      <c r="AJ86" s="164">
        <v>16782482.460000001</v>
      </c>
      <c r="AK86" s="164">
        <v>16782482.460000001</v>
      </c>
      <c r="AL86" s="164">
        <v>16782482.460000001</v>
      </c>
      <c r="AM86" s="164">
        <v>16782482.460000001</v>
      </c>
      <c r="AN86" s="164">
        <v>16782482.460000001</v>
      </c>
    </row>
    <row r="87" spans="1:40" x14ac:dyDescent="0.2">
      <c r="A87" s="27" t="s">
        <v>1927</v>
      </c>
      <c r="B87" s="164">
        <v>1220803.79</v>
      </c>
      <c r="C87" s="164">
        <v>1220803.79</v>
      </c>
      <c r="D87" s="164">
        <v>1220803.79</v>
      </c>
      <c r="E87" s="164">
        <v>1220803.79</v>
      </c>
      <c r="F87" s="164">
        <v>1220803.79</v>
      </c>
      <c r="G87" s="164">
        <v>1220803.79</v>
      </c>
      <c r="H87" s="164">
        <v>1220803.79</v>
      </c>
      <c r="I87" s="164">
        <v>1220803.79</v>
      </c>
      <c r="J87" s="164">
        <v>1220803.79</v>
      </c>
      <c r="K87" s="164">
        <v>1220803.79</v>
      </c>
      <c r="L87" s="164">
        <v>1220803.79</v>
      </c>
      <c r="M87" s="164">
        <v>1220803.79</v>
      </c>
      <c r="N87" s="164">
        <v>1220803.79</v>
      </c>
      <c r="O87" s="164">
        <v>1220803.79</v>
      </c>
      <c r="P87" s="164">
        <v>1220803.79</v>
      </c>
      <c r="Q87" s="164">
        <v>1220803.79</v>
      </c>
      <c r="R87" s="164">
        <v>1220803.79</v>
      </c>
      <c r="S87" s="164">
        <v>1220803.79</v>
      </c>
      <c r="T87" s="164">
        <v>1220803.79</v>
      </c>
      <c r="U87" s="164">
        <v>1220803.79</v>
      </c>
      <c r="V87" s="164">
        <v>1220803.79</v>
      </c>
      <c r="W87" s="164">
        <v>1220803.79</v>
      </c>
      <c r="X87" s="164">
        <v>1220803.79</v>
      </c>
      <c r="Y87" s="164">
        <v>1220803.79</v>
      </c>
      <c r="Z87" s="164">
        <v>1220803.79</v>
      </c>
      <c r="AA87" s="164">
        <v>1220803.79</v>
      </c>
      <c r="AB87" s="164">
        <v>1220803.79</v>
      </c>
      <c r="AC87" s="164">
        <v>1220803.79</v>
      </c>
      <c r="AD87" s="164">
        <v>1220803.79</v>
      </c>
      <c r="AE87" s="164">
        <v>1220803.79</v>
      </c>
      <c r="AF87" s="164">
        <v>1220803.79</v>
      </c>
      <c r="AG87" s="164">
        <v>1220803.79</v>
      </c>
      <c r="AH87" s="164">
        <v>1220803.79</v>
      </c>
      <c r="AI87" s="164">
        <v>1220803.79</v>
      </c>
      <c r="AJ87" s="164">
        <v>1220803.79</v>
      </c>
      <c r="AK87" s="164">
        <v>1220803.79</v>
      </c>
      <c r="AL87" s="164">
        <v>1220803.79</v>
      </c>
      <c r="AM87" s="164">
        <v>1220803.79</v>
      </c>
      <c r="AN87" s="164">
        <v>1220803.79</v>
      </c>
    </row>
    <row r="88" spans="1:40" x14ac:dyDescent="0.2">
      <c r="A88" s="27" t="s">
        <v>1928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  <c r="O88" s="164">
        <v>0</v>
      </c>
      <c r="P88" s="164">
        <v>0</v>
      </c>
      <c r="Q88" s="164">
        <v>0</v>
      </c>
      <c r="R88" s="164">
        <v>0</v>
      </c>
      <c r="S88" s="164">
        <v>0</v>
      </c>
      <c r="T88" s="164">
        <v>0</v>
      </c>
      <c r="U88" s="164">
        <v>0</v>
      </c>
      <c r="V88" s="164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0</v>
      </c>
      <c r="AB88" s="164">
        <v>0</v>
      </c>
      <c r="AC88" s="164">
        <v>0</v>
      </c>
      <c r="AD88" s="164">
        <v>0</v>
      </c>
      <c r="AE88" s="164">
        <v>0</v>
      </c>
      <c r="AF88" s="164">
        <v>0</v>
      </c>
      <c r="AG88" s="164">
        <v>0</v>
      </c>
      <c r="AH88" s="164">
        <v>0</v>
      </c>
      <c r="AI88" s="164">
        <v>0</v>
      </c>
      <c r="AJ88" s="164">
        <v>0</v>
      </c>
      <c r="AK88" s="164">
        <v>0</v>
      </c>
      <c r="AL88" s="164">
        <v>0</v>
      </c>
      <c r="AM88" s="164">
        <v>0</v>
      </c>
      <c r="AN88" s="164">
        <v>0</v>
      </c>
    </row>
    <row r="89" spans="1:40" x14ac:dyDescent="0.2">
      <c r="A89" s="27" t="s">
        <v>1929</v>
      </c>
      <c r="B89" s="164">
        <v>575881110.00376201</v>
      </c>
      <c r="C89" s="164">
        <v>558302117.31320095</v>
      </c>
      <c r="D89" s="164">
        <v>550223422.82543099</v>
      </c>
      <c r="E89" s="164">
        <v>544413748.826424</v>
      </c>
      <c r="F89" s="164">
        <v>545686150.520293</v>
      </c>
      <c r="G89" s="164">
        <v>543765806.35791695</v>
      </c>
      <c r="H89" s="164">
        <v>538599710.85129297</v>
      </c>
      <c r="I89" s="164">
        <v>539137256.77128398</v>
      </c>
      <c r="J89" s="164">
        <v>525441856.21131003</v>
      </c>
      <c r="K89" s="164">
        <v>512321065.88506299</v>
      </c>
      <c r="L89" s="164">
        <v>506252431.60113102</v>
      </c>
      <c r="M89" s="164">
        <v>503014103.08382398</v>
      </c>
      <c r="N89" s="164">
        <v>503014103.08382398</v>
      </c>
      <c r="O89" s="164">
        <v>510415991.81933099</v>
      </c>
      <c r="P89" s="164">
        <v>500542900.03848302</v>
      </c>
      <c r="Q89" s="164">
        <v>499676632.38808697</v>
      </c>
      <c r="R89" s="164">
        <v>500704702.826482</v>
      </c>
      <c r="S89" s="164">
        <v>506705721.42363501</v>
      </c>
      <c r="T89" s="164">
        <v>510259579.07813901</v>
      </c>
      <c r="U89" s="164">
        <v>511060884.48565</v>
      </c>
      <c r="V89" s="164">
        <v>517492959.28066897</v>
      </c>
      <c r="W89" s="164">
        <v>510876138.107364</v>
      </c>
      <c r="X89" s="164">
        <v>503609176.37402999</v>
      </c>
      <c r="Y89" s="164">
        <v>502148878.22926098</v>
      </c>
      <c r="Z89" s="164">
        <v>503107176.435179</v>
      </c>
      <c r="AA89" s="164">
        <v>503107176.435179</v>
      </c>
      <c r="AB89" s="164">
        <v>514658693.98009503</v>
      </c>
      <c r="AC89" s="164">
        <v>505574312.56420201</v>
      </c>
      <c r="AD89" s="164">
        <v>504866450.27399701</v>
      </c>
      <c r="AE89" s="164">
        <v>505978593.75420803</v>
      </c>
      <c r="AF89" s="164">
        <v>512136885.923989</v>
      </c>
      <c r="AG89" s="164">
        <v>515971389.30633098</v>
      </c>
      <c r="AH89" s="164">
        <v>516958793.46944702</v>
      </c>
      <c r="AI89" s="164">
        <v>523545472.32017601</v>
      </c>
      <c r="AJ89" s="164">
        <v>517214612.81772703</v>
      </c>
      <c r="AK89" s="164">
        <v>510167449.47560501</v>
      </c>
      <c r="AL89" s="164">
        <v>508844378.38590699</v>
      </c>
      <c r="AM89" s="164">
        <v>510052579.71264899</v>
      </c>
      <c r="AN89" s="164">
        <v>510052579.71264899</v>
      </c>
    </row>
    <row r="90" spans="1:40" x14ac:dyDescent="0.2">
      <c r="A90" s="27" t="s">
        <v>1930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  <c r="O90" s="164">
        <v>0</v>
      </c>
      <c r="P90" s="164">
        <v>0</v>
      </c>
      <c r="Q90" s="164">
        <v>0</v>
      </c>
      <c r="R90" s="164">
        <v>0</v>
      </c>
      <c r="S90" s="164">
        <v>0</v>
      </c>
      <c r="T90" s="164">
        <v>0</v>
      </c>
      <c r="U90" s="164">
        <v>0</v>
      </c>
      <c r="V90" s="164">
        <v>0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  <c r="AB90" s="164">
        <v>0</v>
      </c>
      <c r="AC90" s="164">
        <v>0</v>
      </c>
      <c r="AD90" s="164">
        <v>0</v>
      </c>
      <c r="AE90" s="164">
        <v>0</v>
      </c>
      <c r="AF90" s="164">
        <v>0</v>
      </c>
      <c r="AG90" s="164">
        <v>0</v>
      </c>
      <c r="AH90" s="164">
        <v>0</v>
      </c>
      <c r="AI90" s="164">
        <v>0</v>
      </c>
      <c r="AJ90" s="164">
        <v>0</v>
      </c>
      <c r="AK90" s="164">
        <v>0</v>
      </c>
      <c r="AL90" s="164">
        <v>0</v>
      </c>
      <c r="AM90" s="164">
        <v>0</v>
      </c>
      <c r="AN90" s="164">
        <v>0</v>
      </c>
    </row>
    <row r="91" spans="1:40" x14ac:dyDescent="0.2">
      <c r="A91" s="27" t="s">
        <v>1931</v>
      </c>
      <c r="B91" s="164">
        <v>561369.27</v>
      </c>
      <c r="C91" s="164">
        <v>561369.27</v>
      </c>
      <c r="D91" s="164">
        <v>561369.27</v>
      </c>
      <c r="E91" s="164">
        <v>561369.27</v>
      </c>
      <c r="F91" s="164">
        <v>561369.27</v>
      </c>
      <c r="G91" s="164">
        <v>561369.27</v>
      </c>
      <c r="H91" s="164">
        <v>561369.27</v>
      </c>
      <c r="I91" s="164">
        <v>561369.27</v>
      </c>
      <c r="J91" s="164">
        <v>561369.27</v>
      </c>
      <c r="K91" s="164">
        <v>561369.27</v>
      </c>
      <c r="L91" s="164">
        <v>561369.27</v>
      </c>
      <c r="M91" s="164">
        <v>561369.27</v>
      </c>
      <c r="N91" s="164">
        <v>561369.27</v>
      </c>
      <c r="O91" s="164">
        <v>561369.27</v>
      </c>
      <c r="P91" s="164">
        <v>561369.27</v>
      </c>
      <c r="Q91" s="164">
        <v>561369.27</v>
      </c>
      <c r="R91" s="164">
        <v>561369.27</v>
      </c>
      <c r="S91" s="164">
        <v>561369.27</v>
      </c>
      <c r="T91" s="164">
        <v>561369.27</v>
      </c>
      <c r="U91" s="164">
        <v>561369.27</v>
      </c>
      <c r="V91" s="164">
        <v>561369.27</v>
      </c>
      <c r="W91" s="164">
        <v>561369.27</v>
      </c>
      <c r="X91" s="164">
        <v>561369.27</v>
      </c>
      <c r="Y91" s="164">
        <v>561369.27</v>
      </c>
      <c r="Z91" s="164">
        <v>561369.27</v>
      </c>
      <c r="AA91" s="164">
        <v>561369.27</v>
      </c>
      <c r="AB91" s="164">
        <v>561369.27</v>
      </c>
      <c r="AC91" s="164">
        <v>561369.27</v>
      </c>
      <c r="AD91" s="164">
        <v>561369.27</v>
      </c>
      <c r="AE91" s="164">
        <v>561369.27</v>
      </c>
      <c r="AF91" s="164">
        <v>561369.27</v>
      </c>
      <c r="AG91" s="164">
        <v>561369.27</v>
      </c>
      <c r="AH91" s="164">
        <v>561369.27</v>
      </c>
      <c r="AI91" s="164">
        <v>561369.27</v>
      </c>
      <c r="AJ91" s="164">
        <v>561369.27</v>
      </c>
      <c r="AK91" s="164">
        <v>561369.27</v>
      </c>
      <c r="AL91" s="164">
        <v>561369.27</v>
      </c>
      <c r="AM91" s="164">
        <v>561369.27</v>
      </c>
      <c r="AN91" s="164">
        <v>561369.27</v>
      </c>
    </row>
    <row r="92" spans="1:40" x14ac:dyDescent="0.2">
      <c r="A92" s="27" t="s">
        <v>1932</v>
      </c>
      <c r="B92" s="164">
        <v>24260720.539999999</v>
      </c>
      <c r="C92" s="164">
        <v>24260720.539999999</v>
      </c>
      <c r="D92" s="164">
        <v>24260720.539999999</v>
      </c>
      <c r="E92" s="164">
        <v>24260720.539999999</v>
      </c>
      <c r="F92" s="164">
        <v>24260720.539999999</v>
      </c>
      <c r="G92" s="164">
        <v>24260720.539999999</v>
      </c>
      <c r="H92" s="164">
        <v>24260720.539999999</v>
      </c>
      <c r="I92" s="164">
        <v>24260720.539999999</v>
      </c>
      <c r="J92" s="164">
        <v>24260720.539999999</v>
      </c>
      <c r="K92" s="164">
        <v>24260720.539999999</v>
      </c>
      <c r="L92" s="164">
        <v>24260720.539999999</v>
      </c>
      <c r="M92" s="164">
        <v>24260720.539999999</v>
      </c>
      <c r="N92" s="164">
        <v>24260720.539999999</v>
      </c>
      <c r="O92" s="164">
        <v>24260720.539999999</v>
      </c>
      <c r="P92" s="164">
        <v>24260720.539999999</v>
      </c>
      <c r="Q92" s="164">
        <v>24260720.539999999</v>
      </c>
      <c r="R92" s="164">
        <v>24260720.539999999</v>
      </c>
      <c r="S92" s="164">
        <v>24260720.539999999</v>
      </c>
      <c r="T92" s="164">
        <v>24260720.539999999</v>
      </c>
      <c r="U92" s="164">
        <v>24260720.539999999</v>
      </c>
      <c r="V92" s="164">
        <v>24260720.539999999</v>
      </c>
      <c r="W92" s="164">
        <v>24260720.539999999</v>
      </c>
      <c r="X92" s="164">
        <v>24260720.539999999</v>
      </c>
      <c r="Y92" s="164">
        <v>24260720.539999999</v>
      </c>
      <c r="Z92" s="164">
        <v>24260720.539999999</v>
      </c>
      <c r="AA92" s="164">
        <v>24260720.539999999</v>
      </c>
      <c r="AB92" s="164">
        <v>24260720.539999999</v>
      </c>
      <c r="AC92" s="164">
        <v>24260720.539999999</v>
      </c>
      <c r="AD92" s="164">
        <v>24260720.539999999</v>
      </c>
      <c r="AE92" s="164">
        <v>24260720.539999999</v>
      </c>
      <c r="AF92" s="164">
        <v>24260720.539999999</v>
      </c>
      <c r="AG92" s="164">
        <v>24260720.539999999</v>
      </c>
      <c r="AH92" s="164">
        <v>24260720.539999999</v>
      </c>
      <c r="AI92" s="164">
        <v>24260720.539999999</v>
      </c>
      <c r="AJ92" s="164">
        <v>24260720.539999999</v>
      </c>
      <c r="AK92" s="164">
        <v>24260720.539999999</v>
      </c>
      <c r="AL92" s="164">
        <v>24260720.539999999</v>
      </c>
      <c r="AM92" s="164">
        <v>24260720.539999999</v>
      </c>
      <c r="AN92" s="164">
        <v>24260720.539999999</v>
      </c>
    </row>
    <row r="93" spans="1:40" x14ac:dyDescent="0.2">
      <c r="A93" s="27" t="s">
        <v>1933</v>
      </c>
      <c r="B93" s="164">
        <v>4593194.51</v>
      </c>
      <c r="C93" s="164">
        <v>4593194.51</v>
      </c>
      <c r="D93" s="164">
        <v>4593194.51</v>
      </c>
      <c r="E93" s="164">
        <v>4593194.51</v>
      </c>
      <c r="F93" s="164">
        <v>4593194.51</v>
      </c>
      <c r="G93" s="164">
        <v>4593194.51</v>
      </c>
      <c r="H93" s="164">
        <v>4593194.51</v>
      </c>
      <c r="I93" s="164">
        <v>4593194.51</v>
      </c>
      <c r="J93" s="164">
        <v>4593194.51</v>
      </c>
      <c r="K93" s="164">
        <v>4593194.51</v>
      </c>
      <c r="L93" s="164">
        <v>4593194.51</v>
      </c>
      <c r="M93" s="164">
        <v>4593194.51</v>
      </c>
      <c r="N93" s="164">
        <v>4593194.51</v>
      </c>
      <c r="O93" s="164">
        <v>4593194.51</v>
      </c>
      <c r="P93" s="164">
        <v>4593194.51</v>
      </c>
      <c r="Q93" s="164">
        <v>4593194.51</v>
      </c>
      <c r="R93" s="164">
        <v>4593194.51</v>
      </c>
      <c r="S93" s="164">
        <v>4593194.51</v>
      </c>
      <c r="T93" s="164">
        <v>4593194.51</v>
      </c>
      <c r="U93" s="164">
        <v>4593194.51</v>
      </c>
      <c r="V93" s="164">
        <v>4593194.51</v>
      </c>
      <c r="W93" s="164">
        <v>4593194.51</v>
      </c>
      <c r="X93" s="164">
        <v>4593194.51</v>
      </c>
      <c r="Y93" s="164">
        <v>4593194.51</v>
      </c>
      <c r="Z93" s="164">
        <v>4593194.51</v>
      </c>
      <c r="AA93" s="164">
        <v>4593194.51</v>
      </c>
      <c r="AB93" s="164">
        <v>4593194.51</v>
      </c>
      <c r="AC93" s="164">
        <v>4593194.51</v>
      </c>
      <c r="AD93" s="164">
        <v>4593194.51</v>
      </c>
      <c r="AE93" s="164">
        <v>4593194.51</v>
      </c>
      <c r="AF93" s="164">
        <v>4593194.51</v>
      </c>
      <c r="AG93" s="164">
        <v>4593194.51</v>
      </c>
      <c r="AH93" s="164">
        <v>4593194.51</v>
      </c>
      <c r="AI93" s="164">
        <v>4593194.51</v>
      </c>
      <c r="AJ93" s="164">
        <v>4593194.51</v>
      </c>
      <c r="AK93" s="164">
        <v>4593194.51</v>
      </c>
      <c r="AL93" s="164">
        <v>4593194.51</v>
      </c>
      <c r="AM93" s="164">
        <v>4593194.51</v>
      </c>
      <c r="AN93" s="164">
        <v>4593194.51</v>
      </c>
    </row>
    <row r="94" spans="1:40" x14ac:dyDescent="0.2">
      <c r="A94" s="27" t="s">
        <v>1934</v>
      </c>
      <c r="B94" s="164">
        <v>31948246.449999899</v>
      </c>
      <c r="C94" s="164">
        <v>31948246.449999899</v>
      </c>
      <c r="D94" s="164">
        <v>31948246.449999899</v>
      </c>
      <c r="E94" s="164">
        <v>31948246.449999899</v>
      </c>
      <c r="F94" s="164">
        <v>31948246.449999899</v>
      </c>
      <c r="G94" s="164">
        <v>31948246.449999899</v>
      </c>
      <c r="H94" s="164">
        <v>31948246.449999899</v>
      </c>
      <c r="I94" s="164">
        <v>31948246.449999899</v>
      </c>
      <c r="J94" s="164">
        <v>31948246.449999899</v>
      </c>
      <c r="K94" s="164">
        <v>31948246.449999899</v>
      </c>
      <c r="L94" s="164">
        <v>31948246.449999899</v>
      </c>
      <c r="M94" s="164">
        <v>31948246.449999899</v>
      </c>
      <c r="N94" s="164">
        <v>31948246.449999899</v>
      </c>
      <c r="O94" s="164">
        <v>31948246.449999899</v>
      </c>
      <c r="P94" s="164">
        <v>31948246.449999899</v>
      </c>
      <c r="Q94" s="164">
        <v>31948246.449999899</v>
      </c>
      <c r="R94" s="164">
        <v>31948246.449999899</v>
      </c>
      <c r="S94" s="164">
        <v>31948246.449999899</v>
      </c>
      <c r="T94" s="164">
        <v>31948246.449999899</v>
      </c>
      <c r="U94" s="164">
        <v>31948246.449999899</v>
      </c>
      <c r="V94" s="164">
        <v>31948246.449999899</v>
      </c>
      <c r="W94" s="164">
        <v>31948246.449999899</v>
      </c>
      <c r="X94" s="164">
        <v>31948246.449999899</v>
      </c>
      <c r="Y94" s="164">
        <v>31948246.449999899</v>
      </c>
      <c r="Z94" s="164">
        <v>31948246.449999899</v>
      </c>
      <c r="AA94" s="164">
        <v>31948246.449999899</v>
      </c>
      <c r="AB94" s="164">
        <v>31948246.449999899</v>
      </c>
      <c r="AC94" s="164">
        <v>31948246.449999899</v>
      </c>
      <c r="AD94" s="164">
        <v>31948246.449999899</v>
      </c>
      <c r="AE94" s="164">
        <v>31948246.449999899</v>
      </c>
      <c r="AF94" s="164">
        <v>31948246.449999899</v>
      </c>
      <c r="AG94" s="164">
        <v>31948246.449999899</v>
      </c>
      <c r="AH94" s="164">
        <v>31948246.449999899</v>
      </c>
      <c r="AI94" s="164">
        <v>31948246.449999899</v>
      </c>
      <c r="AJ94" s="164">
        <v>31948246.449999899</v>
      </c>
      <c r="AK94" s="164">
        <v>31948246.449999899</v>
      </c>
      <c r="AL94" s="164">
        <v>31948246.449999899</v>
      </c>
      <c r="AM94" s="164">
        <v>31948246.449999899</v>
      </c>
      <c r="AN94" s="164">
        <v>31948246.449999899</v>
      </c>
    </row>
    <row r="95" spans="1:40" x14ac:dyDescent="0.2">
      <c r="A95" s="27" t="s">
        <v>1935</v>
      </c>
      <c r="B95" s="164">
        <v>177432.93999999901</v>
      </c>
      <c r="C95" s="164">
        <v>177432.93999999901</v>
      </c>
      <c r="D95" s="164">
        <v>177432.93999999901</v>
      </c>
      <c r="E95" s="164">
        <v>177432.93999999901</v>
      </c>
      <c r="F95" s="164">
        <v>177432.93999999901</v>
      </c>
      <c r="G95" s="164">
        <v>177432.93999999901</v>
      </c>
      <c r="H95" s="164">
        <v>177432.93999999901</v>
      </c>
      <c r="I95" s="164">
        <v>177432.93999999901</v>
      </c>
      <c r="J95" s="164">
        <v>177432.93999999901</v>
      </c>
      <c r="K95" s="164">
        <v>177432.93999999901</v>
      </c>
      <c r="L95" s="164">
        <v>177432.93999999901</v>
      </c>
      <c r="M95" s="164">
        <v>177432.93999999901</v>
      </c>
      <c r="N95" s="164">
        <v>177432.93999999901</v>
      </c>
      <c r="O95" s="164">
        <v>177432.93999999901</v>
      </c>
      <c r="P95" s="164">
        <v>177432.93999999901</v>
      </c>
      <c r="Q95" s="164">
        <v>177432.93999999901</v>
      </c>
      <c r="R95" s="164">
        <v>177432.93999999901</v>
      </c>
      <c r="S95" s="164">
        <v>177432.93999999901</v>
      </c>
      <c r="T95" s="164">
        <v>177432.93999999901</v>
      </c>
      <c r="U95" s="164">
        <v>177432.93999999901</v>
      </c>
      <c r="V95" s="164">
        <v>177432.93999999901</v>
      </c>
      <c r="W95" s="164">
        <v>177432.93999999901</v>
      </c>
      <c r="X95" s="164">
        <v>177432.93999999901</v>
      </c>
      <c r="Y95" s="164">
        <v>177432.93999999901</v>
      </c>
      <c r="Z95" s="164">
        <v>177432.93999999901</v>
      </c>
      <c r="AA95" s="164">
        <v>177432.93999999901</v>
      </c>
      <c r="AB95" s="164">
        <v>177432.93999999901</v>
      </c>
      <c r="AC95" s="164">
        <v>177432.93999999901</v>
      </c>
      <c r="AD95" s="164">
        <v>177432.93999999901</v>
      </c>
      <c r="AE95" s="164">
        <v>177432.93999999901</v>
      </c>
      <c r="AF95" s="164">
        <v>177432.93999999901</v>
      </c>
      <c r="AG95" s="164">
        <v>177432.93999999901</v>
      </c>
      <c r="AH95" s="164">
        <v>177432.93999999901</v>
      </c>
      <c r="AI95" s="164">
        <v>177432.93999999901</v>
      </c>
      <c r="AJ95" s="164">
        <v>177432.93999999901</v>
      </c>
      <c r="AK95" s="164">
        <v>177432.93999999901</v>
      </c>
      <c r="AL95" s="164">
        <v>177432.93999999901</v>
      </c>
      <c r="AM95" s="164">
        <v>177432.93999999901</v>
      </c>
      <c r="AN95" s="164">
        <v>177432.93999999901</v>
      </c>
    </row>
    <row r="96" spans="1:40" x14ac:dyDescent="0.2">
      <c r="A96" s="27" t="s">
        <v>1936</v>
      </c>
      <c r="B96" s="164">
        <v>5203569.6499999901</v>
      </c>
      <c r="C96" s="164">
        <v>5203569.6499999901</v>
      </c>
      <c r="D96" s="164">
        <v>5203569.6499999901</v>
      </c>
      <c r="E96" s="164">
        <v>5203569.6499999901</v>
      </c>
      <c r="F96" s="164">
        <v>5203569.6499999901</v>
      </c>
      <c r="G96" s="164">
        <v>5203569.6499999901</v>
      </c>
      <c r="H96" s="164">
        <v>5203569.6499999901</v>
      </c>
      <c r="I96" s="164">
        <v>5203569.6499999901</v>
      </c>
      <c r="J96" s="164">
        <v>5203569.6499999901</v>
      </c>
      <c r="K96" s="164">
        <v>5203569.6499999901</v>
      </c>
      <c r="L96" s="164">
        <v>5203569.6499999901</v>
      </c>
      <c r="M96" s="164">
        <v>5203569.6499999901</v>
      </c>
      <c r="N96" s="164">
        <v>5203569.6499999901</v>
      </c>
      <c r="O96" s="164">
        <v>5203569.6499999901</v>
      </c>
      <c r="P96" s="164">
        <v>5203569.6499999901</v>
      </c>
      <c r="Q96" s="164">
        <v>5203569.6499999901</v>
      </c>
      <c r="R96" s="164">
        <v>5203569.6499999901</v>
      </c>
      <c r="S96" s="164">
        <v>5203569.6499999901</v>
      </c>
      <c r="T96" s="164">
        <v>5203569.6499999901</v>
      </c>
      <c r="U96" s="164">
        <v>5203569.6499999901</v>
      </c>
      <c r="V96" s="164">
        <v>5203569.6499999901</v>
      </c>
      <c r="W96" s="164">
        <v>5203569.6499999901</v>
      </c>
      <c r="X96" s="164">
        <v>5203569.6499999901</v>
      </c>
      <c r="Y96" s="164">
        <v>5203569.6499999901</v>
      </c>
      <c r="Z96" s="164">
        <v>5203569.6499999901</v>
      </c>
      <c r="AA96" s="164">
        <v>5203569.6499999901</v>
      </c>
      <c r="AB96" s="164">
        <v>5203569.6499999901</v>
      </c>
      <c r="AC96" s="164">
        <v>5203569.6499999901</v>
      </c>
      <c r="AD96" s="164">
        <v>5203569.6499999901</v>
      </c>
      <c r="AE96" s="164">
        <v>5203569.6499999901</v>
      </c>
      <c r="AF96" s="164">
        <v>5203569.6499999901</v>
      </c>
      <c r="AG96" s="164">
        <v>5203569.6499999901</v>
      </c>
      <c r="AH96" s="164">
        <v>5203569.6499999901</v>
      </c>
      <c r="AI96" s="164">
        <v>5203569.6499999901</v>
      </c>
      <c r="AJ96" s="164">
        <v>5203569.6499999901</v>
      </c>
      <c r="AK96" s="164">
        <v>5203569.6499999901</v>
      </c>
      <c r="AL96" s="164">
        <v>5203569.6499999901</v>
      </c>
      <c r="AM96" s="164">
        <v>5203569.6499999901</v>
      </c>
      <c r="AN96" s="164">
        <v>5203569.6499999901</v>
      </c>
    </row>
    <row r="97" spans="1:40" x14ac:dyDescent="0.2">
      <c r="A97" s="27" t="s">
        <v>1937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0</v>
      </c>
      <c r="T97" s="164">
        <v>0</v>
      </c>
      <c r="U97" s="164">
        <v>0</v>
      </c>
      <c r="V97" s="164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0</v>
      </c>
      <c r="AI97" s="164">
        <v>0</v>
      </c>
      <c r="AJ97" s="164">
        <v>0</v>
      </c>
      <c r="AK97" s="164">
        <v>0</v>
      </c>
      <c r="AL97" s="164">
        <v>0</v>
      </c>
      <c r="AM97" s="164">
        <v>0</v>
      </c>
      <c r="AN97" s="164">
        <v>0</v>
      </c>
    </row>
    <row r="98" spans="1:40" x14ac:dyDescent="0.2">
      <c r="A98" s="27" t="s">
        <v>1938</v>
      </c>
      <c r="B98" s="164">
        <v>277680.05</v>
      </c>
      <c r="C98" s="164">
        <v>277680.05</v>
      </c>
      <c r="D98" s="164">
        <v>277680.05</v>
      </c>
      <c r="E98" s="164">
        <v>277680.05</v>
      </c>
      <c r="F98" s="164">
        <v>277680.05</v>
      </c>
      <c r="G98" s="164">
        <v>277680.05</v>
      </c>
      <c r="H98" s="164">
        <v>277680.05</v>
      </c>
      <c r="I98" s="164">
        <v>277680.05</v>
      </c>
      <c r="J98" s="164">
        <v>277680.05</v>
      </c>
      <c r="K98" s="164">
        <v>277680.05</v>
      </c>
      <c r="L98" s="164">
        <v>277680.05</v>
      </c>
      <c r="M98" s="164">
        <v>277680.05</v>
      </c>
      <c r="N98" s="164">
        <v>277680.05</v>
      </c>
      <c r="O98" s="164">
        <v>277680.05</v>
      </c>
      <c r="P98" s="164">
        <v>277680.05</v>
      </c>
      <c r="Q98" s="164">
        <v>277680.05</v>
      </c>
      <c r="R98" s="164">
        <v>277680.05</v>
      </c>
      <c r="S98" s="164">
        <v>277680.05</v>
      </c>
      <c r="T98" s="164">
        <v>277680.05</v>
      </c>
      <c r="U98" s="164">
        <v>277680.05</v>
      </c>
      <c r="V98" s="164">
        <v>277680.05</v>
      </c>
      <c r="W98" s="164">
        <v>277680.05</v>
      </c>
      <c r="X98" s="164">
        <v>277680.05</v>
      </c>
      <c r="Y98" s="164">
        <v>277680.05</v>
      </c>
      <c r="Z98" s="164">
        <v>277680.05</v>
      </c>
      <c r="AA98" s="164">
        <v>277680.05</v>
      </c>
      <c r="AB98" s="164">
        <v>277680.05</v>
      </c>
      <c r="AC98" s="164">
        <v>277680.05</v>
      </c>
      <c r="AD98" s="164">
        <v>277680.05</v>
      </c>
      <c r="AE98" s="164">
        <v>277680.05</v>
      </c>
      <c r="AF98" s="164">
        <v>277680.05</v>
      </c>
      <c r="AG98" s="164">
        <v>277680.05</v>
      </c>
      <c r="AH98" s="164">
        <v>277680.05</v>
      </c>
      <c r="AI98" s="164">
        <v>277680.05</v>
      </c>
      <c r="AJ98" s="164">
        <v>277680.05</v>
      </c>
      <c r="AK98" s="164">
        <v>277680.05</v>
      </c>
      <c r="AL98" s="164">
        <v>277680.05</v>
      </c>
      <c r="AM98" s="164">
        <v>277680.05</v>
      </c>
      <c r="AN98" s="164">
        <v>277680.05</v>
      </c>
    </row>
    <row r="99" spans="1:40" x14ac:dyDescent="0.2">
      <c r="A99" s="30" t="s">
        <v>1939</v>
      </c>
      <c r="B99" s="164">
        <v>666739089.43376195</v>
      </c>
      <c r="C99" s="164">
        <v>649160096.74319994</v>
      </c>
      <c r="D99" s="164">
        <v>641081402.25543106</v>
      </c>
      <c r="E99" s="164">
        <v>635271728.25642395</v>
      </c>
      <c r="F99" s="164">
        <v>636544129.95029294</v>
      </c>
      <c r="G99" s="164">
        <v>634623785.78791702</v>
      </c>
      <c r="H99" s="164">
        <v>629457690.28129303</v>
      </c>
      <c r="I99" s="164">
        <v>629995236.20128405</v>
      </c>
      <c r="J99" s="164">
        <v>616299835.64130998</v>
      </c>
      <c r="K99" s="164">
        <v>603179045.315063</v>
      </c>
      <c r="L99" s="164">
        <v>597110411.03113103</v>
      </c>
      <c r="M99" s="164">
        <v>593872082.51382399</v>
      </c>
      <c r="N99" s="164">
        <v>593872082.51382399</v>
      </c>
      <c r="O99" s="164">
        <v>601273971.249331</v>
      </c>
      <c r="P99" s="164">
        <v>591400879.46848297</v>
      </c>
      <c r="Q99" s="164">
        <v>590534611.81808698</v>
      </c>
      <c r="R99" s="164">
        <v>591562682.25648201</v>
      </c>
      <c r="S99" s="164">
        <v>597563700.85363495</v>
      </c>
      <c r="T99" s="164">
        <v>601117558.50813901</v>
      </c>
      <c r="U99" s="164">
        <v>601918863.91564906</v>
      </c>
      <c r="V99" s="164">
        <v>608350938.71066904</v>
      </c>
      <c r="W99" s="164">
        <v>601734117.53736401</v>
      </c>
      <c r="X99" s="164">
        <v>594467155.80402994</v>
      </c>
      <c r="Y99" s="164">
        <v>593006857.65926099</v>
      </c>
      <c r="Z99" s="164">
        <v>593965155.86517894</v>
      </c>
      <c r="AA99" s="164">
        <v>593965155.86517894</v>
      </c>
      <c r="AB99" s="164">
        <v>605516673.41009498</v>
      </c>
      <c r="AC99" s="164">
        <v>596432291.99420202</v>
      </c>
      <c r="AD99" s="164">
        <v>595724429.70399702</v>
      </c>
      <c r="AE99" s="164">
        <v>596836573.18420804</v>
      </c>
      <c r="AF99" s="164">
        <v>602994865.35398901</v>
      </c>
      <c r="AG99" s="164">
        <v>606829368.73633099</v>
      </c>
      <c r="AH99" s="164">
        <v>607816772.89944696</v>
      </c>
      <c r="AI99" s="164">
        <v>614403451.75017595</v>
      </c>
      <c r="AJ99" s="164">
        <v>608072592.24772704</v>
      </c>
      <c r="AK99" s="164">
        <v>601025428.90560496</v>
      </c>
      <c r="AL99" s="164">
        <v>599702357.815907</v>
      </c>
      <c r="AM99" s="164">
        <v>600910559.14264905</v>
      </c>
      <c r="AN99" s="164">
        <v>600910559.14264905</v>
      </c>
    </row>
    <row r="100" spans="1:40" x14ac:dyDescent="0.2">
      <c r="A100" s="27" t="s">
        <v>1940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4">
        <v>0</v>
      </c>
      <c r="R100" s="164">
        <v>0</v>
      </c>
      <c r="S100" s="164">
        <v>0</v>
      </c>
      <c r="T100" s="164">
        <v>0</v>
      </c>
      <c r="U100" s="164">
        <v>0</v>
      </c>
      <c r="V100" s="164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  <c r="AC100" s="164">
        <v>0</v>
      </c>
      <c r="AD100" s="164">
        <v>0</v>
      </c>
      <c r="AE100" s="164">
        <v>0</v>
      </c>
      <c r="AF100" s="164">
        <v>0</v>
      </c>
      <c r="AG100" s="164">
        <v>0</v>
      </c>
      <c r="AH100" s="164">
        <v>0</v>
      </c>
      <c r="AI100" s="164">
        <v>0</v>
      </c>
      <c r="AJ100" s="164">
        <v>0</v>
      </c>
      <c r="AK100" s="164">
        <v>0</v>
      </c>
      <c r="AL100" s="164">
        <v>0</v>
      </c>
      <c r="AM100" s="164">
        <v>0</v>
      </c>
      <c r="AN100" s="164">
        <v>0</v>
      </c>
    </row>
    <row r="101" spans="1:40" x14ac:dyDescent="0.2">
      <c r="A101" s="27" t="s">
        <v>1941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164">
        <v>0</v>
      </c>
      <c r="AD101" s="164">
        <v>0</v>
      </c>
      <c r="AE101" s="164">
        <v>0</v>
      </c>
      <c r="AF101" s="164">
        <v>0</v>
      </c>
      <c r="AG101" s="164">
        <v>0</v>
      </c>
      <c r="AH101" s="164">
        <v>0</v>
      </c>
      <c r="AI101" s="164">
        <v>0</v>
      </c>
      <c r="AJ101" s="164">
        <v>0</v>
      </c>
      <c r="AK101" s="164">
        <v>0</v>
      </c>
      <c r="AL101" s="164">
        <v>0</v>
      </c>
      <c r="AM101" s="164">
        <v>0</v>
      </c>
      <c r="AN101" s="164">
        <v>0</v>
      </c>
    </row>
    <row r="102" spans="1:40" x14ac:dyDescent="0.2">
      <c r="A102" s="27" t="s">
        <v>1942</v>
      </c>
      <c r="B102" s="164">
        <v>2493495.56</v>
      </c>
      <c r="C102" s="164">
        <v>2493495.56</v>
      </c>
      <c r="D102" s="164">
        <v>2493495.56</v>
      </c>
      <c r="E102" s="164">
        <v>2493495.56</v>
      </c>
      <c r="F102" s="164">
        <v>2493495.56</v>
      </c>
      <c r="G102" s="164">
        <v>2493495.56</v>
      </c>
      <c r="H102" s="164">
        <v>2493495.56</v>
      </c>
      <c r="I102" s="164">
        <v>2493495.56</v>
      </c>
      <c r="J102" s="164">
        <v>2493495.56</v>
      </c>
      <c r="K102" s="164">
        <v>2493495.56</v>
      </c>
      <c r="L102" s="164">
        <v>2493495.56</v>
      </c>
      <c r="M102" s="164">
        <v>2493495.56</v>
      </c>
      <c r="N102" s="164">
        <v>2493495.56</v>
      </c>
      <c r="O102" s="164">
        <v>2493495.56</v>
      </c>
      <c r="P102" s="164">
        <v>2493495.56</v>
      </c>
      <c r="Q102" s="164">
        <v>2493495.56</v>
      </c>
      <c r="R102" s="164">
        <v>2493495.56</v>
      </c>
      <c r="S102" s="164">
        <v>2493495.56</v>
      </c>
      <c r="T102" s="164">
        <v>2493495.56</v>
      </c>
      <c r="U102" s="164">
        <v>2493495.56</v>
      </c>
      <c r="V102" s="164">
        <v>2493495.56</v>
      </c>
      <c r="W102" s="164">
        <v>2493495.56</v>
      </c>
      <c r="X102" s="164">
        <v>2493495.56</v>
      </c>
      <c r="Y102" s="164">
        <v>2493495.56</v>
      </c>
      <c r="Z102" s="164">
        <v>2493495.56</v>
      </c>
      <c r="AA102" s="164">
        <v>2493495.56</v>
      </c>
      <c r="AB102" s="164">
        <v>2493495.56</v>
      </c>
      <c r="AC102" s="164">
        <v>2493495.56</v>
      </c>
      <c r="AD102" s="164">
        <v>2493495.56</v>
      </c>
      <c r="AE102" s="164">
        <v>2493495.56</v>
      </c>
      <c r="AF102" s="164">
        <v>2493495.56</v>
      </c>
      <c r="AG102" s="164">
        <v>2493495.56</v>
      </c>
      <c r="AH102" s="164">
        <v>2493495.56</v>
      </c>
      <c r="AI102" s="164">
        <v>2493495.56</v>
      </c>
      <c r="AJ102" s="164">
        <v>2493495.56</v>
      </c>
      <c r="AK102" s="164">
        <v>2493495.56</v>
      </c>
      <c r="AL102" s="164">
        <v>2493495.56</v>
      </c>
      <c r="AM102" s="164">
        <v>2493495.56</v>
      </c>
      <c r="AN102" s="164">
        <v>2493495.56</v>
      </c>
    </row>
    <row r="103" spans="1:40" x14ac:dyDescent="0.2">
      <c r="A103" s="27" t="s">
        <v>1943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27" t="s">
        <v>1944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1945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1946</v>
      </c>
      <c r="B106" s="164">
        <v>217492.83</v>
      </c>
      <c r="C106" s="164">
        <v>217492.83</v>
      </c>
      <c r="D106" s="164">
        <v>217492.83</v>
      </c>
      <c r="E106" s="164">
        <v>217492.83</v>
      </c>
      <c r="F106" s="164">
        <v>217492.83</v>
      </c>
      <c r="G106" s="164">
        <v>217492.83</v>
      </c>
      <c r="H106" s="164">
        <v>217492.83</v>
      </c>
      <c r="I106" s="164">
        <v>217492.83</v>
      </c>
      <c r="J106" s="164">
        <v>217492.83</v>
      </c>
      <c r="K106" s="164">
        <v>217492.83</v>
      </c>
      <c r="L106" s="164">
        <v>217492.83</v>
      </c>
      <c r="M106" s="164">
        <v>217492.83</v>
      </c>
      <c r="N106" s="164">
        <v>217492.83</v>
      </c>
      <c r="O106" s="164">
        <v>217492.83</v>
      </c>
      <c r="P106" s="164">
        <v>217492.83</v>
      </c>
      <c r="Q106" s="164">
        <v>217492.83</v>
      </c>
      <c r="R106" s="164">
        <v>217492.83</v>
      </c>
      <c r="S106" s="164">
        <v>217492.83</v>
      </c>
      <c r="T106" s="164">
        <v>217492.83</v>
      </c>
      <c r="U106" s="164">
        <v>217492.83</v>
      </c>
      <c r="V106" s="164">
        <v>217492.83</v>
      </c>
      <c r="W106" s="164">
        <v>217492.83</v>
      </c>
      <c r="X106" s="164">
        <v>217492.83</v>
      </c>
      <c r="Y106" s="164">
        <v>217492.83</v>
      </c>
      <c r="Z106" s="164">
        <v>217492.83</v>
      </c>
      <c r="AA106" s="164">
        <v>217492.83</v>
      </c>
      <c r="AB106" s="164">
        <v>217492.83</v>
      </c>
      <c r="AC106" s="164">
        <v>217492.83</v>
      </c>
      <c r="AD106" s="164">
        <v>217492.83</v>
      </c>
      <c r="AE106" s="164">
        <v>217492.83</v>
      </c>
      <c r="AF106" s="164">
        <v>217492.83</v>
      </c>
      <c r="AG106" s="164">
        <v>217492.83</v>
      </c>
      <c r="AH106" s="164">
        <v>217492.83</v>
      </c>
      <c r="AI106" s="164">
        <v>217492.83</v>
      </c>
      <c r="AJ106" s="164">
        <v>217492.83</v>
      </c>
      <c r="AK106" s="164">
        <v>217492.83</v>
      </c>
      <c r="AL106" s="164">
        <v>217492.83</v>
      </c>
      <c r="AM106" s="164">
        <v>217492.83</v>
      </c>
      <c r="AN106" s="164">
        <v>217492.83</v>
      </c>
    </row>
    <row r="107" spans="1:40" x14ac:dyDescent="0.2">
      <c r="A107" s="27" t="s">
        <v>1947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27" t="s">
        <v>1948</v>
      </c>
      <c r="B108" s="164">
        <v>16483793.32</v>
      </c>
      <c r="C108" s="164">
        <v>16483793.32</v>
      </c>
      <c r="D108" s="164">
        <v>16483793.32</v>
      </c>
      <c r="E108" s="164">
        <v>16483793.32</v>
      </c>
      <c r="F108" s="164">
        <v>16483793.32</v>
      </c>
      <c r="G108" s="164">
        <v>16483793.32</v>
      </c>
      <c r="H108" s="164">
        <v>16483793.32</v>
      </c>
      <c r="I108" s="164">
        <v>16483793.32</v>
      </c>
      <c r="J108" s="164">
        <v>16483793.32</v>
      </c>
      <c r="K108" s="164">
        <v>16483793.32</v>
      </c>
      <c r="L108" s="164">
        <v>16483793.32</v>
      </c>
      <c r="M108" s="164">
        <v>16483793.32</v>
      </c>
      <c r="N108" s="164">
        <v>16483793.32</v>
      </c>
      <c r="O108" s="164">
        <v>16483793.32</v>
      </c>
      <c r="P108" s="164">
        <v>16483793.32</v>
      </c>
      <c r="Q108" s="164">
        <v>16483793.32</v>
      </c>
      <c r="R108" s="164">
        <v>16483793.32</v>
      </c>
      <c r="S108" s="164">
        <v>16483793.32</v>
      </c>
      <c r="T108" s="164">
        <v>16483793.32</v>
      </c>
      <c r="U108" s="164">
        <v>16483793.32</v>
      </c>
      <c r="V108" s="164">
        <v>16483793.32</v>
      </c>
      <c r="W108" s="164">
        <v>16483793.32</v>
      </c>
      <c r="X108" s="164">
        <v>16483793.32</v>
      </c>
      <c r="Y108" s="164">
        <v>16483793.32</v>
      </c>
      <c r="Z108" s="164">
        <v>16483793.32</v>
      </c>
      <c r="AA108" s="164">
        <v>16483793.32</v>
      </c>
      <c r="AB108" s="164">
        <v>16483793.32</v>
      </c>
      <c r="AC108" s="164">
        <v>16483793.32</v>
      </c>
      <c r="AD108" s="164">
        <v>16483793.32</v>
      </c>
      <c r="AE108" s="164">
        <v>16483793.32</v>
      </c>
      <c r="AF108" s="164">
        <v>16483793.32</v>
      </c>
      <c r="AG108" s="164">
        <v>16483793.32</v>
      </c>
      <c r="AH108" s="164">
        <v>16483793.32</v>
      </c>
      <c r="AI108" s="164">
        <v>16483793.32</v>
      </c>
      <c r="AJ108" s="164">
        <v>16483793.32</v>
      </c>
      <c r="AK108" s="164">
        <v>16483793.32</v>
      </c>
      <c r="AL108" s="164">
        <v>16483793.32</v>
      </c>
      <c r="AM108" s="164">
        <v>16483793.32</v>
      </c>
      <c r="AN108" s="164">
        <v>16483793.32</v>
      </c>
    </row>
    <row r="109" spans="1:40" x14ac:dyDescent="0.2">
      <c r="A109" s="27" t="s">
        <v>1949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4">
        <v>0</v>
      </c>
      <c r="R109" s="164">
        <v>0</v>
      </c>
      <c r="S109" s="164">
        <v>0</v>
      </c>
      <c r="T109" s="164">
        <v>0</v>
      </c>
      <c r="U109" s="164">
        <v>0</v>
      </c>
      <c r="V109" s="164">
        <v>0</v>
      </c>
      <c r="W109" s="164">
        <v>0</v>
      </c>
      <c r="X109" s="164">
        <v>0</v>
      </c>
      <c r="Y109" s="164">
        <v>0</v>
      </c>
      <c r="Z109" s="164">
        <v>0</v>
      </c>
      <c r="AA109" s="164">
        <v>0</v>
      </c>
      <c r="AB109" s="164">
        <v>0</v>
      </c>
      <c r="AC109" s="164">
        <v>0</v>
      </c>
      <c r="AD109" s="164">
        <v>0</v>
      </c>
      <c r="AE109" s="164">
        <v>0</v>
      </c>
      <c r="AF109" s="164">
        <v>0</v>
      </c>
      <c r="AG109" s="164">
        <v>0</v>
      </c>
      <c r="AH109" s="164">
        <v>0</v>
      </c>
      <c r="AI109" s="164">
        <v>0</v>
      </c>
      <c r="AJ109" s="164">
        <v>0</v>
      </c>
      <c r="AK109" s="164">
        <v>0</v>
      </c>
      <c r="AL109" s="164">
        <v>0</v>
      </c>
      <c r="AM109" s="164">
        <v>0</v>
      </c>
      <c r="AN109" s="164">
        <v>0</v>
      </c>
    </row>
    <row r="110" spans="1:40" x14ac:dyDescent="0.2">
      <c r="A110" s="27" t="s">
        <v>1950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4">
        <v>0</v>
      </c>
      <c r="R110" s="164">
        <v>0</v>
      </c>
      <c r="S110" s="164">
        <v>0</v>
      </c>
      <c r="T110" s="164">
        <v>0</v>
      </c>
      <c r="U110" s="164">
        <v>0</v>
      </c>
      <c r="V110" s="164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  <c r="AB110" s="164">
        <v>0</v>
      </c>
      <c r="AC110" s="164">
        <v>0</v>
      </c>
      <c r="AD110" s="164">
        <v>0</v>
      </c>
      <c r="AE110" s="164">
        <v>0</v>
      </c>
      <c r="AF110" s="164">
        <v>0</v>
      </c>
      <c r="AG110" s="164">
        <v>0</v>
      </c>
      <c r="AH110" s="164">
        <v>0</v>
      </c>
      <c r="AI110" s="164">
        <v>0</v>
      </c>
      <c r="AJ110" s="164">
        <v>0</v>
      </c>
      <c r="AK110" s="164">
        <v>0</v>
      </c>
      <c r="AL110" s="164">
        <v>0</v>
      </c>
      <c r="AM110" s="164">
        <v>0</v>
      </c>
      <c r="AN110" s="164">
        <v>0</v>
      </c>
    </row>
    <row r="111" spans="1:40" x14ac:dyDescent="0.2">
      <c r="A111" s="27" t="s">
        <v>1951</v>
      </c>
      <c r="B111" s="164">
        <v>1409129</v>
      </c>
      <c r="C111" s="164">
        <v>1409129</v>
      </c>
      <c r="D111" s="164">
        <v>1409129</v>
      </c>
      <c r="E111" s="164">
        <v>1409129</v>
      </c>
      <c r="F111" s="164">
        <v>1409129</v>
      </c>
      <c r="G111" s="164">
        <v>1409129</v>
      </c>
      <c r="H111" s="164">
        <v>1409129</v>
      </c>
      <c r="I111" s="164">
        <v>1409129</v>
      </c>
      <c r="J111" s="164">
        <v>1409129</v>
      </c>
      <c r="K111" s="164">
        <v>1409129</v>
      </c>
      <c r="L111" s="164">
        <v>1409129</v>
      </c>
      <c r="M111" s="164">
        <v>1409129</v>
      </c>
      <c r="N111" s="164">
        <v>1409129</v>
      </c>
      <c r="O111" s="164">
        <v>1409129</v>
      </c>
      <c r="P111" s="164">
        <v>1409129</v>
      </c>
      <c r="Q111" s="164">
        <v>1409129</v>
      </c>
      <c r="R111" s="164">
        <v>1409129</v>
      </c>
      <c r="S111" s="164">
        <v>1409129</v>
      </c>
      <c r="T111" s="164">
        <v>1409129</v>
      </c>
      <c r="U111" s="164">
        <v>1409129</v>
      </c>
      <c r="V111" s="164">
        <v>1409129</v>
      </c>
      <c r="W111" s="164">
        <v>1409129</v>
      </c>
      <c r="X111" s="164">
        <v>1409129</v>
      </c>
      <c r="Y111" s="164">
        <v>1409129</v>
      </c>
      <c r="Z111" s="164">
        <v>1409129</v>
      </c>
      <c r="AA111" s="164">
        <v>1409129</v>
      </c>
      <c r="AB111" s="164">
        <v>1409129</v>
      </c>
      <c r="AC111" s="164">
        <v>1409129</v>
      </c>
      <c r="AD111" s="164">
        <v>1409129</v>
      </c>
      <c r="AE111" s="164">
        <v>1409129</v>
      </c>
      <c r="AF111" s="164">
        <v>1409129</v>
      </c>
      <c r="AG111" s="164">
        <v>1409129</v>
      </c>
      <c r="AH111" s="164">
        <v>1409129</v>
      </c>
      <c r="AI111" s="164">
        <v>1409129</v>
      </c>
      <c r="AJ111" s="164">
        <v>1409129</v>
      </c>
      <c r="AK111" s="164">
        <v>1409129</v>
      </c>
      <c r="AL111" s="164">
        <v>1409129</v>
      </c>
      <c r="AM111" s="164">
        <v>1409129</v>
      </c>
      <c r="AN111" s="164">
        <v>1409129</v>
      </c>
    </row>
    <row r="112" spans="1:40" x14ac:dyDescent="0.2">
      <c r="A112" s="27" t="s">
        <v>1952</v>
      </c>
      <c r="B112" s="164">
        <v>20490578.749999899</v>
      </c>
      <c r="C112" s="164">
        <v>20490578.749999899</v>
      </c>
      <c r="D112" s="164">
        <v>20490578.749999899</v>
      </c>
      <c r="E112" s="164">
        <v>20490578.749999899</v>
      </c>
      <c r="F112" s="164">
        <v>20490578.749999899</v>
      </c>
      <c r="G112" s="164">
        <v>20490578.749999899</v>
      </c>
      <c r="H112" s="164">
        <v>20490578.749999899</v>
      </c>
      <c r="I112" s="164">
        <v>20490578.749999899</v>
      </c>
      <c r="J112" s="164">
        <v>20490578.749999899</v>
      </c>
      <c r="K112" s="164">
        <v>20490578.749999899</v>
      </c>
      <c r="L112" s="164">
        <v>20490578.749999899</v>
      </c>
      <c r="M112" s="164">
        <v>20490578.749999899</v>
      </c>
      <c r="N112" s="164">
        <v>20490578.749999899</v>
      </c>
      <c r="O112" s="164">
        <v>20490578.749999899</v>
      </c>
      <c r="P112" s="164">
        <v>20490578.749999899</v>
      </c>
      <c r="Q112" s="164">
        <v>20490578.749999899</v>
      </c>
      <c r="R112" s="164">
        <v>20490578.749999899</v>
      </c>
      <c r="S112" s="164">
        <v>20490578.749999899</v>
      </c>
      <c r="T112" s="164">
        <v>20490578.749999899</v>
      </c>
      <c r="U112" s="164">
        <v>20490578.749999899</v>
      </c>
      <c r="V112" s="164">
        <v>20490578.749999899</v>
      </c>
      <c r="W112" s="164">
        <v>20490578.749999899</v>
      </c>
      <c r="X112" s="164">
        <v>20490578.749999899</v>
      </c>
      <c r="Y112" s="164">
        <v>20490578.749999899</v>
      </c>
      <c r="Z112" s="164">
        <v>20490578.749999899</v>
      </c>
      <c r="AA112" s="164">
        <v>20490578.749999899</v>
      </c>
      <c r="AB112" s="164">
        <v>20490578.749999899</v>
      </c>
      <c r="AC112" s="164">
        <v>20490578.749999899</v>
      </c>
      <c r="AD112" s="164">
        <v>20490578.749999899</v>
      </c>
      <c r="AE112" s="164">
        <v>20490578.749999899</v>
      </c>
      <c r="AF112" s="164">
        <v>20490578.749999899</v>
      </c>
      <c r="AG112" s="164">
        <v>20490578.749999899</v>
      </c>
      <c r="AH112" s="164">
        <v>20490578.749999899</v>
      </c>
      <c r="AI112" s="164">
        <v>20490578.749999899</v>
      </c>
      <c r="AJ112" s="164">
        <v>20490578.749999899</v>
      </c>
      <c r="AK112" s="164">
        <v>20490578.749999899</v>
      </c>
      <c r="AL112" s="164">
        <v>20490578.749999899</v>
      </c>
      <c r="AM112" s="164">
        <v>20490578.749999899</v>
      </c>
      <c r="AN112" s="164">
        <v>20490578.749999899</v>
      </c>
    </row>
    <row r="113" spans="1:40" x14ac:dyDescent="0.2">
      <c r="A113" s="27" t="s">
        <v>1953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4">
        <v>0</v>
      </c>
      <c r="R113" s="164">
        <v>0</v>
      </c>
      <c r="S113" s="164">
        <v>0</v>
      </c>
      <c r="T113" s="164">
        <v>0</v>
      </c>
      <c r="U113" s="164">
        <v>0</v>
      </c>
      <c r="V113" s="164">
        <v>0</v>
      </c>
      <c r="W113" s="164">
        <v>0</v>
      </c>
      <c r="X113" s="164">
        <v>0</v>
      </c>
      <c r="Y113" s="164">
        <v>0</v>
      </c>
      <c r="Z113" s="164">
        <v>0</v>
      </c>
      <c r="AA113" s="164">
        <v>0</v>
      </c>
      <c r="AB113" s="164">
        <v>0</v>
      </c>
      <c r="AC113" s="164">
        <v>0</v>
      </c>
      <c r="AD113" s="164">
        <v>0</v>
      </c>
      <c r="AE113" s="164">
        <v>0</v>
      </c>
      <c r="AF113" s="164">
        <v>0</v>
      </c>
      <c r="AG113" s="164">
        <v>0</v>
      </c>
      <c r="AH113" s="164">
        <v>0</v>
      </c>
      <c r="AI113" s="164">
        <v>0</v>
      </c>
      <c r="AJ113" s="164">
        <v>0</v>
      </c>
      <c r="AK113" s="164">
        <v>0</v>
      </c>
      <c r="AL113" s="164">
        <v>0</v>
      </c>
      <c r="AM113" s="164">
        <v>0</v>
      </c>
      <c r="AN113" s="164">
        <v>0</v>
      </c>
    </row>
    <row r="114" spans="1:40" x14ac:dyDescent="0.2">
      <c r="A114" s="27" t="s">
        <v>1954</v>
      </c>
      <c r="B114" s="164">
        <v>11883449.2199999</v>
      </c>
      <c r="C114" s="164">
        <v>11883449.2199999</v>
      </c>
      <c r="D114" s="164">
        <v>11883449.2199999</v>
      </c>
      <c r="E114" s="164">
        <v>11883449.2199999</v>
      </c>
      <c r="F114" s="164">
        <v>11883449.2199999</v>
      </c>
      <c r="G114" s="164">
        <v>11883449.2199999</v>
      </c>
      <c r="H114" s="164">
        <v>11883449.2199999</v>
      </c>
      <c r="I114" s="164">
        <v>11883449.2199999</v>
      </c>
      <c r="J114" s="164">
        <v>11883449.2199999</v>
      </c>
      <c r="K114" s="164">
        <v>11883449.2199999</v>
      </c>
      <c r="L114" s="164">
        <v>11883449.2199999</v>
      </c>
      <c r="M114" s="164">
        <v>11883449.2199999</v>
      </c>
      <c r="N114" s="164">
        <v>11883449.2199999</v>
      </c>
      <c r="O114" s="164">
        <v>11883449.2199999</v>
      </c>
      <c r="P114" s="164">
        <v>11883449.2199999</v>
      </c>
      <c r="Q114" s="164">
        <v>11883449.2199999</v>
      </c>
      <c r="R114" s="164">
        <v>11883449.2199999</v>
      </c>
      <c r="S114" s="164">
        <v>11883449.2199999</v>
      </c>
      <c r="T114" s="164">
        <v>11883449.2199999</v>
      </c>
      <c r="U114" s="164">
        <v>11883449.2199999</v>
      </c>
      <c r="V114" s="164">
        <v>11883449.2199999</v>
      </c>
      <c r="W114" s="164">
        <v>11883449.2199999</v>
      </c>
      <c r="X114" s="164">
        <v>11883449.2199999</v>
      </c>
      <c r="Y114" s="164">
        <v>11883449.2199999</v>
      </c>
      <c r="Z114" s="164">
        <v>11883449.2199999</v>
      </c>
      <c r="AA114" s="164">
        <v>11883449.2199999</v>
      </c>
      <c r="AB114" s="164">
        <v>11883449.2199999</v>
      </c>
      <c r="AC114" s="164">
        <v>11883449.2199999</v>
      </c>
      <c r="AD114" s="164">
        <v>11883449.2199999</v>
      </c>
      <c r="AE114" s="164">
        <v>11883449.2199999</v>
      </c>
      <c r="AF114" s="164">
        <v>11883449.2199999</v>
      </c>
      <c r="AG114" s="164">
        <v>11883449.2199999</v>
      </c>
      <c r="AH114" s="164">
        <v>11883449.2199999</v>
      </c>
      <c r="AI114" s="164">
        <v>11883449.2199999</v>
      </c>
      <c r="AJ114" s="164">
        <v>11883449.2199999</v>
      </c>
      <c r="AK114" s="164">
        <v>11883449.2199999</v>
      </c>
      <c r="AL114" s="164">
        <v>11883449.2199999</v>
      </c>
      <c r="AM114" s="164">
        <v>11883449.2199999</v>
      </c>
      <c r="AN114" s="164">
        <v>11883449.2199999</v>
      </c>
    </row>
    <row r="115" spans="1:40" x14ac:dyDescent="0.2">
      <c r="A115" s="27" t="s">
        <v>1955</v>
      </c>
      <c r="B115" s="164">
        <v>14549.859999999901</v>
      </c>
      <c r="C115" s="164">
        <v>14549.859999999901</v>
      </c>
      <c r="D115" s="164">
        <v>14549.859999999901</v>
      </c>
      <c r="E115" s="164">
        <v>14549.859999999901</v>
      </c>
      <c r="F115" s="164">
        <v>14549.859999999901</v>
      </c>
      <c r="G115" s="164">
        <v>14549.859999999901</v>
      </c>
      <c r="H115" s="164">
        <v>14549.859999999901</v>
      </c>
      <c r="I115" s="164">
        <v>14549.859999999901</v>
      </c>
      <c r="J115" s="164">
        <v>14549.859999999901</v>
      </c>
      <c r="K115" s="164">
        <v>14549.859999999901</v>
      </c>
      <c r="L115" s="164">
        <v>14549.859999999901</v>
      </c>
      <c r="M115" s="164">
        <v>14549.859999999901</v>
      </c>
      <c r="N115" s="164">
        <v>14549.859999999901</v>
      </c>
      <c r="O115" s="164">
        <v>14549.859999999901</v>
      </c>
      <c r="P115" s="164">
        <v>14549.859999999901</v>
      </c>
      <c r="Q115" s="164">
        <v>14549.859999999901</v>
      </c>
      <c r="R115" s="164">
        <v>14549.859999999901</v>
      </c>
      <c r="S115" s="164">
        <v>14549.859999999901</v>
      </c>
      <c r="T115" s="164">
        <v>14549.859999999901</v>
      </c>
      <c r="U115" s="164">
        <v>14549.859999999901</v>
      </c>
      <c r="V115" s="164">
        <v>14549.859999999901</v>
      </c>
      <c r="W115" s="164">
        <v>14549.859999999901</v>
      </c>
      <c r="X115" s="164">
        <v>14549.859999999901</v>
      </c>
      <c r="Y115" s="164">
        <v>14549.859999999901</v>
      </c>
      <c r="Z115" s="164">
        <v>14549.859999999901</v>
      </c>
      <c r="AA115" s="164">
        <v>14549.859999999901</v>
      </c>
      <c r="AB115" s="164">
        <v>14549.859999999901</v>
      </c>
      <c r="AC115" s="164">
        <v>14549.859999999901</v>
      </c>
      <c r="AD115" s="164">
        <v>14549.859999999901</v>
      </c>
      <c r="AE115" s="164">
        <v>14549.859999999901</v>
      </c>
      <c r="AF115" s="164">
        <v>14549.859999999901</v>
      </c>
      <c r="AG115" s="164">
        <v>14549.859999999901</v>
      </c>
      <c r="AH115" s="164">
        <v>14549.859999999901</v>
      </c>
      <c r="AI115" s="164">
        <v>14549.859999999901</v>
      </c>
      <c r="AJ115" s="164">
        <v>14549.859999999901</v>
      </c>
      <c r="AK115" s="164">
        <v>14549.859999999901</v>
      </c>
      <c r="AL115" s="164">
        <v>14549.859999999901</v>
      </c>
      <c r="AM115" s="164">
        <v>14549.859999999901</v>
      </c>
      <c r="AN115" s="164">
        <v>14549.859999999901</v>
      </c>
    </row>
    <row r="116" spans="1:40" x14ac:dyDescent="0.2">
      <c r="A116" s="27" t="s">
        <v>1956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4">
        <v>0</v>
      </c>
      <c r="V116" s="164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164">
        <v>0</v>
      </c>
      <c r="AD116" s="164">
        <v>0</v>
      </c>
      <c r="AE116" s="164">
        <v>0</v>
      </c>
      <c r="AF116" s="164">
        <v>0</v>
      </c>
      <c r="AG116" s="164">
        <v>0</v>
      </c>
      <c r="AH116" s="164">
        <v>0</v>
      </c>
      <c r="AI116" s="164">
        <v>0</v>
      </c>
      <c r="AJ116" s="164">
        <v>0</v>
      </c>
      <c r="AK116" s="164">
        <v>0</v>
      </c>
      <c r="AL116" s="164">
        <v>0</v>
      </c>
      <c r="AM116" s="164">
        <v>0</v>
      </c>
      <c r="AN116" s="164">
        <v>0</v>
      </c>
    </row>
    <row r="117" spans="1:40" x14ac:dyDescent="0.2">
      <c r="A117" s="27" t="s">
        <v>1957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v>0</v>
      </c>
      <c r="S117" s="164">
        <v>0</v>
      </c>
      <c r="T117" s="164">
        <v>0</v>
      </c>
      <c r="U117" s="164">
        <v>0</v>
      </c>
      <c r="V117" s="164">
        <v>0</v>
      </c>
      <c r="W117" s="164">
        <v>0</v>
      </c>
      <c r="X117" s="164">
        <v>0</v>
      </c>
      <c r="Y117" s="164">
        <v>0</v>
      </c>
      <c r="Z117" s="164">
        <v>0</v>
      </c>
      <c r="AA117" s="164">
        <v>0</v>
      </c>
      <c r="AB117" s="164">
        <v>0</v>
      </c>
      <c r="AC117" s="164">
        <v>0</v>
      </c>
      <c r="AD117" s="164">
        <v>0</v>
      </c>
      <c r="AE117" s="164">
        <v>0</v>
      </c>
      <c r="AF117" s="164">
        <v>0</v>
      </c>
      <c r="AG117" s="164">
        <v>0</v>
      </c>
      <c r="AH117" s="164">
        <v>0</v>
      </c>
      <c r="AI117" s="164">
        <v>0</v>
      </c>
      <c r="AJ117" s="164">
        <v>0</v>
      </c>
      <c r="AK117" s="164">
        <v>0</v>
      </c>
      <c r="AL117" s="164">
        <v>0</v>
      </c>
      <c r="AM117" s="164">
        <v>0</v>
      </c>
      <c r="AN117" s="164">
        <v>0</v>
      </c>
    </row>
    <row r="118" spans="1:40" x14ac:dyDescent="0.2">
      <c r="A118" s="27" t="s">
        <v>1958</v>
      </c>
      <c r="B118" s="164">
        <v>19800</v>
      </c>
      <c r="C118" s="164">
        <v>19800</v>
      </c>
      <c r="D118" s="164">
        <v>19800</v>
      </c>
      <c r="E118" s="164">
        <v>19800</v>
      </c>
      <c r="F118" s="164">
        <v>19800</v>
      </c>
      <c r="G118" s="164">
        <v>19800</v>
      </c>
      <c r="H118" s="164">
        <v>19800</v>
      </c>
      <c r="I118" s="164">
        <v>19800</v>
      </c>
      <c r="J118" s="164">
        <v>19800</v>
      </c>
      <c r="K118" s="164">
        <v>19800</v>
      </c>
      <c r="L118" s="164">
        <v>19800</v>
      </c>
      <c r="M118" s="164">
        <v>19800</v>
      </c>
      <c r="N118" s="164">
        <v>19800</v>
      </c>
      <c r="O118" s="164">
        <v>19800</v>
      </c>
      <c r="P118" s="164">
        <v>19800</v>
      </c>
      <c r="Q118" s="164">
        <v>19800</v>
      </c>
      <c r="R118" s="164">
        <v>19800</v>
      </c>
      <c r="S118" s="164">
        <v>19800</v>
      </c>
      <c r="T118" s="164">
        <v>19800</v>
      </c>
      <c r="U118" s="164">
        <v>19800</v>
      </c>
      <c r="V118" s="164">
        <v>19800</v>
      </c>
      <c r="W118" s="164">
        <v>19800</v>
      </c>
      <c r="X118" s="164">
        <v>19800</v>
      </c>
      <c r="Y118" s="164">
        <v>19800</v>
      </c>
      <c r="Z118" s="164">
        <v>19800</v>
      </c>
      <c r="AA118" s="164">
        <v>19800</v>
      </c>
      <c r="AB118" s="164">
        <v>19800</v>
      </c>
      <c r="AC118" s="164">
        <v>19800</v>
      </c>
      <c r="AD118" s="164">
        <v>19800</v>
      </c>
      <c r="AE118" s="164">
        <v>19800</v>
      </c>
      <c r="AF118" s="164">
        <v>19800</v>
      </c>
      <c r="AG118" s="164">
        <v>19800</v>
      </c>
      <c r="AH118" s="164">
        <v>19800</v>
      </c>
      <c r="AI118" s="164">
        <v>19800</v>
      </c>
      <c r="AJ118" s="164">
        <v>19800</v>
      </c>
      <c r="AK118" s="164">
        <v>19800</v>
      </c>
      <c r="AL118" s="164">
        <v>19800</v>
      </c>
      <c r="AM118" s="164">
        <v>19800</v>
      </c>
      <c r="AN118" s="164">
        <v>19800</v>
      </c>
    </row>
    <row r="119" spans="1:40" x14ac:dyDescent="0.2">
      <c r="A119" s="27" t="s">
        <v>1959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0</v>
      </c>
      <c r="U119" s="164">
        <v>0</v>
      </c>
      <c r="V119" s="164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0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0</v>
      </c>
    </row>
    <row r="120" spans="1:40" x14ac:dyDescent="0.2">
      <c r="A120" s="27" t="s">
        <v>1960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27" t="s">
        <v>1961</v>
      </c>
      <c r="B121" s="164">
        <v>-3343981.05</v>
      </c>
      <c r="C121" s="164">
        <v>-3343981.05</v>
      </c>
      <c r="D121" s="164">
        <v>-3343981.05</v>
      </c>
      <c r="E121" s="164">
        <v>-3343981.05</v>
      </c>
      <c r="F121" s="164">
        <v>-3343981.05</v>
      </c>
      <c r="G121" s="164">
        <v>-3343981.05</v>
      </c>
      <c r="H121" s="164">
        <v>-3343981.05</v>
      </c>
      <c r="I121" s="164">
        <v>-3343981.05</v>
      </c>
      <c r="J121" s="164">
        <v>-3343981.05</v>
      </c>
      <c r="K121" s="164">
        <v>-3343981.05</v>
      </c>
      <c r="L121" s="164">
        <v>-3343981.05</v>
      </c>
      <c r="M121" s="164">
        <v>-3343981.05</v>
      </c>
      <c r="N121" s="164">
        <v>-3343981.05</v>
      </c>
      <c r="O121" s="164">
        <v>-3343981.05</v>
      </c>
      <c r="P121" s="164">
        <v>-3343981.05</v>
      </c>
      <c r="Q121" s="164">
        <v>-3343981.05</v>
      </c>
      <c r="R121" s="164">
        <v>-3343981.05</v>
      </c>
      <c r="S121" s="164">
        <v>-3343981.05</v>
      </c>
      <c r="T121" s="164">
        <v>-3343981.05</v>
      </c>
      <c r="U121" s="164">
        <v>-3343981.05</v>
      </c>
      <c r="V121" s="164">
        <v>-3343981.05</v>
      </c>
      <c r="W121" s="164">
        <v>-3343981.05</v>
      </c>
      <c r="X121" s="164">
        <v>-3343981.05</v>
      </c>
      <c r="Y121" s="164">
        <v>-3343981.05</v>
      </c>
      <c r="Z121" s="164">
        <v>-3343981.05</v>
      </c>
      <c r="AA121" s="164">
        <v>-3343981.05</v>
      </c>
      <c r="AB121" s="164">
        <v>-3343981.05</v>
      </c>
      <c r="AC121" s="164">
        <v>-3343981.05</v>
      </c>
      <c r="AD121" s="164">
        <v>-3343981.05</v>
      </c>
      <c r="AE121" s="164">
        <v>-3343981.05</v>
      </c>
      <c r="AF121" s="164">
        <v>-3343981.05</v>
      </c>
      <c r="AG121" s="164">
        <v>-3343981.05</v>
      </c>
      <c r="AH121" s="164">
        <v>-3343981.05</v>
      </c>
      <c r="AI121" s="164">
        <v>-3343981.05</v>
      </c>
      <c r="AJ121" s="164">
        <v>-3343981.05</v>
      </c>
      <c r="AK121" s="164">
        <v>-3343981.05</v>
      </c>
      <c r="AL121" s="164">
        <v>-3343981.05</v>
      </c>
      <c r="AM121" s="164">
        <v>-3343981.05</v>
      </c>
      <c r="AN121" s="164">
        <v>-3343981.05</v>
      </c>
    </row>
    <row r="122" spans="1:40" x14ac:dyDescent="0.2">
      <c r="A122" s="27" t="s">
        <v>1962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1963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4">
        <v>0</v>
      </c>
      <c r="R123" s="164">
        <v>0</v>
      </c>
      <c r="S123" s="164">
        <v>0</v>
      </c>
      <c r="T123" s="164">
        <v>0</v>
      </c>
      <c r="U123" s="164">
        <v>0</v>
      </c>
      <c r="V123" s="164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  <c r="AC123" s="164">
        <v>0</v>
      </c>
      <c r="AD123" s="164">
        <v>0</v>
      </c>
      <c r="AE123" s="164">
        <v>0</v>
      </c>
      <c r="AF123" s="164">
        <v>0</v>
      </c>
      <c r="AG123" s="164">
        <v>0</v>
      </c>
      <c r="AH123" s="164">
        <v>0</v>
      </c>
      <c r="AI123" s="164">
        <v>0</v>
      </c>
      <c r="AJ123" s="164">
        <v>0</v>
      </c>
      <c r="AK123" s="164">
        <v>0</v>
      </c>
      <c r="AL123" s="164">
        <v>0</v>
      </c>
      <c r="AM123" s="164">
        <v>0</v>
      </c>
      <c r="AN123" s="164">
        <v>0</v>
      </c>
    </row>
    <row r="124" spans="1:40" x14ac:dyDescent="0.2">
      <c r="A124" s="27" t="s">
        <v>1964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27" t="s">
        <v>1965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</row>
    <row r="126" spans="1:40" x14ac:dyDescent="0.2">
      <c r="A126" s="27" t="s">
        <v>1966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</row>
    <row r="127" spans="1:40" x14ac:dyDescent="0.2">
      <c r="A127" s="30" t="s">
        <v>1967</v>
      </c>
      <c r="B127" s="164">
        <v>49668307.489999898</v>
      </c>
      <c r="C127" s="164">
        <v>49668307.489999898</v>
      </c>
      <c r="D127" s="164">
        <v>49668307.489999898</v>
      </c>
      <c r="E127" s="164">
        <v>49668307.489999898</v>
      </c>
      <c r="F127" s="164">
        <v>49668307.489999898</v>
      </c>
      <c r="G127" s="164">
        <v>49668307.489999898</v>
      </c>
      <c r="H127" s="164">
        <v>49668307.489999898</v>
      </c>
      <c r="I127" s="164">
        <v>49668307.489999898</v>
      </c>
      <c r="J127" s="164">
        <v>49668307.489999898</v>
      </c>
      <c r="K127" s="164">
        <v>49668307.489999898</v>
      </c>
      <c r="L127" s="164">
        <v>49668307.489999898</v>
      </c>
      <c r="M127" s="164">
        <v>49668307.489999898</v>
      </c>
      <c r="N127" s="164">
        <v>49668307.489999898</v>
      </c>
      <c r="O127" s="164">
        <v>49668307.489999898</v>
      </c>
      <c r="P127" s="164">
        <v>49668307.489999898</v>
      </c>
      <c r="Q127" s="164">
        <v>49668307.489999898</v>
      </c>
      <c r="R127" s="164">
        <v>49668307.489999898</v>
      </c>
      <c r="S127" s="164">
        <v>49668307.489999898</v>
      </c>
      <c r="T127" s="164">
        <v>49668307.489999898</v>
      </c>
      <c r="U127" s="164">
        <v>49668307.489999898</v>
      </c>
      <c r="V127" s="164">
        <v>49668307.489999898</v>
      </c>
      <c r="W127" s="164">
        <v>49668307.489999898</v>
      </c>
      <c r="X127" s="164">
        <v>49668307.489999898</v>
      </c>
      <c r="Y127" s="164">
        <v>49668307.489999898</v>
      </c>
      <c r="Z127" s="164">
        <v>49668307.489999898</v>
      </c>
      <c r="AA127" s="164">
        <v>49668307.489999898</v>
      </c>
      <c r="AB127" s="164">
        <v>49668307.489999898</v>
      </c>
      <c r="AC127" s="164">
        <v>49668307.489999898</v>
      </c>
      <c r="AD127" s="164">
        <v>49668307.489999898</v>
      </c>
      <c r="AE127" s="164">
        <v>49668307.489999898</v>
      </c>
      <c r="AF127" s="164">
        <v>49668307.489999898</v>
      </c>
      <c r="AG127" s="164">
        <v>49668307.489999898</v>
      </c>
      <c r="AH127" s="164">
        <v>49668307.489999898</v>
      </c>
      <c r="AI127" s="164">
        <v>49668307.489999898</v>
      </c>
      <c r="AJ127" s="164">
        <v>49668307.489999898</v>
      </c>
      <c r="AK127" s="164">
        <v>49668307.489999898</v>
      </c>
      <c r="AL127" s="164">
        <v>49668307.489999898</v>
      </c>
      <c r="AM127" s="164">
        <v>49668307.489999898</v>
      </c>
      <c r="AN127" s="164">
        <v>49668307.489999898</v>
      </c>
    </row>
    <row r="128" spans="1:40" x14ac:dyDescent="0.2">
      <c r="A128" s="27" t="s">
        <v>1968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0</v>
      </c>
      <c r="U128" s="164">
        <v>0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164">
        <v>0</v>
      </c>
      <c r="AF128" s="164">
        <v>0</v>
      </c>
      <c r="AG128" s="164">
        <v>0</v>
      </c>
      <c r="AH128" s="164">
        <v>0</v>
      </c>
      <c r="AI128" s="164">
        <v>0</v>
      </c>
      <c r="AJ128" s="164">
        <v>0</v>
      </c>
      <c r="AK128" s="164">
        <v>0</v>
      </c>
      <c r="AL128" s="164">
        <v>0</v>
      </c>
      <c r="AM128" s="164">
        <v>0</v>
      </c>
      <c r="AN128" s="164">
        <v>0</v>
      </c>
    </row>
    <row r="129" spans="1:40" x14ac:dyDescent="0.2">
      <c r="A129" s="27" t="s">
        <v>1969</v>
      </c>
      <c r="B129" s="164">
        <v>-26802408.999999899</v>
      </c>
      <c r="C129" s="164">
        <v>-26802408.999999899</v>
      </c>
      <c r="D129" s="164">
        <v>-26802408.999999899</v>
      </c>
      <c r="E129" s="164">
        <v>-26802408.999999899</v>
      </c>
      <c r="F129" s="164">
        <v>-26802408.999999899</v>
      </c>
      <c r="G129" s="164">
        <v>-26802408.999999899</v>
      </c>
      <c r="H129" s="164">
        <v>-26802408.999999899</v>
      </c>
      <c r="I129" s="164">
        <v>-26802408.999999899</v>
      </c>
      <c r="J129" s="164">
        <v>-26802408.999999899</v>
      </c>
      <c r="K129" s="164">
        <v>-26802408.999999899</v>
      </c>
      <c r="L129" s="164">
        <v>-26802408.999999899</v>
      </c>
      <c r="M129" s="164">
        <v>-26802408.999999899</v>
      </c>
      <c r="N129" s="164">
        <v>-26802408.999999899</v>
      </c>
      <c r="O129" s="164">
        <v>-26802408.999999899</v>
      </c>
      <c r="P129" s="164">
        <v>-26802408.999999899</v>
      </c>
      <c r="Q129" s="164">
        <v>-26802408.999999899</v>
      </c>
      <c r="R129" s="164">
        <v>-26802408.999999899</v>
      </c>
      <c r="S129" s="164">
        <v>-26802408.999999899</v>
      </c>
      <c r="T129" s="164">
        <v>-26802408.999999899</v>
      </c>
      <c r="U129" s="164">
        <v>-26802408.999999899</v>
      </c>
      <c r="V129" s="164">
        <v>-26802408.999999899</v>
      </c>
      <c r="W129" s="164">
        <v>-26802408.999999899</v>
      </c>
      <c r="X129" s="164">
        <v>-26802408.999999899</v>
      </c>
      <c r="Y129" s="164">
        <v>-26802408.999999899</v>
      </c>
      <c r="Z129" s="164">
        <v>-26802408.999999899</v>
      </c>
      <c r="AA129" s="164">
        <v>-26802408.999999899</v>
      </c>
      <c r="AB129" s="164">
        <v>-26802408.999999899</v>
      </c>
      <c r="AC129" s="164">
        <v>-26802408.999999899</v>
      </c>
      <c r="AD129" s="164">
        <v>-26802408.999999899</v>
      </c>
      <c r="AE129" s="164">
        <v>-26802408.999999899</v>
      </c>
      <c r="AF129" s="164">
        <v>-26802408.999999899</v>
      </c>
      <c r="AG129" s="164">
        <v>-26802408.999999899</v>
      </c>
      <c r="AH129" s="164">
        <v>-26802408.999999899</v>
      </c>
      <c r="AI129" s="164">
        <v>-26802408.999999899</v>
      </c>
      <c r="AJ129" s="164">
        <v>-26802408.999999899</v>
      </c>
      <c r="AK129" s="164">
        <v>-26802408.999999899</v>
      </c>
      <c r="AL129" s="164">
        <v>-26802408.999999899</v>
      </c>
      <c r="AM129" s="164">
        <v>-26802408.999999899</v>
      </c>
      <c r="AN129" s="164">
        <v>-26802408.999999899</v>
      </c>
    </row>
    <row r="130" spans="1:40" x14ac:dyDescent="0.2">
      <c r="A130" s="27" t="s">
        <v>1970</v>
      </c>
      <c r="B130" s="164">
        <v>-736991</v>
      </c>
      <c r="C130" s="164">
        <v>-736991</v>
      </c>
      <c r="D130" s="164">
        <v>-736991</v>
      </c>
      <c r="E130" s="164">
        <v>-736991</v>
      </c>
      <c r="F130" s="164">
        <v>-736991</v>
      </c>
      <c r="G130" s="164">
        <v>-736991</v>
      </c>
      <c r="H130" s="164">
        <v>-736991</v>
      </c>
      <c r="I130" s="164">
        <v>-736991</v>
      </c>
      <c r="J130" s="164">
        <v>-736991</v>
      </c>
      <c r="K130" s="164">
        <v>-736991</v>
      </c>
      <c r="L130" s="164">
        <v>-736991</v>
      </c>
      <c r="M130" s="164">
        <v>-736991</v>
      </c>
      <c r="N130" s="164">
        <v>-736991</v>
      </c>
      <c r="O130" s="164">
        <v>-736991</v>
      </c>
      <c r="P130" s="164">
        <v>-736991</v>
      </c>
      <c r="Q130" s="164">
        <v>-736991</v>
      </c>
      <c r="R130" s="164">
        <v>-736991</v>
      </c>
      <c r="S130" s="164">
        <v>-736991</v>
      </c>
      <c r="T130" s="164">
        <v>-736991</v>
      </c>
      <c r="U130" s="164">
        <v>-736991</v>
      </c>
      <c r="V130" s="164">
        <v>-736991</v>
      </c>
      <c r="W130" s="164">
        <v>-736991</v>
      </c>
      <c r="X130" s="164">
        <v>-736991</v>
      </c>
      <c r="Y130" s="164">
        <v>-736991</v>
      </c>
      <c r="Z130" s="164">
        <v>-736991</v>
      </c>
      <c r="AA130" s="164">
        <v>-736991</v>
      </c>
      <c r="AB130" s="164">
        <v>-736991</v>
      </c>
      <c r="AC130" s="164">
        <v>-736991</v>
      </c>
      <c r="AD130" s="164">
        <v>-736991</v>
      </c>
      <c r="AE130" s="164">
        <v>-736991</v>
      </c>
      <c r="AF130" s="164">
        <v>-736991</v>
      </c>
      <c r="AG130" s="164">
        <v>-736991</v>
      </c>
      <c r="AH130" s="164">
        <v>-736991</v>
      </c>
      <c r="AI130" s="164">
        <v>-736991</v>
      </c>
      <c r="AJ130" s="164">
        <v>-736991</v>
      </c>
      <c r="AK130" s="164">
        <v>-736991</v>
      </c>
      <c r="AL130" s="164">
        <v>-736991</v>
      </c>
      <c r="AM130" s="164">
        <v>-736991</v>
      </c>
      <c r="AN130" s="164">
        <v>-736991</v>
      </c>
    </row>
    <row r="131" spans="1:40" x14ac:dyDescent="0.2">
      <c r="A131" s="27" t="s">
        <v>1971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</row>
    <row r="132" spans="1:40" x14ac:dyDescent="0.2">
      <c r="A132" s="27" t="s">
        <v>1972</v>
      </c>
      <c r="B132" s="164">
        <v>-179278.78999999899</v>
      </c>
      <c r="C132" s="164">
        <v>-179278.78999999899</v>
      </c>
      <c r="D132" s="164">
        <v>-179278.78999999899</v>
      </c>
      <c r="E132" s="164">
        <v>-179278.78999999899</v>
      </c>
      <c r="F132" s="164">
        <v>-179278.78999999899</v>
      </c>
      <c r="G132" s="164">
        <v>-179278.78999999899</v>
      </c>
      <c r="H132" s="164">
        <v>-179278.78999999899</v>
      </c>
      <c r="I132" s="164">
        <v>-179278.78999999899</v>
      </c>
      <c r="J132" s="164">
        <v>-179278.78999999899</v>
      </c>
      <c r="K132" s="164">
        <v>-179278.78999999899</v>
      </c>
      <c r="L132" s="164">
        <v>-179278.78999999899</v>
      </c>
      <c r="M132" s="164">
        <v>-179278.78999999899</v>
      </c>
      <c r="N132" s="164">
        <v>-179278.78999999899</v>
      </c>
      <c r="O132" s="164">
        <v>-179278.78999999899</v>
      </c>
      <c r="P132" s="164">
        <v>-179278.78999999899</v>
      </c>
      <c r="Q132" s="164">
        <v>-179278.78999999899</v>
      </c>
      <c r="R132" s="164">
        <v>-179278.78999999899</v>
      </c>
      <c r="S132" s="164">
        <v>-179278.78999999899</v>
      </c>
      <c r="T132" s="164">
        <v>-179278.78999999899</v>
      </c>
      <c r="U132" s="164">
        <v>-179278.78999999899</v>
      </c>
      <c r="V132" s="164">
        <v>-179278.78999999899</v>
      </c>
      <c r="W132" s="164">
        <v>-179278.78999999899</v>
      </c>
      <c r="X132" s="164">
        <v>-179278.78999999899</v>
      </c>
      <c r="Y132" s="164">
        <v>-179278.78999999899</v>
      </c>
      <c r="Z132" s="164">
        <v>-179278.78999999899</v>
      </c>
      <c r="AA132" s="164">
        <v>-179278.78999999899</v>
      </c>
      <c r="AB132" s="164">
        <v>-179278.78999999899</v>
      </c>
      <c r="AC132" s="164">
        <v>-179278.78999999899</v>
      </c>
      <c r="AD132" s="164">
        <v>-179278.78999999899</v>
      </c>
      <c r="AE132" s="164">
        <v>-179278.78999999899</v>
      </c>
      <c r="AF132" s="164">
        <v>-179278.78999999899</v>
      </c>
      <c r="AG132" s="164">
        <v>-179278.78999999899</v>
      </c>
      <c r="AH132" s="164">
        <v>-179278.78999999899</v>
      </c>
      <c r="AI132" s="164">
        <v>-179278.78999999899</v>
      </c>
      <c r="AJ132" s="164">
        <v>-179278.78999999899</v>
      </c>
      <c r="AK132" s="164">
        <v>-179278.78999999899</v>
      </c>
      <c r="AL132" s="164">
        <v>-179278.78999999899</v>
      </c>
      <c r="AM132" s="164">
        <v>-179278.78999999899</v>
      </c>
      <c r="AN132" s="164">
        <v>-179278.78999999899</v>
      </c>
    </row>
    <row r="133" spans="1:40" x14ac:dyDescent="0.2">
      <c r="A133" s="27" t="s">
        <v>1973</v>
      </c>
      <c r="B133" s="164">
        <v>-8401958.1899999995</v>
      </c>
      <c r="C133" s="164">
        <v>-8401958.1899999995</v>
      </c>
      <c r="D133" s="164">
        <v>-8401958.1899999995</v>
      </c>
      <c r="E133" s="164">
        <v>-8401958.1899999995</v>
      </c>
      <c r="F133" s="164">
        <v>-8401958.1899999995</v>
      </c>
      <c r="G133" s="164">
        <v>-8401958.1899999995</v>
      </c>
      <c r="H133" s="164">
        <v>-8401958.1899999995</v>
      </c>
      <c r="I133" s="164">
        <v>-8401958.1899999995</v>
      </c>
      <c r="J133" s="164">
        <v>-8401958.1899999995</v>
      </c>
      <c r="K133" s="164">
        <v>-8401958.1899999995</v>
      </c>
      <c r="L133" s="164">
        <v>-8401958.1899999995</v>
      </c>
      <c r="M133" s="164">
        <v>-8401958.1899999995</v>
      </c>
      <c r="N133" s="164">
        <v>-8401958.1899999995</v>
      </c>
      <c r="O133" s="164">
        <v>-8401958.1899999995</v>
      </c>
      <c r="P133" s="164">
        <v>-8401958.1899999995</v>
      </c>
      <c r="Q133" s="164">
        <v>-8401958.1899999995</v>
      </c>
      <c r="R133" s="164">
        <v>-8401958.1899999995</v>
      </c>
      <c r="S133" s="164">
        <v>-8401958.1899999995</v>
      </c>
      <c r="T133" s="164">
        <v>-8401958.1899999995</v>
      </c>
      <c r="U133" s="164">
        <v>-8401958.1899999995</v>
      </c>
      <c r="V133" s="164">
        <v>-8401958.1899999995</v>
      </c>
      <c r="W133" s="164">
        <v>-8401958.1899999995</v>
      </c>
      <c r="X133" s="164">
        <v>-8401958.1899999995</v>
      </c>
      <c r="Y133" s="164">
        <v>-8401958.1899999995</v>
      </c>
      <c r="Z133" s="164">
        <v>-8401958.1899999995</v>
      </c>
      <c r="AA133" s="164">
        <v>-8401958.1899999995</v>
      </c>
      <c r="AB133" s="164">
        <v>-8401958.1899999995</v>
      </c>
      <c r="AC133" s="164">
        <v>-8401958.1899999995</v>
      </c>
      <c r="AD133" s="164">
        <v>-8401958.1899999995</v>
      </c>
      <c r="AE133" s="164">
        <v>-8401958.1899999995</v>
      </c>
      <c r="AF133" s="164">
        <v>-8401958.1899999995</v>
      </c>
      <c r="AG133" s="164">
        <v>-8401958.1899999995</v>
      </c>
      <c r="AH133" s="164">
        <v>-8401958.1899999995</v>
      </c>
      <c r="AI133" s="164">
        <v>-8401958.1899999995</v>
      </c>
      <c r="AJ133" s="164">
        <v>-8401958.1899999995</v>
      </c>
      <c r="AK133" s="164">
        <v>-8401958.1899999995</v>
      </c>
      <c r="AL133" s="164">
        <v>-8401958.1899999995</v>
      </c>
      <c r="AM133" s="164">
        <v>-8401958.1899999995</v>
      </c>
      <c r="AN133" s="164">
        <v>-8401958.1899999995</v>
      </c>
    </row>
    <row r="134" spans="1:40" x14ac:dyDescent="0.2">
      <c r="A134" s="30" t="s">
        <v>1974</v>
      </c>
      <c r="B134" s="164">
        <v>-36120636.9799999</v>
      </c>
      <c r="C134" s="164">
        <v>-36120636.9799999</v>
      </c>
      <c r="D134" s="164">
        <v>-36120636.9799999</v>
      </c>
      <c r="E134" s="164">
        <v>-36120636.9799999</v>
      </c>
      <c r="F134" s="164">
        <v>-36120636.9799999</v>
      </c>
      <c r="G134" s="164">
        <v>-36120636.9799999</v>
      </c>
      <c r="H134" s="164">
        <v>-36120636.9799999</v>
      </c>
      <c r="I134" s="164">
        <v>-36120636.9799999</v>
      </c>
      <c r="J134" s="164">
        <v>-36120636.9799999</v>
      </c>
      <c r="K134" s="164">
        <v>-36120636.9799999</v>
      </c>
      <c r="L134" s="164">
        <v>-36120636.9799999</v>
      </c>
      <c r="M134" s="164">
        <v>-36120636.9799999</v>
      </c>
      <c r="N134" s="164">
        <v>-36120636.9799999</v>
      </c>
      <c r="O134" s="164">
        <v>-36120636.9799999</v>
      </c>
      <c r="P134" s="164">
        <v>-36120636.9799999</v>
      </c>
      <c r="Q134" s="164">
        <v>-36120636.9799999</v>
      </c>
      <c r="R134" s="164">
        <v>-36120636.9799999</v>
      </c>
      <c r="S134" s="164">
        <v>-36120636.9799999</v>
      </c>
      <c r="T134" s="164">
        <v>-36120636.9799999</v>
      </c>
      <c r="U134" s="164">
        <v>-36120636.9799999</v>
      </c>
      <c r="V134" s="164">
        <v>-36120636.9799999</v>
      </c>
      <c r="W134" s="164">
        <v>-36120636.9799999</v>
      </c>
      <c r="X134" s="164">
        <v>-36120636.9799999</v>
      </c>
      <c r="Y134" s="164">
        <v>-36120636.9799999</v>
      </c>
      <c r="Z134" s="164">
        <v>-36120636.9799999</v>
      </c>
      <c r="AA134" s="164">
        <v>-36120636.9799999</v>
      </c>
      <c r="AB134" s="164">
        <v>-36120636.9799999</v>
      </c>
      <c r="AC134" s="164">
        <v>-36120636.9799999</v>
      </c>
      <c r="AD134" s="164">
        <v>-36120636.9799999</v>
      </c>
      <c r="AE134" s="164">
        <v>-36120636.9799999</v>
      </c>
      <c r="AF134" s="164">
        <v>-36120636.9799999</v>
      </c>
      <c r="AG134" s="164">
        <v>-36120636.9799999</v>
      </c>
      <c r="AH134" s="164">
        <v>-36120636.9799999</v>
      </c>
      <c r="AI134" s="164">
        <v>-36120636.9799999</v>
      </c>
      <c r="AJ134" s="164">
        <v>-36120636.9799999</v>
      </c>
      <c r="AK134" s="164">
        <v>-36120636.9799999</v>
      </c>
      <c r="AL134" s="164">
        <v>-36120636.9799999</v>
      </c>
      <c r="AM134" s="164">
        <v>-36120636.9799999</v>
      </c>
      <c r="AN134" s="164">
        <v>-36120636.9799999</v>
      </c>
    </row>
    <row r="135" spans="1:40" x14ac:dyDescent="0.2">
      <c r="A135" s="27" t="s">
        <v>1975</v>
      </c>
      <c r="B135" s="164">
        <v>-47032078.619999997</v>
      </c>
      <c r="C135" s="164">
        <v>-47032078.619999997</v>
      </c>
      <c r="D135" s="164">
        <v>-47032078.619999997</v>
      </c>
      <c r="E135" s="164">
        <v>-47032078.619999997</v>
      </c>
      <c r="F135" s="164">
        <v>-47032078.619999997</v>
      </c>
      <c r="G135" s="164">
        <v>-47032078.619999997</v>
      </c>
      <c r="H135" s="164">
        <v>-47032078.619999997</v>
      </c>
      <c r="I135" s="164">
        <v>-47032078.619999997</v>
      </c>
      <c r="J135" s="164">
        <v>-47032078.619999997</v>
      </c>
      <c r="K135" s="164">
        <v>-47032078.619999997</v>
      </c>
      <c r="L135" s="164">
        <v>-47032078.619999997</v>
      </c>
      <c r="M135" s="164">
        <v>-47032078.619999997</v>
      </c>
      <c r="N135" s="164">
        <v>-47032078.619999997</v>
      </c>
      <c r="O135" s="164">
        <v>-47032078.619999997</v>
      </c>
      <c r="P135" s="164">
        <v>-47032078.619999997</v>
      </c>
      <c r="Q135" s="164">
        <v>-47032078.619999997</v>
      </c>
      <c r="R135" s="164">
        <v>-47032078.619999997</v>
      </c>
      <c r="S135" s="164">
        <v>-47032078.619999997</v>
      </c>
      <c r="T135" s="164">
        <v>-47032078.619999997</v>
      </c>
      <c r="U135" s="164">
        <v>-47032078.619999997</v>
      </c>
      <c r="V135" s="164">
        <v>-47032078.619999997</v>
      </c>
      <c r="W135" s="164">
        <v>-47032078.619999997</v>
      </c>
      <c r="X135" s="164">
        <v>-47032078.619999997</v>
      </c>
      <c r="Y135" s="164">
        <v>-47032078.619999997</v>
      </c>
      <c r="Z135" s="164">
        <v>-47032078.619999997</v>
      </c>
      <c r="AA135" s="164">
        <v>-47032078.619999997</v>
      </c>
      <c r="AB135" s="164">
        <v>-47032078.619999997</v>
      </c>
      <c r="AC135" s="164">
        <v>-47032078.619999997</v>
      </c>
      <c r="AD135" s="164">
        <v>-47032078.619999997</v>
      </c>
      <c r="AE135" s="164">
        <v>-47032078.619999997</v>
      </c>
      <c r="AF135" s="164">
        <v>-47032078.619999997</v>
      </c>
      <c r="AG135" s="164">
        <v>-47032078.619999997</v>
      </c>
      <c r="AH135" s="164">
        <v>-47032078.619999997</v>
      </c>
      <c r="AI135" s="164">
        <v>-47032078.619999997</v>
      </c>
      <c r="AJ135" s="164">
        <v>-47032078.619999997</v>
      </c>
      <c r="AK135" s="164">
        <v>-47032078.619999997</v>
      </c>
      <c r="AL135" s="164">
        <v>-47032078.619999997</v>
      </c>
      <c r="AM135" s="164">
        <v>-47032078.619999997</v>
      </c>
      <c r="AN135" s="164">
        <v>-47032078.619999997</v>
      </c>
    </row>
    <row r="136" spans="1:40" x14ac:dyDescent="0.2">
      <c r="A136" s="27" t="s">
        <v>1976</v>
      </c>
      <c r="B136" s="164">
        <v>-109722743.299999</v>
      </c>
      <c r="C136" s="164">
        <v>-109722743.299999</v>
      </c>
      <c r="D136" s="164">
        <v>-109722743.299999</v>
      </c>
      <c r="E136" s="164">
        <v>-109722743.299999</v>
      </c>
      <c r="F136" s="164">
        <v>-109722743.299999</v>
      </c>
      <c r="G136" s="164">
        <v>-109722743.299999</v>
      </c>
      <c r="H136" s="164">
        <v>-109722743.299999</v>
      </c>
      <c r="I136" s="164">
        <v>-109722743.299999</v>
      </c>
      <c r="J136" s="164">
        <v>-109722743.299999</v>
      </c>
      <c r="K136" s="164">
        <v>-109722743.299999</v>
      </c>
      <c r="L136" s="164">
        <v>-109722743.299999</v>
      </c>
      <c r="M136" s="164">
        <v>-109722743.299999</v>
      </c>
      <c r="N136" s="164">
        <v>-109722743.299999</v>
      </c>
      <c r="O136" s="164">
        <v>-109722743.299999</v>
      </c>
      <c r="P136" s="164">
        <v>-109722743.299999</v>
      </c>
      <c r="Q136" s="164">
        <v>-109722743.299999</v>
      </c>
      <c r="R136" s="164">
        <v>-109722743.299999</v>
      </c>
      <c r="S136" s="164">
        <v>-109722743.299999</v>
      </c>
      <c r="T136" s="164">
        <v>-109722743.299999</v>
      </c>
      <c r="U136" s="164">
        <v>-109722743.299999</v>
      </c>
      <c r="V136" s="164">
        <v>-109722743.299999</v>
      </c>
      <c r="W136" s="164">
        <v>-109722743.299999</v>
      </c>
      <c r="X136" s="164">
        <v>-109722743.299999</v>
      </c>
      <c r="Y136" s="164">
        <v>-109722743.299999</v>
      </c>
      <c r="Z136" s="164">
        <v>-109722743.299999</v>
      </c>
      <c r="AA136" s="164">
        <v>-109722743.299999</v>
      </c>
      <c r="AB136" s="164">
        <v>-109722743.299999</v>
      </c>
      <c r="AC136" s="164">
        <v>-109722743.299999</v>
      </c>
      <c r="AD136" s="164">
        <v>-109722743.299999</v>
      </c>
      <c r="AE136" s="164">
        <v>-109722743.299999</v>
      </c>
      <c r="AF136" s="164">
        <v>-109722743.299999</v>
      </c>
      <c r="AG136" s="164">
        <v>-109722743.299999</v>
      </c>
      <c r="AH136" s="164">
        <v>-109722743.299999</v>
      </c>
      <c r="AI136" s="164">
        <v>-109722743.299999</v>
      </c>
      <c r="AJ136" s="164">
        <v>-109722743.299999</v>
      </c>
      <c r="AK136" s="164">
        <v>-109722743.299999</v>
      </c>
      <c r="AL136" s="164">
        <v>-109722743.299999</v>
      </c>
      <c r="AM136" s="164">
        <v>-109722743.299999</v>
      </c>
      <c r="AN136" s="164">
        <v>-109722743.299999</v>
      </c>
    </row>
    <row r="137" spans="1:40" x14ac:dyDescent="0.2">
      <c r="A137" s="27" t="s">
        <v>1977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  <c r="O137" s="164">
        <v>0</v>
      </c>
      <c r="P137" s="164">
        <v>0</v>
      </c>
      <c r="Q137" s="164">
        <v>0</v>
      </c>
      <c r="R137" s="164">
        <v>0</v>
      </c>
      <c r="S137" s="164">
        <v>0</v>
      </c>
      <c r="T137" s="164">
        <v>0</v>
      </c>
      <c r="U137" s="164">
        <v>0</v>
      </c>
      <c r="V137" s="164">
        <v>0</v>
      </c>
      <c r="W137" s="164">
        <v>0</v>
      </c>
      <c r="X137" s="164">
        <v>0</v>
      </c>
      <c r="Y137" s="164">
        <v>0</v>
      </c>
      <c r="Z137" s="164">
        <v>0</v>
      </c>
      <c r="AA137" s="164">
        <v>0</v>
      </c>
      <c r="AB137" s="164">
        <v>0</v>
      </c>
      <c r="AC137" s="164">
        <v>0</v>
      </c>
      <c r="AD137" s="164">
        <v>0</v>
      </c>
      <c r="AE137" s="164">
        <v>0</v>
      </c>
      <c r="AF137" s="164">
        <v>0</v>
      </c>
      <c r="AG137" s="164">
        <v>0</v>
      </c>
      <c r="AH137" s="164">
        <v>0</v>
      </c>
      <c r="AI137" s="164">
        <v>0</v>
      </c>
      <c r="AJ137" s="164">
        <v>0</v>
      </c>
      <c r="AK137" s="164">
        <v>0</v>
      </c>
      <c r="AL137" s="164">
        <v>0</v>
      </c>
      <c r="AM137" s="164">
        <v>0</v>
      </c>
      <c r="AN137" s="164">
        <v>0</v>
      </c>
    </row>
    <row r="138" spans="1:40" x14ac:dyDescent="0.2">
      <c r="A138" s="27" t="s">
        <v>1978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4">
        <v>0</v>
      </c>
      <c r="R138" s="164">
        <v>0</v>
      </c>
      <c r="S138" s="164">
        <v>0</v>
      </c>
      <c r="T138" s="164">
        <v>0</v>
      </c>
      <c r="U138" s="164">
        <v>0</v>
      </c>
      <c r="V138" s="164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  <c r="AC138" s="164">
        <v>0</v>
      </c>
      <c r="AD138" s="164">
        <v>0</v>
      </c>
      <c r="AE138" s="164">
        <v>0</v>
      </c>
      <c r="AF138" s="164">
        <v>0</v>
      </c>
      <c r="AG138" s="164">
        <v>0</v>
      </c>
      <c r="AH138" s="164">
        <v>0</v>
      </c>
      <c r="AI138" s="164">
        <v>0</v>
      </c>
      <c r="AJ138" s="164">
        <v>0</v>
      </c>
      <c r="AK138" s="164">
        <v>0</v>
      </c>
      <c r="AL138" s="164">
        <v>0</v>
      </c>
      <c r="AM138" s="164">
        <v>0</v>
      </c>
      <c r="AN138" s="164">
        <v>0</v>
      </c>
    </row>
    <row r="139" spans="1:40" x14ac:dyDescent="0.2">
      <c r="A139" s="27" t="s">
        <v>1979</v>
      </c>
      <c r="B139" s="164">
        <v>168140589.03999999</v>
      </c>
      <c r="C139" s="164">
        <v>168140589.03999999</v>
      </c>
      <c r="D139" s="164">
        <v>168140589.03999999</v>
      </c>
      <c r="E139" s="164">
        <v>168140589.03999999</v>
      </c>
      <c r="F139" s="164">
        <v>168140589.03999999</v>
      </c>
      <c r="G139" s="164">
        <v>168140589.03999999</v>
      </c>
      <c r="H139" s="164">
        <v>168140589.03999999</v>
      </c>
      <c r="I139" s="164">
        <v>168140589.03999999</v>
      </c>
      <c r="J139" s="164">
        <v>168140589.03999999</v>
      </c>
      <c r="K139" s="164">
        <v>168140589.03999999</v>
      </c>
      <c r="L139" s="164">
        <v>168140589.03999999</v>
      </c>
      <c r="M139" s="164">
        <v>168140589.03999999</v>
      </c>
      <c r="N139" s="164">
        <v>168140589.03999999</v>
      </c>
      <c r="O139" s="164">
        <v>168140589.03999999</v>
      </c>
      <c r="P139" s="164">
        <v>168140589.03999999</v>
      </c>
      <c r="Q139" s="164">
        <v>168140589.03999999</v>
      </c>
      <c r="R139" s="164">
        <v>168140589.03999999</v>
      </c>
      <c r="S139" s="164">
        <v>168140589.03999999</v>
      </c>
      <c r="T139" s="164">
        <v>168140589.03999999</v>
      </c>
      <c r="U139" s="164">
        <v>168140589.03999999</v>
      </c>
      <c r="V139" s="164">
        <v>168140589.03999999</v>
      </c>
      <c r="W139" s="164">
        <v>168140589.03999999</v>
      </c>
      <c r="X139" s="164">
        <v>168140589.03999999</v>
      </c>
      <c r="Y139" s="164">
        <v>168140589.03999999</v>
      </c>
      <c r="Z139" s="164">
        <v>168140589.03999999</v>
      </c>
      <c r="AA139" s="164">
        <v>168140589.03999999</v>
      </c>
      <c r="AB139" s="164">
        <v>168140589.03999999</v>
      </c>
      <c r="AC139" s="164">
        <v>168140589.03999999</v>
      </c>
      <c r="AD139" s="164">
        <v>168140589.03999999</v>
      </c>
      <c r="AE139" s="164">
        <v>168140589.03999999</v>
      </c>
      <c r="AF139" s="164">
        <v>168140589.03999999</v>
      </c>
      <c r="AG139" s="164">
        <v>168140589.03999999</v>
      </c>
      <c r="AH139" s="164">
        <v>168140589.03999999</v>
      </c>
      <c r="AI139" s="164">
        <v>168140589.03999999</v>
      </c>
      <c r="AJ139" s="164">
        <v>168140589.03999999</v>
      </c>
      <c r="AK139" s="164">
        <v>168140589.03999999</v>
      </c>
      <c r="AL139" s="164">
        <v>168140589.03999999</v>
      </c>
      <c r="AM139" s="164">
        <v>168140589.03999999</v>
      </c>
      <c r="AN139" s="164">
        <v>168140589.03999999</v>
      </c>
    </row>
    <row r="140" spans="1:40" x14ac:dyDescent="0.2">
      <c r="A140" s="27" t="s">
        <v>1980</v>
      </c>
      <c r="B140" s="164">
        <v>299512.38</v>
      </c>
      <c r="C140" s="164">
        <v>299512.38</v>
      </c>
      <c r="D140" s="164">
        <v>299512.38</v>
      </c>
      <c r="E140" s="164">
        <v>299512.38</v>
      </c>
      <c r="F140" s="164">
        <v>299512.38</v>
      </c>
      <c r="G140" s="164">
        <v>299512.38</v>
      </c>
      <c r="H140" s="164">
        <v>299512.38</v>
      </c>
      <c r="I140" s="164">
        <v>299512.38</v>
      </c>
      <c r="J140" s="164">
        <v>299512.38</v>
      </c>
      <c r="K140" s="164">
        <v>299512.38</v>
      </c>
      <c r="L140" s="164">
        <v>299512.38</v>
      </c>
      <c r="M140" s="164">
        <v>299512.38</v>
      </c>
      <c r="N140" s="164">
        <v>299512.38</v>
      </c>
      <c r="O140" s="164">
        <v>299512.38</v>
      </c>
      <c r="P140" s="164">
        <v>299512.38</v>
      </c>
      <c r="Q140" s="164">
        <v>299512.38</v>
      </c>
      <c r="R140" s="164">
        <v>299512.38</v>
      </c>
      <c r="S140" s="164">
        <v>299512.38</v>
      </c>
      <c r="T140" s="164">
        <v>299512.38</v>
      </c>
      <c r="U140" s="164">
        <v>299512.38</v>
      </c>
      <c r="V140" s="164">
        <v>299512.38</v>
      </c>
      <c r="W140" s="164">
        <v>299512.38</v>
      </c>
      <c r="X140" s="164">
        <v>299512.38</v>
      </c>
      <c r="Y140" s="164">
        <v>299512.38</v>
      </c>
      <c r="Z140" s="164">
        <v>299512.38</v>
      </c>
      <c r="AA140" s="164">
        <v>299512.38</v>
      </c>
      <c r="AB140" s="164">
        <v>299512.38</v>
      </c>
      <c r="AC140" s="164">
        <v>299512.38</v>
      </c>
      <c r="AD140" s="164">
        <v>299512.38</v>
      </c>
      <c r="AE140" s="164">
        <v>299512.38</v>
      </c>
      <c r="AF140" s="164">
        <v>299512.38</v>
      </c>
      <c r="AG140" s="164">
        <v>299512.38</v>
      </c>
      <c r="AH140" s="164">
        <v>299512.38</v>
      </c>
      <c r="AI140" s="164">
        <v>299512.38</v>
      </c>
      <c r="AJ140" s="164">
        <v>299512.38</v>
      </c>
      <c r="AK140" s="164">
        <v>299512.38</v>
      </c>
      <c r="AL140" s="164">
        <v>299512.38</v>
      </c>
      <c r="AM140" s="164">
        <v>299512.38</v>
      </c>
      <c r="AN140" s="164">
        <v>299512.38</v>
      </c>
    </row>
    <row r="141" spans="1:40" x14ac:dyDescent="0.2">
      <c r="A141" s="27" t="s">
        <v>1981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v>0</v>
      </c>
      <c r="S141" s="164">
        <v>0</v>
      </c>
      <c r="T141" s="164">
        <v>0</v>
      </c>
      <c r="U141" s="164">
        <v>0</v>
      </c>
      <c r="V141" s="164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  <c r="AC141" s="164">
        <v>0</v>
      </c>
      <c r="AD141" s="164">
        <v>0</v>
      </c>
      <c r="AE141" s="164">
        <v>0</v>
      </c>
      <c r="AF141" s="164">
        <v>0</v>
      </c>
      <c r="AG141" s="164">
        <v>0</v>
      </c>
      <c r="AH141" s="164">
        <v>0</v>
      </c>
      <c r="AI141" s="164">
        <v>0</v>
      </c>
      <c r="AJ141" s="164">
        <v>0</v>
      </c>
      <c r="AK141" s="164">
        <v>0</v>
      </c>
      <c r="AL141" s="164">
        <v>0</v>
      </c>
      <c r="AM141" s="164">
        <v>0</v>
      </c>
      <c r="AN141" s="164">
        <v>0</v>
      </c>
    </row>
    <row r="142" spans="1:40" x14ac:dyDescent="0.2">
      <c r="A142" s="27" t="s">
        <v>1982</v>
      </c>
      <c r="B142" s="164">
        <v>31868.85</v>
      </c>
      <c r="C142" s="164">
        <v>31868.85</v>
      </c>
      <c r="D142" s="164">
        <v>31868.85</v>
      </c>
      <c r="E142" s="164">
        <v>31868.85</v>
      </c>
      <c r="F142" s="164">
        <v>31868.85</v>
      </c>
      <c r="G142" s="164">
        <v>31868.85</v>
      </c>
      <c r="H142" s="164">
        <v>31868.85</v>
      </c>
      <c r="I142" s="164">
        <v>31868.85</v>
      </c>
      <c r="J142" s="164">
        <v>31868.85</v>
      </c>
      <c r="K142" s="164">
        <v>31868.85</v>
      </c>
      <c r="L142" s="164">
        <v>31868.85</v>
      </c>
      <c r="M142" s="164">
        <v>31868.85</v>
      </c>
      <c r="N142" s="164">
        <v>31868.85</v>
      </c>
      <c r="O142" s="164">
        <v>31868.85</v>
      </c>
      <c r="P142" s="164">
        <v>31868.85</v>
      </c>
      <c r="Q142" s="164">
        <v>31868.85</v>
      </c>
      <c r="R142" s="164">
        <v>31868.85</v>
      </c>
      <c r="S142" s="164">
        <v>31868.85</v>
      </c>
      <c r="T142" s="164">
        <v>31868.85</v>
      </c>
      <c r="U142" s="164">
        <v>31868.85</v>
      </c>
      <c r="V142" s="164">
        <v>31868.85</v>
      </c>
      <c r="W142" s="164">
        <v>31868.85</v>
      </c>
      <c r="X142" s="164">
        <v>31868.85</v>
      </c>
      <c r="Y142" s="164">
        <v>31868.85</v>
      </c>
      <c r="Z142" s="164">
        <v>31868.85</v>
      </c>
      <c r="AA142" s="164">
        <v>31868.85</v>
      </c>
      <c r="AB142" s="164">
        <v>31868.85</v>
      </c>
      <c r="AC142" s="164">
        <v>31868.85</v>
      </c>
      <c r="AD142" s="164">
        <v>31868.85</v>
      </c>
      <c r="AE142" s="164">
        <v>31868.85</v>
      </c>
      <c r="AF142" s="164">
        <v>31868.85</v>
      </c>
      <c r="AG142" s="164">
        <v>31868.85</v>
      </c>
      <c r="AH142" s="164">
        <v>31868.85</v>
      </c>
      <c r="AI142" s="164">
        <v>31868.85</v>
      </c>
      <c r="AJ142" s="164">
        <v>31868.85</v>
      </c>
      <c r="AK142" s="164">
        <v>31868.85</v>
      </c>
      <c r="AL142" s="164">
        <v>31868.85</v>
      </c>
      <c r="AM142" s="164">
        <v>31868.85</v>
      </c>
      <c r="AN142" s="164">
        <v>31868.85</v>
      </c>
    </row>
    <row r="143" spans="1:40" x14ac:dyDescent="0.2">
      <c r="A143" s="27" t="s">
        <v>1983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27" t="s">
        <v>1984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  <c r="O144" s="164">
        <v>0</v>
      </c>
      <c r="P144" s="164">
        <v>0</v>
      </c>
      <c r="Q144" s="164">
        <v>0</v>
      </c>
      <c r="R144" s="164">
        <v>0</v>
      </c>
      <c r="S144" s="164">
        <v>0</v>
      </c>
      <c r="T144" s="164">
        <v>0</v>
      </c>
      <c r="U144" s="164">
        <v>0</v>
      </c>
      <c r="V144" s="164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0</v>
      </c>
      <c r="AI144" s="164">
        <v>0</v>
      </c>
      <c r="AJ144" s="164">
        <v>0</v>
      </c>
      <c r="AK144" s="164">
        <v>0</v>
      </c>
      <c r="AL144" s="164">
        <v>0</v>
      </c>
      <c r="AM144" s="164">
        <v>0</v>
      </c>
      <c r="AN144" s="164">
        <v>0</v>
      </c>
    </row>
    <row r="145" spans="1:40" x14ac:dyDescent="0.2">
      <c r="A145" s="30" t="s">
        <v>1985</v>
      </c>
      <c r="B145" s="164">
        <v>11717148.35</v>
      </c>
      <c r="C145" s="164">
        <v>11717148.35</v>
      </c>
      <c r="D145" s="164">
        <v>11717148.35</v>
      </c>
      <c r="E145" s="164">
        <v>11717148.35</v>
      </c>
      <c r="F145" s="164">
        <v>11717148.35</v>
      </c>
      <c r="G145" s="164">
        <v>11717148.35</v>
      </c>
      <c r="H145" s="164">
        <v>11717148.35</v>
      </c>
      <c r="I145" s="164">
        <v>11717148.35</v>
      </c>
      <c r="J145" s="164">
        <v>11717148.35</v>
      </c>
      <c r="K145" s="164">
        <v>11717148.35</v>
      </c>
      <c r="L145" s="164">
        <v>11717148.35</v>
      </c>
      <c r="M145" s="164">
        <v>11717148.35</v>
      </c>
      <c r="N145" s="164">
        <v>11717148.35</v>
      </c>
      <c r="O145" s="164">
        <v>11717148.35</v>
      </c>
      <c r="P145" s="164">
        <v>11717148.35</v>
      </c>
      <c r="Q145" s="164">
        <v>11717148.35</v>
      </c>
      <c r="R145" s="164">
        <v>11717148.35</v>
      </c>
      <c r="S145" s="164">
        <v>11717148.35</v>
      </c>
      <c r="T145" s="164">
        <v>11717148.35</v>
      </c>
      <c r="U145" s="164">
        <v>11717148.35</v>
      </c>
      <c r="V145" s="164">
        <v>11717148.35</v>
      </c>
      <c r="W145" s="164">
        <v>11717148.35</v>
      </c>
      <c r="X145" s="164">
        <v>11717148.35</v>
      </c>
      <c r="Y145" s="164">
        <v>11717148.35</v>
      </c>
      <c r="Z145" s="164">
        <v>11717148.35</v>
      </c>
      <c r="AA145" s="164">
        <v>11717148.35</v>
      </c>
      <c r="AB145" s="164">
        <v>11717148.35</v>
      </c>
      <c r="AC145" s="164">
        <v>11717148.35</v>
      </c>
      <c r="AD145" s="164">
        <v>11717148.35</v>
      </c>
      <c r="AE145" s="164">
        <v>11717148.35</v>
      </c>
      <c r="AF145" s="164">
        <v>11717148.35</v>
      </c>
      <c r="AG145" s="164">
        <v>11717148.35</v>
      </c>
      <c r="AH145" s="164">
        <v>11717148.35</v>
      </c>
      <c r="AI145" s="164">
        <v>11717148.35</v>
      </c>
      <c r="AJ145" s="164">
        <v>11717148.35</v>
      </c>
      <c r="AK145" s="164">
        <v>11717148.35</v>
      </c>
      <c r="AL145" s="164">
        <v>11717148.35</v>
      </c>
      <c r="AM145" s="164">
        <v>11717148.35</v>
      </c>
      <c r="AN145" s="164">
        <v>11717148.35</v>
      </c>
    </row>
    <row r="146" spans="1:40" x14ac:dyDescent="0.2">
      <c r="A146" s="27" t="s">
        <v>1986</v>
      </c>
      <c r="B146" s="164">
        <v>0</v>
      </c>
      <c r="C146" s="164">
        <v>0</v>
      </c>
      <c r="D146" s="164">
        <v>0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0</v>
      </c>
      <c r="S146" s="164">
        <v>0</v>
      </c>
      <c r="T146" s="164">
        <v>0</v>
      </c>
      <c r="U146" s="164">
        <v>0</v>
      </c>
      <c r="V146" s="164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164">
        <v>0</v>
      </c>
      <c r="AD146" s="164">
        <v>0</v>
      </c>
      <c r="AE146" s="164">
        <v>0</v>
      </c>
      <c r="AF146" s="164">
        <v>0</v>
      </c>
      <c r="AG146" s="164">
        <v>0</v>
      </c>
      <c r="AH146" s="164">
        <v>0</v>
      </c>
      <c r="AI146" s="164">
        <v>0</v>
      </c>
      <c r="AJ146" s="164">
        <v>0</v>
      </c>
      <c r="AK146" s="164">
        <v>0</v>
      </c>
      <c r="AL146" s="164">
        <v>0</v>
      </c>
      <c r="AM146" s="164">
        <v>0</v>
      </c>
      <c r="AN146" s="164">
        <v>0</v>
      </c>
    </row>
    <row r="147" spans="1:40" x14ac:dyDescent="0.2">
      <c r="A147" s="27" t="s">
        <v>1987</v>
      </c>
      <c r="B147" s="164">
        <v>72406880.026610002</v>
      </c>
      <c r="C147" s="164">
        <v>72096215.050274894</v>
      </c>
      <c r="D147" s="164">
        <v>71761392.157263607</v>
      </c>
      <c r="E147" s="164">
        <v>71415047.850182399</v>
      </c>
      <c r="F147" s="164">
        <v>71049962.063648507</v>
      </c>
      <c r="G147" s="164">
        <v>70717596.719045401</v>
      </c>
      <c r="H147" s="164">
        <v>70416613.866558</v>
      </c>
      <c r="I147" s="164">
        <v>70152290.939318895</v>
      </c>
      <c r="J147" s="164">
        <v>69933786.723346293</v>
      </c>
      <c r="K147" s="164">
        <v>69737740.646859705</v>
      </c>
      <c r="L147" s="164">
        <v>69555784.876304701</v>
      </c>
      <c r="M147" s="164">
        <v>69394403.390087694</v>
      </c>
      <c r="N147" s="164">
        <v>69394403.390087694</v>
      </c>
      <c r="O147" s="164">
        <v>69228803.799608201</v>
      </c>
      <c r="P147" s="164">
        <v>69065197.636909097</v>
      </c>
      <c r="Q147" s="164">
        <v>68902254.854134694</v>
      </c>
      <c r="R147" s="164">
        <v>68763787.001826197</v>
      </c>
      <c r="S147" s="164">
        <v>68602518.509770706</v>
      </c>
      <c r="T147" s="164">
        <v>68432272.1762366</v>
      </c>
      <c r="U147" s="164">
        <v>68255292.821383297</v>
      </c>
      <c r="V147" s="164">
        <v>68072862.197902501</v>
      </c>
      <c r="W147" s="164">
        <v>67881906.1392501</v>
      </c>
      <c r="X147" s="164">
        <v>67678588.5511242</v>
      </c>
      <c r="Y147" s="164">
        <v>67475792.313188806</v>
      </c>
      <c r="Z147" s="164">
        <v>67272996.075253502</v>
      </c>
      <c r="AA147" s="164">
        <v>67272996.075253502</v>
      </c>
      <c r="AB147" s="164">
        <v>67066906.610328801</v>
      </c>
      <c r="AC147" s="164">
        <v>66863380.852495499</v>
      </c>
      <c r="AD147" s="164">
        <v>66644835.563221999</v>
      </c>
      <c r="AE147" s="164">
        <v>66426079.401584402</v>
      </c>
      <c r="AF147" s="164">
        <v>66185364.086381704</v>
      </c>
      <c r="AG147" s="164">
        <v>65956995.388882697</v>
      </c>
      <c r="AH147" s="164">
        <v>65741670.664441504</v>
      </c>
      <c r="AI147" s="164">
        <v>65540753.941343799</v>
      </c>
      <c r="AJ147" s="164">
        <v>65353373.426771298</v>
      </c>
      <c r="AK147" s="164">
        <v>65179403.704433799</v>
      </c>
      <c r="AL147" s="164">
        <v>65034492.616388902</v>
      </c>
      <c r="AM147" s="164">
        <v>64897561.274451204</v>
      </c>
      <c r="AN147" s="164">
        <v>64897561.274451204</v>
      </c>
    </row>
    <row r="148" spans="1:40" x14ac:dyDescent="0.2">
      <c r="A148" s="27" t="s">
        <v>1988</v>
      </c>
      <c r="B148" s="164">
        <v>26881687.760000002</v>
      </c>
      <c r="C148" s="164">
        <v>26881687.760000002</v>
      </c>
      <c r="D148" s="164">
        <v>26881687.760000002</v>
      </c>
      <c r="E148" s="164">
        <v>26881687.760000002</v>
      </c>
      <c r="F148" s="164">
        <v>26881687.760000002</v>
      </c>
      <c r="G148" s="164">
        <v>26881687.760000002</v>
      </c>
      <c r="H148" s="164">
        <v>26881687.760000002</v>
      </c>
      <c r="I148" s="164">
        <v>26881687.760000002</v>
      </c>
      <c r="J148" s="164">
        <v>26881687.760000002</v>
      </c>
      <c r="K148" s="164">
        <v>26881687.760000002</v>
      </c>
      <c r="L148" s="164">
        <v>26881687.760000002</v>
      </c>
      <c r="M148" s="164">
        <v>26881687.760000002</v>
      </c>
      <c r="N148" s="164">
        <v>26881687.760000002</v>
      </c>
      <c r="O148" s="164">
        <v>26881687.760000002</v>
      </c>
      <c r="P148" s="164">
        <v>26881687.760000002</v>
      </c>
      <c r="Q148" s="164">
        <v>26881687.760000002</v>
      </c>
      <c r="R148" s="164">
        <v>26881687.760000002</v>
      </c>
      <c r="S148" s="164">
        <v>26881687.760000002</v>
      </c>
      <c r="T148" s="164">
        <v>26881687.760000002</v>
      </c>
      <c r="U148" s="164">
        <v>26881687.760000002</v>
      </c>
      <c r="V148" s="164">
        <v>26881687.760000002</v>
      </c>
      <c r="W148" s="164">
        <v>26881687.760000002</v>
      </c>
      <c r="X148" s="164">
        <v>26881687.760000002</v>
      </c>
      <c r="Y148" s="164">
        <v>26881687.760000002</v>
      </c>
      <c r="Z148" s="164">
        <v>26881687.760000002</v>
      </c>
      <c r="AA148" s="164">
        <v>26881687.760000002</v>
      </c>
      <c r="AB148" s="164">
        <v>26881687.760000002</v>
      </c>
      <c r="AC148" s="164">
        <v>26881687.760000002</v>
      </c>
      <c r="AD148" s="164">
        <v>26881687.760000002</v>
      </c>
      <c r="AE148" s="164">
        <v>26881687.760000002</v>
      </c>
      <c r="AF148" s="164">
        <v>26881687.760000002</v>
      </c>
      <c r="AG148" s="164">
        <v>26881687.760000002</v>
      </c>
      <c r="AH148" s="164">
        <v>26881687.760000002</v>
      </c>
      <c r="AI148" s="164">
        <v>26881687.760000002</v>
      </c>
      <c r="AJ148" s="164">
        <v>26881687.760000002</v>
      </c>
      <c r="AK148" s="164">
        <v>26881687.760000002</v>
      </c>
      <c r="AL148" s="164">
        <v>26881687.760000002</v>
      </c>
      <c r="AM148" s="164">
        <v>26881687.760000002</v>
      </c>
      <c r="AN148" s="164">
        <v>26881687.760000002</v>
      </c>
    </row>
    <row r="149" spans="1:40" x14ac:dyDescent="0.2">
      <c r="A149" s="27" t="s">
        <v>1989</v>
      </c>
      <c r="B149" s="164">
        <v>3196902.45</v>
      </c>
      <c r="C149" s="164">
        <v>3196902.45</v>
      </c>
      <c r="D149" s="164">
        <v>3196902.45</v>
      </c>
      <c r="E149" s="164">
        <v>3196902.45</v>
      </c>
      <c r="F149" s="164">
        <v>3196902.45</v>
      </c>
      <c r="G149" s="164">
        <v>3196902.45</v>
      </c>
      <c r="H149" s="164">
        <v>3196902.45</v>
      </c>
      <c r="I149" s="164">
        <v>3196902.45</v>
      </c>
      <c r="J149" s="164">
        <v>3196902.45</v>
      </c>
      <c r="K149" s="164">
        <v>3196902.45</v>
      </c>
      <c r="L149" s="164">
        <v>3196902.45</v>
      </c>
      <c r="M149" s="164">
        <v>3196902.45</v>
      </c>
      <c r="N149" s="164">
        <v>3196902.45</v>
      </c>
      <c r="O149" s="164">
        <v>3196902.45</v>
      </c>
      <c r="P149" s="164">
        <v>3196902.45</v>
      </c>
      <c r="Q149" s="164">
        <v>3196902.45</v>
      </c>
      <c r="R149" s="164">
        <v>3196902.45</v>
      </c>
      <c r="S149" s="164">
        <v>3196902.45</v>
      </c>
      <c r="T149" s="164">
        <v>3196902.45</v>
      </c>
      <c r="U149" s="164">
        <v>3196902.45</v>
      </c>
      <c r="V149" s="164">
        <v>3196902.45</v>
      </c>
      <c r="W149" s="164">
        <v>3196902.45</v>
      </c>
      <c r="X149" s="164">
        <v>3196902.45</v>
      </c>
      <c r="Y149" s="164">
        <v>3196902.45</v>
      </c>
      <c r="Z149" s="164">
        <v>3196902.45</v>
      </c>
      <c r="AA149" s="164">
        <v>3196902.45</v>
      </c>
      <c r="AB149" s="164">
        <v>3196902.45</v>
      </c>
      <c r="AC149" s="164">
        <v>3196902.45</v>
      </c>
      <c r="AD149" s="164">
        <v>3196902.45</v>
      </c>
      <c r="AE149" s="164">
        <v>3196902.45</v>
      </c>
      <c r="AF149" s="164">
        <v>3196902.45</v>
      </c>
      <c r="AG149" s="164">
        <v>3196902.45</v>
      </c>
      <c r="AH149" s="164">
        <v>3196902.45</v>
      </c>
      <c r="AI149" s="164">
        <v>3196902.45</v>
      </c>
      <c r="AJ149" s="164">
        <v>3196902.45</v>
      </c>
      <c r="AK149" s="164">
        <v>3196902.45</v>
      </c>
      <c r="AL149" s="164">
        <v>3196902.45</v>
      </c>
      <c r="AM149" s="164">
        <v>3196902.45</v>
      </c>
      <c r="AN149" s="164">
        <v>3196902.45</v>
      </c>
    </row>
    <row r="150" spans="1:40" s="374" customFormat="1" x14ac:dyDescent="0.2">
      <c r="A150" s="373" t="s">
        <v>1990</v>
      </c>
      <c r="B150" s="374">
        <v>0</v>
      </c>
      <c r="C150" s="374">
        <v>0</v>
      </c>
      <c r="D150" s="374">
        <v>0</v>
      </c>
      <c r="E150" s="374">
        <v>0</v>
      </c>
      <c r="F150" s="374">
        <v>0</v>
      </c>
      <c r="G150" s="374">
        <v>0</v>
      </c>
      <c r="H150" s="374">
        <v>0</v>
      </c>
      <c r="I150" s="374">
        <v>0</v>
      </c>
      <c r="J150" s="374">
        <v>0</v>
      </c>
      <c r="K150" s="374">
        <v>0</v>
      </c>
      <c r="L150" s="374">
        <v>0</v>
      </c>
      <c r="M150" s="374">
        <v>0</v>
      </c>
      <c r="N150" s="374">
        <v>0</v>
      </c>
      <c r="O150" s="374">
        <v>0</v>
      </c>
      <c r="P150" s="374">
        <v>0</v>
      </c>
      <c r="Q150" s="374">
        <v>0</v>
      </c>
      <c r="R150" s="374">
        <v>0</v>
      </c>
      <c r="S150" s="374">
        <v>0</v>
      </c>
      <c r="T150" s="374">
        <v>0</v>
      </c>
      <c r="U150" s="374">
        <v>0</v>
      </c>
      <c r="V150" s="374">
        <v>0</v>
      </c>
      <c r="W150" s="374">
        <v>0</v>
      </c>
      <c r="X150" s="374">
        <v>0</v>
      </c>
      <c r="Y150" s="374">
        <v>0</v>
      </c>
      <c r="Z150" s="374">
        <v>0</v>
      </c>
      <c r="AA150" s="374">
        <v>0</v>
      </c>
      <c r="AB150" s="374">
        <v>0</v>
      </c>
      <c r="AC150" s="374">
        <v>0</v>
      </c>
      <c r="AD150" s="374">
        <v>0</v>
      </c>
      <c r="AE150" s="374">
        <v>0</v>
      </c>
      <c r="AF150" s="374">
        <v>0</v>
      </c>
      <c r="AG150" s="374">
        <v>0</v>
      </c>
      <c r="AH150" s="374">
        <v>0</v>
      </c>
      <c r="AI150" s="374">
        <v>0</v>
      </c>
      <c r="AJ150" s="374">
        <v>0</v>
      </c>
      <c r="AK150" s="374">
        <v>0</v>
      </c>
      <c r="AL150" s="374">
        <v>0</v>
      </c>
      <c r="AM150" s="374">
        <v>0</v>
      </c>
      <c r="AN150" s="374">
        <v>0</v>
      </c>
    </row>
    <row r="151" spans="1:40" s="363" customFormat="1" x14ac:dyDescent="0.2">
      <c r="A151" s="362" t="s">
        <v>1991</v>
      </c>
      <c r="B151" s="363">
        <v>96778385.293045595</v>
      </c>
      <c r="C151" s="363">
        <v>96774480.091332197</v>
      </c>
      <c r="D151" s="363">
        <v>96761462.910553694</v>
      </c>
      <c r="E151" s="363">
        <v>96747776.702933505</v>
      </c>
      <c r="F151" s="363">
        <v>96726389.657615304</v>
      </c>
      <c r="G151" s="363">
        <v>96701709.649381399</v>
      </c>
      <c r="H151" s="363">
        <v>96678373.209604204</v>
      </c>
      <c r="I151" s="363">
        <v>96662558.346085697</v>
      </c>
      <c r="J151" s="363">
        <v>96644146.4751205</v>
      </c>
      <c r="K151" s="363">
        <v>96623303.7486417</v>
      </c>
      <c r="L151" s="363">
        <v>96596916.957589403</v>
      </c>
      <c r="M151" s="363">
        <v>96569370.525347501</v>
      </c>
      <c r="N151" s="363">
        <v>96569370.525347501</v>
      </c>
      <c r="O151" s="363">
        <v>96542341.538381994</v>
      </c>
      <c r="P151" s="363">
        <v>96515015.541693896</v>
      </c>
      <c r="Q151" s="363">
        <v>96485035.357276902</v>
      </c>
      <c r="R151" s="363">
        <v>96459088.771122903</v>
      </c>
      <c r="S151" s="363">
        <v>96430413.614285603</v>
      </c>
      <c r="T151" s="363">
        <v>96403142.258888796</v>
      </c>
      <c r="U151" s="363">
        <v>96380445.344850704</v>
      </c>
      <c r="V151" s="363">
        <v>96369277.236939505</v>
      </c>
      <c r="W151" s="363">
        <v>96359025.613824904</v>
      </c>
      <c r="X151" s="363">
        <v>96349290.285232395</v>
      </c>
      <c r="Y151" s="363">
        <v>96340378.112218603</v>
      </c>
      <c r="Z151" s="363">
        <v>96334509.902364299</v>
      </c>
      <c r="AA151" s="363">
        <v>96334509.902364299</v>
      </c>
      <c r="AB151" s="363">
        <v>96330988.634592101</v>
      </c>
      <c r="AC151" s="363">
        <v>96328730.990742102</v>
      </c>
      <c r="AD151" s="363">
        <v>96326252.946516603</v>
      </c>
      <c r="AE151" s="363">
        <v>96327140.354162693</v>
      </c>
      <c r="AF151" s="363">
        <v>96326675.954956099</v>
      </c>
      <c r="AG151" s="363">
        <v>96329159.870653495</v>
      </c>
      <c r="AH151" s="363">
        <v>96334997.306262597</v>
      </c>
      <c r="AI151" s="363">
        <v>96353009.666000798</v>
      </c>
      <c r="AJ151" s="363">
        <v>96371686.245668501</v>
      </c>
      <c r="AK151" s="363">
        <v>96389125.504243299</v>
      </c>
      <c r="AL151" s="363">
        <v>96406369.321351007</v>
      </c>
      <c r="AM151" s="363">
        <v>96425286.168542996</v>
      </c>
      <c r="AN151" s="363">
        <v>96425286.168542996</v>
      </c>
    </row>
    <row r="152" spans="1:40" s="374" customFormat="1" x14ac:dyDescent="0.2">
      <c r="A152" s="373" t="s">
        <v>1992</v>
      </c>
      <c r="B152" s="374">
        <v>0</v>
      </c>
      <c r="C152" s="374">
        <v>0</v>
      </c>
      <c r="D152" s="374">
        <v>0</v>
      </c>
      <c r="E152" s="374">
        <v>0</v>
      </c>
      <c r="F152" s="374">
        <v>0</v>
      </c>
      <c r="G152" s="374">
        <v>0</v>
      </c>
      <c r="H152" s="374">
        <v>0</v>
      </c>
      <c r="I152" s="374">
        <v>0</v>
      </c>
      <c r="J152" s="374">
        <v>0</v>
      </c>
      <c r="K152" s="374">
        <v>0</v>
      </c>
      <c r="L152" s="374">
        <v>0</v>
      </c>
      <c r="M152" s="374">
        <v>0</v>
      </c>
      <c r="N152" s="374">
        <v>0</v>
      </c>
      <c r="O152" s="374">
        <v>0</v>
      </c>
      <c r="P152" s="374">
        <v>0</v>
      </c>
      <c r="Q152" s="374">
        <v>0</v>
      </c>
      <c r="R152" s="374">
        <v>0</v>
      </c>
      <c r="S152" s="374">
        <v>0</v>
      </c>
      <c r="T152" s="374">
        <v>0</v>
      </c>
      <c r="U152" s="374">
        <v>0</v>
      </c>
      <c r="V152" s="374">
        <v>0</v>
      </c>
      <c r="W152" s="374">
        <v>0</v>
      </c>
      <c r="X152" s="374">
        <v>0</v>
      </c>
      <c r="Y152" s="374">
        <v>0</v>
      </c>
      <c r="Z152" s="374">
        <v>0</v>
      </c>
      <c r="AA152" s="374">
        <v>0</v>
      </c>
      <c r="AB152" s="374">
        <v>0</v>
      </c>
      <c r="AC152" s="374">
        <v>0</v>
      </c>
      <c r="AD152" s="374">
        <v>0</v>
      </c>
      <c r="AE152" s="374">
        <v>0</v>
      </c>
      <c r="AF152" s="374">
        <v>0</v>
      </c>
      <c r="AG152" s="374">
        <v>0</v>
      </c>
      <c r="AH152" s="374">
        <v>0</v>
      </c>
      <c r="AI152" s="374">
        <v>0</v>
      </c>
      <c r="AJ152" s="374">
        <v>0</v>
      </c>
      <c r="AK152" s="374">
        <v>0</v>
      </c>
      <c r="AL152" s="374">
        <v>0</v>
      </c>
      <c r="AM152" s="374">
        <v>0</v>
      </c>
      <c r="AN152" s="374">
        <v>0</v>
      </c>
    </row>
    <row r="153" spans="1:40" s="333" customFormat="1" x14ac:dyDescent="0.2">
      <c r="A153" s="334" t="s">
        <v>1993</v>
      </c>
      <c r="B153" s="333">
        <v>13011993.83</v>
      </c>
      <c r="C153" s="333">
        <v>13011993.83</v>
      </c>
      <c r="D153" s="333">
        <v>13011993.83</v>
      </c>
      <c r="E153" s="333">
        <v>13011993.83</v>
      </c>
      <c r="F153" s="333">
        <v>13011993.83</v>
      </c>
      <c r="G153" s="333">
        <v>13011993.83</v>
      </c>
      <c r="H153" s="333">
        <v>13011993.83</v>
      </c>
      <c r="I153" s="333">
        <v>13011993.83</v>
      </c>
      <c r="J153" s="333">
        <v>13011993.83</v>
      </c>
      <c r="K153" s="333">
        <v>13011993.83</v>
      </c>
      <c r="L153" s="333">
        <v>13011993.83</v>
      </c>
      <c r="M153" s="333">
        <v>13011993.83</v>
      </c>
      <c r="N153" s="333">
        <v>13011993.83</v>
      </c>
      <c r="O153" s="333">
        <v>13011993.83</v>
      </c>
      <c r="P153" s="333">
        <v>13011993.83</v>
      </c>
      <c r="Q153" s="333">
        <v>13011993.83</v>
      </c>
      <c r="R153" s="333">
        <v>13011993.83</v>
      </c>
      <c r="S153" s="333">
        <v>13011993.83</v>
      </c>
      <c r="T153" s="333">
        <v>13011993.83</v>
      </c>
      <c r="U153" s="333">
        <v>13011993.83</v>
      </c>
      <c r="V153" s="333">
        <v>13011993.83</v>
      </c>
      <c r="W153" s="333">
        <v>13011993.83</v>
      </c>
      <c r="X153" s="333">
        <v>13011993.83</v>
      </c>
      <c r="Y153" s="333">
        <v>13011993.83</v>
      </c>
      <c r="Z153" s="333">
        <v>13011993.83</v>
      </c>
      <c r="AA153" s="333">
        <v>13011993.83</v>
      </c>
      <c r="AB153" s="333">
        <v>13011993.83</v>
      </c>
      <c r="AC153" s="333">
        <v>13011993.83</v>
      </c>
      <c r="AD153" s="333">
        <v>13011993.83</v>
      </c>
      <c r="AE153" s="333">
        <v>13011993.83</v>
      </c>
      <c r="AF153" s="333">
        <v>13011993.83</v>
      </c>
      <c r="AG153" s="333">
        <v>13011993.83</v>
      </c>
      <c r="AH153" s="333">
        <v>13011993.83</v>
      </c>
      <c r="AI153" s="333">
        <v>13011993.83</v>
      </c>
      <c r="AJ153" s="333">
        <v>13011993.83</v>
      </c>
      <c r="AK153" s="333">
        <v>13011993.83</v>
      </c>
      <c r="AL153" s="333">
        <v>13011993.83</v>
      </c>
      <c r="AM153" s="333">
        <v>13011993.83</v>
      </c>
      <c r="AN153" s="333">
        <v>13011993.83</v>
      </c>
    </row>
    <row r="154" spans="1:40" x14ac:dyDescent="0.2">
      <c r="A154" s="302" t="s">
        <v>1994</v>
      </c>
      <c r="B154" s="164">
        <v>212275849.35965499</v>
      </c>
      <c r="C154" s="164">
        <v>211961279.18160701</v>
      </c>
      <c r="D154" s="164">
        <v>211613439.10781699</v>
      </c>
      <c r="E154" s="164">
        <v>211253408.593115</v>
      </c>
      <c r="F154" s="164">
        <v>210866935.76126301</v>
      </c>
      <c r="G154" s="164">
        <v>210509890.40842599</v>
      </c>
      <c r="H154" s="164">
        <v>210185571.116162</v>
      </c>
      <c r="I154" s="164">
        <v>209905433.32540399</v>
      </c>
      <c r="J154" s="164">
        <v>209668517.23846599</v>
      </c>
      <c r="K154" s="164">
        <v>209451628.43550101</v>
      </c>
      <c r="L154" s="164">
        <v>209243285.87389401</v>
      </c>
      <c r="M154" s="164">
        <v>209054357.95543501</v>
      </c>
      <c r="N154" s="164">
        <v>209054357.95543501</v>
      </c>
      <c r="O154" s="164">
        <v>208861729.37799001</v>
      </c>
      <c r="P154" s="164">
        <v>208670797.21860299</v>
      </c>
      <c r="Q154" s="164">
        <v>208477874.25141099</v>
      </c>
      <c r="R154" s="164">
        <v>208313459.812949</v>
      </c>
      <c r="S154" s="164">
        <v>208123516.164056</v>
      </c>
      <c r="T154" s="164">
        <v>207925998.47512501</v>
      </c>
      <c r="U154" s="164">
        <v>207726322.20623401</v>
      </c>
      <c r="V154" s="164">
        <v>207532723.47484201</v>
      </c>
      <c r="W154" s="164">
        <v>207331515.793075</v>
      </c>
      <c r="X154" s="164">
        <v>207118462.87635601</v>
      </c>
      <c r="Y154" s="164">
        <v>206906754.46540701</v>
      </c>
      <c r="Z154" s="164">
        <v>206698090.01761699</v>
      </c>
      <c r="AA154" s="164">
        <v>206698090.01761699</v>
      </c>
      <c r="AB154" s="164">
        <v>206488479.28492099</v>
      </c>
      <c r="AC154" s="164">
        <v>206282695.883237</v>
      </c>
      <c r="AD154" s="164">
        <v>206061672.54973799</v>
      </c>
      <c r="AE154" s="164">
        <v>205843803.79574701</v>
      </c>
      <c r="AF154" s="164">
        <v>205602624.081337</v>
      </c>
      <c r="AG154" s="164">
        <v>205376739.29953599</v>
      </c>
      <c r="AH154" s="164">
        <v>205167252.01070401</v>
      </c>
      <c r="AI154" s="164">
        <v>204984347.64734399</v>
      </c>
      <c r="AJ154" s="164">
        <v>204815643.712439</v>
      </c>
      <c r="AK154" s="164">
        <v>204659113.24867699</v>
      </c>
      <c r="AL154" s="164">
        <v>204531445.97773999</v>
      </c>
      <c r="AM154" s="164">
        <v>204413431.48299399</v>
      </c>
      <c r="AN154" s="164">
        <v>204413431.48299399</v>
      </c>
    </row>
    <row r="155" spans="1:40" x14ac:dyDescent="0.2">
      <c r="A155" s="27" t="s">
        <v>1995</v>
      </c>
      <c r="B155" s="164">
        <v>0</v>
      </c>
      <c r="C155" s="164">
        <v>0</v>
      </c>
      <c r="D155" s="164">
        <v>0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  <c r="O155" s="164">
        <v>0</v>
      </c>
      <c r="P155" s="164">
        <v>0</v>
      </c>
      <c r="Q155" s="164">
        <v>0</v>
      </c>
      <c r="R155" s="164">
        <v>0</v>
      </c>
      <c r="S155" s="164">
        <v>0</v>
      </c>
      <c r="T155" s="164">
        <v>0</v>
      </c>
      <c r="U155" s="164">
        <v>0</v>
      </c>
      <c r="V155" s="164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  <c r="AC155" s="164">
        <v>0</v>
      </c>
      <c r="AD155" s="164">
        <v>0</v>
      </c>
      <c r="AE155" s="164">
        <v>0</v>
      </c>
      <c r="AF155" s="164">
        <v>0</v>
      </c>
      <c r="AG155" s="164">
        <v>0</v>
      </c>
      <c r="AH155" s="164">
        <v>0</v>
      </c>
      <c r="AI155" s="164">
        <v>0</v>
      </c>
      <c r="AJ155" s="164">
        <v>0</v>
      </c>
      <c r="AK155" s="164">
        <v>0</v>
      </c>
      <c r="AL155" s="164">
        <v>0</v>
      </c>
      <c r="AM155" s="164">
        <v>0</v>
      </c>
      <c r="AN155" s="164">
        <v>0</v>
      </c>
    </row>
    <row r="156" spans="1:40" x14ac:dyDescent="0.2">
      <c r="A156" s="27" t="s">
        <v>1996</v>
      </c>
      <c r="B156" s="164">
        <v>0</v>
      </c>
      <c r="C156" s="164">
        <v>0</v>
      </c>
      <c r="D156" s="164">
        <v>0</v>
      </c>
      <c r="E156" s="164">
        <v>0</v>
      </c>
      <c r="F156" s="164">
        <v>0</v>
      </c>
      <c r="G156" s="164">
        <v>0</v>
      </c>
      <c r="H156" s="164">
        <v>0</v>
      </c>
      <c r="I156" s="164">
        <v>0</v>
      </c>
      <c r="J156" s="164">
        <v>0</v>
      </c>
      <c r="K156" s="164">
        <v>0</v>
      </c>
      <c r="L156" s="164">
        <v>0</v>
      </c>
      <c r="M156" s="164">
        <v>0</v>
      </c>
      <c r="N156" s="164">
        <v>0</v>
      </c>
      <c r="O156" s="164">
        <v>0</v>
      </c>
      <c r="P156" s="164">
        <v>0</v>
      </c>
      <c r="Q156" s="164">
        <v>0</v>
      </c>
      <c r="R156" s="164">
        <v>0</v>
      </c>
      <c r="S156" s="164">
        <v>0</v>
      </c>
      <c r="T156" s="164">
        <v>0</v>
      </c>
      <c r="U156" s="164">
        <v>0</v>
      </c>
      <c r="V156" s="164">
        <v>0</v>
      </c>
      <c r="W156" s="164">
        <v>0</v>
      </c>
      <c r="X156" s="164">
        <v>0</v>
      </c>
      <c r="Y156" s="164">
        <v>0</v>
      </c>
      <c r="Z156" s="164">
        <v>0</v>
      </c>
      <c r="AA156" s="164">
        <v>0</v>
      </c>
      <c r="AB156" s="164">
        <v>0</v>
      </c>
      <c r="AC156" s="164">
        <v>0</v>
      </c>
      <c r="AD156" s="164">
        <v>0</v>
      </c>
      <c r="AE156" s="164">
        <v>0</v>
      </c>
      <c r="AF156" s="164">
        <v>0</v>
      </c>
      <c r="AG156" s="164">
        <v>0</v>
      </c>
      <c r="AH156" s="164">
        <v>0</v>
      </c>
      <c r="AI156" s="164">
        <v>0</v>
      </c>
      <c r="AJ156" s="164">
        <v>0</v>
      </c>
      <c r="AK156" s="164">
        <v>0</v>
      </c>
      <c r="AL156" s="164">
        <v>0</v>
      </c>
      <c r="AM156" s="164">
        <v>0</v>
      </c>
      <c r="AN156" s="164">
        <v>0</v>
      </c>
    </row>
    <row r="157" spans="1:40" x14ac:dyDescent="0.2">
      <c r="A157" s="27" t="s">
        <v>1997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v>0</v>
      </c>
      <c r="S157" s="164">
        <v>0</v>
      </c>
      <c r="T157" s="164">
        <v>0</v>
      </c>
      <c r="U157" s="164">
        <v>0</v>
      </c>
      <c r="V157" s="164">
        <v>0</v>
      </c>
      <c r="W157" s="164">
        <v>0</v>
      </c>
      <c r="X157" s="164">
        <v>0</v>
      </c>
      <c r="Y157" s="164">
        <v>0</v>
      </c>
      <c r="Z157" s="164">
        <v>0</v>
      </c>
      <c r="AA157" s="164">
        <v>0</v>
      </c>
      <c r="AB157" s="164">
        <v>0</v>
      </c>
      <c r="AC157" s="164">
        <v>0</v>
      </c>
      <c r="AD157" s="164">
        <v>0</v>
      </c>
      <c r="AE157" s="164">
        <v>0</v>
      </c>
      <c r="AF157" s="164">
        <v>0</v>
      </c>
      <c r="AG157" s="164">
        <v>0</v>
      </c>
      <c r="AH157" s="164">
        <v>0</v>
      </c>
      <c r="AI157" s="164">
        <v>0</v>
      </c>
      <c r="AJ157" s="164">
        <v>0</v>
      </c>
      <c r="AK157" s="164">
        <v>0</v>
      </c>
      <c r="AL157" s="164">
        <v>0</v>
      </c>
      <c r="AM157" s="164">
        <v>0</v>
      </c>
      <c r="AN157" s="164">
        <v>0</v>
      </c>
    </row>
    <row r="158" spans="1:40" x14ac:dyDescent="0.2">
      <c r="A158" s="27" t="s">
        <v>1998</v>
      </c>
      <c r="B158" s="164">
        <v>372912415.94</v>
      </c>
      <c r="C158" s="164">
        <v>372912415.94</v>
      </c>
      <c r="D158" s="164">
        <v>372912415.94</v>
      </c>
      <c r="E158" s="164">
        <v>372912415.94</v>
      </c>
      <c r="F158" s="164">
        <v>372912415.94</v>
      </c>
      <c r="G158" s="164">
        <v>372912415.94</v>
      </c>
      <c r="H158" s="164">
        <v>372912415.94</v>
      </c>
      <c r="I158" s="164">
        <v>372912415.94</v>
      </c>
      <c r="J158" s="164">
        <v>372912415.94</v>
      </c>
      <c r="K158" s="164">
        <v>372912415.94</v>
      </c>
      <c r="L158" s="164">
        <v>372912415.94</v>
      </c>
      <c r="M158" s="164">
        <v>372912415.94</v>
      </c>
      <c r="N158" s="164">
        <v>372912415.94</v>
      </c>
      <c r="O158" s="164">
        <v>372912415.94</v>
      </c>
      <c r="P158" s="164">
        <v>372912415.94</v>
      </c>
      <c r="Q158" s="164">
        <v>372912415.94</v>
      </c>
      <c r="R158" s="164">
        <v>372912415.94</v>
      </c>
      <c r="S158" s="164">
        <v>372912415.94</v>
      </c>
      <c r="T158" s="164">
        <v>372912415.94</v>
      </c>
      <c r="U158" s="164">
        <v>372912415.94</v>
      </c>
      <c r="V158" s="164">
        <v>372912415.94</v>
      </c>
      <c r="W158" s="164">
        <v>372912415.94</v>
      </c>
      <c r="X158" s="164">
        <v>372912415.94</v>
      </c>
      <c r="Y158" s="164">
        <v>372912415.94</v>
      </c>
      <c r="Z158" s="164">
        <v>372912415.94</v>
      </c>
      <c r="AA158" s="164">
        <v>372912415.94</v>
      </c>
      <c r="AB158" s="164">
        <v>372912415.94</v>
      </c>
      <c r="AC158" s="164">
        <v>372912415.94</v>
      </c>
      <c r="AD158" s="164">
        <v>372912415.94</v>
      </c>
      <c r="AE158" s="164">
        <v>372912415.94</v>
      </c>
      <c r="AF158" s="164">
        <v>372912415.94</v>
      </c>
      <c r="AG158" s="164">
        <v>372912415.94</v>
      </c>
      <c r="AH158" s="164">
        <v>372912415.94</v>
      </c>
      <c r="AI158" s="164">
        <v>372912415.94</v>
      </c>
      <c r="AJ158" s="164">
        <v>372912415.94</v>
      </c>
      <c r="AK158" s="164">
        <v>372912415.94</v>
      </c>
      <c r="AL158" s="164">
        <v>372912415.94</v>
      </c>
      <c r="AM158" s="164">
        <v>372912415.94</v>
      </c>
      <c r="AN158" s="164">
        <v>372912415.94</v>
      </c>
    </row>
    <row r="159" spans="1:40" x14ac:dyDescent="0.2">
      <c r="A159" s="27" t="s">
        <v>1999</v>
      </c>
      <c r="B159" s="164">
        <v>0</v>
      </c>
      <c r="C159" s="164">
        <v>0</v>
      </c>
      <c r="D159" s="164">
        <v>0</v>
      </c>
      <c r="E159" s="164">
        <v>0</v>
      </c>
      <c r="F159" s="164">
        <v>0</v>
      </c>
      <c r="G159" s="164">
        <v>0</v>
      </c>
      <c r="H159" s="164">
        <v>0</v>
      </c>
      <c r="I159" s="164">
        <v>0</v>
      </c>
      <c r="J159" s="164">
        <v>0</v>
      </c>
      <c r="K159" s="164">
        <v>0</v>
      </c>
      <c r="L159" s="164">
        <v>0</v>
      </c>
      <c r="M159" s="164">
        <v>0</v>
      </c>
      <c r="N159" s="164">
        <v>0</v>
      </c>
      <c r="O159" s="164">
        <v>0</v>
      </c>
      <c r="P159" s="164">
        <v>0</v>
      </c>
      <c r="Q159" s="164">
        <v>0</v>
      </c>
      <c r="R159" s="164">
        <v>0</v>
      </c>
      <c r="S159" s="164">
        <v>0</v>
      </c>
      <c r="T159" s="164">
        <v>0</v>
      </c>
      <c r="U159" s="164">
        <v>0</v>
      </c>
      <c r="V159" s="164">
        <v>0</v>
      </c>
      <c r="W159" s="164">
        <v>0</v>
      </c>
      <c r="X159" s="164">
        <v>0</v>
      </c>
      <c r="Y159" s="164">
        <v>0</v>
      </c>
      <c r="Z159" s="164">
        <v>0</v>
      </c>
      <c r="AA159" s="164">
        <v>0</v>
      </c>
      <c r="AB159" s="164">
        <v>0</v>
      </c>
      <c r="AC159" s="164">
        <v>0</v>
      </c>
      <c r="AD159" s="164">
        <v>0</v>
      </c>
      <c r="AE159" s="164">
        <v>0</v>
      </c>
      <c r="AF159" s="164">
        <v>0</v>
      </c>
      <c r="AG159" s="164">
        <v>0</v>
      </c>
      <c r="AH159" s="164">
        <v>0</v>
      </c>
      <c r="AI159" s="164">
        <v>0</v>
      </c>
      <c r="AJ159" s="164">
        <v>0</v>
      </c>
      <c r="AK159" s="164">
        <v>0</v>
      </c>
      <c r="AL159" s="164">
        <v>0</v>
      </c>
      <c r="AM159" s="164">
        <v>0</v>
      </c>
      <c r="AN159" s="164">
        <v>0</v>
      </c>
    </row>
    <row r="160" spans="1:40" x14ac:dyDescent="0.2">
      <c r="A160" s="27" t="s">
        <v>2000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s="301" customFormat="1" x14ac:dyDescent="0.2">
      <c r="A161" s="300" t="s">
        <v>2001</v>
      </c>
      <c r="B161" s="301">
        <v>0</v>
      </c>
      <c r="C161" s="301">
        <v>0</v>
      </c>
      <c r="D161" s="301">
        <v>0</v>
      </c>
      <c r="E161" s="301">
        <v>0</v>
      </c>
      <c r="F161" s="301">
        <v>0</v>
      </c>
      <c r="G161" s="301">
        <v>0</v>
      </c>
      <c r="H161" s="301">
        <v>0</v>
      </c>
      <c r="I161" s="301">
        <v>0</v>
      </c>
      <c r="J161" s="301">
        <v>0</v>
      </c>
      <c r="K161" s="301">
        <v>0</v>
      </c>
      <c r="L161" s="301">
        <v>0</v>
      </c>
      <c r="M161" s="301">
        <v>0</v>
      </c>
      <c r="N161" s="301">
        <v>0</v>
      </c>
      <c r="O161" s="301">
        <v>0</v>
      </c>
      <c r="P161" s="301">
        <v>0</v>
      </c>
      <c r="Q161" s="301">
        <v>0</v>
      </c>
      <c r="R161" s="301">
        <v>0</v>
      </c>
      <c r="S161" s="301">
        <v>0</v>
      </c>
      <c r="T161" s="301">
        <v>0</v>
      </c>
      <c r="U161" s="301">
        <v>0</v>
      </c>
      <c r="V161" s="301">
        <v>0</v>
      </c>
      <c r="W161" s="301">
        <v>0</v>
      </c>
      <c r="X161" s="301">
        <v>0</v>
      </c>
      <c r="Y161" s="301">
        <v>0</v>
      </c>
      <c r="Z161" s="301">
        <v>0</v>
      </c>
      <c r="AA161" s="301">
        <v>0</v>
      </c>
      <c r="AB161" s="301">
        <v>0</v>
      </c>
      <c r="AC161" s="301">
        <v>0</v>
      </c>
      <c r="AD161" s="301">
        <v>0</v>
      </c>
      <c r="AE161" s="301">
        <v>0</v>
      </c>
      <c r="AF161" s="301">
        <v>0</v>
      </c>
      <c r="AG161" s="301">
        <v>0</v>
      </c>
      <c r="AH161" s="301">
        <v>0</v>
      </c>
      <c r="AI161" s="301">
        <v>0</v>
      </c>
      <c r="AJ161" s="301">
        <v>0</v>
      </c>
      <c r="AK161" s="301">
        <v>0</v>
      </c>
      <c r="AL161" s="301">
        <v>0</v>
      </c>
      <c r="AM161" s="301">
        <v>0</v>
      </c>
      <c r="AN161" s="301">
        <v>0</v>
      </c>
    </row>
    <row r="162" spans="1:40" x14ac:dyDescent="0.2">
      <c r="A162" s="27" t="s">
        <v>2002</v>
      </c>
      <c r="B162" s="164">
        <v>3631123.9799999902</v>
      </c>
      <c r="C162" s="164">
        <v>3631123.9799999902</v>
      </c>
      <c r="D162" s="164">
        <v>3631123.9799999902</v>
      </c>
      <c r="E162" s="164">
        <v>3631123.9799999902</v>
      </c>
      <c r="F162" s="164">
        <v>3631123.9799999902</v>
      </c>
      <c r="G162" s="164">
        <v>3631123.9799999902</v>
      </c>
      <c r="H162" s="164">
        <v>3631123.9799999902</v>
      </c>
      <c r="I162" s="164">
        <v>3631123.9799999902</v>
      </c>
      <c r="J162" s="164">
        <v>3631123.9799999902</v>
      </c>
      <c r="K162" s="164">
        <v>3631123.9799999902</v>
      </c>
      <c r="L162" s="164">
        <v>3631123.9799999902</v>
      </c>
      <c r="M162" s="164">
        <v>3631123.9799999902</v>
      </c>
      <c r="N162" s="164">
        <v>3631123.9799999902</v>
      </c>
      <c r="O162" s="164">
        <v>3631123.9799999902</v>
      </c>
      <c r="P162" s="164">
        <v>3631123.9799999902</v>
      </c>
      <c r="Q162" s="164">
        <v>3631123.9799999902</v>
      </c>
      <c r="R162" s="164">
        <v>3631123.9799999902</v>
      </c>
      <c r="S162" s="164">
        <v>3631123.9799999902</v>
      </c>
      <c r="T162" s="164">
        <v>3631123.9799999902</v>
      </c>
      <c r="U162" s="164">
        <v>3631123.9799999902</v>
      </c>
      <c r="V162" s="164">
        <v>3631123.9799999902</v>
      </c>
      <c r="W162" s="164">
        <v>3631123.9799999902</v>
      </c>
      <c r="X162" s="164">
        <v>3631123.9799999902</v>
      </c>
      <c r="Y162" s="164">
        <v>3631123.9799999902</v>
      </c>
      <c r="Z162" s="164">
        <v>3631123.9799999902</v>
      </c>
      <c r="AA162" s="164">
        <v>3631123.9799999902</v>
      </c>
      <c r="AB162" s="164">
        <v>3631123.9799999902</v>
      </c>
      <c r="AC162" s="164">
        <v>3631123.9799999902</v>
      </c>
      <c r="AD162" s="164">
        <v>3631123.9799999902</v>
      </c>
      <c r="AE162" s="164">
        <v>3631123.9799999902</v>
      </c>
      <c r="AF162" s="164">
        <v>3631123.9799999902</v>
      </c>
      <c r="AG162" s="164">
        <v>3631123.9799999902</v>
      </c>
      <c r="AH162" s="164">
        <v>3631123.9799999902</v>
      </c>
      <c r="AI162" s="164">
        <v>3631123.9799999902</v>
      </c>
      <c r="AJ162" s="164">
        <v>3631123.9799999902</v>
      </c>
      <c r="AK162" s="164">
        <v>3631123.9799999902</v>
      </c>
      <c r="AL162" s="164">
        <v>3631123.9799999902</v>
      </c>
      <c r="AM162" s="164">
        <v>3631123.9799999902</v>
      </c>
      <c r="AN162" s="164">
        <v>3631123.9799999902</v>
      </c>
    </row>
    <row r="163" spans="1:40" x14ac:dyDescent="0.2">
      <c r="A163" s="27" t="s">
        <v>2003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  <c r="O163" s="164">
        <v>0</v>
      </c>
      <c r="P163" s="164">
        <v>0</v>
      </c>
      <c r="Q163" s="164">
        <v>0</v>
      </c>
      <c r="R163" s="164">
        <v>0</v>
      </c>
      <c r="S163" s="164">
        <v>0</v>
      </c>
      <c r="T163" s="164">
        <v>0</v>
      </c>
      <c r="U163" s="164">
        <v>0</v>
      </c>
      <c r="V163" s="164">
        <v>0</v>
      </c>
      <c r="W163" s="164">
        <v>0</v>
      </c>
      <c r="X163" s="164">
        <v>0</v>
      </c>
      <c r="Y163" s="164">
        <v>0</v>
      </c>
      <c r="Z163" s="164">
        <v>0</v>
      </c>
      <c r="AA163" s="164">
        <v>0</v>
      </c>
      <c r="AB163" s="164">
        <v>0</v>
      </c>
      <c r="AC163" s="164">
        <v>0</v>
      </c>
      <c r="AD163" s="164">
        <v>0</v>
      </c>
      <c r="AE163" s="164">
        <v>0</v>
      </c>
      <c r="AF163" s="164">
        <v>0</v>
      </c>
      <c r="AG163" s="164">
        <v>0</v>
      </c>
      <c r="AH163" s="164">
        <v>0</v>
      </c>
      <c r="AI163" s="164">
        <v>0</v>
      </c>
      <c r="AJ163" s="164">
        <v>0</v>
      </c>
      <c r="AK163" s="164">
        <v>0</v>
      </c>
      <c r="AL163" s="164">
        <v>0</v>
      </c>
      <c r="AM163" s="164">
        <v>0</v>
      </c>
      <c r="AN163" s="164">
        <v>0</v>
      </c>
    </row>
    <row r="164" spans="1:40" s="301" customFormat="1" x14ac:dyDescent="0.2">
      <c r="A164" s="300" t="s">
        <v>2004</v>
      </c>
      <c r="B164" s="301">
        <v>1562606.61</v>
      </c>
      <c r="C164" s="301">
        <v>1562606.61</v>
      </c>
      <c r="D164" s="301">
        <v>1562606.61</v>
      </c>
      <c r="E164" s="301">
        <v>1562606.61</v>
      </c>
      <c r="F164" s="301">
        <v>1562606.61</v>
      </c>
      <c r="G164" s="301">
        <v>1562606.61</v>
      </c>
      <c r="H164" s="301">
        <v>1562606.61</v>
      </c>
      <c r="I164" s="301">
        <v>1562606.61</v>
      </c>
      <c r="J164" s="301">
        <v>1562606.61</v>
      </c>
      <c r="K164" s="301">
        <v>1562606.61</v>
      </c>
      <c r="L164" s="301">
        <v>1562606.61</v>
      </c>
      <c r="M164" s="301">
        <v>1562606.61</v>
      </c>
      <c r="N164" s="301">
        <v>1562606.61</v>
      </c>
      <c r="O164" s="301">
        <v>1562606.61</v>
      </c>
      <c r="P164" s="301">
        <v>1562606.61</v>
      </c>
      <c r="Q164" s="301">
        <v>1562606.61</v>
      </c>
      <c r="R164" s="301">
        <v>1562606.61</v>
      </c>
      <c r="S164" s="301">
        <v>1562606.61</v>
      </c>
      <c r="T164" s="301">
        <v>1562606.61</v>
      </c>
      <c r="U164" s="301">
        <v>1562606.61</v>
      </c>
      <c r="V164" s="301">
        <v>1562606.61</v>
      </c>
      <c r="W164" s="301">
        <v>1562606.61</v>
      </c>
      <c r="X164" s="301">
        <v>1562606.61</v>
      </c>
      <c r="Y164" s="301">
        <v>1562606.61</v>
      </c>
      <c r="Z164" s="301">
        <v>1562606.61</v>
      </c>
      <c r="AA164" s="301">
        <v>1562606.61</v>
      </c>
      <c r="AB164" s="301">
        <v>1562606.61</v>
      </c>
      <c r="AC164" s="301">
        <v>1562606.61</v>
      </c>
      <c r="AD164" s="301">
        <v>1562606.61</v>
      </c>
      <c r="AE164" s="301">
        <v>1562606.61</v>
      </c>
      <c r="AF164" s="301">
        <v>1562606.61</v>
      </c>
      <c r="AG164" s="301">
        <v>1562606.61</v>
      </c>
      <c r="AH164" s="301">
        <v>1562606.61</v>
      </c>
      <c r="AI164" s="301">
        <v>1562606.61</v>
      </c>
      <c r="AJ164" s="301">
        <v>1562606.61</v>
      </c>
      <c r="AK164" s="301">
        <v>1562606.61</v>
      </c>
      <c r="AL164" s="301">
        <v>1562606.61</v>
      </c>
      <c r="AM164" s="301">
        <v>1562606.61</v>
      </c>
      <c r="AN164" s="301">
        <v>1562606.61</v>
      </c>
    </row>
    <row r="165" spans="1:40" s="301" customFormat="1" x14ac:dyDescent="0.2">
      <c r="A165" s="300" t="s">
        <v>2005</v>
      </c>
      <c r="B165" s="301">
        <v>4025385.02</v>
      </c>
      <c r="C165" s="301">
        <v>4025385.02</v>
      </c>
      <c r="D165" s="301">
        <v>4025385.02</v>
      </c>
      <c r="E165" s="301">
        <v>4025385.02</v>
      </c>
      <c r="F165" s="301">
        <v>4025385.02</v>
      </c>
      <c r="G165" s="301">
        <v>4025385.02</v>
      </c>
      <c r="H165" s="301">
        <v>4025385.02</v>
      </c>
      <c r="I165" s="301">
        <v>4025385.02</v>
      </c>
      <c r="J165" s="301">
        <v>4025385.02</v>
      </c>
      <c r="K165" s="301">
        <v>4025385.02</v>
      </c>
      <c r="L165" s="301">
        <v>4025385.02</v>
      </c>
      <c r="M165" s="301">
        <v>4025385.02</v>
      </c>
      <c r="N165" s="301">
        <v>4025385.02</v>
      </c>
      <c r="O165" s="301">
        <v>4025385.02</v>
      </c>
      <c r="P165" s="301">
        <v>4025385.02</v>
      </c>
      <c r="Q165" s="301">
        <v>4025385.02</v>
      </c>
      <c r="R165" s="301">
        <v>4025385.02</v>
      </c>
      <c r="S165" s="301">
        <v>4025385.02</v>
      </c>
      <c r="T165" s="301">
        <v>4025385.02</v>
      </c>
      <c r="U165" s="301">
        <v>4025385.02</v>
      </c>
      <c r="V165" s="301">
        <v>4025385.02</v>
      </c>
      <c r="W165" s="301">
        <v>4025385.02</v>
      </c>
      <c r="X165" s="301">
        <v>4025385.02</v>
      </c>
      <c r="Y165" s="301">
        <v>4025385.02</v>
      </c>
      <c r="Z165" s="301">
        <v>4025385.02</v>
      </c>
      <c r="AA165" s="301">
        <v>4025385.02</v>
      </c>
      <c r="AB165" s="301">
        <v>4025385.02</v>
      </c>
      <c r="AC165" s="301">
        <v>4025385.02</v>
      </c>
      <c r="AD165" s="301">
        <v>4025385.02</v>
      </c>
      <c r="AE165" s="301">
        <v>4025385.02</v>
      </c>
      <c r="AF165" s="301">
        <v>4025385.02</v>
      </c>
      <c r="AG165" s="301">
        <v>4025385.02</v>
      </c>
      <c r="AH165" s="301">
        <v>4025385.02</v>
      </c>
      <c r="AI165" s="301">
        <v>4025385.02</v>
      </c>
      <c r="AJ165" s="301">
        <v>4025385.02</v>
      </c>
      <c r="AK165" s="301">
        <v>4025385.02</v>
      </c>
      <c r="AL165" s="301">
        <v>4025385.02</v>
      </c>
      <c r="AM165" s="301">
        <v>4025385.02</v>
      </c>
      <c r="AN165" s="301">
        <v>4025385.02</v>
      </c>
    </row>
    <row r="166" spans="1:40" x14ac:dyDescent="0.2">
      <c r="A166" s="27" t="s">
        <v>2006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  <c r="O166" s="164">
        <v>0</v>
      </c>
      <c r="P166" s="164">
        <v>0</v>
      </c>
      <c r="Q166" s="164">
        <v>0</v>
      </c>
      <c r="R166" s="164">
        <v>0</v>
      </c>
      <c r="S166" s="164">
        <v>0</v>
      </c>
      <c r="T166" s="164">
        <v>0</v>
      </c>
      <c r="U166" s="164">
        <v>0</v>
      </c>
      <c r="V166" s="164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164">
        <v>0</v>
      </c>
      <c r="AD166" s="164">
        <v>0</v>
      </c>
      <c r="AE166" s="164">
        <v>0</v>
      </c>
      <c r="AF166" s="164">
        <v>0</v>
      </c>
      <c r="AG166" s="164">
        <v>0</v>
      </c>
      <c r="AH166" s="164">
        <v>0</v>
      </c>
      <c r="AI166" s="164">
        <v>0</v>
      </c>
      <c r="AJ166" s="164">
        <v>0</v>
      </c>
      <c r="AK166" s="164">
        <v>0</v>
      </c>
      <c r="AL166" s="164">
        <v>0</v>
      </c>
      <c r="AM166" s="164">
        <v>0</v>
      </c>
      <c r="AN166" s="164">
        <v>0</v>
      </c>
    </row>
    <row r="167" spans="1:40" x14ac:dyDescent="0.2">
      <c r="A167" s="27" t="s">
        <v>2007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x14ac:dyDescent="0.2">
      <c r="A168" s="27" t="s">
        <v>2008</v>
      </c>
      <c r="B168" s="164">
        <v>0</v>
      </c>
      <c r="C168" s="164">
        <v>0</v>
      </c>
      <c r="D168" s="164">
        <v>0</v>
      </c>
      <c r="E168" s="164">
        <v>0</v>
      </c>
      <c r="F168" s="164">
        <v>0</v>
      </c>
      <c r="G168" s="164">
        <v>0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0</v>
      </c>
      <c r="P168" s="164">
        <v>0</v>
      </c>
      <c r="Q168" s="164">
        <v>0</v>
      </c>
      <c r="R168" s="164">
        <v>0</v>
      </c>
      <c r="S168" s="164">
        <v>0</v>
      </c>
      <c r="T168" s="164">
        <v>0</v>
      </c>
      <c r="U168" s="164">
        <v>0</v>
      </c>
      <c r="V168" s="164">
        <v>0</v>
      </c>
      <c r="W168" s="164">
        <v>0</v>
      </c>
      <c r="X168" s="164">
        <v>0</v>
      </c>
      <c r="Y168" s="164">
        <v>0</v>
      </c>
      <c r="Z168" s="164">
        <v>0</v>
      </c>
      <c r="AA168" s="164">
        <v>0</v>
      </c>
      <c r="AB168" s="164">
        <v>0</v>
      </c>
      <c r="AC168" s="164">
        <v>0</v>
      </c>
      <c r="AD168" s="164">
        <v>0</v>
      </c>
      <c r="AE168" s="164">
        <v>0</v>
      </c>
      <c r="AF168" s="164">
        <v>0</v>
      </c>
      <c r="AG168" s="164">
        <v>0</v>
      </c>
      <c r="AH168" s="164">
        <v>0</v>
      </c>
      <c r="AI168" s="164">
        <v>0</v>
      </c>
      <c r="AJ168" s="164">
        <v>0</v>
      </c>
      <c r="AK168" s="164">
        <v>0</v>
      </c>
      <c r="AL168" s="164">
        <v>0</v>
      </c>
      <c r="AM168" s="164">
        <v>0</v>
      </c>
      <c r="AN168" s="164">
        <v>0</v>
      </c>
    </row>
    <row r="169" spans="1:40" x14ac:dyDescent="0.2">
      <c r="A169" s="27" t="s">
        <v>2009</v>
      </c>
      <c r="B169" s="164">
        <v>-789803.09</v>
      </c>
      <c r="C169" s="164">
        <v>-789803.09</v>
      </c>
      <c r="D169" s="164">
        <v>-789803.09</v>
      </c>
      <c r="E169" s="164">
        <v>-789803.09</v>
      </c>
      <c r="F169" s="164">
        <v>-789803.09</v>
      </c>
      <c r="G169" s="164">
        <v>-789803.09</v>
      </c>
      <c r="H169" s="164">
        <v>-789803.09</v>
      </c>
      <c r="I169" s="164">
        <v>-789803.09</v>
      </c>
      <c r="J169" s="164">
        <v>-789803.09</v>
      </c>
      <c r="K169" s="164">
        <v>-789803.09</v>
      </c>
      <c r="L169" s="164">
        <v>-789803.09</v>
      </c>
      <c r="M169" s="164">
        <v>-789803.09</v>
      </c>
      <c r="N169" s="164">
        <v>-789803.09</v>
      </c>
      <c r="O169" s="164">
        <v>-789803.09</v>
      </c>
      <c r="P169" s="164">
        <v>-789803.09</v>
      </c>
      <c r="Q169" s="164">
        <v>-789803.09</v>
      </c>
      <c r="R169" s="164">
        <v>-789803.09</v>
      </c>
      <c r="S169" s="164">
        <v>-789803.09</v>
      </c>
      <c r="T169" s="164">
        <v>-789803.09</v>
      </c>
      <c r="U169" s="164">
        <v>-789803.09</v>
      </c>
      <c r="V169" s="164">
        <v>-789803.09</v>
      </c>
      <c r="W169" s="164">
        <v>-789803.09</v>
      </c>
      <c r="X169" s="164">
        <v>-789803.09</v>
      </c>
      <c r="Y169" s="164">
        <v>-789803.09</v>
      </c>
      <c r="Z169" s="164">
        <v>-789803.09</v>
      </c>
      <c r="AA169" s="164">
        <v>-789803.09</v>
      </c>
      <c r="AB169" s="164">
        <v>-789803.09</v>
      </c>
      <c r="AC169" s="164">
        <v>-789803.09</v>
      </c>
      <c r="AD169" s="164">
        <v>-789803.09</v>
      </c>
      <c r="AE169" s="164">
        <v>-789803.09</v>
      </c>
      <c r="AF169" s="164">
        <v>-789803.09</v>
      </c>
      <c r="AG169" s="164">
        <v>-789803.09</v>
      </c>
      <c r="AH169" s="164">
        <v>-789803.09</v>
      </c>
      <c r="AI169" s="164">
        <v>-789803.09</v>
      </c>
      <c r="AJ169" s="164">
        <v>-789803.09</v>
      </c>
      <c r="AK169" s="164">
        <v>-789803.09</v>
      </c>
      <c r="AL169" s="164">
        <v>-789803.09</v>
      </c>
      <c r="AM169" s="164">
        <v>-789803.09</v>
      </c>
      <c r="AN169" s="164">
        <v>-789803.09</v>
      </c>
    </row>
    <row r="170" spans="1:40" x14ac:dyDescent="0.2">
      <c r="A170" s="27" t="s">
        <v>2010</v>
      </c>
      <c r="B170" s="164">
        <v>-71643.820000000007</v>
      </c>
      <c r="C170" s="164">
        <v>-71643.820000000007</v>
      </c>
      <c r="D170" s="164">
        <v>-71643.820000000007</v>
      </c>
      <c r="E170" s="164">
        <v>-71643.820000000007</v>
      </c>
      <c r="F170" s="164">
        <v>-71643.820000000007</v>
      </c>
      <c r="G170" s="164">
        <v>-71643.820000000007</v>
      </c>
      <c r="H170" s="164">
        <v>-71643.820000000007</v>
      </c>
      <c r="I170" s="164">
        <v>-71643.820000000007</v>
      </c>
      <c r="J170" s="164">
        <v>-71643.820000000007</v>
      </c>
      <c r="K170" s="164">
        <v>-71643.820000000007</v>
      </c>
      <c r="L170" s="164">
        <v>-71643.820000000007</v>
      </c>
      <c r="M170" s="164">
        <v>-71643.820000000007</v>
      </c>
      <c r="N170" s="164">
        <v>-71643.820000000007</v>
      </c>
      <c r="O170" s="164">
        <v>-71643.820000000007</v>
      </c>
      <c r="P170" s="164">
        <v>-71643.820000000007</v>
      </c>
      <c r="Q170" s="164">
        <v>-71643.820000000007</v>
      </c>
      <c r="R170" s="164">
        <v>-71643.820000000007</v>
      </c>
      <c r="S170" s="164">
        <v>-71643.820000000007</v>
      </c>
      <c r="T170" s="164">
        <v>-71643.820000000007</v>
      </c>
      <c r="U170" s="164">
        <v>-71643.820000000007</v>
      </c>
      <c r="V170" s="164">
        <v>-71643.820000000007</v>
      </c>
      <c r="W170" s="164">
        <v>-71643.820000000007</v>
      </c>
      <c r="X170" s="164">
        <v>-71643.820000000007</v>
      </c>
      <c r="Y170" s="164">
        <v>-71643.820000000007</v>
      </c>
      <c r="Z170" s="164">
        <v>-71643.820000000007</v>
      </c>
      <c r="AA170" s="164">
        <v>-71643.820000000007</v>
      </c>
      <c r="AB170" s="164">
        <v>-71643.820000000007</v>
      </c>
      <c r="AC170" s="164">
        <v>-71643.820000000007</v>
      </c>
      <c r="AD170" s="164">
        <v>-71643.820000000007</v>
      </c>
      <c r="AE170" s="164">
        <v>-71643.820000000007</v>
      </c>
      <c r="AF170" s="164">
        <v>-71643.820000000007</v>
      </c>
      <c r="AG170" s="164">
        <v>-71643.820000000007</v>
      </c>
      <c r="AH170" s="164">
        <v>-71643.820000000007</v>
      </c>
      <c r="AI170" s="164">
        <v>-71643.820000000007</v>
      </c>
      <c r="AJ170" s="164">
        <v>-71643.820000000007</v>
      </c>
      <c r="AK170" s="164">
        <v>-71643.820000000007</v>
      </c>
      <c r="AL170" s="164">
        <v>-71643.820000000007</v>
      </c>
      <c r="AM170" s="164">
        <v>-71643.820000000007</v>
      </c>
      <c r="AN170" s="164">
        <v>-71643.820000000007</v>
      </c>
    </row>
    <row r="171" spans="1:40" x14ac:dyDescent="0.2">
      <c r="A171" s="27" t="s">
        <v>2011</v>
      </c>
      <c r="B171" s="164">
        <v>0</v>
      </c>
      <c r="C171" s="164">
        <v>0</v>
      </c>
      <c r="D171" s="164">
        <v>0</v>
      </c>
      <c r="E171" s="164">
        <v>0</v>
      </c>
      <c r="F171" s="164">
        <v>0</v>
      </c>
      <c r="G171" s="164">
        <v>0</v>
      </c>
      <c r="H171" s="164">
        <v>0</v>
      </c>
      <c r="I171" s="164">
        <v>0</v>
      </c>
      <c r="J171" s="164">
        <v>0</v>
      </c>
      <c r="K171" s="164">
        <v>0</v>
      </c>
      <c r="L171" s="164">
        <v>0</v>
      </c>
      <c r="M171" s="164">
        <v>0</v>
      </c>
      <c r="N171" s="164">
        <v>0</v>
      </c>
      <c r="O171" s="164">
        <v>0</v>
      </c>
      <c r="P171" s="164">
        <v>0</v>
      </c>
      <c r="Q171" s="164">
        <v>0</v>
      </c>
      <c r="R171" s="164">
        <v>0</v>
      </c>
      <c r="S171" s="164">
        <v>0</v>
      </c>
      <c r="T171" s="164">
        <v>0</v>
      </c>
      <c r="U171" s="164">
        <v>0</v>
      </c>
      <c r="V171" s="164">
        <v>0</v>
      </c>
      <c r="W171" s="164">
        <v>0</v>
      </c>
      <c r="X171" s="164">
        <v>0</v>
      </c>
      <c r="Y171" s="164">
        <v>0</v>
      </c>
      <c r="Z171" s="164">
        <v>0</v>
      </c>
      <c r="AA171" s="164">
        <v>0</v>
      </c>
      <c r="AB171" s="164">
        <v>0</v>
      </c>
      <c r="AC171" s="164">
        <v>0</v>
      </c>
      <c r="AD171" s="164">
        <v>0</v>
      </c>
      <c r="AE171" s="164">
        <v>0</v>
      </c>
      <c r="AF171" s="164">
        <v>0</v>
      </c>
      <c r="AG171" s="164">
        <v>0</v>
      </c>
      <c r="AH171" s="164">
        <v>0</v>
      </c>
      <c r="AI171" s="164">
        <v>0</v>
      </c>
      <c r="AJ171" s="164">
        <v>0</v>
      </c>
      <c r="AK171" s="164">
        <v>0</v>
      </c>
      <c r="AL171" s="164">
        <v>0</v>
      </c>
      <c r="AM171" s="164">
        <v>0</v>
      </c>
      <c r="AN171" s="164">
        <v>0</v>
      </c>
    </row>
    <row r="172" spans="1:40" s="301" customFormat="1" x14ac:dyDescent="0.2">
      <c r="A172" s="300" t="s">
        <v>2012</v>
      </c>
      <c r="B172" s="301">
        <v>3210153.45</v>
      </c>
      <c r="C172" s="301">
        <v>3210153.45</v>
      </c>
      <c r="D172" s="301">
        <v>3210153.45</v>
      </c>
      <c r="E172" s="301">
        <v>3210153.45</v>
      </c>
      <c r="F172" s="301">
        <v>3210153.45</v>
      </c>
      <c r="G172" s="301">
        <v>3210153.45</v>
      </c>
      <c r="H172" s="301">
        <v>3210153.45</v>
      </c>
      <c r="I172" s="301">
        <v>3210153.45</v>
      </c>
      <c r="J172" s="301">
        <v>3210153.45</v>
      </c>
      <c r="K172" s="301">
        <v>3210153.45</v>
      </c>
      <c r="L172" s="301">
        <v>3210153.45</v>
      </c>
      <c r="M172" s="301">
        <v>3210153.45</v>
      </c>
      <c r="N172" s="301">
        <v>3210153.45</v>
      </c>
      <c r="O172" s="301">
        <v>3210153.45</v>
      </c>
      <c r="P172" s="301">
        <v>3210153.45</v>
      </c>
      <c r="Q172" s="301">
        <v>3210153.45</v>
      </c>
      <c r="R172" s="301">
        <v>3210153.45</v>
      </c>
      <c r="S172" s="301">
        <v>3210153.45</v>
      </c>
      <c r="T172" s="301">
        <v>3210153.45</v>
      </c>
      <c r="U172" s="301">
        <v>3210153.45</v>
      </c>
      <c r="V172" s="301">
        <v>3210153.45</v>
      </c>
      <c r="W172" s="301">
        <v>3210153.45</v>
      </c>
      <c r="X172" s="301">
        <v>3210153.45</v>
      </c>
      <c r="Y172" s="301">
        <v>3210153.45</v>
      </c>
      <c r="Z172" s="301">
        <v>3210153.45</v>
      </c>
      <c r="AA172" s="301">
        <v>3210153.45</v>
      </c>
      <c r="AB172" s="301">
        <v>3210153.45</v>
      </c>
      <c r="AC172" s="301">
        <v>3210153.45</v>
      </c>
      <c r="AD172" s="301">
        <v>3210153.45</v>
      </c>
      <c r="AE172" s="301">
        <v>3210153.45</v>
      </c>
      <c r="AF172" s="301">
        <v>3210153.45</v>
      </c>
      <c r="AG172" s="301">
        <v>3210153.45</v>
      </c>
      <c r="AH172" s="301">
        <v>3210153.45</v>
      </c>
      <c r="AI172" s="301">
        <v>3210153.45</v>
      </c>
      <c r="AJ172" s="301">
        <v>3210153.45</v>
      </c>
      <c r="AK172" s="301">
        <v>3210153.45</v>
      </c>
      <c r="AL172" s="301">
        <v>3210153.45</v>
      </c>
      <c r="AM172" s="301">
        <v>3210153.45</v>
      </c>
      <c r="AN172" s="301">
        <v>3210153.45</v>
      </c>
    </row>
    <row r="173" spans="1:40" s="301" customFormat="1" x14ac:dyDescent="0.2">
      <c r="A173" s="300" t="s">
        <v>2013</v>
      </c>
      <c r="B173" s="301">
        <v>0</v>
      </c>
      <c r="C173" s="301">
        <v>0</v>
      </c>
      <c r="D173" s="301">
        <v>0</v>
      </c>
      <c r="E173" s="301">
        <v>0</v>
      </c>
      <c r="F173" s="301">
        <v>0</v>
      </c>
      <c r="G173" s="301">
        <v>0</v>
      </c>
      <c r="H173" s="301">
        <v>0</v>
      </c>
      <c r="I173" s="301">
        <v>0</v>
      </c>
      <c r="J173" s="301">
        <v>0</v>
      </c>
      <c r="K173" s="301">
        <v>0</v>
      </c>
      <c r="L173" s="301">
        <v>0</v>
      </c>
      <c r="M173" s="301">
        <v>0</v>
      </c>
      <c r="N173" s="301">
        <v>0</v>
      </c>
      <c r="O173" s="301">
        <v>0</v>
      </c>
      <c r="P173" s="301">
        <v>0</v>
      </c>
      <c r="Q173" s="301">
        <v>0</v>
      </c>
      <c r="R173" s="301">
        <v>0</v>
      </c>
      <c r="S173" s="301">
        <v>0</v>
      </c>
      <c r="T173" s="301">
        <v>0</v>
      </c>
      <c r="U173" s="301">
        <v>0</v>
      </c>
      <c r="V173" s="301">
        <v>0</v>
      </c>
      <c r="W173" s="301">
        <v>0</v>
      </c>
      <c r="X173" s="301">
        <v>0</v>
      </c>
      <c r="Y173" s="301">
        <v>0</v>
      </c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0</v>
      </c>
      <c r="AG173" s="301">
        <v>0</v>
      </c>
      <c r="AH173" s="301">
        <v>0</v>
      </c>
      <c r="AI173" s="301">
        <v>0</v>
      </c>
      <c r="AJ173" s="301">
        <v>0</v>
      </c>
      <c r="AK173" s="301">
        <v>0</v>
      </c>
      <c r="AL173" s="301">
        <v>0</v>
      </c>
      <c r="AM173" s="301">
        <v>0</v>
      </c>
      <c r="AN173" s="301">
        <v>0</v>
      </c>
    </row>
    <row r="174" spans="1:40" x14ac:dyDescent="0.2">
      <c r="A174" s="27" t="s">
        <v>2014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64">
        <v>0</v>
      </c>
      <c r="N174" s="164">
        <v>0</v>
      </c>
      <c r="O174" s="164">
        <v>0</v>
      </c>
      <c r="P174" s="164">
        <v>0</v>
      </c>
      <c r="Q174" s="164">
        <v>0</v>
      </c>
      <c r="R174" s="164">
        <v>0</v>
      </c>
      <c r="S174" s="164">
        <v>0</v>
      </c>
      <c r="T174" s="164">
        <v>0</v>
      </c>
      <c r="U174" s="164">
        <v>0</v>
      </c>
      <c r="V174" s="164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  <c r="AB174" s="164">
        <v>0</v>
      </c>
      <c r="AC174" s="164">
        <v>0</v>
      </c>
      <c r="AD174" s="164">
        <v>0</v>
      </c>
      <c r="AE174" s="164">
        <v>0</v>
      </c>
      <c r="AF174" s="164">
        <v>0</v>
      </c>
      <c r="AG174" s="164">
        <v>0</v>
      </c>
      <c r="AH174" s="164">
        <v>0</v>
      </c>
      <c r="AI174" s="164">
        <v>0</v>
      </c>
      <c r="AJ174" s="164">
        <v>0</v>
      </c>
      <c r="AK174" s="164">
        <v>0</v>
      </c>
      <c r="AL174" s="164">
        <v>0</v>
      </c>
      <c r="AM174" s="164">
        <v>0</v>
      </c>
      <c r="AN174" s="164">
        <v>0</v>
      </c>
    </row>
    <row r="175" spans="1:40" x14ac:dyDescent="0.2">
      <c r="A175" s="27" t="s">
        <v>2015</v>
      </c>
      <c r="B175" s="164">
        <v>16459554.5599999</v>
      </c>
      <c r="C175" s="164">
        <v>16459554.5599999</v>
      </c>
      <c r="D175" s="164">
        <v>16459554.5599999</v>
      </c>
      <c r="E175" s="164">
        <v>16459554.5599999</v>
      </c>
      <c r="F175" s="164">
        <v>16459554.5599999</v>
      </c>
      <c r="G175" s="164">
        <v>16459554.5599999</v>
      </c>
      <c r="H175" s="164">
        <v>16459554.5599999</v>
      </c>
      <c r="I175" s="164">
        <v>16459554.5599999</v>
      </c>
      <c r="J175" s="164">
        <v>16459554.5599999</v>
      </c>
      <c r="K175" s="164">
        <v>16459554.5599999</v>
      </c>
      <c r="L175" s="164">
        <v>16459554.5599999</v>
      </c>
      <c r="M175" s="164">
        <v>16459554.5599999</v>
      </c>
      <c r="N175" s="164">
        <v>16459554.5599999</v>
      </c>
      <c r="O175" s="164">
        <v>16459554.5599999</v>
      </c>
      <c r="P175" s="164">
        <v>16459554.5599999</v>
      </c>
      <c r="Q175" s="164">
        <v>16459554.5599999</v>
      </c>
      <c r="R175" s="164">
        <v>16459554.5599999</v>
      </c>
      <c r="S175" s="164">
        <v>16459554.5599999</v>
      </c>
      <c r="T175" s="164">
        <v>16459554.5599999</v>
      </c>
      <c r="U175" s="164">
        <v>16459554.5599999</v>
      </c>
      <c r="V175" s="164">
        <v>16459554.5599999</v>
      </c>
      <c r="W175" s="164">
        <v>16459554.5599999</v>
      </c>
      <c r="X175" s="164">
        <v>16459554.5599999</v>
      </c>
      <c r="Y175" s="164">
        <v>16459554.5599999</v>
      </c>
      <c r="Z175" s="164">
        <v>16459554.5599999</v>
      </c>
      <c r="AA175" s="164">
        <v>16459554.5599999</v>
      </c>
      <c r="AB175" s="164">
        <v>16459554.5599999</v>
      </c>
      <c r="AC175" s="164">
        <v>16459554.5599999</v>
      </c>
      <c r="AD175" s="164">
        <v>16459554.5599999</v>
      </c>
      <c r="AE175" s="164">
        <v>16459554.5599999</v>
      </c>
      <c r="AF175" s="164">
        <v>16459554.5599999</v>
      </c>
      <c r="AG175" s="164">
        <v>16459554.5599999</v>
      </c>
      <c r="AH175" s="164">
        <v>16459554.5599999</v>
      </c>
      <c r="AI175" s="164">
        <v>16459554.5599999</v>
      </c>
      <c r="AJ175" s="164">
        <v>16459554.5599999</v>
      </c>
      <c r="AK175" s="164">
        <v>16459554.5599999</v>
      </c>
      <c r="AL175" s="164">
        <v>16459554.5599999</v>
      </c>
      <c r="AM175" s="164">
        <v>16459554.5599999</v>
      </c>
      <c r="AN175" s="164">
        <v>16459554.5599999</v>
      </c>
    </row>
    <row r="176" spans="1:40" x14ac:dyDescent="0.2">
      <c r="A176" s="27" t="s">
        <v>2016</v>
      </c>
      <c r="B176" s="164">
        <v>0</v>
      </c>
      <c r="C176" s="164">
        <v>0</v>
      </c>
      <c r="D176" s="164">
        <v>0</v>
      </c>
      <c r="E176" s="164">
        <v>0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64">
        <v>0</v>
      </c>
      <c r="N176" s="164">
        <v>0</v>
      </c>
      <c r="O176" s="164">
        <v>0</v>
      </c>
      <c r="P176" s="164">
        <v>0</v>
      </c>
      <c r="Q176" s="164">
        <v>0</v>
      </c>
      <c r="R176" s="164">
        <v>0</v>
      </c>
      <c r="S176" s="164">
        <v>0</v>
      </c>
      <c r="T176" s="164">
        <v>0</v>
      </c>
      <c r="U176" s="164">
        <v>0</v>
      </c>
      <c r="V176" s="164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  <c r="AB176" s="164">
        <v>0</v>
      </c>
      <c r="AC176" s="164">
        <v>0</v>
      </c>
      <c r="AD176" s="164">
        <v>0</v>
      </c>
      <c r="AE176" s="164">
        <v>0</v>
      </c>
      <c r="AF176" s="164">
        <v>0</v>
      </c>
      <c r="AG176" s="164">
        <v>0</v>
      </c>
      <c r="AH176" s="164">
        <v>0</v>
      </c>
      <c r="AI176" s="164">
        <v>0</v>
      </c>
      <c r="AJ176" s="164">
        <v>0</v>
      </c>
      <c r="AK176" s="164">
        <v>0</v>
      </c>
      <c r="AL176" s="164">
        <v>0</v>
      </c>
      <c r="AM176" s="164">
        <v>0</v>
      </c>
      <c r="AN176" s="164">
        <v>0</v>
      </c>
    </row>
    <row r="177" spans="1:40" x14ac:dyDescent="0.2">
      <c r="A177" s="27" t="s">
        <v>2017</v>
      </c>
      <c r="B177" s="164">
        <v>-3341.47999999999</v>
      </c>
      <c r="C177" s="164">
        <v>-3341.47999999999</v>
      </c>
      <c r="D177" s="164">
        <v>-3341.47999999999</v>
      </c>
      <c r="E177" s="164">
        <v>-3341.47999999999</v>
      </c>
      <c r="F177" s="164">
        <v>-3341.47999999999</v>
      </c>
      <c r="G177" s="164">
        <v>-3341.47999999999</v>
      </c>
      <c r="H177" s="164">
        <v>-3341.47999999999</v>
      </c>
      <c r="I177" s="164">
        <v>-3341.47999999999</v>
      </c>
      <c r="J177" s="164">
        <v>-3341.47999999999</v>
      </c>
      <c r="K177" s="164">
        <v>-3341.47999999999</v>
      </c>
      <c r="L177" s="164">
        <v>-3341.47999999999</v>
      </c>
      <c r="M177" s="164">
        <v>-3341.47999999999</v>
      </c>
      <c r="N177" s="164">
        <v>-3341.47999999999</v>
      </c>
      <c r="O177" s="164">
        <v>-3341.47999999999</v>
      </c>
      <c r="P177" s="164">
        <v>-3341.47999999999</v>
      </c>
      <c r="Q177" s="164">
        <v>-3341.47999999999</v>
      </c>
      <c r="R177" s="164">
        <v>-3341.47999999999</v>
      </c>
      <c r="S177" s="164">
        <v>-3341.47999999999</v>
      </c>
      <c r="T177" s="164">
        <v>-3341.47999999999</v>
      </c>
      <c r="U177" s="164">
        <v>-3341.47999999999</v>
      </c>
      <c r="V177" s="164">
        <v>-3341.47999999999</v>
      </c>
      <c r="W177" s="164">
        <v>-3341.47999999999</v>
      </c>
      <c r="X177" s="164">
        <v>-3341.47999999999</v>
      </c>
      <c r="Y177" s="164">
        <v>-3341.47999999999</v>
      </c>
      <c r="Z177" s="164">
        <v>-3341.47999999999</v>
      </c>
      <c r="AA177" s="164">
        <v>-3341.47999999999</v>
      </c>
      <c r="AB177" s="164">
        <v>-3341.47999999999</v>
      </c>
      <c r="AC177" s="164">
        <v>-3341.47999999999</v>
      </c>
      <c r="AD177" s="164">
        <v>-3341.47999999999</v>
      </c>
      <c r="AE177" s="164">
        <v>-3341.47999999999</v>
      </c>
      <c r="AF177" s="164">
        <v>-3341.47999999999</v>
      </c>
      <c r="AG177" s="164">
        <v>-3341.47999999999</v>
      </c>
      <c r="AH177" s="164">
        <v>-3341.47999999999</v>
      </c>
      <c r="AI177" s="164">
        <v>-3341.47999999999</v>
      </c>
      <c r="AJ177" s="164">
        <v>-3341.47999999999</v>
      </c>
      <c r="AK177" s="164">
        <v>-3341.47999999999</v>
      </c>
      <c r="AL177" s="164">
        <v>-3341.47999999999</v>
      </c>
      <c r="AM177" s="164">
        <v>-3341.47999999999</v>
      </c>
      <c r="AN177" s="164">
        <v>-3341.47999999999</v>
      </c>
    </row>
    <row r="178" spans="1:40" x14ac:dyDescent="0.2">
      <c r="A178" s="27" t="s">
        <v>2018</v>
      </c>
      <c r="B178" s="164">
        <v>2460738.33</v>
      </c>
      <c r="C178" s="164">
        <v>2460738.33</v>
      </c>
      <c r="D178" s="164">
        <v>2460738.33</v>
      </c>
      <c r="E178" s="164">
        <v>2460738.33</v>
      </c>
      <c r="F178" s="164">
        <v>2460738.33</v>
      </c>
      <c r="G178" s="164">
        <v>2460738.33</v>
      </c>
      <c r="H178" s="164">
        <v>2460738.33</v>
      </c>
      <c r="I178" s="164">
        <v>2460738.33</v>
      </c>
      <c r="J178" s="164">
        <v>2460738.33</v>
      </c>
      <c r="K178" s="164">
        <v>2460738.33</v>
      </c>
      <c r="L178" s="164">
        <v>2460738.33</v>
      </c>
      <c r="M178" s="164">
        <v>2460738.33</v>
      </c>
      <c r="N178" s="164">
        <v>2460738.33</v>
      </c>
      <c r="O178" s="164">
        <v>2460738.33</v>
      </c>
      <c r="P178" s="164">
        <v>2460738.33</v>
      </c>
      <c r="Q178" s="164">
        <v>2460738.33</v>
      </c>
      <c r="R178" s="164">
        <v>2460738.33</v>
      </c>
      <c r="S178" s="164">
        <v>2460738.33</v>
      </c>
      <c r="T178" s="164">
        <v>2460738.33</v>
      </c>
      <c r="U178" s="164">
        <v>2460738.33</v>
      </c>
      <c r="V178" s="164">
        <v>2460738.33</v>
      </c>
      <c r="W178" s="164">
        <v>2460738.33</v>
      </c>
      <c r="X178" s="164">
        <v>2460738.33</v>
      </c>
      <c r="Y178" s="164">
        <v>2460738.33</v>
      </c>
      <c r="Z178" s="164">
        <v>2460738.33</v>
      </c>
      <c r="AA178" s="164">
        <v>2460738.33</v>
      </c>
      <c r="AB178" s="164">
        <v>2460738.33</v>
      </c>
      <c r="AC178" s="164">
        <v>2460738.33</v>
      </c>
      <c r="AD178" s="164">
        <v>2460738.33</v>
      </c>
      <c r="AE178" s="164">
        <v>2460738.33</v>
      </c>
      <c r="AF178" s="164">
        <v>2460738.33</v>
      </c>
      <c r="AG178" s="164">
        <v>2460738.33</v>
      </c>
      <c r="AH178" s="164">
        <v>2460738.33</v>
      </c>
      <c r="AI178" s="164">
        <v>2460738.33</v>
      </c>
      <c r="AJ178" s="164">
        <v>2460738.33</v>
      </c>
      <c r="AK178" s="164">
        <v>2460738.33</v>
      </c>
      <c r="AL178" s="164">
        <v>2460738.33</v>
      </c>
      <c r="AM178" s="164">
        <v>2460738.33</v>
      </c>
      <c r="AN178" s="164">
        <v>2460738.33</v>
      </c>
    </row>
    <row r="179" spans="1:40" x14ac:dyDescent="0.2">
      <c r="A179" s="27" t="s">
        <v>2019</v>
      </c>
      <c r="B179" s="164">
        <v>2635.4399999999901</v>
      </c>
      <c r="C179" s="164">
        <v>2635.4399999999901</v>
      </c>
      <c r="D179" s="164">
        <v>2635.4399999999901</v>
      </c>
      <c r="E179" s="164">
        <v>2635.4399999999901</v>
      </c>
      <c r="F179" s="164">
        <v>2635.4399999999901</v>
      </c>
      <c r="G179" s="164">
        <v>2635.4399999999901</v>
      </c>
      <c r="H179" s="164">
        <v>2635.4399999999901</v>
      </c>
      <c r="I179" s="164">
        <v>2635.4399999999901</v>
      </c>
      <c r="J179" s="164">
        <v>2635.4399999999901</v>
      </c>
      <c r="K179" s="164">
        <v>2635.4399999999901</v>
      </c>
      <c r="L179" s="164">
        <v>2635.4399999999901</v>
      </c>
      <c r="M179" s="164">
        <v>2635.4399999999901</v>
      </c>
      <c r="N179" s="164">
        <v>2635.4399999999901</v>
      </c>
      <c r="O179" s="164">
        <v>2635.4399999999901</v>
      </c>
      <c r="P179" s="164">
        <v>2635.4399999999901</v>
      </c>
      <c r="Q179" s="164">
        <v>2635.4399999999901</v>
      </c>
      <c r="R179" s="164">
        <v>2635.4399999999901</v>
      </c>
      <c r="S179" s="164">
        <v>2635.4399999999901</v>
      </c>
      <c r="T179" s="164">
        <v>2635.4399999999901</v>
      </c>
      <c r="U179" s="164">
        <v>2635.4399999999901</v>
      </c>
      <c r="V179" s="164">
        <v>2635.4399999999901</v>
      </c>
      <c r="W179" s="164">
        <v>2635.4399999999901</v>
      </c>
      <c r="X179" s="164">
        <v>2635.4399999999901</v>
      </c>
      <c r="Y179" s="164">
        <v>2635.4399999999901</v>
      </c>
      <c r="Z179" s="164">
        <v>2635.4399999999901</v>
      </c>
      <c r="AA179" s="164">
        <v>2635.4399999999901</v>
      </c>
      <c r="AB179" s="164">
        <v>2635.4399999999901</v>
      </c>
      <c r="AC179" s="164">
        <v>2635.4399999999901</v>
      </c>
      <c r="AD179" s="164">
        <v>2635.4399999999901</v>
      </c>
      <c r="AE179" s="164">
        <v>2635.4399999999901</v>
      </c>
      <c r="AF179" s="164">
        <v>2635.4399999999901</v>
      </c>
      <c r="AG179" s="164">
        <v>2635.4399999999901</v>
      </c>
      <c r="AH179" s="164">
        <v>2635.4399999999901</v>
      </c>
      <c r="AI179" s="164">
        <v>2635.4399999999901</v>
      </c>
      <c r="AJ179" s="164">
        <v>2635.4399999999901</v>
      </c>
      <c r="AK179" s="164">
        <v>2635.4399999999901</v>
      </c>
      <c r="AL179" s="164">
        <v>2635.4399999999901</v>
      </c>
      <c r="AM179" s="164">
        <v>2635.4399999999901</v>
      </c>
      <c r="AN179" s="164">
        <v>2635.4399999999901</v>
      </c>
    </row>
    <row r="180" spans="1:40" x14ac:dyDescent="0.2">
      <c r="A180" s="30" t="s">
        <v>2020</v>
      </c>
      <c r="B180" s="164">
        <v>403399824.94</v>
      </c>
      <c r="C180" s="164">
        <v>403399824.94</v>
      </c>
      <c r="D180" s="164">
        <v>403399824.94</v>
      </c>
      <c r="E180" s="164">
        <v>403399824.94</v>
      </c>
      <c r="F180" s="164">
        <v>403399824.94</v>
      </c>
      <c r="G180" s="164">
        <v>403399824.94</v>
      </c>
      <c r="H180" s="164">
        <v>403399824.94</v>
      </c>
      <c r="I180" s="164">
        <v>403399824.94</v>
      </c>
      <c r="J180" s="164">
        <v>403399824.94</v>
      </c>
      <c r="K180" s="164">
        <v>403399824.94</v>
      </c>
      <c r="L180" s="164">
        <v>403399824.94</v>
      </c>
      <c r="M180" s="164">
        <v>403399824.94</v>
      </c>
      <c r="N180" s="164">
        <v>403399824.94</v>
      </c>
      <c r="O180" s="164">
        <v>403399824.94</v>
      </c>
      <c r="P180" s="164">
        <v>403399824.94</v>
      </c>
      <c r="Q180" s="164">
        <v>403399824.94</v>
      </c>
      <c r="R180" s="164">
        <v>403399824.94</v>
      </c>
      <c r="S180" s="164">
        <v>403399824.94</v>
      </c>
      <c r="T180" s="164">
        <v>403399824.94</v>
      </c>
      <c r="U180" s="164">
        <v>403399824.94</v>
      </c>
      <c r="V180" s="164">
        <v>403399824.94</v>
      </c>
      <c r="W180" s="164">
        <v>403399824.94</v>
      </c>
      <c r="X180" s="164">
        <v>403399824.94</v>
      </c>
      <c r="Y180" s="164">
        <v>403399824.94</v>
      </c>
      <c r="Z180" s="164">
        <v>403399824.94</v>
      </c>
      <c r="AA180" s="164">
        <v>403399824.94</v>
      </c>
      <c r="AB180" s="164">
        <v>403399824.94</v>
      </c>
      <c r="AC180" s="164">
        <v>403399824.94</v>
      </c>
      <c r="AD180" s="164">
        <v>403399824.94</v>
      </c>
      <c r="AE180" s="164">
        <v>403399824.94</v>
      </c>
      <c r="AF180" s="164">
        <v>403399824.94</v>
      </c>
      <c r="AG180" s="164">
        <v>403399824.94</v>
      </c>
      <c r="AH180" s="164">
        <v>403399824.94</v>
      </c>
      <c r="AI180" s="164">
        <v>403399824.94</v>
      </c>
      <c r="AJ180" s="164">
        <v>403399824.94</v>
      </c>
      <c r="AK180" s="164">
        <v>403399824.94</v>
      </c>
      <c r="AL180" s="164">
        <v>403399824.94</v>
      </c>
      <c r="AM180" s="164">
        <v>403399824.94</v>
      </c>
      <c r="AN180" s="164">
        <v>403399824.94</v>
      </c>
    </row>
    <row r="181" spans="1:40" s="333" customFormat="1" x14ac:dyDescent="0.2">
      <c r="A181" s="334" t="s">
        <v>2021</v>
      </c>
      <c r="B181" s="333">
        <v>264.409999999999</v>
      </c>
      <c r="C181" s="333">
        <v>264.409999999999</v>
      </c>
      <c r="D181" s="333">
        <v>264.409999999999</v>
      </c>
      <c r="E181" s="333">
        <v>264.409999999999</v>
      </c>
      <c r="F181" s="333">
        <v>264.409999999999</v>
      </c>
      <c r="G181" s="333">
        <v>264.409999999999</v>
      </c>
      <c r="H181" s="333">
        <v>264.409999999999</v>
      </c>
      <c r="I181" s="333">
        <v>264.409999999999</v>
      </c>
      <c r="J181" s="333">
        <v>264.409999999999</v>
      </c>
      <c r="K181" s="333">
        <v>264.409999999999</v>
      </c>
      <c r="L181" s="333">
        <v>264.409999999999</v>
      </c>
      <c r="M181" s="333">
        <v>264.409999999999</v>
      </c>
      <c r="N181" s="333">
        <v>264.409999999999</v>
      </c>
      <c r="O181" s="333">
        <v>264.409999999999</v>
      </c>
      <c r="P181" s="333">
        <v>264.409999999999</v>
      </c>
      <c r="Q181" s="333">
        <v>264.409999999999</v>
      </c>
      <c r="R181" s="333">
        <v>264.409999999999</v>
      </c>
      <c r="S181" s="333">
        <v>264.409999999999</v>
      </c>
      <c r="T181" s="333">
        <v>264.409999999999</v>
      </c>
      <c r="U181" s="333">
        <v>264.409999999999</v>
      </c>
      <c r="V181" s="333">
        <v>264.409999999999</v>
      </c>
      <c r="W181" s="333">
        <v>264.409999999999</v>
      </c>
      <c r="X181" s="333">
        <v>264.409999999999</v>
      </c>
      <c r="Y181" s="333">
        <v>264.409999999999</v>
      </c>
      <c r="Z181" s="333">
        <v>264.409999999999</v>
      </c>
      <c r="AA181" s="333">
        <v>264.409999999999</v>
      </c>
      <c r="AB181" s="333">
        <v>264.409999999999</v>
      </c>
      <c r="AC181" s="333">
        <v>264.409999999999</v>
      </c>
      <c r="AD181" s="333">
        <v>264.409999999999</v>
      </c>
      <c r="AE181" s="333">
        <v>264.409999999999</v>
      </c>
      <c r="AF181" s="333">
        <v>264.409999999999</v>
      </c>
      <c r="AG181" s="333">
        <v>264.409999999999</v>
      </c>
      <c r="AH181" s="333">
        <v>264.409999999999</v>
      </c>
      <c r="AI181" s="333">
        <v>264.409999999999</v>
      </c>
      <c r="AJ181" s="333">
        <v>264.409999999999</v>
      </c>
      <c r="AK181" s="333">
        <v>264.409999999999</v>
      </c>
      <c r="AL181" s="333">
        <v>264.409999999999</v>
      </c>
      <c r="AM181" s="333">
        <v>264.409999999999</v>
      </c>
      <c r="AN181" s="333">
        <v>264.409999999999</v>
      </c>
    </row>
    <row r="182" spans="1:40" s="333" customFormat="1" x14ac:dyDescent="0.2">
      <c r="A182" s="334" t="s">
        <v>2022</v>
      </c>
      <c r="B182" s="333">
        <v>37566735.389999896</v>
      </c>
      <c r="C182" s="333">
        <v>37566735.389999896</v>
      </c>
      <c r="D182" s="333">
        <v>37566735.389999896</v>
      </c>
      <c r="E182" s="333">
        <v>37566735.389999896</v>
      </c>
      <c r="F182" s="333">
        <v>37566735.389999896</v>
      </c>
      <c r="G182" s="333">
        <v>37566735.389999896</v>
      </c>
      <c r="H182" s="333">
        <v>37566735.389999896</v>
      </c>
      <c r="I182" s="333">
        <v>37566735.389999896</v>
      </c>
      <c r="J182" s="333">
        <v>37566735.389999896</v>
      </c>
      <c r="K182" s="333">
        <v>37566735.389999896</v>
      </c>
      <c r="L182" s="333">
        <v>37566735.389999896</v>
      </c>
      <c r="M182" s="333">
        <v>37566735.389999896</v>
      </c>
      <c r="N182" s="333">
        <v>37566735.389999896</v>
      </c>
      <c r="O182" s="333">
        <v>37566735.389999896</v>
      </c>
      <c r="P182" s="333">
        <v>37566735.389999896</v>
      </c>
      <c r="Q182" s="333">
        <v>37566735.389999896</v>
      </c>
      <c r="R182" s="333">
        <v>37566735.389999896</v>
      </c>
      <c r="S182" s="333">
        <v>37566735.389999896</v>
      </c>
      <c r="T182" s="333">
        <v>37566735.389999896</v>
      </c>
      <c r="U182" s="333">
        <v>37566735.389999896</v>
      </c>
      <c r="V182" s="333">
        <v>37566735.389999896</v>
      </c>
      <c r="W182" s="333">
        <v>37566735.389999896</v>
      </c>
      <c r="X182" s="333">
        <v>37566735.389999896</v>
      </c>
      <c r="Y182" s="333">
        <v>37566735.389999896</v>
      </c>
      <c r="Z182" s="333">
        <v>37566735.389999896</v>
      </c>
      <c r="AA182" s="333">
        <v>37566735.389999896</v>
      </c>
      <c r="AB182" s="333">
        <v>37566735.389999896</v>
      </c>
      <c r="AC182" s="333">
        <v>37566735.389999896</v>
      </c>
      <c r="AD182" s="333">
        <v>37566735.389999896</v>
      </c>
      <c r="AE182" s="333">
        <v>37566735.389999896</v>
      </c>
      <c r="AF182" s="333">
        <v>37566735.389999896</v>
      </c>
      <c r="AG182" s="333">
        <v>37566735.389999896</v>
      </c>
      <c r="AH182" s="333">
        <v>37566735.389999896</v>
      </c>
      <c r="AI182" s="333">
        <v>37566735.389999896</v>
      </c>
      <c r="AJ182" s="333">
        <v>37566735.389999896</v>
      </c>
      <c r="AK182" s="333">
        <v>37566735.389999896</v>
      </c>
      <c r="AL182" s="333">
        <v>37566735.389999896</v>
      </c>
      <c r="AM182" s="333">
        <v>37566735.389999896</v>
      </c>
      <c r="AN182" s="333">
        <v>37566735.389999896</v>
      </c>
    </row>
    <row r="183" spans="1:40" s="333" customFormat="1" x14ac:dyDescent="0.2">
      <c r="A183" s="334" t="s">
        <v>2023</v>
      </c>
      <c r="B183" s="333">
        <v>6168018.98999999</v>
      </c>
      <c r="C183" s="333">
        <v>6168018.98999999</v>
      </c>
      <c r="D183" s="333">
        <v>6168018.98999999</v>
      </c>
      <c r="E183" s="333">
        <v>6168018.98999999</v>
      </c>
      <c r="F183" s="333">
        <v>6168018.98999999</v>
      </c>
      <c r="G183" s="333">
        <v>6168018.98999999</v>
      </c>
      <c r="H183" s="333">
        <v>6168018.98999999</v>
      </c>
      <c r="I183" s="333">
        <v>6168018.98999999</v>
      </c>
      <c r="J183" s="333">
        <v>6168018.98999999</v>
      </c>
      <c r="K183" s="333">
        <v>6168018.98999999</v>
      </c>
      <c r="L183" s="333">
        <v>6168018.98999999</v>
      </c>
      <c r="M183" s="333">
        <v>6168018.98999999</v>
      </c>
      <c r="N183" s="333">
        <v>6168018.98999999</v>
      </c>
      <c r="O183" s="333">
        <v>6168018.98999999</v>
      </c>
      <c r="P183" s="333">
        <v>6168018.98999999</v>
      </c>
      <c r="Q183" s="333">
        <v>6168018.98999999</v>
      </c>
      <c r="R183" s="333">
        <v>6168018.98999999</v>
      </c>
      <c r="S183" s="333">
        <v>6168018.98999999</v>
      </c>
      <c r="T183" s="333">
        <v>6168018.98999999</v>
      </c>
      <c r="U183" s="333">
        <v>6168018.98999999</v>
      </c>
      <c r="V183" s="333">
        <v>6168018.98999999</v>
      </c>
      <c r="W183" s="333">
        <v>6168018.98999999</v>
      </c>
      <c r="X183" s="333">
        <v>6168018.98999999</v>
      </c>
      <c r="Y183" s="333">
        <v>6168018.98999999</v>
      </c>
      <c r="Z183" s="333">
        <v>6168018.98999999</v>
      </c>
      <c r="AA183" s="333">
        <v>6168018.98999999</v>
      </c>
      <c r="AB183" s="333">
        <v>6168018.98999999</v>
      </c>
      <c r="AC183" s="333">
        <v>6168018.98999999</v>
      </c>
      <c r="AD183" s="333">
        <v>6168018.98999999</v>
      </c>
      <c r="AE183" s="333">
        <v>6168018.98999999</v>
      </c>
      <c r="AF183" s="333">
        <v>6168018.98999999</v>
      </c>
      <c r="AG183" s="333">
        <v>6168018.98999999</v>
      </c>
      <c r="AH183" s="333">
        <v>6168018.98999999</v>
      </c>
      <c r="AI183" s="333">
        <v>6168018.98999999</v>
      </c>
      <c r="AJ183" s="333">
        <v>6168018.98999999</v>
      </c>
      <c r="AK183" s="333">
        <v>6168018.98999999</v>
      </c>
      <c r="AL183" s="333">
        <v>6168018.98999999</v>
      </c>
      <c r="AM183" s="333">
        <v>6168018.98999999</v>
      </c>
      <c r="AN183" s="333">
        <v>6168018.98999999</v>
      </c>
    </row>
    <row r="184" spans="1:40" s="333" customFormat="1" x14ac:dyDescent="0.2">
      <c r="A184" s="334" t="s">
        <v>2024</v>
      </c>
      <c r="B184" s="333">
        <v>21767190.699999999</v>
      </c>
      <c r="C184" s="333">
        <v>21767190.699999999</v>
      </c>
      <c r="D184" s="333">
        <v>21767190.699999999</v>
      </c>
      <c r="E184" s="333">
        <v>21767190.699999999</v>
      </c>
      <c r="F184" s="333">
        <v>21767190.699999999</v>
      </c>
      <c r="G184" s="333">
        <v>21767190.699999999</v>
      </c>
      <c r="H184" s="333">
        <v>21767190.699999999</v>
      </c>
      <c r="I184" s="333">
        <v>21767190.699999999</v>
      </c>
      <c r="J184" s="333">
        <v>21767190.699999999</v>
      </c>
      <c r="K184" s="333">
        <v>21767190.699999999</v>
      </c>
      <c r="L184" s="333">
        <v>21767190.699999999</v>
      </c>
      <c r="M184" s="333">
        <v>21767190.699999999</v>
      </c>
      <c r="N184" s="333">
        <v>21767190.699999999</v>
      </c>
      <c r="O184" s="333">
        <v>21767190.699999999</v>
      </c>
      <c r="P184" s="333">
        <v>21767190.699999999</v>
      </c>
      <c r="Q184" s="333">
        <v>21767190.699999999</v>
      </c>
      <c r="R184" s="333">
        <v>21767190.699999999</v>
      </c>
      <c r="S184" s="333">
        <v>21767190.699999999</v>
      </c>
      <c r="T184" s="333">
        <v>21767190.699999999</v>
      </c>
      <c r="U184" s="333">
        <v>21767190.699999999</v>
      </c>
      <c r="V184" s="333">
        <v>21767190.699999999</v>
      </c>
      <c r="W184" s="333">
        <v>21767190.699999999</v>
      </c>
      <c r="X184" s="333">
        <v>21767190.699999999</v>
      </c>
      <c r="Y184" s="333">
        <v>21767190.699999999</v>
      </c>
      <c r="Z184" s="333">
        <v>21767190.699999999</v>
      </c>
      <c r="AA184" s="333">
        <v>21767190.699999999</v>
      </c>
      <c r="AB184" s="333">
        <v>21767190.699999999</v>
      </c>
      <c r="AC184" s="333">
        <v>21767190.699999999</v>
      </c>
      <c r="AD184" s="333">
        <v>21767190.699999999</v>
      </c>
      <c r="AE184" s="333">
        <v>21767190.699999999</v>
      </c>
      <c r="AF184" s="333">
        <v>21767190.699999999</v>
      </c>
      <c r="AG184" s="333">
        <v>21767190.699999999</v>
      </c>
      <c r="AH184" s="333">
        <v>21767190.699999999</v>
      </c>
      <c r="AI184" s="333">
        <v>21767190.699999999</v>
      </c>
      <c r="AJ184" s="333">
        <v>21767190.699999999</v>
      </c>
      <c r="AK184" s="333">
        <v>21767190.699999999</v>
      </c>
      <c r="AL184" s="333">
        <v>21767190.699999999</v>
      </c>
      <c r="AM184" s="333">
        <v>21767190.699999999</v>
      </c>
      <c r="AN184" s="333">
        <v>21767190.699999999</v>
      </c>
    </row>
    <row r="185" spans="1:40" s="333" customFormat="1" x14ac:dyDescent="0.2">
      <c r="A185" s="334" t="s">
        <v>2025</v>
      </c>
      <c r="B185" s="333">
        <v>1016920.66999999</v>
      </c>
      <c r="C185" s="333">
        <v>1016920.66999999</v>
      </c>
      <c r="D185" s="333">
        <v>1016920.66999999</v>
      </c>
      <c r="E185" s="333">
        <v>1016920.66999999</v>
      </c>
      <c r="F185" s="333">
        <v>1016920.66999999</v>
      </c>
      <c r="G185" s="333">
        <v>1016920.66999999</v>
      </c>
      <c r="H185" s="333">
        <v>1016920.66999999</v>
      </c>
      <c r="I185" s="333">
        <v>1016920.66999999</v>
      </c>
      <c r="J185" s="333">
        <v>1016920.66999999</v>
      </c>
      <c r="K185" s="333">
        <v>1016920.66999999</v>
      </c>
      <c r="L185" s="333">
        <v>1016920.66999999</v>
      </c>
      <c r="M185" s="333">
        <v>1016920.66999999</v>
      </c>
      <c r="N185" s="333">
        <v>1016920.66999999</v>
      </c>
      <c r="O185" s="333">
        <v>1016920.66999999</v>
      </c>
      <c r="P185" s="333">
        <v>1016920.66999999</v>
      </c>
      <c r="Q185" s="333">
        <v>1016920.66999999</v>
      </c>
      <c r="R185" s="333">
        <v>1016920.66999999</v>
      </c>
      <c r="S185" s="333">
        <v>1016920.66999999</v>
      </c>
      <c r="T185" s="333">
        <v>1016920.66999999</v>
      </c>
      <c r="U185" s="333">
        <v>1016920.66999999</v>
      </c>
      <c r="V185" s="333">
        <v>1016920.66999999</v>
      </c>
      <c r="W185" s="333">
        <v>1016920.66999999</v>
      </c>
      <c r="X185" s="333">
        <v>1016920.66999999</v>
      </c>
      <c r="Y185" s="333">
        <v>1016920.66999999</v>
      </c>
      <c r="Z185" s="333">
        <v>1016920.66999999</v>
      </c>
      <c r="AA185" s="333">
        <v>1016920.66999999</v>
      </c>
      <c r="AB185" s="333">
        <v>1016920.66999999</v>
      </c>
      <c r="AC185" s="333">
        <v>1016920.66999999</v>
      </c>
      <c r="AD185" s="333">
        <v>1016920.66999999</v>
      </c>
      <c r="AE185" s="333">
        <v>1016920.66999999</v>
      </c>
      <c r="AF185" s="333">
        <v>1016920.66999999</v>
      </c>
      <c r="AG185" s="333">
        <v>1016920.66999999</v>
      </c>
      <c r="AH185" s="333">
        <v>1016920.66999999</v>
      </c>
      <c r="AI185" s="333">
        <v>1016920.66999999</v>
      </c>
      <c r="AJ185" s="333">
        <v>1016920.66999999</v>
      </c>
      <c r="AK185" s="333">
        <v>1016920.66999999</v>
      </c>
      <c r="AL185" s="333">
        <v>1016920.66999999</v>
      </c>
      <c r="AM185" s="333">
        <v>1016920.66999999</v>
      </c>
      <c r="AN185" s="333">
        <v>1016920.66999999</v>
      </c>
    </row>
    <row r="186" spans="1:40" s="327" customFormat="1" x14ac:dyDescent="0.2">
      <c r="A186" s="326" t="s">
        <v>2026</v>
      </c>
      <c r="B186" s="327">
        <v>0</v>
      </c>
      <c r="C186" s="327">
        <v>0</v>
      </c>
      <c r="D186" s="327">
        <v>0</v>
      </c>
      <c r="E186" s="327">
        <v>0</v>
      </c>
      <c r="F186" s="327">
        <v>0</v>
      </c>
      <c r="G186" s="327">
        <v>0</v>
      </c>
      <c r="H186" s="327">
        <v>0</v>
      </c>
      <c r="I186" s="327">
        <v>0</v>
      </c>
      <c r="J186" s="327">
        <v>0</v>
      </c>
      <c r="K186" s="327">
        <v>0</v>
      </c>
      <c r="L186" s="327">
        <v>0</v>
      </c>
      <c r="M186" s="327">
        <v>0</v>
      </c>
      <c r="N186" s="327">
        <v>0</v>
      </c>
      <c r="O186" s="327">
        <v>0</v>
      </c>
      <c r="P186" s="327">
        <v>0</v>
      </c>
      <c r="Q186" s="327">
        <v>0</v>
      </c>
      <c r="R186" s="327">
        <v>0</v>
      </c>
      <c r="S186" s="327">
        <v>0</v>
      </c>
      <c r="T186" s="327">
        <v>0</v>
      </c>
      <c r="U186" s="327">
        <v>0</v>
      </c>
      <c r="V186" s="327">
        <v>0</v>
      </c>
      <c r="W186" s="327">
        <v>0</v>
      </c>
      <c r="X186" s="327">
        <v>0</v>
      </c>
      <c r="Y186" s="327">
        <v>0</v>
      </c>
      <c r="Z186" s="327">
        <v>0</v>
      </c>
      <c r="AA186" s="327">
        <v>0</v>
      </c>
      <c r="AB186" s="327">
        <v>0</v>
      </c>
      <c r="AC186" s="327">
        <v>0</v>
      </c>
      <c r="AD186" s="327">
        <v>0</v>
      </c>
      <c r="AE186" s="327">
        <v>0</v>
      </c>
      <c r="AF186" s="327">
        <v>0</v>
      </c>
      <c r="AG186" s="327">
        <v>0</v>
      </c>
      <c r="AH186" s="327">
        <v>0</v>
      </c>
      <c r="AI186" s="327">
        <v>0</v>
      </c>
      <c r="AJ186" s="327">
        <v>0</v>
      </c>
      <c r="AK186" s="327">
        <v>0</v>
      </c>
      <c r="AL186" s="327">
        <v>0</v>
      </c>
      <c r="AM186" s="327">
        <v>0</v>
      </c>
      <c r="AN186" s="327">
        <v>0</v>
      </c>
    </row>
    <row r="187" spans="1:40" s="327" customFormat="1" x14ac:dyDescent="0.2">
      <c r="A187" s="326" t="s">
        <v>2027</v>
      </c>
      <c r="B187" s="327">
        <v>0</v>
      </c>
      <c r="C187" s="327">
        <v>0</v>
      </c>
      <c r="D187" s="327">
        <v>0</v>
      </c>
      <c r="E187" s="327">
        <v>0</v>
      </c>
      <c r="F187" s="327">
        <v>0</v>
      </c>
      <c r="G187" s="327">
        <v>0</v>
      </c>
      <c r="H187" s="327">
        <v>0</v>
      </c>
      <c r="I187" s="327">
        <v>0</v>
      </c>
      <c r="J187" s="327">
        <v>0</v>
      </c>
      <c r="K187" s="327">
        <v>0</v>
      </c>
      <c r="L187" s="327">
        <v>0</v>
      </c>
      <c r="M187" s="327">
        <v>0</v>
      </c>
      <c r="N187" s="327">
        <v>0</v>
      </c>
      <c r="O187" s="327">
        <v>0</v>
      </c>
      <c r="P187" s="327">
        <v>0</v>
      </c>
      <c r="Q187" s="327">
        <v>0</v>
      </c>
      <c r="R187" s="327">
        <v>0</v>
      </c>
      <c r="S187" s="327">
        <v>0</v>
      </c>
      <c r="T187" s="327">
        <v>0</v>
      </c>
      <c r="U187" s="327">
        <v>0</v>
      </c>
      <c r="V187" s="327">
        <v>0</v>
      </c>
      <c r="W187" s="327">
        <v>0</v>
      </c>
      <c r="X187" s="327">
        <v>0</v>
      </c>
      <c r="Y187" s="327">
        <v>0</v>
      </c>
      <c r="Z187" s="327">
        <v>0</v>
      </c>
      <c r="AA187" s="327">
        <v>0</v>
      </c>
      <c r="AB187" s="327">
        <v>0</v>
      </c>
      <c r="AC187" s="327">
        <v>0</v>
      </c>
      <c r="AD187" s="327">
        <v>0</v>
      </c>
      <c r="AE187" s="327">
        <v>0</v>
      </c>
      <c r="AF187" s="327">
        <v>0</v>
      </c>
      <c r="AG187" s="327">
        <v>0</v>
      </c>
      <c r="AH187" s="327">
        <v>0</v>
      </c>
      <c r="AI187" s="327">
        <v>0</v>
      </c>
      <c r="AJ187" s="327">
        <v>0</v>
      </c>
      <c r="AK187" s="327">
        <v>0</v>
      </c>
      <c r="AL187" s="327">
        <v>0</v>
      </c>
      <c r="AM187" s="327">
        <v>0</v>
      </c>
      <c r="AN187" s="327">
        <v>0</v>
      </c>
    </row>
    <row r="188" spans="1:40" s="341" customFormat="1" x14ac:dyDescent="0.2">
      <c r="A188" s="340" t="s">
        <v>2028</v>
      </c>
      <c r="B188" s="341">
        <v>0</v>
      </c>
      <c r="C188" s="341">
        <v>0</v>
      </c>
      <c r="D188" s="341">
        <v>0</v>
      </c>
      <c r="E188" s="341">
        <v>0</v>
      </c>
      <c r="F188" s="341">
        <v>0</v>
      </c>
      <c r="G188" s="341">
        <v>0</v>
      </c>
      <c r="H188" s="341">
        <v>0</v>
      </c>
      <c r="I188" s="341">
        <v>0</v>
      </c>
      <c r="J188" s="341">
        <v>0</v>
      </c>
      <c r="K188" s="341">
        <v>0</v>
      </c>
      <c r="L188" s="341">
        <v>0</v>
      </c>
      <c r="M188" s="341">
        <v>0</v>
      </c>
      <c r="N188" s="341">
        <v>0</v>
      </c>
      <c r="O188" s="341">
        <v>0</v>
      </c>
      <c r="P188" s="341">
        <v>0</v>
      </c>
      <c r="Q188" s="341">
        <v>0</v>
      </c>
      <c r="R188" s="341">
        <v>0</v>
      </c>
      <c r="S188" s="341">
        <v>0</v>
      </c>
      <c r="T188" s="341">
        <v>0</v>
      </c>
      <c r="U188" s="341">
        <v>0</v>
      </c>
      <c r="V188" s="341">
        <v>0</v>
      </c>
      <c r="W188" s="341">
        <v>0</v>
      </c>
      <c r="X188" s="341">
        <v>0</v>
      </c>
      <c r="Y188" s="341">
        <v>0</v>
      </c>
      <c r="Z188" s="341">
        <v>0</v>
      </c>
      <c r="AA188" s="341">
        <v>0</v>
      </c>
      <c r="AB188" s="341">
        <v>0</v>
      </c>
      <c r="AC188" s="341">
        <v>0</v>
      </c>
      <c r="AD188" s="341">
        <v>0</v>
      </c>
      <c r="AE188" s="341">
        <v>0</v>
      </c>
      <c r="AF188" s="341">
        <v>0</v>
      </c>
      <c r="AG188" s="341">
        <v>0</v>
      </c>
      <c r="AH188" s="341">
        <v>0</v>
      </c>
      <c r="AI188" s="341">
        <v>0</v>
      </c>
      <c r="AJ188" s="341">
        <v>0</v>
      </c>
      <c r="AK188" s="341">
        <v>0</v>
      </c>
      <c r="AL188" s="341">
        <v>0</v>
      </c>
      <c r="AM188" s="341">
        <v>0</v>
      </c>
      <c r="AN188" s="341">
        <v>0</v>
      </c>
    </row>
    <row r="189" spans="1:40" s="341" customFormat="1" x14ac:dyDescent="0.2">
      <c r="A189" s="340" t="s">
        <v>2029</v>
      </c>
      <c r="B189" s="341">
        <v>0</v>
      </c>
      <c r="C189" s="341">
        <v>0</v>
      </c>
      <c r="D189" s="341">
        <v>0</v>
      </c>
      <c r="E189" s="341">
        <v>0</v>
      </c>
      <c r="F189" s="341">
        <v>0</v>
      </c>
      <c r="G189" s="341">
        <v>0</v>
      </c>
      <c r="H189" s="341">
        <v>0</v>
      </c>
      <c r="I189" s="341">
        <v>0</v>
      </c>
      <c r="J189" s="341">
        <v>0</v>
      </c>
      <c r="K189" s="341">
        <v>0</v>
      </c>
      <c r="L189" s="341">
        <v>0</v>
      </c>
      <c r="M189" s="341">
        <v>0</v>
      </c>
      <c r="N189" s="341">
        <v>0</v>
      </c>
      <c r="O189" s="341">
        <v>0</v>
      </c>
      <c r="P189" s="341">
        <v>0</v>
      </c>
      <c r="Q189" s="341">
        <v>0</v>
      </c>
      <c r="R189" s="341">
        <v>0</v>
      </c>
      <c r="S189" s="341">
        <v>0</v>
      </c>
      <c r="T189" s="341">
        <v>0</v>
      </c>
      <c r="U189" s="341">
        <v>0</v>
      </c>
      <c r="V189" s="341">
        <v>0</v>
      </c>
      <c r="W189" s="341">
        <v>0</v>
      </c>
      <c r="X189" s="341">
        <v>0</v>
      </c>
      <c r="Y189" s="341">
        <v>0</v>
      </c>
      <c r="Z189" s="341">
        <v>0</v>
      </c>
      <c r="AA189" s="341">
        <v>0</v>
      </c>
      <c r="AB189" s="341">
        <v>0</v>
      </c>
      <c r="AC189" s="341">
        <v>0</v>
      </c>
      <c r="AD189" s="341">
        <v>0</v>
      </c>
      <c r="AE189" s="341">
        <v>0</v>
      </c>
      <c r="AF189" s="341">
        <v>0</v>
      </c>
      <c r="AG189" s="341">
        <v>0</v>
      </c>
      <c r="AH189" s="341">
        <v>0</v>
      </c>
      <c r="AI189" s="341">
        <v>0</v>
      </c>
      <c r="AJ189" s="341">
        <v>0</v>
      </c>
      <c r="AK189" s="341">
        <v>0</v>
      </c>
      <c r="AL189" s="341">
        <v>0</v>
      </c>
      <c r="AM189" s="341">
        <v>0</v>
      </c>
      <c r="AN189" s="341">
        <v>0</v>
      </c>
    </row>
    <row r="190" spans="1:40" s="341" customFormat="1" x14ac:dyDescent="0.2">
      <c r="A190" s="340" t="s">
        <v>2030</v>
      </c>
      <c r="B190" s="341">
        <v>10059273.7016032</v>
      </c>
      <c r="C190" s="341">
        <v>12108226.944459699</v>
      </c>
      <c r="D190" s="341">
        <v>12001336.178424399</v>
      </c>
      <c r="E190" s="341">
        <v>11886434.817742599</v>
      </c>
      <c r="F190" s="341">
        <v>11763522.8624143</v>
      </c>
      <c r="G190" s="341">
        <v>11632600.3124396</v>
      </c>
      <c r="H190" s="341">
        <v>11493667.1678183</v>
      </c>
      <c r="I190" s="341">
        <v>11346723.4285505</v>
      </c>
      <c r="J190" s="341">
        <v>11191769.0946362</v>
      </c>
      <c r="K190" s="341">
        <v>11028804.1660755</v>
      </c>
      <c r="L190" s="341">
        <v>10857828.6428682</v>
      </c>
      <c r="M190" s="341">
        <v>10678842.5250144</v>
      </c>
      <c r="N190" s="341">
        <v>10678842.5250144</v>
      </c>
      <c r="O190" s="341">
        <v>10485202.3063557</v>
      </c>
      <c r="P190" s="341">
        <v>12608601.2054436</v>
      </c>
      <c r="Q190" s="341">
        <v>12481396.048369899</v>
      </c>
      <c r="R190" s="341">
        <v>12347547.3851377</v>
      </c>
      <c r="S190" s="341">
        <v>12207055.2157469</v>
      </c>
      <c r="T190" s="341">
        <v>12059919.5401977</v>
      </c>
      <c r="U190" s="341">
        <v>11906140.358489901</v>
      </c>
      <c r="V190" s="341">
        <v>11745717.670623699</v>
      </c>
      <c r="W190" s="341">
        <v>11578651.4765989</v>
      </c>
      <c r="X190" s="341">
        <v>11404941.7764157</v>
      </c>
      <c r="Y190" s="341">
        <v>11224588.570073901</v>
      </c>
      <c r="Z190" s="341">
        <v>11037591.8575736</v>
      </c>
      <c r="AA190" s="341">
        <v>11037591.8575736</v>
      </c>
      <c r="AB190" s="341">
        <v>10837018.1348905</v>
      </c>
      <c r="AC190" s="341">
        <v>13036395.580380799</v>
      </c>
      <c r="AD190" s="341">
        <v>12905156.897941399</v>
      </c>
      <c r="AE190" s="341">
        <v>12766984.7114776</v>
      </c>
      <c r="AF190" s="341">
        <v>12621879.0209895</v>
      </c>
      <c r="AG190" s="341">
        <v>12469839.826477</v>
      </c>
      <c r="AH190" s="341">
        <v>12310867.1279401</v>
      </c>
      <c r="AI190" s="341">
        <v>12144960.9253789</v>
      </c>
      <c r="AJ190" s="341">
        <v>11972121.2187932</v>
      </c>
      <c r="AK190" s="341">
        <v>11792348.0081832</v>
      </c>
      <c r="AL190" s="341">
        <v>11605641.2935488</v>
      </c>
      <c r="AM190" s="341">
        <v>11412001.074890099</v>
      </c>
      <c r="AN190" s="341">
        <v>11412001.074890099</v>
      </c>
    </row>
    <row r="191" spans="1:40" s="341" customFormat="1" x14ac:dyDescent="0.2">
      <c r="A191" s="340" t="s">
        <v>2031</v>
      </c>
      <c r="B191" s="341">
        <v>79904.999999999898</v>
      </c>
      <c r="C191" s="341">
        <v>79904.999999999898</v>
      </c>
      <c r="D191" s="341">
        <v>79904.999999999898</v>
      </c>
      <c r="E191" s="341">
        <v>79904.999999999898</v>
      </c>
      <c r="F191" s="341">
        <v>79904.999999999898</v>
      </c>
      <c r="G191" s="341">
        <v>79904.999999999898</v>
      </c>
      <c r="H191" s="341">
        <v>79904.999999999898</v>
      </c>
      <c r="I191" s="341">
        <v>79904.999999999898</v>
      </c>
      <c r="J191" s="341">
        <v>79904.999999999898</v>
      </c>
      <c r="K191" s="341">
        <v>79904.999999999898</v>
      </c>
      <c r="L191" s="341">
        <v>79904.999999999898</v>
      </c>
      <c r="M191" s="341">
        <v>79904.999999999898</v>
      </c>
      <c r="N191" s="341">
        <v>79904.999999999898</v>
      </c>
      <c r="O191" s="341">
        <v>79904.999999999898</v>
      </c>
      <c r="P191" s="341">
        <v>79904.999999999898</v>
      </c>
      <c r="Q191" s="341">
        <v>79904.999999999898</v>
      </c>
      <c r="R191" s="341">
        <v>79904.999999999898</v>
      </c>
      <c r="S191" s="341">
        <v>79904.999999999898</v>
      </c>
      <c r="T191" s="341">
        <v>79904.999999999898</v>
      </c>
      <c r="U191" s="341">
        <v>79904.999999999898</v>
      </c>
      <c r="V191" s="341">
        <v>79904.999999999898</v>
      </c>
      <c r="W191" s="341">
        <v>79904.999999999898</v>
      </c>
      <c r="X191" s="341">
        <v>79904.999999999898</v>
      </c>
      <c r="Y191" s="341">
        <v>79904.999999999898</v>
      </c>
      <c r="Z191" s="341">
        <v>79904.999999999898</v>
      </c>
      <c r="AA191" s="341">
        <v>79904.999999999898</v>
      </c>
      <c r="AB191" s="341">
        <v>79904.999999999898</v>
      </c>
      <c r="AC191" s="341">
        <v>79904.999999999898</v>
      </c>
      <c r="AD191" s="341">
        <v>79904.999999999898</v>
      </c>
      <c r="AE191" s="341">
        <v>79904.999999999898</v>
      </c>
      <c r="AF191" s="341">
        <v>79904.999999999898</v>
      </c>
      <c r="AG191" s="341">
        <v>79904.999999999898</v>
      </c>
      <c r="AH191" s="341">
        <v>79904.999999999898</v>
      </c>
      <c r="AI191" s="341">
        <v>79904.999999999898</v>
      </c>
      <c r="AJ191" s="341">
        <v>79904.999999999898</v>
      </c>
      <c r="AK191" s="341">
        <v>79904.999999999898</v>
      </c>
      <c r="AL191" s="341">
        <v>79904.999999999898</v>
      </c>
      <c r="AM191" s="341">
        <v>79904.999999999898</v>
      </c>
      <c r="AN191" s="341">
        <v>79904.999999999898</v>
      </c>
    </row>
    <row r="192" spans="1:40" s="327" customFormat="1" x14ac:dyDescent="0.2">
      <c r="A192" s="326" t="s">
        <v>2032</v>
      </c>
      <c r="B192" s="327">
        <v>0</v>
      </c>
      <c r="C192" s="327">
        <v>0</v>
      </c>
      <c r="D192" s="327">
        <v>0</v>
      </c>
      <c r="E192" s="327">
        <v>0</v>
      </c>
      <c r="F192" s="327">
        <v>0</v>
      </c>
      <c r="G192" s="327">
        <v>0</v>
      </c>
      <c r="H192" s="327">
        <v>0</v>
      </c>
      <c r="I192" s="327">
        <v>0</v>
      </c>
      <c r="J192" s="327">
        <v>0</v>
      </c>
      <c r="K192" s="327">
        <v>0</v>
      </c>
      <c r="L192" s="327">
        <v>0</v>
      </c>
      <c r="M192" s="327">
        <v>0</v>
      </c>
      <c r="N192" s="327">
        <v>0</v>
      </c>
      <c r="O192" s="327">
        <v>0</v>
      </c>
      <c r="P192" s="327">
        <v>0</v>
      </c>
      <c r="Q192" s="327">
        <v>0</v>
      </c>
      <c r="R192" s="327">
        <v>0</v>
      </c>
      <c r="S192" s="327">
        <v>0</v>
      </c>
      <c r="T192" s="327">
        <v>0</v>
      </c>
      <c r="U192" s="327">
        <v>0</v>
      </c>
      <c r="V192" s="327">
        <v>0</v>
      </c>
      <c r="W192" s="327">
        <v>0</v>
      </c>
      <c r="X192" s="327">
        <v>0</v>
      </c>
      <c r="Y192" s="327">
        <v>0</v>
      </c>
      <c r="Z192" s="327">
        <v>0</v>
      </c>
      <c r="AA192" s="327">
        <v>0</v>
      </c>
      <c r="AB192" s="327">
        <v>0</v>
      </c>
      <c r="AC192" s="327">
        <v>0</v>
      </c>
      <c r="AD192" s="327">
        <v>0</v>
      </c>
      <c r="AE192" s="327">
        <v>0</v>
      </c>
      <c r="AF192" s="327">
        <v>0</v>
      </c>
      <c r="AG192" s="327">
        <v>0</v>
      </c>
      <c r="AH192" s="327">
        <v>0</v>
      </c>
      <c r="AI192" s="327">
        <v>0</v>
      </c>
      <c r="AJ192" s="327">
        <v>0</v>
      </c>
      <c r="AK192" s="327">
        <v>0</v>
      </c>
      <c r="AL192" s="327">
        <v>0</v>
      </c>
      <c r="AM192" s="327">
        <v>0</v>
      </c>
      <c r="AN192" s="327">
        <v>0</v>
      </c>
    </row>
    <row r="193" spans="1:40" s="327" customFormat="1" x14ac:dyDescent="0.2">
      <c r="A193" s="326" t="s">
        <v>2033</v>
      </c>
      <c r="B193" s="327">
        <v>-225.27</v>
      </c>
      <c r="C193" s="327">
        <v>-225.27</v>
      </c>
      <c r="D193" s="327">
        <v>-225.27</v>
      </c>
      <c r="E193" s="327">
        <v>-225.27</v>
      </c>
      <c r="F193" s="327">
        <v>-225.27</v>
      </c>
      <c r="G193" s="327">
        <v>-225.27</v>
      </c>
      <c r="H193" s="327">
        <v>-225.27</v>
      </c>
      <c r="I193" s="327">
        <v>-225.27</v>
      </c>
      <c r="J193" s="327">
        <v>-225.27</v>
      </c>
      <c r="K193" s="327">
        <v>-225.27</v>
      </c>
      <c r="L193" s="327">
        <v>-225.27</v>
      </c>
      <c r="M193" s="327">
        <v>-225.27</v>
      </c>
      <c r="N193" s="327">
        <v>-225.27</v>
      </c>
      <c r="O193" s="327">
        <v>-225.27</v>
      </c>
      <c r="P193" s="327">
        <v>-225.27</v>
      </c>
      <c r="Q193" s="327">
        <v>-225.27</v>
      </c>
      <c r="R193" s="327">
        <v>-225.27</v>
      </c>
      <c r="S193" s="327">
        <v>-225.27</v>
      </c>
      <c r="T193" s="327">
        <v>-225.27</v>
      </c>
      <c r="U193" s="327">
        <v>-225.27</v>
      </c>
      <c r="V193" s="327">
        <v>-225.27</v>
      </c>
      <c r="W193" s="327">
        <v>-225.27</v>
      </c>
      <c r="X193" s="327">
        <v>-225.27</v>
      </c>
      <c r="Y193" s="327">
        <v>-225.27</v>
      </c>
      <c r="Z193" s="327">
        <v>-225.27</v>
      </c>
      <c r="AA193" s="327">
        <v>-225.27</v>
      </c>
      <c r="AB193" s="327">
        <v>-225.27</v>
      </c>
      <c r="AC193" s="327">
        <v>-225.27</v>
      </c>
      <c r="AD193" s="327">
        <v>-225.27</v>
      </c>
      <c r="AE193" s="327">
        <v>-225.27</v>
      </c>
      <c r="AF193" s="327">
        <v>-225.27</v>
      </c>
      <c r="AG193" s="327">
        <v>-225.27</v>
      </c>
      <c r="AH193" s="327">
        <v>-225.27</v>
      </c>
      <c r="AI193" s="327">
        <v>-225.27</v>
      </c>
      <c r="AJ193" s="327">
        <v>-225.27</v>
      </c>
      <c r="AK193" s="327">
        <v>-225.27</v>
      </c>
      <c r="AL193" s="327">
        <v>-225.27</v>
      </c>
      <c r="AM193" s="327">
        <v>-225.27</v>
      </c>
      <c r="AN193" s="327">
        <v>-225.27</v>
      </c>
    </row>
    <row r="194" spans="1:40" s="327" customFormat="1" x14ac:dyDescent="0.2">
      <c r="A194" s="326" t="s">
        <v>2034</v>
      </c>
      <c r="B194" s="327">
        <v>0</v>
      </c>
      <c r="C194" s="327">
        <v>0</v>
      </c>
      <c r="D194" s="327">
        <v>0</v>
      </c>
      <c r="E194" s="327">
        <v>0</v>
      </c>
      <c r="F194" s="327">
        <v>0</v>
      </c>
      <c r="G194" s="327">
        <v>0</v>
      </c>
      <c r="H194" s="327">
        <v>0</v>
      </c>
      <c r="I194" s="327">
        <v>0</v>
      </c>
      <c r="J194" s="327">
        <v>0</v>
      </c>
      <c r="K194" s="327">
        <v>0</v>
      </c>
      <c r="L194" s="327">
        <v>0</v>
      </c>
      <c r="M194" s="327">
        <v>0</v>
      </c>
      <c r="N194" s="327">
        <v>0</v>
      </c>
      <c r="O194" s="327">
        <v>0</v>
      </c>
      <c r="P194" s="327">
        <v>0</v>
      </c>
      <c r="Q194" s="327">
        <v>0</v>
      </c>
      <c r="R194" s="327">
        <v>0</v>
      </c>
      <c r="S194" s="327">
        <v>0</v>
      </c>
      <c r="T194" s="327">
        <v>0</v>
      </c>
      <c r="U194" s="327">
        <v>0</v>
      </c>
      <c r="V194" s="327">
        <v>0</v>
      </c>
      <c r="W194" s="327">
        <v>0</v>
      </c>
      <c r="X194" s="327">
        <v>0</v>
      </c>
      <c r="Y194" s="327">
        <v>0</v>
      </c>
      <c r="Z194" s="327">
        <v>0</v>
      </c>
      <c r="AA194" s="327">
        <v>0</v>
      </c>
      <c r="AB194" s="327">
        <v>0</v>
      </c>
      <c r="AC194" s="327">
        <v>0</v>
      </c>
      <c r="AD194" s="327">
        <v>0</v>
      </c>
      <c r="AE194" s="327">
        <v>0</v>
      </c>
      <c r="AF194" s="327">
        <v>0</v>
      </c>
      <c r="AG194" s="327">
        <v>0</v>
      </c>
      <c r="AH194" s="327">
        <v>0</v>
      </c>
      <c r="AI194" s="327">
        <v>0</v>
      </c>
      <c r="AJ194" s="327">
        <v>0</v>
      </c>
      <c r="AK194" s="327">
        <v>0</v>
      </c>
      <c r="AL194" s="327">
        <v>0</v>
      </c>
      <c r="AM194" s="327">
        <v>0</v>
      </c>
      <c r="AN194" s="327">
        <v>0</v>
      </c>
    </row>
    <row r="195" spans="1:40" s="327" customFormat="1" x14ac:dyDescent="0.2">
      <c r="A195" s="326" t="s">
        <v>2035</v>
      </c>
      <c r="B195" s="327">
        <v>0</v>
      </c>
      <c r="C195" s="327">
        <v>0</v>
      </c>
      <c r="D195" s="327">
        <v>0</v>
      </c>
      <c r="E195" s="327">
        <v>0</v>
      </c>
      <c r="F195" s="327">
        <v>0</v>
      </c>
      <c r="G195" s="327">
        <v>0</v>
      </c>
      <c r="H195" s="327">
        <v>0</v>
      </c>
      <c r="I195" s="327">
        <v>0</v>
      </c>
      <c r="J195" s="327">
        <v>0</v>
      </c>
      <c r="K195" s="327">
        <v>0</v>
      </c>
      <c r="L195" s="327">
        <v>0</v>
      </c>
      <c r="M195" s="327">
        <v>0</v>
      </c>
      <c r="N195" s="327">
        <v>0</v>
      </c>
      <c r="O195" s="327">
        <v>0</v>
      </c>
      <c r="P195" s="327">
        <v>0</v>
      </c>
      <c r="Q195" s="327">
        <v>0</v>
      </c>
      <c r="R195" s="327">
        <v>0</v>
      </c>
      <c r="S195" s="327">
        <v>0</v>
      </c>
      <c r="T195" s="327">
        <v>0</v>
      </c>
      <c r="U195" s="327">
        <v>0</v>
      </c>
      <c r="V195" s="327">
        <v>0</v>
      </c>
      <c r="W195" s="327">
        <v>0</v>
      </c>
      <c r="X195" s="327">
        <v>0</v>
      </c>
      <c r="Y195" s="327">
        <v>0</v>
      </c>
      <c r="Z195" s="327">
        <v>0</v>
      </c>
      <c r="AA195" s="327">
        <v>0</v>
      </c>
      <c r="AB195" s="327">
        <v>0</v>
      </c>
      <c r="AC195" s="327">
        <v>0</v>
      </c>
      <c r="AD195" s="327">
        <v>0</v>
      </c>
      <c r="AE195" s="327">
        <v>0</v>
      </c>
      <c r="AF195" s="327">
        <v>0</v>
      </c>
      <c r="AG195" s="327">
        <v>0</v>
      </c>
      <c r="AH195" s="327">
        <v>0</v>
      </c>
      <c r="AI195" s="327">
        <v>0</v>
      </c>
      <c r="AJ195" s="327">
        <v>0</v>
      </c>
      <c r="AK195" s="327">
        <v>0</v>
      </c>
      <c r="AL195" s="327">
        <v>0</v>
      </c>
      <c r="AM195" s="327">
        <v>0</v>
      </c>
      <c r="AN195" s="327">
        <v>0</v>
      </c>
    </row>
    <row r="196" spans="1:40" s="341" customFormat="1" x14ac:dyDescent="0.2">
      <c r="A196" s="340" t="s">
        <v>2036</v>
      </c>
      <c r="B196" s="341">
        <v>0</v>
      </c>
      <c r="C196" s="341">
        <v>0</v>
      </c>
      <c r="D196" s="341">
        <v>0</v>
      </c>
      <c r="E196" s="341">
        <v>0</v>
      </c>
      <c r="F196" s="341">
        <v>0</v>
      </c>
      <c r="G196" s="341">
        <v>0</v>
      </c>
      <c r="H196" s="341">
        <v>0</v>
      </c>
      <c r="I196" s="341">
        <v>0</v>
      </c>
      <c r="J196" s="341">
        <v>0</v>
      </c>
      <c r="K196" s="341">
        <v>0</v>
      </c>
      <c r="L196" s="341">
        <v>0</v>
      </c>
      <c r="M196" s="341">
        <v>0</v>
      </c>
      <c r="N196" s="341">
        <v>0</v>
      </c>
      <c r="O196" s="341">
        <v>0</v>
      </c>
      <c r="P196" s="341">
        <v>0</v>
      </c>
      <c r="Q196" s="341">
        <v>0</v>
      </c>
      <c r="R196" s="341">
        <v>0</v>
      </c>
      <c r="S196" s="341">
        <v>0</v>
      </c>
      <c r="T196" s="341">
        <v>0</v>
      </c>
      <c r="U196" s="341">
        <v>0</v>
      </c>
      <c r="V196" s="341">
        <v>0</v>
      </c>
      <c r="W196" s="341">
        <v>0</v>
      </c>
      <c r="X196" s="341">
        <v>0</v>
      </c>
      <c r="Y196" s="341">
        <v>0</v>
      </c>
      <c r="Z196" s="341">
        <v>0</v>
      </c>
      <c r="AA196" s="341">
        <v>0</v>
      </c>
      <c r="AB196" s="341">
        <v>0</v>
      </c>
      <c r="AC196" s="341">
        <v>0</v>
      </c>
      <c r="AD196" s="341">
        <v>0</v>
      </c>
      <c r="AE196" s="341">
        <v>0</v>
      </c>
      <c r="AF196" s="341">
        <v>0</v>
      </c>
      <c r="AG196" s="341">
        <v>0</v>
      </c>
      <c r="AH196" s="341">
        <v>0</v>
      </c>
      <c r="AI196" s="341">
        <v>0</v>
      </c>
      <c r="AJ196" s="341">
        <v>0</v>
      </c>
      <c r="AK196" s="341">
        <v>0</v>
      </c>
      <c r="AL196" s="341">
        <v>0</v>
      </c>
      <c r="AM196" s="341">
        <v>0</v>
      </c>
      <c r="AN196" s="341">
        <v>0</v>
      </c>
    </row>
    <row r="197" spans="1:40" s="341" customFormat="1" x14ac:dyDescent="0.2">
      <c r="A197" s="340" t="s">
        <v>2037</v>
      </c>
      <c r="B197" s="341">
        <v>0</v>
      </c>
      <c r="C197" s="341">
        <v>0</v>
      </c>
      <c r="D197" s="341">
        <v>0</v>
      </c>
      <c r="E197" s="341">
        <v>0</v>
      </c>
      <c r="F197" s="341">
        <v>0</v>
      </c>
      <c r="G197" s="341">
        <v>0</v>
      </c>
      <c r="H197" s="341">
        <v>0</v>
      </c>
      <c r="I197" s="341">
        <v>0</v>
      </c>
      <c r="J197" s="341">
        <v>0</v>
      </c>
      <c r="K197" s="341">
        <v>0</v>
      </c>
      <c r="L197" s="341">
        <v>0</v>
      </c>
      <c r="M197" s="341">
        <v>0</v>
      </c>
      <c r="N197" s="341">
        <v>0</v>
      </c>
      <c r="O197" s="341">
        <v>0</v>
      </c>
      <c r="P197" s="341">
        <v>0</v>
      </c>
      <c r="Q197" s="341">
        <v>0</v>
      </c>
      <c r="R197" s="341">
        <v>0</v>
      </c>
      <c r="S197" s="341">
        <v>0</v>
      </c>
      <c r="T197" s="341">
        <v>0</v>
      </c>
      <c r="U197" s="341">
        <v>0</v>
      </c>
      <c r="V197" s="341">
        <v>0</v>
      </c>
      <c r="W197" s="341">
        <v>0</v>
      </c>
      <c r="X197" s="341">
        <v>0</v>
      </c>
      <c r="Y197" s="341">
        <v>0</v>
      </c>
      <c r="Z197" s="341">
        <v>0</v>
      </c>
      <c r="AA197" s="341">
        <v>0</v>
      </c>
      <c r="AB197" s="341">
        <v>0</v>
      </c>
      <c r="AC197" s="341">
        <v>0</v>
      </c>
      <c r="AD197" s="341">
        <v>0</v>
      </c>
      <c r="AE197" s="341">
        <v>0</v>
      </c>
      <c r="AF197" s="341">
        <v>0</v>
      </c>
      <c r="AG197" s="341">
        <v>0</v>
      </c>
      <c r="AH197" s="341">
        <v>0</v>
      </c>
      <c r="AI197" s="341">
        <v>0</v>
      </c>
      <c r="AJ197" s="341">
        <v>0</v>
      </c>
      <c r="AK197" s="341">
        <v>0</v>
      </c>
      <c r="AL197" s="341">
        <v>0</v>
      </c>
      <c r="AM197" s="341">
        <v>0</v>
      </c>
      <c r="AN197" s="341">
        <v>0</v>
      </c>
    </row>
    <row r="198" spans="1:40" s="341" customFormat="1" x14ac:dyDescent="0.2">
      <c r="A198" s="340" t="s">
        <v>2038</v>
      </c>
      <c r="B198" s="341">
        <v>0</v>
      </c>
      <c r="C198" s="341">
        <v>0</v>
      </c>
      <c r="D198" s="341">
        <v>0</v>
      </c>
      <c r="E198" s="341">
        <v>0</v>
      </c>
      <c r="F198" s="341">
        <v>0</v>
      </c>
      <c r="G198" s="341">
        <v>0</v>
      </c>
      <c r="H198" s="341">
        <v>0</v>
      </c>
      <c r="I198" s="341">
        <v>0</v>
      </c>
      <c r="J198" s="341">
        <v>0</v>
      </c>
      <c r="K198" s="341">
        <v>0</v>
      </c>
      <c r="L198" s="341">
        <v>0</v>
      </c>
      <c r="M198" s="341">
        <v>0</v>
      </c>
      <c r="N198" s="341">
        <v>0</v>
      </c>
      <c r="O198" s="341">
        <v>0</v>
      </c>
      <c r="P198" s="341">
        <v>0</v>
      </c>
      <c r="Q198" s="341">
        <v>0</v>
      </c>
      <c r="R198" s="341">
        <v>0</v>
      </c>
      <c r="S198" s="341">
        <v>0</v>
      </c>
      <c r="T198" s="341">
        <v>0</v>
      </c>
      <c r="U198" s="341">
        <v>0</v>
      </c>
      <c r="V198" s="341">
        <v>0</v>
      </c>
      <c r="W198" s="341">
        <v>0</v>
      </c>
      <c r="X198" s="341">
        <v>0</v>
      </c>
      <c r="Y198" s="341">
        <v>0</v>
      </c>
      <c r="Z198" s="341">
        <v>0</v>
      </c>
      <c r="AA198" s="341">
        <v>0</v>
      </c>
      <c r="AB198" s="341">
        <v>0</v>
      </c>
      <c r="AC198" s="341">
        <v>0</v>
      </c>
      <c r="AD198" s="341">
        <v>0</v>
      </c>
      <c r="AE198" s="341">
        <v>0</v>
      </c>
      <c r="AF198" s="341">
        <v>0</v>
      </c>
      <c r="AG198" s="341">
        <v>0</v>
      </c>
      <c r="AH198" s="341">
        <v>0</v>
      </c>
      <c r="AI198" s="341">
        <v>0</v>
      </c>
      <c r="AJ198" s="341">
        <v>0</v>
      </c>
      <c r="AK198" s="341">
        <v>0</v>
      </c>
      <c r="AL198" s="341">
        <v>0</v>
      </c>
      <c r="AM198" s="341">
        <v>0</v>
      </c>
      <c r="AN198" s="341">
        <v>0</v>
      </c>
    </row>
    <row r="199" spans="1:40" x14ac:dyDescent="0.2">
      <c r="A199" s="30" t="s">
        <v>2039</v>
      </c>
      <c r="B199" s="164">
        <v>76658083.591603205</v>
      </c>
      <c r="C199" s="164">
        <v>78707036.834459707</v>
      </c>
      <c r="D199" s="164">
        <v>78600146.068424404</v>
      </c>
      <c r="E199" s="164">
        <v>78485244.707742602</v>
      </c>
      <c r="F199" s="164">
        <v>78362332.752414301</v>
      </c>
      <c r="G199" s="164">
        <v>78231410.202439606</v>
      </c>
      <c r="H199" s="164">
        <v>78092477.057818294</v>
      </c>
      <c r="I199" s="164">
        <v>77945533.318550497</v>
      </c>
      <c r="J199" s="164">
        <v>77790578.984636202</v>
      </c>
      <c r="K199" s="164">
        <v>77627614.056075498</v>
      </c>
      <c r="L199" s="164">
        <v>77456638.532868207</v>
      </c>
      <c r="M199" s="164">
        <v>77277652.415014401</v>
      </c>
      <c r="N199" s="164">
        <v>77277652.415014401</v>
      </c>
      <c r="O199" s="164">
        <v>77084012.1963557</v>
      </c>
      <c r="P199" s="164">
        <v>79207411.095443696</v>
      </c>
      <c r="Q199" s="164">
        <v>79080205.9383699</v>
      </c>
      <c r="R199" s="164">
        <v>78946357.275137693</v>
      </c>
      <c r="S199" s="164">
        <v>78805865.105746895</v>
      </c>
      <c r="T199" s="164">
        <v>78658729.430197701</v>
      </c>
      <c r="U199" s="164">
        <v>78504950.248489901</v>
      </c>
      <c r="V199" s="164">
        <v>78344527.560623705</v>
      </c>
      <c r="W199" s="164">
        <v>78177461.366598904</v>
      </c>
      <c r="X199" s="164">
        <v>78003751.666415706</v>
      </c>
      <c r="Y199" s="164">
        <v>77823398.460073903</v>
      </c>
      <c r="Z199" s="164">
        <v>77636401.747573599</v>
      </c>
      <c r="AA199" s="164">
        <v>77636401.747573599</v>
      </c>
      <c r="AB199" s="164">
        <v>77435828.024890497</v>
      </c>
      <c r="AC199" s="164">
        <v>79635205.470380798</v>
      </c>
      <c r="AD199" s="164">
        <v>79503966.787941396</v>
      </c>
      <c r="AE199" s="164">
        <v>79365794.601477697</v>
      </c>
      <c r="AF199" s="164">
        <v>79220688.910989493</v>
      </c>
      <c r="AG199" s="164">
        <v>79068649.716477007</v>
      </c>
      <c r="AH199" s="164">
        <v>78909677.017940104</v>
      </c>
      <c r="AI199" s="164">
        <v>78743770.815378904</v>
      </c>
      <c r="AJ199" s="164">
        <v>78570931.108793199</v>
      </c>
      <c r="AK199" s="164">
        <v>78391157.898183197</v>
      </c>
      <c r="AL199" s="164">
        <v>78204451.183548793</v>
      </c>
      <c r="AM199" s="164">
        <v>78010810.964890093</v>
      </c>
      <c r="AN199" s="164">
        <v>78010810.964890093</v>
      </c>
    </row>
    <row r="200" spans="1:40" x14ac:dyDescent="0.2">
      <c r="A200" s="27" t="s">
        <v>2040</v>
      </c>
      <c r="B200" s="164">
        <v>0</v>
      </c>
      <c r="C200" s="164">
        <v>0</v>
      </c>
      <c r="D200" s="164">
        <v>0</v>
      </c>
      <c r="E200" s="164">
        <v>0</v>
      </c>
      <c r="F200" s="164">
        <v>0</v>
      </c>
      <c r="G200" s="164">
        <v>0</v>
      </c>
      <c r="H200" s="164">
        <v>0</v>
      </c>
      <c r="I200" s="164">
        <v>0</v>
      </c>
      <c r="J200" s="164">
        <v>0</v>
      </c>
      <c r="K200" s="164">
        <v>0</v>
      </c>
      <c r="L200" s="164">
        <v>0</v>
      </c>
      <c r="M200" s="164">
        <v>0</v>
      </c>
      <c r="N200" s="164">
        <v>0</v>
      </c>
      <c r="O200" s="164">
        <v>0</v>
      </c>
      <c r="P200" s="164">
        <v>0</v>
      </c>
      <c r="Q200" s="164">
        <v>0</v>
      </c>
      <c r="R200" s="164">
        <v>0</v>
      </c>
      <c r="S200" s="164">
        <v>0</v>
      </c>
      <c r="T200" s="164">
        <v>0</v>
      </c>
      <c r="U200" s="164">
        <v>0</v>
      </c>
      <c r="V200" s="164">
        <v>0</v>
      </c>
      <c r="W200" s="164">
        <v>0</v>
      </c>
      <c r="X200" s="164">
        <v>0</v>
      </c>
      <c r="Y200" s="164">
        <v>0</v>
      </c>
      <c r="Z200" s="164">
        <v>0</v>
      </c>
      <c r="AA200" s="164">
        <v>0</v>
      </c>
      <c r="AB200" s="164">
        <v>0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0</v>
      </c>
      <c r="AI200" s="164">
        <v>0</v>
      </c>
      <c r="AJ200" s="164">
        <v>0</v>
      </c>
      <c r="AK200" s="164">
        <v>0</v>
      </c>
      <c r="AL200" s="164">
        <v>0</v>
      </c>
      <c r="AM200" s="164">
        <v>0</v>
      </c>
      <c r="AN200" s="164">
        <v>0</v>
      </c>
    </row>
    <row r="201" spans="1:40" x14ac:dyDescent="0.2">
      <c r="A201" s="30" t="s">
        <v>2041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4">
        <v>0</v>
      </c>
      <c r="R201" s="164">
        <v>0</v>
      </c>
      <c r="S201" s="164">
        <v>0</v>
      </c>
      <c r="T201" s="164">
        <v>0</v>
      </c>
      <c r="U201" s="164">
        <v>0</v>
      </c>
      <c r="V201" s="164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164">
        <v>0</v>
      </c>
      <c r="AD201" s="164">
        <v>0</v>
      </c>
      <c r="AE201" s="164">
        <v>0</v>
      </c>
      <c r="AF201" s="164">
        <v>0</v>
      </c>
      <c r="AG201" s="164">
        <v>0</v>
      </c>
      <c r="AH201" s="164">
        <v>0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0</v>
      </c>
    </row>
    <row r="202" spans="1:40" x14ac:dyDescent="0.2">
      <c r="A202" s="27" t="s">
        <v>2042</v>
      </c>
      <c r="B202" s="164">
        <v>73536.759999999893</v>
      </c>
      <c r="C202" s="164">
        <v>73536.759999999893</v>
      </c>
      <c r="D202" s="164">
        <v>73536.759999999893</v>
      </c>
      <c r="E202" s="164">
        <v>73536.759999999893</v>
      </c>
      <c r="F202" s="164">
        <v>73536.759999999893</v>
      </c>
      <c r="G202" s="164">
        <v>73536.759999999893</v>
      </c>
      <c r="H202" s="164">
        <v>73536.759999999893</v>
      </c>
      <c r="I202" s="164">
        <v>73536.759999999893</v>
      </c>
      <c r="J202" s="164">
        <v>73536.759999999893</v>
      </c>
      <c r="K202" s="164">
        <v>73536.759999999893</v>
      </c>
      <c r="L202" s="164">
        <v>73536.759999999893</v>
      </c>
      <c r="M202" s="164">
        <v>73536.759999999893</v>
      </c>
      <c r="N202" s="164">
        <v>73536.759999999893</v>
      </c>
      <c r="O202" s="164">
        <v>73536.759999999893</v>
      </c>
      <c r="P202" s="164">
        <v>73536.759999999893</v>
      </c>
      <c r="Q202" s="164">
        <v>73536.759999999893</v>
      </c>
      <c r="R202" s="164">
        <v>73536.759999999893</v>
      </c>
      <c r="S202" s="164">
        <v>73536.759999999893</v>
      </c>
      <c r="T202" s="164">
        <v>73536.759999999893</v>
      </c>
      <c r="U202" s="164">
        <v>73536.759999999893</v>
      </c>
      <c r="V202" s="164">
        <v>73536.759999999893</v>
      </c>
      <c r="W202" s="164">
        <v>73536.759999999893</v>
      </c>
      <c r="X202" s="164">
        <v>73536.759999999893</v>
      </c>
      <c r="Y202" s="164">
        <v>73536.759999999893</v>
      </c>
      <c r="Z202" s="164">
        <v>73536.759999999893</v>
      </c>
      <c r="AA202" s="164">
        <v>73536.759999999893</v>
      </c>
      <c r="AB202" s="164">
        <v>73536.759999999893</v>
      </c>
      <c r="AC202" s="164">
        <v>73536.759999999893</v>
      </c>
      <c r="AD202" s="164">
        <v>73536.759999999893</v>
      </c>
      <c r="AE202" s="164">
        <v>73536.759999999893</v>
      </c>
      <c r="AF202" s="164">
        <v>73536.759999999893</v>
      </c>
      <c r="AG202" s="164">
        <v>73536.759999999893</v>
      </c>
      <c r="AH202" s="164">
        <v>73536.759999999893</v>
      </c>
      <c r="AI202" s="164">
        <v>73536.759999999893</v>
      </c>
      <c r="AJ202" s="164">
        <v>73536.759999999893</v>
      </c>
      <c r="AK202" s="164">
        <v>73536.759999999893</v>
      </c>
      <c r="AL202" s="164">
        <v>73536.759999999893</v>
      </c>
      <c r="AM202" s="164">
        <v>73536.759999999893</v>
      </c>
      <c r="AN202" s="164">
        <v>73536.759999999893</v>
      </c>
    </row>
    <row r="203" spans="1:40" x14ac:dyDescent="0.2">
      <c r="A203" s="30" t="s">
        <v>2043</v>
      </c>
      <c r="B203" s="164">
        <v>73536.759999999893</v>
      </c>
      <c r="C203" s="164">
        <v>73536.759999999893</v>
      </c>
      <c r="D203" s="164">
        <v>73536.759999999893</v>
      </c>
      <c r="E203" s="164">
        <v>73536.759999999893</v>
      </c>
      <c r="F203" s="164">
        <v>73536.759999999893</v>
      </c>
      <c r="G203" s="164">
        <v>73536.759999999893</v>
      </c>
      <c r="H203" s="164">
        <v>73536.759999999893</v>
      </c>
      <c r="I203" s="164">
        <v>73536.759999999893</v>
      </c>
      <c r="J203" s="164">
        <v>73536.759999999893</v>
      </c>
      <c r="K203" s="164">
        <v>73536.759999999893</v>
      </c>
      <c r="L203" s="164">
        <v>73536.759999999893</v>
      </c>
      <c r="M203" s="164">
        <v>73536.759999999893</v>
      </c>
      <c r="N203" s="164">
        <v>73536.759999999893</v>
      </c>
      <c r="O203" s="164">
        <v>73536.759999999893</v>
      </c>
      <c r="P203" s="164">
        <v>73536.759999999893</v>
      </c>
      <c r="Q203" s="164">
        <v>73536.759999999893</v>
      </c>
      <c r="R203" s="164">
        <v>73536.759999999893</v>
      </c>
      <c r="S203" s="164">
        <v>73536.759999999893</v>
      </c>
      <c r="T203" s="164">
        <v>73536.759999999893</v>
      </c>
      <c r="U203" s="164">
        <v>73536.759999999893</v>
      </c>
      <c r="V203" s="164">
        <v>73536.759999999893</v>
      </c>
      <c r="W203" s="164">
        <v>73536.759999999893</v>
      </c>
      <c r="X203" s="164">
        <v>73536.759999999893</v>
      </c>
      <c r="Y203" s="164">
        <v>73536.759999999893</v>
      </c>
      <c r="Z203" s="164">
        <v>73536.759999999893</v>
      </c>
      <c r="AA203" s="164">
        <v>73536.759999999893</v>
      </c>
      <c r="AB203" s="164">
        <v>73536.759999999893</v>
      </c>
      <c r="AC203" s="164">
        <v>73536.759999999893</v>
      </c>
      <c r="AD203" s="164">
        <v>73536.759999999893</v>
      </c>
      <c r="AE203" s="164">
        <v>73536.759999999893</v>
      </c>
      <c r="AF203" s="164">
        <v>73536.759999999893</v>
      </c>
      <c r="AG203" s="164">
        <v>73536.759999999893</v>
      </c>
      <c r="AH203" s="164">
        <v>73536.759999999893</v>
      </c>
      <c r="AI203" s="164">
        <v>73536.759999999893</v>
      </c>
      <c r="AJ203" s="164">
        <v>73536.759999999893</v>
      </c>
      <c r="AK203" s="164">
        <v>73536.759999999893</v>
      </c>
      <c r="AL203" s="164">
        <v>73536.759999999893</v>
      </c>
      <c r="AM203" s="164">
        <v>73536.759999999893</v>
      </c>
      <c r="AN203" s="164">
        <v>73536.759999999893</v>
      </c>
    </row>
    <row r="204" spans="1:40" x14ac:dyDescent="0.2">
      <c r="A204" s="27" t="s">
        <v>2044</v>
      </c>
      <c r="B204" s="164">
        <v>122821339.26000001</v>
      </c>
      <c r="C204" s="164">
        <v>122821339.26000001</v>
      </c>
      <c r="D204" s="164">
        <v>122821339.26000001</v>
      </c>
      <c r="E204" s="164">
        <v>122821339.26000001</v>
      </c>
      <c r="F204" s="164">
        <v>122821339.26000001</v>
      </c>
      <c r="G204" s="164">
        <v>122821339.26000001</v>
      </c>
      <c r="H204" s="164">
        <v>122821339.26000001</v>
      </c>
      <c r="I204" s="164">
        <v>122821339.26000001</v>
      </c>
      <c r="J204" s="164">
        <v>122821339.26000001</v>
      </c>
      <c r="K204" s="164">
        <v>122821339.26000001</v>
      </c>
      <c r="L204" s="164">
        <v>122821339.26000001</v>
      </c>
      <c r="M204" s="164">
        <v>122821339.26000001</v>
      </c>
      <c r="N204" s="164">
        <v>122821339.26000001</v>
      </c>
      <c r="O204" s="164">
        <v>122821339.26000001</v>
      </c>
      <c r="P204" s="164">
        <v>122821339.26000001</v>
      </c>
      <c r="Q204" s="164">
        <v>122821339.26000001</v>
      </c>
      <c r="R204" s="164">
        <v>122821339.26000001</v>
      </c>
      <c r="S204" s="164">
        <v>122821339.26000001</v>
      </c>
      <c r="T204" s="164">
        <v>122821339.26000001</v>
      </c>
      <c r="U204" s="164">
        <v>122821339.26000001</v>
      </c>
      <c r="V204" s="164">
        <v>122821339.26000001</v>
      </c>
      <c r="W204" s="164">
        <v>122821339.26000001</v>
      </c>
      <c r="X204" s="164">
        <v>122821339.26000001</v>
      </c>
      <c r="Y204" s="164">
        <v>122821339.26000001</v>
      </c>
      <c r="Z204" s="164">
        <v>122821339.26000001</v>
      </c>
      <c r="AA204" s="164">
        <v>122821339.26000001</v>
      </c>
      <c r="AB204" s="164">
        <v>122821339.26000001</v>
      </c>
      <c r="AC204" s="164">
        <v>122821339.26000001</v>
      </c>
      <c r="AD204" s="164">
        <v>122821339.26000001</v>
      </c>
      <c r="AE204" s="164">
        <v>122821339.26000001</v>
      </c>
      <c r="AF204" s="164">
        <v>122821339.26000001</v>
      </c>
      <c r="AG204" s="164">
        <v>122821339.26000001</v>
      </c>
      <c r="AH204" s="164">
        <v>122821339.26000001</v>
      </c>
      <c r="AI204" s="164">
        <v>122821339.26000001</v>
      </c>
      <c r="AJ204" s="164">
        <v>122821339.26000001</v>
      </c>
      <c r="AK204" s="164">
        <v>122821339.26000001</v>
      </c>
      <c r="AL204" s="164">
        <v>122821339.26000001</v>
      </c>
      <c r="AM204" s="164">
        <v>122821339.26000001</v>
      </c>
      <c r="AN204" s="164">
        <v>122821339.26000001</v>
      </c>
    </row>
    <row r="205" spans="1:40" x14ac:dyDescent="0.2">
      <c r="A205" s="27" t="s">
        <v>2045</v>
      </c>
      <c r="B205" s="164">
        <v>0</v>
      </c>
      <c r="C205" s="164">
        <v>0</v>
      </c>
      <c r="D205" s="164">
        <v>0</v>
      </c>
      <c r="E205" s="164">
        <v>0</v>
      </c>
      <c r="F205" s="164">
        <v>0</v>
      </c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v>0</v>
      </c>
      <c r="S205" s="164">
        <v>0</v>
      </c>
      <c r="T205" s="164">
        <v>0</v>
      </c>
      <c r="U205" s="164">
        <v>0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0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0</v>
      </c>
    </row>
    <row r="206" spans="1:40" x14ac:dyDescent="0.2">
      <c r="A206" s="30" t="s">
        <v>2046</v>
      </c>
      <c r="B206" s="164">
        <v>122821339.26000001</v>
      </c>
      <c r="C206" s="164">
        <v>122821339.26000001</v>
      </c>
      <c r="D206" s="164">
        <v>122821339.26000001</v>
      </c>
      <c r="E206" s="164">
        <v>122821339.26000001</v>
      </c>
      <c r="F206" s="164">
        <v>122821339.26000001</v>
      </c>
      <c r="G206" s="164">
        <v>122821339.26000001</v>
      </c>
      <c r="H206" s="164">
        <v>122821339.26000001</v>
      </c>
      <c r="I206" s="164">
        <v>122821339.26000001</v>
      </c>
      <c r="J206" s="164">
        <v>122821339.26000001</v>
      </c>
      <c r="K206" s="164">
        <v>122821339.26000001</v>
      </c>
      <c r="L206" s="164">
        <v>122821339.26000001</v>
      </c>
      <c r="M206" s="164">
        <v>122821339.26000001</v>
      </c>
      <c r="N206" s="164">
        <v>122821339.26000001</v>
      </c>
      <c r="O206" s="164">
        <v>122821339.26000001</v>
      </c>
      <c r="P206" s="164">
        <v>122821339.26000001</v>
      </c>
      <c r="Q206" s="164">
        <v>122821339.26000001</v>
      </c>
      <c r="R206" s="164">
        <v>122821339.26000001</v>
      </c>
      <c r="S206" s="164">
        <v>122821339.26000001</v>
      </c>
      <c r="T206" s="164">
        <v>122821339.26000001</v>
      </c>
      <c r="U206" s="164">
        <v>122821339.26000001</v>
      </c>
      <c r="V206" s="164">
        <v>122821339.26000001</v>
      </c>
      <c r="W206" s="164">
        <v>122821339.26000001</v>
      </c>
      <c r="X206" s="164">
        <v>122821339.26000001</v>
      </c>
      <c r="Y206" s="164">
        <v>122821339.26000001</v>
      </c>
      <c r="Z206" s="164">
        <v>122821339.26000001</v>
      </c>
      <c r="AA206" s="164">
        <v>122821339.26000001</v>
      </c>
      <c r="AB206" s="164">
        <v>122821339.26000001</v>
      </c>
      <c r="AC206" s="164">
        <v>122821339.26000001</v>
      </c>
      <c r="AD206" s="164">
        <v>122821339.26000001</v>
      </c>
      <c r="AE206" s="164">
        <v>122821339.26000001</v>
      </c>
      <c r="AF206" s="164">
        <v>122821339.26000001</v>
      </c>
      <c r="AG206" s="164">
        <v>122821339.26000001</v>
      </c>
      <c r="AH206" s="164">
        <v>122821339.26000001</v>
      </c>
      <c r="AI206" s="164">
        <v>122821339.26000001</v>
      </c>
      <c r="AJ206" s="164">
        <v>122821339.26000001</v>
      </c>
      <c r="AK206" s="164">
        <v>122821339.26000001</v>
      </c>
      <c r="AL206" s="164">
        <v>122821339.26000001</v>
      </c>
      <c r="AM206" s="164">
        <v>122821339.26000001</v>
      </c>
      <c r="AN206" s="164">
        <v>122821339.26000001</v>
      </c>
    </row>
    <row r="207" spans="1:40" x14ac:dyDescent="0.2">
      <c r="A207" s="27" t="s">
        <v>2047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27" t="s">
        <v>2048</v>
      </c>
      <c r="B208" s="164">
        <v>0</v>
      </c>
      <c r="C208" s="164">
        <v>0</v>
      </c>
      <c r="D208" s="164">
        <v>0</v>
      </c>
      <c r="E208" s="164">
        <v>0</v>
      </c>
      <c r="F208" s="164">
        <v>0</v>
      </c>
      <c r="G208" s="164">
        <v>0</v>
      </c>
      <c r="H208" s="164">
        <v>0</v>
      </c>
      <c r="I208" s="164">
        <v>0</v>
      </c>
      <c r="J208" s="164">
        <v>0</v>
      </c>
      <c r="K208" s="164">
        <v>0</v>
      </c>
      <c r="L208" s="164">
        <v>0</v>
      </c>
      <c r="M208" s="164">
        <v>0</v>
      </c>
      <c r="N208" s="164">
        <v>0</v>
      </c>
      <c r="O208" s="164">
        <v>0</v>
      </c>
      <c r="P208" s="164">
        <v>0</v>
      </c>
      <c r="Q208" s="164">
        <v>0</v>
      </c>
      <c r="R208" s="164">
        <v>0</v>
      </c>
      <c r="S208" s="164">
        <v>0</v>
      </c>
      <c r="T208" s="164">
        <v>0</v>
      </c>
      <c r="U208" s="164">
        <v>0</v>
      </c>
      <c r="V208" s="164">
        <v>0</v>
      </c>
      <c r="W208" s="164">
        <v>0</v>
      </c>
      <c r="X208" s="164">
        <v>0</v>
      </c>
      <c r="Y208" s="164">
        <v>0</v>
      </c>
      <c r="Z208" s="164">
        <v>0</v>
      </c>
      <c r="AA208" s="164">
        <v>0</v>
      </c>
      <c r="AB208" s="164">
        <v>0</v>
      </c>
      <c r="AC208" s="164">
        <v>0</v>
      </c>
      <c r="AD208" s="164">
        <v>0</v>
      </c>
      <c r="AE208" s="164">
        <v>0</v>
      </c>
      <c r="AF208" s="164">
        <v>0</v>
      </c>
      <c r="AG208" s="164">
        <v>0</v>
      </c>
      <c r="AH208" s="164">
        <v>0</v>
      </c>
      <c r="AI208" s="164">
        <v>0</v>
      </c>
      <c r="AJ208" s="164">
        <v>0</v>
      </c>
      <c r="AK208" s="164">
        <v>0</v>
      </c>
      <c r="AL208" s="164">
        <v>0</v>
      </c>
      <c r="AM208" s="164">
        <v>0</v>
      </c>
      <c r="AN208" s="164">
        <v>0</v>
      </c>
    </row>
    <row r="209" spans="1:40" x14ac:dyDescent="0.2">
      <c r="A209" s="27" t="s">
        <v>2049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  <c r="O209" s="164">
        <v>0</v>
      </c>
      <c r="P209" s="164">
        <v>0</v>
      </c>
      <c r="Q209" s="164">
        <v>0</v>
      </c>
      <c r="R209" s="164">
        <v>0</v>
      </c>
      <c r="S209" s="164">
        <v>0</v>
      </c>
      <c r="T209" s="164">
        <v>0</v>
      </c>
      <c r="U209" s="164">
        <v>0</v>
      </c>
      <c r="V209" s="164">
        <v>0</v>
      </c>
      <c r="W209" s="164">
        <v>0</v>
      </c>
      <c r="X209" s="164">
        <v>0</v>
      </c>
      <c r="Y209" s="164">
        <v>0</v>
      </c>
      <c r="Z209" s="164">
        <v>0</v>
      </c>
      <c r="AA209" s="164">
        <v>0</v>
      </c>
      <c r="AB209" s="164">
        <v>0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>
        <v>0</v>
      </c>
      <c r="AI209" s="164">
        <v>0</v>
      </c>
      <c r="AJ209" s="164">
        <v>0</v>
      </c>
      <c r="AK209" s="164">
        <v>0</v>
      </c>
      <c r="AL209" s="164">
        <v>0</v>
      </c>
      <c r="AM209" s="164">
        <v>0</v>
      </c>
      <c r="AN209" s="164">
        <v>0</v>
      </c>
    </row>
    <row r="210" spans="1:40" x14ac:dyDescent="0.2">
      <c r="A210" s="30" t="s">
        <v>2050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4">
        <v>0</v>
      </c>
      <c r="R210" s="164">
        <v>0</v>
      </c>
      <c r="S210" s="164">
        <v>0</v>
      </c>
      <c r="T210" s="164">
        <v>0</v>
      </c>
      <c r="U210" s="164">
        <v>0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>
        <v>0</v>
      </c>
      <c r="AJ210" s="164">
        <v>0</v>
      </c>
      <c r="AK210" s="164">
        <v>0</v>
      </c>
      <c r="AL210" s="164">
        <v>0</v>
      </c>
      <c r="AM210" s="164">
        <v>0</v>
      </c>
      <c r="AN210" s="164">
        <v>0</v>
      </c>
    </row>
    <row r="211" spans="1:40" x14ac:dyDescent="0.2">
      <c r="A211" s="27" t="s">
        <v>2051</v>
      </c>
      <c r="B211" s="164">
        <v>17162290.379999898</v>
      </c>
      <c r="C211" s="164">
        <v>17162290.379999898</v>
      </c>
      <c r="D211" s="164">
        <v>17162290.379999898</v>
      </c>
      <c r="E211" s="164">
        <v>17162290.379999898</v>
      </c>
      <c r="F211" s="164">
        <v>17162290.379999898</v>
      </c>
      <c r="G211" s="164">
        <v>17162290.379999898</v>
      </c>
      <c r="H211" s="164">
        <v>17162290.379999898</v>
      </c>
      <c r="I211" s="164">
        <v>17162290.379999898</v>
      </c>
      <c r="J211" s="164">
        <v>17162290.379999898</v>
      </c>
      <c r="K211" s="164">
        <v>17162290.379999898</v>
      </c>
      <c r="L211" s="164">
        <v>17162290.379999898</v>
      </c>
      <c r="M211" s="164">
        <v>17162290.379999898</v>
      </c>
      <c r="N211" s="164">
        <v>17162290.379999898</v>
      </c>
      <c r="O211" s="164">
        <v>17162290.379999898</v>
      </c>
      <c r="P211" s="164">
        <v>17162290.379999898</v>
      </c>
      <c r="Q211" s="164">
        <v>17162290.379999898</v>
      </c>
      <c r="R211" s="164">
        <v>17162290.379999898</v>
      </c>
      <c r="S211" s="164">
        <v>17162290.379999898</v>
      </c>
      <c r="T211" s="164">
        <v>17162290.379999898</v>
      </c>
      <c r="U211" s="164">
        <v>17162290.379999898</v>
      </c>
      <c r="V211" s="164">
        <v>17162290.379999898</v>
      </c>
      <c r="W211" s="164">
        <v>17162290.379999898</v>
      </c>
      <c r="X211" s="164">
        <v>17162290.379999898</v>
      </c>
      <c r="Y211" s="164">
        <v>17162290.379999898</v>
      </c>
      <c r="Z211" s="164">
        <v>17162290.379999898</v>
      </c>
      <c r="AA211" s="164">
        <v>17162290.379999898</v>
      </c>
      <c r="AB211" s="164">
        <v>17162290.379999898</v>
      </c>
      <c r="AC211" s="164">
        <v>17162290.379999898</v>
      </c>
      <c r="AD211" s="164">
        <v>17162290.379999898</v>
      </c>
      <c r="AE211" s="164">
        <v>17162290.379999898</v>
      </c>
      <c r="AF211" s="164">
        <v>17162290.379999898</v>
      </c>
      <c r="AG211" s="164">
        <v>17162290.379999898</v>
      </c>
      <c r="AH211" s="164">
        <v>17162290.379999898</v>
      </c>
      <c r="AI211" s="164">
        <v>17162290.379999898</v>
      </c>
      <c r="AJ211" s="164">
        <v>17162290.379999898</v>
      </c>
      <c r="AK211" s="164">
        <v>17162290.379999898</v>
      </c>
      <c r="AL211" s="164">
        <v>17162290.379999898</v>
      </c>
      <c r="AM211" s="164">
        <v>17162290.379999898</v>
      </c>
      <c r="AN211" s="164">
        <v>17162290.379999898</v>
      </c>
    </row>
    <row r="212" spans="1:40" x14ac:dyDescent="0.2">
      <c r="A212" s="27" t="s">
        <v>2052</v>
      </c>
      <c r="B212" s="164">
        <v>0</v>
      </c>
      <c r="C212" s="164">
        <v>0</v>
      </c>
      <c r="D212" s="164">
        <v>0</v>
      </c>
      <c r="E212" s="164">
        <v>0</v>
      </c>
      <c r="F212" s="164">
        <v>0</v>
      </c>
      <c r="G212" s="164">
        <v>0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64">
        <v>0</v>
      </c>
      <c r="N212" s="164">
        <v>0</v>
      </c>
      <c r="O212" s="164">
        <v>0</v>
      </c>
      <c r="P212" s="164">
        <v>0</v>
      </c>
      <c r="Q212" s="164">
        <v>0</v>
      </c>
      <c r="R212" s="164">
        <v>0</v>
      </c>
      <c r="S212" s="164">
        <v>0</v>
      </c>
      <c r="T212" s="164">
        <v>0</v>
      </c>
      <c r="U212" s="164">
        <v>0</v>
      </c>
      <c r="V212" s="164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  <c r="AB212" s="164">
        <v>0</v>
      </c>
      <c r="AC212" s="164">
        <v>0</v>
      </c>
      <c r="AD212" s="164">
        <v>0</v>
      </c>
      <c r="AE212" s="164">
        <v>0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>
        <v>0</v>
      </c>
      <c r="AL212" s="164">
        <v>0</v>
      </c>
      <c r="AM212" s="164">
        <v>0</v>
      </c>
      <c r="AN212" s="164">
        <v>0</v>
      </c>
    </row>
    <row r="213" spans="1:40" x14ac:dyDescent="0.2">
      <c r="A213" s="27" t="s">
        <v>2053</v>
      </c>
      <c r="B213" s="164">
        <v>17162290.379999898</v>
      </c>
      <c r="C213" s="164">
        <v>17162290.379999898</v>
      </c>
      <c r="D213" s="164">
        <v>17162290.379999898</v>
      </c>
      <c r="E213" s="164">
        <v>17162290.379999898</v>
      </c>
      <c r="F213" s="164">
        <v>17162290.379999898</v>
      </c>
      <c r="G213" s="164">
        <v>17162290.379999898</v>
      </c>
      <c r="H213" s="164">
        <v>17162290.379999898</v>
      </c>
      <c r="I213" s="164">
        <v>17162290.379999898</v>
      </c>
      <c r="J213" s="164">
        <v>17162290.379999898</v>
      </c>
      <c r="K213" s="164">
        <v>17162290.379999898</v>
      </c>
      <c r="L213" s="164">
        <v>17162290.379999898</v>
      </c>
      <c r="M213" s="164">
        <v>17162290.379999898</v>
      </c>
      <c r="N213" s="164">
        <v>17162290.379999898</v>
      </c>
      <c r="O213" s="164">
        <v>17162290.379999898</v>
      </c>
      <c r="P213" s="164">
        <v>17162290.379999898</v>
      </c>
      <c r="Q213" s="164">
        <v>17162290.379999898</v>
      </c>
      <c r="R213" s="164">
        <v>17162290.379999898</v>
      </c>
      <c r="S213" s="164">
        <v>17162290.379999898</v>
      </c>
      <c r="T213" s="164">
        <v>17162290.379999898</v>
      </c>
      <c r="U213" s="164">
        <v>17162290.379999898</v>
      </c>
      <c r="V213" s="164">
        <v>17162290.379999898</v>
      </c>
      <c r="W213" s="164">
        <v>17162290.379999898</v>
      </c>
      <c r="X213" s="164">
        <v>17162290.379999898</v>
      </c>
      <c r="Y213" s="164">
        <v>17162290.379999898</v>
      </c>
      <c r="Z213" s="164">
        <v>17162290.379999898</v>
      </c>
      <c r="AA213" s="164">
        <v>17162290.379999898</v>
      </c>
      <c r="AB213" s="164">
        <v>17162290.379999898</v>
      </c>
      <c r="AC213" s="164">
        <v>17162290.379999898</v>
      </c>
      <c r="AD213" s="164">
        <v>17162290.379999898</v>
      </c>
      <c r="AE213" s="164">
        <v>17162290.379999898</v>
      </c>
      <c r="AF213" s="164">
        <v>17162290.379999898</v>
      </c>
      <c r="AG213" s="164">
        <v>17162290.379999898</v>
      </c>
      <c r="AH213" s="164">
        <v>17162290.379999898</v>
      </c>
      <c r="AI213" s="164">
        <v>17162290.379999898</v>
      </c>
      <c r="AJ213" s="164">
        <v>17162290.379999898</v>
      </c>
      <c r="AK213" s="164">
        <v>17162290.379999898</v>
      </c>
      <c r="AL213" s="164">
        <v>17162290.379999898</v>
      </c>
      <c r="AM213" s="164">
        <v>17162290.379999898</v>
      </c>
      <c r="AN213" s="164">
        <v>17162290.379999898</v>
      </c>
    </row>
    <row r="214" spans="1:40" x14ac:dyDescent="0.2">
      <c r="A214" s="27" t="s">
        <v>2054</v>
      </c>
      <c r="B214" s="164">
        <v>0</v>
      </c>
      <c r="C214" s="164">
        <v>0</v>
      </c>
      <c r="D214" s="164">
        <v>0</v>
      </c>
      <c r="E214" s="164">
        <v>0</v>
      </c>
      <c r="F214" s="164">
        <v>0</v>
      </c>
      <c r="G214" s="164">
        <v>0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64">
        <v>0</v>
      </c>
      <c r="N214" s="164">
        <v>0</v>
      </c>
      <c r="O214" s="164">
        <v>0</v>
      </c>
      <c r="P214" s="164">
        <v>0</v>
      </c>
      <c r="Q214" s="164">
        <v>0</v>
      </c>
      <c r="R214" s="164">
        <v>0</v>
      </c>
      <c r="S214" s="164">
        <v>0</v>
      </c>
      <c r="T214" s="164">
        <v>0</v>
      </c>
      <c r="U214" s="164">
        <v>0</v>
      </c>
      <c r="V214" s="164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  <c r="AB214" s="164">
        <v>0</v>
      </c>
      <c r="AC214" s="164">
        <v>0</v>
      </c>
      <c r="AD214" s="164">
        <v>0</v>
      </c>
      <c r="AE214" s="164">
        <v>0</v>
      </c>
      <c r="AF214" s="164">
        <v>0</v>
      </c>
      <c r="AG214" s="164">
        <v>0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>
        <v>0</v>
      </c>
      <c r="AN214" s="164">
        <v>0</v>
      </c>
    </row>
    <row r="215" spans="1:40" x14ac:dyDescent="0.2">
      <c r="A215" s="27" t="s">
        <v>2055</v>
      </c>
      <c r="B215" s="164">
        <v>0</v>
      </c>
      <c r="C215" s="164">
        <v>0</v>
      </c>
      <c r="D215" s="164">
        <v>0</v>
      </c>
      <c r="E215" s="164">
        <v>0</v>
      </c>
      <c r="F215" s="164">
        <v>0</v>
      </c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  <c r="O215" s="164">
        <v>0</v>
      </c>
      <c r="P215" s="164">
        <v>0</v>
      </c>
      <c r="Q215" s="164">
        <v>0</v>
      </c>
      <c r="R215" s="164">
        <v>0</v>
      </c>
      <c r="S215" s="164">
        <v>0</v>
      </c>
      <c r="T215" s="164">
        <v>0</v>
      </c>
      <c r="U215" s="164">
        <v>0</v>
      </c>
      <c r="V215" s="164">
        <v>0</v>
      </c>
      <c r="W215" s="164">
        <v>0</v>
      </c>
      <c r="X215" s="164">
        <v>0</v>
      </c>
      <c r="Y215" s="164">
        <v>0</v>
      </c>
      <c r="Z215" s="164">
        <v>0</v>
      </c>
      <c r="AA215" s="164">
        <v>0</v>
      </c>
      <c r="AB215" s="164">
        <v>0</v>
      </c>
      <c r="AC215" s="164">
        <v>0</v>
      </c>
      <c r="AD215" s="164">
        <v>0</v>
      </c>
      <c r="AE215" s="164">
        <v>0</v>
      </c>
      <c r="AF215" s="164">
        <v>0</v>
      </c>
      <c r="AG215" s="164">
        <v>0</v>
      </c>
      <c r="AH215" s="164">
        <v>0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>
        <v>0</v>
      </c>
    </row>
    <row r="216" spans="1:40" x14ac:dyDescent="0.2">
      <c r="A216" s="27" t="s">
        <v>2056</v>
      </c>
      <c r="B216" s="164">
        <v>0</v>
      </c>
      <c r="C216" s="164">
        <v>0</v>
      </c>
      <c r="D216" s="164">
        <v>0</v>
      </c>
      <c r="E216" s="164">
        <v>0</v>
      </c>
      <c r="F216" s="164">
        <v>0</v>
      </c>
      <c r="G216" s="164">
        <v>0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64">
        <v>0</v>
      </c>
      <c r="N216" s="164">
        <v>0</v>
      </c>
      <c r="O216" s="164">
        <v>0</v>
      </c>
      <c r="P216" s="164">
        <v>0</v>
      </c>
      <c r="Q216" s="164">
        <v>0</v>
      </c>
      <c r="R216" s="164">
        <v>0</v>
      </c>
      <c r="S216" s="164">
        <v>0</v>
      </c>
      <c r="T216" s="164">
        <v>0</v>
      </c>
      <c r="U216" s="164">
        <v>0</v>
      </c>
      <c r="V216" s="164">
        <v>0</v>
      </c>
      <c r="W216" s="164">
        <v>0</v>
      </c>
      <c r="X216" s="164">
        <v>0</v>
      </c>
      <c r="Y216" s="164">
        <v>0</v>
      </c>
      <c r="Z216" s="164">
        <v>0</v>
      </c>
      <c r="AA216" s="164">
        <v>0</v>
      </c>
      <c r="AB216" s="164">
        <v>0</v>
      </c>
      <c r="AC216" s="164">
        <v>0</v>
      </c>
      <c r="AD216" s="164">
        <v>0</v>
      </c>
      <c r="AE216" s="164">
        <v>0</v>
      </c>
      <c r="AF216" s="164">
        <v>0</v>
      </c>
      <c r="AG216" s="164">
        <v>0</v>
      </c>
      <c r="AH216" s="164">
        <v>0</v>
      </c>
      <c r="AI216" s="164">
        <v>0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</row>
    <row r="217" spans="1:40" x14ac:dyDescent="0.2">
      <c r="A217" s="30" t="s">
        <v>2057</v>
      </c>
      <c r="B217" s="164">
        <v>0</v>
      </c>
      <c r="C217" s="164">
        <v>0</v>
      </c>
      <c r="D217" s="164">
        <v>0</v>
      </c>
      <c r="E217" s="164">
        <v>0</v>
      </c>
      <c r="F217" s="164">
        <v>0</v>
      </c>
      <c r="G217" s="164">
        <v>0</v>
      </c>
      <c r="H217" s="164">
        <v>0</v>
      </c>
      <c r="I217" s="164">
        <v>0</v>
      </c>
      <c r="J217" s="164">
        <v>0</v>
      </c>
      <c r="K217" s="164">
        <v>0</v>
      </c>
      <c r="L217" s="164">
        <v>0</v>
      </c>
      <c r="M217" s="164">
        <v>0</v>
      </c>
      <c r="N217" s="164">
        <v>0</v>
      </c>
      <c r="O217" s="164">
        <v>0</v>
      </c>
      <c r="P217" s="164">
        <v>0</v>
      </c>
      <c r="Q217" s="164">
        <v>0</v>
      </c>
      <c r="R217" s="164">
        <v>0</v>
      </c>
      <c r="S217" s="164">
        <v>0</v>
      </c>
      <c r="T217" s="164">
        <v>0</v>
      </c>
      <c r="U217" s="164">
        <v>0</v>
      </c>
      <c r="V217" s="164">
        <v>0</v>
      </c>
      <c r="W217" s="164">
        <v>0</v>
      </c>
      <c r="X217" s="164">
        <v>0</v>
      </c>
      <c r="Y217" s="164">
        <v>0</v>
      </c>
      <c r="Z217" s="164">
        <v>0</v>
      </c>
      <c r="AA217" s="164">
        <v>0</v>
      </c>
      <c r="AB217" s="164">
        <v>0</v>
      </c>
      <c r="AC217" s="164">
        <v>0</v>
      </c>
      <c r="AD217" s="164">
        <v>0</v>
      </c>
      <c r="AE217" s="164">
        <v>0</v>
      </c>
      <c r="AF217" s="164">
        <v>0</v>
      </c>
      <c r="AG217" s="164">
        <v>0</v>
      </c>
      <c r="AH217" s="164">
        <v>0</v>
      </c>
      <c r="AI217" s="164">
        <v>0</v>
      </c>
      <c r="AJ217" s="164">
        <v>0</v>
      </c>
      <c r="AK217" s="164">
        <v>0</v>
      </c>
      <c r="AL217" s="164">
        <v>0</v>
      </c>
      <c r="AM217" s="164">
        <v>0</v>
      </c>
      <c r="AN217" s="164">
        <v>0</v>
      </c>
    </row>
    <row r="218" spans="1:40" x14ac:dyDescent="0.2">
      <c r="A218" s="30" t="s">
        <v>2058</v>
      </c>
      <c r="B218" s="164">
        <v>1537077492.42857</v>
      </c>
      <c r="C218" s="164">
        <v>1522072846.3415999</v>
      </c>
      <c r="D218" s="164">
        <v>1514347331.3053601</v>
      </c>
      <c r="E218" s="164">
        <v>1508893756.9737899</v>
      </c>
      <c r="F218" s="164">
        <v>1510506726.5717199</v>
      </c>
      <c r="G218" s="164">
        <v>1508882669.9858401</v>
      </c>
      <c r="H218" s="164">
        <v>1504111010.1259401</v>
      </c>
      <c r="I218" s="164">
        <v>1505082890.58887</v>
      </c>
      <c r="J218" s="164">
        <v>1491791070.02841</v>
      </c>
      <c r="K218" s="164">
        <v>1479157375.73419</v>
      </c>
      <c r="L218" s="164">
        <v>1473580205.9307301</v>
      </c>
      <c r="M218" s="164">
        <v>1470759871.7126</v>
      </c>
      <c r="N218" s="164">
        <v>1470759871.7126</v>
      </c>
      <c r="O218" s="164">
        <v>1478651956.3380401</v>
      </c>
      <c r="P218" s="164">
        <v>1471591144.1798401</v>
      </c>
      <c r="Q218" s="164">
        <v>1471251126.6626101</v>
      </c>
      <c r="R218" s="164">
        <v>1472851062.0959201</v>
      </c>
      <c r="S218" s="164">
        <v>1479410439.44892</v>
      </c>
      <c r="T218" s="164">
        <v>1483440794.0946901</v>
      </c>
      <c r="U218" s="164">
        <v>1484782224.80024</v>
      </c>
      <c r="V218" s="164">
        <v>1491757216.5861199</v>
      </c>
      <c r="W218" s="164">
        <v>1485601251.9625299</v>
      </c>
      <c r="X218" s="164">
        <v>1478849473.98436</v>
      </c>
      <c r="Y218" s="164">
        <v>1477902638.7507601</v>
      </c>
      <c r="Z218" s="164">
        <v>1479283798.8559301</v>
      </c>
      <c r="AA218" s="164">
        <v>1479283798.8559301</v>
      </c>
      <c r="AB218" s="164">
        <v>1491337203.4045701</v>
      </c>
      <c r="AC218" s="164">
        <v>1485163038.6942699</v>
      </c>
      <c r="AD218" s="164">
        <v>1484986511.3032701</v>
      </c>
      <c r="AE218" s="164">
        <v>1486651650.1946399</v>
      </c>
      <c r="AF218" s="164">
        <v>1493352904.8864501</v>
      </c>
      <c r="AG218" s="164">
        <v>1497670699.71715</v>
      </c>
      <c r="AH218" s="164">
        <v>1499226029.52332</v>
      </c>
      <c r="AI218" s="164">
        <v>1506404864.16342</v>
      </c>
      <c r="AJ218" s="164">
        <v>1500605231.7716</v>
      </c>
      <c r="AK218" s="164">
        <v>1494170102.55935</v>
      </c>
      <c r="AL218" s="164">
        <v>1493485805.3570499</v>
      </c>
      <c r="AM218" s="164">
        <v>1495247686.9494801</v>
      </c>
      <c r="AN218" s="164">
        <v>1495247686.9494801</v>
      </c>
    </row>
    <row r="219" spans="1:40" x14ac:dyDescent="0.2">
      <c r="A219" s="27" t="s">
        <v>2059</v>
      </c>
    </row>
    <row r="220" spans="1:40" x14ac:dyDescent="0.2">
      <c r="A220" s="27" t="s">
        <v>2060</v>
      </c>
    </row>
    <row r="221" spans="1:40" x14ac:dyDescent="0.2">
      <c r="A221" s="27" t="s">
        <v>2061</v>
      </c>
      <c r="B221" s="164">
        <v>0</v>
      </c>
      <c r="C221" s="164">
        <v>0</v>
      </c>
      <c r="D221" s="164">
        <v>0</v>
      </c>
      <c r="E221" s="164">
        <v>0</v>
      </c>
      <c r="F221" s="164">
        <v>0</v>
      </c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4">
        <v>0</v>
      </c>
      <c r="R221" s="164">
        <v>0</v>
      </c>
      <c r="S221" s="164">
        <v>0</v>
      </c>
      <c r="T221" s="164">
        <v>0</v>
      </c>
      <c r="U221" s="164">
        <v>0</v>
      </c>
      <c r="V221" s="164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  <c r="AC221" s="164">
        <v>0</v>
      </c>
      <c r="AD221" s="164">
        <v>0</v>
      </c>
      <c r="AE221" s="164">
        <v>0</v>
      </c>
      <c r="AF221" s="164">
        <v>0</v>
      </c>
      <c r="AG221" s="164">
        <v>0</v>
      </c>
      <c r="AH221" s="164">
        <v>0</v>
      </c>
      <c r="AI221" s="164">
        <v>0</v>
      </c>
      <c r="AJ221" s="164">
        <v>0</v>
      </c>
      <c r="AK221" s="164">
        <v>0</v>
      </c>
      <c r="AL221" s="164">
        <v>0</v>
      </c>
      <c r="AM221" s="164">
        <v>0</v>
      </c>
      <c r="AN221" s="164">
        <v>0</v>
      </c>
    </row>
    <row r="222" spans="1:40" x14ac:dyDescent="0.2">
      <c r="A222" s="27" t="s">
        <v>2062</v>
      </c>
      <c r="B222" s="164">
        <v>0</v>
      </c>
      <c r="C222" s="164">
        <v>0</v>
      </c>
      <c r="D222" s="164">
        <v>0</v>
      </c>
      <c r="E222" s="164">
        <v>0</v>
      </c>
      <c r="F222" s="164">
        <v>0</v>
      </c>
      <c r="G222" s="164">
        <v>0</v>
      </c>
      <c r="H222" s="164">
        <v>0</v>
      </c>
      <c r="I222" s="164">
        <v>0</v>
      </c>
      <c r="J222" s="164">
        <v>0</v>
      </c>
      <c r="K222" s="164">
        <v>0</v>
      </c>
      <c r="L222" s="164">
        <v>0</v>
      </c>
      <c r="M222" s="164">
        <v>0</v>
      </c>
      <c r="N222" s="164">
        <v>0</v>
      </c>
      <c r="O222" s="164">
        <v>0</v>
      </c>
      <c r="P222" s="164">
        <v>0</v>
      </c>
      <c r="Q222" s="164">
        <v>0</v>
      </c>
      <c r="R222" s="164">
        <v>0</v>
      </c>
      <c r="S222" s="164">
        <v>0</v>
      </c>
      <c r="T222" s="164">
        <v>0</v>
      </c>
      <c r="U222" s="164">
        <v>0</v>
      </c>
      <c r="V222" s="164">
        <v>0</v>
      </c>
      <c r="W222" s="164">
        <v>0</v>
      </c>
      <c r="X222" s="164">
        <v>0</v>
      </c>
      <c r="Y222" s="164">
        <v>0</v>
      </c>
      <c r="Z222" s="164">
        <v>0</v>
      </c>
      <c r="AA222" s="164">
        <v>0</v>
      </c>
      <c r="AB222" s="164">
        <v>0</v>
      </c>
      <c r="AC222" s="164">
        <v>0</v>
      </c>
      <c r="AD222" s="164">
        <v>0</v>
      </c>
      <c r="AE222" s="164">
        <v>0</v>
      </c>
      <c r="AF222" s="164">
        <v>0</v>
      </c>
      <c r="AG222" s="164">
        <v>0</v>
      </c>
      <c r="AH222" s="164">
        <v>0</v>
      </c>
      <c r="AI222" s="164">
        <v>0</v>
      </c>
      <c r="AJ222" s="164">
        <v>0</v>
      </c>
      <c r="AK222" s="164">
        <v>0</v>
      </c>
      <c r="AL222" s="164">
        <v>0</v>
      </c>
      <c r="AM222" s="164">
        <v>0</v>
      </c>
      <c r="AN222" s="164">
        <v>0</v>
      </c>
    </row>
    <row r="223" spans="1:40" x14ac:dyDescent="0.2">
      <c r="A223" s="27" t="s">
        <v>2063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  <c r="O223" s="164">
        <v>0</v>
      </c>
      <c r="P223" s="164">
        <v>0</v>
      </c>
      <c r="Q223" s="164">
        <v>0</v>
      </c>
      <c r="R223" s="164">
        <v>0</v>
      </c>
      <c r="S223" s="164">
        <v>0</v>
      </c>
      <c r="T223" s="164">
        <v>0</v>
      </c>
      <c r="U223" s="164">
        <v>0</v>
      </c>
      <c r="V223" s="164">
        <v>0</v>
      </c>
      <c r="W223" s="164">
        <v>0</v>
      </c>
      <c r="X223" s="164">
        <v>0</v>
      </c>
      <c r="Y223" s="164">
        <v>0</v>
      </c>
      <c r="Z223" s="164">
        <v>0</v>
      </c>
      <c r="AA223" s="164">
        <v>0</v>
      </c>
      <c r="AB223" s="164">
        <v>0</v>
      </c>
      <c r="AC223" s="164">
        <v>0</v>
      </c>
      <c r="AD223" s="164">
        <v>0</v>
      </c>
      <c r="AE223" s="164">
        <v>0</v>
      </c>
      <c r="AF223" s="164">
        <v>0</v>
      </c>
      <c r="AG223" s="164">
        <v>0</v>
      </c>
      <c r="AH223" s="164">
        <v>0</v>
      </c>
      <c r="AI223" s="164">
        <v>0</v>
      </c>
      <c r="AJ223" s="164">
        <v>0</v>
      </c>
      <c r="AK223" s="164">
        <v>0</v>
      </c>
      <c r="AL223" s="164">
        <v>0</v>
      </c>
      <c r="AM223" s="164">
        <v>0</v>
      </c>
      <c r="AN223" s="164">
        <v>0</v>
      </c>
    </row>
    <row r="224" spans="1:40" x14ac:dyDescent="0.2">
      <c r="A224" s="27" t="s">
        <v>2064</v>
      </c>
      <c r="B224" s="164">
        <v>1373470.46</v>
      </c>
      <c r="C224" s="164">
        <v>1373470.46</v>
      </c>
      <c r="D224" s="164">
        <v>1373470.46</v>
      </c>
      <c r="E224" s="164">
        <v>1373470.46</v>
      </c>
      <c r="F224" s="164">
        <v>1373470.46</v>
      </c>
      <c r="G224" s="164">
        <v>1373470.46</v>
      </c>
      <c r="H224" s="164">
        <v>1373470.46</v>
      </c>
      <c r="I224" s="164">
        <v>1373470.46</v>
      </c>
      <c r="J224" s="164">
        <v>1373470.46</v>
      </c>
      <c r="K224" s="164">
        <v>1373470.46</v>
      </c>
      <c r="L224" s="164">
        <v>1373470.46</v>
      </c>
      <c r="M224" s="164">
        <v>1373470.46</v>
      </c>
      <c r="N224" s="164">
        <v>1373470.46</v>
      </c>
      <c r="O224" s="164">
        <v>1373470.46</v>
      </c>
      <c r="P224" s="164">
        <v>1373470.46</v>
      </c>
      <c r="Q224" s="164">
        <v>1373470.46</v>
      </c>
      <c r="R224" s="164">
        <v>1373470.46</v>
      </c>
      <c r="S224" s="164">
        <v>1373470.46</v>
      </c>
      <c r="T224" s="164">
        <v>1373470.46</v>
      </c>
      <c r="U224" s="164">
        <v>1373470.46</v>
      </c>
      <c r="V224" s="164">
        <v>1373470.46</v>
      </c>
      <c r="W224" s="164">
        <v>1373470.46</v>
      </c>
      <c r="X224" s="164">
        <v>1373470.46</v>
      </c>
      <c r="Y224" s="164">
        <v>1373470.46</v>
      </c>
      <c r="Z224" s="164">
        <v>1373470.46</v>
      </c>
      <c r="AA224" s="164">
        <v>1373470.46</v>
      </c>
      <c r="AB224" s="164">
        <v>1373470.46</v>
      </c>
      <c r="AC224" s="164">
        <v>1373470.46</v>
      </c>
      <c r="AD224" s="164">
        <v>1373470.46</v>
      </c>
      <c r="AE224" s="164">
        <v>1373470.46</v>
      </c>
      <c r="AF224" s="164">
        <v>1373470.46</v>
      </c>
      <c r="AG224" s="164">
        <v>1373470.46</v>
      </c>
      <c r="AH224" s="164">
        <v>1373470.46</v>
      </c>
      <c r="AI224" s="164">
        <v>1373470.46</v>
      </c>
      <c r="AJ224" s="164">
        <v>1373470.46</v>
      </c>
      <c r="AK224" s="164">
        <v>1373470.46</v>
      </c>
      <c r="AL224" s="164">
        <v>1373470.46</v>
      </c>
      <c r="AM224" s="164">
        <v>1373470.46</v>
      </c>
      <c r="AN224" s="164">
        <v>1373470.46</v>
      </c>
    </row>
    <row r="225" spans="1:40" x14ac:dyDescent="0.2">
      <c r="A225" s="27" t="s">
        <v>2065</v>
      </c>
      <c r="B225" s="164">
        <v>0</v>
      </c>
      <c r="C225" s="164">
        <v>0</v>
      </c>
      <c r="D225" s="164">
        <v>0</v>
      </c>
      <c r="E225" s="164">
        <v>0</v>
      </c>
      <c r="F225" s="164">
        <v>0</v>
      </c>
      <c r="G225" s="164">
        <v>0</v>
      </c>
      <c r="H225" s="164">
        <v>0</v>
      </c>
      <c r="I225" s="164">
        <v>0</v>
      </c>
      <c r="J225" s="164">
        <v>0</v>
      </c>
      <c r="K225" s="164">
        <v>0</v>
      </c>
      <c r="L225" s="164">
        <v>0</v>
      </c>
      <c r="M225" s="164">
        <v>0</v>
      </c>
      <c r="N225" s="164">
        <v>0</v>
      </c>
      <c r="O225" s="164">
        <v>0</v>
      </c>
      <c r="P225" s="164">
        <v>0</v>
      </c>
      <c r="Q225" s="164">
        <v>0</v>
      </c>
      <c r="R225" s="164">
        <v>0</v>
      </c>
      <c r="S225" s="164">
        <v>0</v>
      </c>
      <c r="T225" s="164">
        <v>0</v>
      </c>
      <c r="U225" s="164">
        <v>0</v>
      </c>
      <c r="V225" s="164">
        <v>0</v>
      </c>
      <c r="W225" s="164">
        <v>0</v>
      </c>
      <c r="X225" s="164">
        <v>0</v>
      </c>
      <c r="Y225" s="164">
        <v>0</v>
      </c>
      <c r="Z225" s="164">
        <v>0</v>
      </c>
      <c r="AA225" s="164">
        <v>0</v>
      </c>
      <c r="AB225" s="164">
        <v>0</v>
      </c>
      <c r="AC225" s="164">
        <v>0</v>
      </c>
      <c r="AD225" s="164">
        <v>0</v>
      </c>
      <c r="AE225" s="164">
        <v>0</v>
      </c>
      <c r="AF225" s="164">
        <v>0</v>
      </c>
      <c r="AG225" s="164">
        <v>0</v>
      </c>
      <c r="AH225" s="164">
        <v>0</v>
      </c>
      <c r="AI225" s="164">
        <v>0</v>
      </c>
      <c r="AJ225" s="164">
        <v>0</v>
      </c>
      <c r="AK225" s="164">
        <v>0</v>
      </c>
      <c r="AL225" s="164">
        <v>0</v>
      </c>
      <c r="AM225" s="164">
        <v>0</v>
      </c>
      <c r="AN225" s="164">
        <v>0</v>
      </c>
    </row>
    <row r="226" spans="1:40" x14ac:dyDescent="0.2">
      <c r="A226" s="27" t="s">
        <v>2066</v>
      </c>
      <c r="B226" s="164">
        <v>0</v>
      </c>
      <c r="C226" s="164">
        <v>0</v>
      </c>
      <c r="D226" s="164">
        <v>0</v>
      </c>
      <c r="E226" s="164">
        <v>0</v>
      </c>
      <c r="F226" s="164">
        <v>0</v>
      </c>
      <c r="G226" s="164">
        <v>0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64">
        <v>0</v>
      </c>
      <c r="N226" s="164">
        <v>0</v>
      </c>
      <c r="O226" s="164">
        <v>0</v>
      </c>
      <c r="P226" s="164">
        <v>0</v>
      </c>
      <c r="Q226" s="164">
        <v>0</v>
      </c>
      <c r="R226" s="164">
        <v>0</v>
      </c>
      <c r="S226" s="164">
        <v>0</v>
      </c>
      <c r="T226" s="164">
        <v>0</v>
      </c>
      <c r="U226" s="164">
        <v>0</v>
      </c>
      <c r="V226" s="164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  <c r="AC226" s="164">
        <v>0</v>
      </c>
      <c r="AD226" s="164">
        <v>0</v>
      </c>
      <c r="AE226" s="164">
        <v>0</v>
      </c>
      <c r="AF226" s="164">
        <v>0</v>
      </c>
      <c r="AG226" s="164">
        <v>0</v>
      </c>
      <c r="AH226" s="164">
        <v>0</v>
      </c>
      <c r="AI226" s="164">
        <v>0</v>
      </c>
      <c r="AJ226" s="164">
        <v>0</v>
      </c>
      <c r="AK226" s="164">
        <v>0</v>
      </c>
      <c r="AL226" s="164">
        <v>0</v>
      </c>
      <c r="AM226" s="164">
        <v>0</v>
      </c>
      <c r="AN226" s="164">
        <v>0</v>
      </c>
    </row>
    <row r="227" spans="1:40" x14ac:dyDescent="0.2">
      <c r="A227" s="27" t="s">
        <v>2067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v>0</v>
      </c>
      <c r="S227" s="164">
        <v>0</v>
      </c>
      <c r="T227" s="164">
        <v>0</v>
      </c>
      <c r="U227" s="164">
        <v>0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64">
        <v>0</v>
      </c>
      <c r="AB227" s="164">
        <v>0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0</v>
      </c>
      <c r="AI227" s="164">
        <v>0</v>
      </c>
      <c r="AJ227" s="164">
        <v>0</v>
      </c>
      <c r="AK227" s="164">
        <v>0</v>
      </c>
      <c r="AL227" s="164">
        <v>0</v>
      </c>
      <c r="AM227" s="164">
        <v>0</v>
      </c>
      <c r="AN227" s="164">
        <v>0</v>
      </c>
    </row>
    <row r="228" spans="1:40" x14ac:dyDescent="0.2">
      <c r="A228" s="27" t="s">
        <v>2068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4">
        <v>0</v>
      </c>
      <c r="R228" s="164">
        <v>0</v>
      </c>
      <c r="S228" s="164">
        <v>0</v>
      </c>
      <c r="T228" s="164">
        <v>0</v>
      </c>
      <c r="U228" s="164">
        <v>0</v>
      </c>
      <c r="V228" s="164">
        <v>0</v>
      </c>
      <c r="W228" s="164">
        <v>0</v>
      </c>
      <c r="X228" s="164">
        <v>0</v>
      </c>
      <c r="Y228" s="164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  <c r="AH228" s="164">
        <v>0</v>
      </c>
      <c r="AI228" s="164">
        <v>0</v>
      </c>
      <c r="AJ228" s="164">
        <v>0</v>
      </c>
      <c r="AK228" s="164">
        <v>0</v>
      </c>
      <c r="AL228" s="164">
        <v>0</v>
      </c>
      <c r="AM228" s="164">
        <v>0</v>
      </c>
      <c r="AN228" s="164">
        <v>0</v>
      </c>
    </row>
    <row r="229" spans="1:40" x14ac:dyDescent="0.2">
      <c r="A229" s="27" t="s">
        <v>2069</v>
      </c>
      <c r="B229" s="164">
        <v>0</v>
      </c>
      <c r="C229" s="164">
        <v>0</v>
      </c>
      <c r="D229" s="164">
        <v>0</v>
      </c>
      <c r="E229" s="164">
        <v>0</v>
      </c>
      <c r="F229" s="164">
        <v>0</v>
      </c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4">
        <v>0</v>
      </c>
      <c r="R229" s="164">
        <v>0</v>
      </c>
      <c r="S229" s="164">
        <v>0</v>
      </c>
      <c r="T229" s="164">
        <v>0</v>
      </c>
      <c r="U229" s="164">
        <v>0</v>
      </c>
      <c r="V229" s="164">
        <v>0</v>
      </c>
      <c r="W229" s="164">
        <v>0</v>
      </c>
      <c r="X229" s="164">
        <v>0</v>
      </c>
      <c r="Y229" s="164">
        <v>0</v>
      </c>
      <c r="Z229" s="164">
        <v>0</v>
      </c>
      <c r="AA229" s="164">
        <v>0</v>
      </c>
      <c r="AB229" s="164">
        <v>0</v>
      </c>
      <c r="AC229" s="164">
        <v>0</v>
      </c>
      <c r="AD229" s="164">
        <v>0</v>
      </c>
      <c r="AE229" s="164">
        <v>0</v>
      </c>
      <c r="AF229" s="164">
        <v>0</v>
      </c>
      <c r="AG229" s="164">
        <v>0</v>
      </c>
      <c r="AH229" s="164">
        <v>0</v>
      </c>
      <c r="AI229" s="164">
        <v>0</v>
      </c>
      <c r="AJ229" s="164">
        <v>0</v>
      </c>
      <c r="AK229" s="164">
        <v>0</v>
      </c>
      <c r="AL229" s="164">
        <v>0</v>
      </c>
      <c r="AM229" s="164">
        <v>0</v>
      </c>
      <c r="AN229" s="164">
        <v>0</v>
      </c>
    </row>
    <row r="230" spans="1:40" x14ac:dyDescent="0.2">
      <c r="A230" s="27" t="s">
        <v>2070</v>
      </c>
      <c r="B230" s="164">
        <v>-23451012.553076901</v>
      </c>
      <c r="C230" s="164">
        <v>-23816253.168461502</v>
      </c>
      <c r="D230" s="164">
        <v>-24180219.706923001</v>
      </c>
      <c r="E230" s="164">
        <v>-24543007.168461502</v>
      </c>
      <c r="F230" s="164">
        <v>-24904821.860769201</v>
      </c>
      <c r="G230" s="164">
        <v>-25266198.706923001</v>
      </c>
      <c r="H230" s="164">
        <v>-25627493.783846099</v>
      </c>
      <c r="I230" s="164">
        <v>-25988972.860769201</v>
      </c>
      <c r="J230" s="164">
        <v>-26350830.091538399</v>
      </c>
      <c r="K230" s="164">
        <v>-26712892.168461502</v>
      </c>
      <c r="L230" s="164">
        <v>-27075432.091538399</v>
      </c>
      <c r="M230" s="164">
        <v>-27438916.629999999</v>
      </c>
      <c r="N230" s="164">
        <v>-27438916.629999999</v>
      </c>
      <c r="O230" s="164">
        <v>-27806533.476153798</v>
      </c>
      <c r="P230" s="164">
        <v>-28177173.168461502</v>
      </c>
      <c r="Q230" s="164">
        <v>-28550835.706923001</v>
      </c>
      <c r="R230" s="164">
        <v>-28927521.091538399</v>
      </c>
      <c r="S230" s="164">
        <v>-29307229.322307698</v>
      </c>
      <c r="T230" s="164">
        <v>-29689960.3992307</v>
      </c>
      <c r="U230" s="164">
        <v>-30075714.322307698</v>
      </c>
      <c r="V230" s="164">
        <v>-30464491.091538399</v>
      </c>
      <c r="W230" s="164">
        <v>-30856290.706923001</v>
      </c>
      <c r="X230" s="164">
        <v>-31251113.168461502</v>
      </c>
      <c r="Y230" s="164">
        <v>-31648958.476153798</v>
      </c>
      <c r="Z230" s="164">
        <v>-32049826.629999999</v>
      </c>
      <c r="AA230" s="164">
        <v>-32049826.629999999</v>
      </c>
      <c r="AB230" s="164">
        <v>-32456680.629999999</v>
      </c>
      <c r="AC230" s="164">
        <v>-32866497.629999999</v>
      </c>
      <c r="AD230" s="164">
        <v>-33279277.629999999</v>
      </c>
      <c r="AE230" s="164">
        <v>-33695020.630000003</v>
      </c>
      <c r="AF230" s="164">
        <v>-34113726.630000003</v>
      </c>
      <c r="AG230" s="164">
        <v>-34535395.630000003</v>
      </c>
      <c r="AH230" s="164">
        <v>-34960027.630000003</v>
      </c>
      <c r="AI230" s="164">
        <v>-35387622.630000003</v>
      </c>
      <c r="AJ230" s="164">
        <v>-35818180.630000003</v>
      </c>
      <c r="AK230" s="164">
        <v>-36251701.630000003</v>
      </c>
      <c r="AL230" s="164">
        <v>-36688185.630000003</v>
      </c>
      <c r="AM230" s="164">
        <v>-37127632.630000003</v>
      </c>
      <c r="AN230" s="164">
        <v>-37127632.630000003</v>
      </c>
    </row>
    <row r="231" spans="1:40" x14ac:dyDescent="0.2">
      <c r="A231" s="27" t="s">
        <v>2071</v>
      </c>
      <c r="B231" s="164">
        <v>-13530.7900000025</v>
      </c>
      <c r="C231" s="164">
        <v>-13530.7900000025</v>
      </c>
      <c r="D231" s="164">
        <v>-13530.7900000025</v>
      </c>
      <c r="E231" s="164">
        <v>-13530.7900000025</v>
      </c>
      <c r="F231" s="164">
        <v>-13530.7900000025</v>
      </c>
      <c r="G231" s="164">
        <v>-13530.7900000025</v>
      </c>
      <c r="H231" s="164">
        <v>-13530.7900000025</v>
      </c>
      <c r="I231" s="164">
        <v>-13530.7900000025</v>
      </c>
      <c r="J231" s="164">
        <v>-13530.7900000025</v>
      </c>
      <c r="K231" s="164">
        <v>-13530.7900000025</v>
      </c>
      <c r="L231" s="164">
        <v>-13530.7900000025</v>
      </c>
      <c r="M231" s="164">
        <v>-13530.7900000025</v>
      </c>
      <c r="N231" s="164">
        <v>-13530.7900000025</v>
      </c>
      <c r="O231" s="164">
        <v>-13530.7900000025</v>
      </c>
      <c r="P231" s="164">
        <v>-13530.7900000025</v>
      </c>
      <c r="Q231" s="164">
        <v>-13530.7900000025</v>
      </c>
      <c r="R231" s="164">
        <v>-13530.7900000025</v>
      </c>
      <c r="S231" s="164">
        <v>-13530.7900000025</v>
      </c>
      <c r="T231" s="164">
        <v>-13530.7900000025</v>
      </c>
      <c r="U231" s="164">
        <v>-13530.7900000025</v>
      </c>
      <c r="V231" s="164">
        <v>-13530.7900000025</v>
      </c>
      <c r="W231" s="164">
        <v>-13530.7900000025</v>
      </c>
      <c r="X231" s="164">
        <v>-13530.7900000025</v>
      </c>
      <c r="Y231" s="164">
        <v>-13530.7900000025</v>
      </c>
      <c r="Z231" s="164">
        <v>-13530.7900000025</v>
      </c>
      <c r="AA231" s="164">
        <v>-13530.7900000025</v>
      </c>
      <c r="AB231" s="164">
        <v>-13530.7900000025</v>
      </c>
      <c r="AC231" s="164">
        <v>-13530.7900000025</v>
      </c>
      <c r="AD231" s="164">
        <v>-13530.7900000025</v>
      </c>
      <c r="AE231" s="164">
        <v>-13530.7900000025</v>
      </c>
      <c r="AF231" s="164">
        <v>-13530.7900000025</v>
      </c>
      <c r="AG231" s="164">
        <v>-13530.7900000025</v>
      </c>
      <c r="AH231" s="164">
        <v>-13530.7900000025</v>
      </c>
      <c r="AI231" s="164">
        <v>-13530.7900000025</v>
      </c>
      <c r="AJ231" s="164">
        <v>-13530.7900000025</v>
      </c>
      <c r="AK231" s="164">
        <v>-13530.7900000025</v>
      </c>
      <c r="AL231" s="164">
        <v>-13530.7900000025</v>
      </c>
      <c r="AM231" s="164">
        <v>-13530.7900000025</v>
      </c>
      <c r="AN231" s="164">
        <v>-13530.7900000025</v>
      </c>
    </row>
    <row r="232" spans="1:40" x14ac:dyDescent="0.2">
      <c r="A232" s="27" t="s">
        <v>2072</v>
      </c>
      <c r="B232" s="164">
        <v>11660365.800000001</v>
      </c>
      <c r="C232" s="164">
        <v>11660365.800000001</v>
      </c>
      <c r="D232" s="164">
        <v>11660365.800000001</v>
      </c>
      <c r="E232" s="164">
        <v>11660365.800000001</v>
      </c>
      <c r="F232" s="164">
        <v>11660365.800000001</v>
      </c>
      <c r="G232" s="164">
        <v>11660365.800000001</v>
      </c>
      <c r="H232" s="164">
        <v>11660365.800000001</v>
      </c>
      <c r="I232" s="164">
        <v>11660365.800000001</v>
      </c>
      <c r="J232" s="164">
        <v>11660365.800000001</v>
      </c>
      <c r="K232" s="164">
        <v>11660365.800000001</v>
      </c>
      <c r="L232" s="164">
        <v>11660365.800000001</v>
      </c>
      <c r="M232" s="164">
        <v>11660365.800000001</v>
      </c>
      <c r="N232" s="164">
        <v>11660365.800000001</v>
      </c>
      <c r="O232" s="164">
        <v>11660365.800000001</v>
      </c>
      <c r="P232" s="164">
        <v>11660365.800000001</v>
      </c>
      <c r="Q232" s="164">
        <v>11660365.800000001</v>
      </c>
      <c r="R232" s="164">
        <v>11660365.800000001</v>
      </c>
      <c r="S232" s="164">
        <v>11660365.800000001</v>
      </c>
      <c r="T232" s="164">
        <v>11660365.800000001</v>
      </c>
      <c r="U232" s="164">
        <v>11660365.800000001</v>
      </c>
      <c r="V232" s="164">
        <v>11660365.800000001</v>
      </c>
      <c r="W232" s="164">
        <v>11660365.800000001</v>
      </c>
      <c r="X232" s="164">
        <v>11660365.800000001</v>
      </c>
      <c r="Y232" s="164">
        <v>11660365.800000001</v>
      </c>
      <c r="Z232" s="164">
        <v>11660365.800000001</v>
      </c>
      <c r="AA232" s="164">
        <v>11660365.800000001</v>
      </c>
      <c r="AB232" s="164">
        <v>11660365.800000001</v>
      </c>
      <c r="AC232" s="164">
        <v>11660365.800000001</v>
      </c>
      <c r="AD232" s="164">
        <v>11660365.800000001</v>
      </c>
      <c r="AE232" s="164">
        <v>11660365.800000001</v>
      </c>
      <c r="AF232" s="164">
        <v>11660365.800000001</v>
      </c>
      <c r="AG232" s="164">
        <v>11660365.800000001</v>
      </c>
      <c r="AH232" s="164">
        <v>11660365.800000001</v>
      </c>
      <c r="AI232" s="164">
        <v>11660365.800000001</v>
      </c>
      <c r="AJ232" s="164">
        <v>11660365.800000001</v>
      </c>
      <c r="AK232" s="164">
        <v>11660365.800000001</v>
      </c>
      <c r="AL232" s="164">
        <v>11660365.800000001</v>
      </c>
      <c r="AM232" s="164">
        <v>11660365.800000001</v>
      </c>
      <c r="AN232" s="164">
        <v>11660365.800000001</v>
      </c>
    </row>
    <row r="233" spans="1:40" x14ac:dyDescent="0.2">
      <c r="A233" s="27" t="s">
        <v>2073</v>
      </c>
      <c r="B233" s="164">
        <v>-0.15</v>
      </c>
      <c r="C233" s="164">
        <v>-0.15</v>
      </c>
      <c r="D233" s="164">
        <v>-0.15</v>
      </c>
      <c r="E233" s="164">
        <v>-0.15</v>
      </c>
      <c r="F233" s="164">
        <v>-0.15</v>
      </c>
      <c r="G233" s="164">
        <v>-0.15</v>
      </c>
      <c r="H233" s="164">
        <v>-0.15</v>
      </c>
      <c r="I233" s="164">
        <v>-0.15</v>
      </c>
      <c r="J233" s="164">
        <v>-0.15</v>
      </c>
      <c r="K233" s="164">
        <v>-0.15</v>
      </c>
      <c r="L233" s="164">
        <v>-0.15</v>
      </c>
      <c r="M233" s="164">
        <v>-0.15</v>
      </c>
      <c r="N233" s="164">
        <v>-0.15</v>
      </c>
      <c r="O233" s="164">
        <v>-0.15</v>
      </c>
      <c r="P233" s="164">
        <v>-0.15</v>
      </c>
      <c r="Q233" s="164">
        <v>-0.15</v>
      </c>
      <c r="R233" s="164">
        <v>-0.15</v>
      </c>
      <c r="S233" s="164">
        <v>-0.15</v>
      </c>
      <c r="T233" s="164">
        <v>-0.15</v>
      </c>
      <c r="U233" s="164">
        <v>-0.15</v>
      </c>
      <c r="V233" s="164">
        <v>-0.15</v>
      </c>
      <c r="W233" s="164">
        <v>-0.15</v>
      </c>
      <c r="X233" s="164">
        <v>-0.15</v>
      </c>
      <c r="Y233" s="164">
        <v>-0.15</v>
      </c>
      <c r="Z233" s="164">
        <v>-0.15</v>
      </c>
      <c r="AA233" s="164">
        <v>-0.15</v>
      </c>
      <c r="AB233" s="164">
        <v>-0.15</v>
      </c>
      <c r="AC233" s="164">
        <v>-0.15</v>
      </c>
      <c r="AD233" s="164">
        <v>-0.15</v>
      </c>
      <c r="AE233" s="164">
        <v>-0.15</v>
      </c>
      <c r="AF233" s="164">
        <v>-0.15</v>
      </c>
      <c r="AG233" s="164">
        <v>-0.15</v>
      </c>
      <c r="AH233" s="164">
        <v>-0.15</v>
      </c>
      <c r="AI233" s="164">
        <v>-0.15</v>
      </c>
      <c r="AJ233" s="164">
        <v>-0.15</v>
      </c>
      <c r="AK233" s="164">
        <v>-0.15</v>
      </c>
      <c r="AL233" s="164">
        <v>-0.15</v>
      </c>
      <c r="AM233" s="164">
        <v>-0.15</v>
      </c>
      <c r="AN233" s="164">
        <v>-0.15</v>
      </c>
    </row>
    <row r="234" spans="1:40" x14ac:dyDescent="0.2">
      <c r="A234" s="27" t="s">
        <v>2074</v>
      </c>
      <c r="B234" s="164">
        <v>11075799.2399999</v>
      </c>
      <c r="C234" s="164">
        <v>11075799.2399999</v>
      </c>
      <c r="D234" s="164">
        <v>11075799.2399999</v>
      </c>
      <c r="E234" s="164">
        <v>11075799.2399999</v>
      </c>
      <c r="F234" s="164">
        <v>11075799.2399999</v>
      </c>
      <c r="G234" s="164">
        <v>11075799.2399999</v>
      </c>
      <c r="H234" s="164">
        <v>11075799.2399999</v>
      </c>
      <c r="I234" s="164">
        <v>11075799.2399999</v>
      </c>
      <c r="J234" s="164">
        <v>11075799.2399999</v>
      </c>
      <c r="K234" s="164">
        <v>11075799.2399999</v>
      </c>
      <c r="L234" s="164">
        <v>11075799.2399999</v>
      </c>
      <c r="M234" s="164">
        <v>11075799.2399999</v>
      </c>
      <c r="N234" s="164">
        <v>11075799.2399999</v>
      </c>
      <c r="O234" s="164">
        <v>11075799.2399999</v>
      </c>
      <c r="P234" s="164">
        <v>11075799.2399999</v>
      </c>
      <c r="Q234" s="164">
        <v>11075799.2399999</v>
      </c>
      <c r="R234" s="164">
        <v>11075799.2399999</v>
      </c>
      <c r="S234" s="164">
        <v>11075799.2399999</v>
      </c>
      <c r="T234" s="164">
        <v>11075799.2399999</v>
      </c>
      <c r="U234" s="164">
        <v>11075799.2399999</v>
      </c>
      <c r="V234" s="164">
        <v>11075799.2399999</v>
      </c>
      <c r="W234" s="164">
        <v>11075799.2399999</v>
      </c>
      <c r="X234" s="164">
        <v>11075799.2399999</v>
      </c>
      <c r="Y234" s="164">
        <v>11075799.2399999</v>
      </c>
      <c r="Z234" s="164">
        <v>11075799.2399999</v>
      </c>
      <c r="AA234" s="164">
        <v>11075799.2399999</v>
      </c>
      <c r="AB234" s="164">
        <v>11075799.2399999</v>
      </c>
      <c r="AC234" s="164">
        <v>11075799.2399999</v>
      </c>
      <c r="AD234" s="164">
        <v>11075799.2399999</v>
      </c>
      <c r="AE234" s="164">
        <v>11075799.2399999</v>
      </c>
      <c r="AF234" s="164">
        <v>11075799.2399999</v>
      </c>
      <c r="AG234" s="164">
        <v>11075799.2399999</v>
      </c>
      <c r="AH234" s="164">
        <v>11075799.2399999</v>
      </c>
      <c r="AI234" s="164">
        <v>11075799.2399999</v>
      </c>
      <c r="AJ234" s="164">
        <v>11075799.2399999</v>
      </c>
      <c r="AK234" s="164">
        <v>11075799.2399999</v>
      </c>
      <c r="AL234" s="164">
        <v>11075799.2399999</v>
      </c>
      <c r="AM234" s="164">
        <v>11075799.2399999</v>
      </c>
      <c r="AN234" s="164">
        <v>11075799.2399999</v>
      </c>
    </row>
    <row r="235" spans="1:40" x14ac:dyDescent="0.2">
      <c r="A235" s="176" t="s">
        <v>2075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  <c r="I235" s="164">
        <v>0</v>
      </c>
      <c r="J235" s="164">
        <v>0</v>
      </c>
      <c r="K235" s="164">
        <v>0</v>
      </c>
      <c r="L235" s="164">
        <v>0</v>
      </c>
      <c r="M235" s="164">
        <v>0</v>
      </c>
      <c r="N235" s="164">
        <v>0</v>
      </c>
      <c r="O235" s="164">
        <v>0</v>
      </c>
      <c r="P235" s="164">
        <v>0</v>
      </c>
      <c r="Q235" s="164">
        <v>0</v>
      </c>
      <c r="R235" s="164">
        <v>0</v>
      </c>
      <c r="S235" s="164">
        <v>0</v>
      </c>
      <c r="T235" s="164">
        <v>0</v>
      </c>
      <c r="U235" s="164">
        <v>0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0</v>
      </c>
      <c r="AI235" s="164">
        <v>0</v>
      </c>
      <c r="AJ235" s="164">
        <v>0</v>
      </c>
      <c r="AK235" s="164">
        <v>0</v>
      </c>
      <c r="AL235" s="164">
        <v>0</v>
      </c>
      <c r="AM235" s="164">
        <v>0</v>
      </c>
      <c r="AN235" s="164">
        <v>0</v>
      </c>
    </row>
    <row r="236" spans="1:40" x14ac:dyDescent="0.2">
      <c r="A236" s="27" t="s">
        <v>2076</v>
      </c>
      <c r="B236" s="164">
        <v>17521839</v>
      </c>
      <c r="C236" s="164">
        <v>17521839</v>
      </c>
      <c r="D236" s="164">
        <v>17521839</v>
      </c>
      <c r="E236" s="164">
        <v>17521839</v>
      </c>
      <c r="F236" s="164">
        <v>17521839</v>
      </c>
      <c r="G236" s="164">
        <v>17521839</v>
      </c>
      <c r="H236" s="164">
        <v>17521839</v>
      </c>
      <c r="I236" s="164">
        <v>17521839</v>
      </c>
      <c r="J236" s="164">
        <v>17521839</v>
      </c>
      <c r="K236" s="164">
        <v>17521839</v>
      </c>
      <c r="L236" s="164">
        <v>17521839</v>
      </c>
      <c r="M236" s="164">
        <v>17521839</v>
      </c>
      <c r="N236" s="164">
        <v>17521839</v>
      </c>
      <c r="O236" s="164">
        <v>17521839</v>
      </c>
      <c r="P236" s="164">
        <v>17521839</v>
      </c>
      <c r="Q236" s="164">
        <v>17521839</v>
      </c>
      <c r="R236" s="164">
        <v>17521839</v>
      </c>
      <c r="S236" s="164">
        <v>17521839</v>
      </c>
      <c r="T236" s="164">
        <v>17521839</v>
      </c>
      <c r="U236" s="164">
        <v>17521839</v>
      </c>
      <c r="V236" s="164">
        <v>17521839</v>
      </c>
      <c r="W236" s="164">
        <v>17521839</v>
      </c>
      <c r="X236" s="164">
        <v>17521839</v>
      </c>
      <c r="Y236" s="164">
        <v>17521839</v>
      </c>
      <c r="Z236" s="164">
        <v>17521839</v>
      </c>
      <c r="AA236" s="164">
        <v>17521839</v>
      </c>
      <c r="AB236" s="164">
        <v>17521839</v>
      </c>
      <c r="AC236" s="164">
        <v>17521839</v>
      </c>
      <c r="AD236" s="164">
        <v>17521839</v>
      </c>
      <c r="AE236" s="164">
        <v>17521839</v>
      </c>
      <c r="AF236" s="164">
        <v>17521839</v>
      </c>
      <c r="AG236" s="164">
        <v>17521839</v>
      </c>
      <c r="AH236" s="164">
        <v>17521839</v>
      </c>
      <c r="AI236" s="164">
        <v>17521839</v>
      </c>
      <c r="AJ236" s="164">
        <v>17521839</v>
      </c>
      <c r="AK236" s="164">
        <v>17521839</v>
      </c>
      <c r="AL236" s="164">
        <v>17521839</v>
      </c>
      <c r="AM236" s="164">
        <v>17521839</v>
      </c>
      <c r="AN236" s="164">
        <v>17521839</v>
      </c>
    </row>
    <row r="237" spans="1:40" x14ac:dyDescent="0.2">
      <c r="A237" s="27" t="s">
        <v>2077</v>
      </c>
      <c r="B237" s="164">
        <v>387675820.29666603</v>
      </c>
      <c r="C237" s="164">
        <v>390376411.86717898</v>
      </c>
      <c r="D237" s="164">
        <v>393043510.20692199</v>
      </c>
      <c r="E237" s="164">
        <v>395677115.31589699</v>
      </c>
      <c r="F237" s="164">
        <v>398277227.19410199</v>
      </c>
      <c r="G237" s="164">
        <v>400843845.84153801</v>
      </c>
      <c r="H237" s="164">
        <v>403376971.25820398</v>
      </c>
      <c r="I237" s="164">
        <v>405474464.12102503</v>
      </c>
      <c r="J237" s="164">
        <v>407542285.58384502</v>
      </c>
      <c r="K237" s="164">
        <v>409580435.64666599</v>
      </c>
      <c r="L237" s="164">
        <v>411588914.30948597</v>
      </c>
      <c r="M237" s="164">
        <v>413567721.57230699</v>
      </c>
      <c r="N237" s="164">
        <v>413567721.57230699</v>
      </c>
      <c r="O237" s="164">
        <v>415458103.11717898</v>
      </c>
      <c r="P237" s="164">
        <v>417293551.79025602</v>
      </c>
      <c r="Q237" s="164">
        <v>419074067.59153801</v>
      </c>
      <c r="R237" s="164">
        <v>420799650.521025</v>
      </c>
      <c r="S237" s="164">
        <v>422470300.57871699</v>
      </c>
      <c r="T237" s="164">
        <v>424086017.76461399</v>
      </c>
      <c r="U237" s="164">
        <v>425646802.07871699</v>
      </c>
      <c r="V237" s="164">
        <v>426769790.55179399</v>
      </c>
      <c r="W237" s="164">
        <v>428243652.66076797</v>
      </c>
      <c r="X237" s="164">
        <v>429662427.25179398</v>
      </c>
      <c r="Y237" s="164">
        <v>431026114.324871</v>
      </c>
      <c r="Z237" s="164">
        <v>432334713.87999898</v>
      </c>
      <c r="AA237" s="164">
        <v>432334713.87999898</v>
      </c>
      <c r="AB237" s="164">
        <v>433517041.91846102</v>
      </c>
      <c r="AC237" s="164">
        <v>434631853.14282</v>
      </c>
      <c r="AD237" s="164">
        <v>435679147.55307603</v>
      </c>
      <c r="AE237" s="164">
        <v>436658925.14923</v>
      </c>
      <c r="AF237" s="164">
        <v>437571185.93128097</v>
      </c>
      <c r="AG237" s="164">
        <v>438415929.89923</v>
      </c>
      <c r="AH237" s="164">
        <v>439193157.05307603</v>
      </c>
      <c r="AI237" s="164">
        <v>439564163.82358903</v>
      </c>
      <c r="AJ237" s="164">
        <v>440253790.25692201</v>
      </c>
      <c r="AK237" s="164">
        <v>440875506.19923002</v>
      </c>
      <c r="AL237" s="164">
        <v>441429311.65051198</v>
      </c>
      <c r="AM237" s="164">
        <v>441915206.61076802</v>
      </c>
      <c r="AN237" s="164">
        <v>441915206.61076802</v>
      </c>
    </row>
    <row r="238" spans="1:40" x14ac:dyDescent="0.2">
      <c r="A238" s="27" t="s">
        <v>2078</v>
      </c>
      <c r="B238" s="164">
        <v>36028360.254711002</v>
      </c>
      <c r="C238" s="164">
        <v>35420048.107590497</v>
      </c>
      <c r="D238" s="164">
        <v>34811735.960469998</v>
      </c>
      <c r="E238" s="164">
        <v>34203423.813349597</v>
      </c>
      <c r="F238" s="164">
        <v>33595111.666229099</v>
      </c>
      <c r="G238" s="164">
        <v>32986799.519108601</v>
      </c>
      <c r="H238" s="164">
        <v>32378487.371988099</v>
      </c>
      <c r="I238" s="164">
        <v>31770175.224867702</v>
      </c>
      <c r="J238" s="164">
        <v>31161863.0777472</v>
      </c>
      <c r="K238" s="164">
        <v>30553550.930626702</v>
      </c>
      <c r="L238" s="164">
        <v>29945238.7835063</v>
      </c>
      <c r="M238" s="164">
        <v>29336926.636385798</v>
      </c>
      <c r="N238" s="164">
        <v>29336926.636385798</v>
      </c>
      <c r="O238" s="164">
        <v>28728614.4892653</v>
      </c>
      <c r="P238" s="164">
        <v>28120302.342144798</v>
      </c>
      <c r="Q238" s="164">
        <v>27511990.195024401</v>
      </c>
      <c r="R238" s="164">
        <v>26903678.047903899</v>
      </c>
      <c r="S238" s="164">
        <v>26295365.900783401</v>
      </c>
      <c r="T238" s="164">
        <v>25687053.753662899</v>
      </c>
      <c r="U238" s="164">
        <v>25078741.606542502</v>
      </c>
      <c r="V238" s="164">
        <v>24470429.459422</v>
      </c>
      <c r="W238" s="164">
        <v>23862117.312301502</v>
      </c>
      <c r="X238" s="164">
        <v>23253805.1651811</v>
      </c>
      <c r="Y238" s="164">
        <v>22645493.018060599</v>
      </c>
      <c r="Z238" s="164">
        <v>22037180.8709401</v>
      </c>
      <c r="AA238" s="164">
        <v>22037180.8709401</v>
      </c>
      <c r="AB238" s="164">
        <v>21428868.723819599</v>
      </c>
      <c r="AC238" s="164">
        <v>20820556.576699201</v>
      </c>
      <c r="AD238" s="164">
        <v>20212244.429578699</v>
      </c>
      <c r="AE238" s="164">
        <v>19603932.282458201</v>
      </c>
      <c r="AF238" s="164">
        <v>18995620.1353378</v>
      </c>
      <c r="AG238" s="164">
        <v>18387307.988217302</v>
      </c>
      <c r="AH238" s="164">
        <v>17778349.153416101</v>
      </c>
      <c r="AI238" s="164">
        <v>17168096.943253402</v>
      </c>
      <c r="AJ238" s="164">
        <v>16556551.3577292</v>
      </c>
      <c r="AK238" s="164">
        <v>15943712.396843599</v>
      </c>
      <c r="AL238" s="164">
        <v>15329580.060596401</v>
      </c>
      <c r="AM238" s="164">
        <v>14714154.348987799</v>
      </c>
      <c r="AN238" s="164">
        <v>14714154.348987799</v>
      </c>
    </row>
    <row r="239" spans="1:40" x14ac:dyDescent="0.2">
      <c r="A239" s="27" t="s">
        <v>2079</v>
      </c>
      <c r="B239" s="164">
        <v>18570146.829999901</v>
      </c>
      <c r="C239" s="164">
        <v>18570146.829999901</v>
      </c>
      <c r="D239" s="164">
        <v>18570146.829999901</v>
      </c>
      <c r="E239" s="164">
        <v>18570146.829999901</v>
      </c>
      <c r="F239" s="164">
        <v>18570146.829999901</v>
      </c>
      <c r="G239" s="164">
        <v>18570146.829999901</v>
      </c>
      <c r="H239" s="164">
        <v>18570146.829999901</v>
      </c>
      <c r="I239" s="164">
        <v>18570146.829999901</v>
      </c>
      <c r="J239" s="164">
        <v>18570146.829999901</v>
      </c>
      <c r="K239" s="164">
        <v>18570146.829999901</v>
      </c>
      <c r="L239" s="164">
        <v>18570146.829999901</v>
      </c>
      <c r="M239" s="164">
        <v>18570146.829999901</v>
      </c>
      <c r="N239" s="164">
        <v>18570146.829999901</v>
      </c>
      <c r="O239" s="164">
        <v>18570146.829999901</v>
      </c>
      <c r="P239" s="164">
        <v>18570146.829999901</v>
      </c>
      <c r="Q239" s="164">
        <v>18570146.829999901</v>
      </c>
      <c r="R239" s="164">
        <v>18570146.829999901</v>
      </c>
      <c r="S239" s="164">
        <v>18570146.829999901</v>
      </c>
      <c r="T239" s="164">
        <v>18570146.829999901</v>
      </c>
      <c r="U239" s="164">
        <v>18570146.829999901</v>
      </c>
      <c r="V239" s="164">
        <v>18570146.829999901</v>
      </c>
      <c r="W239" s="164">
        <v>18570146.829999901</v>
      </c>
      <c r="X239" s="164">
        <v>18570146.829999901</v>
      </c>
      <c r="Y239" s="164">
        <v>18570146.829999901</v>
      </c>
      <c r="Z239" s="164">
        <v>18570146.829999901</v>
      </c>
      <c r="AA239" s="164">
        <v>18570146.829999901</v>
      </c>
      <c r="AB239" s="164">
        <v>18570146.829999901</v>
      </c>
      <c r="AC239" s="164">
        <v>18570146.829999901</v>
      </c>
      <c r="AD239" s="164">
        <v>18570146.829999901</v>
      </c>
      <c r="AE239" s="164">
        <v>18570146.829999901</v>
      </c>
      <c r="AF239" s="164">
        <v>18570146.829999901</v>
      </c>
      <c r="AG239" s="164">
        <v>18570146.829999901</v>
      </c>
      <c r="AH239" s="164">
        <v>18570146.829999901</v>
      </c>
      <c r="AI239" s="164">
        <v>18570146.829999901</v>
      </c>
      <c r="AJ239" s="164">
        <v>18570146.829999901</v>
      </c>
      <c r="AK239" s="164">
        <v>18570146.829999901</v>
      </c>
      <c r="AL239" s="164">
        <v>18570146.829999901</v>
      </c>
      <c r="AM239" s="164">
        <v>18570146.829999901</v>
      </c>
      <c r="AN239" s="164">
        <v>18570146.829999901</v>
      </c>
    </row>
    <row r="240" spans="1:40" x14ac:dyDescent="0.2">
      <c r="A240" s="27" t="s">
        <v>2080</v>
      </c>
      <c r="B240" s="164">
        <v>7292915.3499999903</v>
      </c>
      <c r="C240" s="164">
        <v>7292915.3499999903</v>
      </c>
      <c r="D240" s="164">
        <v>7292915.3499999903</v>
      </c>
      <c r="E240" s="164">
        <v>7292915.3499999903</v>
      </c>
      <c r="F240" s="164">
        <v>7292915.3499999903</v>
      </c>
      <c r="G240" s="164">
        <v>7292915.3499999903</v>
      </c>
      <c r="H240" s="164">
        <v>7292915.3499999903</v>
      </c>
      <c r="I240" s="164">
        <v>7292915.3499999903</v>
      </c>
      <c r="J240" s="164">
        <v>7292915.3499999903</v>
      </c>
      <c r="K240" s="164">
        <v>7292915.3499999903</v>
      </c>
      <c r="L240" s="164">
        <v>7292915.3499999903</v>
      </c>
      <c r="M240" s="164">
        <v>7292915.3499999903</v>
      </c>
      <c r="N240" s="164">
        <v>7292915.3499999903</v>
      </c>
      <c r="O240" s="164">
        <v>7292915.3499999903</v>
      </c>
      <c r="P240" s="164">
        <v>7292915.3499999903</v>
      </c>
      <c r="Q240" s="164">
        <v>7292915.3499999903</v>
      </c>
      <c r="R240" s="164">
        <v>7292915.3499999903</v>
      </c>
      <c r="S240" s="164">
        <v>7292915.3499999903</v>
      </c>
      <c r="T240" s="164">
        <v>7292915.3499999903</v>
      </c>
      <c r="U240" s="164">
        <v>7292915.3499999903</v>
      </c>
      <c r="V240" s="164">
        <v>7292915.3499999903</v>
      </c>
      <c r="W240" s="164">
        <v>7292915.3499999903</v>
      </c>
      <c r="X240" s="164">
        <v>7292915.3499999903</v>
      </c>
      <c r="Y240" s="164">
        <v>7292915.3499999903</v>
      </c>
      <c r="Z240" s="164">
        <v>7292915.3499999903</v>
      </c>
      <c r="AA240" s="164">
        <v>7292915.3499999903</v>
      </c>
      <c r="AB240" s="164">
        <v>7292915.3499999903</v>
      </c>
      <c r="AC240" s="164">
        <v>7292915.3499999903</v>
      </c>
      <c r="AD240" s="164">
        <v>7292915.3499999903</v>
      </c>
      <c r="AE240" s="164">
        <v>7292915.3499999903</v>
      </c>
      <c r="AF240" s="164">
        <v>7292915.3499999903</v>
      </c>
      <c r="AG240" s="164">
        <v>7292915.3499999903</v>
      </c>
      <c r="AH240" s="164">
        <v>7292915.3499999903</v>
      </c>
      <c r="AI240" s="164">
        <v>7292915.3499999903</v>
      </c>
      <c r="AJ240" s="164">
        <v>7292915.3499999903</v>
      </c>
      <c r="AK240" s="164">
        <v>7292915.3499999903</v>
      </c>
      <c r="AL240" s="164">
        <v>7292915.3499999903</v>
      </c>
      <c r="AM240" s="164">
        <v>7292915.3499999903</v>
      </c>
      <c r="AN240" s="164">
        <v>7292915.3499999903</v>
      </c>
    </row>
    <row r="241" spans="1:40" x14ac:dyDescent="0.2">
      <c r="A241" s="27" t="s">
        <v>2081</v>
      </c>
      <c r="B241" s="164">
        <v>0</v>
      </c>
      <c r="C241" s="164">
        <v>0</v>
      </c>
      <c r="D241" s="164">
        <v>0</v>
      </c>
      <c r="E241" s="164">
        <v>0</v>
      </c>
      <c r="F241" s="164">
        <v>0</v>
      </c>
      <c r="G241" s="164">
        <v>0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  <c r="O241" s="164">
        <v>0</v>
      </c>
      <c r="P241" s="164">
        <v>0</v>
      </c>
      <c r="Q241" s="164">
        <v>0</v>
      </c>
      <c r="R241" s="164">
        <v>0</v>
      </c>
      <c r="S241" s="164">
        <v>0</v>
      </c>
      <c r="T241" s="164">
        <v>0</v>
      </c>
      <c r="U241" s="164">
        <v>0</v>
      </c>
      <c r="V241" s="164">
        <v>0</v>
      </c>
      <c r="W241" s="164">
        <v>0</v>
      </c>
      <c r="X241" s="164">
        <v>0</v>
      </c>
      <c r="Y241" s="164">
        <v>0</v>
      </c>
      <c r="Z241" s="164">
        <v>0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>
        <v>0</v>
      </c>
      <c r="AG241" s="164">
        <v>0</v>
      </c>
      <c r="AH241" s="164">
        <v>0</v>
      </c>
      <c r="AI241" s="164">
        <v>0</v>
      </c>
      <c r="AJ241" s="164">
        <v>0</v>
      </c>
      <c r="AK241" s="164">
        <v>0</v>
      </c>
      <c r="AL241" s="164">
        <v>0</v>
      </c>
      <c r="AM241" s="164">
        <v>0</v>
      </c>
      <c r="AN241" s="164">
        <v>0</v>
      </c>
    </row>
    <row r="242" spans="1:40" x14ac:dyDescent="0.2">
      <c r="A242" s="27" t="s">
        <v>2082</v>
      </c>
      <c r="B242" s="164">
        <v>38107131.939999998</v>
      </c>
      <c r="C242" s="164">
        <v>36975331.270769201</v>
      </c>
      <c r="D242" s="164">
        <v>35714716.832307696</v>
      </c>
      <c r="E242" s="164">
        <v>34325288.624615297</v>
      </c>
      <c r="F242" s="164">
        <v>32807046.6476923</v>
      </c>
      <c r="G242" s="164">
        <v>31159990.901538402</v>
      </c>
      <c r="H242" s="164">
        <v>29384121.386153799</v>
      </c>
      <c r="I242" s="164">
        <v>27479438.101538401</v>
      </c>
      <c r="J242" s="164">
        <v>25445941.047692299</v>
      </c>
      <c r="K242" s="164">
        <v>23283630.224615399</v>
      </c>
      <c r="L242" s="164">
        <v>20992505.632307701</v>
      </c>
      <c r="M242" s="164">
        <v>18572567.270769201</v>
      </c>
      <c r="N242" s="164">
        <v>18572567.270769201</v>
      </c>
      <c r="O242" s="164">
        <v>16023815.140000001</v>
      </c>
      <c r="P242" s="164">
        <v>15705832.24</v>
      </c>
      <c r="Q242" s="164">
        <v>15387849.34</v>
      </c>
      <c r="R242" s="164">
        <v>15069866.439999999</v>
      </c>
      <c r="S242" s="164">
        <v>14751883.539999999</v>
      </c>
      <c r="T242" s="164">
        <v>14433900.640000001</v>
      </c>
      <c r="U242" s="164">
        <v>14115917.74</v>
      </c>
      <c r="V242" s="164">
        <v>13797934.84</v>
      </c>
      <c r="W242" s="164">
        <v>13479951.939999999</v>
      </c>
      <c r="X242" s="164">
        <v>13161969.039999999</v>
      </c>
      <c r="Y242" s="164">
        <v>12843986.140000001</v>
      </c>
      <c r="Z242" s="164">
        <v>12526003.24</v>
      </c>
      <c r="AA242" s="164">
        <v>12526003.24</v>
      </c>
      <c r="AB242" s="164">
        <v>12208020.34</v>
      </c>
      <c r="AC242" s="164">
        <v>11890037.439999999</v>
      </c>
      <c r="AD242" s="164">
        <v>11572054.539999999</v>
      </c>
      <c r="AE242" s="164">
        <v>11254071.640000001</v>
      </c>
      <c r="AF242" s="164">
        <v>10936088.74</v>
      </c>
      <c r="AG242" s="164">
        <v>10618105.84</v>
      </c>
      <c r="AH242" s="164">
        <v>10300122.939999999</v>
      </c>
      <c r="AI242" s="164">
        <v>9982140.0400000308</v>
      </c>
      <c r="AJ242" s="164">
        <v>9664157.1400000304</v>
      </c>
      <c r="AK242" s="164">
        <v>9346174.24000003</v>
      </c>
      <c r="AL242" s="164">
        <v>9028191.3400000297</v>
      </c>
      <c r="AM242" s="164">
        <v>8710208.4400000293</v>
      </c>
      <c r="AN242" s="164">
        <v>8710208.4400000293</v>
      </c>
    </row>
    <row r="243" spans="1:40" x14ac:dyDescent="0.2">
      <c r="A243" s="27" t="s">
        <v>2083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v>0</v>
      </c>
      <c r="S243" s="164">
        <v>0</v>
      </c>
      <c r="T243" s="164">
        <v>0</v>
      </c>
      <c r="U243" s="164">
        <v>0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164">
        <v>0</v>
      </c>
      <c r="AD243" s="164">
        <v>0</v>
      </c>
      <c r="AE243" s="164">
        <v>0</v>
      </c>
      <c r="AF243" s="164">
        <v>0</v>
      </c>
      <c r="AG243" s="164">
        <v>0</v>
      </c>
      <c r="AH243" s="164">
        <v>0</v>
      </c>
      <c r="AI243" s="164">
        <v>0</v>
      </c>
      <c r="AJ243" s="164">
        <v>0</v>
      </c>
      <c r="AK243" s="164">
        <v>0</v>
      </c>
      <c r="AL243" s="164">
        <v>0</v>
      </c>
      <c r="AM243" s="164">
        <v>0</v>
      </c>
      <c r="AN243" s="164">
        <v>0</v>
      </c>
    </row>
    <row r="244" spans="1:40" x14ac:dyDescent="0.2">
      <c r="A244" s="27" t="s">
        <v>2084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4">
        <v>0</v>
      </c>
      <c r="AD244" s="164">
        <v>0</v>
      </c>
      <c r="AE244" s="164">
        <v>0</v>
      </c>
      <c r="AF244" s="164">
        <v>0</v>
      </c>
      <c r="AG244" s="164">
        <v>0</v>
      </c>
      <c r="AH244" s="164">
        <v>0</v>
      </c>
      <c r="AI244" s="164">
        <v>0</v>
      </c>
      <c r="AJ244" s="164">
        <v>0</v>
      </c>
      <c r="AK244" s="164">
        <v>0</v>
      </c>
      <c r="AL244" s="164">
        <v>0</v>
      </c>
      <c r="AM244" s="164">
        <v>0</v>
      </c>
      <c r="AN244" s="164">
        <v>0</v>
      </c>
    </row>
    <row r="245" spans="1:40" x14ac:dyDescent="0.2">
      <c r="A245" s="27" t="s">
        <v>2085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v>0</v>
      </c>
      <c r="S245" s="164">
        <v>0</v>
      </c>
      <c r="T245" s="164">
        <v>0</v>
      </c>
      <c r="U245" s="164">
        <v>0</v>
      </c>
      <c r="V245" s="164">
        <v>0</v>
      </c>
      <c r="W245" s="164">
        <v>0</v>
      </c>
      <c r="X245" s="164">
        <v>0</v>
      </c>
      <c r="Y245" s="164">
        <v>0</v>
      </c>
      <c r="Z245" s="164">
        <v>0</v>
      </c>
      <c r="AA245" s="164">
        <v>0</v>
      </c>
      <c r="AB245" s="164">
        <v>0</v>
      </c>
      <c r="AC245" s="164">
        <v>0</v>
      </c>
      <c r="AD245" s="164">
        <v>0</v>
      </c>
      <c r="AE245" s="164">
        <v>0</v>
      </c>
      <c r="AF245" s="164">
        <v>0</v>
      </c>
      <c r="AG245" s="164">
        <v>0</v>
      </c>
      <c r="AH245" s="164">
        <v>0</v>
      </c>
      <c r="AI245" s="164">
        <v>0</v>
      </c>
      <c r="AJ245" s="164">
        <v>0</v>
      </c>
      <c r="AK245" s="164">
        <v>0</v>
      </c>
      <c r="AL245" s="164">
        <v>0</v>
      </c>
      <c r="AM245" s="164">
        <v>0</v>
      </c>
      <c r="AN245" s="164">
        <v>0</v>
      </c>
    </row>
    <row r="246" spans="1:40" x14ac:dyDescent="0.2">
      <c r="A246" s="27" t="s">
        <v>2086</v>
      </c>
      <c r="B246" s="164">
        <v>13138059.153333301</v>
      </c>
      <c r="C246" s="164">
        <v>12980661.736666599</v>
      </c>
      <c r="D246" s="164">
        <v>12823264.32</v>
      </c>
      <c r="E246" s="164">
        <v>12665866.903333301</v>
      </c>
      <c r="F246" s="164">
        <v>12508469.486666599</v>
      </c>
      <c r="G246" s="164">
        <v>12351072.07</v>
      </c>
      <c r="H246" s="164">
        <v>12193674.653333301</v>
      </c>
      <c r="I246" s="164">
        <v>12438416.5597436</v>
      </c>
      <c r="J246" s="164">
        <v>12679336.635384601</v>
      </c>
      <c r="K246" s="164">
        <v>12916434.8802564</v>
      </c>
      <c r="L246" s="164">
        <v>13149711.2943589</v>
      </c>
      <c r="M246" s="164">
        <v>13379165.877692301</v>
      </c>
      <c r="N246" s="164">
        <v>13379165.877692301</v>
      </c>
      <c r="O246" s="164">
        <v>13604843.1020512</v>
      </c>
      <c r="P246" s="164">
        <v>13826742.9674359</v>
      </c>
      <c r="Q246" s="164">
        <v>14044865.4738461</v>
      </c>
      <c r="R246" s="164">
        <v>14259210.621282</v>
      </c>
      <c r="S246" s="164">
        <v>14469778.409743501</v>
      </c>
      <c r="T246" s="164">
        <v>14676568.839230699</v>
      </c>
      <c r="U246" s="164">
        <v>14879581.9097436</v>
      </c>
      <c r="V246" s="164">
        <v>15461680.590512799</v>
      </c>
      <c r="W246" s="164">
        <v>15634195.4046153</v>
      </c>
      <c r="X246" s="164">
        <v>15803087.505897401</v>
      </c>
      <c r="Y246" s="164">
        <v>15968356.894358899</v>
      </c>
      <c r="Z246" s="164">
        <v>16130003.57</v>
      </c>
      <c r="AA246" s="164">
        <v>16130003.57</v>
      </c>
      <c r="AB246" s="164">
        <v>16288050.954615301</v>
      </c>
      <c r="AC246" s="164">
        <v>16442454.5764102</v>
      </c>
      <c r="AD246" s="164">
        <v>16593214.435384599</v>
      </c>
      <c r="AE246" s="164">
        <v>16740330.531538401</v>
      </c>
      <c r="AF246" s="164">
        <v>16883802.8648718</v>
      </c>
      <c r="AG246" s="164">
        <v>17023631.435384601</v>
      </c>
      <c r="AH246" s="164">
        <v>17159816.243076898</v>
      </c>
      <c r="AI246" s="164">
        <v>17631060.8571795</v>
      </c>
      <c r="AJ246" s="164">
        <v>17712525.2315384</v>
      </c>
      <c r="AK246" s="164">
        <v>17790739.52</v>
      </c>
      <c r="AL246" s="164">
        <v>17865703.722564101</v>
      </c>
      <c r="AM246" s="164">
        <v>17937417.839230701</v>
      </c>
      <c r="AN246" s="164">
        <v>17937417.839230701</v>
      </c>
    </row>
    <row r="247" spans="1:40" x14ac:dyDescent="0.2">
      <c r="A247" s="27" t="s">
        <v>2087</v>
      </c>
      <c r="B247" s="164">
        <v>26225313.999999899</v>
      </c>
      <c r="C247" s="164">
        <v>26135807.999999899</v>
      </c>
      <c r="D247" s="164">
        <v>26046301.999999899</v>
      </c>
      <c r="E247" s="164">
        <v>25956795.999999899</v>
      </c>
      <c r="F247" s="164">
        <v>25867289.999999899</v>
      </c>
      <c r="G247" s="164">
        <v>25777783.999999899</v>
      </c>
      <c r="H247" s="164">
        <v>25688277.999999899</v>
      </c>
      <c r="I247" s="164">
        <v>25598771.999999899</v>
      </c>
      <c r="J247" s="164">
        <v>25509265.999999899</v>
      </c>
      <c r="K247" s="164">
        <v>25419759.999999899</v>
      </c>
      <c r="L247" s="164">
        <v>25330253.999999899</v>
      </c>
      <c r="M247" s="164">
        <v>25240747.999999899</v>
      </c>
      <c r="N247" s="164">
        <v>25240747.999999899</v>
      </c>
      <c r="O247" s="164">
        <v>25151241.999999899</v>
      </c>
      <c r="P247" s="164">
        <v>25061735.999999899</v>
      </c>
      <c r="Q247" s="164">
        <v>24972229.999999899</v>
      </c>
      <c r="R247" s="164">
        <v>24882723.999999899</v>
      </c>
      <c r="S247" s="164">
        <v>24793217.999999899</v>
      </c>
      <c r="T247" s="164">
        <v>24703711.999999899</v>
      </c>
      <c r="U247" s="164">
        <v>24614205.999999899</v>
      </c>
      <c r="V247" s="164">
        <v>24524699.999999899</v>
      </c>
      <c r="W247" s="164">
        <v>24435193.999999899</v>
      </c>
      <c r="X247" s="164">
        <v>24345687.999999899</v>
      </c>
      <c r="Y247" s="164">
        <v>24256181.999999899</v>
      </c>
      <c r="Z247" s="164">
        <v>24166675.999999899</v>
      </c>
      <c r="AA247" s="164">
        <v>24166675.999999899</v>
      </c>
      <c r="AB247" s="164">
        <v>24077169.999999899</v>
      </c>
      <c r="AC247" s="164">
        <v>23987663.999999899</v>
      </c>
      <c r="AD247" s="164">
        <v>23898157.999999899</v>
      </c>
      <c r="AE247" s="164">
        <v>23808651.999999899</v>
      </c>
      <c r="AF247" s="164">
        <v>23719145.999999899</v>
      </c>
      <c r="AG247" s="164">
        <v>23629639.999999899</v>
      </c>
      <c r="AH247" s="164">
        <v>23540133.999999899</v>
      </c>
      <c r="AI247" s="164">
        <v>23450627.999999899</v>
      </c>
      <c r="AJ247" s="164">
        <v>23361121.999999899</v>
      </c>
      <c r="AK247" s="164">
        <v>23271615.999999899</v>
      </c>
      <c r="AL247" s="164">
        <v>23182109.999999899</v>
      </c>
      <c r="AM247" s="164">
        <v>23092603.999999899</v>
      </c>
      <c r="AN247" s="164">
        <v>23092603.999999899</v>
      </c>
    </row>
    <row r="248" spans="1:40" x14ac:dyDescent="0.2">
      <c r="A248" s="27" t="s">
        <v>2088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0</v>
      </c>
      <c r="U248" s="164">
        <v>0</v>
      </c>
      <c r="V248" s="164">
        <v>0</v>
      </c>
      <c r="W248" s="164">
        <v>0</v>
      </c>
      <c r="X248" s="164">
        <v>0</v>
      </c>
      <c r="Y248" s="164">
        <v>0</v>
      </c>
      <c r="Z248" s="164">
        <v>0</v>
      </c>
      <c r="AA248" s="164">
        <v>0</v>
      </c>
      <c r="AB248" s="164">
        <v>0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0</v>
      </c>
      <c r="AI248" s="164">
        <v>0</v>
      </c>
      <c r="AJ248" s="164">
        <v>0</v>
      </c>
      <c r="AK248" s="164">
        <v>0</v>
      </c>
      <c r="AL248" s="164">
        <v>0</v>
      </c>
      <c r="AM248" s="164">
        <v>0</v>
      </c>
      <c r="AN248" s="164">
        <v>0</v>
      </c>
    </row>
    <row r="249" spans="1:40" x14ac:dyDescent="0.2">
      <c r="A249" s="180" t="s">
        <v>2089</v>
      </c>
      <c r="B249" s="164">
        <v>5.4992591676986702E-8</v>
      </c>
      <c r="C249" s="164">
        <v>5.1320315518611198E-8</v>
      </c>
      <c r="D249" s="164">
        <v>4.68123317887148E-8</v>
      </c>
      <c r="E249" s="164">
        <v>4.1403051927073402E-8</v>
      </c>
      <c r="F249" s="164">
        <v>3.61555571806513E-8</v>
      </c>
      <c r="G249" s="164">
        <v>3.1069847549448297E-8</v>
      </c>
      <c r="H249" s="164">
        <v>2.7265301127954401E-8</v>
      </c>
      <c r="I249" s="164">
        <v>2.25031617271899E-8</v>
      </c>
      <c r="J249" s="164">
        <v>1.6783429347154902E-8</v>
      </c>
      <c r="K249" s="164">
        <v>1.1785171129584E-8</v>
      </c>
      <c r="L249" s="164">
        <v>7.5083870744772507E-9</v>
      </c>
      <c r="M249" s="164">
        <v>2.27401004009992E-9</v>
      </c>
      <c r="N249" s="164">
        <v>2.27401004009992E-9</v>
      </c>
      <c r="O249" s="164">
        <v>-2.7985818790581901E-9</v>
      </c>
      <c r="P249" s="164">
        <v>-8.2690777302419592E-9</v>
      </c>
      <c r="Q249" s="164">
        <v>-1.290441258124E-8</v>
      </c>
      <c r="R249" s="164">
        <v>-1.7321118898158001E-8</v>
      </c>
      <c r="S249" s="164">
        <v>-2.26877661956538E-8</v>
      </c>
      <c r="T249" s="164">
        <v>-2.7325287331992599E-8</v>
      </c>
      <c r="U249" s="164">
        <v>-3.1233682307174597E-8</v>
      </c>
      <c r="V249" s="164">
        <v>-3.7211396357423997E-8</v>
      </c>
      <c r="W249" s="164">
        <v>-4.3019673293761398E-8</v>
      </c>
      <c r="X249" s="164">
        <v>-4.6979445974452199E-8</v>
      </c>
      <c r="Y249" s="164">
        <v>-5.0769781541230902E-8</v>
      </c>
      <c r="Z249" s="164">
        <v>-5.4950369041342501E-8</v>
      </c>
      <c r="AA249" s="164">
        <v>-5.4950369041342501E-8</v>
      </c>
      <c r="AB249" s="164">
        <v>-5.8961519427542101E-8</v>
      </c>
      <c r="AC249" s="164">
        <v>-6.2243543652584697E-8</v>
      </c>
      <c r="AD249" s="164">
        <v>-6.5242443925993797E-8</v>
      </c>
      <c r="AE249" s="164">
        <v>-6.8559448716489205E-8</v>
      </c>
      <c r="AF249" s="164">
        <v>-7.1691712395687105E-8</v>
      </c>
      <c r="AG249" s="164">
        <v>-7.4078452773672001E-8</v>
      </c>
      <c r="AH249" s="164">
        <v>-7.63028614651025E-8</v>
      </c>
      <c r="AI249" s="164">
        <v>-7.8924627517223501E-8</v>
      </c>
      <c r="AJ249" s="164">
        <v>-8.1384061882789999E-8</v>
      </c>
      <c r="AK249" s="164">
        <v>-8.2002097420067504E-8</v>
      </c>
      <c r="AL249" s="164">
        <v>-8.3577179365280294E-8</v>
      </c>
      <c r="AM249" s="164">
        <v>-8.5549618671183599E-8</v>
      </c>
      <c r="AN249" s="164">
        <v>-8.5549618671183599E-8</v>
      </c>
    </row>
    <row r="250" spans="1:40" x14ac:dyDescent="0.2">
      <c r="A250" s="27" t="s">
        <v>2090</v>
      </c>
      <c r="B250" s="164">
        <v>-31007402.6199999</v>
      </c>
      <c r="C250" s="164">
        <v>-30790568.6199999</v>
      </c>
      <c r="D250" s="164">
        <v>-30573734.6199999</v>
      </c>
      <c r="E250" s="164">
        <v>-30356900.6199999</v>
      </c>
      <c r="F250" s="164">
        <v>-30140066.6199999</v>
      </c>
      <c r="G250" s="164">
        <v>-29923232.6199999</v>
      </c>
      <c r="H250" s="164">
        <v>-29706398.6199999</v>
      </c>
      <c r="I250" s="164">
        <v>-29489564.6199999</v>
      </c>
      <c r="J250" s="164">
        <v>-29272730.6199999</v>
      </c>
      <c r="K250" s="164">
        <v>-29055896.6199999</v>
      </c>
      <c r="L250" s="164">
        <v>-28839062.6199999</v>
      </c>
      <c r="M250" s="164">
        <v>-28622228.6199999</v>
      </c>
      <c r="N250" s="164">
        <v>-28622228.6199999</v>
      </c>
      <c r="O250" s="164">
        <v>-28405394.6199999</v>
      </c>
      <c r="P250" s="164">
        <v>-28188560.620000001</v>
      </c>
      <c r="Q250" s="164">
        <v>-27971726.6199999</v>
      </c>
      <c r="R250" s="164">
        <v>-27754892.6199999</v>
      </c>
      <c r="S250" s="164">
        <v>-27538058.620000001</v>
      </c>
      <c r="T250" s="164">
        <v>-27321224.620000001</v>
      </c>
      <c r="U250" s="164">
        <v>-27104390.6199999</v>
      </c>
      <c r="V250" s="164">
        <v>-26887556.620000001</v>
      </c>
      <c r="W250" s="164">
        <v>-26670722.620000001</v>
      </c>
      <c r="X250" s="164">
        <v>-26453888.620000001</v>
      </c>
      <c r="Y250" s="164">
        <v>-26237054.620000001</v>
      </c>
      <c r="Z250" s="164">
        <v>-26020220.620000001</v>
      </c>
      <c r="AA250" s="164">
        <v>-26020220.620000001</v>
      </c>
      <c r="AB250" s="164">
        <v>-25803386.620000001</v>
      </c>
      <c r="AC250" s="164">
        <v>-25586552.620000001</v>
      </c>
      <c r="AD250" s="164">
        <v>-25369718.620000001</v>
      </c>
      <c r="AE250" s="164">
        <v>-25152884.620000001</v>
      </c>
      <c r="AF250" s="164">
        <v>-24936050.620000001</v>
      </c>
      <c r="AG250" s="164">
        <v>-24719216.620000001</v>
      </c>
      <c r="AH250" s="164">
        <v>-24502382.620000001</v>
      </c>
      <c r="AI250" s="164">
        <v>-24285548.620000001</v>
      </c>
      <c r="AJ250" s="164">
        <v>-24068714.620000001</v>
      </c>
      <c r="AK250" s="164">
        <v>-23851880.620000001</v>
      </c>
      <c r="AL250" s="164">
        <v>-23635046.620000001</v>
      </c>
      <c r="AM250" s="164">
        <v>-23418212.620000001</v>
      </c>
      <c r="AN250" s="164">
        <v>-23418212.620000001</v>
      </c>
    </row>
    <row r="251" spans="1:40" x14ac:dyDescent="0.2">
      <c r="A251" s="27" t="s">
        <v>2091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4">
        <v>0</v>
      </c>
      <c r="R251" s="164">
        <v>0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0</v>
      </c>
      <c r="AI251" s="164">
        <v>0</v>
      </c>
      <c r="AJ251" s="164">
        <v>0</v>
      </c>
      <c r="AK251" s="164">
        <v>0</v>
      </c>
      <c r="AL251" s="164">
        <v>0</v>
      </c>
      <c r="AM251" s="164">
        <v>0</v>
      </c>
      <c r="AN251" s="164">
        <v>0</v>
      </c>
    </row>
    <row r="252" spans="1:40" x14ac:dyDescent="0.2">
      <c r="A252" s="27" t="s">
        <v>2092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0</v>
      </c>
      <c r="T252" s="164">
        <v>0</v>
      </c>
      <c r="U252" s="164">
        <v>0</v>
      </c>
      <c r="V252" s="164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164">
        <v>0</v>
      </c>
      <c r="AD252" s="164">
        <v>0</v>
      </c>
      <c r="AE252" s="164">
        <v>0</v>
      </c>
      <c r="AF252" s="164">
        <v>0</v>
      </c>
      <c r="AG252" s="164">
        <v>0</v>
      </c>
      <c r="AH252" s="164">
        <v>0</v>
      </c>
      <c r="AI252" s="164">
        <v>0</v>
      </c>
      <c r="AJ252" s="164">
        <v>0</v>
      </c>
      <c r="AK252" s="164">
        <v>0</v>
      </c>
      <c r="AL252" s="164">
        <v>0</v>
      </c>
      <c r="AM252" s="164">
        <v>0</v>
      </c>
      <c r="AN252" s="164">
        <v>0</v>
      </c>
    </row>
    <row r="253" spans="1:40" x14ac:dyDescent="0.2">
      <c r="A253" s="27" t="s">
        <v>2093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64">
        <v>0</v>
      </c>
      <c r="AB253" s="164">
        <v>0</v>
      </c>
      <c r="AC253" s="164">
        <v>0</v>
      </c>
      <c r="AD253" s="164">
        <v>0</v>
      </c>
      <c r="AE253" s="164">
        <v>0</v>
      </c>
      <c r="AF253" s="164">
        <v>0</v>
      </c>
      <c r="AG253" s="164">
        <v>0</v>
      </c>
      <c r="AH253" s="164">
        <v>0</v>
      </c>
      <c r="AI253" s="164">
        <v>0</v>
      </c>
      <c r="AJ253" s="164">
        <v>0</v>
      </c>
      <c r="AK253" s="164">
        <v>0</v>
      </c>
      <c r="AL253" s="164">
        <v>0</v>
      </c>
      <c r="AM253" s="164">
        <v>0</v>
      </c>
      <c r="AN253" s="164">
        <v>0</v>
      </c>
    </row>
    <row r="254" spans="1:40" x14ac:dyDescent="0.2">
      <c r="A254" s="27" t="s">
        <v>2094</v>
      </c>
      <c r="B254" s="164">
        <v>525070.4</v>
      </c>
      <c r="C254" s="164">
        <v>525070.4</v>
      </c>
      <c r="D254" s="164">
        <v>525070.4</v>
      </c>
      <c r="E254" s="164">
        <v>525070.4</v>
      </c>
      <c r="F254" s="164">
        <v>525070.4</v>
      </c>
      <c r="G254" s="164">
        <v>525070.4</v>
      </c>
      <c r="H254" s="164">
        <v>525070.4</v>
      </c>
      <c r="I254" s="164">
        <v>525070.4</v>
      </c>
      <c r="J254" s="164">
        <v>525070.4</v>
      </c>
      <c r="K254" s="164">
        <v>525070.4</v>
      </c>
      <c r="L254" s="164">
        <v>525070.4</v>
      </c>
      <c r="M254" s="164">
        <v>525070.4</v>
      </c>
      <c r="N254" s="164">
        <v>525070.4</v>
      </c>
      <c r="O254" s="164">
        <v>525070.4</v>
      </c>
      <c r="P254" s="164">
        <v>525070.4</v>
      </c>
      <c r="Q254" s="164">
        <v>525070.4</v>
      </c>
      <c r="R254" s="164">
        <v>525070.4</v>
      </c>
      <c r="S254" s="164">
        <v>525070.4</v>
      </c>
      <c r="T254" s="164">
        <v>525070.4</v>
      </c>
      <c r="U254" s="164">
        <v>525070.4</v>
      </c>
      <c r="V254" s="164">
        <v>525070.4</v>
      </c>
      <c r="W254" s="164">
        <v>525070.4</v>
      </c>
      <c r="X254" s="164">
        <v>525070.4</v>
      </c>
      <c r="Y254" s="164">
        <v>525070.4</v>
      </c>
      <c r="Z254" s="164">
        <v>525070.4</v>
      </c>
      <c r="AA254" s="164">
        <v>525070.4</v>
      </c>
      <c r="AB254" s="164">
        <v>525070.4</v>
      </c>
      <c r="AC254" s="164">
        <v>525070.4</v>
      </c>
      <c r="AD254" s="164">
        <v>525070.4</v>
      </c>
      <c r="AE254" s="164">
        <v>525070.4</v>
      </c>
      <c r="AF254" s="164">
        <v>525070.4</v>
      </c>
      <c r="AG254" s="164">
        <v>525070.4</v>
      </c>
      <c r="AH254" s="164">
        <v>525070.4</v>
      </c>
      <c r="AI254" s="164">
        <v>525070.4</v>
      </c>
      <c r="AJ254" s="164">
        <v>525070.4</v>
      </c>
      <c r="AK254" s="164">
        <v>525070.4</v>
      </c>
      <c r="AL254" s="164">
        <v>525070.4</v>
      </c>
      <c r="AM254" s="164">
        <v>525070.4</v>
      </c>
      <c r="AN254" s="164">
        <v>525070.4</v>
      </c>
    </row>
    <row r="255" spans="1:40" x14ac:dyDescent="0.2">
      <c r="A255" s="27" t="s">
        <v>2095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64">
        <v>0</v>
      </c>
      <c r="AB255" s="164">
        <v>0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0</v>
      </c>
      <c r="AI255" s="164">
        <v>0</v>
      </c>
      <c r="AJ255" s="164">
        <v>0</v>
      </c>
      <c r="AK255" s="164">
        <v>0</v>
      </c>
      <c r="AL255" s="164">
        <v>0</v>
      </c>
      <c r="AM255" s="164">
        <v>0</v>
      </c>
      <c r="AN255" s="164">
        <v>0</v>
      </c>
    </row>
    <row r="256" spans="1:40" x14ac:dyDescent="0.2">
      <c r="A256" s="27" t="s">
        <v>2096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4">
        <v>0</v>
      </c>
      <c r="AL256" s="164">
        <v>0</v>
      </c>
      <c r="AM256" s="164">
        <v>0</v>
      </c>
      <c r="AN256" s="164">
        <v>0</v>
      </c>
    </row>
    <row r="257" spans="1:40" x14ac:dyDescent="0.2">
      <c r="A257" s="181" t="s">
        <v>2097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2098</v>
      </c>
      <c r="B258" s="164">
        <v>0</v>
      </c>
      <c r="C258" s="164">
        <v>0</v>
      </c>
      <c r="D258" s="164">
        <v>0</v>
      </c>
      <c r="E258" s="164">
        <v>0</v>
      </c>
      <c r="F258" s="164">
        <v>0</v>
      </c>
      <c r="G258" s="164">
        <v>0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64">
        <v>0</v>
      </c>
      <c r="N258" s="164">
        <v>0</v>
      </c>
      <c r="O258" s="164">
        <v>0</v>
      </c>
      <c r="P258" s="164">
        <v>0</v>
      </c>
      <c r="Q258" s="164">
        <v>0</v>
      </c>
      <c r="R258" s="164">
        <v>0</v>
      </c>
      <c r="S258" s="164">
        <v>0</v>
      </c>
      <c r="T258" s="164">
        <v>0</v>
      </c>
      <c r="U258" s="164">
        <v>0</v>
      </c>
      <c r="V258" s="164">
        <v>0</v>
      </c>
      <c r="W258" s="164">
        <v>0</v>
      </c>
      <c r="X258" s="164">
        <v>0</v>
      </c>
      <c r="Y258" s="164">
        <v>0</v>
      </c>
      <c r="Z258" s="164">
        <v>0</v>
      </c>
      <c r="AA258" s="164">
        <v>0</v>
      </c>
      <c r="AB258" s="164">
        <v>0</v>
      </c>
      <c r="AC258" s="164">
        <v>0</v>
      </c>
      <c r="AD258" s="164">
        <v>0</v>
      </c>
      <c r="AE258" s="164">
        <v>0</v>
      </c>
      <c r="AF258" s="164">
        <v>0</v>
      </c>
      <c r="AG258" s="164">
        <v>0</v>
      </c>
      <c r="AH258" s="164">
        <v>0</v>
      </c>
      <c r="AI258" s="164">
        <v>0</v>
      </c>
      <c r="AJ258" s="164">
        <v>0</v>
      </c>
      <c r="AK258" s="164">
        <v>0</v>
      </c>
      <c r="AL258" s="164">
        <v>0</v>
      </c>
      <c r="AM258" s="164">
        <v>0</v>
      </c>
      <c r="AN258" s="164">
        <v>0</v>
      </c>
    </row>
    <row r="259" spans="1:40" x14ac:dyDescent="0.2">
      <c r="A259" s="27" t="s">
        <v>2099</v>
      </c>
      <c r="B259" s="164">
        <v>24241726.68</v>
      </c>
      <c r="C259" s="164">
        <v>24241726.68</v>
      </c>
      <c r="D259" s="164">
        <v>24241726.68</v>
      </c>
      <c r="E259" s="164">
        <v>24241726.68</v>
      </c>
      <c r="F259" s="164">
        <v>24241726.68</v>
      </c>
      <c r="G259" s="164">
        <v>24241726.68</v>
      </c>
      <c r="H259" s="164">
        <v>24241726.68</v>
      </c>
      <c r="I259" s="164">
        <v>24241726.68</v>
      </c>
      <c r="J259" s="164">
        <v>24241726.68</v>
      </c>
      <c r="K259" s="164">
        <v>24241726.68</v>
      </c>
      <c r="L259" s="164">
        <v>24241726.68</v>
      </c>
      <c r="M259" s="164">
        <v>24241726.68</v>
      </c>
      <c r="N259" s="164">
        <v>24241726.68</v>
      </c>
      <c r="O259" s="164">
        <v>24241726.68</v>
      </c>
      <c r="P259" s="164">
        <v>24241726.68</v>
      </c>
      <c r="Q259" s="164">
        <v>24241726.68</v>
      </c>
      <c r="R259" s="164">
        <v>24241726.68</v>
      </c>
      <c r="S259" s="164">
        <v>24241726.68</v>
      </c>
      <c r="T259" s="164">
        <v>24241726.68</v>
      </c>
      <c r="U259" s="164">
        <v>24241726.68</v>
      </c>
      <c r="V259" s="164">
        <v>24241726.68</v>
      </c>
      <c r="W259" s="164">
        <v>24241726.68</v>
      </c>
      <c r="X259" s="164">
        <v>24241726.68</v>
      </c>
      <c r="Y259" s="164">
        <v>24241726.68</v>
      </c>
      <c r="Z259" s="164">
        <v>24241726.68</v>
      </c>
      <c r="AA259" s="164">
        <v>24241726.68</v>
      </c>
      <c r="AB259" s="164">
        <v>24241726.68</v>
      </c>
      <c r="AC259" s="164">
        <v>24241726.68</v>
      </c>
      <c r="AD259" s="164">
        <v>24241726.68</v>
      </c>
      <c r="AE259" s="164">
        <v>24241726.68</v>
      </c>
      <c r="AF259" s="164">
        <v>24241726.68</v>
      </c>
      <c r="AG259" s="164">
        <v>24241726.68</v>
      </c>
      <c r="AH259" s="164">
        <v>24241726.68</v>
      </c>
      <c r="AI259" s="164">
        <v>24241726.68</v>
      </c>
      <c r="AJ259" s="164">
        <v>24241726.68</v>
      </c>
      <c r="AK259" s="164">
        <v>24241726.68</v>
      </c>
      <c r="AL259" s="164">
        <v>24241726.68</v>
      </c>
      <c r="AM259" s="164">
        <v>24241726.68</v>
      </c>
      <c r="AN259" s="164">
        <v>24241726.68</v>
      </c>
    </row>
    <row r="260" spans="1:40" x14ac:dyDescent="0.2">
      <c r="A260" s="27" t="s">
        <v>2100</v>
      </c>
      <c r="B260" s="164">
        <v>17301315.166666601</v>
      </c>
      <c r="C260" s="164">
        <v>17442070.833333299</v>
      </c>
      <c r="D260" s="164">
        <v>17582826.5</v>
      </c>
      <c r="E260" s="164">
        <v>17723582.166666601</v>
      </c>
      <c r="F260" s="164">
        <v>17864337.833333299</v>
      </c>
      <c r="G260" s="164">
        <v>18005093.5</v>
      </c>
      <c r="H260" s="164">
        <v>18145849.166666601</v>
      </c>
      <c r="I260" s="164">
        <v>18286604.833333299</v>
      </c>
      <c r="J260" s="164">
        <v>18427360.5</v>
      </c>
      <c r="K260" s="164">
        <v>18568116.166666601</v>
      </c>
      <c r="L260" s="164">
        <v>18708871.833333299</v>
      </c>
      <c r="M260" s="164">
        <v>18849627.5</v>
      </c>
      <c r="N260" s="164">
        <v>18849627.5</v>
      </c>
      <c r="O260" s="164">
        <v>18990383.166666701</v>
      </c>
      <c r="P260" s="164">
        <v>19131138.833333299</v>
      </c>
      <c r="Q260" s="164">
        <v>19271894.5</v>
      </c>
      <c r="R260" s="164">
        <v>19412650.166666701</v>
      </c>
      <c r="S260" s="164">
        <v>19553405.833333299</v>
      </c>
      <c r="T260" s="164">
        <v>19694161.5</v>
      </c>
      <c r="U260" s="164">
        <v>19834917.166666701</v>
      </c>
      <c r="V260" s="164">
        <v>19975672.833333299</v>
      </c>
      <c r="W260" s="164">
        <v>20116428.5</v>
      </c>
      <c r="X260" s="164">
        <v>20257184.166666701</v>
      </c>
      <c r="Y260" s="164">
        <v>20397939.833333299</v>
      </c>
      <c r="Z260" s="164">
        <v>20538695.5</v>
      </c>
      <c r="AA260" s="164">
        <v>20538695.5</v>
      </c>
      <c r="AB260" s="164">
        <v>20679451.166666701</v>
      </c>
      <c r="AC260" s="164">
        <v>20820206.833333299</v>
      </c>
      <c r="AD260" s="164">
        <v>20960962.5</v>
      </c>
      <c r="AE260" s="164">
        <v>21101718.166666701</v>
      </c>
      <c r="AF260" s="164">
        <v>21242473.833333299</v>
      </c>
      <c r="AG260" s="164">
        <v>21383229.5</v>
      </c>
      <c r="AH260" s="164">
        <v>21523985.166666701</v>
      </c>
      <c r="AI260" s="164">
        <v>21664740.833333299</v>
      </c>
      <c r="AJ260" s="164">
        <v>21805496.5</v>
      </c>
      <c r="AK260" s="164">
        <v>21946252.166666701</v>
      </c>
      <c r="AL260" s="164">
        <v>22087007.833333299</v>
      </c>
      <c r="AM260" s="164">
        <v>22227763.5</v>
      </c>
      <c r="AN260" s="164">
        <v>22227763.5</v>
      </c>
    </row>
    <row r="261" spans="1:40" x14ac:dyDescent="0.2">
      <c r="A261" s="27" t="s">
        <v>2101</v>
      </c>
      <c r="B261" s="164">
        <v>0.99999999974897902</v>
      </c>
      <c r="C261" s="164">
        <v>0.99999999974897902</v>
      </c>
      <c r="D261" s="164">
        <v>0.99999999974897902</v>
      </c>
      <c r="E261" s="164">
        <v>0.99999999974897902</v>
      </c>
      <c r="F261" s="164">
        <v>0.99999999974897902</v>
      </c>
      <c r="G261" s="164">
        <v>0.99999999974897902</v>
      </c>
      <c r="H261" s="164">
        <v>0.99999999974897902</v>
      </c>
      <c r="I261" s="164">
        <v>0.99999999974897902</v>
      </c>
      <c r="J261" s="164">
        <v>0.99999999974897902</v>
      </c>
      <c r="K261" s="164">
        <v>0.99999999974897902</v>
      </c>
      <c r="L261" s="164">
        <v>0.99999999974897902</v>
      </c>
      <c r="M261" s="164">
        <v>0.99999999974897902</v>
      </c>
      <c r="N261" s="164">
        <v>0.99999999974897902</v>
      </c>
      <c r="O261" s="164">
        <v>0.99999999974897902</v>
      </c>
      <c r="P261" s="164">
        <v>0.99999999974897902</v>
      </c>
      <c r="Q261" s="164">
        <v>0.99999999974897902</v>
      </c>
      <c r="R261" s="164">
        <v>0.99999999974897902</v>
      </c>
      <c r="S261" s="164">
        <v>0.99999999974897902</v>
      </c>
      <c r="T261" s="164">
        <v>0.99999999974897902</v>
      </c>
      <c r="U261" s="164">
        <v>0.99999999974897902</v>
      </c>
      <c r="V261" s="164">
        <v>0.99999999974897902</v>
      </c>
      <c r="W261" s="164">
        <v>0.99999999974897902</v>
      </c>
      <c r="X261" s="164">
        <v>0.99999999974897902</v>
      </c>
      <c r="Y261" s="164">
        <v>0.99999999974897902</v>
      </c>
      <c r="Z261" s="164">
        <v>0.99999999974897902</v>
      </c>
      <c r="AA261" s="164">
        <v>0.99999999974897902</v>
      </c>
      <c r="AB261" s="164">
        <v>0.99999999974897902</v>
      </c>
      <c r="AC261" s="164">
        <v>0.99999999974897902</v>
      </c>
      <c r="AD261" s="164">
        <v>0.99999999974897902</v>
      </c>
      <c r="AE261" s="164">
        <v>0.99999999974897902</v>
      </c>
      <c r="AF261" s="164">
        <v>0.99999999974897902</v>
      </c>
      <c r="AG261" s="164">
        <v>0.99999999974897902</v>
      </c>
      <c r="AH261" s="164">
        <v>0.99999999974897902</v>
      </c>
      <c r="AI261" s="164">
        <v>0.99999999974897902</v>
      </c>
      <c r="AJ261" s="164">
        <v>0.99999999974897902</v>
      </c>
      <c r="AK261" s="164">
        <v>0.99999999974897902</v>
      </c>
      <c r="AL261" s="164">
        <v>0.99999999974897902</v>
      </c>
      <c r="AM261" s="164">
        <v>0.99999999974897902</v>
      </c>
      <c r="AN261" s="164">
        <v>0.99999999974897902</v>
      </c>
    </row>
    <row r="262" spans="1:40" s="301" customFormat="1" x14ac:dyDescent="0.2">
      <c r="A262" s="300" t="s">
        <v>2102</v>
      </c>
      <c r="B262" s="301">
        <v>0</v>
      </c>
      <c r="C262" s="301">
        <v>0</v>
      </c>
      <c r="D262" s="301">
        <v>0</v>
      </c>
      <c r="E262" s="301">
        <v>0</v>
      </c>
      <c r="F262" s="301">
        <v>0</v>
      </c>
      <c r="G262" s="301">
        <v>0</v>
      </c>
      <c r="H262" s="301">
        <v>0</v>
      </c>
      <c r="I262" s="301">
        <v>0</v>
      </c>
      <c r="J262" s="301">
        <v>0</v>
      </c>
      <c r="K262" s="301">
        <v>0</v>
      </c>
      <c r="L262" s="301">
        <v>0</v>
      </c>
      <c r="M262" s="301">
        <v>0</v>
      </c>
      <c r="N262" s="301">
        <v>0</v>
      </c>
      <c r="O262" s="301">
        <v>0</v>
      </c>
      <c r="P262" s="301">
        <v>0</v>
      </c>
      <c r="Q262" s="301">
        <v>0</v>
      </c>
      <c r="R262" s="301">
        <v>0</v>
      </c>
      <c r="S262" s="301">
        <v>0</v>
      </c>
      <c r="T262" s="301">
        <v>0</v>
      </c>
      <c r="U262" s="301">
        <v>0</v>
      </c>
      <c r="V262" s="301">
        <v>0</v>
      </c>
      <c r="W262" s="301">
        <v>0</v>
      </c>
      <c r="X262" s="301">
        <v>0</v>
      </c>
      <c r="Y262" s="301">
        <v>0</v>
      </c>
      <c r="Z262" s="301">
        <v>0</v>
      </c>
      <c r="AA262" s="301">
        <v>0</v>
      </c>
      <c r="AB262" s="301">
        <v>0</v>
      </c>
      <c r="AC262" s="301">
        <v>0</v>
      </c>
      <c r="AD262" s="301">
        <v>0</v>
      </c>
      <c r="AE262" s="301">
        <v>0</v>
      </c>
      <c r="AF262" s="301">
        <v>0</v>
      </c>
      <c r="AG262" s="301">
        <v>0</v>
      </c>
      <c r="AH262" s="301">
        <v>0</v>
      </c>
      <c r="AI262" s="301">
        <v>0</v>
      </c>
      <c r="AJ262" s="301">
        <v>0</v>
      </c>
      <c r="AK262" s="301">
        <v>0</v>
      </c>
      <c r="AL262" s="301">
        <v>0</v>
      </c>
      <c r="AM262" s="301">
        <v>0</v>
      </c>
      <c r="AN262" s="301">
        <v>0</v>
      </c>
    </row>
    <row r="263" spans="1:40" s="301" customFormat="1" x14ac:dyDescent="0.2">
      <c r="A263" s="300" t="s">
        <v>2103</v>
      </c>
      <c r="B263" s="301">
        <v>0</v>
      </c>
      <c r="C263" s="301">
        <v>0</v>
      </c>
      <c r="D263" s="301">
        <v>0</v>
      </c>
      <c r="E263" s="301">
        <v>0</v>
      </c>
      <c r="F263" s="301">
        <v>0</v>
      </c>
      <c r="G263" s="301">
        <v>0</v>
      </c>
      <c r="H263" s="301">
        <v>0</v>
      </c>
      <c r="I263" s="301">
        <v>0</v>
      </c>
      <c r="J263" s="301">
        <v>0</v>
      </c>
      <c r="K263" s="301">
        <v>0</v>
      </c>
      <c r="L263" s="301">
        <v>0</v>
      </c>
      <c r="M263" s="301">
        <v>0</v>
      </c>
      <c r="N263" s="301">
        <v>0</v>
      </c>
      <c r="O263" s="301">
        <v>0</v>
      </c>
      <c r="P263" s="301">
        <v>0</v>
      </c>
      <c r="Q263" s="301">
        <v>0</v>
      </c>
      <c r="R263" s="301">
        <v>0</v>
      </c>
      <c r="S263" s="301">
        <v>0</v>
      </c>
      <c r="T263" s="301">
        <v>0</v>
      </c>
      <c r="U263" s="301">
        <v>0</v>
      </c>
      <c r="V263" s="301">
        <v>0</v>
      </c>
      <c r="W263" s="301">
        <v>0</v>
      </c>
      <c r="X263" s="301">
        <v>0</v>
      </c>
      <c r="Y263" s="301">
        <v>0</v>
      </c>
      <c r="Z263" s="301">
        <v>0</v>
      </c>
      <c r="AA263" s="301">
        <v>0</v>
      </c>
      <c r="AB263" s="301">
        <v>0</v>
      </c>
      <c r="AC263" s="301">
        <v>0</v>
      </c>
      <c r="AD263" s="301">
        <v>0</v>
      </c>
      <c r="AE263" s="301">
        <v>0</v>
      </c>
      <c r="AF263" s="301">
        <v>0</v>
      </c>
      <c r="AG263" s="301">
        <v>0</v>
      </c>
      <c r="AH263" s="301">
        <v>0</v>
      </c>
      <c r="AI263" s="301">
        <v>0</v>
      </c>
      <c r="AJ263" s="301">
        <v>0</v>
      </c>
      <c r="AK263" s="301">
        <v>0</v>
      </c>
      <c r="AL263" s="301">
        <v>0</v>
      </c>
      <c r="AM263" s="301">
        <v>0</v>
      </c>
      <c r="AN263" s="301">
        <v>0</v>
      </c>
    </row>
    <row r="264" spans="1:40" s="301" customFormat="1" x14ac:dyDescent="0.2">
      <c r="A264" s="300" t="s">
        <v>2104</v>
      </c>
      <c r="B264" s="301">
        <v>0</v>
      </c>
      <c r="C264" s="301">
        <v>0</v>
      </c>
      <c r="D264" s="301">
        <v>0</v>
      </c>
      <c r="E264" s="301">
        <v>0</v>
      </c>
      <c r="F264" s="301">
        <v>0</v>
      </c>
      <c r="G264" s="301">
        <v>0</v>
      </c>
      <c r="H264" s="301">
        <v>0</v>
      </c>
      <c r="I264" s="301">
        <v>0</v>
      </c>
      <c r="J264" s="301">
        <v>0</v>
      </c>
      <c r="K264" s="301">
        <v>0</v>
      </c>
      <c r="L264" s="301">
        <v>0</v>
      </c>
      <c r="M264" s="301">
        <v>0</v>
      </c>
      <c r="N264" s="301">
        <v>0</v>
      </c>
      <c r="O264" s="301">
        <v>0</v>
      </c>
      <c r="P264" s="301">
        <v>0</v>
      </c>
      <c r="Q264" s="301">
        <v>0</v>
      </c>
      <c r="R264" s="301">
        <v>0</v>
      </c>
      <c r="S264" s="301">
        <v>0</v>
      </c>
      <c r="T264" s="301">
        <v>0</v>
      </c>
      <c r="U264" s="301">
        <v>0</v>
      </c>
      <c r="V264" s="301">
        <v>0</v>
      </c>
      <c r="W264" s="301">
        <v>0</v>
      </c>
      <c r="X264" s="301">
        <v>0</v>
      </c>
      <c r="Y264" s="301">
        <v>0</v>
      </c>
      <c r="Z264" s="301">
        <v>0</v>
      </c>
      <c r="AA264" s="301">
        <v>0</v>
      </c>
      <c r="AB264" s="301">
        <v>0</v>
      </c>
      <c r="AC264" s="301">
        <v>0</v>
      </c>
      <c r="AD264" s="301">
        <v>0</v>
      </c>
      <c r="AE264" s="301">
        <v>0</v>
      </c>
      <c r="AF264" s="301">
        <v>0</v>
      </c>
      <c r="AG264" s="301">
        <v>0</v>
      </c>
      <c r="AH264" s="301">
        <v>0</v>
      </c>
      <c r="AI264" s="301">
        <v>0</v>
      </c>
      <c r="AJ264" s="301">
        <v>0</v>
      </c>
      <c r="AK264" s="301">
        <v>0</v>
      </c>
      <c r="AL264" s="301">
        <v>0</v>
      </c>
      <c r="AM264" s="301">
        <v>0</v>
      </c>
      <c r="AN264" s="301">
        <v>0</v>
      </c>
    </row>
    <row r="265" spans="1:40" x14ac:dyDescent="0.2">
      <c r="A265" s="27" t="s">
        <v>2105</v>
      </c>
      <c r="B265" s="164">
        <v>1.5660361896152601E-8</v>
      </c>
      <c r="C265" s="164">
        <v>1.6204746946011801E-8</v>
      </c>
      <c r="D265" s="164">
        <v>1.70289765194936E-8</v>
      </c>
      <c r="E265" s="164">
        <v>1.78532060929753E-8</v>
      </c>
      <c r="F265" s="164">
        <v>1.8677435666457E-8</v>
      </c>
      <c r="G265" s="164">
        <v>1.9501665239938699E-8</v>
      </c>
      <c r="H265" s="164">
        <v>2.0325894813420399E-8</v>
      </c>
      <c r="I265" s="164">
        <v>2.1150124386902099E-8</v>
      </c>
      <c r="J265" s="164">
        <v>2.1694509436761401E-8</v>
      </c>
      <c r="K265" s="164">
        <v>2.1959049962998201E-8</v>
      </c>
      <c r="L265" s="164">
        <v>2.1943745965612599E-8</v>
      </c>
      <c r="M265" s="164">
        <v>2.1648597444604601E-8</v>
      </c>
      <c r="N265" s="164">
        <v>2.1648597444604601E-8</v>
      </c>
      <c r="O265" s="164">
        <v>2.10736043999741E-8</v>
      </c>
      <c r="P265" s="164">
        <v>2.0218766831721201E-8</v>
      </c>
      <c r="Q265" s="164">
        <v>1.9363929263468299E-8</v>
      </c>
      <c r="R265" s="164">
        <v>1.79494026479705E-8</v>
      </c>
      <c r="S265" s="164">
        <v>1.6255031508850201E-8</v>
      </c>
      <c r="T265" s="164">
        <v>1.42808158461076E-8</v>
      </c>
      <c r="U265" s="164">
        <v>1.2026755659742401E-8</v>
      </c>
      <c r="V265" s="164">
        <v>9.4928509497549302E-9</v>
      </c>
      <c r="W265" s="164">
        <v>6.6791017161449401E-9</v>
      </c>
      <c r="X265" s="164">
        <v>3.86535248253494E-9</v>
      </c>
      <c r="Y265" s="164">
        <v>1.05160324892494E-9</v>
      </c>
      <c r="Z265" s="164">
        <v>-1.76214598468504E-9</v>
      </c>
      <c r="AA265" s="164">
        <v>-1.76214598468504E-9</v>
      </c>
      <c r="AB265" s="164">
        <v>-4.5758952182950402E-9</v>
      </c>
      <c r="AC265" s="164">
        <v>-7.3896444519050403E-9</v>
      </c>
      <c r="AD265" s="164">
        <v>-1.0203393685515001E-8</v>
      </c>
      <c r="AE265" s="164">
        <v>-1.3017142919125001E-8</v>
      </c>
      <c r="AF265" s="164">
        <v>-1.5830892152734999E-8</v>
      </c>
      <c r="AG265" s="164">
        <v>-1.8644641386344999E-8</v>
      </c>
      <c r="AH265" s="164">
        <v>646.68768071919806</v>
      </c>
      <c r="AI265" s="164">
        <v>2586.7507229377902</v>
      </c>
      <c r="AJ265" s="164">
        <v>5820.1891266371404</v>
      </c>
      <c r="AK265" s="164">
        <v>10347.002891817199</v>
      </c>
      <c r="AL265" s="164">
        <v>16167.192018478099</v>
      </c>
      <c r="AM265" s="164">
        <v>23280.756506619698</v>
      </c>
      <c r="AN265" s="164">
        <v>23280.756506619698</v>
      </c>
    </row>
    <row r="266" spans="1:40" x14ac:dyDescent="0.2">
      <c r="A266" s="27" t="s">
        <v>2106</v>
      </c>
      <c r="B266" s="164">
        <v>1387849493.21173</v>
      </c>
      <c r="C266" s="164">
        <v>1391020449.0713601</v>
      </c>
      <c r="D266" s="164">
        <v>1391617500.9397399</v>
      </c>
      <c r="E266" s="164">
        <v>1389669618.2074399</v>
      </c>
      <c r="F266" s="164">
        <v>1386802976.2646201</v>
      </c>
      <c r="G266" s="164">
        <v>1383959411.17522</v>
      </c>
      <c r="H266" s="164">
        <v>1381858655.0199599</v>
      </c>
      <c r="I266" s="164">
        <v>1377219864.05516</v>
      </c>
      <c r="J266" s="164">
        <v>1378587662.0693901</v>
      </c>
      <c r="K266" s="164">
        <v>1380996087.49821</v>
      </c>
      <c r="L266" s="164">
        <v>1384311106.8805001</v>
      </c>
      <c r="M266" s="164">
        <v>1387005493.11094</v>
      </c>
      <c r="N266" s="164">
        <v>1387005493.11094</v>
      </c>
      <c r="O266" s="164">
        <v>1385138997.72785</v>
      </c>
      <c r="P266" s="164">
        <v>1386963840.77759</v>
      </c>
      <c r="Q266" s="164">
        <v>1388023112.3187799</v>
      </c>
      <c r="R266" s="164">
        <v>1387581713.5613799</v>
      </c>
      <c r="S266" s="164">
        <v>1386719270.63572</v>
      </c>
      <c r="T266" s="164">
        <v>1385747276.51616</v>
      </c>
      <c r="U266" s="164">
        <v>1384835999.81545</v>
      </c>
      <c r="V266" s="164">
        <v>1380653042.8643601</v>
      </c>
      <c r="W266" s="164">
        <v>1380221106.99441</v>
      </c>
      <c r="X266" s="164">
        <v>1380458614.50582</v>
      </c>
      <c r="Y266" s="164">
        <v>1382090704.97352</v>
      </c>
      <c r="Z266" s="164">
        <v>1384120694.8371899</v>
      </c>
      <c r="AA266" s="164">
        <v>1384120694.8371899</v>
      </c>
      <c r="AB266" s="164">
        <v>1382526652.8360801</v>
      </c>
      <c r="AC266" s="164">
        <v>1384736563.07095</v>
      </c>
      <c r="AD266" s="164">
        <v>1386514737.91401</v>
      </c>
      <c r="AE266" s="164">
        <v>1387238540.8301599</v>
      </c>
      <c r="AF266" s="164">
        <v>1387703726.59114</v>
      </c>
      <c r="AG266" s="164">
        <v>1388121687.8713</v>
      </c>
      <c r="AH266" s="164">
        <v>1388652634.2384701</v>
      </c>
      <c r="AI266" s="164">
        <v>1385999211.4820299</v>
      </c>
      <c r="AJ266" s="164">
        <v>1386820491.3902099</v>
      </c>
      <c r="AK266" s="164">
        <v>1388052888.1235199</v>
      </c>
      <c r="AL266" s="164">
        <v>1389898477.8278601</v>
      </c>
      <c r="AM266" s="164">
        <v>1391803251.1366</v>
      </c>
      <c r="AN266" s="164">
        <v>1391803251.1366</v>
      </c>
    </row>
    <row r="267" spans="1:40" x14ac:dyDescent="0.2">
      <c r="A267" s="27" t="s">
        <v>2107</v>
      </c>
      <c r="B267" s="164">
        <v>-1064074612.3701299</v>
      </c>
      <c r="C267" s="164">
        <v>-1117262490.2349</v>
      </c>
      <c r="D267" s="164">
        <v>-1165734827.5181899</v>
      </c>
      <c r="E267" s="164">
        <v>-1209491624.21997</v>
      </c>
      <c r="F267" s="164">
        <v>-1248532880.34027</v>
      </c>
      <c r="G267" s="164">
        <v>-1282858595.87906</v>
      </c>
      <c r="H267" s="164">
        <v>-1312468770.83637</v>
      </c>
      <c r="I267" s="164">
        <v>-1337363405.2121799</v>
      </c>
      <c r="J267" s="164">
        <v>-1357542499.00649</v>
      </c>
      <c r="K267" s="164">
        <v>-1373006052.21931</v>
      </c>
      <c r="L267" s="164">
        <v>-1383754064.8506401</v>
      </c>
      <c r="M267" s="164">
        <v>-1389786536.90047</v>
      </c>
      <c r="N267" s="164">
        <v>-1389786536.90047</v>
      </c>
      <c r="O267" s="164">
        <v>-1391002165.9477</v>
      </c>
      <c r="P267" s="164">
        <v>-1392116492.5738299</v>
      </c>
      <c r="Q267" s="164">
        <v>-1393129516.7788501</v>
      </c>
      <c r="R267" s="164">
        <v>-1394041238.5627699</v>
      </c>
      <c r="S267" s="164">
        <v>-1394851657.92559</v>
      </c>
      <c r="T267" s="164">
        <v>-1395560774.8673</v>
      </c>
      <c r="U267" s="164">
        <v>-1396168589.3879099</v>
      </c>
      <c r="V267" s="164">
        <v>-1396675101.4874101</v>
      </c>
      <c r="W267" s="164">
        <v>-1397080311.1658101</v>
      </c>
      <c r="X267" s="164">
        <v>-1397384218.4231</v>
      </c>
      <c r="Y267" s="164">
        <v>-1397586823.25929</v>
      </c>
      <c r="Z267" s="164">
        <v>-1397688125.6743701</v>
      </c>
      <c r="AA267" s="164">
        <v>-1397688125.6743701</v>
      </c>
      <c r="AB267" s="164">
        <v>-1397688125.6673999</v>
      </c>
      <c r="AC267" s="164">
        <v>-1397688125.6594701</v>
      </c>
      <c r="AD267" s="164">
        <v>-1397688125.6505899</v>
      </c>
      <c r="AE267" s="164">
        <v>-1397688125.6407499</v>
      </c>
      <c r="AF267" s="164">
        <v>-1397688125.6299601</v>
      </c>
      <c r="AG267" s="164">
        <v>-1397688125.6182101</v>
      </c>
      <c r="AH267" s="164">
        <v>-1397688125.6055</v>
      </c>
      <c r="AI267" s="164">
        <v>-1397688125.59185</v>
      </c>
      <c r="AJ267" s="164">
        <v>-1397688125.57723</v>
      </c>
      <c r="AK267" s="164">
        <v>-1397688125.5616601</v>
      </c>
      <c r="AL267" s="164">
        <v>-1397688125.54514</v>
      </c>
      <c r="AM267" s="164">
        <v>-1397688125.5276599</v>
      </c>
      <c r="AN267" s="164">
        <v>-1397688125.5276599</v>
      </c>
    </row>
    <row r="268" spans="1:40" x14ac:dyDescent="0.2">
      <c r="A268" s="27" t="s">
        <v>2108</v>
      </c>
      <c r="B268" s="164">
        <v>12976472.041797301</v>
      </c>
      <c r="C268" s="164">
        <v>13037080.105314599</v>
      </c>
      <c r="D268" s="164">
        <v>12353196.512665</v>
      </c>
      <c r="E268" s="164">
        <v>11051710.7666361</v>
      </c>
      <c r="F268" s="164">
        <v>9189266.5889559705</v>
      </c>
      <c r="G268" s="164">
        <v>7335859.9742759401</v>
      </c>
      <c r="H268" s="164">
        <v>5363762.4501968902</v>
      </c>
      <c r="I268" s="164">
        <v>3134862.8567220899</v>
      </c>
      <c r="J268" s="164">
        <v>1348049.8257311</v>
      </c>
      <c r="K268" s="164">
        <v>289662.95805716299</v>
      </c>
      <c r="L268" s="164">
        <v>-122260.807673257</v>
      </c>
      <c r="M268" s="164">
        <v>-275602.15052390401</v>
      </c>
      <c r="N268" s="164">
        <v>-275602.15052390401</v>
      </c>
      <c r="O268" s="164">
        <v>-361492.31874032598</v>
      </c>
      <c r="P268" s="164">
        <v>-211127.57646976999</v>
      </c>
      <c r="Q268" s="164">
        <v>-297575.04099368502</v>
      </c>
      <c r="R268" s="164">
        <v>-524580.08946594596</v>
      </c>
      <c r="S268" s="164">
        <v>-827566.36867794895</v>
      </c>
      <c r="T268" s="164">
        <v>-906278.09280279803</v>
      </c>
      <c r="U268" s="164">
        <v>-933631.25845102104</v>
      </c>
      <c r="V268" s="164">
        <v>-947702.866533202</v>
      </c>
      <c r="W268" s="164">
        <v>-796740.60538808699</v>
      </c>
      <c r="X268" s="164">
        <v>-590140.99904223403</v>
      </c>
      <c r="Y268" s="164">
        <v>-349707.53036696801</v>
      </c>
      <c r="Z268" s="164">
        <v>-205053.77450418001</v>
      </c>
      <c r="AA268" s="164">
        <v>-205053.77450418001</v>
      </c>
      <c r="AB268" s="164">
        <v>-99975.725137708898</v>
      </c>
      <c r="AC268" s="164">
        <v>263666.82798456098</v>
      </c>
      <c r="AD268" s="164">
        <v>675748.12670342298</v>
      </c>
      <c r="AE268" s="164">
        <v>1205408.1732902101</v>
      </c>
      <c r="AF268" s="164">
        <v>1903843.6073771</v>
      </c>
      <c r="AG268" s="164">
        <v>2559210.9389201198</v>
      </c>
      <c r="AH268" s="164">
        <v>2970448.9337685099</v>
      </c>
      <c r="AI268" s="164">
        <v>3114828.1381244301</v>
      </c>
      <c r="AJ268" s="164">
        <v>3138270.8289587698</v>
      </c>
      <c r="AK268" s="164">
        <v>3167163.96988256</v>
      </c>
      <c r="AL268" s="164">
        <v>3234575.5809307499</v>
      </c>
      <c r="AM268" s="164">
        <v>3266371.5608418002</v>
      </c>
      <c r="AN268" s="164">
        <v>3266371.5608418002</v>
      </c>
    </row>
    <row r="269" spans="1:40" x14ac:dyDescent="0.2">
      <c r="A269" s="27" t="s">
        <v>2109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v>0</v>
      </c>
      <c r="S269" s="164">
        <v>0</v>
      </c>
      <c r="T269" s="164">
        <v>0</v>
      </c>
      <c r="U269" s="164">
        <v>0</v>
      </c>
      <c r="V269" s="164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164">
        <v>0</v>
      </c>
      <c r="AD269" s="164">
        <v>0</v>
      </c>
      <c r="AE269" s="164">
        <v>0</v>
      </c>
      <c r="AF269" s="164">
        <v>0</v>
      </c>
      <c r="AG269" s="164">
        <v>0</v>
      </c>
      <c r="AH269" s="164">
        <v>0</v>
      </c>
      <c r="AI269" s="164">
        <v>0</v>
      </c>
      <c r="AJ269" s="164">
        <v>0</v>
      </c>
      <c r="AK269" s="164">
        <v>0</v>
      </c>
      <c r="AL269" s="164">
        <v>0</v>
      </c>
      <c r="AM269" s="164">
        <v>0</v>
      </c>
      <c r="AN269" s="164">
        <v>0</v>
      </c>
    </row>
    <row r="270" spans="1:40" x14ac:dyDescent="0.2">
      <c r="A270" s="27" t="s">
        <v>2110</v>
      </c>
      <c r="B270" s="164">
        <v>460648795.64999902</v>
      </c>
      <c r="C270" s="164">
        <v>460648795.64999902</v>
      </c>
      <c r="D270" s="164">
        <v>460648795.64999902</v>
      </c>
      <c r="E270" s="164">
        <v>460648795.64999902</v>
      </c>
      <c r="F270" s="164">
        <v>460648795.64999902</v>
      </c>
      <c r="G270" s="164">
        <v>460648795.64999902</v>
      </c>
      <c r="H270" s="164">
        <v>460648795.64999902</v>
      </c>
      <c r="I270" s="164">
        <v>460648795.64999902</v>
      </c>
      <c r="J270" s="164">
        <v>460648795.64999902</v>
      </c>
      <c r="K270" s="164">
        <v>460648795.64999902</v>
      </c>
      <c r="L270" s="164">
        <v>460648795.64999902</v>
      </c>
      <c r="M270" s="164">
        <v>460648795.64999902</v>
      </c>
      <c r="N270" s="164">
        <v>460648795.64999902</v>
      </c>
      <c r="O270" s="164">
        <v>460648795.64999902</v>
      </c>
      <c r="P270" s="164">
        <v>460648795.64999902</v>
      </c>
      <c r="Q270" s="164">
        <v>460648795.64999902</v>
      </c>
      <c r="R270" s="164">
        <v>460648795.64999902</v>
      </c>
      <c r="S270" s="164">
        <v>460648795.64999902</v>
      </c>
      <c r="T270" s="164">
        <v>460648795.64999902</v>
      </c>
      <c r="U270" s="164">
        <v>460648795.64999902</v>
      </c>
      <c r="V270" s="164">
        <v>460648795.64999902</v>
      </c>
      <c r="W270" s="164">
        <v>460648795.64999902</v>
      </c>
      <c r="X270" s="164">
        <v>460648795.64999902</v>
      </c>
      <c r="Y270" s="164">
        <v>460648795.64999902</v>
      </c>
      <c r="Z270" s="164">
        <v>460648795.64999902</v>
      </c>
      <c r="AA270" s="164">
        <v>460648795.64999902</v>
      </c>
      <c r="AB270" s="164">
        <v>460648795.64999902</v>
      </c>
      <c r="AC270" s="164">
        <v>460648795.64999902</v>
      </c>
      <c r="AD270" s="164">
        <v>460648795.64999902</v>
      </c>
      <c r="AE270" s="164">
        <v>460648795.64999902</v>
      </c>
      <c r="AF270" s="164">
        <v>460648795.64999902</v>
      </c>
      <c r="AG270" s="164">
        <v>460648795.64999902</v>
      </c>
      <c r="AH270" s="164">
        <v>460648795.64999902</v>
      </c>
      <c r="AI270" s="164">
        <v>460648795.64999902</v>
      </c>
      <c r="AJ270" s="164">
        <v>460648795.64999902</v>
      </c>
      <c r="AK270" s="164">
        <v>460648795.64999902</v>
      </c>
      <c r="AL270" s="164">
        <v>460648795.64999902</v>
      </c>
      <c r="AM270" s="164">
        <v>460648795.64999902</v>
      </c>
      <c r="AN270" s="164">
        <v>460648795.64999902</v>
      </c>
    </row>
    <row r="271" spans="1:40" x14ac:dyDescent="0.2">
      <c r="A271" s="27" t="s">
        <v>2111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  <c r="O271" s="164">
        <v>0</v>
      </c>
      <c r="P271" s="164">
        <v>0</v>
      </c>
      <c r="Q271" s="164">
        <v>0</v>
      </c>
      <c r="R271" s="164">
        <v>0</v>
      </c>
      <c r="S271" s="164">
        <v>0</v>
      </c>
      <c r="T271" s="164">
        <v>0</v>
      </c>
      <c r="U271" s="164">
        <v>0</v>
      </c>
      <c r="V271" s="164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  <c r="AC271" s="164">
        <v>0</v>
      </c>
      <c r="AD271" s="164">
        <v>0</v>
      </c>
      <c r="AE271" s="164">
        <v>0</v>
      </c>
      <c r="AF271" s="164">
        <v>0</v>
      </c>
      <c r="AG271" s="164">
        <v>0</v>
      </c>
      <c r="AH271" s="164">
        <v>0</v>
      </c>
      <c r="AI271" s="164">
        <v>0</v>
      </c>
      <c r="AJ271" s="164">
        <v>0</v>
      </c>
      <c r="AK271" s="164">
        <v>0</v>
      </c>
      <c r="AL271" s="164">
        <v>0</v>
      </c>
      <c r="AM271" s="164">
        <v>0</v>
      </c>
      <c r="AN271" s="164">
        <v>0</v>
      </c>
    </row>
    <row r="272" spans="1:40" x14ac:dyDescent="0.2">
      <c r="A272" s="27" t="s">
        <v>2112</v>
      </c>
      <c r="B272" s="164">
        <v>336026.87</v>
      </c>
      <c r="C272" s="164">
        <v>336026.87</v>
      </c>
      <c r="D272" s="164">
        <v>336026.87</v>
      </c>
      <c r="E272" s="164">
        <v>336026.87</v>
      </c>
      <c r="F272" s="164">
        <v>336026.87</v>
      </c>
      <c r="G272" s="164">
        <v>336026.87</v>
      </c>
      <c r="H272" s="164">
        <v>336026.87</v>
      </c>
      <c r="I272" s="164">
        <v>336026.87</v>
      </c>
      <c r="J272" s="164">
        <v>336026.87</v>
      </c>
      <c r="K272" s="164">
        <v>336026.87</v>
      </c>
      <c r="L272" s="164">
        <v>336026.87</v>
      </c>
      <c r="M272" s="164">
        <v>336026.87</v>
      </c>
      <c r="N272" s="164">
        <v>336026.87</v>
      </c>
      <c r="O272" s="164">
        <v>336026.87</v>
      </c>
      <c r="P272" s="164">
        <v>336026.87</v>
      </c>
      <c r="Q272" s="164">
        <v>336026.87</v>
      </c>
      <c r="R272" s="164">
        <v>336026.87</v>
      </c>
      <c r="S272" s="164">
        <v>336026.87</v>
      </c>
      <c r="T272" s="164">
        <v>336026.87</v>
      </c>
      <c r="U272" s="164">
        <v>336026.87</v>
      </c>
      <c r="V272" s="164">
        <v>336026.87</v>
      </c>
      <c r="W272" s="164">
        <v>336026.87</v>
      </c>
      <c r="X272" s="164">
        <v>336026.87</v>
      </c>
      <c r="Y272" s="164">
        <v>336026.87</v>
      </c>
      <c r="Z272" s="164">
        <v>336026.87</v>
      </c>
      <c r="AA272" s="164">
        <v>336026.87</v>
      </c>
      <c r="AB272" s="164">
        <v>336026.87</v>
      </c>
      <c r="AC272" s="164">
        <v>336026.87</v>
      </c>
      <c r="AD272" s="164">
        <v>336026.87</v>
      </c>
      <c r="AE272" s="164">
        <v>336026.87</v>
      </c>
      <c r="AF272" s="164">
        <v>336026.87</v>
      </c>
      <c r="AG272" s="164">
        <v>336026.87</v>
      </c>
      <c r="AH272" s="164">
        <v>336026.87</v>
      </c>
      <c r="AI272" s="164">
        <v>336026.87</v>
      </c>
      <c r="AJ272" s="164">
        <v>336026.87</v>
      </c>
      <c r="AK272" s="164">
        <v>336026.87</v>
      </c>
      <c r="AL272" s="164">
        <v>336026.87</v>
      </c>
      <c r="AM272" s="164">
        <v>336026.87</v>
      </c>
      <c r="AN272" s="164">
        <v>336026.87</v>
      </c>
    </row>
    <row r="273" spans="1:40" x14ac:dyDescent="0.2">
      <c r="A273" s="27" t="s">
        <v>2113</v>
      </c>
      <c r="B273" s="164">
        <v>0</v>
      </c>
      <c r="C273" s="164">
        <v>0</v>
      </c>
      <c r="D273" s="164">
        <v>0</v>
      </c>
      <c r="E273" s="164">
        <v>0</v>
      </c>
      <c r="F273" s="164">
        <v>0</v>
      </c>
      <c r="G273" s="164">
        <v>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4"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v>0</v>
      </c>
      <c r="S273" s="164">
        <v>0</v>
      </c>
      <c r="T273" s="164">
        <v>0</v>
      </c>
      <c r="U273" s="164">
        <v>0</v>
      </c>
      <c r="V273" s="164">
        <v>0</v>
      </c>
      <c r="W273" s="164">
        <v>0</v>
      </c>
      <c r="X273" s="164">
        <v>0</v>
      </c>
      <c r="Y273" s="164">
        <v>0</v>
      </c>
      <c r="Z273" s="164">
        <v>0</v>
      </c>
      <c r="AA273" s="164">
        <v>0</v>
      </c>
      <c r="AB273" s="164">
        <v>0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0</v>
      </c>
      <c r="AI273" s="164">
        <v>0</v>
      </c>
      <c r="AJ273" s="164">
        <v>0</v>
      </c>
      <c r="AK273" s="164">
        <v>0</v>
      </c>
      <c r="AL273" s="164">
        <v>0</v>
      </c>
      <c r="AM273" s="164">
        <v>0</v>
      </c>
      <c r="AN273" s="164">
        <v>0</v>
      </c>
    </row>
    <row r="274" spans="1:40" x14ac:dyDescent="0.2">
      <c r="A274" s="27" t="s">
        <v>2114</v>
      </c>
      <c r="B274" s="164">
        <v>0</v>
      </c>
      <c r="C274" s="164">
        <v>0</v>
      </c>
      <c r="D274" s="164">
        <v>0</v>
      </c>
      <c r="E274" s="164">
        <v>0</v>
      </c>
      <c r="F274" s="164">
        <v>0</v>
      </c>
      <c r="G274" s="164">
        <v>0</v>
      </c>
      <c r="H274" s="164">
        <v>0</v>
      </c>
      <c r="I274" s="164">
        <v>0</v>
      </c>
      <c r="J274" s="164">
        <v>0</v>
      </c>
      <c r="K274" s="164">
        <v>0</v>
      </c>
      <c r="L274" s="164">
        <v>0</v>
      </c>
      <c r="M274" s="164">
        <v>0</v>
      </c>
      <c r="N274" s="164">
        <v>0</v>
      </c>
      <c r="O274" s="164">
        <v>0</v>
      </c>
      <c r="P274" s="164">
        <v>0</v>
      </c>
      <c r="Q274" s="164">
        <v>0</v>
      </c>
      <c r="R274" s="164">
        <v>0</v>
      </c>
      <c r="S274" s="164">
        <v>0</v>
      </c>
      <c r="T274" s="164">
        <v>0</v>
      </c>
      <c r="U274" s="164">
        <v>0</v>
      </c>
      <c r="V274" s="164">
        <v>0</v>
      </c>
      <c r="W274" s="164">
        <v>0</v>
      </c>
      <c r="X274" s="164">
        <v>0</v>
      </c>
      <c r="Y274" s="164">
        <v>0</v>
      </c>
      <c r="Z274" s="164">
        <v>0</v>
      </c>
      <c r="AA274" s="164">
        <v>0</v>
      </c>
      <c r="AB274" s="164">
        <v>0</v>
      </c>
      <c r="AC274" s="164">
        <v>0</v>
      </c>
      <c r="AD274" s="164">
        <v>0</v>
      </c>
      <c r="AE274" s="164">
        <v>0</v>
      </c>
      <c r="AF274" s="164">
        <v>0</v>
      </c>
      <c r="AG274" s="164">
        <v>0</v>
      </c>
      <c r="AH274" s="164">
        <v>0</v>
      </c>
      <c r="AI274" s="164">
        <v>0</v>
      </c>
      <c r="AJ274" s="164">
        <v>0</v>
      </c>
      <c r="AK274" s="164">
        <v>0</v>
      </c>
      <c r="AL274" s="164">
        <v>0</v>
      </c>
      <c r="AM274" s="164">
        <v>0</v>
      </c>
      <c r="AN274" s="164">
        <v>0</v>
      </c>
    </row>
    <row r="275" spans="1:40" x14ac:dyDescent="0.2">
      <c r="A275" s="27" t="s">
        <v>2115</v>
      </c>
      <c r="B275" s="164">
        <v>19705432.169999901</v>
      </c>
      <c r="C275" s="164">
        <v>19222250.994615301</v>
      </c>
      <c r="D275" s="164">
        <v>18618274.525384601</v>
      </c>
      <c r="E275" s="164">
        <v>18135093.350000001</v>
      </c>
      <c r="F275" s="164">
        <v>17651912.174615301</v>
      </c>
      <c r="G275" s="164">
        <v>17047935.705384601</v>
      </c>
      <c r="H275" s="164">
        <v>16564754.529999901</v>
      </c>
      <c r="I275" s="164">
        <v>16081573.354615301</v>
      </c>
      <c r="J275" s="164">
        <v>15477596.885384601</v>
      </c>
      <c r="K275" s="164">
        <v>14994415.7099999</v>
      </c>
      <c r="L275" s="164">
        <v>14511234.534615301</v>
      </c>
      <c r="M275" s="164">
        <v>13907258.0653846</v>
      </c>
      <c r="N275" s="164">
        <v>13907258.0653846</v>
      </c>
      <c r="O275" s="164">
        <v>13424076.8899999</v>
      </c>
      <c r="P275" s="164">
        <v>12940895.7146153</v>
      </c>
      <c r="Q275" s="164">
        <v>12336919.2453846</v>
      </c>
      <c r="R275" s="164">
        <v>11853738.0699999</v>
      </c>
      <c r="S275" s="164">
        <v>11370556.8946153</v>
      </c>
      <c r="T275" s="164">
        <v>10766580.4253846</v>
      </c>
      <c r="U275" s="164">
        <v>10283399.249999899</v>
      </c>
      <c r="V275" s="164">
        <v>9800218.0746153705</v>
      </c>
      <c r="W275" s="164">
        <v>9196241.6053845994</v>
      </c>
      <c r="X275" s="164">
        <v>8713060.4299999904</v>
      </c>
      <c r="Y275" s="164">
        <v>8229879.2546153702</v>
      </c>
      <c r="Z275" s="164">
        <v>7625902.7853846001</v>
      </c>
      <c r="AA275" s="164">
        <v>7625902.7853846001</v>
      </c>
      <c r="AB275" s="164">
        <v>7142721.6099999798</v>
      </c>
      <c r="AC275" s="164">
        <v>6659540.4346153699</v>
      </c>
      <c r="AD275" s="164">
        <v>6055563.9653845998</v>
      </c>
      <c r="AE275" s="164">
        <v>5572382.7899999898</v>
      </c>
      <c r="AF275" s="164">
        <v>5089201.6146153696</v>
      </c>
      <c r="AG275" s="164">
        <v>4485225.1453846004</v>
      </c>
      <c r="AH275" s="164">
        <v>4002043.96999999</v>
      </c>
      <c r="AI275" s="164">
        <v>3518862.7946153702</v>
      </c>
      <c r="AJ275" s="164">
        <v>2969422.6961538298</v>
      </c>
      <c r="AK275" s="164">
        <v>2540777.89153845</v>
      </c>
      <c r="AL275" s="164">
        <v>2112133.08692306</v>
      </c>
      <c r="AM275" s="164">
        <v>1683488.28230768</v>
      </c>
      <c r="AN275" s="164">
        <v>1683488.28230768</v>
      </c>
    </row>
    <row r="276" spans="1:40" x14ac:dyDescent="0.2">
      <c r="A276" s="27" t="s">
        <v>2116</v>
      </c>
      <c r="B276" s="164">
        <v>64421514.502617702</v>
      </c>
      <c r="C276" s="164">
        <v>63875569.4764397</v>
      </c>
      <c r="D276" s="164">
        <v>63329624.450261697</v>
      </c>
      <c r="E276" s="164">
        <v>62783679.424083702</v>
      </c>
      <c r="F276" s="164">
        <v>62237734.3979057</v>
      </c>
      <c r="G276" s="164">
        <v>61691789.371727698</v>
      </c>
      <c r="H276" s="164">
        <v>61145844.345549703</v>
      </c>
      <c r="I276" s="164">
        <v>60599899.319371603</v>
      </c>
      <c r="J276" s="164">
        <v>60053954.293193601</v>
      </c>
      <c r="K276" s="164">
        <v>59508009.267015599</v>
      </c>
      <c r="L276" s="164">
        <v>58962064.240837596</v>
      </c>
      <c r="M276" s="164">
        <v>58416119.214659601</v>
      </c>
      <c r="N276" s="164">
        <v>58416119.214659601</v>
      </c>
      <c r="O276" s="164">
        <v>57870174.188481599</v>
      </c>
      <c r="P276" s="164">
        <v>57324229.162303597</v>
      </c>
      <c r="Q276" s="164">
        <v>56778284.136125602</v>
      </c>
      <c r="R276" s="164">
        <v>56232339.109947599</v>
      </c>
      <c r="S276" s="164">
        <v>55686394.083769597</v>
      </c>
      <c r="T276" s="164">
        <v>55140449.057591602</v>
      </c>
      <c r="U276" s="164">
        <v>54594504.0314136</v>
      </c>
      <c r="V276" s="164">
        <v>54048559.005235501</v>
      </c>
      <c r="W276" s="164">
        <v>53502613.979057498</v>
      </c>
      <c r="X276" s="164">
        <v>52956668.952879503</v>
      </c>
      <c r="Y276" s="164">
        <v>52410723.926701501</v>
      </c>
      <c r="Z276" s="164">
        <v>51864778.900523499</v>
      </c>
      <c r="AA276" s="164">
        <v>51864778.900523499</v>
      </c>
      <c r="AB276" s="164">
        <v>51318833.874345496</v>
      </c>
      <c r="AC276" s="164">
        <v>50772888.848167501</v>
      </c>
      <c r="AD276" s="164">
        <v>50226943.821989499</v>
      </c>
      <c r="AE276" s="164">
        <v>49680998.795811497</v>
      </c>
      <c r="AF276" s="164">
        <v>49135053.769633502</v>
      </c>
      <c r="AG276" s="164">
        <v>48589108.743455499</v>
      </c>
      <c r="AH276" s="164">
        <v>48043163.717277497</v>
      </c>
      <c r="AI276" s="164">
        <v>47497218.691099502</v>
      </c>
      <c r="AJ276" s="164">
        <v>46951273.6649215</v>
      </c>
      <c r="AK276" s="164">
        <v>46405328.638743401</v>
      </c>
      <c r="AL276" s="164">
        <v>45859383.612565398</v>
      </c>
      <c r="AM276" s="164">
        <v>45313438.586387403</v>
      </c>
      <c r="AN276" s="164">
        <v>45313438.586387403</v>
      </c>
    </row>
    <row r="277" spans="1:40" x14ac:dyDescent="0.2">
      <c r="A277" s="27" t="s">
        <v>2117</v>
      </c>
      <c r="B277" s="164">
        <v>0.40692111616635801</v>
      </c>
      <c r="C277" s="164">
        <v>0.40692111616635801</v>
      </c>
      <c r="D277" s="164">
        <v>0.40692111616635801</v>
      </c>
      <c r="E277" s="164">
        <v>0.40692111616635801</v>
      </c>
      <c r="F277" s="164">
        <v>0.40692111616635801</v>
      </c>
      <c r="G277" s="164">
        <v>0.40692111616635801</v>
      </c>
      <c r="H277" s="164">
        <v>0.40692111616635801</v>
      </c>
      <c r="I277" s="164">
        <v>0.40692111616635801</v>
      </c>
      <c r="J277" s="164">
        <v>0.40692111616635801</v>
      </c>
      <c r="K277" s="164">
        <v>0.40692111616635801</v>
      </c>
      <c r="L277" s="164">
        <v>0.40692111616635801</v>
      </c>
      <c r="M277" s="164">
        <v>0.40692111616635801</v>
      </c>
      <c r="N277" s="164">
        <v>0.40692111616635801</v>
      </c>
      <c r="O277" s="164">
        <v>0.40692111616635801</v>
      </c>
      <c r="P277" s="164">
        <v>0.40692111616635801</v>
      </c>
      <c r="Q277" s="164">
        <v>0.40692111616635801</v>
      </c>
      <c r="R277" s="164">
        <v>0.40692111616635801</v>
      </c>
      <c r="S277" s="164">
        <v>0.40692111616635801</v>
      </c>
      <c r="T277" s="164">
        <v>0.40692111616635801</v>
      </c>
      <c r="U277" s="164">
        <v>0.40692111616635801</v>
      </c>
      <c r="V277" s="164">
        <v>0.40692111616635801</v>
      </c>
      <c r="W277" s="164">
        <v>0.40692111616635801</v>
      </c>
      <c r="X277" s="164">
        <v>0.40692111616635801</v>
      </c>
      <c r="Y277" s="164">
        <v>0.40692111616635801</v>
      </c>
      <c r="Z277" s="164">
        <v>0.40692111616635801</v>
      </c>
      <c r="AA277" s="164">
        <v>0.40692111616635801</v>
      </c>
      <c r="AB277" s="164">
        <v>0.40692111616635801</v>
      </c>
      <c r="AC277" s="164">
        <v>0.40692111616635801</v>
      </c>
      <c r="AD277" s="164">
        <v>0.40692111616635801</v>
      </c>
      <c r="AE277" s="164">
        <v>0.40692111616635801</v>
      </c>
      <c r="AF277" s="164">
        <v>0.40692111616635801</v>
      </c>
      <c r="AG277" s="164">
        <v>0.40692111616635801</v>
      </c>
      <c r="AH277" s="164">
        <v>0.40692111616635801</v>
      </c>
      <c r="AI277" s="164">
        <v>0.40692111616635801</v>
      </c>
      <c r="AJ277" s="164">
        <v>0.40692111616635801</v>
      </c>
      <c r="AK277" s="164">
        <v>0.40692111616635801</v>
      </c>
      <c r="AL277" s="164">
        <v>0.40692111616635801</v>
      </c>
      <c r="AM277" s="164">
        <v>0.40692111616635801</v>
      </c>
      <c r="AN277" s="164">
        <v>0.40692111616635801</v>
      </c>
    </row>
    <row r="278" spans="1:40" x14ac:dyDescent="0.2">
      <c r="A278" s="27" t="s">
        <v>2118</v>
      </c>
      <c r="B278" s="164">
        <v>230.28</v>
      </c>
      <c r="C278" s="164">
        <v>230.28</v>
      </c>
      <c r="D278" s="164">
        <v>230.28</v>
      </c>
      <c r="E278" s="164">
        <v>230.28</v>
      </c>
      <c r="F278" s="164">
        <v>230.28</v>
      </c>
      <c r="G278" s="164">
        <v>230.28</v>
      </c>
      <c r="H278" s="164">
        <v>230.28</v>
      </c>
      <c r="I278" s="164">
        <v>230.28</v>
      </c>
      <c r="J278" s="164">
        <v>230.28</v>
      </c>
      <c r="K278" s="164">
        <v>230.28</v>
      </c>
      <c r="L278" s="164">
        <v>230.28</v>
      </c>
      <c r="M278" s="164">
        <v>230.28</v>
      </c>
      <c r="N278" s="164">
        <v>230.28</v>
      </c>
      <c r="O278" s="164">
        <v>230.28</v>
      </c>
      <c r="P278" s="164">
        <v>230.28</v>
      </c>
      <c r="Q278" s="164">
        <v>230.28</v>
      </c>
      <c r="R278" s="164">
        <v>230.28</v>
      </c>
      <c r="S278" s="164">
        <v>230.28</v>
      </c>
      <c r="T278" s="164">
        <v>230.28</v>
      </c>
      <c r="U278" s="164">
        <v>230.28</v>
      </c>
      <c r="V278" s="164">
        <v>230.28</v>
      </c>
      <c r="W278" s="164">
        <v>230.28</v>
      </c>
      <c r="X278" s="164">
        <v>230.28</v>
      </c>
      <c r="Y278" s="164">
        <v>230.28</v>
      </c>
      <c r="Z278" s="164">
        <v>230.28</v>
      </c>
      <c r="AA278" s="164">
        <v>230.28</v>
      </c>
      <c r="AB278" s="164">
        <v>230.28</v>
      </c>
      <c r="AC278" s="164">
        <v>230.28</v>
      </c>
      <c r="AD278" s="164">
        <v>230.28</v>
      </c>
      <c r="AE278" s="164">
        <v>230.28</v>
      </c>
      <c r="AF278" s="164">
        <v>230.28</v>
      </c>
      <c r="AG278" s="164">
        <v>230.28</v>
      </c>
      <c r="AH278" s="164">
        <v>230.28</v>
      </c>
      <c r="AI278" s="164">
        <v>230.28</v>
      </c>
      <c r="AJ278" s="164">
        <v>230.28</v>
      </c>
      <c r="AK278" s="164">
        <v>230.28</v>
      </c>
      <c r="AL278" s="164">
        <v>230.28</v>
      </c>
      <c r="AM278" s="164">
        <v>230.28</v>
      </c>
      <c r="AN278" s="164">
        <v>230.28</v>
      </c>
    </row>
    <row r="279" spans="1:40" x14ac:dyDescent="0.2">
      <c r="A279" s="27" t="s">
        <v>2119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  <c r="O279" s="164">
        <v>0</v>
      </c>
      <c r="P279" s="164">
        <v>0</v>
      </c>
      <c r="Q279" s="164">
        <v>0</v>
      </c>
      <c r="R279" s="164">
        <v>0</v>
      </c>
      <c r="S279" s="164">
        <v>0</v>
      </c>
      <c r="T279" s="164">
        <v>0</v>
      </c>
      <c r="U279" s="164">
        <v>0</v>
      </c>
      <c r="V279" s="164">
        <v>0</v>
      </c>
      <c r="W279" s="164">
        <v>0</v>
      </c>
      <c r="X279" s="164">
        <v>0</v>
      </c>
      <c r="Y279" s="164">
        <v>0</v>
      </c>
      <c r="Z279" s="164">
        <v>0</v>
      </c>
      <c r="AA279" s="164">
        <v>0</v>
      </c>
      <c r="AB279" s="164">
        <v>0</v>
      </c>
      <c r="AC279" s="164">
        <v>0</v>
      </c>
      <c r="AD279" s="164">
        <v>0</v>
      </c>
      <c r="AE279" s="164">
        <v>0</v>
      </c>
      <c r="AF279" s="164">
        <v>0</v>
      </c>
      <c r="AG279" s="164">
        <v>0</v>
      </c>
      <c r="AH279" s="164">
        <v>0</v>
      </c>
      <c r="AI279" s="164">
        <v>0</v>
      </c>
      <c r="AJ279" s="164">
        <v>0</v>
      </c>
      <c r="AK279" s="164">
        <v>0</v>
      </c>
      <c r="AL279" s="164">
        <v>0</v>
      </c>
      <c r="AM279" s="164">
        <v>0</v>
      </c>
      <c r="AN279" s="164">
        <v>0</v>
      </c>
    </row>
    <row r="280" spans="1:40" x14ac:dyDescent="0.2">
      <c r="A280" s="27" t="s">
        <v>2120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  <c r="O280" s="164">
        <v>0</v>
      </c>
      <c r="P280" s="164">
        <v>0</v>
      </c>
      <c r="Q280" s="164">
        <v>0</v>
      </c>
      <c r="R280" s="164">
        <v>0</v>
      </c>
      <c r="S280" s="164">
        <v>0</v>
      </c>
      <c r="T280" s="164">
        <v>0</v>
      </c>
      <c r="U280" s="164">
        <v>0</v>
      </c>
      <c r="V280" s="164">
        <v>0</v>
      </c>
      <c r="W280" s="164">
        <v>0</v>
      </c>
      <c r="X280" s="164">
        <v>0</v>
      </c>
      <c r="Y280" s="164">
        <v>0</v>
      </c>
      <c r="Z280" s="164">
        <v>0</v>
      </c>
      <c r="AA280" s="164">
        <v>0</v>
      </c>
      <c r="AB280" s="164">
        <v>0</v>
      </c>
      <c r="AC280" s="164">
        <v>0</v>
      </c>
      <c r="AD280" s="164">
        <v>0</v>
      </c>
      <c r="AE280" s="164">
        <v>0</v>
      </c>
      <c r="AF280" s="164">
        <v>0</v>
      </c>
      <c r="AG280" s="164">
        <v>0</v>
      </c>
      <c r="AH280" s="164">
        <v>0</v>
      </c>
      <c r="AI280" s="164">
        <v>0</v>
      </c>
      <c r="AJ280" s="164">
        <v>0</v>
      </c>
      <c r="AK280" s="164">
        <v>0</v>
      </c>
      <c r="AL280" s="164">
        <v>0</v>
      </c>
      <c r="AM280" s="164">
        <v>0</v>
      </c>
      <c r="AN280" s="164">
        <v>0</v>
      </c>
    </row>
    <row r="281" spans="1:40" x14ac:dyDescent="0.2">
      <c r="A281" s="27" t="s">
        <v>2121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  <c r="O281" s="164">
        <v>0</v>
      </c>
      <c r="P281" s="164">
        <v>0</v>
      </c>
      <c r="Q281" s="164">
        <v>0</v>
      </c>
      <c r="R281" s="164">
        <v>0</v>
      </c>
      <c r="S281" s="164">
        <v>0</v>
      </c>
      <c r="T281" s="164">
        <v>0</v>
      </c>
      <c r="U281" s="164">
        <v>0</v>
      </c>
      <c r="V281" s="164">
        <v>0</v>
      </c>
      <c r="W281" s="164">
        <v>0</v>
      </c>
      <c r="X281" s="164">
        <v>0</v>
      </c>
      <c r="Y281" s="164">
        <v>0</v>
      </c>
      <c r="Z281" s="164">
        <v>0</v>
      </c>
      <c r="AA281" s="164">
        <v>0</v>
      </c>
      <c r="AB281" s="164">
        <v>0</v>
      </c>
      <c r="AC281" s="164">
        <v>0</v>
      </c>
      <c r="AD281" s="164">
        <v>0</v>
      </c>
      <c r="AE281" s="164">
        <v>0</v>
      </c>
      <c r="AF281" s="164">
        <v>0</v>
      </c>
      <c r="AG281" s="164">
        <v>0</v>
      </c>
      <c r="AH281" s="164">
        <v>0</v>
      </c>
      <c r="AI281" s="164">
        <v>0</v>
      </c>
      <c r="AJ281" s="164">
        <v>0</v>
      </c>
      <c r="AK281" s="164">
        <v>0</v>
      </c>
      <c r="AL281" s="164">
        <v>0</v>
      </c>
      <c r="AM281" s="164">
        <v>0</v>
      </c>
      <c r="AN281" s="164">
        <v>0</v>
      </c>
    </row>
    <row r="282" spans="1:40" x14ac:dyDescent="0.2">
      <c r="A282" s="27" t="s">
        <v>2122</v>
      </c>
      <c r="B282" s="164">
        <v>823112.58687500004</v>
      </c>
      <c r="C282" s="164">
        <v>774694.20250000001</v>
      </c>
      <c r="D282" s="164">
        <v>726275.81812499999</v>
      </c>
      <c r="E282" s="164">
        <v>677857.43374999997</v>
      </c>
      <c r="F282" s="164">
        <v>629439.04937499994</v>
      </c>
      <c r="G282" s="164">
        <v>581020.66500000097</v>
      </c>
      <c r="H282" s="164">
        <v>532602.28062500001</v>
      </c>
      <c r="I282" s="164">
        <v>484183.89624999999</v>
      </c>
      <c r="J282" s="164">
        <v>435765.51187500003</v>
      </c>
      <c r="K282" s="164">
        <v>387347.12750000099</v>
      </c>
      <c r="L282" s="164">
        <v>338928.74312499998</v>
      </c>
      <c r="M282" s="164">
        <v>290510.35875000001</v>
      </c>
      <c r="N282" s="164">
        <v>290510.35875000001</v>
      </c>
      <c r="O282" s="164">
        <v>245816.46548077001</v>
      </c>
      <c r="P282" s="164">
        <v>204847.063317308</v>
      </c>
      <c r="Q282" s="164">
        <v>167602.15225961601</v>
      </c>
      <c r="R282" s="164">
        <v>134081.73230769299</v>
      </c>
      <c r="S282" s="164">
        <v>104285.80346153901</v>
      </c>
      <c r="T282" s="164">
        <v>78214.365721154594</v>
      </c>
      <c r="U282" s="164">
        <v>55867.419086539303</v>
      </c>
      <c r="V282" s="164">
        <v>37244.963557693103</v>
      </c>
      <c r="W282" s="164">
        <v>22346.999134616199</v>
      </c>
      <c r="X282" s="164">
        <v>11173.5258173085</v>
      </c>
      <c r="Y282" s="164">
        <v>3724.5436057700499</v>
      </c>
      <c r="Z282" s="164">
        <v>5.2500000819577501E-2</v>
      </c>
      <c r="AA282" s="164">
        <v>5.2500000819577501E-2</v>
      </c>
      <c r="AB282" s="164">
        <v>5.2500000819577501E-2</v>
      </c>
      <c r="AC282" s="164">
        <v>5.2500000819577501E-2</v>
      </c>
      <c r="AD282" s="164">
        <v>5.2500000819577501E-2</v>
      </c>
      <c r="AE282" s="164">
        <v>5.2500000819577501E-2</v>
      </c>
      <c r="AF282" s="164">
        <v>5.2500000819577501E-2</v>
      </c>
      <c r="AG282" s="164">
        <v>5.2500000819577501E-2</v>
      </c>
      <c r="AH282" s="164">
        <v>5.2500000819577501E-2</v>
      </c>
      <c r="AI282" s="164">
        <v>5.2500000819577501E-2</v>
      </c>
      <c r="AJ282" s="164">
        <v>5.2500000819577501E-2</v>
      </c>
      <c r="AK282" s="164">
        <v>5.2500000819577501E-2</v>
      </c>
      <c r="AL282" s="164">
        <v>5.2500000819577501E-2</v>
      </c>
      <c r="AM282" s="164">
        <v>5.2500000819577501E-2</v>
      </c>
      <c r="AN282" s="164">
        <v>5.2500000819577501E-2</v>
      </c>
    </row>
    <row r="283" spans="1:40" x14ac:dyDescent="0.2">
      <c r="A283" s="27" t="s">
        <v>2123</v>
      </c>
      <c r="B283" s="164">
        <v>1.54133728526499</v>
      </c>
      <c r="C283" s="164">
        <v>1.56148549188755</v>
      </c>
      <c r="D283" s="164">
        <v>1.57155959418275</v>
      </c>
      <c r="E283" s="164">
        <v>1.5715596031345</v>
      </c>
      <c r="F283" s="164">
        <v>1.57155961380794</v>
      </c>
      <c r="G283" s="164">
        <v>1.57155961923321</v>
      </c>
      <c r="H283" s="164">
        <v>1.57155962345056</v>
      </c>
      <c r="I283" s="164">
        <v>1.57155963381464</v>
      </c>
      <c r="J283" s="164">
        <v>1.5715596372667899</v>
      </c>
      <c r="K283" s="164">
        <v>1.5715596403877099</v>
      </c>
      <c r="L283" s="164">
        <v>1.5715596384725199</v>
      </c>
      <c r="M283" s="164">
        <v>1.5715596378876899</v>
      </c>
      <c r="N283" s="164">
        <v>1.5715596378876899</v>
      </c>
      <c r="O283" s="164">
        <v>1.5715596381172501</v>
      </c>
      <c r="P283" s="164">
        <v>1.5715596429926699</v>
      </c>
      <c r="Q283" s="164">
        <v>1.5715596387228501</v>
      </c>
      <c r="R283" s="164">
        <v>1.5715596349624401</v>
      </c>
      <c r="S283" s="164">
        <v>1.5715596268841201</v>
      </c>
      <c r="T283" s="164">
        <v>1.57155961861559</v>
      </c>
      <c r="U283" s="164">
        <v>1.57155961085646</v>
      </c>
      <c r="V283" s="164">
        <v>1.5715595987881601</v>
      </c>
      <c r="W283" s="164">
        <v>1.5715595954497099</v>
      </c>
      <c r="X283" s="164">
        <v>1.57155958479594</v>
      </c>
      <c r="Y283" s="164">
        <v>1.57155957602237</v>
      </c>
      <c r="Z283" s="164">
        <v>1.5715595732479799</v>
      </c>
      <c r="AA283" s="164">
        <v>1.5715595732479799</v>
      </c>
      <c r="AB283" s="164">
        <v>1.57155956789923</v>
      </c>
      <c r="AC283" s="164">
        <v>1.57155956225862</v>
      </c>
      <c r="AD283" s="164">
        <v>1.57155956044509</v>
      </c>
      <c r="AE283" s="164">
        <v>1.5715595541857601</v>
      </c>
      <c r="AF283" s="164">
        <v>1.57155954760832</v>
      </c>
      <c r="AG283" s="164">
        <v>1.5715595448492199</v>
      </c>
      <c r="AH283" s="164">
        <v>1.5715595389910699</v>
      </c>
      <c r="AI283" s="164">
        <v>1.5715595354908301</v>
      </c>
      <c r="AJ283" s="164">
        <v>1.57155953139264</v>
      </c>
      <c r="AK283" s="164">
        <v>1.5715595165696199</v>
      </c>
      <c r="AL283" s="164">
        <v>1.57155951306829</v>
      </c>
      <c r="AM283" s="164">
        <v>1.5715595119161201</v>
      </c>
      <c r="AN283" s="164">
        <v>1.5715595119161201</v>
      </c>
    </row>
    <row r="284" spans="1:40" x14ac:dyDescent="0.2">
      <c r="A284" s="27" t="s">
        <v>2124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0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0</v>
      </c>
      <c r="AI284" s="164">
        <v>0</v>
      </c>
      <c r="AJ284" s="164">
        <v>0</v>
      </c>
      <c r="AK284" s="164">
        <v>0</v>
      </c>
      <c r="AL284" s="164">
        <v>0</v>
      </c>
      <c r="AM284" s="164">
        <v>0</v>
      </c>
      <c r="AN284" s="164">
        <v>0</v>
      </c>
    </row>
    <row r="285" spans="1:40" x14ac:dyDescent="0.2">
      <c r="A285" s="27" t="s">
        <v>2125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  <c r="O285" s="164">
        <v>0</v>
      </c>
      <c r="P285" s="164">
        <v>0</v>
      </c>
      <c r="Q285" s="164">
        <v>0</v>
      </c>
      <c r="R285" s="164">
        <v>0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0</v>
      </c>
      <c r="AI285" s="164">
        <v>0</v>
      </c>
      <c r="AJ285" s="164">
        <v>0</v>
      </c>
      <c r="AK285" s="164">
        <v>0</v>
      </c>
      <c r="AL285" s="164">
        <v>0</v>
      </c>
      <c r="AM285" s="164">
        <v>0</v>
      </c>
      <c r="AN285" s="164">
        <v>0</v>
      </c>
    </row>
    <row r="286" spans="1:40" x14ac:dyDescent="0.2">
      <c r="A286" s="27" t="s">
        <v>2126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0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0</v>
      </c>
      <c r="AI286" s="164">
        <v>0</v>
      </c>
      <c r="AJ286" s="164">
        <v>0</v>
      </c>
      <c r="AK286" s="164">
        <v>0</v>
      </c>
      <c r="AL286" s="164">
        <v>0</v>
      </c>
      <c r="AM286" s="164">
        <v>0</v>
      </c>
      <c r="AN286" s="164">
        <v>0</v>
      </c>
    </row>
    <row r="287" spans="1:40" x14ac:dyDescent="0.2">
      <c r="A287" s="27" t="s">
        <v>2127</v>
      </c>
      <c r="B287" s="164">
        <v>3731862.3</v>
      </c>
      <c r="C287" s="164">
        <v>3731862.3</v>
      </c>
      <c r="D287" s="164">
        <v>3731862.3</v>
      </c>
      <c r="E287" s="164">
        <v>3731862.3</v>
      </c>
      <c r="F287" s="164">
        <v>3731862.3</v>
      </c>
      <c r="G287" s="164">
        <v>3731862.3</v>
      </c>
      <c r="H287" s="164">
        <v>3731862.3</v>
      </c>
      <c r="I287" s="164">
        <v>3731862.3</v>
      </c>
      <c r="J287" s="164">
        <v>3731862.3</v>
      </c>
      <c r="K287" s="164">
        <v>3731862.3</v>
      </c>
      <c r="L287" s="164">
        <v>3731862.3</v>
      </c>
      <c r="M287" s="164">
        <v>3731862.3</v>
      </c>
      <c r="N287" s="164">
        <v>3731862.3</v>
      </c>
      <c r="O287" s="164">
        <v>3731862.3</v>
      </c>
      <c r="P287" s="164">
        <v>3731862.3</v>
      </c>
      <c r="Q287" s="164">
        <v>3731862.3</v>
      </c>
      <c r="R287" s="164">
        <v>3731862.3</v>
      </c>
      <c r="S287" s="164">
        <v>3731862.3</v>
      </c>
      <c r="T287" s="164">
        <v>3731862.3</v>
      </c>
      <c r="U287" s="164">
        <v>3731862.3</v>
      </c>
      <c r="V287" s="164">
        <v>3731862.3</v>
      </c>
      <c r="W287" s="164">
        <v>3731862.3</v>
      </c>
      <c r="X287" s="164">
        <v>3731862.3</v>
      </c>
      <c r="Y287" s="164">
        <v>3731862.3</v>
      </c>
      <c r="Z287" s="164">
        <v>3731862.3</v>
      </c>
      <c r="AA287" s="164">
        <v>3731862.3</v>
      </c>
      <c r="AB287" s="164">
        <v>3731862.3</v>
      </c>
      <c r="AC287" s="164">
        <v>3731862.3</v>
      </c>
      <c r="AD287" s="164">
        <v>3731862.3</v>
      </c>
      <c r="AE287" s="164">
        <v>3731862.3</v>
      </c>
      <c r="AF287" s="164">
        <v>3731862.3</v>
      </c>
      <c r="AG287" s="164">
        <v>3731862.3</v>
      </c>
      <c r="AH287" s="164">
        <v>3731862.3</v>
      </c>
      <c r="AI287" s="164">
        <v>3731862.3</v>
      </c>
      <c r="AJ287" s="164">
        <v>3731862.3</v>
      </c>
      <c r="AK287" s="164">
        <v>3731862.3</v>
      </c>
      <c r="AL287" s="164">
        <v>3731862.3</v>
      </c>
      <c r="AM287" s="164">
        <v>3731862.3</v>
      </c>
      <c r="AN287" s="164">
        <v>3731862.3</v>
      </c>
    </row>
    <row r="288" spans="1:40" x14ac:dyDescent="0.2">
      <c r="A288" s="27" t="s">
        <v>2128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0</v>
      </c>
      <c r="U288" s="164">
        <v>0</v>
      </c>
      <c r="V288" s="164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164">
        <v>0</v>
      </c>
      <c r="AD288" s="164">
        <v>0</v>
      </c>
      <c r="AE288" s="164">
        <v>0</v>
      </c>
      <c r="AF288" s="164">
        <v>0</v>
      </c>
      <c r="AG288" s="164">
        <v>0</v>
      </c>
      <c r="AH288" s="164">
        <v>0</v>
      </c>
      <c r="AI288" s="164">
        <v>0</v>
      </c>
      <c r="AJ288" s="164">
        <v>0</v>
      </c>
      <c r="AK288" s="164">
        <v>0</v>
      </c>
      <c r="AL288" s="164">
        <v>0</v>
      </c>
      <c r="AM288" s="164">
        <v>0</v>
      </c>
      <c r="AN288" s="164">
        <v>0</v>
      </c>
    </row>
    <row r="289" spans="1:40" x14ac:dyDescent="0.2">
      <c r="A289" s="30" t="s">
        <v>2129</v>
      </c>
      <c r="B289" s="164">
        <v>1442683718.6494401</v>
      </c>
      <c r="C289" s="164">
        <v>1392355784.5308001</v>
      </c>
      <c r="D289" s="164">
        <v>1343143167.1192501</v>
      </c>
      <c r="E289" s="164">
        <v>1295443220.8958099</v>
      </c>
      <c r="F289" s="164">
        <v>1250817763.3809299</v>
      </c>
      <c r="G289" s="164">
        <v>1210657296.41628</v>
      </c>
      <c r="H289" s="164">
        <v>1175795058.12094</v>
      </c>
      <c r="I289" s="164">
        <v>1142691032.5281601</v>
      </c>
      <c r="J289" s="164">
        <v>1120467742.6106901</v>
      </c>
      <c r="K289" s="164">
        <v>1104687330.3003199</v>
      </c>
      <c r="L289" s="164">
        <v>1095012730.7807</v>
      </c>
      <c r="M289" s="164">
        <v>1089407574.20437</v>
      </c>
      <c r="N289" s="164">
        <v>1089407574.20437</v>
      </c>
      <c r="O289" s="164">
        <v>1084025200.82286</v>
      </c>
      <c r="P289" s="164">
        <v>1084844483.8507199</v>
      </c>
      <c r="Q289" s="164">
        <v>1084583881.70467</v>
      </c>
      <c r="R289" s="164">
        <v>1082846140.8052101</v>
      </c>
      <c r="S289" s="164">
        <v>1080654668.3420501</v>
      </c>
      <c r="T289" s="164">
        <v>1078500417.7815101</v>
      </c>
      <c r="U289" s="164">
        <v>1076622332.32744</v>
      </c>
      <c r="V289" s="164">
        <v>1071529142.01583</v>
      </c>
      <c r="W289" s="164">
        <v>1070274505.19603</v>
      </c>
      <c r="X289" s="164">
        <v>1069909038.23193</v>
      </c>
      <c r="Y289" s="164">
        <v>1071015281.92173</v>
      </c>
      <c r="Z289" s="164">
        <v>1072346143.83613</v>
      </c>
      <c r="AA289" s="164">
        <v>1072346143.83613</v>
      </c>
      <c r="AB289" s="164">
        <v>1070103363.73242</v>
      </c>
      <c r="AC289" s="164">
        <v>1071848976.79249</v>
      </c>
      <c r="AD289" s="164">
        <v>1073016374.3365099</v>
      </c>
      <c r="AE289" s="164">
        <v>1073293650.4193799</v>
      </c>
      <c r="AF289" s="164">
        <v>1073406961.15861</v>
      </c>
      <c r="AG289" s="164">
        <v>1073235060.4446599</v>
      </c>
      <c r="AH289" s="164">
        <v>1072978687.1989</v>
      </c>
      <c r="AI289" s="164">
        <v>1069196962.46308</v>
      </c>
      <c r="AJ289" s="164">
        <v>1068628621.3793</v>
      </c>
      <c r="AK289" s="164">
        <v>1068523519.28862</v>
      </c>
      <c r="AL289" s="164">
        <v>1068996005.06313</v>
      </c>
      <c r="AM289" s="164">
        <v>1069417935.2349401</v>
      </c>
      <c r="AN289" s="164">
        <v>1069417935.2349401</v>
      </c>
    </row>
    <row r="290" spans="1:40" x14ac:dyDescent="0.2">
      <c r="A290" s="27" t="s">
        <v>2130</v>
      </c>
      <c r="B290" s="164">
        <v>5261412.9699999904</v>
      </c>
      <c r="C290" s="164">
        <v>5261412.9699999904</v>
      </c>
      <c r="D290" s="164">
        <v>5261412.9699999904</v>
      </c>
      <c r="E290" s="164">
        <v>5261412.9699999904</v>
      </c>
      <c r="F290" s="164">
        <v>5261412.9699999904</v>
      </c>
      <c r="G290" s="164">
        <v>5261412.9699999904</v>
      </c>
      <c r="H290" s="164">
        <v>5261412.9699999904</v>
      </c>
      <c r="I290" s="164">
        <v>5261412.9699999904</v>
      </c>
      <c r="J290" s="164">
        <v>5261412.9699999904</v>
      </c>
      <c r="K290" s="164">
        <v>5261412.9699999904</v>
      </c>
      <c r="L290" s="164">
        <v>5261412.9699999904</v>
      </c>
      <c r="M290" s="164">
        <v>5261412.9699999904</v>
      </c>
      <c r="N290" s="164">
        <v>5261412.9699999904</v>
      </c>
      <c r="O290" s="164">
        <v>5261412.9699999904</v>
      </c>
      <c r="P290" s="164">
        <v>5261412.9699999904</v>
      </c>
      <c r="Q290" s="164">
        <v>5261412.9699999904</v>
      </c>
      <c r="R290" s="164">
        <v>5261412.9699999904</v>
      </c>
      <c r="S290" s="164">
        <v>5261412.9699999904</v>
      </c>
      <c r="T290" s="164">
        <v>5261412.9699999904</v>
      </c>
      <c r="U290" s="164">
        <v>5261412.9699999904</v>
      </c>
      <c r="V290" s="164">
        <v>5261412.9699999904</v>
      </c>
      <c r="W290" s="164">
        <v>5261412.9699999904</v>
      </c>
      <c r="X290" s="164">
        <v>5261412.9699999904</v>
      </c>
      <c r="Y290" s="164">
        <v>5261412.9699999904</v>
      </c>
      <c r="Z290" s="164">
        <v>5261412.9699999904</v>
      </c>
      <c r="AA290" s="164">
        <v>5261412.9699999904</v>
      </c>
      <c r="AB290" s="164">
        <v>5261412.9699999904</v>
      </c>
      <c r="AC290" s="164">
        <v>5261412.9699999904</v>
      </c>
      <c r="AD290" s="164">
        <v>5261412.9699999904</v>
      </c>
      <c r="AE290" s="164">
        <v>5261412.9699999904</v>
      </c>
      <c r="AF290" s="164">
        <v>5261412.9699999904</v>
      </c>
      <c r="AG290" s="164">
        <v>5261412.9699999904</v>
      </c>
      <c r="AH290" s="164">
        <v>5261412.9699999904</v>
      </c>
      <c r="AI290" s="164">
        <v>5261412.9699999904</v>
      </c>
      <c r="AJ290" s="164">
        <v>5261412.9699999904</v>
      </c>
      <c r="AK290" s="164">
        <v>5261412.9699999904</v>
      </c>
      <c r="AL290" s="164">
        <v>5261412.9699999904</v>
      </c>
      <c r="AM290" s="164">
        <v>5261412.9699999904</v>
      </c>
      <c r="AN290" s="164">
        <v>5261412.9699999904</v>
      </c>
    </row>
    <row r="291" spans="1:40" x14ac:dyDescent="0.2">
      <c r="A291" s="27" t="s">
        <v>2131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0</v>
      </c>
      <c r="Q291" s="164">
        <v>0</v>
      </c>
      <c r="R291" s="164">
        <v>0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0</v>
      </c>
      <c r="AC291" s="164">
        <v>0</v>
      </c>
      <c r="AD291" s="164">
        <v>0</v>
      </c>
      <c r="AE291" s="164">
        <v>0</v>
      </c>
      <c r="AF291" s="164">
        <v>0</v>
      </c>
      <c r="AG291" s="164">
        <v>0</v>
      </c>
      <c r="AH291" s="164">
        <v>0</v>
      </c>
      <c r="AI291" s="164">
        <v>0</v>
      </c>
      <c r="AJ291" s="164">
        <v>0</v>
      </c>
      <c r="AK291" s="164">
        <v>0</v>
      </c>
      <c r="AL291" s="164">
        <v>0</v>
      </c>
      <c r="AM291" s="164">
        <v>0</v>
      </c>
      <c r="AN291" s="164">
        <v>0</v>
      </c>
    </row>
    <row r="292" spans="1:40" x14ac:dyDescent="0.2">
      <c r="A292" s="30" t="s">
        <v>2132</v>
      </c>
      <c r="B292" s="164">
        <v>5261412.9699999904</v>
      </c>
      <c r="C292" s="164">
        <v>5261412.9699999904</v>
      </c>
      <c r="D292" s="164">
        <v>5261412.9699999904</v>
      </c>
      <c r="E292" s="164">
        <v>5261412.9699999904</v>
      </c>
      <c r="F292" s="164">
        <v>5261412.9699999904</v>
      </c>
      <c r="G292" s="164">
        <v>5261412.9699999904</v>
      </c>
      <c r="H292" s="164">
        <v>5261412.9699999904</v>
      </c>
      <c r="I292" s="164">
        <v>5261412.9699999904</v>
      </c>
      <c r="J292" s="164">
        <v>5261412.9699999904</v>
      </c>
      <c r="K292" s="164">
        <v>5261412.9699999904</v>
      </c>
      <c r="L292" s="164">
        <v>5261412.9699999904</v>
      </c>
      <c r="M292" s="164">
        <v>5261412.9699999904</v>
      </c>
      <c r="N292" s="164">
        <v>5261412.9699999904</v>
      </c>
      <c r="O292" s="164">
        <v>5261412.9699999904</v>
      </c>
      <c r="P292" s="164">
        <v>5261412.9699999904</v>
      </c>
      <c r="Q292" s="164">
        <v>5261412.9699999904</v>
      </c>
      <c r="R292" s="164">
        <v>5261412.9699999904</v>
      </c>
      <c r="S292" s="164">
        <v>5261412.9699999904</v>
      </c>
      <c r="T292" s="164">
        <v>5261412.9699999904</v>
      </c>
      <c r="U292" s="164">
        <v>5261412.9699999904</v>
      </c>
      <c r="V292" s="164">
        <v>5261412.9699999904</v>
      </c>
      <c r="W292" s="164">
        <v>5261412.9699999904</v>
      </c>
      <c r="X292" s="164">
        <v>5261412.9699999904</v>
      </c>
      <c r="Y292" s="164">
        <v>5261412.9699999904</v>
      </c>
      <c r="Z292" s="164">
        <v>5261412.9699999904</v>
      </c>
      <c r="AA292" s="164">
        <v>5261412.9699999904</v>
      </c>
      <c r="AB292" s="164">
        <v>5261412.9699999904</v>
      </c>
      <c r="AC292" s="164">
        <v>5261412.9699999904</v>
      </c>
      <c r="AD292" s="164">
        <v>5261412.9699999904</v>
      </c>
      <c r="AE292" s="164">
        <v>5261412.9699999904</v>
      </c>
      <c r="AF292" s="164">
        <v>5261412.9699999904</v>
      </c>
      <c r="AG292" s="164">
        <v>5261412.9699999904</v>
      </c>
      <c r="AH292" s="164">
        <v>5261412.9699999904</v>
      </c>
      <c r="AI292" s="164">
        <v>5261412.9699999904</v>
      </c>
      <c r="AJ292" s="164">
        <v>5261412.9699999904</v>
      </c>
      <c r="AK292" s="164">
        <v>5261412.9699999904</v>
      </c>
      <c r="AL292" s="164">
        <v>5261412.9699999904</v>
      </c>
      <c r="AM292" s="164">
        <v>5261412.9699999904</v>
      </c>
      <c r="AN292" s="164">
        <v>5261412.9699999904</v>
      </c>
    </row>
    <row r="293" spans="1:40" x14ac:dyDescent="0.2">
      <c r="A293" s="27" t="s">
        <v>2133</v>
      </c>
      <c r="B293" s="164">
        <v>8474.9199999999892</v>
      </c>
      <c r="C293" s="164">
        <v>8474.9199999999892</v>
      </c>
      <c r="D293" s="164">
        <v>8474.9199999999892</v>
      </c>
      <c r="E293" s="164">
        <v>8474.9199999999892</v>
      </c>
      <c r="F293" s="164">
        <v>8474.9199999999892</v>
      </c>
      <c r="G293" s="164">
        <v>8474.9199999999892</v>
      </c>
      <c r="H293" s="164">
        <v>8474.9199999999892</v>
      </c>
      <c r="I293" s="164">
        <v>8474.9199999999892</v>
      </c>
      <c r="J293" s="164">
        <v>8474.9199999999892</v>
      </c>
      <c r="K293" s="164">
        <v>8474.9199999999892</v>
      </c>
      <c r="L293" s="164">
        <v>8474.9199999999892</v>
      </c>
      <c r="M293" s="164">
        <v>8474.9199999999892</v>
      </c>
      <c r="N293" s="164">
        <v>8474.9199999999892</v>
      </c>
      <c r="O293" s="164">
        <v>8474.9199999999892</v>
      </c>
      <c r="P293" s="164">
        <v>8474.9199999999892</v>
      </c>
      <c r="Q293" s="164">
        <v>8474.9199999999892</v>
      </c>
      <c r="R293" s="164">
        <v>8474.9199999999892</v>
      </c>
      <c r="S293" s="164">
        <v>8474.9199999999892</v>
      </c>
      <c r="T293" s="164">
        <v>8474.9199999999892</v>
      </c>
      <c r="U293" s="164">
        <v>8474.9199999999892</v>
      </c>
      <c r="V293" s="164">
        <v>8474.9199999999892</v>
      </c>
      <c r="W293" s="164">
        <v>8474.9199999999892</v>
      </c>
      <c r="X293" s="164">
        <v>8474.9199999999892</v>
      </c>
      <c r="Y293" s="164">
        <v>8474.9199999999892</v>
      </c>
      <c r="Z293" s="164">
        <v>8474.9199999999892</v>
      </c>
      <c r="AA293" s="164">
        <v>8474.9199999999892</v>
      </c>
      <c r="AB293" s="164">
        <v>8474.9199999999892</v>
      </c>
      <c r="AC293" s="164">
        <v>8474.9199999999892</v>
      </c>
      <c r="AD293" s="164">
        <v>8474.9199999999892</v>
      </c>
      <c r="AE293" s="164">
        <v>8474.9199999999892</v>
      </c>
      <c r="AF293" s="164">
        <v>8474.9199999999892</v>
      </c>
      <c r="AG293" s="164">
        <v>8474.9199999999892</v>
      </c>
      <c r="AH293" s="164">
        <v>8474.9199999999892</v>
      </c>
      <c r="AI293" s="164">
        <v>8474.9199999999892</v>
      </c>
      <c r="AJ293" s="164">
        <v>8474.9199999999892</v>
      </c>
      <c r="AK293" s="164">
        <v>8474.9199999999892</v>
      </c>
      <c r="AL293" s="164">
        <v>8474.9199999999892</v>
      </c>
      <c r="AM293" s="164">
        <v>8474.9199999999892</v>
      </c>
      <c r="AN293" s="164">
        <v>8474.9199999999892</v>
      </c>
    </row>
    <row r="294" spans="1:40" x14ac:dyDescent="0.2">
      <c r="A294" s="27" t="s">
        <v>2134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2135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2136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2137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0</v>
      </c>
      <c r="AA297" s="164">
        <v>0</v>
      </c>
      <c r="AB297" s="164">
        <v>0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0</v>
      </c>
      <c r="AI297" s="164">
        <v>0</v>
      </c>
      <c r="AJ297" s="164">
        <v>0</v>
      </c>
      <c r="AK297" s="164">
        <v>0</v>
      </c>
      <c r="AL297" s="164">
        <v>0</v>
      </c>
      <c r="AM297" s="164">
        <v>0</v>
      </c>
      <c r="AN297" s="164">
        <v>0</v>
      </c>
    </row>
    <row r="298" spans="1:40" x14ac:dyDescent="0.2">
      <c r="A298" s="27" t="s">
        <v>2138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2139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0</v>
      </c>
      <c r="Z299" s="164">
        <v>0</v>
      </c>
      <c r="AA299" s="164">
        <v>0</v>
      </c>
      <c r="AB299" s="164">
        <v>0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0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</row>
    <row r="300" spans="1:40" x14ac:dyDescent="0.2">
      <c r="A300" s="27" t="s">
        <v>2140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0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4">
        <v>0</v>
      </c>
      <c r="AD300" s="164">
        <v>0</v>
      </c>
      <c r="AE300" s="164">
        <v>0</v>
      </c>
      <c r="AF300" s="164">
        <v>0</v>
      </c>
      <c r="AG300" s="164">
        <v>0</v>
      </c>
      <c r="AH300" s="164">
        <v>0</v>
      </c>
      <c r="AI300" s="164">
        <v>0</v>
      </c>
      <c r="AJ300" s="164">
        <v>0</v>
      </c>
      <c r="AK300" s="164">
        <v>0</v>
      </c>
      <c r="AL300" s="164">
        <v>0</v>
      </c>
      <c r="AM300" s="164">
        <v>0</v>
      </c>
      <c r="AN300" s="164">
        <v>0</v>
      </c>
    </row>
    <row r="301" spans="1:40" x14ac:dyDescent="0.2">
      <c r="A301" s="27" t="s">
        <v>2141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2142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0</v>
      </c>
      <c r="AB302" s="164">
        <v>0</v>
      </c>
      <c r="AC302" s="164">
        <v>0</v>
      </c>
      <c r="AD302" s="164">
        <v>0</v>
      </c>
      <c r="AE302" s="164">
        <v>0</v>
      </c>
      <c r="AF302" s="164">
        <v>0</v>
      </c>
      <c r="AG302" s="164">
        <v>0</v>
      </c>
      <c r="AH302" s="164">
        <v>0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</row>
    <row r="303" spans="1:40" x14ac:dyDescent="0.2">
      <c r="A303" s="27" t="s">
        <v>2143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2144</v>
      </c>
      <c r="B304" s="164">
        <v>0</v>
      </c>
      <c r="C304" s="164">
        <v>0</v>
      </c>
      <c r="D304" s="164">
        <v>0</v>
      </c>
      <c r="E304" s="164">
        <v>0</v>
      </c>
      <c r="F304" s="164">
        <v>0</v>
      </c>
      <c r="G304" s="164">
        <v>0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v>0</v>
      </c>
      <c r="S304" s="164">
        <v>0</v>
      </c>
      <c r="T304" s="164">
        <v>0</v>
      </c>
      <c r="U304" s="164">
        <v>0</v>
      </c>
      <c r="V304" s="164">
        <v>0</v>
      </c>
      <c r="W304" s="164">
        <v>0</v>
      </c>
      <c r="X304" s="164">
        <v>0</v>
      </c>
      <c r="Y304" s="164">
        <v>0</v>
      </c>
      <c r="Z304" s="164">
        <v>0</v>
      </c>
      <c r="AA304" s="164">
        <v>0</v>
      </c>
      <c r="AB304" s="164">
        <v>0</v>
      </c>
      <c r="AC304" s="164">
        <v>0</v>
      </c>
      <c r="AD304" s="164">
        <v>0</v>
      </c>
      <c r="AE304" s="164">
        <v>0</v>
      </c>
      <c r="AF304" s="164">
        <v>0</v>
      </c>
      <c r="AG304" s="164">
        <v>0</v>
      </c>
      <c r="AH304" s="164">
        <v>0</v>
      </c>
      <c r="AI304" s="164">
        <v>0</v>
      </c>
      <c r="AJ304" s="164">
        <v>0</v>
      </c>
      <c r="AK304" s="164">
        <v>0</v>
      </c>
      <c r="AL304" s="164">
        <v>0</v>
      </c>
      <c r="AM304" s="164">
        <v>0</v>
      </c>
      <c r="AN304" s="164">
        <v>0</v>
      </c>
    </row>
    <row r="305" spans="1:40" x14ac:dyDescent="0.2">
      <c r="A305" s="27" t="s">
        <v>2145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0</v>
      </c>
      <c r="S305" s="164">
        <v>0</v>
      </c>
      <c r="T305" s="164">
        <v>0</v>
      </c>
      <c r="U305" s="164">
        <v>0</v>
      </c>
      <c r="V305" s="164">
        <v>0</v>
      </c>
      <c r="W305" s="164">
        <v>0</v>
      </c>
      <c r="X305" s="164">
        <v>0</v>
      </c>
      <c r="Y305" s="164">
        <v>0</v>
      </c>
      <c r="Z305" s="164">
        <v>0</v>
      </c>
      <c r="AA305" s="164">
        <v>0</v>
      </c>
      <c r="AB305" s="164">
        <v>0</v>
      </c>
      <c r="AC305" s="164">
        <v>0</v>
      </c>
      <c r="AD305" s="164">
        <v>0</v>
      </c>
      <c r="AE305" s="164">
        <v>0</v>
      </c>
      <c r="AF305" s="164">
        <v>0</v>
      </c>
      <c r="AG305" s="164">
        <v>0</v>
      </c>
      <c r="AH305" s="164">
        <v>0</v>
      </c>
      <c r="AI305" s="164">
        <v>0</v>
      </c>
      <c r="AJ305" s="164">
        <v>0</v>
      </c>
      <c r="AK305" s="164">
        <v>0</v>
      </c>
      <c r="AL305" s="164">
        <v>0</v>
      </c>
      <c r="AM305" s="164">
        <v>0</v>
      </c>
      <c r="AN305" s="164">
        <v>0</v>
      </c>
    </row>
    <row r="306" spans="1:40" x14ac:dyDescent="0.2">
      <c r="A306" s="27" t="s">
        <v>2146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27" t="s">
        <v>2147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  <c r="O307" s="164">
        <v>0</v>
      </c>
      <c r="P307" s="164">
        <v>0</v>
      </c>
      <c r="Q307" s="164">
        <v>0</v>
      </c>
      <c r="R307" s="164">
        <v>0</v>
      </c>
      <c r="S307" s="164">
        <v>0</v>
      </c>
      <c r="T307" s="164">
        <v>0</v>
      </c>
      <c r="U307" s="164">
        <v>0</v>
      </c>
      <c r="V307" s="164">
        <v>0</v>
      </c>
      <c r="W307" s="164">
        <v>0</v>
      </c>
      <c r="X307" s="164">
        <v>0</v>
      </c>
      <c r="Y307" s="164">
        <v>0</v>
      </c>
      <c r="Z307" s="164">
        <v>0</v>
      </c>
      <c r="AA307" s="164">
        <v>0</v>
      </c>
      <c r="AB307" s="164">
        <v>0</v>
      </c>
      <c r="AC307" s="164">
        <v>0</v>
      </c>
      <c r="AD307" s="164">
        <v>0</v>
      </c>
      <c r="AE307" s="164">
        <v>0</v>
      </c>
      <c r="AF307" s="164">
        <v>0</v>
      </c>
      <c r="AG307" s="164">
        <v>0</v>
      </c>
      <c r="AH307" s="164">
        <v>0</v>
      </c>
      <c r="AI307" s="164">
        <v>0</v>
      </c>
      <c r="AJ307" s="164">
        <v>0</v>
      </c>
      <c r="AK307" s="164">
        <v>0</v>
      </c>
      <c r="AL307" s="164">
        <v>0</v>
      </c>
      <c r="AM307" s="164">
        <v>0</v>
      </c>
      <c r="AN307" s="164">
        <v>0</v>
      </c>
    </row>
    <row r="308" spans="1:40" x14ac:dyDescent="0.2">
      <c r="A308" s="27" t="s">
        <v>2148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v>0</v>
      </c>
      <c r="S308" s="164">
        <v>0</v>
      </c>
      <c r="T308" s="164">
        <v>0</v>
      </c>
      <c r="U308" s="164">
        <v>0</v>
      </c>
      <c r="V308" s="164">
        <v>0</v>
      </c>
      <c r="W308" s="164">
        <v>0</v>
      </c>
      <c r="X308" s="164">
        <v>0</v>
      </c>
      <c r="Y308" s="164">
        <v>0</v>
      </c>
      <c r="Z308" s="164">
        <v>0</v>
      </c>
      <c r="AA308" s="164">
        <v>0</v>
      </c>
      <c r="AB308" s="164">
        <v>0</v>
      </c>
      <c r="AC308" s="164">
        <v>0</v>
      </c>
      <c r="AD308" s="164">
        <v>0</v>
      </c>
      <c r="AE308" s="164">
        <v>0</v>
      </c>
      <c r="AF308" s="164">
        <v>0</v>
      </c>
      <c r="AG308" s="164">
        <v>0</v>
      </c>
      <c r="AH308" s="164">
        <v>0</v>
      </c>
      <c r="AI308" s="164">
        <v>0</v>
      </c>
      <c r="AJ308" s="164">
        <v>0</v>
      </c>
      <c r="AK308" s="164">
        <v>0</v>
      </c>
      <c r="AL308" s="164">
        <v>0</v>
      </c>
      <c r="AM308" s="164">
        <v>0</v>
      </c>
      <c r="AN308" s="164">
        <v>0</v>
      </c>
    </row>
    <row r="309" spans="1:40" x14ac:dyDescent="0.2">
      <c r="A309" s="27" t="s">
        <v>2149</v>
      </c>
      <c r="B309" s="164">
        <v>0</v>
      </c>
      <c r="C309" s="164">
        <v>0</v>
      </c>
      <c r="D309" s="164">
        <v>0</v>
      </c>
      <c r="E309" s="164">
        <v>0</v>
      </c>
      <c r="F309" s="164">
        <v>0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v>0</v>
      </c>
      <c r="S309" s="164">
        <v>0</v>
      </c>
      <c r="T309" s="164">
        <v>0</v>
      </c>
      <c r="U309" s="164">
        <v>0</v>
      </c>
      <c r="V309" s="164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164">
        <v>0</v>
      </c>
      <c r="AD309" s="164">
        <v>0</v>
      </c>
      <c r="AE309" s="164">
        <v>0</v>
      </c>
      <c r="AF309" s="164">
        <v>0</v>
      </c>
      <c r="AG309" s="164">
        <v>0</v>
      </c>
      <c r="AH309" s="164">
        <v>0</v>
      </c>
      <c r="AI309" s="164">
        <v>0</v>
      </c>
      <c r="AJ309" s="164">
        <v>0</v>
      </c>
      <c r="AK309" s="164">
        <v>0</v>
      </c>
      <c r="AL309" s="164">
        <v>0</v>
      </c>
      <c r="AM309" s="164">
        <v>0</v>
      </c>
      <c r="AN309" s="164">
        <v>0</v>
      </c>
    </row>
    <row r="310" spans="1:40" x14ac:dyDescent="0.2">
      <c r="A310" s="27" t="s">
        <v>2150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0</v>
      </c>
      <c r="T310" s="164">
        <v>0</v>
      </c>
      <c r="U310" s="164">
        <v>0</v>
      </c>
      <c r="V310" s="164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164">
        <v>0</v>
      </c>
      <c r="AD310" s="164">
        <v>0</v>
      </c>
      <c r="AE310" s="164">
        <v>0</v>
      </c>
      <c r="AF310" s="164">
        <v>0</v>
      </c>
      <c r="AG310" s="164">
        <v>0</v>
      </c>
      <c r="AH310" s="164">
        <v>0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0</v>
      </c>
    </row>
    <row r="311" spans="1:40" x14ac:dyDescent="0.2">
      <c r="A311" s="27" t="s">
        <v>2151</v>
      </c>
      <c r="B311" s="164">
        <v>0</v>
      </c>
      <c r="C311" s="164">
        <v>0</v>
      </c>
      <c r="D311" s="164">
        <v>0</v>
      </c>
      <c r="E311" s="164">
        <v>0</v>
      </c>
      <c r="F311" s="164">
        <v>0</v>
      </c>
      <c r="G311" s="164">
        <v>0</v>
      </c>
      <c r="H311" s="164">
        <v>0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0</v>
      </c>
      <c r="T311" s="164">
        <v>0</v>
      </c>
      <c r="U311" s="164">
        <v>0</v>
      </c>
      <c r="V311" s="164">
        <v>0</v>
      </c>
      <c r="W311" s="164">
        <v>0</v>
      </c>
      <c r="X311" s="164">
        <v>0</v>
      </c>
      <c r="Y311" s="164">
        <v>0</v>
      </c>
      <c r="Z311" s="164">
        <v>0</v>
      </c>
      <c r="AA311" s="164">
        <v>0</v>
      </c>
      <c r="AB311" s="164">
        <v>0</v>
      </c>
      <c r="AC311" s="164">
        <v>0</v>
      </c>
      <c r="AD311" s="164">
        <v>0</v>
      </c>
      <c r="AE311" s="164">
        <v>0</v>
      </c>
      <c r="AF311" s="164">
        <v>0</v>
      </c>
      <c r="AG311" s="164">
        <v>0</v>
      </c>
      <c r="AH311" s="164">
        <v>0</v>
      </c>
      <c r="AI311" s="164">
        <v>0</v>
      </c>
      <c r="AJ311" s="164">
        <v>0</v>
      </c>
      <c r="AK311" s="164">
        <v>0</v>
      </c>
      <c r="AL311" s="164">
        <v>0</v>
      </c>
      <c r="AM311" s="164">
        <v>0</v>
      </c>
      <c r="AN311" s="164">
        <v>0</v>
      </c>
    </row>
    <row r="312" spans="1:40" x14ac:dyDescent="0.2">
      <c r="A312" s="30" t="s">
        <v>2152</v>
      </c>
      <c r="B312" s="164">
        <v>8474.9199999999892</v>
      </c>
      <c r="C312" s="164">
        <v>8474.9199999999892</v>
      </c>
      <c r="D312" s="164">
        <v>8474.9199999999892</v>
      </c>
      <c r="E312" s="164">
        <v>8474.9199999999892</v>
      </c>
      <c r="F312" s="164">
        <v>8474.9199999999892</v>
      </c>
      <c r="G312" s="164">
        <v>8474.9199999999892</v>
      </c>
      <c r="H312" s="164">
        <v>8474.9199999999892</v>
      </c>
      <c r="I312" s="164">
        <v>8474.9199999999892</v>
      </c>
      <c r="J312" s="164">
        <v>8474.9199999999892</v>
      </c>
      <c r="K312" s="164">
        <v>8474.9199999999892</v>
      </c>
      <c r="L312" s="164">
        <v>8474.9199999999892</v>
      </c>
      <c r="M312" s="164">
        <v>8474.9199999999892</v>
      </c>
      <c r="N312" s="164">
        <v>8474.9199999999892</v>
      </c>
      <c r="O312" s="164">
        <v>8474.9199999999892</v>
      </c>
      <c r="P312" s="164">
        <v>8474.9199999999892</v>
      </c>
      <c r="Q312" s="164">
        <v>8474.9199999999892</v>
      </c>
      <c r="R312" s="164">
        <v>8474.9199999999892</v>
      </c>
      <c r="S312" s="164">
        <v>8474.9199999999892</v>
      </c>
      <c r="T312" s="164">
        <v>8474.9199999999892</v>
      </c>
      <c r="U312" s="164">
        <v>8474.9199999999892</v>
      </c>
      <c r="V312" s="164">
        <v>8474.9199999999892</v>
      </c>
      <c r="W312" s="164">
        <v>8474.9199999999892</v>
      </c>
      <c r="X312" s="164">
        <v>8474.9199999999892</v>
      </c>
      <c r="Y312" s="164">
        <v>8474.9199999999892</v>
      </c>
      <c r="Z312" s="164">
        <v>8474.9199999999892</v>
      </c>
      <c r="AA312" s="164">
        <v>8474.9199999999892</v>
      </c>
      <c r="AB312" s="164">
        <v>8474.9199999999892</v>
      </c>
      <c r="AC312" s="164">
        <v>8474.9199999999892</v>
      </c>
      <c r="AD312" s="164">
        <v>8474.9199999999892</v>
      </c>
      <c r="AE312" s="164">
        <v>8474.9199999999892</v>
      </c>
      <c r="AF312" s="164">
        <v>8474.9199999999892</v>
      </c>
      <c r="AG312" s="164">
        <v>8474.9199999999892</v>
      </c>
      <c r="AH312" s="164">
        <v>8474.9199999999892</v>
      </c>
      <c r="AI312" s="164">
        <v>8474.9199999999892</v>
      </c>
      <c r="AJ312" s="164">
        <v>8474.9199999999892</v>
      </c>
      <c r="AK312" s="164">
        <v>8474.9199999999892</v>
      </c>
      <c r="AL312" s="164">
        <v>8474.9199999999892</v>
      </c>
      <c r="AM312" s="164">
        <v>8474.9199999999892</v>
      </c>
      <c r="AN312" s="164">
        <v>8474.9199999999892</v>
      </c>
    </row>
    <row r="313" spans="1:40" x14ac:dyDescent="0.2">
      <c r="A313" s="27" t="s">
        <v>2153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4">
        <v>0</v>
      </c>
      <c r="Z313" s="164">
        <v>0</v>
      </c>
      <c r="AA313" s="164">
        <v>0</v>
      </c>
      <c r="AB313" s="164">
        <v>0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0</v>
      </c>
      <c r="AI313" s="164">
        <v>0</v>
      </c>
      <c r="AJ313" s="164">
        <v>0</v>
      </c>
      <c r="AK313" s="164">
        <v>0</v>
      </c>
      <c r="AL313" s="164">
        <v>0</v>
      </c>
      <c r="AM313" s="164">
        <v>0</v>
      </c>
      <c r="AN313" s="164">
        <v>0</v>
      </c>
    </row>
    <row r="314" spans="1:40" x14ac:dyDescent="0.2">
      <c r="A314" s="30" t="s">
        <v>2154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0</v>
      </c>
    </row>
    <row r="315" spans="1:40" x14ac:dyDescent="0.2">
      <c r="A315" s="27" t="s">
        <v>2155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2156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2157</v>
      </c>
      <c r="B317" s="164">
        <v>2207013.6152864099</v>
      </c>
      <c r="C317" s="164">
        <v>2298763.1187092299</v>
      </c>
      <c r="D317" s="164">
        <v>2377874.3135684598</v>
      </c>
      <c r="E317" s="164">
        <v>2444347.1998641002</v>
      </c>
      <c r="F317" s="164">
        <v>2498181.7775961501</v>
      </c>
      <c r="G317" s="164">
        <v>2539378.0467646099</v>
      </c>
      <c r="H317" s="164">
        <v>2567936.0073694801</v>
      </c>
      <c r="I317" s="164">
        <v>2583855.6594107598</v>
      </c>
      <c r="J317" s="164">
        <v>2587137.0028884602</v>
      </c>
      <c r="K317" s="164">
        <v>2577780.0378025598</v>
      </c>
      <c r="L317" s="164">
        <v>2555784.7641530698</v>
      </c>
      <c r="M317" s="164">
        <v>2521151.1819399898</v>
      </c>
      <c r="N317" s="164">
        <v>2521151.1819399898</v>
      </c>
      <c r="O317" s="164">
        <v>2473879.29116333</v>
      </c>
      <c r="P317" s="164">
        <v>2426607.4003866599</v>
      </c>
      <c r="Q317" s="164">
        <v>2379335.5096100001</v>
      </c>
      <c r="R317" s="164">
        <v>2332063.61883333</v>
      </c>
      <c r="S317" s="164">
        <v>2284791.7280566599</v>
      </c>
      <c r="T317" s="164">
        <v>2237519.8372800001</v>
      </c>
      <c r="U317" s="164">
        <v>2190247.94650333</v>
      </c>
      <c r="V317" s="164">
        <v>2142976.0557266599</v>
      </c>
      <c r="W317" s="164">
        <v>2095704.1649499999</v>
      </c>
      <c r="X317" s="164">
        <v>2048432.27417333</v>
      </c>
      <c r="Y317" s="164">
        <v>2001160.38339666</v>
      </c>
      <c r="Z317" s="164">
        <v>1953888.4926199999</v>
      </c>
      <c r="AA317" s="164">
        <v>1953888.4926199999</v>
      </c>
      <c r="AB317" s="164">
        <v>1906616.6018433301</v>
      </c>
      <c r="AC317" s="164">
        <v>1859344.71106666</v>
      </c>
      <c r="AD317" s="164">
        <v>1812072.8202899999</v>
      </c>
      <c r="AE317" s="164">
        <v>1764800.9295133301</v>
      </c>
      <c r="AF317" s="164">
        <v>1717529.03873666</v>
      </c>
      <c r="AG317" s="164">
        <v>1670257.14796</v>
      </c>
      <c r="AH317" s="164">
        <v>1622985.2571833299</v>
      </c>
      <c r="AI317" s="164">
        <v>1575713.3664066601</v>
      </c>
      <c r="AJ317" s="164">
        <v>1528441.47563</v>
      </c>
      <c r="AK317" s="164">
        <v>1481169.5848533299</v>
      </c>
      <c r="AL317" s="164">
        <v>1433897.6940766601</v>
      </c>
      <c r="AM317" s="164">
        <v>1386625.8033</v>
      </c>
      <c r="AN317" s="164">
        <v>1386625.8033</v>
      </c>
    </row>
    <row r="318" spans="1:40" x14ac:dyDescent="0.2">
      <c r="A318" s="27" t="s">
        <v>2158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2159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2160</v>
      </c>
      <c r="B320" s="164">
        <v>2917040.8422500002</v>
      </c>
      <c r="C320" s="164">
        <v>2703753.4950000001</v>
      </c>
      <c r="D320" s="164">
        <v>2490466.14775</v>
      </c>
      <c r="E320" s="164">
        <v>2277178.8004999999</v>
      </c>
      <c r="F320" s="164">
        <v>2063891.45325</v>
      </c>
      <c r="G320" s="164">
        <v>1850604.1059999999</v>
      </c>
      <c r="H320" s="164">
        <v>1637316.75875</v>
      </c>
      <c r="I320" s="164">
        <v>1424029.4114999999</v>
      </c>
      <c r="J320" s="164">
        <v>1216048.39865385</v>
      </c>
      <c r="K320" s="164">
        <v>1024474.10482692</v>
      </c>
      <c r="L320" s="164">
        <v>849306.53001923603</v>
      </c>
      <c r="M320" s="164">
        <v>690545.67423077405</v>
      </c>
      <c r="N320" s="164">
        <v>690545.67423077405</v>
      </c>
      <c r="O320" s="164">
        <v>548191.53746154404</v>
      </c>
      <c r="P320" s="164">
        <v>422244.11971154402</v>
      </c>
      <c r="Q320" s="164">
        <v>312703.42098077398</v>
      </c>
      <c r="R320" s="164">
        <v>219569.44126923601</v>
      </c>
      <c r="S320" s="164">
        <v>142842.18057692799</v>
      </c>
      <c r="T320" s="164">
        <v>82521.638903851403</v>
      </c>
      <c r="U320" s="164">
        <v>38607.816250005402</v>
      </c>
      <c r="V320" s="164">
        <v>11100.712615390001</v>
      </c>
      <c r="W320" s="164">
        <v>0.32800000539623397</v>
      </c>
      <c r="X320" s="164">
        <v>0.32800000539623397</v>
      </c>
      <c r="Y320" s="164">
        <v>0.32800000539623397</v>
      </c>
      <c r="Z320" s="164">
        <v>0.32800000539623397</v>
      </c>
      <c r="AA320" s="164">
        <v>0.32800000539623397</v>
      </c>
      <c r="AB320" s="164">
        <v>0.32800000539623397</v>
      </c>
      <c r="AC320" s="164">
        <v>0.32800000539623397</v>
      </c>
      <c r="AD320" s="164">
        <v>0.32800000539623397</v>
      </c>
      <c r="AE320" s="164">
        <v>0.32800000539623397</v>
      </c>
      <c r="AF320" s="164">
        <v>0.32800000539623397</v>
      </c>
      <c r="AG320" s="164">
        <v>0.32800000539623397</v>
      </c>
      <c r="AH320" s="164">
        <v>0.32800000539623397</v>
      </c>
      <c r="AI320" s="164">
        <v>0.32800000539623397</v>
      </c>
      <c r="AJ320" s="164">
        <v>0.32800000539623397</v>
      </c>
      <c r="AK320" s="164">
        <v>0.32800000539623397</v>
      </c>
      <c r="AL320" s="164">
        <v>0.32800000539623397</v>
      </c>
      <c r="AM320" s="164">
        <v>0.32800000539623397</v>
      </c>
      <c r="AN320" s="164">
        <v>0.32800000539623397</v>
      </c>
    </row>
    <row r="321" spans="1:40" x14ac:dyDescent="0.2">
      <c r="A321" s="176" t="s">
        <v>2161</v>
      </c>
      <c r="B321" s="164">
        <v>0</v>
      </c>
      <c r="C321" s="164">
        <v>0</v>
      </c>
      <c r="D321" s="164">
        <v>0</v>
      </c>
      <c r="E321" s="164">
        <v>0</v>
      </c>
      <c r="F321" s="164">
        <v>0</v>
      </c>
      <c r="G321" s="164">
        <v>0</v>
      </c>
      <c r="H321" s="164">
        <v>0</v>
      </c>
      <c r="I321" s="164">
        <v>0</v>
      </c>
      <c r="J321" s="164">
        <v>0</v>
      </c>
      <c r="K321" s="164">
        <v>0</v>
      </c>
      <c r="L321" s="164">
        <v>0</v>
      </c>
      <c r="M321" s="164">
        <v>0</v>
      </c>
      <c r="N321" s="164">
        <v>0</v>
      </c>
      <c r="O321" s="164">
        <v>0</v>
      </c>
      <c r="P321" s="164">
        <v>0</v>
      </c>
      <c r="Q321" s="164">
        <v>0</v>
      </c>
      <c r="R321" s="164">
        <v>0</v>
      </c>
      <c r="S321" s="164">
        <v>0</v>
      </c>
      <c r="T321" s="164">
        <v>0</v>
      </c>
      <c r="U321" s="164">
        <v>0</v>
      </c>
      <c r="V321" s="164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  <c r="AB321" s="164">
        <v>0</v>
      </c>
      <c r="AC321" s="164">
        <v>0</v>
      </c>
      <c r="AD321" s="164">
        <v>0</v>
      </c>
      <c r="AE321" s="164">
        <v>0</v>
      </c>
      <c r="AF321" s="164">
        <v>0</v>
      </c>
      <c r="AG321" s="164">
        <v>0</v>
      </c>
      <c r="AH321" s="164">
        <v>0</v>
      </c>
      <c r="AI321" s="164">
        <v>0</v>
      </c>
      <c r="AJ321" s="164">
        <v>0</v>
      </c>
      <c r="AK321" s="164">
        <v>0</v>
      </c>
      <c r="AL321" s="164">
        <v>0</v>
      </c>
      <c r="AM321" s="164">
        <v>0</v>
      </c>
      <c r="AN321" s="164">
        <v>0</v>
      </c>
    </row>
    <row r="322" spans="1:40" x14ac:dyDescent="0.2">
      <c r="A322" s="27" t="s">
        <v>2162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  <c r="O322" s="164">
        <v>0</v>
      </c>
      <c r="P322" s="164">
        <v>0</v>
      </c>
      <c r="Q322" s="164">
        <v>0</v>
      </c>
      <c r="R322" s="164">
        <v>0</v>
      </c>
      <c r="S322" s="164">
        <v>0</v>
      </c>
      <c r="T322" s="164">
        <v>0</v>
      </c>
      <c r="U322" s="164">
        <v>0</v>
      </c>
      <c r="V322" s="164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  <c r="AC322" s="164">
        <v>0</v>
      </c>
      <c r="AD322" s="164">
        <v>0</v>
      </c>
      <c r="AE322" s="164">
        <v>0</v>
      </c>
      <c r="AF322" s="164">
        <v>0</v>
      </c>
      <c r="AG322" s="164">
        <v>0</v>
      </c>
      <c r="AH322" s="164">
        <v>0</v>
      </c>
      <c r="AI322" s="164">
        <v>0</v>
      </c>
      <c r="AJ322" s="164">
        <v>0</v>
      </c>
      <c r="AK322" s="164">
        <v>0</v>
      </c>
      <c r="AL322" s="164">
        <v>0</v>
      </c>
      <c r="AM322" s="164">
        <v>0</v>
      </c>
      <c r="AN322" s="164">
        <v>0</v>
      </c>
    </row>
    <row r="323" spans="1:40" x14ac:dyDescent="0.2">
      <c r="A323" s="27" t="s">
        <v>2163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0</v>
      </c>
      <c r="V323" s="164">
        <v>0</v>
      </c>
      <c r="W323" s="164">
        <v>0</v>
      </c>
      <c r="X323" s="164">
        <v>0</v>
      </c>
      <c r="Y323" s="164">
        <v>0</v>
      </c>
      <c r="Z323" s="164">
        <v>0</v>
      </c>
      <c r="AA323" s="164">
        <v>0</v>
      </c>
      <c r="AB323" s="164">
        <v>0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0</v>
      </c>
      <c r="AI323" s="164">
        <v>0</v>
      </c>
      <c r="AJ323" s="164">
        <v>0</v>
      </c>
      <c r="AK323" s="164">
        <v>0</v>
      </c>
      <c r="AL323" s="164">
        <v>0</v>
      </c>
      <c r="AM323" s="164">
        <v>0</v>
      </c>
      <c r="AN323" s="164">
        <v>0</v>
      </c>
    </row>
    <row r="324" spans="1:40" x14ac:dyDescent="0.2">
      <c r="A324" s="27" t="s">
        <v>2164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v>0</v>
      </c>
      <c r="S324" s="164">
        <v>0</v>
      </c>
      <c r="T324" s="164">
        <v>0</v>
      </c>
      <c r="U324" s="164">
        <v>0</v>
      </c>
      <c r="V324" s="164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164">
        <v>0</v>
      </c>
      <c r="AD324" s="164">
        <v>0</v>
      </c>
      <c r="AE324" s="164">
        <v>0</v>
      </c>
      <c r="AF324" s="164">
        <v>0</v>
      </c>
      <c r="AG324" s="164">
        <v>0</v>
      </c>
      <c r="AH324" s="164">
        <v>0</v>
      </c>
      <c r="AI324" s="164">
        <v>0</v>
      </c>
      <c r="AJ324" s="164">
        <v>0</v>
      </c>
      <c r="AK324" s="164">
        <v>0</v>
      </c>
      <c r="AL324" s="164">
        <v>0</v>
      </c>
      <c r="AM324" s="164">
        <v>0</v>
      </c>
      <c r="AN324" s="164">
        <v>0</v>
      </c>
    </row>
    <row r="325" spans="1:40" x14ac:dyDescent="0.2">
      <c r="A325" s="27" t="s">
        <v>2165</v>
      </c>
      <c r="B325" s="164">
        <v>1.0277290130034E-7</v>
      </c>
      <c r="C325" s="164">
        <v>1.0277290130034E-7</v>
      </c>
      <c r="D325" s="164">
        <v>1.0277290130034E-7</v>
      </c>
      <c r="E325" s="164">
        <v>1.0277290130034E-7</v>
      </c>
      <c r="F325" s="164">
        <v>1.0277290130034E-7</v>
      </c>
      <c r="G325" s="164">
        <v>1.0277290130034E-7</v>
      </c>
      <c r="H325" s="164">
        <v>1.0277290130034E-7</v>
      </c>
      <c r="I325" s="164">
        <v>1.0277290130034E-7</v>
      </c>
      <c r="J325" s="164">
        <v>1.0277290130034E-7</v>
      </c>
      <c r="K325" s="164">
        <v>1.0277290130034E-7</v>
      </c>
      <c r="L325" s="164">
        <v>1.0277290130034E-7</v>
      </c>
      <c r="M325" s="164">
        <v>1.0277290130034E-7</v>
      </c>
      <c r="N325" s="164">
        <v>1.0277290130034E-7</v>
      </c>
      <c r="O325" s="164">
        <v>1.0277290130034E-7</v>
      </c>
      <c r="P325" s="164">
        <v>1.0277290130034E-7</v>
      </c>
      <c r="Q325" s="164">
        <v>1.0277290130034E-7</v>
      </c>
      <c r="R325" s="164">
        <v>1.0277290130034E-7</v>
      </c>
      <c r="S325" s="164">
        <v>1.0277290130034E-7</v>
      </c>
      <c r="T325" s="164">
        <v>1.0277290130034E-7</v>
      </c>
      <c r="U325" s="164">
        <v>1.0277290130034E-7</v>
      </c>
      <c r="V325" s="164">
        <v>1.0277290130034E-7</v>
      </c>
      <c r="W325" s="164">
        <v>1.0277290130034E-7</v>
      </c>
      <c r="X325" s="164">
        <v>1.0277290130034E-7</v>
      </c>
      <c r="Y325" s="164">
        <v>1.0277290130034E-7</v>
      </c>
      <c r="Z325" s="164">
        <v>1.0277290130034E-7</v>
      </c>
      <c r="AA325" s="164">
        <v>1.0277290130034E-7</v>
      </c>
      <c r="AB325" s="164">
        <v>1.0277290130034E-7</v>
      </c>
      <c r="AC325" s="164">
        <v>1.0277290130034E-7</v>
      </c>
      <c r="AD325" s="164">
        <v>1.0277290130034E-7</v>
      </c>
      <c r="AE325" s="164">
        <v>1.0277290130034E-7</v>
      </c>
      <c r="AF325" s="164">
        <v>1.0277290130034E-7</v>
      </c>
      <c r="AG325" s="164">
        <v>1.0277290130034E-7</v>
      </c>
      <c r="AH325" s="164">
        <v>1.0277290130034E-7</v>
      </c>
      <c r="AI325" s="164">
        <v>1.0277290130034E-7</v>
      </c>
      <c r="AJ325" s="164">
        <v>1.0277290130034E-7</v>
      </c>
      <c r="AK325" s="164">
        <v>1.0277290130034E-7</v>
      </c>
      <c r="AL325" s="164">
        <v>1.0277290130034E-7</v>
      </c>
      <c r="AM325" s="164">
        <v>1.0277290130034E-7</v>
      </c>
      <c r="AN325" s="164">
        <v>1.0277290130034E-7</v>
      </c>
    </row>
    <row r="326" spans="1:40" x14ac:dyDescent="0.2">
      <c r="A326" s="27" t="s">
        <v>2166</v>
      </c>
      <c r="B326" s="164">
        <v>96315498.584615394</v>
      </c>
      <c r="C326" s="164">
        <v>96253689.353846103</v>
      </c>
      <c r="D326" s="164">
        <v>96160975.507692307</v>
      </c>
      <c r="E326" s="164">
        <v>96037357.046153799</v>
      </c>
      <c r="F326" s="164">
        <v>95882833.969230697</v>
      </c>
      <c r="G326" s="164">
        <v>95697406.276923001</v>
      </c>
      <c r="H326" s="164">
        <v>95481073.969230697</v>
      </c>
      <c r="I326" s="164">
        <v>95233837.046153799</v>
      </c>
      <c r="J326" s="164">
        <v>94955695.507692307</v>
      </c>
      <c r="K326" s="164">
        <v>94646649.353846103</v>
      </c>
      <c r="L326" s="164">
        <v>94306698.584615394</v>
      </c>
      <c r="M326" s="164">
        <v>93935843.200000003</v>
      </c>
      <c r="N326" s="164">
        <v>93935843.200000003</v>
      </c>
      <c r="O326" s="164">
        <v>93534083.200000003</v>
      </c>
      <c r="P326" s="164">
        <v>93132323.200000003</v>
      </c>
      <c r="Q326" s="164">
        <v>92730563.200000003</v>
      </c>
      <c r="R326" s="164">
        <v>92328803.200000003</v>
      </c>
      <c r="S326" s="164">
        <v>91927043.200000003</v>
      </c>
      <c r="T326" s="164">
        <v>91525283.200000003</v>
      </c>
      <c r="U326" s="164">
        <v>91123523.200000003</v>
      </c>
      <c r="V326" s="164">
        <v>90721763.200000003</v>
      </c>
      <c r="W326" s="164">
        <v>90320003.200000003</v>
      </c>
      <c r="X326" s="164">
        <v>89918243.200000003</v>
      </c>
      <c r="Y326" s="164">
        <v>89516483.200000107</v>
      </c>
      <c r="Z326" s="164">
        <v>89114723.200000003</v>
      </c>
      <c r="AA326" s="164">
        <v>89114723.200000003</v>
      </c>
      <c r="AB326" s="164">
        <v>88712963.200000107</v>
      </c>
      <c r="AC326" s="164">
        <v>88311203.200000003</v>
      </c>
      <c r="AD326" s="164">
        <v>87909443.200000003</v>
      </c>
      <c r="AE326" s="164">
        <v>87507683.200000107</v>
      </c>
      <c r="AF326" s="164">
        <v>87105923.200000107</v>
      </c>
      <c r="AG326" s="164">
        <v>86704163.200000107</v>
      </c>
      <c r="AH326" s="164">
        <v>86302403.200000107</v>
      </c>
      <c r="AI326" s="164">
        <v>85900643.200000107</v>
      </c>
      <c r="AJ326" s="164">
        <v>85498883.200000107</v>
      </c>
      <c r="AK326" s="164">
        <v>85097123.200000107</v>
      </c>
      <c r="AL326" s="164">
        <v>84695363.200000107</v>
      </c>
      <c r="AM326" s="164">
        <v>84293603.200000107</v>
      </c>
      <c r="AN326" s="164">
        <v>84293603.200000107</v>
      </c>
    </row>
    <row r="327" spans="1:40" x14ac:dyDescent="0.2">
      <c r="A327" s="27" t="s">
        <v>2167</v>
      </c>
      <c r="B327" s="164">
        <v>-2448981.7000000002</v>
      </c>
      <c r="C327" s="164">
        <v>-2448981.7000000002</v>
      </c>
      <c r="D327" s="164">
        <v>-2448981.7000000002</v>
      </c>
      <c r="E327" s="164">
        <v>-2448981.7000000002</v>
      </c>
      <c r="F327" s="164">
        <v>-2448981.7000000002</v>
      </c>
      <c r="G327" s="164">
        <v>-2448981.7000000002</v>
      </c>
      <c r="H327" s="164">
        <v>-2448981.7000000002</v>
      </c>
      <c r="I327" s="164">
        <v>-2448981.7000000002</v>
      </c>
      <c r="J327" s="164">
        <v>-2448981.7000000002</v>
      </c>
      <c r="K327" s="164">
        <v>-2448981.7000000002</v>
      </c>
      <c r="L327" s="164">
        <v>-2448981.7000000002</v>
      </c>
      <c r="M327" s="164">
        <v>-2448981.7000000002</v>
      </c>
      <c r="N327" s="164">
        <v>-2448981.7000000002</v>
      </c>
      <c r="O327" s="164">
        <v>-2448981.7000000002</v>
      </c>
      <c r="P327" s="164">
        <v>-2448981.7000000002</v>
      </c>
      <c r="Q327" s="164">
        <v>-2448981.7000000002</v>
      </c>
      <c r="R327" s="164">
        <v>-2448981.7000000002</v>
      </c>
      <c r="S327" s="164">
        <v>-2448981.7000000002</v>
      </c>
      <c r="T327" s="164">
        <v>-2448981.7000000002</v>
      </c>
      <c r="U327" s="164">
        <v>-2448981.7000000002</v>
      </c>
      <c r="V327" s="164">
        <v>-2448981.7000000002</v>
      </c>
      <c r="W327" s="164">
        <v>-2448981.7000000002</v>
      </c>
      <c r="X327" s="164">
        <v>-2448981.7000000002</v>
      </c>
      <c r="Y327" s="164">
        <v>-2448981.7000000002</v>
      </c>
      <c r="Z327" s="164">
        <v>-2448981.7000000002</v>
      </c>
      <c r="AA327" s="164">
        <v>-2448981.7000000002</v>
      </c>
      <c r="AB327" s="164">
        <v>-2448981.7000000002</v>
      </c>
      <c r="AC327" s="164">
        <v>-2448981.7000000002</v>
      </c>
      <c r="AD327" s="164">
        <v>-2448981.7000000002</v>
      </c>
      <c r="AE327" s="164">
        <v>-2448981.7000000002</v>
      </c>
      <c r="AF327" s="164">
        <v>-2448981.7000000002</v>
      </c>
      <c r="AG327" s="164">
        <v>-2448981.7000000002</v>
      </c>
      <c r="AH327" s="164">
        <v>-2448981.7000000002</v>
      </c>
      <c r="AI327" s="164">
        <v>-2448981.7000000002</v>
      </c>
      <c r="AJ327" s="164">
        <v>-2448981.7000000002</v>
      </c>
      <c r="AK327" s="164">
        <v>-2448981.7000000002</v>
      </c>
      <c r="AL327" s="164">
        <v>-2448981.7000000002</v>
      </c>
      <c r="AM327" s="164">
        <v>-2448981.7000000002</v>
      </c>
      <c r="AN327" s="164">
        <v>-2448981.7000000002</v>
      </c>
    </row>
    <row r="328" spans="1:40" x14ac:dyDescent="0.2">
      <c r="A328" s="27" t="s">
        <v>2168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0</v>
      </c>
      <c r="AA328" s="164">
        <v>0</v>
      </c>
      <c r="AB328" s="164">
        <v>0</v>
      </c>
      <c r="AC328" s="164">
        <v>0</v>
      </c>
      <c r="AD328" s="164">
        <v>0</v>
      </c>
      <c r="AE328" s="164">
        <v>0</v>
      </c>
      <c r="AF328" s="164">
        <v>0</v>
      </c>
      <c r="AG328" s="164">
        <v>0</v>
      </c>
      <c r="AH328" s="164">
        <v>0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0</v>
      </c>
    </row>
    <row r="329" spans="1:40" x14ac:dyDescent="0.2">
      <c r="A329" s="27" t="s">
        <v>2169</v>
      </c>
      <c r="B329" s="164">
        <v>73129203.5640001</v>
      </c>
      <c r="C329" s="164">
        <v>72669759.120000094</v>
      </c>
      <c r="D329" s="164">
        <v>72210314.676000103</v>
      </c>
      <c r="E329" s="164">
        <v>71750870.232000098</v>
      </c>
      <c r="F329" s="164">
        <v>71291425.788000107</v>
      </c>
      <c r="G329" s="164">
        <v>70831981.344000101</v>
      </c>
      <c r="H329" s="164">
        <v>70372536.900000095</v>
      </c>
      <c r="I329" s="164">
        <v>69913092.456000105</v>
      </c>
      <c r="J329" s="164">
        <v>69453648.012000099</v>
      </c>
      <c r="K329" s="164">
        <v>68994203.568000093</v>
      </c>
      <c r="L329" s="164">
        <v>68534759.124000102</v>
      </c>
      <c r="M329" s="164">
        <v>68075314.680000201</v>
      </c>
      <c r="N329" s="164">
        <v>68075314.680000201</v>
      </c>
      <c r="O329" s="164">
        <v>67615870.236000195</v>
      </c>
      <c r="P329" s="164">
        <v>67156425.792000204</v>
      </c>
      <c r="Q329" s="164">
        <v>66696981.348000199</v>
      </c>
      <c r="R329" s="164">
        <v>66237536.9040002</v>
      </c>
      <c r="S329" s="164">
        <v>65778092.460000202</v>
      </c>
      <c r="T329" s="164">
        <v>65318648.016000196</v>
      </c>
      <c r="U329" s="164">
        <v>64859203.572000198</v>
      </c>
      <c r="V329" s="164">
        <v>64399759.1280002</v>
      </c>
      <c r="W329" s="164">
        <v>63940314.684000202</v>
      </c>
      <c r="X329" s="164">
        <v>63480870.240000203</v>
      </c>
      <c r="Y329" s="164">
        <v>63021425.796000198</v>
      </c>
      <c r="Z329" s="164">
        <v>62561981.352000199</v>
      </c>
      <c r="AA329" s="164">
        <v>62561981.352000199</v>
      </c>
      <c r="AB329" s="164">
        <v>62102536.908000201</v>
      </c>
      <c r="AC329" s="164">
        <v>61643092.464000203</v>
      </c>
      <c r="AD329" s="164">
        <v>61183648.020000197</v>
      </c>
      <c r="AE329" s="164">
        <v>60724203.576000199</v>
      </c>
      <c r="AF329" s="164">
        <v>60264759.1320002</v>
      </c>
      <c r="AG329" s="164">
        <v>59805314.688000202</v>
      </c>
      <c r="AH329" s="164">
        <v>59345870.244000196</v>
      </c>
      <c r="AI329" s="164">
        <v>58886425.800000198</v>
      </c>
      <c r="AJ329" s="164">
        <v>58426981.3560002</v>
      </c>
      <c r="AK329" s="164">
        <v>57967536.912000202</v>
      </c>
      <c r="AL329" s="164">
        <v>57508092.468000203</v>
      </c>
      <c r="AM329" s="164">
        <v>57048648.024000198</v>
      </c>
      <c r="AN329" s="164">
        <v>57048648.024000198</v>
      </c>
    </row>
    <row r="330" spans="1:40" x14ac:dyDescent="0.2">
      <c r="A330" s="27" t="s">
        <v>2170</v>
      </c>
      <c r="B330" s="164">
        <v>844498.20999999903</v>
      </c>
      <c r="C330" s="164">
        <v>844498.20999999903</v>
      </c>
      <c r="D330" s="164">
        <v>844498.20999999903</v>
      </c>
      <c r="E330" s="164">
        <v>844498.20999999903</v>
      </c>
      <c r="F330" s="164">
        <v>844498.20999999903</v>
      </c>
      <c r="G330" s="164">
        <v>844498.20999999903</v>
      </c>
      <c r="H330" s="164">
        <v>844498.20999999903</v>
      </c>
      <c r="I330" s="164">
        <v>844498.20999999903</v>
      </c>
      <c r="J330" s="164">
        <v>844498.20999999903</v>
      </c>
      <c r="K330" s="164">
        <v>844498.20999999903</v>
      </c>
      <c r="L330" s="164">
        <v>844498.20999999903</v>
      </c>
      <c r="M330" s="164">
        <v>844498.20999999903</v>
      </c>
      <c r="N330" s="164">
        <v>844498.20999999903</v>
      </c>
      <c r="O330" s="164">
        <v>844498.20999999903</v>
      </c>
      <c r="P330" s="164">
        <v>844498.20999999903</v>
      </c>
      <c r="Q330" s="164">
        <v>844498.20999999903</v>
      </c>
      <c r="R330" s="164">
        <v>844498.20999999903</v>
      </c>
      <c r="S330" s="164">
        <v>844498.20999999903</v>
      </c>
      <c r="T330" s="164">
        <v>844498.20999999903</v>
      </c>
      <c r="U330" s="164">
        <v>844498.20999999903</v>
      </c>
      <c r="V330" s="164">
        <v>844498.20999999903</v>
      </c>
      <c r="W330" s="164">
        <v>844498.20999999903</v>
      </c>
      <c r="X330" s="164">
        <v>844498.20999999903</v>
      </c>
      <c r="Y330" s="164">
        <v>844498.20999999903</v>
      </c>
      <c r="Z330" s="164">
        <v>844498.20999999903</v>
      </c>
      <c r="AA330" s="164">
        <v>844498.20999999903</v>
      </c>
      <c r="AB330" s="164">
        <v>844498.20999999903</v>
      </c>
      <c r="AC330" s="164">
        <v>844498.20999999903</v>
      </c>
      <c r="AD330" s="164">
        <v>844498.20999999903</v>
      </c>
      <c r="AE330" s="164">
        <v>844498.20999999903</v>
      </c>
      <c r="AF330" s="164">
        <v>844498.20999999903</v>
      </c>
      <c r="AG330" s="164">
        <v>844498.20999999903</v>
      </c>
      <c r="AH330" s="164">
        <v>844498.20999999903</v>
      </c>
      <c r="AI330" s="164">
        <v>844498.20999999903</v>
      </c>
      <c r="AJ330" s="164">
        <v>844498.20999999903</v>
      </c>
      <c r="AK330" s="164">
        <v>844498.20999999903</v>
      </c>
      <c r="AL330" s="164">
        <v>844498.20999999903</v>
      </c>
      <c r="AM330" s="164">
        <v>844498.20999999903</v>
      </c>
      <c r="AN330" s="164">
        <v>844498.20999999903</v>
      </c>
    </row>
    <row r="331" spans="1:40" x14ac:dyDescent="0.2">
      <c r="A331" s="27" t="s">
        <v>2171</v>
      </c>
      <c r="B331" s="164">
        <v>644861.32291666802</v>
      </c>
      <c r="C331" s="164">
        <v>625385.88833333401</v>
      </c>
      <c r="D331" s="164">
        <v>605910.45375000103</v>
      </c>
      <c r="E331" s="164">
        <v>586435.01916666795</v>
      </c>
      <c r="F331" s="164">
        <v>566959.58458333497</v>
      </c>
      <c r="G331" s="164">
        <v>547484.15000000095</v>
      </c>
      <c r="H331" s="164">
        <v>528008.71541666798</v>
      </c>
      <c r="I331" s="164">
        <v>508533.28083333501</v>
      </c>
      <c r="J331" s="164">
        <v>489057.84625000099</v>
      </c>
      <c r="K331" s="164">
        <v>469582.41166666802</v>
      </c>
      <c r="L331" s="164">
        <v>450106.97708333499</v>
      </c>
      <c r="M331" s="164">
        <v>430631.54250000202</v>
      </c>
      <c r="N331" s="164">
        <v>430631.54250000202</v>
      </c>
      <c r="O331" s="164">
        <v>412654.21826923202</v>
      </c>
      <c r="P331" s="164">
        <v>396175.00439102697</v>
      </c>
      <c r="Q331" s="164">
        <v>381193.90086538601</v>
      </c>
      <c r="R331" s="164">
        <v>367710.907692309</v>
      </c>
      <c r="S331" s="164">
        <v>355726.02487179701</v>
      </c>
      <c r="T331" s="164">
        <v>345239.25240384799</v>
      </c>
      <c r="U331" s="164">
        <v>336250.59028846299</v>
      </c>
      <c r="V331" s="164">
        <v>328760.038525643</v>
      </c>
      <c r="W331" s="164">
        <v>322767.59711538599</v>
      </c>
      <c r="X331" s="164">
        <v>318273.26605769398</v>
      </c>
      <c r="Y331" s="164">
        <v>315277.045352566</v>
      </c>
      <c r="Z331" s="164">
        <v>313778.93500000198</v>
      </c>
      <c r="AA331" s="164">
        <v>313778.93500000198</v>
      </c>
      <c r="AB331" s="164">
        <v>313778.93500000198</v>
      </c>
      <c r="AC331" s="164">
        <v>313778.93500000198</v>
      </c>
      <c r="AD331" s="164">
        <v>313778.93500000198</v>
      </c>
      <c r="AE331" s="164">
        <v>313778.93500000198</v>
      </c>
      <c r="AF331" s="164">
        <v>313778.93500000198</v>
      </c>
      <c r="AG331" s="164">
        <v>313778.93500000198</v>
      </c>
      <c r="AH331" s="164">
        <v>313778.93500000198</v>
      </c>
      <c r="AI331" s="164">
        <v>313778.93500000198</v>
      </c>
      <c r="AJ331" s="164">
        <v>313778.93500000198</v>
      </c>
      <c r="AK331" s="164">
        <v>313778.93500000198</v>
      </c>
      <c r="AL331" s="164">
        <v>313778.93500000198</v>
      </c>
      <c r="AM331" s="164">
        <v>313778.93500000198</v>
      </c>
      <c r="AN331" s="164">
        <v>313778.93500000198</v>
      </c>
    </row>
    <row r="332" spans="1:40" x14ac:dyDescent="0.2">
      <c r="A332" s="27" t="s">
        <v>2172</v>
      </c>
      <c r="B332" s="164">
        <v>913.54</v>
      </c>
      <c r="C332" s="164">
        <v>913.54</v>
      </c>
      <c r="D332" s="164">
        <v>913.54</v>
      </c>
      <c r="E332" s="164">
        <v>913.54</v>
      </c>
      <c r="F332" s="164">
        <v>913.54</v>
      </c>
      <c r="G332" s="164">
        <v>913.54</v>
      </c>
      <c r="H332" s="164">
        <v>913.54</v>
      </c>
      <c r="I332" s="164">
        <v>913.54</v>
      </c>
      <c r="J332" s="164">
        <v>913.54</v>
      </c>
      <c r="K332" s="164">
        <v>913.54</v>
      </c>
      <c r="L332" s="164">
        <v>913.54</v>
      </c>
      <c r="M332" s="164">
        <v>913.54</v>
      </c>
      <c r="N332" s="164">
        <v>913.54</v>
      </c>
      <c r="O332" s="164">
        <v>913.54</v>
      </c>
      <c r="P332" s="164">
        <v>913.54</v>
      </c>
      <c r="Q332" s="164">
        <v>913.54</v>
      </c>
      <c r="R332" s="164">
        <v>913.54</v>
      </c>
      <c r="S332" s="164">
        <v>913.54</v>
      </c>
      <c r="T332" s="164">
        <v>913.54</v>
      </c>
      <c r="U332" s="164">
        <v>913.54</v>
      </c>
      <c r="V332" s="164">
        <v>913.54</v>
      </c>
      <c r="W332" s="164">
        <v>913.54</v>
      </c>
      <c r="X332" s="164">
        <v>913.54</v>
      </c>
      <c r="Y332" s="164">
        <v>913.54</v>
      </c>
      <c r="Z332" s="164">
        <v>913.54</v>
      </c>
      <c r="AA332" s="164">
        <v>913.54</v>
      </c>
      <c r="AB332" s="164">
        <v>913.54</v>
      </c>
      <c r="AC332" s="164">
        <v>913.54</v>
      </c>
      <c r="AD332" s="164">
        <v>913.54</v>
      </c>
      <c r="AE332" s="164">
        <v>913.54</v>
      </c>
      <c r="AF332" s="164">
        <v>913.54</v>
      </c>
      <c r="AG332" s="164">
        <v>913.54</v>
      </c>
      <c r="AH332" s="164">
        <v>913.54</v>
      </c>
      <c r="AI332" s="164">
        <v>913.54</v>
      </c>
      <c r="AJ332" s="164">
        <v>913.54</v>
      </c>
      <c r="AK332" s="164">
        <v>913.54</v>
      </c>
      <c r="AL332" s="164">
        <v>913.54</v>
      </c>
      <c r="AM332" s="164">
        <v>913.54</v>
      </c>
      <c r="AN332" s="164">
        <v>913.54</v>
      </c>
    </row>
    <row r="333" spans="1:40" x14ac:dyDescent="0.2">
      <c r="A333" s="27" t="s">
        <v>2173</v>
      </c>
      <c r="B333" s="164">
        <v>1869179.71</v>
      </c>
      <c r="C333" s="164">
        <v>1869179.71</v>
      </c>
      <c r="D333" s="164">
        <v>1869179.71</v>
      </c>
      <c r="E333" s="164">
        <v>1869179.71</v>
      </c>
      <c r="F333" s="164">
        <v>1869179.71</v>
      </c>
      <c r="G333" s="164">
        <v>1869179.71</v>
      </c>
      <c r="H333" s="164">
        <v>1869179.71</v>
      </c>
      <c r="I333" s="164">
        <v>1869179.71</v>
      </c>
      <c r="J333" s="164">
        <v>1869179.71</v>
      </c>
      <c r="K333" s="164">
        <v>1869179.71</v>
      </c>
      <c r="L333" s="164">
        <v>1869179.71</v>
      </c>
      <c r="M333" s="164">
        <v>1869179.71</v>
      </c>
      <c r="N333" s="164">
        <v>1869179.71</v>
      </c>
      <c r="O333" s="164">
        <v>1869179.71</v>
      </c>
      <c r="P333" s="164">
        <v>1869179.71</v>
      </c>
      <c r="Q333" s="164">
        <v>1869179.71</v>
      </c>
      <c r="R333" s="164">
        <v>1869179.71</v>
      </c>
      <c r="S333" s="164">
        <v>1869179.71</v>
      </c>
      <c r="T333" s="164">
        <v>1869179.71</v>
      </c>
      <c r="U333" s="164">
        <v>1869179.71</v>
      </c>
      <c r="V333" s="164">
        <v>1869179.71</v>
      </c>
      <c r="W333" s="164">
        <v>1869179.71</v>
      </c>
      <c r="X333" s="164">
        <v>1869179.71</v>
      </c>
      <c r="Y333" s="164">
        <v>1869179.71</v>
      </c>
      <c r="Z333" s="164">
        <v>1869179.71</v>
      </c>
      <c r="AA333" s="164">
        <v>1869179.71</v>
      </c>
      <c r="AB333" s="164">
        <v>1869179.71</v>
      </c>
      <c r="AC333" s="164">
        <v>1869179.71</v>
      </c>
      <c r="AD333" s="164">
        <v>1869179.71</v>
      </c>
      <c r="AE333" s="164">
        <v>1869179.71</v>
      </c>
      <c r="AF333" s="164">
        <v>1869179.71</v>
      </c>
      <c r="AG333" s="164">
        <v>1869179.71</v>
      </c>
      <c r="AH333" s="164">
        <v>1869179.71</v>
      </c>
      <c r="AI333" s="164">
        <v>1869179.71</v>
      </c>
      <c r="AJ333" s="164">
        <v>1869179.71</v>
      </c>
      <c r="AK333" s="164">
        <v>1869179.71</v>
      </c>
      <c r="AL333" s="164">
        <v>1869179.71</v>
      </c>
      <c r="AM333" s="164">
        <v>1869179.71</v>
      </c>
      <c r="AN333" s="164">
        <v>1869179.71</v>
      </c>
    </row>
    <row r="334" spans="1:40" x14ac:dyDescent="0.2">
      <c r="A334" s="27" t="s">
        <v>2174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  <c r="O334" s="164">
        <v>0</v>
      </c>
      <c r="P334" s="164">
        <v>0</v>
      </c>
      <c r="Q334" s="164">
        <v>0</v>
      </c>
      <c r="R334" s="164">
        <v>0</v>
      </c>
      <c r="S334" s="164">
        <v>0</v>
      </c>
      <c r="T334" s="164">
        <v>0</v>
      </c>
      <c r="U334" s="164">
        <v>0</v>
      </c>
      <c r="V334" s="164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  <c r="AC334" s="164">
        <v>0</v>
      </c>
      <c r="AD334" s="164">
        <v>0</v>
      </c>
      <c r="AE334" s="164">
        <v>0</v>
      </c>
      <c r="AF334" s="164">
        <v>0</v>
      </c>
      <c r="AG334" s="164">
        <v>0</v>
      </c>
      <c r="AH334" s="164">
        <v>0</v>
      </c>
      <c r="AI334" s="164">
        <v>0</v>
      </c>
      <c r="AJ334" s="164">
        <v>0</v>
      </c>
      <c r="AK334" s="164">
        <v>0</v>
      </c>
      <c r="AL334" s="164">
        <v>0</v>
      </c>
      <c r="AM334" s="164">
        <v>0</v>
      </c>
      <c r="AN334" s="164">
        <v>0</v>
      </c>
    </row>
    <row r="335" spans="1:40" x14ac:dyDescent="0.2">
      <c r="A335" s="27" t="s">
        <v>2175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  <c r="O335" s="164">
        <v>0</v>
      </c>
      <c r="P335" s="164">
        <v>0</v>
      </c>
      <c r="Q335" s="164">
        <v>0</v>
      </c>
      <c r="R335" s="164">
        <v>0</v>
      </c>
      <c r="S335" s="164">
        <v>0</v>
      </c>
      <c r="T335" s="164">
        <v>0</v>
      </c>
      <c r="U335" s="164">
        <v>0</v>
      </c>
      <c r="V335" s="164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164">
        <v>0</v>
      </c>
      <c r="AD335" s="164">
        <v>0</v>
      </c>
      <c r="AE335" s="164">
        <v>0</v>
      </c>
      <c r="AF335" s="164">
        <v>0</v>
      </c>
      <c r="AG335" s="164">
        <v>0</v>
      </c>
      <c r="AH335" s="164">
        <v>0</v>
      </c>
      <c r="AI335" s="164">
        <v>0</v>
      </c>
      <c r="AJ335" s="164">
        <v>0</v>
      </c>
      <c r="AK335" s="164">
        <v>0</v>
      </c>
      <c r="AL335" s="164">
        <v>0</v>
      </c>
      <c r="AM335" s="164">
        <v>0</v>
      </c>
      <c r="AN335" s="164">
        <v>0</v>
      </c>
    </row>
    <row r="336" spans="1:40" x14ac:dyDescent="0.2">
      <c r="A336" s="27" t="s">
        <v>2176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  <c r="O336" s="164">
        <v>0</v>
      </c>
      <c r="P336" s="164">
        <v>0</v>
      </c>
      <c r="Q336" s="164">
        <v>0</v>
      </c>
      <c r="R336" s="164">
        <v>0</v>
      </c>
      <c r="S336" s="164">
        <v>0</v>
      </c>
      <c r="T336" s="164">
        <v>0</v>
      </c>
      <c r="U336" s="164">
        <v>0</v>
      </c>
      <c r="V336" s="164">
        <v>0</v>
      </c>
      <c r="W336" s="164">
        <v>0</v>
      </c>
      <c r="X336" s="164">
        <v>0</v>
      </c>
      <c r="Y336" s="164">
        <v>0</v>
      </c>
      <c r="Z336" s="164">
        <v>0</v>
      </c>
      <c r="AA336" s="164">
        <v>0</v>
      </c>
      <c r="AB336" s="164">
        <v>0</v>
      </c>
      <c r="AC336" s="164">
        <v>0</v>
      </c>
      <c r="AD336" s="164">
        <v>0</v>
      </c>
      <c r="AE336" s="164">
        <v>0</v>
      </c>
      <c r="AF336" s="164">
        <v>0</v>
      </c>
      <c r="AG336" s="164">
        <v>0</v>
      </c>
      <c r="AH336" s="164">
        <v>0</v>
      </c>
      <c r="AI336" s="164">
        <v>0</v>
      </c>
      <c r="AJ336" s="164">
        <v>0</v>
      </c>
      <c r="AK336" s="164">
        <v>0</v>
      </c>
      <c r="AL336" s="164">
        <v>0</v>
      </c>
      <c r="AM336" s="164">
        <v>0</v>
      </c>
      <c r="AN336" s="164">
        <v>0</v>
      </c>
    </row>
    <row r="337" spans="1:40" x14ac:dyDescent="0.2">
      <c r="A337" s="27" t="s">
        <v>2177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  <c r="O337" s="164">
        <v>0</v>
      </c>
      <c r="P337" s="164">
        <v>0</v>
      </c>
      <c r="Q337" s="164">
        <v>0</v>
      </c>
      <c r="R337" s="164">
        <v>0</v>
      </c>
      <c r="S337" s="164">
        <v>0</v>
      </c>
      <c r="T337" s="164">
        <v>0</v>
      </c>
      <c r="U337" s="164">
        <v>0</v>
      </c>
      <c r="V337" s="164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  <c r="AB337" s="164">
        <v>0</v>
      </c>
      <c r="AC337" s="164">
        <v>0</v>
      </c>
      <c r="AD337" s="164">
        <v>0</v>
      </c>
      <c r="AE337" s="164">
        <v>0</v>
      </c>
      <c r="AF337" s="164">
        <v>0</v>
      </c>
      <c r="AG337" s="164">
        <v>0</v>
      </c>
      <c r="AH337" s="164">
        <v>0</v>
      </c>
      <c r="AI337" s="164">
        <v>0</v>
      </c>
      <c r="AJ337" s="164">
        <v>0</v>
      </c>
      <c r="AK337" s="164">
        <v>0</v>
      </c>
      <c r="AL337" s="164">
        <v>0</v>
      </c>
      <c r="AM337" s="164">
        <v>0</v>
      </c>
      <c r="AN337" s="164">
        <v>0</v>
      </c>
    </row>
    <row r="338" spans="1:40" s="341" customFormat="1" x14ac:dyDescent="0.2">
      <c r="A338" s="340" t="s">
        <v>2178</v>
      </c>
      <c r="B338" s="341">
        <v>174703.32999998899</v>
      </c>
      <c r="C338" s="341">
        <v>174703.32999998899</v>
      </c>
      <c r="D338" s="341">
        <v>174703.32999998899</v>
      </c>
      <c r="E338" s="341">
        <v>174703.32999998899</v>
      </c>
      <c r="F338" s="341">
        <v>174703.32999998899</v>
      </c>
      <c r="G338" s="341">
        <v>174703.32999998899</v>
      </c>
      <c r="H338" s="341">
        <v>174703.32999998899</v>
      </c>
      <c r="I338" s="341">
        <v>174703.32999998899</v>
      </c>
      <c r="J338" s="341">
        <v>174703.32999998899</v>
      </c>
      <c r="K338" s="341">
        <v>174703.32999998899</v>
      </c>
      <c r="L338" s="341">
        <v>174703.32999998899</v>
      </c>
      <c r="M338" s="341">
        <v>174703.32999998899</v>
      </c>
      <c r="N338" s="341">
        <v>174703.32999998899</v>
      </c>
      <c r="O338" s="341">
        <v>174703.32999998899</v>
      </c>
      <c r="P338" s="341">
        <v>174703.32999998899</v>
      </c>
      <c r="Q338" s="341">
        <v>174703.32999998899</v>
      </c>
      <c r="R338" s="341">
        <v>174703.32999998899</v>
      </c>
      <c r="S338" s="341">
        <v>174703.32999998899</v>
      </c>
      <c r="T338" s="341">
        <v>174703.32999998899</v>
      </c>
      <c r="U338" s="341">
        <v>174703.32999998899</v>
      </c>
      <c r="V338" s="341">
        <v>174703.32999998899</v>
      </c>
      <c r="W338" s="341">
        <v>174703.32999998899</v>
      </c>
      <c r="X338" s="341">
        <v>174703.32999998899</v>
      </c>
      <c r="Y338" s="341">
        <v>174703.32999998899</v>
      </c>
      <c r="Z338" s="341">
        <v>174703.32999998899</v>
      </c>
      <c r="AA338" s="341">
        <v>174703.32999998899</v>
      </c>
      <c r="AB338" s="341">
        <v>174703.32999998899</v>
      </c>
      <c r="AC338" s="341">
        <v>174703.32999998899</v>
      </c>
      <c r="AD338" s="341">
        <v>174703.32999998899</v>
      </c>
      <c r="AE338" s="341">
        <v>174703.32999998899</v>
      </c>
      <c r="AF338" s="341">
        <v>174703.32999998899</v>
      </c>
      <c r="AG338" s="341">
        <v>174703.32999998899</v>
      </c>
      <c r="AH338" s="341">
        <v>174703.32999998899</v>
      </c>
      <c r="AI338" s="341">
        <v>174703.32999998899</v>
      </c>
      <c r="AJ338" s="341">
        <v>174703.32999998899</v>
      </c>
      <c r="AK338" s="341">
        <v>174703.32999998899</v>
      </c>
      <c r="AL338" s="341">
        <v>174703.32999998899</v>
      </c>
      <c r="AM338" s="341">
        <v>174703.32999998899</v>
      </c>
      <c r="AN338" s="341">
        <v>174703.32999998899</v>
      </c>
    </row>
    <row r="339" spans="1:40" x14ac:dyDescent="0.2">
      <c r="A339" s="27" t="s">
        <v>2179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  <c r="O339" s="164">
        <v>0</v>
      </c>
      <c r="P339" s="164">
        <v>0</v>
      </c>
      <c r="Q339" s="164">
        <v>0</v>
      </c>
      <c r="R339" s="164">
        <v>0</v>
      </c>
      <c r="S339" s="164">
        <v>0</v>
      </c>
      <c r="T339" s="164">
        <v>0</v>
      </c>
      <c r="U339" s="164">
        <v>0</v>
      </c>
      <c r="V339" s="164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  <c r="AB339" s="164">
        <v>0</v>
      </c>
      <c r="AC339" s="164">
        <v>0</v>
      </c>
      <c r="AD339" s="164">
        <v>0</v>
      </c>
      <c r="AE339" s="164">
        <v>0</v>
      </c>
      <c r="AF339" s="164">
        <v>0</v>
      </c>
      <c r="AG339" s="164">
        <v>0</v>
      </c>
      <c r="AH339" s="164">
        <v>0</v>
      </c>
      <c r="AI339" s="164">
        <v>0</v>
      </c>
      <c r="AJ339" s="164">
        <v>0</v>
      </c>
      <c r="AK339" s="164">
        <v>0</v>
      </c>
      <c r="AL339" s="164">
        <v>0</v>
      </c>
      <c r="AM339" s="164">
        <v>0</v>
      </c>
      <c r="AN339" s="164">
        <v>0</v>
      </c>
    </row>
    <row r="340" spans="1:40" x14ac:dyDescent="0.2">
      <c r="A340" s="27" t="s">
        <v>2180</v>
      </c>
      <c r="B340" s="164">
        <v>3128787.04</v>
      </c>
      <c r="C340" s="164">
        <v>3128787.04</v>
      </c>
      <c r="D340" s="164">
        <v>3128787.04</v>
      </c>
      <c r="E340" s="164">
        <v>3128787.04</v>
      </c>
      <c r="F340" s="164">
        <v>3128787.04</v>
      </c>
      <c r="G340" s="164">
        <v>3128787.04</v>
      </c>
      <c r="H340" s="164">
        <v>3128787.04</v>
      </c>
      <c r="I340" s="164">
        <v>3128787.04</v>
      </c>
      <c r="J340" s="164">
        <v>3128787.04</v>
      </c>
      <c r="K340" s="164">
        <v>3128787.04</v>
      </c>
      <c r="L340" s="164">
        <v>3128787.04</v>
      </c>
      <c r="M340" s="164">
        <v>3128787.04</v>
      </c>
      <c r="N340" s="164">
        <v>3128787.04</v>
      </c>
      <c r="O340" s="164">
        <v>3128787.04</v>
      </c>
      <c r="P340" s="164">
        <v>3128787.04</v>
      </c>
      <c r="Q340" s="164">
        <v>3128787.04</v>
      </c>
      <c r="R340" s="164">
        <v>3128787.04</v>
      </c>
      <c r="S340" s="164">
        <v>3128787.04</v>
      </c>
      <c r="T340" s="164">
        <v>3128787.04</v>
      </c>
      <c r="U340" s="164">
        <v>3128787.04</v>
      </c>
      <c r="V340" s="164">
        <v>3128787.04</v>
      </c>
      <c r="W340" s="164">
        <v>3128787.04</v>
      </c>
      <c r="X340" s="164">
        <v>3128787.04</v>
      </c>
      <c r="Y340" s="164">
        <v>3128787.04</v>
      </c>
      <c r="Z340" s="164">
        <v>3128787.04</v>
      </c>
      <c r="AA340" s="164">
        <v>3128787.04</v>
      </c>
      <c r="AB340" s="164">
        <v>3128787.04</v>
      </c>
      <c r="AC340" s="164">
        <v>3128787.04</v>
      </c>
      <c r="AD340" s="164">
        <v>3128787.04</v>
      </c>
      <c r="AE340" s="164">
        <v>3128787.04</v>
      </c>
      <c r="AF340" s="164">
        <v>3128787.04</v>
      </c>
      <c r="AG340" s="164">
        <v>3128787.04</v>
      </c>
      <c r="AH340" s="164">
        <v>3128787.04</v>
      </c>
      <c r="AI340" s="164">
        <v>3128787.04</v>
      </c>
      <c r="AJ340" s="164">
        <v>3128787.04</v>
      </c>
      <c r="AK340" s="164">
        <v>3128787.04</v>
      </c>
      <c r="AL340" s="164">
        <v>3128787.04</v>
      </c>
      <c r="AM340" s="164">
        <v>3128787.04</v>
      </c>
      <c r="AN340" s="164">
        <v>3128787.04</v>
      </c>
    </row>
    <row r="341" spans="1:40" x14ac:dyDescent="0.2">
      <c r="A341" s="27" t="s">
        <v>2181</v>
      </c>
      <c r="B341" s="164">
        <v>3.2695355072903999E-5</v>
      </c>
      <c r="C341" s="164">
        <v>3.4625302830066201E-5</v>
      </c>
      <c r="D341" s="164">
        <v>3.6298213392281097E-5</v>
      </c>
      <c r="E341" s="164">
        <v>3.8163656986748303E-5</v>
      </c>
      <c r="F341" s="164">
        <v>3.9858955110853102E-5</v>
      </c>
      <c r="G341" s="164">
        <v>4.1652758507272901E-5</v>
      </c>
      <c r="H341" s="164">
        <v>4.3321191557109897E-5</v>
      </c>
      <c r="I341" s="164">
        <v>4.49924230521831E-5</v>
      </c>
      <c r="J341" s="164">
        <v>4.6262917189428999E-5</v>
      </c>
      <c r="K341" s="164">
        <v>4.8222948232880501E-5</v>
      </c>
      <c r="L341" s="164">
        <v>4.9750899331859E-5</v>
      </c>
      <c r="M341" s="164">
        <v>5.0810950387340898E-5</v>
      </c>
      <c r="N341" s="164">
        <v>5.0810950387340898E-5</v>
      </c>
      <c r="O341" s="164">
        <v>5.1937044750397501E-5</v>
      </c>
      <c r="P341" s="164">
        <v>5.3406228499415403E-5</v>
      </c>
      <c r="Q341" s="164">
        <v>5.4621313420984002E-5</v>
      </c>
      <c r="R341" s="164">
        <v>5.5555434440835702E-5</v>
      </c>
      <c r="S341" s="164">
        <v>5.6332842527458799E-5</v>
      </c>
      <c r="T341" s="164">
        <v>5.7302783646334199E-5</v>
      </c>
      <c r="U341" s="164">
        <v>5.8196607054784299E-5</v>
      </c>
      <c r="V341" s="164">
        <v>6.0026230550227798E-5</v>
      </c>
      <c r="W341" s="164">
        <v>6.1240196093701894E-5</v>
      </c>
      <c r="X341" s="164">
        <v>6.3140340409098298E-5</v>
      </c>
      <c r="Y341" s="164">
        <v>6.4476318164871806E-5</v>
      </c>
      <c r="Z341" s="164">
        <v>6.5995873928141694E-5</v>
      </c>
      <c r="AA341" s="164">
        <v>6.5995873928141694E-5</v>
      </c>
      <c r="AB341" s="164">
        <v>6.7985568491097195E-5</v>
      </c>
      <c r="AC341" s="164">
        <v>6.9824706700343902E-5</v>
      </c>
      <c r="AD341" s="164">
        <v>7.1889399595630201E-5</v>
      </c>
      <c r="AE341" s="164">
        <v>7.3547758242616798E-5</v>
      </c>
      <c r="AF341" s="164">
        <v>7.5572153526501503E-5</v>
      </c>
      <c r="AG341" s="164">
        <v>7.7860722040685898E-5</v>
      </c>
      <c r="AH341" s="164">
        <v>7.94105010125069E-5</v>
      </c>
      <c r="AI341" s="164">
        <v>8.1134902967068399E-5</v>
      </c>
      <c r="AJ341" s="164">
        <v>8.2364539803865398E-5</v>
      </c>
      <c r="AK341" s="164">
        <v>8.4074389843198503E-5</v>
      </c>
      <c r="AL341" s="164">
        <v>8.5019704643995097E-5</v>
      </c>
      <c r="AM341" s="164">
        <v>8.6421725707343494E-5</v>
      </c>
      <c r="AN341" s="164">
        <v>8.6421725707343494E-5</v>
      </c>
    </row>
    <row r="342" spans="1:40" x14ac:dyDescent="0.2">
      <c r="A342" s="27" t="s">
        <v>2182</v>
      </c>
      <c r="B342" s="164">
        <v>0</v>
      </c>
      <c r="C342" s="164">
        <v>0</v>
      </c>
      <c r="D342" s="164">
        <v>0</v>
      </c>
      <c r="E342" s="164">
        <v>0</v>
      </c>
      <c r="F342" s="164">
        <v>0</v>
      </c>
      <c r="G342" s="164">
        <v>0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64">
        <v>0</v>
      </c>
      <c r="N342" s="164">
        <v>0</v>
      </c>
      <c r="O342" s="164">
        <v>0</v>
      </c>
      <c r="P342" s="164">
        <v>0</v>
      </c>
      <c r="Q342" s="164">
        <v>0</v>
      </c>
      <c r="R342" s="164">
        <v>0</v>
      </c>
      <c r="S342" s="164">
        <v>0</v>
      </c>
      <c r="T342" s="164">
        <v>0</v>
      </c>
      <c r="U342" s="164">
        <v>0</v>
      </c>
      <c r="V342" s="164">
        <v>0</v>
      </c>
      <c r="W342" s="164">
        <v>0</v>
      </c>
      <c r="X342" s="164">
        <v>0</v>
      </c>
      <c r="Y342" s="164">
        <v>0</v>
      </c>
      <c r="Z342" s="164">
        <v>0</v>
      </c>
      <c r="AA342" s="164">
        <v>0</v>
      </c>
      <c r="AB342" s="164">
        <v>0</v>
      </c>
      <c r="AC342" s="164">
        <v>0</v>
      </c>
      <c r="AD342" s="164">
        <v>0</v>
      </c>
      <c r="AE342" s="164">
        <v>0</v>
      </c>
      <c r="AF342" s="164">
        <v>0</v>
      </c>
      <c r="AG342" s="164">
        <v>0</v>
      </c>
      <c r="AH342" s="164">
        <v>0</v>
      </c>
      <c r="AI342" s="164">
        <v>0</v>
      </c>
      <c r="AJ342" s="164">
        <v>0</v>
      </c>
      <c r="AK342" s="164">
        <v>0</v>
      </c>
      <c r="AL342" s="164">
        <v>0</v>
      </c>
      <c r="AM342" s="164">
        <v>0</v>
      </c>
      <c r="AN342" s="164">
        <v>0</v>
      </c>
    </row>
    <row r="343" spans="1:40" s="341" customFormat="1" x14ac:dyDescent="0.2">
      <c r="A343" s="340" t="s">
        <v>2183</v>
      </c>
      <c r="B343" s="341">
        <v>35.999999999999901</v>
      </c>
      <c r="C343" s="341">
        <v>35.999999999999901</v>
      </c>
      <c r="D343" s="341">
        <v>35.999999999999901</v>
      </c>
      <c r="E343" s="341">
        <v>35.999999999999901</v>
      </c>
      <c r="F343" s="341">
        <v>35.999999999999901</v>
      </c>
      <c r="G343" s="341">
        <v>35.999999999999901</v>
      </c>
      <c r="H343" s="341">
        <v>35.999999999999901</v>
      </c>
      <c r="I343" s="341">
        <v>35.999999999999901</v>
      </c>
      <c r="J343" s="341">
        <v>35.999999999999901</v>
      </c>
      <c r="K343" s="341">
        <v>35.999999999999901</v>
      </c>
      <c r="L343" s="341">
        <v>35.999999999999901</v>
      </c>
      <c r="M343" s="341">
        <v>35.999999999999901</v>
      </c>
      <c r="N343" s="341">
        <v>35.999999999999901</v>
      </c>
      <c r="O343" s="341">
        <v>35.999999999999901</v>
      </c>
      <c r="P343" s="341">
        <v>35.999999999999901</v>
      </c>
      <c r="Q343" s="341">
        <v>35.999999999999901</v>
      </c>
      <c r="R343" s="341">
        <v>35.999999999999901</v>
      </c>
      <c r="S343" s="341">
        <v>35.999999999999901</v>
      </c>
      <c r="T343" s="341">
        <v>35.999999999999901</v>
      </c>
      <c r="U343" s="341">
        <v>35.999999999999901</v>
      </c>
      <c r="V343" s="341">
        <v>35.999999999999901</v>
      </c>
      <c r="W343" s="341">
        <v>35.999999999999901</v>
      </c>
      <c r="X343" s="341">
        <v>35.999999999999901</v>
      </c>
      <c r="Y343" s="341">
        <v>35.999999999999901</v>
      </c>
      <c r="Z343" s="341">
        <v>35.999999999999901</v>
      </c>
      <c r="AA343" s="341">
        <v>35.999999999999901</v>
      </c>
      <c r="AB343" s="341">
        <v>35.999999999999901</v>
      </c>
      <c r="AC343" s="341">
        <v>35.999999999999901</v>
      </c>
      <c r="AD343" s="341">
        <v>35.999999999999901</v>
      </c>
      <c r="AE343" s="341">
        <v>35.999999999999901</v>
      </c>
      <c r="AF343" s="341">
        <v>35.999999999999901</v>
      </c>
      <c r="AG343" s="341">
        <v>35.999999999999901</v>
      </c>
      <c r="AH343" s="341">
        <v>35.999999999999901</v>
      </c>
      <c r="AI343" s="341">
        <v>35.999999999999901</v>
      </c>
      <c r="AJ343" s="341">
        <v>35.999999999999901</v>
      </c>
      <c r="AK343" s="341">
        <v>35.999999999999901</v>
      </c>
      <c r="AL343" s="341">
        <v>35.999999999999901</v>
      </c>
      <c r="AM343" s="341">
        <v>35.999999999999901</v>
      </c>
      <c r="AN343" s="341">
        <v>35.999999999999901</v>
      </c>
    </row>
    <row r="344" spans="1:40" x14ac:dyDescent="0.2">
      <c r="A344" s="27" t="s">
        <v>2184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  <c r="O344" s="164">
        <v>0</v>
      </c>
      <c r="P344" s="164">
        <v>0</v>
      </c>
      <c r="Q344" s="164">
        <v>0</v>
      </c>
      <c r="R344" s="164">
        <v>0</v>
      </c>
      <c r="S344" s="164">
        <v>0</v>
      </c>
      <c r="T344" s="164">
        <v>0</v>
      </c>
      <c r="U344" s="164">
        <v>0</v>
      </c>
      <c r="V344" s="164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  <c r="AB344" s="164">
        <v>0</v>
      </c>
      <c r="AC344" s="164">
        <v>0</v>
      </c>
      <c r="AD344" s="164">
        <v>0</v>
      </c>
      <c r="AE344" s="164">
        <v>0</v>
      </c>
      <c r="AF344" s="164">
        <v>0</v>
      </c>
      <c r="AG344" s="164">
        <v>0</v>
      </c>
      <c r="AH344" s="164">
        <v>0</v>
      </c>
      <c r="AI344" s="164">
        <v>0</v>
      </c>
      <c r="AJ344" s="164">
        <v>0</v>
      </c>
      <c r="AK344" s="164">
        <v>0</v>
      </c>
      <c r="AL344" s="164">
        <v>0</v>
      </c>
      <c r="AM344" s="164">
        <v>0</v>
      </c>
      <c r="AN344" s="164">
        <v>0</v>
      </c>
    </row>
    <row r="345" spans="1:40" x14ac:dyDescent="0.2">
      <c r="A345" s="27" t="s">
        <v>2185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  <c r="O345" s="164">
        <v>0</v>
      </c>
      <c r="P345" s="164">
        <v>0</v>
      </c>
      <c r="Q345" s="164">
        <v>0</v>
      </c>
      <c r="R345" s="164">
        <v>0</v>
      </c>
      <c r="S345" s="164">
        <v>0</v>
      </c>
      <c r="T345" s="164">
        <v>0</v>
      </c>
      <c r="U345" s="164">
        <v>0</v>
      </c>
      <c r="V345" s="164">
        <v>0</v>
      </c>
      <c r="W345" s="164">
        <v>0</v>
      </c>
      <c r="X345" s="164">
        <v>0</v>
      </c>
      <c r="Y345" s="164">
        <v>0</v>
      </c>
      <c r="Z345" s="164">
        <v>0</v>
      </c>
      <c r="AA345" s="164">
        <v>0</v>
      </c>
      <c r="AB345" s="164">
        <v>0</v>
      </c>
      <c r="AC345" s="164">
        <v>0</v>
      </c>
      <c r="AD345" s="164">
        <v>0</v>
      </c>
      <c r="AE345" s="164">
        <v>0</v>
      </c>
      <c r="AF345" s="164">
        <v>0</v>
      </c>
      <c r="AG345" s="164">
        <v>0</v>
      </c>
      <c r="AH345" s="164">
        <v>0</v>
      </c>
      <c r="AI345" s="164">
        <v>0</v>
      </c>
      <c r="AJ345" s="164">
        <v>0</v>
      </c>
      <c r="AK345" s="164">
        <v>0</v>
      </c>
      <c r="AL345" s="164">
        <v>0</v>
      </c>
      <c r="AM345" s="164">
        <v>0</v>
      </c>
      <c r="AN345" s="164">
        <v>0</v>
      </c>
    </row>
    <row r="346" spans="1:40" x14ac:dyDescent="0.2">
      <c r="A346" s="27" t="s">
        <v>2186</v>
      </c>
      <c r="B346" s="164">
        <v>8928751.52999999</v>
      </c>
      <c r="C346" s="164">
        <v>8928751.52999999</v>
      </c>
      <c r="D346" s="164">
        <v>8928751.52999999</v>
      </c>
      <c r="E346" s="164">
        <v>8928751.52999999</v>
      </c>
      <c r="F346" s="164">
        <v>8928751.52999999</v>
      </c>
      <c r="G346" s="164">
        <v>8928751.52999999</v>
      </c>
      <c r="H346" s="164">
        <v>8928751.52999999</v>
      </c>
      <c r="I346" s="164">
        <v>8928751.52999999</v>
      </c>
      <c r="J346" s="164">
        <v>8928751.52999999</v>
      </c>
      <c r="K346" s="164">
        <v>8928751.52999999</v>
      </c>
      <c r="L346" s="164">
        <v>8928751.52999999</v>
      </c>
      <c r="M346" s="164">
        <v>8928751.52999999</v>
      </c>
      <c r="N346" s="164">
        <v>8928751.52999999</v>
      </c>
      <c r="O346" s="164">
        <v>8928751.52999999</v>
      </c>
      <c r="P346" s="164">
        <v>8928751.52999999</v>
      </c>
      <c r="Q346" s="164">
        <v>8928751.52999999</v>
      </c>
      <c r="R346" s="164">
        <v>8928751.52999999</v>
      </c>
      <c r="S346" s="164">
        <v>8928751.52999999</v>
      </c>
      <c r="T346" s="164">
        <v>8928751.52999999</v>
      </c>
      <c r="U346" s="164">
        <v>8928751.52999999</v>
      </c>
      <c r="V346" s="164">
        <v>8928751.52999999</v>
      </c>
      <c r="W346" s="164">
        <v>8928751.52999999</v>
      </c>
      <c r="X346" s="164">
        <v>8928751.52999999</v>
      </c>
      <c r="Y346" s="164">
        <v>8928751.52999999</v>
      </c>
      <c r="Z346" s="164">
        <v>8928751.52999999</v>
      </c>
      <c r="AA346" s="164">
        <v>8928751.52999999</v>
      </c>
      <c r="AB346" s="164">
        <v>8928751.52999999</v>
      </c>
      <c r="AC346" s="164">
        <v>8928751.52999999</v>
      </c>
      <c r="AD346" s="164">
        <v>8928751.52999999</v>
      </c>
      <c r="AE346" s="164">
        <v>8928751.52999999</v>
      </c>
      <c r="AF346" s="164">
        <v>8928751.52999999</v>
      </c>
      <c r="AG346" s="164">
        <v>8928751.52999999</v>
      </c>
      <c r="AH346" s="164">
        <v>8928751.52999999</v>
      </c>
      <c r="AI346" s="164">
        <v>8928751.52999999</v>
      </c>
      <c r="AJ346" s="164">
        <v>8928751.52999999</v>
      </c>
      <c r="AK346" s="164">
        <v>8928751.52999999</v>
      </c>
      <c r="AL346" s="164">
        <v>8928751.52999999</v>
      </c>
      <c r="AM346" s="164">
        <v>8928751.52999999</v>
      </c>
      <c r="AN346" s="164">
        <v>8928751.52999999</v>
      </c>
    </row>
    <row r="347" spans="1:40" x14ac:dyDescent="0.2">
      <c r="A347" s="27" t="s">
        <v>2187</v>
      </c>
      <c r="B347" s="164">
        <v>0</v>
      </c>
      <c r="C347" s="164">
        <v>0</v>
      </c>
      <c r="D347" s="164">
        <v>0</v>
      </c>
      <c r="E347" s="164">
        <v>0</v>
      </c>
      <c r="F347" s="164">
        <v>0</v>
      </c>
      <c r="G347" s="164">
        <v>0</v>
      </c>
      <c r="H347" s="164">
        <v>0</v>
      </c>
      <c r="I347" s="164">
        <v>0</v>
      </c>
      <c r="J347" s="164">
        <v>0</v>
      </c>
      <c r="K347" s="164">
        <v>0</v>
      </c>
      <c r="L347" s="164">
        <v>0</v>
      </c>
      <c r="M347" s="164">
        <v>0</v>
      </c>
      <c r="N347" s="164">
        <v>0</v>
      </c>
      <c r="O347" s="164">
        <v>0</v>
      </c>
      <c r="P347" s="164">
        <v>0</v>
      </c>
      <c r="Q347" s="164">
        <v>0</v>
      </c>
      <c r="R347" s="164">
        <v>0</v>
      </c>
      <c r="S347" s="164">
        <v>0</v>
      </c>
      <c r="T347" s="164">
        <v>0</v>
      </c>
      <c r="U347" s="164">
        <v>0</v>
      </c>
      <c r="V347" s="164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  <c r="AB347" s="164">
        <v>0</v>
      </c>
      <c r="AC347" s="164">
        <v>0</v>
      </c>
      <c r="AD347" s="164">
        <v>0</v>
      </c>
      <c r="AE347" s="164">
        <v>0</v>
      </c>
      <c r="AF347" s="164">
        <v>0</v>
      </c>
      <c r="AG347" s="164">
        <v>0</v>
      </c>
      <c r="AH347" s="164">
        <v>0</v>
      </c>
      <c r="AI347" s="164">
        <v>0</v>
      </c>
      <c r="AJ347" s="164">
        <v>0</v>
      </c>
      <c r="AK347" s="164">
        <v>0</v>
      </c>
      <c r="AL347" s="164">
        <v>0</v>
      </c>
      <c r="AM347" s="164">
        <v>0</v>
      </c>
      <c r="AN347" s="164">
        <v>0</v>
      </c>
    </row>
    <row r="348" spans="1:40" x14ac:dyDescent="0.2">
      <c r="A348" s="27" t="s">
        <v>2188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  <c r="O348" s="164">
        <v>0</v>
      </c>
      <c r="P348" s="164">
        <v>0</v>
      </c>
      <c r="Q348" s="164">
        <v>0</v>
      </c>
      <c r="R348" s="164">
        <v>0</v>
      </c>
      <c r="S348" s="164">
        <v>0</v>
      </c>
      <c r="T348" s="164">
        <v>0</v>
      </c>
      <c r="U348" s="164">
        <v>0</v>
      </c>
      <c r="V348" s="164">
        <v>0</v>
      </c>
      <c r="W348" s="164">
        <v>0</v>
      </c>
      <c r="X348" s="164">
        <v>0</v>
      </c>
      <c r="Y348" s="164">
        <v>0</v>
      </c>
      <c r="Z348" s="164">
        <v>0</v>
      </c>
      <c r="AA348" s="164">
        <v>0</v>
      </c>
      <c r="AB348" s="164">
        <v>0</v>
      </c>
      <c r="AC348" s="164">
        <v>0</v>
      </c>
      <c r="AD348" s="164">
        <v>0</v>
      </c>
      <c r="AE348" s="164">
        <v>0</v>
      </c>
      <c r="AF348" s="164">
        <v>0</v>
      </c>
      <c r="AG348" s="164">
        <v>0</v>
      </c>
      <c r="AH348" s="164">
        <v>0</v>
      </c>
      <c r="AI348" s="164">
        <v>0</v>
      </c>
      <c r="AJ348" s="164">
        <v>0</v>
      </c>
      <c r="AK348" s="164">
        <v>0</v>
      </c>
      <c r="AL348" s="164">
        <v>0</v>
      </c>
      <c r="AM348" s="164">
        <v>0</v>
      </c>
      <c r="AN348" s="164">
        <v>0</v>
      </c>
    </row>
    <row r="349" spans="1:40" x14ac:dyDescent="0.2">
      <c r="A349" s="27" t="s">
        <v>2189</v>
      </c>
      <c r="B349" s="164">
        <v>-5182935.2</v>
      </c>
      <c r="C349" s="164">
        <v>-5182935.2</v>
      </c>
      <c r="D349" s="164">
        <v>-5182935.2</v>
      </c>
      <c r="E349" s="164">
        <v>-5182935.2</v>
      </c>
      <c r="F349" s="164">
        <v>-5182935.2</v>
      </c>
      <c r="G349" s="164">
        <v>-5182935.2</v>
      </c>
      <c r="H349" s="164">
        <v>-5182935.2</v>
      </c>
      <c r="I349" s="164">
        <v>-5182935.2</v>
      </c>
      <c r="J349" s="164">
        <v>-5182935.2</v>
      </c>
      <c r="K349" s="164">
        <v>-5182935.2</v>
      </c>
      <c r="L349" s="164">
        <v>-5182935.2</v>
      </c>
      <c r="M349" s="164">
        <v>-5182935.2</v>
      </c>
      <c r="N349" s="164">
        <v>-5182935.2</v>
      </c>
      <c r="O349" s="164">
        <v>-5182935.2</v>
      </c>
      <c r="P349" s="164">
        <v>-5182935.2</v>
      </c>
      <c r="Q349" s="164">
        <v>-5182935.2</v>
      </c>
      <c r="R349" s="164">
        <v>-5182935.2</v>
      </c>
      <c r="S349" s="164">
        <v>-5182935.2</v>
      </c>
      <c r="T349" s="164">
        <v>-5182935.2</v>
      </c>
      <c r="U349" s="164">
        <v>-5182935.2</v>
      </c>
      <c r="V349" s="164">
        <v>-5182935.2</v>
      </c>
      <c r="W349" s="164">
        <v>-5182935.2</v>
      </c>
      <c r="X349" s="164">
        <v>-5182935.2</v>
      </c>
      <c r="Y349" s="164">
        <v>-5182935.2</v>
      </c>
      <c r="Z349" s="164">
        <v>-5182935.2</v>
      </c>
      <c r="AA349" s="164">
        <v>-5182935.2</v>
      </c>
      <c r="AB349" s="164">
        <v>-5182935.2</v>
      </c>
      <c r="AC349" s="164">
        <v>-5182935.2</v>
      </c>
      <c r="AD349" s="164">
        <v>-5182935.2</v>
      </c>
      <c r="AE349" s="164">
        <v>-5182935.2</v>
      </c>
      <c r="AF349" s="164">
        <v>-5182935.2</v>
      </c>
      <c r="AG349" s="164">
        <v>-5182935.2</v>
      </c>
      <c r="AH349" s="164">
        <v>-5182935.2</v>
      </c>
      <c r="AI349" s="164">
        <v>-5182935.2</v>
      </c>
      <c r="AJ349" s="164">
        <v>-5182935.2</v>
      </c>
      <c r="AK349" s="164">
        <v>-5182935.2</v>
      </c>
      <c r="AL349" s="164">
        <v>-5182935.2</v>
      </c>
      <c r="AM349" s="164">
        <v>-5182935.2</v>
      </c>
      <c r="AN349" s="164">
        <v>-5182935.2</v>
      </c>
    </row>
    <row r="350" spans="1:40" x14ac:dyDescent="0.2">
      <c r="A350" s="27" t="s">
        <v>2190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v>0</v>
      </c>
      <c r="S350" s="164">
        <v>0</v>
      </c>
      <c r="T350" s="164">
        <v>0</v>
      </c>
      <c r="U350" s="164">
        <v>0</v>
      </c>
      <c r="V350" s="164">
        <v>0</v>
      </c>
      <c r="W350" s="164">
        <v>0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4">
        <v>0</v>
      </c>
      <c r="AD350" s="164">
        <v>0</v>
      </c>
      <c r="AE350" s="164">
        <v>0</v>
      </c>
      <c r="AF350" s="164">
        <v>0</v>
      </c>
      <c r="AG350" s="164">
        <v>0</v>
      </c>
      <c r="AH350" s="164">
        <v>0</v>
      </c>
      <c r="AI350" s="164">
        <v>0</v>
      </c>
      <c r="AJ350" s="164">
        <v>0</v>
      </c>
      <c r="AK350" s="164">
        <v>0</v>
      </c>
      <c r="AL350" s="164">
        <v>0</v>
      </c>
      <c r="AM350" s="164">
        <v>0</v>
      </c>
      <c r="AN350" s="164">
        <v>0</v>
      </c>
    </row>
    <row r="351" spans="1:40" x14ac:dyDescent="0.2">
      <c r="A351" s="27" t="s">
        <v>2191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0</v>
      </c>
      <c r="T351" s="164">
        <v>0</v>
      </c>
      <c r="U351" s="164">
        <v>0</v>
      </c>
      <c r="V351" s="164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0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</row>
    <row r="352" spans="1:40" x14ac:dyDescent="0.2">
      <c r="A352" s="27" t="s">
        <v>2192</v>
      </c>
      <c r="B352" s="164">
        <v>0</v>
      </c>
      <c r="C352" s="164">
        <v>0</v>
      </c>
      <c r="D352" s="164">
        <v>0</v>
      </c>
      <c r="E352" s="164">
        <v>0</v>
      </c>
      <c r="F352" s="164">
        <v>0</v>
      </c>
      <c r="G352" s="164">
        <v>0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64">
        <v>0</v>
      </c>
      <c r="N352" s="164">
        <v>0</v>
      </c>
      <c r="O352" s="164">
        <v>0</v>
      </c>
      <c r="P352" s="164">
        <v>0</v>
      </c>
      <c r="Q352" s="164">
        <v>0</v>
      </c>
      <c r="R352" s="164">
        <v>0</v>
      </c>
      <c r="S352" s="164">
        <v>0</v>
      </c>
      <c r="T352" s="164">
        <v>0</v>
      </c>
      <c r="U352" s="164">
        <v>0</v>
      </c>
      <c r="V352" s="164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  <c r="AB352" s="164">
        <v>0</v>
      </c>
      <c r="AC352" s="164">
        <v>0</v>
      </c>
      <c r="AD352" s="164">
        <v>0</v>
      </c>
      <c r="AE352" s="164">
        <v>0</v>
      </c>
      <c r="AF352" s="164">
        <v>0</v>
      </c>
      <c r="AG352" s="164">
        <v>0</v>
      </c>
      <c r="AH352" s="164">
        <v>0</v>
      </c>
      <c r="AI352" s="164">
        <v>0</v>
      </c>
      <c r="AJ352" s="164">
        <v>0</v>
      </c>
      <c r="AK352" s="164">
        <v>0</v>
      </c>
      <c r="AL352" s="164">
        <v>0</v>
      </c>
      <c r="AM352" s="164">
        <v>0</v>
      </c>
      <c r="AN352" s="164">
        <v>0</v>
      </c>
    </row>
    <row r="353" spans="1:40" x14ac:dyDescent="0.2">
      <c r="A353" s="30" t="s">
        <v>2193</v>
      </c>
      <c r="B353" s="164">
        <v>182528570.389101</v>
      </c>
      <c r="C353" s="164">
        <v>181866303.43592301</v>
      </c>
      <c r="D353" s="164">
        <v>181160493.558797</v>
      </c>
      <c r="E353" s="164">
        <v>180411140.757723</v>
      </c>
      <c r="F353" s="164">
        <v>179618245.0327</v>
      </c>
      <c r="G353" s="164">
        <v>178781806.38372901</v>
      </c>
      <c r="H353" s="164">
        <v>177901824.81081</v>
      </c>
      <c r="I353" s="164">
        <v>176978300.313943</v>
      </c>
      <c r="J353" s="164">
        <v>176016539.22753099</v>
      </c>
      <c r="K353" s="164">
        <v>175027641.93619001</v>
      </c>
      <c r="L353" s="164">
        <v>174011608.43992099</v>
      </c>
      <c r="M353" s="164">
        <v>172968438.73872101</v>
      </c>
      <c r="N353" s="164">
        <v>172968438.73872101</v>
      </c>
      <c r="O353" s="164">
        <v>171899630.94294599</v>
      </c>
      <c r="P353" s="164">
        <v>170848727.976542</v>
      </c>
      <c r="Q353" s="164">
        <v>169815729.83951101</v>
      </c>
      <c r="R353" s="164">
        <v>168800636.53185001</v>
      </c>
      <c r="S353" s="164">
        <v>167803448.05356199</v>
      </c>
      <c r="T353" s="164">
        <v>166824164.404645</v>
      </c>
      <c r="U353" s="164">
        <v>165862785.5851</v>
      </c>
      <c r="V353" s="164">
        <v>164919311.594928</v>
      </c>
      <c r="W353" s="164">
        <v>163993742.434127</v>
      </c>
      <c r="X353" s="164">
        <v>163080771.76829401</v>
      </c>
      <c r="Y353" s="164">
        <v>162169299.212814</v>
      </c>
      <c r="Z353" s="164">
        <v>161259324.76768601</v>
      </c>
      <c r="AA353" s="164">
        <v>161259324.76768601</v>
      </c>
      <c r="AB353" s="164">
        <v>160350848.43291101</v>
      </c>
      <c r="AC353" s="164">
        <v>159442372.09813601</v>
      </c>
      <c r="AD353" s="164">
        <v>158533895.76336199</v>
      </c>
      <c r="AE353" s="164">
        <v>157625419.42858699</v>
      </c>
      <c r="AF353" s="164">
        <v>156716943.09381199</v>
      </c>
      <c r="AG353" s="164">
        <v>155808466.759038</v>
      </c>
      <c r="AH353" s="164">
        <v>154899990.424263</v>
      </c>
      <c r="AI353" s="164">
        <v>153991514.089488</v>
      </c>
      <c r="AJ353" s="164">
        <v>153083037.75471199</v>
      </c>
      <c r="AK353" s="164">
        <v>152174561.41993701</v>
      </c>
      <c r="AL353" s="164">
        <v>151266085.08516201</v>
      </c>
      <c r="AM353" s="164">
        <v>150357608.750386</v>
      </c>
      <c r="AN353" s="164">
        <v>150357608.750386</v>
      </c>
    </row>
    <row r="354" spans="1:40" x14ac:dyDescent="0.2">
      <c r="A354" s="30" t="s">
        <v>2194</v>
      </c>
      <c r="B354" s="164">
        <v>1630482176.92855</v>
      </c>
      <c r="C354" s="164">
        <v>1579491975.85673</v>
      </c>
      <c r="D354" s="164">
        <v>1529573548.5680499</v>
      </c>
      <c r="E354" s="164">
        <v>1481124249.54353</v>
      </c>
      <c r="F354" s="164">
        <v>1435705896.3036301</v>
      </c>
      <c r="G354" s="164">
        <v>1394708990.6900101</v>
      </c>
      <c r="H354" s="164">
        <v>1358966770.8217499</v>
      </c>
      <c r="I354" s="164">
        <v>1324939220.7321</v>
      </c>
      <c r="J354" s="164">
        <v>1301754169.72822</v>
      </c>
      <c r="K354" s="164">
        <v>1284984860.1265099</v>
      </c>
      <c r="L354" s="164">
        <v>1274294227.11062</v>
      </c>
      <c r="M354" s="164">
        <v>1267645900.8331001</v>
      </c>
      <c r="N354" s="164">
        <v>1267645900.8331001</v>
      </c>
      <c r="O354" s="164">
        <v>1261194719.6558001</v>
      </c>
      <c r="P354" s="164">
        <v>1260963099.7172599</v>
      </c>
      <c r="Q354" s="164">
        <v>1259669499.43418</v>
      </c>
      <c r="R354" s="164">
        <v>1256916665.2270601</v>
      </c>
      <c r="S354" s="164">
        <v>1253728004.28561</v>
      </c>
      <c r="T354" s="164">
        <v>1250594470.07616</v>
      </c>
      <c r="U354" s="164">
        <v>1247755005.8025401</v>
      </c>
      <c r="V354" s="164">
        <v>1241718341.5007601</v>
      </c>
      <c r="W354" s="164">
        <v>1239538135.5201499</v>
      </c>
      <c r="X354" s="164">
        <v>1238259697.8902199</v>
      </c>
      <c r="Y354" s="164">
        <v>1238454469.02455</v>
      </c>
      <c r="Z354" s="164">
        <v>1238875356.49382</v>
      </c>
      <c r="AA354" s="164">
        <v>1238875356.49382</v>
      </c>
      <c r="AB354" s="164">
        <v>1235724100.05533</v>
      </c>
      <c r="AC354" s="164">
        <v>1236561236.7806201</v>
      </c>
      <c r="AD354" s="164">
        <v>1236820157.9898701</v>
      </c>
      <c r="AE354" s="164">
        <v>1236188957.7379701</v>
      </c>
      <c r="AF354" s="164">
        <v>1235393792.1424201</v>
      </c>
      <c r="AG354" s="164">
        <v>1234313415.0936999</v>
      </c>
      <c r="AH354" s="164">
        <v>1233148565.51316</v>
      </c>
      <c r="AI354" s="164">
        <v>1228458364.44257</v>
      </c>
      <c r="AJ354" s="164">
        <v>1226981547.02402</v>
      </c>
      <c r="AK354" s="164">
        <v>1225967968.5985601</v>
      </c>
      <c r="AL354" s="164">
        <v>1225531978.0383</v>
      </c>
      <c r="AM354" s="164">
        <v>1225045431.87533</v>
      </c>
      <c r="AN354" s="164">
        <v>1225045431.87533</v>
      </c>
    </row>
    <row r="355" spans="1:40" x14ac:dyDescent="0.2">
      <c r="A355" s="30" t="s">
        <v>2195</v>
      </c>
      <c r="B355" s="164">
        <v>3739877755.15277</v>
      </c>
      <c r="C355" s="164">
        <v>3668520356.7119198</v>
      </c>
      <c r="D355" s="164">
        <v>3605614670.7972498</v>
      </c>
      <c r="E355" s="164">
        <v>3546550861.5437298</v>
      </c>
      <c r="F355" s="164">
        <v>3497685349.69664</v>
      </c>
      <c r="G355" s="164">
        <v>3450105066.9843202</v>
      </c>
      <c r="H355" s="164">
        <v>3404732674.4356399</v>
      </c>
      <c r="I355" s="164">
        <v>3366919299.6807199</v>
      </c>
      <c r="J355" s="164">
        <v>3325785530.68048</v>
      </c>
      <c r="K355" s="164">
        <v>3291826437.0409698</v>
      </c>
      <c r="L355" s="164">
        <v>3271103352.17033</v>
      </c>
      <c r="M355" s="164">
        <v>3257280217.3157001</v>
      </c>
      <c r="N355" s="164">
        <v>3257280217.3157001</v>
      </c>
      <c r="O355" s="164">
        <v>3254557223.32795</v>
      </c>
      <c r="P355" s="164">
        <v>3243190663.0260701</v>
      </c>
      <c r="Q355" s="164">
        <v>3237572686.2514</v>
      </c>
      <c r="R355" s="164">
        <v>3232525197.7340102</v>
      </c>
      <c r="S355" s="164">
        <v>3232091093.63274</v>
      </c>
      <c r="T355" s="164">
        <v>3229272862.7870002</v>
      </c>
      <c r="U355" s="164">
        <v>3224149547.1676502</v>
      </c>
      <c r="V355" s="164">
        <v>3221552361.8312402</v>
      </c>
      <c r="W355" s="164">
        <v>3209770447.6373</v>
      </c>
      <c r="X355" s="164">
        <v>3198384257.6702299</v>
      </c>
      <c r="Y355" s="164">
        <v>3194365988.44275</v>
      </c>
      <c r="Z355" s="164">
        <v>3192991600.11975</v>
      </c>
      <c r="AA355" s="164">
        <v>3192991600.11975</v>
      </c>
      <c r="AB355" s="164">
        <v>3199044517.46068</v>
      </c>
      <c r="AC355" s="164">
        <v>3191095694.6038699</v>
      </c>
      <c r="AD355" s="164">
        <v>3188803729.4477601</v>
      </c>
      <c r="AE355" s="164">
        <v>3187700745.0103102</v>
      </c>
      <c r="AF355" s="164">
        <v>3191707346.9270802</v>
      </c>
      <c r="AG355" s="164">
        <v>3193282713.4270101</v>
      </c>
      <c r="AH355" s="164">
        <v>3192248578.2680202</v>
      </c>
      <c r="AI355" s="164">
        <v>3193550032.3503499</v>
      </c>
      <c r="AJ355" s="164">
        <v>3185323838.9502401</v>
      </c>
      <c r="AK355" s="164">
        <v>3177162823.6202202</v>
      </c>
      <c r="AL355" s="164">
        <v>3175567664.0627799</v>
      </c>
      <c r="AM355" s="164">
        <v>3176605563.59481</v>
      </c>
      <c r="AN355" s="164">
        <v>3176605563.59481</v>
      </c>
    </row>
    <row r="356" spans="1:40" x14ac:dyDescent="0.2">
      <c r="A356" s="27" t="s">
        <v>2196</v>
      </c>
    </row>
    <row r="357" spans="1:40" x14ac:dyDescent="0.2">
      <c r="A357" s="27" t="s">
        <v>2197</v>
      </c>
    </row>
    <row r="358" spans="1:40" x14ac:dyDescent="0.2">
      <c r="A358" s="27" t="s">
        <v>2198</v>
      </c>
      <c r="B358" s="164">
        <v>-7942078.2100389302</v>
      </c>
      <c r="C358" s="164">
        <v>-7566626.2609500997</v>
      </c>
      <c r="D358" s="164">
        <v>-7188887.1887702802</v>
      </c>
      <c r="E358" s="164">
        <v>-6808847.0611445</v>
      </c>
      <c r="F358" s="164">
        <v>-6426491.8608467802</v>
      </c>
      <c r="G358" s="164">
        <v>-6041807.4852631399</v>
      </c>
      <c r="H358" s="164">
        <v>-5654779.7458714303</v>
      </c>
      <c r="I358" s="164">
        <v>-5265394.3677180596</v>
      </c>
      <c r="J358" s="164">
        <v>-4873636.9888914097</v>
      </c>
      <c r="K358" s="164">
        <v>-4479493.1599921798</v>
      </c>
      <c r="L358" s="164">
        <v>-4082948.3436004301</v>
      </c>
      <c r="M358" s="164">
        <v>-3683987.9137393702</v>
      </c>
      <c r="N358" s="164">
        <v>-3683987.9137393702</v>
      </c>
      <c r="O358" s="164">
        <v>-3282597.1553359102</v>
      </c>
      <c r="P358" s="164">
        <v>-2878761.26367793</v>
      </c>
      <c r="Q358" s="164">
        <v>-2472465.34386823</v>
      </c>
      <c r="R358" s="164">
        <v>-2096297.2121285601</v>
      </c>
      <c r="S358" s="164">
        <v>-1750440.0100599001</v>
      </c>
      <c r="T358" s="164">
        <v>-1435078.38133216</v>
      </c>
      <c r="U358" s="164">
        <v>-1150398.09439999</v>
      </c>
      <c r="V358" s="164">
        <v>-896586.04935452598</v>
      </c>
      <c r="W358" s="164">
        <v>-673830.28481693799</v>
      </c>
      <c r="X358" s="164">
        <v>-482319.98487396998</v>
      </c>
      <c r="Y358" s="164">
        <v>-322245.48605569103</v>
      </c>
      <c r="Z358" s="164">
        <v>-193798.28435578701</v>
      </c>
      <c r="AA358" s="164">
        <v>-193798.28435578701</v>
      </c>
      <c r="AB358" s="164">
        <v>-97171.042294594197</v>
      </c>
      <c r="AC358" s="164">
        <v>-32557.596025173902</v>
      </c>
      <c r="AD358" s="164">
        <v>-152.962482668251</v>
      </c>
      <c r="AE358" s="164">
        <v>-153.34657720687099</v>
      </c>
      <c r="AF358" s="164">
        <v>-153.34657720687099</v>
      </c>
      <c r="AG358" s="164">
        <v>-153.34657720687099</v>
      </c>
      <c r="AH358" s="164">
        <v>-153.34657720687099</v>
      </c>
      <c r="AI358" s="164">
        <v>-153.34657720687099</v>
      </c>
      <c r="AJ358" s="164">
        <v>-153.34657720687099</v>
      </c>
      <c r="AK358" s="164">
        <v>-153.34657720687099</v>
      </c>
      <c r="AL358" s="164">
        <v>-153.34657720687099</v>
      </c>
      <c r="AM358" s="164">
        <v>-153.34657720687099</v>
      </c>
      <c r="AN358" s="164">
        <v>-153.34657720687099</v>
      </c>
    </row>
    <row r="359" spans="1:40" x14ac:dyDescent="0.2">
      <c r="A359" s="27" t="s">
        <v>2199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0</v>
      </c>
      <c r="T359" s="164">
        <v>0</v>
      </c>
      <c r="U359" s="164">
        <v>0</v>
      </c>
      <c r="V359" s="164">
        <v>0</v>
      </c>
      <c r="W359" s="164">
        <v>0</v>
      </c>
      <c r="X359" s="164">
        <v>0</v>
      </c>
      <c r="Y359" s="164">
        <v>0</v>
      </c>
      <c r="Z359" s="164">
        <v>0</v>
      </c>
      <c r="AA359" s="164">
        <v>0</v>
      </c>
      <c r="AB359" s="164">
        <v>0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0</v>
      </c>
      <c r="AI359" s="164">
        <v>0</v>
      </c>
      <c r="AJ359" s="164">
        <v>0</v>
      </c>
      <c r="AK359" s="164">
        <v>0</v>
      </c>
      <c r="AL359" s="164">
        <v>0</v>
      </c>
      <c r="AM359" s="164">
        <v>0</v>
      </c>
      <c r="AN359" s="164">
        <v>0</v>
      </c>
    </row>
    <row r="360" spans="1:40" x14ac:dyDescent="0.2">
      <c r="A360" s="27" t="s">
        <v>2200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v>0</v>
      </c>
      <c r="S360" s="164">
        <v>0</v>
      </c>
      <c r="T360" s="164">
        <v>0</v>
      </c>
      <c r="U360" s="164">
        <v>0</v>
      </c>
      <c r="V360" s="164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164">
        <v>0</v>
      </c>
      <c r="AD360" s="164">
        <v>0</v>
      </c>
      <c r="AE360" s="164">
        <v>0</v>
      </c>
      <c r="AF360" s="164">
        <v>0</v>
      </c>
      <c r="AG360" s="164">
        <v>0</v>
      </c>
      <c r="AH360" s="164">
        <v>0</v>
      </c>
      <c r="AI360" s="164">
        <v>0</v>
      </c>
      <c r="AJ360" s="164">
        <v>0</v>
      </c>
      <c r="AK360" s="164">
        <v>0</v>
      </c>
      <c r="AL360" s="164">
        <v>0</v>
      </c>
      <c r="AM360" s="164">
        <v>0</v>
      </c>
      <c r="AN360" s="164">
        <v>0</v>
      </c>
    </row>
    <row r="361" spans="1:40" x14ac:dyDescent="0.2">
      <c r="A361" s="27" t="s">
        <v>2201</v>
      </c>
      <c r="B361" s="164">
        <v>-210959379.47</v>
      </c>
      <c r="C361" s="164">
        <v>-210959379.47</v>
      </c>
      <c r="D361" s="164">
        <v>-210959379.47</v>
      </c>
      <c r="E361" s="164">
        <v>-210959379.47</v>
      </c>
      <c r="F361" s="164">
        <v>-210959379.47</v>
      </c>
      <c r="G361" s="164">
        <v>-210959379.47</v>
      </c>
      <c r="H361" s="164">
        <v>-210959379.47</v>
      </c>
      <c r="I361" s="164">
        <v>-210959379.47</v>
      </c>
      <c r="J361" s="164">
        <v>-210959379.47</v>
      </c>
      <c r="K361" s="164">
        <v>-210959379.47</v>
      </c>
      <c r="L361" s="164">
        <v>-210959379.47</v>
      </c>
      <c r="M361" s="164">
        <v>-210959379.47</v>
      </c>
      <c r="N361" s="164">
        <v>-210959379.47</v>
      </c>
      <c r="O361" s="164">
        <v>-210959379.47</v>
      </c>
      <c r="P361" s="164">
        <v>-210959379.47</v>
      </c>
      <c r="Q361" s="164">
        <v>-210959379.47</v>
      </c>
      <c r="R361" s="164">
        <v>-210959379.47</v>
      </c>
      <c r="S361" s="164">
        <v>-210959379.47</v>
      </c>
      <c r="T361" s="164">
        <v>-210959379.47</v>
      </c>
      <c r="U361" s="164">
        <v>-210959379.47</v>
      </c>
      <c r="V361" s="164">
        <v>-210959379.47</v>
      </c>
      <c r="W361" s="164">
        <v>-210959379.47</v>
      </c>
      <c r="X361" s="164">
        <v>-210959379.47</v>
      </c>
      <c r="Y361" s="164">
        <v>-210959379.47</v>
      </c>
      <c r="Z361" s="164">
        <v>-210959379.47</v>
      </c>
      <c r="AA361" s="164">
        <v>-210959379.47</v>
      </c>
      <c r="AB361" s="164">
        <v>-210959379.47</v>
      </c>
      <c r="AC361" s="164">
        <v>-210959379.47</v>
      </c>
      <c r="AD361" s="164">
        <v>-210959379.47</v>
      </c>
      <c r="AE361" s="164">
        <v>-210959379.47</v>
      </c>
      <c r="AF361" s="164">
        <v>-210959379.47</v>
      </c>
      <c r="AG361" s="164">
        <v>-210959379.47</v>
      </c>
      <c r="AH361" s="164">
        <v>-210959379.47</v>
      </c>
      <c r="AI361" s="164">
        <v>-210959379.47</v>
      </c>
      <c r="AJ361" s="164">
        <v>-210959379.47</v>
      </c>
      <c r="AK361" s="164">
        <v>-210959379.47</v>
      </c>
      <c r="AL361" s="164">
        <v>-210959379.47</v>
      </c>
      <c r="AM361" s="164">
        <v>-210959379.47</v>
      </c>
      <c r="AN361" s="164">
        <v>-210959379.47</v>
      </c>
    </row>
    <row r="362" spans="1:40" x14ac:dyDescent="0.2">
      <c r="A362" s="30" t="s">
        <v>2202</v>
      </c>
      <c r="B362" s="164">
        <v>-218901457.68003801</v>
      </c>
      <c r="C362" s="164">
        <v>-218526005.73095</v>
      </c>
      <c r="D362" s="164">
        <v>-218148266.65876999</v>
      </c>
      <c r="E362" s="164">
        <v>-217768226.53114399</v>
      </c>
      <c r="F362" s="164">
        <v>-217385871.33084601</v>
      </c>
      <c r="G362" s="164">
        <v>-217001186.95526299</v>
      </c>
      <c r="H362" s="164">
        <v>-216614159.21587101</v>
      </c>
      <c r="I362" s="164">
        <v>-216224773.83771801</v>
      </c>
      <c r="J362" s="164">
        <v>-215833016.458891</v>
      </c>
      <c r="K362" s="164">
        <v>-215438872.62999201</v>
      </c>
      <c r="L362" s="164">
        <v>-215042327.8136</v>
      </c>
      <c r="M362" s="164">
        <v>-214643367.38373899</v>
      </c>
      <c r="N362" s="164">
        <v>-214643367.38373899</v>
      </c>
      <c r="O362" s="164">
        <v>-214241976.62533501</v>
      </c>
      <c r="P362" s="164">
        <v>-213838140.733677</v>
      </c>
      <c r="Q362" s="164">
        <v>-213431844.81386799</v>
      </c>
      <c r="R362" s="164">
        <v>-213055676.68212801</v>
      </c>
      <c r="S362" s="164">
        <v>-212709819.480059</v>
      </c>
      <c r="T362" s="164">
        <v>-212394457.85133201</v>
      </c>
      <c r="U362" s="164">
        <v>-212109777.56439999</v>
      </c>
      <c r="V362" s="164">
        <v>-211855965.51935399</v>
      </c>
      <c r="W362" s="164">
        <v>-211633209.754816</v>
      </c>
      <c r="X362" s="164">
        <v>-211441699.454873</v>
      </c>
      <c r="Y362" s="164">
        <v>-211281624.95605499</v>
      </c>
      <c r="Z362" s="164">
        <v>-211153177.75435501</v>
      </c>
      <c r="AA362" s="164">
        <v>-211153177.75435501</v>
      </c>
      <c r="AB362" s="164">
        <v>-211056550.51229399</v>
      </c>
      <c r="AC362" s="164">
        <v>-210991937.06602499</v>
      </c>
      <c r="AD362" s="164">
        <v>-210959532.432482</v>
      </c>
      <c r="AE362" s="164">
        <v>-210959532.81657699</v>
      </c>
      <c r="AF362" s="164">
        <v>-210959532.81657699</v>
      </c>
      <c r="AG362" s="164">
        <v>-210959532.81657699</v>
      </c>
      <c r="AH362" s="164">
        <v>-210959532.81657699</v>
      </c>
      <c r="AI362" s="164">
        <v>-210959532.81657699</v>
      </c>
      <c r="AJ362" s="164">
        <v>-210959532.81657699</v>
      </c>
      <c r="AK362" s="164">
        <v>-210959532.81657699</v>
      </c>
      <c r="AL362" s="164">
        <v>-210959532.81657699</v>
      </c>
      <c r="AM362" s="164">
        <v>-210959532.81657699</v>
      </c>
      <c r="AN362" s="164">
        <v>-210959532.81657699</v>
      </c>
    </row>
    <row r="363" spans="1:40" x14ac:dyDescent="0.2">
      <c r="A363" s="27" t="s">
        <v>2203</v>
      </c>
      <c r="B363" s="164">
        <v>-123145422.788284</v>
      </c>
      <c r="C363" s="164">
        <v>-128947140.654586</v>
      </c>
      <c r="D363" s="164">
        <v>-131847999.58773699</v>
      </c>
      <c r="E363" s="164">
        <v>-131847999.58773699</v>
      </c>
      <c r="F363" s="164">
        <v>-131847999.58773699</v>
      </c>
      <c r="G363" s="164">
        <v>-131847999.58773699</v>
      </c>
      <c r="H363" s="164">
        <v>-131847999.58773699</v>
      </c>
      <c r="I363" s="164">
        <v>-131847999.58773699</v>
      </c>
      <c r="J363" s="164">
        <v>-131847999.58773699</v>
      </c>
      <c r="K363" s="164">
        <v>-131847999.58773699</v>
      </c>
      <c r="L363" s="164">
        <v>-131847999.58773699</v>
      </c>
      <c r="M363" s="164">
        <v>-131847999.58773699</v>
      </c>
      <c r="N363" s="164">
        <v>-131847999.58773699</v>
      </c>
      <c r="O363" s="164">
        <v>-131847999.58773699</v>
      </c>
      <c r="P363" s="164">
        <v>-131847999.58773699</v>
      </c>
      <c r="Q363" s="164">
        <v>-131847999.58773699</v>
      </c>
      <c r="R363" s="164">
        <v>-131847999.58773699</v>
      </c>
      <c r="S363" s="164">
        <v>-131847999.58773699</v>
      </c>
      <c r="T363" s="164">
        <v>-131847999.58773699</v>
      </c>
      <c r="U363" s="164">
        <v>-131847999.58773699</v>
      </c>
      <c r="V363" s="164">
        <v>-131847999.58773699</v>
      </c>
      <c r="W363" s="164">
        <v>-131847999.58773699</v>
      </c>
      <c r="X363" s="164">
        <v>-131847999.58773699</v>
      </c>
      <c r="Y363" s="164">
        <v>-131847999.58773699</v>
      </c>
      <c r="Z363" s="164">
        <v>-131847999.58773699</v>
      </c>
      <c r="AA363" s="164">
        <v>-131847999.58773699</v>
      </c>
      <c r="AB363" s="164">
        <v>-131847999.58773699</v>
      </c>
      <c r="AC363" s="164">
        <v>-131847999.58773699</v>
      </c>
      <c r="AD363" s="164">
        <v>-131847999.58773699</v>
      </c>
      <c r="AE363" s="164">
        <v>-131847999.58773699</v>
      </c>
      <c r="AF363" s="164">
        <v>-131847999.58773699</v>
      </c>
      <c r="AG363" s="164">
        <v>-131847999.58773699</v>
      </c>
      <c r="AH363" s="164">
        <v>-131847999.58773699</v>
      </c>
      <c r="AI363" s="164">
        <v>-131847999.58773699</v>
      </c>
      <c r="AJ363" s="164">
        <v>-131847999.58773699</v>
      </c>
      <c r="AK363" s="164">
        <v>-131847999.58773699</v>
      </c>
      <c r="AL363" s="164">
        <v>-131847999.58773699</v>
      </c>
      <c r="AM363" s="164">
        <v>-131847999.58773699</v>
      </c>
      <c r="AN363" s="164">
        <v>-131847999.58773699</v>
      </c>
    </row>
    <row r="364" spans="1:40" x14ac:dyDescent="0.2">
      <c r="A364" s="27" t="s">
        <v>2204</v>
      </c>
      <c r="B364" s="164">
        <v>-9198946.5800000001</v>
      </c>
      <c r="C364" s="164">
        <v>-9198946.5800000001</v>
      </c>
      <c r="D364" s="164">
        <v>-9198946.5800000001</v>
      </c>
      <c r="E364" s="164">
        <v>-9198946.5800000001</v>
      </c>
      <c r="F364" s="164">
        <v>-9198946.5800000001</v>
      </c>
      <c r="G364" s="164">
        <v>-9198946.5800000001</v>
      </c>
      <c r="H364" s="164">
        <v>-9198946.5800000001</v>
      </c>
      <c r="I364" s="164">
        <v>-9198946.5800000001</v>
      </c>
      <c r="J364" s="164">
        <v>-9198946.5800000001</v>
      </c>
      <c r="K364" s="164">
        <v>-9198946.5800000001</v>
      </c>
      <c r="L364" s="164">
        <v>-9198946.5800000001</v>
      </c>
      <c r="M364" s="164">
        <v>-9198946.5800000001</v>
      </c>
      <c r="N364" s="164">
        <v>-9198946.5800000001</v>
      </c>
      <c r="O364" s="164">
        <v>-9198946.5800000001</v>
      </c>
      <c r="P364" s="164">
        <v>-9198946.5800000001</v>
      </c>
      <c r="Q364" s="164">
        <v>-9198946.5800000001</v>
      </c>
      <c r="R364" s="164">
        <v>-9198946.5800000001</v>
      </c>
      <c r="S364" s="164">
        <v>-9198946.5800000001</v>
      </c>
      <c r="T364" s="164">
        <v>-9198946.5800000001</v>
      </c>
      <c r="U364" s="164">
        <v>-9198946.5800000001</v>
      </c>
      <c r="V364" s="164">
        <v>-9198946.5800000001</v>
      </c>
      <c r="W364" s="164">
        <v>-9198946.5800000001</v>
      </c>
      <c r="X364" s="164">
        <v>-9198946.5800000001</v>
      </c>
      <c r="Y364" s="164">
        <v>-9198946.5800000001</v>
      </c>
      <c r="Z364" s="164">
        <v>-9198946.5800000001</v>
      </c>
      <c r="AA364" s="164">
        <v>-9198946.5800000001</v>
      </c>
      <c r="AB364" s="164">
        <v>-9198946.5800000001</v>
      </c>
      <c r="AC364" s="164">
        <v>-9198946.5800000001</v>
      </c>
      <c r="AD364" s="164">
        <v>-9198946.5800000001</v>
      </c>
      <c r="AE364" s="164">
        <v>-9198946.5800000001</v>
      </c>
      <c r="AF364" s="164">
        <v>-9198946.5800000001</v>
      </c>
      <c r="AG364" s="164">
        <v>-9198946.5800000001</v>
      </c>
      <c r="AH364" s="164">
        <v>-9198946.5800000001</v>
      </c>
      <c r="AI364" s="164">
        <v>-9198946.5800000001</v>
      </c>
      <c r="AJ364" s="164">
        <v>-9198946.5800000001</v>
      </c>
      <c r="AK364" s="164">
        <v>-9198946.5800000001</v>
      </c>
      <c r="AL364" s="164">
        <v>-9198946.5800000001</v>
      </c>
      <c r="AM364" s="164">
        <v>-9198946.5800000001</v>
      </c>
      <c r="AN364" s="164">
        <v>-9198946.5800000001</v>
      </c>
    </row>
    <row r="365" spans="1:40" x14ac:dyDescent="0.2">
      <c r="A365" s="30" t="s">
        <v>2205</v>
      </c>
      <c r="B365" s="164">
        <v>-132344369.368284</v>
      </c>
      <c r="C365" s="164">
        <v>-138146087.234586</v>
      </c>
      <c r="D365" s="164">
        <v>-141046946.16773701</v>
      </c>
      <c r="E365" s="164">
        <v>-141046946.16773701</v>
      </c>
      <c r="F365" s="164">
        <v>-141046946.16773701</v>
      </c>
      <c r="G365" s="164">
        <v>-141046946.16773701</v>
      </c>
      <c r="H365" s="164">
        <v>-141046946.16773701</v>
      </c>
      <c r="I365" s="164">
        <v>-141046946.16773701</v>
      </c>
      <c r="J365" s="164">
        <v>-141046946.16773701</v>
      </c>
      <c r="K365" s="164">
        <v>-141046946.16773701</v>
      </c>
      <c r="L365" s="164">
        <v>-141046946.16773701</v>
      </c>
      <c r="M365" s="164">
        <v>-141046946.16773701</v>
      </c>
      <c r="N365" s="164">
        <v>-141046946.16773701</v>
      </c>
      <c r="O365" s="164">
        <v>-141046946.16773701</v>
      </c>
      <c r="P365" s="164">
        <v>-141046946.16773701</v>
      </c>
      <c r="Q365" s="164">
        <v>-141046946.16773701</v>
      </c>
      <c r="R365" s="164">
        <v>-141046946.16773701</v>
      </c>
      <c r="S365" s="164">
        <v>-141046946.16773701</v>
      </c>
      <c r="T365" s="164">
        <v>-141046946.16773701</v>
      </c>
      <c r="U365" s="164">
        <v>-141046946.16773701</v>
      </c>
      <c r="V365" s="164">
        <v>-141046946.16773701</v>
      </c>
      <c r="W365" s="164">
        <v>-141046946.16773701</v>
      </c>
      <c r="X365" s="164">
        <v>-141046946.16773701</v>
      </c>
      <c r="Y365" s="164">
        <v>-141046946.16773701</v>
      </c>
      <c r="Z365" s="164">
        <v>-141046946.16773701</v>
      </c>
      <c r="AA365" s="164">
        <v>-141046946.16773701</v>
      </c>
      <c r="AB365" s="164">
        <v>-141046946.16773701</v>
      </c>
      <c r="AC365" s="164">
        <v>-141046946.16773701</v>
      </c>
      <c r="AD365" s="164">
        <v>-141046946.16773701</v>
      </c>
      <c r="AE365" s="164">
        <v>-141046946.16773701</v>
      </c>
      <c r="AF365" s="164">
        <v>-141046946.16773701</v>
      </c>
      <c r="AG365" s="164">
        <v>-141046946.16773701</v>
      </c>
      <c r="AH365" s="164">
        <v>-141046946.16773701</v>
      </c>
      <c r="AI365" s="164">
        <v>-141046946.16773701</v>
      </c>
      <c r="AJ365" s="164">
        <v>-141046946.16773701</v>
      </c>
      <c r="AK365" s="164">
        <v>-141046946.16773701</v>
      </c>
      <c r="AL365" s="164">
        <v>-141046946.16773701</v>
      </c>
      <c r="AM365" s="164">
        <v>-141046946.16773701</v>
      </c>
      <c r="AN365" s="164">
        <v>-141046946.16773701</v>
      </c>
    </row>
    <row r="366" spans="1:40" x14ac:dyDescent="0.2">
      <c r="A366" s="27" t="s">
        <v>2206</v>
      </c>
      <c r="B366" s="164">
        <v>0</v>
      </c>
      <c r="C366" s="164">
        <v>0</v>
      </c>
      <c r="D366" s="164">
        <v>0</v>
      </c>
      <c r="E366" s="164">
        <v>0</v>
      </c>
      <c r="F366" s="164">
        <v>0</v>
      </c>
      <c r="G366" s="164">
        <v>0</v>
      </c>
      <c r="H366" s="164">
        <v>0</v>
      </c>
      <c r="I366" s="164">
        <v>0</v>
      </c>
      <c r="J366" s="164">
        <v>0</v>
      </c>
      <c r="K366" s="164">
        <v>0</v>
      </c>
      <c r="L366" s="164">
        <v>0</v>
      </c>
      <c r="M366" s="164">
        <v>0</v>
      </c>
      <c r="N366" s="164">
        <v>0</v>
      </c>
      <c r="O366" s="164">
        <v>0</v>
      </c>
      <c r="P366" s="164">
        <v>0</v>
      </c>
      <c r="Q366" s="164">
        <v>0</v>
      </c>
      <c r="R366" s="164">
        <v>0</v>
      </c>
      <c r="S366" s="164">
        <v>0</v>
      </c>
      <c r="T366" s="164">
        <v>0</v>
      </c>
      <c r="U366" s="164">
        <v>0</v>
      </c>
      <c r="V366" s="164">
        <v>0</v>
      </c>
      <c r="W366" s="164">
        <v>0</v>
      </c>
      <c r="X366" s="164">
        <v>0</v>
      </c>
      <c r="Y366" s="164">
        <v>0</v>
      </c>
      <c r="Z366" s="164">
        <v>0</v>
      </c>
      <c r="AA366" s="164">
        <v>0</v>
      </c>
      <c r="AB366" s="164">
        <v>0</v>
      </c>
      <c r="AC366" s="164">
        <v>0</v>
      </c>
      <c r="AD366" s="164">
        <v>0</v>
      </c>
      <c r="AE366" s="164">
        <v>0</v>
      </c>
      <c r="AF366" s="164">
        <v>0</v>
      </c>
      <c r="AG366" s="164">
        <v>0</v>
      </c>
      <c r="AH366" s="164">
        <v>0</v>
      </c>
      <c r="AI366" s="164">
        <v>0</v>
      </c>
      <c r="AJ366" s="164">
        <v>0</v>
      </c>
      <c r="AK366" s="164">
        <v>0</v>
      </c>
      <c r="AL366" s="164">
        <v>0</v>
      </c>
      <c r="AM366" s="164">
        <v>0</v>
      </c>
      <c r="AN366" s="164">
        <v>0</v>
      </c>
    </row>
    <row r="367" spans="1:40" x14ac:dyDescent="0.2">
      <c r="A367" s="27" t="s">
        <v>2207</v>
      </c>
      <c r="B367" s="164">
        <v>1695.01999999999</v>
      </c>
      <c r="C367" s="164">
        <v>1695.01999999999</v>
      </c>
      <c r="D367" s="164">
        <v>1695.01999999999</v>
      </c>
      <c r="E367" s="164">
        <v>1695.01999999999</v>
      </c>
      <c r="F367" s="164">
        <v>1695.01999999999</v>
      </c>
      <c r="G367" s="164">
        <v>1695.01999999999</v>
      </c>
      <c r="H367" s="164">
        <v>1695.01999999999</v>
      </c>
      <c r="I367" s="164">
        <v>1695.01999999999</v>
      </c>
      <c r="J367" s="164">
        <v>1695.01999999999</v>
      </c>
      <c r="K367" s="164">
        <v>1695.01999999999</v>
      </c>
      <c r="L367" s="164">
        <v>1695.01999999999</v>
      </c>
      <c r="M367" s="164">
        <v>1695.01999999999</v>
      </c>
      <c r="N367" s="164">
        <v>1695.01999999999</v>
      </c>
      <c r="O367" s="164">
        <v>1695.01999999999</v>
      </c>
      <c r="P367" s="164">
        <v>1695.01999999999</v>
      </c>
      <c r="Q367" s="164">
        <v>1695.01999999999</v>
      </c>
      <c r="R367" s="164">
        <v>1695.01999999999</v>
      </c>
      <c r="S367" s="164">
        <v>1695.01999999999</v>
      </c>
      <c r="T367" s="164">
        <v>1695.01999999999</v>
      </c>
      <c r="U367" s="164">
        <v>1695.01999999999</v>
      </c>
      <c r="V367" s="164">
        <v>1695.01999999999</v>
      </c>
      <c r="W367" s="164">
        <v>1695.01999999999</v>
      </c>
      <c r="X367" s="164">
        <v>1695.01999999999</v>
      </c>
      <c r="Y367" s="164">
        <v>1695.01999999999</v>
      </c>
      <c r="Z367" s="164">
        <v>1695.01999999999</v>
      </c>
      <c r="AA367" s="164">
        <v>1695.01999999999</v>
      </c>
      <c r="AB367" s="164">
        <v>1695.01999999999</v>
      </c>
      <c r="AC367" s="164">
        <v>1695.01999999999</v>
      </c>
      <c r="AD367" s="164">
        <v>1695.01999999999</v>
      </c>
      <c r="AE367" s="164">
        <v>1695.01999999999</v>
      </c>
      <c r="AF367" s="164">
        <v>1695.01999999999</v>
      </c>
      <c r="AG367" s="164">
        <v>1695.01999999999</v>
      </c>
      <c r="AH367" s="164">
        <v>1695.01999999999</v>
      </c>
      <c r="AI367" s="164">
        <v>1695.01999999999</v>
      </c>
      <c r="AJ367" s="164">
        <v>1695.01999999999</v>
      </c>
      <c r="AK367" s="164">
        <v>1695.01999999999</v>
      </c>
      <c r="AL367" s="164">
        <v>1695.01999999999</v>
      </c>
      <c r="AM367" s="164">
        <v>1695.01999999999</v>
      </c>
      <c r="AN367" s="164">
        <v>1695.01999999999</v>
      </c>
    </row>
    <row r="368" spans="1:40" x14ac:dyDescent="0.2">
      <c r="A368" s="27" t="s">
        <v>2208</v>
      </c>
      <c r="B368" s="164">
        <v>-14607905.6599999</v>
      </c>
      <c r="C368" s="164">
        <v>-14607905.6599999</v>
      </c>
      <c r="D368" s="164">
        <v>-14607905.6599999</v>
      </c>
      <c r="E368" s="164">
        <v>-14607905.6599999</v>
      </c>
      <c r="F368" s="164">
        <v>-14607905.6599999</v>
      </c>
      <c r="G368" s="164">
        <v>-14607905.6599999</v>
      </c>
      <c r="H368" s="164">
        <v>-14607905.6599999</v>
      </c>
      <c r="I368" s="164">
        <v>-14607905.6599999</v>
      </c>
      <c r="J368" s="164">
        <v>-14607905.6599999</v>
      </c>
      <c r="K368" s="164">
        <v>-14607905.6599999</v>
      </c>
      <c r="L368" s="164">
        <v>-14607905.6599999</v>
      </c>
      <c r="M368" s="164">
        <v>-14607905.6599999</v>
      </c>
      <c r="N368" s="164">
        <v>-14607905.6599999</v>
      </c>
      <c r="O368" s="164">
        <v>-14607905.6599999</v>
      </c>
      <c r="P368" s="164">
        <v>-14607905.6599999</v>
      </c>
      <c r="Q368" s="164">
        <v>-14607905.6599999</v>
      </c>
      <c r="R368" s="164">
        <v>-14607905.6599999</v>
      </c>
      <c r="S368" s="164">
        <v>-14607905.6599999</v>
      </c>
      <c r="T368" s="164">
        <v>-14607905.6599999</v>
      </c>
      <c r="U368" s="164">
        <v>-14607905.6599999</v>
      </c>
      <c r="V368" s="164">
        <v>-14607905.6599999</v>
      </c>
      <c r="W368" s="164">
        <v>-14607905.6599999</v>
      </c>
      <c r="X368" s="164">
        <v>-14607905.6599999</v>
      </c>
      <c r="Y368" s="164">
        <v>-14607905.6599999</v>
      </c>
      <c r="Z368" s="164">
        <v>-14607905.6599999</v>
      </c>
      <c r="AA368" s="164">
        <v>-14607905.6599999</v>
      </c>
      <c r="AB368" s="164">
        <v>-14607905.6599999</v>
      </c>
      <c r="AC368" s="164">
        <v>-14607905.6599999</v>
      </c>
      <c r="AD368" s="164">
        <v>-14607905.6599999</v>
      </c>
      <c r="AE368" s="164">
        <v>-14607905.6599999</v>
      </c>
      <c r="AF368" s="164">
        <v>-14607905.6599999</v>
      </c>
      <c r="AG368" s="164">
        <v>-14607905.6599999</v>
      </c>
      <c r="AH368" s="164">
        <v>-14607905.6599999</v>
      </c>
      <c r="AI368" s="164">
        <v>-14607905.6599999</v>
      </c>
      <c r="AJ368" s="164">
        <v>-14607905.6599999</v>
      </c>
      <c r="AK368" s="164">
        <v>-14607905.6599999</v>
      </c>
      <c r="AL368" s="164">
        <v>-14607905.6599999</v>
      </c>
      <c r="AM368" s="164">
        <v>-14607905.6599999</v>
      </c>
      <c r="AN368" s="164">
        <v>-14607905.6599999</v>
      </c>
    </row>
    <row r="369" spans="1:40" x14ac:dyDescent="0.2">
      <c r="A369" s="27" t="s">
        <v>2209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v>0</v>
      </c>
      <c r="S369" s="164">
        <v>0</v>
      </c>
      <c r="T369" s="164">
        <v>0</v>
      </c>
      <c r="U369" s="164">
        <v>0</v>
      </c>
      <c r="V369" s="164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  <c r="AC369" s="164">
        <v>0</v>
      </c>
      <c r="AD369" s="164">
        <v>0</v>
      </c>
      <c r="AE369" s="164">
        <v>0</v>
      </c>
      <c r="AF369" s="164">
        <v>0</v>
      </c>
      <c r="AG369" s="164">
        <v>0</v>
      </c>
      <c r="AH369" s="164">
        <v>0</v>
      </c>
      <c r="AI369" s="164">
        <v>0</v>
      </c>
      <c r="AJ369" s="164">
        <v>0</v>
      </c>
      <c r="AK369" s="164">
        <v>0</v>
      </c>
      <c r="AL369" s="164">
        <v>0</v>
      </c>
      <c r="AM369" s="164">
        <v>0</v>
      </c>
      <c r="AN369" s="164">
        <v>0</v>
      </c>
    </row>
    <row r="370" spans="1:40" x14ac:dyDescent="0.2">
      <c r="A370" s="30" t="s">
        <v>2210</v>
      </c>
      <c r="B370" s="164">
        <v>-14606210.6399999</v>
      </c>
      <c r="C370" s="164">
        <v>-14606210.6399999</v>
      </c>
      <c r="D370" s="164">
        <v>-14606210.6399999</v>
      </c>
      <c r="E370" s="164">
        <v>-14606210.6399999</v>
      </c>
      <c r="F370" s="164">
        <v>-14606210.6399999</v>
      </c>
      <c r="G370" s="164">
        <v>-14606210.6399999</v>
      </c>
      <c r="H370" s="164">
        <v>-14606210.6399999</v>
      </c>
      <c r="I370" s="164">
        <v>-14606210.6399999</v>
      </c>
      <c r="J370" s="164">
        <v>-14606210.6399999</v>
      </c>
      <c r="K370" s="164">
        <v>-14606210.6399999</v>
      </c>
      <c r="L370" s="164">
        <v>-14606210.6399999</v>
      </c>
      <c r="M370" s="164">
        <v>-14606210.6399999</v>
      </c>
      <c r="N370" s="164">
        <v>-14606210.6399999</v>
      </c>
      <c r="O370" s="164">
        <v>-14606210.6399999</v>
      </c>
      <c r="P370" s="164">
        <v>-14606210.6399999</v>
      </c>
      <c r="Q370" s="164">
        <v>-14606210.6399999</v>
      </c>
      <c r="R370" s="164">
        <v>-14606210.6399999</v>
      </c>
      <c r="S370" s="164">
        <v>-14606210.6399999</v>
      </c>
      <c r="T370" s="164">
        <v>-14606210.6399999</v>
      </c>
      <c r="U370" s="164">
        <v>-14606210.6399999</v>
      </c>
      <c r="V370" s="164">
        <v>-14606210.6399999</v>
      </c>
      <c r="W370" s="164">
        <v>-14606210.6399999</v>
      </c>
      <c r="X370" s="164">
        <v>-14606210.6399999</v>
      </c>
      <c r="Y370" s="164">
        <v>-14606210.6399999</v>
      </c>
      <c r="Z370" s="164">
        <v>-14606210.6399999</v>
      </c>
      <c r="AA370" s="164">
        <v>-14606210.6399999</v>
      </c>
      <c r="AB370" s="164">
        <v>-14606210.6399999</v>
      </c>
      <c r="AC370" s="164">
        <v>-14606210.6399999</v>
      </c>
      <c r="AD370" s="164">
        <v>-14606210.6399999</v>
      </c>
      <c r="AE370" s="164">
        <v>-14606210.6399999</v>
      </c>
      <c r="AF370" s="164">
        <v>-14606210.6399999</v>
      </c>
      <c r="AG370" s="164">
        <v>-14606210.6399999</v>
      </c>
      <c r="AH370" s="164">
        <v>-14606210.6399999</v>
      </c>
      <c r="AI370" s="164">
        <v>-14606210.6399999</v>
      </c>
      <c r="AJ370" s="164">
        <v>-14606210.6399999</v>
      </c>
      <c r="AK370" s="164">
        <v>-14606210.6399999</v>
      </c>
      <c r="AL370" s="164">
        <v>-14606210.6399999</v>
      </c>
      <c r="AM370" s="164">
        <v>-14606210.6399999</v>
      </c>
      <c r="AN370" s="164">
        <v>-14606210.6399999</v>
      </c>
    </row>
    <row r="371" spans="1:40" x14ac:dyDescent="0.2">
      <c r="A371" s="27" t="s">
        <v>2211</v>
      </c>
      <c r="B371" s="164">
        <v>0</v>
      </c>
      <c r="C371" s="164">
        <v>0</v>
      </c>
      <c r="D371" s="164">
        <v>0</v>
      </c>
      <c r="E371" s="164">
        <v>0</v>
      </c>
      <c r="F371" s="164">
        <v>0</v>
      </c>
      <c r="G371" s="164">
        <v>0</v>
      </c>
      <c r="H371" s="164">
        <v>0</v>
      </c>
      <c r="I371" s="164">
        <v>0</v>
      </c>
      <c r="J371" s="164">
        <v>0</v>
      </c>
      <c r="K371" s="164">
        <v>0</v>
      </c>
      <c r="L371" s="164">
        <v>0</v>
      </c>
      <c r="M371" s="164">
        <v>0</v>
      </c>
      <c r="N371" s="164">
        <v>0</v>
      </c>
      <c r="O371" s="164">
        <v>0</v>
      </c>
      <c r="P371" s="164">
        <v>0</v>
      </c>
      <c r="Q371" s="164">
        <v>0</v>
      </c>
      <c r="R371" s="164">
        <v>0</v>
      </c>
      <c r="S371" s="164">
        <v>0</v>
      </c>
      <c r="T371" s="164">
        <v>0</v>
      </c>
      <c r="U371" s="164">
        <v>0</v>
      </c>
      <c r="V371" s="164">
        <v>0</v>
      </c>
      <c r="W371" s="164">
        <v>0</v>
      </c>
      <c r="X371" s="164">
        <v>0</v>
      </c>
      <c r="Y371" s="164">
        <v>0</v>
      </c>
      <c r="Z371" s="164">
        <v>0</v>
      </c>
      <c r="AA371" s="164">
        <v>0</v>
      </c>
      <c r="AB371" s="164">
        <v>0</v>
      </c>
      <c r="AC371" s="164">
        <v>0</v>
      </c>
      <c r="AD371" s="164">
        <v>0</v>
      </c>
      <c r="AE371" s="164">
        <v>0</v>
      </c>
      <c r="AF371" s="164">
        <v>0</v>
      </c>
      <c r="AG371" s="164">
        <v>0</v>
      </c>
      <c r="AH371" s="164">
        <v>0</v>
      </c>
      <c r="AI371" s="164">
        <v>0</v>
      </c>
      <c r="AJ371" s="164">
        <v>0</v>
      </c>
      <c r="AK371" s="164">
        <v>0</v>
      </c>
      <c r="AL371" s="164">
        <v>0</v>
      </c>
      <c r="AM371" s="164">
        <v>0</v>
      </c>
      <c r="AN371" s="164">
        <v>0</v>
      </c>
    </row>
    <row r="372" spans="1:40" x14ac:dyDescent="0.2">
      <c r="A372" s="27" t="s">
        <v>2212</v>
      </c>
      <c r="B372" s="164">
        <v>-22781729.789999999</v>
      </c>
      <c r="C372" s="164">
        <v>-22781729.789999999</v>
      </c>
      <c r="D372" s="164">
        <v>-22781729.789999999</v>
      </c>
      <c r="E372" s="164">
        <v>-22781729.789999999</v>
      </c>
      <c r="F372" s="164">
        <v>-22781729.789999999</v>
      </c>
      <c r="G372" s="164">
        <v>-22781729.789999999</v>
      </c>
      <c r="H372" s="164">
        <v>-22781729.789999999</v>
      </c>
      <c r="I372" s="164">
        <v>-22781729.789999999</v>
      </c>
      <c r="J372" s="164">
        <v>-22781729.789999999</v>
      </c>
      <c r="K372" s="164">
        <v>-22781729.789999999</v>
      </c>
      <c r="L372" s="164">
        <v>-22781729.789999999</v>
      </c>
      <c r="M372" s="164">
        <v>-22781729.789999999</v>
      </c>
      <c r="N372" s="164">
        <v>-22781729.789999999</v>
      </c>
      <c r="O372" s="164">
        <v>-22781729.789999999</v>
      </c>
      <c r="P372" s="164">
        <v>-22781729.789999999</v>
      </c>
      <c r="Q372" s="164">
        <v>-22781729.789999999</v>
      </c>
      <c r="R372" s="164">
        <v>-22781729.789999999</v>
      </c>
      <c r="S372" s="164">
        <v>-22781729.789999999</v>
      </c>
      <c r="T372" s="164">
        <v>-22781729.789999999</v>
      </c>
      <c r="U372" s="164">
        <v>-22781729.789999999</v>
      </c>
      <c r="V372" s="164">
        <v>-22781729.789999999</v>
      </c>
      <c r="W372" s="164">
        <v>-22781729.789999999</v>
      </c>
      <c r="X372" s="164">
        <v>-22781729.789999999</v>
      </c>
      <c r="Y372" s="164">
        <v>-22781729.789999999</v>
      </c>
      <c r="Z372" s="164">
        <v>-22781729.789999999</v>
      </c>
      <c r="AA372" s="164">
        <v>-22781729.789999999</v>
      </c>
      <c r="AB372" s="164">
        <v>-22781729.789999999</v>
      </c>
      <c r="AC372" s="164">
        <v>-22781729.789999999</v>
      </c>
      <c r="AD372" s="164">
        <v>-22781729.789999999</v>
      </c>
      <c r="AE372" s="164">
        <v>-22781729.789999999</v>
      </c>
      <c r="AF372" s="164">
        <v>-22781729.789999999</v>
      </c>
      <c r="AG372" s="164">
        <v>-22781729.789999999</v>
      </c>
      <c r="AH372" s="164">
        <v>-22781729.789999999</v>
      </c>
      <c r="AI372" s="164">
        <v>-22781729.789999999</v>
      </c>
      <c r="AJ372" s="164">
        <v>-22781729.789999999</v>
      </c>
      <c r="AK372" s="164">
        <v>-22781729.789999999</v>
      </c>
      <c r="AL372" s="164">
        <v>-22781729.789999999</v>
      </c>
      <c r="AM372" s="164">
        <v>-22781729.789999999</v>
      </c>
      <c r="AN372" s="164">
        <v>-22781729.789999999</v>
      </c>
    </row>
    <row r="373" spans="1:40" x14ac:dyDescent="0.2">
      <c r="A373" s="27" t="s">
        <v>2213</v>
      </c>
      <c r="B373" s="164">
        <v>-46027880.699999899</v>
      </c>
      <c r="C373" s="164">
        <v>-46027880.699999899</v>
      </c>
      <c r="D373" s="164">
        <v>-46027880.699999899</v>
      </c>
      <c r="E373" s="164">
        <v>-46027880.699999899</v>
      </c>
      <c r="F373" s="164">
        <v>-46027880.699999899</v>
      </c>
      <c r="G373" s="164">
        <v>-46027880.699999899</v>
      </c>
      <c r="H373" s="164">
        <v>-46027880.699999899</v>
      </c>
      <c r="I373" s="164">
        <v>-46027880.699999899</v>
      </c>
      <c r="J373" s="164">
        <v>-46027880.699999899</v>
      </c>
      <c r="K373" s="164">
        <v>-46027880.699999899</v>
      </c>
      <c r="L373" s="164">
        <v>-46027880.699999899</v>
      </c>
      <c r="M373" s="164">
        <v>-46027880.699999899</v>
      </c>
      <c r="N373" s="164">
        <v>-46027880.699999899</v>
      </c>
      <c r="O373" s="164">
        <v>-46027880.699999899</v>
      </c>
      <c r="P373" s="164">
        <v>-46027880.699999899</v>
      </c>
      <c r="Q373" s="164">
        <v>-46027880.699999899</v>
      </c>
      <c r="R373" s="164">
        <v>-46027880.699999899</v>
      </c>
      <c r="S373" s="164">
        <v>-46027880.699999899</v>
      </c>
      <c r="T373" s="164">
        <v>-46027880.699999899</v>
      </c>
      <c r="U373" s="164">
        <v>-46027880.699999899</v>
      </c>
      <c r="V373" s="164">
        <v>-46027880.699999899</v>
      </c>
      <c r="W373" s="164">
        <v>-46027880.699999899</v>
      </c>
      <c r="X373" s="164">
        <v>-46027880.699999899</v>
      </c>
      <c r="Y373" s="164">
        <v>-46027880.699999899</v>
      </c>
      <c r="Z373" s="164">
        <v>-46027880.699999899</v>
      </c>
      <c r="AA373" s="164">
        <v>-46027880.699999899</v>
      </c>
      <c r="AB373" s="164">
        <v>-46027880.699999899</v>
      </c>
      <c r="AC373" s="164">
        <v>-46027880.699999899</v>
      </c>
      <c r="AD373" s="164">
        <v>-46027880.699999899</v>
      </c>
      <c r="AE373" s="164">
        <v>-46027880.699999899</v>
      </c>
      <c r="AF373" s="164">
        <v>-46027880.699999899</v>
      </c>
      <c r="AG373" s="164">
        <v>-46027880.699999899</v>
      </c>
      <c r="AH373" s="164">
        <v>-46027880.699999899</v>
      </c>
      <c r="AI373" s="164">
        <v>-46027880.699999899</v>
      </c>
      <c r="AJ373" s="164">
        <v>-46027880.699999899</v>
      </c>
      <c r="AK373" s="164">
        <v>-46027880.699999899</v>
      </c>
      <c r="AL373" s="164">
        <v>-46027880.699999899</v>
      </c>
      <c r="AM373" s="164">
        <v>-46027880.699999899</v>
      </c>
      <c r="AN373" s="164">
        <v>-46027880.699999899</v>
      </c>
    </row>
    <row r="374" spans="1:40" x14ac:dyDescent="0.2">
      <c r="A374" s="27" t="s">
        <v>2214</v>
      </c>
      <c r="B374" s="164">
        <v>0</v>
      </c>
      <c r="C374" s="164">
        <v>0</v>
      </c>
      <c r="D374" s="164">
        <v>0</v>
      </c>
      <c r="E374" s="164">
        <v>0</v>
      </c>
      <c r="F374" s="164">
        <v>0</v>
      </c>
      <c r="G374" s="164">
        <v>0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64">
        <v>0</v>
      </c>
      <c r="N374" s="164">
        <v>0</v>
      </c>
      <c r="O374" s="164">
        <v>0</v>
      </c>
      <c r="P374" s="164">
        <v>0</v>
      </c>
      <c r="Q374" s="164">
        <v>0</v>
      </c>
      <c r="R374" s="164">
        <v>0</v>
      </c>
      <c r="S374" s="164">
        <v>0</v>
      </c>
      <c r="T374" s="164">
        <v>0</v>
      </c>
      <c r="U374" s="164">
        <v>0</v>
      </c>
      <c r="V374" s="164">
        <v>0</v>
      </c>
      <c r="W374" s="164">
        <v>0</v>
      </c>
      <c r="X374" s="164">
        <v>0</v>
      </c>
      <c r="Y374" s="164">
        <v>0</v>
      </c>
      <c r="Z374" s="164">
        <v>0</v>
      </c>
      <c r="AA374" s="164">
        <v>0</v>
      </c>
      <c r="AB374" s="164">
        <v>0</v>
      </c>
      <c r="AC374" s="164">
        <v>0</v>
      </c>
      <c r="AD374" s="164">
        <v>0</v>
      </c>
      <c r="AE374" s="164">
        <v>0</v>
      </c>
      <c r="AF374" s="164">
        <v>0</v>
      </c>
      <c r="AG374" s="164">
        <v>0</v>
      </c>
      <c r="AH374" s="164">
        <v>0</v>
      </c>
      <c r="AI374" s="164">
        <v>0</v>
      </c>
      <c r="AJ374" s="164">
        <v>0</v>
      </c>
      <c r="AK374" s="164">
        <v>0</v>
      </c>
      <c r="AL374" s="164">
        <v>0</v>
      </c>
      <c r="AM374" s="164">
        <v>0</v>
      </c>
      <c r="AN374" s="164">
        <v>0</v>
      </c>
    </row>
    <row r="375" spans="1:40" x14ac:dyDescent="0.2">
      <c r="A375" s="27" t="s">
        <v>2215</v>
      </c>
      <c r="B375" s="164">
        <v>-4650735.3799999896</v>
      </c>
      <c r="C375" s="164">
        <v>-4650735.3799999896</v>
      </c>
      <c r="D375" s="164">
        <v>-4650735.3799999896</v>
      </c>
      <c r="E375" s="164">
        <v>-4650735.3799999896</v>
      </c>
      <c r="F375" s="164">
        <v>-4650735.3799999896</v>
      </c>
      <c r="G375" s="164">
        <v>-4650735.3799999896</v>
      </c>
      <c r="H375" s="164">
        <v>-4650735.3799999896</v>
      </c>
      <c r="I375" s="164">
        <v>-4650735.3799999896</v>
      </c>
      <c r="J375" s="164">
        <v>-4650735.3799999896</v>
      </c>
      <c r="K375" s="164">
        <v>-4650735.3799999896</v>
      </c>
      <c r="L375" s="164">
        <v>-4650735.3799999896</v>
      </c>
      <c r="M375" s="164">
        <v>-4650735.3799999896</v>
      </c>
      <c r="N375" s="164">
        <v>-4650735.3799999896</v>
      </c>
      <c r="O375" s="164">
        <v>-4650735.3799999896</v>
      </c>
      <c r="P375" s="164">
        <v>-4650735.3799999896</v>
      </c>
      <c r="Q375" s="164">
        <v>-4650735.3799999896</v>
      </c>
      <c r="R375" s="164">
        <v>-4650735.3799999896</v>
      </c>
      <c r="S375" s="164">
        <v>-4650735.3799999896</v>
      </c>
      <c r="T375" s="164">
        <v>-4650735.3799999896</v>
      </c>
      <c r="U375" s="164">
        <v>-4650735.3799999896</v>
      </c>
      <c r="V375" s="164">
        <v>-4650735.3799999896</v>
      </c>
      <c r="W375" s="164">
        <v>-4650735.3799999896</v>
      </c>
      <c r="X375" s="164">
        <v>-4650735.3799999896</v>
      </c>
      <c r="Y375" s="164">
        <v>-4650735.3799999896</v>
      </c>
      <c r="Z375" s="164">
        <v>-4650735.3799999896</v>
      </c>
      <c r="AA375" s="164">
        <v>-4650735.3799999896</v>
      </c>
      <c r="AB375" s="164">
        <v>-4650735.3799999896</v>
      </c>
      <c r="AC375" s="164">
        <v>-4650735.3799999896</v>
      </c>
      <c r="AD375" s="164">
        <v>-4650735.3799999896</v>
      </c>
      <c r="AE375" s="164">
        <v>-4650735.3799999896</v>
      </c>
      <c r="AF375" s="164">
        <v>-4650735.3799999896</v>
      </c>
      <c r="AG375" s="164">
        <v>-4650735.3799999896</v>
      </c>
      <c r="AH375" s="164">
        <v>-4650735.3799999896</v>
      </c>
      <c r="AI375" s="164">
        <v>-4650735.3799999896</v>
      </c>
      <c r="AJ375" s="164">
        <v>-4650735.3799999896</v>
      </c>
      <c r="AK375" s="164">
        <v>-4650735.3799999896</v>
      </c>
      <c r="AL375" s="164">
        <v>-4650735.3799999896</v>
      </c>
      <c r="AM375" s="164">
        <v>-4650735.3799999896</v>
      </c>
      <c r="AN375" s="164">
        <v>-4650735.3799999896</v>
      </c>
    </row>
    <row r="376" spans="1:40" x14ac:dyDescent="0.2">
      <c r="A376" s="27" t="s">
        <v>2216</v>
      </c>
      <c r="B376" s="164">
        <v>-7232380.1299999999</v>
      </c>
      <c r="C376" s="164">
        <v>-7232380.1299999999</v>
      </c>
      <c r="D376" s="164">
        <v>-7232380.1299999999</v>
      </c>
      <c r="E376" s="164">
        <v>-7232380.1299999999</v>
      </c>
      <c r="F376" s="164">
        <v>-7232380.1299999999</v>
      </c>
      <c r="G376" s="164">
        <v>-7232380.1299999999</v>
      </c>
      <c r="H376" s="164">
        <v>-7232380.1299999999</v>
      </c>
      <c r="I376" s="164">
        <v>-7232380.1299999999</v>
      </c>
      <c r="J376" s="164">
        <v>-7232380.1299999999</v>
      </c>
      <c r="K376" s="164">
        <v>-7232380.1299999999</v>
      </c>
      <c r="L376" s="164">
        <v>-7232380.1299999999</v>
      </c>
      <c r="M376" s="164">
        <v>-7232380.1299999999</v>
      </c>
      <c r="N376" s="164">
        <v>-7232380.1299999999</v>
      </c>
      <c r="O376" s="164">
        <v>-7232380.1299999999</v>
      </c>
      <c r="P376" s="164">
        <v>-7232380.1299999999</v>
      </c>
      <c r="Q376" s="164">
        <v>-7232380.1299999999</v>
      </c>
      <c r="R376" s="164">
        <v>-7232380.1299999999</v>
      </c>
      <c r="S376" s="164">
        <v>-7232380.1299999999</v>
      </c>
      <c r="T376" s="164">
        <v>-7232380.1299999999</v>
      </c>
      <c r="U376" s="164">
        <v>-7232380.1299999999</v>
      </c>
      <c r="V376" s="164">
        <v>-7232380.1299999999</v>
      </c>
      <c r="W376" s="164">
        <v>-7232380.1299999999</v>
      </c>
      <c r="X376" s="164">
        <v>-7232380.1299999999</v>
      </c>
      <c r="Y376" s="164">
        <v>-7232380.1299999999</v>
      </c>
      <c r="Z376" s="164">
        <v>-7232380.1299999999</v>
      </c>
      <c r="AA376" s="164">
        <v>-7232380.1299999999</v>
      </c>
      <c r="AB376" s="164">
        <v>-7232380.1299999999</v>
      </c>
      <c r="AC376" s="164">
        <v>-7232380.1299999999</v>
      </c>
      <c r="AD376" s="164">
        <v>-7232380.1299999999</v>
      </c>
      <c r="AE376" s="164">
        <v>-7232380.1299999999</v>
      </c>
      <c r="AF376" s="164">
        <v>-7232380.1299999999</v>
      </c>
      <c r="AG376" s="164">
        <v>-7232380.1299999999</v>
      </c>
      <c r="AH376" s="164">
        <v>-7232380.1299999999</v>
      </c>
      <c r="AI376" s="164">
        <v>-7232380.1299999999</v>
      </c>
      <c r="AJ376" s="164">
        <v>-7232380.1299999999</v>
      </c>
      <c r="AK376" s="164">
        <v>-7232380.1299999999</v>
      </c>
      <c r="AL376" s="164">
        <v>-7232380.1299999999</v>
      </c>
      <c r="AM376" s="164">
        <v>-7232380.1299999999</v>
      </c>
      <c r="AN376" s="164">
        <v>-7232380.1299999999</v>
      </c>
    </row>
    <row r="377" spans="1:40" x14ac:dyDescent="0.2">
      <c r="A377" s="27" t="s">
        <v>2217</v>
      </c>
      <c r="B377" s="164">
        <v>-24757246.600000001</v>
      </c>
      <c r="C377" s="164">
        <v>-24757246.600000001</v>
      </c>
      <c r="D377" s="164">
        <v>-24757246.600000001</v>
      </c>
      <c r="E377" s="164">
        <v>-24757246.600000001</v>
      </c>
      <c r="F377" s="164">
        <v>-24757246.600000001</v>
      </c>
      <c r="G377" s="164">
        <v>-24757246.600000001</v>
      </c>
      <c r="H377" s="164">
        <v>-24757246.600000001</v>
      </c>
      <c r="I377" s="164">
        <v>-24757246.600000001</v>
      </c>
      <c r="J377" s="164">
        <v>-24757246.600000001</v>
      </c>
      <c r="K377" s="164">
        <v>-24757246.600000001</v>
      </c>
      <c r="L377" s="164">
        <v>-24757246.600000001</v>
      </c>
      <c r="M377" s="164">
        <v>-24757246.600000001</v>
      </c>
      <c r="N377" s="164">
        <v>-24757246.600000001</v>
      </c>
      <c r="O377" s="164">
        <v>-24757246.600000001</v>
      </c>
      <c r="P377" s="164">
        <v>-24757246.600000001</v>
      </c>
      <c r="Q377" s="164">
        <v>-24757246.600000001</v>
      </c>
      <c r="R377" s="164">
        <v>-24757246.600000001</v>
      </c>
      <c r="S377" s="164">
        <v>-24757246.600000001</v>
      </c>
      <c r="T377" s="164">
        <v>-24757246.600000001</v>
      </c>
      <c r="U377" s="164">
        <v>-24757246.600000001</v>
      </c>
      <c r="V377" s="164">
        <v>-24757246.600000001</v>
      </c>
      <c r="W377" s="164">
        <v>-24757246.600000001</v>
      </c>
      <c r="X377" s="164">
        <v>-24757246.600000001</v>
      </c>
      <c r="Y377" s="164">
        <v>-24757246.600000001</v>
      </c>
      <c r="Z377" s="164">
        <v>-24757246.600000001</v>
      </c>
      <c r="AA377" s="164">
        <v>-24757246.600000001</v>
      </c>
      <c r="AB377" s="164">
        <v>-24757246.600000001</v>
      </c>
      <c r="AC377" s="164">
        <v>-24757246.600000001</v>
      </c>
      <c r="AD377" s="164">
        <v>-24757246.600000001</v>
      </c>
      <c r="AE377" s="164">
        <v>-24757246.600000001</v>
      </c>
      <c r="AF377" s="164">
        <v>-24757246.600000001</v>
      </c>
      <c r="AG377" s="164">
        <v>-24757246.600000001</v>
      </c>
      <c r="AH377" s="164">
        <v>-24757246.600000001</v>
      </c>
      <c r="AI377" s="164">
        <v>-24757246.600000001</v>
      </c>
      <c r="AJ377" s="164">
        <v>-24757246.600000001</v>
      </c>
      <c r="AK377" s="164">
        <v>-24757246.600000001</v>
      </c>
      <c r="AL377" s="164">
        <v>-24757246.600000001</v>
      </c>
      <c r="AM377" s="164">
        <v>-24757246.600000001</v>
      </c>
      <c r="AN377" s="164">
        <v>-24757246.600000001</v>
      </c>
    </row>
    <row r="378" spans="1:40" x14ac:dyDescent="0.2">
      <c r="A378" s="27" t="s">
        <v>2218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  <c r="O378" s="164">
        <v>0</v>
      </c>
      <c r="P378" s="164">
        <v>0</v>
      </c>
      <c r="Q378" s="164">
        <v>0</v>
      </c>
      <c r="R378" s="164">
        <v>0</v>
      </c>
      <c r="S378" s="164">
        <v>0</v>
      </c>
      <c r="T378" s="164">
        <v>0</v>
      </c>
      <c r="U378" s="164">
        <v>0</v>
      </c>
      <c r="V378" s="164">
        <v>0</v>
      </c>
      <c r="W378" s="164">
        <v>0</v>
      </c>
      <c r="X378" s="164">
        <v>0</v>
      </c>
      <c r="Y378" s="164">
        <v>0</v>
      </c>
      <c r="Z378" s="164">
        <v>0</v>
      </c>
      <c r="AA378" s="164">
        <v>0</v>
      </c>
      <c r="AB378" s="164">
        <v>0</v>
      </c>
      <c r="AC378" s="164">
        <v>0</v>
      </c>
      <c r="AD378" s="164">
        <v>0</v>
      </c>
      <c r="AE378" s="164">
        <v>0</v>
      </c>
      <c r="AF378" s="164">
        <v>0</v>
      </c>
      <c r="AG378" s="164">
        <v>0</v>
      </c>
      <c r="AH378" s="164">
        <v>0</v>
      </c>
      <c r="AI378" s="164">
        <v>0</v>
      </c>
      <c r="AJ378" s="164">
        <v>0</v>
      </c>
      <c r="AK378" s="164">
        <v>0</v>
      </c>
      <c r="AL378" s="164">
        <v>0</v>
      </c>
      <c r="AM378" s="164">
        <v>0</v>
      </c>
      <c r="AN378" s="164">
        <v>0</v>
      </c>
    </row>
    <row r="379" spans="1:40" x14ac:dyDescent="0.2">
      <c r="A379" s="27" t="s">
        <v>2219</v>
      </c>
      <c r="B379" s="164">
        <v>0</v>
      </c>
      <c r="C379" s="164">
        <v>0</v>
      </c>
      <c r="D379" s="164">
        <v>0</v>
      </c>
      <c r="E379" s="164">
        <v>0</v>
      </c>
      <c r="F379" s="164">
        <v>0</v>
      </c>
      <c r="G379" s="164">
        <v>0</v>
      </c>
      <c r="H379" s="164">
        <v>0</v>
      </c>
      <c r="I379" s="164">
        <v>0</v>
      </c>
      <c r="J379" s="164">
        <v>0</v>
      </c>
      <c r="K379" s="164">
        <v>0</v>
      </c>
      <c r="L379" s="164">
        <v>0</v>
      </c>
      <c r="M379" s="164">
        <v>0</v>
      </c>
      <c r="N379" s="164">
        <v>0</v>
      </c>
      <c r="O379" s="164">
        <v>0</v>
      </c>
      <c r="P379" s="164">
        <v>0</v>
      </c>
      <c r="Q379" s="164">
        <v>0</v>
      </c>
      <c r="R379" s="164">
        <v>0</v>
      </c>
      <c r="S379" s="164">
        <v>0</v>
      </c>
      <c r="T379" s="164">
        <v>0</v>
      </c>
      <c r="U379" s="164">
        <v>0</v>
      </c>
      <c r="V379" s="164">
        <v>0</v>
      </c>
      <c r="W379" s="164">
        <v>0</v>
      </c>
      <c r="X379" s="164">
        <v>0</v>
      </c>
      <c r="Y379" s="164">
        <v>0</v>
      </c>
      <c r="Z379" s="164">
        <v>0</v>
      </c>
      <c r="AA379" s="164">
        <v>0</v>
      </c>
      <c r="AB379" s="164">
        <v>0</v>
      </c>
      <c r="AC379" s="164">
        <v>0</v>
      </c>
      <c r="AD379" s="164">
        <v>0</v>
      </c>
      <c r="AE379" s="164">
        <v>0</v>
      </c>
      <c r="AF379" s="164">
        <v>0</v>
      </c>
      <c r="AG379" s="164">
        <v>0</v>
      </c>
      <c r="AH379" s="164">
        <v>0</v>
      </c>
      <c r="AI379" s="164">
        <v>0</v>
      </c>
      <c r="AJ379" s="164">
        <v>0</v>
      </c>
      <c r="AK379" s="164">
        <v>0</v>
      </c>
      <c r="AL379" s="164">
        <v>0</v>
      </c>
      <c r="AM379" s="164">
        <v>0</v>
      </c>
      <c r="AN379" s="164">
        <v>0</v>
      </c>
    </row>
    <row r="380" spans="1:40" x14ac:dyDescent="0.2">
      <c r="A380" s="27" t="s">
        <v>2220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  <c r="O380" s="164">
        <v>0</v>
      </c>
      <c r="P380" s="164">
        <v>0</v>
      </c>
      <c r="Q380" s="164">
        <v>0</v>
      </c>
      <c r="R380" s="164">
        <v>0</v>
      </c>
      <c r="S380" s="164">
        <v>0</v>
      </c>
      <c r="T380" s="164">
        <v>0</v>
      </c>
      <c r="U380" s="164">
        <v>0</v>
      </c>
      <c r="V380" s="164">
        <v>0</v>
      </c>
      <c r="W380" s="164">
        <v>0</v>
      </c>
      <c r="X380" s="164">
        <v>0</v>
      </c>
      <c r="Y380" s="164">
        <v>0</v>
      </c>
      <c r="Z380" s="164">
        <v>0</v>
      </c>
      <c r="AA380" s="164">
        <v>0</v>
      </c>
      <c r="AB380" s="164">
        <v>0</v>
      </c>
      <c r="AC380" s="164">
        <v>0</v>
      </c>
      <c r="AD380" s="164">
        <v>0</v>
      </c>
      <c r="AE380" s="164">
        <v>0</v>
      </c>
      <c r="AF380" s="164">
        <v>0</v>
      </c>
      <c r="AG380" s="164">
        <v>0</v>
      </c>
      <c r="AH380" s="164">
        <v>0</v>
      </c>
      <c r="AI380" s="164">
        <v>0</v>
      </c>
      <c r="AJ380" s="164">
        <v>0</v>
      </c>
      <c r="AK380" s="164">
        <v>0</v>
      </c>
      <c r="AL380" s="164">
        <v>0</v>
      </c>
      <c r="AM380" s="164">
        <v>0</v>
      </c>
      <c r="AN380" s="164">
        <v>0</v>
      </c>
    </row>
    <row r="381" spans="1:40" x14ac:dyDescent="0.2">
      <c r="A381" s="27" t="s">
        <v>2221</v>
      </c>
      <c r="B381" s="164">
        <v>-321561.99999999901</v>
      </c>
      <c r="C381" s="164">
        <v>-321561.99999999901</v>
      </c>
      <c r="D381" s="164">
        <v>-321561.99999999901</v>
      </c>
      <c r="E381" s="164">
        <v>-321561.99999999901</v>
      </c>
      <c r="F381" s="164">
        <v>-321561.99999999901</v>
      </c>
      <c r="G381" s="164">
        <v>-321561.99999999901</v>
      </c>
      <c r="H381" s="164">
        <v>-321561.99999999901</v>
      </c>
      <c r="I381" s="164">
        <v>-321561.99999999901</v>
      </c>
      <c r="J381" s="164">
        <v>-321561.99999999901</v>
      </c>
      <c r="K381" s="164">
        <v>-321561.99999999901</v>
      </c>
      <c r="L381" s="164">
        <v>-321561.99999999901</v>
      </c>
      <c r="M381" s="164">
        <v>-321561.99999999901</v>
      </c>
      <c r="N381" s="164">
        <v>-321561.99999999901</v>
      </c>
      <c r="O381" s="164">
        <v>-321561.99999999901</v>
      </c>
      <c r="P381" s="164">
        <v>-321561.99999999901</v>
      </c>
      <c r="Q381" s="164">
        <v>-321561.99999999901</v>
      </c>
      <c r="R381" s="164">
        <v>-321561.99999999901</v>
      </c>
      <c r="S381" s="164">
        <v>-321561.99999999901</v>
      </c>
      <c r="T381" s="164">
        <v>-321561.99999999901</v>
      </c>
      <c r="U381" s="164">
        <v>-321561.99999999901</v>
      </c>
      <c r="V381" s="164">
        <v>-321561.99999999901</v>
      </c>
      <c r="W381" s="164">
        <v>-321561.99999999901</v>
      </c>
      <c r="X381" s="164">
        <v>-321561.99999999901</v>
      </c>
      <c r="Y381" s="164">
        <v>-321561.99999999901</v>
      </c>
      <c r="Z381" s="164">
        <v>-321561.99999999901</v>
      </c>
      <c r="AA381" s="164">
        <v>-321561.99999999901</v>
      </c>
      <c r="AB381" s="164">
        <v>-321561.99999999901</v>
      </c>
      <c r="AC381" s="164">
        <v>-321561.99999999901</v>
      </c>
      <c r="AD381" s="164">
        <v>-321561.99999999901</v>
      </c>
      <c r="AE381" s="164">
        <v>-321561.99999999901</v>
      </c>
      <c r="AF381" s="164">
        <v>-321561.99999999901</v>
      </c>
      <c r="AG381" s="164">
        <v>-321561.99999999901</v>
      </c>
      <c r="AH381" s="164">
        <v>-321561.99999999901</v>
      </c>
      <c r="AI381" s="164">
        <v>-321561.99999999901</v>
      </c>
      <c r="AJ381" s="164">
        <v>-321561.99999999901</v>
      </c>
      <c r="AK381" s="164">
        <v>-321561.99999999901</v>
      </c>
      <c r="AL381" s="164">
        <v>-321561.99999999901</v>
      </c>
      <c r="AM381" s="164">
        <v>-321561.99999999901</v>
      </c>
      <c r="AN381" s="164">
        <v>-321561.99999999901</v>
      </c>
    </row>
    <row r="382" spans="1:40" x14ac:dyDescent="0.2">
      <c r="A382" s="30" t="s">
        <v>2222</v>
      </c>
      <c r="B382" s="164">
        <v>-105771534.59999999</v>
      </c>
      <c r="C382" s="164">
        <v>-105771534.59999999</v>
      </c>
      <c r="D382" s="164">
        <v>-105771534.59999999</v>
      </c>
      <c r="E382" s="164">
        <v>-105771534.59999999</v>
      </c>
      <c r="F382" s="164">
        <v>-105771534.59999999</v>
      </c>
      <c r="G382" s="164">
        <v>-105771534.59999999</v>
      </c>
      <c r="H382" s="164">
        <v>-105771534.59999999</v>
      </c>
      <c r="I382" s="164">
        <v>-105771534.59999999</v>
      </c>
      <c r="J382" s="164">
        <v>-105771534.59999999</v>
      </c>
      <c r="K382" s="164">
        <v>-105771534.59999999</v>
      </c>
      <c r="L382" s="164">
        <v>-105771534.59999999</v>
      </c>
      <c r="M382" s="164">
        <v>-105771534.59999999</v>
      </c>
      <c r="N382" s="164">
        <v>-105771534.59999999</v>
      </c>
      <c r="O382" s="164">
        <v>-105771534.59999999</v>
      </c>
      <c r="P382" s="164">
        <v>-105771534.59999999</v>
      </c>
      <c r="Q382" s="164">
        <v>-105771534.59999999</v>
      </c>
      <c r="R382" s="164">
        <v>-105771534.59999999</v>
      </c>
      <c r="S382" s="164">
        <v>-105771534.59999999</v>
      </c>
      <c r="T382" s="164">
        <v>-105771534.59999999</v>
      </c>
      <c r="U382" s="164">
        <v>-105771534.59999999</v>
      </c>
      <c r="V382" s="164">
        <v>-105771534.59999999</v>
      </c>
      <c r="W382" s="164">
        <v>-105771534.59999999</v>
      </c>
      <c r="X382" s="164">
        <v>-105771534.59999999</v>
      </c>
      <c r="Y382" s="164">
        <v>-105771534.59999999</v>
      </c>
      <c r="Z382" s="164">
        <v>-105771534.59999999</v>
      </c>
      <c r="AA382" s="164">
        <v>-105771534.59999999</v>
      </c>
      <c r="AB382" s="164">
        <v>-105771534.59999999</v>
      </c>
      <c r="AC382" s="164">
        <v>-105771534.59999999</v>
      </c>
      <c r="AD382" s="164">
        <v>-105771534.59999999</v>
      </c>
      <c r="AE382" s="164">
        <v>-105771534.59999999</v>
      </c>
      <c r="AF382" s="164">
        <v>-105771534.59999999</v>
      </c>
      <c r="AG382" s="164">
        <v>-105771534.59999999</v>
      </c>
      <c r="AH382" s="164">
        <v>-105771534.59999999</v>
      </c>
      <c r="AI382" s="164">
        <v>-105771534.59999999</v>
      </c>
      <c r="AJ382" s="164">
        <v>-105771534.59999999</v>
      </c>
      <c r="AK382" s="164">
        <v>-105771534.59999999</v>
      </c>
      <c r="AL382" s="164">
        <v>-105771534.59999999</v>
      </c>
      <c r="AM382" s="164">
        <v>-105771534.59999999</v>
      </c>
      <c r="AN382" s="164">
        <v>-105771534.59999999</v>
      </c>
    </row>
    <row r="383" spans="1:40" x14ac:dyDescent="0.2">
      <c r="A383" s="27" t="s">
        <v>2223</v>
      </c>
      <c r="B383" s="164">
        <v>0</v>
      </c>
      <c r="C383" s="164">
        <v>0</v>
      </c>
      <c r="D383" s="164">
        <v>0</v>
      </c>
      <c r="E383" s="164">
        <v>0</v>
      </c>
      <c r="F383" s="164">
        <v>0</v>
      </c>
      <c r="G383" s="164">
        <v>0</v>
      </c>
      <c r="H383" s="164">
        <v>0</v>
      </c>
      <c r="I383" s="164">
        <v>0</v>
      </c>
      <c r="J383" s="164">
        <v>0</v>
      </c>
      <c r="K383" s="164">
        <v>0</v>
      </c>
      <c r="L383" s="164">
        <v>0</v>
      </c>
      <c r="M383" s="164">
        <v>0</v>
      </c>
      <c r="N383" s="164">
        <v>0</v>
      </c>
      <c r="O383" s="164">
        <v>0</v>
      </c>
      <c r="P383" s="164">
        <v>0</v>
      </c>
      <c r="Q383" s="164">
        <v>0</v>
      </c>
      <c r="R383" s="164">
        <v>0</v>
      </c>
      <c r="S383" s="164">
        <v>0</v>
      </c>
      <c r="T383" s="164">
        <v>0</v>
      </c>
      <c r="U383" s="164">
        <v>0</v>
      </c>
      <c r="V383" s="164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  <c r="AB383" s="164">
        <v>0</v>
      </c>
      <c r="AC383" s="164">
        <v>0</v>
      </c>
      <c r="AD383" s="164">
        <v>0</v>
      </c>
      <c r="AE383" s="164">
        <v>0</v>
      </c>
      <c r="AF383" s="164">
        <v>0</v>
      </c>
      <c r="AG383" s="164">
        <v>0</v>
      </c>
      <c r="AH383" s="164">
        <v>0</v>
      </c>
      <c r="AI383" s="164">
        <v>0</v>
      </c>
      <c r="AJ383" s="164">
        <v>0</v>
      </c>
      <c r="AK383" s="164">
        <v>0</v>
      </c>
      <c r="AL383" s="164">
        <v>0</v>
      </c>
      <c r="AM383" s="164">
        <v>0</v>
      </c>
      <c r="AN383" s="164">
        <v>0</v>
      </c>
    </row>
    <row r="384" spans="1:40" x14ac:dyDescent="0.2">
      <c r="A384" s="27" t="s">
        <v>2224</v>
      </c>
      <c r="B384" s="164">
        <v>0</v>
      </c>
      <c r="C384" s="164">
        <v>0</v>
      </c>
      <c r="D384" s="164">
        <v>0</v>
      </c>
      <c r="E384" s="164">
        <v>0</v>
      </c>
      <c r="F384" s="164">
        <v>0</v>
      </c>
      <c r="G384" s="164">
        <v>0</v>
      </c>
      <c r="H384" s="164">
        <v>0</v>
      </c>
      <c r="I384" s="164">
        <v>0</v>
      </c>
      <c r="J384" s="164">
        <v>0</v>
      </c>
      <c r="K384" s="164">
        <v>0</v>
      </c>
      <c r="L384" s="164">
        <v>0</v>
      </c>
      <c r="M384" s="164">
        <v>0</v>
      </c>
      <c r="N384" s="164">
        <v>0</v>
      </c>
      <c r="O384" s="164">
        <v>0</v>
      </c>
      <c r="P384" s="164">
        <v>0</v>
      </c>
      <c r="Q384" s="164">
        <v>0</v>
      </c>
      <c r="R384" s="164">
        <v>0</v>
      </c>
      <c r="S384" s="164">
        <v>0</v>
      </c>
      <c r="T384" s="164">
        <v>0</v>
      </c>
      <c r="U384" s="164">
        <v>0</v>
      </c>
      <c r="V384" s="164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  <c r="AC384" s="164">
        <v>0</v>
      </c>
      <c r="AD384" s="164">
        <v>0</v>
      </c>
      <c r="AE384" s="164">
        <v>0</v>
      </c>
      <c r="AF384" s="164">
        <v>0</v>
      </c>
      <c r="AG384" s="164">
        <v>0</v>
      </c>
      <c r="AH384" s="164">
        <v>0</v>
      </c>
      <c r="AI384" s="164">
        <v>0</v>
      </c>
      <c r="AJ384" s="164">
        <v>0</v>
      </c>
      <c r="AK384" s="164">
        <v>0</v>
      </c>
      <c r="AL384" s="164">
        <v>0</v>
      </c>
      <c r="AM384" s="164">
        <v>0</v>
      </c>
      <c r="AN384" s="164">
        <v>0</v>
      </c>
    </row>
    <row r="385" spans="1:40" x14ac:dyDescent="0.2">
      <c r="A385" s="27" t="s">
        <v>2225</v>
      </c>
      <c r="B385" s="164">
        <v>-1490767.3399999901</v>
      </c>
      <c r="C385" s="164">
        <v>-1490767.3399999901</v>
      </c>
      <c r="D385" s="164">
        <v>-1490767.3399999901</v>
      </c>
      <c r="E385" s="164">
        <v>-1490767.3399999901</v>
      </c>
      <c r="F385" s="164">
        <v>-1490767.3399999901</v>
      </c>
      <c r="G385" s="164">
        <v>-1490767.3399999901</v>
      </c>
      <c r="H385" s="164">
        <v>-1490767.3399999901</v>
      </c>
      <c r="I385" s="164">
        <v>-1490767.3399999901</v>
      </c>
      <c r="J385" s="164">
        <v>-1490767.3399999901</v>
      </c>
      <c r="K385" s="164">
        <v>-1490767.3399999901</v>
      </c>
      <c r="L385" s="164">
        <v>-1490767.3399999901</v>
      </c>
      <c r="M385" s="164">
        <v>-1490767.3399999901</v>
      </c>
      <c r="N385" s="164">
        <v>-1490767.3399999901</v>
      </c>
      <c r="O385" s="164">
        <v>-1490767.3399999901</v>
      </c>
      <c r="P385" s="164">
        <v>-1490767.3399999901</v>
      </c>
      <c r="Q385" s="164">
        <v>-1490767.3399999901</v>
      </c>
      <c r="R385" s="164">
        <v>-1490767.3399999901</v>
      </c>
      <c r="S385" s="164">
        <v>-1490767.3399999901</v>
      </c>
      <c r="T385" s="164">
        <v>-1490767.3399999901</v>
      </c>
      <c r="U385" s="164">
        <v>-1490767.3399999901</v>
      </c>
      <c r="V385" s="164">
        <v>-1490767.3399999901</v>
      </c>
      <c r="W385" s="164">
        <v>-1490767.3399999901</v>
      </c>
      <c r="X385" s="164">
        <v>-1490767.3399999901</v>
      </c>
      <c r="Y385" s="164">
        <v>-1490767.3399999901</v>
      </c>
      <c r="Z385" s="164">
        <v>-1490767.3399999901</v>
      </c>
      <c r="AA385" s="164">
        <v>-1490767.3399999901</v>
      </c>
      <c r="AB385" s="164">
        <v>-1490767.3399999901</v>
      </c>
      <c r="AC385" s="164">
        <v>-1490767.3399999901</v>
      </c>
      <c r="AD385" s="164">
        <v>-1490767.3399999901</v>
      </c>
      <c r="AE385" s="164">
        <v>-1490767.3399999901</v>
      </c>
      <c r="AF385" s="164">
        <v>-1490767.3399999901</v>
      </c>
      <c r="AG385" s="164">
        <v>-1490767.3399999901</v>
      </c>
      <c r="AH385" s="164">
        <v>-1490767.3399999901</v>
      </c>
      <c r="AI385" s="164">
        <v>-1490767.3399999901</v>
      </c>
      <c r="AJ385" s="164">
        <v>-1490767.3399999901</v>
      </c>
      <c r="AK385" s="164">
        <v>-1490767.3399999901</v>
      </c>
      <c r="AL385" s="164">
        <v>-1490767.3399999901</v>
      </c>
      <c r="AM385" s="164">
        <v>-1490767.3399999901</v>
      </c>
      <c r="AN385" s="164">
        <v>-1490767.3399999901</v>
      </c>
    </row>
    <row r="386" spans="1:40" x14ac:dyDescent="0.2">
      <c r="A386" s="27" t="s">
        <v>2226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  <c r="O386" s="164">
        <v>0</v>
      </c>
      <c r="P386" s="164">
        <v>0</v>
      </c>
      <c r="Q386" s="164">
        <v>0</v>
      </c>
      <c r="R386" s="164">
        <v>0</v>
      </c>
      <c r="S386" s="164">
        <v>0</v>
      </c>
      <c r="T386" s="164">
        <v>0</v>
      </c>
      <c r="U386" s="164">
        <v>0</v>
      </c>
      <c r="V386" s="164">
        <v>0</v>
      </c>
      <c r="W386" s="164">
        <v>0</v>
      </c>
      <c r="X386" s="164">
        <v>0</v>
      </c>
      <c r="Y386" s="164">
        <v>0</v>
      </c>
      <c r="Z386" s="164">
        <v>0</v>
      </c>
      <c r="AA386" s="164">
        <v>0</v>
      </c>
      <c r="AB386" s="164">
        <v>0</v>
      </c>
      <c r="AC386" s="164">
        <v>0</v>
      </c>
      <c r="AD386" s="164">
        <v>0</v>
      </c>
      <c r="AE386" s="164">
        <v>0</v>
      </c>
      <c r="AF386" s="164">
        <v>0</v>
      </c>
      <c r="AG386" s="164">
        <v>0</v>
      </c>
      <c r="AH386" s="164">
        <v>0</v>
      </c>
      <c r="AI386" s="164">
        <v>0</v>
      </c>
      <c r="AJ386" s="164">
        <v>0</v>
      </c>
      <c r="AK386" s="164">
        <v>0</v>
      </c>
      <c r="AL386" s="164">
        <v>0</v>
      </c>
      <c r="AM386" s="164">
        <v>0</v>
      </c>
      <c r="AN386" s="164">
        <v>0</v>
      </c>
    </row>
    <row r="387" spans="1:40" x14ac:dyDescent="0.2">
      <c r="A387" s="27" t="s">
        <v>2227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  <c r="O387" s="164">
        <v>0</v>
      </c>
      <c r="P387" s="164">
        <v>0</v>
      </c>
      <c r="Q387" s="164">
        <v>0</v>
      </c>
      <c r="R387" s="164">
        <v>0</v>
      </c>
      <c r="S387" s="164">
        <v>0</v>
      </c>
      <c r="T387" s="164">
        <v>0</v>
      </c>
      <c r="U387" s="164">
        <v>0</v>
      </c>
      <c r="V387" s="164">
        <v>0</v>
      </c>
      <c r="W387" s="164">
        <v>0</v>
      </c>
      <c r="X387" s="164">
        <v>0</v>
      </c>
      <c r="Y387" s="164">
        <v>0</v>
      </c>
      <c r="Z387" s="164">
        <v>0</v>
      </c>
      <c r="AA387" s="164">
        <v>0</v>
      </c>
      <c r="AB387" s="164">
        <v>0</v>
      </c>
      <c r="AC387" s="164">
        <v>0</v>
      </c>
      <c r="AD387" s="164">
        <v>0</v>
      </c>
      <c r="AE387" s="164">
        <v>0</v>
      </c>
      <c r="AF387" s="164">
        <v>0</v>
      </c>
      <c r="AG387" s="164">
        <v>0</v>
      </c>
      <c r="AH387" s="164">
        <v>0</v>
      </c>
      <c r="AI387" s="164">
        <v>0</v>
      </c>
      <c r="AJ387" s="164">
        <v>0</v>
      </c>
      <c r="AK387" s="164">
        <v>0</v>
      </c>
      <c r="AL387" s="164">
        <v>0</v>
      </c>
      <c r="AM387" s="164">
        <v>0</v>
      </c>
      <c r="AN387" s="164">
        <v>0</v>
      </c>
    </row>
    <row r="388" spans="1:40" x14ac:dyDescent="0.2">
      <c r="A388" s="27" t="s">
        <v>2228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  <c r="O388" s="164">
        <v>0</v>
      </c>
      <c r="P388" s="164">
        <v>0</v>
      </c>
      <c r="Q388" s="164">
        <v>0</v>
      </c>
      <c r="R388" s="164">
        <v>0</v>
      </c>
      <c r="S388" s="164">
        <v>0</v>
      </c>
      <c r="T388" s="164">
        <v>0</v>
      </c>
      <c r="U388" s="164">
        <v>0</v>
      </c>
      <c r="V388" s="164">
        <v>0</v>
      </c>
      <c r="W388" s="164">
        <v>0</v>
      </c>
      <c r="X388" s="164">
        <v>0</v>
      </c>
      <c r="Y388" s="164">
        <v>0</v>
      </c>
      <c r="Z388" s="164">
        <v>0</v>
      </c>
      <c r="AA388" s="164">
        <v>0</v>
      </c>
      <c r="AB388" s="164">
        <v>0</v>
      </c>
      <c r="AC388" s="164">
        <v>0</v>
      </c>
      <c r="AD388" s="164">
        <v>0</v>
      </c>
      <c r="AE388" s="164">
        <v>0</v>
      </c>
      <c r="AF388" s="164">
        <v>0</v>
      </c>
      <c r="AG388" s="164">
        <v>0</v>
      </c>
      <c r="AH388" s="164">
        <v>0</v>
      </c>
      <c r="AI388" s="164">
        <v>0</v>
      </c>
      <c r="AJ388" s="164">
        <v>0</v>
      </c>
      <c r="AK388" s="164">
        <v>0</v>
      </c>
      <c r="AL388" s="164">
        <v>0</v>
      </c>
      <c r="AM388" s="164">
        <v>0</v>
      </c>
      <c r="AN388" s="164">
        <v>0</v>
      </c>
    </row>
    <row r="389" spans="1:40" x14ac:dyDescent="0.2">
      <c r="A389" s="27" t="s">
        <v>2229</v>
      </c>
      <c r="B389" s="164">
        <v>-903472.02999999898</v>
      </c>
      <c r="C389" s="164">
        <v>-903472.02999999898</v>
      </c>
      <c r="D389" s="164">
        <v>-903472.02999999898</v>
      </c>
      <c r="E389" s="164">
        <v>-903472.02999999898</v>
      </c>
      <c r="F389" s="164">
        <v>-903472.02999999898</v>
      </c>
      <c r="G389" s="164">
        <v>-903472.02999999898</v>
      </c>
      <c r="H389" s="164">
        <v>-903472.02999999898</v>
      </c>
      <c r="I389" s="164">
        <v>-903472.02999999898</v>
      </c>
      <c r="J389" s="164">
        <v>-903472.02999999898</v>
      </c>
      <c r="K389" s="164">
        <v>-903472.02999999898</v>
      </c>
      <c r="L389" s="164">
        <v>-903472.02999999898</v>
      </c>
      <c r="M389" s="164">
        <v>-903472.02999999898</v>
      </c>
      <c r="N389" s="164">
        <v>-903472.02999999898</v>
      </c>
      <c r="O389" s="164">
        <v>-903472.02999999898</v>
      </c>
      <c r="P389" s="164">
        <v>-903472.02999999898</v>
      </c>
      <c r="Q389" s="164">
        <v>-903472.02999999898</v>
      </c>
      <c r="R389" s="164">
        <v>-903472.02999999898</v>
      </c>
      <c r="S389" s="164">
        <v>-903472.02999999898</v>
      </c>
      <c r="T389" s="164">
        <v>-903472.02999999898</v>
      </c>
      <c r="U389" s="164">
        <v>-903472.02999999898</v>
      </c>
      <c r="V389" s="164">
        <v>-903472.02999999898</v>
      </c>
      <c r="W389" s="164">
        <v>-903472.02999999898</v>
      </c>
      <c r="X389" s="164">
        <v>-903472.02999999898</v>
      </c>
      <c r="Y389" s="164">
        <v>-903472.02999999898</v>
      </c>
      <c r="Z389" s="164">
        <v>-903472.02999999898</v>
      </c>
      <c r="AA389" s="164">
        <v>-903472.02999999898</v>
      </c>
      <c r="AB389" s="164">
        <v>-903472.02999999898</v>
      </c>
      <c r="AC389" s="164">
        <v>-903472.02999999898</v>
      </c>
      <c r="AD389" s="164">
        <v>-903472.02999999898</v>
      </c>
      <c r="AE389" s="164">
        <v>-903472.02999999898</v>
      </c>
      <c r="AF389" s="164">
        <v>-903472.02999999898</v>
      </c>
      <c r="AG389" s="164">
        <v>-903472.02999999898</v>
      </c>
      <c r="AH389" s="164">
        <v>-903472.02999999898</v>
      </c>
      <c r="AI389" s="164">
        <v>-903472.02999999898</v>
      </c>
      <c r="AJ389" s="164">
        <v>-903472.02999999898</v>
      </c>
      <c r="AK389" s="164">
        <v>-903472.02999999898</v>
      </c>
      <c r="AL389" s="164">
        <v>-903472.02999999898</v>
      </c>
      <c r="AM389" s="164">
        <v>-903472.02999999898</v>
      </c>
      <c r="AN389" s="164">
        <v>-903472.02999999898</v>
      </c>
    </row>
    <row r="390" spans="1:40" x14ac:dyDescent="0.2">
      <c r="A390" s="30" t="s">
        <v>2230</v>
      </c>
      <c r="B390" s="164">
        <v>-2394239.3699999899</v>
      </c>
      <c r="C390" s="164">
        <v>-2394239.3699999899</v>
      </c>
      <c r="D390" s="164">
        <v>-2394239.3699999899</v>
      </c>
      <c r="E390" s="164">
        <v>-2394239.3699999899</v>
      </c>
      <c r="F390" s="164">
        <v>-2394239.3699999899</v>
      </c>
      <c r="G390" s="164">
        <v>-2394239.3699999899</v>
      </c>
      <c r="H390" s="164">
        <v>-2394239.3699999899</v>
      </c>
      <c r="I390" s="164">
        <v>-2394239.3699999899</v>
      </c>
      <c r="J390" s="164">
        <v>-2394239.3699999899</v>
      </c>
      <c r="K390" s="164">
        <v>-2394239.3699999899</v>
      </c>
      <c r="L390" s="164">
        <v>-2394239.3699999899</v>
      </c>
      <c r="M390" s="164">
        <v>-2394239.3699999899</v>
      </c>
      <c r="N390" s="164">
        <v>-2394239.3699999899</v>
      </c>
      <c r="O390" s="164">
        <v>-2394239.3699999899</v>
      </c>
      <c r="P390" s="164">
        <v>-2394239.3699999899</v>
      </c>
      <c r="Q390" s="164">
        <v>-2394239.3699999899</v>
      </c>
      <c r="R390" s="164">
        <v>-2394239.3699999899</v>
      </c>
      <c r="S390" s="164">
        <v>-2394239.3699999899</v>
      </c>
      <c r="T390" s="164">
        <v>-2394239.3699999899</v>
      </c>
      <c r="U390" s="164">
        <v>-2394239.3699999899</v>
      </c>
      <c r="V390" s="164">
        <v>-2394239.3699999899</v>
      </c>
      <c r="W390" s="164">
        <v>-2394239.3699999899</v>
      </c>
      <c r="X390" s="164">
        <v>-2394239.3699999899</v>
      </c>
      <c r="Y390" s="164">
        <v>-2394239.3699999899</v>
      </c>
      <c r="Z390" s="164">
        <v>-2394239.3699999899</v>
      </c>
      <c r="AA390" s="164">
        <v>-2394239.3699999899</v>
      </c>
      <c r="AB390" s="164">
        <v>-2394239.3699999899</v>
      </c>
      <c r="AC390" s="164">
        <v>-2394239.3699999899</v>
      </c>
      <c r="AD390" s="164">
        <v>-2394239.3699999899</v>
      </c>
      <c r="AE390" s="164">
        <v>-2394239.3699999899</v>
      </c>
      <c r="AF390" s="164">
        <v>-2394239.3699999899</v>
      </c>
      <c r="AG390" s="164">
        <v>-2394239.3699999899</v>
      </c>
      <c r="AH390" s="164">
        <v>-2394239.3699999899</v>
      </c>
      <c r="AI390" s="164">
        <v>-2394239.3699999899</v>
      </c>
      <c r="AJ390" s="164">
        <v>-2394239.3699999899</v>
      </c>
      <c r="AK390" s="164">
        <v>-2394239.3699999899</v>
      </c>
      <c r="AL390" s="164">
        <v>-2394239.3699999899</v>
      </c>
      <c r="AM390" s="164">
        <v>-2394239.3699999899</v>
      </c>
      <c r="AN390" s="164">
        <v>-2394239.3699999899</v>
      </c>
    </row>
    <row r="391" spans="1:40" x14ac:dyDescent="0.2">
      <c r="A391" s="27" t="s">
        <v>2231</v>
      </c>
      <c r="B391" s="164">
        <v>0</v>
      </c>
      <c r="C391" s="164">
        <v>0</v>
      </c>
      <c r="D391" s="164">
        <v>0</v>
      </c>
      <c r="E391" s="164">
        <v>0</v>
      </c>
      <c r="F391" s="164">
        <v>0</v>
      </c>
      <c r="G391" s="164">
        <v>0</v>
      </c>
      <c r="H391" s="164">
        <v>0</v>
      </c>
      <c r="I391" s="164">
        <v>0</v>
      </c>
      <c r="J391" s="164">
        <v>0</v>
      </c>
      <c r="K391" s="164">
        <v>0</v>
      </c>
      <c r="L391" s="164">
        <v>0</v>
      </c>
      <c r="M391" s="164">
        <v>0</v>
      </c>
      <c r="N391" s="164">
        <v>0</v>
      </c>
      <c r="O391" s="164">
        <v>0</v>
      </c>
      <c r="P391" s="164">
        <v>0</v>
      </c>
      <c r="Q391" s="164">
        <v>0</v>
      </c>
      <c r="R391" s="164">
        <v>0</v>
      </c>
      <c r="S391" s="164">
        <v>0</v>
      </c>
      <c r="T391" s="164">
        <v>0</v>
      </c>
      <c r="U391" s="164">
        <v>0</v>
      </c>
      <c r="V391" s="164">
        <v>0</v>
      </c>
      <c r="W391" s="164">
        <v>0</v>
      </c>
      <c r="X391" s="164">
        <v>0</v>
      </c>
      <c r="Y391" s="164">
        <v>0</v>
      </c>
      <c r="Z391" s="164">
        <v>0</v>
      </c>
      <c r="AA391" s="164">
        <v>0</v>
      </c>
      <c r="AB391" s="164">
        <v>0</v>
      </c>
      <c r="AC391" s="164">
        <v>0</v>
      </c>
      <c r="AD391" s="164">
        <v>0</v>
      </c>
      <c r="AE391" s="164">
        <v>0</v>
      </c>
      <c r="AF391" s="164">
        <v>0</v>
      </c>
      <c r="AG391" s="164">
        <v>0</v>
      </c>
      <c r="AH391" s="164">
        <v>0</v>
      </c>
      <c r="AI391" s="164">
        <v>0</v>
      </c>
      <c r="AJ391" s="164">
        <v>0</v>
      </c>
      <c r="AK391" s="164">
        <v>0</v>
      </c>
      <c r="AL391" s="164">
        <v>0</v>
      </c>
      <c r="AM391" s="164">
        <v>0</v>
      </c>
      <c r="AN391" s="164">
        <v>0</v>
      </c>
    </row>
    <row r="392" spans="1:40" x14ac:dyDescent="0.2">
      <c r="A392" s="27" t="s">
        <v>2232</v>
      </c>
      <c r="B392" s="164">
        <v>0</v>
      </c>
      <c r="C392" s="164">
        <v>0</v>
      </c>
      <c r="D392" s="164">
        <v>0</v>
      </c>
      <c r="E392" s="164">
        <v>0</v>
      </c>
      <c r="F392" s="164">
        <v>0</v>
      </c>
      <c r="G392" s="164">
        <v>0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64">
        <v>0</v>
      </c>
      <c r="N392" s="164">
        <v>0</v>
      </c>
      <c r="O392" s="164">
        <v>0</v>
      </c>
      <c r="P392" s="164">
        <v>0</v>
      </c>
      <c r="Q392" s="164">
        <v>0</v>
      </c>
      <c r="R392" s="164">
        <v>0</v>
      </c>
      <c r="S392" s="164">
        <v>0</v>
      </c>
      <c r="T392" s="164">
        <v>0</v>
      </c>
      <c r="U392" s="164">
        <v>0</v>
      </c>
      <c r="V392" s="164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  <c r="AC392" s="164">
        <v>0</v>
      </c>
      <c r="AD392" s="164">
        <v>0</v>
      </c>
      <c r="AE392" s="164">
        <v>0</v>
      </c>
      <c r="AF392" s="164">
        <v>0</v>
      </c>
      <c r="AG392" s="164">
        <v>0</v>
      </c>
      <c r="AH392" s="164">
        <v>0</v>
      </c>
      <c r="AI392" s="164">
        <v>0</v>
      </c>
      <c r="AJ392" s="164">
        <v>0</v>
      </c>
      <c r="AK392" s="164">
        <v>0</v>
      </c>
      <c r="AL392" s="164">
        <v>0</v>
      </c>
      <c r="AM392" s="164">
        <v>0</v>
      </c>
      <c r="AN392" s="164">
        <v>0</v>
      </c>
    </row>
    <row r="393" spans="1:40" x14ac:dyDescent="0.2">
      <c r="A393" s="30" t="s">
        <v>2233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  <c r="O393" s="164">
        <v>0</v>
      </c>
      <c r="P393" s="164">
        <v>0</v>
      </c>
      <c r="Q393" s="164">
        <v>0</v>
      </c>
      <c r="R393" s="164">
        <v>0</v>
      </c>
      <c r="S393" s="164">
        <v>0</v>
      </c>
      <c r="T393" s="164">
        <v>0</v>
      </c>
      <c r="U393" s="164">
        <v>0</v>
      </c>
      <c r="V393" s="164">
        <v>0</v>
      </c>
      <c r="W393" s="164">
        <v>0</v>
      </c>
      <c r="X393" s="164">
        <v>0</v>
      </c>
      <c r="Y393" s="164">
        <v>0</v>
      </c>
      <c r="Z393" s="164">
        <v>0</v>
      </c>
      <c r="AA393" s="164">
        <v>0</v>
      </c>
      <c r="AB393" s="164">
        <v>0</v>
      </c>
      <c r="AC393" s="164">
        <v>0</v>
      </c>
      <c r="AD393" s="164">
        <v>0</v>
      </c>
      <c r="AE393" s="164">
        <v>0</v>
      </c>
      <c r="AF393" s="164">
        <v>0</v>
      </c>
      <c r="AG393" s="164">
        <v>0</v>
      </c>
      <c r="AH393" s="164">
        <v>0</v>
      </c>
      <c r="AI393" s="164">
        <v>0</v>
      </c>
      <c r="AJ393" s="164">
        <v>0</v>
      </c>
      <c r="AK393" s="164">
        <v>0</v>
      </c>
      <c r="AL393" s="164">
        <v>0</v>
      </c>
      <c r="AM393" s="164">
        <v>0</v>
      </c>
      <c r="AN393" s="164">
        <v>0</v>
      </c>
    </row>
    <row r="394" spans="1:40" x14ac:dyDescent="0.2">
      <c r="A394" s="27" t="s">
        <v>2234</v>
      </c>
      <c r="B394" s="164">
        <v>0</v>
      </c>
      <c r="C394" s="164">
        <v>0</v>
      </c>
      <c r="D394" s="164">
        <v>0</v>
      </c>
      <c r="E394" s="164">
        <v>0</v>
      </c>
      <c r="F394" s="164">
        <v>0</v>
      </c>
      <c r="G394" s="164">
        <v>0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0</v>
      </c>
      <c r="S394" s="164">
        <v>0</v>
      </c>
      <c r="T394" s="164">
        <v>0</v>
      </c>
      <c r="U394" s="164">
        <v>0</v>
      </c>
      <c r="V394" s="164">
        <v>0</v>
      </c>
      <c r="W394" s="164">
        <v>0</v>
      </c>
      <c r="X394" s="164">
        <v>0</v>
      </c>
      <c r="Y394" s="164">
        <v>0</v>
      </c>
      <c r="Z394" s="164">
        <v>0</v>
      </c>
      <c r="AA394" s="164">
        <v>0</v>
      </c>
      <c r="AB394" s="164">
        <v>0</v>
      </c>
      <c r="AC394" s="164">
        <v>0</v>
      </c>
      <c r="AD394" s="164">
        <v>0</v>
      </c>
      <c r="AE394" s="164">
        <v>0</v>
      </c>
      <c r="AF394" s="164">
        <v>0</v>
      </c>
      <c r="AG394" s="164">
        <v>0</v>
      </c>
      <c r="AH394" s="164">
        <v>0</v>
      </c>
      <c r="AI394" s="164">
        <v>0</v>
      </c>
      <c r="AJ394" s="164">
        <v>0</v>
      </c>
      <c r="AK394" s="164">
        <v>0</v>
      </c>
      <c r="AL394" s="164">
        <v>0</v>
      </c>
      <c r="AM394" s="164">
        <v>0</v>
      </c>
      <c r="AN394" s="164">
        <v>0</v>
      </c>
    </row>
    <row r="395" spans="1:40" x14ac:dyDescent="0.2">
      <c r="A395" s="27" t="s">
        <v>2235</v>
      </c>
      <c r="B395" s="164">
        <v>0</v>
      </c>
      <c r="C395" s="164">
        <v>0</v>
      </c>
      <c r="D395" s="164">
        <v>0</v>
      </c>
      <c r="E395" s="164">
        <v>0</v>
      </c>
      <c r="F395" s="164">
        <v>0</v>
      </c>
      <c r="G395" s="164">
        <v>0</v>
      </c>
      <c r="H395" s="164">
        <v>0</v>
      </c>
      <c r="I395" s="164">
        <v>0</v>
      </c>
      <c r="J395" s="164">
        <v>0</v>
      </c>
      <c r="K395" s="164">
        <v>0</v>
      </c>
      <c r="L395" s="164">
        <v>0</v>
      </c>
      <c r="M395" s="164">
        <v>0</v>
      </c>
      <c r="N395" s="164">
        <v>0</v>
      </c>
      <c r="O395" s="164">
        <v>0</v>
      </c>
      <c r="P395" s="164">
        <v>0</v>
      </c>
      <c r="Q395" s="164">
        <v>0</v>
      </c>
      <c r="R395" s="164">
        <v>0</v>
      </c>
      <c r="S395" s="164">
        <v>0</v>
      </c>
      <c r="T395" s="164">
        <v>0</v>
      </c>
      <c r="U395" s="164">
        <v>0</v>
      </c>
      <c r="V395" s="164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  <c r="AC395" s="164">
        <v>0</v>
      </c>
      <c r="AD395" s="164">
        <v>0</v>
      </c>
      <c r="AE395" s="164">
        <v>0</v>
      </c>
      <c r="AF395" s="164">
        <v>0</v>
      </c>
      <c r="AG395" s="164">
        <v>0</v>
      </c>
      <c r="AH395" s="164">
        <v>0</v>
      </c>
      <c r="AI395" s="164">
        <v>0</v>
      </c>
      <c r="AJ395" s="164">
        <v>0</v>
      </c>
      <c r="AK395" s="164">
        <v>0</v>
      </c>
      <c r="AL395" s="164">
        <v>0</v>
      </c>
      <c r="AM395" s="164">
        <v>0</v>
      </c>
      <c r="AN395" s="164">
        <v>0</v>
      </c>
    </row>
    <row r="396" spans="1:40" x14ac:dyDescent="0.2">
      <c r="A396" s="27" t="s">
        <v>2236</v>
      </c>
      <c r="B396" s="164">
        <v>-28994603.089999899</v>
      </c>
      <c r="C396" s="164">
        <v>-28994603.089999899</v>
      </c>
      <c r="D396" s="164">
        <v>-28994603.089999899</v>
      </c>
      <c r="E396" s="164">
        <v>-28994603.089999899</v>
      </c>
      <c r="F396" s="164">
        <v>-28994603.089999899</v>
      </c>
      <c r="G396" s="164">
        <v>-28994603.089999899</v>
      </c>
      <c r="H396" s="164">
        <v>-28994603.089999899</v>
      </c>
      <c r="I396" s="164">
        <v>-28994603.089999899</v>
      </c>
      <c r="J396" s="164">
        <v>-28994603.089999899</v>
      </c>
      <c r="K396" s="164">
        <v>-28994603.089999899</v>
      </c>
      <c r="L396" s="164">
        <v>-28994603.089999899</v>
      </c>
      <c r="M396" s="164">
        <v>-28994603.089999899</v>
      </c>
      <c r="N396" s="164">
        <v>-28994603.089999899</v>
      </c>
      <c r="O396" s="164">
        <v>-28994603.089999899</v>
      </c>
      <c r="P396" s="164">
        <v>-28994603.089999899</v>
      </c>
      <c r="Q396" s="164">
        <v>-28994603.089999899</v>
      </c>
      <c r="R396" s="164">
        <v>-28994603.089999899</v>
      </c>
      <c r="S396" s="164">
        <v>-28994603.089999899</v>
      </c>
      <c r="T396" s="164">
        <v>-28994603.089999899</v>
      </c>
      <c r="U396" s="164">
        <v>-28994603.089999899</v>
      </c>
      <c r="V396" s="164">
        <v>-28994603.089999899</v>
      </c>
      <c r="W396" s="164">
        <v>-28994603.089999899</v>
      </c>
      <c r="X396" s="164">
        <v>-28994603.089999899</v>
      </c>
      <c r="Y396" s="164">
        <v>-28994603.089999899</v>
      </c>
      <c r="Z396" s="164">
        <v>-28994603.089999899</v>
      </c>
      <c r="AA396" s="164">
        <v>-28994603.089999899</v>
      </c>
      <c r="AB396" s="164">
        <v>-28994603.089999899</v>
      </c>
      <c r="AC396" s="164">
        <v>-28994603.089999899</v>
      </c>
      <c r="AD396" s="164">
        <v>-28994603.089999899</v>
      </c>
      <c r="AE396" s="164">
        <v>-28994603.089999899</v>
      </c>
      <c r="AF396" s="164">
        <v>-28994603.089999899</v>
      </c>
      <c r="AG396" s="164">
        <v>-28994603.089999899</v>
      </c>
      <c r="AH396" s="164">
        <v>-28994603.089999899</v>
      </c>
      <c r="AI396" s="164">
        <v>-28994603.089999899</v>
      </c>
      <c r="AJ396" s="164">
        <v>-28994603.089999899</v>
      </c>
      <c r="AK396" s="164">
        <v>-28994603.089999899</v>
      </c>
      <c r="AL396" s="164">
        <v>-28994603.089999899</v>
      </c>
      <c r="AM396" s="164">
        <v>-28994603.089999899</v>
      </c>
      <c r="AN396" s="164">
        <v>-28994603.089999899</v>
      </c>
    </row>
    <row r="397" spans="1:40" x14ac:dyDescent="0.2">
      <c r="A397" s="27" t="s">
        <v>2237</v>
      </c>
      <c r="B397" s="164">
        <v>-184161214.27564099</v>
      </c>
      <c r="C397" s="164">
        <v>-178798662.99358901</v>
      </c>
      <c r="D397" s="164">
        <v>-173536919.403846</v>
      </c>
      <c r="E397" s="164">
        <v>-168375983.50641</v>
      </c>
      <c r="F397" s="164">
        <v>-163315855.30128199</v>
      </c>
      <c r="G397" s="164">
        <v>-158356534.788461</v>
      </c>
      <c r="H397" s="164">
        <v>-153498021.96794799</v>
      </c>
      <c r="I397" s="164">
        <v>-148740316.83974299</v>
      </c>
      <c r="J397" s="164">
        <v>-144083419.403846</v>
      </c>
      <c r="K397" s="164">
        <v>-139527329.660256</v>
      </c>
      <c r="L397" s="164">
        <v>-135072047.60897401</v>
      </c>
      <c r="M397" s="164">
        <v>-130717573.25</v>
      </c>
      <c r="N397" s="164">
        <v>-130717573.25</v>
      </c>
      <c r="O397" s="164">
        <v>-126553675.81410199</v>
      </c>
      <c r="P397" s="164">
        <v>-122479547.60897399</v>
      </c>
      <c r="Q397" s="164">
        <v>-118495188.634615</v>
      </c>
      <c r="R397" s="164">
        <v>-114600598.89102501</v>
      </c>
      <c r="S397" s="164">
        <v>-110795778.378205</v>
      </c>
      <c r="T397" s="164">
        <v>-107080727.096154</v>
      </c>
      <c r="U397" s="164">
        <v>-103455445.044872</v>
      </c>
      <c r="V397" s="164">
        <v>-99919932.224359199</v>
      </c>
      <c r="W397" s="164">
        <v>-96474188.6346156</v>
      </c>
      <c r="X397" s="164">
        <v>-93118214.275641203</v>
      </c>
      <c r="Y397" s="164">
        <v>-89852009.147436097</v>
      </c>
      <c r="Z397" s="164">
        <v>-86675573.250000194</v>
      </c>
      <c r="AA397" s="164">
        <v>-86675573.250000194</v>
      </c>
      <c r="AB397" s="164">
        <v>-83826342.480769396</v>
      </c>
      <c r="AC397" s="164">
        <v>-81214547.608974501</v>
      </c>
      <c r="AD397" s="164">
        <v>-78840188.634615496</v>
      </c>
      <c r="AE397" s="164">
        <v>-76703265.557692394</v>
      </c>
      <c r="AF397" s="164">
        <v>-74803778.378205299</v>
      </c>
      <c r="AG397" s="164">
        <v>-73141727.096154004</v>
      </c>
      <c r="AH397" s="164">
        <v>-71717111.711538598</v>
      </c>
      <c r="AI397" s="164">
        <v>-70529932.224359095</v>
      </c>
      <c r="AJ397" s="164">
        <v>-69580188.634615496</v>
      </c>
      <c r="AK397" s="164">
        <v>-68867880.9423078</v>
      </c>
      <c r="AL397" s="164">
        <v>-68393009.147435993</v>
      </c>
      <c r="AM397" s="164">
        <v>-68155573.250000104</v>
      </c>
      <c r="AN397" s="164">
        <v>-68155573.250000104</v>
      </c>
    </row>
    <row r="398" spans="1:40" x14ac:dyDescent="0.2">
      <c r="A398" s="30" t="s">
        <v>2238</v>
      </c>
      <c r="B398" s="164">
        <v>-213155817.365641</v>
      </c>
      <c r="C398" s="164">
        <v>-207793266.08358899</v>
      </c>
      <c r="D398" s="164">
        <v>-202531522.493846</v>
      </c>
      <c r="E398" s="164">
        <v>-197370586.59641001</v>
      </c>
      <c r="F398" s="164">
        <v>-192310458.39128199</v>
      </c>
      <c r="G398" s="164">
        <v>-187351137.878461</v>
      </c>
      <c r="H398" s="164">
        <v>-182492625.05794799</v>
      </c>
      <c r="I398" s="164">
        <v>-177734919.92974299</v>
      </c>
      <c r="J398" s="164">
        <v>-173078022.493846</v>
      </c>
      <c r="K398" s="164">
        <v>-168521932.750256</v>
      </c>
      <c r="L398" s="164">
        <v>-164066650.69897401</v>
      </c>
      <c r="M398" s="164">
        <v>-159712176.34</v>
      </c>
      <c r="N398" s="164">
        <v>-159712176.34</v>
      </c>
      <c r="O398" s="164">
        <v>-155548278.904102</v>
      </c>
      <c r="P398" s="164">
        <v>-151474150.69897401</v>
      </c>
      <c r="Q398" s="164">
        <v>-147489791.72461501</v>
      </c>
      <c r="R398" s="164">
        <v>-143595201.98102501</v>
      </c>
      <c r="S398" s="164">
        <v>-139790381.468205</v>
      </c>
      <c r="T398" s="164">
        <v>-136075330.18615401</v>
      </c>
      <c r="U398" s="164">
        <v>-132450048.134872</v>
      </c>
      <c r="V398" s="164">
        <v>-128914535.31435899</v>
      </c>
      <c r="W398" s="164">
        <v>-125468791.72461499</v>
      </c>
      <c r="X398" s="164">
        <v>-122112817.365641</v>
      </c>
      <c r="Y398" s="164">
        <v>-118846612.237436</v>
      </c>
      <c r="Z398" s="164">
        <v>-115670176.34</v>
      </c>
      <c r="AA398" s="164">
        <v>-115670176.34</v>
      </c>
      <c r="AB398" s="164">
        <v>-112820945.570769</v>
      </c>
      <c r="AC398" s="164">
        <v>-110209150.698974</v>
      </c>
      <c r="AD398" s="164">
        <v>-107834791.72461499</v>
      </c>
      <c r="AE398" s="164">
        <v>-105697868.64769199</v>
      </c>
      <c r="AF398" s="164">
        <v>-103798381.468205</v>
      </c>
      <c r="AG398" s="164">
        <v>-102136330.18615399</v>
      </c>
      <c r="AH398" s="164">
        <v>-100711714.80153801</v>
      </c>
      <c r="AI398" s="164">
        <v>-99524535.314359099</v>
      </c>
      <c r="AJ398" s="164">
        <v>-98574791.724615499</v>
      </c>
      <c r="AK398" s="164">
        <v>-97862484.032307804</v>
      </c>
      <c r="AL398" s="164">
        <v>-97387612.237435997</v>
      </c>
      <c r="AM398" s="164">
        <v>-97150176.340000093</v>
      </c>
      <c r="AN398" s="164">
        <v>-97150176.340000093</v>
      </c>
    </row>
    <row r="399" spans="1:40" x14ac:dyDescent="0.2">
      <c r="A399" s="30" t="s">
        <v>2239</v>
      </c>
      <c r="B399" s="164">
        <v>-687173629.023965</v>
      </c>
      <c r="C399" s="164">
        <v>-687237343.65912604</v>
      </c>
      <c r="D399" s="164">
        <v>-684498719.930354</v>
      </c>
      <c r="E399" s="164">
        <v>-678957743.90529203</v>
      </c>
      <c r="F399" s="164">
        <v>-673515260.49986696</v>
      </c>
      <c r="G399" s="164">
        <v>-668171255.611462</v>
      </c>
      <c r="H399" s="164">
        <v>-662925715.05155802</v>
      </c>
      <c r="I399" s="164">
        <v>-657778624.54519904</v>
      </c>
      <c r="J399" s="164">
        <v>-652729969.73047495</v>
      </c>
      <c r="K399" s="164">
        <v>-647779736.15798604</v>
      </c>
      <c r="L399" s="164">
        <v>-642927909.29031301</v>
      </c>
      <c r="M399" s="164">
        <v>-638174474.501477</v>
      </c>
      <c r="N399" s="164">
        <v>-638174474.501477</v>
      </c>
      <c r="O399" s="164">
        <v>-633609186.30717599</v>
      </c>
      <c r="P399" s="164">
        <v>-629131222.21038997</v>
      </c>
      <c r="Q399" s="164">
        <v>-624740567.316221</v>
      </c>
      <c r="R399" s="164">
        <v>-620469809.44089198</v>
      </c>
      <c r="S399" s="164">
        <v>-616319131.72600305</v>
      </c>
      <c r="T399" s="164">
        <v>-612288718.81522405</v>
      </c>
      <c r="U399" s="164">
        <v>-608378756.47701001</v>
      </c>
      <c r="V399" s="164">
        <v>-604589431.61145103</v>
      </c>
      <c r="W399" s="164">
        <v>-600920932.25716996</v>
      </c>
      <c r="X399" s="164">
        <v>-597373447.59825301</v>
      </c>
      <c r="Y399" s="164">
        <v>-593947167.97122896</v>
      </c>
      <c r="Z399" s="164">
        <v>-590642284.87209404</v>
      </c>
      <c r="AA399" s="164">
        <v>-590642284.87209404</v>
      </c>
      <c r="AB399" s="164">
        <v>-587696426.86080205</v>
      </c>
      <c r="AC399" s="164">
        <v>-585020018.54273701</v>
      </c>
      <c r="AD399" s="164">
        <v>-582613254.93483603</v>
      </c>
      <c r="AE399" s="164">
        <v>-580476332.24200702</v>
      </c>
      <c r="AF399" s="164">
        <v>-578576845.06252003</v>
      </c>
      <c r="AG399" s="164">
        <v>-576914793.78046894</v>
      </c>
      <c r="AH399" s="164">
        <v>-575490178.39585304</v>
      </c>
      <c r="AI399" s="164">
        <v>-574302998.908674</v>
      </c>
      <c r="AJ399" s="164">
        <v>-573353255.31893003</v>
      </c>
      <c r="AK399" s="164">
        <v>-572640947.62662303</v>
      </c>
      <c r="AL399" s="164">
        <v>-572166075.83175099</v>
      </c>
      <c r="AM399" s="164">
        <v>-571928639.93431497</v>
      </c>
      <c r="AN399" s="164">
        <v>-571928639.93431497</v>
      </c>
    </row>
    <row r="400" spans="1:40" x14ac:dyDescent="0.2">
      <c r="A400" s="27" t="s">
        <v>2240</v>
      </c>
    </row>
    <row r="401" spans="1:40" x14ac:dyDescent="0.2">
      <c r="A401" s="27" t="s">
        <v>2241</v>
      </c>
    </row>
    <row r="402" spans="1:40" x14ac:dyDescent="0.2">
      <c r="A402" s="27" t="s">
        <v>2242</v>
      </c>
      <c r="B402" s="164">
        <v>-418.45999999999901</v>
      </c>
      <c r="C402" s="164">
        <v>-418.45999999999901</v>
      </c>
      <c r="D402" s="164">
        <v>-418.45999999999901</v>
      </c>
      <c r="E402" s="164">
        <v>-418.45999999999901</v>
      </c>
      <c r="F402" s="164">
        <v>-418.45999999999901</v>
      </c>
      <c r="G402" s="164">
        <v>-418.45999999999901</v>
      </c>
      <c r="H402" s="164">
        <v>-418.45999999999901</v>
      </c>
      <c r="I402" s="164">
        <v>-418.45999999999901</v>
      </c>
      <c r="J402" s="164">
        <v>-418.45999999999901</v>
      </c>
      <c r="K402" s="164">
        <v>-418.45999999999901</v>
      </c>
      <c r="L402" s="164">
        <v>-418.45999999999901</v>
      </c>
      <c r="M402" s="164">
        <v>-418.45999999999901</v>
      </c>
      <c r="N402" s="164">
        <v>-418.45999999999901</v>
      </c>
      <c r="O402" s="164">
        <v>-418.45999999999901</v>
      </c>
      <c r="P402" s="164">
        <v>-418.45999999999901</v>
      </c>
      <c r="Q402" s="164">
        <v>-418.45999999999901</v>
      </c>
      <c r="R402" s="164">
        <v>-418.45999999999901</v>
      </c>
      <c r="S402" s="164">
        <v>-418.45999999999901</v>
      </c>
      <c r="T402" s="164">
        <v>-418.45999999999901</v>
      </c>
      <c r="U402" s="164">
        <v>-418.45999999999901</v>
      </c>
      <c r="V402" s="164">
        <v>-418.45999999999901</v>
      </c>
      <c r="W402" s="164">
        <v>-418.45999999999901</v>
      </c>
      <c r="X402" s="164">
        <v>-418.45999999999901</v>
      </c>
      <c r="Y402" s="164">
        <v>-418.45999999999901</v>
      </c>
      <c r="Z402" s="164">
        <v>-418.45999999999901</v>
      </c>
      <c r="AA402" s="164">
        <v>-418.45999999999901</v>
      </c>
      <c r="AB402" s="164">
        <v>-418.45999999999901</v>
      </c>
      <c r="AC402" s="164">
        <v>-418.45999999999901</v>
      </c>
      <c r="AD402" s="164">
        <v>-418.45999999999901</v>
      </c>
      <c r="AE402" s="164">
        <v>-418.45999999999901</v>
      </c>
      <c r="AF402" s="164">
        <v>-418.45999999999901</v>
      </c>
      <c r="AG402" s="164">
        <v>-418.45999999999901</v>
      </c>
      <c r="AH402" s="164">
        <v>-418.45999999999901</v>
      </c>
      <c r="AI402" s="164">
        <v>-418.45999999999901</v>
      </c>
      <c r="AJ402" s="164">
        <v>-418.45999999999901</v>
      </c>
      <c r="AK402" s="164">
        <v>-418.45999999999901</v>
      </c>
      <c r="AL402" s="164">
        <v>-418.45999999999901</v>
      </c>
      <c r="AM402" s="164">
        <v>-418.45999999999901</v>
      </c>
      <c r="AN402" s="164">
        <v>-418.45999999999901</v>
      </c>
    </row>
    <row r="403" spans="1:40" x14ac:dyDescent="0.2">
      <c r="A403" s="27" t="s">
        <v>2243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  <c r="O403" s="164">
        <v>0</v>
      </c>
      <c r="P403" s="164">
        <v>0</v>
      </c>
      <c r="Q403" s="164">
        <v>0</v>
      </c>
      <c r="R403" s="164">
        <v>0</v>
      </c>
      <c r="S403" s="164">
        <v>0</v>
      </c>
      <c r="T403" s="164">
        <v>0</v>
      </c>
      <c r="U403" s="164">
        <v>0</v>
      </c>
      <c r="V403" s="164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0</v>
      </c>
      <c r="AC403" s="164">
        <v>0</v>
      </c>
      <c r="AD403" s="164">
        <v>0</v>
      </c>
      <c r="AE403" s="164">
        <v>0</v>
      </c>
      <c r="AF403" s="164">
        <v>0</v>
      </c>
      <c r="AG403" s="164">
        <v>0</v>
      </c>
      <c r="AH403" s="164">
        <v>0</v>
      </c>
      <c r="AI403" s="164">
        <v>0</v>
      </c>
      <c r="AJ403" s="164">
        <v>0</v>
      </c>
      <c r="AK403" s="164">
        <v>0</v>
      </c>
      <c r="AL403" s="164">
        <v>0</v>
      </c>
      <c r="AM403" s="164">
        <v>0</v>
      </c>
      <c r="AN403" s="164">
        <v>0</v>
      </c>
    </row>
    <row r="404" spans="1:40" x14ac:dyDescent="0.2">
      <c r="A404" s="27" t="s">
        <v>2244</v>
      </c>
      <c r="B404" s="164">
        <v>-183745063.66999999</v>
      </c>
      <c r="C404" s="164">
        <v>-183745063.66999999</v>
      </c>
      <c r="D404" s="164">
        <v>-183745063.66999999</v>
      </c>
      <c r="E404" s="164">
        <v>-183745063.66999999</v>
      </c>
      <c r="F404" s="164">
        <v>-183745063.66999999</v>
      </c>
      <c r="G404" s="164">
        <v>-183745063.66999999</v>
      </c>
      <c r="H404" s="164">
        <v>-183745063.66999999</v>
      </c>
      <c r="I404" s="164">
        <v>-183745063.66999999</v>
      </c>
      <c r="J404" s="164">
        <v>-183745063.66999999</v>
      </c>
      <c r="K404" s="164">
        <v>-183745063.66999999</v>
      </c>
      <c r="L404" s="164">
        <v>-183745063.66999999</v>
      </c>
      <c r="M404" s="164">
        <v>-183745063.66999999</v>
      </c>
      <c r="N404" s="164">
        <v>-183745063.66999999</v>
      </c>
      <c r="O404" s="164">
        <v>-183745063.66999999</v>
      </c>
      <c r="P404" s="164">
        <v>-183745063.66999999</v>
      </c>
      <c r="Q404" s="164">
        <v>-183745063.66999999</v>
      </c>
      <c r="R404" s="164">
        <v>-183745063.66999999</v>
      </c>
      <c r="S404" s="164">
        <v>-183745063.66999999</v>
      </c>
      <c r="T404" s="164">
        <v>-183745063.66999999</v>
      </c>
      <c r="U404" s="164">
        <v>-183745063.66999999</v>
      </c>
      <c r="V404" s="164">
        <v>-183745063.66999999</v>
      </c>
      <c r="W404" s="164">
        <v>-183745063.66999999</v>
      </c>
      <c r="X404" s="164">
        <v>-183745063.66999999</v>
      </c>
      <c r="Y404" s="164">
        <v>-183745063.66999999</v>
      </c>
      <c r="Z404" s="164">
        <v>-183745063.66999999</v>
      </c>
      <c r="AA404" s="164">
        <v>-183745063.66999999</v>
      </c>
      <c r="AB404" s="164">
        <v>-183745063.66999999</v>
      </c>
      <c r="AC404" s="164">
        <v>-183745063.66999999</v>
      </c>
      <c r="AD404" s="164">
        <v>-183745063.66999999</v>
      </c>
      <c r="AE404" s="164">
        <v>-183745063.66999999</v>
      </c>
      <c r="AF404" s="164">
        <v>-183745063.66999999</v>
      </c>
      <c r="AG404" s="164">
        <v>-183745063.66999999</v>
      </c>
      <c r="AH404" s="164">
        <v>-183745063.66999999</v>
      </c>
      <c r="AI404" s="164">
        <v>-183745063.66999999</v>
      </c>
      <c r="AJ404" s="164">
        <v>-183745063.66999999</v>
      </c>
      <c r="AK404" s="164">
        <v>-183745063.66999999</v>
      </c>
      <c r="AL404" s="164">
        <v>-183745063.66999999</v>
      </c>
      <c r="AM404" s="164">
        <v>-183745063.66999999</v>
      </c>
      <c r="AN404" s="164">
        <v>-183745063.66999999</v>
      </c>
    </row>
    <row r="405" spans="1:40" x14ac:dyDescent="0.2">
      <c r="A405" s="27" t="s">
        <v>2245</v>
      </c>
      <c r="B405" s="164">
        <v>11847.97</v>
      </c>
      <c r="C405" s="164">
        <v>11847.97</v>
      </c>
      <c r="D405" s="164">
        <v>11847.97</v>
      </c>
      <c r="E405" s="164">
        <v>11847.97</v>
      </c>
      <c r="F405" s="164">
        <v>11847.97</v>
      </c>
      <c r="G405" s="164">
        <v>11847.97</v>
      </c>
      <c r="H405" s="164">
        <v>11847.97</v>
      </c>
      <c r="I405" s="164">
        <v>11847.97</v>
      </c>
      <c r="J405" s="164">
        <v>11847.97</v>
      </c>
      <c r="K405" s="164">
        <v>11847.97</v>
      </c>
      <c r="L405" s="164">
        <v>11847.97</v>
      </c>
      <c r="M405" s="164">
        <v>11847.97</v>
      </c>
      <c r="N405" s="164">
        <v>11847.97</v>
      </c>
      <c r="O405" s="164">
        <v>11847.97</v>
      </c>
      <c r="P405" s="164">
        <v>11847.97</v>
      </c>
      <c r="Q405" s="164">
        <v>11847.97</v>
      </c>
      <c r="R405" s="164">
        <v>11847.97</v>
      </c>
      <c r="S405" s="164">
        <v>11847.97</v>
      </c>
      <c r="T405" s="164">
        <v>11847.97</v>
      </c>
      <c r="U405" s="164">
        <v>11847.97</v>
      </c>
      <c r="V405" s="164">
        <v>11847.97</v>
      </c>
      <c r="W405" s="164">
        <v>11847.97</v>
      </c>
      <c r="X405" s="164">
        <v>11847.97</v>
      </c>
      <c r="Y405" s="164">
        <v>11847.97</v>
      </c>
      <c r="Z405" s="164">
        <v>11847.97</v>
      </c>
      <c r="AA405" s="164">
        <v>11847.97</v>
      </c>
      <c r="AB405" s="164">
        <v>11847.97</v>
      </c>
      <c r="AC405" s="164">
        <v>11847.97</v>
      </c>
      <c r="AD405" s="164">
        <v>11847.97</v>
      </c>
      <c r="AE405" s="164">
        <v>11847.97</v>
      </c>
      <c r="AF405" s="164">
        <v>11847.97</v>
      </c>
      <c r="AG405" s="164">
        <v>11847.97</v>
      </c>
      <c r="AH405" s="164">
        <v>11847.97</v>
      </c>
      <c r="AI405" s="164">
        <v>11847.97</v>
      </c>
      <c r="AJ405" s="164">
        <v>11847.97</v>
      </c>
      <c r="AK405" s="164">
        <v>11847.97</v>
      </c>
      <c r="AL405" s="164">
        <v>11847.97</v>
      </c>
      <c r="AM405" s="164">
        <v>11847.97</v>
      </c>
      <c r="AN405" s="164">
        <v>11847.97</v>
      </c>
    </row>
    <row r="406" spans="1:40" x14ac:dyDescent="0.2">
      <c r="A406" s="27" t="s">
        <v>2246</v>
      </c>
      <c r="B406" s="164">
        <v>9748.0199999999895</v>
      </c>
      <c r="C406" s="164">
        <v>9748.0199999999895</v>
      </c>
      <c r="D406" s="164">
        <v>9748.0199999999895</v>
      </c>
      <c r="E406" s="164">
        <v>9748.0199999999895</v>
      </c>
      <c r="F406" s="164">
        <v>9748.0199999999895</v>
      </c>
      <c r="G406" s="164">
        <v>9748.0199999999895</v>
      </c>
      <c r="H406" s="164">
        <v>9748.0199999999895</v>
      </c>
      <c r="I406" s="164">
        <v>9748.0199999999895</v>
      </c>
      <c r="J406" s="164">
        <v>9748.0199999999895</v>
      </c>
      <c r="K406" s="164">
        <v>9748.0199999999895</v>
      </c>
      <c r="L406" s="164">
        <v>9748.0199999999895</v>
      </c>
      <c r="M406" s="164">
        <v>9748.0199999999895</v>
      </c>
      <c r="N406" s="164">
        <v>9748.0199999999895</v>
      </c>
      <c r="O406" s="164">
        <v>9748.0199999999895</v>
      </c>
      <c r="P406" s="164">
        <v>9748.0199999999895</v>
      </c>
      <c r="Q406" s="164">
        <v>9748.0199999999895</v>
      </c>
      <c r="R406" s="164">
        <v>9748.0199999999895</v>
      </c>
      <c r="S406" s="164">
        <v>9748.0199999999895</v>
      </c>
      <c r="T406" s="164">
        <v>9748.0199999999895</v>
      </c>
      <c r="U406" s="164">
        <v>9748.0199999999895</v>
      </c>
      <c r="V406" s="164">
        <v>9748.0199999999895</v>
      </c>
      <c r="W406" s="164">
        <v>9748.0199999999895</v>
      </c>
      <c r="X406" s="164">
        <v>9748.0199999999895</v>
      </c>
      <c r="Y406" s="164">
        <v>9748.0199999999895</v>
      </c>
      <c r="Z406" s="164">
        <v>9748.0199999999895</v>
      </c>
      <c r="AA406" s="164">
        <v>9748.0199999999895</v>
      </c>
      <c r="AB406" s="164">
        <v>9748.0199999999895</v>
      </c>
      <c r="AC406" s="164">
        <v>9748.0199999999895</v>
      </c>
      <c r="AD406" s="164">
        <v>9748.0199999999895</v>
      </c>
      <c r="AE406" s="164">
        <v>9748.0199999999895</v>
      </c>
      <c r="AF406" s="164">
        <v>9748.0199999999895</v>
      </c>
      <c r="AG406" s="164">
        <v>9748.0199999999895</v>
      </c>
      <c r="AH406" s="164">
        <v>9748.0199999999895</v>
      </c>
      <c r="AI406" s="164">
        <v>9748.0199999999895</v>
      </c>
      <c r="AJ406" s="164">
        <v>9748.0199999999895</v>
      </c>
      <c r="AK406" s="164">
        <v>9748.0199999999895</v>
      </c>
      <c r="AL406" s="164">
        <v>9748.0199999999895</v>
      </c>
      <c r="AM406" s="164">
        <v>9748.0199999999895</v>
      </c>
      <c r="AN406" s="164">
        <v>9748.0199999999895</v>
      </c>
    </row>
    <row r="407" spans="1:40" x14ac:dyDescent="0.2">
      <c r="A407" s="27" t="s">
        <v>2247</v>
      </c>
      <c r="B407" s="164">
        <v>-202544029.09999901</v>
      </c>
      <c r="C407" s="164">
        <v>-202544029.09999901</v>
      </c>
      <c r="D407" s="164">
        <v>-202544029.09999901</v>
      </c>
      <c r="E407" s="164">
        <v>-202544029.09999901</v>
      </c>
      <c r="F407" s="164">
        <v>-202544029.09999901</v>
      </c>
      <c r="G407" s="164">
        <v>-202544029.09999901</v>
      </c>
      <c r="H407" s="164">
        <v>-202544029.09999901</v>
      </c>
      <c r="I407" s="164">
        <v>-202544029.09999901</v>
      </c>
      <c r="J407" s="164">
        <v>-202544029.09999901</v>
      </c>
      <c r="K407" s="164">
        <v>-202544029.09999901</v>
      </c>
      <c r="L407" s="164">
        <v>-202544029.09999901</v>
      </c>
      <c r="M407" s="164">
        <v>-202544029.09999901</v>
      </c>
      <c r="N407" s="164">
        <v>-202544029.09999901</v>
      </c>
      <c r="O407" s="164">
        <v>-202544029.09999901</v>
      </c>
      <c r="P407" s="164">
        <v>-202544029.09999901</v>
      </c>
      <c r="Q407" s="164">
        <v>-202544029.09999901</v>
      </c>
      <c r="R407" s="164">
        <v>-202544029.09999901</v>
      </c>
      <c r="S407" s="164">
        <v>-202544029.09999901</v>
      </c>
      <c r="T407" s="164">
        <v>-202544029.09999901</v>
      </c>
      <c r="U407" s="164">
        <v>-202544029.09999901</v>
      </c>
      <c r="V407" s="164">
        <v>-202544029.09999901</v>
      </c>
      <c r="W407" s="164">
        <v>-202544029.09999901</v>
      </c>
      <c r="X407" s="164">
        <v>-202544029.09999901</v>
      </c>
      <c r="Y407" s="164">
        <v>-202544029.09999901</v>
      </c>
      <c r="Z407" s="164">
        <v>-202544029.09999901</v>
      </c>
      <c r="AA407" s="164">
        <v>-202544029.09999901</v>
      </c>
      <c r="AB407" s="164">
        <v>-202544029.09999901</v>
      </c>
      <c r="AC407" s="164">
        <v>-202544029.09999901</v>
      </c>
      <c r="AD407" s="164">
        <v>-202544029.09999901</v>
      </c>
      <c r="AE407" s="164">
        <v>-202544029.09999901</v>
      </c>
      <c r="AF407" s="164">
        <v>-202544029.09999901</v>
      </c>
      <c r="AG407" s="164">
        <v>-202544029.09999901</v>
      </c>
      <c r="AH407" s="164">
        <v>-202544029.09999901</v>
      </c>
      <c r="AI407" s="164">
        <v>-202544029.09999901</v>
      </c>
      <c r="AJ407" s="164">
        <v>-202544029.09999901</v>
      </c>
      <c r="AK407" s="164">
        <v>-202544029.09999901</v>
      </c>
      <c r="AL407" s="164">
        <v>-202544029.09999901</v>
      </c>
      <c r="AM407" s="164">
        <v>-202544029.09999901</v>
      </c>
      <c r="AN407" s="164">
        <v>-202544029.09999901</v>
      </c>
    </row>
    <row r="408" spans="1:40" s="296" customFormat="1" x14ac:dyDescent="0.2">
      <c r="A408" s="295" t="s">
        <v>2248</v>
      </c>
      <c r="B408" s="296">
        <v>0</v>
      </c>
      <c r="C408" s="296">
        <v>0</v>
      </c>
      <c r="D408" s="296">
        <v>0</v>
      </c>
      <c r="E408" s="296">
        <v>0</v>
      </c>
      <c r="F408" s="296">
        <v>0</v>
      </c>
      <c r="G408" s="296">
        <v>0</v>
      </c>
      <c r="H408" s="296">
        <v>0</v>
      </c>
      <c r="I408" s="296">
        <v>0</v>
      </c>
      <c r="J408" s="296">
        <v>0</v>
      </c>
      <c r="K408" s="296">
        <v>0</v>
      </c>
      <c r="L408" s="296">
        <v>0</v>
      </c>
      <c r="M408" s="296">
        <v>0</v>
      </c>
      <c r="N408" s="296">
        <v>0</v>
      </c>
      <c r="O408" s="296">
        <v>0</v>
      </c>
      <c r="P408" s="296">
        <v>0</v>
      </c>
      <c r="Q408" s="296">
        <v>0</v>
      </c>
      <c r="R408" s="296">
        <v>0</v>
      </c>
      <c r="S408" s="296">
        <v>0</v>
      </c>
      <c r="T408" s="296">
        <v>0</v>
      </c>
      <c r="U408" s="296">
        <v>0</v>
      </c>
      <c r="V408" s="296">
        <v>0</v>
      </c>
      <c r="W408" s="296">
        <v>0</v>
      </c>
      <c r="X408" s="296">
        <v>0</v>
      </c>
      <c r="Y408" s="296">
        <v>0</v>
      </c>
      <c r="Z408" s="296">
        <v>0</v>
      </c>
      <c r="AA408" s="296">
        <v>0</v>
      </c>
      <c r="AB408" s="296">
        <v>0</v>
      </c>
      <c r="AC408" s="296">
        <v>0</v>
      </c>
      <c r="AD408" s="296">
        <v>0</v>
      </c>
      <c r="AE408" s="296">
        <v>0</v>
      </c>
      <c r="AF408" s="296">
        <v>0</v>
      </c>
      <c r="AG408" s="296">
        <v>0</v>
      </c>
      <c r="AH408" s="296">
        <v>0</v>
      </c>
      <c r="AI408" s="296">
        <v>0</v>
      </c>
      <c r="AJ408" s="296">
        <v>0</v>
      </c>
      <c r="AK408" s="296">
        <v>0</v>
      </c>
      <c r="AL408" s="296">
        <v>0</v>
      </c>
      <c r="AM408" s="296">
        <v>0</v>
      </c>
      <c r="AN408" s="296">
        <v>0</v>
      </c>
    </row>
    <row r="409" spans="1:40" x14ac:dyDescent="0.2">
      <c r="A409" s="27" t="s">
        <v>2249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  <c r="O409" s="164">
        <v>0</v>
      </c>
      <c r="P409" s="164">
        <v>0</v>
      </c>
      <c r="Q409" s="164">
        <v>0</v>
      </c>
      <c r="R409" s="164">
        <v>0</v>
      </c>
      <c r="S409" s="164">
        <v>0</v>
      </c>
      <c r="T409" s="164">
        <v>0</v>
      </c>
      <c r="U409" s="164">
        <v>0</v>
      </c>
      <c r="V409" s="164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  <c r="AC409" s="164">
        <v>0</v>
      </c>
      <c r="AD409" s="164">
        <v>0</v>
      </c>
      <c r="AE409" s="164">
        <v>0</v>
      </c>
      <c r="AF409" s="164">
        <v>0</v>
      </c>
      <c r="AG409" s="164">
        <v>0</v>
      </c>
      <c r="AH409" s="164">
        <v>0</v>
      </c>
      <c r="AI409" s="164">
        <v>0</v>
      </c>
      <c r="AJ409" s="164">
        <v>0</v>
      </c>
      <c r="AK409" s="164">
        <v>0</v>
      </c>
      <c r="AL409" s="164">
        <v>0</v>
      </c>
      <c r="AM409" s="164">
        <v>0</v>
      </c>
      <c r="AN409" s="164">
        <v>0</v>
      </c>
    </row>
    <row r="410" spans="1:40" x14ac:dyDescent="0.2">
      <c r="A410" s="27" t="s">
        <v>2250</v>
      </c>
      <c r="B410" s="164">
        <v>-409113.44</v>
      </c>
      <c r="C410" s="164">
        <v>-409113.44</v>
      </c>
      <c r="D410" s="164">
        <v>-409113.44</v>
      </c>
      <c r="E410" s="164">
        <v>-409113.44</v>
      </c>
      <c r="F410" s="164">
        <v>-409113.44</v>
      </c>
      <c r="G410" s="164">
        <v>-409113.44</v>
      </c>
      <c r="H410" s="164">
        <v>-409113.44</v>
      </c>
      <c r="I410" s="164">
        <v>-409113.44</v>
      </c>
      <c r="J410" s="164">
        <v>-409113.44</v>
      </c>
      <c r="K410" s="164">
        <v>-409113.44</v>
      </c>
      <c r="L410" s="164">
        <v>-409113.44</v>
      </c>
      <c r="M410" s="164">
        <v>-409113.44</v>
      </c>
      <c r="N410" s="164">
        <v>-409113.44</v>
      </c>
      <c r="O410" s="164">
        <v>-409113.44</v>
      </c>
      <c r="P410" s="164">
        <v>-409113.44</v>
      </c>
      <c r="Q410" s="164">
        <v>-409113.44</v>
      </c>
      <c r="R410" s="164">
        <v>-409113.44</v>
      </c>
      <c r="S410" s="164">
        <v>-409113.44</v>
      </c>
      <c r="T410" s="164">
        <v>-409113.44</v>
      </c>
      <c r="U410" s="164">
        <v>-409113.44</v>
      </c>
      <c r="V410" s="164">
        <v>-409113.44</v>
      </c>
      <c r="W410" s="164">
        <v>-409113.44</v>
      </c>
      <c r="X410" s="164">
        <v>-409113.44</v>
      </c>
      <c r="Y410" s="164">
        <v>-409113.44</v>
      </c>
      <c r="Z410" s="164">
        <v>-409113.44</v>
      </c>
      <c r="AA410" s="164">
        <v>-409113.44</v>
      </c>
      <c r="AB410" s="164">
        <v>-409113.44</v>
      </c>
      <c r="AC410" s="164">
        <v>-409113.44</v>
      </c>
      <c r="AD410" s="164">
        <v>-409113.44</v>
      </c>
      <c r="AE410" s="164">
        <v>-409113.44</v>
      </c>
      <c r="AF410" s="164">
        <v>-409113.44</v>
      </c>
      <c r="AG410" s="164">
        <v>-409113.44</v>
      </c>
      <c r="AH410" s="164">
        <v>-409113.44</v>
      </c>
      <c r="AI410" s="164">
        <v>-409113.44</v>
      </c>
      <c r="AJ410" s="164">
        <v>-409113.44</v>
      </c>
      <c r="AK410" s="164">
        <v>-409113.44</v>
      </c>
      <c r="AL410" s="164">
        <v>-409113.44</v>
      </c>
      <c r="AM410" s="164">
        <v>-409113.44</v>
      </c>
      <c r="AN410" s="164">
        <v>-409113.44</v>
      </c>
    </row>
    <row r="411" spans="1:40" x14ac:dyDescent="0.2">
      <c r="A411" s="27" t="s">
        <v>2251</v>
      </c>
      <c r="B411" s="164">
        <v>-2372492.7400000002</v>
      </c>
      <c r="C411" s="164">
        <v>-2372492.7400000002</v>
      </c>
      <c r="D411" s="164">
        <v>-2372492.7400000002</v>
      </c>
      <c r="E411" s="164">
        <v>-2372492.7400000002</v>
      </c>
      <c r="F411" s="164">
        <v>-2372492.7400000002</v>
      </c>
      <c r="G411" s="164">
        <v>-2372492.7400000002</v>
      </c>
      <c r="H411" s="164">
        <v>-2372492.7400000002</v>
      </c>
      <c r="I411" s="164">
        <v>-2372492.7400000002</v>
      </c>
      <c r="J411" s="164">
        <v>-2372492.7400000002</v>
      </c>
      <c r="K411" s="164">
        <v>-2372492.7400000002</v>
      </c>
      <c r="L411" s="164">
        <v>-2372492.7400000002</v>
      </c>
      <c r="M411" s="164">
        <v>-2372492.7400000002</v>
      </c>
      <c r="N411" s="164">
        <v>-2372492.7400000002</v>
      </c>
      <c r="O411" s="164">
        <v>-2372492.7400000002</v>
      </c>
      <c r="P411" s="164">
        <v>-2372492.7400000002</v>
      </c>
      <c r="Q411" s="164">
        <v>-2372492.7400000002</v>
      </c>
      <c r="R411" s="164">
        <v>-2372492.7400000002</v>
      </c>
      <c r="S411" s="164">
        <v>-2372492.7400000002</v>
      </c>
      <c r="T411" s="164">
        <v>-2372492.7400000002</v>
      </c>
      <c r="U411" s="164">
        <v>-2372492.7400000002</v>
      </c>
      <c r="V411" s="164">
        <v>-2372492.7400000002</v>
      </c>
      <c r="W411" s="164">
        <v>-2372492.7400000002</v>
      </c>
      <c r="X411" s="164">
        <v>-2372492.7400000002</v>
      </c>
      <c r="Y411" s="164">
        <v>-2372492.7400000002</v>
      </c>
      <c r="Z411" s="164">
        <v>-2372492.7400000002</v>
      </c>
      <c r="AA411" s="164">
        <v>-2372492.7400000002</v>
      </c>
      <c r="AB411" s="164">
        <v>-2372492.7400000002</v>
      </c>
      <c r="AC411" s="164">
        <v>-2372492.7400000002</v>
      </c>
      <c r="AD411" s="164">
        <v>-2372492.7400000002</v>
      </c>
      <c r="AE411" s="164">
        <v>-2372492.7400000002</v>
      </c>
      <c r="AF411" s="164">
        <v>-2372492.7400000002</v>
      </c>
      <c r="AG411" s="164">
        <v>-2372492.7400000002</v>
      </c>
      <c r="AH411" s="164">
        <v>-2372492.7400000002</v>
      </c>
      <c r="AI411" s="164">
        <v>-2372492.7400000002</v>
      </c>
      <c r="AJ411" s="164">
        <v>-2372492.7400000002</v>
      </c>
      <c r="AK411" s="164">
        <v>-2372492.7400000002</v>
      </c>
      <c r="AL411" s="164">
        <v>-2372492.7400000002</v>
      </c>
      <c r="AM411" s="164">
        <v>-2372492.7400000002</v>
      </c>
      <c r="AN411" s="164">
        <v>-2372492.7400000002</v>
      </c>
    </row>
    <row r="412" spans="1:40" x14ac:dyDescent="0.2">
      <c r="A412" s="27" t="s">
        <v>2252</v>
      </c>
      <c r="B412" s="164">
        <v>8290.75</v>
      </c>
      <c r="C412" s="164">
        <v>8290.75</v>
      </c>
      <c r="D412" s="164">
        <v>8290.75</v>
      </c>
      <c r="E412" s="164">
        <v>8290.75</v>
      </c>
      <c r="F412" s="164">
        <v>8290.75</v>
      </c>
      <c r="G412" s="164">
        <v>8290.75</v>
      </c>
      <c r="H412" s="164">
        <v>8290.75</v>
      </c>
      <c r="I412" s="164">
        <v>8290.75</v>
      </c>
      <c r="J412" s="164">
        <v>8290.75</v>
      </c>
      <c r="K412" s="164">
        <v>8290.75</v>
      </c>
      <c r="L412" s="164">
        <v>8290.75</v>
      </c>
      <c r="M412" s="164">
        <v>8290.75</v>
      </c>
      <c r="N412" s="164">
        <v>8290.75</v>
      </c>
      <c r="O412" s="164">
        <v>8290.75</v>
      </c>
      <c r="P412" s="164">
        <v>8290.75</v>
      </c>
      <c r="Q412" s="164">
        <v>8290.75</v>
      </c>
      <c r="R412" s="164">
        <v>8290.75</v>
      </c>
      <c r="S412" s="164">
        <v>8290.75</v>
      </c>
      <c r="T412" s="164">
        <v>8290.75</v>
      </c>
      <c r="U412" s="164">
        <v>8290.75</v>
      </c>
      <c r="V412" s="164">
        <v>8290.75</v>
      </c>
      <c r="W412" s="164">
        <v>8290.75</v>
      </c>
      <c r="X412" s="164">
        <v>8290.75</v>
      </c>
      <c r="Y412" s="164">
        <v>8290.75</v>
      </c>
      <c r="Z412" s="164">
        <v>8290.75</v>
      </c>
      <c r="AA412" s="164">
        <v>8290.75</v>
      </c>
      <c r="AB412" s="164">
        <v>8290.75</v>
      </c>
      <c r="AC412" s="164">
        <v>8290.75</v>
      </c>
      <c r="AD412" s="164">
        <v>8290.75</v>
      </c>
      <c r="AE412" s="164">
        <v>8290.75</v>
      </c>
      <c r="AF412" s="164">
        <v>8290.75</v>
      </c>
      <c r="AG412" s="164">
        <v>8290.75</v>
      </c>
      <c r="AH412" s="164">
        <v>8290.75</v>
      </c>
      <c r="AI412" s="164">
        <v>8290.75</v>
      </c>
      <c r="AJ412" s="164">
        <v>8290.75</v>
      </c>
      <c r="AK412" s="164">
        <v>8290.75</v>
      </c>
      <c r="AL412" s="164">
        <v>8290.75</v>
      </c>
      <c r="AM412" s="164">
        <v>8290.75</v>
      </c>
      <c r="AN412" s="164">
        <v>8290.75</v>
      </c>
    </row>
    <row r="413" spans="1:40" x14ac:dyDescent="0.2">
      <c r="A413" s="27" t="s">
        <v>2253</v>
      </c>
      <c r="B413" s="164">
        <v>4183.9099999999899</v>
      </c>
      <c r="C413" s="164">
        <v>4183.9099999999899</v>
      </c>
      <c r="D413" s="164">
        <v>4183.9099999999899</v>
      </c>
      <c r="E413" s="164">
        <v>4183.9099999999899</v>
      </c>
      <c r="F413" s="164">
        <v>4183.9099999999899</v>
      </c>
      <c r="G413" s="164">
        <v>4183.9099999999899</v>
      </c>
      <c r="H413" s="164">
        <v>4183.9099999999899</v>
      </c>
      <c r="I413" s="164">
        <v>4183.9099999999899</v>
      </c>
      <c r="J413" s="164">
        <v>4183.9099999999899</v>
      </c>
      <c r="K413" s="164">
        <v>4183.9099999999899</v>
      </c>
      <c r="L413" s="164">
        <v>4183.9099999999899</v>
      </c>
      <c r="M413" s="164">
        <v>4183.9099999999899</v>
      </c>
      <c r="N413" s="164">
        <v>4183.9099999999899</v>
      </c>
      <c r="O413" s="164">
        <v>4183.9099999999899</v>
      </c>
      <c r="P413" s="164">
        <v>4183.9099999999899</v>
      </c>
      <c r="Q413" s="164">
        <v>4183.9099999999899</v>
      </c>
      <c r="R413" s="164">
        <v>4183.9099999999899</v>
      </c>
      <c r="S413" s="164">
        <v>4183.9099999999899</v>
      </c>
      <c r="T413" s="164">
        <v>4183.9099999999899</v>
      </c>
      <c r="U413" s="164">
        <v>4183.9099999999899</v>
      </c>
      <c r="V413" s="164">
        <v>4183.9099999999899</v>
      </c>
      <c r="W413" s="164">
        <v>4183.9099999999899</v>
      </c>
      <c r="X413" s="164">
        <v>4183.9099999999899</v>
      </c>
      <c r="Y413" s="164">
        <v>4183.9099999999899</v>
      </c>
      <c r="Z413" s="164">
        <v>4183.9099999999899</v>
      </c>
      <c r="AA413" s="164">
        <v>4183.9099999999899</v>
      </c>
      <c r="AB413" s="164">
        <v>4183.9099999999899</v>
      </c>
      <c r="AC413" s="164">
        <v>4183.9099999999899</v>
      </c>
      <c r="AD413" s="164">
        <v>4183.9099999999899</v>
      </c>
      <c r="AE413" s="164">
        <v>4183.9099999999899</v>
      </c>
      <c r="AF413" s="164">
        <v>4183.9099999999899</v>
      </c>
      <c r="AG413" s="164">
        <v>4183.9099999999899</v>
      </c>
      <c r="AH413" s="164">
        <v>4183.9099999999899</v>
      </c>
      <c r="AI413" s="164">
        <v>4183.9099999999899</v>
      </c>
      <c r="AJ413" s="164">
        <v>4183.9099999999899</v>
      </c>
      <c r="AK413" s="164">
        <v>4183.9099999999899</v>
      </c>
      <c r="AL413" s="164">
        <v>4183.9099999999899</v>
      </c>
      <c r="AM413" s="164">
        <v>4183.9099999999899</v>
      </c>
      <c r="AN413" s="164">
        <v>4183.9099999999899</v>
      </c>
    </row>
    <row r="414" spans="1:40" s="296" customFormat="1" x14ac:dyDescent="0.2">
      <c r="A414" s="295" t="s">
        <v>2254</v>
      </c>
      <c r="B414" s="296">
        <v>-45.329999999999899</v>
      </c>
      <c r="C414" s="296">
        <v>-45.329999999999899</v>
      </c>
      <c r="D414" s="296">
        <v>-45.329999999999899</v>
      </c>
      <c r="E414" s="296">
        <v>-45.329999999999899</v>
      </c>
      <c r="F414" s="296">
        <v>-45.329999999999899</v>
      </c>
      <c r="G414" s="296">
        <v>-45.329999999999899</v>
      </c>
      <c r="H414" s="296">
        <v>-45.329999999999899</v>
      </c>
      <c r="I414" s="296">
        <v>-45.329999999999899</v>
      </c>
      <c r="J414" s="296">
        <v>-45.329999999999899</v>
      </c>
      <c r="K414" s="296">
        <v>-45.329999999999899</v>
      </c>
      <c r="L414" s="296">
        <v>-45.329999999999899</v>
      </c>
      <c r="M414" s="296">
        <v>-45.329999999999899</v>
      </c>
      <c r="N414" s="296">
        <v>-45.329999999999899</v>
      </c>
      <c r="O414" s="296">
        <v>-45.329999999999899</v>
      </c>
      <c r="P414" s="296">
        <v>-45.329999999999899</v>
      </c>
      <c r="Q414" s="296">
        <v>-45.329999999999899</v>
      </c>
      <c r="R414" s="296">
        <v>-45.329999999999899</v>
      </c>
      <c r="S414" s="296">
        <v>-45.329999999999899</v>
      </c>
      <c r="T414" s="296">
        <v>-45.329999999999899</v>
      </c>
      <c r="U414" s="296">
        <v>-45.329999999999899</v>
      </c>
      <c r="V414" s="296">
        <v>-45.329999999999899</v>
      </c>
      <c r="W414" s="296">
        <v>-45.329999999999899</v>
      </c>
      <c r="X414" s="296">
        <v>-45.329999999999899</v>
      </c>
      <c r="Y414" s="296">
        <v>-45.329999999999899</v>
      </c>
      <c r="Z414" s="296">
        <v>-45.329999999999899</v>
      </c>
      <c r="AA414" s="296">
        <v>-45.329999999999899</v>
      </c>
      <c r="AB414" s="296">
        <v>-45.329999999999899</v>
      </c>
      <c r="AC414" s="296">
        <v>-45.329999999999899</v>
      </c>
      <c r="AD414" s="296">
        <v>-45.329999999999899</v>
      </c>
      <c r="AE414" s="296">
        <v>-45.329999999999899</v>
      </c>
      <c r="AF414" s="296">
        <v>-45.329999999999899</v>
      </c>
      <c r="AG414" s="296">
        <v>-45.329999999999899</v>
      </c>
      <c r="AH414" s="296">
        <v>-45.329999999999899</v>
      </c>
      <c r="AI414" s="296">
        <v>-45.329999999999899</v>
      </c>
      <c r="AJ414" s="296">
        <v>-45.329999999999899</v>
      </c>
      <c r="AK414" s="296">
        <v>-45.329999999999899</v>
      </c>
      <c r="AL414" s="296">
        <v>-45.329999999999899</v>
      </c>
      <c r="AM414" s="296">
        <v>-45.329999999999899</v>
      </c>
      <c r="AN414" s="296">
        <v>-45.329999999999899</v>
      </c>
    </row>
    <row r="415" spans="1:40" x14ac:dyDescent="0.2">
      <c r="A415" s="27" t="s">
        <v>2255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  <c r="O415" s="164">
        <v>0</v>
      </c>
      <c r="P415" s="164">
        <v>0</v>
      </c>
      <c r="Q415" s="164">
        <v>0</v>
      </c>
      <c r="R415" s="164">
        <v>0</v>
      </c>
      <c r="S415" s="164">
        <v>0</v>
      </c>
      <c r="T415" s="164">
        <v>0</v>
      </c>
      <c r="U415" s="164">
        <v>0</v>
      </c>
      <c r="V415" s="164">
        <v>0</v>
      </c>
      <c r="W415" s="164">
        <v>0</v>
      </c>
      <c r="X415" s="164">
        <v>0</v>
      </c>
      <c r="Y415" s="164">
        <v>0</v>
      </c>
      <c r="Z415" s="164">
        <v>0</v>
      </c>
      <c r="AA415" s="164">
        <v>0</v>
      </c>
      <c r="AB415" s="164">
        <v>0</v>
      </c>
      <c r="AC415" s="164">
        <v>0</v>
      </c>
      <c r="AD415" s="164">
        <v>0</v>
      </c>
      <c r="AE415" s="164">
        <v>0</v>
      </c>
      <c r="AF415" s="164">
        <v>0</v>
      </c>
      <c r="AG415" s="164">
        <v>0</v>
      </c>
      <c r="AH415" s="164">
        <v>0</v>
      </c>
      <c r="AI415" s="164">
        <v>0</v>
      </c>
      <c r="AJ415" s="164">
        <v>0</v>
      </c>
      <c r="AK415" s="164">
        <v>0</v>
      </c>
      <c r="AL415" s="164">
        <v>0</v>
      </c>
      <c r="AM415" s="164">
        <v>0</v>
      </c>
      <c r="AN415" s="164">
        <v>0</v>
      </c>
    </row>
    <row r="416" spans="1:40" x14ac:dyDescent="0.2">
      <c r="A416" s="27" t="s">
        <v>2256</v>
      </c>
      <c r="B416" s="164">
        <v>0</v>
      </c>
      <c r="C416" s="164">
        <v>0</v>
      </c>
      <c r="D416" s="164">
        <v>0</v>
      </c>
      <c r="E416" s="164">
        <v>0</v>
      </c>
      <c r="F416" s="164">
        <v>0</v>
      </c>
      <c r="G416" s="164">
        <v>0</v>
      </c>
      <c r="H416" s="164">
        <v>0</v>
      </c>
      <c r="I416" s="164">
        <v>0</v>
      </c>
      <c r="J416" s="164">
        <v>0</v>
      </c>
      <c r="K416" s="164">
        <v>0</v>
      </c>
      <c r="L416" s="164">
        <v>0</v>
      </c>
      <c r="M416" s="164">
        <v>0</v>
      </c>
      <c r="N416" s="164">
        <v>0</v>
      </c>
      <c r="O416" s="164">
        <v>0</v>
      </c>
      <c r="P416" s="164">
        <v>0</v>
      </c>
      <c r="Q416" s="164">
        <v>0</v>
      </c>
      <c r="R416" s="164">
        <v>0</v>
      </c>
      <c r="S416" s="164">
        <v>0</v>
      </c>
      <c r="T416" s="164">
        <v>0</v>
      </c>
      <c r="U416" s="164">
        <v>0</v>
      </c>
      <c r="V416" s="164">
        <v>0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  <c r="AB416" s="164">
        <v>0</v>
      </c>
      <c r="AC416" s="164">
        <v>0</v>
      </c>
      <c r="AD416" s="164">
        <v>0</v>
      </c>
      <c r="AE416" s="164">
        <v>0</v>
      </c>
      <c r="AF416" s="164">
        <v>0</v>
      </c>
      <c r="AG416" s="164">
        <v>0</v>
      </c>
      <c r="AH416" s="164">
        <v>0</v>
      </c>
      <c r="AI416" s="164">
        <v>0</v>
      </c>
      <c r="AJ416" s="164">
        <v>0</v>
      </c>
      <c r="AK416" s="164">
        <v>0</v>
      </c>
      <c r="AL416" s="164">
        <v>0</v>
      </c>
      <c r="AM416" s="164">
        <v>0</v>
      </c>
      <c r="AN416" s="164">
        <v>0</v>
      </c>
    </row>
    <row r="417" spans="1:40" x14ac:dyDescent="0.2">
      <c r="A417" s="27" t="s">
        <v>2257</v>
      </c>
      <c r="B417" s="164">
        <v>-42285013.57</v>
      </c>
      <c r="C417" s="164">
        <v>-42285013.57</v>
      </c>
      <c r="D417" s="164">
        <v>-42285013.57</v>
      </c>
      <c r="E417" s="164">
        <v>-42285013.57</v>
      </c>
      <c r="F417" s="164">
        <v>-42285013.57</v>
      </c>
      <c r="G417" s="164">
        <v>-42285013.57</v>
      </c>
      <c r="H417" s="164">
        <v>-42285013.57</v>
      </c>
      <c r="I417" s="164">
        <v>-42285013.57</v>
      </c>
      <c r="J417" s="164">
        <v>-42285013.57</v>
      </c>
      <c r="K417" s="164">
        <v>-42285013.57</v>
      </c>
      <c r="L417" s="164">
        <v>-42285013.57</v>
      </c>
      <c r="M417" s="164">
        <v>-42285013.57</v>
      </c>
      <c r="N417" s="164">
        <v>-42285013.57</v>
      </c>
      <c r="O417" s="164">
        <v>-42285013.57</v>
      </c>
      <c r="P417" s="164">
        <v>-42285013.57</v>
      </c>
      <c r="Q417" s="164">
        <v>-42285013.57</v>
      </c>
      <c r="R417" s="164">
        <v>-42285013.57</v>
      </c>
      <c r="S417" s="164">
        <v>-42285013.57</v>
      </c>
      <c r="T417" s="164">
        <v>-42285013.57</v>
      </c>
      <c r="U417" s="164">
        <v>-42285013.57</v>
      </c>
      <c r="V417" s="164">
        <v>-42285013.57</v>
      </c>
      <c r="W417" s="164">
        <v>-42285013.57</v>
      </c>
      <c r="X417" s="164">
        <v>-42285013.57</v>
      </c>
      <c r="Y417" s="164">
        <v>-42285013.57</v>
      </c>
      <c r="Z417" s="164">
        <v>-42285013.57</v>
      </c>
      <c r="AA417" s="164">
        <v>-42285013.57</v>
      </c>
      <c r="AB417" s="164">
        <v>-42285013.57</v>
      </c>
      <c r="AC417" s="164">
        <v>-42285013.57</v>
      </c>
      <c r="AD417" s="164">
        <v>-42285013.57</v>
      </c>
      <c r="AE417" s="164">
        <v>-42285013.57</v>
      </c>
      <c r="AF417" s="164">
        <v>-42285013.57</v>
      </c>
      <c r="AG417" s="164">
        <v>-42285013.57</v>
      </c>
      <c r="AH417" s="164">
        <v>-42285013.57</v>
      </c>
      <c r="AI417" s="164">
        <v>-42285013.57</v>
      </c>
      <c r="AJ417" s="164">
        <v>-42285013.57</v>
      </c>
      <c r="AK417" s="164">
        <v>-42285013.57</v>
      </c>
      <c r="AL417" s="164">
        <v>-42285013.57</v>
      </c>
      <c r="AM417" s="164">
        <v>-42285013.57</v>
      </c>
      <c r="AN417" s="164">
        <v>-42285013.57</v>
      </c>
    </row>
    <row r="418" spans="1:40" x14ac:dyDescent="0.2">
      <c r="A418" s="27" t="s">
        <v>2258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0</v>
      </c>
      <c r="P418" s="164">
        <v>0</v>
      </c>
      <c r="Q418" s="164">
        <v>0</v>
      </c>
      <c r="R418" s="164">
        <v>0</v>
      </c>
      <c r="S418" s="164">
        <v>0</v>
      </c>
      <c r="T418" s="164">
        <v>0</v>
      </c>
      <c r="U418" s="164">
        <v>0</v>
      </c>
      <c r="V418" s="164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164">
        <v>0</v>
      </c>
      <c r="AD418" s="164">
        <v>0</v>
      </c>
      <c r="AE418" s="164">
        <v>0</v>
      </c>
      <c r="AF418" s="164">
        <v>0</v>
      </c>
      <c r="AG418" s="164">
        <v>0</v>
      </c>
      <c r="AH418" s="164">
        <v>0</v>
      </c>
      <c r="AI418" s="164">
        <v>0</v>
      </c>
      <c r="AJ418" s="164">
        <v>0</v>
      </c>
      <c r="AK418" s="164">
        <v>0</v>
      </c>
      <c r="AL418" s="164">
        <v>0</v>
      </c>
      <c r="AM418" s="164">
        <v>0</v>
      </c>
      <c r="AN418" s="164">
        <v>0</v>
      </c>
    </row>
    <row r="419" spans="1:40" x14ac:dyDescent="0.2">
      <c r="A419" s="27" t="s">
        <v>2259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  <c r="O419" s="164">
        <v>0</v>
      </c>
      <c r="P419" s="164">
        <v>0</v>
      </c>
      <c r="Q419" s="164">
        <v>0</v>
      </c>
      <c r="R419" s="164">
        <v>0</v>
      </c>
      <c r="S419" s="164">
        <v>0</v>
      </c>
      <c r="T419" s="164">
        <v>0</v>
      </c>
      <c r="U419" s="164">
        <v>0</v>
      </c>
      <c r="V419" s="164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164">
        <v>0</v>
      </c>
      <c r="AD419" s="164">
        <v>0</v>
      </c>
      <c r="AE419" s="164">
        <v>0</v>
      </c>
      <c r="AF419" s="164">
        <v>0</v>
      </c>
      <c r="AG419" s="164">
        <v>0</v>
      </c>
      <c r="AH419" s="164">
        <v>0</v>
      </c>
      <c r="AI419" s="164">
        <v>0</v>
      </c>
      <c r="AJ419" s="164">
        <v>0</v>
      </c>
      <c r="AK419" s="164">
        <v>0</v>
      </c>
      <c r="AL419" s="164">
        <v>0</v>
      </c>
      <c r="AM419" s="164">
        <v>0</v>
      </c>
      <c r="AN419" s="164">
        <v>0</v>
      </c>
    </row>
    <row r="420" spans="1:40" x14ac:dyDescent="0.2">
      <c r="A420" s="27" t="s">
        <v>2260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v>0</v>
      </c>
      <c r="S420" s="164">
        <v>0</v>
      </c>
      <c r="T420" s="164">
        <v>0</v>
      </c>
      <c r="U420" s="164">
        <v>0</v>
      </c>
      <c r="V420" s="164">
        <v>0</v>
      </c>
      <c r="W420" s="164">
        <v>0</v>
      </c>
      <c r="X420" s="164">
        <v>0</v>
      </c>
      <c r="Y420" s="164">
        <v>0</v>
      </c>
      <c r="Z420" s="164">
        <v>0</v>
      </c>
      <c r="AA420" s="164">
        <v>0</v>
      </c>
      <c r="AB420" s="164">
        <v>0</v>
      </c>
      <c r="AC420" s="164">
        <v>0</v>
      </c>
      <c r="AD420" s="164">
        <v>0</v>
      </c>
      <c r="AE420" s="164">
        <v>0</v>
      </c>
      <c r="AF420" s="164">
        <v>0</v>
      </c>
      <c r="AG420" s="164">
        <v>0</v>
      </c>
      <c r="AH420" s="164">
        <v>0</v>
      </c>
      <c r="AI420" s="164">
        <v>0</v>
      </c>
      <c r="AJ420" s="164">
        <v>0</v>
      </c>
      <c r="AK420" s="164">
        <v>0</v>
      </c>
      <c r="AL420" s="164">
        <v>0</v>
      </c>
      <c r="AM420" s="164">
        <v>0</v>
      </c>
      <c r="AN420" s="164">
        <v>0</v>
      </c>
    </row>
    <row r="421" spans="1:40" x14ac:dyDescent="0.2">
      <c r="A421" s="27" t="s">
        <v>2261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v>0</v>
      </c>
      <c r="S421" s="164">
        <v>0</v>
      </c>
      <c r="T421" s="164">
        <v>0</v>
      </c>
      <c r="U421" s="164">
        <v>0</v>
      </c>
      <c r="V421" s="164">
        <v>0</v>
      </c>
      <c r="W421" s="164">
        <v>0</v>
      </c>
      <c r="X421" s="164">
        <v>0</v>
      </c>
      <c r="Y421" s="164">
        <v>0</v>
      </c>
      <c r="Z421" s="164">
        <v>0</v>
      </c>
      <c r="AA421" s="164">
        <v>0</v>
      </c>
      <c r="AB421" s="164">
        <v>0</v>
      </c>
      <c r="AC421" s="164">
        <v>0</v>
      </c>
      <c r="AD421" s="164">
        <v>0</v>
      </c>
      <c r="AE421" s="164">
        <v>0</v>
      </c>
      <c r="AF421" s="164">
        <v>0</v>
      </c>
      <c r="AG421" s="164">
        <v>0</v>
      </c>
      <c r="AH421" s="164">
        <v>0</v>
      </c>
      <c r="AI421" s="164">
        <v>0</v>
      </c>
      <c r="AJ421" s="164">
        <v>0</v>
      </c>
      <c r="AK421" s="164">
        <v>0</v>
      </c>
      <c r="AL421" s="164">
        <v>0</v>
      </c>
      <c r="AM421" s="164">
        <v>0</v>
      </c>
      <c r="AN421" s="164">
        <v>0</v>
      </c>
    </row>
    <row r="422" spans="1:40" x14ac:dyDescent="0.2">
      <c r="A422" s="27" t="s">
        <v>2262</v>
      </c>
      <c r="B422" s="164">
        <v>-46871038.019999899</v>
      </c>
      <c r="C422" s="164">
        <v>-46871038.019999899</v>
      </c>
      <c r="D422" s="164">
        <v>-46871038.019999899</v>
      </c>
      <c r="E422" s="164">
        <v>-46871038.019999899</v>
      </c>
      <c r="F422" s="164">
        <v>-46871038.019999899</v>
      </c>
      <c r="G422" s="164">
        <v>-46871038.019999899</v>
      </c>
      <c r="H422" s="164">
        <v>-46871038.019999899</v>
      </c>
      <c r="I422" s="164">
        <v>-46871038.019999899</v>
      </c>
      <c r="J422" s="164">
        <v>-46871038.019999899</v>
      </c>
      <c r="K422" s="164">
        <v>-46871038.019999899</v>
      </c>
      <c r="L422" s="164">
        <v>-46871038.019999899</v>
      </c>
      <c r="M422" s="164">
        <v>-46871038.019999899</v>
      </c>
      <c r="N422" s="164">
        <v>-46871038.019999899</v>
      </c>
      <c r="O422" s="164">
        <v>-46871038.019999899</v>
      </c>
      <c r="P422" s="164">
        <v>-46871038.019999899</v>
      </c>
      <c r="Q422" s="164">
        <v>-46871038.019999899</v>
      </c>
      <c r="R422" s="164">
        <v>-46871038.019999899</v>
      </c>
      <c r="S422" s="164">
        <v>-46871038.019999899</v>
      </c>
      <c r="T422" s="164">
        <v>-46871038.019999899</v>
      </c>
      <c r="U422" s="164">
        <v>-46871038.019999899</v>
      </c>
      <c r="V422" s="164">
        <v>-46871038.019999899</v>
      </c>
      <c r="W422" s="164">
        <v>-46871038.019999899</v>
      </c>
      <c r="X422" s="164">
        <v>-46871038.019999899</v>
      </c>
      <c r="Y422" s="164">
        <v>-46871038.019999899</v>
      </c>
      <c r="Z422" s="164">
        <v>-46871038.019999899</v>
      </c>
      <c r="AA422" s="164">
        <v>-46871038.019999899</v>
      </c>
      <c r="AB422" s="164">
        <v>-46871038.019999899</v>
      </c>
      <c r="AC422" s="164">
        <v>-46871038.019999899</v>
      </c>
      <c r="AD422" s="164">
        <v>-46871038.019999899</v>
      </c>
      <c r="AE422" s="164">
        <v>-46871038.019999899</v>
      </c>
      <c r="AF422" s="164">
        <v>-46871038.019999899</v>
      </c>
      <c r="AG422" s="164">
        <v>-46871038.019999899</v>
      </c>
      <c r="AH422" s="164">
        <v>-46871038.019999899</v>
      </c>
      <c r="AI422" s="164">
        <v>-46871038.019999899</v>
      </c>
      <c r="AJ422" s="164">
        <v>-46871038.019999899</v>
      </c>
      <c r="AK422" s="164">
        <v>-46871038.019999899</v>
      </c>
      <c r="AL422" s="164">
        <v>-46871038.019999899</v>
      </c>
      <c r="AM422" s="164">
        <v>-46871038.019999899</v>
      </c>
      <c r="AN422" s="164">
        <v>-46871038.019999899</v>
      </c>
    </row>
    <row r="423" spans="1:40" x14ac:dyDescent="0.2">
      <c r="A423" s="27" t="s">
        <v>2263</v>
      </c>
      <c r="B423" s="164">
        <v>-6699772.4800000004</v>
      </c>
      <c r="C423" s="164">
        <v>-6699772.4800000004</v>
      </c>
      <c r="D423" s="164">
        <v>-6699772.4800000004</v>
      </c>
      <c r="E423" s="164">
        <v>-6699772.4800000004</v>
      </c>
      <c r="F423" s="164">
        <v>-6699772.4800000004</v>
      </c>
      <c r="G423" s="164">
        <v>-6699772.4800000004</v>
      </c>
      <c r="H423" s="164">
        <v>-6699772.4800000004</v>
      </c>
      <c r="I423" s="164">
        <v>-6699772.4800000004</v>
      </c>
      <c r="J423" s="164">
        <v>-6699772.4800000004</v>
      </c>
      <c r="K423" s="164">
        <v>-6699772.4800000004</v>
      </c>
      <c r="L423" s="164">
        <v>-6699772.4800000004</v>
      </c>
      <c r="M423" s="164">
        <v>-6699772.4800000004</v>
      </c>
      <c r="N423" s="164">
        <v>-6699772.4800000004</v>
      </c>
      <c r="O423" s="164">
        <v>-6699772.4800000004</v>
      </c>
      <c r="P423" s="164">
        <v>-6699772.4800000004</v>
      </c>
      <c r="Q423" s="164">
        <v>-6699772.4800000004</v>
      </c>
      <c r="R423" s="164">
        <v>-6699772.4800000004</v>
      </c>
      <c r="S423" s="164">
        <v>-6699772.4800000004</v>
      </c>
      <c r="T423" s="164">
        <v>-6699772.4800000004</v>
      </c>
      <c r="U423" s="164">
        <v>-6699772.4800000004</v>
      </c>
      <c r="V423" s="164">
        <v>-6699772.4800000004</v>
      </c>
      <c r="W423" s="164">
        <v>-6699772.4800000004</v>
      </c>
      <c r="X423" s="164">
        <v>-6699772.4800000004</v>
      </c>
      <c r="Y423" s="164">
        <v>-6699772.4800000004</v>
      </c>
      <c r="Z423" s="164">
        <v>-6699772.4800000004</v>
      </c>
      <c r="AA423" s="164">
        <v>-6699772.4800000004</v>
      </c>
      <c r="AB423" s="164">
        <v>-6699772.4800000004</v>
      </c>
      <c r="AC423" s="164">
        <v>-6699772.4800000004</v>
      </c>
      <c r="AD423" s="164">
        <v>-6699772.4800000004</v>
      </c>
      <c r="AE423" s="164">
        <v>-6699772.4800000004</v>
      </c>
      <c r="AF423" s="164">
        <v>-6699772.4800000004</v>
      </c>
      <c r="AG423" s="164">
        <v>-6699772.4800000004</v>
      </c>
      <c r="AH423" s="164">
        <v>-6699772.4800000004</v>
      </c>
      <c r="AI423" s="164">
        <v>-6699772.4800000004</v>
      </c>
      <c r="AJ423" s="164">
        <v>-6699772.4800000004</v>
      </c>
      <c r="AK423" s="164">
        <v>-6699772.4800000004</v>
      </c>
      <c r="AL423" s="164">
        <v>-6699772.4800000004</v>
      </c>
      <c r="AM423" s="164">
        <v>-6699772.4800000004</v>
      </c>
      <c r="AN423" s="164">
        <v>-6699772.4800000004</v>
      </c>
    </row>
    <row r="424" spans="1:40" x14ac:dyDescent="0.2">
      <c r="A424" s="27" t="s">
        <v>2264</v>
      </c>
      <c r="B424" s="164">
        <v>-1157460.01</v>
      </c>
      <c r="C424" s="164">
        <v>-1157460.01</v>
      </c>
      <c r="D424" s="164">
        <v>-1157460.01</v>
      </c>
      <c r="E424" s="164">
        <v>-1157460.01</v>
      </c>
      <c r="F424" s="164">
        <v>-1157460.01</v>
      </c>
      <c r="G424" s="164">
        <v>-1157460.01</v>
      </c>
      <c r="H424" s="164">
        <v>-1157460.01</v>
      </c>
      <c r="I424" s="164">
        <v>-1157460.01</v>
      </c>
      <c r="J424" s="164">
        <v>-1157460.01</v>
      </c>
      <c r="K424" s="164">
        <v>-1157460.01</v>
      </c>
      <c r="L424" s="164">
        <v>-1157460.01</v>
      </c>
      <c r="M424" s="164">
        <v>-1157460.01</v>
      </c>
      <c r="N424" s="164">
        <v>-1157460.01</v>
      </c>
      <c r="O424" s="164">
        <v>-1157460.01</v>
      </c>
      <c r="P424" s="164">
        <v>-1157460.01</v>
      </c>
      <c r="Q424" s="164">
        <v>-1157460.01</v>
      </c>
      <c r="R424" s="164">
        <v>-1157460.01</v>
      </c>
      <c r="S424" s="164">
        <v>-1157460.01</v>
      </c>
      <c r="T424" s="164">
        <v>-1157460.01</v>
      </c>
      <c r="U424" s="164">
        <v>-1157460.01</v>
      </c>
      <c r="V424" s="164">
        <v>-1157460.01</v>
      </c>
      <c r="W424" s="164">
        <v>-1157460.01</v>
      </c>
      <c r="X424" s="164">
        <v>-1157460.01</v>
      </c>
      <c r="Y424" s="164">
        <v>-1157460.01</v>
      </c>
      <c r="Z424" s="164">
        <v>-1157460.01</v>
      </c>
      <c r="AA424" s="164">
        <v>-1157460.01</v>
      </c>
      <c r="AB424" s="164">
        <v>-1157460.01</v>
      </c>
      <c r="AC424" s="164">
        <v>-1157460.01</v>
      </c>
      <c r="AD424" s="164">
        <v>-1157460.01</v>
      </c>
      <c r="AE424" s="164">
        <v>-1157460.01</v>
      </c>
      <c r="AF424" s="164">
        <v>-1157460.01</v>
      </c>
      <c r="AG424" s="164">
        <v>-1157460.01</v>
      </c>
      <c r="AH424" s="164">
        <v>-1157460.01</v>
      </c>
      <c r="AI424" s="164">
        <v>-1157460.01</v>
      </c>
      <c r="AJ424" s="164">
        <v>-1157460.01</v>
      </c>
      <c r="AK424" s="164">
        <v>-1157460.01</v>
      </c>
      <c r="AL424" s="164">
        <v>-1157460.01</v>
      </c>
      <c r="AM424" s="164">
        <v>-1157460.01</v>
      </c>
      <c r="AN424" s="164">
        <v>-1157460.01</v>
      </c>
    </row>
    <row r="425" spans="1:40" x14ac:dyDescent="0.2">
      <c r="A425" s="27" t="s">
        <v>2265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  <c r="O425" s="164">
        <v>0</v>
      </c>
      <c r="P425" s="164">
        <v>0</v>
      </c>
      <c r="Q425" s="164">
        <v>0</v>
      </c>
      <c r="R425" s="164">
        <v>0</v>
      </c>
      <c r="S425" s="164">
        <v>0</v>
      </c>
      <c r="T425" s="164">
        <v>0</v>
      </c>
      <c r="U425" s="164">
        <v>0</v>
      </c>
      <c r="V425" s="164">
        <v>0</v>
      </c>
      <c r="W425" s="164">
        <v>0</v>
      </c>
      <c r="X425" s="164">
        <v>0</v>
      </c>
      <c r="Y425" s="164">
        <v>0</v>
      </c>
      <c r="Z425" s="164">
        <v>0</v>
      </c>
      <c r="AA425" s="164">
        <v>0</v>
      </c>
      <c r="AB425" s="164">
        <v>0</v>
      </c>
      <c r="AC425" s="164">
        <v>0</v>
      </c>
      <c r="AD425" s="164">
        <v>0</v>
      </c>
      <c r="AE425" s="164">
        <v>0</v>
      </c>
      <c r="AF425" s="164">
        <v>0</v>
      </c>
      <c r="AG425" s="164">
        <v>0</v>
      </c>
      <c r="AH425" s="164">
        <v>0</v>
      </c>
      <c r="AI425" s="164">
        <v>0</v>
      </c>
      <c r="AJ425" s="164">
        <v>0</v>
      </c>
      <c r="AK425" s="164">
        <v>0</v>
      </c>
      <c r="AL425" s="164">
        <v>0</v>
      </c>
      <c r="AM425" s="164">
        <v>0</v>
      </c>
      <c r="AN425" s="164">
        <v>0</v>
      </c>
    </row>
    <row r="426" spans="1:40" x14ac:dyDescent="0.2">
      <c r="A426" s="27" t="s">
        <v>2266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2267</v>
      </c>
      <c r="B427" s="164">
        <v>-2598.0300000000002</v>
      </c>
      <c r="C427" s="164">
        <v>-2598.0300000000002</v>
      </c>
      <c r="D427" s="164">
        <v>-2598.0300000000002</v>
      </c>
      <c r="E427" s="164">
        <v>-2598.0300000000002</v>
      </c>
      <c r="F427" s="164">
        <v>-2598.0300000000002</v>
      </c>
      <c r="G427" s="164">
        <v>-2598.0300000000002</v>
      </c>
      <c r="H427" s="164">
        <v>-2598.0300000000002</v>
      </c>
      <c r="I427" s="164">
        <v>-2598.0300000000002</v>
      </c>
      <c r="J427" s="164">
        <v>-2598.0300000000002</v>
      </c>
      <c r="K427" s="164">
        <v>-2598.0300000000002</v>
      </c>
      <c r="L427" s="164">
        <v>-2598.0300000000002</v>
      </c>
      <c r="M427" s="164">
        <v>-2598.0300000000002</v>
      </c>
      <c r="N427" s="164">
        <v>-2598.0300000000002</v>
      </c>
      <c r="O427" s="164">
        <v>-2598.0300000000002</v>
      </c>
      <c r="P427" s="164">
        <v>-2598.0300000000002</v>
      </c>
      <c r="Q427" s="164">
        <v>-2598.0300000000002</v>
      </c>
      <c r="R427" s="164">
        <v>-2598.0300000000002</v>
      </c>
      <c r="S427" s="164">
        <v>-2598.0300000000002</v>
      </c>
      <c r="T427" s="164">
        <v>-2598.0300000000002</v>
      </c>
      <c r="U427" s="164">
        <v>-2598.0300000000002</v>
      </c>
      <c r="V427" s="164">
        <v>-2598.0300000000002</v>
      </c>
      <c r="W427" s="164">
        <v>-2598.0300000000002</v>
      </c>
      <c r="X427" s="164">
        <v>-2598.0300000000002</v>
      </c>
      <c r="Y427" s="164">
        <v>-2598.0300000000002</v>
      </c>
      <c r="Z427" s="164">
        <v>-2598.0300000000002</v>
      </c>
      <c r="AA427" s="164">
        <v>-2598.0300000000002</v>
      </c>
      <c r="AB427" s="164">
        <v>-2598.0300000000002</v>
      </c>
      <c r="AC427" s="164">
        <v>-2598.0300000000002</v>
      </c>
      <c r="AD427" s="164">
        <v>-2598.0300000000002</v>
      </c>
      <c r="AE427" s="164">
        <v>-2598.0300000000002</v>
      </c>
      <c r="AF427" s="164">
        <v>-2598.0300000000002</v>
      </c>
      <c r="AG427" s="164">
        <v>-2598.0300000000002</v>
      </c>
      <c r="AH427" s="164">
        <v>-2598.0300000000002</v>
      </c>
      <c r="AI427" s="164">
        <v>-2598.0300000000002</v>
      </c>
      <c r="AJ427" s="164">
        <v>-2598.0300000000002</v>
      </c>
      <c r="AK427" s="164">
        <v>-2598.0300000000002</v>
      </c>
      <c r="AL427" s="164">
        <v>-2598.0300000000002</v>
      </c>
      <c r="AM427" s="164">
        <v>-2598.0300000000002</v>
      </c>
      <c r="AN427" s="164">
        <v>-2598.0300000000002</v>
      </c>
    </row>
    <row r="428" spans="1:40" x14ac:dyDescent="0.2">
      <c r="A428" s="27" t="s">
        <v>2268</v>
      </c>
      <c r="B428" s="164">
        <v>-201995.62</v>
      </c>
      <c r="C428" s="164">
        <v>-201995.62</v>
      </c>
      <c r="D428" s="164">
        <v>-201995.62</v>
      </c>
      <c r="E428" s="164">
        <v>-201995.62</v>
      </c>
      <c r="F428" s="164">
        <v>-201995.62</v>
      </c>
      <c r="G428" s="164">
        <v>-201995.62</v>
      </c>
      <c r="H428" s="164">
        <v>-201995.62</v>
      </c>
      <c r="I428" s="164">
        <v>-201995.62</v>
      </c>
      <c r="J428" s="164">
        <v>-201995.62</v>
      </c>
      <c r="K428" s="164">
        <v>-201995.62</v>
      </c>
      <c r="L428" s="164">
        <v>-201995.62</v>
      </c>
      <c r="M428" s="164">
        <v>-201995.62</v>
      </c>
      <c r="N428" s="164">
        <v>-201995.62</v>
      </c>
      <c r="O428" s="164">
        <v>-201995.62</v>
      </c>
      <c r="P428" s="164">
        <v>-201995.62</v>
      </c>
      <c r="Q428" s="164">
        <v>-201995.62</v>
      </c>
      <c r="R428" s="164">
        <v>-201995.62</v>
      </c>
      <c r="S428" s="164">
        <v>-201995.62</v>
      </c>
      <c r="T428" s="164">
        <v>-201995.62</v>
      </c>
      <c r="U428" s="164">
        <v>-201995.62</v>
      </c>
      <c r="V428" s="164">
        <v>-201995.62</v>
      </c>
      <c r="W428" s="164">
        <v>-201995.62</v>
      </c>
      <c r="X428" s="164">
        <v>-201995.62</v>
      </c>
      <c r="Y428" s="164">
        <v>-201995.62</v>
      </c>
      <c r="Z428" s="164">
        <v>-201995.62</v>
      </c>
      <c r="AA428" s="164">
        <v>-201995.62</v>
      </c>
      <c r="AB428" s="164">
        <v>-201995.62</v>
      </c>
      <c r="AC428" s="164">
        <v>-201995.62</v>
      </c>
      <c r="AD428" s="164">
        <v>-201995.62</v>
      </c>
      <c r="AE428" s="164">
        <v>-201995.62</v>
      </c>
      <c r="AF428" s="164">
        <v>-201995.62</v>
      </c>
      <c r="AG428" s="164">
        <v>-201995.62</v>
      </c>
      <c r="AH428" s="164">
        <v>-201995.62</v>
      </c>
      <c r="AI428" s="164">
        <v>-201995.62</v>
      </c>
      <c r="AJ428" s="164">
        <v>-201995.62</v>
      </c>
      <c r="AK428" s="164">
        <v>-201995.62</v>
      </c>
      <c r="AL428" s="164">
        <v>-201995.62</v>
      </c>
      <c r="AM428" s="164">
        <v>-201995.62</v>
      </c>
      <c r="AN428" s="164">
        <v>-201995.62</v>
      </c>
    </row>
    <row r="429" spans="1:40" s="296" customFormat="1" x14ac:dyDescent="0.2">
      <c r="A429" s="295" t="s">
        <v>582</v>
      </c>
      <c r="B429" s="296">
        <v>-19800</v>
      </c>
      <c r="C429" s="296">
        <v>-19800</v>
      </c>
      <c r="D429" s="296">
        <v>-19800</v>
      </c>
      <c r="E429" s="296">
        <v>-19800</v>
      </c>
      <c r="F429" s="296">
        <v>-19800</v>
      </c>
      <c r="G429" s="296">
        <v>-19800</v>
      </c>
      <c r="H429" s="296">
        <v>-19800</v>
      </c>
      <c r="I429" s="296">
        <v>-19800</v>
      </c>
      <c r="J429" s="296">
        <v>-19800</v>
      </c>
      <c r="K429" s="296">
        <v>-19800</v>
      </c>
      <c r="L429" s="296">
        <v>-19800</v>
      </c>
      <c r="M429" s="296">
        <v>-19800</v>
      </c>
      <c r="N429" s="296">
        <v>-19800</v>
      </c>
      <c r="O429" s="296">
        <v>-19800</v>
      </c>
      <c r="P429" s="296">
        <v>-19800</v>
      </c>
      <c r="Q429" s="296">
        <v>-19800</v>
      </c>
      <c r="R429" s="296">
        <v>-19800</v>
      </c>
      <c r="S429" s="296">
        <v>-19800</v>
      </c>
      <c r="T429" s="296">
        <v>-19800</v>
      </c>
      <c r="U429" s="296">
        <v>-19800</v>
      </c>
      <c r="V429" s="296">
        <v>-19800</v>
      </c>
      <c r="W429" s="296">
        <v>-19800</v>
      </c>
      <c r="X429" s="296">
        <v>-19800</v>
      </c>
      <c r="Y429" s="296">
        <v>-19800</v>
      </c>
      <c r="Z429" s="296">
        <v>-19800</v>
      </c>
      <c r="AA429" s="296">
        <v>-19800</v>
      </c>
      <c r="AB429" s="296">
        <v>-19800</v>
      </c>
      <c r="AC429" s="296">
        <v>-19800</v>
      </c>
      <c r="AD429" s="296">
        <v>-19800</v>
      </c>
      <c r="AE429" s="296">
        <v>-19800</v>
      </c>
      <c r="AF429" s="296">
        <v>-19800</v>
      </c>
      <c r="AG429" s="296">
        <v>-19800</v>
      </c>
      <c r="AH429" s="296">
        <v>-19800</v>
      </c>
      <c r="AI429" s="296">
        <v>-19800</v>
      </c>
      <c r="AJ429" s="296">
        <v>-19800</v>
      </c>
      <c r="AK429" s="296">
        <v>-19800</v>
      </c>
      <c r="AL429" s="296">
        <v>-19800</v>
      </c>
      <c r="AM429" s="296">
        <v>-19800</v>
      </c>
      <c r="AN429" s="296">
        <v>-19800</v>
      </c>
    </row>
    <row r="430" spans="1:40" x14ac:dyDescent="0.2">
      <c r="A430" s="27" t="s">
        <v>2269</v>
      </c>
      <c r="B430" s="164">
        <v>-5214462.0199999996</v>
      </c>
      <c r="C430" s="164">
        <v>-5214462.0199999996</v>
      </c>
      <c r="D430" s="164">
        <v>-5214462.0199999996</v>
      </c>
      <c r="E430" s="164">
        <v>-5214462.0199999996</v>
      </c>
      <c r="F430" s="164">
        <v>-5214462.0199999996</v>
      </c>
      <c r="G430" s="164">
        <v>-5214462.0199999996</v>
      </c>
      <c r="H430" s="164">
        <v>-5214462.0199999996</v>
      </c>
      <c r="I430" s="164">
        <v>-5214462.0199999996</v>
      </c>
      <c r="J430" s="164">
        <v>-5214462.0199999996</v>
      </c>
      <c r="K430" s="164">
        <v>-5214462.0199999996</v>
      </c>
      <c r="L430" s="164">
        <v>-5214462.0199999996</v>
      </c>
      <c r="M430" s="164">
        <v>-5214462.0199999996</v>
      </c>
      <c r="N430" s="164">
        <v>-5214462.0199999996</v>
      </c>
      <c r="O430" s="164">
        <v>-5214462.0199999996</v>
      </c>
      <c r="P430" s="164">
        <v>-5214462.0199999996</v>
      </c>
      <c r="Q430" s="164">
        <v>-5214462.0199999996</v>
      </c>
      <c r="R430" s="164">
        <v>-5214462.0199999996</v>
      </c>
      <c r="S430" s="164">
        <v>-5214462.0199999996</v>
      </c>
      <c r="T430" s="164">
        <v>-5214462.0199999996</v>
      </c>
      <c r="U430" s="164">
        <v>-5214462.0199999996</v>
      </c>
      <c r="V430" s="164">
        <v>-5214462.0199999996</v>
      </c>
      <c r="W430" s="164">
        <v>-5214462.0199999996</v>
      </c>
      <c r="X430" s="164">
        <v>-5214462.0199999996</v>
      </c>
      <c r="Y430" s="164">
        <v>-5214462.0199999996</v>
      </c>
      <c r="Z430" s="164">
        <v>-5214462.0199999996</v>
      </c>
      <c r="AA430" s="164">
        <v>-5214462.0199999996</v>
      </c>
      <c r="AB430" s="164">
        <v>-5214462.0199999996</v>
      </c>
      <c r="AC430" s="164">
        <v>-5214462.0199999996</v>
      </c>
      <c r="AD430" s="164">
        <v>-5214462.0199999996</v>
      </c>
      <c r="AE430" s="164">
        <v>-5214462.0199999996</v>
      </c>
      <c r="AF430" s="164">
        <v>-5214462.0199999996</v>
      </c>
      <c r="AG430" s="164">
        <v>-5214462.0199999996</v>
      </c>
      <c r="AH430" s="164">
        <v>-5214462.0199999996</v>
      </c>
      <c r="AI430" s="164">
        <v>-5214462.0199999996</v>
      </c>
      <c r="AJ430" s="164">
        <v>-5214462.0199999996</v>
      </c>
      <c r="AK430" s="164">
        <v>-5214462.0199999996</v>
      </c>
      <c r="AL430" s="164">
        <v>-5214462.0199999996</v>
      </c>
      <c r="AM430" s="164">
        <v>-5214462.0199999996</v>
      </c>
      <c r="AN430" s="164">
        <v>-5214462.0199999996</v>
      </c>
    </row>
    <row r="431" spans="1:40" x14ac:dyDescent="0.2">
      <c r="A431" s="27" t="s">
        <v>2270</v>
      </c>
      <c r="B431" s="164">
        <v>-3196902.45</v>
      </c>
      <c r="C431" s="164">
        <v>-3196902.45</v>
      </c>
      <c r="D431" s="164">
        <v>-3196902.45</v>
      </c>
      <c r="E431" s="164">
        <v>-3196902.45</v>
      </c>
      <c r="F431" s="164">
        <v>-3196902.45</v>
      </c>
      <c r="G431" s="164">
        <v>-3196902.45</v>
      </c>
      <c r="H431" s="164">
        <v>-3196902.45</v>
      </c>
      <c r="I431" s="164">
        <v>-3196902.45</v>
      </c>
      <c r="J431" s="164">
        <v>-3196902.45</v>
      </c>
      <c r="K431" s="164">
        <v>-3196902.45</v>
      </c>
      <c r="L431" s="164">
        <v>-3196902.45</v>
      </c>
      <c r="M431" s="164">
        <v>-3196902.45</v>
      </c>
      <c r="N431" s="164">
        <v>-3196902.45</v>
      </c>
      <c r="O431" s="164">
        <v>-3196902.45</v>
      </c>
      <c r="P431" s="164">
        <v>-3196902.45</v>
      </c>
      <c r="Q431" s="164">
        <v>-3196902.45</v>
      </c>
      <c r="R431" s="164">
        <v>-3196902.45</v>
      </c>
      <c r="S431" s="164">
        <v>-3196902.45</v>
      </c>
      <c r="T431" s="164">
        <v>-3196902.45</v>
      </c>
      <c r="U431" s="164">
        <v>-3196902.45</v>
      </c>
      <c r="V431" s="164">
        <v>-3196902.45</v>
      </c>
      <c r="W431" s="164">
        <v>-3196902.45</v>
      </c>
      <c r="X431" s="164">
        <v>-3196902.45</v>
      </c>
      <c r="Y431" s="164">
        <v>-3196902.45</v>
      </c>
      <c r="Z431" s="164">
        <v>-3196902.45</v>
      </c>
      <c r="AA431" s="164">
        <v>-3196902.45</v>
      </c>
      <c r="AB431" s="164">
        <v>-3196902.45</v>
      </c>
      <c r="AC431" s="164">
        <v>-3196902.45</v>
      </c>
      <c r="AD431" s="164">
        <v>-3196902.45</v>
      </c>
      <c r="AE431" s="164">
        <v>-3196902.45</v>
      </c>
      <c r="AF431" s="164">
        <v>-3196902.45</v>
      </c>
      <c r="AG431" s="164">
        <v>-3196902.45</v>
      </c>
      <c r="AH431" s="164">
        <v>-3196902.45</v>
      </c>
      <c r="AI431" s="164">
        <v>-3196902.45</v>
      </c>
      <c r="AJ431" s="164">
        <v>-3196902.45</v>
      </c>
      <c r="AK431" s="164">
        <v>-3196902.45</v>
      </c>
      <c r="AL431" s="164">
        <v>-3196902.45</v>
      </c>
      <c r="AM431" s="164">
        <v>-3196902.45</v>
      </c>
      <c r="AN431" s="164">
        <v>-3196902.45</v>
      </c>
    </row>
    <row r="432" spans="1:40" x14ac:dyDescent="0.2">
      <c r="A432" s="27" t="s">
        <v>2271</v>
      </c>
      <c r="B432" s="164">
        <v>-503791.53</v>
      </c>
      <c r="C432" s="164">
        <v>-503791.53</v>
      </c>
      <c r="D432" s="164">
        <v>-503791.53</v>
      </c>
      <c r="E432" s="164">
        <v>-503791.53</v>
      </c>
      <c r="F432" s="164">
        <v>-503791.53</v>
      </c>
      <c r="G432" s="164">
        <v>-503791.53</v>
      </c>
      <c r="H432" s="164">
        <v>-503791.53</v>
      </c>
      <c r="I432" s="164">
        <v>-503791.53</v>
      </c>
      <c r="J432" s="164">
        <v>-503791.53</v>
      </c>
      <c r="K432" s="164">
        <v>-503791.53</v>
      </c>
      <c r="L432" s="164">
        <v>-503791.53</v>
      </c>
      <c r="M432" s="164">
        <v>-503791.53</v>
      </c>
      <c r="N432" s="164">
        <v>-503791.53</v>
      </c>
      <c r="O432" s="164">
        <v>-503791.53</v>
      </c>
      <c r="P432" s="164">
        <v>-503791.53</v>
      </c>
      <c r="Q432" s="164">
        <v>-503791.53</v>
      </c>
      <c r="R432" s="164">
        <v>-503791.53</v>
      </c>
      <c r="S432" s="164">
        <v>-503791.53</v>
      </c>
      <c r="T432" s="164">
        <v>-503791.53</v>
      </c>
      <c r="U432" s="164">
        <v>-503791.53</v>
      </c>
      <c r="V432" s="164">
        <v>-503791.53</v>
      </c>
      <c r="W432" s="164">
        <v>-503791.53</v>
      </c>
      <c r="X432" s="164">
        <v>-503791.53</v>
      </c>
      <c r="Y432" s="164">
        <v>-503791.53</v>
      </c>
      <c r="Z432" s="164">
        <v>-503791.53</v>
      </c>
      <c r="AA432" s="164">
        <v>-503791.53</v>
      </c>
      <c r="AB432" s="164">
        <v>-503791.53</v>
      </c>
      <c r="AC432" s="164">
        <v>-503791.53</v>
      </c>
      <c r="AD432" s="164">
        <v>-503791.53</v>
      </c>
      <c r="AE432" s="164">
        <v>-503791.53</v>
      </c>
      <c r="AF432" s="164">
        <v>-503791.53</v>
      </c>
      <c r="AG432" s="164">
        <v>-503791.53</v>
      </c>
      <c r="AH432" s="164">
        <v>-503791.53</v>
      </c>
      <c r="AI432" s="164">
        <v>-503791.53</v>
      </c>
      <c r="AJ432" s="164">
        <v>-503791.53</v>
      </c>
      <c r="AK432" s="164">
        <v>-503791.53</v>
      </c>
      <c r="AL432" s="164">
        <v>-503791.53</v>
      </c>
      <c r="AM432" s="164">
        <v>-503791.53</v>
      </c>
      <c r="AN432" s="164">
        <v>-503791.53</v>
      </c>
    </row>
    <row r="433" spans="1:40" x14ac:dyDescent="0.2">
      <c r="A433" s="27" t="s">
        <v>2272</v>
      </c>
      <c r="B433" s="164">
        <v>-514502.239999999</v>
      </c>
      <c r="C433" s="164">
        <v>-514502.239999999</v>
      </c>
      <c r="D433" s="164">
        <v>-514502.239999999</v>
      </c>
      <c r="E433" s="164">
        <v>-514502.239999999</v>
      </c>
      <c r="F433" s="164">
        <v>-514502.239999999</v>
      </c>
      <c r="G433" s="164">
        <v>-514502.239999999</v>
      </c>
      <c r="H433" s="164">
        <v>-514502.239999999</v>
      </c>
      <c r="I433" s="164">
        <v>-514502.239999999</v>
      </c>
      <c r="J433" s="164">
        <v>-514502.239999999</v>
      </c>
      <c r="K433" s="164">
        <v>-514502.239999999</v>
      </c>
      <c r="L433" s="164">
        <v>-514502.239999999</v>
      </c>
      <c r="M433" s="164">
        <v>-514502.239999999</v>
      </c>
      <c r="N433" s="164">
        <v>-514502.239999999</v>
      </c>
      <c r="O433" s="164">
        <v>-514502.239999999</v>
      </c>
      <c r="P433" s="164">
        <v>-514502.239999999</v>
      </c>
      <c r="Q433" s="164">
        <v>-514502.239999999</v>
      </c>
      <c r="R433" s="164">
        <v>-514502.239999999</v>
      </c>
      <c r="S433" s="164">
        <v>-514502.239999999</v>
      </c>
      <c r="T433" s="164">
        <v>-514502.239999999</v>
      </c>
      <c r="U433" s="164">
        <v>-514502.239999999</v>
      </c>
      <c r="V433" s="164">
        <v>-514502.239999999</v>
      </c>
      <c r="W433" s="164">
        <v>-514502.239999999</v>
      </c>
      <c r="X433" s="164">
        <v>-514502.239999999</v>
      </c>
      <c r="Y433" s="164">
        <v>-514502.239999999</v>
      </c>
      <c r="Z433" s="164">
        <v>-514502.239999999</v>
      </c>
      <c r="AA433" s="164">
        <v>-514502.239999999</v>
      </c>
      <c r="AB433" s="164">
        <v>-514502.239999999</v>
      </c>
      <c r="AC433" s="164">
        <v>-514502.239999999</v>
      </c>
      <c r="AD433" s="164">
        <v>-514502.239999999</v>
      </c>
      <c r="AE433" s="164">
        <v>-514502.239999999</v>
      </c>
      <c r="AF433" s="164">
        <v>-514502.239999999</v>
      </c>
      <c r="AG433" s="164">
        <v>-514502.239999999</v>
      </c>
      <c r="AH433" s="164">
        <v>-514502.239999999</v>
      </c>
      <c r="AI433" s="164">
        <v>-514502.239999999</v>
      </c>
      <c r="AJ433" s="164">
        <v>-514502.239999999</v>
      </c>
      <c r="AK433" s="164">
        <v>-514502.239999999</v>
      </c>
      <c r="AL433" s="164">
        <v>-514502.239999999</v>
      </c>
      <c r="AM433" s="164">
        <v>-514502.239999999</v>
      </c>
      <c r="AN433" s="164">
        <v>-514502.239999999</v>
      </c>
    </row>
    <row r="434" spans="1:40" x14ac:dyDescent="0.2">
      <c r="A434" s="27" t="s">
        <v>2273</v>
      </c>
      <c r="B434" s="164">
        <v>-4.6899999997549404</v>
      </c>
      <c r="C434" s="164">
        <v>-4.6899999997549404</v>
      </c>
      <c r="D434" s="164">
        <v>-4.6899999997549404</v>
      </c>
      <c r="E434" s="164">
        <v>-4.6899999997549404</v>
      </c>
      <c r="F434" s="164">
        <v>-4.6899999997549404</v>
      </c>
      <c r="G434" s="164">
        <v>-4.6899999997549404</v>
      </c>
      <c r="H434" s="164">
        <v>-4.6899999997549404</v>
      </c>
      <c r="I434" s="164">
        <v>-4.6899999997549404</v>
      </c>
      <c r="J434" s="164">
        <v>-4.6899999997549404</v>
      </c>
      <c r="K434" s="164">
        <v>-4.6899999997549404</v>
      </c>
      <c r="L434" s="164">
        <v>-4.6899999997549404</v>
      </c>
      <c r="M434" s="164">
        <v>-4.6899999997549404</v>
      </c>
      <c r="N434" s="164">
        <v>-4.6899999997549404</v>
      </c>
      <c r="O434" s="164">
        <v>-4.6899999997549404</v>
      </c>
      <c r="P434" s="164">
        <v>-4.6899999997549404</v>
      </c>
      <c r="Q434" s="164">
        <v>-4.6899999997549404</v>
      </c>
      <c r="R434" s="164">
        <v>-4.6899999997549404</v>
      </c>
      <c r="S434" s="164">
        <v>-4.6899999997549404</v>
      </c>
      <c r="T434" s="164">
        <v>-4.6899999997549404</v>
      </c>
      <c r="U434" s="164">
        <v>-4.6899999997549404</v>
      </c>
      <c r="V434" s="164">
        <v>-4.6899999997549404</v>
      </c>
      <c r="W434" s="164">
        <v>-4.6899999997549404</v>
      </c>
      <c r="X434" s="164">
        <v>-4.6899999997549404</v>
      </c>
      <c r="Y434" s="164">
        <v>-4.6899999997549404</v>
      </c>
      <c r="Z434" s="164">
        <v>-4.6899999997549404</v>
      </c>
      <c r="AA434" s="164">
        <v>-4.6899999997549404</v>
      </c>
      <c r="AB434" s="164">
        <v>-4.6899999997549404</v>
      </c>
      <c r="AC434" s="164">
        <v>-4.6899999997549404</v>
      </c>
      <c r="AD434" s="164">
        <v>-4.6899999997549404</v>
      </c>
      <c r="AE434" s="164">
        <v>-4.6899999997549404</v>
      </c>
      <c r="AF434" s="164">
        <v>-4.6899999997549404</v>
      </c>
      <c r="AG434" s="164">
        <v>-4.6899999997549404</v>
      </c>
      <c r="AH434" s="164">
        <v>-4.6899999997549404</v>
      </c>
      <c r="AI434" s="164">
        <v>-4.6899999997549404</v>
      </c>
      <c r="AJ434" s="164">
        <v>-4.6899999997549404</v>
      </c>
      <c r="AK434" s="164">
        <v>-4.6899999997549404</v>
      </c>
      <c r="AL434" s="164">
        <v>-4.6899999997549404</v>
      </c>
      <c r="AM434" s="164">
        <v>-4.6899999997549404</v>
      </c>
      <c r="AN434" s="164">
        <v>-4.6899999997549404</v>
      </c>
    </row>
    <row r="435" spans="1:40" x14ac:dyDescent="0.2">
      <c r="A435" s="27" t="s">
        <v>2274</v>
      </c>
      <c r="B435" s="164">
        <v>0</v>
      </c>
      <c r="C435" s="164">
        <v>0</v>
      </c>
      <c r="D435" s="164">
        <v>0</v>
      </c>
      <c r="E435" s="164">
        <v>0</v>
      </c>
      <c r="F435" s="164">
        <v>0</v>
      </c>
      <c r="G435" s="164">
        <v>0</v>
      </c>
      <c r="H435" s="164">
        <v>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0</v>
      </c>
      <c r="P435" s="164">
        <v>0</v>
      </c>
      <c r="Q435" s="164">
        <v>0</v>
      </c>
      <c r="R435" s="164">
        <v>0</v>
      </c>
      <c r="S435" s="164">
        <v>0</v>
      </c>
      <c r="T435" s="164">
        <v>0</v>
      </c>
      <c r="U435" s="164">
        <v>0</v>
      </c>
      <c r="V435" s="164">
        <v>0</v>
      </c>
      <c r="W435" s="164">
        <v>0</v>
      </c>
      <c r="X435" s="164">
        <v>0</v>
      </c>
      <c r="Y435" s="164">
        <v>0</v>
      </c>
      <c r="Z435" s="164">
        <v>0</v>
      </c>
      <c r="AA435" s="164">
        <v>0</v>
      </c>
      <c r="AB435" s="164">
        <v>0</v>
      </c>
      <c r="AC435" s="164">
        <v>0</v>
      </c>
      <c r="AD435" s="164">
        <v>0</v>
      </c>
      <c r="AE435" s="164">
        <v>0</v>
      </c>
      <c r="AF435" s="164">
        <v>0</v>
      </c>
      <c r="AG435" s="164">
        <v>0</v>
      </c>
      <c r="AH435" s="164">
        <v>0</v>
      </c>
      <c r="AI435" s="164">
        <v>0</v>
      </c>
      <c r="AJ435" s="164">
        <v>0</v>
      </c>
      <c r="AK435" s="164">
        <v>0</v>
      </c>
      <c r="AL435" s="164">
        <v>0</v>
      </c>
      <c r="AM435" s="164">
        <v>0</v>
      </c>
      <c r="AN435" s="164">
        <v>0</v>
      </c>
    </row>
    <row r="436" spans="1:40" x14ac:dyDescent="0.2">
      <c r="A436" s="27" t="s">
        <v>2275</v>
      </c>
      <c r="B436" s="164">
        <v>-56143.33</v>
      </c>
      <c r="C436" s="164">
        <v>-56143.33</v>
      </c>
      <c r="D436" s="164">
        <v>-56143.33</v>
      </c>
      <c r="E436" s="164">
        <v>-56143.33</v>
      </c>
      <c r="F436" s="164">
        <v>-56143.33</v>
      </c>
      <c r="G436" s="164">
        <v>-56143.33</v>
      </c>
      <c r="H436" s="164">
        <v>-56143.33</v>
      </c>
      <c r="I436" s="164">
        <v>-56143.33</v>
      </c>
      <c r="J436" s="164">
        <v>-56143.33</v>
      </c>
      <c r="K436" s="164">
        <v>-56143.33</v>
      </c>
      <c r="L436" s="164">
        <v>-56143.33</v>
      </c>
      <c r="M436" s="164">
        <v>-56143.33</v>
      </c>
      <c r="N436" s="164">
        <v>-56143.33</v>
      </c>
      <c r="O436" s="164">
        <v>-56143.33</v>
      </c>
      <c r="P436" s="164">
        <v>-56143.33</v>
      </c>
      <c r="Q436" s="164">
        <v>-56143.33</v>
      </c>
      <c r="R436" s="164">
        <v>-56143.33</v>
      </c>
      <c r="S436" s="164">
        <v>-56143.33</v>
      </c>
      <c r="T436" s="164">
        <v>-56143.33</v>
      </c>
      <c r="U436" s="164">
        <v>-56143.33</v>
      </c>
      <c r="V436" s="164">
        <v>-56143.33</v>
      </c>
      <c r="W436" s="164">
        <v>-56143.33</v>
      </c>
      <c r="X436" s="164">
        <v>-56143.33</v>
      </c>
      <c r="Y436" s="164">
        <v>-56143.33</v>
      </c>
      <c r="Z436" s="164">
        <v>-56143.33</v>
      </c>
      <c r="AA436" s="164">
        <v>-56143.33</v>
      </c>
      <c r="AB436" s="164">
        <v>-56143.33</v>
      </c>
      <c r="AC436" s="164">
        <v>-56143.33</v>
      </c>
      <c r="AD436" s="164">
        <v>-56143.33</v>
      </c>
      <c r="AE436" s="164">
        <v>-56143.33</v>
      </c>
      <c r="AF436" s="164">
        <v>-56143.33</v>
      </c>
      <c r="AG436" s="164">
        <v>-56143.33</v>
      </c>
      <c r="AH436" s="164">
        <v>-56143.33</v>
      </c>
      <c r="AI436" s="164">
        <v>-56143.33</v>
      </c>
      <c r="AJ436" s="164">
        <v>-56143.33</v>
      </c>
      <c r="AK436" s="164">
        <v>-56143.33</v>
      </c>
      <c r="AL436" s="164">
        <v>-56143.33</v>
      </c>
      <c r="AM436" s="164">
        <v>-56143.33</v>
      </c>
      <c r="AN436" s="164">
        <v>-56143.33</v>
      </c>
    </row>
    <row r="437" spans="1:40" x14ac:dyDescent="0.2">
      <c r="A437" s="27" t="s">
        <v>2276</v>
      </c>
      <c r="B437" s="164">
        <v>-180294084.84999999</v>
      </c>
      <c r="C437" s="164">
        <v>-180294084.84999999</v>
      </c>
      <c r="D437" s="164">
        <v>-180294084.84999999</v>
      </c>
      <c r="E437" s="164">
        <v>-180294084.84999999</v>
      </c>
      <c r="F437" s="164">
        <v>-180294084.84999999</v>
      </c>
      <c r="G437" s="164">
        <v>-180294084.84999999</v>
      </c>
      <c r="H437" s="164">
        <v>-180294084.84999999</v>
      </c>
      <c r="I437" s="164">
        <v>-180294084.84999999</v>
      </c>
      <c r="J437" s="164">
        <v>-180294084.84999999</v>
      </c>
      <c r="K437" s="164">
        <v>-180294084.84999999</v>
      </c>
      <c r="L437" s="164">
        <v>-180294084.84999999</v>
      </c>
      <c r="M437" s="164">
        <v>-180294084.84999999</v>
      </c>
      <c r="N437" s="164">
        <v>-180294084.84999999</v>
      </c>
      <c r="O437" s="164">
        <v>-180294084.84999999</v>
      </c>
      <c r="P437" s="164">
        <v>-180294084.84999999</v>
      </c>
      <c r="Q437" s="164">
        <v>-180294084.84999999</v>
      </c>
      <c r="R437" s="164">
        <v>-180294084.84999999</v>
      </c>
      <c r="S437" s="164">
        <v>-180294084.84999999</v>
      </c>
      <c r="T437" s="164">
        <v>-180294084.84999999</v>
      </c>
      <c r="U437" s="164">
        <v>-180294084.84999999</v>
      </c>
      <c r="V437" s="164">
        <v>-180294084.84999999</v>
      </c>
      <c r="W437" s="164">
        <v>-180294084.84999999</v>
      </c>
      <c r="X437" s="164">
        <v>-180294084.84999999</v>
      </c>
      <c r="Y437" s="164">
        <v>-180294084.84999999</v>
      </c>
      <c r="Z437" s="164">
        <v>-180294084.84999999</v>
      </c>
      <c r="AA437" s="164">
        <v>-180294084.84999999</v>
      </c>
      <c r="AB437" s="164">
        <v>-180294084.84999999</v>
      </c>
      <c r="AC437" s="164">
        <v>-180294084.84999999</v>
      </c>
      <c r="AD437" s="164">
        <v>-180294084.84999999</v>
      </c>
      <c r="AE437" s="164">
        <v>-180294084.84999999</v>
      </c>
      <c r="AF437" s="164">
        <v>-180294084.84999999</v>
      </c>
      <c r="AG437" s="164">
        <v>-180294084.84999999</v>
      </c>
      <c r="AH437" s="164">
        <v>-180294084.84999999</v>
      </c>
      <c r="AI437" s="164">
        <v>-180294084.84999999</v>
      </c>
      <c r="AJ437" s="164">
        <v>-180294084.84999999</v>
      </c>
      <c r="AK437" s="164">
        <v>-180294084.84999999</v>
      </c>
      <c r="AL437" s="164">
        <v>-180294084.84999999</v>
      </c>
      <c r="AM437" s="164">
        <v>-180294084.84999999</v>
      </c>
      <c r="AN437" s="164">
        <v>-180294084.84999999</v>
      </c>
    </row>
    <row r="438" spans="1:40" x14ac:dyDescent="0.2">
      <c r="A438" s="27" t="s">
        <v>2277</v>
      </c>
      <c r="B438" s="164">
        <v>-6149725.7899999898</v>
      </c>
      <c r="C438" s="164">
        <v>-6149725.7899999898</v>
      </c>
      <c r="D438" s="164">
        <v>-6149725.7899999898</v>
      </c>
      <c r="E438" s="164">
        <v>-6149725.7899999898</v>
      </c>
      <c r="F438" s="164">
        <v>-6149725.7899999898</v>
      </c>
      <c r="G438" s="164">
        <v>-6149725.7899999898</v>
      </c>
      <c r="H438" s="164">
        <v>-6149725.7899999898</v>
      </c>
      <c r="I438" s="164">
        <v>-6149725.7899999898</v>
      </c>
      <c r="J438" s="164">
        <v>-6149725.7899999898</v>
      </c>
      <c r="K438" s="164">
        <v>-6149725.7899999898</v>
      </c>
      <c r="L438" s="164">
        <v>-6149725.7899999898</v>
      </c>
      <c r="M438" s="164">
        <v>-6149725.7899999898</v>
      </c>
      <c r="N438" s="164">
        <v>-6149725.7899999898</v>
      </c>
      <c r="O438" s="164">
        <v>-6149725.7899999898</v>
      </c>
      <c r="P438" s="164">
        <v>-6149725.7899999898</v>
      </c>
      <c r="Q438" s="164">
        <v>-6149725.7899999898</v>
      </c>
      <c r="R438" s="164">
        <v>-6149725.7899999898</v>
      </c>
      <c r="S438" s="164">
        <v>-6149725.7899999898</v>
      </c>
      <c r="T438" s="164">
        <v>-6149725.7899999898</v>
      </c>
      <c r="U438" s="164">
        <v>-6149725.7899999898</v>
      </c>
      <c r="V438" s="164">
        <v>-6149725.7899999898</v>
      </c>
      <c r="W438" s="164">
        <v>-6149725.7899999898</v>
      </c>
      <c r="X438" s="164">
        <v>-6149725.7899999898</v>
      </c>
      <c r="Y438" s="164">
        <v>-6149725.7899999898</v>
      </c>
      <c r="Z438" s="164">
        <v>-6149725.7899999898</v>
      </c>
      <c r="AA438" s="164">
        <v>-6149725.7899999898</v>
      </c>
      <c r="AB438" s="164">
        <v>-6149725.7899999898</v>
      </c>
      <c r="AC438" s="164">
        <v>-6149725.7899999898</v>
      </c>
      <c r="AD438" s="164">
        <v>-6149725.7899999898</v>
      </c>
      <c r="AE438" s="164">
        <v>-6149725.7899999898</v>
      </c>
      <c r="AF438" s="164">
        <v>-6149725.7899999898</v>
      </c>
      <c r="AG438" s="164">
        <v>-6149725.7899999898</v>
      </c>
      <c r="AH438" s="164">
        <v>-6149725.7899999898</v>
      </c>
      <c r="AI438" s="164">
        <v>-6149725.7899999898</v>
      </c>
      <c r="AJ438" s="164">
        <v>-6149725.7899999898</v>
      </c>
      <c r="AK438" s="164">
        <v>-6149725.7899999898</v>
      </c>
      <c r="AL438" s="164">
        <v>-6149725.7899999898</v>
      </c>
      <c r="AM438" s="164">
        <v>-6149725.7899999898</v>
      </c>
      <c r="AN438" s="164">
        <v>-6149725.7899999898</v>
      </c>
    </row>
    <row r="439" spans="1:40" x14ac:dyDescent="0.2">
      <c r="A439" s="27" t="s">
        <v>2278</v>
      </c>
      <c r="B439" s="164">
        <v>0</v>
      </c>
      <c r="C439" s="164">
        <v>0</v>
      </c>
      <c r="D439" s="164">
        <v>0</v>
      </c>
      <c r="E439" s="164">
        <v>0</v>
      </c>
      <c r="F439" s="164">
        <v>0</v>
      </c>
      <c r="G439" s="164">
        <v>0</v>
      </c>
      <c r="H439" s="164">
        <v>0</v>
      </c>
      <c r="I439" s="164">
        <v>0</v>
      </c>
      <c r="J439" s="164">
        <v>0</v>
      </c>
      <c r="K439" s="164">
        <v>0</v>
      </c>
      <c r="L439" s="164">
        <v>0</v>
      </c>
      <c r="M439" s="164">
        <v>0</v>
      </c>
      <c r="N439" s="164">
        <v>0</v>
      </c>
      <c r="O439" s="164">
        <v>0</v>
      </c>
      <c r="P439" s="164">
        <v>0</v>
      </c>
      <c r="Q439" s="164">
        <v>0</v>
      </c>
      <c r="R439" s="164">
        <v>0</v>
      </c>
      <c r="S439" s="164">
        <v>0</v>
      </c>
      <c r="T439" s="164">
        <v>0</v>
      </c>
      <c r="U439" s="164">
        <v>0</v>
      </c>
      <c r="V439" s="164">
        <v>0</v>
      </c>
      <c r="W439" s="164">
        <v>0</v>
      </c>
      <c r="X439" s="164">
        <v>0</v>
      </c>
      <c r="Y439" s="164">
        <v>0</v>
      </c>
      <c r="Z439" s="164">
        <v>0</v>
      </c>
      <c r="AA439" s="164">
        <v>0</v>
      </c>
      <c r="AB439" s="164">
        <v>0</v>
      </c>
      <c r="AC439" s="164">
        <v>0</v>
      </c>
      <c r="AD439" s="164">
        <v>0</v>
      </c>
      <c r="AE439" s="164">
        <v>0</v>
      </c>
      <c r="AF439" s="164">
        <v>0</v>
      </c>
      <c r="AG439" s="164">
        <v>0</v>
      </c>
      <c r="AH439" s="164">
        <v>0</v>
      </c>
      <c r="AI439" s="164">
        <v>0</v>
      </c>
      <c r="AJ439" s="164">
        <v>0</v>
      </c>
      <c r="AK439" s="164">
        <v>0</v>
      </c>
      <c r="AL439" s="164">
        <v>0</v>
      </c>
      <c r="AM439" s="164">
        <v>0</v>
      </c>
      <c r="AN439" s="164">
        <v>0</v>
      </c>
    </row>
    <row r="440" spans="1:40" x14ac:dyDescent="0.2">
      <c r="A440" s="27" t="s">
        <v>2279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  <c r="O440" s="164">
        <v>0</v>
      </c>
      <c r="P440" s="164">
        <v>0</v>
      </c>
      <c r="Q440" s="164">
        <v>0</v>
      </c>
      <c r="R440" s="164">
        <v>0</v>
      </c>
      <c r="S440" s="164">
        <v>0</v>
      </c>
      <c r="T440" s="164">
        <v>0</v>
      </c>
      <c r="U440" s="164">
        <v>0</v>
      </c>
      <c r="V440" s="164">
        <v>0</v>
      </c>
      <c r="W440" s="164">
        <v>0</v>
      </c>
      <c r="X440" s="164">
        <v>0</v>
      </c>
      <c r="Y440" s="164">
        <v>0</v>
      </c>
      <c r="Z440" s="164">
        <v>0</v>
      </c>
      <c r="AA440" s="164">
        <v>0</v>
      </c>
      <c r="AB440" s="164">
        <v>0</v>
      </c>
      <c r="AC440" s="164">
        <v>0</v>
      </c>
      <c r="AD440" s="164">
        <v>0</v>
      </c>
      <c r="AE440" s="164">
        <v>0</v>
      </c>
      <c r="AF440" s="164">
        <v>0</v>
      </c>
      <c r="AG440" s="164">
        <v>0</v>
      </c>
      <c r="AH440" s="164">
        <v>0</v>
      </c>
      <c r="AI440" s="164">
        <v>0</v>
      </c>
      <c r="AJ440" s="164">
        <v>0</v>
      </c>
      <c r="AK440" s="164">
        <v>0</v>
      </c>
      <c r="AL440" s="164">
        <v>0</v>
      </c>
      <c r="AM440" s="164">
        <v>0</v>
      </c>
      <c r="AN440" s="164">
        <v>0</v>
      </c>
    </row>
    <row r="441" spans="1:40" x14ac:dyDescent="0.2">
      <c r="A441" s="27" t="s">
        <v>2280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0</v>
      </c>
      <c r="P441" s="164">
        <v>0</v>
      </c>
      <c r="Q441" s="164">
        <v>0</v>
      </c>
      <c r="R441" s="164">
        <v>0</v>
      </c>
      <c r="S441" s="164">
        <v>0</v>
      </c>
      <c r="T441" s="164">
        <v>0</v>
      </c>
      <c r="U441" s="164">
        <v>0</v>
      </c>
      <c r="V441" s="164">
        <v>0</v>
      </c>
      <c r="W441" s="164">
        <v>0</v>
      </c>
      <c r="X441" s="164">
        <v>0</v>
      </c>
      <c r="Y441" s="164">
        <v>0</v>
      </c>
      <c r="Z441" s="164">
        <v>0</v>
      </c>
      <c r="AA441" s="164">
        <v>0</v>
      </c>
      <c r="AB441" s="164">
        <v>0</v>
      </c>
      <c r="AC441" s="164">
        <v>0</v>
      </c>
      <c r="AD441" s="164">
        <v>0</v>
      </c>
      <c r="AE441" s="164">
        <v>0</v>
      </c>
      <c r="AF441" s="164">
        <v>0</v>
      </c>
      <c r="AG441" s="164">
        <v>0</v>
      </c>
      <c r="AH441" s="164">
        <v>0</v>
      </c>
      <c r="AI441" s="164">
        <v>0</v>
      </c>
      <c r="AJ441" s="164">
        <v>0</v>
      </c>
      <c r="AK441" s="164">
        <v>0</v>
      </c>
      <c r="AL441" s="164">
        <v>0</v>
      </c>
      <c r="AM441" s="164">
        <v>0</v>
      </c>
      <c r="AN441" s="164">
        <v>0</v>
      </c>
    </row>
    <row r="442" spans="1:40" x14ac:dyDescent="0.2">
      <c r="A442" s="27" t="s">
        <v>2281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0</v>
      </c>
      <c r="U442" s="164">
        <v>0</v>
      </c>
      <c r="V442" s="164">
        <v>0</v>
      </c>
      <c r="W442" s="164">
        <v>0</v>
      </c>
      <c r="X442" s="164">
        <v>0</v>
      </c>
      <c r="Y442" s="164">
        <v>0</v>
      </c>
      <c r="Z442" s="164">
        <v>0</v>
      </c>
      <c r="AA442" s="164">
        <v>0</v>
      </c>
      <c r="AB442" s="164">
        <v>0</v>
      </c>
      <c r="AC442" s="164">
        <v>0</v>
      </c>
      <c r="AD442" s="164">
        <v>0</v>
      </c>
      <c r="AE442" s="164">
        <v>0</v>
      </c>
      <c r="AF442" s="164">
        <v>0</v>
      </c>
      <c r="AG442" s="164">
        <v>0</v>
      </c>
      <c r="AH442" s="164">
        <v>0</v>
      </c>
      <c r="AI442" s="164">
        <v>0</v>
      </c>
      <c r="AJ442" s="164">
        <v>0</v>
      </c>
      <c r="AK442" s="164">
        <v>0</v>
      </c>
      <c r="AL442" s="164">
        <v>0</v>
      </c>
      <c r="AM442" s="164">
        <v>0</v>
      </c>
      <c r="AN442" s="164">
        <v>0</v>
      </c>
    </row>
    <row r="443" spans="1:40" x14ac:dyDescent="0.2">
      <c r="A443" s="27" t="s">
        <v>2282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0</v>
      </c>
      <c r="S443" s="164">
        <v>0</v>
      </c>
      <c r="T443" s="164">
        <v>0</v>
      </c>
      <c r="U443" s="164">
        <v>0</v>
      </c>
      <c r="V443" s="164">
        <v>0</v>
      </c>
      <c r="W443" s="164">
        <v>0</v>
      </c>
      <c r="X443" s="164">
        <v>0</v>
      </c>
      <c r="Y443" s="164">
        <v>0</v>
      </c>
      <c r="Z443" s="164">
        <v>0</v>
      </c>
      <c r="AA443" s="164">
        <v>0</v>
      </c>
      <c r="AB443" s="164">
        <v>0</v>
      </c>
      <c r="AC443" s="164">
        <v>0</v>
      </c>
      <c r="AD443" s="164">
        <v>0</v>
      </c>
      <c r="AE443" s="164">
        <v>0</v>
      </c>
      <c r="AF443" s="164">
        <v>0</v>
      </c>
      <c r="AG443" s="164">
        <v>0</v>
      </c>
      <c r="AH443" s="164">
        <v>0</v>
      </c>
      <c r="AI443" s="164">
        <v>0</v>
      </c>
      <c r="AJ443" s="164">
        <v>0</v>
      </c>
      <c r="AK443" s="164">
        <v>0</v>
      </c>
      <c r="AL443" s="164">
        <v>0</v>
      </c>
      <c r="AM443" s="164">
        <v>0</v>
      </c>
      <c r="AN443" s="164">
        <v>0</v>
      </c>
    </row>
    <row r="444" spans="1:40" x14ac:dyDescent="0.2">
      <c r="A444" s="27" t="s">
        <v>2283</v>
      </c>
      <c r="B444" s="164">
        <v>-106699.939999999</v>
      </c>
      <c r="C444" s="164">
        <v>-106699.939999999</v>
      </c>
      <c r="D444" s="164">
        <v>-106699.939999999</v>
      </c>
      <c r="E444" s="164">
        <v>-106699.939999999</v>
      </c>
      <c r="F444" s="164">
        <v>-106699.939999999</v>
      </c>
      <c r="G444" s="164">
        <v>-106699.939999999</v>
      </c>
      <c r="H444" s="164">
        <v>-106699.939999999</v>
      </c>
      <c r="I444" s="164">
        <v>-106699.939999999</v>
      </c>
      <c r="J444" s="164">
        <v>-106699.939999999</v>
      </c>
      <c r="K444" s="164">
        <v>-106699.939999999</v>
      </c>
      <c r="L444" s="164">
        <v>-106699.939999999</v>
      </c>
      <c r="M444" s="164">
        <v>-106699.939999999</v>
      </c>
      <c r="N444" s="164">
        <v>-106699.939999999</v>
      </c>
      <c r="O444" s="164">
        <v>-106699.939999999</v>
      </c>
      <c r="P444" s="164">
        <v>-106699.939999999</v>
      </c>
      <c r="Q444" s="164">
        <v>-106699.939999999</v>
      </c>
      <c r="R444" s="164">
        <v>-106699.939999999</v>
      </c>
      <c r="S444" s="164">
        <v>-106699.939999999</v>
      </c>
      <c r="T444" s="164">
        <v>-106699.939999999</v>
      </c>
      <c r="U444" s="164">
        <v>-106699.939999999</v>
      </c>
      <c r="V444" s="164">
        <v>-106699.939999999</v>
      </c>
      <c r="W444" s="164">
        <v>-106699.939999999</v>
      </c>
      <c r="X444" s="164">
        <v>-106699.939999999</v>
      </c>
      <c r="Y444" s="164">
        <v>-106699.939999999</v>
      </c>
      <c r="Z444" s="164">
        <v>-106699.939999999</v>
      </c>
      <c r="AA444" s="164">
        <v>-106699.939999999</v>
      </c>
      <c r="AB444" s="164">
        <v>-106699.939999999</v>
      </c>
      <c r="AC444" s="164">
        <v>-106699.939999999</v>
      </c>
      <c r="AD444" s="164">
        <v>-106699.939999999</v>
      </c>
      <c r="AE444" s="164">
        <v>-106699.939999999</v>
      </c>
      <c r="AF444" s="164">
        <v>-106699.939999999</v>
      </c>
      <c r="AG444" s="164">
        <v>-106699.939999999</v>
      </c>
      <c r="AH444" s="164">
        <v>-106699.939999999</v>
      </c>
      <c r="AI444" s="164">
        <v>-106699.939999999</v>
      </c>
      <c r="AJ444" s="164">
        <v>-106699.939999999</v>
      </c>
      <c r="AK444" s="164">
        <v>-106699.939999999</v>
      </c>
      <c r="AL444" s="164">
        <v>-106699.939999999</v>
      </c>
      <c r="AM444" s="164">
        <v>-106699.939999999</v>
      </c>
      <c r="AN444" s="164">
        <v>-106699.939999999</v>
      </c>
    </row>
    <row r="445" spans="1:40" x14ac:dyDescent="0.2">
      <c r="A445" s="27" t="s">
        <v>2284</v>
      </c>
      <c r="B445" s="164">
        <v>-47422.429999999898</v>
      </c>
      <c r="C445" s="164">
        <v>-47422.429999999898</v>
      </c>
      <c r="D445" s="164">
        <v>-47422.429999999898</v>
      </c>
      <c r="E445" s="164">
        <v>-47422.429999999898</v>
      </c>
      <c r="F445" s="164">
        <v>-47422.429999999898</v>
      </c>
      <c r="G445" s="164">
        <v>-47422.429999999898</v>
      </c>
      <c r="H445" s="164">
        <v>-47422.429999999898</v>
      </c>
      <c r="I445" s="164">
        <v>-47422.429999999898</v>
      </c>
      <c r="J445" s="164">
        <v>-47422.429999999898</v>
      </c>
      <c r="K445" s="164">
        <v>-47422.429999999898</v>
      </c>
      <c r="L445" s="164">
        <v>-47422.429999999898</v>
      </c>
      <c r="M445" s="164">
        <v>-47422.429999999898</v>
      </c>
      <c r="N445" s="164">
        <v>-47422.429999999898</v>
      </c>
      <c r="O445" s="164">
        <v>-47422.429999999898</v>
      </c>
      <c r="P445" s="164">
        <v>-47422.429999999898</v>
      </c>
      <c r="Q445" s="164">
        <v>-47422.429999999898</v>
      </c>
      <c r="R445" s="164">
        <v>-47422.429999999898</v>
      </c>
      <c r="S445" s="164">
        <v>-47422.429999999898</v>
      </c>
      <c r="T445" s="164">
        <v>-47422.429999999898</v>
      </c>
      <c r="U445" s="164">
        <v>-47422.429999999898</v>
      </c>
      <c r="V445" s="164">
        <v>-47422.429999999898</v>
      </c>
      <c r="W445" s="164">
        <v>-47422.429999999898</v>
      </c>
      <c r="X445" s="164">
        <v>-47422.429999999898</v>
      </c>
      <c r="Y445" s="164">
        <v>-47422.429999999898</v>
      </c>
      <c r="Z445" s="164">
        <v>-47422.429999999898</v>
      </c>
      <c r="AA445" s="164">
        <v>-47422.429999999898</v>
      </c>
      <c r="AB445" s="164">
        <v>-47422.429999999898</v>
      </c>
      <c r="AC445" s="164">
        <v>-47422.429999999898</v>
      </c>
      <c r="AD445" s="164">
        <v>-47422.429999999898</v>
      </c>
      <c r="AE445" s="164">
        <v>-47422.429999999898</v>
      </c>
      <c r="AF445" s="164">
        <v>-47422.429999999898</v>
      </c>
      <c r="AG445" s="164">
        <v>-47422.429999999898</v>
      </c>
      <c r="AH445" s="164">
        <v>-47422.429999999898</v>
      </c>
      <c r="AI445" s="164">
        <v>-47422.429999999898</v>
      </c>
      <c r="AJ445" s="164">
        <v>-47422.429999999898</v>
      </c>
      <c r="AK445" s="164">
        <v>-47422.429999999898</v>
      </c>
      <c r="AL445" s="164">
        <v>-47422.429999999898</v>
      </c>
      <c r="AM445" s="164">
        <v>-47422.429999999898</v>
      </c>
      <c r="AN445" s="164">
        <v>-47422.429999999898</v>
      </c>
    </row>
    <row r="446" spans="1:40" s="296" customFormat="1" x14ac:dyDescent="0.2">
      <c r="A446" s="295" t="s">
        <v>2285</v>
      </c>
      <c r="B446" s="296">
        <v>0</v>
      </c>
      <c r="C446" s="296">
        <v>0</v>
      </c>
      <c r="D446" s="296">
        <v>0</v>
      </c>
      <c r="E446" s="296">
        <v>0</v>
      </c>
      <c r="F446" s="296">
        <v>0</v>
      </c>
      <c r="G446" s="296">
        <v>0</v>
      </c>
      <c r="H446" s="296">
        <v>0</v>
      </c>
      <c r="I446" s="296">
        <v>0</v>
      </c>
      <c r="J446" s="296">
        <v>0</v>
      </c>
      <c r="K446" s="296">
        <v>0</v>
      </c>
      <c r="L446" s="296">
        <v>0</v>
      </c>
      <c r="M446" s="296">
        <v>0</v>
      </c>
      <c r="N446" s="296">
        <v>0</v>
      </c>
      <c r="O446" s="296">
        <v>0</v>
      </c>
      <c r="P446" s="296">
        <v>0</v>
      </c>
      <c r="Q446" s="296">
        <v>0</v>
      </c>
      <c r="R446" s="296">
        <v>0</v>
      </c>
      <c r="S446" s="296">
        <v>0</v>
      </c>
      <c r="T446" s="296">
        <v>0</v>
      </c>
      <c r="U446" s="296">
        <v>0</v>
      </c>
      <c r="V446" s="296">
        <v>0</v>
      </c>
      <c r="W446" s="296">
        <v>0</v>
      </c>
      <c r="X446" s="296">
        <v>0</v>
      </c>
      <c r="Y446" s="296">
        <v>0</v>
      </c>
      <c r="Z446" s="296">
        <v>0</v>
      </c>
      <c r="AA446" s="296">
        <v>0</v>
      </c>
      <c r="AB446" s="296">
        <v>0</v>
      </c>
      <c r="AC446" s="296">
        <v>0</v>
      </c>
      <c r="AD446" s="296">
        <v>0</v>
      </c>
      <c r="AE446" s="296">
        <v>0</v>
      </c>
      <c r="AF446" s="296">
        <v>0</v>
      </c>
      <c r="AG446" s="296">
        <v>0</v>
      </c>
      <c r="AH446" s="296">
        <v>0</v>
      </c>
      <c r="AI446" s="296">
        <v>0</v>
      </c>
      <c r="AJ446" s="296">
        <v>0</v>
      </c>
      <c r="AK446" s="296">
        <v>0</v>
      </c>
      <c r="AL446" s="296">
        <v>0</v>
      </c>
      <c r="AM446" s="296">
        <v>0</v>
      </c>
      <c r="AN446" s="296">
        <v>0</v>
      </c>
    </row>
    <row r="447" spans="1:40" s="296" customFormat="1" x14ac:dyDescent="0.2">
      <c r="A447" s="295" t="s">
        <v>2286</v>
      </c>
      <c r="B447" s="296">
        <v>0</v>
      </c>
      <c r="C447" s="296">
        <v>0</v>
      </c>
      <c r="D447" s="296">
        <v>0</v>
      </c>
      <c r="E447" s="296">
        <v>0</v>
      </c>
      <c r="F447" s="296">
        <v>0</v>
      </c>
      <c r="G447" s="296">
        <v>0</v>
      </c>
      <c r="H447" s="296">
        <v>0</v>
      </c>
      <c r="I447" s="296">
        <v>0</v>
      </c>
      <c r="J447" s="296">
        <v>0</v>
      </c>
      <c r="K447" s="296">
        <v>0</v>
      </c>
      <c r="L447" s="296">
        <v>0</v>
      </c>
      <c r="M447" s="296">
        <v>0</v>
      </c>
      <c r="N447" s="296">
        <v>0</v>
      </c>
      <c r="O447" s="296">
        <v>0</v>
      </c>
      <c r="P447" s="296">
        <v>0</v>
      </c>
      <c r="Q447" s="296">
        <v>0</v>
      </c>
      <c r="R447" s="296">
        <v>0</v>
      </c>
      <c r="S447" s="296">
        <v>0</v>
      </c>
      <c r="T447" s="296">
        <v>0</v>
      </c>
      <c r="U447" s="296">
        <v>0</v>
      </c>
      <c r="V447" s="296">
        <v>0</v>
      </c>
      <c r="W447" s="296">
        <v>0</v>
      </c>
      <c r="X447" s="296">
        <v>0</v>
      </c>
      <c r="Y447" s="296">
        <v>0</v>
      </c>
      <c r="Z447" s="296">
        <v>0</v>
      </c>
      <c r="AA447" s="296">
        <v>0</v>
      </c>
      <c r="AB447" s="296">
        <v>0</v>
      </c>
      <c r="AC447" s="296">
        <v>0</v>
      </c>
      <c r="AD447" s="296">
        <v>0</v>
      </c>
      <c r="AE447" s="296">
        <v>0</v>
      </c>
      <c r="AF447" s="296">
        <v>0</v>
      </c>
      <c r="AG447" s="296">
        <v>0</v>
      </c>
      <c r="AH447" s="296">
        <v>0</v>
      </c>
      <c r="AI447" s="296">
        <v>0</v>
      </c>
      <c r="AJ447" s="296">
        <v>0</v>
      </c>
      <c r="AK447" s="296">
        <v>0</v>
      </c>
      <c r="AL447" s="296">
        <v>0</v>
      </c>
      <c r="AM447" s="296">
        <v>0</v>
      </c>
      <c r="AN447" s="296">
        <v>0</v>
      </c>
    </row>
    <row r="448" spans="1:40" x14ac:dyDescent="0.2">
      <c r="A448" s="27" t="s">
        <v>2287</v>
      </c>
      <c r="B448" s="164">
        <v>0</v>
      </c>
      <c r="C448" s="164">
        <v>0</v>
      </c>
      <c r="D448" s="164">
        <v>0</v>
      </c>
      <c r="E448" s="164">
        <v>0</v>
      </c>
      <c r="F448" s="164">
        <v>0</v>
      </c>
      <c r="G448" s="164">
        <v>0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  <c r="O448" s="164">
        <v>0</v>
      </c>
      <c r="P448" s="164">
        <v>0</v>
      </c>
      <c r="Q448" s="164">
        <v>0</v>
      </c>
      <c r="R448" s="164">
        <v>0</v>
      </c>
      <c r="S448" s="164">
        <v>0</v>
      </c>
      <c r="T448" s="164">
        <v>0</v>
      </c>
      <c r="U448" s="164">
        <v>0</v>
      </c>
      <c r="V448" s="164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  <c r="AC448" s="164">
        <v>0</v>
      </c>
      <c r="AD448" s="164">
        <v>0</v>
      </c>
      <c r="AE448" s="164">
        <v>0</v>
      </c>
      <c r="AF448" s="164">
        <v>0</v>
      </c>
      <c r="AG448" s="164">
        <v>0</v>
      </c>
      <c r="AH448" s="164">
        <v>0</v>
      </c>
      <c r="AI448" s="164">
        <v>0</v>
      </c>
      <c r="AJ448" s="164">
        <v>0</v>
      </c>
      <c r="AK448" s="164">
        <v>0</v>
      </c>
      <c r="AL448" s="164">
        <v>0</v>
      </c>
      <c r="AM448" s="164">
        <v>0</v>
      </c>
      <c r="AN448" s="164">
        <v>0</v>
      </c>
    </row>
    <row r="449" spans="1:40" s="296" customFormat="1" x14ac:dyDescent="0.2">
      <c r="A449" s="295" t="s">
        <v>2288</v>
      </c>
      <c r="B449" s="296">
        <v>0</v>
      </c>
      <c r="C449" s="296">
        <v>0</v>
      </c>
      <c r="D449" s="296">
        <v>0</v>
      </c>
      <c r="E449" s="296">
        <v>0</v>
      </c>
      <c r="F449" s="296">
        <v>0</v>
      </c>
      <c r="G449" s="296">
        <v>0</v>
      </c>
      <c r="H449" s="296">
        <v>0</v>
      </c>
      <c r="I449" s="296">
        <v>0</v>
      </c>
      <c r="J449" s="296">
        <v>0</v>
      </c>
      <c r="K449" s="296">
        <v>0</v>
      </c>
      <c r="L449" s="296">
        <v>0</v>
      </c>
      <c r="M449" s="296">
        <v>0</v>
      </c>
      <c r="N449" s="296">
        <v>0</v>
      </c>
      <c r="O449" s="296">
        <v>0</v>
      </c>
      <c r="P449" s="296">
        <v>0</v>
      </c>
      <c r="Q449" s="296">
        <v>0</v>
      </c>
      <c r="R449" s="296">
        <v>0</v>
      </c>
      <c r="S449" s="296">
        <v>0</v>
      </c>
      <c r="T449" s="296">
        <v>0</v>
      </c>
      <c r="U449" s="296">
        <v>0</v>
      </c>
      <c r="V449" s="296">
        <v>0</v>
      </c>
      <c r="W449" s="296">
        <v>0</v>
      </c>
      <c r="X449" s="296">
        <v>0</v>
      </c>
      <c r="Y449" s="296">
        <v>0</v>
      </c>
      <c r="Z449" s="296">
        <v>0</v>
      </c>
      <c r="AA449" s="296">
        <v>0</v>
      </c>
      <c r="AB449" s="296">
        <v>0</v>
      </c>
      <c r="AC449" s="296">
        <v>0</v>
      </c>
      <c r="AD449" s="296">
        <v>0</v>
      </c>
      <c r="AE449" s="296">
        <v>0</v>
      </c>
      <c r="AF449" s="296">
        <v>0</v>
      </c>
      <c r="AG449" s="296">
        <v>0</v>
      </c>
      <c r="AH449" s="296">
        <v>0</v>
      </c>
      <c r="AI449" s="296">
        <v>0</v>
      </c>
      <c r="AJ449" s="296">
        <v>0</v>
      </c>
      <c r="AK449" s="296">
        <v>0</v>
      </c>
      <c r="AL449" s="296">
        <v>0</v>
      </c>
      <c r="AM449" s="296">
        <v>0</v>
      </c>
      <c r="AN449" s="296">
        <v>0</v>
      </c>
    </row>
    <row r="450" spans="1:40" x14ac:dyDescent="0.2">
      <c r="A450" s="27" t="s">
        <v>2289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0</v>
      </c>
      <c r="U450" s="164">
        <v>0</v>
      </c>
      <c r="V450" s="164">
        <v>0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4">
        <v>0</v>
      </c>
      <c r="AD450" s="164">
        <v>0</v>
      </c>
      <c r="AE450" s="164">
        <v>0</v>
      </c>
      <c r="AF450" s="164">
        <v>0</v>
      </c>
      <c r="AG450" s="164">
        <v>0</v>
      </c>
      <c r="AH450" s="164">
        <v>0</v>
      </c>
      <c r="AI450" s="164">
        <v>0</v>
      </c>
      <c r="AJ450" s="164">
        <v>0</v>
      </c>
      <c r="AK450" s="164">
        <v>0</v>
      </c>
      <c r="AL450" s="164">
        <v>0</v>
      </c>
      <c r="AM450" s="164">
        <v>0</v>
      </c>
      <c r="AN450" s="164">
        <v>0</v>
      </c>
    </row>
    <row r="451" spans="1:40" x14ac:dyDescent="0.2">
      <c r="A451" s="27" t="s">
        <v>2290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  <c r="O451" s="164">
        <v>0</v>
      </c>
      <c r="P451" s="164">
        <v>0</v>
      </c>
      <c r="Q451" s="164">
        <v>0</v>
      </c>
      <c r="R451" s="164">
        <v>0</v>
      </c>
      <c r="S451" s="164">
        <v>0</v>
      </c>
      <c r="T451" s="164">
        <v>0</v>
      </c>
      <c r="U451" s="164">
        <v>0</v>
      </c>
      <c r="V451" s="164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  <c r="AC451" s="164">
        <v>0</v>
      </c>
      <c r="AD451" s="164">
        <v>0</v>
      </c>
      <c r="AE451" s="164">
        <v>0</v>
      </c>
      <c r="AF451" s="164">
        <v>0</v>
      </c>
      <c r="AG451" s="164">
        <v>0</v>
      </c>
      <c r="AH451" s="164">
        <v>0</v>
      </c>
      <c r="AI451" s="164">
        <v>0</v>
      </c>
      <c r="AJ451" s="164">
        <v>0</v>
      </c>
      <c r="AK451" s="164">
        <v>0</v>
      </c>
      <c r="AL451" s="164">
        <v>0</v>
      </c>
      <c r="AM451" s="164">
        <v>0</v>
      </c>
      <c r="AN451" s="164">
        <v>0</v>
      </c>
    </row>
    <row r="452" spans="1:40" x14ac:dyDescent="0.2">
      <c r="A452" s="27" t="s">
        <v>2291</v>
      </c>
      <c r="B452" s="164">
        <v>10958.64</v>
      </c>
      <c r="C452" s="164">
        <v>10958.64</v>
      </c>
      <c r="D452" s="164">
        <v>10958.64</v>
      </c>
      <c r="E452" s="164">
        <v>10958.64</v>
      </c>
      <c r="F452" s="164">
        <v>10958.64</v>
      </c>
      <c r="G452" s="164">
        <v>10958.64</v>
      </c>
      <c r="H452" s="164">
        <v>10958.64</v>
      </c>
      <c r="I452" s="164">
        <v>10958.64</v>
      </c>
      <c r="J452" s="164">
        <v>10958.64</v>
      </c>
      <c r="K452" s="164">
        <v>10958.64</v>
      </c>
      <c r="L452" s="164">
        <v>10958.64</v>
      </c>
      <c r="M452" s="164">
        <v>10958.64</v>
      </c>
      <c r="N452" s="164">
        <v>10958.64</v>
      </c>
      <c r="O452" s="164">
        <v>10958.64</v>
      </c>
      <c r="P452" s="164">
        <v>10958.64</v>
      </c>
      <c r="Q452" s="164">
        <v>10958.64</v>
      </c>
      <c r="R452" s="164">
        <v>10958.64</v>
      </c>
      <c r="S452" s="164">
        <v>10958.64</v>
      </c>
      <c r="T452" s="164">
        <v>10958.64</v>
      </c>
      <c r="U452" s="164">
        <v>10958.64</v>
      </c>
      <c r="V452" s="164">
        <v>10958.64</v>
      </c>
      <c r="W452" s="164">
        <v>10958.64</v>
      </c>
      <c r="X452" s="164">
        <v>10958.64</v>
      </c>
      <c r="Y452" s="164">
        <v>10958.64</v>
      </c>
      <c r="Z452" s="164">
        <v>10958.64</v>
      </c>
      <c r="AA452" s="164">
        <v>10958.64</v>
      </c>
      <c r="AB452" s="164">
        <v>10958.64</v>
      </c>
      <c r="AC452" s="164">
        <v>10958.64</v>
      </c>
      <c r="AD452" s="164">
        <v>10958.64</v>
      </c>
      <c r="AE452" s="164">
        <v>10958.64</v>
      </c>
      <c r="AF452" s="164">
        <v>10958.64</v>
      </c>
      <c r="AG452" s="164">
        <v>10958.64</v>
      </c>
      <c r="AH452" s="164">
        <v>10958.64</v>
      </c>
      <c r="AI452" s="164">
        <v>10958.64</v>
      </c>
      <c r="AJ452" s="164">
        <v>10958.64</v>
      </c>
      <c r="AK452" s="164">
        <v>10958.64</v>
      </c>
      <c r="AL452" s="164">
        <v>10958.64</v>
      </c>
      <c r="AM452" s="164">
        <v>10958.64</v>
      </c>
      <c r="AN452" s="164">
        <v>10958.64</v>
      </c>
    </row>
    <row r="453" spans="1:40" x14ac:dyDescent="0.2">
      <c r="A453" s="27" t="s">
        <v>2292</v>
      </c>
      <c r="B453" s="164">
        <v>-403678.5</v>
      </c>
      <c r="C453" s="164">
        <v>-403678.5</v>
      </c>
      <c r="D453" s="164">
        <v>-403678.5</v>
      </c>
      <c r="E453" s="164">
        <v>-403678.5</v>
      </c>
      <c r="F453" s="164">
        <v>-403678.5</v>
      </c>
      <c r="G453" s="164">
        <v>-403678.5</v>
      </c>
      <c r="H453" s="164">
        <v>-403678.5</v>
      </c>
      <c r="I453" s="164">
        <v>-403678.5</v>
      </c>
      <c r="J453" s="164">
        <v>-403678.5</v>
      </c>
      <c r="K453" s="164">
        <v>-403678.5</v>
      </c>
      <c r="L453" s="164">
        <v>-403678.5</v>
      </c>
      <c r="M453" s="164">
        <v>-403678.5</v>
      </c>
      <c r="N453" s="164">
        <v>-403678.5</v>
      </c>
      <c r="O453" s="164">
        <v>-403678.5</v>
      </c>
      <c r="P453" s="164">
        <v>-403678.5</v>
      </c>
      <c r="Q453" s="164">
        <v>-403678.5</v>
      </c>
      <c r="R453" s="164">
        <v>-403678.5</v>
      </c>
      <c r="S453" s="164">
        <v>-403678.5</v>
      </c>
      <c r="T453" s="164">
        <v>-403678.5</v>
      </c>
      <c r="U453" s="164">
        <v>-403678.5</v>
      </c>
      <c r="V453" s="164">
        <v>-403678.5</v>
      </c>
      <c r="W453" s="164">
        <v>-403678.5</v>
      </c>
      <c r="X453" s="164">
        <v>-403678.5</v>
      </c>
      <c r="Y453" s="164">
        <v>-403678.5</v>
      </c>
      <c r="Z453" s="164">
        <v>-403678.5</v>
      </c>
      <c r="AA453" s="164">
        <v>-403678.5</v>
      </c>
      <c r="AB453" s="164">
        <v>-403678.5</v>
      </c>
      <c r="AC453" s="164">
        <v>-403678.5</v>
      </c>
      <c r="AD453" s="164">
        <v>-403678.5</v>
      </c>
      <c r="AE453" s="164">
        <v>-403678.5</v>
      </c>
      <c r="AF453" s="164">
        <v>-403678.5</v>
      </c>
      <c r="AG453" s="164">
        <v>-403678.5</v>
      </c>
      <c r="AH453" s="164">
        <v>-403678.5</v>
      </c>
      <c r="AI453" s="164">
        <v>-403678.5</v>
      </c>
      <c r="AJ453" s="164">
        <v>-403678.5</v>
      </c>
      <c r="AK453" s="164">
        <v>-403678.5</v>
      </c>
      <c r="AL453" s="164">
        <v>-403678.5</v>
      </c>
      <c r="AM453" s="164">
        <v>-403678.5</v>
      </c>
      <c r="AN453" s="164">
        <v>-403678.5</v>
      </c>
    </row>
    <row r="454" spans="1:40" x14ac:dyDescent="0.2">
      <c r="A454" s="27" t="s">
        <v>2293</v>
      </c>
      <c r="B454" s="164">
        <v>0</v>
      </c>
      <c r="C454" s="164">
        <v>0</v>
      </c>
      <c r="D454" s="164">
        <v>0</v>
      </c>
      <c r="E454" s="164">
        <v>0</v>
      </c>
      <c r="F454" s="164">
        <v>0</v>
      </c>
      <c r="G454" s="164">
        <v>0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  <c r="O454" s="164">
        <v>0</v>
      </c>
      <c r="P454" s="164">
        <v>0</v>
      </c>
      <c r="Q454" s="164">
        <v>0</v>
      </c>
      <c r="R454" s="164">
        <v>0</v>
      </c>
      <c r="S454" s="164">
        <v>0</v>
      </c>
      <c r="T454" s="164">
        <v>0</v>
      </c>
      <c r="U454" s="164">
        <v>0</v>
      </c>
      <c r="V454" s="164">
        <v>0</v>
      </c>
      <c r="W454" s="164">
        <v>0</v>
      </c>
      <c r="X454" s="164">
        <v>0</v>
      </c>
      <c r="Y454" s="164">
        <v>0</v>
      </c>
      <c r="Z454" s="164">
        <v>0</v>
      </c>
      <c r="AA454" s="164">
        <v>0</v>
      </c>
      <c r="AB454" s="164">
        <v>0</v>
      </c>
      <c r="AC454" s="164">
        <v>0</v>
      </c>
      <c r="AD454" s="164">
        <v>0</v>
      </c>
      <c r="AE454" s="164">
        <v>0</v>
      </c>
      <c r="AF454" s="164">
        <v>0</v>
      </c>
      <c r="AG454" s="164">
        <v>0</v>
      </c>
      <c r="AH454" s="164">
        <v>0</v>
      </c>
      <c r="AI454" s="164">
        <v>0</v>
      </c>
      <c r="AJ454" s="164">
        <v>0</v>
      </c>
      <c r="AK454" s="164">
        <v>0</v>
      </c>
      <c r="AL454" s="164">
        <v>0</v>
      </c>
      <c r="AM454" s="164">
        <v>0</v>
      </c>
      <c r="AN454" s="164">
        <v>0</v>
      </c>
    </row>
    <row r="455" spans="1:40" x14ac:dyDescent="0.2">
      <c r="A455" s="27" t="s">
        <v>2294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  <c r="O455" s="164">
        <v>0</v>
      </c>
      <c r="P455" s="164">
        <v>0</v>
      </c>
      <c r="Q455" s="164">
        <v>0</v>
      </c>
      <c r="R455" s="164">
        <v>0</v>
      </c>
      <c r="S455" s="164">
        <v>0</v>
      </c>
      <c r="T455" s="164">
        <v>0</v>
      </c>
      <c r="U455" s="164">
        <v>0</v>
      </c>
      <c r="V455" s="164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  <c r="AC455" s="164">
        <v>0</v>
      </c>
      <c r="AD455" s="164">
        <v>0</v>
      </c>
      <c r="AE455" s="164">
        <v>0</v>
      </c>
      <c r="AF455" s="164">
        <v>0</v>
      </c>
      <c r="AG455" s="164">
        <v>0</v>
      </c>
      <c r="AH455" s="164">
        <v>0</v>
      </c>
      <c r="AI455" s="164">
        <v>0</v>
      </c>
      <c r="AJ455" s="164">
        <v>0</v>
      </c>
      <c r="AK455" s="164">
        <v>0</v>
      </c>
      <c r="AL455" s="164">
        <v>0</v>
      </c>
      <c r="AM455" s="164">
        <v>0</v>
      </c>
      <c r="AN455" s="164">
        <v>0</v>
      </c>
    </row>
    <row r="456" spans="1:40" x14ac:dyDescent="0.2">
      <c r="A456" s="27" t="s">
        <v>2295</v>
      </c>
      <c r="B456" s="164">
        <v>-23083965.030000001</v>
      </c>
      <c r="C456" s="164">
        <v>-23083965.030000001</v>
      </c>
      <c r="D456" s="164">
        <v>-23083965.030000001</v>
      </c>
      <c r="E456" s="164">
        <v>-23083965.030000001</v>
      </c>
      <c r="F456" s="164">
        <v>-23083965.030000001</v>
      </c>
      <c r="G456" s="164">
        <v>-23083965.030000001</v>
      </c>
      <c r="H456" s="164">
        <v>-23083965.030000001</v>
      </c>
      <c r="I456" s="164">
        <v>-23083965.030000001</v>
      </c>
      <c r="J456" s="164">
        <v>-23083965.030000001</v>
      </c>
      <c r="K456" s="164">
        <v>-23083965.030000001</v>
      </c>
      <c r="L456" s="164">
        <v>-23083965.030000001</v>
      </c>
      <c r="M456" s="164">
        <v>-23083965.030000001</v>
      </c>
      <c r="N456" s="164">
        <v>-23083965.030000001</v>
      </c>
      <c r="O456" s="164">
        <v>-23083965.030000001</v>
      </c>
      <c r="P456" s="164">
        <v>-23083965.030000001</v>
      </c>
      <c r="Q456" s="164">
        <v>-23083965.030000001</v>
      </c>
      <c r="R456" s="164">
        <v>-23083965.030000001</v>
      </c>
      <c r="S456" s="164">
        <v>-23083965.030000001</v>
      </c>
      <c r="T456" s="164">
        <v>-23083965.030000001</v>
      </c>
      <c r="U456" s="164">
        <v>-23083965.030000001</v>
      </c>
      <c r="V456" s="164">
        <v>-23083965.030000001</v>
      </c>
      <c r="W456" s="164">
        <v>-23083965.030000001</v>
      </c>
      <c r="X456" s="164">
        <v>-23083965.030000001</v>
      </c>
      <c r="Y456" s="164">
        <v>-23083965.030000001</v>
      </c>
      <c r="Z456" s="164">
        <v>-23083965.030000001</v>
      </c>
      <c r="AA456" s="164">
        <v>-23083965.030000001</v>
      </c>
      <c r="AB456" s="164">
        <v>-23083965.030000001</v>
      </c>
      <c r="AC456" s="164">
        <v>-23083965.030000001</v>
      </c>
      <c r="AD456" s="164">
        <v>-23083965.030000001</v>
      </c>
      <c r="AE456" s="164">
        <v>-23083965.030000001</v>
      </c>
      <c r="AF456" s="164">
        <v>-23083965.030000001</v>
      </c>
      <c r="AG456" s="164">
        <v>-23083965.030000001</v>
      </c>
      <c r="AH456" s="164">
        <v>-23083965.030000001</v>
      </c>
      <c r="AI456" s="164">
        <v>-23083965.030000001</v>
      </c>
      <c r="AJ456" s="164">
        <v>-23083965.030000001</v>
      </c>
      <c r="AK456" s="164">
        <v>-23083965.030000001</v>
      </c>
      <c r="AL456" s="164">
        <v>-23083965.030000001</v>
      </c>
      <c r="AM456" s="164">
        <v>-23083965.030000001</v>
      </c>
      <c r="AN456" s="164">
        <v>-23083965.030000001</v>
      </c>
    </row>
    <row r="457" spans="1:40" x14ac:dyDescent="0.2">
      <c r="A457" s="27" t="s">
        <v>2296</v>
      </c>
      <c r="B457" s="164">
        <v>-175595375.769999</v>
      </c>
      <c r="C457" s="164">
        <v>-175595375.769999</v>
      </c>
      <c r="D457" s="164">
        <v>-175595375.769999</v>
      </c>
      <c r="E457" s="164">
        <v>-175595375.769999</v>
      </c>
      <c r="F457" s="164">
        <v>-175595375.769999</v>
      </c>
      <c r="G457" s="164">
        <v>-175595375.769999</v>
      </c>
      <c r="H457" s="164">
        <v>-175595375.769999</v>
      </c>
      <c r="I457" s="164">
        <v>-175595375.769999</v>
      </c>
      <c r="J457" s="164">
        <v>-175595375.769999</v>
      </c>
      <c r="K457" s="164">
        <v>-175595375.769999</v>
      </c>
      <c r="L457" s="164">
        <v>-175595375.769999</v>
      </c>
      <c r="M457" s="164">
        <v>-175595375.769999</v>
      </c>
      <c r="N457" s="164">
        <v>-175595375.769999</v>
      </c>
      <c r="O457" s="164">
        <v>-175595375.769999</v>
      </c>
      <c r="P457" s="164">
        <v>-175595375.769999</v>
      </c>
      <c r="Q457" s="164">
        <v>-175595375.769999</v>
      </c>
      <c r="R457" s="164">
        <v>-175595375.769999</v>
      </c>
      <c r="S457" s="164">
        <v>-175595375.769999</v>
      </c>
      <c r="T457" s="164">
        <v>-175595375.769999</v>
      </c>
      <c r="U457" s="164">
        <v>-175595375.769999</v>
      </c>
      <c r="V457" s="164">
        <v>-175595375.769999</v>
      </c>
      <c r="W457" s="164">
        <v>-175595375.769999</v>
      </c>
      <c r="X457" s="164">
        <v>-175595375.769999</v>
      </c>
      <c r="Y457" s="164">
        <v>-175595375.769999</v>
      </c>
      <c r="Z457" s="164">
        <v>-175595375.769999</v>
      </c>
      <c r="AA457" s="164">
        <v>-175595375.769999</v>
      </c>
      <c r="AB457" s="164">
        <v>-175595375.769999</v>
      </c>
      <c r="AC457" s="164">
        <v>-175595375.769999</v>
      </c>
      <c r="AD457" s="164">
        <v>-175595375.769999</v>
      </c>
      <c r="AE457" s="164">
        <v>-175595375.769999</v>
      </c>
      <c r="AF457" s="164">
        <v>-175595375.769999</v>
      </c>
      <c r="AG457" s="164">
        <v>-175595375.769999</v>
      </c>
      <c r="AH457" s="164">
        <v>-175595375.769999</v>
      </c>
      <c r="AI457" s="164">
        <v>-175595375.769999</v>
      </c>
      <c r="AJ457" s="164">
        <v>-175595375.769999</v>
      </c>
      <c r="AK457" s="164">
        <v>-175595375.769999</v>
      </c>
      <c r="AL457" s="164">
        <v>-175595375.769999</v>
      </c>
      <c r="AM457" s="164">
        <v>-175595375.769999</v>
      </c>
      <c r="AN457" s="164">
        <v>-175595375.769999</v>
      </c>
    </row>
    <row r="458" spans="1:40" x14ac:dyDescent="0.2">
      <c r="A458" s="30" t="s">
        <v>2297</v>
      </c>
      <c r="B458" s="164">
        <v>-881430569.75</v>
      </c>
      <c r="C458" s="164">
        <v>-881430569.75</v>
      </c>
      <c r="D458" s="164">
        <v>-881430569.75</v>
      </c>
      <c r="E458" s="164">
        <v>-881430569.75</v>
      </c>
      <c r="F458" s="164">
        <v>-881430569.75</v>
      </c>
      <c r="G458" s="164">
        <v>-881430569.75</v>
      </c>
      <c r="H458" s="164">
        <v>-881430569.75</v>
      </c>
      <c r="I458" s="164">
        <v>-881430569.75</v>
      </c>
      <c r="J458" s="164">
        <v>-881430569.75</v>
      </c>
      <c r="K458" s="164">
        <v>-881430569.75</v>
      </c>
      <c r="L458" s="164">
        <v>-881430569.75</v>
      </c>
      <c r="M458" s="164">
        <v>-881430569.75</v>
      </c>
      <c r="N458" s="164">
        <v>-881430569.75</v>
      </c>
      <c r="O458" s="164">
        <v>-881430569.75</v>
      </c>
      <c r="P458" s="164">
        <v>-881430569.75</v>
      </c>
      <c r="Q458" s="164">
        <v>-881430569.75</v>
      </c>
      <c r="R458" s="164">
        <v>-881430569.75</v>
      </c>
      <c r="S458" s="164">
        <v>-881430569.75</v>
      </c>
      <c r="T458" s="164">
        <v>-881430569.75</v>
      </c>
      <c r="U458" s="164">
        <v>-881430569.75</v>
      </c>
      <c r="V458" s="164">
        <v>-881430569.75</v>
      </c>
      <c r="W458" s="164">
        <v>-881430569.75</v>
      </c>
      <c r="X458" s="164">
        <v>-881430569.75</v>
      </c>
      <c r="Y458" s="164">
        <v>-881430569.75</v>
      </c>
      <c r="Z458" s="164">
        <v>-881430569.75</v>
      </c>
      <c r="AA458" s="164">
        <v>-881430569.75</v>
      </c>
      <c r="AB458" s="164">
        <v>-881430569.75</v>
      </c>
      <c r="AC458" s="164">
        <v>-881430569.75</v>
      </c>
      <c r="AD458" s="164">
        <v>-881430569.75</v>
      </c>
      <c r="AE458" s="164">
        <v>-881430569.75</v>
      </c>
      <c r="AF458" s="164">
        <v>-881430569.75</v>
      </c>
      <c r="AG458" s="164">
        <v>-881430569.75</v>
      </c>
      <c r="AH458" s="164">
        <v>-881430569.75</v>
      </c>
      <c r="AI458" s="164">
        <v>-881430569.75</v>
      </c>
      <c r="AJ458" s="164">
        <v>-881430569.75</v>
      </c>
      <c r="AK458" s="164">
        <v>-881430569.75</v>
      </c>
      <c r="AL458" s="164">
        <v>-881430569.75</v>
      </c>
      <c r="AM458" s="164">
        <v>-881430569.75</v>
      </c>
      <c r="AN458" s="164">
        <v>-881430569.75</v>
      </c>
    </row>
    <row r="459" spans="1:40" x14ac:dyDescent="0.2">
      <c r="A459" s="27" t="s">
        <v>2298</v>
      </c>
      <c r="B459" s="164">
        <v>-154786.59999999899</v>
      </c>
      <c r="C459" s="164">
        <v>-154786.59999999899</v>
      </c>
      <c r="D459" s="164">
        <v>-154786.59999999899</v>
      </c>
      <c r="E459" s="164">
        <v>-154786.59999999899</v>
      </c>
      <c r="F459" s="164">
        <v>-154786.59999999899</v>
      </c>
      <c r="G459" s="164">
        <v>-154786.59999999899</v>
      </c>
      <c r="H459" s="164">
        <v>-154786.59999999899</v>
      </c>
      <c r="I459" s="164">
        <v>-154786.59999999899</v>
      </c>
      <c r="J459" s="164">
        <v>-154786.59999999899</v>
      </c>
      <c r="K459" s="164">
        <v>-154786.59999999899</v>
      </c>
      <c r="L459" s="164">
        <v>-154786.59999999899</v>
      </c>
      <c r="M459" s="164">
        <v>-154786.59999999899</v>
      </c>
      <c r="N459" s="164">
        <v>-154786.59999999899</v>
      </c>
      <c r="O459" s="164">
        <v>-154786.59999999899</v>
      </c>
      <c r="P459" s="164">
        <v>-154786.59999999899</v>
      </c>
      <c r="Q459" s="164">
        <v>-154786.59999999899</v>
      </c>
      <c r="R459" s="164">
        <v>-154786.59999999899</v>
      </c>
      <c r="S459" s="164">
        <v>-154786.59999999899</v>
      </c>
      <c r="T459" s="164">
        <v>-154786.59999999899</v>
      </c>
      <c r="U459" s="164">
        <v>-154786.59999999899</v>
      </c>
      <c r="V459" s="164">
        <v>-154786.59999999899</v>
      </c>
      <c r="W459" s="164">
        <v>-154786.59999999899</v>
      </c>
      <c r="X459" s="164">
        <v>-154786.59999999899</v>
      </c>
      <c r="Y459" s="164">
        <v>-154786.59999999899</v>
      </c>
      <c r="Z459" s="164">
        <v>-154786.59999999899</v>
      </c>
      <c r="AA459" s="164">
        <v>-154786.59999999899</v>
      </c>
      <c r="AB459" s="164">
        <v>-154786.59999999899</v>
      </c>
      <c r="AC459" s="164">
        <v>-154786.59999999899</v>
      </c>
      <c r="AD459" s="164">
        <v>-154786.59999999899</v>
      </c>
      <c r="AE459" s="164">
        <v>-154786.59999999899</v>
      </c>
      <c r="AF459" s="164">
        <v>-154786.59999999899</v>
      </c>
      <c r="AG459" s="164">
        <v>-154786.59999999899</v>
      </c>
      <c r="AH459" s="164">
        <v>-154786.59999999899</v>
      </c>
      <c r="AI459" s="164">
        <v>-154786.59999999899</v>
      </c>
      <c r="AJ459" s="164">
        <v>-154786.59999999899</v>
      </c>
      <c r="AK459" s="164">
        <v>-154786.59999999899</v>
      </c>
      <c r="AL459" s="164">
        <v>-154786.59999999899</v>
      </c>
      <c r="AM459" s="164">
        <v>-154786.59999999899</v>
      </c>
      <c r="AN459" s="164">
        <v>-154786.59999999899</v>
      </c>
    </row>
    <row r="460" spans="1:40" x14ac:dyDescent="0.2">
      <c r="A460" s="27" t="s">
        <v>2299</v>
      </c>
      <c r="B460" s="164">
        <v>-10998.68</v>
      </c>
      <c r="C460" s="164">
        <v>-10998.68</v>
      </c>
      <c r="D460" s="164">
        <v>-10998.68</v>
      </c>
      <c r="E460" s="164">
        <v>-10998.68</v>
      </c>
      <c r="F460" s="164">
        <v>-10998.68</v>
      </c>
      <c r="G460" s="164">
        <v>-10998.68</v>
      </c>
      <c r="H460" s="164">
        <v>-10998.68</v>
      </c>
      <c r="I460" s="164">
        <v>-10998.68</v>
      </c>
      <c r="J460" s="164">
        <v>-10998.68</v>
      </c>
      <c r="K460" s="164">
        <v>-10998.68</v>
      </c>
      <c r="L460" s="164">
        <v>-10998.68</v>
      </c>
      <c r="M460" s="164">
        <v>-10998.68</v>
      </c>
      <c r="N460" s="164">
        <v>-10998.68</v>
      </c>
      <c r="O460" s="164">
        <v>-10998.68</v>
      </c>
      <c r="P460" s="164">
        <v>-10998.68</v>
      </c>
      <c r="Q460" s="164">
        <v>-10998.68</v>
      </c>
      <c r="R460" s="164">
        <v>-10998.68</v>
      </c>
      <c r="S460" s="164">
        <v>-10998.68</v>
      </c>
      <c r="T460" s="164">
        <v>-10998.68</v>
      </c>
      <c r="U460" s="164">
        <v>-10998.68</v>
      </c>
      <c r="V460" s="164">
        <v>-10998.68</v>
      </c>
      <c r="W460" s="164">
        <v>-10998.68</v>
      </c>
      <c r="X460" s="164">
        <v>-10998.68</v>
      </c>
      <c r="Y460" s="164">
        <v>-10998.68</v>
      </c>
      <c r="Z460" s="164">
        <v>-10998.68</v>
      </c>
      <c r="AA460" s="164">
        <v>-10998.68</v>
      </c>
      <c r="AB460" s="164">
        <v>-10998.68</v>
      </c>
      <c r="AC460" s="164">
        <v>-10998.68</v>
      </c>
      <c r="AD460" s="164">
        <v>-10998.68</v>
      </c>
      <c r="AE460" s="164">
        <v>-10998.68</v>
      </c>
      <c r="AF460" s="164">
        <v>-10998.68</v>
      </c>
      <c r="AG460" s="164">
        <v>-10998.68</v>
      </c>
      <c r="AH460" s="164">
        <v>-10998.68</v>
      </c>
      <c r="AI460" s="164">
        <v>-10998.68</v>
      </c>
      <c r="AJ460" s="164">
        <v>-10998.68</v>
      </c>
      <c r="AK460" s="164">
        <v>-10998.68</v>
      </c>
      <c r="AL460" s="164">
        <v>-10998.68</v>
      </c>
      <c r="AM460" s="164">
        <v>-10998.68</v>
      </c>
      <c r="AN460" s="164">
        <v>-10998.68</v>
      </c>
    </row>
    <row r="461" spans="1:40" x14ac:dyDescent="0.2">
      <c r="A461" s="27" t="s">
        <v>2300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v>0</v>
      </c>
      <c r="S461" s="164">
        <v>0</v>
      </c>
      <c r="T461" s="164">
        <v>0</v>
      </c>
      <c r="U461" s="164">
        <v>0</v>
      </c>
      <c r="V461" s="164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  <c r="AC461" s="164">
        <v>0</v>
      </c>
      <c r="AD461" s="164">
        <v>0</v>
      </c>
      <c r="AE461" s="164">
        <v>0</v>
      </c>
      <c r="AF461" s="164">
        <v>0</v>
      </c>
      <c r="AG461" s="164">
        <v>0</v>
      </c>
      <c r="AH461" s="164">
        <v>0</v>
      </c>
      <c r="AI461" s="164">
        <v>0</v>
      </c>
      <c r="AJ461" s="164">
        <v>0</v>
      </c>
      <c r="AK461" s="164">
        <v>0</v>
      </c>
      <c r="AL461" s="164">
        <v>0</v>
      </c>
      <c r="AM461" s="164">
        <v>0</v>
      </c>
      <c r="AN461" s="164">
        <v>0</v>
      </c>
    </row>
    <row r="462" spans="1:40" x14ac:dyDescent="0.2">
      <c r="A462" s="27" t="s">
        <v>2301</v>
      </c>
      <c r="B462" s="164">
        <v>-168140589.03999999</v>
      </c>
      <c r="C462" s="164">
        <v>-168140589.03999999</v>
      </c>
      <c r="D462" s="164">
        <v>-168140589.03999999</v>
      </c>
      <c r="E462" s="164">
        <v>-168140589.03999999</v>
      </c>
      <c r="F462" s="164">
        <v>-168140589.03999999</v>
      </c>
      <c r="G462" s="164">
        <v>-168140589.03999999</v>
      </c>
      <c r="H462" s="164">
        <v>-168140589.03999999</v>
      </c>
      <c r="I462" s="164">
        <v>-168140589.03999999</v>
      </c>
      <c r="J462" s="164">
        <v>-168140589.03999999</v>
      </c>
      <c r="K462" s="164">
        <v>-168140589.03999999</v>
      </c>
      <c r="L462" s="164">
        <v>-168140589.03999999</v>
      </c>
      <c r="M462" s="164">
        <v>-168140589.03999999</v>
      </c>
      <c r="N462" s="164">
        <v>-168140589.03999999</v>
      </c>
      <c r="O462" s="164">
        <v>-168140589.03999999</v>
      </c>
      <c r="P462" s="164">
        <v>-168140589.03999999</v>
      </c>
      <c r="Q462" s="164">
        <v>-168140589.03999999</v>
      </c>
      <c r="R462" s="164">
        <v>-168140589.03999999</v>
      </c>
      <c r="S462" s="164">
        <v>-168140589.03999999</v>
      </c>
      <c r="T462" s="164">
        <v>-168140589.03999999</v>
      </c>
      <c r="U462" s="164">
        <v>-168140589.03999999</v>
      </c>
      <c r="V462" s="164">
        <v>-168140589.03999999</v>
      </c>
      <c r="W462" s="164">
        <v>-168140589.03999999</v>
      </c>
      <c r="X462" s="164">
        <v>-168140589.03999999</v>
      </c>
      <c r="Y462" s="164">
        <v>-168140589.03999999</v>
      </c>
      <c r="Z462" s="164">
        <v>-168140589.03999999</v>
      </c>
      <c r="AA462" s="164">
        <v>-168140589.03999999</v>
      </c>
      <c r="AB462" s="164">
        <v>-168140589.03999999</v>
      </c>
      <c r="AC462" s="164">
        <v>-168140589.03999999</v>
      </c>
      <c r="AD462" s="164">
        <v>-168140589.03999999</v>
      </c>
      <c r="AE462" s="164">
        <v>-168140589.03999999</v>
      </c>
      <c r="AF462" s="164">
        <v>-168140589.03999999</v>
      </c>
      <c r="AG462" s="164">
        <v>-168140589.03999999</v>
      </c>
      <c r="AH462" s="164">
        <v>-168140589.03999999</v>
      </c>
      <c r="AI462" s="164">
        <v>-168140589.03999999</v>
      </c>
      <c r="AJ462" s="164">
        <v>-168140589.03999999</v>
      </c>
      <c r="AK462" s="164">
        <v>-168140589.03999999</v>
      </c>
      <c r="AL462" s="164">
        <v>-168140589.03999999</v>
      </c>
      <c r="AM462" s="164">
        <v>-168140589.03999999</v>
      </c>
      <c r="AN462" s="164">
        <v>-168140589.03999999</v>
      </c>
    </row>
    <row r="463" spans="1:40" x14ac:dyDescent="0.2">
      <c r="A463" s="27" t="s">
        <v>2302</v>
      </c>
      <c r="B463" s="164">
        <v>0</v>
      </c>
      <c r="C463" s="164">
        <v>0</v>
      </c>
      <c r="D463" s="164">
        <v>0</v>
      </c>
      <c r="E463" s="164">
        <v>0</v>
      </c>
      <c r="F463" s="164">
        <v>0</v>
      </c>
      <c r="G463" s="164">
        <v>0</v>
      </c>
      <c r="H463" s="164">
        <v>0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v>0</v>
      </c>
      <c r="S463" s="164">
        <v>0</v>
      </c>
      <c r="T463" s="164">
        <v>0</v>
      </c>
      <c r="U463" s="164">
        <v>0</v>
      </c>
      <c r="V463" s="164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  <c r="AC463" s="164">
        <v>0</v>
      </c>
      <c r="AD463" s="164">
        <v>0</v>
      </c>
      <c r="AE463" s="164">
        <v>0</v>
      </c>
      <c r="AF463" s="164">
        <v>0</v>
      </c>
      <c r="AG463" s="164">
        <v>0</v>
      </c>
      <c r="AH463" s="164">
        <v>0</v>
      </c>
      <c r="AI463" s="164">
        <v>0</v>
      </c>
      <c r="AJ463" s="164">
        <v>0</v>
      </c>
      <c r="AK463" s="164">
        <v>0</v>
      </c>
      <c r="AL463" s="164">
        <v>0</v>
      </c>
      <c r="AM463" s="164">
        <v>0</v>
      </c>
      <c r="AN463" s="164">
        <v>0</v>
      </c>
    </row>
    <row r="464" spans="1:40" x14ac:dyDescent="0.2">
      <c r="A464" s="27" t="s">
        <v>2303</v>
      </c>
      <c r="B464" s="164">
        <v>53265.779999999897</v>
      </c>
      <c r="C464" s="164">
        <v>53265.779999999897</v>
      </c>
      <c r="D464" s="164">
        <v>53265.779999999897</v>
      </c>
      <c r="E464" s="164">
        <v>53265.779999999897</v>
      </c>
      <c r="F464" s="164">
        <v>53265.779999999897</v>
      </c>
      <c r="G464" s="164">
        <v>53265.779999999897</v>
      </c>
      <c r="H464" s="164">
        <v>53265.779999999897</v>
      </c>
      <c r="I464" s="164">
        <v>53265.779999999897</v>
      </c>
      <c r="J464" s="164">
        <v>53265.779999999897</v>
      </c>
      <c r="K464" s="164">
        <v>53265.779999999897</v>
      </c>
      <c r="L464" s="164">
        <v>53265.779999999897</v>
      </c>
      <c r="M464" s="164">
        <v>53265.779999999897</v>
      </c>
      <c r="N464" s="164">
        <v>53265.779999999897</v>
      </c>
      <c r="O464" s="164">
        <v>53265.779999999897</v>
      </c>
      <c r="P464" s="164">
        <v>53265.779999999897</v>
      </c>
      <c r="Q464" s="164">
        <v>53265.779999999897</v>
      </c>
      <c r="R464" s="164">
        <v>53265.779999999897</v>
      </c>
      <c r="S464" s="164">
        <v>53265.779999999897</v>
      </c>
      <c r="T464" s="164">
        <v>53265.779999999897</v>
      </c>
      <c r="U464" s="164">
        <v>53265.779999999897</v>
      </c>
      <c r="V464" s="164">
        <v>53265.779999999897</v>
      </c>
      <c r="W464" s="164">
        <v>53265.779999999897</v>
      </c>
      <c r="X464" s="164">
        <v>53265.779999999897</v>
      </c>
      <c r="Y464" s="164">
        <v>53265.779999999897</v>
      </c>
      <c r="Z464" s="164">
        <v>53265.779999999897</v>
      </c>
      <c r="AA464" s="164">
        <v>53265.779999999897</v>
      </c>
      <c r="AB464" s="164">
        <v>53265.779999999897</v>
      </c>
      <c r="AC464" s="164">
        <v>53265.779999999897</v>
      </c>
      <c r="AD464" s="164">
        <v>53265.779999999897</v>
      </c>
      <c r="AE464" s="164">
        <v>53265.779999999897</v>
      </c>
      <c r="AF464" s="164">
        <v>53265.779999999897</v>
      </c>
      <c r="AG464" s="164">
        <v>53265.779999999897</v>
      </c>
      <c r="AH464" s="164">
        <v>53265.779999999897</v>
      </c>
      <c r="AI464" s="164">
        <v>53265.779999999897</v>
      </c>
      <c r="AJ464" s="164">
        <v>53265.779999999897</v>
      </c>
      <c r="AK464" s="164">
        <v>53265.779999999897</v>
      </c>
      <c r="AL464" s="164">
        <v>53265.779999999897</v>
      </c>
      <c r="AM464" s="164">
        <v>53265.779999999897</v>
      </c>
      <c r="AN464" s="164">
        <v>53265.779999999897</v>
      </c>
    </row>
    <row r="465" spans="1:40" x14ac:dyDescent="0.2">
      <c r="A465" s="30" t="s">
        <v>2304</v>
      </c>
      <c r="B465" s="164">
        <v>-168253108.53999999</v>
      </c>
      <c r="C465" s="164">
        <v>-168253108.53999999</v>
      </c>
      <c r="D465" s="164">
        <v>-168253108.53999999</v>
      </c>
      <c r="E465" s="164">
        <v>-168253108.53999999</v>
      </c>
      <c r="F465" s="164">
        <v>-168253108.53999999</v>
      </c>
      <c r="G465" s="164">
        <v>-168253108.53999999</v>
      </c>
      <c r="H465" s="164">
        <v>-168253108.53999999</v>
      </c>
      <c r="I465" s="164">
        <v>-168253108.53999999</v>
      </c>
      <c r="J465" s="164">
        <v>-168253108.53999999</v>
      </c>
      <c r="K465" s="164">
        <v>-168253108.53999999</v>
      </c>
      <c r="L465" s="164">
        <v>-168253108.53999999</v>
      </c>
      <c r="M465" s="164">
        <v>-168253108.53999999</v>
      </c>
      <c r="N465" s="164">
        <v>-168253108.53999999</v>
      </c>
      <c r="O465" s="164">
        <v>-168253108.53999999</v>
      </c>
      <c r="P465" s="164">
        <v>-168253108.53999999</v>
      </c>
      <c r="Q465" s="164">
        <v>-168253108.53999999</v>
      </c>
      <c r="R465" s="164">
        <v>-168253108.53999999</v>
      </c>
      <c r="S465" s="164">
        <v>-168253108.53999999</v>
      </c>
      <c r="T465" s="164">
        <v>-168253108.53999999</v>
      </c>
      <c r="U465" s="164">
        <v>-168253108.53999999</v>
      </c>
      <c r="V465" s="164">
        <v>-168253108.53999999</v>
      </c>
      <c r="W465" s="164">
        <v>-168253108.53999999</v>
      </c>
      <c r="X465" s="164">
        <v>-168253108.53999999</v>
      </c>
      <c r="Y465" s="164">
        <v>-168253108.53999999</v>
      </c>
      <c r="Z465" s="164">
        <v>-168253108.53999999</v>
      </c>
      <c r="AA465" s="164">
        <v>-168253108.53999999</v>
      </c>
      <c r="AB465" s="164">
        <v>-168253108.53999999</v>
      </c>
      <c r="AC465" s="164">
        <v>-168253108.53999999</v>
      </c>
      <c r="AD465" s="164">
        <v>-168253108.53999999</v>
      </c>
      <c r="AE465" s="164">
        <v>-168253108.53999999</v>
      </c>
      <c r="AF465" s="164">
        <v>-168253108.53999999</v>
      </c>
      <c r="AG465" s="164">
        <v>-168253108.53999999</v>
      </c>
      <c r="AH465" s="164">
        <v>-168253108.53999999</v>
      </c>
      <c r="AI465" s="164">
        <v>-168253108.53999999</v>
      </c>
      <c r="AJ465" s="164">
        <v>-168253108.53999999</v>
      </c>
      <c r="AK465" s="164">
        <v>-168253108.53999999</v>
      </c>
      <c r="AL465" s="164">
        <v>-168253108.53999999</v>
      </c>
      <c r="AM465" s="164">
        <v>-168253108.53999999</v>
      </c>
      <c r="AN465" s="164">
        <v>-168253108.53999999</v>
      </c>
    </row>
    <row r="466" spans="1:40" x14ac:dyDescent="0.2">
      <c r="A466" s="27" t="s">
        <v>2305</v>
      </c>
      <c r="B466" s="164">
        <v>4285734.5020545796</v>
      </c>
      <c r="C466" s="164">
        <v>4922835.0626689801</v>
      </c>
      <c r="D466" s="164">
        <v>5939934.6970223701</v>
      </c>
      <c r="E466" s="164">
        <v>7662072.1803985704</v>
      </c>
      <c r="F466" s="164">
        <v>7995262.6769546801</v>
      </c>
      <c r="G466" s="164">
        <v>8886739.0620152708</v>
      </c>
      <c r="H466" s="164">
        <v>8710803.7452220209</v>
      </c>
      <c r="I466" s="164">
        <v>8341643.4077075496</v>
      </c>
      <c r="J466" s="164">
        <v>9363243.1728091799</v>
      </c>
      <c r="K466" s="164">
        <v>9504364.9029103201</v>
      </c>
      <c r="L466" s="164">
        <v>10186699.885482199</v>
      </c>
      <c r="M466" s="164">
        <v>11013812.496719999</v>
      </c>
      <c r="N466" s="164">
        <v>11013812.496719999</v>
      </c>
      <c r="O466" s="164">
        <v>10550074.7403416</v>
      </c>
      <c r="P466" s="164">
        <v>10813635.8329085</v>
      </c>
      <c r="Q466" s="164">
        <v>11118651.232330499</v>
      </c>
      <c r="R466" s="164">
        <v>11619777.4354164</v>
      </c>
      <c r="S466" s="164">
        <v>11533135.2014239</v>
      </c>
      <c r="T466" s="164">
        <v>11674768.148716399</v>
      </c>
      <c r="U466" s="164">
        <v>11377180.891246701</v>
      </c>
      <c r="V466" s="164">
        <v>10595786.5003301</v>
      </c>
      <c r="W466" s="164">
        <v>10780004.607738599</v>
      </c>
      <c r="X466" s="164">
        <v>10754711.907834999</v>
      </c>
      <c r="Y466" s="164">
        <v>11060288.7955478</v>
      </c>
      <c r="Z466" s="164">
        <v>11235387.009215999</v>
      </c>
      <c r="AA466" s="164">
        <v>11235387.009215999</v>
      </c>
      <c r="AB466" s="164">
        <v>10800796.855131101</v>
      </c>
      <c r="AC466" s="164">
        <v>11088993.3483577</v>
      </c>
      <c r="AD466" s="164">
        <v>11416257.407815499</v>
      </c>
      <c r="AE466" s="164">
        <v>11798030.0965636</v>
      </c>
      <c r="AF466" s="164">
        <v>11641052.6421875</v>
      </c>
      <c r="AG466" s="164">
        <v>11557853.782835299</v>
      </c>
      <c r="AH466" s="164">
        <v>11097624.4614178</v>
      </c>
      <c r="AI466" s="164">
        <v>10140919.022227701</v>
      </c>
      <c r="AJ466" s="164">
        <v>9991560.7860650104</v>
      </c>
      <c r="AK466" s="164">
        <v>9679415.6320916899</v>
      </c>
      <c r="AL466" s="164">
        <v>9647090.6115086693</v>
      </c>
      <c r="AM466" s="164">
        <v>9778919.7885144092</v>
      </c>
      <c r="AN466" s="164">
        <v>9778919.7885144092</v>
      </c>
    </row>
    <row r="467" spans="1:40" x14ac:dyDescent="0.2">
      <c r="A467" s="27" t="s">
        <v>2306</v>
      </c>
      <c r="B467" s="164">
        <v>0</v>
      </c>
      <c r="C467" s="164">
        <v>0</v>
      </c>
      <c r="D467" s="164">
        <v>0</v>
      </c>
      <c r="E467" s="164">
        <v>0</v>
      </c>
      <c r="F467" s="164">
        <v>0</v>
      </c>
      <c r="G467" s="164">
        <v>0</v>
      </c>
      <c r="H467" s="164">
        <v>0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  <c r="O467" s="164">
        <v>0</v>
      </c>
      <c r="P467" s="164">
        <v>0</v>
      </c>
      <c r="Q467" s="164">
        <v>0</v>
      </c>
      <c r="R467" s="164">
        <v>0</v>
      </c>
      <c r="S467" s="164">
        <v>0</v>
      </c>
      <c r="T467" s="164">
        <v>0</v>
      </c>
      <c r="U467" s="164">
        <v>0</v>
      </c>
      <c r="V467" s="164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  <c r="AB467" s="164">
        <v>0</v>
      </c>
      <c r="AC467" s="164">
        <v>0</v>
      </c>
      <c r="AD467" s="164">
        <v>0</v>
      </c>
      <c r="AE467" s="164">
        <v>0</v>
      </c>
      <c r="AF467" s="164">
        <v>0</v>
      </c>
      <c r="AG467" s="164">
        <v>0</v>
      </c>
      <c r="AH467" s="164">
        <v>0</v>
      </c>
      <c r="AI467" s="164">
        <v>0</v>
      </c>
      <c r="AJ467" s="164">
        <v>0</v>
      </c>
      <c r="AK467" s="164">
        <v>0</v>
      </c>
      <c r="AL467" s="164">
        <v>0</v>
      </c>
      <c r="AM467" s="164">
        <v>0</v>
      </c>
      <c r="AN467" s="164">
        <v>0</v>
      </c>
    </row>
    <row r="468" spans="1:40" x14ac:dyDescent="0.2">
      <c r="A468" s="27" t="s">
        <v>2307</v>
      </c>
      <c r="B468" s="164">
        <v>0</v>
      </c>
      <c r="C468" s="164">
        <v>0</v>
      </c>
      <c r="D468" s="164">
        <v>0</v>
      </c>
      <c r="E468" s="164">
        <v>0</v>
      </c>
      <c r="F468" s="164">
        <v>0</v>
      </c>
      <c r="G468" s="164">
        <v>0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  <c r="O468" s="164">
        <v>0</v>
      </c>
      <c r="P468" s="164">
        <v>0</v>
      </c>
      <c r="Q468" s="164">
        <v>0</v>
      </c>
      <c r="R468" s="164">
        <v>0</v>
      </c>
      <c r="S468" s="164">
        <v>0</v>
      </c>
      <c r="T468" s="164">
        <v>0</v>
      </c>
      <c r="U468" s="164">
        <v>0</v>
      </c>
      <c r="V468" s="164">
        <v>0</v>
      </c>
      <c r="W468" s="164">
        <v>0</v>
      </c>
      <c r="X468" s="164">
        <v>0</v>
      </c>
      <c r="Y468" s="164">
        <v>0</v>
      </c>
      <c r="Z468" s="164">
        <v>0</v>
      </c>
      <c r="AA468" s="164">
        <v>0</v>
      </c>
      <c r="AB468" s="164">
        <v>0</v>
      </c>
      <c r="AC468" s="164">
        <v>0</v>
      </c>
      <c r="AD468" s="164">
        <v>0</v>
      </c>
      <c r="AE468" s="164">
        <v>0</v>
      </c>
      <c r="AF468" s="164">
        <v>0</v>
      </c>
      <c r="AG468" s="164">
        <v>0</v>
      </c>
      <c r="AH468" s="164">
        <v>0</v>
      </c>
      <c r="AI468" s="164">
        <v>0</v>
      </c>
      <c r="AJ468" s="164">
        <v>0</v>
      </c>
      <c r="AK468" s="164">
        <v>0</v>
      </c>
      <c r="AL468" s="164">
        <v>0</v>
      </c>
      <c r="AM468" s="164">
        <v>0</v>
      </c>
      <c r="AN468" s="164">
        <v>0</v>
      </c>
    </row>
    <row r="469" spans="1:40" x14ac:dyDescent="0.2">
      <c r="A469" s="27" t="s">
        <v>2308</v>
      </c>
      <c r="B469" s="164">
        <v>-12292233.5399999</v>
      </c>
      <c r="C469" s="164">
        <v>-12292233.5399999</v>
      </c>
      <c r="D469" s="164">
        <v>-12292233.5399999</v>
      </c>
      <c r="E469" s="164">
        <v>-12292233.5399999</v>
      </c>
      <c r="F469" s="164">
        <v>-12292233.5399999</v>
      </c>
      <c r="G469" s="164">
        <v>-12292233.5399999</v>
      </c>
      <c r="H469" s="164">
        <v>-12292233.5399999</v>
      </c>
      <c r="I469" s="164">
        <v>-12292233.5399999</v>
      </c>
      <c r="J469" s="164">
        <v>-12292233.5399999</v>
      </c>
      <c r="K469" s="164">
        <v>-12292233.5399999</v>
      </c>
      <c r="L469" s="164">
        <v>-12292233.5399999</v>
      </c>
      <c r="M469" s="164">
        <v>-12292233.5399999</v>
      </c>
      <c r="N469" s="164">
        <v>-12292233.5399999</v>
      </c>
      <c r="O469" s="164">
        <v>-12292233.5399999</v>
      </c>
      <c r="P469" s="164">
        <v>-12292233.5399999</v>
      </c>
      <c r="Q469" s="164">
        <v>-12292233.5399999</v>
      </c>
      <c r="R469" s="164">
        <v>-12292233.5399999</v>
      </c>
      <c r="S469" s="164">
        <v>-12292233.5399999</v>
      </c>
      <c r="T469" s="164">
        <v>-12292233.5399999</v>
      </c>
      <c r="U469" s="164">
        <v>-12292233.5399999</v>
      </c>
      <c r="V469" s="164">
        <v>-12292233.5399999</v>
      </c>
      <c r="W469" s="164">
        <v>-12292233.5399999</v>
      </c>
      <c r="X469" s="164">
        <v>-12292233.5399999</v>
      </c>
      <c r="Y469" s="164">
        <v>-12292233.5399999</v>
      </c>
      <c r="Z469" s="164">
        <v>-12292233.5399999</v>
      </c>
      <c r="AA469" s="164">
        <v>-12292233.5399999</v>
      </c>
      <c r="AB469" s="164">
        <v>-12292233.5399999</v>
      </c>
      <c r="AC469" s="164">
        <v>-12292233.5399999</v>
      </c>
      <c r="AD469" s="164">
        <v>-12292233.5399999</v>
      </c>
      <c r="AE469" s="164">
        <v>-12292233.5399999</v>
      </c>
      <c r="AF469" s="164">
        <v>-12292233.5399999</v>
      </c>
      <c r="AG469" s="164">
        <v>-12292233.5399999</v>
      </c>
      <c r="AH469" s="164">
        <v>-12292233.5399999</v>
      </c>
      <c r="AI469" s="164">
        <v>-12292233.5399999</v>
      </c>
      <c r="AJ469" s="164">
        <v>-12292233.5399999</v>
      </c>
      <c r="AK469" s="164">
        <v>-12292233.5399999</v>
      </c>
      <c r="AL469" s="164">
        <v>-12292233.5399999</v>
      </c>
      <c r="AM469" s="164">
        <v>-12292233.5399999</v>
      </c>
      <c r="AN469" s="164">
        <v>-12292233.5399999</v>
      </c>
    </row>
    <row r="470" spans="1:40" x14ac:dyDescent="0.2">
      <c r="A470" s="27" t="s">
        <v>2309</v>
      </c>
      <c r="B470" s="164">
        <v>-66074760.021178097</v>
      </c>
      <c r="C470" s="164">
        <v>-67497928.448680401</v>
      </c>
      <c r="D470" s="164">
        <v>-69032946.130416095</v>
      </c>
      <c r="E470" s="164">
        <v>-70679813.066385299</v>
      </c>
      <c r="F470" s="164">
        <v>-72438529.256587893</v>
      </c>
      <c r="G470" s="164">
        <v>-74309094.701023996</v>
      </c>
      <c r="H470" s="164">
        <v>-76291509.399693593</v>
      </c>
      <c r="I470" s="164">
        <v>-78385773.352596596</v>
      </c>
      <c r="J470" s="164">
        <v>-80591886.559733093</v>
      </c>
      <c r="K470" s="164">
        <v>-82909849.021102905</v>
      </c>
      <c r="L470" s="164">
        <v>-69603830.657480597</v>
      </c>
      <c r="M470" s="164">
        <v>-70803300.576515898</v>
      </c>
      <c r="N470" s="164">
        <v>-70803300.576515898</v>
      </c>
      <c r="O470" s="164">
        <v>-72266578.875344604</v>
      </c>
      <c r="P470" s="164">
        <v>-73881816.299733102</v>
      </c>
      <c r="Q470" s="164">
        <v>-75649012.849681497</v>
      </c>
      <c r="R470" s="164">
        <v>-77568168.525189802</v>
      </c>
      <c r="S470" s="164">
        <v>-79639283.326257899</v>
      </c>
      <c r="T470" s="164">
        <v>-81862357.252885804</v>
      </c>
      <c r="U470" s="164">
        <v>-84237390.305073693</v>
      </c>
      <c r="V470" s="164">
        <v>-86764382.482821405</v>
      </c>
      <c r="W470" s="164">
        <v>-89443333.786128893</v>
      </c>
      <c r="X470" s="164">
        <v>-92274244.214996293</v>
      </c>
      <c r="Y470" s="164">
        <v>-77697774.183479503</v>
      </c>
      <c r="Z470" s="164">
        <v>-79009093.356748298</v>
      </c>
      <c r="AA470" s="164">
        <v>-79009093.356748298</v>
      </c>
      <c r="AB470" s="164">
        <v>-80573991.673354402</v>
      </c>
      <c r="AC470" s="164">
        <v>-82240510.007737905</v>
      </c>
      <c r="AD470" s="164">
        <v>-84008648.359898806</v>
      </c>
      <c r="AE470" s="164">
        <v>-85878406.729837194</v>
      </c>
      <c r="AF470" s="164">
        <v>-87849785.117552906</v>
      </c>
      <c r="AG470" s="164">
        <v>-89922783.523046106</v>
      </c>
      <c r="AH470" s="164">
        <v>-92097401.946316704</v>
      </c>
      <c r="AI470" s="164">
        <v>-94373640.387364596</v>
      </c>
      <c r="AJ470" s="164">
        <v>-96751498.846190095</v>
      </c>
      <c r="AK470" s="164">
        <v>-99230977.322792903</v>
      </c>
      <c r="AL470" s="164">
        <v>-83033296.017900094</v>
      </c>
      <c r="AM470" s="164">
        <v>-84496574.316728801</v>
      </c>
      <c r="AN470" s="164">
        <v>-84496574.316728801</v>
      </c>
    </row>
    <row r="471" spans="1:40" x14ac:dyDescent="0.2">
      <c r="A471" s="27" t="s">
        <v>2310</v>
      </c>
      <c r="B471" s="164">
        <v>-16868741.719999898</v>
      </c>
      <c r="C471" s="164">
        <v>-16868741.719999898</v>
      </c>
      <c r="D471" s="164">
        <v>-16868741.719999898</v>
      </c>
      <c r="E471" s="164">
        <v>-16868741.719999898</v>
      </c>
      <c r="F471" s="164">
        <v>-16868741.719999898</v>
      </c>
      <c r="G471" s="164">
        <v>-16868741.719999898</v>
      </c>
      <c r="H471" s="164">
        <v>-16868741.719999898</v>
      </c>
      <c r="I471" s="164">
        <v>-16868741.719999898</v>
      </c>
      <c r="J471" s="164">
        <v>-16868741.719999898</v>
      </c>
      <c r="K471" s="164">
        <v>-16868741.719999898</v>
      </c>
      <c r="L471" s="164">
        <v>-16868741.719999898</v>
      </c>
      <c r="M471" s="164">
        <v>-16868741.719999898</v>
      </c>
      <c r="N471" s="164">
        <v>-16868741.719999898</v>
      </c>
      <c r="O471" s="164">
        <v>-16868741.719999898</v>
      </c>
      <c r="P471" s="164">
        <v>-16868741.719999898</v>
      </c>
      <c r="Q471" s="164">
        <v>-16868741.719999898</v>
      </c>
      <c r="R471" s="164">
        <v>-16868741.719999898</v>
      </c>
      <c r="S471" s="164">
        <v>-16868741.719999898</v>
      </c>
      <c r="T471" s="164">
        <v>-16868741.719999898</v>
      </c>
      <c r="U471" s="164">
        <v>-16868741.719999898</v>
      </c>
      <c r="V471" s="164">
        <v>-16868741.719999898</v>
      </c>
      <c r="W471" s="164">
        <v>-16868741.719999898</v>
      </c>
      <c r="X471" s="164">
        <v>-16868741.719999898</v>
      </c>
      <c r="Y471" s="164">
        <v>-16868741.719999898</v>
      </c>
      <c r="Z471" s="164">
        <v>-16868741.719999898</v>
      </c>
      <c r="AA471" s="164">
        <v>-16868741.719999898</v>
      </c>
      <c r="AB471" s="164">
        <v>-16868741.719999898</v>
      </c>
      <c r="AC471" s="164">
        <v>-16868741.719999898</v>
      </c>
      <c r="AD471" s="164">
        <v>-16868741.719999898</v>
      </c>
      <c r="AE471" s="164">
        <v>-16868741.719999898</v>
      </c>
      <c r="AF471" s="164">
        <v>-16868741.719999898</v>
      </c>
      <c r="AG471" s="164">
        <v>-16868741.719999898</v>
      </c>
      <c r="AH471" s="164">
        <v>-16868741.719999898</v>
      </c>
      <c r="AI471" s="164">
        <v>-16868741.719999898</v>
      </c>
      <c r="AJ471" s="164">
        <v>-16868741.719999898</v>
      </c>
      <c r="AK471" s="164">
        <v>-16868741.719999898</v>
      </c>
      <c r="AL471" s="164">
        <v>-16868741.719999898</v>
      </c>
      <c r="AM471" s="164">
        <v>-16868741.719999898</v>
      </c>
      <c r="AN471" s="164">
        <v>-16868741.719999898</v>
      </c>
    </row>
    <row r="472" spans="1:40" x14ac:dyDescent="0.2">
      <c r="A472" s="27" t="s">
        <v>2311</v>
      </c>
      <c r="B472" s="164">
        <v>-2006974.5</v>
      </c>
      <c r="C472" s="164">
        <v>-2006974.5</v>
      </c>
      <c r="D472" s="164">
        <v>-2006974.5</v>
      </c>
      <c r="E472" s="164">
        <v>-2006974.5</v>
      </c>
      <c r="F472" s="164">
        <v>-2006974.5</v>
      </c>
      <c r="G472" s="164">
        <v>-2006974.5</v>
      </c>
      <c r="H472" s="164">
        <v>-2006974.5</v>
      </c>
      <c r="I472" s="164">
        <v>-2006974.5</v>
      </c>
      <c r="J472" s="164">
        <v>-2006974.5</v>
      </c>
      <c r="K472" s="164">
        <v>-2006974.5</v>
      </c>
      <c r="L472" s="164">
        <v>-2006974.5</v>
      </c>
      <c r="M472" s="164">
        <v>-2006974.5</v>
      </c>
      <c r="N472" s="164">
        <v>-2006974.5</v>
      </c>
      <c r="O472" s="164">
        <v>-2006974.5</v>
      </c>
      <c r="P472" s="164">
        <v>-2006974.5</v>
      </c>
      <c r="Q472" s="164">
        <v>-2006974.5</v>
      </c>
      <c r="R472" s="164">
        <v>-2006974.5</v>
      </c>
      <c r="S472" s="164">
        <v>-2006974.5</v>
      </c>
      <c r="T472" s="164">
        <v>-2006974.5</v>
      </c>
      <c r="U472" s="164">
        <v>-2006974.5</v>
      </c>
      <c r="V472" s="164">
        <v>-2006974.5</v>
      </c>
      <c r="W472" s="164">
        <v>-2006974.5</v>
      </c>
      <c r="X472" s="164">
        <v>-2006974.5</v>
      </c>
      <c r="Y472" s="164">
        <v>-2006974.5</v>
      </c>
      <c r="Z472" s="164">
        <v>-2006974.5</v>
      </c>
      <c r="AA472" s="164">
        <v>-2006974.5</v>
      </c>
      <c r="AB472" s="164">
        <v>-2006974.5</v>
      </c>
      <c r="AC472" s="164">
        <v>-2006974.5</v>
      </c>
      <c r="AD472" s="164">
        <v>-2006974.5</v>
      </c>
      <c r="AE472" s="164">
        <v>-2006974.5</v>
      </c>
      <c r="AF472" s="164">
        <v>-2006974.5</v>
      </c>
      <c r="AG472" s="164">
        <v>-2006974.5</v>
      </c>
      <c r="AH472" s="164">
        <v>-2006974.5</v>
      </c>
      <c r="AI472" s="164">
        <v>-2006974.5</v>
      </c>
      <c r="AJ472" s="164">
        <v>-2006974.5</v>
      </c>
      <c r="AK472" s="164">
        <v>-2006974.5</v>
      </c>
      <c r="AL472" s="164">
        <v>-2006974.5</v>
      </c>
      <c r="AM472" s="164">
        <v>-2006974.5</v>
      </c>
      <c r="AN472" s="164">
        <v>-2006974.5</v>
      </c>
    </row>
    <row r="473" spans="1:40" x14ac:dyDescent="0.2">
      <c r="A473" s="27" t="s">
        <v>2312</v>
      </c>
      <c r="B473" s="164">
        <v>-3726.7999999999902</v>
      </c>
      <c r="C473" s="164">
        <v>-3726.7999999999902</v>
      </c>
      <c r="D473" s="164">
        <v>-3726.7999999999902</v>
      </c>
      <c r="E473" s="164">
        <v>-3726.7999999999902</v>
      </c>
      <c r="F473" s="164">
        <v>-3726.7999999999902</v>
      </c>
      <c r="G473" s="164">
        <v>-3726.7999999999902</v>
      </c>
      <c r="H473" s="164">
        <v>-3726.7999999999902</v>
      </c>
      <c r="I473" s="164">
        <v>-3726.7999999999902</v>
      </c>
      <c r="J473" s="164">
        <v>-3726.7999999999902</v>
      </c>
      <c r="K473" s="164">
        <v>-3726.7999999999902</v>
      </c>
      <c r="L473" s="164">
        <v>-3726.7999999999902</v>
      </c>
      <c r="M473" s="164">
        <v>-3726.7999999999902</v>
      </c>
      <c r="N473" s="164">
        <v>-3726.7999999999902</v>
      </c>
      <c r="O473" s="164">
        <v>-3726.7999999999902</v>
      </c>
      <c r="P473" s="164">
        <v>-3726.7999999999902</v>
      </c>
      <c r="Q473" s="164">
        <v>-3726.7999999999902</v>
      </c>
      <c r="R473" s="164">
        <v>-3726.7999999999902</v>
      </c>
      <c r="S473" s="164">
        <v>-3726.7999999999902</v>
      </c>
      <c r="T473" s="164">
        <v>-3726.7999999999902</v>
      </c>
      <c r="U473" s="164">
        <v>-3726.7999999999902</v>
      </c>
      <c r="V473" s="164">
        <v>-3726.7999999999902</v>
      </c>
      <c r="W473" s="164">
        <v>-3726.7999999999902</v>
      </c>
      <c r="X473" s="164">
        <v>-3726.7999999999902</v>
      </c>
      <c r="Y473" s="164">
        <v>-3726.7999999999902</v>
      </c>
      <c r="Z473" s="164">
        <v>-3726.7999999999902</v>
      </c>
      <c r="AA473" s="164">
        <v>-3726.7999999999902</v>
      </c>
      <c r="AB473" s="164">
        <v>-3726.7999999999902</v>
      </c>
      <c r="AC473" s="164">
        <v>-3726.7999999999902</v>
      </c>
      <c r="AD473" s="164">
        <v>-3726.7999999999902</v>
      </c>
      <c r="AE473" s="164">
        <v>-3726.7999999999902</v>
      </c>
      <c r="AF473" s="164">
        <v>-3726.7999999999902</v>
      </c>
      <c r="AG473" s="164">
        <v>-3726.7999999999902</v>
      </c>
      <c r="AH473" s="164">
        <v>-3726.7999999999902</v>
      </c>
      <c r="AI473" s="164">
        <v>-3726.7999999999902</v>
      </c>
      <c r="AJ473" s="164">
        <v>-3726.7999999999902</v>
      </c>
      <c r="AK473" s="164">
        <v>-3726.7999999999902</v>
      </c>
      <c r="AL473" s="164">
        <v>-3726.7999999999902</v>
      </c>
      <c r="AM473" s="164">
        <v>-3726.7999999999902</v>
      </c>
      <c r="AN473" s="164">
        <v>-3726.7999999999902</v>
      </c>
    </row>
    <row r="474" spans="1:40" x14ac:dyDescent="0.2">
      <c r="A474" s="27" t="s">
        <v>2313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  <c r="O474" s="164">
        <v>0</v>
      </c>
      <c r="P474" s="164">
        <v>0</v>
      </c>
      <c r="Q474" s="164">
        <v>0</v>
      </c>
      <c r="R474" s="164">
        <v>0</v>
      </c>
      <c r="S474" s="164">
        <v>0</v>
      </c>
      <c r="T474" s="164">
        <v>0</v>
      </c>
      <c r="U474" s="164">
        <v>0</v>
      </c>
      <c r="V474" s="164">
        <v>0</v>
      </c>
      <c r="W474" s="164">
        <v>0</v>
      </c>
      <c r="X474" s="164">
        <v>0</v>
      </c>
      <c r="Y474" s="164">
        <v>0</v>
      </c>
      <c r="Z474" s="164">
        <v>0</v>
      </c>
      <c r="AA474" s="164">
        <v>0</v>
      </c>
      <c r="AB474" s="164">
        <v>0</v>
      </c>
      <c r="AC474" s="164">
        <v>0</v>
      </c>
      <c r="AD474" s="164">
        <v>0</v>
      </c>
      <c r="AE474" s="164">
        <v>0</v>
      </c>
      <c r="AF474" s="164">
        <v>0</v>
      </c>
      <c r="AG474" s="164">
        <v>0</v>
      </c>
      <c r="AH474" s="164">
        <v>0</v>
      </c>
      <c r="AI474" s="164">
        <v>0</v>
      </c>
      <c r="AJ474" s="164">
        <v>0</v>
      </c>
      <c r="AK474" s="164">
        <v>0</v>
      </c>
      <c r="AL474" s="164">
        <v>0</v>
      </c>
      <c r="AM474" s="164">
        <v>0</v>
      </c>
      <c r="AN474" s="164">
        <v>0</v>
      </c>
    </row>
    <row r="475" spans="1:40" x14ac:dyDescent="0.2">
      <c r="A475" s="27" t="s">
        <v>2314</v>
      </c>
      <c r="B475" s="164">
        <v>-807225.45999999903</v>
      </c>
      <c r="C475" s="164">
        <v>-813650.921538461</v>
      </c>
      <c r="D475" s="164">
        <v>-818151.76769230701</v>
      </c>
      <c r="E475" s="164">
        <v>-821630.45999999903</v>
      </c>
      <c r="F475" s="164">
        <v>-823918.99846153799</v>
      </c>
      <c r="G475" s="164">
        <v>-813532.15230769198</v>
      </c>
      <c r="H475" s="164">
        <v>-810710.30615384504</v>
      </c>
      <c r="I475" s="164">
        <v>-811046.99846153799</v>
      </c>
      <c r="J475" s="164">
        <v>-813472.99846153799</v>
      </c>
      <c r="K475" s="164">
        <v>-816816.53692307603</v>
      </c>
      <c r="L475" s="164">
        <v>-820339.38307692204</v>
      </c>
      <c r="M475" s="164">
        <v>-809289.99846153799</v>
      </c>
      <c r="N475" s="164">
        <v>-809289.99846153799</v>
      </c>
      <c r="O475" s="164">
        <v>-807225.45999999903</v>
      </c>
      <c r="P475" s="164">
        <v>-807225.45999999903</v>
      </c>
      <c r="Q475" s="164">
        <v>-807225.45999999903</v>
      </c>
      <c r="R475" s="164">
        <v>-807225.45999999903</v>
      </c>
      <c r="S475" s="164">
        <v>-807225.45999999903</v>
      </c>
      <c r="T475" s="164">
        <v>-807225.45999999903</v>
      </c>
      <c r="U475" s="164">
        <v>-807225.45999999903</v>
      </c>
      <c r="V475" s="164">
        <v>-807225.45999999903</v>
      </c>
      <c r="W475" s="164">
        <v>-807225.45999999903</v>
      </c>
      <c r="X475" s="164">
        <v>-807225.45999999903</v>
      </c>
      <c r="Y475" s="164">
        <v>-807225.45999999903</v>
      </c>
      <c r="Z475" s="164">
        <v>-807225.45999999903</v>
      </c>
      <c r="AA475" s="164">
        <v>-807225.45999999903</v>
      </c>
      <c r="AB475" s="164">
        <v>-807225.45999999903</v>
      </c>
      <c r="AC475" s="164">
        <v>-807225.45999999903</v>
      </c>
      <c r="AD475" s="164">
        <v>-807225.45999999903</v>
      </c>
      <c r="AE475" s="164">
        <v>-807225.45999999903</v>
      </c>
      <c r="AF475" s="164">
        <v>-807225.45999999903</v>
      </c>
      <c r="AG475" s="164">
        <v>-807225.45999999903</v>
      </c>
      <c r="AH475" s="164">
        <v>-807225.45999999903</v>
      </c>
      <c r="AI475" s="164">
        <v>-807225.45999999903</v>
      </c>
      <c r="AJ475" s="164">
        <v>-807225.45999999903</v>
      </c>
      <c r="AK475" s="164">
        <v>-807225.45999999903</v>
      </c>
      <c r="AL475" s="164">
        <v>-807225.45999999903</v>
      </c>
      <c r="AM475" s="164">
        <v>-807225.45999999903</v>
      </c>
      <c r="AN475" s="164">
        <v>-807225.45999999903</v>
      </c>
    </row>
    <row r="476" spans="1:40" x14ac:dyDescent="0.2">
      <c r="A476" s="27" t="s">
        <v>2315</v>
      </c>
      <c r="B476" s="164">
        <v>5420016</v>
      </c>
      <c r="C476" s="164">
        <v>5420016</v>
      </c>
      <c r="D476" s="164">
        <v>5420016</v>
      </c>
      <c r="E476" s="164">
        <v>5420016</v>
      </c>
      <c r="F476" s="164">
        <v>5420016</v>
      </c>
      <c r="G476" s="164">
        <v>5420016</v>
      </c>
      <c r="H476" s="164">
        <v>5420016</v>
      </c>
      <c r="I476" s="164">
        <v>5420016</v>
      </c>
      <c r="J476" s="164">
        <v>5420016</v>
      </c>
      <c r="K476" s="164">
        <v>5420016</v>
      </c>
      <c r="L476" s="164">
        <v>5420016</v>
      </c>
      <c r="M476" s="164">
        <v>5420016</v>
      </c>
      <c r="N476" s="164">
        <v>5420016</v>
      </c>
      <c r="O476" s="164">
        <v>5420016</v>
      </c>
      <c r="P476" s="164">
        <v>5420016</v>
      </c>
      <c r="Q476" s="164">
        <v>5420016</v>
      </c>
      <c r="R476" s="164">
        <v>5420016</v>
      </c>
      <c r="S476" s="164">
        <v>5420016</v>
      </c>
      <c r="T476" s="164">
        <v>5420016</v>
      </c>
      <c r="U476" s="164">
        <v>5420016</v>
      </c>
      <c r="V476" s="164">
        <v>5420016</v>
      </c>
      <c r="W476" s="164">
        <v>5420016</v>
      </c>
      <c r="X476" s="164">
        <v>5420016</v>
      </c>
      <c r="Y476" s="164">
        <v>5420016</v>
      </c>
      <c r="Z476" s="164">
        <v>5420016</v>
      </c>
      <c r="AA476" s="164">
        <v>5420016</v>
      </c>
      <c r="AB476" s="164">
        <v>5420016</v>
      </c>
      <c r="AC476" s="164">
        <v>5420016</v>
      </c>
      <c r="AD476" s="164">
        <v>5420016</v>
      </c>
      <c r="AE476" s="164">
        <v>5420016</v>
      </c>
      <c r="AF476" s="164">
        <v>5420016</v>
      </c>
      <c r="AG476" s="164">
        <v>5420016</v>
      </c>
      <c r="AH476" s="164">
        <v>5420016</v>
      </c>
      <c r="AI476" s="164">
        <v>5420016</v>
      </c>
      <c r="AJ476" s="164">
        <v>5420016</v>
      </c>
      <c r="AK476" s="164">
        <v>5420016</v>
      </c>
      <c r="AL476" s="164">
        <v>5420016</v>
      </c>
      <c r="AM476" s="164">
        <v>5420016</v>
      </c>
      <c r="AN476" s="164">
        <v>5420016</v>
      </c>
    </row>
    <row r="477" spans="1:40" x14ac:dyDescent="0.2">
      <c r="A477" s="27" t="s">
        <v>2316</v>
      </c>
      <c r="B477" s="164">
        <v>-4738.55</v>
      </c>
      <c r="C477" s="164">
        <v>-4738.55</v>
      </c>
      <c r="D477" s="164">
        <v>-4738.55</v>
      </c>
      <c r="E477" s="164">
        <v>-4738.55</v>
      </c>
      <c r="F477" s="164">
        <v>-4738.55</v>
      </c>
      <c r="G477" s="164">
        <v>-4738.55</v>
      </c>
      <c r="H477" s="164">
        <v>-4738.55</v>
      </c>
      <c r="I477" s="164">
        <v>-4738.55</v>
      </c>
      <c r="J477" s="164">
        <v>-4738.55</v>
      </c>
      <c r="K477" s="164">
        <v>-4738.55</v>
      </c>
      <c r="L477" s="164">
        <v>-4738.55</v>
      </c>
      <c r="M477" s="164">
        <v>-4738.55</v>
      </c>
      <c r="N477" s="164">
        <v>-4738.55</v>
      </c>
      <c r="O477" s="164">
        <v>-4738.55</v>
      </c>
      <c r="P477" s="164">
        <v>-4738.55</v>
      </c>
      <c r="Q477" s="164">
        <v>-4738.55</v>
      </c>
      <c r="R477" s="164">
        <v>-4738.55</v>
      </c>
      <c r="S477" s="164">
        <v>-4738.55</v>
      </c>
      <c r="T477" s="164">
        <v>-4738.55</v>
      </c>
      <c r="U477" s="164">
        <v>-4738.55</v>
      </c>
      <c r="V477" s="164">
        <v>-4738.55</v>
      </c>
      <c r="W477" s="164">
        <v>-4738.55</v>
      </c>
      <c r="X477" s="164">
        <v>-4738.55</v>
      </c>
      <c r="Y477" s="164">
        <v>-4738.55</v>
      </c>
      <c r="Z477" s="164">
        <v>-4738.55</v>
      </c>
      <c r="AA477" s="164">
        <v>-4738.55</v>
      </c>
      <c r="AB477" s="164">
        <v>-4738.55</v>
      </c>
      <c r="AC477" s="164">
        <v>-4738.55</v>
      </c>
      <c r="AD477" s="164">
        <v>-4738.55</v>
      </c>
      <c r="AE477" s="164">
        <v>-4738.55</v>
      </c>
      <c r="AF477" s="164">
        <v>-4738.55</v>
      </c>
      <c r="AG477" s="164">
        <v>-4738.55</v>
      </c>
      <c r="AH477" s="164">
        <v>-4738.55</v>
      </c>
      <c r="AI477" s="164">
        <v>-4738.55</v>
      </c>
      <c r="AJ477" s="164">
        <v>-4738.55</v>
      </c>
      <c r="AK477" s="164">
        <v>-4738.55</v>
      </c>
      <c r="AL477" s="164">
        <v>-4738.55</v>
      </c>
      <c r="AM477" s="164">
        <v>-4738.55</v>
      </c>
      <c r="AN477" s="164">
        <v>-4738.55</v>
      </c>
    </row>
    <row r="478" spans="1:40" x14ac:dyDescent="0.2">
      <c r="A478" s="27" t="s">
        <v>2317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164">
        <v>0</v>
      </c>
      <c r="AD478" s="164">
        <v>0</v>
      </c>
      <c r="AE478" s="164">
        <v>0</v>
      </c>
      <c r="AF478" s="164">
        <v>0</v>
      </c>
      <c r="AG478" s="164">
        <v>0</v>
      </c>
      <c r="AH478" s="164">
        <v>0</v>
      </c>
      <c r="AI478" s="164">
        <v>0</v>
      </c>
      <c r="AJ478" s="164">
        <v>0</v>
      </c>
      <c r="AK478" s="164">
        <v>0</v>
      </c>
      <c r="AL478" s="164">
        <v>0</v>
      </c>
      <c r="AM478" s="164">
        <v>0</v>
      </c>
      <c r="AN478" s="164">
        <v>0</v>
      </c>
    </row>
    <row r="479" spans="1:40" x14ac:dyDescent="0.2">
      <c r="A479" s="27" t="s">
        <v>2318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  <c r="W479" s="164">
        <v>0</v>
      </c>
      <c r="X479" s="164">
        <v>0</v>
      </c>
      <c r="Y479" s="164">
        <v>0</v>
      </c>
      <c r="Z479" s="164">
        <v>0</v>
      </c>
      <c r="AA479" s="164">
        <v>0</v>
      </c>
      <c r="AB479" s="164">
        <v>0</v>
      </c>
      <c r="AC479" s="164">
        <v>0</v>
      </c>
      <c r="AD479" s="164">
        <v>0</v>
      </c>
      <c r="AE479" s="164">
        <v>0</v>
      </c>
      <c r="AF479" s="164">
        <v>0</v>
      </c>
      <c r="AG479" s="164">
        <v>0</v>
      </c>
      <c r="AH479" s="164">
        <v>0</v>
      </c>
      <c r="AI479" s="164">
        <v>0</v>
      </c>
      <c r="AJ479" s="164">
        <v>0</v>
      </c>
      <c r="AK479" s="164">
        <v>0</v>
      </c>
      <c r="AL479" s="164">
        <v>0</v>
      </c>
      <c r="AM479" s="164">
        <v>0</v>
      </c>
      <c r="AN479" s="164">
        <v>0</v>
      </c>
    </row>
    <row r="480" spans="1:40" x14ac:dyDescent="0.2">
      <c r="A480" s="27" t="s">
        <v>2319</v>
      </c>
      <c r="B480" s="164">
        <v>5661217.5999999903</v>
      </c>
      <c r="C480" s="164">
        <v>5661217.5999999903</v>
      </c>
      <c r="D480" s="164">
        <v>5661217.5999999903</v>
      </c>
      <c r="E480" s="164">
        <v>5661217.5999999903</v>
      </c>
      <c r="F480" s="164">
        <v>5661217.5999999903</v>
      </c>
      <c r="G480" s="164">
        <v>5661217.5999999903</v>
      </c>
      <c r="H480" s="164">
        <v>5661217.5999999903</v>
      </c>
      <c r="I480" s="164">
        <v>5661217.5999999903</v>
      </c>
      <c r="J480" s="164">
        <v>5661217.5999999903</v>
      </c>
      <c r="K480" s="164">
        <v>5661217.5999999903</v>
      </c>
      <c r="L480" s="164">
        <v>5661217.5999999903</v>
      </c>
      <c r="M480" s="164">
        <v>5661217.5999999903</v>
      </c>
      <c r="N480" s="164">
        <v>5661217.5999999903</v>
      </c>
      <c r="O480" s="164">
        <v>5661217.5999999903</v>
      </c>
      <c r="P480" s="164">
        <v>5661217.5999999903</v>
      </c>
      <c r="Q480" s="164">
        <v>5661217.5999999903</v>
      </c>
      <c r="R480" s="164">
        <v>5661217.5999999903</v>
      </c>
      <c r="S480" s="164">
        <v>5661217.5999999903</v>
      </c>
      <c r="T480" s="164">
        <v>5661217.5999999903</v>
      </c>
      <c r="U480" s="164">
        <v>5661217.5999999903</v>
      </c>
      <c r="V480" s="164">
        <v>5661217.5999999903</v>
      </c>
      <c r="W480" s="164">
        <v>5661217.5999999903</v>
      </c>
      <c r="X480" s="164">
        <v>5661217.5999999903</v>
      </c>
      <c r="Y480" s="164">
        <v>5661217.5999999903</v>
      </c>
      <c r="Z480" s="164">
        <v>5661217.5999999903</v>
      </c>
      <c r="AA480" s="164">
        <v>5661217.5999999903</v>
      </c>
      <c r="AB480" s="164">
        <v>5661217.5999999903</v>
      </c>
      <c r="AC480" s="164">
        <v>5661217.5999999903</v>
      </c>
      <c r="AD480" s="164">
        <v>5661217.5999999903</v>
      </c>
      <c r="AE480" s="164">
        <v>5661217.5999999903</v>
      </c>
      <c r="AF480" s="164">
        <v>5661217.5999999903</v>
      </c>
      <c r="AG480" s="164">
        <v>5661217.5999999903</v>
      </c>
      <c r="AH480" s="164">
        <v>5661217.5999999903</v>
      </c>
      <c r="AI480" s="164">
        <v>5661217.5999999903</v>
      </c>
      <c r="AJ480" s="164">
        <v>5661217.5999999903</v>
      </c>
      <c r="AK480" s="164">
        <v>5661217.5999999903</v>
      </c>
      <c r="AL480" s="164">
        <v>5661217.5999999903</v>
      </c>
      <c r="AM480" s="164">
        <v>5661217.5999999903</v>
      </c>
      <c r="AN480" s="164">
        <v>5661217.5999999903</v>
      </c>
    </row>
    <row r="481" spans="1:40" x14ac:dyDescent="0.2">
      <c r="A481" s="27" t="s">
        <v>2320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  <c r="O481" s="164">
        <v>0</v>
      </c>
      <c r="P481" s="164">
        <v>0</v>
      </c>
      <c r="Q481" s="164">
        <v>0</v>
      </c>
      <c r="R481" s="164">
        <v>0</v>
      </c>
      <c r="S481" s="164">
        <v>0</v>
      </c>
      <c r="T481" s="164">
        <v>0</v>
      </c>
      <c r="U481" s="164">
        <v>0</v>
      </c>
      <c r="V481" s="164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  <c r="AC481" s="164">
        <v>0</v>
      </c>
      <c r="AD481" s="164">
        <v>0</v>
      </c>
      <c r="AE481" s="164">
        <v>0</v>
      </c>
      <c r="AF481" s="164">
        <v>0</v>
      </c>
      <c r="AG481" s="164">
        <v>0</v>
      </c>
      <c r="AH481" s="164">
        <v>0</v>
      </c>
      <c r="AI481" s="164">
        <v>0</v>
      </c>
      <c r="AJ481" s="164">
        <v>0</v>
      </c>
      <c r="AK481" s="164">
        <v>0</v>
      </c>
      <c r="AL481" s="164">
        <v>0</v>
      </c>
      <c r="AM481" s="164">
        <v>0</v>
      </c>
      <c r="AN481" s="164">
        <v>0</v>
      </c>
    </row>
    <row r="482" spans="1:40" x14ac:dyDescent="0.2">
      <c r="A482" s="27" t="s">
        <v>2321</v>
      </c>
      <c r="B482" s="164">
        <v>5348295.3199999901</v>
      </c>
      <c r="C482" s="164">
        <v>5348295.3199999901</v>
      </c>
      <c r="D482" s="164">
        <v>5348295.3199999901</v>
      </c>
      <c r="E482" s="164">
        <v>5348295.3199999901</v>
      </c>
      <c r="F482" s="164">
        <v>5348295.3199999901</v>
      </c>
      <c r="G482" s="164">
        <v>5348295.3199999901</v>
      </c>
      <c r="H482" s="164">
        <v>5348295.3199999901</v>
      </c>
      <c r="I482" s="164">
        <v>5348295.3199999901</v>
      </c>
      <c r="J482" s="164">
        <v>5348295.3199999901</v>
      </c>
      <c r="K482" s="164">
        <v>5348295.3199999901</v>
      </c>
      <c r="L482" s="164">
        <v>5348295.3199999901</v>
      </c>
      <c r="M482" s="164">
        <v>5348295.3199999901</v>
      </c>
      <c r="N482" s="164">
        <v>5348295.3199999901</v>
      </c>
      <c r="O482" s="164">
        <v>5348295.3199999901</v>
      </c>
      <c r="P482" s="164">
        <v>5348295.3199999901</v>
      </c>
      <c r="Q482" s="164">
        <v>5348295.3199999901</v>
      </c>
      <c r="R482" s="164">
        <v>5348295.3199999901</v>
      </c>
      <c r="S482" s="164">
        <v>5348295.3199999901</v>
      </c>
      <c r="T482" s="164">
        <v>5348295.3199999901</v>
      </c>
      <c r="U482" s="164">
        <v>5348295.3199999901</v>
      </c>
      <c r="V482" s="164">
        <v>5348295.3199999901</v>
      </c>
      <c r="W482" s="164">
        <v>5348295.3199999901</v>
      </c>
      <c r="X482" s="164">
        <v>5348295.3199999901</v>
      </c>
      <c r="Y482" s="164">
        <v>5348295.3199999901</v>
      </c>
      <c r="Z482" s="164">
        <v>5348295.3199999901</v>
      </c>
      <c r="AA482" s="164">
        <v>5348295.3199999901</v>
      </c>
      <c r="AB482" s="164">
        <v>5348295.3199999901</v>
      </c>
      <c r="AC482" s="164">
        <v>5348295.3199999901</v>
      </c>
      <c r="AD482" s="164">
        <v>5348295.3199999901</v>
      </c>
      <c r="AE482" s="164">
        <v>5348295.3199999901</v>
      </c>
      <c r="AF482" s="164">
        <v>5348295.3199999901</v>
      </c>
      <c r="AG482" s="164">
        <v>5348295.3199999901</v>
      </c>
      <c r="AH482" s="164">
        <v>5348295.3199999901</v>
      </c>
      <c r="AI482" s="164">
        <v>5348295.3199999901</v>
      </c>
      <c r="AJ482" s="164">
        <v>5348295.3199999901</v>
      </c>
      <c r="AK482" s="164">
        <v>5348295.3199999901</v>
      </c>
      <c r="AL482" s="164">
        <v>5348295.3199999901</v>
      </c>
      <c r="AM482" s="164">
        <v>5348295.3199999901</v>
      </c>
      <c r="AN482" s="164">
        <v>5348295.3199999901</v>
      </c>
    </row>
    <row r="483" spans="1:40" x14ac:dyDescent="0.2">
      <c r="A483" s="27" t="s">
        <v>2322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0</v>
      </c>
      <c r="V483" s="164">
        <v>0</v>
      </c>
      <c r="W483" s="164">
        <v>0</v>
      </c>
      <c r="X483" s="164">
        <v>0</v>
      </c>
      <c r="Y483" s="164">
        <v>0</v>
      </c>
      <c r="Z483" s="164">
        <v>0</v>
      </c>
      <c r="AA483" s="164">
        <v>0</v>
      </c>
      <c r="AB483" s="164">
        <v>0</v>
      </c>
      <c r="AC483" s="164">
        <v>0</v>
      </c>
      <c r="AD483" s="164">
        <v>0</v>
      </c>
      <c r="AE483" s="164">
        <v>0</v>
      </c>
      <c r="AF483" s="164">
        <v>0</v>
      </c>
      <c r="AG483" s="164">
        <v>0</v>
      </c>
      <c r="AH483" s="164">
        <v>0</v>
      </c>
      <c r="AI483" s="164">
        <v>0</v>
      </c>
      <c r="AJ483" s="164">
        <v>0</v>
      </c>
      <c r="AK483" s="164">
        <v>0</v>
      </c>
      <c r="AL483" s="164">
        <v>0</v>
      </c>
      <c r="AM483" s="164">
        <v>0</v>
      </c>
      <c r="AN483" s="164">
        <v>0</v>
      </c>
    </row>
    <row r="484" spans="1:40" x14ac:dyDescent="0.2">
      <c r="A484" s="27" t="s">
        <v>2323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0</v>
      </c>
      <c r="S484" s="164">
        <v>0</v>
      </c>
      <c r="T484" s="164">
        <v>0</v>
      </c>
      <c r="U484" s="164">
        <v>0</v>
      </c>
      <c r="V484" s="164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  <c r="AC484" s="164">
        <v>0</v>
      </c>
      <c r="AD484" s="164">
        <v>0</v>
      </c>
      <c r="AE484" s="164">
        <v>0</v>
      </c>
      <c r="AF484" s="164">
        <v>0</v>
      </c>
      <c r="AG484" s="164">
        <v>0</v>
      </c>
      <c r="AH484" s="164">
        <v>0</v>
      </c>
      <c r="AI484" s="164">
        <v>0</v>
      </c>
      <c r="AJ484" s="164">
        <v>0</v>
      </c>
      <c r="AK484" s="164">
        <v>0</v>
      </c>
      <c r="AL484" s="164">
        <v>0</v>
      </c>
      <c r="AM484" s="164">
        <v>0</v>
      </c>
      <c r="AN484" s="164">
        <v>0</v>
      </c>
    </row>
    <row r="485" spans="1:40" x14ac:dyDescent="0.2">
      <c r="A485" s="27" t="s">
        <v>2324</v>
      </c>
      <c r="B485" s="164">
        <v>0</v>
      </c>
      <c r="C485" s="164">
        <v>0</v>
      </c>
      <c r="D485" s="164">
        <v>0</v>
      </c>
      <c r="E485" s="164">
        <v>0</v>
      </c>
      <c r="F485" s="164">
        <v>0</v>
      </c>
      <c r="G485" s="164">
        <v>0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4">
        <v>0</v>
      </c>
      <c r="Q485" s="164">
        <v>0</v>
      </c>
      <c r="R485" s="164">
        <v>0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0</v>
      </c>
      <c r="Z485" s="164">
        <v>0</v>
      </c>
      <c r="AA485" s="164">
        <v>0</v>
      </c>
      <c r="AB485" s="164">
        <v>0</v>
      </c>
      <c r="AC485" s="164">
        <v>0</v>
      </c>
      <c r="AD485" s="164">
        <v>0</v>
      </c>
      <c r="AE485" s="164">
        <v>0</v>
      </c>
      <c r="AF485" s="164">
        <v>0</v>
      </c>
      <c r="AG485" s="164">
        <v>0</v>
      </c>
      <c r="AH485" s="164">
        <v>0</v>
      </c>
      <c r="AI485" s="164">
        <v>0</v>
      </c>
      <c r="AJ485" s="164">
        <v>0</v>
      </c>
      <c r="AK485" s="164">
        <v>0</v>
      </c>
      <c r="AL485" s="164">
        <v>0</v>
      </c>
      <c r="AM485" s="164">
        <v>0</v>
      </c>
      <c r="AN485" s="164">
        <v>0</v>
      </c>
    </row>
    <row r="486" spans="1:40" x14ac:dyDescent="0.2">
      <c r="A486" s="27" t="s">
        <v>2325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0</v>
      </c>
      <c r="S486" s="164">
        <v>0</v>
      </c>
      <c r="T486" s="164">
        <v>0</v>
      </c>
      <c r="U486" s="164">
        <v>0</v>
      </c>
      <c r="V486" s="164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164">
        <v>0</v>
      </c>
      <c r="AD486" s="164">
        <v>0</v>
      </c>
      <c r="AE486" s="164">
        <v>0</v>
      </c>
      <c r="AF486" s="164">
        <v>0</v>
      </c>
      <c r="AG486" s="164">
        <v>0</v>
      </c>
      <c r="AH486" s="164">
        <v>0</v>
      </c>
      <c r="AI486" s="164">
        <v>0</v>
      </c>
      <c r="AJ486" s="164">
        <v>0</v>
      </c>
      <c r="AK486" s="164">
        <v>0</v>
      </c>
      <c r="AL486" s="164">
        <v>0</v>
      </c>
      <c r="AM486" s="164">
        <v>0</v>
      </c>
      <c r="AN486" s="164">
        <v>0</v>
      </c>
    </row>
    <row r="487" spans="1:40" x14ac:dyDescent="0.2">
      <c r="A487" s="27" t="s">
        <v>2326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0</v>
      </c>
      <c r="W487" s="164">
        <v>0</v>
      </c>
      <c r="X487" s="164">
        <v>0</v>
      </c>
      <c r="Y487" s="164">
        <v>0</v>
      </c>
      <c r="Z487" s="164">
        <v>0</v>
      </c>
      <c r="AA487" s="164">
        <v>0</v>
      </c>
      <c r="AB487" s="164">
        <v>0</v>
      </c>
      <c r="AC487" s="164">
        <v>0</v>
      </c>
      <c r="AD487" s="164">
        <v>0</v>
      </c>
      <c r="AE487" s="164">
        <v>0</v>
      </c>
      <c r="AF487" s="164">
        <v>0</v>
      </c>
      <c r="AG487" s="164">
        <v>0</v>
      </c>
      <c r="AH487" s="164">
        <v>0</v>
      </c>
      <c r="AI487" s="164">
        <v>0</v>
      </c>
      <c r="AJ487" s="164">
        <v>0</v>
      </c>
      <c r="AK487" s="164">
        <v>0</v>
      </c>
      <c r="AL487" s="164">
        <v>0</v>
      </c>
      <c r="AM487" s="164">
        <v>0</v>
      </c>
      <c r="AN487" s="164">
        <v>0</v>
      </c>
    </row>
    <row r="488" spans="1:40" x14ac:dyDescent="0.2">
      <c r="A488" s="27" t="s">
        <v>2327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0</v>
      </c>
      <c r="U488" s="164">
        <v>0</v>
      </c>
      <c r="V488" s="164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164">
        <v>0</v>
      </c>
      <c r="AD488" s="164">
        <v>0</v>
      </c>
      <c r="AE488" s="164">
        <v>0</v>
      </c>
      <c r="AF488" s="164">
        <v>0</v>
      </c>
      <c r="AG488" s="164">
        <v>0</v>
      </c>
      <c r="AH488" s="164">
        <v>0</v>
      </c>
      <c r="AI488" s="164">
        <v>0</v>
      </c>
      <c r="AJ488" s="164">
        <v>0</v>
      </c>
      <c r="AK488" s="164">
        <v>0</v>
      </c>
      <c r="AL488" s="164">
        <v>0</v>
      </c>
      <c r="AM488" s="164">
        <v>0</v>
      </c>
      <c r="AN488" s="164">
        <v>0</v>
      </c>
    </row>
    <row r="489" spans="1:40" x14ac:dyDescent="0.2">
      <c r="A489" s="27" t="s">
        <v>2328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0</v>
      </c>
      <c r="V489" s="164">
        <v>0</v>
      </c>
      <c r="W489" s="164">
        <v>0</v>
      </c>
      <c r="X489" s="164">
        <v>0</v>
      </c>
      <c r="Y489" s="164">
        <v>0</v>
      </c>
      <c r="Z489" s="164">
        <v>0</v>
      </c>
      <c r="AA489" s="164">
        <v>0</v>
      </c>
      <c r="AB489" s="164">
        <v>0</v>
      </c>
      <c r="AC489" s="164">
        <v>0</v>
      </c>
      <c r="AD489" s="164">
        <v>0</v>
      </c>
      <c r="AE489" s="164">
        <v>0</v>
      </c>
      <c r="AF489" s="164">
        <v>0</v>
      </c>
      <c r="AG489" s="164">
        <v>0</v>
      </c>
      <c r="AH489" s="164">
        <v>0</v>
      </c>
      <c r="AI489" s="164">
        <v>0</v>
      </c>
      <c r="AJ489" s="164">
        <v>0</v>
      </c>
      <c r="AK489" s="164">
        <v>0</v>
      </c>
      <c r="AL489" s="164">
        <v>0</v>
      </c>
      <c r="AM489" s="164">
        <v>0</v>
      </c>
      <c r="AN489" s="164">
        <v>0</v>
      </c>
    </row>
    <row r="490" spans="1:40" x14ac:dyDescent="0.2">
      <c r="A490" s="27" t="s">
        <v>2329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0</v>
      </c>
      <c r="S490" s="164">
        <v>0</v>
      </c>
      <c r="T490" s="164">
        <v>0</v>
      </c>
      <c r="U490" s="164">
        <v>0</v>
      </c>
      <c r="V490" s="164">
        <v>0</v>
      </c>
      <c r="W490" s="164">
        <v>0</v>
      </c>
      <c r="X490" s="164">
        <v>0</v>
      </c>
      <c r="Y490" s="164">
        <v>0</v>
      </c>
      <c r="Z490" s="164">
        <v>0</v>
      </c>
      <c r="AA490" s="164">
        <v>0</v>
      </c>
      <c r="AB490" s="164">
        <v>0</v>
      </c>
      <c r="AC490" s="164">
        <v>0</v>
      </c>
      <c r="AD490" s="164">
        <v>0</v>
      </c>
      <c r="AE490" s="164">
        <v>0</v>
      </c>
      <c r="AF490" s="164">
        <v>0</v>
      </c>
      <c r="AG490" s="164">
        <v>0</v>
      </c>
      <c r="AH490" s="164">
        <v>0</v>
      </c>
      <c r="AI490" s="164">
        <v>0</v>
      </c>
      <c r="AJ490" s="164">
        <v>0</v>
      </c>
      <c r="AK490" s="164">
        <v>0</v>
      </c>
      <c r="AL490" s="164">
        <v>0</v>
      </c>
      <c r="AM490" s="164">
        <v>0</v>
      </c>
      <c r="AN490" s="164">
        <v>0</v>
      </c>
    </row>
    <row r="491" spans="1:40" x14ac:dyDescent="0.2">
      <c r="A491" s="27" t="s">
        <v>2330</v>
      </c>
      <c r="B491" s="164">
        <v>-0.04</v>
      </c>
      <c r="C491" s="164">
        <v>-0.04</v>
      </c>
      <c r="D491" s="164">
        <v>-0.04</v>
      </c>
      <c r="E491" s="164">
        <v>-0.04</v>
      </c>
      <c r="F491" s="164">
        <v>-0.04</v>
      </c>
      <c r="G491" s="164">
        <v>-0.04</v>
      </c>
      <c r="H491" s="164">
        <v>-0.04</v>
      </c>
      <c r="I491" s="164">
        <v>-0.04</v>
      </c>
      <c r="J491" s="164">
        <v>-0.04</v>
      </c>
      <c r="K491" s="164">
        <v>-0.04</v>
      </c>
      <c r="L491" s="164">
        <v>-0.04</v>
      </c>
      <c r="M491" s="164">
        <v>-0.04</v>
      </c>
      <c r="N491" s="164">
        <v>-0.04</v>
      </c>
      <c r="O491" s="164">
        <v>-0.04</v>
      </c>
      <c r="P491" s="164">
        <v>-0.04</v>
      </c>
      <c r="Q491" s="164">
        <v>-0.04</v>
      </c>
      <c r="R491" s="164">
        <v>-0.04</v>
      </c>
      <c r="S491" s="164">
        <v>-0.04</v>
      </c>
      <c r="T491" s="164">
        <v>-0.04</v>
      </c>
      <c r="U491" s="164">
        <v>-0.04</v>
      </c>
      <c r="V491" s="164">
        <v>-0.04</v>
      </c>
      <c r="W491" s="164">
        <v>-0.04</v>
      </c>
      <c r="X491" s="164">
        <v>-0.04</v>
      </c>
      <c r="Y491" s="164">
        <v>-0.04</v>
      </c>
      <c r="Z491" s="164">
        <v>-0.04</v>
      </c>
      <c r="AA491" s="164">
        <v>-0.04</v>
      </c>
      <c r="AB491" s="164">
        <v>-0.04</v>
      </c>
      <c r="AC491" s="164">
        <v>-0.04</v>
      </c>
      <c r="AD491" s="164">
        <v>-0.04</v>
      </c>
      <c r="AE491" s="164">
        <v>-0.04</v>
      </c>
      <c r="AF491" s="164">
        <v>-0.04</v>
      </c>
      <c r="AG491" s="164">
        <v>-0.04</v>
      </c>
      <c r="AH491" s="164">
        <v>-0.04</v>
      </c>
      <c r="AI491" s="164">
        <v>-0.04</v>
      </c>
      <c r="AJ491" s="164">
        <v>-0.04</v>
      </c>
      <c r="AK491" s="164">
        <v>-0.04</v>
      </c>
      <c r="AL491" s="164">
        <v>-0.04</v>
      </c>
      <c r="AM491" s="164">
        <v>-0.04</v>
      </c>
      <c r="AN491" s="164">
        <v>-0.04</v>
      </c>
    </row>
    <row r="492" spans="1:40" x14ac:dyDescent="0.2">
      <c r="A492" s="27" t="s">
        <v>2331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  <c r="O492" s="164">
        <v>0</v>
      </c>
      <c r="P492" s="164">
        <v>0</v>
      </c>
      <c r="Q492" s="164">
        <v>0</v>
      </c>
      <c r="R492" s="164">
        <v>0</v>
      </c>
      <c r="S492" s="164">
        <v>0</v>
      </c>
      <c r="T492" s="164">
        <v>0</v>
      </c>
      <c r="U492" s="164">
        <v>0</v>
      </c>
      <c r="V492" s="164">
        <v>0</v>
      </c>
      <c r="W492" s="164">
        <v>0</v>
      </c>
      <c r="X492" s="164">
        <v>0</v>
      </c>
      <c r="Y492" s="164">
        <v>0</v>
      </c>
      <c r="Z492" s="164">
        <v>0</v>
      </c>
      <c r="AA492" s="164">
        <v>0</v>
      </c>
      <c r="AB492" s="164">
        <v>0</v>
      </c>
      <c r="AC492" s="164">
        <v>0</v>
      </c>
      <c r="AD492" s="164">
        <v>0</v>
      </c>
      <c r="AE492" s="164">
        <v>0</v>
      </c>
      <c r="AF492" s="164">
        <v>0</v>
      </c>
      <c r="AG492" s="164">
        <v>0</v>
      </c>
      <c r="AH492" s="164">
        <v>0</v>
      </c>
      <c r="AI492" s="164">
        <v>0</v>
      </c>
      <c r="AJ492" s="164">
        <v>0</v>
      </c>
      <c r="AK492" s="164">
        <v>0</v>
      </c>
      <c r="AL492" s="164">
        <v>0</v>
      </c>
      <c r="AM492" s="164">
        <v>0</v>
      </c>
      <c r="AN492" s="164">
        <v>0</v>
      </c>
    </row>
    <row r="493" spans="1:40" x14ac:dyDescent="0.2">
      <c r="A493" s="27" t="s">
        <v>2332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  <c r="O493" s="164">
        <v>0</v>
      </c>
      <c r="P493" s="164">
        <v>0</v>
      </c>
      <c r="Q493" s="164">
        <v>0</v>
      </c>
      <c r="R493" s="164">
        <v>0</v>
      </c>
      <c r="S493" s="164">
        <v>0</v>
      </c>
      <c r="T493" s="164">
        <v>0</v>
      </c>
      <c r="U493" s="164">
        <v>0</v>
      </c>
      <c r="V493" s="164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164">
        <v>0</v>
      </c>
      <c r="AD493" s="164">
        <v>0</v>
      </c>
      <c r="AE493" s="164">
        <v>0</v>
      </c>
      <c r="AF493" s="164">
        <v>0</v>
      </c>
      <c r="AG493" s="164">
        <v>0</v>
      </c>
      <c r="AH493" s="164">
        <v>0</v>
      </c>
      <c r="AI493" s="164">
        <v>0</v>
      </c>
      <c r="AJ493" s="164">
        <v>0</v>
      </c>
      <c r="AK493" s="164">
        <v>0</v>
      </c>
      <c r="AL493" s="164">
        <v>0</v>
      </c>
      <c r="AM493" s="164">
        <v>0</v>
      </c>
      <c r="AN493" s="164">
        <v>0</v>
      </c>
    </row>
    <row r="494" spans="1:40" x14ac:dyDescent="0.2">
      <c r="A494" s="27" t="s">
        <v>2333</v>
      </c>
      <c r="B494" s="164">
        <v>-2</v>
      </c>
      <c r="C494" s="164">
        <v>-2</v>
      </c>
      <c r="D494" s="164">
        <v>-2</v>
      </c>
      <c r="E494" s="164">
        <v>-2</v>
      </c>
      <c r="F494" s="164">
        <v>-2</v>
      </c>
      <c r="G494" s="164">
        <v>-2</v>
      </c>
      <c r="H494" s="164">
        <v>-2</v>
      </c>
      <c r="I494" s="164">
        <v>-2</v>
      </c>
      <c r="J494" s="164">
        <v>-2</v>
      </c>
      <c r="K494" s="164">
        <v>-2</v>
      </c>
      <c r="L494" s="164">
        <v>-2</v>
      </c>
      <c r="M494" s="164">
        <v>-2</v>
      </c>
      <c r="N494" s="164">
        <v>-2</v>
      </c>
      <c r="O494" s="164">
        <v>-2</v>
      </c>
      <c r="P494" s="164">
        <v>-2</v>
      </c>
      <c r="Q494" s="164">
        <v>-2</v>
      </c>
      <c r="R494" s="164">
        <v>-2</v>
      </c>
      <c r="S494" s="164">
        <v>-2</v>
      </c>
      <c r="T494" s="164">
        <v>-2</v>
      </c>
      <c r="U494" s="164">
        <v>-2</v>
      </c>
      <c r="V494" s="164">
        <v>-2</v>
      </c>
      <c r="W494" s="164">
        <v>-2</v>
      </c>
      <c r="X494" s="164">
        <v>-2</v>
      </c>
      <c r="Y494" s="164">
        <v>-2</v>
      </c>
      <c r="Z494" s="164">
        <v>-2</v>
      </c>
      <c r="AA494" s="164">
        <v>-2</v>
      </c>
      <c r="AB494" s="164">
        <v>-2</v>
      </c>
      <c r="AC494" s="164">
        <v>-2</v>
      </c>
      <c r="AD494" s="164">
        <v>-2</v>
      </c>
      <c r="AE494" s="164">
        <v>-2</v>
      </c>
      <c r="AF494" s="164">
        <v>-2</v>
      </c>
      <c r="AG494" s="164">
        <v>-2</v>
      </c>
      <c r="AH494" s="164">
        <v>-2</v>
      </c>
      <c r="AI494" s="164">
        <v>-2</v>
      </c>
      <c r="AJ494" s="164">
        <v>-2</v>
      </c>
      <c r="AK494" s="164">
        <v>-2</v>
      </c>
      <c r="AL494" s="164">
        <v>-2</v>
      </c>
      <c r="AM494" s="164">
        <v>-2</v>
      </c>
      <c r="AN494" s="164">
        <v>-2</v>
      </c>
    </row>
    <row r="495" spans="1:40" x14ac:dyDescent="0.2">
      <c r="A495" s="27" t="s">
        <v>2334</v>
      </c>
      <c r="B495" s="164">
        <v>2</v>
      </c>
      <c r="C495" s="164">
        <v>2</v>
      </c>
      <c r="D495" s="164">
        <v>2</v>
      </c>
      <c r="E495" s="164">
        <v>2</v>
      </c>
      <c r="F495" s="164">
        <v>2</v>
      </c>
      <c r="G495" s="164">
        <v>2</v>
      </c>
      <c r="H495" s="164">
        <v>2</v>
      </c>
      <c r="I495" s="164">
        <v>2</v>
      </c>
      <c r="J495" s="164">
        <v>2</v>
      </c>
      <c r="K495" s="164">
        <v>2</v>
      </c>
      <c r="L495" s="164">
        <v>2</v>
      </c>
      <c r="M495" s="164">
        <v>2</v>
      </c>
      <c r="N495" s="164">
        <v>2</v>
      </c>
      <c r="O495" s="164">
        <v>2</v>
      </c>
      <c r="P495" s="164">
        <v>2</v>
      </c>
      <c r="Q495" s="164">
        <v>2</v>
      </c>
      <c r="R495" s="164">
        <v>2</v>
      </c>
      <c r="S495" s="164">
        <v>2</v>
      </c>
      <c r="T495" s="164">
        <v>2</v>
      </c>
      <c r="U495" s="164">
        <v>2</v>
      </c>
      <c r="V495" s="164">
        <v>2</v>
      </c>
      <c r="W495" s="164">
        <v>2</v>
      </c>
      <c r="X495" s="164">
        <v>2</v>
      </c>
      <c r="Y495" s="164">
        <v>2</v>
      </c>
      <c r="Z495" s="164">
        <v>2</v>
      </c>
      <c r="AA495" s="164">
        <v>2</v>
      </c>
      <c r="AB495" s="164">
        <v>2</v>
      </c>
      <c r="AC495" s="164">
        <v>2</v>
      </c>
      <c r="AD495" s="164">
        <v>2</v>
      </c>
      <c r="AE495" s="164">
        <v>2</v>
      </c>
      <c r="AF495" s="164">
        <v>2</v>
      </c>
      <c r="AG495" s="164">
        <v>2</v>
      </c>
      <c r="AH495" s="164">
        <v>2</v>
      </c>
      <c r="AI495" s="164">
        <v>2</v>
      </c>
      <c r="AJ495" s="164">
        <v>2</v>
      </c>
      <c r="AK495" s="164">
        <v>2</v>
      </c>
      <c r="AL495" s="164">
        <v>2</v>
      </c>
      <c r="AM495" s="164">
        <v>2</v>
      </c>
      <c r="AN495" s="164">
        <v>2</v>
      </c>
    </row>
    <row r="496" spans="1:40" x14ac:dyDescent="0.2">
      <c r="A496" s="27" t="s">
        <v>2335</v>
      </c>
      <c r="B496" s="164">
        <v>-105146556.174466</v>
      </c>
      <c r="C496" s="164">
        <v>-101636215.72779</v>
      </c>
      <c r="D496" s="164">
        <v>-94176397.712210298</v>
      </c>
      <c r="E496" s="164">
        <v>-88963195.657516897</v>
      </c>
      <c r="F496" s="164">
        <v>-83457755.117522493</v>
      </c>
      <c r="G496" s="164">
        <v>-76987846.099248305</v>
      </c>
      <c r="H496" s="164">
        <v>-74269106.795673102</v>
      </c>
      <c r="I496" s="164">
        <v>-72092147.816374302</v>
      </c>
      <c r="J496" s="164">
        <v>-65012053.7715647</v>
      </c>
      <c r="K496" s="164">
        <v>-60783377.169642299</v>
      </c>
      <c r="L496" s="164">
        <v>-54446494.068088003</v>
      </c>
      <c r="M496" s="164">
        <v>-44090277.464321502</v>
      </c>
      <c r="N496" s="164">
        <v>-44090277.464321502</v>
      </c>
      <c r="O496" s="164">
        <v>-43268387.817938797</v>
      </c>
      <c r="P496" s="164">
        <v>-39804005.116099298</v>
      </c>
      <c r="Q496" s="164">
        <v>-36254449.927873299</v>
      </c>
      <c r="R496" s="164">
        <v>-35590535.835753001</v>
      </c>
      <c r="S496" s="164">
        <v>-35591072.190343998</v>
      </c>
      <c r="T496" s="164">
        <v>-36030081.375811197</v>
      </c>
      <c r="U496" s="164">
        <v>-36830271.149694897</v>
      </c>
      <c r="V496" s="164">
        <v>-39357858.453680597</v>
      </c>
      <c r="W496" s="164">
        <v>-38634937.7986008</v>
      </c>
      <c r="X496" s="164">
        <v>-38379312.724360697</v>
      </c>
      <c r="Y496" s="164">
        <v>-36911583.447585799</v>
      </c>
      <c r="Z496" s="164">
        <v>-32677205.848361999</v>
      </c>
      <c r="AA496" s="164">
        <v>-32677205.848361999</v>
      </c>
      <c r="AB496" s="164">
        <v>-33955476.757394403</v>
      </c>
      <c r="AC496" s="164">
        <v>-32615311.811980698</v>
      </c>
      <c r="AD496" s="164">
        <v>-31496171.910876799</v>
      </c>
      <c r="AE496" s="164">
        <v>-30760368.1844978</v>
      </c>
      <c r="AF496" s="164">
        <v>-30769432.747153699</v>
      </c>
      <c r="AG496" s="164">
        <v>-31560062.164263699</v>
      </c>
      <c r="AH496" s="164">
        <v>-32420198.062467001</v>
      </c>
      <c r="AI496" s="164">
        <v>-35061219.846786402</v>
      </c>
      <c r="AJ496" s="164">
        <v>-34670338.292515203</v>
      </c>
      <c r="AK496" s="164">
        <v>-34604467.2470254</v>
      </c>
      <c r="AL496" s="164">
        <v>-33518464.0686832</v>
      </c>
      <c r="AM496" s="164">
        <v>-29303780.644504</v>
      </c>
      <c r="AN496" s="164">
        <v>-29303780.644504</v>
      </c>
    </row>
    <row r="497" spans="1:40" x14ac:dyDescent="0.2">
      <c r="A497" s="27" t="s">
        <v>2336</v>
      </c>
      <c r="B497" s="164">
        <v>-1</v>
      </c>
      <c r="C497" s="164">
        <v>-1</v>
      </c>
      <c r="D497" s="164">
        <v>-1</v>
      </c>
      <c r="E497" s="164">
        <v>-1</v>
      </c>
      <c r="F497" s="164">
        <v>-1</v>
      </c>
      <c r="G497" s="164">
        <v>-1</v>
      </c>
      <c r="H497" s="164">
        <v>-1</v>
      </c>
      <c r="I497" s="164">
        <v>-1</v>
      </c>
      <c r="J497" s="164">
        <v>-1</v>
      </c>
      <c r="K497" s="164">
        <v>-1</v>
      </c>
      <c r="L497" s="164">
        <v>-1</v>
      </c>
      <c r="M497" s="164">
        <v>-1</v>
      </c>
      <c r="N497" s="164">
        <v>-1</v>
      </c>
      <c r="O497" s="164">
        <v>-1</v>
      </c>
      <c r="P497" s="164">
        <v>-1</v>
      </c>
      <c r="Q497" s="164">
        <v>-1</v>
      </c>
      <c r="R497" s="164">
        <v>-1</v>
      </c>
      <c r="S497" s="164">
        <v>-1</v>
      </c>
      <c r="T497" s="164">
        <v>-1</v>
      </c>
      <c r="U497" s="164">
        <v>-1</v>
      </c>
      <c r="V497" s="164">
        <v>-1</v>
      </c>
      <c r="W497" s="164">
        <v>-1</v>
      </c>
      <c r="X497" s="164">
        <v>-1</v>
      </c>
      <c r="Y497" s="164">
        <v>-1</v>
      </c>
      <c r="Z497" s="164">
        <v>-1</v>
      </c>
      <c r="AA497" s="164">
        <v>-1</v>
      </c>
      <c r="AB497" s="164">
        <v>-1</v>
      </c>
      <c r="AC497" s="164">
        <v>-1</v>
      </c>
      <c r="AD497" s="164">
        <v>-1</v>
      </c>
      <c r="AE497" s="164">
        <v>-1</v>
      </c>
      <c r="AF497" s="164">
        <v>-1</v>
      </c>
      <c r="AG497" s="164">
        <v>-1</v>
      </c>
      <c r="AH497" s="164">
        <v>-1</v>
      </c>
      <c r="AI497" s="164">
        <v>-1</v>
      </c>
      <c r="AJ497" s="164">
        <v>-1</v>
      </c>
      <c r="AK497" s="164">
        <v>-1</v>
      </c>
      <c r="AL497" s="164">
        <v>-1</v>
      </c>
      <c r="AM497" s="164">
        <v>-1</v>
      </c>
      <c r="AN497" s="164">
        <v>-1</v>
      </c>
    </row>
    <row r="498" spans="1:40" x14ac:dyDescent="0.2">
      <c r="A498" s="27" t="s">
        <v>2337</v>
      </c>
      <c r="B498" s="164">
        <v>-5348296.1999999899</v>
      </c>
      <c r="C498" s="164">
        <v>-5348296.1999999899</v>
      </c>
      <c r="D498" s="164">
        <v>-5348296.1999999899</v>
      </c>
      <c r="E498" s="164">
        <v>-5348296.1999999899</v>
      </c>
      <c r="F498" s="164">
        <v>-5348296.1999999899</v>
      </c>
      <c r="G498" s="164">
        <v>-5348296.1999999899</v>
      </c>
      <c r="H498" s="164">
        <v>-5348296.1999999899</v>
      </c>
      <c r="I498" s="164">
        <v>-5348296.1999999899</v>
      </c>
      <c r="J498" s="164">
        <v>-5348296.1999999899</v>
      </c>
      <c r="K498" s="164">
        <v>-5348296.1999999899</v>
      </c>
      <c r="L498" s="164">
        <v>-5348296.1999999899</v>
      </c>
      <c r="M498" s="164">
        <v>-5348296.1999999899</v>
      </c>
      <c r="N498" s="164">
        <v>-5348296.1999999899</v>
      </c>
      <c r="O498" s="164">
        <v>-5348296.1999999899</v>
      </c>
      <c r="P498" s="164">
        <v>-5348296.1999999899</v>
      </c>
      <c r="Q498" s="164">
        <v>-5348296.1999999899</v>
      </c>
      <c r="R498" s="164">
        <v>-5348296.1999999899</v>
      </c>
      <c r="S498" s="164">
        <v>-5348296.1999999899</v>
      </c>
      <c r="T498" s="164">
        <v>-5348296.1999999899</v>
      </c>
      <c r="U498" s="164">
        <v>-5348296.1999999899</v>
      </c>
      <c r="V498" s="164">
        <v>-5348296.1999999899</v>
      </c>
      <c r="W498" s="164">
        <v>-5348296.1999999899</v>
      </c>
      <c r="X498" s="164">
        <v>-5348296.1999999899</v>
      </c>
      <c r="Y498" s="164">
        <v>-5348296.1999999899</v>
      </c>
      <c r="Z498" s="164">
        <v>-5348296.1999999899</v>
      </c>
      <c r="AA498" s="164">
        <v>-5348296.1999999899</v>
      </c>
      <c r="AB498" s="164">
        <v>-5348296.1999999899</v>
      </c>
      <c r="AC498" s="164">
        <v>-5348296.1999999899</v>
      </c>
      <c r="AD498" s="164">
        <v>-5348296.1999999899</v>
      </c>
      <c r="AE498" s="164">
        <v>-5348296.1999999899</v>
      </c>
      <c r="AF498" s="164">
        <v>-5348296.1999999899</v>
      </c>
      <c r="AG498" s="164">
        <v>-5348296.1999999899</v>
      </c>
      <c r="AH498" s="164">
        <v>-5348296.1999999899</v>
      </c>
      <c r="AI498" s="164">
        <v>-5348296.1999999899</v>
      </c>
      <c r="AJ498" s="164">
        <v>-5348296.1999999899</v>
      </c>
      <c r="AK498" s="164">
        <v>-5348296.1999999899</v>
      </c>
      <c r="AL498" s="164">
        <v>-5348296.1999999899</v>
      </c>
      <c r="AM498" s="164">
        <v>-5348296.1999999899</v>
      </c>
      <c r="AN498" s="164">
        <v>-5348296.1999999899</v>
      </c>
    </row>
    <row r="499" spans="1:40" x14ac:dyDescent="0.2">
      <c r="A499" s="30" t="s">
        <v>2338</v>
      </c>
      <c r="B499" s="164">
        <v>-187837990.58359</v>
      </c>
      <c r="C499" s="164">
        <v>-185120143.46533999</v>
      </c>
      <c r="D499" s="164">
        <v>-178182744.34329599</v>
      </c>
      <c r="E499" s="164">
        <v>-172897750.433503</v>
      </c>
      <c r="F499" s="164">
        <v>-168820124.125617</v>
      </c>
      <c r="G499" s="164">
        <v>-163318917.320564</v>
      </c>
      <c r="H499" s="164">
        <v>-162755706.18629801</v>
      </c>
      <c r="I499" s="164">
        <v>-163042508.189724</v>
      </c>
      <c r="J499" s="164">
        <v>-157149353.58695</v>
      </c>
      <c r="K499" s="164">
        <v>-155100861.254758</v>
      </c>
      <c r="L499" s="164">
        <v>-134779147.65316299</v>
      </c>
      <c r="M499" s="164">
        <v>-124784238.972579</v>
      </c>
      <c r="N499" s="164">
        <v>-124784238.972579</v>
      </c>
      <c r="O499" s="164">
        <v>-125887300.842941</v>
      </c>
      <c r="P499" s="164">
        <v>-123774594.472923</v>
      </c>
      <c r="Q499" s="164">
        <v>-121687220.435224</v>
      </c>
      <c r="R499" s="164">
        <v>-122441335.81552599</v>
      </c>
      <c r="S499" s="164">
        <v>-124599629.20517799</v>
      </c>
      <c r="T499" s="164">
        <v>-127120079.36998001</v>
      </c>
      <c r="U499" s="164">
        <v>-130592889.453521</v>
      </c>
      <c r="V499" s="164">
        <v>-136428863.32617101</v>
      </c>
      <c r="W499" s="164">
        <v>-138200675.86699101</v>
      </c>
      <c r="X499" s="164">
        <v>-140801253.92152199</v>
      </c>
      <c r="Y499" s="164">
        <v>-124451477.725517</v>
      </c>
      <c r="Z499" s="164">
        <v>-121353321.085894</v>
      </c>
      <c r="AA499" s="164">
        <v>-121353321.085894</v>
      </c>
      <c r="AB499" s="164">
        <v>-124631080.465617</v>
      </c>
      <c r="AC499" s="164">
        <v>-124669237.36136</v>
      </c>
      <c r="AD499" s="164">
        <v>-124990971.75296</v>
      </c>
      <c r="AE499" s="164">
        <v>-125743153.707771</v>
      </c>
      <c r="AF499" s="164">
        <v>-127880574.112519</v>
      </c>
      <c r="AG499" s="164">
        <v>-130827400.79447401</v>
      </c>
      <c r="AH499" s="164">
        <v>-134322384.437365</v>
      </c>
      <c r="AI499" s="164">
        <v>-140196350.10192299</v>
      </c>
      <c r="AJ499" s="164">
        <v>-142332685.24263999</v>
      </c>
      <c r="AK499" s="164">
        <v>-145058437.82772601</v>
      </c>
      <c r="AL499" s="164">
        <v>-127807078.36507399</v>
      </c>
      <c r="AM499" s="164">
        <v>-124923844.062718</v>
      </c>
      <c r="AN499" s="164">
        <v>-124923844.062718</v>
      </c>
    </row>
    <row r="500" spans="1:40" x14ac:dyDescent="0.2">
      <c r="A500" s="27" t="s">
        <v>2339</v>
      </c>
      <c r="B500" s="164">
        <v>-1165700.01</v>
      </c>
      <c r="C500" s="164">
        <v>-1165700.01</v>
      </c>
      <c r="D500" s="164">
        <v>-1165700.01</v>
      </c>
      <c r="E500" s="164">
        <v>-1165700.01</v>
      </c>
      <c r="F500" s="164">
        <v>-1165700.01</v>
      </c>
      <c r="G500" s="164">
        <v>-1165700.01</v>
      </c>
      <c r="H500" s="164">
        <v>-1165700.01</v>
      </c>
      <c r="I500" s="164">
        <v>-1165700.01</v>
      </c>
      <c r="J500" s="164">
        <v>-1165700.01</v>
      </c>
      <c r="K500" s="164">
        <v>-1165700.01</v>
      </c>
      <c r="L500" s="164">
        <v>-1165700.01</v>
      </c>
      <c r="M500" s="164">
        <v>-1165700.01</v>
      </c>
      <c r="N500" s="164">
        <v>-1165700.01</v>
      </c>
      <c r="O500" s="164">
        <v>-1165700.01</v>
      </c>
      <c r="P500" s="164">
        <v>-1165700.01</v>
      </c>
      <c r="Q500" s="164">
        <v>-1165700.01</v>
      </c>
      <c r="R500" s="164">
        <v>-1165700.01</v>
      </c>
      <c r="S500" s="164">
        <v>-1165700.01</v>
      </c>
      <c r="T500" s="164">
        <v>-1165700.01</v>
      </c>
      <c r="U500" s="164">
        <v>-1165700.01</v>
      </c>
      <c r="V500" s="164">
        <v>-1165700.01</v>
      </c>
      <c r="W500" s="164">
        <v>-1165700.01</v>
      </c>
      <c r="X500" s="164">
        <v>-1165700.01</v>
      </c>
      <c r="Y500" s="164">
        <v>-1165700.01</v>
      </c>
      <c r="Z500" s="164">
        <v>-1165700.01</v>
      </c>
      <c r="AA500" s="164">
        <v>-1165700.01</v>
      </c>
      <c r="AB500" s="164">
        <v>-1165700.01</v>
      </c>
      <c r="AC500" s="164">
        <v>-1165700.01</v>
      </c>
      <c r="AD500" s="164">
        <v>-1165700.01</v>
      </c>
      <c r="AE500" s="164">
        <v>-1165700.01</v>
      </c>
      <c r="AF500" s="164">
        <v>-1165700.01</v>
      </c>
      <c r="AG500" s="164">
        <v>-1165700.01</v>
      </c>
      <c r="AH500" s="164">
        <v>-1165700.01</v>
      </c>
      <c r="AI500" s="164">
        <v>-1165700.01</v>
      </c>
      <c r="AJ500" s="164">
        <v>-1165700.01</v>
      </c>
      <c r="AK500" s="164">
        <v>-1165700.01</v>
      </c>
      <c r="AL500" s="164">
        <v>-1165700.01</v>
      </c>
      <c r="AM500" s="164">
        <v>-1165700.01</v>
      </c>
      <c r="AN500" s="164">
        <v>-1165700.01</v>
      </c>
    </row>
    <row r="501" spans="1:40" x14ac:dyDescent="0.2">
      <c r="A501" s="27" t="s">
        <v>2340</v>
      </c>
      <c r="B501" s="164">
        <v>-510124.50999999902</v>
      </c>
      <c r="C501" s="164">
        <v>-510124.50999999902</v>
      </c>
      <c r="D501" s="164">
        <v>-510124.50999999902</v>
      </c>
      <c r="E501" s="164">
        <v>-510124.50999999902</v>
      </c>
      <c r="F501" s="164">
        <v>-510124.50999999902</v>
      </c>
      <c r="G501" s="164">
        <v>-510124.50999999902</v>
      </c>
      <c r="H501" s="164">
        <v>-510124.50999999902</v>
      </c>
      <c r="I501" s="164">
        <v>-510124.50999999902</v>
      </c>
      <c r="J501" s="164">
        <v>-510124.50999999902</v>
      </c>
      <c r="K501" s="164">
        <v>-510124.50999999902</v>
      </c>
      <c r="L501" s="164">
        <v>-510124.50999999902</v>
      </c>
      <c r="M501" s="164">
        <v>-510124.50999999902</v>
      </c>
      <c r="N501" s="164">
        <v>-510124.50999999902</v>
      </c>
      <c r="O501" s="164">
        <v>-510124.50999999902</v>
      </c>
      <c r="P501" s="164">
        <v>-510124.50999999902</v>
      </c>
      <c r="Q501" s="164">
        <v>-510124.50999999902</v>
      </c>
      <c r="R501" s="164">
        <v>-510124.50999999902</v>
      </c>
      <c r="S501" s="164">
        <v>-510124.50999999902</v>
      </c>
      <c r="T501" s="164">
        <v>-510124.50999999902</v>
      </c>
      <c r="U501" s="164">
        <v>-510124.50999999902</v>
      </c>
      <c r="V501" s="164">
        <v>-510124.50999999902</v>
      </c>
      <c r="W501" s="164">
        <v>-510124.50999999902</v>
      </c>
      <c r="X501" s="164">
        <v>-510124.50999999902</v>
      </c>
      <c r="Y501" s="164">
        <v>-510124.50999999902</v>
      </c>
      <c r="Z501" s="164">
        <v>-510124.50999999902</v>
      </c>
      <c r="AA501" s="164">
        <v>-510124.50999999902</v>
      </c>
      <c r="AB501" s="164">
        <v>-510124.50999999902</v>
      </c>
      <c r="AC501" s="164">
        <v>-510124.50999999902</v>
      </c>
      <c r="AD501" s="164">
        <v>-510124.50999999902</v>
      </c>
      <c r="AE501" s="164">
        <v>-510124.50999999902</v>
      </c>
      <c r="AF501" s="164">
        <v>-510124.50999999902</v>
      </c>
      <c r="AG501" s="164">
        <v>-510124.50999999902</v>
      </c>
      <c r="AH501" s="164">
        <v>-510124.50999999902</v>
      </c>
      <c r="AI501" s="164">
        <v>-510124.50999999902</v>
      </c>
      <c r="AJ501" s="164">
        <v>-510124.50999999902</v>
      </c>
      <c r="AK501" s="164">
        <v>-510124.50999999902</v>
      </c>
      <c r="AL501" s="164">
        <v>-510124.50999999902</v>
      </c>
      <c r="AM501" s="164">
        <v>-510124.50999999902</v>
      </c>
      <c r="AN501" s="164">
        <v>-510124.50999999902</v>
      </c>
    </row>
    <row r="502" spans="1:40" x14ac:dyDescent="0.2">
      <c r="A502" s="27" t="s">
        <v>2341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0</v>
      </c>
      <c r="AB502" s="164">
        <v>0</v>
      </c>
      <c r="AC502" s="164">
        <v>0</v>
      </c>
      <c r="AD502" s="164">
        <v>0</v>
      </c>
      <c r="AE502" s="164">
        <v>0</v>
      </c>
      <c r="AF502" s="164">
        <v>0</v>
      </c>
      <c r="AG502" s="164">
        <v>0</v>
      </c>
      <c r="AH502" s="164">
        <v>0</v>
      </c>
      <c r="AI502" s="164">
        <v>0</v>
      </c>
      <c r="AJ502" s="164">
        <v>0</v>
      </c>
      <c r="AK502" s="164">
        <v>0</v>
      </c>
      <c r="AL502" s="164">
        <v>0</v>
      </c>
      <c r="AM502" s="164">
        <v>0</v>
      </c>
      <c r="AN502" s="164">
        <v>0</v>
      </c>
    </row>
    <row r="503" spans="1:40" x14ac:dyDescent="0.2">
      <c r="A503" s="27" t="s">
        <v>2342</v>
      </c>
      <c r="B503" s="164">
        <v>-87393.85</v>
      </c>
      <c r="C503" s="164">
        <v>-87393.85</v>
      </c>
      <c r="D503" s="164">
        <v>-87393.85</v>
      </c>
      <c r="E503" s="164">
        <v>-87393.85</v>
      </c>
      <c r="F503" s="164">
        <v>-87393.85</v>
      </c>
      <c r="G503" s="164">
        <v>-87393.85</v>
      </c>
      <c r="H503" s="164">
        <v>-87393.85</v>
      </c>
      <c r="I503" s="164">
        <v>-87393.85</v>
      </c>
      <c r="J503" s="164">
        <v>-87393.85</v>
      </c>
      <c r="K503" s="164">
        <v>-87393.85</v>
      </c>
      <c r="L503" s="164">
        <v>-87393.85</v>
      </c>
      <c r="M503" s="164">
        <v>-87393.85</v>
      </c>
      <c r="N503" s="164">
        <v>-87393.85</v>
      </c>
      <c r="O503" s="164">
        <v>-87393.85</v>
      </c>
      <c r="P503" s="164">
        <v>-87393.85</v>
      </c>
      <c r="Q503" s="164">
        <v>-87393.85</v>
      </c>
      <c r="R503" s="164">
        <v>-87393.85</v>
      </c>
      <c r="S503" s="164">
        <v>-87393.85</v>
      </c>
      <c r="T503" s="164">
        <v>-87393.85</v>
      </c>
      <c r="U503" s="164">
        <v>-87393.85</v>
      </c>
      <c r="V503" s="164">
        <v>-87393.85</v>
      </c>
      <c r="W503" s="164">
        <v>-87393.85</v>
      </c>
      <c r="X503" s="164">
        <v>-87393.85</v>
      </c>
      <c r="Y503" s="164">
        <v>-87393.85</v>
      </c>
      <c r="Z503" s="164">
        <v>-87393.85</v>
      </c>
      <c r="AA503" s="164">
        <v>-87393.85</v>
      </c>
      <c r="AB503" s="164">
        <v>-87393.85</v>
      </c>
      <c r="AC503" s="164">
        <v>-87393.85</v>
      </c>
      <c r="AD503" s="164">
        <v>-87393.85</v>
      </c>
      <c r="AE503" s="164">
        <v>-87393.85</v>
      </c>
      <c r="AF503" s="164">
        <v>-87393.85</v>
      </c>
      <c r="AG503" s="164">
        <v>-87393.85</v>
      </c>
      <c r="AH503" s="164">
        <v>-87393.85</v>
      </c>
      <c r="AI503" s="164">
        <v>-87393.85</v>
      </c>
      <c r="AJ503" s="164">
        <v>-87393.85</v>
      </c>
      <c r="AK503" s="164">
        <v>-87393.85</v>
      </c>
      <c r="AL503" s="164">
        <v>-87393.85</v>
      </c>
      <c r="AM503" s="164">
        <v>-87393.85</v>
      </c>
      <c r="AN503" s="164">
        <v>-87393.85</v>
      </c>
    </row>
    <row r="504" spans="1:40" x14ac:dyDescent="0.2">
      <c r="A504" s="27" t="s">
        <v>2343</v>
      </c>
      <c r="B504" s="164">
        <v>0</v>
      </c>
      <c r="C504" s="164">
        <v>0</v>
      </c>
      <c r="D504" s="164">
        <v>0</v>
      </c>
      <c r="E504" s="164">
        <v>0</v>
      </c>
      <c r="F504" s="164">
        <v>0</v>
      </c>
      <c r="G504" s="164">
        <v>0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64">
        <v>0</v>
      </c>
      <c r="N504" s="164">
        <v>0</v>
      </c>
      <c r="O504" s="164">
        <v>0</v>
      </c>
      <c r="P504" s="164">
        <v>0</v>
      </c>
      <c r="Q504" s="164">
        <v>0</v>
      </c>
      <c r="R504" s="164">
        <v>0</v>
      </c>
      <c r="S504" s="164">
        <v>0</v>
      </c>
      <c r="T504" s="164">
        <v>0</v>
      </c>
      <c r="U504" s="164">
        <v>0</v>
      </c>
      <c r="V504" s="164">
        <v>0</v>
      </c>
      <c r="W504" s="164">
        <v>0</v>
      </c>
      <c r="X504" s="164">
        <v>0</v>
      </c>
      <c r="Y504" s="164">
        <v>0</v>
      </c>
      <c r="Z504" s="164">
        <v>0</v>
      </c>
      <c r="AA504" s="164">
        <v>0</v>
      </c>
      <c r="AB504" s="164">
        <v>0</v>
      </c>
      <c r="AC504" s="164">
        <v>0</v>
      </c>
      <c r="AD504" s="164">
        <v>0</v>
      </c>
      <c r="AE504" s="164">
        <v>0</v>
      </c>
      <c r="AF504" s="164">
        <v>0</v>
      </c>
      <c r="AG504" s="164">
        <v>0</v>
      </c>
      <c r="AH504" s="164">
        <v>0</v>
      </c>
      <c r="AI504" s="164">
        <v>0</v>
      </c>
      <c r="AJ504" s="164">
        <v>0</v>
      </c>
      <c r="AK504" s="164">
        <v>0</v>
      </c>
      <c r="AL504" s="164">
        <v>0</v>
      </c>
      <c r="AM504" s="164">
        <v>0</v>
      </c>
      <c r="AN504" s="164">
        <v>0</v>
      </c>
    </row>
    <row r="505" spans="1:40" x14ac:dyDescent="0.2">
      <c r="A505" s="27" t="s">
        <v>2344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  <c r="O505" s="164">
        <v>0</v>
      </c>
      <c r="P505" s="164">
        <v>0</v>
      </c>
      <c r="Q505" s="164">
        <v>0</v>
      </c>
      <c r="R505" s="164">
        <v>0</v>
      </c>
      <c r="S505" s="164">
        <v>0</v>
      </c>
      <c r="T505" s="164">
        <v>0</v>
      </c>
      <c r="U505" s="164">
        <v>0</v>
      </c>
      <c r="V505" s="164">
        <v>0</v>
      </c>
      <c r="W505" s="164">
        <v>0</v>
      </c>
      <c r="X505" s="164">
        <v>0</v>
      </c>
      <c r="Y505" s="164">
        <v>0</v>
      </c>
      <c r="Z505" s="164">
        <v>0</v>
      </c>
      <c r="AA505" s="164">
        <v>0</v>
      </c>
      <c r="AB505" s="164">
        <v>0</v>
      </c>
      <c r="AC505" s="164">
        <v>0</v>
      </c>
      <c r="AD505" s="164">
        <v>0</v>
      </c>
      <c r="AE505" s="164">
        <v>0</v>
      </c>
      <c r="AF505" s="164">
        <v>0</v>
      </c>
      <c r="AG505" s="164">
        <v>0</v>
      </c>
      <c r="AH505" s="164">
        <v>0</v>
      </c>
      <c r="AI505" s="164">
        <v>0</v>
      </c>
      <c r="AJ505" s="164">
        <v>0</v>
      </c>
      <c r="AK505" s="164">
        <v>0</v>
      </c>
      <c r="AL505" s="164">
        <v>0</v>
      </c>
      <c r="AM505" s="164">
        <v>0</v>
      </c>
      <c r="AN505" s="164">
        <v>0</v>
      </c>
    </row>
    <row r="506" spans="1:40" x14ac:dyDescent="0.2">
      <c r="A506" s="27" t="s">
        <v>2345</v>
      </c>
      <c r="B506" s="164">
        <v>-3257805.48999999</v>
      </c>
      <c r="C506" s="164">
        <v>-3257805.48999999</v>
      </c>
      <c r="D506" s="164">
        <v>-3257805.48999999</v>
      </c>
      <c r="E506" s="164">
        <v>-3257805.48999999</v>
      </c>
      <c r="F506" s="164">
        <v>-3257805.48999999</v>
      </c>
      <c r="G506" s="164">
        <v>-3257805.48999999</v>
      </c>
      <c r="H506" s="164">
        <v>-3257805.48999999</v>
      </c>
      <c r="I506" s="164">
        <v>-3257805.48999999</v>
      </c>
      <c r="J506" s="164">
        <v>-3257805.48999999</v>
      </c>
      <c r="K506" s="164">
        <v>-3257805.48999999</v>
      </c>
      <c r="L506" s="164">
        <v>-3257805.48999999</v>
      </c>
      <c r="M506" s="164">
        <v>-3257805.48999999</v>
      </c>
      <c r="N506" s="164">
        <v>-3257805.48999999</v>
      </c>
      <c r="O506" s="164">
        <v>-3257805.48999999</v>
      </c>
      <c r="P506" s="164">
        <v>-3257805.48999999</v>
      </c>
      <c r="Q506" s="164">
        <v>-3257805.48999999</v>
      </c>
      <c r="R506" s="164">
        <v>-3257805.48999999</v>
      </c>
      <c r="S506" s="164">
        <v>-3257805.48999999</v>
      </c>
      <c r="T506" s="164">
        <v>-3257805.48999999</v>
      </c>
      <c r="U506" s="164">
        <v>-3257805.48999999</v>
      </c>
      <c r="V506" s="164">
        <v>-3257805.48999999</v>
      </c>
      <c r="W506" s="164">
        <v>-3257805.48999999</v>
      </c>
      <c r="X506" s="164">
        <v>-3257805.48999999</v>
      </c>
      <c r="Y506" s="164">
        <v>-3257805.48999999</v>
      </c>
      <c r="Z506" s="164">
        <v>-3257805.48999999</v>
      </c>
      <c r="AA506" s="164">
        <v>-3257805.48999999</v>
      </c>
      <c r="AB506" s="164">
        <v>-3257805.48999999</v>
      </c>
      <c r="AC506" s="164">
        <v>-3257805.48999999</v>
      </c>
      <c r="AD506" s="164">
        <v>-3257805.48999999</v>
      </c>
      <c r="AE506" s="164">
        <v>-3257805.48999999</v>
      </c>
      <c r="AF506" s="164">
        <v>-3257805.48999999</v>
      </c>
      <c r="AG506" s="164">
        <v>-3257805.48999999</v>
      </c>
      <c r="AH506" s="164">
        <v>-3257805.48999999</v>
      </c>
      <c r="AI506" s="164">
        <v>-3257805.48999999</v>
      </c>
      <c r="AJ506" s="164">
        <v>-3257805.48999999</v>
      </c>
      <c r="AK506" s="164">
        <v>-3257805.48999999</v>
      </c>
      <c r="AL506" s="164">
        <v>-3257805.48999999</v>
      </c>
      <c r="AM506" s="164">
        <v>-3257805.48999999</v>
      </c>
      <c r="AN506" s="164">
        <v>-3257805.48999999</v>
      </c>
    </row>
    <row r="507" spans="1:40" x14ac:dyDescent="0.2">
      <c r="A507" s="27" t="s">
        <v>2346</v>
      </c>
      <c r="B507" s="164">
        <v>0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  <c r="W507" s="164">
        <v>0</v>
      </c>
      <c r="X507" s="164">
        <v>0</v>
      </c>
      <c r="Y507" s="164">
        <v>0</v>
      </c>
      <c r="Z507" s="164">
        <v>0</v>
      </c>
      <c r="AA507" s="164">
        <v>0</v>
      </c>
      <c r="AB507" s="164">
        <v>0</v>
      </c>
      <c r="AC507" s="164">
        <v>0</v>
      </c>
      <c r="AD507" s="164">
        <v>0</v>
      </c>
      <c r="AE507" s="164">
        <v>0</v>
      </c>
      <c r="AF507" s="164">
        <v>0</v>
      </c>
      <c r="AG507" s="164">
        <v>0</v>
      </c>
      <c r="AH507" s="164">
        <v>0</v>
      </c>
      <c r="AI507" s="164">
        <v>0</v>
      </c>
      <c r="AJ507" s="164">
        <v>0</v>
      </c>
      <c r="AK507" s="164">
        <v>0</v>
      </c>
      <c r="AL507" s="164">
        <v>0</v>
      </c>
      <c r="AM507" s="164">
        <v>0</v>
      </c>
      <c r="AN507" s="164">
        <v>0</v>
      </c>
    </row>
    <row r="508" spans="1:40" x14ac:dyDescent="0.2">
      <c r="A508" s="27" t="s">
        <v>2347</v>
      </c>
      <c r="B508" s="164">
        <v>-88517434.861794904</v>
      </c>
      <c r="C508" s="164">
        <v>-89966222.254957303</v>
      </c>
      <c r="D508" s="164">
        <v>-90072701.955812007</v>
      </c>
      <c r="E508" s="164">
        <v>-90365720.118205205</v>
      </c>
      <c r="F508" s="164">
        <v>-90685511.784871802</v>
      </c>
      <c r="G508" s="164">
        <v>-88093764.990000099</v>
      </c>
      <c r="H508" s="164">
        <v>-87827018.195128307</v>
      </c>
      <c r="I508" s="164">
        <v>-89493925.246410295</v>
      </c>
      <c r="J508" s="164">
        <v>-89818524.605384707</v>
      </c>
      <c r="K508" s="164">
        <v>-90329662.425897494</v>
      </c>
      <c r="L508" s="164">
        <v>-90649454.092564195</v>
      </c>
      <c r="M508" s="164">
        <v>-88057707.297692403</v>
      </c>
      <c r="N508" s="164">
        <v>-88057707.297692403</v>
      </c>
      <c r="O508" s="164">
        <v>-87790159.220769301</v>
      </c>
      <c r="P508" s="164">
        <v>-89462274.605384707</v>
      </c>
      <c r="Q508" s="164">
        <v>-89792082.297692403</v>
      </c>
      <c r="R508" s="164">
        <v>-90308428.451538593</v>
      </c>
      <c r="S508" s="164">
        <v>-90633428.451538593</v>
      </c>
      <c r="T508" s="164">
        <v>-88046889.990000099</v>
      </c>
      <c r="U508" s="164">
        <v>-87785351.528461695</v>
      </c>
      <c r="V508" s="164">
        <v>-89457466.913076997</v>
      </c>
      <c r="W508" s="164">
        <v>-89787274.605384797</v>
      </c>
      <c r="X508" s="164">
        <v>-90303620.759230897</v>
      </c>
      <c r="Y508" s="164">
        <v>-90628620.759230897</v>
      </c>
      <c r="Z508" s="164">
        <v>-88042082.297692403</v>
      </c>
      <c r="AA508" s="164">
        <v>-88042082.297692403</v>
      </c>
      <c r="AB508" s="164">
        <v>-87714277.810513005</v>
      </c>
      <c r="AC508" s="164">
        <v>-89187595.118205294</v>
      </c>
      <c r="AD508" s="164">
        <v>-89185271.400256604</v>
      </c>
      <c r="AE508" s="164">
        <v>-89236152.810513005</v>
      </c>
      <c r="AF508" s="164">
        <v>-88962354.733589903</v>
      </c>
      <c r="AG508" s="164">
        <v>-85643684.861794993</v>
      </c>
      <c r="AH508" s="164">
        <v>-85316681.6566668</v>
      </c>
      <c r="AI508" s="164">
        <v>-86789998.964359194</v>
      </c>
      <c r="AJ508" s="164">
        <v>-86787675.2464104</v>
      </c>
      <c r="AK508" s="164">
        <v>-86838556.6566668</v>
      </c>
      <c r="AL508" s="164">
        <v>-86564758.579743803</v>
      </c>
      <c r="AM508" s="164">
        <v>-83246088.707948893</v>
      </c>
      <c r="AN508" s="164">
        <v>-83246088.707948893</v>
      </c>
    </row>
    <row r="509" spans="1:40" x14ac:dyDescent="0.2">
      <c r="A509" s="30" t="s">
        <v>2348</v>
      </c>
      <c r="B509" s="164">
        <v>-93538458.721794903</v>
      </c>
      <c r="C509" s="164">
        <v>-94987246.114957303</v>
      </c>
      <c r="D509" s="164">
        <v>-95093725.815812007</v>
      </c>
      <c r="E509" s="164">
        <v>-95386743.978205204</v>
      </c>
      <c r="F509" s="164">
        <v>-95706535.644871801</v>
      </c>
      <c r="G509" s="164">
        <v>-93114788.850000098</v>
      </c>
      <c r="H509" s="164">
        <v>-92848042.055128306</v>
      </c>
      <c r="I509" s="164">
        <v>-94514949.106410295</v>
      </c>
      <c r="J509" s="164">
        <v>-94839548.465384707</v>
      </c>
      <c r="K509" s="164">
        <v>-95350686.285897493</v>
      </c>
      <c r="L509" s="164">
        <v>-95670477.952564195</v>
      </c>
      <c r="M509" s="164">
        <v>-93078731.157692403</v>
      </c>
      <c r="N509" s="164">
        <v>-93078731.157692403</v>
      </c>
      <c r="O509" s="164">
        <v>-92811183.0807693</v>
      </c>
      <c r="P509" s="164">
        <v>-94483298.465384707</v>
      </c>
      <c r="Q509" s="164">
        <v>-94813106.157692403</v>
      </c>
      <c r="R509" s="164">
        <v>-95329452.311538607</v>
      </c>
      <c r="S509" s="164">
        <v>-95654452.311538607</v>
      </c>
      <c r="T509" s="164">
        <v>-93067913.850000098</v>
      </c>
      <c r="U509" s="164">
        <v>-92806375.388461694</v>
      </c>
      <c r="V509" s="164">
        <v>-94478490.773076996</v>
      </c>
      <c r="W509" s="164">
        <v>-94808298.465384796</v>
      </c>
      <c r="X509" s="164">
        <v>-95324644.619230896</v>
      </c>
      <c r="Y509" s="164">
        <v>-95649644.619230896</v>
      </c>
      <c r="Z509" s="164">
        <v>-93063106.157692403</v>
      </c>
      <c r="AA509" s="164">
        <v>-93063106.157692403</v>
      </c>
      <c r="AB509" s="164">
        <v>-92735301.670513004</v>
      </c>
      <c r="AC509" s="164">
        <v>-94208618.978205293</v>
      </c>
      <c r="AD509" s="164">
        <v>-94206295.260256603</v>
      </c>
      <c r="AE509" s="164">
        <v>-94257176.670513004</v>
      </c>
      <c r="AF509" s="164">
        <v>-93983378.593589902</v>
      </c>
      <c r="AG509" s="164">
        <v>-90664708.721794993</v>
      </c>
      <c r="AH509" s="164">
        <v>-90337705.5166668</v>
      </c>
      <c r="AI509" s="164">
        <v>-91811022.824359193</v>
      </c>
      <c r="AJ509" s="164">
        <v>-91808699.106410399</v>
      </c>
      <c r="AK509" s="164">
        <v>-91859580.5166668</v>
      </c>
      <c r="AL509" s="164">
        <v>-91585782.439743802</v>
      </c>
      <c r="AM509" s="164">
        <v>-88267112.567948893</v>
      </c>
      <c r="AN509" s="164">
        <v>-88267112.567948893</v>
      </c>
    </row>
    <row r="510" spans="1:40" x14ac:dyDescent="0.2">
      <c r="A510" s="27" t="s">
        <v>2349</v>
      </c>
      <c r="B510" s="164">
        <v>-6633.02</v>
      </c>
      <c r="C510" s="164">
        <v>-6633.02</v>
      </c>
      <c r="D510" s="164">
        <v>-6633.02</v>
      </c>
      <c r="E510" s="164">
        <v>-6633.02</v>
      </c>
      <c r="F510" s="164">
        <v>-6633.02</v>
      </c>
      <c r="G510" s="164">
        <v>-6633.02</v>
      </c>
      <c r="H510" s="164">
        <v>-6633.02</v>
      </c>
      <c r="I510" s="164">
        <v>-6633.02</v>
      </c>
      <c r="J510" s="164">
        <v>-6633.02</v>
      </c>
      <c r="K510" s="164">
        <v>-6633.02</v>
      </c>
      <c r="L510" s="164">
        <v>-6633.02</v>
      </c>
      <c r="M510" s="164">
        <v>-6633.02</v>
      </c>
      <c r="N510" s="164">
        <v>-6633.02</v>
      </c>
      <c r="O510" s="164">
        <v>-6633.02</v>
      </c>
      <c r="P510" s="164">
        <v>-6633.02</v>
      </c>
      <c r="Q510" s="164">
        <v>-6633.02</v>
      </c>
      <c r="R510" s="164">
        <v>-6633.02</v>
      </c>
      <c r="S510" s="164">
        <v>-6633.02</v>
      </c>
      <c r="T510" s="164">
        <v>-6633.02</v>
      </c>
      <c r="U510" s="164">
        <v>-6633.02</v>
      </c>
      <c r="V510" s="164">
        <v>-6633.02</v>
      </c>
      <c r="W510" s="164">
        <v>-6633.02</v>
      </c>
      <c r="X510" s="164">
        <v>-6633.02</v>
      </c>
      <c r="Y510" s="164">
        <v>-6633.02</v>
      </c>
      <c r="Z510" s="164">
        <v>-6633.02</v>
      </c>
      <c r="AA510" s="164">
        <v>-6633.02</v>
      </c>
      <c r="AB510" s="164">
        <v>-6633.02</v>
      </c>
      <c r="AC510" s="164">
        <v>-6633.02</v>
      </c>
      <c r="AD510" s="164">
        <v>-6633.02</v>
      </c>
      <c r="AE510" s="164">
        <v>-6633.02</v>
      </c>
      <c r="AF510" s="164">
        <v>-6633.02</v>
      </c>
      <c r="AG510" s="164">
        <v>-6633.02</v>
      </c>
      <c r="AH510" s="164">
        <v>-6633.02</v>
      </c>
      <c r="AI510" s="164">
        <v>-6633.02</v>
      </c>
      <c r="AJ510" s="164">
        <v>-6633.02</v>
      </c>
      <c r="AK510" s="164">
        <v>-6633.02</v>
      </c>
      <c r="AL510" s="164">
        <v>-6633.02</v>
      </c>
      <c r="AM510" s="164">
        <v>-6633.02</v>
      </c>
      <c r="AN510" s="164">
        <v>-6633.02</v>
      </c>
    </row>
    <row r="511" spans="1:40" x14ac:dyDescent="0.2">
      <c r="A511" s="27" t="s">
        <v>2350</v>
      </c>
      <c r="B511" s="164">
        <v>0</v>
      </c>
      <c r="C511" s="164">
        <v>0</v>
      </c>
      <c r="D511" s="164">
        <v>0</v>
      </c>
      <c r="E511" s="164">
        <v>0</v>
      </c>
      <c r="F511" s="164">
        <v>0</v>
      </c>
      <c r="G511" s="164">
        <v>0</v>
      </c>
      <c r="H511" s="164">
        <v>0</v>
      </c>
      <c r="I511" s="164">
        <v>0</v>
      </c>
      <c r="J511" s="164">
        <v>0</v>
      </c>
      <c r="K511" s="164">
        <v>0</v>
      </c>
      <c r="L511" s="164">
        <v>0</v>
      </c>
      <c r="M511" s="164">
        <v>0</v>
      </c>
      <c r="N511" s="164">
        <v>0</v>
      </c>
      <c r="O511" s="164">
        <v>0</v>
      </c>
      <c r="P511" s="164">
        <v>0</v>
      </c>
      <c r="Q511" s="164">
        <v>0</v>
      </c>
      <c r="R511" s="164">
        <v>0</v>
      </c>
      <c r="S511" s="164">
        <v>0</v>
      </c>
      <c r="T511" s="164">
        <v>0</v>
      </c>
      <c r="U511" s="164">
        <v>0</v>
      </c>
      <c r="V511" s="164">
        <v>0</v>
      </c>
      <c r="W511" s="164">
        <v>0</v>
      </c>
      <c r="X511" s="164">
        <v>0</v>
      </c>
      <c r="Y511" s="164">
        <v>0</v>
      </c>
      <c r="Z511" s="164">
        <v>0</v>
      </c>
      <c r="AA511" s="164">
        <v>0</v>
      </c>
      <c r="AB511" s="164">
        <v>0</v>
      </c>
      <c r="AC511" s="164">
        <v>0</v>
      </c>
      <c r="AD511" s="164">
        <v>0</v>
      </c>
      <c r="AE511" s="164">
        <v>0</v>
      </c>
      <c r="AF511" s="164">
        <v>0</v>
      </c>
      <c r="AG511" s="164">
        <v>0</v>
      </c>
      <c r="AH511" s="164">
        <v>0</v>
      </c>
      <c r="AI511" s="164">
        <v>0</v>
      </c>
      <c r="AJ511" s="164">
        <v>0</v>
      </c>
      <c r="AK511" s="164">
        <v>0</v>
      </c>
      <c r="AL511" s="164">
        <v>0</v>
      </c>
      <c r="AM511" s="164">
        <v>0</v>
      </c>
      <c r="AN511" s="164">
        <v>0</v>
      </c>
    </row>
    <row r="512" spans="1:40" x14ac:dyDescent="0.2">
      <c r="A512" s="27" t="s">
        <v>2351</v>
      </c>
      <c r="B512" s="164">
        <v>-4651.62</v>
      </c>
      <c r="C512" s="164">
        <v>-4651.62</v>
      </c>
      <c r="D512" s="164">
        <v>-4651.62</v>
      </c>
      <c r="E512" s="164">
        <v>-4651.62</v>
      </c>
      <c r="F512" s="164">
        <v>-4651.62</v>
      </c>
      <c r="G512" s="164">
        <v>-4651.62</v>
      </c>
      <c r="H512" s="164">
        <v>-4651.62</v>
      </c>
      <c r="I512" s="164">
        <v>-4651.62</v>
      </c>
      <c r="J512" s="164">
        <v>-4651.62</v>
      </c>
      <c r="K512" s="164">
        <v>-4651.62</v>
      </c>
      <c r="L512" s="164">
        <v>-4651.62</v>
      </c>
      <c r="M512" s="164">
        <v>-4651.62</v>
      </c>
      <c r="N512" s="164">
        <v>-4651.62</v>
      </c>
      <c r="O512" s="164">
        <v>-4651.62</v>
      </c>
      <c r="P512" s="164">
        <v>-4651.62</v>
      </c>
      <c r="Q512" s="164">
        <v>-4651.62</v>
      </c>
      <c r="R512" s="164">
        <v>-4651.62</v>
      </c>
      <c r="S512" s="164">
        <v>-4651.62</v>
      </c>
      <c r="T512" s="164">
        <v>-4651.62</v>
      </c>
      <c r="U512" s="164">
        <v>-4651.62</v>
      </c>
      <c r="V512" s="164">
        <v>-4651.62</v>
      </c>
      <c r="W512" s="164">
        <v>-4651.62</v>
      </c>
      <c r="X512" s="164">
        <v>-4651.62</v>
      </c>
      <c r="Y512" s="164">
        <v>-4651.62</v>
      </c>
      <c r="Z512" s="164">
        <v>-4651.62</v>
      </c>
      <c r="AA512" s="164">
        <v>-4651.62</v>
      </c>
      <c r="AB512" s="164">
        <v>-4651.62</v>
      </c>
      <c r="AC512" s="164">
        <v>-4651.62</v>
      </c>
      <c r="AD512" s="164">
        <v>-4651.62</v>
      </c>
      <c r="AE512" s="164">
        <v>-4651.62</v>
      </c>
      <c r="AF512" s="164">
        <v>-4651.62</v>
      </c>
      <c r="AG512" s="164">
        <v>-4651.62</v>
      </c>
      <c r="AH512" s="164">
        <v>-4651.62</v>
      </c>
      <c r="AI512" s="164">
        <v>-4651.62</v>
      </c>
      <c r="AJ512" s="164">
        <v>-4651.62</v>
      </c>
      <c r="AK512" s="164">
        <v>-4651.62</v>
      </c>
      <c r="AL512" s="164">
        <v>-4651.62</v>
      </c>
      <c r="AM512" s="164">
        <v>-4651.62</v>
      </c>
      <c r="AN512" s="164">
        <v>-4651.62</v>
      </c>
    </row>
    <row r="513" spans="1:40" x14ac:dyDescent="0.2">
      <c r="A513" s="27" t="s">
        <v>2352</v>
      </c>
      <c r="B513" s="164">
        <v>-496.55999999999898</v>
      </c>
      <c r="C513" s="164">
        <v>-496.55999999999898</v>
      </c>
      <c r="D513" s="164">
        <v>-496.55999999999898</v>
      </c>
      <c r="E513" s="164">
        <v>-496.55999999999898</v>
      </c>
      <c r="F513" s="164">
        <v>-496.55999999999898</v>
      </c>
      <c r="G513" s="164">
        <v>-496.55999999999898</v>
      </c>
      <c r="H513" s="164">
        <v>-496.55999999999898</v>
      </c>
      <c r="I513" s="164">
        <v>-496.55999999999898</v>
      </c>
      <c r="J513" s="164">
        <v>-496.55999999999898</v>
      </c>
      <c r="K513" s="164">
        <v>-496.55999999999898</v>
      </c>
      <c r="L513" s="164">
        <v>-496.55999999999898</v>
      </c>
      <c r="M513" s="164">
        <v>-496.55999999999898</v>
      </c>
      <c r="N513" s="164">
        <v>-496.55999999999898</v>
      </c>
      <c r="O513" s="164">
        <v>-496.55999999999898</v>
      </c>
      <c r="P513" s="164">
        <v>-496.55999999999898</v>
      </c>
      <c r="Q513" s="164">
        <v>-496.55999999999898</v>
      </c>
      <c r="R513" s="164">
        <v>-496.55999999999898</v>
      </c>
      <c r="S513" s="164">
        <v>-496.55999999999898</v>
      </c>
      <c r="T513" s="164">
        <v>-496.55999999999898</v>
      </c>
      <c r="U513" s="164">
        <v>-496.55999999999898</v>
      </c>
      <c r="V513" s="164">
        <v>-496.55999999999898</v>
      </c>
      <c r="W513" s="164">
        <v>-496.55999999999898</v>
      </c>
      <c r="X513" s="164">
        <v>-496.55999999999898</v>
      </c>
      <c r="Y513" s="164">
        <v>-496.55999999999898</v>
      </c>
      <c r="Z513" s="164">
        <v>-496.55999999999898</v>
      </c>
      <c r="AA513" s="164">
        <v>-496.55999999999898</v>
      </c>
      <c r="AB513" s="164">
        <v>-496.55999999999898</v>
      </c>
      <c r="AC513" s="164">
        <v>-496.55999999999898</v>
      </c>
      <c r="AD513" s="164">
        <v>-496.55999999999898</v>
      </c>
      <c r="AE513" s="164">
        <v>-496.55999999999898</v>
      </c>
      <c r="AF513" s="164">
        <v>-496.55999999999898</v>
      </c>
      <c r="AG513" s="164">
        <v>-496.55999999999898</v>
      </c>
      <c r="AH513" s="164">
        <v>-496.55999999999898</v>
      </c>
      <c r="AI513" s="164">
        <v>-496.55999999999898</v>
      </c>
      <c r="AJ513" s="164">
        <v>-496.55999999999898</v>
      </c>
      <c r="AK513" s="164">
        <v>-496.55999999999898</v>
      </c>
      <c r="AL513" s="164">
        <v>-496.55999999999898</v>
      </c>
      <c r="AM513" s="164">
        <v>-496.55999999999898</v>
      </c>
      <c r="AN513" s="164">
        <v>-496.55999999999898</v>
      </c>
    </row>
    <row r="514" spans="1:40" x14ac:dyDescent="0.2">
      <c r="A514" s="27" t="s">
        <v>2353</v>
      </c>
      <c r="B514" s="164">
        <v>-7891106.2499999898</v>
      </c>
      <c r="C514" s="164">
        <v>-7891106.2499999898</v>
      </c>
      <c r="D514" s="164">
        <v>-7891106.2499999898</v>
      </c>
      <c r="E514" s="164">
        <v>-7891106.2499999898</v>
      </c>
      <c r="F514" s="164">
        <v>-7891106.2499999898</v>
      </c>
      <c r="G514" s="164">
        <v>-7891106.2499999898</v>
      </c>
      <c r="H514" s="164">
        <v>-7891106.2499999898</v>
      </c>
      <c r="I514" s="164">
        <v>-7891106.2499999898</v>
      </c>
      <c r="J514" s="164">
        <v>-7891106.2499999898</v>
      </c>
      <c r="K514" s="164">
        <v>-7891106.2499999898</v>
      </c>
      <c r="L514" s="164">
        <v>-7891106.2499999898</v>
      </c>
      <c r="M514" s="164">
        <v>-7891106.2499999898</v>
      </c>
      <c r="N514" s="164">
        <v>-7891106.2499999898</v>
      </c>
      <c r="O514" s="164">
        <v>-7891106.2499999898</v>
      </c>
      <c r="P514" s="164">
        <v>-7891106.2499999898</v>
      </c>
      <c r="Q514" s="164">
        <v>-7891106.2499999898</v>
      </c>
      <c r="R514" s="164">
        <v>-7891106.2499999898</v>
      </c>
      <c r="S514" s="164">
        <v>-7891106.2499999898</v>
      </c>
      <c r="T514" s="164">
        <v>-7891106.2499999898</v>
      </c>
      <c r="U514" s="164">
        <v>-7891106.2499999898</v>
      </c>
      <c r="V514" s="164">
        <v>-7891106.2499999898</v>
      </c>
      <c r="W514" s="164">
        <v>-7891106.2499999898</v>
      </c>
      <c r="X514" s="164">
        <v>-7891106.2499999898</v>
      </c>
      <c r="Y514" s="164">
        <v>-7891106.2499999898</v>
      </c>
      <c r="Z514" s="164">
        <v>-7891106.2499999898</v>
      </c>
      <c r="AA514" s="164">
        <v>-7891106.2499999898</v>
      </c>
      <c r="AB514" s="164">
        <v>-7891106.2499999898</v>
      </c>
      <c r="AC514" s="164">
        <v>-7891106.2499999898</v>
      </c>
      <c r="AD514" s="164">
        <v>-7891106.2499999898</v>
      </c>
      <c r="AE514" s="164">
        <v>-7891106.2499999898</v>
      </c>
      <c r="AF514" s="164">
        <v>-7891106.2499999898</v>
      </c>
      <c r="AG514" s="164">
        <v>-7891106.2499999898</v>
      </c>
      <c r="AH514" s="164">
        <v>-7891106.2499999898</v>
      </c>
      <c r="AI514" s="164">
        <v>-7891106.2499999898</v>
      </c>
      <c r="AJ514" s="164">
        <v>-7891106.2499999898</v>
      </c>
      <c r="AK514" s="164">
        <v>-7891106.2499999898</v>
      </c>
      <c r="AL514" s="164">
        <v>-7891106.2499999898</v>
      </c>
      <c r="AM514" s="164">
        <v>-7891106.2499999898</v>
      </c>
      <c r="AN514" s="164">
        <v>-7891106.2499999898</v>
      </c>
    </row>
    <row r="515" spans="1:40" x14ac:dyDescent="0.2">
      <c r="A515" s="27" t="s">
        <v>2354</v>
      </c>
      <c r="B515" s="164">
        <v>2609185.17</v>
      </c>
      <c r="C515" s="164">
        <v>2609185.17</v>
      </c>
      <c r="D515" s="164">
        <v>2609185.17</v>
      </c>
      <c r="E515" s="164">
        <v>2609185.17</v>
      </c>
      <c r="F515" s="164">
        <v>2609185.17</v>
      </c>
      <c r="G515" s="164">
        <v>2609185.17</v>
      </c>
      <c r="H515" s="164">
        <v>2609185.17</v>
      </c>
      <c r="I515" s="164">
        <v>2609185.17</v>
      </c>
      <c r="J515" s="164">
        <v>2609185.17</v>
      </c>
      <c r="K515" s="164">
        <v>2609185.17</v>
      </c>
      <c r="L515" s="164">
        <v>2609185.17</v>
      </c>
      <c r="M515" s="164">
        <v>2609185.17</v>
      </c>
      <c r="N515" s="164">
        <v>2609185.17</v>
      </c>
      <c r="O515" s="164">
        <v>2609185.17</v>
      </c>
      <c r="P515" s="164">
        <v>2609185.17</v>
      </c>
      <c r="Q515" s="164">
        <v>2609185.17</v>
      </c>
      <c r="R515" s="164">
        <v>2609185.17</v>
      </c>
      <c r="S515" s="164">
        <v>2609185.17</v>
      </c>
      <c r="T515" s="164">
        <v>2609185.17</v>
      </c>
      <c r="U515" s="164">
        <v>2609185.17</v>
      </c>
      <c r="V515" s="164">
        <v>2609185.17</v>
      </c>
      <c r="W515" s="164">
        <v>2609185.17</v>
      </c>
      <c r="X515" s="164">
        <v>2609185.17</v>
      </c>
      <c r="Y515" s="164">
        <v>2609185.17</v>
      </c>
      <c r="Z515" s="164">
        <v>2609185.17</v>
      </c>
      <c r="AA515" s="164">
        <v>2609185.17</v>
      </c>
      <c r="AB515" s="164">
        <v>2609185.17</v>
      </c>
      <c r="AC515" s="164">
        <v>2609185.17</v>
      </c>
      <c r="AD515" s="164">
        <v>2609185.17</v>
      </c>
      <c r="AE515" s="164">
        <v>2609185.17</v>
      </c>
      <c r="AF515" s="164">
        <v>2609185.17</v>
      </c>
      <c r="AG515" s="164">
        <v>2609185.17</v>
      </c>
      <c r="AH515" s="164">
        <v>2609185.17</v>
      </c>
      <c r="AI515" s="164">
        <v>2609185.17</v>
      </c>
      <c r="AJ515" s="164">
        <v>2609185.17</v>
      </c>
      <c r="AK515" s="164">
        <v>2609185.17</v>
      </c>
      <c r="AL515" s="164">
        <v>2609185.17</v>
      </c>
      <c r="AM515" s="164">
        <v>2609185.17</v>
      </c>
      <c r="AN515" s="164">
        <v>2609185.17</v>
      </c>
    </row>
    <row r="516" spans="1:40" x14ac:dyDescent="0.2">
      <c r="A516" s="27" t="s">
        <v>2355</v>
      </c>
      <c r="B516" s="164">
        <v>-344.409999999999</v>
      </c>
      <c r="C516" s="164">
        <v>-344.409999999999</v>
      </c>
      <c r="D516" s="164">
        <v>-344.409999999999</v>
      </c>
      <c r="E516" s="164">
        <v>-344.409999999999</v>
      </c>
      <c r="F516" s="164">
        <v>-344.409999999999</v>
      </c>
      <c r="G516" s="164">
        <v>-344.409999999999</v>
      </c>
      <c r="H516" s="164">
        <v>-344.409999999999</v>
      </c>
      <c r="I516" s="164">
        <v>-344.409999999999</v>
      </c>
      <c r="J516" s="164">
        <v>-344.409999999999</v>
      </c>
      <c r="K516" s="164">
        <v>-344.409999999999</v>
      </c>
      <c r="L516" s="164">
        <v>-344.409999999999</v>
      </c>
      <c r="M516" s="164">
        <v>-344.409999999999</v>
      </c>
      <c r="N516" s="164">
        <v>-344.409999999999</v>
      </c>
      <c r="O516" s="164">
        <v>-344.409999999999</v>
      </c>
      <c r="P516" s="164">
        <v>-344.409999999999</v>
      </c>
      <c r="Q516" s="164">
        <v>-344.409999999999</v>
      </c>
      <c r="R516" s="164">
        <v>-344.409999999999</v>
      </c>
      <c r="S516" s="164">
        <v>-344.409999999999</v>
      </c>
      <c r="T516" s="164">
        <v>-344.409999999999</v>
      </c>
      <c r="U516" s="164">
        <v>-344.409999999999</v>
      </c>
      <c r="V516" s="164">
        <v>-344.409999999999</v>
      </c>
      <c r="W516" s="164">
        <v>-344.409999999999</v>
      </c>
      <c r="X516" s="164">
        <v>-344.409999999999</v>
      </c>
      <c r="Y516" s="164">
        <v>-344.409999999999</v>
      </c>
      <c r="Z516" s="164">
        <v>-344.409999999999</v>
      </c>
      <c r="AA516" s="164">
        <v>-344.409999999999</v>
      </c>
      <c r="AB516" s="164">
        <v>-344.409999999999</v>
      </c>
      <c r="AC516" s="164">
        <v>-344.409999999999</v>
      </c>
      <c r="AD516" s="164">
        <v>-344.409999999999</v>
      </c>
      <c r="AE516" s="164">
        <v>-344.409999999999</v>
      </c>
      <c r="AF516" s="164">
        <v>-344.409999999999</v>
      </c>
      <c r="AG516" s="164">
        <v>-344.409999999999</v>
      </c>
      <c r="AH516" s="164">
        <v>-344.409999999999</v>
      </c>
      <c r="AI516" s="164">
        <v>-344.409999999999</v>
      </c>
      <c r="AJ516" s="164">
        <v>-344.409999999999</v>
      </c>
      <c r="AK516" s="164">
        <v>-344.409999999999</v>
      </c>
      <c r="AL516" s="164">
        <v>-344.409999999999</v>
      </c>
      <c r="AM516" s="164">
        <v>-344.409999999999</v>
      </c>
      <c r="AN516" s="164">
        <v>-344.409999999999</v>
      </c>
    </row>
    <row r="517" spans="1:40" x14ac:dyDescent="0.2">
      <c r="A517" s="27" t="s">
        <v>2356</v>
      </c>
      <c r="B517" s="164">
        <v>-1470.54999999999</v>
      </c>
      <c r="C517" s="164">
        <v>-1470.54999999999</v>
      </c>
      <c r="D517" s="164">
        <v>-1470.54999999999</v>
      </c>
      <c r="E517" s="164">
        <v>-1470.54999999999</v>
      </c>
      <c r="F517" s="164">
        <v>-1470.54999999999</v>
      </c>
      <c r="G517" s="164">
        <v>-1470.54999999999</v>
      </c>
      <c r="H517" s="164">
        <v>-1470.54999999999</v>
      </c>
      <c r="I517" s="164">
        <v>-1470.54999999999</v>
      </c>
      <c r="J517" s="164">
        <v>-1470.54999999999</v>
      </c>
      <c r="K517" s="164">
        <v>-1470.54999999999</v>
      </c>
      <c r="L517" s="164">
        <v>-1470.54999999999</v>
      </c>
      <c r="M517" s="164">
        <v>-1470.54999999999</v>
      </c>
      <c r="N517" s="164">
        <v>-1470.54999999999</v>
      </c>
      <c r="O517" s="164">
        <v>-1470.54999999999</v>
      </c>
      <c r="P517" s="164">
        <v>-1470.54999999999</v>
      </c>
      <c r="Q517" s="164">
        <v>-1470.54999999999</v>
      </c>
      <c r="R517" s="164">
        <v>-1470.54999999999</v>
      </c>
      <c r="S517" s="164">
        <v>-1470.54999999999</v>
      </c>
      <c r="T517" s="164">
        <v>-1470.54999999999</v>
      </c>
      <c r="U517" s="164">
        <v>-1470.54999999999</v>
      </c>
      <c r="V517" s="164">
        <v>-1470.54999999999</v>
      </c>
      <c r="W517" s="164">
        <v>-1470.54999999999</v>
      </c>
      <c r="X517" s="164">
        <v>-1470.54999999999</v>
      </c>
      <c r="Y517" s="164">
        <v>-1470.54999999999</v>
      </c>
      <c r="Z517" s="164">
        <v>-1470.54999999999</v>
      </c>
      <c r="AA517" s="164">
        <v>-1470.54999999999</v>
      </c>
      <c r="AB517" s="164">
        <v>-1470.54999999999</v>
      </c>
      <c r="AC517" s="164">
        <v>-1470.54999999999</v>
      </c>
      <c r="AD517" s="164">
        <v>-1470.54999999999</v>
      </c>
      <c r="AE517" s="164">
        <v>-1470.54999999999</v>
      </c>
      <c r="AF517" s="164">
        <v>-1470.54999999999</v>
      </c>
      <c r="AG517" s="164">
        <v>-1470.54999999999</v>
      </c>
      <c r="AH517" s="164">
        <v>-1470.54999999999</v>
      </c>
      <c r="AI517" s="164">
        <v>-1470.54999999999</v>
      </c>
      <c r="AJ517" s="164">
        <v>-1470.54999999999</v>
      </c>
      <c r="AK517" s="164">
        <v>-1470.54999999999</v>
      </c>
      <c r="AL517" s="164">
        <v>-1470.54999999999</v>
      </c>
      <c r="AM517" s="164">
        <v>-1470.54999999999</v>
      </c>
      <c r="AN517" s="164">
        <v>-1470.54999999999</v>
      </c>
    </row>
    <row r="518" spans="1:40" x14ac:dyDescent="0.2">
      <c r="A518" s="27" t="s">
        <v>2357</v>
      </c>
      <c r="B518" s="164">
        <v>7927862.8399999999</v>
      </c>
      <c r="C518" s="164">
        <v>7927862.8399999999</v>
      </c>
      <c r="D518" s="164">
        <v>7927862.8399999999</v>
      </c>
      <c r="E518" s="164">
        <v>7927862.8399999999</v>
      </c>
      <c r="F518" s="164">
        <v>7927862.8399999999</v>
      </c>
      <c r="G518" s="164">
        <v>7927862.8399999999</v>
      </c>
      <c r="H518" s="164">
        <v>7927862.8399999999</v>
      </c>
      <c r="I518" s="164">
        <v>7927862.8399999999</v>
      </c>
      <c r="J518" s="164">
        <v>7927862.8399999999</v>
      </c>
      <c r="K518" s="164">
        <v>7927862.8399999999</v>
      </c>
      <c r="L518" s="164">
        <v>7927862.8399999999</v>
      </c>
      <c r="M518" s="164">
        <v>7927862.8399999999</v>
      </c>
      <c r="N518" s="164">
        <v>7927862.8399999999</v>
      </c>
      <c r="O518" s="164">
        <v>7927862.8399999999</v>
      </c>
      <c r="P518" s="164">
        <v>7927862.8399999999</v>
      </c>
      <c r="Q518" s="164">
        <v>7927862.8399999999</v>
      </c>
      <c r="R518" s="164">
        <v>7927862.8399999999</v>
      </c>
      <c r="S518" s="164">
        <v>7927862.8399999999</v>
      </c>
      <c r="T518" s="164">
        <v>7927862.8399999999</v>
      </c>
      <c r="U518" s="164">
        <v>7927862.8399999999</v>
      </c>
      <c r="V518" s="164">
        <v>7927862.8399999999</v>
      </c>
      <c r="W518" s="164">
        <v>7927862.8399999999</v>
      </c>
      <c r="X518" s="164">
        <v>7927862.8399999999</v>
      </c>
      <c r="Y518" s="164">
        <v>7927862.8399999999</v>
      </c>
      <c r="Z518" s="164">
        <v>7927862.8399999999</v>
      </c>
      <c r="AA518" s="164">
        <v>7927862.8399999999</v>
      </c>
      <c r="AB518" s="164">
        <v>7927862.8399999999</v>
      </c>
      <c r="AC518" s="164">
        <v>7927862.8399999999</v>
      </c>
      <c r="AD518" s="164">
        <v>7927862.8399999999</v>
      </c>
      <c r="AE518" s="164">
        <v>7927862.8399999999</v>
      </c>
      <c r="AF518" s="164">
        <v>7927862.8399999999</v>
      </c>
      <c r="AG518" s="164">
        <v>7927862.8399999999</v>
      </c>
      <c r="AH518" s="164">
        <v>7927862.8399999999</v>
      </c>
      <c r="AI518" s="164">
        <v>7927862.8399999999</v>
      </c>
      <c r="AJ518" s="164">
        <v>7927862.8399999999</v>
      </c>
      <c r="AK518" s="164">
        <v>7927862.8399999999</v>
      </c>
      <c r="AL518" s="164">
        <v>7927862.8399999999</v>
      </c>
      <c r="AM518" s="164">
        <v>7927862.8399999999</v>
      </c>
      <c r="AN518" s="164">
        <v>7927862.8399999999</v>
      </c>
    </row>
    <row r="519" spans="1:40" x14ac:dyDescent="0.2">
      <c r="A519" s="27" t="s">
        <v>2358</v>
      </c>
      <c r="B519" s="164">
        <v>-25268384.350000001</v>
      </c>
      <c r="C519" s="164">
        <v>-25268384.350000001</v>
      </c>
      <c r="D519" s="164">
        <v>-25268384.350000001</v>
      </c>
      <c r="E519" s="164">
        <v>-25268384.350000001</v>
      </c>
      <c r="F519" s="164">
        <v>-25268384.350000001</v>
      </c>
      <c r="G519" s="164">
        <v>-25268384.350000001</v>
      </c>
      <c r="H519" s="164">
        <v>-25268384.350000001</v>
      </c>
      <c r="I519" s="164">
        <v>-25268384.350000001</v>
      </c>
      <c r="J519" s="164">
        <v>-25268384.350000001</v>
      </c>
      <c r="K519" s="164">
        <v>-25268384.350000001</v>
      </c>
      <c r="L519" s="164">
        <v>-25268384.350000001</v>
      </c>
      <c r="M519" s="164">
        <v>-25268384.350000001</v>
      </c>
      <c r="N519" s="164">
        <v>-25268384.350000001</v>
      </c>
      <c r="O519" s="164">
        <v>-25268384.350000001</v>
      </c>
      <c r="P519" s="164">
        <v>-25268384.350000001</v>
      </c>
      <c r="Q519" s="164">
        <v>-25268384.350000001</v>
      </c>
      <c r="R519" s="164">
        <v>-25268384.350000001</v>
      </c>
      <c r="S519" s="164">
        <v>-25268384.350000001</v>
      </c>
      <c r="T519" s="164">
        <v>-25268384.350000001</v>
      </c>
      <c r="U519" s="164">
        <v>-25268384.350000001</v>
      </c>
      <c r="V519" s="164">
        <v>-25268384.350000001</v>
      </c>
      <c r="W519" s="164">
        <v>-25268384.350000001</v>
      </c>
      <c r="X519" s="164">
        <v>-25268384.350000001</v>
      </c>
      <c r="Y519" s="164">
        <v>-25268384.350000001</v>
      </c>
      <c r="Z519" s="164">
        <v>-25268384.350000001</v>
      </c>
      <c r="AA519" s="164">
        <v>-25268384.350000001</v>
      </c>
      <c r="AB519" s="164">
        <v>-25268384.350000001</v>
      </c>
      <c r="AC519" s="164">
        <v>-25268384.350000001</v>
      </c>
      <c r="AD519" s="164">
        <v>-25268384.350000001</v>
      </c>
      <c r="AE519" s="164">
        <v>-25268384.350000001</v>
      </c>
      <c r="AF519" s="164">
        <v>-25268384.350000001</v>
      </c>
      <c r="AG519" s="164">
        <v>-25268384.350000001</v>
      </c>
      <c r="AH519" s="164">
        <v>-25268384.350000001</v>
      </c>
      <c r="AI519" s="164">
        <v>-25268384.350000001</v>
      </c>
      <c r="AJ519" s="164">
        <v>-25268384.350000001</v>
      </c>
      <c r="AK519" s="164">
        <v>-25268384.350000001</v>
      </c>
      <c r="AL519" s="164">
        <v>-25268384.350000001</v>
      </c>
      <c r="AM519" s="164">
        <v>-25268384.350000001</v>
      </c>
      <c r="AN519" s="164">
        <v>-25268384.350000001</v>
      </c>
    </row>
    <row r="520" spans="1:40" x14ac:dyDescent="0.2">
      <c r="A520" s="27" t="s">
        <v>2359</v>
      </c>
      <c r="B520" s="164">
        <v>-2666353.4499999899</v>
      </c>
      <c r="C520" s="164">
        <v>-2666353.4499999899</v>
      </c>
      <c r="D520" s="164">
        <v>-2666353.4499999899</v>
      </c>
      <c r="E520" s="164">
        <v>-2666353.4499999899</v>
      </c>
      <c r="F520" s="164">
        <v>-2666353.4499999899</v>
      </c>
      <c r="G520" s="164">
        <v>-2666353.4499999899</v>
      </c>
      <c r="H520" s="164">
        <v>-2666353.4499999899</v>
      </c>
      <c r="I520" s="164">
        <v>-2666353.4499999899</v>
      </c>
      <c r="J520" s="164">
        <v>-2666353.4499999899</v>
      </c>
      <c r="K520" s="164">
        <v>-2666353.4499999899</v>
      </c>
      <c r="L520" s="164">
        <v>-2666353.4499999899</v>
      </c>
      <c r="M520" s="164">
        <v>-2666353.4499999899</v>
      </c>
      <c r="N520" s="164">
        <v>-2666353.4499999899</v>
      </c>
      <c r="O520" s="164">
        <v>-2666353.4499999899</v>
      </c>
      <c r="P520" s="164">
        <v>-2666353.4499999899</v>
      </c>
      <c r="Q520" s="164">
        <v>-2666353.4499999899</v>
      </c>
      <c r="R520" s="164">
        <v>-2666353.4499999899</v>
      </c>
      <c r="S520" s="164">
        <v>-2666353.4499999899</v>
      </c>
      <c r="T520" s="164">
        <v>-2666353.4499999899</v>
      </c>
      <c r="U520" s="164">
        <v>-2666353.4499999899</v>
      </c>
      <c r="V520" s="164">
        <v>-2666353.4499999899</v>
      </c>
      <c r="W520" s="164">
        <v>-2666353.4499999899</v>
      </c>
      <c r="X520" s="164">
        <v>-2666353.4499999899</v>
      </c>
      <c r="Y520" s="164">
        <v>-2666353.4499999899</v>
      </c>
      <c r="Z520" s="164">
        <v>-2666353.4499999899</v>
      </c>
      <c r="AA520" s="164">
        <v>-2666353.4499999899</v>
      </c>
      <c r="AB520" s="164">
        <v>-2666353.4499999899</v>
      </c>
      <c r="AC520" s="164">
        <v>-2666353.4499999899</v>
      </c>
      <c r="AD520" s="164">
        <v>-2666353.4499999899</v>
      </c>
      <c r="AE520" s="164">
        <v>-2666353.4499999899</v>
      </c>
      <c r="AF520" s="164">
        <v>-2666353.4499999899</v>
      </c>
      <c r="AG520" s="164">
        <v>-2666353.4499999899</v>
      </c>
      <c r="AH520" s="164">
        <v>-2666353.4499999899</v>
      </c>
      <c r="AI520" s="164">
        <v>-2666353.4499999899</v>
      </c>
      <c r="AJ520" s="164">
        <v>-2666353.4499999899</v>
      </c>
      <c r="AK520" s="164">
        <v>-2666353.4499999899</v>
      </c>
      <c r="AL520" s="164">
        <v>-2666353.4499999899</v>
      </c>
      <c r="AM520" s="164">
        <v>-2666353.4499999899</v>
      </c>
      <c r="AN520" s="164">
        <v>-2666353.4499999899</v>
      </c>
    </row>
    <row r="521" spans="1:40" x14ac:dyDescent="0.2">
      <c r="A521" s="30" t="s">
        <v>2360</v>
      </c>
      <c r="B521" s="164">
        <v>-25302392.199999999</v>
      </c>
      <c r="C521" s="164">
        <v>-25302392.199999999</v>
      </c>
      <c r="D521" s="164">
        <v>-25302392.199999999</v>
      </c>
      <c r="E521" s="164">
        <v>-25302392.199999999</v>
      </c>
      <c r="F521" s="164">
        <v>-25302392.199999999</v>
      </c>
      <c r="G521" s="164">
        <v>-25302392.199999999</v>
      </c>
      <c r="H521" s="164">
        <v>-25302392.199999999</v>
      </c>
      <c r="I521" s="164">
        <v>-25302392.199999999</v>
      </c>
      <c r="J521" s="164">
        <v>-25302392.199999999</v>
      </c>
      <c r="K521" s="164">
        <v>-25302392.199999999</v>
      </c>
      <c r="L521" s="164">
        <v>-25302392.199999999</v>
      </c>
      <c r="M521" s="164">
        <v>-25302392.199999999</v>
      </c>
      <c r="N521" s="164">
        <v>-25302392.199999999</v>
      </c>
      <c r="O521" s="164">
        <v>-25302392.199999999</v>
      </c>
      <c r="P521" s="164">
        <v>-25302392.199999999</v>
      </c>
      <c r="Q521" s="164">
        <v>-25302392.199999999</v>
      </c>
      <c r="R521" s="164">
        <v>-25302392.199999999</v>
      </c>
      <c r="S521" s="164">
        <v>-25302392.199999999</v>
      </c>
      <c r="T521" s="164">
        <v>-25302392.199999999</v>
      </c>
      <c r="U521" s="164">
        <v>-25302392.199999999</v>
      </c>
      <c r="V521" s="164">
        <v>-25302392.199999999</v>
      </c>
      <c r="W521" s="164">
        <v>-25302392.199999999</v>
      </c>
      <c r="X521" s="164">
        <v>-25302392.199999999</v>
      </c>
      <c r="Y521" s="164">
        <v>-25302392.199999999</v>
      </c>
      <c r="Z521" s="164">
        <v>-25302392.199999999</v>
      </c>
      <c r="AA521" s="164">
        <v>-25302392.199999999</v>
      </c>
      <c r="AB521" s="164">
        <v>-25302392.199999999</v>
      </c>
      <c r="AC521" s="164">
        <v>-25302392.199999999</v>
      </c>
      <c r="AD521" s="164">
        <v>-25302392.199999999</v>
      </c>
      <c r="AE521" s="164">
        <v>-25302392.199999999</v>
      </c>
      <c r="AF521" s="164">
        <v>-25302392.199999999</v>
      </c>
      <c r="AG521" s="164">
        <v>-25302392.199999999</v>
      </c>
      <c r="AH521" s="164">
        <v>-25302392.199999999</v>
      </c>
      <c r="AI521" s="164">
        <v>-25302392.199999999</v>
      </c>
      <c r="AJ521" s="164">
        <v>-25302392.199999999</v>
      </c>
      <c r="AK521" s="164">
        <v>-25302392.199999999</v>
      </c>
      <c r="AL521" s="164">
        <v>-25302392.199999999</v>
      </c>
      <c r="AM521" s="164">
        <v>-25302392.199999999</v>
      </c>
      <c r="AN521" s="164">
        <v>-25302392.199999999</v>
      </c>
    </row>
    <row r="522" spans="1:40" x14ac:dyDescent="0.2">
      <c r="A522" s="27" t="s">
        <v>2361</v>
      </c>
      <c r="B522" s="164">
        <v>-4942718</v>
      </c>
      <c r="C522" s="164">
        <v>-4942718</v>
      </c>
      <c r="D522" s="164">
        <v>-4942718</v>
      </c>
      <c r="E522" s="164">
        <v>-4942718</v>
      </c>
      <c r="F522" s="164">
        <v>-4942718</v>
      </c>
      <c r="G522" s="164">
        <v>-4942718</v>
      </c>
      <c r="H522" s="164">
        <v>-4942718</v>
      </c>
      <c r="I522" s="164">
        <v>-4942718</v>
      </c>
      <c r="J522" s="164">
        <v>-4942718</v>
      </c>
      <c r="K522" s="164">
        <v>-4942718</v>
      </c>
      <c r="L522" s="164">
        <v>-4942718</v>
      </c>
      <c r="M522" s="164">
        <v>-4942718</v>
      </c>
      <c r="N522" s="164">
        <v>-4942718</v>
      </c>
      <c r="O522" s="164">
        <v>-4942718</v>
      </c>
      <c r="P522" s="164">
        <v>-4942718</v>
      </c>
      <c r="Q522" s="164">
        <v>-4942718</v>
      </c>
      <c r="R522" s="164">
        <v>-4942718</v>
      </c>
      <c r="S522" s="164">
        <v>-4942718</v>
      </c>
      <c r="T522" s="164">
        <v>-4942718</v>
      </c>
      <c r="U522" s="164">
        <v>-4942718</v>
      </c>
      <c r="V522" s="164">
        <v>-4942718</v>
      </c>
      <c r="W522" s="164">
        <v>-4942718</v>
      </c>
      <c r="X522" s="164">
        <v>-4942718</v>
      </c>
      <c r="Y522" s="164">
        <v>-4942718</v>
      </c>
      <c r="Z522" s="164">
        <v>-4942718</v>
      </c>
      <c r="AA522" s="164">
        <v>-4942718</v>
      </c>
      <c r="AB522" s="164">
        <v>-4942718</v>
      </c>
      <c r="AC522" s="164">
        <v>-4942718</v>
      </c>
      <c r="AD522" s="164">
        <v>-4942718</v>
      </c>
      <c r="AE522" s="164">
        <v>-4942718</v>
      </c>
      <c r="AF522" s="164">
        <v>-4942718</v>
      </c>
      <c r="AG522" s="164">
        <v>-4942718</v>
      </c>
      <c r="AH522" s="164">
        <v>-4942718</v>
      </c>
      <c r="AI522" s="164">
        <v>-4942718</v>
      </c>
      <c r="AJ522" s="164">
        <v>-4942718</v>
      </c>
      <c r="AK522" s="164">
        <v>-4942718</v>
      </c>
      <c r="AL522" s="164">
        <v>-4942718</v>
      </c>
      <c r="AM522" s="164">
        <v>-4942718</v>
      </c>
      <c r="AN522" s="164">
        <v>-4942718</v>
      </c>
    </row>
    <row r="523" spans="1:40" x14ac:dyDescent="0.2">
      <c r="A523" s="27" t="s">
        <v>2362</v>
      </c>
      <c r="B523" s="164">
        <v>0</v>
      </c>
      <c r="C523" s="164">
        <v>0</v>
      </c>
      <c r="D523" s="164">
        <v>0</v>
      </c>
      <c r="E523" s="164">
        <v>0</v>
      </c>
      <c r="F523" s="164">
        <v>0</v>
      </c>
      <c r="G523" s="164">
        <v>0</v>
      </c>
      <c r="H523" s="164">
        <v>0</v>
      </c>
      <c r="I523" s="164">
        <v>0</v>
      </c>
      <c r="J523" s="164">
        <v>0</v>
      </c>
      <c r="K523" s="164">
        <v>0</v>
      </c>
      <c r="L523" s="164">
        <v>0</v>
      </c>
      <c r="M523" s="164">
        <v>0</v>
      </c>
      <c r="N523" s="164">
        <v>0</v>
      </c>
      <c r="O523" s="164">
        <v>0</v>
      </c>
      <c r="P523" s="164">
        <v>0</v>
      </c>
      <c r="Q523" s="164">
        <v>0</v>
      </c>
      <c r="R523" s="164">
        <v>0</v>
      </c>
      <c r="S523" s="164">
        <v>0</v>
      </c>
      <c r="T523" s="164">
        <v>0</v>
      </c>
      <c r="U523" s="164">
        <v>0</v>
      </c>
      <c r="V523" s="164">
        <v>0</v>
      </c>
      <c r="W523" s="164">
        <v>0</v>
      </c>
      <c r="X523" s="164">
        <v>0</v>
      </c>
      <c r="Y523" s="164">
        <v>0</v>
      </c>
      <c r="Z523" s="164">
        <v>0</v>
      </c>
      <c r="AA523" s="164">
        <v>0</v>
      </c>
      <c r="AB523" s="164">
        <v>0</v>
      </c>
      <c r="AC523" s="164">
        <v>0</v>
      </c>
      <c r="AD523" s="164">
        <v>0</v>
      </c>
      <c r="AE523" s="164">
        <v>0</v>
      </c>
      <c r="AF523" s="164">
        <v>0</v>
      </c>
      <c r="AG523" s="164">
        <v>0</v>
      </c>
      <c r="AH523" s="164">
        <v>0</v>
      </c>
      <c r="AI523" s="164">
        <v>0</v>
      </c>
      <c r="AJ523" s="164">
        <v>0</v>
      </c>
      <c r="AK523" s="164">
        <v>0</v>
      </c>
      <c r="AL523" s="164">
        <v>0</v>
      </c>
      <c r="AM523" s="164">
        <v>0</v>
      </c>
      <c r="AN523" s="164">
        <v>0</v>
      </c>
    </row>
    <row r="524" spans="1:40" x14ac:dyDescent="0.2">
      <c r="A524" s="27" t="s">
        <v>2363</v>
      </c>
      <c r="B524" s="164">
        <v>-5873031.9800000004</v>
      </c>
      <c r="C524" s="164">
        <v>-5873031.9800000004</v>
      </c>
      <c r="D524" s="164">
        <v>-5873031.9800000004</v>
      </c>
      <c r="E524" s="164">
        <v>-5873031.9800000004</v>
      </c>
      <c r="F524" s="164">
        <v>-5873031.9800000004</v>
      </c>
      <c r="G524" s="164">
        <v>-5873031.9800000004</v>
      </c>
      <c r="H524" s="164">
        <v>-5873031.9800000004</v>
      </c>
      <c r="I524" s="164">
        <v>-5873031.9800000004</v>
      </c>
      <c r="J524" s="164">
        <v>-5873031.9800000004</v>
      </c>
      <c r="K524" s="164">
        <v>-5873031.9800000004</v>
      </c>
      <c r="L524" s="164">
        <v>-5873031.9800000004</v>
      </c>
      <c r="M524" s="164">
        <v>-5873031.9800000004</v>
      </c>
      <c r="N524" s="164">
        <v>-5873031.9800000004</v>
      </c>
      <c r="O524" s="164">
        <v>-5873031.9800000004</v>
      </c>
      <c r="P524" s="164">
        <v>-5873031.9800000004</v>
      </c>
      <c r="Q524" s="164">
        <v>-5873031.9800000004</v>
      </c>
      <c r="R524" s="164">
        <v>-5873031.9800000004</v>
      </c>
      <c r="S524" s="164">
        <v>-5873031.9800000004</v>
      </c>
      <c r="T524" s="164">
        <v>-5873031.9800000004</v>
      </c>
      <c r="U524" s="164">
        <v>-5873031.9800000004</v>
      </c>
      <c r="V524" s="164">
        <v>-5873031.9800000004</v>
      </c>
      <c r="W524" s="164">
        <v>-5873031.9800000004</v>
      </c>
      <c r="X524" s="164">
        <v>-5873031.9800000004</v>
      </c>
      <c r="Y524" s="164">
        <v>-5873031.9800000004</v>
      </c>
      <c r="Z524" s="164">
        <v>-5873031.9800000004</v>
      </c>
      <c r="AA524" s="164">
        <v>-5873031.9800000004</v>
      </c>
      <c r="AB524" s="164">
        <v>-5873031.9800000004</v>
      </c>
      <c r="AC524" s="164">
        <v>-5873031.9800000004</v>
      </c>
      <c r="AD524" s="164">
        <v>-5873031.9800000004</v>
      </c>
      <c r="AE524" s="164">
        <v>-5873031.9800000004</v>
      </c>
      <c r="AF524" s="164">
        <v>-5873031.9800000004</v>
      </c>
      <c r="AG524" s="164">
        <v>-5873031.9800000004</v>
      </c>
      <c r="AH524" s="164">
        <v>-5873031.9800000004</v>
      </c>
      <c r="AI524" s="164">
        <v>-5873031.9800000004</v>
      </c>
      <c r="AJ524" s="164">
        <v>-5873031.9800000004</v>
      </c>
      <c r="AK524" s="164">
        <v>-5873031.9800000004</v>
      </c>
      <c r="AL524" s="164">
        <v>-5873031.9800000004</v>
      </c>
      <c r="AM524" s="164">
        <v>-5873031.9800000004</v>
      </c>
      <c r="AN524" s="164">
        <v>-5873031.9800000004</v>
      </c>
    </row>
    <row r="525" spans="1:40" x14ac:dyDescent="0.2">
      <c r="A525" s="27" t="s">
        <v>2364</v>
      </c>
      <c r="B525" s="164">
        <v>0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  <c r="W525" s="164">
        <v>0</v>
      </c>
      <c r="X525" s="164">
        <v>0</v>
      </c>
      <c r="Y525" s="164">
        <v>0</v>
      </c>
      <c r="Z525" s="164">
        <v>0</v>
      </c>
      <c r="AA525" s="164">
        <v>0</v>
      </c>
      <c r="AB525" s="164">
        <v>0</v>
      </c>
      <c r="AC525" s="164">
        <v>0</v>
      </c>
      <c r="AD525" s="164">
        <v>0</v>
      </c>
      <c r="AE525" s="164">
        <v>0</v>
      </c>
      <c r="AF525" s="164">
        <v>0</v>
      </c>
      <c r="AG525" s="164">
        <v>0</v>
      </c>
      <c r="AH525" s="164">
        <v>0</v>
      </c>
      <c r="AI525" s="164">
        <v>0</v>
      </c>
      <c r="AJ525" s="164">
        <v>0</v>
      </c>
      <c r="AK525" s="164">
        <v>0</v>
      </c>
      <c r="AL525" s="164">
        <v>0</v>
      </c>
      <c r="AM525" s="164">
        <v>0</v>
      </c>
      <c r="AN525" s="164">
        <v>0</v>
      </c>
    </row>
    <row r="526" spans="1:40" x14ac:dyDescent="0.2">
      <c r="A526" s="27" t="s">
        <v>2365</v>
      </c>
      <c r="B526" s="164">
        <v>-1006335.52</v>
      </c>
      <c r="C526" s="164">
        <v>-1006335.52</v>
      </c>
      <c r="D526" s="164">
        <v>-1006335.52</v>
      </c>
      <c r="E526" s="164">
        <v>-1006335.52</v>
      </c>
      <c r="F526" s="164">
        <v>-1006335.52</v>
      </c>
      <c r="G526" s="164">
        <v>-1006335.52</v>
      </c>
      <c r="H526" s="164">
        <v>-1006335.52</v>
      </c>
      <c r="I526" s="164">
        <v>-1006335.52</v>
      </c>
      <c r="J526" s="164">
        <v>-1006335.52</v>
      </c>
      <c r="K526" s="164">
        <v>-1006335.52</v>
      </c>
      <c r="L526" s="164">
        <v>-1006335.52</v>
      </c>
      <c r="M526" s="164">
        <v>-1006335.52</v>
      </c>
      <c r="N526" s="164">
        <v>-1006335.52</v>
      </c>
      <c r="O526" s="164">
        <v>-1006335.52</v>
      </c>
      <c r="P526" s="164">
        <v>-1006335.52</v>
      </c>
      <c r="Q526" s="164">
        <v>-1006335.52</v>
      </c>
      <c r="R526" s="164">
        <v>-1006335.52</v>
      </c>
      <c r="S526" s="164">
        <v>-1006335.52</v>
      </c>
      <c r="T526" s="164">
        <v>-1006335.52</v>
      </c>
      <c r="U526" s="164">
        <v>-1006335.52</v>
      </c>
      <c r="V526" s="164">
        <v>-1006335.52</v>
      </c>
      <c r="W526" s="164">
        <v>-1006335.52</v>
      </c>
      <c r="X526" s="164">
        <v>-1006335.52</v>
      </c>
      <c r="Y526" s="164">
        <v>-1006335.52</v>
      </c>
      <c r="Z526" s="164">
        <v>-1006335.52</v>
      </c>
      <c r="AA526" s="164">
        <v>-1006335.52</v>
      </c>
      <c r="AB526" s="164">
        <v>-1006335.52</v>
      </c>
      <c r="AC526" s="164">
        <v>-1006335.52</v>
      </c>
      <c r="AD526" s="164">
        <v>-1006335.52</v>
      </c>
      <c r="AE526" s="164">
        <v>-1006335.52</v>
      </c>
      <c r="AF526" s="164">
        <v>-1006335.52</v>
      </c>
      <c r="AG526" s="164">
        <v>-1006335.52</v>
      </c>
      <c r="AH526" s="164">
        <v>-1006335.52</v>
      </c>
      <c r="AI526" s="164">
        <v>-1006335.52</v>
      </c>
      <c r="AJ526" s="164">
        <v>-1006335.52</v>
      </c>
      <c r="AK526" s="164">
        <v>-1006335.52</v>
      </c>
      <c r="AL526" s="164">
        <v>-1006335.52</v>
      </c>
      <c r="AM526" s="164">
        <v>-1006335.52</v>
      </c>
      <c r="AN526" s="164">
        <v>-1006335.52</v>
      </c>
    </row>
    <row r="527" spans="1:40" x14ac:dyDescent="0.2">
      <c r="A527" s="27" t="s">
        <v>2366</v>
      </c>
      <c r="B527" s="164">
        <v>-35793.5</v>
      </c>
      <c r="C527" s="164">
        <v>-35793.5</v>
      </c>
      <c r="D527" s="164">
        <v>-35793.5</v>
      </c>
      <c r="E527" s="164">
        <v>-35793.5</v>
      </c>
      <c r="F527" s="164">
        <v>-35793.5</v>
      </c>
      <c r="G527" s="164">
        <v>-35793.5</v>
      </c>
      <c r="H527" s="164">
        <v>-35793.5</v>
      </c>
      <c r="I527" s="164">
        <v>-35793.5</v>
      </c>
      <c r="J527" s="164">
        <v>-35793.5</v>
      </c>
      <c r="K527" s="164">
        <v>-35793.5</v>
      </c>
      <c r="L527" s="164">
        <v>-35793.5</v>
      </c>
      <c r="M527" s="164">
        <v>-35793.5</v>
      </c>
      <c r="N527" s="164">
        <v>-35793.5</v>
      </c>
      <c r="O527" s="164">
        <v>-35793.5</v>
      </c>
      <c r="P527" s="164">
        <v>-35793.5</v>
      </c>
      <c r="Q527" s="164">
        <v>-35793.5</v>
      </c>
      <c r="R527" s="164">
        <v>-35793.5</v>
      </c>
      <c r="S527" s="164">
        <v>-35793.5</v>
      </c>
      <c r="T527" s="164">
        <v>-35793.5</v>
      </c>
      <c r="U527" s="164">
        <v>-35793.5</v>
      </c>
      <c r="V527" s="164">
        <v>-35793.5</v>
      </c>
      <c r="W527" s="164">
        <v>-35793.5</v>
      </c>
      <c r="X527" s="164">
        <v>-35793.5</v>
      </c>
      <c r="Y527" s="164">
        <v>-35793.5</v>
      </c>
      <c r="Z527" s="164">
        <v>-35793.5</v>
      </c>
      <c r="AA527" s="164">
        <v>-35793.5</v>
      </c>
      <c r="AB527" s="164">
        <v>-35793.5</v>
      </c>
      <c r="AC527" s="164">
        <v>-35793.5</v>
      </c>
      <c r="AD527" s="164">
        <v>-35793.5</v>
      </c>
      <c r="AE527" s="164">
        <v>-35793.5</v>
      </c>
      <c r="AF527" s="164">
        <v>-35793.5</v>
      </c>
      <c r="AG527" s="164">
        <v>-35793.5</v>
      </c>
      <c r="AH527" s="164">
        <v>-35793.5</v>
      </c>
      <c r="AI527" s="164">
        <v>-35793.5</v>
      </c>
      <c r="AJ527" s="164">
        <v>-35793.5</v>
      </c>
      <c r="AK527" s="164">
        <v>-35793.5</v>
      </c>
      <c r="AL527" s="164">
        <v>-35793.5</v>
      </c>
      <c r="AM527" s="164">
        <v>-35793.5</v>
      </c>
      <c r="AN527" s="164">
        <v>-35793.5</v>
      </c>
    </row>
    <row r="528" spans="1:40" x14ac:dyDescent="0.2">
      <c r="A528" s="27" t="s">
        <v>2367</v>
      </c>
      <c r="B528" s="164">
        <v>0</v>
      </c>
      <c r="C528" s="164">
        <v>0</v>
      </c>
      <c r="D528" s="164">
        <v>0</v>
      </c>
      <c r="E528" s="164">
        <v>0</v>
      </c>
      <c r="F528" s="164">
        <v>0</v>
      </c>
      <c r="G528" s="164">
        <v>0</v>
      </c>
      <c r="H528" s="164">
        <v>0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0</v>
      </c>
      <c r="O528" s="164">
        <v>0</v>
      </c>
      <c r="P528" s="164">
        <v>0</v>
      </c>
      <c r="Q528" s="164">
        <v>0</v>
      </c>
      <c r="R528" s="164">
        <v>0</v>
      </c>
      <c r="S528" s="164">
        <v>0</v>
      </c>
      <c r="T528" s="164">
        <v>0</v>
      </c>
      <c r="U528" s="164">
        <v>0</v>
      </c>
      <c r="V528" s="164">
        <v>0</v>
      </c>
      <c r="W528" s="164">
        <v>0</v>
      </c>
      <c r="X528" s="164">
        <v>0</v>
      </c>
      <c r="Y528" s="164">
        <v>0</v>
      </c>
      <c r="Z528" s="164">
        <v>0</v>
      </c>
      <c r="AA528" s="164">
        <v>0</v>
      </c>
      <c r="AB528" s="164">
        <v>0</v>
      </c>
      <c r="AC528" s="164">
        <v>0</v>
      </c>
      <c r="AD528" s="164">
        <v>0</v>
      </c>
      <c r="AE528" s="164">
        <v>0</v>
      </c>
      <c r="AF528" s="164">
        <v>0</v>
      </c>
      <c r="AG528" s="164">
        <v>0</v>
      </c>
      <c r="AH528" s="164">
        <v>0</v>
      </c>
      <c r="AI528" s="164">
        <v>0</v>
      </c>
      <c r="AJ528" s="164">
        <v>0</v>
      </c>
      <c r="AK528" s="164">
        <v>0</v>
      </c>
      <c r="AL528" s="164">
        <v>0</v>
      </c>
      <c r="AM528" s="164">
        <v>0</v>
      </c>
      <c r="AN528" s="164">
        <v>0</v>
      </c>
    </row>
    <row r="529" spans="1:40" x14ac:dyDescent="0.2">
      <c r="A529" s="27" t="s">
        <v>2368</v>
      </c>
      <c r="B529" s="164">
        <v>11516825.9015384</v>
      </c>
      <c r="C529" s="164">
        <v>11277835.1323076</v>
      </c>
      <c r="D529" s="164">
        <v>12990701.516922999</v>
      </c>
      <c r="E529" s="164">
        <v>12813517.055384601</v>
      </c>
      <c r="F529" s="164">
        <v>12636637.516922999</v>
      </c>
      <c r="G529" s="164">
        <v>12470898.9784615</v>
      </c>
      <c r="H529" s="164">
        <v>12312419.593846099</v>
      </c>
      <c r="I529" s="164">
        <v>12151424.516922999</v>
      </c>
      <c r="J529" s="164">
        <v>11989247.1323076</v>
      </c>
      <c r="K529" s="164">
        <v>11823655.6707692</v>
      </c>
      <c r="L529" s="164">
        <v>11657619.363076899</v>
      </c>
      <c r="M529" s="164">
        <v>11498359.439999901</v>
      </c>
      <c r="N529" s="164">
        <v>11498359.439999901</v>
      </c>
      <c r="O529" s="164">
        <v>11335423.439999901</v>
      </c>
      <c r="P529" s="164">
        <v>11172487.439999901</v>
      </c>
      <c r="Q529" s="164">
        <v>12964783.439999901</v>
      </c>
      <c r="R529" s="164">
        <v>12801847.439999901</v>
      </c>
      <c r="S529" s="164">
        <v>12638911.439999901</v>
      </c>
      <c r="T529" s="164">
        <v>12475975.439999901</v>
      </c>
      <c r="U529" s="164">
        <v>12313039.439999901</v>
      </c>
      <c r="V529" s="164">
        <v>12150103.439999901</v>
      </c>
      <c r="W529" s="164">
        <v>11987167.439999901</v>
      </c>
      <c r="X529" s="164">
        <v>11824231.439999901</v>
      </c>
      <c r="Y529" s="164">
        <v>11661295.439999901</v>
      </c>
      <c r="Z529" s="164">
        <v>11498359.439999901</v>
      </c>
      <c r="AA529" s="164">
        <v>11498359.439999901</v>
      </c>
      <c r="AB529" s="164">
        <v>11335423.439999901</v>
      </c>
      <c r="AC529" s="164">
        <v>11172487.439999901</v>
      </c>
      <c r="AD529" s="164">
        <v>12964783.439999999</v>
      </c>
      <c r="AE529" s="164">
        <v>12801847.439999999</v>
      </c>
      <c r="AF529" s="164">
        <v>12638911.439999999</v>
      </c>
      <c r="AG529" s="164">
        <v>12475975.439999999</v>
      </c>
      <c r="AH529" s="164">
        <v>12313039.439999999</v>
      </c>
      <c r="AI529" s="164">
        <v>12150103.439999999</v>
      </c>
      <c r="AJ529" s="164">
        <v>11987167.439999999</v>
      </c>
      <c r="AK529" s="164">
        <v>11824231.439999999</v>
      </c>
      <c r="AL529" s="164">
        <v>11661295.439999999</v>
      </c>
      <c r="AM529" s="164">
        <v>11498359.439999999</v>
      </c>
      <c r="AN529" s="164">
        <v>11498359.439999999</v>
      </c>
    </row>
    <row r="530" spans="1:40" x14ac:dyDescent="0.2">
      <c r="A530" s="27" t="s">
        <v>2369</v>
      </c>
      <c r="B530" s="164">
        <v>1497187.36719999</v>
      </c>
      <c r="C530" s="164">
        <v>1466118.5671999899</v>
      </c>
      <c r="D530" s="164">
        <v>1688791.19719999</v>
      </c>
      <c r="E530" s="164">
        <v>1665757.2171999901</v>
      </c>
      <c r="F530" s="164">
        <v>1642762.87719999</v>
      </c>
      <c r="G530" s="164">
        <v>1621216.86719999</v>
      </c>
      <c r="H530" s="164">
        <v>1600614.5471999899</v>
      </c>
      <c r="I530" s="164">
        <v>1579685.18719999</v>
      </c>
      <c r="J530" s="164">
        <v>1558602.1272</v>
      </c>
      <c r="K530" s="164">
        <v>1537075.2372000001</v>
      </c>
      <c r="L530" s="164">
        <v>1515490.5171999999</v>
      </c>
      <c r="M530" s="164">
        <v>1494786.7272000001</v>
      </c>
      <c r="N530" s="164">
        <v>1494786.7272000001</v>
      </c>
      <c r="O530" s="164">
        <v>1473605.0471999999</v>
      </c>
      <c r="P530" s="164">
        <v>1452423.3672</v>
      </c>
      <c r="Q530" s="164">
        <v>1685421.84720001</v>
      </c>
      <c r="R530" s="164">
        <v>1664240.16720001</v>
      </c>
      <c r="S530" s="164">
        <v>1643058.4872000101</v>
      </c>
      <c r="T530" s="164">
        <v>1621876.8072000099</v>
      </c>
      <c r="U530" s="164">
        <v>1600695.12720002</v>
      </c>
      <c r="V530" s="164">
        <v>1579513.4472000201</v>
      </c>
      <c r="W530" s="164">
        <v>1558331.7672000199</v>
      </c>
      <c r="X530" s="164">
        <v>1537150.08720002</v>
      </c>
      <c r="Y530" s="164">
        <v>1515968.4072000301</v>
      </c>
      <c r="Z530" s="164">
        <v>1494786.7272000299</v>
      </c>
      <c r="AA530" s="164">
        <v>1494786.7272000299</v>
      </c>
      <c r="AB530" s="164">
        <v>1473605.0472000299</v>
      </c>
      <c r="AC530" s="164">
        <v>1452423.36720003</v>
      </c>
      <c r="AD530" s="164">
        <v>1685421.84720004</v>
      </c>
      <c r="AE530" s="164">
        <v>1664240.1672000401</v>
      </c>
      <c r="AF530" s="164">
        <v>1643058.4872000399</v>
      </c>
      <c r="AG530" s="164">
        <v>1621876.80720004</v>
      </c>
      <c r="AH530" s="164">
        <v>1600695.12720005</v>
      </c>
      <c r="AI530" s="164">
        <v>1579513.4472000501</v>
      </c>
      <c r="AJ530" s="164">
        <v>1558331.7672000499</v>
      </c>
      <c r="AK530" s="164">
        <v>1537150.08720005</v>
      </c>
      <c r="AL530" s="164">
        <v>1515968.4072000501</v>
      </c>
      <c r="AM530" s="164">
        <v>1494786.7272000599</v>
      </c>
      <c r="AN530" s="164">
        <v>1494786.7272000599</v>
      </c>
    </row>
    <row r="531" spans="1:40" x14ac:dyDescent="0.2">
      <c r="A531" s="27" t="s">
        <v>2370</v>
      </c>
      <c r="B531" s="164">
        <v>-229374.33</v>
      </c>
      <c r="C531" s="164">
        <v>-229374.33</v>
      </c>
      <c r="D531" s="164">
        <v>-229374.33</v>
      </c>
      <c r="E531" s="164">
        <v>-229374.33</v>
      </c>
      <c r="F531" s="164">
        <v>-229374.33</v>
      </c>
      <c r="G531" s="164">
        <v>-229374.33</v>
      </c>
      <c r="H531" s="164">
        <v>-229374.33</v>
      </c>
      <c r="I531" s="164">
        <v>-229374.33</v>
      </c>
      <c r="J531" s="164">
        <v>-229374.33</v>
      </c>
      <c r="K531" s="164">
        <v>-229374.33</v>
      </c>
      <c r="L531" s="164">
        <v>-229374.33</v>
      </c>
      <c r="M531" s="164">
        <v>-229374.33</v>
      </c>
      <c r="N531" s="164">
        <v>-229374.33</v>
      </c>
      <c r="O531" s="164">
        <v>-229374.33</v>
      </c>
      <c r="P531" s="164">
        <v>-229374.33</v>
      </c>
      <c r="Q531" s="164">
        <v>-229374.33</v>
      </c>
      <c r="R531" s="164">
        <v>-229374.33</v>
      </c>
      <c r="S531" s="164">
        <v>-229374.33</v>
      </c>
      <c r="T531" s="164">
        <v>-229374.33</v>
      </c>
      <c r="U531" s="164">
        <v>-229374.33</v>
      </c>
      <c r="V531" s="164">
        <v>-229374.33</v>
      </c>
      <c r="W531" s="164">
        <v>-229374.33</v>
      </c>
      <c r="X531" s="164">
        <v>-229374.33</v>
      </c>
      <c r="Y531" s="164">
        <v>-229374.33</v>
      </c>
      <c r="Z531" s="164">
        <v>-229374.33</v>
      </c>
      <c r="AA531" s="164">
        <v>-229374.33</v>
      </c>
      <c r="AB531" s="164">
        <v>-229374.33</v>
      </c>
      <c r="AC531" s="164">
        <v>-229374.33</v>
      </c>
      <c r="AD531" s="164">
        <v>-229374.33</v>
      </c>
      <c r="AE531" s="164">
        <v>-229374.33</v>
      </c>
      <c r="AF531" s="164">
        <v>-229374.33</v>
      </c>
      <c r="AG531" s="164">
        <v>-229374.33</v>
      </c>
      <c r="AH531" s="164">
        <v>-229374.33</v>
      </c>
      <c r="AI531" s="164">
        <v>-229374.33</v>
      </c>
      <c r="AJ531" s="164">
        <v>-229374.33</v>
      </c>
      <c r="AK531" s="164">
        <v>-229374.33</v>
      </c>
      <c r="AL531" s="164">
        <v>-229374.33</v>
      </c>
      <c r="AM531" s="164">
        <v>-229374.33</v>
      </c>
      <c r="AN531" s="164">
        <v>-229374.33</v>
      </c>
    </row>
    <row r="532" spans="1:40" x14ac:dyDescent="0.2">
      <c r="A532" s="27" t="s">
        <v>2371</v>
      </c>
      <c r="B532" s="164">
        <v>-526304.07999999996</v>
      </c>
      <c r="C532" s="164">
        <v>-526304.07999999996</v>
      </c>
      <c r="D532" s="164">
        <v>-526304.07999999996</v>
      </c>
      <c r="E532" s="164">
        <v>-526304.07999999996</v>
      </c>
      <c r="F532" s="164">
        <v>-526304.07999999996</v>
      </c>
      <c r="G532" s="164">
        <v>-526304.07999999996</v>
      </c>
      <c r="H532" s="164">
        <v>-526304.07999999996</v>
      </c>
      <c r="I532" s="164">
        <v>-526304.07999999996</v>
      </c>
      <c r="J532" s="164">
        <v>-526304.07999999996</v>
      </c>
      <c r="K532" s="164">
        <v>-526304.07999999996</v>
      </c>
      <c r="L532" s="164">
        <v>-526304.07999999996</v>
      </c>
      <c r="M532" s="164">
        <v>-526304.07999999996</v>
      </c>
      <c r="N532" s="164">
        <v>-526304.07999999996</v>
      </c>
      <c r="O532" s="164">
        <v>-526304.07999999996</v>
      </c>
      <c r="P532" s="164">
        <v>-526304.07999999996</v>
      </c>
      <c r="Q532" s="164">
        <v>-526304.07999999996</v>
      </c>
      <c r="R532" s="164">
        <v>-526304.07999999996</v>
      </c>
      <c r="S532" s="164">
        <v>-526304.07999999996</v>
      </c>
      <c r="T532" s="164">
        <v>-526304.07999999996</v>
      </c>
      <c r="U532" s="164">
        <v>-526304.07999999996</v>
      </c>
      <c r="V532" s="164">
        <v>-526304.07999999996</v>
      </c>
      <c r="W532" s="164">
        <v>-526304.07999999996</v>
      </c>
      <c r="X532" s="164">
        <v>-526304.07999999996</v>
      </c>
      <c r="Y532" s="164">
        <v>-526304.07999999996</v>
      </c>
      <c r="Z532" s="164">
        <v>-526304.07999999996</v>
      </c>
      <c r="AA532" s="164">
        <v>-526304.07999999996</v>
      </c>
      <c r="AB532" s="164">
        <v>-526304.07999999996</v>
      </c>
      <c r="AC532" s="164">
        <v>-526304.07999999996</v>
      </c>
      <c r="AD532" s="164">
        <v>-526304.07999999996</v>
      </c>
      <c r="AE532" s="164">
        <v>-526304.07999999996</v>
      </c>
      <c r="AF532" s="164">
        <v>-526304.07999999996</v>
      </c>
      <c r="AG532" s="164">
        <v>-526304.07999999996</v>
      </c>
      <c r="AH532" s="164">
        <v>-526304.07999999996</v>
      </c>
      <c r="AI532" s="164">
        <v>-526304.07999999996</v>
      </c>
      <c r="AJ532" s="164">
        <v>-526304.07999999996</v>
      </c>
      <c r="AK532" s="164">
        <v>-526304.07999999996</v>
      </c>
      <c r="AL532" s="164">
        <v>-526304.07999999996</v>
      </c>
      <c r="AM532" s="164">
        <v>-526304.07999999996</v>
      </c>
      <c r="AN532" s="164">
        <v>-526304.07999999996</v>
      </c>
    </row>
    <row r="533" spans="1:40" x14ac:dyDescent="0.2">
      <c r="A533" s="27" t="s">
        <v>2372</v>
      </c>
      <c r="B533" s="164">
        <v>0</v>
      </c>
      <c r="C533" s="164">
        <v>0</v>
      </c>
      <c r="D533" s="164">
        <v>0</v>
      </c>
      <c r="E533" s="164">
        <v>0</v>
      </c>
      <c r="F533" s="164">
        <v>0</v>
      </c>
      <c r="G533" s="164">
        <v>0</v>
      </c>
      <c r="H533" s="164">
        <v>0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0</v>
      </c>
      <c r="O533" s="164">
        <v>0</v>
      </c>
      <c r="P533" s="164">
        <v>0</v>
      </c>
      <c r="Q533" s="164">
        <v>0</v>
      </c>
      <c r="R533" s="164">
        <v>0</v>
      </c>
      <c r="S533" s="164">
        <v>0</v>
      </c>
      <c r="T533" s="164">
        <v>0</v>
      </c>
      <c r="U533" s="164">
        <v>0</v>
      </c>
      <c r="V533" s="164">
        <v>0</v>
      </c>
      <c r="W533" s="164">
        <v>0</v>
      </c>
      <c r="X533" s="164">
        <v>0</v>
      </c>
      <c r="Y533" s="164">
        <v>0</v>
      </c>
      <c r="Z533" s="164">
        <v>0</v>
      </c>
      <c r="AA533" s="164">
        <v>0</v>
      </c>
      <c r="AB533" s="164">
        <v>0</v>
      </c>
      <c r="AC533" s="164">
        <v>0</v>
      </c>
      <c r="AD533" s="164">
        <v>0</v>
      </c>
      <c r="AE533" s="164">
        <v>0</v>
      </c>
      <c r="AF533" s="164">
        <v>0</v>
      </c>
      <c r="AG533" s="164">
        <v>0</v>
      </c>
      <c r="AH533" s="164">
        <v>0</v>
      </c>
      <c r="AI533" s="164">
        <v>0</v>
      </c>
      <c r="AJ533" s="164">
        <v>0</v>
      </c>
      <c r="AK533" s="164">
        <v>0</v>
      </c>
      <c r="AL533" s="164">
        <v>0</v>
      </c>
      <c r="AM533" s="164">
        <v>0</v>
      </c>
      <c r="AN533" s="164">
        <v>0</v>
      </c>
    </row>
    <row r="534" spans="1:40" x14ac:dyDescent="0.2">
      <c r="A534" s="27" t="s">
        <v>2373</v>
      </c>
      <c r="B534" s="164">
        <v>0</v>
      </c>
      <c r="C534" s="164">
        <v>0</v>
      </c>
      <c r="D534" s="164">
        <v>0</v>
      </c>
      <c r="E534" s="164">
        <v>0</v>
      </c>
      <c r="F534" s="164">
        <v>0</v>
      </c>
      <c r="G534" s="164">
        <v>0</v>
      </c>
      <c r="H534" s="164">
        <v>0</v>
      </c>
      <c r="I534" s="164">
        <v>0</v>
      </c>
      <c r="J534" s="164">
        <v>0</v>
      </c>
      <c r="K534" s="164">
        <v>0</v>
      </c>
      <c r="L534" s="164">
        <v>0</v>
      </c>
      <c r="M534" s="164">
        <v>0</v>
      </c>
      <c r="N534" s="164">
        <v>0</v>
      </c>
      <c r="O534" s="164">
        <v>0</v>
      </c>
      <c r="P534" s="164">
        <v>0</v>
      </c>
      <c r="Q534" s="164">
        <v>0</v>
      </c>
      <c r="R534" s="164">
        <v>0</v>
      </c>
      <c r="S534" s="164">
        <v>0</v>
      </c>
      <c r="T534" s="164">
        <v>0</v>
      </c>
      <c r="U534" s="164">
        <v>0</v>
      </c>
      <c r="V534" s="164">
        <v>0</v>
      </c>
      <c r="W534" s="164">
        <v>0</v>
      </c>
      <c r="X534" s="164">
        <v>0</v>
      </c>
      <c r="Y534" s="164">
        <v>0</v>
      </c>
      <c r="Z534" s="164">
        <v>0</v>
      </c>
      <c r="AA534" s="164">
        <v>0</v>
      </c>
      <c r="AB534" s="164">
        <v>0</v>
      </c>
      <c r="AC534" s="164">
        <v>0</v>
      </c>
      <c r="AD534" s="164">
        <v>0</v>
      </c>
      <c r="AE534" s="164">
        <v>0</v>
      </c>
      <c r="AF534" s="164">
        <v>0</v>
      </c>
      <c r="AG534" s="164">
        <v>0</v>
      </c>
      <c r="AH534" s="164">
        <v>0</v>
      </c>
      <c r="AI534" s="164">
        <v>0</v>
      </c>
      <c r="AJ534" s="164">
        <v>0</v>
      </c>
      <c r="AK534" s="164">
        <v>0</v>
      </c>
      <c r="AL534" s="164">
        <v>0</v>
      </c>
      <c r="AM534" s="164">
        <v>0</v>
      </c>
      <c r="AN534" s="164">
        <v>0</v>
      </c>
    </row>
    <row r="535" spans="1:40" x14ac:dyDescent="0.2">
      <c r="A535" s="27" t="s">
        <v>2374</v>
      </c>
      <c r="B535" s="164">
        <v>-8774891.0800000001</v>
      </c>
      <c r="C535" s="164">
        <v>-8774891.0800000001</v>
      </c>
      <c r="D535" s="164">
        <v>-8774891.0800000001</v>
      </c>
      <c r="E535" s="164">
        <v>-8774891.0800000001</v>
      </c>
      <c r="F535" s="164">
        <v>-8774891.0800000001</v>
      </c>
      <c r="G535" s="164">
        <v>-8774891.0800000001</v>
      </c>
      <c r="H535" s="164">
        <v>-8774891.0800000001</v>
      </c>
      <c r="I535" s="164">
        <v>-8774891.0800000001</v>
      </c>
      <c r="J535" s="164">
        <v>-8774891.0800000001</v>
      </c>
      <c r="K535" s="164">
        <v>-8774891.0800000001</v>
      </c>
      <c r="L535" s="164">
        <v>-8774891.0800000001</v>
      </c>
      <c r="M535" s="164">
        <v>-8774891.0800000001</v>
      </c>
      <c r="N535" s="164">
        <v>-8774891.0800000001</v>
      </c>
      <c r="O535" s="164">
        <v>-8774891.0800000001</v>
      </c>
      <c r="P535" s="164">
        <v>-8774891.0800000001</v>
      </c>
      <c r="Q535" s="164">
        <v>-8774891.0800000001</v>
      </c>
      <c r="R535" s="164">
        <v>-8774891.0800000001</v>
      </c>
      <c r="S535" s="164">
        <v>-8774891.0800000001</v>
      </c>
      <c r="T535" s="164">
        <v>-8774891.0800000001</v>
      </c>
      <c r="U535" s="164">
        <v>-8774891.0800000001</v>
      </c>
      <c r="V535" s="164">
        <v>-8774891.0800000001</v>
      </c>
      <c r="W535" s="164">
        <v>-8774891.0800000001</v>
      </c>
      <c r="X535" s="164">
        <v>-8774891.0800000001</v>
      </c>
      <c r="Y535" s="164">
        <v>-8774891.0800000001</v>
      </c>
      <c r="Z535" s="164">
        <v>-8774891.0800000001</v>
      </c>
      <c r="AA535" s="164">
        <v>-8774891.0800000001</v>
      </c>
      <c r="AB535" s="164">
        <v>-8774891.0800000001</v>
      </c>
      <c r="AC535" s="164">
        <v>-8774891.0800000001</v>
      </c>
      <c r="AD535" s="164">
        <v>-8774891.0800000001</v>
      </c>
      <c r="AE535" s="164">
        <v>-8774891.0800000001</v>
      </c>
      <c r="AF535" s="164">
        <v>-8774891.0800000001</v>
      </c>
      <c r="AG535" s="164">
        <v>-8774891.0800000001</v>
      </c>
      <c r="AH535" s="164">
        <v>-8774891.0800000001</v>
      </c>
      <c r="AI535" s="164">
        <v>-8774891.0800000001</v>
      </c>
      <c r="AJ535" s="164">
        <v>-8774891.0800000001</v>
      </c>
      <c r="AK535" s="164">
        <v>-8774891.0800000001</v>
      </c>
      <c r="AL535" s="164">
        <v>-8774891.0800000001</v>
      </c>
      <c r="AM535" s="164">
        <v>-8774891.0800000001</v>
      </c>
      <c r="AN535" s="164">
        <v>-8774891.0800000001</v>
      </c>
    </row>
    <row r="536" spans="1:40" x14ac:dyDescent="0.2">
      <c r="A536" s="27" t="s">
        <v>2375</v>
      </c>
      <c r="B536" s="164">
        <v>-533859.99999999895</v>
      </c>
      <c r="C536" s="164">
        <v>-533859.99999999895</v>
      </c>
      <c r="D536" s="164">
        <v>-533859.99999999895</v>
      </c>
      <c r="E536" s="164">
        <v>-533859.99999999895</v>
      </c>
      <c r="F536" s="164">
        <v>-533859.99999999895</v>
      </c>
      <c r="G536" s="164">
        <v>-533859.99999999895</v>
      </c>
      <c r="H536" s="164">
        <v>-533859.99999999895</v>
      </c>
      <c r="I536" s="164">
        <v>-533859.99999999895</v>
      </c>
      <c r="J536" s="164">
        <v>-533859.99999999895</v>
      </c>
      <c r="K536" s="164">
        <v>-533859.99999999895</v>
      </c>
      <c r="L536" s="164">
        <v>-533859.99999999895</v>
      </c>
      <c r="M536" s="164">
        <v>-533859.99999999895</v>
      </c>
      <c r="N536" s="164">
        <v>-533859.99999999895</v>
      </c>
      <c r="O536" s="164">
        <v>-533859.99999999895</v>
      </c>
      <c r="P536" s="164">
        <v>-533859.99999999895</v>
      </c>
      <c r="Q536" s="164">
        <v>-533859.99999999895</v>
      </c>
      <c r="R536" s="164">
        <v>-533859.99999999895</v>
      </c>
      <c r="S536" s="164">
        <v>-533859.99999999895</v>
      </c>
      <c r="T536" s="164">
        <v>-533859.99999999895</v>
      </c>
      <c r="U536" s="164">
        <v>-533859.99999999895</v>
      </c>
      <c r="V536" s="164">
        <v>-533859.99999999895</v>
      </c>
      <c r="W536" s="164">
        <v>-533859.99999999895</v>
      </c>
      <c r="X536" s="164">
        <v>-533859.99999999895</v>
      </c>
      <c r="Y536" s="164">
        <v>-533859.99999999895</v>
      </c>
      <c r="Z536" s="164">
        <v>-533859.99999999895</v>
      </c>
      <c r="AA536" s="164">
        <v>-533859.99999999895</v>
      </c>
      <c r="AB536" s="164">
        <v>-533859.99999999895</v>
      </c>
      <c r="AC536" s="164">
        <v>-533859.99999999895</v>
      </c>
      <c r="AD536" s="164">
        <v>-533859.99999999895</v>
      </c>
      <c r="AE536" s="164">
        <v>-533859.99999999895</v>
      </c>
      <c r="AF536" s="164">
        <v>-533859.99999999895</v>
      </c>
      <c r="AG536" s="164">
        <v>-533859.99999999895</v>
      </c>
      <c r="AH536" s="164">
        <v>-533859.99999999895</v>
      </c>
      <c r="AI536" s="164">
        <v>-533859.99999999895</v>
      </c>
      <c r="AJ536" s="164">
        <v>-533859.99999999895</v>
      </c>
      <c r="AK536" s="164">
        <v>-533859.99999999895</v>
      </c>
      <c r="AL536" s="164">
        <v>-533859.99999999895</v>
      </c>
      <c r="AM536" s="164">
        <v>-533859.99999999895</v>
      </c>
      <c r="AN536" s="164">
        <v>-533859.99999999895</v>
      </c>
    </row>
    <row r="537" spans="1:40" x14ac:dyDescent="0.2">
      <c r="A537" s="27" t="s">
        <v>2376</v>
      </c>
      <c r="B537" s="164">
        <v>0</v>
      </c>
      <c r="C537" s="164">
        <v>0</v>
      </c>
      <c r="D537" s="164">
        <v>0</v>
      </c>
      <c r="E537" s="164">
        <v>0</v>
      </c>
      <c r="F537" s="164">
        <v>0</v>
      </c>
      <c r="G537" s="164">
        <v>0</v>
      </c>
      <c r="H537" s="164">
        <v>0</v>
      </c>
      <c r="I537" s="164">
        <v>0</v>
      </c>
      <c r="J537" s="164">
        <v>0</v>
      </c>
      <c r="K537" s="164">
        <v>0</v>
      </c>
      <c r="L537" s="164">
        <v>0</v>
      </c>
      <c r="M537" s="164">
        <v>0</v>
      </c>
      <c r="N537" s="164">
        <v>0</v>
      </c>
      <c r="O537" s="164">
        <v>0</v>
      </c>
      <c r="P537" s="164">
        <v>0</v>
      </c>
      <c r="Q537" s="164">
        <v>0</v>
      </c>
      <c r="R537" s="164">
        <v>0</v>
      </c>
      <c r="S537" s="164">
        <v>0</v>
      </c>
      <c r="T537" s="164">
        <v>0</v>
      </c>
      <c r="U537" s="164">
        <v>0</v>
      </c>
      <c r="V537" s="164">
        <v>0</v>
      </c>
      <c r="W537" s="164">
        <v>0</v>
      </c>
      <c r="X537" s="164">
        <v>0</v>
      </c>
      <c r="Y537" s="164">
        <v>0</v>
      </c>
      <c r="Z537" s="164">
        <v>0</v>
      </c>
      <c r="AA537" s="164">
        <v>0</v>
      </c>
      <c r="AB537" s="164">
        <v>0</v>
      </c>
      <c r="AC537" s="164">
        <v>0</v>
      </c>
      <c r="AD537" s="164">
        <v>0</v>
      </c>
      <c r="AE537" s="164">
        <v>0</v>
      </c>
      <c r="AF537" s="164">
        <v>0</v>
      </c>
      <c r="AG537" s="164">
        <v>0</v>
      </c>
      <c r="AH537" s="164">
        <v>0</v>
      </c>
      <c r="AI537" s="164">
        <v>0</v>
      </c>
      <c r="AJ537" s="164">
        <v>0</v>
      </c>
      <c r="AK537" s="164">
        <v>0</v>
      </c>
      <c r="AL537" s="164">
        <v>0</v>
      </c>
      <c r="AM537" s="164">
        <v>0</v>
      </c>
      <c r="AN537" s="164">
        <v>0</v>
      </c>
    </row>
    <row r="538" spans="1:40" x14ac:dyDescent="0.2">
      <c r="A538" s="27" t="s">
        <v>2377</v>
      </c>
      <c r="B538" s="164">
        <v>0</v>
      </c>
      <c r="C538" s="164">
        <v>0</v>
      </c>
      <c r="D538" s="164">
        <v>0</v>
      </c>
      <c r="E538" s="164">
        <v>0</v>
      </c>
      <c r="F538" s="164">
        <v>0</v>
      </c>
      <c r="G538" s="164">
        <v>0</v>
      </c>
      <c r="H538" s="164">
        <v>0</v>
      </c>
      <c r="I538" s="164">
        <v>0</v>
      </c>
      <c r="J538" s="164">
        <v>0</v>
      </c>
      <c r="K538" s="164">
        <v>0</v>
      </c>
      <c r="L538" s="164">
        <v>0</v>
      </c>
      <c r="M538" s="164">
        <v>0</v>
      </c>
      <c r="N538" s="164">
        <v>0</v>
      </c>
      <c r="O538" s="164">
        <v>0</v>
      </c>
      <c r="P538" s="164">
        <v>0</v>
      </c>
      <c r="Q538" s="164">
        <v>0</v>
      </c>
      <c r="R538" s="164">
        <v>0</v>
      </c>
      <c r="S538" s="164">
        <v>0</v>
      </c>
      <c r="T538" s="164">
        <v>0</v>
      </c>
      <c r="U538" s="164">
        <v>0</v>
      </c>
      <c r="V538" s="164">
        <v>0</v>
      </c>
      <c r="W538" s="164">
        <v>0</v>
      </c>
      <c r="X538" s="164">
        <v>0</v>
      </c>
      <c r="Y538" s="164">
        <v>0</v>
      </c>
      <c r="Z538" s="164">
        <v>0</v>
      </c>
      <c r="AA538" s="164">
        <v>0</v>
      </c>
      <c r="AB538" s="164">
        <v>0</v>
      </c>
      <c r="AC538" s="164">
        <v>0</v>
      </c>
      <c r="AD538" s="164">
        <v>0</v>
      </c>
      <c r="AE538" s="164">
        <v>0</v>
      </c>
      <c r="AF538" s="164">
        <v>0</v>
      </c>
      <c r="AG538" s="164">
        <v>0</v>
      </c>
      <c r="AH538" s="164">
        <v>0</v>
      </c>
      <c r="AI538" s="164">
        <v>0</v>
      </c>
      <c r="AJ538" s="164">
        <v>0</v>
      </c>
      <c r="AK538" s="164">
        <v>0</v>
      </c>
      <c r="AL538" s="164">
        <v>0</v>
      </c>
      <c r="AM538" s="164">
        <v>0</v>
      </c>
      <c r="AN538" s="164">
        <v>0</v>
      </c>
    </row>
    <row r="539" spans="1:40" x14ac:dyDescent="0.2">
      <c r="A539" s="27" t="s">
        <v>2378</v>
      </c>
      <c r="B539" s="164">
        <v>0</v>
      </c>
      <c r="C539" s="164">
        <v>0</v>
      </c>
      <c r="D539" s="164">
        <v>0</v>
      </c>
      <c r="E539" s="164">
        <v>0</v>
      </c>
      <c r="F539" s="164">
        <v>0</v>
      </c>
      <c r="G539" s="164">
        <v>0</v>
      </c>
      <c r="H539" s="164">
        <v>0</v>
      </c>
      <c r="I539" s="164">
        <v>0</v>
      </c>
      <c r="J539" s="164">
        <v>0</v>
      </c>
      <c r="K539" s="164">
        <v>0</v>
      </c>
      <c r="L539" s="164">
        <v>0</v>
      </c>
      <c r="M539" s="164">
        <v>0</v>
      </c>
      <c r="N539" s="164">
        <v>0</v>
      </c>
      <c r="O539" s="164">
        <v>0</v>
      </c>
      <c r="P539" s="164">
        <v>0</v>
      </c>
      <c r="Q539" s="164">
        <v>0</v>
      </c>
      <c r="R539" s="164">
        <v>0</v>
      </c>
      <c r="S539" s="164">
        <v>0</v>
      </c>
      <c r="T539" s="164">
        <v>0</v>
      </c>
      <c r="U539" s="164">
        <v>0</v>
      </c>
      <c r="V539" s="164">
        <v>0</v>
      </c>
      <c r="W539" s="164">
        <v>0</v>
      </c>
      <c r="X539" s="164">
        <v>0</v>
      </c>
      <c r="Y539" s="164">
        <v>0</v>
      </c>
      <c r="Z539" s="164">
        <v>0</v>
      </c>
      <c r="AA539" s="164">
        <v>0</v>
      </c>
      <c r="AB539" s="164">
        <v>0</v>
      </c>
      <c r="AC539" s="164">
        <v>0</v>
      </c>
      <c r="AD539" s="164">
        <v>0</v>
      </c>
      <c r="AE539" s="164">
        <v>0</v>
      </c>
      <c r="AF539" s="164">
        <v>0</v>
      </c>
      <c r="AG539" s="164">
        <v>0</v>
      </c>
      <c r="AH539" s="164">
        <v>0</v>
      </c>
      <c r="AI539" s="164">
        <v>0</v>
      </c>
      <c r="AJ539" s="164">
        <v>0</v>
      </c>
      <c r="AK539" s="164">
        <v>0</v>
      </c>
      <c r="AL539" s="164">
        <v>0</v>
      </c>
      <c r="AM539" s="164">
        <v>0</v>
      </c>
      <c r="AN539" s="164">
        <v>0</v>
      </c>
    </row>
    <row r="540" spans="1:40" x14ac:dyDescent="0.2">
      <c r="A540" s="27" t="s">
        <v>2379</v>
      </c>
      <c r="B540" s="164">
        <v>0</v>
      </c>
      <c r="C540" s="164">
        <v>0</v>
      </c>
      <c r="D540" s="164">
        <v>0</v>
      </c>
      <c r="E540" s="164">
        <v>0</v>
      </c>
      <c r="F540" s="164">
        <v>0</v>
      </c>
      <c r="G540" s="164">
        <v>0</v>
      </c>
      <c r="H540" s="164">
        <v>0</v>
      </c>
      <c r="I540" s="164">
        <v>0</v>
      </c>
      <c r="J540" s="164">
        <v>0</v>
      </c>
      <c r="K540" s="164">
        <v>0</v>
      </c>
      <c r="L540" s="164">
        <v>0</v>
      </c>
      <c r="M540" s="164">
        <v>0</v>
      </c>
      <c r="N540" s="164">
        <v>0</v>
      </c>
      <c r="O540" s="164">
        <v>0</v>
      </c>
      <c r="P540" s="164">
        <v>0</v>
      </c>
      <c r="Q540" s="164">
        <v>0</v>
      </c>
      <c r="R540" s="164">
        <v>0</v>
      </c>
      <c r="S540" s="164">
        <v>0</v>
      </c>
      <c r="T540" s="164">
        <v>0</v>
      </c>
      <c r="U540" s="164">
        <v>0</v>
      </c>
      <c r="V540" s="164">
        <v>0</v>
      </c>
      <c r="W540" s="164">
        <v>0</v>
      </c>
      <c r="X540" s="164">
        <v>0</v>
      </c>
      <c r="Y540" s="164">
        <v>0</v>
      </c>
      <c r="Z540" s="164">
        <v>0</v>
      </c>
      <c r="AA540" s="164">
        <v>0</v>
      </c>
      <c r="AB540" s="164">
        <v>0</v>
      </c>
      <c r="AC540" s="164">
        <v>0</v>
      </c>
      <c r="AD540" s="164">
        <v>0</v>
      </c>
      <c r="AE540" s="164">
        <v>0</v>
      </c>
      <c r="AF540" s="164">
        <v>0</v>
      </c>
      <c r="AG540" s="164">
        <v>0</v>
      </c>
      <c r="AH540" s="164">
        <v>0</v>
      </c>
      <c r="AI540" s="164">
        <v>0</v>
      </c>
      <c r="AJ540" s="164">
        <v>0</v>
      </c>
      <c r="AK540" s="164">
        <v>0</v>
      </c>
      <c r="AL540" s="164">
        <v>0</v>
      </c>
      <c r="AM540" s="164">
        <v>0</v>
      </c>
      <c r="AN540" s="164">
        <v>0</v>
      </c>
    </row>
    <row r="541" spans="1:40" x14ac:dyDescent="0.2">
      <c r="A541" s="27" t="s">
        <v>2380</v>
      </c>
      <c r="B541" s="164">
        <v>-632953.38999999897</v>
      </c>
      <c r="C541" s="164">
        <v>-632953.38999999897</v>
      </c>
      <c r="D541" s="164">
        <v>-632953.38999999897</v>
      </c>
      <c r="E541" s="164">
        <v>-632953.38999999897</v>
      </c>
      <c r="F541" s="164">
        <v>-632953.38999999897</v>
      </c>
      <c r="G541" s="164">
        <v>-632953.38999999897</v>
      </c>
      <c r="H541" s="164">
        <v>-632953.38999999897</v>
      </c>
      <c r="I541" s="164">
        <v>-632953.38999999897</v>
      </c>
      <c r="J541" s="164">
        <v>-632953.38999999897</v>
      </c>
      <c r="K541" s="164">
        <v>-632953.38999999897</v>
      </c>
      <c r="L541" s="164">
        <v>-632953.38999999897</v>
      </c>
      <c r="M541" s="164">
        <v>-632953.38999999897</v>
      </c>
      <c r="N541" s="164">
        <v>-632953.38999999897</v>
      </c>
      <c r="O541" s="164">
        <v>-632953.38999999897</v>
      </c>
      <c r="P541" s="164">
        <v>-632953.38999999897</v>
      </c>
      <c r="Q541" s="164">
        <v>-632953.38999999897</v>
      </c>
      <c r="R541" s="164">
        <v>-632953.38999999897</v>
      </c>
      <c r="S541" s="164">
        <v>-632953.38999999897</v>
      </c>
      <c r="T541" s="164">
        <v>-632953.38999999897</v>
      </c>
      <c r="U541" s="164">
        <v>-632953.38999999897</v>
      </c>
      <c r="V541" s="164">
        <v>-632953.38999999897</v>
      </c>
      <c r="W541" s="164">
        <v>-632953.38999999897</v>
      </c>
      <c r="X541" s="164">
        <v>-632953.38999999897</v>
      </c>
      <c r="Y541" s="164">
        <v>-632953.38999999897</v>
      </c>
      <c r="Z541" s="164">
        <v>-632953.38999999897</v>
      </c>
      <c r="AA541" s="164">
        <v>-632953.38999999897</v>
      </c>
      <c r="AB541" s="164">
        <v>-632953.38999999897</v>
      </c>
      <c r="AC541" s="164">
        <v>-632953.38999999897</v>
      </c>
      <c r="AD541" s="164">
        <v>-632953.38999999897</v>
      </c>
      <c r="AE541" s="164">
        <v>-632953.38999999897</v>
      </c>
      <c r="AF541" s="164">
        <v>-632953.38999999897</v>
      </c>
      <c r="AG541" s="164">
        <v>-632953.38999999897</v>
      </c>
      <c r="AH541" s="164">
        <v>-632953.38999999897</v>
      </c>
      <c r="AI541" s="164">
        <v>-632953.38999999897</v>
      </c>
      <c r="AJ541" s="164">
        <v>-632953.38999999897</v>
      </c>
      <c r="AK541" s="164">
        <v>-632953.38999999897</v>
      </c>
      <c r="AL541" s="164">
        <v>-632953.38999999897</v>
      </c>
      <c r="AM541" s="164">
        <v>-632953.38999999897</v>
      </c>
      <c r="AN541" s="164">
        <v>-632953.38999999897</v>
      </c>
    </row>
    <row r="542" spans="1:40" x14ac:dyDescent="0.2">
      <c r="A542" s="27" t="s">
        <v>2381</v>
      </c>
      <c r="B542" s="164">
        <v>0</v>
      </c>
      <c r="C542" s="164">
        <v>0</v>
      </c>
      <c r="D542" s="164">
        <v>0</v>
      </c>
      <c r="E542" s="164">
        <v>0</v>
      </c>
      <c r="F542" s="164">
        <v>0</v>
      </c>
      <c r="G542" s="164">
        <v>0</v>
      </c>
      <c r="H542" s="164">
        <v>0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  <c r="O542" s="164">
        <v>0</v>
      </c>
      <c r="P542" s="164">
        <v>0</v>
      </c>
      <c r="Q542" s="164">
        <v>0</v>
      </c>
      <c r="R542" s="164">
        <v>0</v>
      </c>
      <c r="S542" s="164">
        <v>0</v>
      </c>
      <c r="T542" s="164">
        <v>0</v>
      </c>
      <c r="U542" s="164">
        <v>0</v>
      </c>
      <c r="V542" s="164">
        <v>0</v>
      </c>
      <c r="W542" s="164">
        <v>0</v>
      </c>
      <c r="X542" s="164">
        <v>0</v>
      </c>
      <c r="Y542" s="164">
        <v>0</v>
      </c>
      <c r="Z542" s="164">
        <v>0</v>
      </c>
      <c r="AA542" s="164">
        <v>0</v>
      </c>
      <c r="AB542" s="164">
        <v>0</v>
      </c>
      <c r="AC542" s="164">
        <v>0</v>
      </c>
      <c r="AD542" s="164">
        <v>0</v>
      </c>
      <c r="AE542" s="164">
        <v>0</v>
      </c>
      <c r="AF542" s="164">
        <v>0</v>
      </c>
      <c r="AG542" s="164">
        <v>0</v>
      </c>
      <c r="AH542" s="164">
        <v>0</v>
      </c>
      <c r="AI542" s="164">
        <v>0</v>
      </c>
      <c r="AJ542" s="164">
        <v>0</v>
      </c>
      <c r="AK542" s="164">
        <v>0</v>
      </c>
      <c r="AL542" s="164">
        <v>0</v>
      </c>
      <c r="AM542" s="164">
        <v>0</v>
      </c>
      <c r="AN542" s="164">
        <v>0</v>
      </c>
    </row>
    <row r="543" spans="1:40" x14ac:dyDescent="0.2">
      <c r="A543" s="27" t="s">
        <v>2382</v>
      </c>
      <c r="B543" s="164">
        <v>-256973.649999999</v>
      </c>
      <c r="C543" s="164">
        <v>-256973.649999999</v>
      </c>
      <c r="D543" s="164">
        <v>-256973.649999999</v>
      </c>
      <c r="E543" s="164">
        <v>-256973.649999999</v>
      </c>
      <c r="F543" s="164">
        <v>-256973.649999999</v>
      </c>
      <c r="G543" s="164">
        <v>-256973.649999999</v>
      </c>
      <c r="H543" s="164">
        <v>-256973.649999999</v>
      </c>
      <c r="I543" s="164">
        <v>-256973.649999999</v>
      </c>
      <c r="J543" s="164">
        <v>-256973.649999999</v>
      </c>
      <c r="K543" s="164">
        <v>-256973.649999999</v>
      </c>
      <c r="L543" s="164">
        <v>-256973.649999999</v>
      </c>
      <c r="M543" s="164">
        <v>-256973.649999999</v>
      </c>
      <c r="N543" s="164">
        <v>-256973.649999999</v>
      </c>
      <c r="O543" s="164">
        <v>-256973.649999999</v>
      </c>
      <c r="P543" s="164">
        <v>-256973.649999999</v>
      </c>
      <c r="Q543" s="164">
        <v>-256973.649999999</v>
      </c>
      <c r="R543" s="164">
        <v>-256973.649999999</v>
      </c>
      <c r="S543" s="164">
        <v>-256973.649999999</v>
      </c>
      <c r="T543" s="164">
        <v>-256973.649999999</v>
      </c>
      <c r="U543" s="164">
        <v>-256973.649999999</v>
      </c>
      <c r="V543" s="164">
        <v>-256973.649999999</v>
      </c>
      <c r="W543" s="164">
        <v>-256973.649999999</v>
      </c>
      <c r="X543" s="164">
        <v>-256973.649999999</v>
      </c>
      <c r="Y543" s="164">
        <v>-256973.649999999</v>
      </c>
      <c r="Z543" s="164">
        <v>-256973.649999999</v>
      </c>
      <c r="AA543" s="164">
        <v>-256973.649999999</v>
      </c>
      <c r="AB543" s="164">
        <v>-256973.649999999</v>
      </c>
      <c r="AC543" s="164">
        <v>-256973.649999999</v>
      </c>
      <c r="AD543" s="164">
        <v>-256973.649999999</v>
      </c>
      <c r="AE543" s="164">
        <v>-256973.649999999</v>
      </c>
      <c r="AF543" s="164">
        <v>-256973.649999999</v>
      </c>
      <c r="AG543" s="164">
        <v>-256973.649999999</v>
      </c>
      <c r="AH543" s="164">
        <v>-256973.649999999</v>
      </c>
      <c r="AI543" s="164">
        <v>-256973.649999999</v>
      </c>
      <c r="AJ543" s="164">
        <v>-256973.649999999</v>
      </c>
      <c r="AK543" s="164">
        <v>-256973.649999999</v>
      </c>
      <c r="AL543" s="164">
        <v>-256973.649999999</v>
      </c>
      <c r="AM543" s="164">
        <v>-256973.649999999</v>
      </c>
      <c r="AN543" s="164">
        <v>-256973.649999999</v>
      </c>
    </row>
    <row r="544" spans="1:40" x14ac:dyDescent="0.2">
      <c r="A544" s="27" t="s">
        <v>2383</v>
      </c>
      <c r="B544" s="164">
        <v>0</v>
      </c>
      <c r="C544" s="164">
        <v>0</v>
      </c>
      <c r="D544" s="164">
        <v>0</v>
      </c>
      <c r="E544" s="164">
        <v>0</v>
      </c>
      <c r="F544" s="164">
        <v>0</v>
      </c>
      <c r="G544" s="164">
        <v>0</v>
      </c>
      <c r="H544" s="164">
        <v>0</v>
      </c>
      <c r="I544" s="164">
        <v>0</v>
      </c>
      <c r="J544" s="164">
        <v>0</v>
      </c>
      <c r="K544" s="164">
        <v>0</v>
      </c>
      <c r="L544" s="164">
        <v>0</v>
      </c>
      <c r="M544" s="164">
        <v>0</v>
      </c>
      <c r="N544" s="164">
        <v>0</v>
      </c>
      <c r="O544" s="164">
        <v>0</v>
      </c>
      <c r="P544" s="164">
        <v>0</v>
      </c>
      <c r="Q544" s="164">
        <v>0</v>
      </c>
      <c r="R544" s="164">
        <v>0</v>
      </c>
      <c r="S544" s="164">
        <v>0</v>
      </c>
      <c r="T544" s="164">
        <v>0</v>
      </c>
      <c r="U544" s="164">
        <v>0</v>
      </c>
      <c r="V544" s="164">
        <v>0</v>
      </c>
      <c r="W544" s="164">
        <v>0</v>
      </c>
      <c r="X544" s="164">
        <v>0</v>
      </c>
      <c r="Y544" s="164">
        <v>0</v>
      </c>
      <c r="Z544" s="164">
        <v>0</v>
      </c>
      <c r="AA544" s="164">
        <v>0</v>
      </c>
      <c r="AB544" s="164">
        <v>0</v>
      </c>
      <c r="AC544" s="164">
        <v>0</v>
      </c>
      <c r="AD544" s="164">
        <v>0</v>
      </c>
      <c r="AE544" s="164">
        <v>0</v>
      </c>
      <c r="AF544" s="164">
        <v>0</v>
      </c>
      <c r="AG544" s="164">
        <v>0</v>
      </c>
      <c r="AH544" s="164">
        <v>0</v>
      </c>
      <c r="AI544" s="164">
        <v>0</v>
      </c>
      <c r="AJ544" s="164">
        <v>0</v>
      </c>
      <c r="AK544" s="164">
        <v>0</v>
      </c>
      <c r="AL544" s="164">
        <v>0</v>
      </c>
      <c r="AM544" s="164">
        <v>0</v>
      </c>
      <c r="AN544" s="164">
        <v>0</v>
      </c>
    </row>
    <row r="545" spans="1:40" x14ac:dyDescent="0.2">
      <c r="A545" s="27" t="s">
        <v>2384</v>
      </c>
      <c r="B545" s="164">
        <v>385.94</v>
      </c>
      <c r="C545" s="164">
        <v>385.94</v>
      </c>
      <c r="D545" s="164">
        <v>385.94</v>
      </c>
      <c r="E545" s="164">
        <v>385.94</v>
      </c>
      <c r="F545" s="164">
        <v>385.94</v>
      </c>
      <c r="G545" s="164">
        <v>385.94</v>
      </c>
      <c r="H545" s="164">
        <v>385.94</v>
      </c>
      <c r="I545" s="164">
        <v>385.94</v>
      </c>
      <c r="J545" s="164">
        <v>385.94</v>
      </c>
      <c r="K545" s="164">
        <v>385.94</v>
      </c>
      <c r="L545" s="164">
        <v>385.94</v>
      </c>
      <c r="M545" s="164">
        <v>385.94</v>
      </c>
      <c r="N545" s="164">
        <v>385.94</v>
      </c>
      <c r="O545" s="164">
        <v>385.94</v>
      </c>
      <c r="P545" s="164">
        <v>385.94</v>
      </c>
      <c r="Q545" s="164">
        <v>385.94</v>
      </c>
      <c r="R545" s="164">
        <v>385.94</v>
      </c>
      <c r="S545" s="164">
        <v>385.94</v>
      </c>
      <c r="T545" s="164">
        <v>385.94</v>
      </c>
      <c r="U545" s="164">
        <v>385.94</v>
      </c>
      <c r="V545" s="164">
        <v>385.94</v>
      </c>
      <c r="W545" s="164">
        <v>385.94</v>
      </c>
      <c r="X545" s="164">
        <v>385.94</v>
      </c>
      <c r="Y545" s="164">
        <v>385.94</v>
      </c>
      <c r="Z545" s="164">
        <v>385.94</v>
      </c>
      <c r="AA545" s="164">
        <v>385.94</v>
      </c>
      <c r="AB545" s="164">
        <v>385.94</v>
      </c>
      <c r="AC545" s="164">
        <v>385.94</v>
      </c>
      <c r="AD545" s="164">
        <v>385.94</v>
      </c>
      <c r="AE545" s="164">
        <v>385.94</v>
      </c>
      <c r="AF545" s="164">
        <v>385.94</v>
      </c>
      <c r="AG545" s="164">
        <v>385.94</v>
      </c>
      <c r="AH545" s="164">
        <v>385.94</v>
      </c>
      <c r="AI545" s="164">
        <v>385.94</v>
      </c>
      <c r="AJ545" s="164">
        <v>385.94</v>
      </c>
      <c r="AK545" s="164">
        <v>385.94</v>
      </c>
      <c r="AL545" s="164">
        <v>385.94</v>
      </c>
      <c r="AM545" s="164">
        <v>385.94</v>
      </c>
      <c r="AN545" s="164">
        <v>385.94</v>
      </c>
    </row>
    <row r="546" spans="1:40" x14ac:dyDescent="0.2">
      <c r="A546" s="27" t="s">
        <v>2385</v>
      </c>
      <c r="B546" s="164">
        <v>0</v>
      </c>
      <c r="C546" s="164">
        <v>0</v>
      </c>
      <c r="D546" s="164">
        <v>0</v>
      </c>
      <c r="E546" s="164">
        <v>0</v>
      </c>
      <c r="F546" s="164">
        <v>0</v>
      </c>
      <c r="G546" s="164">
        <v>0</v>
      </c>
      <c r="H546" s="164">
        <v>0</v>
      </c>
      <c r="I546" s="164">
        <v>0</v>
      </c>
      <c r="J546" s="164">
        <v>0</v>
      </c>
      <c r="K546" s="164">
        <v>0</v>
      </c>
      <c r="L546" s="164">
        <v>0</v>
      </c>
      <c r="M546" s="164">
        <v>0</v>
      </c>
      <c r="N546" s="164">
        <v>0</v>
      </c>
      <c r="O546" s="164">
        <v>0</v>
      </c>
      <c r="P546" s="164">
        <v>0</v>
      </c>
      <c r="Q546" s="164">
        <v>0</v>
      </c>
      <c r="R546" s="164">
        <v>0</v>
      </c>
      <c r="S546" s="164">
        <v>0</v>
      </c>
      <c r="T546" s="164">
        <v>0</v>
      </c>
      <c r="U546" s="164">
        <v>0</v>
      </c>
      <c r="V546" s="164">
        <v>0</v>
      </c>
      <c r="W546" s="164">
        <v>0</v>
      </c>
      <c r="X546" s="164">
        <v>0</v>
      </c>
      <c r="Y546" s="164">
        <v>0</v>
      </c>
      <c r="Z546" s="164">
        <v>0</v>
      </c>
      <c r="AA546" s="164">
        <v>0</v>
      </c>
      <c r="AB546" s="164">
        <v>0</v>
      </c>
      <c r="AC546" s="164">
        <v>0</v>
      </c>
      <c r="AD546" s="164">
        <v>0</v>
      </c>
      <c r="AE546" s="164">
        <v>0</v>
      </c>
      <c r="AF546" s="164">
        <v>0</v>
      </c>
      <c r="AG546" s="164">
        <v>0</v>
      </c>
      <c r="AH546" s="164">
        <v>0</v>
      </c>
      <c r="AI546" s="164">
        <v>0</v>
      </c>
      <c r="AJ546" s="164">
        <v>0</v>
      </c>
      <c r="AK546" s="164">
        <v>0</v>
      </c>
      <c r="AL546" s="164">
        <v>0</v>
      </c>
      <c r="AM546" s="164">
        <v>0</v>
      </c>
      <c r="AN546" s="164">
        <v>0</v>
      </c>
    </row>
    <row r="547" spans="1:40" x14ac:dyDescent="0.2">
      <c r="A547" s="27" t="s">
        <v>2386</v>
      </c>
      <c r="B547" s="164">
        <v>-30073063.440000001</v>
      </c>
      <c r="C547" s="164">
        <v>-30073063.440000001</v>
      </c>
      <c r="D547" s="164">
        <v>-30073063.440000001</v>
      </c>
      <c r="E547" s="164">
        <v>-30073063.440000001</v>
      </c>
      <c r="F547" s="164">
        <v>-30073063.440000001</v>
      </c>
      <c r="G547" s="164">
        <v>-30073063.440000001</v>
      </c>
      <c r="H547" s="164">
        <v>-30073063.440000001</v>
      </c>
      <c r="I547" s="164">
        <v>-30073063.440000001</v>
      </c>
      <c r="J547" s="164">
        <v>-30073063.440000001</v>
      </c>
      <c r="K547" s="164">
        <v>-30073063.440000001</v>
      </c>
      <c r="L547" s="164">
        <v>-30073063.440000001</v>
      </c>
      <c r="M547" s="164">
        <v>-30073063.440000001</v>
      </c>
      <c r="N547" s="164">
        <v>-30073063.440000001</v>
      </c>
      <c r="O547" s="164">
        <v>-30073063.440000001</v>
      </c>
      <c r="P547" s="164">
        <v>-30073063.440000001</v>
      </c>
      <c r="Q547" s="164">
        <v>-30073063.440000001</v>
      </c>
      <c r="R547" s="164">
        <v>-30073063.440000001</v>
      </c>
      <c r="S547" s="164">
        <v>-30073063.440000001</v>
      </c>
      <c r="T547" s="164">
        <v>-30073063.440000001</v>
      </c>
      <c r="U547" s="164">
        <v>-30073063.440000001</v>
      </c>
      <c r="V547" s="164">
        <v>-30073063.440000001</v>
      </c>
      <c r="W547" s="164">
        <v>-30073063.440000001</v>
      </c>
      <c r="X547" s="164">
        <v>-30073063.440000001</v>
      </c>
      <c r="Y547" s="164">
        <v>-30073063.440000001</v>
      </c>
      <c r="Z547" s="164">
        <v>-30073063.440000001</v>
      </c>
      <c r="AA547" s="164">
        <v>-30073063.440000001</v>
      </c>
      <c r="AB547" s="164">
        <v>-30073063.440000001</v>
      </c>
      <c r="AC547" s="164">
        <v>-30073063.440000001</v>
      </c>
      <c r="AD547" s="164">
        <v>-30073063.440000001</v>
      </c>
      <c r="AE547" s="164">
        <v>-30073063.440000001</v>
      </c>
      <c r="AF547" s="164">
        <v>-30073063.440000001</v>
      </c>
      <c r="AG547" s="164">
        <v>-30073063.440000001</v>
      </c>
      <c r="AH547" s="164">
        <v>-30073063.440000001</v>
      </c>
      <c r="AI547" s="164">
        <v>-30073063.440000001</v>
      </c>
      <c r="AJ547" s="164">
        <v>-30073063.440000001</v>
      </c>
      <c r="AK547" s="164">
        <v>-30073063.440000001</v>
      </c>
      <c r="AL547" s="164">
        <v>-30073063.440000001</v>
      </c>
      <c r="AM547" s="164">
        <v>-30073063.440000001</v>
      </c>
      <c r="AN547" s="164">
        <v>-30073063.440000001</v>
      </c>
    </row>
    <row r="548" spans="1:40" x14ac:dyDescent="0.2">
      <c r="A548" s="27" t="s">
        <v>2387</v>
      </c>
      <c r="B548" s="164">
        <v>0</v>
      </c>
      <c r="C548" s="164">
        <v>0</v>
      </c>
      <c r="D548" s="164">
        <v>0</v>
      </c>
      <c r="E548" s="164">
        <v>0</v>
      </c>
      <c r="F548" s="164">
        <v>0</v>
      </c>
      <c r="G548" s="164">
        <v>0</v>
      </c>
      <c r="H548" s="164">
        <v>0</v>
      </c>
      <c r="I548" s="164">
        <v>0</v>
      </c>
      <c r="J548" s="164">
        <v>0</v>
      </c>
      <c r="K548" s="164">
        <v>0</v>
      </c>
      <c r="L548" s="164">
        <v>0</v>
      </c>
      <c r="M548" s="164">
        <v>0</v>
      </c>
      <c r="N548" s="164">
        <v>0</v>
      </c>
      <c r="O548" s="164">
        <v>0</v>
      </c>
      <c r="P548" s="164">
        <v>0</v>
      </c>
      <c r="Q548" s="164">
        <v>0</v>
      </c>
      <c r="R548" s="164">
        <v>0</v>
      </c>
      <c r="S548" s="164">
        <v>0</v>
      </c>
      <c r="T548" s="164">
        <v>0</v>
      </c>
      <c r="U548" s="164">
        <v>0</v>
      </c>
      <c r="V548" s="164">
        <v>0</v>
      </c>
      <c r="W548" s="164">
        <v>0</v>
      </c>
      <c r="X548" s="164">
        <v>0</v>
      </c>
      <c r="Y548" s="164">
        <v>0</v>
      </c>
      <c r="Z548" s="164">
        <v>0</v>
      </c>
      <c r="AA548" s="164">
        <v>0</v>
      </c>
      <c r="AB548" s="164">
        <v>0</v>
      </c>
      <c r="AC548" s="164">
        <v>0</v>
      </c>
      <c r="AD548" s="164">
        <v>0</v>
      </c>
      <c r="AE548" s="164">
        <v>0</v>
      </c>
      <c r="AF548" s="164">
        <v>0</v>
      </c>
      <c r="AG548" s="164">
        <v>0</v>
      </c>
      <c r="AH548" s="164">
        <v>0</v>
      </c>
      <c r="AI548" s="164">
        <v>0</v>
      </c>
      <c r="AJ548" s="164">
        <v>0</v>
      </c>
      <c r="AK548" s="164">
        <v>0</v>
      </c>
      <c r="AL548" s="164">
        <v>0</v>
      </c>
      <c r="AM548" s="164">
        <v>0</v>
      </c>
      <c r="AN548" s="164">
        <v>0</v>
      </c>
    </row>
    <row r="549" spans="1:40" x14ac:dyDescent="0.2">
      <c r="A549" s="27" t="s">
        <v>2388</v>
      </c>
      <c r="B549" s="164">
        <v>-35370601.189999998</v>
      </c>
      <c r="C549" s="164">
        <v>-35370601.189999998</v>
      </c>
      <c r="D549" s="164">
        <v>-35370601.189999998</v>
      </c>
      <c r="E549" s="164">
        <v>-35370601.189999998</v>
      </c>
      <c r="F549" s="164">
        <v>-35370601.189999998</v>
      </c>
      <c r="G549" s="164">
        <v>-35370601.189999998</v>
      </c>
      <c r="H549" s="164">
        <v>-35370601.189999998</v>
      </c>
      <c r="I549" s="164">
        <v>-35370601.189999998</v>
      </c>
      <c r="J549" s="164">
        <v>-35370601.189999998</v>
      </c>
      <c r="K549" s="164">
        <v>-35370601.189999998</v>
      </c>
      <c r="L549" s="164">
        <v>-35370601.189999998</v>
      </c>
      <c r="M549" s="164">
        <v>-35370601.189999998</v>
      </c>
      <c r="N549" s="164">
        <v>-35370601.189999998</v>
      </c>
      <c r="O549" s="164">
        <v>-35370601.189999998</v>
      </c>
      <c r="P549" s="164">
        <v>-35370601.189999998</v>
      </c>
      <c r="Q549" s="164">
        <v>-35370601.189999998</v>
      </c>
      <c r="R549" s="164">
        <v>-35370601.189999998</v>
      </c>
      <c r="S549" s="164">
        <v>-35370601.189999998</v>
      </c>
      <c r="T549" s="164">
        <v>-35370601.189999998</v>
      </c>
      <c r="U549" s="164">
        <v>-35370601.189999998</v>
      </c>
      <c r="V549" s="164">
        <v>-35370601.189999998</v>
      </c>
      <c r="W549" s="164">
        <v>-35370601.189999998</v>
      </c>
      <c r="X549" s="164">
        <v>-35370601.189999998</v>
      </c>
      <c r="Y549" s="164">
        <v>-35370601.189999998</v>
      </c>
      <c r="Z549" s="164">
        <v>-35370601.189999998</v>
      </c>
      <c r="AA549" s="164">
        <v>-35370601.189999998</v>
      </c>
      <c r="AB549" s="164">
        <v>-35370601.189999998</v>
      </c>
      <c r="AC549" s="164">
        <v>-35370601.189999998</v>
      </c>
      <c r="AD549" s="164">
        <v>-35370601.189999998</v>
      </c>
      <c r="AE549" s="164">
        <v>-35370601.189999998</v>
      </c>
      <c r="AF549" s="164">
        <v>-35370601.189999998</v>
      </c>
      <c r="AG549" s="164">
        <v>-35370601.189999998</v>
      </c>
      <c r="AH549" s="164">
        <v>-35370601.189999998</v>
      </c>
      <c r="AI549" s="164">
        <v>-35370601.189999998</v>
      </c>
      <c r="AJ549" s="164">
        <v>-35370601.189999998</v>
      </c>
      <c r="AK549" s="164">
        <v>-35370601.189999998</v>
      </c>
      <c r="AL549" s="164">
        <v>-35370601.189999998</v>
      </c>
      <c r="AM549" s="164">
        <v>-35370601.189999998</v>
      </c>
      <c r="AN549" s="164">
        <v>-35370601.189999998</v>
      </c>
    </row>
    <row r="550" spans="1:40" x14ac:dyDescent="0.2">
      <c r="A550" s="27" t="s">
        <v>2389</v>
      </c>
      <c r="B550" s="164">
        <v>-5707415.6500000004</v>
      </c>
      <c r="C550" s="164">
        <v>-5707415.6500000004</v>
      </c>
      <c r="D550" s="164">
        <v>-5707415.6500000004</v>
      </c>
      <c r="E550" s="164">
        <v>-5707415.6500000004</v>
      </c>
      <c r="F550" s="164">
        <v>-5707415.6500000004</v>
      </c>
      <c r="G550" s="164">
        <v>-5707415.6500000004</v>
      </c>
      <c r="H550" s="164">
        <v>-5707415.6500000004</v>
      </c>
      <c r="I550" s="164">
        <v>-5707415.6500000004</v>
      </c>
      <c r="J550" s="164">
        <v>-5707415.6500000004</v>
      </c>
      <c r="K550" s="164">
        <v>-5707415.6500000004</v>
      </c>
      <c r="L550" s="164">
        <v>-5707415.6500000004</v>
      </c>
      <c r="M550" s="164">
        <v>-5707415.6500000004</v>
      </c>
      <c r="N550" s="164">
        <v>-5707415.6500000004</v>
      </c>
      <c r="O550" s="164">
        <v>-5707415.6500000004</v>
      </c>
      <c r="P550" s="164">
        <v>-5707415.6500000004</v>
      </c>
      <c r="Q550" s="164">
        <v>-5707415.6500000004</v>
      </c>
      <c r="R550" s="164">
        <v>-5707415.6500000004</v>
      </c>
      <c r="S550" s="164">
        <v>-5707415.6500000004</v>
      </c>
      <c r="T550" s="164">
        <v>-5707415.6500000004</v>
      </c>
      <c r="U550" s="164">
        <v>-5707415.6500000004</v>
      </c>
      <c r="V550" s="164">
        <v>-5707415.6500000004</v>
      </c>
      <c r="W550" s="164">
        <v>-5707415.6500000004</v>
      </c>
      <c r="X550" s="164">
        <v>-5707415.6500000004</v>
      </c>
      <c r="Y550" s="164">
        <v>-5707415.6500000004</v>
      </c>
      <c r="Z550" s="164">
        <v>-5707415.6500000004</v>
      </c>
      <c r="AA550" s="164">
        <v>-5707415.6500000004</v>
      </c>
      <c r="AB550" s="164">
        <v>-5707415.6500000004</v>
      </c>
      <c r="AC550" s="164">
        <v>-5707415.6500000004</v>
      </c>
      <c r="AD550" s="164">
        <v>-5707415.6500000004</v>
      </c>
      <c r="AE550" s="164">
        <v>-5707415.6500000004</v>
      </c>
      <c r="AF550" s="164">
        <v>-5707415.6500000004</v>
      </c>
      <c r="AG550" s="164">
        <v>-5707415.6500000004</v>
      </c>
      <c r="AH550" s="164">
        <v>-5707415.6500000004</v>
      </c>
      <c r="AI550" s="164">
        <v>-5707415.6500000004</v>
      </c>
      <c r="AJ550" s="164">
        <v>-5707415.6500000004</v>
      </c>
      <c r="AK550" s="164">
        <v>-5707415.6500000004</v>
      </c>
      <c r="AL550" s="164">
        <v>-5707415.6500000004</v>
      </c>
      <c r="AM550" s="164">
        <v>-5707415.6500000004</v>
      </c>
      <c r="AN550" s="164">
        <v>-5707415.6500000004</v>
      </c>
    </row>
    <row r="551" spans="1:40" x14ac:dyDescent="0.2">
      <c r="A551" s="27" t="s">
        <v>2390</v>
      </c>
      <c r="B551" s="164">
        <v>0</v>
      </c>
      <c r="C551" s="164">
        <v>0</v>
      </c>
      <c r="D551" s="164">
        <v>0</v>
      </c>
      <c r="E551" s="164">
        <v>0</v>
      </c>
      <c r="F551" s="164">
        <v>0</v>
      </c>
      <c r="G551" s="164">
        <v>0</v>
      </c>
      <c r="H551" s="164">
        <v>0</v>
      </c>
      <c r="I551" s="164">
        <v>0</v>
      </c>
      <c r="J551" s="164">
        <v>0</v>
      </c>
      <c r="K551" s="164">
        <v>0</v>
      </c>
      <c r="L551" s="164">
        <v>0</v>
      </c>
      <c r="M551" s="164">
        <v>0</v>
      </c>
      <c r="N551" s="164">
        <v>0</v>
      </c>
      <c r="O551" s="164">
        <v>0</v>
      </c>
      <c r="P551" s="164">
        <v>0</v>
      </c>
      <c r="Q551" s="164">
        <v>0</v>
      </c>
      <c r="R551" s="164">
        <v>0</v>
      </c>
      <c r="S551" s="164">
        <v>0</v>
      </c>
      <c r="T551" s="164">
        <v>0</v>
      </c>
      <c r="U551" s="164">
        <v>0</v>
      </c>
      <c r="V551" s="164">
        <v>0</v>
      </c>
      <c r="W551" s="164">
        <v>0</v>
      </c>
      <c r="X551" s="164">
        <v>0</v>
      </c>
      <c r="Y551" s="164">
        <v>0</v>
      </c>
      <c r="Z551" s="164">
        <v>0</v>
      </c>
      <c r="AA551" s="164">
        <v>0</v>
      </c>
      <c r="AB551" s="164">
        <v>0</v>
      </c>
      <c r="AC551" s="164">
        <v>0</v>
      </c>
      <c r="AD551" s="164">
        <v>0</v>
      </c>
      <c r="AE551" s="164">
        <v>0</v>
      </c>
      <c r="AF551" s="164">
        <v>0</v>
      </c>
      <c r="AG551" s="164">
        <v>0</v>
      </c>
      <c r="AH551" s="164">
        <v>0</v>
      </c>
      <c r="AI551" s="164">
        <v>0</v>
      </c>
      <c r="AJ551" s="164">
        <v>0</v>
      </c>
      <c r="AK551" s="164">
        <v>0</v>
      </c>
      <c r="AL551" s="164">
        <v>0</v>
      </c>
      <c r="AM551" s="164">
        <v>0</v>
      </c>
      <c r="AN551" s="164">
        <v>0</v>
      </c>
    </row>
    <row r="552" spans="1:40" x14ac:dyDescent="0.2">
      <c r="A552" s="27" t="s">
        <v>2391</v>
      </c>
      <c r="B552" s="164">
        <v>0</v>
      </c>
      <c r="C552" s="164">
        <v>0</v>
      </c>
      <c r="D552" s="164">
        <v>0</v>
      </c>
      <c r="E552" s="164">
        <v>0</v>
      </c>
      <c r="F552" s="164">
        <v>0</v>
      </c>
      <c r="G552" s="164">
        <v>0</v>
      </c>
      <c r="H552" s="164">
        <v>0</v>
      </c>
      <c r="I552" s="164">
        <v>0</v>
      </c>
      <c r="J552" s="164">
        <v>0</v>
      </c>
      <c r="K552" s="164">
        <v>0</v>
      </c>
      <c r="L552" s="164">
        <v>0</v>
      </c>
      <c r="M552" s="164">
        <v>0</v>
      </c>
      <c r="N552" s="164">
        <v>0</v>
      </c>
      <c r="O552" s="164">
        <v>0</v>
      </c>
      <c r="P552" s="164">
        <v>0</v>
      </c>
      <c r="Q552" s="164">
        <v>0</v>
      </c>
      <c r="R552" s="164">
        <v>0</v>
      </c>
      <c r="S552" s="164">
        <v>0</v>
      </c>
      <c r="T552" s="164">
        <v>0</v>
      </c>
      <c r="U552" s="164">
        <v>0</v>
      </c>
      <c r="V552" s="164">
        <v>0</v>
      </c>
      <c r="W552" s="164">
        <v>0</v>
      </c>
      <c r="X552" s="164">
        <v>0</v>
      </c>
      <c r="Y552" s="164">
        <v>0</v>
      </c>
      <c r="Z552" s="164">
        <v>0</v>
      </c>
      <c r="AA552" s="164">
        <v>0</v>
      </c>
      <c r="AB552" s="164">
        <v>0</v>
      </c>
      <c r="AC552" s="164">
        <v>0</v>
      </c>
      <c r="AD552" s="164">
        <v>0</v>
      </c>
      <c r="AE552" s="164">
        <v>0</v>
      </c>
      <c r="AF552" s="164">
        <v>0</v>
      </c>
      <c r="AG552" s="164">
        <v>0</v>
      </c>
      <c r="AH552" s="164">
        <v>0</v>
      </c>
      <c r="AI552" s="164">
        <v>0</v>
      </c>
      <c r="AJ552" s="164">
        <v>0</v>
      </c>
      <c r="AK552" s="164">
        <v>0</v>
      </c>
      <c r="AL552" s="164">
        <v>0</v>
      </c>
      <c r="AM552" s="164">
        <v>0</v>
      </c>
      <c r="AN552" s="164">
        <v>0</v>
      </c>
    </row>
    <row r="553" spans="1:40" x14ac:dyDescent="0.2">
      <c r="A553" s="27" t="s">
        <v>2392</v>
      </c>
      <c r="B553" s="164">
        <v>0</v>
      </c>
      <c r="C553" s="164">
        <v>0</v>
      </c>
      <c r="D553" s="164">
        <v>0</v>
      </c>
      <c r="E553" s="164">
        <v>0</v>
      </c>
      <c r="F553" s="164">
        <v>0</v>
      </c>
      <c r="G553" s="164">
        <v>0</v>
      </c>
      <c r="H553" s="164">
        <v>0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0</v>
      </c>
      <c r="O553" s="164">
        <v>0</v>
      </c>
      <c r="P553" s="164">
        <v>0</v>
      </c>
      <c r="Q553" s="164">
        <v>0</v>
      </c>
      <c r="R553" s="164">
        <v>0</v>
      </c>
      <c r="S553" s="164">
        <v>0</v>
      </c>
      <c r="T553" s="164">
        <v>0</v>
      </c>
      <c r="U553" s="164">
        <v>0</v>
      </c>
      <c r="V553" s="164">
        <v>0</v>
      </c>
      <c r="W553" s="164">
        <v>0</v>
      </c>
      <c r="X553" s="164">
        <v>0</v>
      </c>
      <c r="Y553" s="164">
        <v>0</v>
      </c>
      <c r="Z553" s="164">
        <v>0</v>
      </c>
      <c r="AA553" s="164">
        <v>0</v>
      </c>
      <c r="AB553" s="164">
        <v>0</v>
      </c>
      <c r="AC553" s="164">
        <v>0</v>
      </c>
      <c r="AD553" s="164">
        <v>0</v>
      </c>
      <c r="AE553" s="164">
        <v>0</v>
      </c>
      <c r="AF553" s="164">
        <v>0</v>
      </c>
      <c r="AG553" s="164">
        <v>0</v>
      </c>
      <c r="AH553" s="164">
        <v>0</v>
      </c>
      <c r="AI553" s="164">
        <v>0</v>
      </c>
      <c r="AJ553" s="164">
        <v>0</v>
      </c>
      <c r="AK553" s="164">
        <v>0</v>
      </c>
      <c r="AL553" s="164">
        <v>0</v>
      </c>
      <c r="AM553" s="164">
        <v>0</v>
      </c>
      <c r="AN553" s="164">
        <v>0</v>
      </c>
    </row>
    <row r="554" spans="1:40" x14ac:dyDescent="0.2">
      <c r="A554" s="27" t="s">
        <v>2393</v>
      </c>
      <c r="B554" s="164">
        <v>583622.30000000005</v>
      </c>
      <c r="C554" s="164">
        <v>583622.30000000005</v>
      </c>
      <c r="D554" s="164">
        <v>583622.30000000005</v>
      </c>
      <c r="E554" s="164">
        <v>583622.30000000005</v>
      </c>
      <c r="F554" s="164">
        <v>583622.30000000005</v>
      </c>
      <c r="G554" s="164">
        <v>583622.30000000005</v>
      </c>
      <c r="H554" s="164">
        <v>583622.30000000005</v>
      </c>
      <c r="I554" s="164">
        <v>583622.30000000005</v>
      </c>
      <c r="J554" s="164">
        <v>583622.30000000005</v>
      </c>
      <c r="K554" s="164">
        <v>583622.30000000005</v>
      </c>
      <c r="L554" s="164">
        <v>583622.30000000005</v>
      </c>
      <c r="M554" s="164">
        <v>583622.30000000005</v>
      </c>
      <c r="N554" s="164">
        <v>583622.30000000005</v>
      </c>
      <c r="O554" s="164">
        <v>583622.30000000005</v>
      </c>
      <c r="P554" s="164">
        <v>583622.30000000005</v>
      </c>
      <c r="Q554" s="164">
        <v>583622.30000000005</v>
      </c>
      <c r="R554" s="164">
        <v>583622.30000000005</v>
      </c>
      <c r="S554" s="164">
        <v>583622.30000000005</v>
      </c>
      <c r="T554" s="164">
        <v>583622.30000000005</v>
      </c>
      <c r="U554" s="164">
        <v>583622.30000000005</v>
      </c>
      <c r="V554" s="164">
        <v>583622.30000000005</v>
      </c>
      <c r="W554" s="164">
        <v>583622.30000000005</v>
      </c>
      <c r="X554" s="164">
        <v>583622.30000000005</v>
      </c>
      <c r="Y554" s="164">
        <v>583622.30000000005</v>
      </c>
      <c r="Z554" s="164">
        <v>583622.30000000005</v>
      </c>
      <c r="AA554" s="164">
        <v>583622.30000000005</v>
      </c>
      <c r="AB554" s="164">
        <v>583622.30000000005</v>
      </c>
      <c r="AC554" s="164">
        <v>583622.30000000005</v>
      </c>
      <c r="AD554" s="164">
        <v>583622.30000000005</v>
      </c>
      <c r="AE554" s="164">
        <v>583622.30000000005</v>
      </c>
      <c r="AF554" s="164">
        <v>583622.30000000005</v>
      </c>
      <c r="AG554" s="164">
        <v>583622.30000000005</v>
      </c>
      <c r="AH554" s="164">
        <v>583622.30000000005</v>
      </c>
      <c r="AI554" s="164">
        <v>583622.30000000005</v>
      </c>
      <c r="AJ554" s="164">
        <v>583622.30000000005</v>
      </c>
      <c r="AK554" s="164">
        <v>583622.30000000005</v>
      </c>
      <c r="AL554" s="164">
        <v>583622.30000000005</v>
      </c>
      <c r="AM554" s="164">
        <v>583622.30000000005</v>
      </c>
      <c r="AN554" s="164">
        <v>583622.30000000005</v>
      </c>
    </row>
    <row r="555" spans="1:40" x14ac:dyDescent="0.2">
      <c r="A555" s="27" t="s">
        <v>2394</v>
      </c>
      <c r="B555" s="164">
        <v>-490545</v>
      </c>
      <c r="C555" s="164">
        <v>-490545</v>
      </c>
      <c r="D555" s="164">
        <v>-490545</v>
      </c>
      <c r="E555" s="164">
        <v>-490545</v>
      </c>
      <c r="F555" s="164">
        <v>-490545</v>
      </c>
      <c r="G555" s="164">
        <v>-490545</v>
      </c>
      <c r="H555" s="164">
        <v>-490545</v>
      </c>
      <c r="I555" s="164">
        <v>-490545</v>
      </c>
      <c r="J555" s="164">
        <v>-490545</v>
      </c>
      <c r="K555" s="164">
        <v>-490545</v>
      </c>
      <c r="L555" s="164">
        <v>-490545</v>
      </c>
      <c r="M555" s="164">
        <v>-490545</v>
      </c>
      <c r="N555" s="164">
        <v>-490545</v>
      </c>
      <c r="O555" s="164">
        <v>-490545</v>
      </c>
      <c r="P555" s="164">
        <v>-490545</v>
      </c>
      <c r="Q555" s="164">
        <v>-490545</v>
      </c>
      <c r="R555" s="164">
        <v>-490545</v>
      </c>
      <c r="S555" s="164">
        <v>-490545</v>
      </c>
      <c r="T555" s="164">
        <v>-490545</v>
      </c>
      <c r="U555" s="164">
        <v>-490545</v>
      </c>
      <c r="V555" s="164">
        <v>-490545</v>
      </c>
      <c r="W555" s="164">
        <v>-490545</v>
      </c>
      <c r="X555" s="164">
        <v>-490545</v>
      </c>
      <c r="Y555" s="164">
        <v>-490545</v>
      </c>
      <c r="Z555" s="164">
        <v>-490545</v>
      </c>
      <c r="AA555" s="164">
        <v>-490545</v>
      </c>
      <c r="AB555" s="164">
        <v>-490545</v>
      </c>
      <c r="AC555" s="164">
        <v>-490545</v>
      </c>
      <c r="AD555" s="164">
        <v>-490545</v>
      </c>
      <c r="AE555" s="164">
        <v>-490545</v>
      </c>
      <c r="AF555" s="164">
        <v>-490545</v>
      </c>
      <c r="AG555" s="164">
        <v>-490545</v>
      </c>
      <c r="AH555" s="164">
        <v>-490545</v>
      </c>
      <c r="AI555" s="164">
        <v>-490545</v>
      </c>
      <c r="AJ555" s="164">
        <v>-490545</v>
      </c>
      <c r="AK555" s="164">
        <v>-490545</v>
      </c>
      <c r="AL555" s="164">
        <v>-490545</v>
      </c>
      <c r="AM555" s="164">
        <v>-490545</v>
      </c>
      <c r="AN555" s="164">
        <v>-490545</v>
      </c>
    </row>
    <row r="556" spans="1:40" x14ac:dyDescent="0.2">
      <c r="A556" s="27" t="s">
        <v>2395</v>
      </c>
      <c r="B556" s="164">
        <v>-1835644</v>
      </c>
      <c r="C556" s="164">
        <v>-1835644</v>
      </c>
      <c r="D556" s="164">
        <v>-1835644</v>
      </c>
      <c r="E556" s="164">
        <v>-1835644</v>
      </c>
      <c r="F556" s="164">
        <v>-1835644</v>
      </c>
      <c r="G556" s="164">
        <v>-1835644</v>
      </c>
      <c r="H556" s="164">
        <v>-1835644</v>
      </c>
      <c r="I556" s="164">
        <v>-1835644</v>
      </c>
      <c r="J556" s="164">
        <v>-1835644</v>
      </c>
      <c r="K556" s="164">
        <v>-1835644</v>
      </c>
      <c r="L556" s="164">
        <v>-1835644</v>
      </c>
      <c r="M556" s="164">
        <v>-1835644</v>
      </c>
      <c r="N556" s="164">
        <v>-1835644</v>
      </c>
      <c r="O556" s="164">
        <v>-1835644</v>
      </c>
      <c r="P556" s="164">
        <v>-1835644</v>
      </c>
      <c r="Q556" s="164">
        <v>-1835644</v>
      </c>
      <c r="R556" s="164">
        <v>-1835644</v>
      </c>
      <c r="S556" s="164">
        <v>-1835644</v>
      </c>
      <c r="T556" s="164">
        <v>-1835644</v>
      </c>
      <c r="U556" s="164">
        <v>-1835644</v>
      </c>
      <c r="V556" s="164">
        <v>-1835644</v>
      </c>
      <c r="W556" s="164">
        <v>-1835644</v>
      </c>
      <c r="X556" s="164">
        <v>-1835644</v>
      </c>
      <c r="Y556" s="164">
        <v>-1835644</v>
      </c>
      <c r="Z556" s="164">
        <v>-1835644</v>
      </c>
      <c r="AA556" s="164">
        <v>-1835644</v>
      </c>
      <c r="AB556" s="164">
        <v>-1835644</v>
      </c>
      <c r="AC556" s="164">
        <v>-1835644</v>
      </c>
      <c r="AD556" s="164">
        <v>-1835644</v>
      </c>
      <c r="AE556" s="164">
        <v>-1835644</v>
      </c>
      <c r="AF556" s="164">
        <v>-1835644</v>
      </c>
      <c r="AG556" s="164">
        <v>-1835644</v>
      </c>
      <c r="AH556" s="164">
        <v>-1835644</v>
      </c>
      <c r="AI556" s="164">
        <v>-1835644</v>
      </c>
      <c r="AJ556" s="164">
        <v>-1835644</v>
      </c>
      <c r="AK556" s="164">
        <v>-1835644</v>
      </c>
      <c r="AL556" s="164">
        <v>-1835644</v>
      </c>
      <c r="AM556" s="164">
        <v>-1835644</v>
      </c>
      <c r="AN556" s="164">
        <v>-1835644</v>
      </c>
    </row>
    <row r="557" spans="1:40" x14ac:dyDescent="0.2">
      <c r="A557" s="27" t="s">
        <v>2396</v>
      </c>
      <c r="B557" s="164">
        <v>0</v>
      </c>
      <c r="C557" s="164">
        <v>0</v>
      </c>
      <c r="D557" s="164">
        <v>0</v>
      </c>
      <c r="E557" s="164">
        <v>0</v>
      </c>
      <c r="F557" s="164">
        <v>0</v>
      </c>
      <c r="G557" s="164">
        <v>0</v>
      </c>
      <c r="H557" s="164">
        <v>0</v>
      </c>
      <c r="I557" s="164">
        <v>0</v>
      </c>
      <c r="J557" s="164">
        <v>0</v>
      </c>
      <c r="K557" s="164">
        <v>0</v>
      </c>
      <c r="L557" s="164">
        <v>0</v>
      </c>
      <c r="M557" s="164">
        <v>0</v>
      </c>
      <c r="N557" s="164">
        <v>0</v>
      </c>
      <c r="O557" s="164">
        <v>0</v>
      </c>
      <c r="P557" s="164">
        <v>0</v>
      </c>
      <c r="Q557" s="164">
        <v>0</v>
      </c>
      <c r="R557" s="164">
        <v>0</v>
      </c>
      <c r="S557" s="164">
        <v>0</v>
      </c>
      <c r="T557" s="164">
        <v>0</v>
      </c>
      <c r="U557" s="164">
        <v>0</v>
      </c>
      <c r="V557" s="164">
        <v>0</v>
      </c>
      <c r="W557" s="164">
        <v>0</v>
      </c>
      <c r="X557" s="164">
        <v>0</v>
      </c>
      <c r="Y557" s="164">
        <v>0</v>
      </c>
      <c r="Z557" s="164">
        <v>0</v>
      </c>
      <c r="AA557" s="164">
        <v>0</v>
      </c>
      <c r="AB557" s="164">
        <v>0</v>
      </c>
      <c r="AC557" s="164">
        <v>0</v>
      </c>
      <c r="AD557" s="164">
        <v>0</v>
      </c>
      <c r="AE557" s="164">
        <v>0</v>
      </c>
      <c r="AF557" s="164">
        <v>0</v>
      </c>
      <c r="AG557" s="164">
        <v>0</v>
      </c>
      <c r="AH557" s="164">
        <v>0</v>
      </c>
      <c r="AI557" s="164">
        <v>0</v>
      </c>
      <c r="AJ557" s="164">
        <v>0</v>
      </c>
      <c r="AK557" s="164">
        <v>0</v>
      </c>
      <c r="AL557" s="164">
        <v>0</v>
      </c>
      <c r="AM557" s="164">
        <v>0</v>
      </c>
      <c r="AN557" s="164">
        <v>0</v>
      </c>
    </row>
    <row r="558" spans="1:40" x14ac:dyDescent="0.2">
      <c r="A558" s="27" t="s">
        <v>2397</v>
      </c>
      <c r="B558" s="164">
        <v>-2876004</v>
      </c>
      <c r="C558" s="164">
        <v>-2876004</v>
      </c>
      <c r="D558" s="164">
        <v>-2876004</v>
      </c>
      <c r="E558" s="164">
        <v>-2876004</v>
      </c>
      <c r="F558" s="164">
        <v>-2876004</v>
      </c>
      <c r="G558" s="164">
        <v>-2876004</v>
      </c>
      <c r="H558" s="164">
        <v>-2876004</v>
      </c>
      <c r="I558" s="164">
        <v>-2876004</v>
      </c>
      <c r="J558" s="164">
        <v>-2876004</v>
      </c>
      <c r="K558" s="164">
        <v>-2876004</v>
      </c>
      <c r="L558" s="164">
        <v>-2876004</v>
      </c>
      <c r="M558" s="164">
        <v>-2876004</v>
      </c>
      <c r="N558" s="164">
        <v>-2876004</v>
      </c>
      <c r="O558" s="164">
        <v>-2876004</v>
      </c>
      <c r="P558" s="164">
        <v>-2876004</v>
      </c>
      <c r="Q558" s="164">
        <v>-2876004</v>
      </c>
      <c r="R558" s="164">
        <v>-2876004</v>
      </c>
      <c r="S558" s="164">
        <v>-2876004</v>
      </c>
      <c r="T558" s="164">
        <v>-2876004</v>
      </c>
      <c r="U558" s="164">
        <v>-2876004</v>
      </c>
      <c r="V558" s="164">
        <v>-2876004</v>
      </c>
      <c r="W558" s="164">
        <v>-2876004</v>
      </c>
      <c r="X558" s="164">
        <v>-2876004</v>
      </c>
      <c r="Y558" s="164">
        <v>-2876004</v>
      </c>
      <c r="Z558" s="164">
        <v>-2876004</v>
      </c>
      <c r="AA558" s="164">
        <v>-2876004</v>
      </c>
      <c r="AB558" s="164">
        <v>-2876004</v>
      </c>
      <c r="AC558" s="164">
        <v>-2876004</v>
      </c>
      <c r="AD558" s="164">
        <v>-2876004</v>
      </c>
      <c r="AE558" s="164">
        <v>-2876004</v>
      </c>
      <c r="AF558" s="164">
        <v>-2876004</v>
      </c>
      <c r="AG558" s="164">
        <v>-2876004</v>
      </c>
      <c r="AH558" s="164">
        <v>-2876004</v>
      </c>
      <c r="AI558" s="164">
        <v>-2876004</v>
      </c>
      <c r="AJ558" s="164">
        <v>-2876004</v>
      </c>
      <c r="AK558" s="164">
        <v>-2876004</v>
      </c>
      <c r="AL558" s="164">
        <v>-2876004</v>
      </c>
      <c r="AM558" s="164">
        <v>-2876004</v>
      </c>
      <c r="AN558" s="164">
        <v>-2876004</v>
      </c>
    </row>
    <row r="559" spans="1:40" x14ac:dyDescent="0.2">
      <c r="A559" s="27" t="s">
        <v>2398</v>
      </c>
      <c r="B559" s="164">
        <v>-9.3223206931725095E-9</v>
      </c>
      <c r="C559" s="164">
        <v>-9.3223206931725095E-9</v>
      </c>
      <c r="D559" s="164">
        <v>-9.3223206931725095E-9</v>
      </c>
      <c r="E559" s="164">
        <v>-9.3223206931725095E-9</v>
      </c>
      <c r="F559" s="164">
        <v>-9.3223206931725095E-9</v>
      </c>
      <c r="G559" s="164">
        <v>-9.3223206931725095E-9</v>
      </c>
      <c r="H559" s="164">
        <v>-9.3223206931725095E-9</v>
      </c>
      <c r="I559" s="164">
        <v>-9.3223206931725095E-9</v>
      </c>
      <c r="J559" s="164">
        <v>-9.3223206931725095E-9</v>
      </c>
      <c r="K559" s="164">
        <v>-9.3223206931725095E-9</v>
      </c>
      <c r="L559" s="164">
        <v>-9.3223206931725095E-9</v>
      </c>
      <c r="M559" s="164">
        <v>-9.3223206931725095E-9</v>
      </c>
      <c r="N559" s="164">
        <v>-9.3223206931725095E-9</v>
      </c>
      <c r="O559" s="164">
        <v>-9.3223206931725095E-9</v>
      </c>
      <c r="P559" s="164">
        <v>-9.3223206931725095E-9</v>
      </c>
      <c r="Q559" s="164">
        <v>-9.3223206931725095E-9</v>
      </c>
      <c r="R559" s="164">
        <v>-9.3223206931725095E-9</v>
      </c>
      <c r="S559" s="164">
        <v>-9.3223206931725095E-9</v>
      </c>
      <c r="T559" s="164">
        <v>-9.3223206931725095E-9</v>
      </c>
      <c r="U559" s="164">
        <v>-9.3223206931725095E-9</v>
      </c>
      <c r="V559" s="164">
        <v>-9.3223206931725095E-9</v>
      </c>
      <c r="W559" s="164">
        <v>-9.3223206931725095E-9</v>
      </c>
      <c r="X559" s="164">
        <v>-9.3223206931725095E-9</v>
      </c>
      <c r="Y559" s="164">
        <v>-9.3223206931725095E-9</v>
      </c>
      <c r="Z559" s="164">
        <v>-9.3223206931725095E-9</v>
      </c>
      <c r="AA559" s="164">
        <v>-9.3223206931725095E-9</v>
      </c>
      <c r="AB559" s="164">
        <v>-9.3223206931725095E-9</v>
      </c>
      <c r="AC559" s="164">
        <v>-9.3223206931725095E-9</v>
      </c>
      <c r="AD559" s="164">
        <v>-9.3223206931725095E-9</v>
      </c>
      <c r="AE559" s="164">
        <v>-9.3223206931725095E-9</v>
      </c>
      <c r="AF559" s="164">
        <v>-9.3223206931725095E-9</v>
      </c>
      <c r="AG559" s="164">
        <v>-9.3223206931725095E-9</v>
      </c>
      <c r="AH559" s="164">
        <v>-9.3223206931725095E-9</v>
      </c>
      <c r="AI559" s="164">
        <v>-9.3223206931725095E-9</v>
      </c>
      <c r="AJ559" s="164">
        <v>-9.3223206931725095E-9</v>
      </c>
      <c r="AK559" s="164">
        <v>-9.3223206931725095E-9</v>
      </c>
      <c r="AL559" s="164">
        <v>-9.3223206931725095E-9</v>
      </c>
      <c r="AM559" s="164">
        <v>-9.3223206931725095E-9</v>
      </c>
      <c r="AN559" s="164">
        <v>-9.3223206931725095E-9</v>
      </c>
    </row>
    <row r="560" spans="1:40" x14ac:dyDescent="0.2">
      <c r="A560" s="27" t="s">
        <v>2399</v>
      </c>
      <c r="B560" s="164">
        <v>-960771</v>
      </c>
      <c r="C560" s="164">
        <v>-960771</v>
      </c>
      <c r="D560" s="164">
        <v>-960771</v>
      </c>
      <c r="E560" s="164">
        <v>-960771</v>
      </c>
      <c r="F560" s="164">
        <v>-960771</v>
      </c>
      <c r="G560" s="164">
        <v>-960771</v>
      </c>
      <c r="H560" s="164">
        <v>-960771</v>
      </c>
      <c r="I560" s="164">
        <v>-960771</v>
      </c>
      <c r="J560" s="164">
        <v>-960771</v>
      </c>
      <c r="K560" s="164">
        <v>-960771</v>
      </c>
      <c r="L560" s="164">
        <v>-960771</v>
      </c>
      <c r="M560" s="164">
        <v>-960771</v>
      </c>
      <c r="N560" s="164">
        <v>-960771</v>
      </c>
      <c r="O560" s="164">
        <v>-960771</v>
      </c>
      <c r="P560" s="164">
        <v>-960771</v>
      </c>
      <c r="Q560" s="164">
        <v>-960771</v>
      </c>
      <c r="R560" s="164">
        <v>-960771</v>
      </c>
      <c r="S560" s="164">
        <v>-960771</v>
      </c>
      <c r="T560" s="164">
        <v>-960771</v>
      </c>
      <c r="U560" s="164">
        <v>-960771</v>
      </c>
      <c r="V560" s="164">
        <v>-960771</v>
      </c>
      <c r="W560" s="164">
        <v>-960771</v>
      </c>
      <c r="X560" s="164">
        <v>-960771</v>
      </c>
      <c r="Y560" s="164">
        <v>-960771</v>
      </c>
      <c r="Z560" s="164">
        <v>-960771</v>
      </c>
      <c r="AA560" s="164">
        <v>-960771</v>
      </c>
      <c r="AB560" s="164">
        <v>-960771</v>
      </c>
      <c r="AC560" s="164">
        <v>-960771</v>
      </c>
      <c r="AD560" s="164">
        <v>-960771</v>
      </c>
      <c r="AE560" s="164">
        <v>-960771</v>
      </c>
      <c r="AF560" s="164">
        <v>-960771</v>
      </c>
      <c r="AG560" s="164">
        <v>-960771</v>
      </c>
      <c r="AH560" s="164">
        <v>-960771</v>
      </c>
      <c r="AI560" s="164">
        <v>-960771</v>
      </c>
      <c r="AJ560" s="164">
        <v>-960771</v>
      </c>
      <c r="AK560" s="164">
        <v>-960771</v>
      </c>
      <c r="AL560" s="164">
        <v>-960771</v>
      </c>
      <c r="AM560" s="164">
        <v>-960771</v>
      </c>
      <c r="AN560" s="164">
        <v>-960771</v>
      </c>
    </row>
    <row r="561" spans="1:40" x14ac:dyDescent="0.2">
      <c r="A561" s="30" t="s">
        <v>2400</v>
      </c>
      <c r="B561" s="164">
        <v>-86528258.3012615</v>
      </c>
      <c r="C561" s="164">
        <v>-86798317.870492294</v>
      </c>
      <c r="D561" s="164">
        <v>-84862778.855876893</v>
      </c>
      <c r="E561" s="164">
        <v>-85062997.297415301</v>
      </c>
      <c r="F561" s="164">
        <v>-85262871.175876901</v>
      </c>
      <c r="G561" s="164">
        <v>-85450155.724338397</v>
      </c>
      <c r="H561" s="164">
        <v>-85629237.428953797</v>
      </c>
      <c r="I561" s="164">
        <v>-85811161.865876898</v>
      </c>
      <c r="J561" s="164">
        <v>-85994422.310492307</v>
      </c>
      <c r="K561" s="164">
        <v>-86181540.662030697</v>
      </c>
      <c r="L561" s="164">
        <v>-86369161.689723</v>
      </c>
      <c r="M561" s="164">
        <v>-86549125.402799994</v>
      </c>
      <c r="N561" s="164">
        <v>-86549125.402799994</v>
      </c>
      <c r="O561" s="164">
        <v>-86733243.082800001</v>
      </c>
      <c r="P561" s="164">
        <v>-86917360.762799993</v>
      </c>
      <c r="Q561" s="164">
        <v>-84892066.282800004</v>
      </c>
      <c r="R561" s="164">
        <v>-85076183.962799996</v>
      </c>
      <c r="S561" s="164">
        <v>-85260301.642800003</v>
      </c>
      <c r="T561" s="164">
        <v>-85444419.322799996</v>
      </c>
      <c r="U561" s="164">
        <v>-85628537.002800003</v>
      </c>
      <c r="V561" s="164">
        <v>-85812654.682799995</v>
      </c>
      <c r="W561" s="164">
        <v>-85996772.362800002</v>
      </c>
      <c r="X561" s="164">
        <v>-86180890.042799994</v>
      </c>
      <c r="Y561" s="164">
        <v>-86365007.722799897</v>
      </c>
      <c r="Z561" s="164">
        <v>-86549125.402799904</v>
      </c>
      <c r="AA561" s="164">
        <v>-86549125.402799904</v>
      </c>
      <c r="AB561" s="164">
        <v>-86733243.082799897</v>
      </c>
      <c r="AC561" s="164">
        <v>-86917360.762799904</v>
      </c>
      <c r="AD561" s="164">
        <v>-84892066.2827999</v>
      </c>
      <c r="AE561" s="164">
        <v>-85076183.962799907</v>
      </c>
      <c r="AF561" s="164">
        <v>-85260301.642799899</v>
      </c>
      <c r="AG561" s="164">
        <v>-85444419.322799906</v>
      </c>
      <c r="AH561" s="164">
        <v>-85628537.002799898</v>
      </c>
      <c r="AI561" s="164">
        <v>-85812654.682799906</v>
      </c>
      <c r="AJ561" s="164">
        <v>-85996772.362799898</v>
      </c>
      <c r="AK561" s="164">
        <v>-86180890.042799905</v>
      </c>
      <c r="AL561" s="164">
        <v>-86365007.722799897</v>
      </c>
      <c r="AM561" s="164">
        <v>-86549125.402799904</v>
      </c>
      <c r="AN561" s="164">
        <v>-86549125.402799904</v>
      </c>
    </row>
    <row r="562" spans="1:40" x14ac:dyDescent="0.2">
      <c r="A562" s="27" t="s">
        <v>2401</v>
      </c>
      <c r="B562" s="164">
        <v>-4728293.1388739096</v>
      </c>
      <c r="C562" s="164">
        <v>-4533910.9674204802</v>
      </c>
      <c r="D562" s="164">
        <v>-4442487.4204965504</v>
      </c>
      <c r="E562" s="164">
        <v>-4411603.8384995004</v>
      </c>
      <c r="F562" s="164">
        <v>-4438477.9933470199</v>
      </c>
      <c r="G562" s="164">
        <v>-4465515.8561604796</v>
      </c>
      <c r="H562" s="164">
        <v>-4492718.4241911396</v>
      </c>
      <c r="I562" s="164">
        <v>-4520086.7007651497</v>
      </c>
      <c r="J562" s="164">
        <v>-4547621.6953205802</v>
      </c>
      <c r="K562" s="164">
        <v>-4575324.4234446296</v>
      </c>
      <c r="L562" s="164">
        <v>-4603195.9069111003</v>
      </c>
      <c r="M562" s="164">
        <v>-4631237.1737180697</v>
      </c>
      <c r="N562" s="164">
        <v>-4631237.1737180697</v>
      </c>
      <c r="O562" s="164">
        <v>-4659449.25812581</v>
      </c>
      <c r="P562" s="164">
        <v>-4687833.2006949503</v>
      </c>
      <c r="Q562" s="164">
        <v>-4716390.0483248401</v>
      </c>
      <c r="R562" s="164">
        <v>-4712518.0524387304</v>
      </c>
      <c r="S562" s="164">
        <v>-4676020.0542096701</v>
      </c>
      <c r="T562" s="164">
        <v>-4606697.3073537601</v>
      </c>
      <c r="U562" s="164">
        <v>-4504349.8548942301</v>
      </c>
      <c r="V562" s="164">
        <v>-4368776.52178632</v>
      </c>
      <c r="W562" s="164">
        <v>-4199774.9074972598</v>
      </c>
      <c r="X562" s="164">
        <v>-3997141.37854101</v>
      </c>
      <c r="Y562" s="164">
        <v>-3760671.0609675301</v>
      </c>
      <c r="Z562" s="164">
        <v>-3490157.8328063702</v>
      </c>
      <c r="AA562" s="164">
        <v>-3490157.8328063702</v>
      </c>
      <c r="AB562" s="164">
        <v>-3185394.3164641</v>
      </c>
      <c r="AC562" s="164">
        <v>-2846171.8710755501</v>
      </c>
      <c r="AD562" s="164">
        <v>-2472280.5848083501</v>
      </c>
      <c r="AE562" s="164">
        <v>-2096112.0689741401</v>
      </c>
      <c r="AF562" s="164">
        <v>-1750254.8669054799</v>
      </c>
      <c r="AG562" s="164">
        <v>-1434893.23817775</v>
      </c>
      <c r="AH562" s="164">
        <v>-1150212.9512455801</v>
      </c>
      <c r="AI562" s="164">
        <v>-896400.90620011103</v>
      </c>
      <c r="AJ562" s="164">
        <v>-673645.14166252303</v>
      </c>
      <c r="AK562" s="164">
        <v>-482134.84171955398</v>
      </c>
      <c r="AL562" s="164">
        <v>-322060.34290127602</v>
      </c>
      <c r="AM562" s="164">
        <v>-193613.14120137101</v>
      </c>
      <c r="AN562" s="164">
        <v>-193613.14120137101</v>
      </c>
    </row>
    <row r="563" spans="1:40" x14ac:dyDescent="0.2">
      <c r="A563" s="27" t="s">
        <v>2402</v>
      </c>
      <c r="B563" s="164">
        <v>0</v>
      </c>
      <c r="C563" s="164">
        <v>0</v>
      </c>
      <c r="D563" s="164">
        <v>0</v>
      </c>
      <c r="E563" s="164">
        <v>0</v>
      </c>
      <c r="F563" s="164">
        <v>0</v>
      </c>
      <c r="G563" s="164">
        <v>0</v>
      </c>
      <c r="H563" s="164">
        <v>0</v>
      </c>
      <c r="I563" s="164">
        <v>0</v>
      </c>
      <c r="J563" s="164">
        <v>0</v>
      </c>
      <c r="K563" s="164">
        <v>0</v>
      </c>
      <c r="L563" s="164">
        <v>0</v>
      </c>
      <c r="M563" s="164">
        <v>0</v>
      </c>
      <c r="N563" s="164">
        <v>0</v>
      </c>
      <c r="O563" s="164">
        <v>0</v>
      </c>
      <c r="P563" s="164">
        <v>0</v>
      </c>
      <c r="Q563" s="164">
        <v>0</v>
      </c>
      <c r="R563" s="164">
        <v>0</v>
      </c>
      <c r="S563" s="164">
        <v>0</v>
      </c>
      <c r="T563" s="164">
        <v>0</v>
      </c>
      <c r="U563" s="164">
        <v>0</v>
      </c>
      <c r="V563" s="164">
        <v>0</v>
      </c>
      <c r="W563" s="164">
        <v>0</v>
      </c>
      <c r="X563" s="164">
        <v>0</v>
      </c>
      <c r="Y563" s="164">
        <v>0</v>
      </c>
      <c r="Z563" s="164">
        <v>0</v>
      </c>
      <c r="AA563" s="164">
        <v>0</v>
      </c>
      <c r="AB563" s="164">
        <v>0</v>
      </c>
      <c r="AC563" s="164">
        <v>0</v>
      </c>
      <c r="AD563" s="164">
        <v>0</v>
      </c>
      <c r="AE563" s="164">
        <v>0</v>
      </c>
      <c r="AF563" s="164">
        <v>0</v>
      </c>
      <c r="AG563" s="164">
        <v>0</v>
      </c>
      <c r="AH563" s="164">
        <v>0</v>
      </c>
      <c r="AI563" s="164">
        <v>0</v>
      </c>
      <c r="AJ563" s="164">
        <v>0</v>
      </c>
      <c r="AK563" s="164">
        <v>0</v>
      </c>
      <c r="AL563" s="164">
        <v>0</v>
      </c>
      <c r="AM563" s="164">
        <v>0</v>
      </c>
      <c r="AN563" s="164">
        <v>0</v>
      </c>
    </row>
    <row r="564" spans="1:40" x14ac:dyDescent="0.2">
      <c r="A564" s="27" t="s">
        <v>2403</v>
      </c>
      <c r="B564" s="164">
        <v>0</v>
      </c>
      <c r="C564" s="164">
        <v>0</v>
      </c>
      <c r="D564" s="164">
        <v>0</v>
      </c>
      <c r="E564" s="164">
        <v>0</v>
      </c>
      <c r="F564" s="164">
        <v>0</v>
      </c>
      <c r="G564" s="164">
        <v>0</v>
      </c>
      <c r="H564" s="164">
        <v>0</v>
      </c>
      <c r="I564" s="164">
        <v>0</v>
      </c>
      <c r="J564" s="164">
        <v>0</v>
      </c>
      <c r="K564" s="164">
        <v>0</v>
      </c>
      <c r="L564" s="164">
        <v>0</v>
      </c>
      <c r="M564" s="164">
        <v>0</v>
      </c>
      <c r="N564" s="164">
        <v>0</v>
      </c>
      <c r="O564" s="164">
        <v>0</v>
      </c>
      <c r="P564" s="164">
        <v>0</v>
      </c>
      <c r="Q564" s="164">
        <v>0</v>
      </c>
      <c r="R564" s="164">
        <v>0</v>
      </c>
      <c r="S564" s="164">
        <v>0</v>
      </c>
      <c r="T564" s="164">
        <v>0</v>
      </c>
      <c r="U564" s="164">
        <v>0</v>
      </c>
      <c r="V564" s="164">
        <v>0</v>
      </c>
      <c r="W564" s="164">
        <v>0</v>
      </c>
      <c r="X564" s="164">
        <v>0</v>
      </c>
      <c r="Y564" s="164">
        <v>0</v>
      </c>
      <c r="Z564" s="164">
        <v>0</v>
      </c>
      <c r="AA564" s="164">
        <v>0</v>
      </c>
      <c r="AB564" s="164">
        <v>0</v>
      </c>
      <c r="AC564" s="164">
        <v>0</v>
      </c>
      <c r="AD564" s="164">
        <v>0</v>
      </c>
      <c r="AE564" s="164">
        <v>0</v>
      </c>
      <c r="AF564" s="164">
        <v>0</v>
      </c>
      <c r="AG564" s="164">
        <v>0</v>
      </c>
      <c r="AH564" s="164">
        <v>0</v>
      </c>
      <c r="AI564" s="164">
        <v>0</v>
      </c>
      <c r="AJ564" s="164">
        <v>0</v>
      </c>
      <c r="AK564" s="164">
        <v>0</v>
      </c>
      <c r="AL564" s="164">
        <v>0</v>
      </c>
      <c r="AM564" s="164">
        <v>0</v>
      </c>
      <c r="AN564" s="164">
        <v>0</v>
      </c>
    </row>
    <row r="565" spans="1:40" x14ac:dyDescent="0.2">
      <c r="A565" s="27" t="s">
        <v>2404</v>
      </c>
      <c r="B565" s="164">
        <v>-45527682.789999999</v>
      </c>
      <c r="C565" s="164">
        <v>-45527682.789999999</v>
      </c>
      <c r="D565" s="164">
        <v>-45527682.789999999</v>
      </c>
      <c r="E565" s="164">
        <v>-45527682.789999999</v>
      </c>
      <c r="F565" s="164">
        <v>-45527682.789999999</v>
      </c>
      <c r="G565" s="164">
        <v>-45527682.789999999</v>
      </c>
      <c r="H565" s="164">
        <v>-45527682.789999999</v>
      </c>
      <c r="I565" s="164">
        <v>-45527682.789999999</v>
      </c>
      <c r="J565" s="164">
        <v>-45527682.789999999</v>
      </c>
      <c r="K565" s="164">
        <v>-45527682.789999999</v>
      </c>
      <c r="L565" s="164">
        <v>-45527682.789999999</v>
      </c>
      <c r="M565" s="164">
        <v>-45527682.789999999</v>
      </c>
      <c r="N565" s="164">
        <v>-45527682.789999999</v>
      </c>
      <c r="O565" s="164">
        <v>-45527682.789999999</v>
      </c>
      <c r="P565" s="164">
        <v>-45527682.789999999</v>
      </c>
      <c r="Q565" s="164">
        <v>-45527682.789999999</v>
      </c>
      <c r="R565" s="164">
        <v>-45527682.789999999</v>
      </c>
      <c r="S565" s="164">
        <v>-45527682.789999999</v>
      </c>
      <c r="T565" s="164">
        <v>-45527682.789999999</v>
      </c>
      <c r="U565" s="164">
        <v>-45527682.789999999</v>
      </c>
      <c r="V565" s="164">
        <v>-45527682.789999999</v>
      </c>
      <c r="W565" s="164">
        <v>-45527682.789999999</v>
      </c>
      <c r="X565" s="164">
        <v>-45527682.789999999</v>
      </c>
      <c r="Y565" s="164">
        <v>-45527682.789999999</v>
      </c>
      <c r="Z565" s="164">
        <v>-45527682.789999999</v>
      </c>
      <c r="AA565" s="164">
        <v>-45527682.789999999</v>
      </c>
      <c r="AB565" s="164">
        <v>-45527682.789999999</v>
      </c>
      <c r="AC565" s="164">
        <v>-45527682.789999999</v>
      </c>
      <c r="AD565" s="164">
        <v>-45527682.789999999</v>
      </c>
      <c r="AE565" s="164">
        <v>-45527682.789999999</v>
      </c>
      <c r="AF565" s="164">
        <v>-45527682.789999999</v>
      </c>
      <c r="AG565" s="164">
        <v>-45527682.789999999</v>
      </c>
      <c r="AH565" s="164">
        <v>-45527682.789999999</v>
      </c>
      <c r="AI565" s="164">
        <v>-45527682.789999999</v>
      </c>
      <c r="AJ565" s="164">
        <v>-45527682.789999999</v>
      </c>
      <c r="AK565" s="164">
        <v>-45527682.789999999</v>
      </c>
      <c r="AL565" s="164">
        <v>-45527682.789999999</v>
      </c>
      <c r="AM565" s="164">
        <v>-45527682.789999999</v>
      </c>
      <c r="AN565" s="164">
        <v>-45527682.789999999</v>
      </c>
    </row>
    <row r="566" spans="1:40" x14ac:dyDescent="0.2">
      <c r="A566" s="30" t="s">
        <v>2405</v>
      </c>
      <c r="B566" s="164">
        <v>-50255975.928873897</v>
      </c>
      <c r="C566" s="164">
        <v>-50061593.757420398</v>
      </c>
      <c r="D566" s="164">
        <v>-49970170.2104965</v>
      </c>
      <c r="E566" s="164">
        <v>-49939286.6284995</v>
      </c>
      <c r="F566" s="164">
        <v>-49966160.783347003</v>
      </c>
      <c r="G566" s="164">
        <v>-49993198.646160401</v>
      </c>
      <c r="H566" s="164">
        <v>-50020401.214191101</v>
      </c>
      <c r="I566" s="164">
        <v>-50047769.490765102</v>
      </c>
      <c r="J566" s="164">
        <v>-50075304.485320501</v>
      </c>
      <c r="K566" s="164">
        <v>-50103007.213444598</v>
      </c>
      <c r="L566" s="164">
        <v>-50130878.696911097</v>
      </c>
      <c r="M566" s="164">
        <v>-50158919.963717997</v>
      </c>
      <c r="N566" s="164">
        <v>-50158919.963717997</v>
      </c>
      <c r="O566" s="164">
        <v>-50187132.048125803</v>
      </c>
      <c r="P566" s="164">
        <v>-50215515.990694903</v>
      </c>
      <c r="Q566" s="164">
        <v>-50244072.8383248</v>
      </c>
      <c r="R566" s="164">
        <v>-50240200.842438698</v>
      </c>
      <c r="S566" s="164">
        <v>-50203702.844209597</v>
      </c>
      <c r="T566" s="164">
        <v>-50134380.097353697</v>
      </c>
      <c r="U566" s="164">
        <v>-50032032.644894198</v>
      </c>
      <c r="V566" s="164">
        <v>-49896459.311786301</v>
      </c>
      <c r="W566" s="164">
        <v>-49727457.697497196</v>
      </c>
      <c r="X566" s="164">
        <v>-49524824.168540999</v>
      </c>
      <c r="Y566" s="164">
        <v>-49288353.850967497</v>
      </c>
      <c r="Z566" s="164">
        <v>-49017840.622806303</v>
      </c>
      <c r="AA566" s="164">
        <v>-49017840.622806303</v>
      </c>
      <c r="AB566" s="164">
        <v>-48713077.106464103</v>
      </c>
      <c r="AC566" s="164">
        <v>-48373854.661075503</v>
      </c>
      <c r="AD566" s="164">
        <v>-47999963.374808297</v>
      </c>
      <c r="AE566" s="164">
        <v>-47623794.858974099</v>
      </c>
      <c r="AF566" s="164">
        <v>-47277937.656905398</v>
      </c>
      <c r="AG566" s="164">
        <v>-46962576.028177701</v>
      </c>
      <c r="AH566" s="164">
        <v>-46677895.741245501</v>
      </c>
      <c r="AI566" s="164">
        <v>-46424083.696200103</v>
      </c>
      <c r="AJ566" s="164">
        <v>-46201327.9316625</v>
      </c>
      <c r="AK566" s="164">
        <v>-46009817.6317195</v>
      </c>
      <c r="AL566" s="164">
        <v>-45849743.132901199</v>
      </c>
      <c r="AM566" s="164">
        <v>-45721295.931201302</v>
      </c>
      <c r="AN566" s="164">
        <v>-45721295.931201302</v>
      </c>
    </row>
    <row r="567" spans="1:40" x14ac:dyDescent="0.2">
      <c r="A567" s="27" t="s">
        <v>2406</v>
      </c>
      <c r="B567" s="164">
        <v>0</v>
      </c>
      <c r="C567" s="164">
        <v>0</v>
      </c>
      <c r="D567" s="164">
        <v>0</v>
      </c>
      <c r="E567" s="164">
        <v>0</v>
      </c>
      <c r="F567" s="164">
        <v>0</v>
      </c>
      <c r="G567" s="164">
        <v>0</v>
      </c>
      <c r="H567" s="164">
        <v>0</v>
      </c>
      <c r="I567" s="164">
        <v>0</v>
      </c>
      <c r="J567" s="164">
        <v>0</v>
      </c>
      <c r="K567" s="164">
        <v>0</v>
      </c>
      <c r="L567" s="164">
        <v>0</v>
      </c>
      <c r="M567" s="164">
        <v>0</v>
      </c>
      <c r="N567" s="164">
        <v>0</v>
      </c>
      <c r="O567" s="164">
        <v>0</v>
      </c>
      <c r="P567" s="164">
        <v>0</v>
      </c>
      <c r="Q567" s="164">
        <v>0</v>
      </c>
      <c r="R567" s="164">
        <v>0</v>
      </c>
      <c r="S567" s="164">
        <v>0</v>
      </c>
      <c r="T567" s="164">
        <v>0</v>
      </c>
      <c r="U567" s="164">
        <v>0</v>
      </c>
      <c r="V567" s="164">
        <v>0</v>
      </c>
      <c r="W567" s="164">
        <v>0</v>
      </c>
      <c r="X567" s="164">
        <v>0</v>
      </c>
      <c r="Y567" s="164">
        <v>0</v>
      </c>
      <c r="Z567" s="164">
        <v>0</v>
      </c>
      <c r="AA567" s="164">
        <v>0</v>
      </c>
      <c r="AB567" s="164">
        <v>0</v>
      </c>
      <c r="AC567" s="164">
        <v>0</v>
      </c>
      <c r="AD567" s="164">
        <v>0</v>
      </c>
      <c r="AE567" s="164">
        <v>0</v>
      </c>
      <c r="AF567" s="164">
        <v>0</v>
      </c>
      <c r="AG567" s="164">
        <v>0</v>
      </c>
      <c r="AH567" s="164">
        <v>0</v>
      </c>
      <c r="AI567" s="164">
        <v>0</v>
      </c>
      <c r="AJ567" s="164">
        <v>0</v>
      </c>
      <c r="AK567" s="164">
        <v>0</v>
      </c>
      <c r="AL567" s="164">
        <v>0</v>
      </c>
      <c r="AM567" s="164">
        <v>0</v>
      </c>
      <c r="AN567" s="164">
        <v>0</v>
      </c>
    </row>
    <row r="568" spans="1:40" x14ac:dyDescent="0.2">
      <c r="A568" s="27" t="s">
        <v>2407</v>
      </c>
      <c r="B568" s="164">
        <v>0</v>
      </c>
      <c r="C568" s="164">
        <v>0</v>
      </c>
      <c r="D568" s="164">
        <v>0</v>
      </c>
      <c r="E568" s="164">
        <v>0</v>
      </c>
      <c r="F568" s="164">
        <v>0</v>
      </c>
      <c r="G568" s="164">
        <v>0</v>
      </c>
      <c r="H568" s="164">
        <v>0</v>
      </c>
      <c r="I568" s="164">
        <v>0</v>
      </c>
      <c r="J568" s="164">
        <v>0</v>
      </c>
      <c r="K568" s="164">
        <v>0</v>
      </c>
      <c r="L568" s="164">
        <v>0</v>
      </c>
      <c r="M568" s="164">
        <v>0</v>
      </c>
      <c r="N568" s="164">
        <v>0</v>
      </c>
      <c r="O568" s="164">
        <v>0</v>
      </c>
      <c r="P568" s="164">
        <v>0</v>
      </c>
      <c r="Q568" s="164">
        <v>0</v>
      </c>
      <c r="R568" s="164">
        <v>0</v>
      </c>
      <c r="S568" s="164">
        <v>0</v>
      </c>
      <c r="T568" s="164">
        <v>0</v>
      </c>
      <c r="U568" s="164">
        <v>0</v>
      </c>
      <c r="V568" s="164">
        <v>0</v>
      </c>
      <c r="W568" s="164">
        <v>0</v>
      </c>
      <c r="X568" s="164">
        <v>0</v>
      </c>
      <c r="Y568" s="164">
        <v>0</v>
      </c>
      <c r="Z568" s="164">
        <v>0</v>
      </c>
      <c r="AA568" s="164">
        <v>0</v>
      </c>
      <c r="AB568" s="164">
        <v>0</v>
      </c>
      <c r="AC568" s="164">
        <v>0</v>
      </c>
      <c r="AD568" s="164">
        <v>0</v>
      </c>
      <c r="AE568" s="164">
        <v>0</v>
      </c>
      <c r="AF568" s="164">
        <v>0</v>
      </c>
      <c r="AG568" s="164">
        <v>0</v>
      </c>
      <c r="AH568" s="164">
        <v>0</v>
      </c>
      <c r="AI568" s="164">
        <v>0</v>
      </c>
      <c r="AJ568" s="164">
        <v>0</v>
      </c>
      <c r="AK568" s="164">
        <v>0</v>
      </c>
      <c r="AL568" s="164">
        <v>0</v>
      </c>
      <c r="AM568" s="164">
        <v>0</v>
      </c>
      <c r="AN568" s="164">
        <v>0</v>
      </c>
    </row>
    <row r="569" spans="1:40" x14ac:dyDescent="0.2">
      <c r="A569" s="27" t="s">
        <v>2408</v>
      </c>
      <c r="B569" s="164">
        <v>0</v>
      </c>
      <c r="C569" s="164">
        <v>0</v>
      </c>
      <c r="D569" s="164">
        <v>0</v>
      </c>
      <c r="E569" s="164">
        <v>0</v>
      </c>
      <c r="F569" s="164">
        <v>0</v>
      </c>
      <c r="G569" s="164">
        <v>0</v>
      </c>
      <c r="H569" s="164">
        <v>0</v>
      </c>
      <c r="I569" s="164">
        <v>0</v>
      </c>
      <c r="J569" s="164">
        <v>0</v>
      </c>
      <c r="K569" s="164">
        <v>0</v>
      </c>
      <c r="L569" s="164">
        <v>0</v>
      </c>
      <c r="M569" s="164">
        <v>0</v>
      </c>
      <c r="N569" s="164">
        <v>0</v>
      </c>
      <c r="O569" s="164">
        <v>0</v>
      </c>
      <c r="P569" s="164">
        <v>0</v>
      </c>
      <c r="Q569" s="164">
        <v>0</v>
      </c>
      <c r="R569" s="164">
        <v>0</v>
      </c>
      <c r="S569" s="164">
        <v>0</v>
      </c>
      <c r="T569" s="164">
        <v>0</v>
      </c>
      <c r="U569" s="164">
        <v>0</v>
      </c>
      <c r="V569" s="164">
        <v>0</v>
      </c>
      <c r="W569" s="164">
        <v>0</v>
      </c>
      <c r="X569" s="164">
        <v>0</v>
      </c>
      <c r="Y569" s="164">
        <v>0</v>
      </c>
      <c r="Z569" s="164">
        <v>0</v>
      </c>
      <c r="AA569" s="164">
        <v>0</v>
      </c>
      <c r="AB569" s="164">
        <v>0</v>
      </c>
      <c r="AC569" s="164">
        <v>0</v>
      </c>
      <c r="AD569" s="164">
        <v>0</v>
      </c>
      <c r="AE569" s="164">
        <v>0</v>
      </c>
      <c r="AF569" s="164">
        <v>0</v>
      </c>
      <c r="AG569" s="164">
        <v>0</v>
      </c>
      <c r="AH569" s="164">
        <v>0</v>
      </c>
      <c r="AI569" s="164">
        <v>0</v>
      </c>
      <c r="AJ569" s="164">
        <v>0</v>
      </c>
      <c r="AK569" s="164">
        <v>0</v>
      </c>
      <c r="AL569" s="164">
        <v>0</v>
      </c>
      <c r="AM569" s="164">
        <v>0</v>
      </c>
      <c r="AN569" s="164">
        <v>0</v>
      </c>
    </row>
    <row r="570" spans="1:40" x14ac:dyDescent="0.2">
      <c r="A570" s="27" t="s">
        <v>2409</v>
      </c>
      <c r="B570" s="164">
        <v>0</v>
      </c>
      <c r="C570" s="164">
        <v>0</v>
      </c>
      <c r="D570" s="164">
        <v>0</v>
      </c>
      <c r="E570" s="164">
        <v>0</v>
      </c>
      <c r="F570" s="164">
        <v>0</v>
      </c>
      <c r="G570" s="164">
        <v>0</v>
      </c>
      <c r="H570" s="164">
        <v>0</v>
      </c>
      <c r="I570" s="164">
        <v>0</v>
      </c>
      <c r="J570" s="164">
        <v>0</v>
      </c>
      <c r="K570" s="164">
        <v>0</v>
      </c>
      <c r="L570" s="164">
        <v>0</v>
      </c>
      <c r="M570" s="164">
        <v>0</v>
      </c>
      <c r="N570" s="164">
        <v>0</v>
      </c>
      <c r="O570" s="164">
        <v>0</v>
      </c>
      <c r="P570" s="164">
        <v>0</v>
      </c>
      <c r="Q570" s="164">
        <v>0</v>
      </c>
      <c r="R570" s="164">
        <v>0</v>
      </c>
      <c r="S570" s="164">
        <v>0</v>
      </c>
      <c r="T570" s="164">
        <v>0</v>
      </c>
      <c r="U570" s="164">
        <v>0</v>
      </c>
      <c r="V570" s="164">
        <v>0</v>
      </c>
      <c r="W570" s="164">
        <v>0</v>
      </c>
      <c r="X570" s="164">
        <v>0</v>
      </c>
      <c r="Y570" s="164">
        <v>0</v>
      </c>
      <c r="Z570" s="164">
        <v>0</v>
      </c>
      <c r="AA570" s="164">
        <v>0</v>
      </c>
      <c r="AB570" s="164">
        <v>0</v>
      </c>
      <c r="AC570" s="164">
        <v>0</v>
      </c>
      <c r="AD570" s="164">
        <v>0</v>
      </c>
      <c r="AE570" s="164">
        <v>0</v>
      </c>
      <c r="AF570" s="164">
        <v>0</v>
      </c>
      <c r="AG570" s="164">
        <v>0</v>
      </c>
      <c r="AH570" s="164">
        <v>0</v>
      </c>
      <c r="AI570" s="164">
        <v>0</v>
      </c>
      <c r="AJ570" s="164">
        <v>0</v>
      </c>
      <c r="AK570" s="164">
        <v>0</v>
      </c>
      <c r="AL570" s="164">
        <v>0</v>
      </c>
      <c r="AM570" s="164">
        <v>0</v>
      </c>
      <c r="AN570" s="164">
        <v>0</v>
      </c>
    </row>
    <row r="571" spans="1:40" x14ac:dyDescent="0.2">
      <c r="A571" s="30" t="s">
        <v>2410</v>
      </c>
      <c r="B571" s="164">
        <v>0</v>
      </c>
      <c r="C571" s="164">
        <v>0</v>
      </c>
      <c r="D571" s="164">
        <v>0</v>
      </c>
      <c r="E571" s="164">
        <v>0</v>
      </c>
      <c r="F571" s="164">
        <v>0</v>
      </c>
      <c r="G571" s="164">
        <v>0</v>
      </c>
      <c r="H571" s="164">
        <v>0</v>
      </c>
      <c r="I571" s="164">
        <v>0</v>
      </c>
      <c r="J571" s="164">
        <v>0</v>
      </c>
      <c r="K571" s="164">
        <v>0</v>
      </c>
      <c r="L571" s="164">
        <v>0</v>
      </c>
      <c r="M571" s="164">
        <v>0</v>
      </c>
      <c r="N571" s="164">
        <v>0</v>
      </c>
      <c r="O571" s="164">
        <v>0</v>
      </c>
      <c r="P571" s="164">
        <v>0</v>
      </c>
      <c r="Q571" s="164">
        <v>0</v>
      </c>
      <c r="R571" s="164">
        <v>0</v>
      </c>
      <c r="S571" s="164">
        <v>0</v>
      </c>
      <c r="T571" s="164">
        <v>0</v>
      </c>
      <c r="U571" s="164">
        <v>0</v>
      </c>
      <c r="V571" s="164">
        <v>0</v>
      </c>
      <c r="W571" s="164">
        <v>0</v>
      </c>
      <c r="X571" s="164">
        <v>0</v>
      </c>
      <c r="Y571" s="164">
        <v>0</v>
      </c>
      <c r="Z571" s="164">
        <v>0</v>
      </c>
      <c r="AA571" s="164">
        <v>0</v>
      </c>
      <c r="AB571" s="164">
        <v>0</v>
      </c>
      <c r="AC571" s="164">
        <v>0</v>
      </c>
      <c r="AD571" s="164">
        <v>0</v>
      </c>
      <c r="AE571" s="164">
        <v>0</v>
      </c>
      <c r="AF571" s="164">
        <v>0</v>
      </c>
      <c r="AG571" s="164">
        <v>0</v>
      </c>
      <c r="AH571" s="164">
        <v>0</v>
      </c>
      <c r="AI571" s="164">
        <v>0</v>
      </c>
      <c r="AJ571" s="164">
        <v>0</v>
      </c>
      <c r="AK571" s="164">
        <v>0</v>
      </c>
      <c r="AL571" s="164">
        <v>0</v>
      </c>
      <c r="AM571" s="164">
        <v>0</v>
      </c>
      <c r="AN571" s="164">
        <v>0</v>
      </c>
    </row>
    <row r="572" spans="1:40" x14ac:dyDescent="0.2">
      <c r="A572" s="27" t="s">
        <v>2411</v>
      </c>
      <c r="B572" s="164">
        <v>-18570146.829999901</v>
      </c>
      <c r="C572" s="164">
        <v>-18570146.829999901</v>
      </c>
      <c r="D572" s="164">
        <v>-18570146.829999901</v>
      </c>
      <c r="E572" s="164">
        <v>-18570146.829999901</v>
      </c>
      <c r="F572" s="164">
        <v>-18570146.829999901</v>
      </c>
      <c r="G572" s="164">
        <v>-18570146.829999901</v>
      </c>
      <c r="H572" s="164">
        <v>-18570146.829999901</v>
      </c>
      <c r="I572" s="164">
        <v>-18570146.829999901</v>
      </c>
      <c r="J572" s="164">
        <v>-18570146.829999901</v>
      </c>
      <c r="K572" s="164">
        <v>-18570146.829999901</v>
      </c>
      <c r="L572" s="164">
        <v>-18570146.829999901</v>
      </c>
      <c r="M572" s="164">
        <v>-18570146.829999901</v>
      </c>
      <c r="N572" s="164">
        <v>-18570146.829999901</v>
      </c>
      <c r="O572" s="164">
        <v>-18570146.829999901</v>
      </c>
      <c r="P572" s="164">
        <v>-18570146.829999901</v>
      </c>
      <c r="Q572" s="164">
        <v>-18570146.829999901</v>
      </c>
      <c r="R572" s="164">
        <v>-18570146.829999901</v>
      </c>
      <c r="S572" s="164">
        <v>-18570146.829999901</v>
      </c>
      <c r="T572" s="164">
        <v>-18570146.829999901</v>
      </c>
      <c r="U572" s="164">
        <v>-18570146.829999901</v>
      </c>
      <c r="V572" s="164">
        <v>-18570146.829999901</v>
      </c>
      <c r="W572" s="164">
        <v>-18570146.829999901</v>
      </c>
      <c r="X572" s="164">
        <v>-18570146.829999901</v>
      </c>
      <c r="Y572" s="164">
        <v>-18570146.829999901</v>
      </c>
      <c r="Z572" s="164">
        <v>-18570146.829999901</v>
      </c>
      <c r="AA572" s="164">
        <v>-18570146.829999901</v>
      </c>
      <c r="AB572" s="164">
        <v>-18570146.829999901</v>
      </c>
      <c r="AC572" s="164">
        <v>-18570146.829999901</v>
      </c>
      <c r="AD572" s="164">
        <v>-18570146.829999901</v>
      </c>
      <c r="AE572" s="164">
        <v>-18570146.829999901</v>
      </c>
      <c r="AF572" s="164">
        <v>-18570146.829999901</v>
      </c>
      <c r="AG572" s="164">
        <v>-18570146.829999901</v>
      </c>
      <c r="AH572" s="164">
        <v>-18570146.829999901</v>
      </c>
      <c r="AI572" s="164">
        <v>-18570146.829999901</v>
      </c>
      <c r="AJ572" s="164">
        <v>-18570146.829999901</v>
      </c>
      <c r="AK572" s="164">
        <v>-18570146.829999901</v>
      </c>
      <c r="AL572" s="164">
        <v>-18570146.829999901</v>
      </c>
      <c r="AM572" s="164">
        <v>-18570146.829999901</v>
      </c>
      <c r="AN572" s="164">
        <v>-18570146.829999901</v>
      </c>
    </row>
    <row r="573" spans="1:40" x14ac:dyDescent="0.2">
      <c r="A573" s="27" t="s">
        <v>2412</v>
      </c>
      <c r="B573" s="164">
        <v>0</v>
      </c>
      <c r="C573" s="164">
        <v>0</v>
      </c>
      <c r="D573" s="164">
        <v>0</v>
      </c>
      <c r="E573" s="164">
        <v>0</v>
      </c>
      <c r="F573" s="164">
        <v>0</v>
      </c>
      <c r="G573" s="164">
        <v>0</v>
      </c>
      <c r="H573" s="164">
        <v>0</v>
      </c>
      <c r="I573" s="164">
        <v>0</v>
      </c>
      <c r="J573" s="164">
        <v>0</v>
      </c>
      <c r="K573" s="164">
        <v>0</v>
      </c>
      <c r="L573" s="164">
        <v>0</v>
      </c>
      <c r="M573" s="164">
        <v>0</v>
      </c>
      <c r="N573" s="164">
        <v>0</v>
      </c>
      <c r="O573" s="164">
        <v>0</v>
      </c>
      <c r="P573" s="164">
        <v>0</v>
      </c>
      <c r="Q573" s="164">
        <v>0</v>
      </c>
      <c r="R573" s="164">
        <v>0</v>
      </c>
      <c r="S573" s="164">
        <v>0</v>
      </c>
      <c r="T573" s="164">
        <v>0</v>
      </c>
      <c r="U573" s="164">
        <v>0</v>
      </c>
      <c r="V573" s="164">
        <v>0</v>
      </c>
      <c r="W573" s="164">
        <v>0</v>
      </c>
      <c r="X573" s="164">
        <v>0</v>
      </c>
      <c r="Y573" s="164">
        <v>0</v>
      </c>
      <c r="Z573" s="164">
        <v>0</v>
      </c>
      <c r="AA573" s="164">
        <v>0</v>
      </c>
      <c r="AB573" s="164">
        <v>0</v>
      </c>
      <c r="AC573" s="164">
        <v>0</v>
      </c>
      <c r="AD573" s="164">
        <v>0</v>
      </c>
      <c r="AE573" s="164">
        <v>0</v>
      </c>
      <c r="AF573" s="164">
        <v>0</v>
      </c>
      <c r="AG573" s="164">
        <v>0</v>
      </c>
      <c r="AH573" s="164">
        <v>0</v>
      </c>
      <c r="AI573" s="164">
        <v>0</v>
      </c>
      <c r="AJ573" s="164">
        <v>0</v>
      </c>
      <c r="AK573" s="164">
        <v>0</v>
      </c>
      <c r="AL573" s="164">
        <v>0</v>
      </c>
      <c r="AM573" s="164">
        <v>0</v>
      </c>
      <c r="AN573" s="164">
        <v>0</v>
      </c>
    </row>
    <row r="574" spans="1:40" x14ac:dyDescent="0.2">
      <c r="A574" s="30" t="s">
        <v>2413</v>
      </c>
      <c r="B574" s="164">
        <v>-18570146.829999901</v>
      </c>
      <c r="C574" s="164">
        <v>-18570146.829999901</v>
      </c>
      <c r="D574" s="164">
        <v>-18570146.829999901</v>
      </c>
      <c r="E574" s="164">
        <v>-18570146.829999901</v>
      </c>
      <c r="F574" s="164">
        <v>-18570146.829999901</v>
      </c>
      <c r="G574" s="164">
        <v>-18570146.829999901</v>
      </c>
      <c r="H574" s="164">
        <v>-18570146.829999901</v>
      </c>
      <c r="I574" s="164">
        <v>-18570146.829999901</v>
      </c>
      <c r="J574" s="164">
        <v>-18570146.829999901</v>
      </c>
      <c r="K574" s="164">
        <v>-18570146.829999901</v>
      </c>
      <c r="L574" s="164">
        <v>-18570146.829999901</v>
      </c>
      <c r="M574" s="164">
        <v>-18570146.829999901</v>
      </c>
      <c r="N574" s="164">
        <v>-18570146.829999901</v>
      </c>
      <c r="O574" s="164">
        <v>-18570146.829999901</v>
      </c>
      <c r="P574" s="164">
        <v>-18570146.829999901</v>
      </c>
      <c r="Q574" s="164">
        <v>-18570146.829999901</v>
      </c>
      <c r="R574" s="164">
        <v>-18570146.829999901</v>
      </c>
      <c r="S574" s="164">
        <v>-18570146.829999901</v>
      </c>
      <c r="T574" s="164">
        <v>-18570146.829999901</v>
      </c>
      <c r="U574" s="164">
        <v>-18570146.829999901</v>
      </c>
      <c r="V574" s="164">
        <v>-18570146.829999901</v>
      </c>
      <c r="W574" s="164">
        <v>-18570146.829999901</v>
      </c>
      <c r="X574" s="164">
        <v>-18570146.829999901</v>
      </c>
      <c r="Y574" s="164">
        <v>-18570146.829999901</v>
      </c>
      <c r="Z574" s="164">
        <v>-18570146.829999901</v>
      </c>
      <c r="AA574" s="164">
        <v>-18570146.829999901</v>
      </c>
      <c r="AB574" s="164">
        <v>-18570146.829999901</v>
      </c>
      <c r="AC574" s="164">
        <v>-18570146.829999901</v>
      </c>
      <c r="AD574" s="164">
        <v>-18570146.829999901</v>
      </c>
      <c r="AE574" s="164">
        <v>-18570146.829999901</v>
      </c>
      <c r="AF574" s="164">
        <v>-18570146.829999901</v>
      </c>
      <c r="AG574" s="164">
        <v>-18570146.829999901</v>
      </c>
      <c r="AH574" s="164">
        <v>-18570146.829999901</v>
      </c>
      <c r="AI574" s="164">
        <v>-18570146.829999901</v>
      </c>
      <c r="AJ574" s="164">
        <v>-18570146.829999901</v>
      </c>
      <c r="AK574" s="164">
        <v>-18570146.829999901</v>
      </c>
      <c r="AL574" s="164">
        <v>-18570146.829999901</v>
      </c>
      <c r="AM574" s="164">
        <v>-18570146.829999901</v>
      </c>
      <c r="AN574" s="164">
        <v>-18570146.829999901</v>
      </c>
    </row>
    <row r="575" spans="1:40" x14ac:dyDescent="0.2">
      <c r="A575" s="30" t="s">
        <v>2414</v>
      </c>
      <c r="B575" s="164">
        <v>-1511716900.85552</v>
      </c>
      <c r="C575" s="164">
        <v>-1510523518.5282099</v>
      </c>
      <c r="D575" s="164">
        <v>-1501665636.54548</v>
      </c>
      <c r="E575" s="164">
        <v>-1496842995.65762</v>
      </c>
      <c r="F575" s="164">
        <v>-1493311909.04971</v>
      </c>
      <c r="G575" s="164">
        <v>-1485433277.8610599</v>
      </c>
      <c r="H575" s="164">
        <v>-1484809604.2045701</v>
      </c>
      <c r="I575" s="164">
        <v>-1486972605.97277</v>
      </c>
      <c r="J575" s="164">
        <v>-1481614846.1681399</v>
      </c>
      <c r="K575" s="164">
        <v>-1480292312.73613</v>
      </c>
      <c r="L575" s="164">
        <v>-1460505883.31236</v>
      </c>
      <c r="M575" s="164">
        <v>-1448127232.8167801</v>
      </c>
      <c r="N575" s="164">
        <v>-1448127232.8167801</v>
      </c>
      <c r="O575" s="164">
        <v>-1449175076.37463</v>
      </c>
      <c r="P575" s="164">
        <v>-1448946987.0118001</v>
      </c>
      <c r="Q575" s="164">
        <v>-1445192683.03404</v>
      </c>
      <c r="R575" s="164">
        <v>-1446643390.2523</v>
      </c>
      <c r="S575" s="164">
        <v>-1449274303.32372</v>
      </c>
      <c r="T575" s="164">
        <v>-1449323009.96013</v>
      </c>
      <c r="U575" s="164">
        <v>-1452616051.80967</v>
      </c>
      <c r="V575" s="164">
        <v>-1460172685.41383</v>
      </c>
      <c r="W575" s="164">
        <v>-1462289421.7126701</v>
      </c>
      <c r="X575" s="164">
        <v>-1465387830.0720899</v>
      </c>
      <c r="Y575" s="164">
        <v>-1449310701.2385099</v>
      </c>
      <c r="Z575" s="164">
        <v>-1443539610.58919</v>
      </c>
      <c r="AA575" s="164">
        <v>-1443539610.58919</v>
      </c>
      <c r="AB575" s="164">
        <v>-1446368919.64539</v>
      </c>
      <c r="AC575" s="164">
        <v>-1447725289.0834401</v>
      </c>
      <c r="AD575" s="164">
        <v>-1445645513.9908199</v>
      </c>
      <c r="AE575" s="164">
        <v>-1446256526.52005</v>
      </c>
      <c r="AF575" s="164">
        <v>-1447958409.32581</v>
      </c>
      <c r="AG575" s="164">
        <v>-1447455322.1872399</v>
      </c>
      <c r="AH575" s="164">
        <v>-1450522740.01807</v>
      </c>
      <c r="AI575" s="164">
        <v>-1457800328.6252799</v>
      </c>
      <c r="AJ575" s="164">
        <v>-1459895701.96351</v>
      </c>
      <c r="AK575" s="164">
        <v>-1462664943.3389101</v>
      </c>
      <c r="AL575" s="164">
        <v>-1445163828.98052</v>
      </c>
      <c r="AM575" s="164">
        <v>-1439017595.2846601</v>
      </c>
      <c r="AN575" s="164">
        <v>-1439017595.2846601</v>
      </c>
    </row>
    <row r="576" spans="1:40" x14ac:dyDescent="0.2">
      <c r="A576" s="27" t="s">
        <v>2415</v>
      </c>
    </row>
    <row r="577" spans="1:40" x14ac:dyDescent="0.2">
      <c r="A577" s="27" t="s">
        <v>2416</v>
      </c>
    </row>
    <row r="578" spans="1:40" x14ac:dyDescent="0.2">
      <c r="A578" s="27" t="s">
        <v>2417</v>
      </c>
      <c r="B578" s="164">
        <v>-18287365.781997599</v>
      </c>
      <c r="C578" s="164">
        <v>-17865490.643311501</v>
      </c>
      <c r="D578" s="164">
        <v>-17439468.9046815</v>
      </c>
      <c r="E578" s="164">
        <v>-17009300.566107601</v>
      </c>
      <c r="F578" s="164">
        <v>-16574985.627590001</v>
      </c>
      <c r="G578" s="164">
        <v>-16574985.627590001</v>
      </c>
      <c r="H578" s="164">
        <v>-16574985.627590001</v>
      </c>
      <c r="I578" s="164">
        <v>-16574985.627590001</v>
      </c>
      <c r="J578" s="164">
        <v>-16574985.627590001</v>
      </c>
      <c r="K578" s="164">
        <v>-16574985.627590001</v>
      </c>
      <c r="L578" s="164">
        <v>-16574985.627590001</v>
      </c>
      <c r="M578" s="164">
        <v>-16574985.627590001</v>
      </c>
      <c r="N578" s="164">
        <v>-16574985.627590001</v>
      </c>
      <c r="O578" s="164">
        <v>-16574985.627590001</v>
      </c>
      <c r="P578" s="164">
        <v>-16574985.627590001</v>
      </c>
      <c r="Q578" s="164">
        <v>-16574985.627590001</v>
      </c>
      <c r="R578" s="164">
        <v>-16574985.627590001</v>
      </c>
      <c r="S578" s="164">
        <v>-16574985.627590001</v>
      </c>
      <c r="T578" s="164">
        <v>-16574985.627590001</v>
      </c>
      <c r="U578" s="164">
        <v>-16574985.627590001</v>
      </c>
      <c r="V578" s="164">
        <v>-16574985.627590001</v>
      </c>
      <c r="W578" s="164">
        <v>-16574985.627590001</v>
      </c>
      <c r="X578" s="164">
        <v>-16574985.627590001</v>
      </c>
      <c r="Y578" s="164">
        <v>-16574985.627590001</v>
      </c>
      <c r="Z578" s="164">
        <v>-16574985.627590001</v>
      </c>
      <c r="AA578" s="164">
        <v>-16574985.627590001</v>
      </c>
      <c r="AB578" s="164">
        <v>-16574985.627590001</v>
      </c>
      <c r="AC578" s="164">
        <v>-16574985.627590001</v>
      </c>
      <c r="AD578" s="164">
        <v>-16574985.627590001</v>
      </c>
      <c r="AE578" s="164">
        <v>-16574985.627590001</v>
      </c>
      <c r="AF578" s="164">
        <v>-16574985.627590001</v>
      </c>
      <c r="AG578" s="164">
        <v>-16574985.627590001</v>
      </c>
      <c r="AH578" s="164">
        <v>-16574985.627590001</v>
      </c>
      <c r="AI578" s="164">
        <v>-16574985.627590001</v>
      </c>
      <c r="AJ578" s="164">
        <v>-16574985.627590001</v>
      </c>
      <c r="AK578" s="164">
        <v>-16574985.627590001</v>
      </c>
      <c r="AL578" s="164">
        <v>-16574985.627590001</v>
      </c>
      <c r="AM578" s="164">
        <v>-16574985.627590001</v>
      </c>
      <c r="AN578" s="164">
        <v>-16574985.627590001</v>
      </c>
    </row>
    <row r="579" spans="1:40" x14ac:dyDescent="0.2">
      <c r="A579" s="27" t="s">
        <v>2418</v>
      </c>
      <c r="B579" s="164">
        <v>-26845470.379999999</v>
      </c>
      <c r="C579" s="164">
        <v>-26845470.379999999</v>
      </c>
      <c r="D579" s="164">
        <v>-26845470.379999999</v>
      </c>
      <c r="E579" s="164">
        <v>-26845470.379999999</v>
      </c>
      <c r="F579" s="164">
        <v>-26845470.379999999</v>
      </c>
      <c r="G579" s="164">
        <v>-26845470.379999999</v>
      </c>
      <c r="H579" s="164">
        <v>-26845470.379999999</v>
      </c>
      <c r="I579" s="164">
        <v>-26845470.379999999</v>
      </c>
      <c r="J579" s="164">
        <v>-26845470.379999999</v>
      </c>
      <c r="K579" s="164">
        <v>-26845470.379999999</v>
      </c>
      <c r="L579" s="164">
        <v>-26845470.379999999</v>
      </c>
      <c r="M579" s="164">
        <v>-26845470.379999999</v>
      </c>
      <c r="N579" s="164">
        <v>-26845470.379999999</v>
      </c>
      <c r="O579" s="164">
        <v>-26845470.379999999</v>
      </c>
      <c r="P579" s="164">
        <v>-26845470.379999999</v>
      </c>
      <c r="Q579" s="164">
        <v>-26845470.379999999</v>
      </c>
      <c r="R579" s="164">
        <v>-26845470.379999999</v>
      </c>
      <c r="S579" s="164">
        <v>-26845470.379999999</v>
      </c>
      <c r="T579" s="164">
        <v>-26845470.379999999</v>
      </c>
      <c r="U579" s="164">
        <v>-26845470.379999999</v>
      </c>
      <c r="V579" s="164">
        <v>-26845470.379999999</v>
      </c>
      <c r="W579" s="164">
        <v>-26845470.379999999</v>
      </c>
      <c r="X579" s="164">
        <v>-26845470.379999999</v>
      </c>
      <c r="Y579" s="164">
        <v>-26845470.379999999</v>
      </c>
      <c r="Z579" s="164">
        <v>-26845470.379999999</v>
      </c>
      <c r="AA579" s="164">
        <v>-26845470.379999999</v>
      </c>
      <c r="AB579" s="164">
        <v>-26845470.379999999</v>
      </c>
      <c r="AC579" s="164">
        <v>-26845470.379999999</v>
      </c>
      <c r="AD579" s="164">
        <v>-26845470.379999999</v>
      </c>
      <c r="AE579" s="164">
        <v>-26845470.379999999</v>
      </c>
      <c r="AF579" s="164">
        <v>-26845470.379999999</v>
      </c>
      <c r="AG579" s="164">
        <v>-26845470.379999999</v>
      </c>
      <c r="AH579" s="164">
        <v>-26845470.379999999</v>
      </c>
      <c r="AI579" s="164">
        <v>-26845470.379999999</v>
      </c>
      <c r="AJ579" s="164">
        <v>-26845470.379999999</v>
      </c>
      <c r="AK579" s="164">
        <v>-26845470.379999999</v>
      </c>
      <c r="AL579" s="164">
        <v>-26845470.379999999</v>
      </c>
      <c r="AM579" s="164">
        <v>-26845470.379999999</v>
      </c>
      <c r="AN579" s="164">
        <v>-26845470.379999999</v>
      </c>
    </row>
    <row r="580" spans="1:40" x14ac:dyDescent="0.2">
      <c r="A580" s="27" t="s">
        <v>2419</v>
      </c>
      <c r="B580" s="164">
        <v>-301317.83</v>
      </c>
      <c r="C580" s="164">
        <v>-301317.83</v>
      </c>
      <c r="D580" s="164">
        <v>-301317.83</v>
      </c>
      <c r="E580" s="164">
        <v>-301317.83</v>
      </c>
      <c r="F580" s="164">
        <v>-301317.83</v>
      </c>
      <c r="G580" s="164">
        <v>-301317.83</v>
      </c>
      <c r="H580" s="164">
        <v>-301317.83</v>
      </c>
      <c r="I580" s="164">
        <v>-301317.83</v>
      </c>
      <c r="J580" s="164">
        <v>-301317.83</v>
      </c>
      <c r="K580" s="164">
        <v>-301317.83</v>
      </c>
      <c r="L580" s="164">
        <v>-301317.83</v>
      </c>
      <c r="M580" s="164">
        <v>-301317.83</v>
      </c>
      <c r="N580" s="164">
        <v>-301317.83</v>
      </c>
      <c r="O580" s="164">
        <v>-301317.83</v>
      </c>
      <c r="P580" s="164">
        <v>-301317.83</v>
      </c>
      <c r="Q580" s="164">
        <v>-301317.83</v>
      </c>
      <c r="R580" s="164">
        <v>-301317.83</v>
      </c>
      <c r="S580" s="164">
        <v>-301317.83</v>
      </c>
      <c r="T580" s="164">
        <v>-301317.83</v>
      </c>
      <c r="U580" s="164">
        <v>-301317.83</v>
      </c>
      <c r="V580" s="164">
        <v>-301317.83</v>
      </c>
      <c r="W580" s="164">
        <v>-301317.83</v>
      </c>
      <c r="X580" s="164">
        <v>-301317.83</v>
      </c>
      <c r="Y580" s="164">
        <v>-301317.83</v>
      </c>
      <c r="Z580" s="164">
        <v>-301317.83</v>
      </c>
      <c r="AA580" s="164">
        <v>-301317.83</v>
      </c>
      <c r="AB580" s="164">
        <v>-301317.83</v>
      </c>
      <c r="AC580" s="164">
        <v>-301317.83</v>
      </c>
      <c r="AD580" s="164">
        <v>-301317.83</v>
      </c>
      <c r="AE580" s="164">
        <v>-301317.83</v>
      </c>
      <c r="AF580" s="164">
        <v>-301317.83</v>
      </c>
      <c r="AG580" s="164">
        <v>-301317.83</v>
      </c>
      <c r="AH580" s="164">
        <v>-301317.83</v>
      </c>
      <c r="AI580" s="164">
        <v>-301317.83</v>
      </c>
      <c r="AJ580" s="164">
        <v>-301317.83</v>
      </c>
      <c r="AK580" s="164">
        <v>-301317.83</v>
      </c>
      <c r="AL580" s="164">
        <v>-301317.83</v>
      </c>
      <c r="AM580" s="164">
        <v>-301317.83</v>
      </c>
      <c r="AN580" s="164">
        <v>-301317.83</v>
      </c>
    </row>
    <row r="581" spans="1:40" x14ac:dyDescent="0.2">
      <c r="A581" s="30" t="s">
        <v>2420</v>
      </c>
      <c r="B581" s="164">
        <v>-45434153.991997696</v>
      </c>
      <c r="C581" s="164">
        <v>-45012278.853311501</v>
      </c>
      <c r="D581" s="164">
        <v>-44586257.114681497</v>
      </c>
      <c r="E581" s="164">
        <v>-44156088.776107699</v>
      </c>
      <c r="F581" s="164">
        <v>-43721773.837590002</v>
      </c>
      <c r="G581" s="164">
        <v>-43721773.837590002</v>
      </c>
      <c r="H581" s="164">
        <v>-43721773.837590002</v>
      </c>
      <c r="I581" s="164">
        <v>-43721773.837590002</v>
      </c>
      <c r="J581" s="164">
        <v>-43721773.837590002</v>
      </c>
      <c r="K581" s="164">
        <v>-43721773.837590002</v>
      </c>
      <c r="L581" s="164">
        <v>-43721773.837590002</v>
      </c>
      <c r="M581" s="164">
        <v>-43721773.837590002</v>
      </c>
      <c r="N581" s="164">
        <v>-43721773.837590002</v>
      </c>
      <c r="O581" s="164">
        <v>-43721773.837590002</v>
      </c>
      <c r="P581" s="164">
        <v>-43721773.837590002</v>
      </c>
      <c r="Q581" s="164">
        <v>-43721773.837590002</v>
      </c>
      <c r="R581" s="164">
        <v>-43721773.837590002</v>
      </c>
      <c r="S581" s="164">
        <v>-43721773.837590002</v>
      </c>
      <c r="T581" s="164">
        <v>-43721773.837590002</v>
      </c>
      <c r="U581" s="164">
        <v>-43721773.837590002</v>
      </c>
      <c r="V581" s="164">
        <v>-43721773.837590002</v>
      </c>
      <c r="W581" s="164">
        <v>-43721773.837590002</v>
      </c>
      <c r="X581" s="164">
        <v>-43721773.837590002</v>
      </c>
      <c r="Y581" s="164">
        <v>-43721773.837590002</v>
      </c>
      <c r="Z581" s="164">
        <v>-43721773.837590002</v>
      </c>
      <c r="AA581" s="164">
        <v>-43721773.837590002</v>
      </c>
      <c r="AB581" s="164">
        <v>-43721773.837590002</v>
      </c>
      <c r="AC581" s="164">
        <v>-43721773.837590002</v>
      </c>
      <c r="AD581" s="164">
        <v>-43721773.837590002</v>
      </c>
      <c r="AE581" s="164">
        <v>-43721773.837590002</v>
      </c>
      <c r="AF581" s="164">
        <v>-43721773.837590002</v>
      </c>
      <c r="AG581" s="164">
        <v>-43721773.837590002</v>
      </c>
      <c r="AH581" s="164">
        <v>-43721773.837590002</v>
      </c>
      <c r="AI581" s="164">
        <v>-43721773.837590002</v>
      </c>
      <c r="AJ581" s="164">
        <v>-43721773.837590002</v>
      </c>
      <c r="AK581" s="164">
        <v>-43721773.837590002</v>
      </c>
      <c r="AL581" s="164">
        <v>-43721773.837590002</v>
      </c>
      <c r="AM581" s="164">
        <v>-43721773.837590002</v>
      </c>
      <c r="AN581" s="164">
        <v>-43721773.837590002</v>
      </c>
    </row>
    <row r="582" spans="1:40" x14ac:dyDescent="0.2">
      <c r="A582" s="27" t="s">
        <v>2421</v>
      </c>
      <c r="B582" s="164">
        <v>-0.08</v>
      </c>
      <c r="C582" s="164">
        <v>-0.08</v>
      </c>
      <c r="D582" s="164">
        <v>-0.08</v>
      </c>
      <c r="E582" s="164">
        <v>-0.08</v>
      </c>
      <c r="F582" s="164">
        <v>-0.08</v>
      </c>
      <c r="G582" s="164">
        <v>-0.08</v>
      </c>
      <c r="H582" s="164">
        <v>-0.08</v>
      </c>
      <c r="I582" s="164">
        <v>-0.08</v>
      </c>
      <c r="J582" s="164">
        <v>-0.08</v>
      </c>
      <c r="K582" s="164">
        <v>-0.08</v>
      </c>
      <c r="L582" s="164">
        <v>-0.08</v>
      </c>
      <c r="M582" s="164">
        <v>-0.08</v>
      </c>
      <c r="N582" s="164">
        <v>-0.08</v>
      </c>
      <c r="O582" s="164">
        <v>-0.08</v>
      </c>
      <c r="P582" s="164">
        <v>-0.08</v>
      </c>
      <c r="Q582" s="164">
        <v>-0.08</v>
      </c>
      <c r="R582" s="164">
        <v>-0.08</v>
      </c>
      <c r="S582" s="164">
        <v>-0.08</v>
      </c>
      <c r="T582" s="164">
        <v>-0.08</v>
      </c>
      <c r="U582" s="164">
        <v>-0.08</v>
      </c>
      <c r="V582" s="164">
        <v>-0.08</v>
      </c>
      <c r="W582" s="164">
        <v>-0.08</v>
      </c>
      <c r="X582" s="164">
        <v>-0.08</v>
      </c>
      <c r="Y582" s="164">
        <v>-0.08</v>
      </c>
      <c r="Z582" s="164">
        <v>-0.08</v>
      </c>
      <c r="AA582" s="164">
        <v>-0.08</v>
      </c>
      <c r="AB582" s="164">
        <v>-0.08</v>
      </c>
      <c r="AC582" s="164">
        <v>-0.08</v>
      </c>
      <c r="AD582" s="164">
        <v>-0.08</v>
      </c>
      <c r="AE582" s="164">
        <v>-0.08</v>
      </c>
      <c r="AF582" s="164">
        <v>-0.08</v>
      </c>
      <c r="AG582" s="164">
        <v>-0.08</v>
      </c>
      <c r="AH582" s="164">
        <v>-0.08</v>
      </c>
      <c r="AI582" s="164">
        <v>-0.08</v>
      </c>
      <c r="AJ582" s="164">
        <v>-0.08</v>
      </c>
      <c r="AK582" s="164">
        <v>-0.08</v>
      </c>
      <c r="AL582" s="164">
        <v>-0.08</v>
      </c>
      <c r="AM582" s="164">
        <v>-0.08</v>
      </c>
      <c r="AN582" s="164">
        <v>-0.08</v>
      </c>
    </row>
    <row r="583" spans="1:40" x14ac:dyDescent="0.2">
      <c r="A583" s="27" t="s">
        <v>2422</v>
      </c>
      <c r="B583" s="164">
        <v>-10043833.539999999</v>
      </c>
      <c r="C583" s="164">
        <v>-10043833.539999999</v>
      </c>
      <c r="D583" s="164">
        <v>-10043833.539999999</v>
      </c>
      <c r="E583" s="164">
        <v>-10043833.539999999</v>
      </c>
      <c r="F583" s="164">
        <v>-10043833.539999999</v>
      </c>
      <c r="G583" s="164">
        <v>-10043833.539999999</v>
      </c>
      <c r="H583" s="164">
        <v>-10043833.539999999</v>
      </c>
      <c r="I583" s="164">
        <v>-10043833.539999999</v>
      </c>
      <c r="J583" s="164">
        <v>-10043833.539999999</v>
      </c>
      <c r="K583" s="164">
        <v>-10043833.539999999</v>
      </c>
      <c r="L583" s="164">
        <v>-10043833.539999999</v>
      </c>
      <c r="M583" s="164">
        <v>-10043833.539999999</v>
      </c>
      <c r="N583" s="164">
        <v>-10043833.539999999</v>
      </c>
      <c r="O583" s="164">
        <v>-10043833.539999999</v>
      </c>
      <c r="P583" s="164">
        <v>-10043833.539999999</v>
      </c>
      <c r="Q583" s="164">
        <v>-10043833.539999999</v>
      </c>
      <c r="R583" s="164">
        <v>-10043833.539999999</v>
      </c>
      <c r="S583" s="164">
        <v>-10043833.539999999</v>
      </c>
      <c r="T583" s="164">
        <v>-10043833.539999999</v>
      </c>
      <c r="U583" s="164">
        <v>-10043833.539999999</v>
      </c>
      <c r="V583" s="164">
        <v>-10043833.539999999</v>
      </c>
      <c r="W583" s="164">
        <v>-10043833.539999999</v>
      </c>
      <c r="X583" s="164">
        <v>-10043833.539999999</v>
      </c>
      <c r="Y583" s="164">
        <v>-10043833.539999999</v>
      </c>
      <c r="Z583" s="164">
        <v>-10043833.539999999</v>
      </c>
      <c r="AA583" s="164">
        <v>-10043833.539999999</v>
      </c>
      <c r="AB583" s="164">
        <v>-10043833.539999999</v>
      </c>
      <c r="AC583" s="164">
        <v>-10043833.539999999</v>
      </c>
      <c r="AD583" s="164">
        <v>-10043833.539999999</v>
      </c>
      <c r="AE583" s="164">
        <v>-10043833.539999999</v>
      </c>
      <c r="AF583" s="164">
        <v>-10043833.539999999</v>
      </c>
      <c r="AG583" s="164">
        <v>-10043833.539999999</v>
      </c>
      <c r="AH583" s="164">
        <v>-10043833.539999999</v>
      </c>
      <c r="AI583" s="164">
        <v>-10043833.539999999</v>
      </c>
      <c r="AJ583" s="164">
        <v>-10043833.539999999</v>
      </c>
      <c r="AK583" s="164">
        <v>-10043833.539999999</v>
      </c>
      <c r="AL583" s="164">
        <v>-10043833.539999999</v>
      </c>
      <c r="AM583" s="164">
        <v>-10043833.539999999</v>
      </c>
      <c r="AN583" s="164">
        <v>-10043833.539999999</v>
      </c>
    </row>
    <row r="584" spans="1:40" x14ac:dyDescent="0.2">
      <c r="A584" s="27" t="s">
        <v>2423</v>
      </c>
      <c r="B584" s="164">
        <v>0</v>
      </c>
      <c r="C584" s="164">
        <v>0</v>
      </c>
      <c r="D584" s="164">
        <v>0</v>
      </c>
      <c r="E584" s="164">
        <v>0</v>
      </c>
      <c r="F584" s="164">
        <v>0</v>
      </c>
      <c r="G584" s="164">
        <v>0</v>
      </c>
      <c r="H584" s="164">
        <v>0</v>
      </c>
      <c r="I584" s="164">
        <v>0</v>
      </c>
      <c r="J584" s="164">
        <v>0</v>
      </c>
      <c r="K584" s="164">
        <v>0</v>
      </c>
      <c r="L584" s="164">
        <v>0</v>
      </c>
      <c r="M584" s="164">
        <v>0</v>
      </c>
      <c r="N584" s="164">
        <v>0</v>
      </c>
      <c r="O584" s="164">
        <v>0</v>
      </c>
      <c r="P584" s="164">
        <v>0</v>
      </c>
      <c r="Q584" s="164">
        <v>0</v>
      </c>
      <c r="R584" s="164">
        <v>0</v>
      </c>
      <c r="S584" s="164">
        <v>0</v>
      </c>
      <c r="T584" s="164">
        <v>0</v>
      </c>
      <c r="U584" s="164">
        <v>0</v>
      </c>
      <c r="V584" s="164">
        <v>0</v>
      </c>
      <c r="W584" s="164">
        <v>0</v>
      </c>
      <c r="X584" s="164">
        <v>0</v>
      </c>
      <c r="Y584" s="164">
        <v>0</v>
      </c>
      <c r="Z584" s="164">
        <v>0</v>
      </c>
      <c r="AA584" s="164">
        <v>0</v>
      </c>
      <c r="AB584" s="164">
        <v>0</v>
      </c>
      <c r="AC584" s="164">
        <v>0</v>
      </c>
      <c r="AD584" s="164">
        <v>0</v>
      </c>
      <c r="AE584" s="164">
        <v>0</v>
      </c>
      <c r="AF584" s="164">
        <v>0</v>
      </c>
      <c r="AG584" s="164">
        <v>0</v>
      </c>
      <c r="AH584" s="164">
        <v>0</v>
      </c>
      <c r="AI584" s="164">
        <v>0</v>
      </c>
      <c r="AJ584" s="164">
        <v>0</v>
      </c>
      <c r="AK584" s="164">
        <v>0</v>
      </c>
      <c r="AL584" s="164">
        <v>0</v>
      </c>
      <c r="AM584" s="164">
        <v>0</v>
      </c>
      <c r="AN584" s="164">
        <v>0</v>
      </c>
    </row>
    <row r="585" spans="1:40" x14ac:dyDescent="0.2">
      <c r="A585" s="27" t="s">
        <v>2424</v>
      </c>
      <c r="B585" s="164">
        <v>0</v>
      </c>
      <c r="C585" s="164">
        <v>0</v>
      </c>
      <c r="D585" s="164">
        <v>0</v>
      </c>
      <c r="E585" s="164">
        <v>0</v>
      </c>
      <c r="F585" s="164">
        <v>0</v>
      </c>
      <c r="G585" s="164">
        <v>0</v>
      </c>
      <c r="H585" s="164">
        <v>0</v>
      </c>
      <c r="I585" s="164">
        <v>0</v>
      </c>
      <c r="J585" s="164">
        <v>0</v>
      </c>
      <c r="K585" s="164">
        <v>0</v>
      </c>
      <c r="L585" s="164">
        <v>0</v>
      </c>
      <c r="M585" s="164">
        <v>0</v>
      </c>
      <c r="N585" s="164">
        <v>0</v>
      </c>
      <c r="O585" s="164">
        <v>0</v>
      </c>
      <c r="P585" s="164">
        <v>0</v>
      </c>
      <c r="Q585" s="164">
        <v>0</v>
      </c>
      <c r="R585" s="164">
        <v>0</v>
      </c>
      <c r="S585" s="164">
        <v>0</v>
      </c>
      <c r="T585" s="164">
        <v>0</v>
      </c>
      <c r="U585" s="164">
        <v>0</v>
      </c>
      <c r="V585" s="164">
        <v>0</v>
      </c>
      <c r="W585" s="164">
        <v>0</v>
      </c>
      <c r="X585" s="164">
        <v>0</v>
      </c>
      <c r="Y585" s="164">
        <v>0</v>
      </c>
      <c r="Z585" s="164">
        <v>0</v>
      </c>
      <c r="AA585" s="164">
        <v>0</v>
      </c>
      <c r="AB585" s="164">
        <v>0</v>
      </c>
      <c r="AC585" s="164">
        <v>0</v>
      </c>
      <c r="AD585" s="164">
        <v>0</v>
      </c>
      <c r="AE585" s="164">
        <v>0</v>
      </c>
      <c r="AF585" s="164">
        <v>0</v>
      </c>
      <c r="AG585" s="164">
        <v>0</v>
      </c>
      <c r="AH585" s="164">
        <v>0</v>
      </c>
      <c r="AI585" s="164">
        <v>0</v>
      </c>
      <c r="AJ585" s="164">
        <v>0</v>
      </c>
      <c r="AK585" s="164">
        <v>0</v>
      </c>
      <c r="AL585" s="164">
        <v>0</v>
      </c>
      <c r="AM585" s="164">
        <v>0</v>
      </c>
      <c r="AN585" s="164">
        <v>0</v>
      </c>
    </row>
    <row r="586" spans="1:40" x14ac:dyDescent="0.2">
      <c r="A586" s="27" t="s">
        <v>2425</v>
      </c>
      <c r="B586" s="164">
        <v>0</v>
      </c>
      <c r="C586" s="164">
        <v>0</v>
      </c>
      <c r="D586" s="164">
        <v>0</v>
      </c>
      <c r="E586" s="164">
        <v>0</v>
      </c>
      <c r="F586" s="164">
        <v>0</v>
      </c>
      <c r="G586" s="164">
        <v>0</v>
      </c>
      <c r="H586" s="164">
        <v>0</v>
      </c>
      <c r="I586" s="164">
        <v>0</v>
      </c>
      <c r="J586" s="164">
        <v>0</v>
      </c>
      <c r="K586" s="164">
        <v>0</v>
      </c>
      <c r="L586" s="164">
        <v>0</v>
      </c>
      <c r="M586" s="164">
        <v>0</v>
      </c>
      <c r="N586" s="164">
        <v>0</v>
      </c>
      <c r="O586" s="164">
        <v>0</v>
      </c>
      <c r="P586" s="164">
        <v>0</v>
      </c>
      <c r="Q586" s="164">
        <v>0</v>
      </c>
      <c r="R586" s="164">
        <v>0</v>
      </c>
      <c r="S586" s="164">
        <v>0</v>
      </c>
      <c r="T586" s="164">
        <v>0</v>
      </c>
      <c r="U586" s="164">
        <v>0</v>
      </c>
      <c r="V586" s="164">
        <v>0</v>
      </c>
      <c r="W586" s="164">
        <v>0</v>
      </c>
      <c r="X586" s="164">
        <v>0</v>
      </c>
      <c r="Y586" s="164">
        <v>0</v>
      </c>
      <c r="Z586" s="164">
        <v>0</v>
      </c>
      <c r="AA586" s="164">
        <v>0</v>
      </c>
      <c r="AB586" s="164">
        <v>0</v>
      </c>
      <c r="AC586" s="164">
        <v>0</v>
      </c>
      <c r="AD586" s="164">
        <v>0</v>
      </c>
      <c r="AE586" s="164">
        <v>0</v>
      </c>
      <c r="AF586" s="164">
        <v>0</v>
      </c>
      <c r="AG586" s="164">
        <v>0</v>
      </c>
      <c r="AH586" s="164">
        <v>0</v>
      </c>
      <c r="AI586" s="164">
        <v>0</v>
      </c>
      <c r="AJ586" s="164">
        <v>0</v>
      </c>
      <c r="AK586" s="164">
        <v>0</v>
      </c>
      <c r="AL586" s="164">
        <v>0</v>
      </c>
      <c r="AM586" s="164">
        <v>0</v>
      </c>
      <c r="AN586" s="164">
        <v>0</v>
      </c>
    </row>
    <row r="587" spans="1:40" x14ac:dyDescent="0.2">
      <c r="A587" s="27" t="s">
        <v>2426</v>
      </c>
      <c r="B587" s="164">
        <v>0</v>
      </c>
      <c r="C587" s="164">
        <v>0</v>
      </c>
      <c r="D587" s="164">
        <v>0</v>
      </c>
      <c r="E587" s="164">
        <v>0</v>
      </c>
      <c r="F587" s="164">
        <v>0</v>
      </c>
      <c r="G587" s="164">
        <v>0</v>
      </c>
      <c r="H587" s="164">
        <v>0</v>
      </c>
      <c r="I587" s="164">
        <v>0</v>
      </c>
      <c r="J587" s="164">
        <v>0</v>
      </c>
      <c r="K587" s="164">
        <v>0</v>
      </c>
      <c r="L587" s="164">
        <v>0</v>
      </c>
      <c r="M587" s="164">
        <v>0</v>
      </c>
      <c r="N587" s="164">
        <v>0</v>
      </c>
      <c r="O587" s="164">
        <v>0</v>
      </c>
      <c r="P587" s="164">
        <v>0</v>
      </c>
      <c r="Q587" s="164">
        <v>0</v>
      </c>
      <c r="R587" s="164">
        <v>0</v>
      </c>
      <c r="S587" s="164">
        <v>0</v>
      </c>
      <c r="T587" s="164">
        <v>0</v>
      </c>
      <c r="U587" s="164">
        <v>0</v>
      </c>
      <c r="V587" s="164">
        <v>0</v>
      </c>
      <c r="W587" s="164">
        <v>0</v>
      </c>
      <c r="X587" s="164">
        <v>0</v>
      </c>
      <c r="Y587" s="164">
        <v>0</v>
      </c>
      <c r="Z587" s="164">
        <v>0</v>
      </c>
      <c r="AA587" s="164">
        <v>0</v>
      </c>
      <c r="AB587" s="164">
        <v>0</v>
      </c>
      <c r="AC587" s="164">
        <v>0</v>
      </c>
      <c r="AD587" s="164">
        <v>0</v>
      </c>
      <c r="AE587" s="164">
        <v>0</v>
      </c>
      <c r="AF587" s="164">
        <v>0</v>
      </c>
      <c r="AG587" s="164">
        <v>0</v>
      </c>
      <c r="AH587" s="164">
        <v>0</v>
      </c>
      <c r="AI587" s="164">
        <v>0</v>
      </c>
      <c r="AJ587" s="164">
        <v>0</v>
      </c>
      <c r="AK587" s="164">
        <v>0</v>
      </c>
      <c r="AL587" s="164">
        <v>0</v>
      </c>
      <c r="AM587" s="164">
        <v>0</v>
      </c>
      <c r="AN587" s="164">
        <v>0</v>
      </c>
    </row>
    <row r="588" spans="1:40" x14ac:dyDescent="0.2">
      <c r="A588" s="27" t="s">
        <v>2427</v>
      </c>
      <c r="B588" s="164">
        <v>-1072539.75999999</v>
      </c>
      <c r="C588" s="164">
        <v>-1072539.75999999</v>
      </c>
      <c r="D588" s="164">
        <v>-1072539.75999999</v>
      </c>
      <c r="E588" s="164">
        <v>-1072539.75999999</v>
      </c>
      <c r="F588" s="164">
        <v>-1072539.75999999</v>
      </c>
      <c r="G588" s="164">
        <v>-1072539.75999999</v>
      </c>
      <c r="H588" s="164">
        <v>-1072539.75999999</v>
      </c>
      <c r="I588" s="164">
        <v>-1072539.75999999</v>
      </c>
      <c r="J588" s="164">
        <v>-1072539.75999999</v>
      </c>
      <c r="K588" s="164">
        <v>-1072539.75999999</v>
      </c>
      <c r="L588" s="164">
        <v>-1072539.75999999</v>
      </c>
      <c r="M588" s="164">
        <v>-1072539.75999999</v>
      </c>
      <c r="N588" s="164">
        <v>-1072539.75999999</v>
      </c>
      <c r="O588" s="164">
        <v>-1072539.75999999</v>
      </c>
      <c r="P588" s="164">
        <v>-1072539.75999999</v>
      </c>
      <c r="Q588" s="164">
        <v>-1072539.75999999</v>
      </c>
      <c r="R588" s="164">
        <v>-1072539.75999999</v>
      </c>
      <c r="S588" s="164">
        <v>-1072539.75999999</v>
      </c>
      <c r="T588" s="164">
        <v>-1072539.75999999</v>
      </c>
      <c r="U588" s="164">
        <v>-1072539.75999999</v>
      </c>
      <c r="V588" s="164">
        <v>-1072539.75999999</v>
      </c>
      <c r="W588" s="164">
        <v>-1072539.75999999</v>
      </c>
      <c r="X588" s="164">
        <v>-1072539.75999999</v>
      </c>
      <c r="Y588" s="164">
        <v>-1072539.75999999</v>
      </c>
      <c r="Z588" s="164">
        <v>-1072539.75999999</v>
      </c>
      <c r="AA588" s="164">
        <v>-1072539.75999999</v>
      </c>
      <c r="AB588" s="164">
        <v>-1072539.75999999</v>
      </c>
      <c r="AC588" s="164">
        <v>-1072539.75999999</v>
      </c>
      <c r="AD588" s="164">
        <v>-1072539.75999999</v>
      </c>
      <c r="AE588" s="164">
        <v>-1072539.75999999</v>
      </c>
      <c r="AF588" s="164">
        <v>-1072539.75999999</v>
      </c>
      <c r="AG588" s="164">
        <v>-1072539.75999999</v>
      </c>
      <c r="AH588" s="164">
        <v>-1072539.75999999</v>
      </c>
      <c r="AI588" s="164">
        <v>-1072539.75999999</v>
      </c>
      <c r="AJ588" s="164">
        <v>-1072539.75999999</v>
      </c>
      <c r="AK588" s="164">
        <v>-1072539.75999999</v>
      </c>
      <c r="AL588" s="164">
        <v>-1072539.75999999</v>
      </c>
      <c r="AM588" s="164">
        <v>-1072539.75999999</v>
      </c>
      <c r="AN588" s="164">
        <v>-1072539.75999999</v>
      </c>
    </row>
    <row r="589" spans="1:40" x14ac:dyDescent="0.2">
      <c r="A589" s="27" t="s">
        <v>2428</v>
      </c>
      <c r="B589" s="164">
        <v>-10014222.599999901</v>
      </c>
      <c r="C589" s="164">
        <v>-10014222.599999901</v>
      </c>
      <c r="D589" s="164">
        <v>-10014222.599999901</v>
      </c>
      <c r="E589" s="164">
        <v>-10014222.599999901</v>
      </c>
      <c r="F589" s="164">
        <v>-10014222.599999901</v>
      </c>
      <c r="G589" s="164">
        <v>-10014222.599999901</v>
      </c>
      <c r="H589" s="164">
        <v>-10014222.599999901</v>
      </c>
      <c r="I589" s="164">
        <v>-10014222.599999901</v>
      </c>
      <c r="J589" s="164">
        <v>-10014222.599999901</v>
      </c>
      <c r="K589" s="164">
        <v>-10014222.599999901</v>
      </c>
      <c r="L589" s="164">
        <v>-10014222.599999901</v>
      </c>
      <c r="M589" s="164">
        <v>-10014222.599999901</v>
      </c>
      <c r="N589" s="164">
        <v>-10014222.599999901</v>
      </c>
      <c r="O589" s="164">
        <v>-10014222.599999901</v>
      </c>
      <c r="P589" s="164">
        <v>-10014222.599999901</v>
      </c>
      <c r="Q589" s="164">
        <v>-10014222.599999901</v>
      </c>
      <c r="R589" s="164">
        <v>-10014222.599999901</v>
      </c>
      <c r="S589" s="164">
        <v>-10014222.599999901</v>
      </c>
      <c r="T589" s="164">
        <v>-10014222.599999901</v>
      </c>
      <c r="U589" s="164">
        <v>-10014222.599999901</v>
      </c>
      <c r="V589" s="164">
        <v>-10014222.599999901</v>
      </c>
      <c r="W589" s="164">
        <v>-10014222.599999901</v>
      </c>
      <c r="X589" s="164">
        <v>-10014222.599999901</v>
      </c>
      <c r="Y589" s="164">
        <v>-10014222.599999901</v>
      </c>
      <c r="Z589" s="164">
        <v>-10014222.599999901</v>
      </c>
      <c r="AA589" s="164">
        <v>-10014222.599999901</v>
      </c>
      <c r="AB589" s="164">
        <v>-10014222.599999901</v>
      </c>
      <c r="AC589" s="164">
        <v>-10014222.599999901</v>
      </c>
      <c r="AD589" s="164">
        <v>-10014222.599999901</v>
      </c>
      <c r="AE589" s="164">
        <v>-10014222.599999901</v>
      </c>
      <c r="AF589" s="164">
        <v>-10014222.599999901</v>
      </c>
      <c r="AG589" s="164">
        <v>-10014222.599999901</v>
      </c>
      <c r="AH589" s="164">
        <v>-10014222.599999901</v>
      </c>
      <c r="AI589" s="164">
        <v>-10014222.599999901</v>
      </c>
      <c r="AJ589" s="164">
        <v>-10014222.599999901</v>
      </c>
      <c r="AK589" s="164">
        <v>-10014222.599999901</v>
      </c>
      <c r="AL589" s="164">
        <v>-10014222.599999901</v>
      </c>
      <c r="AM589" s="164">
        <v>-10014222.599999901</v>
      </c>
      <c r="AN589" s="164">
        <v>-10014222.599999901</v>
      </c>
    </row>
    <row r="590" spans="1:40" x14ac:dyDescent="0.2">
      <c r="A590" s="27" t="s">
        <v>2429</v>
      </c>
      <c r="B590" s="164">
        <v>-21062129.989999998</v>
      </c>
      <c r="C590" s="164">
        <v>-21062129.989999998</v>
      </c>
      <c r="D590" s="164">
        <v>-21062129.989999998</v>
      </c>
      <c r="E590" s="164">
        <v>-21062129.989999998</v>
      </c>
      <c r="F590" s="164">
        <v>-21062129.989999998</v>
      </c>
      <c r="G590" s="164">
        <v>-21062129.989999998</v>
      </c>
      <c r="H590" s="164">
        <v>-21062129.989999998</v>
      </c>
      <c r="I590" s="164">
        <v>-21062129.989999998</v>
      </c>
      <c r="J590" s="164">
        <v>-21062129.989999998</v>
      </c>
      <c r="K590" s="164">
        <v>-21062129.989999998</v>
      </c>
      <c r="L590" s="164">
        <v>-21062129.989999998</v>
      </c>
      <c r="M590" s="164">
        <v>-21062129.989999998</v>
      </c>
      <c r="N590" s="164">
        <v>-21062129.989999998</v>
      </c>
      <c r="O590" s="164">
        <v>-21062129.989999998</v>
      </c>
      <c r="P590" s="164">
        <v>-21062129.989999998</v>
      </c>
      <c r="Q590" s="164">
        <v>-21062129.989999998</v>
      </c>
      <c r="R590" s="164">
        <v>-21062129.989999998</v>
      </c>
      <c r="S590" s="164">
        <v>-21062129.989999998</v>
      </c>
      <c r="T590" s="164">
        <v>-21062129.989999998</v>
      </c>
      <c r="U590" s="164">
        <v>-21062129.989999998</v>
      </c>
      <c r="V590" s="164">
        <v>-21062129.989999998</v>
      </c>
      <c r="W590" s="164">
        <v>-21062129.989999998</v>
      </c>
      <c r="X590" s="164">
        <v>-21062129.989999998</v>
      </c>
      <c r="Y590" s="164">
        <v>-21062129.989999998</v>
      </c>
      <c r="Z590" s="164">
        <v>-21062129.989999998</v>
      </c>
      <c r="AA590" s="164">
        <v>-21062129.989999998</v>
      </c>
      <c r="AB590" s="164">
        <v>-21062129.989999998</v>
      </c>
      <c r="AC590" s="164">
        <v>-21062129.989999998</v>
      </c>
      <c r="AD590" s="164">
        <v>-21062129.989999998</v>
      </c>
      <c r="AE590" s="164">
        <v>-21062129.989999998</v>
      </c>
      <c r="AF590" s="164">
        <v>-21062129.989999998</v>
      </c>
      <c r="AG590" s="164">
        <v>-21062129.990000099</v>
      </c>
      <c r="AH590" s="164">
        <v>-21062129.990000099</v>
      </c>
      <c r="AI590" s="164">
        <v>-21062129.990000099</v>
      </c>
      <c r="AJ590" s="164">
        <v>-21062129.990000099</v>
      </c>
      <c r="AK590" s="164">
        <v>-21062129.990000099</v>
      </c>
      <c r="AL590" s="164">
        <v>-21062129.990000099</v>
      </c>
      <c r="AM590" s="164">
        <v>-21062129.990000099</v>
      </c>
      <c r="AN590" s="164">
        <v>-21062129.990000099</v>
      </c>
    </row>
    <row r="591" spans="1:40" x14ac:dyDescent="0.2">
      <c r="A591" s="27" t="s">
        <v>2430</v>
      </c>
      <c r="B591" s="164">
        <v>0</v>
      </c>
      <c r="C591" s="164">
        <v>0</v>
      </c>
      <c r="D591" s="164">
        <v>0</v>
      </c>
      <c r="E591" s="164">
        <v>0</v>
      </c>
      <c r="F591" s="164">
        <v>0</v>
      </c>
      <c r="G591" s="164">
        <v>0</v>
      </c>
      <c r="H591" s="164">
        <v>0</v>
      </c>
      <c r="I591" s="164">
        <v>0</v>
      </c>
      <c r="J591" s="164">
        <v>0</v>
      </c>
      <c r="K591" s="164">
        <v>0</v>
      </c>
      <c r="L591" s="164">
        <v>0</v>
      </c>
      <c r="M591" s="164">
        <v>0</v>
      </c>
      <c r="N591" s="164">
        <v>0</v>
      </c>
      <c r="O591" s="164">
        <v>0</v>
      </c>
      <c r="P591" s="164">
        <v>0</v>
      </c>
      <c r="Q591" s="164">
        <v>0</v>
      </c>
      <c r="R591" s="164">
        <v>0</v>
      </c>
      <c r="S591" s="164">
        <v>0</v>
      </c>
      <c r="T591" s="164">
        <v>0</v>
      </c>
      <c r="U591" s="164">
        <v>0</v>
      </c>
      <c r="V591" s="164">
        <v>0</v>
      </c>
      <c r="W591" s="164">
        <v>0</v>
      </c>
      <c r="X591" s="164">
        <v>0</v>
      </c>
      <c r="Y591" s="164">
        <v>0</v>
      </c>
      <c r="Z591" s="164">
        <v>0</v>
      </c>
      <c r="AA591" s="164">
        <v>0</v>
      </c>
      <c r="AB591" s="164">
        <v>0</v>
      </c>
      <c r="AC591" s="164">
        <v>0</v>
      </c>
      <c r="AD591" s="164">
        <v>0</v>
      </c>
      <c r="AE591" s="164">
        <v>0</v>
      </c>
      <c r="AF591" s="164">
        <v>0</v>
      </c>
      <c r="AG591" s="164">
        <v>0</v>
      </c>
      <c r="AH591" s="164">
        <v>0</v>
      </c>
      <c r="AI591" s="164">
        <v>0</v>
      </c>
      <c r="AJ591" s="164">
        <v>0</v>
      </c>
      <c r="AK591" s="164">
        <v>0</v>
      </c>
      <c r="AL591" s="164">
        <v>0</v>
      </c>
      <c r="AM591" s="164">
        <v>0</v>
      </c>
      <c r="AN591" s="164">
        <v>0</v>
      </c>
    </row>
    <row r="592" spans="1:40" x14ac:dyDescent="0.2">
      <c r="A592" s="27" t="s">
        <v>2431</v>
      </c>
      <c r="B592" s="164">
        <v>0</v>
      </c>
      <c r="C592" s="164">
        <v>0</v>
      </c>
      <c r="D592" s="164">
        <v>0</v>
      </c>
      <c r="E592" s="164">
        <v>0</v>
      </c>
      <c r="F592" s="164">
        <v>0</v>
      </c>
      <c r="G592" s="164">
        <v>0</v>
      </c>
      <c r="H592" s="164">
        <v>0</v>
      </c>
      <c r="I592" s="164">
        <v>0</v>
      </c>
      <c r="J592" s="164">
        <v>0</v>
      </c>
      <c r="K592" s="164">
        <v>0</v>
      </c>
      <c r="L592" s="164">
        <v>0</v>
      </c>
      <c r="M592" s="164">
        <v>0</v>
      </c>
      <c r="N592" s="164">
        <v>0</v>
      </c>
      <c r="O592" s="164">
        <v>0</v>
      </c>
      <c r="P592" s="164">
        <v>0</v>
      </c>
      <c r="Q592" s="164">
        <v>0</v>
      </c>
      <c r="R592" s="164">
        <v>0</v>
      </c>
      <c r="S592" s="164">
        <v>0</v>
      </c>
      <c r="T592" s="164">
        <v>0</v>
      </c>
      <c r="U592" s="164">
        <v>0</v>
      </c>
      <c r="V592" s="164">
        <v>0</v>
      </c>
      <c r="W592" s="164">
        <v>0</v>
      </c>
      <c r="X592" s="164">
        <v>0</v>
      </c>
      <c r="Y592" s="164">
        <v>0</v>
      </c>
      <c r="Z592" s="164">
        <v>0</v>
      </c>
      <c r="AA592" s="164">
        <v>0</v>
      </c>
      <c r="AB592" s="164">
        <v>0</v>
      </c>
      <c r="AC592" s="164">
        <v>0</v>
      </c>
      <c r="AD592" s="164">
        <v>0</v>
      </c>
      <c r="AE592" s="164">
        <v>0</v>
      </c>
      <c r="AF592" s="164">
        <v>0</v>
      </c>
      <c r="AG592" s="164">
        <v>0</v>
      </c>
      <c r="AH592" s="164">
        <v>0</v>
      </c>
      <c r="AI592" s="164">
        <v>0</v>
      </c>
      <c r="AJ592" s="164">
        <v>0</v>
      </c>
      <c r="AK592" s="164">
        <v>0</v>
      </c>
      <c r="AL592" s="164">
        <v>0</v>
      </c>
      <c r="AM592" s="164">
        <v>0</v>
      </c>
      <c r="AN592" s="164">
        <v>0</v>
      </c>
    </row>
    <row r="593" spans="1:40" x14ac:dyDescent="0.2">
      <c r="A593" s="27" t="s">
        <v>2432</v>
      </c>
      <c r="B593" s="164">
        <v>0</v>
      </c>
      <c r="C593" s="164">
        <v>0</v>
      </c>
      <c r="D593" s="164">
        <v>0</v>
      </c>
      <c r="E593" s="164">
        <v>0</v>
      </c>
      <c r="F593" s="164">
        <v>0</v>
      </c>
      <c r="G593" s="164">
        <v>0</v>
      </c>
      <c r="H593" s="164">
        <v>0</v>
      </c>
      <c r="I593" s="164">
        <v>0</v>
      </c>
      <c r="J593" s="164">
        <v>0</v>
      </c>
      <c r="K593" s="164">
        <v>0</v>
      </c>
      <c r="L593" s="164">
        <v>0</v>
      </c>
      <c r="M593" s="164">
        <v>0</v>
      </c>
      <c r="N593" s="164">
        <v>0</v>
      </c>
      <c r="O593" s="164">
        <v>0</v>
      </c>
      <c r="P593" s="164">
        <v>0</v>
      </c>
      <c r="Q593" s="164">
        <v>0</v>
      </c>
      <c r="R593" s="164">
        <v>0</v>
      </c>
      <c r="S593" s="164">
        <v>0</v>
      </c>
      <c r="T593" s="164">
        <v>0</v>
      </c>
      <c r="U593" s="164">
        <v>0</v>
      </c>
      <c r="V593" s="164">
        <v>0</v>
      </c>
      <c r="W593" s="164">
        <v>0</v>
      </c>
      <c r="X593" s="164">
        <v>0</v>
      </c>
      <c r="Y593" s="164">
        <v>0</v>
      </c>
      <c r="Z593" s="164">
        <v>0</v>
      </c>
      <c r="AA593" s="164">
        <v>0</v>
      </c>
      <c r="AB593" s="164">
        <v>0</v>
      </c>
      <c r="AC593" s="164">
        <v>0</v>
      </c>
      <c r="AD593" s="164">
        <v>0</v>
      </c>
      <c r="AE593" s="164">
        <v>0</v>
      </c>
      <c r="AF593" s="164">
        <v>0</v>
      </c>
      <c r="AG593" s="164">
        <v>0</v>
      </c>
      <c r="AH593" s="164">
        <v>0</v>
      </c>
      <c r="AI593" s="164">
        <v>0</v>
      </c>
      <c r="AJ593" s="164">
        <v>0</v>
      </c>
      <c r="AK593" s="164">
        <v>0</v>
      </c>
      <c r="AL593" s="164">
        <v>0</v>
      </c>
      <c r="AM593" s="164">
        <v>0</v>
      </c>
      <c r="AN593" s="164">
        <v>0</v>
      </c>
    </row>
    <row r="594" spans="1:40" x14ac:dyDescent="0.2">
      <c r="A594" s="27" t="s">
        <v>2433</v>
      </c>
      <c r="B594" s="164">
        <v>0</v>
      </c>
      <c r="C594" s="164">
        <v>0</v>
      </c>
      <c r="D594" s="164">
        <v>0</v>
      </c>
      <c r="E594" s="164">
        <v>0</v>
      </c>
      <c r="F594" s="164">
        <v>0</v>
      </c>
      <c r="G594" s="164">
        <v>0</v>
      </c>
      <c r="H594" s="164">
        <v>0</v>
      </c>
      <c r="I594" s="164">
        <v>0</v>
      </c>
      <c r="J594" s="164">
        <v>0</v>
      </c>
      <c r="K594" s="164">
        <v>0</v>
      </c>
      <c r="L594" s="164">
        <v>0</v>
      </c>
      <c r="M594" s="164">
        <v>0</v>
      </c>
      <c r="N594" s="164">
        <v>0</v>
      </c>
      <c r="O594" s="164">
        <v>0</v>
      </c>
      <c r="P594" s="164">
        <v>0</v>
      </c>
      <c r="Q594" s="164">
        <v>0</v>
      </c>
      <c r="R594" s="164">
        <v>0</v>
      </c>
      <c r="S594" s="164">
        <v>0</v>
      </c>
      <c r="T594" s="164">
        <v>0</v>
      </c>
      <c r="U594" s="164">
        <v>0</v>
      </c>
      <c r="V594" s="164">
        <v>0</v>
      </c>
      <c r="W594" s="164">
        <v>0</v>
      </c>
      <c r="X594" s="164">
        <v>0</v>
      </c>
      <c r="Y594" s="164">
        <v>0</v>
      </c>
      <c r="Z594" s="164">
        <v>0</v>
      </c>
      <c r="AA594" s="164">
        <v>0</v>
      </c>
      <c r="AB594" s="164">
        <v>0</v>
      </c>
      <c r="AC594" s="164">
        <v>0</v>
      </c>
      <c r="AD594" s="164">
        <v>0</v>
      </c>
      <c r="AE594" s="164">
        <v>0</v>
      </c>
      <c r="AF594" s="164">
        <v>0</v>
      </c>
      <c r="AG594" s="164">
        <v>0</v>
      </c>
      <c r="AH594" s="164">
        <v>0</v>
      </c>
      <c r="AI594" s="164">
        <v>0</v>
      </c>
      <c r="AJ594" s="164">
        <v>0</v>
      </c>
      <c r="AK594" s="164">
        <v>0</v>
      </c>
      <c r="AL594" s="164">
        <v>0</v>
      </c>
      <c r="AM594" s="164">
        <v>0</v>
      </c>
      <c r="AN594" s="164">
        <v>0</v>
      </c>
    </row>
    <row r="595" spans="1:40" x14ac:dyDescent="0.2">
      <c r="A595" s="27" t="s">
        <v>2434</v>
      </c>
      <c r="B595" s="164">
        <v>-2180060.48</v>
      </c>
      <c r="C595" s="164">
        <v>-2180060.48</v>
      </c>
      <c r="D595" s="164">
        <v>-2180060.48</v>
      </c>
      <c r="E595" s="164">
        <v>-2180060.48</v>
      </c>
      <c r="F595" s="164">
        <v>-2180060.48</v>
      </c>
      <c r="G595" s="164">
        <v>-2180060.48</v>
      </c>
      <c r="H595" s="164">
        <v>-2180060.48</v>
      </c>
      <c r="I595" s="164">
        <v>-2180060.48</v>
      </c>
      <c r="J595" s="164">
        <v>-2180060.48</v>
      </c>
      <c r="K595" s="164">
        <v>-2180060.48</v>
      </c>
      <c r="L595" s="164">
        <v>-2180060.48</v>
      </c>
      <c r="M595" s="164">
        <v>-2180060.48</v>
      </c>
      <c r="N595" s="164">
        <v>-2180060.48</v>
      </c>
      <c r="O595" s="164">
        <v>-2180060.48</v>
      </c>
      <c r="P595" s="164">
        <v>-2180060.48</v>
      </c>
      <c r="Q595" s="164">
        <v>-2180060.48</v>
      </c>
      <c r="R595" s="164">
        <v>-2180060.48</v>
      </c>
      <c r="S595" s="164">
        <v>-2180060.48</v>
      </c>
      <c r="T595" s="164">
        <v>-2180060.48</v>
      </c>
      <c r="U595" s="164">
        <v>-2180060.48</v>
      </c>
      <c r="V595" s="164">
        <v>-2180060.48</v>
      </c>
      <c r="W595" s="164">
        <v>-2180060.48</v>
      </c>
      <c r="X595" s="164">
        <v>-2180060.48</v>
      </c>
      <c r="Y595" s="164">
        <v>-2180060.48</v>
      </c>
      <c r="Z595" s="164">
        <v>-2180060.48</v>
      </c>
      <c r="AA595" s="164">
        <v>-2180060.48</v>
      </c>
      <c r="AB595" s="164">
        <v>-2180060.48</v>
      </c>
      <c r="AC595" s="164">
        <v>-2180060.48</v>
      </c>
      <c r="AD595" s="164">
        <v>-2180060.48</v>
      </c>
      <c r="AE595" s="164">
        <v>-2180060.48</v>
      </c>
      <c r="AF595" s="164">
        <v>-2180060.48</v>
      </c>
      <c r="AG595" s="164">
        <v>-2180060.48</v>
      </c>
      <c r="AH595" s="164">
        <v>-2180060.48</v>
      </c>
      <c r="AI595" s="164">
        <v>-2180060.48</v>
      </c>
      <c r="AJ595" s="164">
        <v>-2180060.48</v>
      </c>
      <c r="AK595" s="164">
        <v>-2180060.48</v>
      </c>
      <c r="AL595" s="164">
        <v>-2180060.48</v>
      </c>
      <c r="AM595" s="164">
        <v>-2180060.48</v>
      </c>
      <c r="AN595" s="164">
        <v>-2180060.48</v>
      </c>
    </row>
    <row r="596" spans="1:40" x14ac:dyDescent="0.2">
      <c r="A596" s="27" t="s">
        <v>2435</v>
      </c>
      <c r="B596" s="164">
        <v>-3137151.8599999901</v>
      </c>
      <c r="C596" s="164">
        <v>-3137151.8599999901</v>
      </c>
      <c r="D596" s="164">
        <v>-3137151.8599999901</v>
      </c>
      <c r="E596" s="164">
        <v>-3137151.8599999901</v>
      </c>
      <c r="F596" s="164">
        <v>-3137151.8599999901</v>
      </c>
      <c r="G596" s="164">
        <v>-3137151.8599999901</v>
      </c>
      <c r="H596" s="164">
        <v>-3137151.8599999901</v>
      </c>
      <c r="I596" s="164">
        <v>-3137151.8599999901</v>
      </c>
      <c r="J596" s="164">
        <v>-3137151.8599999901</v>
      </c>
      <c r="K596" s="164">
        <v>-3137151.8599999901</v>
      </c>
      <c r="L596" s="164">
        <v>-3137151.8599999901</v>
      </c>
      <c r="M596" s="164">
        <v>-3137151.8599999901</v>
      </c>
      <c r="N596" s="164">
        <v>-3137151.8599999901</v>
      </c>
      <c r="O596" s="164">
        <v>-3137151.8599999901</v>
      </c>
      <c r="P596" s="164">
        <v>-3137151.8599999901</v>
      </c>
      <c r="Q596" s="164">
        <v>-3137151.8599999901</v>
      </c>
      <c r="R596" s="164">
        <v>-3137151.8599999901</v>
      </c>
      <c r="S596" s="164">
        <v>-3137151.8599999901</v>
      </c>
      <c r="T596" s="164">
        <v>-3137151.8599999901</v>
      </c>
      <c r="U596" s="164">
        <v>-3137151.8599999901</v>
      </c>
      <c r="V596" s="164">
        <v>-3137151.8599999901</v>
      </c>
      <c r="W596" s="164">
        <v>-3137151.8599999901</v>
      </c>
      <c r="X596" s="164">
        <v>-3137151.8599999901</v>
      </c>
      <c r="Y596" s="164">
        <v>-3137151.8599999901</v>
      </c>
      <c r="Z596" s="164">
        <v>-3137151.8599999901</v>
      </c>
      <c r="AA596" s="164">
        <v>-3137151.8599999901</v>
      </c>
      <c r="AB596" s="164">
        <v>-3137151.8599999901</v>
      </c>
      <c r="AC596" s="164">
        <v>-3137151.8599999901</v>
      </c>
      <c r="AD596" s="164">
        <v>-3137151.8599999901</v>
      </c>
      <c r="AE596" s="164">
        <v>-3137151.8599999901</v>
      </c>
      <c r="AF596" s="164">
        <v>-3137151.8599999901</v>
      </c>
      <c r="AG596" s="164">
        <v>-3137151.8599999901</v>
      </c>
      <c r="AH596" s="164">
        <v>-3137151.8599999901</v>
      </c>
      <c r="AI596" s="164">
        <v>-3137151.8599999901</v>
      </c>
      <c r="AJ596" s="164">
        <v>-3137151.8599999901</v>
      </c>
      <c r="AK596" s="164">
        <v>-3137151.8599999901</v>
      </c>
      <c r="AL596" s="164">
        <v>-3137151.8599999901</v>
      </c>
      <c r="AM596" s="164">
        <v>-3137151.8599999901</v>
      </c>
      <c r="AN596" s="164">
        <v>-3137151.8599999901</v>
      </c>
    </row>
    <row r="597" spans="1:40" x14ac:dyDescent="0.2">
      <c r="A597" s="27" t="s">
        <v>2436</v>
      </c>
      <c r="B597" s="164">
        <v>-3594345.71</v>
      </c>
      <c r="C597" s="164">
        <v>-3594345.71</v>
      </c>
      <c r="D597" s="164">
        <v>-3594345.71</v>
      </c>
      <c r="E597" s="164">
        <v>-3594345.71</v>
      </c>
      <c r="F597" s="164">
        <v>-3594345.71</v>
      </c>
      <c r="G597" s="164">
        <v>-3594345.71</v>
      </c>
      <c r="H597" s="164">
        <v>-3594345.71</v>
      </c>
      <c r="I597" s="164">
        <v>-3594345.71</v>
      </c>
      <c r="J597" s="164">
        <v>-3594345.71</v>
      </c>
      <c r="K597" s="164">
        <v>-3594345.71</v>
      </c>
      <c r="L597" s="164">
        <v>-3594345.71</v>
      </c>
      <c r="M597" s="164">
        <v>-3594345.71</v>
      </c>
      <c r="N597" s="164">
        <v>-3594345.71</v>
      </c>
      <c r="O597" s="164">
        <v>-3594345.71</v>
      </c>
      <c r="P597" s="164">
        <v>-3594345.71</v>
      </c>
      <c r="Q597" s="164">
        <v>-3594345.71</v>
      </c>
      <c r="R597" s="164">
        <v>-3594345.71</v>
      </c>
      <c r="S597" s="164">
        <v>-3594345.71</v>
      </c>
      <c r="T597" s="164">
        <v>-3594345.71</v>
      </c>
      <c r="U597" s="164">
        <v>-3594345.71</v>
      </c>
      <c r="V597" s="164">
        <v>-3594345.71</v>
      </c>
      <c r="W597" s="164">
        <v>-3594345.71</v>
      </c>
      <c r="X597" s="164">
        <v>-3594345.71</v>
      </c>
      <c r="Y597" s="164">
        <v>-3594345.71</v>
      </c>
      <c r="Z597" s="164">
        <v>-3594345.71</v>
      </c>
      <c r="AA597" s="164">
        <v>-3594345.71</v>
      </c>
      <c r="AB597" s="164">
        <v>-3594345.71</v>
      </c>
      <c r="AC597" s="164">
        <v>-3594345.71</v>
      </c>
      <c r="AD597" s="164">
        <v>-3594345.71</v>
      </c>
      <c r="AE597" s="164">
        <v>-3594345.71</v>
      </c>
      <c r="AF597" s="164">
        <v>-3594345.71</v>
      </c>
      <c r="AG597" s="164">
        <v>-3594345.71</v>
      </c>
      <c r="AH597" s="164">
        <v>-3594345.71</v>
      </c>
      <c r="AI597" s="164">
        <v>-3594345.71</v>
      </c>
      <c r="AJ597" s="164">
        <v>-3594345.71</v>
      </c>
      <c r="AK597" s="164">
        <v>-3594345.71</v>
      </c>
      <c r="AL597" s="164">
        <v>-3594345.71</v>
      </c>
      <c r="AM597" s="164">
        <v>-3594345.71</v>
      </c>
      <c r="AN597" s="164">
        <v>-3594345.71</v>
      </c>
    </row>
    <row r="598" spans="1:40" x14ac:dyDescent="0.2">
      <c r="A598" s="27" t="s">
        <v>2437</v>
      </c>
      <c r="B598" s="164">
        <v>0</v>
      </c>
      <c r="C598" s="164">
        <v>0</v>
      </c>
      <c r="D598" s="164">
        <v>0</v>
      </c>
      <c r="E598" s="164">
        <v>0</v>
      </c>
      <c r="F598" s="164">
        <v>0</v>
      </c>
      <c r="G598" s="164">
        <v>0</v>
      </c>
      <c r="H598" s="164">
        <v>0</v>
      </c>
      <c r="I598" s="164">
        <v>0</v>
      </c>
      <c r="J598" s="164">
        <v>0</v>
      </c>
      <c r="K598" s="164">
        <v>0</v>
      </c>
      <c r="L598" s="164">
        <v>0</v>
      </c>
      <c r="M598" s="164">
        <v>0</v>
      </c>
      <c r="N598" s="164">
        <v>0</v>
      </c>
      <c r="O598" s="164">
        <v>0</v>
      </c>
      <c r="P598" s="164">
        <v>0</v>
      </c>
      <c r="Q598" s="164">
        <v>0</v>
      </c>
      <c r="R598" s="164">
        <v>0</v>
      </c>
      <c r="S598" s="164">
        <v>0</v>
      </c>
      <c r="T598" s="164">
        <v>0</v>
      </c>
      <c r="U598" s="164">
        <v>0</v>
      </c>
      <c r="V598" s="164">
        <v>0</v>
      </c>
      <c r="W598" s="164">
        <v>0</v>
      </c>
      <c r="X598" s="164">
        <v>0</v>
      </c>
      <c r="Y598" s="164">
        <v>0</v>
      </c>
      <c r="Z598" s="164">
        <v>0</v>
      </c>
      <c r="AA598" s="164">
        <v>0</v>
      </c>
      <c r="AB598" s="164">
        <v>0</v>
      </c>
      <c r="AC598" s="164">
        <v>0</v>
      </c>
      <c r="AD598" s="164">
        <v>0</v>
      </c>
      <c r="AE598" s="164">
        <v>0</v>
      </c>
      <c r="AF598" s="164">
        <v>0</v>
      </c>
      <c r="AG598" s="164">
        <v>0</v>
      </c>
      <c r="AH598" s="164">
        <v>0</v>
      </c>
      <c r="AI598" s="164">
        <v>0</v>
      </c>
      <c r="AJ598" s="164">
        <v>0</v>
      </c>
      <c r="AK598" s="164">
        <v>0</v>
      </c>
      <c r="AL598" s="164">
        <v>0</v>
      </c>
      <c r="AM598" s="164">
        <v>0</v>
      </c>
      <c r="AN598" s="164">
        <v>0</v>
      </c>
    </row>
    <row r="599" spans="1:40" x14ac:dyDescent="0.2">
      <c r="A599" s="27" t="s">
        <v>2438</v>
      </c>
      <c r="B599" s="164">
        <v>-3751246.48</v>
      </c>
      <c r="C599" s="164">
        <v>-3751246.48</v>
      </c>
      <c r="D599" s="164">
        <v>-3751246.48</v>
      </c>
      <c r="E599" s="164">
        <v>-3751246.48</v>
      </c>
      <c r="F599" s="164">
        <v>-3751246.48</v>
      </c>
      <c r="G599" s="164">
        <v>-3751246.48</v>
      </c>
      <c r="H599" s="164">
        <v>-3751246.48</v>
      </c>
      <c r="I599" s="164">
        <v>-3751246.48</v>
      </c>
      <c r="J599" s="164">
        <v>-3751246.48</v>
      </c>
      <c r="K599" s="164">
        <v>-3751246.48</v>
      </c>
      <c r="L599" s="164">
        <v>-3751246.48</v>
      </c>
      <c r="M599" s="164">
        <v>-3751246.48</v>
      </c>
      <c r="N599" s="164">
        <v>-3751246.48</v>
      </c>
      <c r="O599" s="164">
        <v>-3751246.48</v>
      </c>
      <c r="P599" s="164">
        <v>-3751246.48</v>
      </c>
      <c r="Q599" s="164">
        <v>-3751246.48</v>
      </c>
      <c r="R599" s="164">
        <v>-3751246.48</v>
      </c>
      <c r="S599" s="164">
        <v>-3751246.48</v>
      </c>
      <c r="T599" s="164">
        <v>-3751246.48</v>
      </c>
      <c r="U599" s="164">
        <v>-3751246.48</v>
      </c>
      <c r="V599" s="164">
        <v>-3751246.48</v>
      </c>
      <c r="W599" s="164">
        <v>-3751246.48</v>
      </c>
      <c r="X599" s="164">
        <v>-3751246.48</v>
      </c>
      <c r="Y599" s="164">
        <v>-3751246.48</v>
      </c>
      <c r="Z599" s="164">
        <v>-3751246.48</v>
      </c>
      <c r="AA599" s="164">
        <v>-3751246.48</v>
      </c>
      <c r="AB599" s="164">
        <v>-3751246.48</v>
      </c>
      <c r="AC599" s="164">
        <v>-3751246.48</v>
      </c>
      <c r="AD599" s="164">
        <v>-3751246.48</v>
      </c>
      <c r="AE599" s="164">
        <v>-3751246.48</v>
      </c>
      <c r="AF599" s="164">
        <v>-3751246.48</v>
      </c>
      <c r="AG599" s="164">
        <v>-3751246.48</v>
      </c>
      <c r="AH599" s="164">
        <v>-3751246.48</v>
      </c>
      <c r="AI599" s="164">
        <v>-3751246.48</v>
      </c>
      <c r="AJ599" s="164">
        <v>-3751246.48</v>
      </c>
      <c r="AK599" s="164">
        <v>-3751246.48</v>
      </c>
      <c r="AL599" s="164">
        <v>-3751246.48</v>
      </c>
      <c r="AM599" s="164">
        <v>-3751246.48</v>
      </c>
      <c r="AN599" s="164">
        <v>-3751246.48</v>
      </c>
    </row>
    <row r="600" spans="1:40" x14ac:dyDescent="0.2">
      <c r="A600" s="27" t="s">
        <v>2439</v>
      </c>
      <c r="B600" s="164">
        <v>0</v>
      </c>
      <c r="C600" s="164">
        <v>0</v>
      </c>
      <c r="D600" s="164">
        <v>0</v>
      </c>
      <c r="E600" s="164">
        <v>0</v>
      </c>
      <c r="F600" s="164">
        <v>0</v>
      </c>
      <c r="G600" s="164">
        <v>0</v>
      </c>
      <c r="H600" s="164">
        <v>0</v>
      </c>
      <c r="I600" s="164">
        <v>0</v>
      </c>
      <c r="J600" s="164">
        <v>0</v>
      </c>
      <c r="K600" s="164">
        <v>0</v>
      </c>
      <c r="L600" s="164">
        <v>0</v>
      </c>
      <c r="M600" s="164">
        <v>0</v>
      </c>
      <c r="N600" s="164">
        <v>0</v>
      </c>
      <c r="O600" s="164">
        <v>0</v>
      </c>
      <c r="P600" s="164">
        <v>0</v>
      </c>
      <c r="Q600" s="164">
        <v>0</v>
      </c>
      <c r="R600" s="164">
        <v>0</v>
      </c>
      <c r="S600" s="164">
        <v>0</v>
      </c>
      <c r="T600" s="164">
        <v>0</v>
      </c>
      <c r="U600" s="164">
        <v>0</v>
      </c>
      <c r="V600" s="164">
        <v>0</v>
      </c>
      <c r="W600" s="164">
        <v>0</v>
      </c>
      <c r="X600" s="164">
        <v>0</v>
      </c>
      <c r="Y600" s="164">
        <v>0</v>
      </c>
      <c r="Z600" s="164">
        <v>0</v>
      </c>
      <c r="AA600" s="164">
        <v>0</v>
      </c>
      <c r="AB600" s="164">
        <v>0</v>
      </c>
      <c r="AC600" s="164">
        <v>0</v>
      </c>
      <c r="AD600" s="164">
        <v>0</v>
      </c>
      <c r="AE600" s="164">
        <v>0</v>
      </c>
      <c r="AF600" s="164">
        <v>0</v>
      </c>
      <c r="AG600" s="164">
        <v>0</v>
      </c>
      <c r="AH600" s="164">
        <v>0</v>
      </c>
      <c r="AI600" s="164">
        <v>0</v>
      </c>
      <c r="AJ600" s="164">
        <v>0</v>
      </c>
      <c r="AK600" s="164">
        <v>0</v>
      </c>
      <c r="AL600" s="164">
        <v>0</v>
      </c>
      <c r="AM600" s="164">
        <v>0</v>
      </c>
      <c r="AN600" s="164">
        <v>0</v>
      </c>
    </row>
    <row r="601" spans="1:40" x14ac:dyDescent="0.2">
      <c r="A601" s="27" t="s">
        <v>2440</v>
      </c>
      <c r="B601" s="164">
        <v>-55752.46</v>
      </c>
      <c r="C601" s="164">
        <v>-55752.46</v>
      </c>
      <c r="D601" s="164">
        <v>-55752.46</v>
      </c>
      <c r="E601" s="164">
        <v>-55752.46</v>
      </c>
      <c r="F601" s="164">
        <v>-55752.46</v>
      </c>
      <c r="G601" s="164">
        <v>-55752.46</v>
      </c>
      <c r="H601" s="164">
        <v>-55752.46</v>
      </c>
      <c r="I601" s="164">
        <v>-55752.46</v>
      </c>
      <c r="J601" s="164">
        <v>-55752.46</v>
      </c>
      <c r="K601" s="164">
        <v>-55752.46</v>
      </c>
      <c r="L601" s="164">
        <v>-55752.46</v>
      </c>
      <c r="M601" s="164">
        <v>-55752.46</v>
      </c>
      <c r="N601" s="164">
        <v>-55752.46</v>
      </c>
      <c r="O601" s="164">
        <v>-55752.46</v>
      </c>
      <c r="P601" s="164">
        <v>-55752.46</v>
      </c>
      <c r="Q601" s="164">
        <v>-55752.46</v>
      </c>
      <c r="R601" s="164">
        <v>-55752.46</v>
      </c>
      <c r="S601" s="164">
        <v>-55752.46</v>
      </c>
      <c r="T601" s="164">
        <v>-55752.46</v>
      </c>
      <c r="U601" s="164">
        <v>-55752.46</v>
      </c>
      <c r="V601" s="164">
        <v>-55752.46</v>
      </c>
      <c r="W601" s="164">
        <v>-55752.46</v>
      </c>
      <c r="X601" s="164">
        <v>-55752.46</v>
      </c>
      <c r="Y601" s="164">
        <v>-55752.46</v>
      </c>
      <c r="Z601" s="164">
        <v>-55752.46</v>
      </c>
      <c r="AA601" s="164">
        <v>-55752.46</v>
      </c>
      <c r="AB601" s="164">
        <v>-55752.46</v>
      </c>
      <c r="AC601" s="164">
        <v>-55752.46</v>
      </c>
      <c r="AD601" s="164">
        <v>-55752.46</v>
      </c>
      <c r="AE601" s="164">
        <v>-55752.46</v>
      </c>
      <c r="AF601" s="164">
        <v>-55752.46</v>
      </c>
      <c r="AG601" s="164">
        <v>-55752.46</v>
      </c>
      <c r="AH601" s="164">
        <v>-55752.46</v>
      </c>
      <c r="AI601" s="164">
        <v>-55752.46</v>
      </c>
      <c r="AJ601" s="164">
        <v>-55752.46</v>
      </c>
      <c r="AK601" s="164">
        <v>-55752.46</v>
      </c>
      <c r="AL601" s="164">
        <v>-55752.46</v>
      </c>
      <c r="AM601" s="164">
        <v>-55752.46</v>
      </c>
      <c r="AN601" s="164">
        <v>-55752.46</v>
      </c>
    </row>
    <row r="602" spans="1:40" x14ac:dyDescent="0.2">
      <c r="A602" s="27" t="s">
        <v>2441</v>
      </c>
      <c r="B602" s="164">
        <v>0</v>
      </c>
      <c r="C602" s="164">
        <v>0</v>
      </c>
      <c r="D602" s="164">
        <v>0</v>
      </c>
      <c r="E602" s="164">
        <v>0</v>
      </c>
      <c r="F602" s="164">
        <v>0</v>
      </c>
      <c r="G602" s="164">
        <v>0</v>
      </c>
      <c r="H602" s="164">
        <v>0</v>
      </c>
      <c r="I602" s="164">
        <v>0</v>
      </c>
      <c r="J602" s="164">
        <v>0</v>
      </c>
      <c r="K602" s="164">
        <v>0</v>
      </c>
      <c r="L602" s="164">
        <v>0</v>
      </c>
      <c r="M602" s="164">
        <v>0</v>
      </c>
      <c r="N602" s="164">
        <v>0</v>
      </c>
      <c r="O602" s="164">
        <v>0</v>
      </c>
      <c r="P602" s="164">
        <v>0</v>
      </c>
      <c r="Q602" s="164">
        <v>0</v>
      </c>
      <c r="R602" s="164">
        <v>0</v>
      </c>
      <c r="S602" s="164">
        <v>0</v>
      </c>
      <c r="T602" s="164">
        <v>0</v>
      </c>
      <c r="U602" s="164">
        <v>0</v>
      </c>
      <c r="V602" s="164">
        <v>0</v>
      </c>
      <c r="W602" s="164">
        <v>0</v>
      </c>
      <c r="X602" s="164">
        <v>0</v>
      </c>
      <c r="Y602" s="164">
        <v>0</v>
      </c>
      <c r="Z602" s="164">
        <v>0</v>
      </c>
      <c r="AA602" s="164">
        <v>0</v>
      </c>
      <c r="AB602" s="164">
        <v>0</v>
      </c>
      <c r="AC602" s="164">
        <v>0</v>
      </c>
      <c r="AD602" s="164">
        <v>0</v>
      </c>
      <c r="AE602" s="164">
        <v>0</v>
      </c>
      <c r="AF602" s="164">
        <v>0</v>
      </c>
      <c r="AG602" s="164">
        <v>0</v>
      </c>
      <c r="AH602" s="164">
        <v>0</v>
      </c>
      <c r="AI602" s="164">
        <v>0</v>
      </c>
      <c r="AJ602" s="164">
        <v>0</v>
      </c>
      <c r="AK602" s="164">
        <v>0</v>
      </c>
      <c r="AL602" s="164">
        <v>0</v>
      </c>
      <c r="AM602" s="164">
        <v>0</v>
      </c>
      <c r="AN602" s="164">
        <v>0</v>
      </c>
    </row>
    <row r="603" spans="1:40" x14ac:dyDescent="0.2">
      <c r="A603" s="27" t="s">
        <v>2442</v>
      </c>
      <c r="B603" s="164">
        <v>-149841.06999999899</v>
      </c>
      <c r="C603" s="164">
        <v>-149841.06999999899</v>
      </c>
      <c r="D603" s="164">
        <v>-149841.06999999899</v>
      </c>
      <c r="E603" s="164">
        <v>-149841.06999999899</v>
      </c>
      <c r="F603" s="164">
        <v>-149841.06999999899</v>
      </c>
      <c r="G603" s="164">
        <v>-149841.06999999899</v>
      </c>
      <c r="H603" s="164">
        <v>-149841.06999999899</v>
      </c>
      <c r="I603" s="164">
        <v>-149841.06999999899</v>
      </c>
      <c r="J603" s="164">
        <v>-149841.06999999899</v>
      </c>
      <c r="K603" s="164">
        <v>-149841.06999999899</v>
      </c>
      <c r="L603" s="164">
        <v>-149841.06999999899</v>
      </c>
      <c r="M603" s="164">
        <v>-149841.06999999899</v>
      </c>
      <c r="N603" s="164">
        <v>-149841.06999999899</v>
      </c>
      <c r="O603" s="164">
        <v>-149841.06999999899</v>
      </c>
      <c r="P603" s="164">
        <v>-149841.06999999899</v>
      </c>
      <c r="Q603" s="164">
        <v>-149841.06999999899</v>
      </c>
      <c r="R603" s="164">
        <v>-149841.06999999899</v>
      </c>
      <c r="S603" s="164">
        <v>-149841.06999999899</v>
      </c>
      <c r="T603" s="164">
        <v>-149841.06999999899</v>
      </c>
      <c r="U603" s="164">
        <v>-149841.06999999899</v>
      </c>
      <c r="V603" s="164">
        <v>-149841.06999999899</v>
      </c>
      <c r="W603" s="164">
        <v>-149841.06999999899</v>
      </c>
      <c r="X603" s="164">
        <v>-149841.06999999899</v>
      </c>
      <c r="Y603" s="164">
        <v>-149841.06999999899</v>
      </c>
      <c r="Z603" s="164">
        <v>-149841.06999999899</v>
      </c>
      <c r="AA603" s="164">
        <v>-149841.06999999899</v>
      </c>
      <c r="AB603" s="164">
        <v>-149841.06999999899</v>
      </c>
      <c r="AC603" s="164">
        <v>-149841.06999999899</v>
      </c>
      <c r="AD603" s="164">
        <v>-149841.06999999899</v>
      </c>
      <c r="AE603" s="164">
        <v>-149841.06999999899</v>
      </c>
      <c r="AF603" s="164">
        <v>-149841.06999999899</v>
      </c>
      <c r="AG603" s="164">
        <v>-149841.06999999899</v>
      </c>
      <c r="AH603" s="164">
        <v>-149841.06999999899</v>
      </c>
      <c r="AI603" s="164">
        <v>-149841.06999999899</v>
      </c>
      <c r="AJ603" s="164">
        <v>-149841.06999999899</v>
      </c>
      <c r="AK603" s="164">
        <v>-149841.06999999899</v>
      </c>
      <c r="AL603" s="164">
        <v>-149841.06999999899</v>
      </c>
      <c r="AM603" s="164">
        <v>-149841.06999999899</v>
      </c>
      <c r="AN603" s="164">
        <v>-149841.06999999899</v>
      </c>
    </row>
    <row r="604" spans="1:40" x14ac:dyDescent="0.2">
      <c r="A604" s="30" t="s">
        <v>2443</v>
      </c>
      <c r="B604" s="164">
        <v>-55061124.030000001</v>
      </c>
      <c r="C604" s="164">
        <v>-55061124.030000001</v>
      </c>
      <c r="D604" s="164">
        <v>-55061124.030000001</v>
      </c>
      <c r="E604" s="164">
        <v>-55061124.030000001</v>
      </c>
      <c r="F604" s="164">
        <v>-55061124.030000001</v>
      </c>
      <c r="G604" s="164">
        <v>-55061124.030000001</v>
      </c>
      <c r="H604" s="164">
        <v>-55061124.030000001</v>
      </c>
      <c r="I604" s="164">
        <v>-55061124.030000001</v>
      </c>
      <c r="J604" s="164">
        <v>-55061124.030000001</v>
      </c>
      <c r="K604" s="164">
        <v>-55061124.030000001</v>
      </c>
      <c r="L604" s="164">
        <v>-55061124.030000001</v>
      </c>
      <c r="M604" s="164">
        <v>-55061124.030000001</v>
      </c>
      <c r="N604" s="164">
        <v>-55061124.030000001</v>
      </c>
      <c r="O604" s="164">
        <v>-55061124.030000001</v>
      </c>
      <c r="P604" s="164">
        <v>-55061124.030000001</v>
      </c>
      <c r="Q604" s="164">
        <v>-55061124.030000001</v>
      </c>
      <c r="R604" s="164">
        <v>-55061124.030000001</v>
      </c>
      <c r="S604" s="164">
        <v>-55061124.030000001</v>
      </c>
      <c r="T604" s="164">
        <v>-55061124.030000001</v>
      </c>
      <c r="U604" s="164">
        <v>-55061124.030000001</v>
      </c>
      <c r="V604" s="164">
        <v>-55061124.030000001</v>
      </c>
      <c r="W604" s="164">
        <v>-55061124.030000001</v>
      </c>
      <c r="X604" s="164">
        <v>-55061124.030000001</v>
      </c>
      <c r="Y604" s="164">
        <v>-55061124.030000001</v>
      </c>
      <c r="Z604" s="164">
        <v>-55061124.030000001</v>
      </c>
      <c r="AA604" s="164">
        <v>-55061124.030000001</v>
      </c>
      <c r="AB604" s="164">
        <v>-55061124.030000001</v>
      </c>
      <c r="AC604" s="164">
        <v>-55061124.030000001</v>
      </c>
      <c r="AD604" s="164">
        <v>-55061124.030000001</v>
      </c>
      <c r="AE604" s="164">
        <v>-55061124.030000001</v>
      </c>
      <c r="AF604" s="164">
        <v>-55061124.030000098</v>
      </c>
      <c r="AG604" s="164">
        <v>-55061124.030000098</v>
      </c>
      <c r="AH604" s="164">
        <v>-55061124.030000098</v>
      </c>
      <c r="AI604" s="164">
        <v>-55061124.030000098</v>
      </c>
      <c r="AJ604" s="164">
        <v>-55061124.030000098</v>
      </c>
      <c r="AK604" s="164">
        <v>-55061124.030000098</v>
      </c>
      <c r="AL604" s="164">
        <v>-55061124.030000098</v>
      </c>
      <c r="AM604" s="164">
        <v>-55061124.030000098</v>
      </c>
      <c r="AN604" s="164">
        <v>-55061124.030000098</v>
      </c>
    </row>
    <row r="605" spans="1:40" x14ac:dyDescent="0.2">
      <c r="A605" s="27" t="s">
        <v>2444</v>
      </c>
      <c r="B605" s="164">
        <v>0</v>
      </c>
      <c r="C605" s="164">
        <v>0</v>
      </c>
      <c r="D605" s="164">
        <v>0</v>
      </c>
      <c r="E605" s="164">
        <v>0</v>
      </c>
      <c r="F605" s="164">
        <v>0</v>
      </c>
      <c r="G605" s="164">
        <v>0</v>
      </c>
      <c r="H605" s="164">
        <v>0</v>
      </c>
      <c r="I605" s="164">
        <v>0</v>
      </c>
      <c r="J605" s="164">
        <v>0</v>
      </c>
      <c r="K605" s="164">
        <v>0</v>
      </c>
      <c r="L605" s="164">
        <v>0</v>
      </c>
      <c r="M605" s="164">
        <v>0</v>
      </c>
      <c r="N605" s="164">
        <v>0</v>
      </c>
      <c r="O605" s="164">
        <v>0</v>
      </c>
      <c r="P605" s="164">
        <v>0</v>
      </c>
      <c r="Q605" s="164">
        <v>0</v>
      </c>
      <c r="R605" s="164">
        <v>0</v>
      </c>
      <c r="S605" s="164">
        <v>0</v>
      </c>
      <c r="T605" s="164">
        <v>0</v>
      </c>
      <c r="U605" s="164">
        <v>0</v>
      </c>
      <c r="V605" s="164">
        <v>0</v>
      </c>
      <c r="W605" s="164">
        <v>0</v>
      </c>
      <c r="X605" s="164">
        <v>0</v>
      </c>
      <c r="Y605" s="164">
        <v>0</v>
      </c>
      <c r="Z605" s="164">
        <v>0</v>
      </c>
      <c r="AA605" s="164">
        <v>0</v>
      </c>
      <c r="AB605" s="164">
        <v>0</v>
      </c>
      <c r="AC605" s="164">
        <v>0</v>
      </c>
      <c r="AD605" s="164">
        <v>0</v>
      </c>
      <c r="AE605" s="164">
        <v>0</v>
      </c>
      <c r="AF605" s="164">
        <v>0</v>
      </c>
      <c r="AG605" s="164">
        <v>0</v>
      </c>
      <c r="AH605" s="164">
        <v>0</v>
      </c>
      <c r="AI605" s="164">
        <v>0</v>
      </c>
      <c r="AJ605" s="164">
        <v>0</v>
      </c>
      <c r="AK605" s="164">
        <v>0</v>
      </c>
      <c r="AL605" s="164">
        <v>0</v>
      </c>
      <c r="AM605" s="164">
        <v>0</v>
      </c>
      <c r="AN605" s="164">
        <v>0</v>
      </c>
    </row>
    <row r="606" spans="1:40" x14ac:dyDescent="0.2">
      <c r="A606" s="27" t="s">
        <v>2445</v>
      </c>
      <c r="B606" s="164">
        <v>0</v>
      </c>
      <c r="C606" s="164">
        <v>0</v>
      </c>
      <c r="D606" s="164">
        <v>0</v>
      </c>
      <c r="E606" s="164">
        <v>0</v>
      </c>
      <c r="F606" s="164">
        <v>0</v>
      </c>
      <c r="G606" s="164">
        <v>0</v>
      </c>
      <c r="H606" s="164">
        <v>0</v>
      </c>
      <c r="I606" s="164">
        <v>0</v>
      </c>
      <c r="J606" s="164">
        <v>0</v>
      </c>
      <c r="K606" s="164">
        <v>0</v>
      </c>
      <c r="L606" s="164">
        <v>0</v>
      </c>
      <c r="M606" s="164">
        <v>0</v>
      </c>
      <c r="N606" s="164">
        <v>0</v>
      </c>
      <c r="O606" s="164">
        <v>0</v>
      </c>
      <c r="P606" s="164">
        <v>0</v>
      </c>
      <c r="Q606" s="164">
        <v>0</v>
      </c>
      <c r="R606" s="164">
        <v>0</v>
      </c>
      <c r="S606" s="164">
        <v>0</v>
      </c>
      <c r="T606" s="164">
        <v>0</v>
      </c>
      <c r="U606" s="164">
        <v>0</v>
      </c>
      <c r="V606" s="164">
        <v>0</v>
      </c>
      <c r="W606" s="164">
        <v>0</v>
      </c>
      <c r="X606" s="164">
        <v>0</v>
      </c>
      <c r="Y606" s="164">
        <v>0</v>
      </c>
      <c r="Z606" s="164">
        <v>0</v>
      </c>
      <c r="AA606" s="164">
        <v>0</v>
      </c>
      <c r="AB606" s="164">
        <v>0</v>
      </c>
      <c r="AC606" s="164">
        <v>0</v>
      </c>
      <c r="AD606" s="164">
        <v>0</v>
      </c>
      <c r="AE606" s="164">
        <v>0</v>
      </c>
      <c r="AF606" s="164">
        <v>0</v>
      </c>
      <c r="AG606" s="164">
        <v>0</v>
      </c>
      <c r="AH606" s="164">
        <v>0</v>
      </c>
      <c r="AI606" s="164">
        <v>0</v>
      </c>
      <c r="AJ606" s="164">
        <v>0</v>
      </c>
      <c r="AK606" s="164">
        <v>0</v>
      </c>
      <c r="AL606" s="164">
        <v>0</v>
      </c>
      <c r="AM606" s="164">
        <v>0</v>
      </c>
      <c r="AN606" s="164">
        <v>0</v>
      </c>
    </row>
    <row r="607" spans="1:40" x14ac:dyDescent="0.2">
      <c r="A607" s="27" t="s">
        <v>2446</v>
      </c>
      <c r="B607" s="164">
        <v>-20930612.874743201</v>
      </c>
      <c r="C607" s="164">
        <v>-18051471.192655701</v>
      </c>
      <c r="D607" s="164">
        <v>-15260028.554777799</v>
      </c>
      <c r="E607" s="164">
        <v>-12640472.294252399</v>
      </c>
      <c r="F607" s="164">
        <v>-10443074.870620901</v>
      </c>
      <c r="G607" s="164">
        <v>-8703246.3429121897</v>
      </c>
      <c r="H607" s="164">
        <v>-7382025.7918634396</v>
      </c>
      <c r="I607" s="164">
        <v>-6961651.8352521798</v>
      </c>
      <c r="J607" s="164">
        <v>-6491898.3818987599</v>
      </c>
      <c r="K607" s="164">
        <v>-6032480.4652836705</v>
      </c>
      <c r="L607" s="164">
        <v>-5460779.8202078501</v>
      </c>
      <c r="M607" s="164">
        <v>-4967444.4208355797</v>
      </c>
      <c r="N607" s="164">
        <v>-4967444.4208355797</v>
      </c>
      <c r="O607" s="164">
        <v>-5491252.0705649797</v>
      </c>
      <c r="P607" s="164">
        <v>-5087555.3250202499</v>
      </c>
      <c r="Q607" s="164">
        <v>-4629919.7489265902</v>
      </c>
      <c r="R607" s="164">
        <v>-4178222.9036546298</v>
      </c>
      <c r="S607" s="164">
        <v>-4014945.3228735798</v>
      </c>
      <c r="T607" s="164">
        <v>-4009764.9741136902</v>
      </c>
      <c r="U607" s="164">
        <v>-4178508.2233120599</v>
      </c>
      <c r="V607" s="164">
        <v>-5047284.4458011296</v>
      </c>
      <c r="W607" s="164">
        <v>-5338626.6912751496</v>
      </c>
      <c r="X607" s="164">
        <v>-5317136.593905</v>
      </c>
      <c r="Y607" s="164">
        <v>-4829825.2271431796</v>
      </c>
      <c r="Z607" s="164">
        <v>-4313304.8712816201</v>
      </c>
      <c r="AA607" s="164">
        <v>-4313304.8712816201</v>
      </c>
      <c r="AB607" s="164">
        <v>-4883044.6944377897</v>
      </c>
      <c r="AC607" s="164">
        <v>-4329136.4113146001</v>
      </c>
      <c r="AD607" s="164">
        <v>-3778803.3128382</v>
      </c>
      <c r="AE607" s="164">
        <v>-3295711.4292234001</v>
      </c>
      <c r="AF607" s="164">
        <v>-3202351.1455657599</v>
      </c>
      <c r="AG607" s="164">
        <v>-3306621.46559546</v>
      </c>
      <c r="AH607" s="164">
        <v>-3597815.1851970898</v>
      </c>
      <c r="AI607" s="164">
        <v>-4682033.2370221699</v>
      </c>
      <c r="AJ607" s="164">
        <v>-4985866.18732139</v>
      </c>
      <c r="AK607" s="164">
        <v>-4908815.4330593497</v>
      </c>
      <c r="AL607" s="164">
        <v>-4282147.6918924199</v>
      </c>
      <c r="AM607" s="164">
        <v>-3684685.3393827002</v>
      </c>
      <c r="AN607" s="164">
        <v>-3684685.3393827002</v>
      </c>
    </row>
    <row r="608" spans="1:40" x14ac:dyDescent="0.2">
      <c r="A608" s="27" t="s">
        <v>2447</v>
      </c>
      <c r="B608" s="164">
        <v>0</v>
      </c>
      <c r="C608" s="164">
        <v>0</v>
      </c>
      <c r="D608" s="164">
        <v>0</v>
      </c>
      <c r="E608" s="164">
        <v>0</v>
      </c>
      <c r="F608" s="164">
        <v>0</v>
      </c>
      <c r="G608" s="164">
        <v>0</v>
      </c>
      <c r="H608" s="164">
        <v>0</v>
      </c>
      <c r="I608" s="164">
        <v>0</v>
      </c>
      <c r="J608" s="164">
        <v>0</v>
      </c>
      <c r="K608" s="164">
        <v>0</v>
      </c>
      <c r="L608" s="164">
        <v>0</v>
      </c>
      <c r="M608" s="164">
        <v>0</v>
      </c>
      <c r="N608" s="164">
        <v>0</v>
      </c>
      <c r="O608" s="164">
        <v>0</v>
      </c>
      <c r="P608" s="164">
        <v>0</v>
      </c>
      <c r="Q608" s="164">
        <v>0</v>
      </c>
      <c r="R608" s="164">
        <v>0</v>
      </c>
      <c r="S608" s="164">
        <v>0</v>
      </c>
      <c r="T608" s="164">
        <v>0</v>
      </c>
      <c r="U608" s="164">
        <v>0</v>
      </c>
      <c r="V608" s="164">
        <v>0</v>
      </c>
      <c r="W608" s="164">
        <v>0</v>
      </c>
      <c r="X608" s="164">
        <v>0</v>
      </c>
      <c r="Y608" s="164">
        <v>0</v>
      </c>
      <c r="Z608" s="164">
        <v>0</v>
      </c>
      <c r="AA608" s="164">
        <v>0</v>
      </c>
      <c r="AB608" s="164">
        <v>0</v>
      </c>
      <c r="AC608" s="164">
        <v>0</v>
      </c>
      <c r="AD608" s="164">
        <v>0</v>
      </c>
      <c r="AE608" s="164">
        <v>0</v>
      </c>
      <c r="AF608" s="164">
        <v>0</v>
      </c>
      <c r="AG608" s="164">
        <v>0</v>
      </c>
      <c r="AH608" s="164">
        <v>0</v>
      </c>
      <c r="AI608" s="164">
        <v>0</v>
      </c>
      <c r="AJ608" s="164">
        <v>0</v>
      </c>
      <c r="AK608" s="164">
        <v>0</v>
      </c>
      <c r="AL608" s="164">
        <v>0</v>
      </c>
      <c r="AM608" s="164">
        <v>0</v>
      </c>
      <c r="AN608" s="164">
        <v>0</v>
      </c>
    </row>
    <row r="609" spans="1:40" x14ac:dyDescent="0.2">
      <c r="A609" s="27" t="s">
        <v>2448</v>
      </c>
      <c r="B609" s="164">
        <v>0</v>
      </c>
      <c r="C609" s="164">
        <v>0</v>
      </c>
      <c r="D609" s="164">
        <v>0</v>
      </c>
      <c r="E609" s="164">
        <v>0</v>
      </c>
      <c r="F609" s="164">
        <v>0</v>
      </c>
      <c r="G609" s="164">
        <v>0</v>
      </c>
      <c r="H609" s="164">
        <v>0</v>
      </c>
      <c r="I609" s="164">
        <v>0</v>
      </c>
      <c r="J609" s="164">
        <v>0</v>
      </c>
      <c r="K609" s="164">
        <v>0</v>
      </c>
      <c r="L609" s="164">
        <v>0</v>
      </c>
      <c r="M609" s="164">
        <v>0</v>
      </c>
      <c r="N609" s="164">
        <v>0</v>
      </c>
      <c r="O609" s="164">
        <v>0</v>
      </c>
      <c r="P609" s="164">
        <v>0</v>
      </c>
      <c r="Q609" s="164">
        <v>0</v>
      </c>
      <c r="R609" s="164">
        <v>0</v>
      </c>
      <c r="S609" s="164">
        <v>0</v>
      </c>
      <c r="T609" s="164">
        <v>0</v>
      </c>
      <c r="U609" s="164">
        <v>0</v>
      </c>
      <c r="V609" s="164">
        <v>0</v>
      </c>
      <c r="W609" s="164">
        <v>0</v>
      </c>
      <c r="X609" s="164">
        <v>0</v>
      </c>
      <c r="Y609" s="164">
        <v>0</v>
      </c>
      <c r="Z609" s="164">
        <v>0</v>
      </c>
      <c r="AA609" s="164">
        <v>0</v>
      </c>
      <c r="AB609" s="164">
        <v>0</v>
      </c>
      <c r="AC609" s="164">
        <v>0</v>
      </c>
      <c r="AD609" s="164">
        <v>0</v>
      </c>
      <c r="AE609" s="164">
        <v>0</v>
      </c>
      <c r="AF609" s="164">
        <v>0</v>
      </c>
      <c r="AG609" s="164">
        <v>0</v>
      </c>
      <c r="AH609" s="164">
        <v>0</v>
      </c>
      <c r="AI609" s="164">
        <v>0</v>
      </c>
      <c r="AJ609" s="164">
        <v>0</v>
      </c>
      <c r="AK609" s="164">
        <v>0</v>
      </c>
      <c r="AL609" s="164">
        <v>0</v>
      </c>
      <c r="AM609" s="164">
        <v>0</v>
      </c>
      <c r="AN609" s="164">
        <v>0</v>
      </c>
    </row>
    <row r="610" spans="1:40" x14ac:dyDescent="0.2">
      <c r="A610" s="27" t="s">
        <v>2449</v>
      </c>
      <c r="B610" s="164">
        <v>-199999999.88</v>
      </c>
      <c r="C610" s="164">
        <v>-199999999.88</v>
      </c>
      <c r="D610" s="164">
        <v>-199999999.88</v>
      </c>
      <c r="E610" s="164">
        <v>-199999999.88</v>
      </c>
      <c r="F610" s="164">
        <v>-199999999.88</v>
      </c>
      <c r="G610" s="164">
        <v>-199999999.88</v>
      </c>
      <c r="H610" s="164">
        <v>-199999999.88</v>
      </c>
      <c r="I610" s="164">
        <v>-199999999.88</v>
      </c>
      <c r="J610" s="164">
        <v>-199999999.88</v>
      </c>
      <c r="K610" s="164">
        <v>-199999999.88</v>
      </c>
      <c r="L610" s="164">
        <v>-199999999.88</v>
      </c>
      <c r="M610" s="164">
        <v>-199999999.88</v>
      </c>
      <c r="N610" s="164">
        <v>-199999999.88</v>
      </c>
      <c r="O610" s="164">
        <v>-199999999.88</v>
      </c>
      <c r="P610" s="164">
        <v>-199999999.88</v>
      </c>
      <c r="Q610" s="164">
        <v>-199999999.88</v>
      </c>
      <c r="R610" s="164">
        <v>-199999999.88</v>
      </c>
      <c r="S610" s="164">
        <v>-199999999.88</v>
      </c>
      <c r="T610" s="164">
        <v>-199999999.88</v>
      </c>
      <c r="U610" s="164">
        <v>-199999999.88</v>
      </c>
      <c r="V610" s="164">
        <v>-199999999.88</v>
      </c>
      <c r="W610" s="164">
        <v>-199999999.88</v>
      </c>
      <c r="X610" s="164">
        <v>-199999999.88</v>
      </c>
      <c r="Y610" s="164">
        <v>-199999999.88</v>
      </c>
      <c r="Z610" s="164">
        <v>-199999999.88</v>
      </c>
      <c r="AA610" s="164">
        <v>-199999999.88</v>
      </c>
      <c r="AB610" s="164">
        <v>-199999999.88</v>
      </c>
      <c r="AC610" s="164">
        <v>-199999999.88</v>
      </c>
      <c r="AD610" s="164">
        <v>-199999999.88</v>
      </c>
      <c r="AE610" s="164">
        <v>-199999999.88</v>
      </c>
      <c r="AF610" s="164">
        <v>-199999999.88</v>
      </c>
      <c r="AG610" s="164">
        <v>-199999999.88</v>
      </c>
      <c r="AH610" s="164">
        <v>-199999999.88</v>
      </c>
      <c r="AI610" s="164">
        <v>-199999999.88</v>
      </c>
      <c r="AJ610" s="164">
        <v>-199999999.88</v>
      </c>
      <c r="AK610" s="164">
        <v>-199999999.88</v>
      </c>
      <c r="AL610" s="164">
        <v>-199999999.88</v>
      </c>
      <c r="AM610" s="164">
        <v>-199999999.88</v>
      </c>
      <c r="AN610" s="164">
        <v>-199999999.88</v>
      </c>
    </row>
    <row r="611" spans="1:40" x14ac:dyDescent="0.2">
      <c r="A611" s="27" t="s">
        <v>2450</v>
      </c>
      <c r="B611" s="164">
        <v>-23971682.3325288</v>
      </c>
      <c r="C611" s="164">
        <v>-20283731.224447399</v>
      </c>
      <c r="D611" s="164">
        <v>-16595780.1163661</v>
      </c>
      <c r="E611" s="164">
        <v>-13829816.7853051</v>
      </c>
      <c r="F611" s="164">
        <v>-11063853.454244001</v>
      </c>
      <c r="G611" s="164">
        <v>-8297890.1231830698</v>
      </c>
      <c r="H611" s="164">
        <v>-6453914.56914239</v>
      </c>
      <c r="I611" s="164">
        <v>-4609939.0151017196</v>
      </c>
      <c r="J611" s="164">
        <v>-2765963.4610610399</v>
      </c>
      <c r="K611" s="164">
        <v>-1843975.6840407001</v>
      </c>
      <c r="L611" s="164">
        <v>-921987.90702036698</v>
      </c>
      <c r="M611" s="164">
        <v>-0.13000002945773301</v>
      </c>
      <c r="N611" s="164">
        <v>-0.13000002945773301</v>
      </c>
      <c r="O611" s="164">
        <v>-0.13000002945773301</v>
      </c>
      <c r="P611" s="164">
        <v>-0.13000002945773301</v>
      </c>
      <c r="Q611" s="164">
        <v>-0.13000002945773301</v>
      </c>
      <c r="R611" s="164">
        <v>-0.13000002945773301</v>
      </c>
      <c r="S611" s="164">
        <v>-0.13000002945773301</v>
      </c>
      <c r="T611" s="164">
        <v>-0.13000002945773301</v>
      </c>
      <c r="U611" s="164">
        <v>-0.13000002945773301</v>
      </c>
      <c r="V611" s="164">
        <v>-0.13000002945773301</v>
      </c>
      <c r="W611" s="164">
        <v>-0.13000002945773301</v>
      </c>
      <c r="X611" s="164">
        <v>-0.13000002945773301</v>
      </c>
      <c r="Y611" s="164">
        <v>-0.13000002945773301</v>
      </c>
      <c r="Z611" s="164">
        <v>-0.13000002945773301</v>
      </c>
      <c r="AA611" s="164">
        <v>-0.13000002945773301</v>
      </c>
      <c r="AB611" s="164">
        <v>-0.13000002945773301</v>
      </c>
      <c r="AC611" s="164">
        <v>-0.13000002945773301</v>
      </c>
      <c r="AD611" s="164">
        <v>-0.13000002945773301</v>
      </c>
      <c r="AE611" s="164">
        <v>-0.13000002945773301</v>
      </c>
      <c r="AF611" s="164">
        <v>-0.13000002945773301</v>
      </c>
      <c r="AG611" s="164">
        <v>-0.13000002945773301</v>
      </c>
      <c r="AH611" s="164">
        <v>-0.13000002945773301</v>
      </c>
      <c r="AI611" s="164">
        <v>-0.13000002945773301</v>
      </c>
      <c r="AJ611" s="164">
        <v>-0.13000002945773301</v>
      </c>
      <c r="AK611" s="164">
        <v>-0.13000002945773301</v>
      </c>
      <c r="AL611" s="164">
        <v>-0.13000002945773301</v>
      </c>
      <c r="AM611" s="164">
        <v>-0.13000002945773301</v>
      </c>
      <c r="AN611" s="164">
        <v>-0.13000002945773301</v>
      </c>
    </row>
    <row r="612" spans="1:40" x14ac:dyDescent="0.2">
      <c r="A612" s="27" t="s">
        <v>2451</v>
      </c>
      <c r="B612" s="164">
        <v>-26769230.769230701</v>
      </c>
      <c r="C612" s="164">
        <v>-24538461.538461499</v>
      </c>
      <c r="D612" s="164">
        <v>-22307692.307692301</v>
      </c>
      <c r="E612" s="164">
        <v>-20076923.076923002</v>
      </c>
      <c r="F612" s="164">
        <v>-17846153.846153799</v>
      </c>
      <c r="G612" s="164">
        <v>-15615384.615384599</v>
      </c>
      <c r="H612" s="164">
        <v>-13384615.3846153</v>
      </c>
      <c r="I612" s="164">
        <v>-11153846.1538461</v>
      </c>
      <c r="J612" s="164">
        <v>-8923076.9230769202</v>
      </c>
      <c r="K612" s="164">
        <v>-6692307.6923076902</v>
      </c>
      <c r="L612" s="164">
        <v>-4461538.4615384601</v>
      </c>
      <c r="M612" s="164">
        <v>-2230769.2307692301</v>
      </c>
      <c r="N612" s="164">
        <v>-2230769.2307692301</v>
      </c>
      <c r="O612" s="164">
        <v>0</v>
      </c>
      <c r="P612" s="164">
        <v>0</v>
      </c>
      <c r="Q612" s="164">
        <v>0</v>
      </c>
      <c r="R612" s="164">
        <v>0</v>
      </c>
      <c r="S612" s="164">
        <v>0</v>
      </c>
      <c r="T612" s="164">
        <v>0</v>
      </c>
      <c r="U612" s="164">
        <v>0</v>
      </c>
      <c r="V612" s="164">
        <v>0</v>
      </c>
      <c r="W612" s="164">
        <v>0</v>
      </c>
      <c r="X612" s="164">
        <v>0</v>
      </c>
      <c r="Y612" s="164">
        <v>0</v>
      </c>
      <c r="Z612" s="164">
        <v>0</v>
      </c>
      <c r="AA612" s="164">
        <v>0</v>
      </c>
      <c r="AB612" s="164">
        <v>0</v>
      </c>
      <c r="AC612" s="164">
        <v>0</v>
      </c>
      <c r="AD612" s="164">
        <v>0</v>
      </c>
      <c r="AE612" s="164">
        <v>0</v>
      </c>
      <c r="AF612" s="164">
        <v>0</v>
      </c>
      <c r="AG612" s="164">
        <v>0</v>
      </c>
      <c r="AH612" s="164">
        <v>0</v>
      </c>
      <c r="AI612" s="164">
        <v>0</v>
      </c>
      <c r="AJ612" s="164">
        <v>0</v>
      </c>
      <c r="AK612" s="164">
        <v>0</v>
      </c>
      <c r="AL612" s="164">
        <v>0</v>
      </c>
      <c r="AM612" s="164">
        <v>0</v>
      </c>
      <c r="AN612" s="164">
        <v>0</v>
      </c>
    </row>
    <row r="613" spans="1:40" x14ac:dyDescent="0.2">
      <c r="A613" s="27" t="s">
        <v>2452</v>
      </c>
      <c r="B613" s="164">
        <v>1.58706825459375E-7</v>
      </c>
      <c r="C613" s="164">
        <v>1.58706825459375E-7</v>
      </c>
      <c r="D613" s="164">
        <v>1.58706825459375E-7</v>
      </c>
      <c r="E613" s="164">
        <v>1.58706825459375E-7</v>
      </c>
      <c r="F613" s="164">
        <v>1.58706825459375E-7</v>
      </c>
      <c r="G613" s="164">
        <v>1.58706825459375E-7</v>
      </c>
      <c r="H613" s="164">
        <v>1.58706825459375E-7</v>
      </c>
      <c r="I613" s="164">
        <v>1.58706825459375E-7</v>
      </c>
      <c r="J613" s="164">
        <v>1.58706825459375E-7</v>
      </c>
      <c r="K613" s="164">
        <v>1.58706825459375E-7</v>
      </c>
      <c r="L613" s="164">
        <v>1.58706825459375E-7</v>
      </c>
      <c r="M613" s="164">
        <v>1.58706825459375E-7</v>
      </c>
      <c r="N613" s="164">
        <v>1.58706825459375E-7</v>
      </c>
      <c r="O613" s="164">
        <v>1.5954635903024299E-7</v>
      </c>
      <c r="P613" s="164">
        <v>1.6122542617197699E-7</v>
      </c>
      <c r="Q613" s="164">
        <v>1.6374402688457901E-7</v>
      </c>
      <c r="R613" s="164">
        <v>1.6710216116804899E-7</v>
      </c>
      <c r="S613" s="164">
        <v>1.7129982902238501E-7</v>
      </c>
      <c r="T613" s="164">
        <v>1.7633703044758899E-7</v>
      </c>
      <c r="U613" s="164">
        <v>1.8221376544365999E-7</v>
      </c>
      <c r="V613" s="164">
        <v>1.8893003401059901E-7</v>
      </c>
      <c r="W613" s="164">
        <v>1.9648583614840501E-7</v>
      </c>
      <c r="X613" s="164">
        <v>2.04881171857078E-7</v>
      </c>
      <c r="Y613" s="164">
        <v>2.14116041136619E-7</v>
      </c>
      <c r="Z613" s="164">
        <v>2.2419044398702599E-7</v>
      </c>
      <c r="AA613" s="164">
        <v>2.2419044398702599E-7</v>
      </c>
      <c r="AB613" s="164">
        <v>2.3426484683743401E-7</v>
      </c>
      <c r="AC613" s="164">
        <v>2.4349971611697499E-7</v>
      </c>
      <c r="AD613" s="164">
        <v>2.5189505182564798E-7</v>
      </c>
      <c r="AE613" s="164">
        <v>2.5945085396345401E-7</v>
      </c>
      <c r="AF613" s="164">
        <v>2.6616712253039202E-7</v>
      </c>
      <c r="AG613" s="164">
        <v>2.7204385752646301E-7</v>
      </c>
      <c r="AH613" s="164">
        <v>2.77081058951667E-7</v>
      </c>
      <c r="AI613" s="164">
        <v>2.8127872680600402E-7</v>
      </c>
      <c r="AJ613" s="164">
        <v>2.8463686108947302E-7</v>
      </c>
      <c r="AK613" s="164">
        <v>2.8715546180207502E-7</v>
      </c>
      <c r="AL613" s="164">
        <v>2.8883452894381E-7</v>
      </c>
      <c r="AM613" s="164">
        <v>2.8967406251467701E-7</v>
      </c>
      <c r="AN613" s="164">
        <v>2.8967406251467701E-7</v>
      </c>
    </row>
    <row r="614" spans="1:40" x14ac:dyDescent="0.2">
      <c r="A614" s="27" t="s">
        <v>2453</v>
      </c>
      <c r="B614" s="164">
        <v>0</v>
      </c>
      <c r="C614" s="164">
        <v>0</v>
      </c>
      <c r="D614" s="164">
        <v>0</v>
      </c>
      <c r="E614" s="164">
        <v>0</v>
      </c>
      <c r="F614" s="164">
        <v>0</v>
      </c>
      <c r="G614" s="164">
        <v>0</v>
      </c>
      <c r="H614" s="164">
        <v>0</v>
      </c>
      <c r="I614" s="164">
        <v>0</v>
      </c>
      <c r="J614" s="164">
        <v>0</v>
      </c>
      <c r="K614" s="164">
        <v>0</v>
      </c>
      <c r="L614" s="164">
        <v>0</v>
      </c>
      <c r="M614" s="164">
        <v>0</v>
      </c>
      <c r="N614" s="164">
        <v>0</v>
      </c>
      <c r="O614" s="164">
        <v>0</v>
      </c>
      <c r="P614" s="164">
        <v>0</v>
      </c>
      <c r="Q614" s="164">
        <v>0</v>
      </c>
      <c r="R614" s="164">
        <v>0</v>
      </c>
      <c r="S614" s="164">
        <v>0</v>
      </c>
      <c r="T614" s="164">
        <v>0</v>
      </c>
      <c r="U614" s="164">
        <v>0</v>
      </c>
      <c r="V614" s="164">
        <v>0</v>
      </c>
      <c r="W614" s="164">
        <v>0</v>
      </c>
      <c r="X614" s="164">
        <v>0</v>
      </c>
      <c r="Y614" s="164">
        <v>0</v>
      </c>
      <c r="Z614" s="164">
        <v>0</v>
      </c>
      <c r="AA614" s="164">
        <v>0</v>
      </c>
      <c r="AB614" s="164">
        <v>0</v>
      </c>
      <c r="AC614" s="164">
        <v>0</v>
      </c>
      <c r="AD614" s="164">
        <v>0</v>
      </c>
      <c r="AE614" s="164">
        <v>0</v>
      </c>
      <c r="AF614" s="164">
        <v>0</v>
      </c>
      <c r="AG614" s="164">
        <v>0</v>
      </c>
      <c r="AH614" s="164">
        <v>0</v>
      </c>
      <c r="AI614" s="164">
        <v>0</v>
      </c>
      <c r="AJ614" s="164">
        <v>0</v>
      </c>
      <c r="AK614" s="164">
        <v>0</v>
      </c>
      <c r="AL614" s="164">
        <v>0</v>
      </c>
      <c r="AM614" s="164">
        <v>0</v>
      </c>
      <c r="AN614" s="164">
        <v>0</v>
      </c>
    </row>
    <row r="615" spans="1:40" x14ac:dyDescent="0.2">
      <c r="A615" s="27" t="s">
        <v>2454</v>
      </c>
      <c r="B615" s="164">
        <v>0</v>
      </c>
      <c r="C615" s="164">
        <v>0</v>
      </c>
      <c r="D615" s="164">
        <v>0</v>
      </c>
      <c r="E615" s="164">
        <v>0</v>
      </c>
      <c r="F615" s="164">
        <v>0</v>
      </c>
      <c r="G615" s="164">
        <v>0</v>
      </c>
      <c r="H615" s="164">
        <v>0</v>
      </c>
      <c r="I615" s="164">
        <v>0</v>
      </c>
      <c r="J615" s="164">
        <v>0</v>
      </c>
      <c r="K615" s="164">
        <v>0</v>
      </c>
      <c r="L615" s="164">
        <v>0</v>
      </c>
      <c r="M615" s="164">
        <v>0</v>
      </c>
      <c r="N615" s="164">
        <v>0</v>
      </c>
      <c r="O615" s="164">
        <v>0</v>
      </c>
      <c r="P615" s="164">
        <v>0</v>
      </c>
      <c r="Q615" s="164">
        <v>0</v>
      </c>
      <c r="R615" s="164">
        <v>0</v>
      </c>
      <c r="S615" s="164">
        <v>0</v>
      </c>
      <c r="T615" s="164">
        <v>0</v>
      </c>
      <c r="U615" s="164">
        <v>0</v>
      </c>
      <c r="V615" s="164">
        <v>0</v>
      </c>
      <c r="W615" s="164">
        <v>0</v>
      </c>
      <c r="X615" s="164">
        <v>0</v>
      </c>
      <c r="Y615" s="164">
        <v>0</v>
      </c>
      <c r="Z615" s="164">
        <v>0</v>
      </c>
      <c r="AA615" s="164">
        <v>0</v>
      </c>
      <c r="AB615" s="164">
        <v>0</v>
      </c>
      <c r="AC615" s="164">
        <v>0</v>
      </c>
      <c r="AD615" s="164">
        <v>0</v>
      </c>
      <c r="AE615" s="164">
        <v>0</v>
      </c>
      <c r="AF615" s="164">
        <v>0</v>
      </c>
      <c r="AG615" s="164">
        <v>0</v>
      </c>
      <c r="AH615" s="164">
        <v>0</v>
      </c>
      <c r="AI615" s="164">
        <v>0</v>
      </c>
      <c r="AJ615" s="164">
        <v>0</v>
      </c>
      <c r="AK615" s="164">
        <v>0</v>
      </c>
      <c r="AL615" s="164">
        <v>0</v>
      </c>
      <c r="AM615" s="164">
        <v>0</v>
      </c>
      <c r="AN615" s="164">
        <v>0</v>
      </c>
    </row>
    <row r="616" spans="1:40" x14ac:dyDescent="0.2">
      <c r="A616" s="27" t="s">
        <v>2455</v>
      </c>
      <c r="B616" s="164">
        <v>0</v>
      </c>
      <c r="C616" s="164">
        <v>0</v>
      </c>
      <c r="D616" s="164">
        <v>0</v>
      </c>
      <c r="E616" s="164">
        <v>0</v>
      </c>
      <c r="F616" s="164">
        <v>0</v>
      </c>
      <c r="G616" s="164">
        <v>0</v>
      </c>
      <c r="H616" s="164">
        <v>0</v>
      </c>
      <c r="I616" s="164">
        <v>0</v>
      </c>
      <c r="J616" s="164">
        <v>0</v>
      </c>
      <c r="K616" s="164">
        <v>0</v>
      </c>
      <c r="L616" s="164">
        <v>0</v>
      </c>
      <c r="M616" s="164">
        <v>0</v>
      </c>
      <c r="N616" s="164">
        <v>0</v>
      </c>
      <c r="O616" s="164">
        <v>0</v>
      </c>
      <c r="P616" s="164">
        <v>0</v>
      </c>
      <c r="Q616" s="164">
        <v>0</v>
      </c>
      <c r="R616" s="164">
        <v>0</v>
      </c>
      <c r="S616" s="164">
        <v>0</v>
      </c>
      <c r="T616" s="164">
        <v>0</v>
      </c>
      <c r="U616" s="164">
        <v>0</v>
      </c>
      <c r="V616" s="164">
        <v>0</v>
      </c>
      <c r="W616" s="164">
        <v>0</v>
      </c>
      <c r="X616" s="164">
        <v>0</v>
      </c>
      <c r="Y616" s="164">
        <v>0</v>
      </c>
      <c r="Z616" s="164">
        <v>0</v>
      </c>
      <c r="AA616" s="164">
        <v>0</v>
      </c>
      <c r="AB616" s="164">
        <v>0</v>
      </c>
      <c r="AC616" s="164">
        <v>0</v>
      </c>
      <c r="AD616" s="164">
        <v>0</v>
      </c>
      <c r="AE616" s="164">
        <v>0</v>
      </c>
      <c r="AF616" s="164">
        <v>0</v>
      </c>
      <c r="AG616" s="164">
        <v>0</v>
      </c>
      <c r="AH616" s="164">
        <v>0</v>
      </c>
      <c r="AI616" s="164">
        <v>0</v>
      </c>
      <c r="AJ616" s="164">
        <v>0</v>
      </c>
      <c r="AK616" s="164">
        <v>0</v>
      </c>
      <c r="AL616" s="164">
        <v>0</v>
      </c>
      <c r="AM616" s="164">
        <v>0</v>
      </c>
      <c r="AN616" s="164">
        <v>0</v>
      </c>
    </row>
    <row r="617" spans="1:40" x14ac:dyDescent="0.2">
      <c r="A617" s="27" t="s">
        <v>2456</v>
      </c>
      <c r="B617" s="164">
        <v>0</v>
      </c>
      <c r="C617" s="164">
        <v>0</v>
      </c>
      <c r="D617" s="164">
        <v>0</v>
      </c>
      <c r="E617" s="164">
        <v>0</v>
      </c>
      <c r="F617" s="164">
        <v>0</v>
      </c>
      <c r="G617" s="164">
        <v>0</v>
      </c>
      <c r="H617" s="164">
        <v>0</v>
      </c>
      <c r="I617" s="164">
        <v>0</v>
      </c>
      <c r="J617" s="164">
        <v>0</v>
      </c>
      <c r="K617" s="164">
        <v>0</v>
      </c>
      <c r="L617" s="164">
        <v>0</v>
      </c>
      <c r="M617" s="164">
        <v>0</v>
      </c>
      <c r="N617" s="164">
        <v>0</v>
      </c>
      <c r="O617" s="164">
        <v>0</v>
      </c>
      <c r="P617" s="164">
        <v>0</v>
      </c>
      <c r="Q617" s="164">
        <v>0</v>
      </c>
      <c r="R617" s="164">
        <v>0</v>
      </c>
      <c r="S617" s="164">
        <v>0</v>
      </c>
      <c r="T617" s="164">
        <v>0</v>
      </c>
      <c r="U617" s="164">
        <v>0</v>
      </c>
      <c r="V617" s="164">
        <v>0</v>
      </c>
      <c r="W617" s="164">
        <v>0</v>
      </c>
      <c r="X617" s="164">
        <v>0</v>
      </c>
      <c r="Y617" s="164">
        <v>0</v>
      </c>
      <c r="Z617" s="164">
        <v>0</v>
      </c>
      <c r="AA617" s="164">
        <v>0</v>
      </c>
      <c r="AB617" s="164">
        <v>0</v>
      </c>
      <c r="AC617" s="164">
        <v>0</v>
      </c>
      <c r="AD617" s="164">
        <v>0</v>
      </c>
      <c r="AE617" s="164">
        <v>0</v>
      </c>
      <c r="AF617" s="164">
        <v>0</v>
      </c>
      <c r="AG617" s="164">
        <v>0</v>
      </c>
      <c r="AH617" s="164">
        <v>0</v>
      </c>
      <c r="AI617" s="164">
        <v>0</v>
      </c>
      <c r="AJ617" s="164">
        <v>0</v>
      </c>
      <c r="AK617" s="164">
        <v>0</v>
      </c>
      <c r="AL617" s="164">
        <v>0</v>
      </c>
      <c r="AM617" s="164">
        <v>0</v>
      </c>
      <c r="AN617" s="164">
        <v>0</v>
      </c>
    </row>
    <row r="618" spans="1:40" x14ac:dyDescent="0.2">
      <c r="A618" s="27" t="s">
        <v>2457</v>
      </c>
      <c r="B618" s="164">
        <v>-206463</v>
      </c>
      <c r="C618" s="164">
        <v>-206463</v>
      </c>
      <c r="D618" s="164">
        <v>-206463</v>
      </c>
      <c r="E618" s="164">
        <v>-206463</v>
      </c>
      <c r="F618" s="164">
        <v>-206463</v>
      </c>
      <c r="G618" s="164">
        <v>-206463</v>
      </c>
      <c r="H618" s="164">
        <v>-206463</v>
      </c>
      <c r="I618" s="164">
        <v>-206463</v>
      </c>
      <c r="J618" s="164">
        <v>-206463</v>
      </c>
      <c r="K618" s="164">
        <v>-206463</v>
      </c>
      <c r="L618" s="164">
        <v>-206463</v>
      </c>
      <c r="M618" s="164">
        <v>-206463</v>
      </c>
      <c r="N618" s="164">
        <v>-206463</v>
      </c>
      <c r="O618" s="164">
        <v>-206463</v>
      </c>
      <c r="P618" s="164">
        <v>-206463</v>
      </c>
      <c r="Q618" s="164">
        <v>-206463</v>
      </c>
      <c r="R618" s="164">
        <v>-206463</v>
      </c>
      <c r="S618" s="164">
        <v>-206463</v>
      </c>
      <c r="T618" s="164">
        <v>-206463</v>
      </c>
      <c r="U618" s="164">
        <v>-206463</v>
      </c>
      <c r="V618" s="164">
        <v>-206463</v>
      </c>
      <c r="W618" s="164">
        <v>-206463</v>
      </c>
      <c r="X618" s="164">
        <v>-206463</v>
      </c>
      <c r="Y618" s="164">
        <v>-206463</v>
      </c>
      <c r="Z618" s="164">
        <v>-206463</v>
      </c>
      <c r="AA618" s="164">
        <v>-206463</v>
      </c>
      <c r="AB618" s="164">
        <v>-206463</v>
      </c>
      <c r="AC618" s="164">
        <v>-206463</v>
      </c>
      <c r="AD618" s="164">
        <v>-206463</v>
      </c>
      <c r="AE618" s="164">
        <v>-206463</v>
      </c>
      <c r="AF618" s="164">
        <v>-206463</v>
      </c>
      <c r="AG618" s="164">
        <v>-206463</v>
      </c>
      <c r="AH618" s="164">
        <v>-206463</v>
      </c>
      <c r="AI618" s="164">
        <v>-206463</v>
      </c>
      <c r="AJ618" s="164">
        <v>-206463</v>
      </c>
      <c r="AK618" s="164">
        <v>-206463</v>
      </c>
      <c r="AL618" s="164">
        <v>-206463</v>
      </c>
      <c r="AM618" s="164">
        <v>-206463</v>
      </c>
      <c r="AN618" s="164">
        <v>-206463</v>
      </c>
    </row>
    <row r="619" spans="1:40" x14ac:dyDescent="0.2">
      <c r="A619" s="27" t="s">
        <v>2458</v>
      </c>
      <c r="B619" s="164">
        <v>0</v>
      </c>
      <c r="C619" s="164">
        <v>0</v>
      </c>
      <c r="D619" s="164">
        <v>0</v>
      </c>
      <c r="E619" s="164">
        <v>0</v>
      </c>
      <c r="F619" s="164">
        <v>0</v>
      </c>
      <c r="G619" s="164">
        <v>0</v>
      </c>
      <c r="H619" s="164">
        <v>0</v>
      </c>
      <c r="I619" s="164">
        <v>0</v>
      </c>
      <c r="J619" s="164">
        <v>0</v>
      </c>
      <c r="K619" s="164">
        <v>0</v>
      </c>
      <c r="L619" s="164">
        <v>0</v>
      </c>
      <c r="M619" s="164">
        <v>0</v>
      </c>
      <c r="N619" s="164">
        <v>0</v>
      </c>
      <c r="O619" s="164">
        <v>0</v>
      </c>
      <c r="P619" s="164">
        <v>0</v>
      </c>
      <c r="Q619" s="164">
        <v>0</v>
      </c>
      <c r="R619" s="164">
        <v>0</v>
      </c>
      <c r="S619" s="164">
        <v>0</v>
      </c>
      <c r="T619" s="164">
        <v>0</v>
      </c>
      <c r="U619" s="164">
        <v>0</v>
      </c>
      <c r="V619" s="164">
        <v>0</v>
      </c>
      <c r="W619" s="164">
        <v>0</v>
      </c>
      <c r="X619" s="164">
        <v>0</v>
      </c>
      <c r="Y619" s="164">
        <v>0</v>
      </c>
      <c r="Z619" s="164">
        <v>0</v>
      </c>
      <c r="AA619" s="164">
        <v>0</v>
      </c>
      <c r="AB619" s="164">
        <v>0</v>
      </c>
      <c r="AC619" s="164">
        <v>0</v>
      </c>
      <c r="AD619" s="164">
        <v>0</v>
      </c>
      <c r="AE619" s="164">
        <v>0</v>
      </c>
      <c r="AF619" s="164">
        <v>0</v>
      </c>
      <c r="AG619" s="164">
        <v>0</v>
      </c>
      <c r="AH619" s="164">
        <v>0</v>
      </c>
      <c r="AI619" s="164">
        <v>0</v>
      </c>
      <c r="AJ619" s="164">
        <v>0</v>
      </c>
      <c r="AK619" s="164">
        <v>0</v>
      </c>
      <c r="AL619" s="164">
        <v>0</v>
      </c>
      <c r="AM619" s="164">
        <v>0</v>
      </c>
      <c r="AN619" s="164">
        <v>0</v>
      </c>
    </row>
    <row r="620" spans="1:40" x14ac:dyDescent="0.2">
      <c r="A620" s="27" t="s">
        <v>2459</v>
      </c>
      <c r="B620" s="164">
        <v>0</v>
      </c>
      <c r="C620" s="164">
        <v>0</v>
      </c>
      <c r="D620" s="164">
        <v>0</v>
      </c>
      <c r="E620" s="164">
        <v>0</v>
      </c>
      <c r="F620" s="164">
        <v>0</v>
      </c>
      <c r="G620" s="164">
        <v>0</v>
      </c>
      <c r="H620" s="164">
        <v>0</v>
      </c>
      <c r="I620" s="164">
        <v>0</v>
      </c>
      <c r="J620" s="164">
        <v>0</v>
      </c>
      <c r="K620" s="164">
        <v>0</v>
      </c>
      <c r="L620" s="164">
        <v>0</v>
      </c>
      <c r="M620" s="164">
        <v>0</v>
      </c>
      <c r="N620" s="164">
        <v>0</v>
      </c>
      <c r="O620" s="164">
        <v>0</v>
      </c>
      <c r="P620" s="164">
        <v>0</v>
      </c>
      <c r="Q620" s="164">
        <v>0</v>
      </c>
      <c r="R620" s="164">
        <v>0</v>
      </c>
      <c r="S620" s="164">
        <v>0</v>
      </c>
      <c r="T620" s="164">
        <v>0</v>
      </c>
      <c r="U620" s="164">
        <v>0</v>
      </c>
      <c r="V620" s="164">
        <v>0</v>
      </c>
      <c r="W620" s="164">
        <v>0</v>
      </c>
      <c r="X620" s="164">
        <v>0</v>
      </c>
      <c r="Y620" s="164">
        <v>0</v>
      </c>
      <c r="Z620" s="164">
        <v>0</v>
      </c>
      <c r="AA620" s="164">
        <v>0</v>
      </c>
      <c r="AB620" s="164">
        <v>0</v>
      </c>
      <c r="AC620" s="164">
        <v>0</v>
      </c>
      <c r="AD620" s="164">
        <v>0</v>
      </c>
      <c r="AE620" s="164">
        <v>0</v>
      </c>
      <c r="AF620" s="164">
        <v>0</v>
      </c>
      <c r="AG620" s="164">
        <v>0</v>
      </c>
      <c r="AH620" s="164">
        <v>0</v>
      </c>
      <c r="AI620" s="164">
        <v>0</v>
      </c>
      <c r="AJ620" s="164">
        <v>0</v>
      </c>
      <c r="AK620" s="164">
        <v>0</v>
      </c>
      <c r="AL620" s="164">
        <v>0</v>
      </c>
      <c r="AM620" s="164">
        <v>0</v>
      </c>
      <c r="AN620" s="164">
        <v>0</v>
      </c>
    </row>
    <row r="621" spans="1:40" x14ac:dyDescent="0.2">
      <c r="A621" s="27" t="s">
        <v>2460</v>
      </c>
      <c r="B621" s="164">
        <v>-865164.16440523195</v>
      </c>
      <c r="C621" s="164">
        <v>-662121.03000951698</v>
      </c>
      <c r="D621" s="164">
        <v>-475037.98705143202</v>
      </c>
      <c r="E621" s="164">
        <v>-348054.45501722803</v>
      </c>
      <c r="F621" s="164">
        <v>-330087.147245645</v>
      </c>
      <c r="G621" s="164">
        <v>-330053.91553964501</v>
      </c>
      <c r="H621" s="164">
        <v>-367087.03425782197</v>
      </c>
      <c r="I621" s="164">
        <v>-634202.10307324806</v>
      </c>
      <c r="J621" s="164">
        <v>-622417.99140616599</v>
      </c>
      <c r="K621" s="164">
        <v>-517114.06863447098</v>
      </c>
      <c r="L621" s="164">
        <v>-264444.37660095299</v>
      </c>
      <c r="M621" s="164">
        <v>-106260.630290499</v>
      </c>
      <c r="N621" s="164">
        <v>-106260.630290499</v>
      </c>
      <c r="O621" s="164">
        <v>-238102.62241568899</v>
      </c>
      <c r="P621" s="164">
        <v>-22164.623481434501</v>
      </c>
      <c r="Q621" s="164">
        <v>148405.55857601401</v>
      </c>
      <c r="R621" s="164">
        <v>264313.223330318</v>
      </c>
      <c r="S621" s="164">
        <v>239917.88648007301</v>
      </c>
      <c r="T621" s="164">
        <v>156133.21568933799</v>
      </c>
      <c r="U621" s="164">
        <v>20678.9780871529</v>
      </c>
      <c r="V621" s="164">
        <v>-343855.99002376897</v>
      </c>
      <c r="W621" s="164">
        <v>-427550.90444585099</v>
      </c>
      <c r="X621" s="164">
        <v>-390934.50332045602</v>
      </c>
      <c r="Y621" s="164">
        <v>-200199.62641475399</v>
      </c>
      <c r="Z621" s="164">
        <v>-45951.496128663603</v>
      </c>
      <c r="AA621" s="164">
        <v>-45951.496128663603</v>
      </c>
      <c r="AB621" s="164">
        <v>-182366.919082104</v>
      </c>
      <c r="AC621" s="164">
        <v>45115.965636676701</v>
      </c>
      <c r="AD621" s="164">
        <v>237865.12475379201</v>
      </c>
      <c r="AE621" s="164">
        <v>380222.11071421503</v>
      </c>
      <c r="AF621" s="164">
        <v>375842.99787809502</v>
      </c>
      <c r="AG621" s="164">
        <v>302160.24338872201</v>
      </c>
      <c r="AH621" s="164">
        <v>169457.01207754601</v>
      </c>
      <c r="AI621" s="164">
        <v>-212712.383672936</v>
      </c>
      <c r="AJ621" s="164">
        <v>-313762.70027933101</v>
      </c>
      <c r="AK621" s="164">
        <v>-290576.02401682298</v>
      </c>
      <c r="AL621" s="164">
        <v>-100371.49649625699</v>
      </c>
      <c r="AM621" s="164">
        <v>55373.400296350897</v>
      </c>
      <c r="AN621" s="164">
        <v>55373.400296350897</v>
      </c>
    </row>
    <row r="622" spans="1:40" x14ac:dyDescent="0.2">
      <c r="A622" s="27" t="s">
        <v>2461</v>
      </c>
      <c r="B622" s="164">
        <v>-291747.99424537999</v>
      </c>
      <c r="C622" s="164">
        <v>-243817.74663061299</v>
      </c>
      <c r="D622" s="164">
        <v>-192726.72304825101</v>
      </c>
      <c r="E622" s="164">
        <v>-138763.86388747999</v>
      </c>
      <c r="F622" s="164">
        <v>-93089.620341591406</v>
      </c>
      <c r="G622" s="164">
        <v>-52644.8746045273</v>
      </c>
      <c r="H622" s="164">
        <v>-28653.674711048901</v>
      </c>
      <c r="I622" s="164">
        <v>-36220.230911364699</v>
      </c>
      <c r="J622" s="164">
        <v>-34384.983198302398</v>
      </c>
      <c r="K622" s="164">
        <v>-30228.118129900398</v>
      </c>
      <c r="L622" s="164">
        <v>-13434.8501061305</v>
      </c>
      <c r="M622" s="164">
        <v>3533.9469648741401</v>
      </c>
      <c r="N622" s="164">
        <v>3533.9469648741401</v>
      </c>
      <c r="O622" s="164">
        <v>-7622.90476914184</v>
      </c>
      <c r="P622" s="164">
        <v>12044.341265033299</v>
      </c>
      <c r="Q622" s="164">
        <v>27291.818231240399</v>
      </c>
      <c r="R622" s="164">
        <v>37304.281657543703</v>
      </c>
      <c r="S622" s="164">
        <v>34649.0570328955</v>
      </c>
      <c r="T622" s="164">
        <v>26684.0190295869</v>
      </c>
      <c r="U622" s="164">
        <v>14219.067738383799</v>
      </c>
      <c r="V622" s="164">
        <v>-18339.744006532001</v>
      </c>
      <c r="W622" s="164">
        <v>-25597.211147809801</v>
      </c>
      <c r="X622" s="164">
        <v>-22147.413763253</v>
      </c>
      <c r="Y622" s="164">
        <v>-5233.88266136536</v>
      </c>
      <c r="Z622" s="164">
        <v>8144.8901927424304</v>
      </c>
      <c r="AA622" s="164">
        <v>8144.8901927424304</v>
      </c>
      <c r="AB622" s="164">
        <v>-2759.9068821136998</v>
      </c>
      <c r="AC622" s="164">
        <v>17208.197749241499</v>
      </c>
      <c r="AD622" s="164">
        <v>33106.082183081802</v>
      </c>
      <c r="AE622" s="164">
        <v>43845.194987122501</v>
      </c>
      <c r="AF622" s="164">
        <v>41758.503538416502</v>
      </c>
      <c r="AG622" s="164">
        <v>34036.6963190077</v>
      </c>
      <c r="AH622" s="164">
        <v>21858.981933796102</v>
      </c>
      <c r="AI622" s="164">
        <v>-10340.5552231401</v>
      </c>
      <c r="AJ622" s="164">
        <v>-17297.494041529699</v>
      </c>
      <c r="AK622" s="164">
        <v>-13578.600498535399</v>
      </c>
      <c r="AL622" s="164">
        <v>3701.92839985707</v>
      </c>
      <c r="AM622" s="164">
        <v>17025.9415413512</v>
      </c>
      <c r="AN622" s="164">
        <v>17025.9415413512</v>
      </c>
    </row>
    <row r="623" spans="1:40" x14ac:dyDescent="0.2">
      <c r="A623" s="27" t="s">
        <v>2462</v>
      </c>
      <c r="B623" s="164">
        <v>-3994273.3279487099</v>
      </c>
      <c r="C623" s="164">
        <v>-3883851.8471794799</v>
      </c>
      <c r="D623" s="164">
        <v>-3773443.1676922999</v>
      </c>
      <c r="E623" s="164">
        <v>-3663047.2894871701</v>
      </c>
      <c r="F623" s="164">
        <v>-3552664.2125641</v>
      </c>
      <c r="G623" s="164">
        <v>-3442293.9369230699</v>
      </c>
      <c r="H623" s="164">
        <v>-3331936.4625641</v>
      </c>
      <c r="I623" s="164">
        <v>-3221591.7894871701</v>
      </c>
      <c r="J623" s="164">
        <v>-3111259.9176922999</v>
      </c>
      <c r="K623" s="164">
        <v>-3000940.8471794799</v>
      </c>
      <c r="L623" s="164">
        <v>-2890634.5779487099</v>
      </c>
      <c r="M623" s="164">
        <v>-2780341.1099999901</v>
      </c>
      <c r="N623" s="164">
        <v>-2780341.1099999901</v>
      </c>
      <c r="O623" s="164">
        <v>-2671257.0394871701</v>
      </c>
      <c r="P623" s="164">
        <v>-2563369.5651282002</v>
      </c>
      <c r="Q623" s="164">
        <v>-2456678.6869230699</v>
      </c>
      <c r="R623" s="164">
        <v>-2351184.4048717902</v>
      </c>
      <c r="S623" s="164">
        <v>-2246886.71897435</v>
      </c>
      <c r="T623" s="164">
        <v>-2143785.62923076</v>
      </c>
      <c r="U623" s="164">
        <v>-2041881.13564102</v>
      </c>
      <c r="V623" s="164">
        <v>-1941173.23820512</v>
      </c>
      <c r="W623" s="164">
        <v>-1841661.9369230701</v>
      </c>
      <c r="X623" s="164">
        <v>-1743347.23179486</v>
      </c>
      <c r="Y623" s="164">
        <v>-1646229.1228205001</v>
      </c>
      <c r="Z623" s="164">
        <v>-1550307.6099999901</v>
      </c>
      <c r="AA623" s="164">
        <v>-1550307.6099999901</v>
      </c>
      <c r="AB623" s="164">
        <v>-1456574.6228205001</v>
      </c>
      <c r="AC623" s="164">
        <v>-1363833.5651282</v>
      </c>
      <c r="AD623" s="164">
        <v>-1272084.4369230701</v>
      </c>
      <c r="AE623" s="164">
        <v>-1181327.23820512</v>
      </c>
      <c r="AF623" s="164">
        <v>-1091561.96897435</v>
      </c>
      <c r="AG623" s="164">
        <v>-1002788.62923076</v>
      </c>
      <c r="AH623" s="164">
        <v>-915007.21897435305</v>
      </c>
      <c r="AI623" s="164">
        <v>-828217.73820512299</v>
      </c>
      <c r="AJ623" s="164">
        <v>-742420.18692307197</v>
      </c>
      <c r="AK623" s="164">
        <v>-657614.56512819999</v>
      </c>
      <c r="AL623" s="164">
        <v>-573800.87282050797</v>
      </c>
      <c r="AM623" s="164">
        <v>-490979.10999999498</v>
      </c>
      <c r="AN623" s="164">
        <v>-490979.10999999498</v>
      </c>
    </row>
    <row r="624" spans="1:40" x14ac:dyDescent="0.2">
      <c r="A624" s="27" t="s">
        <v>2463</v>
      </c>
      <c r="B624" s="164">
        <v>0</v>
      </c>
      <c r="C624" s="164">
        <v>0</v>
      </c>
      <c r="D624" s="164">
        <v>0</v>
      </c>
      <c r="E624" s="164">
        <v>0</v>
      </c>
      <c r="F624" s="164">
        <v>0</v>
      </c>
      <c r="G624" s="164">
        <v>0</v>
      </c>
      <c r="H624" s="164">
        <v>0</v>
      </c>
      <c r="I624" s="164">
        <v>0</v>
      </c>
      <c r="J624" s="164">
        <v>0</v>
      </c>
      <c r="K624" s="164">
        <v>0</v>
      </c>
      <c r="L624" s="164">
        <v>0</v>
      </c>
      <c r="M624" s="164">
        <v>0</v>
      </c>
      <c r="N624" s="164">
        <v>0</v>
      </c>
      <c r="O624" s="164">
        <v>0</v>
      </c>
      <c r="P624" s="164">
        <v>0</v>
      </c>
      <c r="Q624" s="164">
        <v>0</v>
      </c>
      <c r="R624" s="164">
        <v>0</v>
      </c>
      <c r="S624" s="164">
        <v>0</v>
      </c>
      <c r="T624" s="164">
        <v>0</v>
      </c>
      <c r="U624" s="164">
        <v>0</v>
      </c>
      <c r="V624" s="164">
        <v>0</v>
      </c>
      <c r="W624" s="164">
        <v>0</v>
      </c>
      <c r="X624" s="164">
        <v>0</v>
      </c>
      <c r="Y624" s="164">
        <v>0</v>
      </c>
      <c r="Z624" s="164">
        <v>0</v>
      </c>
      <c r="AA624" s="164">
        <v>0</v>
      </c>
      <c r="AB624" s="164">
        <v>0</v>
      </c>
      <c r="AC624" s="164">
        <v>0</v>
      </c>
      <c r="AD624" s="164">
        <v>0</v>
      </c>
      <c r="AE624" s="164">
        <v>0</v>
      </c>
      <c r="AF624" s="164">
        <v>0</v>
      </c>
      <c r="AG624" s="164">
        <v>0</v>
      </c>
      <c r="AH624" s="164">
        <v>0</v>
      </c>
      <c r="AI624" s="164">
        <v>0</v>
      </c>
      <c r="AJ624" s="164">
        <v>0</v>
      </c>
      <c r="AK624" s="164">
        <v>0</v>
      </c>
      <c r="AL624" s="164">
        <v>0</v>
      </c>
      <c r="AM624" s="164">
        <v>0</v>
      </c>
      <c r="AN624" s="164">
        <v>0</v>
      </c>
    </row>
    <row r="625" spans="1:40" x14ac:dyDescent="0.2">
      <c r="A625" s="27" t="s">
        <v>2464</v>
      </c>
      <c r="B625" s="164">
        <v>0</v>
      </c>
      <c r="C625" s="164">
        <v>0</v>
      </c>
      <c r="D625" s="164">
        <v>0</v>
      </c>
      <c r="E625" s="164">
        <v>0</v>
      </c>
      <c r="F625" s="164">
        <v>0</v>
      </c>
      <c r="G625" s="164">
        <v>0</v>
      </c>
      <c r="H625" s="164">
        <v>0</v>
      </c>
      <c r="I625" s="164">
        <v>0</v>
      </c>
      <c r="J625" s="164">
        <v>0</v>
      </c>
      <c r="K625" s="164">
        <v>0</v>
      </c>
      <c r="L625" s="164">
        <v>0</v>
      </c>
      <c r="M625" s="164">
        <v>0</v>
      </c>
      <c r="N625" s="164">
        <v>0</v>
      </c>
      <c r="O625" s="164">
        <v>0</v>
      </c>
      <c r="P625" s="164">
        <v>0</v>
      </c>
      <c r="Q625" s="164">
        <v>0</v>
      </c>
      <c r="R625" s="164">
        <v>0</v>
      </c>
      <c r="S625" s="164">
        <v>0</v>
      </c>
      <c r="T625" s="164">
        <v>0</v>
      </c>
      <c r="U625" s="164">
        <v>0</v>
      </c>
      <c r="V625" s="164">
        <v>0</v>
      </c>
      <c r="W625" s="164">
        <v>0</v>
      </c>
      <c r="X625" s="164">
        <v>0</v>
      </c>
      <c r="Y625" s="164">
        <v>0</v>
      </c>
      <c r="Z625" s="164">
        <v>0</v>
      </c>
      <c r="AA625" s="164">
        <v>0</v>
      </c>
      <c r="AB625" s="164">
        <v>0</v>
      </c>
      <c r="AC625" s="164">
        <v>0</v>
      </c>
      <c r="AD625" s="164">
        <v>0</v>
      </c>
      <c r="AE625" s="164">
        <v>0</v>
      </c>
      <c r="AF625" s="164">
        <v>0</v>
      </c>
      <c r="AG625" s="164">
        <v>0</v>
      </c>
      <c r="AH625" s="164">
        <v>0</v>
      </c>
      <c r="AI625" s="164">
        <v>0</v>
      </c>
      <c r="AJ625" s="164">
        <v>0</v>
      </c>
      <c r="AK625" s="164">
        <v>0</v>
      </c>
      <c r="AL625" s="164">
        <v>0</v>
      </c>
      <c r="AM625" s="164">
        <v>0</v>
      </c>
      <c r="AN625" s="164">
        <v>0</v>
      </c>
    </row>
    <row r="626" spans="1:40" x14ac:dyDescent="0.2">
      <c r="A626" s="27" t="s">
        <v>2465</v>
      </c>
      <c r="B626" s="164">
        <v>83476.86</v>
      </c>
      <c r="C626" s="164">
        <v>83476.86</v>
      </c>
      <c r="D626" s="164">
        <v>83476.86</v>
      </c>
      <c r="E626" s="164">
        <v>83476.86</v>
      </c>
      <c r="F626" s="164">
        <v>83476.86</v>
      </c>
      <c r="G626" s="164">
        <v>83476.86</v>
      </c>
      <c r="H626" s="164">
        <v>83476.86</v>
      </c>
      <c r="I626" s="164">
        <v>83476.86</v>
      </c>
      <c r="J626" s="164">
        <v>83476.86</v>
      </c>
      <c r="K626" s="164">
        <v>83476.86</v>
      </c>
      <c r="L626" s="164">
        <v>83476.86</v>
      </c>
      <c r="M626" s="164">
        <v>83476.86</v>
      </c>
      <c r="N626" s="164">
        <v>83476.86</v>
      </c>
      <c r="O626" s="164">
        <v>83476.86</v>
      </c>
      <c r="P626" s="164">
        <v>83476.86</v>
      </c>
      <c r="Q626" s="164">
        <v>83476.86</v>
      </c>
      <c r="R626" s="164">
        <v>83476.86</v>
      </c>
      <c r="S626" s="164">
        <v>83476.86</v>
      </c>
      <c r="T626" s="164">
        <v>83476.86</v>
      </c>
      <c r="U626" s="164">
        <v>83476.86</v>
      </c>
      <c r="V626" s="164">
        <v>83476.86</v>
      </c>
      <c r="W626" s="164">
        <v>83476.86</v>
      </c>
      <c r="X626" s="164">
        <v>83476.86</v>
      </c>
      <c r="Y626" s="164">
        <v>83476.86</v>
      </c>
      <c r="Z626" s="164">
        <v>83476.86</v>
      </c>
      <c r="AA626" s="164">
        <v>83476.86</v>
      </c>
      <c r="AB626" s="164">
        <v>83476.86</v>
      </c>
      <c r="AC626" s="164">
        <v>83476.86</v>
      </c>
      <c r="AD626" s="164">
        <v>83476.86</v>
      </c>
      <c r="AE626" s="164">
        <v>83476.86</v>
      </c>
      <c r="AF626" s="164">
        <v>83476.86</v>
      </c>
      <c r="AG626" s="164">
        <v>83476.86</v>
      </c>
      <c r="AH626" s="164">
        <v>83476.86</v>
      </c>
      <c r="AI626" s="164">
        <v>83476.86</v>
      </c>
      <c r="AJ626" s="164">
        <v>83476.86</v>
      </c>
      <c r="AK626" s="164">
        <v>83476.86</v>
      </c>
      <c r="AL626" s="164">
        <v>83476.86</v>
      </c>
      <c r="AM626" s="164">
        <v>83476.86</v>
      </c>
      <c r="AN626" s="164">
        <v>83476.86</v>
      </c>
    </row>
    <row r="627" spans="1:40" x14ac:dyDescent="0.2">
      <c r="A627" s="27" t="s">
        <v>2466</v>
      </c>
      <c r="B627" s="164">
        <v>0</v>
      </c>
      <c r="C627" s="164">
        <v>0</v>
      </c>
      <c r="D627" s="164">
        <v>0</v>
      </c>
      <c r="E627" s="164">
        <v>0</v>
      </c>
      <c r="F627" s="164">
        <v>0</v>
      </c>
      <c r="G627" s="164">
        <v>0</v>
      </c>
      <c r="H627" s="164">
        <v>0</v>
      </c>
      <c r="I627" s="164">
        <v>0</v>
      </c>
      <c r="J627" s="164">
        <v>0</v>
      </c>
      <c r="K627" s="164">
        <v>0</v>
      </c>
      <c r="L627" s="164">
        <v>0</v>
      </c>
      <c r="M627" s="164">
        <v>0</v>
      </c>
      <c r="N627" s="164">
        <v>0</v>
      </c>
      <c r="O627" s="164">
        <v>0</v>
      </c>
      <c r="P627" s="164">
        <v>0</v>
      </c>
      <c r="Q627" s="164">
        <v>0</v>
      </c>
      <c r="R627" s="164">
        <v>0</v>
      </c>
      <c r="S627" s="164">
        <v>0</v>
      </c>
      <c r="T627" s="164">
        <v>0</v>
      </c>
      <c r="U627" s="164">
        <v>0</v>
      </c>
      <c r="V627" s="164">
        <v>0</v>
      </c>
      <c r="W627" s="164">
        <v>0</v>
      </c>
      <c r="X627" s="164">
        <v>0</v>
      </c>
      <c r="Y627" s="164">
        <v>0</v>
      </c>
      <c r="Z627" s="164">
        <v>0</v>
      </c>
      <c r="AA627" s="164">
        <v>0</v>
      </c>
      <c r="AB627" s="164">
        <v>0</v>
      </c>
      <c r="AC627" s="164">
        <v>0</v>
      </c>
      <c r="AD627" s="164">
        <v>0</v>
      </c>
      <c r="AE627" s="164">
        <v>0</v>
      </c>
      <c r="AF627" s="164">
        <v>0</v>
      </c>
      <c r="AG627" s="164">
        <v>0</v>
      </c>
      <c r="AH627" s="164">
        <v>0</v>
      </c>
      <c r="AI627" s="164">
        <v>0</v>
      </c>
      <c r="AJ627" s="164">
        <v>0</v>
      </c>
      <c r="AK627" s="164">
        <v>0</v>
      </c>
      <c r="AL627" s="164">
        <v>0</v>
      </c>
      <c r="AM627" s="164">
        <v>0</v>
      </c>
      <c r="AN627" s="164">
        <v>0</v>
      </c>
    </row>
    <row r="628" spans="1:40" x14ac:dyDescent="0.2">
      <c r="A628" s="27" t="s">
        <v>2467</v>
      </c>
      <c r="B628" s="164">
        <v>0</v>
      </c>
      <c r="C628" s="164">
        <v>0</v>
      </c>
      <c r="D628" s="164">
        <v>0</v>
      </c>
      <c r="E628" s="164">
        <v>0</v>
      </c>
      <c r="F628" s="164">
        <v>0</v>
      </c>
      <c r="G628" s="164">
        <v>0</v>
      </c>
      <c r="H628" s="164">
        <v>0</v>
      </c>
      <c r="I628" s="164">
        <v>0</v>
      </c>
      <c r="J628" s="164">
        <v>0</v>
      </c>
      <c r="K628" s="164">
        <v>0</v>
      </c>
      <c r="L628" s="164">
        <v>0</v>
      </c>
      <c r="M628" s="164">
        <v>0</v>
      </c>
      <c r="N628" s="164">
        <v>0</v>
      </c>
      <c r="O628" s="164">
        <v>0</v>
      </c>
      <c r="P628" s="164">
        <v>0</v>
      </c>
      <c r="Q628" s="164">
        <v>0</v>
      </c>
      <c r="R628" s="164">
        <v>0</v>
      </c>
      <c r="S628" s="164">
        <v>0</v>
      </c>
      <c r="T628" s="164">
        <v>0</v>
      </c>
      <c r="U628" s="164">
        <v>0</v>
      </c>
      <c r="V628" s="164">
        <v>0</v>
      </c>
      <c r="W628" s="164">
        <v>0</v>
      </c>
      <c r="X628" s="164">
        <v>0</v>
      </c>
      <c r="Y628" s="164">
        <v>0</v>
      </c>
      <c r="Z628" s="164">
        <v>0</v>
      </c>
      <c r="AA628" s="164">
        <v>0</v>
      </c>
      <c r="AB628" s="164">
        <v>0</v>
      </c>
      <c r="AC628" s="164">
        <v>0</v>
      </c>
      <c r="AD628" s="164">
        <v>0</v>
      </c>
      <c r="AE628" s="164">
        <v>0</v>
      </c>
      <c r="AF628" s="164">
        <v>0</v>
      </c>
      <c r="AG628" s="164">
        <v>0</v>
      </c>
      <c r="AH628" s="164">
        <v>0</v>
      </c>
      <c r="AI628" s="164">
        <v>0</v>
      </c>
      <c r="AJ628" s="164">
        <v>0</v>
      </c>
      <c r="AK628" s="164">
        <v>0</v>
      </c>
      <c r="AL628" s="164">
        <v>0</v>
      </c>
      <c r="AM628" s="164">
        <v>0</v>
      </c>
      <c r="AN628" s="164">
        <v>0</v>
      </c>
    </row>
    <row r="629" spans="1:40" x14ac:dyDescent="0.2">
      <c r="A629" s="27" t="s">
        <v>2468</v>
      </c>
      <c r="B629" s="164">
        <v>0</v>
      </c>
      <c r="C629" s="164">
        <v>0</v>
      </c>
      <c r="D629" s="164">
        <v>0</v>
      </c>
      <c r="E629" s="164">
        <v>0</v>
      </c>
      <c r="F629" s="164">
        <v>0</v>
      </c>
      <c r="G629" s="164">
        <v>0</v>
      </c>
      <c r="H629" s="164">
        <v>0</v>
      </c>
      <c r="I629" s="164">
        <v>0</v>
      </c>
      <c r="J629" s="164">
        <v>0</v>
      </c>
      <c r="K629" s="164">
        <v>0</v>
      </c>
      <c r="L629" s="164">
        <v>0</v>
      </c>
      <c r="M629" s="164">
        <v>0</v>
      </c>
      <c r="N629" s="164">
        <v>0</v>
      </c>
      <c r="O629" s="164">
        <v>0</v>
      </c>
      <c r="P629" s="164">
        <v>0</v>
      </c>
      <c r="Q629" s="164">
        <v>0</v>
      </c>
      <c r="R629" s="164">
        <v>0</v>
      </c>
      <c r="S629" s="164">
        <v>0</v>
      </c>
      <c r="T629" s="164">
        <v>0</v>
      </c>
      <c r="U629" s="164">
        <v>0</v>
      </c>
      <c r="V629" s="164">
        <v>0</v>
      </c>
      <c r="W629" s="164">
        <v>0</v>
      </c>
      <c r="X629" s="164">
        <v>0</v>
      </c>
      <c r="Y629" s="164">
        <v>0</v>
      </c>
      <c r="Z629" s="164">
        <v>0</v>
      </c>
      <c r="AA629" s="164">
        <v>0</v>
      </c>
      <c r="AB629" s="164">
        <v>0</v>
      </c>
      <c r="AC629" s="164">
        <v>0</v>
      </c>
      <c r="AD629" s="164">
        <v>0</v>
      </c>
      <c r="AE629" s="164">
        <v>0</v>
      </c>
      <c r="AF629" s="164">
        <v>0</v>
      </c>
      <c r="AG629" s="164">
        <v>0</v>
      </c>
      <c r="AH629" s="164">
        <v>0</v>
      </c>
      <c r="AI629" s="164">
        <v>0</v>
      </c>
      <c r="AJ629" s="164">
        <v>0</v>
      </c>
      <c r="AK629" s="164">
        <v>0</v>
      </c>
      <c r="AL629" s="164">
        <v>0</v>
      </c>
      <c r="AM629" s="164">
        <v>0</v>
      </c>
      <c r="AN629" s="164">
        <v>0</v>
      </c>
    </row>
    <row r="630" spans="1:40" x14ac:dyDescent="0.2">
      <c r="A630" s="27" t="s">
        <v>2469</v>
      </c>
      <c r="B630" s="164">
        <v>0</v>
      </c>
      <c r="C630" s="164">
        <v>0</v>
      </c>
      <c r="D630" s="164">
        <v>0</v>
      </c>
      <c r="E630" s="164">
        <v>0</v>
      </c>
      <c r="F630" s="164">
        <v>0</v>
      </c>
      <c r="G630" s="164">
        <v>0</v>
      </c>
      <c r="H630" s="164">
        <v>0</v>
      </c>
      <c r="I630" s="164">
        <v>0</v>
      </c>
      <c r="J630" s="164">
        <v>0</v>
      </c>
      <c r="K630" s="164">
        <v>0</v>
      </c>
      <c r="L630" s="164">
        <v>0</v>
      </c>
      <c r="M630" s="164">
        <v>0</v>
      </c>
      <c r="N630" s="164">
        <v>0</v>
      </c>
      <c r="O630" s="164">
        <v>0</v>
      </c>
      <c r="P630" s="164">
        <v>0</v>
      </c>
      <c r="Q630" s="164">
        <v>0</v>
      </c>
      <c r="R630" s="164">
        <v>0</v>
      </c>
      <c r="S630" s="164">
        <v>0</v>
      </c>
      <c r="T630" s="164">
        <v>0</v>
      </c>
      <c r="U630" s="164">
        <v>0</v>
      </c>
      <c r="V630" s="164">
        <v>0</v>
      </c>
      <c r="W630" s="164">
        <v>0</v>
      </c>
      <c r="X630" s="164">
        <v>0</v>
      </c>
      <c r="Y630" s="164">
        <v>0</v>
      </c>
      <c r="Z630" s="164">
        <v>0</v>
      </c>
      <c r="AA630" s="164">
        <v>0</v>
      </c>
      <c r="AB630" s="164">
        <v>0</v>
      </c>
      <c r="AC630" s="164">
        <v>0</v>
      </c>
      <c r="AD630" s="164">
        <v>0</v>
      </c>
      <c r="AE630" s="164">
        <v>0</v>
      </c>
      <c r="AF630" s="164">
        <v>0</v>
      </c>
      <c r="AG630" s="164">
        <v>0</v>
      </c>
      <c r="AH630" s="164">
        <v>0</v>
      </c>
      <c r="AI630" s="164">
        <v>0</v>
      </c>
      <c r="AJ630" s="164">
        <v>0</v>
      </c>
      <c r="AK630" s="164">
        <v>0</v>
      </c>
      <c r="AL630" s="164">
        <v>0</v>
      </c>
      <c r="AM630" s="164">
        <v>0</v>
      </c>
      <c r="AN630" s="164">
        <v>0</v>
      </c>
    </row>
    <row r="631" spans="1:40" x14ac:dyDescent="0.2">
      <c r="A631" s="27" t="s">
        <v>2470</v>
      </c>
      <c r="B631" s="164">
        <v>0</v>
      </c>
      <c r="C631" s="164">
        <v>0</v>
      </c>
      <c r="D631" s="164">
        <v>0</v>
      </c>
      <c r="E631" s="164">
        <v>0</v>
      </c>
      <c r="F631" s="164">
        <v>0</v>
      </c>
      <c r="G631" s="164">
        <v>0</v>
      </c>
      <c r="H631" s="164">
        <v>0</v>
      </c>
      <c r="I631" s="164">
        <v>0</v>
      </c>
      <c r="J631" s="164">
        <v>0</v>
      </c>
      <c r="K631" s="164">
        <v>0</v>
      </c>
      <c r="L631" s="164">
        <v>0</v>
      </c>
      <c r="M631" s="164">
        <v>0</v>
      </c>
      <c r="N631" s="164">
        <v>0</v>
      </c>
      <c r="O631" s="164">
        <v>0</v>
      </c>
      <c r="P631" s="164">
        <v>0</v>
      </c>
      <c r="Q631" s="164">
        <v>0</v>
      </c>
      <c r="R631" s="164">
        <v>0</v>
      </c>
      <c r="S631" s="164">
        <v>0</v>
      </c>
      <c r="T631" s="164">
        <v>0</v>
      </c>
      <c r="U631" s="164">
        <v>0</v>
      </c>
      <c r="V631" s="164">
        <v>0</v>
      </c>
      <c r="W631" s="164">
        <v>0</v>
      </c>
      <c r="X631" s="164">
        <v>0</v>
      </c>
      <c r="Y631" s="164">
        <v>0</v>
      </c>
      <c r="Z631" s="164">
        <v>0</v>
      </c>
      <c r="AA631" s="164">
        <v>0</v>
      </c>
      <c r="AB631" s="164">
        <v>0</v>
      </c>
      <c r="AC631" s="164">
        <v>0</v>
      </c>
      <c r="AD631" s="164">
        <v>0</v>
      </c>
      <c r="AE631" s="164">
        <v>0</v>
      </c>
      <c r="AF631" s="164">
        <v>0</v>
      </c>
      <c r="AG631" s="164">
        <v>0</v>
      </c>
      <c r="AH631" s="164">
        <v>0</v>
      </c>
      <c r="AI631" s="164">
        <v>0</v>
      </c>
      <c r="AJ631" s="164">
        <v>0</v>
      </c>
      <c r="AK631" s="164">
        <v>0</v>
      </c>
      <c r="AL631" s="164">
        <v>0</v>
      </c>
      <c r="AM631" s="164">
        <v>0</v>
      </c>
      <c r="AN631" s="164">
        <v>0</v>
      </c>
    </row>
    <row r="632" spans="1:40" x14ac:dyDescent="0.2">
      <c r="A632" s="27" t="s">
        <v>2471</v>
      </c>
      <c r="B632" s="164">
        <v>0</v>
      </c>
      <c r="C632" s="164">
        <v>0</v>
      </c>
      <c r="D632" s="164">
        <v>0</v>
      </c>
      <c r="E632" s="164">
        <v>0</v>
      </c>
      <c r="F632" s="164">
        <v>0</v>
      </c>
      <c r="G632" s="164">
        <v>0</v>
      </c>
      <c r="H632" s="164">
        <v>0</v>
      </c>
      <c r="I632" s="164">
        <v>0</v>
      </c>
      <c r="J632" s="164">
        <v>0</v>
      </c>
      <c r="K632" s="164">
        <v>0</v>
      </c>
      <c r="L632" s="164">
        <v>0</v>
      </c>
      <c r="M632" s="164">
        <v>0</v>
      </c>
      <c r="N632" s="164">
        <v>0</v>
      </c>
      <c r="O632" s="164">
        <v>0</v>
      </c>
      <c r="P632" s="164">
        <v>0</v>
      </c>
      <c r="Q632" s="164">
        <v>0</v>
      </c>
      <c r="R632" s="164">
        <v>0</v>
      </c>
      <c r="S632" s="164">
        <v>0</v>
      </c>
      <c r="T632" s="164">
        <v>0</v>
      </c>
      <c r="U632" s="164">
        <v>0</v>
      </c>
      <c r="V632" s="164">
        <v>0</v>
      </c>
      <c r="W632" s="164">
        <v>0</v>
      </c>
      <c r="X632" s="164">
        <v>0</v>
      </c>
      <c r="Y632" s="164">
        <v>0</v>
      </c>
      <c r="Z632" s="164">
        <v>0</v>
      </c>
      <c r="AA632" s="164">
        <v>0</v>
      </c>
      <c r="AB632" s="164">
        <v>0</v>
      </c>
      <c r="AC632" s="164">
        <v>0</v>
      </c>
      <c r="AD632" s="164">
        <v>0</v>
      </c>
      <c r="AE632" s="164">
        <v>0</v>
      </c>
      <c r="AF632" s="164">
        <v>0</v>
      </c>
      <c r="AG632" s="164">
        <v>0</v>
      </c>
      <c r="AH632" s="164">
        <v>0</v>
      </c>
      <c r="AI632" s="164">
        <v>0</v>
      </c>
      <c r="AJ632" s="164">
        <v>0</v>
      </c>
      <c r="AK632" s="164">
        <v>0</v>
      </c>
      <c r="AL632" s="164">
        <v>0</v>
      </c>
      <c r="AM632" s="164">
        <v>0</v>
      </c>
      <c r="AN632" s="164">
        <v>0</v>
      </c>
    </row>
    <row r="633" spans="1:40" x14ac:dyDescent="0.2">
      <c r="A633" s="27" t="s">
        <v>2472</v>
      </c>
      <c r="B633" s="164">
        <v>-67558303.029999897</v>
      </c>
      <c r="C633" s="164">
        <v>-67558303.029999897</v>
      </c>
      <c r="D633" s="164">
        <v>-67558303.029999897</v>
      </c>
      <c r="E633" s="164">
        <v>-67558303.029999897</v>
      </c>
      <c r="F633" s="164">
        <v>-67558303.029999897</v>
      </c>
      <c r="G633" s="164">
        <v>-67558303.029999897</v>
      </c>
      <c r="H633" s="164">
        <v>-67558303.029999897</v>
      </c>
      <c r="I633" s="164">
        <v>-67558303.029999897</v>
      </c>
      <c r="J633" s="164">
        <v>-67558303.029999897</v>
      </c>
      <c r="K633" s="164">
        <v>-67558303.029999897</v>
      </c>
      <c r="L633" s="164">
        <v>-67558303.029999897</v>
      </c>
      <c r="M633" s="164">
        <v>-67558303.029999897</v>
      </c>
      <c r="N633" s="164">
        <v>-67558303.029999897</v>
      </c>
      <c r="O633" s="164">
        <v>-67558303.029999897</v>
      </c>
      <c r="P633" s="164">
        <v>-67558303.029999897</v>
      </c>
      <c r="Q633" s="164">
        <v>-67558303.029999897</v>
      </c>
      <c r="R633" s="164">
        <v>-67558303.029999897</v>
      </c>
      <c r="S633" s="164">
        <v>-67558303.029999897</v>
      </c>
      <c r="T633" s="164">
        <v>-67558303.029999897</v>
      </c>
      <c r="U633" s="164">
        <v>-67558303.029999897</v>
      </c>
      <c r="V633" s="164">
        <v>-67558303.029999897</v>
      </c>
      <c r="W633" s="164">
        <v>-67558303.029999897</v>
      </c>
      <c r="X633" s="164">
        <v>-67558303.029999897</v>
      </c>
      <c r="Y633" s="164">
        <v>-67558303.029999897</v>
      </c>
      <c r="Z633" s="164">
        <v>-67558303.029999897</v>
      </c>
      <c r="AA633" s="164">
        <v>-67558303.029999897</v>
      </c>
      <c r="AB633" s="164">
        <v>-67558303.029999897</v>
      </c>
      <c r="AC633" s="164">
        <v>-67558303.029999897</v>
      </c>
      <c r="AD633" s="164">
        <v>-67558303.029999897</v>
      </c>
      <c r="AE633" s="164">
        <v>-67558303.029999897</v>
      </c>
      <c r="AF633" s="164">
        <v>-67558303.029999897</v>
      </c>
      <c r="AG633" s="164">
        <v>-67558303.029999897</v>
      </c>
      <c r="AH633" s="164">
        <v>-67558303.029999897</v>
      </c>
      <c r="AI633" s="164">
        <v>-67558303.029999897</v>
      </c>
      <c r="AJ633" s="164">
        <v>-67558303.029999897</v>
      </c>
      <c r="AK633" s="164">
        <v>-67558303.029999897</v>
      </c>
      <c r="AL633" s="164">
        <v>-67558303.029999897</v>
      </c>
      <c r="AM633" s="164">
        <v>-67558303.029999897</v>
      </c>
      <c r="AN633" s="164">
        <v>-67558303.029999897</v>
      </c>
    </row>
    <row r="634" spans="1:40" x14ac:dyDescent="0.2">
      <c r="A634" s="27" t="s">
        <v>2473</v>
      </c>
      <c r="B634" s="164">
        <v>-17162290.379999898</v>
      </c>
      <c r="C634" s="164">
        <v>-17162290.379999898</v>
      </c>
      <c r="D634" s="164">
        <v>-17162290.379999898</v>
      </c>
      <c r="E634" s="164">
        <v>-17162290.379999898</v>
      </c>
      <c r="F634" s="164">
        <v>-17162290.379999898</v>
      </c>
      <c r="G634" s="164">
        <v>-17162290.379999898</v>
      </c>
      <c r="H634" s="164">
        <v>-17162290.379999898</v>
      </c>
      <c r="I634" s="164">
        <v>-17162290.379999898</v>
      </c>
      <c r="J634" s="164">
        <v>-17162290.379999898</v>
      </c>
      <c r="K634" s="164">
        <v>-17162290.379999898</v>
      </c>
      <c r="L634" s="164">
        <v>-17162290.379999898</v>
      </c>
      <c r="M634" s="164">
        <v>-17162290.379999898</v>
      </c>
      <c r="N634" s="164">
        <v>-17162290.379999898</v>
      </c>
      <c r="O634" s="164">
        <v>-17162290.379999898</v>
      </c>
      <c r="P634" s="164">
        <v>-17162290.379999898</v>
      </c>
      <c r="Q634" s="164">
        <v>-17162290.379999898</v>
      </c>
      <c r="R634" s="164">
        <v>-17162290.379999898</v>
      </c>
      <c r="S634" s="164">
        <v>-17162290.379999898</v>
      </c>
      <c r="T634" s="164">
        <v>-17162290.379999898</v>
      </c>
      <c r="U634" s="164">
        <v>-17162290.379999898</v>
      </c>
      <c r="V634" s="164">
        <v>-17162290.379999898</v>
      </c>
      <c r="W634" s="164">
        <v>-17162290.379999898</v>
      </c>
      <c r="X634" s="164">
        <v>-17162290.379999898</v>
      </c>
      <c r="Y634" s="164">
        <v>-17162290.379999898</v>
      </c>
      <c r="Z634" s="164">
        <v>-17162290.379999898</v>
      </c>
      <c r="AA634" s="164">
        <v>-17162290.379999898</v>
      </c>
      <c r="AB634" s="164">
        <v>-17162290.379999898</v>
      </c>
      <c r="AC634" s="164">
        <v>-17162290.379999898</v>
      </c>
      <c r="AD634" s="164">
        <v>-17162290.379999898</v>
      </c>
      <c r="AE634" s="164">
        <v>-17162290.379999898</v>
      </c>
      <c r="AF634" s="164">
        <v>-17162290.379999898</v>
      </c>
      <c r="AG634" s="164">
        <v>-17162290.379999898</v>
      </c>
      <c r="AH634" s="164">
        <v>-17162290.379999898</v>
      </c>
      <c r="AI634" s="164">
        <v>-17162290.379999898</v>
      </c>
      <c r="AJ634" s="164">
        <v>-17162290.379999898</v>
      </c>
      <c r="AK634" s="164">
        <v>-17162290.379999898</v>
      </c>
      <c r="AL634" s="164">
        <v>-17162290.379999898</v>
      </c>
      <c r="AM634" s="164">
        <v>-17162290.379999898</v>
      </c>
      <c r="AN634" s="164">
        <v>-17162290.379999898</v>
      </c>
    </row>
    <row r="635" spans="1:40" x14ac:dyDescent="0.2">
      <c r="A635" s="27" t="s">
        <v>2474</v>
      </c>
      <c r="B635" s="164">
        <v>0</v>
      </c>
      <c r="C635" s="164">
        <v>0</v>
      </c>
      <c r="D635" s="164">
        <v>0</v>
      </c>
      <c r="E635" s="164">
        <v>0</v>
      </c>
      <c r="F635" s="164">
        <v>0</v>
      </c>
      <c r="G635" s="164">
        <v>0</v>
      </c>
      <c r="H635" s="164">
        <v>0</v>
      </c>
      <c r="I635" s="164">
        <v>0</v>
      </c>
      <c r="J635" s="164">
        <v>0</v>
      </c>
      <c r="K635" s="164">
        <v>0</v>
      </c>
      <c r="L635" s="164">
        <v>0</v>
      </c>
      <c r="M635" s="164">
        <v>0</v>
      </c>
      <c r="N635" s="164">
        <v>0</v>
      </c>
      <c r="O635" s="164">
        <v>0</v>
      </c>
      <c r="P635" s="164">
        <v>0</v>
      </c>
      <c r="Q635" s="164">
        <v>0</v>
      </c>
      <c r="R635" s="164">
        <v>0</v>
      </c>
      <c r="S635" s="164">
        <v>0</v>
      </c>
      <c r="T635" s="164">
        <v>0</v>
      </c>
      <c r="U635" s="164">
        <v>0</v>
      </c>
      <c r="V635" s="164">
        <v>0</v>
      </c>
      <c r="W635" s="164">
        <v>0</v>
      </c>
      <c r="X635" s="164">
        <v>0</v>
      </c>
      <c r="Y635" s="164">
        <v>0</v>
      </c>
      <c r="Z635" s="164">
        <v>0</v>
      </c>
      <c r="AA635" s="164">
        <v>0</v>
      </c>
      <c r="AB635" s="164">
        <v>0</v>
      </c>
      <c r="AC635" s="164">
        <v>0</v>
      </c>
      <c r="AD635" s="164">
        <v>0</v>
      </c>
      <c r="AE635" s="164">
        <v>0</v>
      </c>
      <c r="AF635" s="164">
        <v>0</v>
      </c>
      <c r="AG635" s="164">
        <v>0</v>
      </c>
      <c r="AH635" s="164">
        <v>0</v>
      </c>
      <c r="AI635" s="164">
        <v>0</v>
      </c>
      <c r="AJ635" s="164">
        <v>0</v>
      </c>
      <c r="AK635" s="164">
        <v>0</v>
      </c>
      <c r="AL635" s="164">
        <v>0</v>
      </c>
      <c r="AM635" s="164">
        <v>0</v>
      </c>
      <c r="AN635" s="164">
        <v>0</v>
      </c>
    </row>
    <row r="636" spans="1:40" x14ac:dyDescent="0.2">
      <c r="A636" s="27" t="s">
        <v>2475</v>
      </c>
      <c r="B636" s="164">
        <v>-6958689.6500000004</v>
      </c>
      <c r="C636" s="164">
        <v>-6958689.6500000004</v>
      </c>
      <c r="D636" s="164">
        <v>-6958689.6500000004</v>
      </c>
      <c r="E636" s="164">
        <v>-6958689.6500000004</v>
      </c>
      <c r="F636" s="164">
        <v>-6958689.6500000004</v>
      </c>
      <c r="G636" s="164">
        <v>-6958689.6500000004</v>
      </c>
      <c r="H636" s="164">
        <v>-6958689.6500000004</v>
      </c>
      <c r="I636" s="164">
        <v>-6958689.6500000004</v>
      </c>
      <c r="J636" s="164">
        <v>-6958689.6500000004</v>
      </c>
      <c r="K636" s="164">
        <v>-6958689.6500000004</v>
      </c>
      <c r="L636" s="164">
        <v>-6958689.6500000004</v>
      </c>
      <c r="M636" s="164">
        <v>-6958689.6500000004</v>
      </c>
      <c r="N636" s="164">
        <v>-6958689.6500000004</v>
      </c>
      <c r="O636" s="164">
        <v>-6958689.6500000004</v>
      </c>
      <c r="P636" s="164">
        <v>-6958689.6500000004</v>
      </c>
      <c r="Q636" s="164">
        <v>-6958689.6500000004</v>
      </c>
      <c r="R636" s="164">
        <v>-6958689.6500000004</v>
      </c>
      <c r="S636" s="164">
        <v>-6958689.6500000004</v>
      </c>
      <c r="T636" s="164">
        <v>-6958689.6500000004</v>
      </c>
      <c r="U636" s="164">
        <v>-6958689.6500000004</v>
      </c>
      <c r="V636" s="164">
        <v>-6958689.6500000004</v>
      </c>
      <c r="W636" s="164">
        <v>-6958689.6500000004</v>
      </c>
      <c r="X636" s="164">
        <v>-6958689.6500000004</v>
      </c>
      <c r="Y636" s="164">
        <v>-6958689.6500000004</v>
      </c>
      <c r="Z636" s="164">
        <v>-6958689.6500000004</v>
      </c>
      <c r="AA636" s="164">
        <v>-6958689.6500000004</v>
      </c>
      <c r="AB636" s="164">
        <v>-6958689.6500000004</v>
      </c>
      <c r="AC636" s="164">
        <v>-6958689.6500000004</v>
      </c>
      <c r="AD636" s="164">
        <v>-6958689.6500000004</v>
      </c>
      <c r="AE636" s="164">
        <v>-6958689.6500000004</v>
      </c>
      <c r="AF636" s="164">
        <v>-6958689.6500000004</v>
      </c>
      <c r="AG636" s="164">
        <v>-6958689.6500000004</v>
      </c>
      <c r="AH636" s="164">
        <v>-6958689.6500000004</v>
      </c>
      <c r="AI636" s="164">
        <v>-6958689.6500000004</v>
      </c>
      <c r="AJ636" s="164">
        <v>-6958689.6500000004</v>
      </c>
      <c r="AK636" s="164">
        <v>-6958689.6500000004</v>
      </c>
      <c r="AL636" s="164">
        <v>-6958689.6500000004</v>
      </c>
      <c r="AM636" s="164">
        <v>-6958689.6500000004</v>
      </c>
      <c r="AN636" s="164">
        <v>-6958689.6500000004</v>
      </c>
    </row>
    <row r="637" spans="1:40" x14ac:dyDescent="0.2">
      <c r="A637" s="30" t="s">
        <v>2476</v>
      </c>
      <c r="B637" s="164">
        <v>-368624980.54310101</v>
      </c>
      <c r="C637" s="164">
        <v>-359465723.65938401</v>
      </c>
      <c r="D637" s="164">
        <v>-350406977.93662798</v>
      </c>
      <c r="E637" s="164">
        <v>-342499346.844872</v>
      </c>
      <c r="F637" s="164">
        <v>-335131192.23117</v>
      </c>
      <c r="G637" s="164">
        <v>-328243782.888547</v>
      </c>
      <c r="H637" s="164">
        <v>-322750501.997154</v>
      </c>
      <c r="I637" s="164">
        <v>-318419720.20767099</v>
      </c>
      <c r="J637" s="164">
        <v>-313751270.73833299</v>
      </c>
      <c r="K637" s="164">
        <v>-309919315.95557499</v>
      </c>
      <c r="L637" s="164">
        <v>-305815089.07342201</v>
      </c>
      <c r="M637" s="164">
        <v>-301883550.65493</v>
      </c>
      <c r="N637" s="164">
        <v>-301883550.65493</v>
      </c>
      <c r="O637" s="164">
        <v>-300210503.84723598</v>
      </c>
      <c r="P637" s="164">
        <v>-299463314.38236398</v>
      </c>
      <c r="Q637" s="164">
        <v>-298713170.26904202</v>
      </c>
      <c r="R637" s="164">
        <v>-298030059.013538</v>
      </c>
      <c r="S637" s="164">
        <v>-297789534.30833399</v>
      </c>
      <c r="T637" s="164">
        <v>-297773002.57862502</v>
      </c>
      <c r="U637" s="164">
        <v>-297987760.52312702</v>
      </c>
      <c r="V637" s="164">
        <v>-299152922.62803602</v>
      </c>
      <c r="W637" s="164">
        <v>-299435705.95379102</v>
      </c>
      <c r="X637" s="164">
        <v>-299275834.95278299</v>
      </c>
      <c r="Y637" s="164">
        <v>-298483757.06903899</v>
      </c>
      <c r="Z637" s="164">
        <v>-297703688.29721701</v>
      </c>
      <c r="AA637" s="164">
        <v>-297703688.29721701</v>
      </c>
      <c r="AB637" s="164">
        <v>-298327015.35322201</v>
      </c>
      <c r="AC637" s="164">
        <v>-297432915.02305597</v>
      </c>
      <c r="AD637" s="164">
        <v>-296582185.75282401</v>
      </c>
      <c r="AE637" s="164">
        <v>-295855240.57172698</v>
      </c>
      <c r="AF637" s="164">
        <v>-295678580.82312298</v>
      </c>
      <c r="AG637" s="164">
        <v>-295775482.36511803</v>
      </c>
      <c r="AH637" s="164">
        <v>-296123775.62015897</v>
      </c>
      <c r="AI637" s="164">
        <v>-297535573.12412298</v>
      </c>
      <c r="AJ637" s="164">
        <v>-297861615.77856499</v>
      </c>
      <c r="AK637" s="164">
        <v>-297672853.83270198</v>
      </c>
      <c r="AL637" s="164">
        <v>-296754887.34280902</v>
      </c>
      <c r="AM637" s="164">
        <v>-295905534.31754398</v>
      </c>
      <c r="AN637" s="164">
        <v>-295905534.31754398</v>
      </c>
    </row>
    <row r="638" spans="1:40" x14ac:dyDescent="0.2">
      <c r="A638" s="30" t="s">
        <v>2477</v>
      </c>
      <c r="B638" s="164">
        <v>-469120258.565099</v>
      </c>
      <c r="C638" s="164">
        <v>-459539126.54269499</v>
      </c>
      <c r="D638" s="164">
        <v>-450054359.08130902</v>
      </c>
      <c r="E638" s="164">
        <v>-441716559.65098</v>
      </c>
      <c r="F638" s="164">
        <v>-433914090.09876001</v>
      </c>
      <c r="G638" s="164">
        <v>-427026680.75613701</v>
      </c>
      <c r="H638" s="164">
        <v>-421533399.86474401</v>
      </c>
      <c r="I638" s="164">
        <v>-417202618.075261</v>
      </c>
      <c r="J638" s="164">
        <v>-412534168.605923</v>
      </c>
      <c r="K638" s="164">
        <v>-408702213.823165</v>
      </c>
      <c r="L638" s="164">
        <v>-404597986.94101202</v>
      </c>
      <c r="M638" s="164">
        <v>-400666448.52252001</v>
      </c>
      <c r="N638" s="164">
        <v>-400666448.52252001</v>
      </c>
      <c r="O638" s="164">
        <v>-398993401.71482599</v>
      </c>
      <c r="P638" s="164">
        <v>-398246212.24995399</v>
      </c>
      <c r="Q638" s="164">
        <v>-397496068.13663203</v>
      </c>
      <c r="R638" s="164">
        <v>-396812956.88112801</v>
      </c>
      <c r="S638" s="164">
        <v>-396572432.175924</v>
      </c>
      <c r="T638" s="164">
        <v>-396555900.44621497</v>
      </c>
      <c r="U638" s="164">
        <v>-396770658.39071703</v>
      </c>
      <c r="V638" s="164">
        <v>-397935820.49562597</v>
      </c>
      <c r="W638" s="164">
        <v>-398218603.82138097</v>
      </c>
      <c r="X638" s="164">
        <v>-398058732.820373</v>
      </c>
      <c r="Y638" s="164">
        <v>-397266654.936629</v>
      </c>
      <c r="Z638" s="164">
        <v>-396486586.16480702</v>
      </c>
      <c r="AA638" s="164">
        <v>-396486586.16480702</v>
      </c>
      <c r="AB638" s="164">
        <v>-397109913.22081202</v>
      </c>
      <c r="AC638" s="164">
        <v>-396215812.89064598</v>
      </c>
      <c r="AD638" s="164">
        <v>-395365083.62041402</v>
      </c>
      <c r="AE638" s="164">
        <v>-394638138.43931699</v>
      </c>
      <c r="AF638" s="164">
        <v>-394461478.69071299</v>
      </c>
      <c r="AG638" s="164">
        <v>-394558380.23270798</v>
      </c>
      <c r="AH638" s="164">
        <v>-394906673.48774898</v>
      </c>
      <c r="AI638" s="164">
        <v>-396318470.99171299</v>
      </c>
      <c r="AJ638" s="164">
        <v>-396644513.646155</v>
      </c>
      <c r="AK638" s="164">
        <v>-396455751.70029199</v>
      </c>
      <c r="AL638" s="164">
        <v>-395537785.21039897</v>
      </c>
      <c r="AM638" s="164">
        <v>-394688432.18513399</v>
      </c>
      <c r="AN638" s="164">
        <v>-394688432.18513399</v>
      </c>
    </row>
    <row r="639" spans="1:40" x14ac:dyDescent="0.2">
      <c r="A639" s="30" t="s">
        <v>2478</v>
      </c>
      <c r="B639" s="164">
        <v>-2668010788.4445801</v>
      </c>
      <c r="C639" s="164">
        <v>-2657299988.7300301</v>
      </c>
      <c r="D639" s="164">
        <v>-2636218715.5571399</v>
      </c>
      <c r="E639" s="164">
        <v>-2617517299.2138901</v>
      </c>
      <c r="F639" s="164">
        <v>-2600741259.6483402</v>
      </c>
      <c r="G639" s="164">
        <v>-2580631214.2286601</v>
      </c>
      <c r="H639" s="164">
        <v>-2569268719.1208701</v>
      </c>
      <c r="I639" s="164">
        <v>-2561953848.5932398</v>
      </c>
      <c r="J639" s="164">
        <v>-2546878984.50454</v>
      </c>
      <c r="K639" s="164">
        <v>-2536774262.7172799</v>
      </c>
      <c r="L639" s="164">
        <v>-2508031779.5436802</v>
      </c>
      <c r="M639" s="164">
        <v>-2486968155.8407798</v>
      </c>
      <c r="N639" s="164">
        <v>-2486968155.8407798</v>
      </c>
      <c r="O639" s="164">
        <v>-2481777664.3966398</v>
      </c>
      <c r="P639" s="164">
        <v>-2476324421.4721498</v>
      </c>
      <c r="Q639" s="164">
        <v>-2467429318.4868898</v>
      </c>
      <c r="R639" s="164">
        <v>-2463926156.5743198</v>
      </c>
      <c r="S639" s="164">
        <v>-2462165867.2256498</v>
      </c>
      <c r="T639" s="164">
        <v>-2458167629.22157</v>
      </c>
      <c r="U639" s="164">
        <v>-2457765466.6774001</v>
      </c>
      <c r="V639" s="164">
        <v>-2462697937.5209098</v>
      </c>
      <c r="W639" s="164">
        <v>-2461428957.7912202</v>
      </c>
      <c r="X639" s="164">
        <v>-2460820010.4907198</v>
      </c>
      <c r="Y639" s="164">
        <v>-2440524524.1463699</v>
      </c>
      <c r="Z639" s="164">
        <v>-2430668481.62609</v>
      </c>
      <c r="AA639" s="164">
        <v>-2430668481.62609</v>
      </c>
      <c r="AB639" s="164">
        <v>-2431175259.7270098</v>
      </c>
      <c r="AC639" s="164">
        <v>-2428961120.51682</v>
      </c>
      <c r="AD639" s="164">
        <v>-2423623852.5460701</v>
      </c>
      <c r="AE639" s="164">
        <v>-2421370997.2013798</v>
      </c>
      <c r="AF639" s="164">
        <v>-2420996733.0790401</v>
      </c>
      <c r="AG639" s="164">
        <v>-2418928496.2004199</v>
      </c>
      <c r="AH639" s="164">
        <v>-2420919591.90168</v>
      </c>
      <c r="AI639" s="164">
        <v>-2428421798.5256701</v>
      </c>
      <c r="AJ639" s="164">
        <v>-2429893470.9285998</v>
      </c>
      <c r="AK639" s="164">
        <v>-2431761642.6658201</v>
      </c>
      <c r="AL639" s="164">
        <v>-2412867690.0226698</v>
      </c>
      <c r="AM639" s="164">
        <v>-2405634667.40412</v>
      </c>
      <c r="AN639" s="164">
        <v>-2405634667.40412</v>
      </c>
    </row>
    <row r="640" spans="1:40" x14ac:dyDescent="0.2">
      <c r="A640" s="30" t="s">
        <v>2479</v>
      </c>
      <c r="B640" s="164">
        <v>1071866966.70818</v>
      </c>
      <c r="C640" s="164">
        <v>1011220367.98189</v>
      </c>
      <c r="D640" s="164">
        <v>969395955.24010801</v>
      </c>
      <c r="E640" s="164">
        <v>929033562.32983804</v>
      </c>
      <c r="F640" s="164">
        <v>896944090.04830098</v>
      </c>
      <c r="G640" s="164">
        <v>869473852.75565696</v>
      </c>
      <c r="H640" s="164">
        <v>835463955.31476903</v>
      </c>
      <c r="I640" s="164">
        <v>804965451.08748698</v>
      </c>
      <c r="J640" s="164">
        <v>778906546.17593205</v>
      </c>
      <c r="K640" s="164">
        <v>755052174.32368505</v>
      </c>
      <c r="L640" s="164">
        <v>763071572.62664294</v>
      </c>
      <c r="M640" s="164">
        <v>770312061.47491896</v>
      </c>
      <c r="N640" s="164">
        <v>770312061.47491896</v>
      </c>
      <c r="O640" s="164">
        <v>772779558.93131006</v>
      </c>
      <c r="P640" s="164">
        <v>766866241.55392802</v>
      </c>
      <c r="Q640" s="164">
        <v>770143367.76451099</v>
      </c>
      <c r="R640" s="164">
        <v>768599041.15968895</v>
      </c>
      <c r="S640" s="164">
        <v>769925226.40709198</v>
      </c>
      <c r="T640" s="164">
        <v>771105233.56542802</v>
      </c>
      <c r="U640" s="164">
        <v>766384080.49024498</v>
      </c>
      <c r="V640" s="164">
        <v>758854424.31033003</v>
      </c>
      <c r="W640" s="164">
        <v>748341489.84607899</v>
      </c>
      <c r="X640" s="164">
        <v>737564247.17950702</v>
      </c>
      <c r="Y640" s="164">
        <v>753841464.29637504</v>
      </c>
      <c r="Z640" s="164">
        <v>762323118.493662</v>
      </c>
      <c r="AA640" s="164">
        <v>762323118.493662</v>
      </c>
      <c r="AB640" s="164">
        <v>767869257.73367298</v>
      </c>
      <c r="AC640" s="164">
        <v>762134574.08704603</v>
      </c>
      <c r="AD640" s="164">
        <v>765179876.90168905</v>
      </c>
      <c r="AE640" s="164">
        <v>766329747.80892599</v>
      </c>
      <c r="AF640" s="164">
        <v>770710613.84803605</v>
      </c>
      <c r="AG640" s="164">
        <v>774354217.22658706</v>
      </c>
      <c r="AH640" s="164">
        <v>771328986.366346</v>
      </c>
      <c r="AI640" s="164">
        <v>765128233.82468104</v>
      </c>
      <c r="AJ640" s="164">
        <v>755430368.02163994</v>
      </c>
      <c r="AK640" s="164">
        <v>745401180.95439506</v>
      </c>
      <c r="AL640" s="164">
        <v>762699974.040115</v>
      </c>
      <c r="AM640" s="164">
        <v>770970896.19069302</v>
      </c>
      <c r="AN640" s="164">
        <v>770970896.19069302</v>
      </c>
    </row>
    <row r="641" spans="1:40" x14ac:dyDescent="0.2">
      <c r="A641" s="27" t="s">
        <v>2480</v>
      </c>
    </row>
    <row r="642" spans="1:40" x14ac:dyDescent="0.2">
      <c r="A642" s="27" t="s">
        <v>2481</v>
      </c>
    </row>
    <row r="643" spans="1:40" x14ac:dyDescent="0.2">
      <c r="A643" s="27" t="s">
        <v>2482</v>
      </c>
      <c r="B643" s="164">
        <v>0</v>
      </c>
      <c r="C643" s="164">
        <v>0</v>
      </c>
      <c r="D643" s="164">
        <v>0</v>
      </c>
      <c r="E643" s="164">
        <v>0</v>
      </c>
      <c r="F643" s="164">
        <v>0</v>
      </c>
      <c r="G643" s="164">
        <v>0</v>
      </c>
      <c r="H643" s="164">
        <v>0</v>
      </c>
      <c r="I643" s="164">
        <v>0</v>
      </c>
      <c r="J643" s="164">
        <v>0</v>
      </c>
      <c r="K643" s="164">
        <v>0</v>
      </c>
      <c r="L643" s="164">
        <v>0</v>
      </c>
      <c r="M643" s="164">
        <v>0</v>
      </c>
      <c r="N643" s="164">
        <v>0</v>
      </c>
      <c r="O643" s="164">
        <v>0</v>
      </c>
      <c r="P643" s="164">
        <v>0</v>
      </c>
      <c r="Q643" s="164">
        <v>0</v>
      </c>
      <c r="R643" s="164">
        <v>0</v>
      </c>
      <c r="S643" s="164">
        <v>0</v>
      </c>
      <c r="T643" s="164">
        <v>0</v>
      </c>
      <c r="U643" s="164">
        <v>0</v>
      </c>
      <c r="V643" s="164">
        <v>0</v>
      </c>
      <c r="W643" s="164">
        <v>0</v>
      </c>
      <c r="X643" s="164">
        <v>0</v>
      </c>
      <c r="Y643" s="164">
        <v>0</v>
      </c>
      <c r="Z643" s="164">
        <v>0</v>
      </c>
      <c r="AA643" s="164">
        <v>0</v>
      </c>
      <c r="AB643" s="164">
        <v>0</v>
      </c>
      <c r="AC643" s="164">
        <v>0</v>
      </c>
      <c r="AD643" s="164">
        <v>0</v>
      </c>
      <c r="AE643" s="164">
        <v>0</v>
      </c>
      <c r="AF643" s="164">
        <v>0</v>
      </c>
      <c r="AG643" s="164">
        <v>0</v>
      </c>
      <c r="AH643" s="164">
        <v>0</v>
      </c>
      <c r="AI643" s="164">
        <v>0</v>
      </c>
      <c r="AJ643" s="164">
        <v>0</v>
      </c>
      <c r="AK643" s="164">
        <v>0</v>
      </c>
      <c r="AL643" s="164">
        <v>0</v>
      </c>
      <c r="AM643" s="164">
        <v>0</v>
      </c>
      <c r="AN643" s="164">
        <v>0</v>
      </c>
    </row>
    <row r="644" spans="1:40" x14ac:dyDescent="0.2">
      <c r="A644" s="27" t="s">
        <v>2483</v>
      </c>
      <c r="B644" s="164">
        <v>0</v>
      </c>
      <c r="C644" s="164">
        <v>0</v>
      </c>
      <c r="D644" s="164">
        <v>0</v>
      </c>
      <c r="E644" s="164">
        <v>0</v>
      </c>
      <c r="F644" s="164">
        <v>0</v>
      </c>
      <c r="G644" s="164">
        <v>0</v>
      </c>
      <c r="H644" s="164">
        <v>0</v>
      </c>
      <c r="I644" s="164">
        <v>0</v>
      </c>
      <c r="J644" s="164">
        <v>0</v>
      </c>
      <c r="K644" s="164">
        <v>0</v>
      </c>
      <c r="L644" s="164">
        <v>0</v>
      </c>
      <c r="M644" s="164">
        <v>0</v>
      </c>
      <c r="N644" s="164">
        <v>0</v>
      </c>
      <c r="O644" s="164">
        <v>0</v>
      </c>
      <c r="P644" s="164">
        <v>0</v>
      </c>
      <c r="Q644" s="164">
        <v>0</v>
      </c>
      <c r="R644" s="164">
        <v>0</v>
      </c>
      <c r="S644" s="164">
        <v>0</v>
      </c>
      <c r="T644" s="164">
        <v>0</v>
      </c>
      <c r="U644" s="164">
        <v>0</v>
      </c>
      <c r="V644" s="164">
        <v>0</v>
      </c>
      <c r="W644" s="164">
        <v>0</v>
      </c>
      <c r="X644" s="164">
        <v>0</v>
      </c>
      <c r="Y644" s="164">
        <v>0</v>
      </c>
      <c r="Z644" s="164">
        <v>0</v>
      </c>
      <c r="AA644" s="164">
        <v>0</v>
      </c>
      <c r="AB644" s="164">
        <v>0</v>
      </c>
      <c r="AC644" s="164">
        <v>0</v>
      </c>
      <c r="AD644" s="164">
        <v>0</v>
      </c>
      <c r="AE644" s="164">
        <v>0</v>
      </c>
      <c r="AF644" s="164">
        <v>0</v>
      </c>
      <c r="AG644" s="164">
        <v>0</v>
      </c>
      <c r="AH644" s="164">
        <v>0</v>
      </c>
      <c r="AI644" s="164">
        <v>0</v>
      </c>
      <c r="AJ644" s="164">
        <v>0</v>
      </c>
      <c r="AK644" s="164">
        <v>0</v>
      </c>
      <c r="AL644" s="164">
        <v>0</v>
      </c>
      <c r="AM644" s="164">
        <v>0</v>
      </c>
      <c r="AN644" s="164">
        <v>0</v>
      </c>
    </row>
    <row r="645" spans="1:40" x14ac:dyDescent="0.2">
      <c r="A645" s="27" t="s">
        <v>2484</v>
      </c>
      <c r="B645" s="164">
        <v>0</v>
      </c>
      <c r="C645" s="164">
        <v>0</v>
      </c>
      <c r="D645" s="164">
        <v>0</v>
      </c>
      <c r="E645" s="164">
        <v>0</v>
      </c>
      <c r="F645" s="164">
        <v>0</v>
      </c>
      <c r="G645" s="164">
        <v>0</v>
      </c>
      <c r="H645" s="164">
        <v>0</v>
      </c>
      <c r="I645" s="164">
        <v>0</v>
      </c>
      <c r="J645" s="164">
        <v>0</v>
      </c>
      <c r="K645" s="164">
        <v>0</v>
      </c>
      <c r="L645" s="164">
        <v>0</v>
      </c>
      <c r="M645" s="164">
        <v>0</v>
      </c>
      <c r="N645" s="164">
        <v>0</v>
      </c>
      <c r="O645" s="164">
        <v>0</v>
      </c>
      <c r="P645" s="164">
        <v>0</v>
      </c>
      <c r="Q645" s="164">
        <v>0</v>
      </c>
      <c r="R645" s="164">
        <v>0</v>
      </c>
      <c r="S645" s="164">
        <v>0</v>
      </c>
      <c r="T645" s="164">
        <v>0</v>
      </c>
      <c r="U645" s="164">
        <v>0</v>
      </c>
      <c r="V645" s="164">
        <v>0</v>
      </c>
      <c r="W645" s="164">
        <v>0</v>
      </c>
      <c r="X645" s="164">
        <v>0</v>
      </c>
      <c r="Y645" s="164">
        <v>0</v>
      </c>
      <c r="Z645" s="164">
        <v>0</v>
      </c>
      <c r="AA645" s="164">
        <v>0</v>
      </c>
      <c r="AB645" s="164">
        <v>0</v>
      </c>
      <c r="AC645" s="164">
        <v>0</v>
      </c>
      <c r="AD645" s="164">
        <v>0</v>
      </c>
      <c r="AE645" s="164">
        <v>0</v>
      </c>
      <c r="AF645" s="164">
        <v>0</v>
      </c>
      <c r="AG645" s="164">
        <v>0</v>
      </c>
      <c r="AH645" s="164">
        <v>0</v>
      </c>
      <c r="AI645" s="164">
        <v>0</v>
      </c>
      <c r="AJ645" s="164">
        <v>0</v>
      </c>
      <c r="AK645" s="164">
        <v>0</v>
      </c>
      <c r="AL645" s="164">
        <v>0</v>
      </c>
      <c r="AM645" s="164">
        <v>0</v>
      </c>
      <c r="AN645" s="164">
        <v>0</v>
      </c>
    </row>
    <row r="646" spans="1:40" x14ac:dyDescent="0.2">
      <c r="A646" s="30" t="s">
        <v>2485</v>
      </c>
      <c r="B646" s="164">
        <v>1071866966.70818</v>
      </c>
      <c r="C646" s="164">
        <v>1011220367.98189</v>
      </c>
      <c r="D646" s="164">
        <v>969395955.24010801</v>
      </c>
      <c r="E646" s="164">
        <v>929033562.32983804</v>
      </c>
      <c r="F646" s="164">
        <v>896944090.04830098</v>
      </c>
      <c r="G646" s="164">
        <v>869473852.75565696</v>
      </c>
      <c r="H646" s="164">
        <v>835463955.31476903</v>
      </c>
      <c r="I646" s="164">
        <v>804965451.08748698</v>
      </c>
      <c r="J646" s="164">
        <v>778906546.17593205</v>
      </c>
      <c r="K646" s="164">
        <v>755052174.32368505</v>
      </c>
      <c r="L646" s="164">
        <v>763071572.62664294</v>
      </c>
      <c r="M646" s="164">
        <v>770312061.47491896</v>
      </c>
      <c r="N646" s="164">
        <v>770312061.47491896</v>
      </c>
      <c r="O646" s="164">
        <v>772779558.93131006</v>
      </c>
      <c r="P646" s="164">
        <v>766866241.55392802</v>
      </c>
      <c r="Q646" s="164">
        <v>770143367.76451099</v>
      </c>
      <c r="R646" s="164">
        <v>768599041.15968895</v>
      </c>
      <c r="S646" s="164">
        <v>769925226.40709198</v>
      </c>
      <c r="T646" s="164">
        <v>771105233.56542802</v>
      </c>
      <c r="U646" s="164">
        <v>766384080.49024498</v>
      </c>
      <c r="V646" s="164">
        <v>758854424.31033003</v>
      </c>
      <c r="W646" s="164">
        <v>748341489.84607899</v>
      </c>
      <c r="X646" s="164">
        <v>737564247.17950702</v>
      </c>
      <c r="Y646" s="164">
        <v>753841464.29637504</v>
      </c>
      <c r="Z646" s="164">
        <v>762323118.493662</v>
      </c>
      <c r="AA646" s="164">
        <v>762323118.493662</v>
      </c>
      <c r="AB646" s="164">
        <v>767869257.73367298</v>
      </c>
      <c r="AC646" s="164">
        <v>762134574.08704603</v>
      </c>
      <c r="AD646" s="164">
        <v>765179876.90168905</v>
      </c>
      <c r="AE646" s="164">
        <v>766329747.80892599</v>
      </c>
      <c r="AF646" s="164">
        <v>770710613.84803605</v>
      </c>
      <c r="AG646" s="164">
        <v>774354217.22658706</v>
      </c>
      <c r="AH646" s="164">
        <v>771328986.366346</v>
      </c>
      <c r="AI646" s="164">
        <v>765128233.82468104</v>
      </c>
      <c r="AJ646" s="164">
        <v>755430368.02163994</v>
      </c>
      <c r="AK646" s="164">
        <v>745401180.95439506</v>
      </c>
      <c r="AL646" s="164">
        <v>762699974.040115</v>
      </c>
      <c r="AM646" s="164">
        <v>770970896.19069302</v>
      </c>
      <c r="AN646" s="164">
        <v>770970896.19069302</v>
      </c>
    </row>
    <row r="647" spans="1:40" x14ac:dyDescent="0.2">
      <c r="A647" s="27" t="s">
        <v>2486</v>
      </c>
    </row>
    <row r="648" spans="1:40" x14ac:dyDescent="0.2">
      <c r="A648" s="27" t="s">
        <v>2487</v>
      </c>
    </row>
    <row r="649" spans="1:40" x14ac:dyDescent="0.2">
      <c r="A649" s="27" t="s">
        <v>2488</v>
      </c>
    </row>
    <row r="650" spans="1:40" x14ac:dyDescent="0.2">
      <c r="A650" s="27" t="s">
        <v>2489</v>
      </c>
      <c r="B650" s="164">
        <v>0</v>
      </c>
      <c r="C650" s="164">
        <v>0</v>
      </c>
      <c r="D650" s="164">
        <v>0</v>
      </c>
      <c r="E650" s="164">
        <v>0</v>
      </c>
      <c r="F650" s="164">
        <v>0</v>
      </c>
      <c r="G650" s="164">
        <v>0</v>
      </c>
      <c r="H650" s="164">
        <v>0</v>
      </c>
      <c r="I650" s="164">
        <v>0</v>
      </c>
      <c r="J650" s="164">
        <v>0</v>
      </c>
      <c r="K650" s="164">
        <v>0</v>
      </c>
      <c r="L650" s="164">
        <v>0</v>
      </c>
      <c r="M650" s="164">
        <v>0</v>
      </c>
      <c r="N650" s="164">
        <v>0</v>
      </c>
      <c r="O650" s="164">
        <v>0</v>
      </c>
      <c r="P650" s="164">
        <v>0</v>
      </c>
      <c r="Q650" s="164">
        <v>0</v>
      </c>
      <c r="R650" s="164">
        <v>0</v>
      </c>
      <c r="S650" s="164">
        <v>0</v>
      </c>
      <c r="T650" s="164">
        <v>0</v>
      </c>
      <c r="U650" s="164">
        <v>0</v>
      </c>
      <c r="V650" s="164">
        <v>0</v>
      </c>
      <c r="W650" s="164">
        <v>0</v>
      </c>
      <c r="X650" s="164">
        <v>0</v>
      </c>
      <c r="Y650" s="164">
        <v>0</v>
      </c>
      <c r="Z650" s="164">
        <v>0</v>
      </c>
      <c r="AA650" s="164">
        <v>0</v>
      </c>
      <c r="AB650" s="164">
        <v>0</v>
      </c>
      <c r="AC650" s="164">
        <v>0</v>
      </c>
      <c r="AD650" s="164">
        <v>0</v>
      </c>
      <c r="AE650" s="164">
        <v>0</v>
      </c>
      <c r="AF650" s="164">
        <v>0</v>
      </c>
      <c r="AG650" s="164">
        <v>0</v>
      </c>
      <c r="AH650" s="164">
        <v>0</v>
      </c>
      <c r="AI650" s="164">
        <v>0</v>
      </c>
      <c r="AJ650" s="164">
        <v>0</v>
      </c>
      <c r="AK650" s="164">
        <v>0</v>
      </c>
      <c r="AL650" s="164">
        <v>0</v>
      </c>
      <c r="AM650" s="164">
        <v>0</v>
      </c>
      <c r="AN650" s="164">
        <v>0</v>
      </c>
    </row>
    <row r="651" spans="1:40" x14ac:dyDescent="0.2">
      <c r="A651" s="27" t="s">
        <v>2490</v>
      </c>
      <c r="B651" s="164">
        <v>212275849.35965499</v>
      </c>
      <c r="C651" s="164">
        <v>211961279.18160701</v>
      </c>
      <c r="D651" s="164">
        <v>211613439.10781699</v>
      </c>
      <c r="E651" s="164">
        <v>211253408.59311599</v>
      </c>
      <c r="F651" s="164">
        <v>210866935.76126301</v>
      </c>
      <c r="G651" s="164">
        <v>210509890.40842599</v>
      </c>
      <c r="H651" s="164">
        <v>210185571.116162</v>
      </c>
      <c r="I651" s="164">
        <v>209905433.32540399</v>
      </c>
      <c r="J651" s="164">
        <v>209668517.23846599</v>
      </c>
      <c r="K651" s="164">
        <v>209451628.43550101</v>
      </c>
      <c r="L651" s="164">
        <v>209243285.87389401</v>
      </c>
      <c r="M651" s="164">
        <v>209054357.95543501</v>
      </c>
      <c r="N651" s="164">
        <v>209054357.95543501</v>
      </c>
      <c r="O651" s="164">
        <v>208861729.37799001</v>
      </c>
      <c r="P651" s="164">
        <v>208670797.21860299</v>
      </c>
      <c r="Q651" s="164">
        <v>208477874.25141099</v>
      </c>
      <c r="R651" s="164">
        <v>208313459.812949</v>
      </c>
      <c r="S651" s="164">
        <v>208123516.164056</v>
      </c>
      <c r="T651" s="164">
        <v>207925998.47512501</v>
      </c>
      <c r="U651" s="164">
        <v>207726322.20623401</v>
      </c>
      <c r="V651" s="164">
        <v>207532723.47484201</v>
      </c>
      <c r="W651" s="164">
        <v>207331515.793075</v>
      </c>
      <c r="X651" s="164">
        <v>207118462.87635601</v>
      </c>
      <c r="Y651" s="164">
        <v>206906754.46540701</v>
      </c>
      <c r="Z651" s="164">
        <v>206698090.01761699</v>
      </c>
      <c r="AA651" s="164">
        <v>206698090.01761699</v>
      </c>
      <c r="AB651" s="164">
        <v>206488479.28492099</v>
      </c>
      <c r="AC651" s="164">
        <v>206282695.883237</v>
      </c>
      <c r="AD651" s="164">
        <v>206061672.54973799</v>
      </c>
      <c r="AE651" s="164">
        <v>205843803.79574701</v>
      </c>
      <c r="AF651" s="164">
        <v>205602624.081337</v>
      </c>
      <c r="AG651" s="164">
        <v>205376739.29953599</v>
      </c>
      <c r="AH651" s="164">
        <v>205167252.01070401</v>
      </c>
      <c r="AI651" s="164">
        <v>204984347.64734399</v>
      </c>
      <c r="AJ651" s="164">
        <v>204815643.712439</v>
      </c>
      <c r="AK651" s="164">
        <v>204659113.24867699</v>
      </c>
      <c r="AL651" s="164">
        <v>204531445.97773999</v>
      </c>
      <c r="AM651" s="164">
        <v>204413431.48299399</v>
      </c>
      <c r="AN651" s="164">
        <v>204413431.48299399</v>
      </c>
    </row>
    <row r="652" spans="1:40" x14ac:dyDescent="0.2">
      <c r="A652" s="27" t="s">
        <v>2491</v>
      </c>
      <c r="B652" s="164">
        <v>403399824.94</v>
      </c>
      <c r="C652" s="164">
        <v>403399824.94</v>
      </c>
      <c r="D652" s="164">
        <v>403399824.94</v>
      </c>
      <c r="E652" s="164">
        <v>403399824.94</v>
      </c>
      <c r="F652" s="164">
        <v>403399824.94</v>
      </c>
      <c r="G652" s="164">
        <v>403399824.94</v>
      </c>
      <c r="H652" s="164">
        <v>403399824.94</v>
      </c>
      <c r="I652" s="164">
        <v>403399824.94</v>
      </c>
      <c r="J652" s="164">
        <v>403399824.94</v>
      </c>
      <c r="K652" s="164">
        <v>403399824.94</v>
      </c>
      <c r="L652" s="164">
        <v>403399824.94</v>
      </c>
      <c r="M652" s="164">
        <v>403399824.94</v>
      </c>
      <c r="N652" s="164">
        <v>403399824.94</v>
      </c>
      <c r="O652" s="164">
        <v>403399824.94</v>
      </c>
      <c r="P652" s="164">
        <v>403399824.94</v>
      </c>
      <c r="Q652" s="164">
        <v>403399824.94</v>
      </c>
      <c r="R652" s="164">
        <v>403399824.94</v>
      </c>
      <c r="S652" s="164">
        <v>403399824.94</v>
      </c>
      <c r="T652" s="164">
        <v>403399824.94</v>
      </c>
      <c r="U652" s="164">
        <v>403399824.94</v>
      </c>
      <c r="V652" s="164">
        <v>403399824.94</v>
      </c>
      <c r="W652" s="164">
        <v>403399824.94</v>
      </c>
      <c r="X652" s="164">
        <v>403399824.94</v>
      </c>
      <c r="Y652" s="164">
        <v>403399824.94</v>
      </c>
      <c r="Z652" s="164">
        <v>403399824.94</v>
      </c>
      <c r="AA652" s="164">
        <v>403399824.94</v>
      </c>
      <c r="AB652" s="164">
        <v>403399824.94</v>
      </c>
      <c r="AC652" s="164">
        <v>403399824.94</v>
      </c>
      <c r="AD652" s="164">
        <v>403399824.94</v>
      </c>
      <c r="AE652" s="164">
        <v>403399824.94</v>
      </c>
      <c r="AF652" s="164">
        <v>403399824.94</v>
      </c>
      <c r="AG652" s="164">
        <v>403399824.94</v>
      </c>
      <c r="AH652" s="164">
        <v>403399824.94</v>
      </c>
      <c r="AI652" s="164">
        <v>403399824.94</v>
      </c>
      <c r="AJ652" s="164">
        <v>403399824.94</v>
      </c>
      <c r="AK652" s="164">
        <v>403399824.94</v>
      </c>
      <c r="AL652" s="164">
        <v>403399824.94</v>
      </c>
      <c r="AM652" s="164">
        <v>403399824.94</v>
      </c>
      <c r="AN652" s="164">
        <v>403399824.94</v>
      </c>
    </row>
    <row r="653" spans="1:40" x14ac:dyDescent="0.2">
      <c r="A653" s="27" t="s">
        <v>2492</v>
      </c>
      <c r="B653" s="164">
        <v>76658083.591603205</v>
      </c>
      <c r="C653" s="164">
        <v>78707036.834459707</v>
      </c>
      <c r="D653" s="164">
        <v>78600146.068424404</v>
      </c>
      <c r="E653" s="164">
        <v>78485244.707742602</v>
      </c>
      <c r="F653" s="164">
        <v>78362332.752414301</v>
      </c>
      <c r="G653" s="164">
        <v>78231410.202439502</v>
      </c>
      <c r="H653" s="164">
        <v>78092477.057818294</v>
      </c>
      <c r="I653" s="164">
        <v>77945533.318550497</v>
      </c>
      <c r="J653" s="164">
        <v>77790578.984636202</v>
      </c>
      <c r="K653" s="164">
        <v>77627614.056075498</v>
      </c>
      <c r="L653" s="164">
        <v>77456638.532868207</v>
      </c>
      <c r="M653" s="164">
        <v>77277652.415014401</v>
      </c>
      <c r="N653" s="164">
        <v>77277652.415014401</v>
      </c>
      <c r="O653" s="164">
        <v>77084012.1963557</v>
      </c>
      <c r="P653" s="164">
        <v>79207411.095443696</v>
      </c>
      <c r="Q653" s="164">
        <v>79080205.9383699</v>
      </c>
      <c r="R653" s="164">
        <v>78946357.275137693</v>
      </c>
      <c r="S653" s="164">
        <v>78805865.105746895</v>
      </c>
      <c r="T653" s="164">
        <v>78658729.430197701</v>
      </c>
      <c r="U653" s="164">
        <v>78504950.248489901</v>
      </c>
      <c r="V653" s="164">
        <v>78344527.560623705</v>
      </c>
      <c r="W653" s="164">
        <v>78177461.366598904</v>
      </c>
      <c r="X653" s="164">
        <v>78003751.666415706</v>
      </c>
      <c r="Y653" s="164">
        <v>77823398.460073903</v>
      </c>
      <c r="Z653" s="164">
        <v>77636401.747573599</v>
      </c>
      <c r="AA653" s="164">
        <v>77636401.747573599</v>
      </c>
      <c r="AB653" s="164">
        <v>77435828.024890497</v>
      </c>
      <c r="AC653" s="164">
        <v>79635205.470380798</v>
      </c>
      <c r="AD653" s="164">
        <v>79503966.787941396</v>
      </c>
      <c r="AE653" s="164">
        <v>79365794.601477697</v>
      </c>
      <c r="AF653" s="164">
        <v>79220688.910989493</v>
      </c>
      <c r="AG653" s="164">
        <v>79068649.716477007</v>
      </c>
      <c r="AH653" s="164">
        <v>78909677.017940104</v>
      </c>
      <c r="AI653" s="164">
        <v>78743770.815378904</v>
      </c>
      <c r="AJ653" s="164">
        <v>78570931.108793199</v>
      </c>
      <c r="AK653" s="164">
        <v>78391157.898183197</v>
      </c>
      <c r="AL653" s="164">
        <v>78204451.183548793</v>
      </c>
      <c r="AM653" s="164">
        <v>78010810.964890093</v>
      </c>
      <c r="AN653" s="164">
        <v>78010810.964890093</v>
      </c>
    </row>
    <row r="654" spans="1:40" x14ac:dyDescent="0.2">
      <c r="A654" s="27" t="s">
        <v>2493</v>
      </c>
      <c r="B654" s="164">
        <v>379533208.81692398</v>
      </c>
      <c r="C654" s="164">
        <v>317152227.02582699</v>
      </c>
      <c r="D654" s="164">
        <v>275782545.12386698</v>
      </c>
      <c r="E654" s="164">
        <v>235895084.08897999</v>
      </c>
      <c r="F654" s="164">
        <v>204314996.594623</v>
      </c>
      <c r="G654" s="164">
        <v>177332727.20479199</v>
      </c>
      <c r="H654" s="164">
        <v>143786082.200789</v>
      </c>
      <c r="I654" s="164">
        <v>113714659.50353201</v>
      </c>
      <c r="J654" s="164">
        <v>88047625.0128306</v>
      </c>
      <c r="K654" s="164">
        <v>64573106.892108902</v>
      </c>
      <c r="L654" s="164">
        <v>72971823.279882699</v>
      </c>
      <c r="M654" s="164">
        <v>80580226.1644696</v>
      </c>
      <c r="N654" s="164">
        <v>80580226.1644696</v>
      </c>
      <c r="O654" s="164">
        <v>83433992.416963696</v>
      </c>
      <c r="P654" s="164">
        <v>75588208.299881503</v>
      </c>
      <c r="Q654" s="164">
        <v>79185462.634730101</v>
      </c>
      <c r="R654" s="164">
        <v>77939399.131604493</v>
      </c>
      <c r="S654" s="164">
        <v>79596020.197289497</v>
      </c>
      <c r="T654" s="164">
        <v>81120680.720106199</v>
      </c>
      <c r="U654" s="164">
        <v>76752983.095522493</v>
      </c>
      <c r="V654" s="164">
        <v>69577348.334865004</v>
      </c>
      <c r="W654" s="164">
        <v>59432687.746405303</v>
      </c>
      <c r="X654" s="164">
        <v>49042207.696736202</v>
      </c>
      <c r="Y654" s="164">
        <v>65711486.430894703</v>
      </c>
      <c r="Z654" s="164">
        <v>74588801.788471103</v>
      </c>
      <c r="AA654" s="164">
        <v>74588801.788471103</v>
      </c>
      <c r="AB654" s="164">
        <v>80545125.483862206</v>
      </c>
      <c r="AC654" s="164">
        <v>72816847.793429703</v>
      </c>
      <c r="AD654" s="164">
        <v>76214412.624009803</v>
      </c>
      <c r="AE654" s="164">
        <v>77720324.471700996</v>
      </c>
      <c r="AF654" s="164">
        <v>82487475.915709093</v>
      </c>
      <c r="AG654" s="164">
        <v>86509003.270574197</v>
      </c>
      <c r="AH654" s="164">
        <v>83852232.3977011</v>
      </c>
      <c r="AI654" s="164">
        <v>78000290.421958402</v>
      </c>
      <c r="AJ654" s="164">
        <v>68643968.260408506</v>
      </c>
      <c r="AK654" s="164">
        <v>58951084.867534101</v>
      </c>
      <c r="AL654" s="164">
        <v>76564251.938827097</v>
      </c>
      <c r="AM654" s="164">
        <v>85146828.802809194</v>
      </c>
      <c r="AN654" s="164">
        <v>85146828.802809194</v>
      </c>
    </row>
    <row r="655" spans="1:40" x14ac:dyDescent="0.2">
      <c r="A655" s="27" t="s">
        <v>2494</v>
      </c>
      <c r="B655" s="164">
        <v>0</v>
      </c>
      <c r="C655" s="164">
        <v>0</v>
      </c>
      <c r="D655" s="164">
        <v>0</v>
      </c>
      <c r="E655" s="164">
        <v>0</v>
      </c>
      <c r="F655" s="164">
        <v>0</v>
      </c>
      <c r="G655" s="164">
        <v>0</v>
      </c>
      <c r="H655" s="164">
        <v>0</v>
      </c>
      <c r="I655" s="164">
        <v>0</v>
      </c>
      <c r="J655" s="164">
        <v>0</v>
      </c>
      <c r="K655" s="164">
        <v>0</v>
      </c>
      <c r="L655" s="164">
        <v>0</v>
      </c>
      <c r="M655" s="164">
        <v>0</v>
      </c>
      <c r="N655" s="164">
        <v>0</v>
      </c>
      <c r="O655" s="164">
        <v>0</v>
      </c>
      <c r="P655" s="164">
        <v>0</v>
      </c>
      <c r="Q655" s="164">
        <v>0</v>
      </c>
      <c r="R655" s="164">
        <v>0</v>
      </c>
      <c r="S655" s="164">
        <v>0</v>
      </c>
      <c r="T655" s="164">
        <v>0</v>
      </c>
      <c r="U655" s="164">
        <v>0</v>
      </c>
      <c r="V655" s="164">
        <v>0</v>
      </c>
      <c r="W655" s="164">
        <v>0</v>
      </c>
      <c r="X655" s="164">
        <v>0</v>
      </c>
      <c r="Y655" s="164">
        <v>0</v>
      </c>
      <c r="Z655" s="164">
        <v>0</v>
      </c>
      <c r="AA655" s="164">
        <v>0</v>
      </c>
      <c r="AB655" s="164">
        <v>0</v>
      </c>
      <c r="AC655" s="164">
        <v>0</v>
      </c>
      <c r="AD655" s="164">
        <v>0</v>
      </c>
      <c r="AE655" s="164">
        <v>0</v>
      </c>
      <c r="AF655" s="164">
        <v>0</v>
      </c>
      <c r="AG655" s="164">
        <v>0</v>
      </c>
      <c r="AH655" s="164">
        <v>0</v>
      </c>
      <c r="AI655" s="164">
        <v>0</v>
      </c>
      <c r="AJ655" s="164">
        <v>0</v>
      </c>
      <c r="AK655" s="164">
        <v>0</v>
      </c>
      <c r="AL655" s="164">
        <v>0</v>
      </c>
      <c r="AM655" s="164">
        <v>0</v>
      </c>
      <c r="AN655" s="164">
        <v>0</v>
      </c>
    </row>
    <row r="656" spans="1:40" x14ac:dyDescent="0.2">
      <c r="A656" s="27" t="s">
        <v>2495</v>
      </c>
    </row>
    <row r="657" spans="1:40" x14ac:dyDescent="0.2">
      <c r="A657" s="27" t="s">
        <v>2496</v>
      </c>
      <c r="B657" s="164">
        <v>1387849493.21173</v>
      </c>
      <c r="C657" s="164">
        <v>1391020449.0713601</v>
      </c>
      <c r="D657" s="164">
        <v>1391617500.9397399</v>
      </c>
      <c r="E657" s="164">
        <v>1389669618.2074399</v>
      </c>
      <c r="F657" s="164">
        <v>1386802976.2646201</v>
      </c>
      <c r="G657" s="164">
        <v>1383959411.17522</v>
      </c>
      <c r="H657" s="164">
        <v>1381858655.0199599</v>
      </c>
      <c r="I657" s="164">
        <v>1377219864.05516</v>
      </c>
      <c r="J657" s="164">
        <v>1378587662.0693901</v>
      </c>
      <c r="K657" s="164">
        <v>1380996087.49821</v>
      </c>
      <c r="L657" s="164">
        <v>1384311106.8805001</v>
      </c>
      <c r="M657" s="164">
        <v>1387005493.11094</v>
      </c>
      <c r="N657" s="164">
        <v>1387005493.11094</v>
      </c>
      <c r="O657" s="164">
        <v>1385138997.72785</v>
      </c>
      <c r="P657" s="164">
        <v>1386963840.77759</v>
      </c>
      <c r="Q657" s="164">
        <v>1388023112.3187799</v>
      </c>
      <c r="R657" s="164">
        <v>1387581713.5613799</v>
      </c>
      <c r="S657" s="164">
        <v>1386719270.63572</v>
      </c>
      <c r="T657" s="164">
        <v>1385747276.51616</v>
      </c>
      <c r="U657" s="164">
        <v>1384835999.81545</v>
      </c>
      <c r="V657" s="164">
        <v>1380653042.8643601</v>
      </c>
      <c r="W657" s="164">
        <v>1380221106.99441</v>
      </c>
      <c r="X657" s="164">
        <v>1380458614.50582</v>
      </c>
      <c r="Y657" s="164">
        <v>1382090704.97352</v>
      </c>
      <c r="Z657" s="164">
        <v>1384120694.8371899</v>
      </c>
      <c r="AA657" s="164">
        <v>1384120694.8371899</v>
      </c>
      <c r="AB657" s="164">
        <v>1382526652.8360801</v>
      </c>
      <c r="AC657" s="164">
        <v>1384736563.07095</v>
      </c>
      <c r="AD657" s="164">
        <v>1386514737.91401</v>
      </c>
      <c r="AE657" s="164">
        <v>1387238540.8301599</v>
      </c>
      <c r="AF657" s="164">
        <v>1387703726.59114</v>
      </c>
      <c r="AG657" s="164">
        <v>1388121687.8713</v>
      </c>
      <c r="AH657" s="164">
        <v>1388652634.2384701</v>
      </c>
      <c r="AI657" s="164">
        <v>1385999211.4820299</v>
      </c>
      <c r="AJ657" s="164">
        <v>1386820491.3902099</v>
      </c>
      <c r="AK657" s="164">
        <v>1388052888.1235199</v>
      </c>
      <c r="AL657" s="164">
        <v>1389898477.8278601</v>
      </c>
      <c r="AM657" s="164">
        <v>1391803251.1366</v>
      </c>
      <c r="AN657" s="164">
        <v>1391803251.1366</v>
      </c>
    </row>
    <row r="658" spans="1:40" x14ac:dyDescent="0.2">
      <c r="A658" s="27" t="s">
        <v>2497</v>
      </c>
      <c r="B658" s="164">
        <v>-1064074612.3701299</v>
      </c>
      <c r="C658" s="164">
        <v>-1117262490.2349</v>
      </c>
      <c r="D658" s="164">
        <v>-1165734827.5181899</v>
      </c>
      <c r="E658" s="164">
        <v>-1209491624.21997</v>
      </c>
      <c r="F658" s="164">
        <v>-1248532880.34027</v>
      </c>
      <c r="G658" s="164">
        <v>-1282858595.87906</v>
      </c>
      <c r="H658" s="164">
        <v>-1312468770.83637</v>
      </c>
      <c r="I658" s="164">
        <v>-1337363405.2121799</v>
      </c>
      <c r="J658" s="164">
        <v>-1357542499.00649</v>
      </c>
      <c r="K658" s="164">
        <v>-1373006052.21931</v>
      </c>
      <c r="L658" s="164">
        <v>-1383754064.8506401</v>
      </c>
      <c r="M658" s="164">
        <v>-1389786536.90047</v>
      </c>
      <c r="N658" s="164">
        <v>-1389786536.90047</v>
      </c>
      <c r="O658" s="164">
        <v>-1391002165.9477</v>
      </c>
      <c r="P658" s="164">
        <v>-1392116492.5738299</v>
      </c>
      <c r="Q658" s="164">
        <v>-1393129516.7788501</v>
      </c>
      <c r="R658" s="164">
        <v>-1394041238.5627699</v>
      </c>
      <c r="S658" s="164">
        <v>-1394851657.92559</v>
      </c>
      <c r="T658" s="164">
        <v>-1395560774.8673</v>
      </c>
      <c r="U658" s="164">
        <v>-1396168589.3879099</v>
      </c>
      <c r="V658" s="164">
        <v>-1396675101.4874101</v>
      </c>
      <c r="W658" s="164">
        <v>-1397080311.1658101</v>
      </c>
      <c r="X658" s="164">
        <v>-1397384218.4231</v>
      </c>
      <c r="Y658" s="164">
        <v>-1397586823.25929</v>
      </c>
      <c r="Z658" s="164">
        <v>-1397688125.6743701</v>
      </c>
      <c r="AA658" s="164">
        <v>-1397688125.6743701</v>
      </c>
      <c r="AB658" s="164">
        <v>-1397688125.6673999</v>
      </c>
      <c r="AC658" s="164">
        <v>-1397688125.6594701</v>
      </c>
      <c r="AD658" s="164">
        <v>-1397688125.6505899</v>
      </c>
      <c r="AE658" s="164">
        <v>-1397688125.6407499</v>
      </c>
      <c r="AF658" s="164">
        <v>-1397688125.6299601</v>
      </c>
      <c r="AG658" s="164">
        <v>-1397688125.6182101</v>
      </c>
      <c r="AH658" s="164">
        <v>-1397688125.6055</v>
      </c>
      <c r="AI658" s="164">
        <v>-1397688125.59185</v>
      </c>
      <c r="AJ658" s="164">
        <v>-1397688125.57723</v>
      </c>
      <c r="AK658" s="164">
        <v>-1397688125.5616601</v>
      </c>
      <c r="AL658" s="164">
        <v>-1397688125.54514</v>
      </c>
      <c r="AM658" s="164">
        <v>-1397688125.5276599</v>
      </c>
      <c r="AN658" s="164">
        <v>-1397688125.5276599</v>
      </c>
    </row>
    <row r="659" spans="1:40" x14ac:dyDescent="0.2">
      <c r="A659" s="182" t="s">
        <v>2498</v>
      </c>
      <c r="B659" s="164">
        <v>0</v>
      </c>
      <c r="C659" s="164">
        <v>0</v>
      </c>
      <c r="D659" s="164">
        <v>0</v>
      </c>
      <c r="E659" s="164">
        <v>0</v>
      </c>
      <c r="F659" s="164">
        <v>0</v>
      </c>
      <c r="G659" s="164">
        <v>0</v>
      </c>
      <c r="H659" s="164">
        <v>0</v>
      </c>
      <c r="I659" s="164">
        <v>0</v>
      </c>
      <c r="J659" s="164">
        <v>0</v>
      </c>
      <c r="K659" s="164">
        <v>0</v>
      </c>
      <c r="L659" s="164">
        <v>0</v>
      </c>
      <c r="M659" s="164">
        <v>0</v>
      </c>
      <c r="N659" s="164">
        <v>0</v>
      </c>
      <c r="O659" s="164">
        <v>0</v>
      </c>
      <c r="P659" s="164">
        <v>0</v>
      </c>
      <c r="Q659" s="164">
        <v>0</v>
      </c>
      <c r="R659" s="164">
        <v>0</v>
      </c>
      <c r="S659" s="164">
        <v>0</v>
      </c>
      <c r="T659" s="164">
        <v>0</v>
      </c>
      <c r="U659" s="164">
        <v>0</v>
      </c>
      <c r="V659" s="164">
        <v>0</v>
      </c>
      <c r="W659" s="164">
        <v>0</v>
      </c>
      <c r="X659" s="164">
        <v>0</v>
      </c>
      <c r="Y659" s="164">
        <v>0</v>
      </c>
      <c r="Z659" s="164">
        <v>0</v>
      </c>
      <c r="AA659" s="164">
        <v>0</v>
      </c>
      <c r="AB659" s="164">
        <v>0</v>
      </c>
      <c r="AC659" s="164">
        <v>0</v>
      </c>
      <c r="AD659" s="164">
        <v>0</v>
      </c>
      <c r="AE659" s="164">
        <v>0</v>
      </c>
      <c r="AF659" s="164">
        <v>0</v>
      </c>
      <c r="AG659" s="164">
        <v>0</v>
      </c>
      <c r="AH659" s="164">
        <v>0</v>
      </c>
      <c r="AI659" s="164">
        <v>0</v>
      </c>
      <c r="AJ659" s="164">
        <v>0</v>
      </c>
      <c r="AK659" s="164">
        <v>0</v>
      </c>
      <c r="AL659" s="164">
        <v>0</v>
      </c>
      <c r="AM659" s="164">
        <v>0</v>
      </c>
      <c r="AN659" s="164">
        <v>0</v>
      </c>
    </row>
    <row r="660" spans="1:40" x14ac:dyDescent="0.2">
      <c r="A660" s="27" t="s">
        <v>2499</v>
      </c>
      <c r="B660" s="164">
        <v>0</v>
      </c>
      <c r="C660" s="164">
        <v>0</v>
      </c>
      <c r="D660" s="164">
        <v>0</v>
      </c>
      <c r="E660" s="164">
        <v>0</v>
      </c>
      <c r="F660" s="164">
        <v>0</v>
      </c>
      <c r="G660" s="164">
        <v>0</v>
      </c>
      <c r="H660" s="164">
        <v>0</v>
      </c>
      <c r="I660" s="164">
        <v>0</v>
      </c>
      <c r="J660" s="164">
        <v>0</v>
      </c>
      <c r="K660" s="164">
        <v>0</v>
      </c>
      <c r="L660" s="164">
        <v>0</v>
      </c>
      <c r="M660" s="164">
        <v>0</v>
      </c>
      <c r="N660" s="164">
        <v>0</v>
      </c>
      <c r="O660" s="164">
        <v>0</v>
      </c>
      <c r="P660" s="164">
        <v>0</v>
      </c>
      <c r="Q660" s="164">
        <v>0</v>
      </c>
      <c r="R660" s="164">
        <v>0</v>
      </c>
      <c r="S660" s="164">
        <v>0</v>
      </c>
      <c r="T660" s="164">
        <v>0</v>
      </c>
      <c r="U660" s="164">
        <v>0</v>
      </c>
      <c r="V660" s="164">
        <v>0</v>
      </c>
      <c r="W660" s="164">
        <v>0</v>
      </c>
      <c r="X660" s="164">
        <v>0</v>
      </c>
      <c r="Y660" s="164">
        <v>0</v>
      </c>
      <c r="Z660" s="164">
        <v>0</v>
      </c>
      <c r="AA660" s="164">
        <v>0</v>
      </c>
      <c r="AB660" s="164">
        <v>0</v>
      </c>
      <c r="AC660" s="164">
        <v>0</v>
      </c>
      <c r="AD660" s="164">
        <v>0</v>
      </c>
      <c r="AE660" s="164">
        <v>0</v>
      </c>
      <c r="AF660" s="164">
        <v>0</v>
      </c>
      <c r="AG660" s="164">
        <v>0</v>
      </c>
      <c r="AH660" s="164">
        <v>0</v>
      </c>
      <c r="AI660" s="164">
        <v>0</v>
      </c>
      <c r="AJ660" s="164">
        <v>0</v>
      </c>
      <c r="AK660" s="164">
        <v>0</v>
      </c>
      <c r="AL660" s="164">
        <v>0</v>
      </c>
      <c r="AM660" s="164">
        <v>0</v>
      </c>
      <c r="AN660" s="164">
        <v>0</v>
      </c>
    </row>
    <row r="661" spans="1:40" x14ac:dyDescent="0.2">
      <c r="A661" s="27" t="s">
        <v>2500</v>
      </c>
      <c r="B661" s="164">
        <v>0</v>
      </c>
      <c r="C661" s="164">
        <v>0</v>
      </c>
      <c r="D661" s="164">
        <v>0</v>
      </c>
      <c r="E661" s="164">
        <v>0</v>
      </c>
      <c r="F661" s="164">
        <v>0</v>
      </c>
      <c r="G661" s="164">
        <v>0</v>
      </c>
      <c r="H661" s="164">
        <v>0</v>
      </c>
      <c r="I661" s="164">
        <v>0</v>
      </c>
      <c r="J661" s="164">
        <v>0</v>
      </c>
      <c r="K661" s="164">
        <v>0</v>
      </c>
      <c r="L661" s="164">
        <v>0</v>
      </c>
      <c r="M661" s="164">
        <v>0</v>
      </c>
      <c r="N661" s="164">
        <v>0</v>
      </c>
      <c r="O661" s="164">
        <v>0</v>
      </c>
      <c r="P661" s="164">
        <v>0</v>
      </c>
      <c r="Q661" s="164">
        <v>0</v>
      </c>
      <c r="R661" s="164">
        <v>0</v>
      </c>
      <c r="S661" s="164">
        <v>0</v>
      </c>
      <c r="T661" s="164">
        <v>0</v>
      </c>
      <c r="U661" s="164">
        <v>0</v>
      </c>
      <c r="V661" s="164">
        <v>0</v>
      </c>
      <c r="W661" s="164">
        <v>0</v>
      </c>
      <c r="X661" s="164">
        <v>0</v>
      </c>
      <c r="Y661" s="164">
        <v>0</v>
      </c>
      <c r="Z661" s="164">
        <v>0</v>
      </c>
      <c r="AA661" s="164">
        <v>0</v>
      </c>
      <c r="AB661" s="164">
        <v>0</v>
      </c>
      <c r="AC661" s="164">
        <v>0</v>
      </c>
      <c r="AD661" s="164">
        <v>0</v>
      </c>
      <c r="AE661" s="164">
        <v>0</v>
      </c>
      <c r="AF661" s="164">
        <v>0</v>
      </c>
      <c r="AG661" s="164">
        <v>0</v>
      </c>
      <c r="AH661" s="164">
        <v>0</v>
      </c>
      <c r="AI661" s="164">
        <v>0</v>
      </c>
      <c r="AJ661" s="164">
        <v>0</v>
      </c>
      <c r="AK661" s="164">
        <v>0</v>
      </c>
      <c r="AL661" s="164">
        <v>0</v>
      </c>
      <c r="AM661" s="164">
        <v>0</v>
      </c>
      <c r="AN661" s="164">
        <v>0</v>
      </c>
    </row>
    <row r="662" spans="1:40" x14ac:dyDescent="0.2">
      <c r="A662" s="27" t="s">
        <v>2501</v>
      </c>
      <c r="B662" s="164">
        <v>-291747.99424537999</v>
      </c>
      <c r="C662" s="164">
        <v>-243817.74663061299</v>
      </c>
      <c r="D662" s="164">
        <v>-192726.72304825101</v>
      </c>
      <c r="E662" s="164">
        <v>-138763.86388747999</v>
      </c>
      <c r="F662" s="164">
        <v>-93089.620341591406</v>
      </c>
      <c r="G662" s="164">
        <v>-52644.8746045273</v>
      </c>
      <c r="H662" s="164">
        <v>-28653.674711048901</v>
      </c>
      <c r="I662" s="164">
        <v>-36220.230911364699</v>
      </c>
      <c r="J662" s="164">
        <v>-34384.983198302398</v>
      </c>
      <c r="K662" s="164">
        <v>-30228.118129900398</v>
      </c>
      <c r="L662" s="164">
        <v>-13434.8501061305</v>
      </c>
      <c r="M662" s="164">
        <v>3533.9469648741401</v>
      </c>
      <c r="N662" s="164">
        <v>3533.9469648741401</v>
      </c>
      <c r="O662" s="164">
        <v>-7622.90476914184</v>
      </c>
      <c r="P662" s="164">
        <v>12044.341265033299</v>
      </c>
      <c r="Q662" s="164">
        <v>27291.818231240399</v>
      </c>
      <c r="R662" s="164">
        <v>37304.281657543703</v>
      </c>
      <c r="S662" s="164">
        <v>34649.0570328955</v>
      </c>
      <c r="T662" s="164">
        <v>26684.0190295869</v>
      </c>
      <c r="U662" s="164">
        <v>14219.067738383799</v>
      </c>
      <c r="V662" s="164">
        <v>-18339.744006532001</v>
      </c>
      <c r="W662" s="164">
        <v>-25597.211147809801</v>
      </c>
      <c r="X662" s="164">
        <v>-22147.413763253</v>
      </c>
      <c r="Y662" s="164">
        <v>-5233.88266136536</v>
      </c>
      <c r="Z662" s="164">
        <v>8144.8901927424304</v>
      </c>
      <c r="AA662" s="164">
        <v>8144.8901927424304</v>
      </c>
      <c r="AB662" s="164">
        <v>-2759.9068821136998</v>
      </c>
      <c r="AC662" s="164">
        <v>17208.197749241499</v>
      </c>
      <c r="AD662" s="164">
        <v>33106.082183081802</v>
      </c>
      <c r="AE662" s="164">
        <v>43845.194987122501</v>
      </c>
      <c r="AF662" s="164">
        <v>41758.503538416502</v>
      </c>
      <c r="AG662" s="164">
        <v>34036.6963190077</v>
      </c>
      <c r="AH662" s="164">
        <v>21858.981933796102</v>
      </c>
      <c r="AI662" s="164">
        <v>-10340.5552231401</v>
      </c>
      <c r="AJ662" s="164">
        <v>-17297.494041529699</v>
      </c>
      <c r="AK662" s="164">
        <v>-13578.600498535399</v>
      </c>
      <c r="AL662" s="164">
        <v>3701.92839985707</v>
      </c>
      <c r="AM662" s="164">
        <v>17025.9415413512</v>
      </c>
      <c r="AN662" s="164">
        <v>17025.9415413512</v>
      </c>
    </row>
    <row r="663" spans="1:40" x14ac:dyDescent="0.2">
      <c r="A663" s="27" t="s">
        <v>2502</v>
      </c>
      <c r="B663" s="164">
        <v>-0.15</v>
      </c>
      <c r="C663" s="164">
        <v>-0.15</v>
      </c>
      <c r="D663" s="164">
        <v>-0.15</v>
      </c>
      <c r="E663" s="164">
        <v>-0.15</v>
      </c>
      <c r="F663" s="164">
        <v>-0.15</v>
      </c>
      <c r="G663" s="164">
        <v>-0.15</v>
      </c>
      <c r="H663" s="164">
        <v>-0.15</v>
      </c>
      <c r="I663" s="164">
        <v>-0.15</v>
      </c>
      <c r="J663" s="164">
        <v>-0.15</v>
      </c>
      <c r="K663" s="164">
        <v>-0.15</v>
      </c>
      <c r="L663" s="164">
        <v>-0.15</v>
      </c>
      <c r="M663" s="164">
        <v>-0.15</v>
      </c>
      <c r="N663" s="164">
        <v>-0.15</v>
      </c>
      <c r="O663" s="164">
        <v>-0.15</v>
      </c>
      <c r="P663" s="164">
        <v>-0.15</v>
      </c>
      <c r="Q663" s="164">
        <v>-0.15</v>
      </c>
      <c r="R663" s="164">
        <v>-0.15</v>
      </c>
      <c r="S663" s="164">
        <v>-0.15</v>
      </c>
      <c r="T663" s="164">
        <v>-0.15</v>
      </c>
      <c r="U663" s="164">
        <v>-0.15</v>
      </c>
      <c r="V663" s="164">
        <v>-0.15</v>
      </c>
      <c r="W663" s="164">
        <v>-0.15</v>
      </c>
      <c r="X663" s="164">
        <v>-0.15</v>
      </c>
      <c r="Y663" s="164">
        <v>-0.15</v>
      </c>
      <c r="Z663" s="164">
        <v>-0.15</v>
      </c>
      <c r="AA663" s="164">
        <v>-0.15</v>
      </c>
      <c r="AB663" s="164">
        <v>-0.15</v>
      </c>
      <c r="AC663" s="164">
        <v>-0.15</v>
      </c>
      <c r="AD663" s="164">
        <v>-0.15</v>
      </c>
      <c r="AE663" s="164">
        <v>-0.15</v>
      </c>
      <c r="AF663" s="164">
        <v>-0.15</v>
      </c>
      <c r="AG663" s="164">
        <v>-0.15</v>
      </c>
      <c r="AH663" s="164">
        <v>-0.15</v>
      </c>
      <c r="AI663" s="164">
        <v>-0.15</v>
      </c>
      <c r="AJ663" s="164">
        <v>-0.15</v>
      </c>
      <c r="AK663" s="164">
        <v>-0.15</v>
      </c>
      <c r="AL663" s="164">
        <v>-0.15</v>
      </c>
      <c r="AM663" s="164">
        <v>-0.15</v>
      </c>
      <c r="AN663" s="164">
        <v>-0.15</v>
      </c>
    </row>
    <row r="664" spans="1:40" x14ac:dyDescent="0.2">
      <c r="A664" s="27" t="s">
        <v>2503</v>
      </c>
      <c r="B664" s="164">
        <v>0.99999999974897902</v>
      </c>
      <c r="C664" s="164">
        <v>0.99999999974897902</v>
      </c>
      <c r="D664" s="164">
        <v>0.99999999974897902</v>
      </c>
      <c r="E664" s="164">
        <v>0.99999999974897902</v>
      </c>
      <c r="F664" s="164">
        <v>0.99999999974897902</v>
      </c>
      <c r="G664" s="164">
        <v>0.99999999974897902</v>
      </c>
      <c r="H664" s="164">
        <v>0.99999999974897902</v>
      </c>
      <c r="I664" s="164">
        <v>0.99999999974897902</v>
      </c>
      <c r="J664" s="164">
        <v>0.99999999974897902</v>
      </c>
      <c r="K664" s="164">
        <v>0.99999999974897902</v>
      </c>
      <c r="L664" s="164">
        <v>0.99999999974897902</v>
      </c>
      <c r="M664" s="164">
        <v>0.99999999974897902</v>
      </c>
      <c r="N664" s="164">
        <v>0.99999999974897902</v>
      </c>
      <c r="O664" s="164">
        <v>0.99999999974897902</v>
      </c>
      <c r="P664" s="164">
        <v>0.99999999974897902</v>
      </c>
      <c r="Q664" s="164">
        <v>0.99999999974897902</v>
      </c>
      <c r="R664" s="164">
        <v>0.99999999974897902</v>
      </c>
      <c r="S664" s="164">
        <v>0.99999999974897902</v>
      </c>
      <c r="T664" s="164">
        <v>0.99999999974897902</v>
      </c>
      <c r="U664" s="164">
        <v>0.99999999974897902</v>
      </c>
      <c r="V664" s="164">
        <v>0.99999999974897902</v>
      </c>
      <c r="W664" s="164">
        <v>0.99999999974897902</v>
      </c>
      <c r="X664" s="164">
        <v>0.99999999974897902</v>
      </c>
      <c r="Y664" s="164">
        <v>0.99999999974897902</v>
      </c>
      <c r="Z664" s="164">
        <v>0.99999999974897902</v>
      </c>
      <c r="AA664" s="164">
        <v>0.99999999974897902</v>
      </c>
      <c r="AB664" s="164">
        <v>0.99999999974897902</v>
      </c>
      <c r="AC664" s="164">
        <v>0.99999999974897902</v>
      </c>
      <c r="AD664" s="164">
        <v>0.99999999974897902</v>
      </c>
      <c r="AE664" s="164">
        <v>0.99999999974897902</v>
      </c>
      <c r="AF664" s="164">
        <v>0.99999999974897902</v>
      </c>
      <c r="AG664" s="164">
        <v>0.99999999974897902</v>
      </c>
      <c r="AH664" s="164">
        <v>0.99999999974897902</v>
      </c>
      <c r="AI664" s="164">
        <v>0.99999999974897902</v>
      </c>
      <c r="AJ664" s="164">
        <v>0.99999999974897902</v>
      </c>
      <c r="AK664" s="164">
        <v>0.99999999974897902</v>
      </c>
      <c r="AL664" s="164">
        <v>0.99999999974897902</v>
      </c>
      <c r="AM664" s="164">
        <v>0.99999999974897902</v>
      </c>
      <c r="AN664" s="164">
        <v>0.99999999974897902</v>
      </c>
    </row>
    <row r="665" spans="1:40" x14ac:dyDescent="0.2">
      <c r="A665" s="27" t="s">
        <v>2504</v>
      </c>
      <c r="B665" s="164">
        <v>12976472.041797301</v>
      </c>
      <c r="C665" s="164">
        <v>13037080.105314599</v>
      </c>
      <c r="D665" s="164">
        <v>12353196.512665</v>
      </c>
      <c r="E665" s="164">
        <v>11051710.7666361</v>
      </c>
      <c r="F665" s="164">
        <v>9189266.5889559705</v>
      </c>
      <c r="G665" s="164">
        <v>7335859.9742759401</v>
      </c>
      <c r="H665" s="164">
        <v>5363762.4501968902</v>
      </c>
      <c r="I665" s="164">
        <v>3134862.8567220899</v>
      </c>
      <c r="J665" s="164">
        <v>1348049.8257311</v>
      </c>
      <c r="K665" s="164">
        <v>289662.95805716299</v>
      </c>
      <c r="L665" s="164">
        <v>-122260.807673257</v>
      </c>
      <c r="M665" s="164">
        <v>-275602.15052390401</v>
      </c>
      <c r="N665" s="164">
        <v>-275602.15052390401</v>
      </c>
      <c r="O665" s="164">
        <v>-361492.31874032598</v>
      </c>
      <c r="P665" s="164">
        <v>-211127.57646976999</v>
      </c>
      <c r="Q665" s="164">
        <v>-297575.04099368502</v>
      </c>
      <c r="R665" s="164">
        <v>-524580.08946594596</v>
      </c>
      <c r="S665" s="164">
        <v>-827566.36867794895</v>
      </c>
      <c r="T665" s="164">
        <v>-906278.09280279803</v>
      </c>
      <c r="U665" s="164">
        <v>-933631.25845102104</v>
      </c>
      <c r="V665" s="164">
        <v>-947702.866533202</v>
      </c>
      <c r="W665" s="164">
        <v>-796740.60538808699</v>
      </c>
      <c r="X665" s="164">
        <v>-590140.99904223403</v>
      </c>
      <c r="Y665" s="164">
        <v>-349707.53036696801</v>
      </c>
      <c r="Z665" s="164">
        <v>-205053.77450418001</v>
      </c>
      <c r="AA665" s="164">
        <v>-205053.77450418001</v>
      </c>
      <c r="AB665" s="164">
        <v>-99975.725137708898</v>
      </c>
      <c r="AC665" s="164">
        <v>263666.82798456098</v>
      </c>
      <c r="AD665" s="164">
        <v>675748.12670342298</v>
      </c>
      <c r="AE665" s="164">
        <v>1205408.1732902101</v>
      </c>
      <c r="AF665" s="164">
        <v>1903843.6073771</v>
      </c>
      <c r="AG665" s="164">
        <v>2559210.9389201198</v>
      </c>
      <c r="AH665" s="164">
        <v>2970448.9337685099</v>
      </c>
      <c r="AI665" s="164">
        <v>3114828.1381244301</v>
      </c>
      <c r="AJ665" s="164">
        <v>3138270.8289587698</v>
      </c>
      <c r="AK665" s="164">
        <v>3167163.96988256</v>
      </c>
      <c r="AL665" s="164">
        <v>3234575.5809307499</v>
      </c>
      <c r="AM665" s="164">
        <v>3266371.5608418002</v>
      </c>
      <c r="AN665" s="164">
        <v>3266371.5608418002</v>
      </c>
    </row>
    <row r="666" spans="1:40" x14ac:dyDescent="0.2">
      <c r="A666" s="27" t="s">
        <v>2505</v>
      </c>
      <c r="B666" s="164">
        <v>0</v>
      </c>
      <c r="C666" s="164">
        <v>0</v>
      </c>
      <c r="D666" s="164">
        <v>0</v>
      </c>
      <c r="E666" s="164">
        <v>0</v>
      </c>
      <c r="F666" s="164">
        <v>0</v>
      </c>
      <c r="G666" s="164">
        <v>0</v>
      </c>
      <c r="H666" s="164">
        <v>0</v>
      </c>
      <c r="I666" s="164">
        <v>0</v>
      </c>
      <c r="J666" s="164">
        <v>0</v>
      </c>
      <c r="K666" s="164">
        <v>0</v>
      </c>
      <c r="L666" s="164">
        <v>0</v>
      </c>
      <c r="M666" s="164">
        <v>0</v>
      </c>
      <c r="N666" s="164">
        <v>0</v>
      </c>
      <c r="O666" s="164">
        <v>0</v>
      </c>
      <c r="P666" s="164">
        <v>0</v>
      </c>
      <c r="Q666" s="164">
        <v>0</v>
      </c>
      <c r="R666" s="164">
        <v>0</v>
      </c>
      <c r="S666" s="164">
        <v>0</v>
      </c>
      <c r="T666" s="164">
        <v>0</v>
      </c>
      <c r="U666" s="164">
        <v>0</v>
      </c>
      <c r="V666" s="164">
        <v>0</v>
      </c>
      <c r="W666" s="164">
        <v>0</v>
      </c>
      <c r="X666" s="164">
        <v>0</v>
      </c>
      <c r="Y666" s="164">
        <v>0</v>
      </c>
      <c r="Z666" s="164">
        <v>0</v>
      </c>
      <c r="AA666" s="164">
        <v>0</v>
      </c>
      <c r="AB666" s="164">
        <v>0</v>
      </c>
      <c r="AC666" s="164">
        <v>0</v>
      </c>
      <c r="AD666" s="164">
        <v>0</v>
      </c>
      <c r="AE666" s="164">
        <v>0</v>
      </c>
      <c r="AF666" s="164">
        <v>0</v>
      </c>
      <c r="AG666" s="164">
        <v>0</v>
      </c>
      <c r="AH666" s="164">
        <v>0</v>
      </c>
      <c r="AI666" s="164">
        <v>0</v>
      </c>
      <c r="AJ666" s="164">
        <v>0</v>
      </c>
      <c r="AK666" s="164">
        <v>0</v>
      </c>
      <c r="AL666" s="164">
        <v>0</v>
      </c>
      <c r="AM666" s="164">
        <v>0</v>
      </c>
      <c r="AN666" s="164">
        <v>0</v>
      </c>
    </row>
    <row r="667" spans="1:40" x14ac:dyDescent="0.2">
      <c r="A667" s="27" t="s">
        <v>2506</v>
      </c>
      <c r="B667" s="164">
        <v>0</v>
      </c>
      <c r="C667" s="164">
        <v>0</v>
      </c>
      <c r="D667" s="164">
        <v>0</v>
      </c>
      <c r="E667" s="164">
        <v>0</v>
      </c>
      <c r="F667" s="164">
        <v>0</v>
      </c>
      <c r="G667" s="164">
        <v>0</v>
      </c>
      <c r="H667" s="164">
        <v>0</v>
      </c>
      <c r="I667" s="164">
        <v>0</v>
      </c>
      <c r="J667" s="164">
        <v>0</v>
      </c>
      <c r="K667" s="164">
        <v>0</v>
      </c>
      <c r="L667" s="164">
        <v>0</v>
      </c>
      <c r="M667" s="164">
        <v>0</v>
      </c>
      <c r="N667" s="164">
        <v>0</v>
      </c>
      <c r="O667" s="164">
        <v>0</v>
      </c>
      <c r="P667" s="164">
        <v>0</v>
      </c>
      <c r="Q667" s="164">
        <v>0</v>
      </c>
      <c r="R667" s="164">
        <v>0</v>
      </c>
      <c r="S667" s="164">
        <v>0</v>
      </c>
      <c r="T667" s="164">
        <v>0</v>
      </c>
      <c r="U667" s="164">
        <v>0</v>
      </c>
      <c r="V667" s="164">
        <v>0</v>
      </c>
      <c r="W667" s="164">
        <v>0</v>
      </c>
      <c r="X667" s="164">
        <v>0</v>
      </c>
      <c r="Y667" s="164">
        <v>0</v>
      </c>
      <c r="Z667" s="164">
        <v>0</v>
      </c>
      <c r="AA667" s="164">
        <v>0</v>
      </c>
      <c r="AB667" s="164">
        <v>0</v>
      </c>
      <c r="AC667" s="164">
        <v>0</v>
      </c>
      <c r="AD667" s="164">
        <v>0</v>
      </c>
      <c r="AE667" s="164">
        <v>0</v>
      </c>
      <c r="AF667" s="164">
        <v>0</v>
      </c>
      <c r="AG667" s="164">
        <v>0</v>
      </c>
      <c r="AH667" s="164">
        <v>0</v>
      </c>
      <c r="AI667" s="164">
        <v>0</v>
      </c>
      <c r="AJ667" s="164">
        <v>0</v>
      </c>
      <c r="AK667" s="164">
        <v>0</v>
      </c>
      <c r="AL667" s="164">
        <v>0</v>
      </c>
      <c r="AM667" s="164">
        <v>0</v>
      </c>
      <c r="AN667" s="164">
        <v>0</v>
      </c>
    </row>
    <row r="668" spans="1:40" x14ac:dyDescent="0.2">
      <c r="A668" s="27" t="s">
        <v>2507</v>
      </c>
      <c r="B668" s="164">
        <v>-865164.16440523195</v>
      </c>
      <c r="C668" s="164">
        <v>-662121.03000951698</v>
      </c>
      <c r="D668" s="164">
        <v>-475037.98705143202</v>
      </c>
      <c r="E668" s="164">
        <v>-348054.45501722803</v>
      </c>
      <c r="F668" s="164">
        <v>-330087.147245645</v>
      </c>
      <c r="G668" s="164">
        <v>-330053.91553964501</v>
      </c>
      <c r="H668" s="164">
        <v>-367087.03425782197</v>
      </c>
      <c r="I668" s="164">
        <v>-634202.10307324806</v>
      </c>
      <c r="J668" s="164">
        <v>-622417.99140616599</v>
      </c>
      <c r="K668" s="164">
        <v>-517114.06863447098</v>
      </c>
      <c r="L668" s="164">
        <v>-264444.37660095299</v>
      </c>
      <c r="M668" s="164">
        <v>-106260.630290499</v>
      </c>
      <c r="N668" s="164">
        <v>-106260.630290499</v>
      </c>
      <c r="O668" s="164">
        <v>-238102.62241568899</v>
      </c>
      <c r="P668" s="164">
        <v>-22164.623481434501</v>
      </c>
      <c r="Q668" s="164">
        <v>148405.55857601401</v>
      </c>
      <c r="R668" s="164">
        <v>264313.223330318</v>
      </c>
      <c r="S668" s="164">
        <v>239917.88648007301</v>
      </c>
      <c r="T668" s="164">
        <v>156133.21568933799</v>
      </c>
      <c r="U668" s="164">
        <v>20678.9780871529</v>
      </c>
      <c r="V668" s="164">
        <v>-343855.99002376897</v>
      </c>
      <c r="W668" s="164">
        <v>-427550.90444585099</v>
      </c>
      <c r="X668" s="164">
        <v>-390934.50332045602</v>
      </c>
      <c r="Y668" s="164">
        <v>-200199.62641475399</v>
      </c>
      <c r="Z668" s="164">
        <v>-45951.496128663603</v>
      </c>
      <c r="AA668" s="164">
        <v>-45951.496128663603</v>
      </c>
      <c r="AB668" s="164">
        <v>-182366.919082104</v>
      </c>
      <c r="AC668" s="164">
        <v>45115.965636676701</v>
      </c>
      <c r="AD668" s="164">
        <v>237865.12475379201</v>
      </c>
      <c r="AE668" s="164">
        <v>380222.11071421503</v>
      </c>
      <c r="AF668" s="164">
        <v>375842.99787809502</v>
      </c>
      <c r="AG668" s="164">
        <v>302160.24338872201</v>
      </c>
      <c r="AH668" s="164">
        <v>169457.01207754601</v>
      </c>
      <c r="AI668" s="164">
        <v>-212712.383672936</v>
      </c>
      <c r="AJ668" s="164">
        <v>-313762.70027933101</v>
      </c>
      <c r="AK668" s="164">
        <v>-290576.02401682298</v>
      </c>
      <c r="AL668" s="164">
        <v>-100371.49649625699</v>
      </c>
      <c r="AM668" s="164">
        <v>55373.400296350897</v>
      </c>
      <c r="AN668" s="164">
        <v>55373.400296350897</v>
      </c>
    </row>
    <row r="669" spans="1:40" x14ac:dyDescent="0.2">
      <c r="A669" s="27" t="s">
        <v>2508</v>
      </c>
      <c r="B669" s="164">
        <v>0</v>
      </c>
      <c r="C669" s="164">
        <v>0</v>
      </c>
      <c r="D669" s="164">
        <v>0</v>
      </c>
      <c r="E669" s="164">
        <v>0</v>
      </c>
      <c r="F669" s="164">
        <v>0</v>
      </c>
      <c r="G669" s="164">
        <v>0</v>
      </c>
      <c r="H669" s="164">
        <v>0</v>
      </c>
      <c r="I669" s="164">
        <v>0</v>
      </c>
      <c r="J669" s="164">
        <v>0</v>
      </c>
      <c r="K669" s="164">
        <v>0</v>
      </c>
      <c r="L669" s="164">
        <v>0</v>
      </c>
      <c r="M669" s="164">
        <v>0</v>
      </c>
      <c r="N669" s="164">
        <v>0</v>
      </c>
      <c r="O669" s="164">
        <v>0</v>
      </c>
      <c r="P669" s="164">
        <v>0</v>
      </c>
      <c r="Q669" s="164">
        <v>0</v>
      </c>
      <c r="R669" s="164">
        <v>0</v>
      </c>
      <c r="S669" s="164">
        <v>0</v>
      </c>
      <c r="T669" s="164">
        <v>0</v>
      </c>
      <c r="U669" s="164">
        <v>0</v>
      </c>
      <c r="V669" s="164">
        <v>0</v>
      </c>
      <c r="W669" s="164">
        <v>0</v>
      </c>
      <c r="X669" s="164">
        <v>0</v>
      </c>
      <c r="Y669" s="164">
        <v>0</v>
      </c>
      <c r="Z669" s="164">
        <v>0</v>
      </c>
      <c r="AA669" s="164">
        <v>0</v>
      </c>
      <c r="AB669" s="164">
        <v>0</v>
      </c>
      <c r="AC669" s="164">
        <v>0</v>
      </c>
      <c r="AD669" s="164">
        <v>0</v>
      </c>
      <c r="AE669" s="164">
        <v>0</v>
      </c>
      <c r="AF669" s="164">
        <v>0</v>
      </c>
      <c r="AG669" s="164">
        <v>0</v>
      </c>
      <c r="AH669" s="164">
        <v>0</v>
      </c>
      <c r="AI669" s="164">
        <v>0</v>
      </c>
      <c r="AJ669" s="164">
        <v>0</v>
      </c>
      <c r="AK669" s="164">
        <v>0</v>
      </c>
      <c r="AL669" s="164">
        <v>0</v>
      </c>
      <c r="AM669" s="164">
        <v>0</v>
      </c>
      <c r="AN669" s="164">
        <v>0</v>
      </c>
    </row>
    <row r="670" spans="1:40" x14ac:dyDescent="0.2">
      <c r="A670" s="27" t="s">
        <v>2509</v>
      </c>
      <c r="B670" s="164">
        <v>0</v>
      </c>
      <c r="C670" s="164">
        <v>0</v>
      </c>
      <c r="D670" s="164">
        <v>0</v>
      </c>
      <c r="E670" s="164">
        <v>0</v>
      </c>
      <c r="F670" s="164">
        <v>0</v>
      </c>
      <c r="G670" s="164">
        <v>0</v>
      </c>
      <c r="H670" s="164">
        <v>0</v>
      </c>
      <c r="I670" s="164">
        <v>0</v>
      </c>
      <c r="J670" s="164">
        <v>0</v>
      </c>
      <c r="K670" s="164">
        <v>0</v>
      </c>
      <c r="L670" s="164">
        <v>0</v>
      </c>
      <c r="M670" s="164">
        <v>0</v>
      </c>
      <c r="N670" s="164">
        <v>0</v>
      </c>
      <c r="O670" s="164">
        <v>0</v>
      </c>
      <c r="P670" s="164">
        <v>0</v>
      </c>
      <c r="Q670" s="164">
        <v>0</v>
      </c>
      <c r="R670" s="164">
        <v>0</v>
      </c>
      <c r="S670" s="164">
        <v>0</v>
      </c>
      <c r="T670" s="164">
        <v>0</v>
      </c>
      <c r="U670" s="164">
        <v>0</v>
      </c>
      <c r="V670" s="164">
        <v>0</v>
      </c>
      <c r="W670" s="164">
        <v>0</v>
      </c>
      <c r="X670" s="164">
        <v>0</v>
      </c>
      <c r="Y670" s="164">
        <v>0</v>
      </c>
      <c r="Z670" s="164">
        <v>0</v>
      </c>
      <c r="AA670" s="164">
        <v>0</v>
      </c>
      <c r="AB670" s="164">
        <v>0</v>
      </c>
      <c r="AC670" s="164">
        <v>0</v>
      </c>
      <c r="AD670" s="164">
        <v>0</v>
      </c>
      <c r="AE670" s="164">
        <v>0</v>
      </c>
      <c r="AF670" s="164">
        <v>0</v>
      </c>
      <c r="AG670" s="164">
        <v>0</v>
      </c>
      <c r="AH670" s="164">
        <v>0</v>
      </c>
      <c r="AI670" s="164">
        <v>0</v>
      </c>
      <c r="AJ670" s="164">
        <v>0</v>
      </c>
      <c r="AK670" s="164">
        <v>0</v>
      </c>
      <c r="AL670" s="164">
        <v>0</v>
      </c>
      <c r="AM670" s="164">
        <v>0</v>
      </c>
      <c r="AN670" s="164">
        <v>0</v>
      </c>
    </row>
    <row r="671" spans="1:40" x14ac:dyDescent="0.2">
      <c r="A671" s="27" t="s">
        <v>2510</v>
      </c>
      <c r="B671" s="164">
        <v>-20930612.874743201</v>
      </c>
      <c r="C671" s="164">
        <v>-18051471.192655701</v>
      </c>
      <c r="D671" s="164">
        <v>-15260028.554777799</v>
      </c>
      <c r="E671" s="164">
        <v>-12640472.294252399</v>
      </c>
      <c r="F671" s="164">
        <v>-10443074.870620901</v>
      </c>
      <c r="G671" s="164">
        <v>-8703246.3429121897</v>
      </c>
      <c r="H671" s="164">
        <v>-7382025.7918634396</v>
      </c>
      <c r="I671" s="164">
        <v>-6961651.8352521798</v>
      </c>
      <c r="J671" s="164">
        <v>-6491898.3818987599</v>
      </c>
      <c r="K671" s="164">
        <v>-6032480.4652836705</v>
      </c>
      <c r="L671" s="164">
        <v>-5460779.8202078501</v>
      </c>
      <c r="M671" s="164">
        <v>-4967444.4208355797</v>
      </c>
      <c r="N671" s="164">
        <v>-4967444.4208355797</v>
      </c>
      <c r="O671" s="164">
        <v>-5491252.0705649797</v>
      </c>
      <c r="P671" s="164">
        <v>-5087555.3250202499</v>
      </c>
      <c r="Q671" s="164">
        <v>-4629919.7489265902</v>
      </c>
      <c r="R671" s="164">
        <v>-4178222.9036546298</v>
      </c>
      <c r="S671" s="164">
        <v>-4014945.3228735798</v>
      </c>
      <c r="T671" s="164">
        <v>-4009764.9741136902</v>
      </c>
      <c r="U671" s="164">
        <v>-4178508.2233120599</v>
      </c>
      <c r="V671" s="164">
        <v>-5047284.4458011296</v>
      </c>
      <c r="W671" s="164">
        <v>-5338626.6912751496</v>
      </c>
      <c r="X671" s="164">
        <v>-5317136.593905</v>
      </c>
      <c r="Y671" s="164">
        <v>-4829825.2271431796</v>
      </c>
      <c r="Z671" s="164">
        <v>-4313304.8712816201</v>
      </c>
      <c r="AA671" s="164">
        <v>-4313304.8712816201</v>
      </c>
      <c r="AB671" s="164">
        <v>-4883044.6944377897</v>
      </c>
      <c r="AC671" s="164">
        <v>-4329136.4113146001</v>
      </c>
      <c r="AD671" s="164">
        <v>-3778803.3128382</v>
      </c>
      <c r="AE671" s="164">
        <v>-3295711.4292234001</v>
      </c>
      <c r="AF671" s="164">
        <v>-3202351.1455657599</v>
      </c>
      <c r="AG671" s="164">
        <v>-3306621.46559546</v>
      </c>
      <c r="AH671" s="164">
        <v>-3597815.1851970898</v>
      </c>
      <c r="AI671" s="164">
        <v>-4682033.2370221699</v>
      </c>
      <c r="AJ671" s="164">
        <v>-4985866.18732139</v>
      </c>
      <c r="AK671" s="164">
        <v>-4908815.4330593497</v>
      </c>
      <c r="AL671" s="164">
        <v>-4282147.6918924199</v>
      </c>
      <c r="AM671" s="164">
        <v>-3684685.3393827002</v>
      </c>
      <c r="AN671" s="164">
        <v>-3684685.3393827002</v>
      </c>
    </row>
    <row r="672" spans="1:40" x14ac:dyDescent="0.2">
      <c r="A672" s="27" t="s">
        <v>2511</v>
      </c>
      <c r="B672" s="164">
        <v>314663828.70000303</v>
      </c>
      <c r="C672" s="164">
        <v>267837629.822474</v>
      </c>
      <c r="D672" s="164">
        <v>222308077.51934499</v>
      </c>
      <c r="E672" s="164">
        <v>178102414.99094099</v>
      </c>
      <c r="F672" s="164">
        <v>136593111.72509801</v>
      </c>
      <c r="G672" s="164">
        <v>99350730.987372607</v>
      </c>
      <c r="H672" s="164">
        <v>66975880.982956797</v>
      </c>
      <c r="I672" s="164">
        <v>35359248.380470097</v>
      </c>
      <c r="J672" s="164">
        <v>15244512.3821247</v>
      </c>
      <c r="K672" s="164">
        <v>1699876.43491051</v>
      </c>
      <c r="L672" s="164">
        <v>-5303876.97472395</v>
      </c>
      <c r="M672" s="164">
        <v>-8126816.1942113396</v>
      </c>
      <c r="N672" s="164">
        <v>-8126816.1942113396</v>
      </c>
      <c r="O672" s="164">
        <v>-11961637.2863381</v>
      </c>
      <c r="P672" s="164">
        <v>-10461454.129941501</v>
      </c>
      <c r="Q672" s="164">
        <v>-9858201.0231838599</v>
      </c>
      <c r="R672" s="164">
        <v>-10860709.6395275</v>
      </c>
      <c r="S672" s="164">
        <v>-12700331.1879055</v>
      </c>
      <c r="T672" s="164">
        <v>-14546723.3333358</v>
      </c>
      <c r="U672" s="164">
        <v>-16409830.158389</v>
      </c>
      <c r="V672" s="164">
        <v>-22379240.819409601</v>
      </c>
      <c r="W672" s="164">
        <v>-23447718.733656801</v>
      </c>
      <c r="X672" s="164">
        <v>-23245962.577313401</v>
      </c>
      <c r="Y672" s="164">
        <v>-20881083.7023529</v>
      </c>
      <c r="Z672" s="164">
        <v>-18123595.238908499</v>
      </c>
      <c r="AA672" s="164">
        <v>-18123595.238908499</v>
      </c>
      <c r="AB672" s="164">
        <v>-20329619.226864401</v>
      </c>
      <c r="AC672" s="164">
        <v>-16954707.158464398</v>
      </c>
      <c r="AD672" s="164">
        <v>-14005470.8657798</v>
      </c>
      <c r="AE672" s="164">
        <v>-12115819.910820199</v>
      </c>
      <c r="AF672" s="164">
        <v>-10865304.2255877</v>
      </c>
      <c r="AG672" s="164">
        <v>-9977650.4838723205</v>
      </c>
      <c r="AH672" s="164">
        <v>-9471540.7744544707</v>
      </c>
      <c r="AI672" s="164">
        <v>-13479171.297609299</v>
      </c>
      <c r="AJ672" s="164">
        <v>-13046288.8897056</v>
      </c>
      <c r="AK672" s="164">
        <v>-11681042.675840501</v>
      </c>
      <c r="AL672" s="164">
        <v>-8933888.5463431794</v>
      </c>
      <c r="AM672" s="164">
        <v>-6230787.9777707998</v>
      </c>
      <c r="AN672" s="164">
        <v>-6230787.9777707998</v>
      </c>
    </row>
    <row r="673" spans="1:40" x14ac:dyDescent="0.2">
      <c r="A673" s="27" t="s">
        <v>2512</v>
      </c>
    </row>
    <row r="674" spans="1:40" x14ac:dyDescent="0.2">
      <c r="A674" s="27" t="s">
        <v>2513</v>
      </c>
    </row>
    <row r="675" spans="1:40" x14ac:dyDescent="0.2">
      <c r="A675" s="27" t="s">
        <v>2514</v>
      </c>
    </row>
    <row r="676" spans="1:40" x14ac:dyDescent="0.2">
      <c r="A676" s="27" t="s">
        <v>2515</v>
      </c>
    </row>
    <row r="677" spans="1:40" x14ac:dyDescent="0.2">
      <c r="A677" s="27" t="s">
        <v>2516</v>
      </c>
    </row>
    <row r="678" spans="1:40" x14ac:dyDescent="0.2">
      <c r="A678" s="27" t="s">
        <v>2517</v>
      </c>
    </row>
    <row r="679" spans="1:40" x14ac:dyDescent="0.2">
      <c r="A679" s="27" t="s">
        <v>2518</v>
      </c>
      <c r="B679" s="164">
        <v>1387849493.21173</v>
      </c>
      <c r="C679" s="164">
        <v>1391020449.0713601</v>
      </c>
      <c r="D679" s="164">
        <v>1391617500.9397399</v>
      </c>
      <c r="E679" s="164">
        <v>1389669618.2074399</v>
      </c>
      <c r="F679" s="164">
        <v>1386802976.2646201</v>
      </c>
      <c r="G679" s="164">
        <v>1383959411.17522</v>
      </c>
      <c r="H679" s="164">
        <v>1381858655.0199599</v>
      </c>
      <c r="I679" s="164">
        <v>1377219864.05516</v>
      </c>
      <c r="J679" s="164">
        <v>1378587662.0693901</v>
      </c>
      <c r="K679" s="164">
        <v>1380996087.49821</v>
      </c>
      <c r="L679" s="164">
        <v>0</v>
      </c>
      <c r="M679" s="164">
        <v>0</v>
      </c>
      <c r="N679" s="164">
        <v>0</v>
      </c>
      <c r="O679" s="164">
        <v>0</v>
      </c>
      <c r="P679" s="164">
        <v>0</v>
      </c>
      <c r="Q679" s="164">
        <v>0</v>
      </c>
      <c r="R679" s="164">
        <v>0</v>
      </c>
      <c r="S679" s="164">
        <v>0</v>
      </c>
      <c r="T679" s="164">
        <v>0</v>
      </c>
      <c r="U679" s="164">
        <v>0</v>
      </c>
      <c r="V679" s="164">
        <v>0</v>
      </c>
      <c r="W679" s="164">
        <v>0</v>
      </c>
      <c r="X679" s="164">
        <v>0</v>
      </c>
      <c r="Y679" s="164">
        <v>0</v>
      </c>
      <c r="Z679" s="164">
        <v>0</v>
      </c>
      <c r="AA679" s="164">
        <v>0</v>
      </c>
      <c r="AB679" s="164">
        <v>0</v>
      </c>
      <c r="AC679" s="164">
        <v>0</v>
      </c>
      <c r="AD679" s="164">
        <v>0</v>
      </c>
      <c r="AE679" s="164">
        <v>0</v>
      </c>
      <c r="AF679" s="164">
        <v>0</v>
      </c>
      <c r="AG679" s="164">
        <v>0</v>
      </c>
      <c r="AH679" s="164">
        <v>0</v>
      </c>
      <c r="AI679" s="164">
        <v>0</v>
      </c>
      <c r="AJ679" s="164">
        <v>0</v>
      </c>
      <c r="AK679" s="164">
        <v>0</v>
      </c>
      <c r="AL679" s="164">
        <v>0</v>
      </c>
      <c r="AM679" s="164">
        <v>0</v>
      </c>
      <c r="AN679" s="164">
        <v>0</v>
      </c>
    </row>
    <row r="680" spans="1:40" x14ac:dyDescent="0.2">
      <c r="A680" s="27" t="s">
        <v>2519</v>
      </c>
      <c r="B680" s="164">
        <v>-1064074612.3701299</v>
      </c>
      <c r="C680" s="164">
        <v>-1117262490.2349</v>
      </c>
      <c r="D680" s="164">
        <v>-1165734827.5181899</v>
      </c>
      <c r="E680" s="164">
        <v>-1209491624.21997</v>
      </c>
      <c r="F680" s="164">
        <v>-1248532880.34027</v>
      </c>
      <c r="G680" s="164">
        <v>-1282858595.87906</v>
      </c>
      <c r="H680" s="164">
        <v>-1312468770.83637</v>
      </c>
      <c r="I680" s="164">
        <v>-1337363405.2121799</v>
      </c>
      <c r="J680" s="164">
        <v>-1357542499.00649</v>
      </c>
      <c r="K680" s="164">
        <v>-1373006052.21931</v>
      </c>
      <c r="L680" s="164">
        <v>0</v>
      </c>
      <c r="M680" s="164">
        <v>0</v>
      </c>
      <c r="N680" s="164">
        <v>0</v>
      </c>
      <c r="O680" s="164">
        <v>0</v>
      </c>
      <c r="P680" s="164">
        <v>0</v>
      </c>
      <c r="Q680" s="164">
        <v>0</v>
      </c>
      <c r="R680" s="164">
        <v>0</v>
      </c>
      <c r="S680" s="164">
        <v>0</v>
      </c>
      <c r="T680" s="164">
        <v>0</v>
      </c>
      <c r="U680" s="164">
        <v>0</v>
      </c>
      <c r="V680" s="164">
        <v>0</v>
      </c>
      <c r="W680" s="164">
        <v>0</v>
      </c>
      <c r="X680" s="164">
        <v>0</v>
      </c>
      <c r="Y680" s="164">
        <v>0</v>
      </c>
      <c r="Z680" s="164">
        <v>0</v>
      </c>
      <c r="AA680" s="164">
        <v>0</v>
      </c>
      <c r="AB680" s="164">
        <v>0</v>
      </c>
      <c r="AC680" s="164">
        <v>0</v>
      </c>
      <c r="AD680" s="164">
        <v>0</v>
      </c>
      <c r="AE680" s="164">
        <v>0</v>
      </c>
      <c r="AF680" s="164">
        <v>0</v>
      </c>
      <c r="AG680" s="164">
        <v>0</v>
      </c>
      <c r="AH680" s="164">
        <v>0</v>
      </c>
      <c r="AI680" s="164">
        <v>0</v>
      </c>
      <c r="AJ680" s="164">
        <v>0</v>
      </c>
      <c r="AK680" s="164">
        <v>0</v>
      </c>
      <c r="AL680" s="164">
        <v>0</v>
      </c>
      <c r="AM680" s="164">
        <v>0</v>
      </c>
      <c r="AN680" s="164">
        <v>0</v>
      </c>
    </row>
    <row r="681" spans="1:40" x14ac:dyDescent="0.2">
      <c r="A681" s="27" t="s">
        <v>2520</v>
      </c>
      <c r="B681" s="164">
        <v>0</v>
      </c>
      <c r="C681" s="164">
        <v>0</v>
      </c>
      <c r="D681" s="164">
        <v>0</v>
      </c>
      <c r="E681" s="164">
        <v>0</v>
      </c>
      <c r="F681" s="164">
        <v>0</v>
      </c>
      <c r="G681" s="164">
        <v>0</v>
      </c>
      <c r="H681" s="164">
        <v>0</v>
      </c>
      <c r="I681" s="164">
        <v>0</v>
      </c>
      <c r="J681" s="164">
        <v>0</v>
      </c>
      <c r="K681" s="164">
        <v>0</v>
      </c>
      <c r="L681" s="164">
        <v>0</v>
      </c>
      <c r="M681" s="164">
        <v>0</v>
      </c>
      <c r="N681" s="164">
        <v>0</v>
      </c>
      <c r="O681" s="164">
        <v>0</v>
      </c>
      <c r="P681" s="164">
        <v>0</v>
      </c>
      <c r="Q681" s="164">
        <v>0</v>
      </c>
      <c r="R681" s="164">
        <v>0</v>
      </c>
      <c r="S681" s="164">
        <v>0</v>
      </c>
      <c r="T681" s="164">
        <v>0</v>
      </c>
      <c r="U681" s="164">
        <v>0</v>
      </c>
      <c r="V681" s="164">
        <v>0</v>
      </c>
      <c r="W681" s="164">
        <v>0</v>
      </c>
      <c r="X681" s="164">
        <v>0</v>
      </c>
      <c r="Y681" s="164">
        <v>0</v>
      </c>
      <c r="Z681" s="164">
        <v>0</v>
      </c>
      <c r="AA681" s="164">
        <v>0</v>
      </c>
      <c r="AB681" s="164">
        <v>0</v>
      </c>
      <c r="AC681" s="164">
        <v>0</v>
      </c>
      <c r="AD681" s="164">
        <v>0</v>
      </c>
      <c r="AE681" s="164">
        <v>0</v>
      </c>
      <c r="AF681" s="164">
        <v>0</v>
      </c>
      <c r="AG681" s="164">
        <v>0</v>
      </c>
      <c r="AH681" s="164">
        <v>0</v>
      </c>
      <c r="AI681" s="164">
        <v>0</v>
      </c>
      <c r="AJ681" s="164">
        <v>0</v>
      </c>
      <c r="AK681" s="164">
        <v>0</v>
      </c>
      <c r="AL681" s="164">
        <v>0</v>
      </c>
      <c r="AM681" s="164">
        <v>0</v>
      </c>
      <c r="AN681" s="164">
        <v>0</v>
      </c>
    </row>
    <row r="682" spans="1:40" x14ac:dyDescent="0.2">
      <c r="A682" s="27" t="s">
        <v>2521</v>
      </c>
      <c r="B682" s="164">
        <v>0</v>
      </c>
      <c r="C682" s="164">
        <v>0</v>
      </c>
      <c r="D682" s="164">
        <v>0</v>
      </c>
      <c r="E682" s="164">
        <v>0</v>
      </c>
      <c r="F682" s="164">
        <v>0</v>
      </c>
      <c r="G682" s="164">
        <v>0</v>
      </c>
      <c r="H682" s="164">
        <v>0</v>
      </c>
      <c r="I682" s="164">
        <v>0</v>
      </c>
      <c r="J682" s="164">
        <v>0</v>
      </c>
      <c r="K682" s="164">
        <v>0</v>
      </c>
      <c r="L682" s="164">
        <v>0</v>
      </c>
      <c r="M682" s="164">
        <v>0</v>
      </c>
      <c r="N682" s="164">
        <v>0</v>
      </c>
      <c r="O682" s="164">
        <v>0</v>
      </c>
      <c r="P682" s="164">
        <v>0</v>
      </c>
      <c r="Q682" s="164">
        <v>0</v>
      </c>
      <c r="R682" s="164">
        <v>0</v>
      </c>
      <c r="S682" s="164">
        <v>0</v>
      </c>
      <c r="T682" s="164">
        <v>0</v>
      </c>
      <c r="U682" s="164">
        <v>0</v>
      </c>
      <c r="V682" s="164">
        <v>0</v>
      </c>
      <c r="W682" s="164">
        <v>0</v>
      </c>
      <c r="X682" s="164">
        <v>0</v>
      </c>
      <c r="Y682" s="164">
        <v>0</v>
      </c>
      <c r="Z682" s="164">
        <v>0</v>
      </c>
      <c r="AA682" s="164">
        <v>0</v>
      </c>
      <c r="AB682" s="164">
        <v>0</v>
      </c>
      <c r="AC682" s="164">
        <v>0</v>
      </c>
      <c r="AD682" s="164">
        <v>0</v>
      </c>
      <c r="AE682" s="164">
        <v>0</v>
      </c>
      <c r="AF682" s="164">
        <v>0</v>
      </c>
      <c r="AG682" s="164">
        <v>0</v>
      </c>
      <c r="AH682" s="164">
        <v>0</v>
      </c>
      <c r="AI682" s="164">
        <v>0</v>
      </c>
      <c r="AJ682" s="164">
        <v>0</v>
      </c>
      <c r="AK682" s="164">
        <v>0</v>
      </c>
      <c r="AL682" s="164">
        <v>0</v>
      </c>
      <c r="AM682" s="164">
        <v>0</v>
      </c>
      <c r="AN682" s="164">
        <v>0</v>
      </c>
    </row>
    <row r="683" spans="1:40" x14ac:dyDescent="0.2">
      <c r="A683" s="27" t="s">
        <v>2522</v>
      </c>
      <c r="B683" s="164">
        <v>0</v>
      </c>
      <c r="C683" s="164">
        <v>0</v>
      </c>
      <c r="D683" s="164">
        <v>0</v>
      </c>
      <c r="E683" s="164">
        <v>0</v>
      </c>
      <c r="F683" s="164">
        <v>0</v>
      </c>
      <c r="G683" s="164">
        <v>0</v>
      </c>
      <c r="H683" s="164">
        <v>0</v>
      </c>
      <c r="I683" s="164">
        <v>0</v>
      </c>
      <c r="J683" s="164">
        <v>0</v>
      </c>
      <c r="K683" s="164">
        <v>0</v>
      </c>
      <c r="L683" s="164">
        <v>0</v>
      </c>
      <c r="M683" s="164">
        <v>0</v>
      </c>
      <c r="N683" s="164">
        <v>0</v>
      </c>
      <c r="O683" s="164">
        <v>0</v>
      </c>
      <c r="P683" s="164">
        <v>0</v>
      </c>
      <c r="Q683" s="164">
        <v>0</v>
      </c>
      <c r="R683" s="164">
        <v>0</v>
      </c>
      <c r="S683" s="164">
        <v>0</v>
      </c>
      <c r="T683" s="164">
        <v>0</v>
      </c>
      <c r="U683" s="164">
        <v>0</v>
      </c>
      <c r="V683" s="164">
        <v>0</v>
      </c>
      <c r="W683" s="164">
        <v>0</v>
      </c>
      <c r="X683" s="164">
        <v>0</v>
      </c>
      <c r="Y683" s="164">
        <v>0</v>
      </c>
      <c r="Z683" s="164">
        <v>0</v>
      </c>
      <c r="AA683" s="164">
        <v>0</v>
      </c>
      <c r="AB683" s="164">
        <v>0</v>
      </c>
      <c r="AC683" s="164">
        <v>0</v>
      </c>
      <c r="AD683" s="164">
        <v>0</v>
      </c>
      <c r="AE683" s="164">
        <v>0</v>
      </c>
      <c r="AF683" s="164">
        <v>0</v>
      </c>
      <c r="AG683" s="164">
        <v>0</v>
      </c>
      <c r="AH683" s="164">
        <v>0</v>
      </c>
      <c r="AI683" s="164">
        <v>0</v>
      </c>
      <c r="AJ683" s="164">
        <v>0</v>
      </c>
      <c r="AK683" s="164">
        <v>0</v>
      </c>
      <c r="AL683" s="164">
        <v>0</v>
      </c>
      <c r="AM683" s="164">
        <v>0</v>
      </c>
      <c r="AN683" s="164">
        <v>0</v>
      </c>
    </row>
    <row r="684" spans="1:40" x14ac:dyDescent="0.2">
      <c r="A684" s="27" t="s">
        <v>2523</v>
      </c>
      <c r="B684" s="164">
        <v>-0.15</v>
      </c>
      <c r="C684" s="164">
        <v>-0.15</v>
      </c>
      <c r="D684" s="164">
        <v>-0.15</v>
      </c>
      <c r="E684" s="164">
        <v>-0.15</v>
      </c>
      <c r="F684" s="164">
        <v>-0.15</v>
      </c>
      <c r="G684" s="164">
        <v>-0.15</v>
      </c>
      <c r="H684" s="164">
        <v>-0.15</v>
      </c>
      <c r="I684" s="164">
        <v>-0.15</v>
      </c>
      <c r="J684" s="164">
        <v>-0.15</v>
      </c>
      <c r="K684" s="164">
        <v>-0.15</v>
      </c>
      <c r="L684" s="164">
        <v>0</v>
      </c>
      <c r="M684" s="164">
        <v>0</v>
      </c>
      <c r="N684" s="164">
        <v>0</v>
      </c>
      <c r="O684" s="164">
        <v>0</v>
      </c>
      <c r="P684" s="164">
        <v>0</v>
      </c>
      <c r="Q684" s="164">
        <v>0</v>
      </c>
      <c r="R684" s="164">
        <v>0</v>
      </c>
      <c r="S684" s="164">
        <v>0</v>
      </c>
      <c r="T684" s="164">
        <v>0</v>
      </c>
      <c r="U684" s="164">
        <v>0</v>
      </c>
      <c r="V684" s="164">
        <v>0</v>
      </c>
      <c r="W684" s="164">
        <v>0</v>
      </c>
      <c r="X684" s="164">
        <v>0</v>
      </c>
      <c r="Y684" s="164">
        <v>0</v>
      </c>
      <c r="Z684" s="164">
        <v>0</v>
      </c>
      <c r="AA684" s="164">
        <v>0</v>
      </c>
      <c r="AB684" s="164">
        <v>0</v>
      </c>
      <c r="AC684" s="164">
        <v>0</v>
      </c>
      <c r="AD684" s="164">
        <v>0</v>
      </c>
      <c r="AE684" s="164">
        <v>0</v>
      </c>
      <c r="AF684" s="164">
        <v>0</v>
      </c>
      <c r="AG684" s="164">
        <v>0</v>
      </c>
      <c r="AH684" s="164">
        <v>0</v>
      </c>
      <c r="AI684" s="164">
        <v>0</v>
      </c>
      <c r="AJ684" s="164">
        <v>0</v>
      </c>
      <c r="AK684" s="164">
        <v>0</v>
      </c>
      <c r="AL684" s="164">
        <v>0</v>
      </c>
      <c r="AM684" s="164">
        <v>0</v>
      </c>
      <c r="AN684" s="164">
        <v>0</v>
      </c>
    </row>
    <row r="685" spans="1:40" x14ac:dyDescent="0.2">
      <c r="A685" s="27" t="s">
        <v>2524</v>
      </c>
      <c r="B685" s="164">
        <v>-291747.99424537999</v>
      </c>
      <c r="C685" s="164">
        <v>-243817.74663061299</v>
      </c>
      <c r="D685" s="164">
        <v>-192726.72304825101</v>
      </c>
      <c r="E685" s="164">
        <v>-138763.86388747999</v>
      </c>
      <c r="F685" s="164">
        <v>-93089.620341591406</v>
      </c>
      <c r="G685" s="164">
        <v>-52644.8746045273</v>
      </c>
      <c r="H685" s="164">
        <v>-28653.674711048901</v>
      </c>
      <c r="I685" s="164">
        <v>-36220.230911364699</v>
      </c>
      <c r="J685" s="164">
        <v>-34384.983198302398</v>
      </c>
      <c r="K685" s="164">
        <v>-30228.118129900398</v>
      </c>
      <c r="L685" s="164">
        <v>0</v>
      </c>
      <c r="M685" s="164">
        <v>0</v>
      </c>
      <c r="N685" s="164">
        <v>0</v>
      </c>
      <c r="O685" s="164">
        <v>0</v>
      </c>
      <c r="P685" s="164">
        <v>0</v>
      </c>
      <c r="Q685" s="164">
        <v>0</v>
      </c>
      <c r="R685" s="164">
        <v>0</v>
      </c>
      <c r="S685" s="164">
        <v>0</v>
      </c>
      <c r="T685" s="164">
        <v>0</v>
      </c>
      <c r="U685" s="164">
        <v>0</v>
      </c>
      <c r="V685" s="164">
        <v>0</v>
      </c>
      <c r="W685" s="164">
        <v>0</v>
      </c>
      <c r="X685" s="164">
        <v>0</v>
      </c>
      <c r="Y685" s="164">
        <v>0</v>
      </c>
      <c r="Z685" s="164">
        <v>0</v>
      </c>
      <c r="AA685" s="164">
        <v>0</v>
      </c>
      <c r="AB685" s="164">
        <v>0</v>
      </c>
      <c r="AC685" s="164">
        <v>0</v>
      </c>
      <c r="AD685" s="164">
        <v>0</v>
      </c>
      <c r="AE685" s="164">
        <v>0</v>
      </c>
      <c r="AF685" s="164">
        <v>0</v>
      </c>
      <c r="AG685" s="164">
        <v>0</v>
      </c>
      <c r="AH685" s="164">
        <v>0</v>
      </c>
      <c r="AI685" s="164">
        <v>0</v>
      </c>
      <c r="AJ685" s="164">
        <v>0</v>
      </c>
      <c r="AK685" s="164">
        <v>0</v>
      </c>
      <c r="AL685" s="164">
        <v>0</v>
      </c>
      <c r="AM685" s="164">
        <v>0</v>
      </c>
      <c r="AN685" s="164">
        <v>0</v>
      </c>
    </row>
    <row r="686" spans="1:40" x14ac:dyDescent="0.2">
      <c r="A686" s="27" t="s">
        <v>2525</v>
      </c>
      <c r="B686" s="164">
        <v>0.99999999974897902</v>
      </c>
      <c r="C686" s="164">
        <v>0.99999999974897902</v>
      </c>
      <c r="D686" s="164">
        <v>0.99999999974897902</v>
      </c>
      <c r="E686" s="164">
        <v>0.99999999974897902</v>
      </c>
      <c r="F686" s="164">
        <v>0.99999999974897902</v>
      </c>
      <c r="G686" s="164">
        <v>0.99999999974897902</v>
      </c>
      <c r="H686" s="164">
        <v>0.99999999974897902</v>
      </c>
      <c r="I686" s="164">
        <v>0.99999999974897902</v>
      </c>
      <c r="J686" s="164">
        <v>0.99999999974897902</v>
      </c>
      <c r="K686" s="164">
        <v>0.99999999974897902</v>
      </c>
      <c r="L686" s="164">
        <v>0</v>
      </c>
      <c r="M686" s="164">
        <v>0</v>
      </c>
      <c r="N686" s="164">
        <v>0</v>
      </c>
      <c r="O686" s="164">
        <v>0</v>
      </c>
      <c r="P686" s="164">
        <v>0</v>
      </c>
      <c r="Q686" s="164">
        <v>0</v>
      </c>
      <c r="R686" s="164">
        <v>0</v>
      </c>
      <c r="S686" s="164">
        <v>0</v>
      </c>
      <c r="T686" s="164">
        <v>0</v>
      </c>
      <c r="U686" s="164">
        <v>0</v>
      </c>
      <c r="V686" s="164">
        <v>0</v>
      </c>
      <c r="W686" s="164">
        <v>0</v>
      </c>
      <c r="X686" s="164">
        <v>0</v>
      </c>
      <c r="Y686" s="164">
        <v>0</v>
      </c>
      <c r="Z686" s="164">
        <v>0</v>
      </c>
      <c r="AA686" s="164">
        <v>0</v>
      </c>
      <c r="AB686" s="164">
        <v>0</v>
      </c>
      <c r="AC686" s="164">
        <v>0</v>
      </c>
      <c r="AD686" s="164">
        <v>0</v>
      </c>
      <c r="AE686" s="164">
        <v>0</v>
      </c>
      <c r="AF686" s="164">
        <v>0</v>
      </c>
      <c r="AG686" s="164">
        <v>0</v>
      </c>
      <c r="AH686" s="164">
        <v>0</v>
      </c>
      <c r="AI686" s="164">
        <v>0</v>
      </c>
      <c r="AJ686" s="164">
        <v>0</v>
      </c>
      <c r="AK686" s="164">
        <v>0</v>
      </c>
      <c r="AL686" s="164">
        <v>0</v>
      </c>
      <c r="AM686" s="164">
        <v>0</v>
      </c>
      <c r="AN686" s="164">
        <v>0</v>
      </c>
    </row>
    <row r="687" spans="1:40" x14ac:dyDescent="0.2">
      <c r="A687" s="27" t="s">
        <v>2526</v>
      </c>
      <c r="B687" s="164">
        <v>12976472.041797301</v>
      </c>
      <c r="C687" s="164">
        <v>13037080.105314599</v>
      </c>
      <c r="D687" s="164">
        <v>12353196.512665</v>
      </c>
      <c r="E687" s="164">
        <v>11051710.7666361</v>
      </c>
      <c r="F687" s="164">
        <v>9189266.5889559705</v>
      </c>
      <c r="G687" s="164">
        <v>7335859.9742759401</v>
      </c>
      <c r="H687" s="164">
        <v>5363762.4501968902</v>
      </c>
      <c r="I687" s="164">
        <v>3134862.8567220899</v>
      </c>
      <c r="J687" s="164">
        <v>1348049.8257311</v>
      </c>
      <c r="K687" s="164">
        <v>289662.95805716299</v>
      </c>
      <c r="L687" s="164">
        <v>0</v>
      </c>
      <c r="M687" s="164">
        <v>0</v>
      </c>
      <c r="N687" s="164">
        <v>0</v>
      </c>
      <c r="O687" s="164">
        <v>0</v>
      </c>
      <c r="P687" s="164">
        <v>0</v>
      </c>
      <c r="Q687" s="164">
        <v>0</v>
      </c>
      <c r="R687" s="164">
        <v>0</v>
      </c>
      <c r="S687" s="164">
        <v>0</v>
      </c>
      <c r="T687" s="164">
        <v>0</v>
      </c>
      <c r="U687" s="164">
        <v>0</v>
      </c>
      <c r="V687" s="164">
        <v>0</v>
      </c>
      <c r="W687" s="164">
        <v>0</v>
      </c>
      <c r="X687" s="164">
        <v>0</v>
      </c>
      <c r="Y687" s="164">
        <v>0</v>
      </c>
      <c r="Z687" s="164">
        <v>0</v>
      </c>
      <c r="AA687" s="164">
        <v>0</v>
      </c>
      <c r="AB687" s="164">
        <v>0</v>
      </c>
      <c r="AC687" s="164">
        <v>0</v>
      </c>
      <c r="AD687" s="164">
        <v>0</v>
      </c>
      <c r="AE687" s="164">
        <v>0</v>
      </c>
      <c r="AF687" s="164">
        <v>0</v>
      </c>
      <c r="AG687" s="164">
        <v>0</v>
      </c>
      <c r="AH687" s="164">
        <v>0</v>
      </c>
      <c r="AI687" s="164">
        <v>0</v>
      </c>
      <c r="AJ687" s="164">
        <v>0</v>
      </c>
      <c r="AK687" s="164">
        <v>0</v>
      </c>
      <c r="AL687" s="164">
        <v>0</v>
      </c>
      <c r="AM687" s="164">
        <v>0</v>
      </c>
      <c r="AN687" s="164">
        <v>0</v>
      </c>
    </row>
    <row r="688" spans="1:40" x14ac:dyDescent="0.2">
      <c r="A688" s="27" t="s">
        <v>2527</v>
      </c>
      <c r="B688" s="164">
        <v>0</v>
      </c>
      <c r="C688" s="164">
        <v>0</v>
      </c>
      <c r="D688" s="164">
        <v>0</v>
      </c>
      <c r="E688" s="164">
        <v>0</v>
      </c>
      <c r="F688" s="164">
        <v>0</v>
      </c>
      <c r="G688" s="164">
        <v>0</v>
      </c>
      <c r="H688" s="164">
        <v>0</v>
      </c>
      <c r="I688" s="164">
        <v>0</v>
      </c>
      <c r="J688" s="164">
        <v>0</v>
      </c>
      <c r="K688" s="164">
        <v>0</v>
      </c>
      <c r="L688" s="164">
        <v>0</v>
      </c>
      <c r="M688" s="164">
        <v>0</v>
      </c>
      <c r="N688" s="164">
        <v>0</v>
      </c>
      <c r="O688" s="164">
        <v>0</v>
      </c>
      <c r="P688" s="164">
        <v>0</v>
      </c>
      <c r="Q688" s="164">
        <v>0</v>
      </c>
      <c r="R688" s="164">
        <v>0</v>
      </c>
      <c r="S688" s="164">
        <v>0</v>
      </c>
      <c r="T688" s="164">
        <v>0</v>
      </c>
      <c r="U688" s="164">
        <v>0</v>
      </c>
      <c r="V688" s="164">
        <v>0</v>
      </c>
      <c r="W688" s="164">
        <v>0</v>
      </c>
      <c r="X688" s="164">
        <v>0</v>
      </c>
      <c r="Y688" s="164">
        <v>0</v>
      </c>
      <c r="Z688" s="164">
        <v>0</v>
      </c>
      <c r="AA688" s="164">
        <v>0</v>
      </c>
      <c r="AB688" s="164">
        <v>0</v>
      </c>
      <c r="AC688" s="164">
        <v>0</v>
      </c>
      <c r="AD688" s="164">
        <v>0</v>
      </c>
      <c r="AE688" s="164">
        <v>0</v>
      </c>
      <c r="AF688" s="164">
        <v>0</v>
      </c>
      <c r="AG688" s="164">
        <v>0</v>
      </c>
      <c r="AH688" s="164">
        <v>0</v>
      </c>
      <c r="AI688" s="164">
        <v>0</v>
      </c>
      <c r="AJ688" s="164">
        <v>0</v>
      </c>
      <c r="AK688" s="164">
        <v>0</v>
      </c>
      <c r="AL688" s="164">
        <v>0</v>
      </c>
      <c r="AM688" s="164">
        <v>0</v>
      </c>
      <c r="AN688" s="164">
        <v>0</v>
      </c>
    </row>
    <row r="689" spans="1:40" x14ac:dyDescent="0.2">
      <c r="A689" s="27" t="s">
        <v>2528</v>
      </c>
      <c r="B689" s="164">
        <v>0</v>
      </c>
      <c r="C689" s="164">
        <v>0</v>
      </c>
      <c r="D689" s="164">
        <v>0</v>
      </c>
      <c r="E689" s="164">
        <v>0</v>
      </c>
      <c r="F689" s="164">
        <v>0</v>
      </c>
      <c r="G689" s="164">
        <v>0</v>
      </c>
      <c r="H689" s="164">
        <v>0</v>
      </c>
      <c r="I689" s="164">
        <v>0</v>
      </c>
      <c r="J689" s="164">
        <v>0</v>
      </c>
      <c r="K689" s="164">
        <v>0</v>
      </c>
      <c r="L689" s="164">
        <v>0</v>
      </c>
      <c r="M689" s="164">
        <v>0</v>
      </c>
      <c r="N689" s="164">
        <v>0</v>
      </c>
      <c r="O689" s="164">
        <v>0</v>
      </c>
      <c r="P689" s="164">
        <v>0</v>
      </c>
      <c r="Q689" s="164">
        <v>0</v>
      </c>
      <c r="R689" s="164">
        <v>0</v>
      </c>
      <c r="S689" s="164">
        <v>0</v>
      </c>
      <c r="T689" s="164">
        <v>0</v>
      </c>
      <c r="U689" s="164">
        <v>0</v>
      </c>
      <c r="V689" s="164">
        <v>0</v>
      </c>
      <c r="W689" s="164">
        <v>0</v>
      </c>
      <c r="X689" s="164">
        <v>0</v>
      </c>
      <c r="Y689" s="164">
        <v>0</v>
      </c>
      <c r="Z689" s="164">
        <v>0</v>
      </c>
      <c r="AA689" s="164">
        <v>0</v>
      </c>
      <c r="AB689" s="164">
        <v>0</v>
      </c>
      <c r="AC689" s="164">
        <v>0</v>
      </c>
      <c r="AD689" s="164">
        <v>0</v>
      </c>
      <c r="AE689" s="164">
        <v>0</v>
      </c>
      <c r="AF689" s="164">
        <v>0</v>
      </c>
      <c r="AG689" s="164">
        <v>0</v>
      </c>
      <c r="AH689" s="164">
        <v>0</v>
      </c>
      <c r="AI689" s="164">
        <v>0</v>
      </c>
      <c r="AJ689" s="164">
        <v>0</v>
      </c>
      <c r="AK689" s="164">
        <v>0</v>
      </c>
      <c r="AL689" s="164">
        <v>0</v>
      </c>
      <c r="AM689" s="164">
        <v>0</v>
      </c>
      <c r="AN689" s="164">
        <v>0</v>
      </c>
    </row>
    <row r="690" spans="1:40" x14ac:dyDescent="0.2">
      <c r="A690" s="27" t="s">
        <v>2529</v>
      </c>
      <c r="B690" s="164">
        <v>-865164.16440523195</v>
      </c>
      <c r="C690" s="164">
        <v>-662121.03000951698</v>
      </c>
      <c r="D690" s="164">
        <v>-475037.98705143202</v>
      </c>
      <c r="E690" s="164">
        <v>-348054.45501722803</v>
      </c>
      <c r="F690" s="164">
        <v>-330087.147245645</v>
      </c>
      <c r="G690" s="164">
        <v>-330053.91553964501</v>
      </c>
      <c r="H690" s="164">
        <v>-367087.03425782197</v>
      </c>
      <c r="I690" s="164">
        <v>-634202.10307324806</v>
      </c>
      <c r="J690" s="164">
        <v>-622417.99140616599</v>
      </c>
      <c r="K690" s="164">
        <v>-517114.06863447098</v>
      </c>
      <c r="L690" s="164">
        <v>0</v>
      </c>
      <c r="M690" s="164">
        <v>0</v>
      </c>
      <c r="N690" s="164">
        <v>0</v>
      </c>
      <c r="O690" s="164">
        <v>0</v>
      </c>
      <c r="P690" s="164">
        <v>0</v>
      </c>
      <c r="Q690" s="164">
        <v>0</v>
      </c>
      <c r="R690" s="164">
        <v>0</v>
      </c>
      <c r="S690" s="164">
        <v>0</v>
      </c>
      <c r="T690" s="164">
        <v>0</v>
      </c>
      <c r="U690" s="164">
        <v>0</v>
      </c>
      <c r="V690" s="164">
        <v>0</v>
      </c>
      <c r="W690" s="164">
        <v>0</v>
      </c>
      <c r="X690" s="164">
        <v>0</v>
      </c>
      <c r="Y690" s="164">
        <v>0</v>
      </c>
      <c r="Z690" s="164">
        <v>0</v>
      </c>
      <c r="AA690" s="164">
        <v>0</v>
      </c>
      <c r="AB690" s="164">
        <v>0</v>
      </c>
      <c r="AC690" s="164">
        <v>0</v>
      </c>
      <c r="AD690" s="164">
        <v>0</v>
      </c>
      <c r="AE690" s="164">
        <v>0</v>
      </c>
      <c r="AF690" s="164">
        <v>0</v>
      </c>
      <c r="AG690" s="164">
        <v>0</v>
      </c>
      <c r="AH690" s="164">
        <v>0</v>
      </c>
      <c r="AI690" s="164">
        <v>0</v>
      </c>
      <c r="AJ690" s="164">
        <v>0</v>
      </c>
      <c r="AK690" s="164">
        <v>0</v>
      </c>
      <c r="AL690" s="164">
        <v>0</v>
      </c>
      <c r="AM690" s="164">
        <v>0</v>
      </c>
      <c r="AN690" s="164">
        <v>0</v>
      </c>
    </row>
    <row r="691" spans="1:40" x14ac:dyDescent="0.2">
      <c r="A691" s="27" t="s">
        <v>2530</v>
      </c>
      <c r="B691" s="164">
        <v>0</v>
      </c>
      <c r="C691" s="164">
        <v>0</v>
      </c>
      <c r="D691" s="164">
        <v>0</v>
      </c>
      <c r="E691" s="164">
        <v>0</v>
      </c>
      <c r="F691" s="164">
        <v>0</v>
      </c>
      <c r="G691" s="164">
        <v>0</v>
      </c>
      <c r="H691" s="164">
        <v>0</v>
      </c>
      <c r="I691" s="164">
        <v>0</v>
      </c>
      <c r="J691" s="164">
        <v>0</v>
      </c>
      <c r="K691" s="164">
        <v>0</v>
      </c>
      <c r="L691" s="164">
        <v>0</v>
      </c>
      <c r="M691" s="164">
        <v>0</v>
      </c>
      <c r="N691" s="164">
        <v>0</v>
      </c>
      <c r="O691" s="164">
        <v>0</v>
      </c>
      <c r="P691" s="164">
        <v>0</v>
      </c>
      <c r="Q691" s="164">
        <v>0</v>
      </c>
      <c r="R691" s="164">
        <v>0</v>
      </c>
      <c r="S691" s="164">
        <v>0</v>
      </c>
      <c r="T691" s="164">
        <v>0</v>
      </c>
      <c r="U691" s="164">
        <v>0</v>
      </c>
      <c r="V691" s="164">
        <v>0</v>
      </c>
      <c r="W691" s="164">
        <v>0</v>
      </c>
      <c r="X691" s="164">
        <v>0</v>
      </c>
      <c r="Y691" s="164">
        <v>0</v>
      </c>
      <c r="Z691" s="164">
        <v>0</v>
      </c>
      <c r="AA691" s="164">
        <v>0</v>
      </c>
      <c r="AB691" s="164">
        <v>0</v>
      </c>
      <c r="AC691" s="164">
        <v>0</v>
      </c>
      <c r="AD691" s="164">
        <v>0</v>
      </c>
      <c r="AE691" s="164">
        <v>0</v>
      </c>
      <c r="AF691" s="164">
        <v>0</v>
      </c>
      <c r="AG691" s="164">
        <v>0</v>
      </c>
      <c r="AH691" s="164">
        <v>0</v>
      </c>
      <c r="AI691" s="164">
        <v>0</v>
      </c>
      <c r="AJ691" s="164">
        <v>0</v>
      </c>
      <c r="AK691" s="164">
        <v>0</v>
      </c>
      <c r="AL691" s="164">
        <v>0</v>
      </c>
      <c r="AM691" s="164">
        <v>0</v>
      </c>
      <c r="AN691" s="164">
        <v>0</v>
      </c>
    </row>
    <row r="692" spans="1:40" x14ac:dyDescent="0.2">
      <c r="A692" s="27" t="s">
        <v>2531</v>
      </c>
      <c r="B692" s="164">
        <v>0</v>
      </c>
      <c r="C692" s="164">
        <v>0</v>
      </c>
      <c r="D692" s="164">
        <v>0</v>
      </c>
      <c r="E692" s="164">
        <v>0</v>
      </c>
      <c r="F692" s="164">
        <v>0</v>
      </c>
      <c r="G692" s="164">
        <v>0</v>
      </c>
      <c r="H692" s="164">
        <v>0</v>
      </c>
      <c r="I692" s="164">
        <v>0</v>
      </c>
      <c r="J692" s="164">
        <v>0</v>
      </c>
      <c r="K692" s="164">
        <v>0</v>
      </c>
      <c r="L692" s="164">
        <v>0</v>
      </c>
      <c r="M692" s="164">
        <v>0</v>
      </c>
      <c r="N692" s="164">
        <v>0</v>
      </c>
      <c r="O692" s="164">
        <v>0</v>
      </c>
      <c r="P692" s="164">
        <v>0</v>
      </c>
      <c r="Q692" s="164">
        <v>0</v>
      </c>
      <c r="R692" s="164">
        <v>0</v>
      </c>
      <c r="S692" s="164">
        <v>0</v>
      </c>
      <c r="T692" s="164">
        <v>0</v>
      </c>
      <c r="U692" s="164">
        <v>0</v>
      </c>
      <c r="V692" s="164">
        <v>0</v>
      </c>
      <c r="W692" s="164">
        <v>0</v>
      </c>
      <c r="X692" s="164">
        <v>0</v>
      </c>
      <c r="Y692" s="164">
        <v>0</v>
      </c>
      <c r="Z692" s="164">
        <v>0</v>
      </c>
      <c r="AA692" s="164">
        <v>0</v>
      </c>
      <c r="AB692" s="164">
        <v>0</v>
      </c>
      <c r="AC692" s="164">
        <v>0</v>
      </c>
      <c r="AD692" s="164">
        <v>0</v>
      </c>
      <c r="AE692" s="164">
        <v>0</v>
      </c>
      <c r="AF692" s="164">
        <v>0</v>
      </c>
      <c r="AG692" s="164">
        <v>0</v>
      </c>
      <c r="AH692" s="164">
        <v>0</v>
      </c>
      <c r="AI692" s="164">
        <v>0</v>
      </c>
      <c r="AJ692" s="164">
        <v>0</v>
      </c>
      <c r="AK692" s="164">
        <v>0</v>
      </c>
      <c r="AL692" s="164">
        <v>0</v>
      </c>
      <c r="AM692" s="164">
        <v>0</v>
      </c>
      <c r="AN692" s="164">
        <v>0</v>
      </c>
    </row>
    <row r="693" spans="1:40" x14ac:dyDescent="0.2">
      <c r="A693" s="27" t="s">
        <v>2532</v>
      </c>
      <c r="B693" s="164">
        <v>-20930612.874743201</v>
      </c>
      <c r="C693" s="164">
        <v>-18051471.192655701</v>
      </c>
      <c r="D693" s="164">
        <v>-15260028.554777799</v>
      </c>
      <c r="E693" s="164">
        <v>-12640472.294252399</v>
      </c>
      <c r="F693" s="164">
        <v>-10443074.870620901</v>
      </c>
      <c r="G693" s="164">
        <v>-8703246.3429121897</v>
      </c>
      <c r="H693" s="164">
        <v>-7382025.7918634396</v>
      </c>
      <c r="I693" s="164">
        <v>-6961651.8352521798</v>
      </c>
      <c r="J693" s="164">
        <v>-6491898.3818987599</v>
      </c>
      <c r="K693" s="164">
        <v>-6032480.4652836705</v>
      </c>
      <c r="L693" s="164">
        <v>0</v>
      </c>
      <c r="M693" s="164">
        <v>0</v>
      </c>
      <c r="N693" s="164">
        <v>0</v>
      </c>
      <c r="O693" s="164">
        <v>0</v>
      </c>
      <c r="P693" s="164">
        <v>0</v>
      </c>
      <c r="Q693" s="164">
        <v>0</v>
      </c>
      <c r="R693" s="164">
        <v>0</v>
      </c>
      <c r="S693" s="164">
        <v>0</v>
      </c>
      <c r="T693" s="164">
        <v>0</v>
      </c>
      <c r="U693" s="164">
        <v>0</v>
      </c>
      <c r="V693" s="164">
        <v>0</v>
      </c>
      <c r="W693" s="164">
        <v>0</v>
      </c>
      <c r="X693" s="164">
        <v>0</v>
      </c>
      <c r="Y693" s="164">
        <v>0</v>
      </c>
      <c r="Z693" s="164">
        <v>0</v>
      </c>
      <c r="AA693" s="164">
        <v>0</v>
      </c>
      <c r="AB693" s="164">
        <v>0</v>
      </c>
      <c r="AC693" s="164">
        <v>0</v>
      </c>
      <c r="AD693" s="164">
        <v>0</v>
      </c>
      <c r="AE693" s="164">
        <v>0</v>
      </c>
      <c r="AF693" s="164">
        <v>0</v>
      </c>
      <c r="AG693" s="164">
        <v>0</v>
      </c>
      <c r="AH693" s="164">
        <v>0</v>
      </c>
      <c r="AI693" s="164">
        <v>0</v>
      </c>
      <c r="AJ693" s="164">
        <v>0</v>
      </c>
      <c r="AK693" s="164">
        <v>0</v>
      </c>
      <c r="AL693" s="164">
        <v>0</v>
      </c>
      <c r="AM693" s="164">
        <v>0</v>
      </c>
      <c r="AN693" s="164">
        <v>0</v>
      </c>
    </row>
    <row r="694" spans="1:40" x14ac:dyDescent="0.2">
      <c r="A694" s="27" t="s">
        <v>2533</v>
      </c>
      <c r="B694" s="164">
        <v>314663828.70000303</v>
      </c>
      <c r="C694" s="164">
        <v>267837629.822474</v>
      </c>
      <c r="D694" s="164">
        <v>222308077.51934499</v>
      </c>
      <c r="E694" s="164">
        <v>178102414.99094099</v>
      </c>
      <c r="F694" s="164">
        <v>136593111.72509801</v>
      </c>
      <c r="G694" s="164">
        <v>99350730.987372607</v>
      </c>
      <c r="H694" s="164">
        <v>66975880.982956499</v>
      </c>
      <c r="I694" s="164">
        <v>35359248.380469598</v>
      </c>
      <c r="J694" s="164">
        <v>15244512.3821244</v>
      </c>
      <c r="K694" s="164">
        <v>1699876.43491033</v>
      </c>
      <c r="L694" s="164">
        <v>0</v>
      </c>
      <c r="M694" s="164">
        <v>0</v>
      </c>
      <c r="N694" s="164">
        <v>0</v>
      </c>
      <c r="O694" s="164">
        <v>0</v>
      </c>
      <c r="P694" s="164">
        <v>0</v>
      </c>
      <c r="Q694" s="164">
        <v>0</v>
      </c>
      <c r="R694" s="164">
        <v>0</v>
      </c>
      <c r="S694" s="164">
        <v>0</v>
      </c>
      <c r="T694" s="164">
        <v>0</v>
      </c>
      <c r="U694" s="164">
        <v>0</v>
      </c>
      <c r="V694" s="164">
        <v>0</v>
      </c>
      <c r="W694" s="164">
        <v>0</v>
      </c>
      <c r="X694" s="164">
        <v>0</v>
      </c>
      <c r="Y694" s="164">
        <v>0</v>
      </c>
      <c r="Z694" s="164">
        <v>0</v>
      </c>
      <c r="AA694" s="164">
        <v>0</v>
      </c>
      <c r="AB694" s="164">
        <v>0</v>
      </c>
      <c r="AC694" s="164">
        <v>0</v>
      </c>
      <c r="AD694" s="164">
        <v>0</v>
      </c>
      <c r="AE694" s="164">
        <v>0</v>
      </c>
      <c r="AF694" s="164">
        <v>0</v>
      </c>
      <c r="AG694" s="164">
        <v>0</v>
      </c>
      <c r="AH694" s="164">
        <v>0</v>
      </c>
      <c r="AI694" s="164">
        <v>0</v>
      </c>
      <c r="AJ694" s="164">
        <v>0</v>
      </c>
      <c r="AK694" s="164">
        <v>0</v>
      </c>
      <c r="AL694" s="164">
        <v>0</v>
      </c>
      <c r="AM694" s="164">
        <v>0</v>
      </c>
      <c r="AN694" s="164">
        <v>0</v>
      </c>
    </row>
    <row r="695" spans="1:40" x14ac:dyDescent="0.2">
      <c r="A695" s="27" t="s">
        <v>2534</v>
      </c>
    </row>
    <row r="696" spans="1:40" x14ac:dyDescent="0.2">
      <c r="A696" s="27" t="s">
        <v>2535</v>
      </c>
    </row>
    <row r="697" spans="1:40" x14ac:dyDescent="0.2">
      <c r="A697" s="27" t="s">
        <v>2536</v>
      </c>
      <c r="B697" s="164">
        <v>0</v>
      </c>
      <c r="C697" s="164">
        <v>0</v>
      </c>
      <c r="D697" s="164">
        <v>0</v>
      </c>
      <c r="E697" s="164">
        <v>0</v>
      </c>
      <c r="F697" s="164">
        <v>0</v>
      </c>
      <c r="G697" s="164">
        <v>0</v>
      </c>
      <c r="H697" s="164">
        <v>0</v>
      </c>
      <c r="I697" s="164">
        <v>0</v>
      </c>
      <c r="J697" s="164">
        <v>0</v>
      </c>
      <c r="K697" s="164">
        <v>0</v>
      </c>
      <c r="L697" s="164">
        <v>0</v>
      </c>
      <c r="M697" s="164">
        <v>0</v>
      </c>
      <c r="N697" s="164">
        <v>0</v>
      </c>
      <c r="O697" s="164">
        <v>0</v>
      </c>
      <c r="P697" s="164">
        <v>0</v>
      </c>
      <c r="Q697" s="164">
        <v>0</v>
      </c>
      <c r="R697" s="164">
        <v>0</v>
      </c>
      <c r="S697" s="164">
        <v>0</v>
      </c>
      <c r="T697" s="164">
        <v>0</v>
      </c>
      <c r="U697" s="164">
        <v>0</v>
      </c>
      <c r="V697" s="164">
        <v>0</v>
      </c>
      <c r="W697" s="164">
        <v>0</v>
      </c>
      <c r="X697" s="164">
        <v>0</v>
      </c>
      <c r="Y697" s="164">
        <v>0</v>
      </c>
      <c r="Z697" s="164">
        <v>0</v>
      </c>
      <c r="AA697" s="164">
        <v>0</v>
      </c>
      <c r="AB697" s="164">
        <v>0</v>
      </c>
      <c r="AC697" s="164">
        <v>0</v>
      </c>
      <c r="AD697" s="164">
        <v>0</v>
      </c>
      <c r="AE697" s="164">
        <v>0</v>
      </c>
      <c r="AF697" s="164">
        <v>0</v>
      </c>
      <c r="AG697" s="164">
        <v>0</v>
      </c>
      <c r="AH697" s="164">
        <v>0</v>
      </c>
      <c r="AI697" s="164">
        <v>0</v>
      </c>
      <c r="AJ697" s="164">
        <v>0</v>
      </c>
      <c r="AK697" s="164">
        <v>0</v>
      </c>
      <c r="AL697" s="164">
        <v>0</v>
      </c>
      <c r="AM697" s="164">
        <v>0</v>
      </c>
      <c r="AN697" s="164">
        <v>0</v>
      </c>
    </row>
    <row r="698" spans="1:40" x14ac:dyDescent="0.2">
      <c r="A698" s="27" t="s">
        <v>2537</v>
      </c>
      <c r="B698" s="164">
        <v>0</v>
      </c>
      <c r="C698" s="164">
        <v>0</v>
      </c>
      <c r="D698" s="164">
        <v>0</v>
      </c>
      <c r="E698" s="164">
        <v>0</v>
      </c>
      <c r="F698" s="164">
        <v>0</v>
      </c>
      <c r="G698" s="164">
        <v>0</v>
      </c>
      <c r="H698" s="164">
        <v>0</v>
      </c>
      <c r="I698" s="164">
        <v>0</v>
      </c>
      <c r="J698" s="164">
        <v>0</v>
      </c>
      <c r="K698" s="164">
        <v>0</v>
      </c>
      <c r="L698" s="164">
        <v>0</v>
      </c>
      <c r="M698" s="164">
        <v>0</v>
      </c>
      <c r="N698" s="164">
        <v>0</v>
      </c>
      <c r="O698" s="164">
        <v>0</v>
      </c>
      <c r="P698" s="164">
        <v>0</v>
      </c>
      <c r="Q698" s="164">
        <v>0</v>
      </c>
      <c r="R698" s="164">
        <v>0</v>
      </c>
      <c r="S698" s="164">
        <v>0</v>
      </c>
      <c r="T698" s="164">
        <v>0</v>
      </c>
      <c r="U698" s="164">
        <v>0</v>
      </c>
      <c r="V698" s="164">
        <v>0</v>
      </c>
      <c r="W698" s="164">
        <v>0</v>
      </c>
      <c r="X698" s="164">
        <v>0</v>
      </c>
      <c r="Y698" s="164">
        <v>0</v>
      </c>
      <c r="Z698" s="164">
        <v>0</v>
      </c>
      <c r="AA698" s="164">
        <v>0</v>
      </c>
      <c r="AB698" s="164">
        <v>0</v>
      </c>
      <c r="AC698" s="164">
        <v>0</v>
      </c>
      <c r="AD698" s="164">
        <v>0</v>
      </c>
      <c r="AE698" s="164">
        <v>0</v>
      </c>
      <c r="AF698" s="164">
        <v>0</v>
      </c>
      <c r="AG698" s="164">
        <v>0</v>
      </c>
      <c r="AH698" s="164">
        <v>0</v>
      </c>
      <c r="AI698" s="164">
        <v>0</v>
      </c>
      <c r="AJ698" s="164">
        <v>0</v>
      </c>
      <c r="AK698" s="164">
        <v>0</v>
      </c>
      <c r="AL698" s="164">
        <v>0</v>
      </c>
      <c r="AM698" s="164">
        <v>0</v>
      </c>
      <c r="AN698" s="164">
        <v>0</v>
      </c>
    </row>
    <row r="699" spans="1:40" x14ac:dyDescent="0.2">
      <c r="A699" s="27" t="s">
        <v>2538</v>
      </c>
      <c r="B699" s="164">
        <v>0</v>
      </c>
      <c r="C699" s="164">
        <v>0</v>
      </c>
      <c r="D699" s="164">
        <v>0</v>
      </c>
      <c r="E699" s="164">
        <v>0</v>
      </c>
      <c r="F699" s="164">
        <v>0</v>
      </c>
      <c r="G699" s="164">
        <v>0</v>
      </c>
      <c r="H699" s="164">
        <v>0</v>
      </c>
      <c r="I699" s="164">
        <v>0</v>
      </c>
      <c r="J699" s="164">
        <v>0</v>
      </c>
      <c r="K699" s="164">
        <v>0</v>
      </c>
      <c r="L699" s="164">
        <v>0</v>
      </c>
      <c r="M699" s="164">
        <v>0</v>
      </c>
      <c r="N699" s="164">
        <v>0</v>
      </c>
      <c r="O699" s="164">
        <v>0</v>
      </c>
      <c r="P699" s="164">
        <v>0</v>
      </c>
      <c r="Q699" s="164">
        <v>0</v>
      </c>
      <c r="R699" s="164">
        <v>0</v>
      </c>
      <c r="S699" s="164">
        <v>0</v>
      </c>
      <c r="T699" s="164">
        <v>0</v>
      </c>
      <c r="U699" s="164">
        <v>0</v>
      </c>
      <c r="V699" s="164">
        <v>0</v>
      </c>
      <c r="W699" s="164">
        <v>0</v>
      </c>
      <c r="X699" s="164">
        <v>0</v>
      </c>
      <c r="Y699" s="164">
        <v>0</v>
      </c>
      <c r="Z699" s="164">
        <v>0</v>
      </c>
      <c r="AA699" s="164">
        <v>0</v>
      </c>
      <c r="AB699" s="164">
        <v>0</v>
      </c>
      <c r="AC699" s="164">
        <v>0</v>
      </c>
      <c r="AD699" s="164">
        <v>0</v>
      </c>
      <c r="AE699" s="164">
        <v>0</v>
      </c>
      <c r="AF699" s="164">
        <v>0</v>
      </c>
      <c r="AG699" s="164">
        <v>0</v>
      </c>
      <c r="AH699" s="164">
        <v>0</v>
      </c>
      <c r="AI699" s="164">
        <v>0</v>
      </c>
      <c r="AJ699" s="164">
        <v>0</v>
      </c>
      <c r="AK699" s="164">
        <v>0</v>
      </c>
      <c r="AL699" s="164">
        <v>0</v>
      </c>
      <c r="AM699" s="164">
        <v>0</v>
      </c>
      <c r="AN69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650-254B-4188-9921-8018DC4C7E2D}">
  <dimension ref="A1:AN699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44" style="27" customWidth="1"/>
    <col min="2" max="13" width="10.6640625" style="164" hidden="1" customWidth="1" outlineLevel="1"/>
    <col min="14" max="14" width="12" style="164" bestFit="1" customWidth="1" collapsed="1"/>
    <col min="15" max="26" width="10.6640625" style="164" hidden="1" customWidth="1" outlineLevel="1"/>
    <col min="27" max="27" width="12" style="164" bestFit="1" customWidth="1" collapsed="1"/>
    <col min="28" max="39" width="10.6640625" style="164" hidden="1" customWidth="1" outlineLevel="1"/>
    <col min="40" max="40" width="12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s="166" customFormat="1" x14ac:dyDescent="0.2">
      <c r="A4" s="165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s="171" customFormat="1" x14ac:dyDescent="0.2">
      <c r="A10" s="128" t="s">
        <v>738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  <c r="O10" s="171">
        <v>0</v>
      </c>
      <c r="P10" s="171">
        <v>0</v>
      </c>
      <c r="Q10" s="171">
        <v>0</v>
      </c>
      <c r="R10" s="171">
        <v>0</v>
      </c>
      <c r="S10" s="171">
        <v>0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Y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E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K10" s="171">
        <v>0</v>
      </c>
      <c r="AL10" s="171">
        <v>0</v>
      </c>
      <c r="AM10" s="171">
        <v>0</v>
      </c>
      <c r="AN10" s="171">
        <v>0</v>
      </c>
    </row>
    <row r="11" spans="1:40" s="171" customFormat="1" x14ac:dyDescent="0.2">
      <c r="A11" s="128" t="s">
        <v>1859</v>
      </c>
      <c r="B11" s="171">
        <v>0</v>
      </c>
      <c r="C11" s="171">
        <v>0</v>
      </c>
      <c r="D11" s="171">
        <v>0</v>
      </c>
      <c r="E11" s="171">
        <v>0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  <c r="M11" s="171">
        <v>0</v>
      </c>
      <c r="N11" s="171">
        <v>0</v>
      </c>
      <c r="O11" s="171">
        <v>0</v>
      </c>
      <c r="P11" s="171">
        <v>0</v>
      </c>
      <c r="Q11" s="171">
        <v>0</v>
      </c>
      <c r="R11" s="171">
        <v>0</v>
      </c>
      <c r="S11" s="171">
        <v>0</v>
      </c>
      <c r="T11" s="171">
        <v>0</v>
      </c>
      <c r="U11" s="171">
        <v>0</v>
      </c>
      <c r="V11" s="171">
        <v>0</v>
      </c>
      <c r="W11" s="171">
        <v>0</v>
      </c>
      <c r="X11" s="171">
        <v>0</v>
      </c>
      <c r="Y11" s="171">
        <v>0</v>
      </c>
      <c r="Z11" s="171">
        <v>0</v>
      </c>
      <c r="AA11" s="171">
        <v>0</v>
      </c>
      <c r="AB11" s="171">
        <v>0</v>
      </c>
      <c r="AC11" s="171">
        <v>0</v>
      </c>
      <c r="AD11" s="171">
        <v>0</v>
      </c>
      <c r="AE11" s="171">
        <v>0</v>
      </c>
      <c r="AF11" s="171">
        <v>0</v>
      </c>
      <c r="AG11" s="171">
        <v>0</v>
      </c>
      <c r="AH11" s="171">
        <v>0</v>
      </c>
      <c r="AI11" s="171">
        <v>0</v>
      </c>
      <c r="AJ11" s="171">
        <v>0</v>
      </c>
      <c r="AK11" s="171">
        <v>0</v>
      </c>
      <c r="AL11" s="171">
        <v>0</v>
      </c>
      <c r="AM11" s="171">
        <v>0</v>
      </c>
      <c r="AN11" s="171">
        <v>0</v>
      </c>
    </row>
    <row r="12" spans="1:40" s="171" customFormat="1" x14ac:dyDescent="0.2">
      <c r="A12" s="128" t="s">
        <v>740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171">
        <v>0</v>
      </c>
      <c r="O12" s="171">
        <v>0</v>
      </c>
      <c r="P12" s="171">
        <v>0</v>
      </c>
      <c r="Q12" s="171">
        <v>0</v>
      </c>
      <c r="R12" s="171">
        <v>0</v>
      </c>
      <c r="S12" s="171">
        <v>0</v>
      </c>
      <c r="T12" s="171">
        <v>0</v>
      </c>
      <c r="U12" s="171">
        <v>0</v>
      </c>
      <c r="V12" s="171">
        <v>0</v>
      </c>
      <c r="W12" s="171">
        <v>0</v>
      </c>
      <c r="X12" s="171">
        <v>0</v>
      </c>
      <c r="Y12" s="171">
        <v>0</v>
      </c>
      <c r="Z12" s="171">
        <v>0</v>
      </c>
      <c r="AA12" s="171">
        <v>0</v>
      </c>
      <c r="AB12" s="171">
        <v>0</v>
      </c>
      <c r="AC12" s="171">
        <v>0</v>
      </c>
      <c r="AD12" s="171">
        <v>0</v>
      </c>
      <c r="AE12" s="171">
        <v>0</v>
      </c>
      <c r="AF12" s="171">
        <v>0</v>
      </c>
      <c r="AG12" s="171">
        <v>0</v>
      </c>
      <c r="AH12" s="171">
        <v>0</v>
      </c>
      <c r="AI12" s="171">
        <v>0</v>
      </c>
      <c r="AJ12" s="171">
        <v>0</v>
      </c>
      <c r="AK12" s="171">
        <v>0</v>
      </c>
      <c r="AL12" s="171">
        <v>0</v>
      </c>
      <c r="AM12" s="171">
        <v>0</v>
      </c>
      <c r="AN12" s="171">
        <v>0</v>
      </c>
    </row>
    <row r="13" spans="1:40" s="171" customFormat="1" x14ac:dyDescent="0.2">
      <c r="A13" s="128" t="s">
        <v>1860</v>
      </c>
      <c r="B13" s="171">
        <v>0</v>
      </c>
      <c r="C13" s="171">
        <v>0</v>
      </c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  <c r="M13" s="171">
        <v>0</v>
      </c>
      <c r="N13" s="171">
        <v>0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171">
        <v>0</v>
      </c>
      <c r="V13" s="171">
        <v>0</v>
      </c>
      <c r="W13" s="171">
        <v>0</v>
      </c>
      <c r="X13" s="171">
        <v>0</v>
      </c>
      <c r="Y13" s="171">
        <v>0</v>
      </c>
      <c r="Z13" s="171">
        <v>0</v>
      </c>
      <c r="AA13" s="171">
        <v>0</v>
      </c>
      <c r="AB13" s="171">
        <v>0</v>
      </c>
      <c r="AC13" s="171">
        <v>0</v>
      </c>
      <c r="AD13" s="171">
        <v>0</v>
      </c>
      <c r="AE13" s="171">
        <v>0</v>
      </c>
      <c r="AF13" s="171">
        <v>0</v>
      </c>
      <c r="AG13" s="171">
        <v>0</v>
      </c>
      <c r="AH13" s="171">
        <v>0</v>
      </c>
      <c r="AI13" s="171">
        <v>0</v>
      </c>
      <c r="AJ13" s="171">
        <v>0</v>
      </c>
      <c r="AK13" s="171">
        <v>0</v>
      </c>
      <c r="AL13" s="171">
        <v>0</v>
      </c>
      <c r="AM13" s="171">
        <v>0</v>
      </c>
      <c r="AN13" s="171">
        <v>0</v>
      </c>
    </row>
    <row r="14" spans="1:40" s="171" customFormat="1" x14ac:dyDescent="0.2">
      <c r="A14" s="128" t="s">
        <v>742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171">
        <v>0</v>
      </c>
      <c r="V14" s="171">
        <v>0</v>
      </c>
      <c r="W14" s="171">
        <v>0</v>
      </c>
      <c r="X14" s="171">
        <v>0</v>
      </c>
      <c r="Y14" s="171">
        <v>0</v>
      </c>
      <c r="Z14" s="171">
        <v>0</v>
      </c>
      <c r="AA14" s="171">
        <v>0</v>
      </c>
      <c r="AB14" s="171">
        <v>0</v>
      </c>
      <c r="AC14" s="171">
        <v>0</v>
      </c>
      <c r="AD14" s="171">
        <v>0</v>
      </c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</row>
    <row r="15" spans="1:40" s="171" customFormat="1" x14ac:dyDescent="0.2">
      <c r="A15" s="128" t="s">
        <v>1861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171">
        <v>0</v>
      </c>
      <c r="V15" s="171">
        <v>0</v>
      </c>
      <c r="W15" s="171">
        <v>0</v>
      </c>
      <c r="X15" s="171">
        <v>0</v>
      </c>
      <c r="Y15" s="171">
        <v>0</v>
      </c>
      <c r="Z15" s="171">
        <v>0</v>
      </c>
      <c r="AA15" s="171">
        <v>0</v>
      </c>
      <c r="AB15" s="171">
        <v>0</v>
      </c>
      <c r="AC15" s="171">
        <v>0</v>
      </c>
      <c r="AD15" s="171">
        <v>0</v>
      </c>
      <c r="AE15" s="171">
        <v>0</v>
      </c>
      <c r="AF15" s="171">
        <v>0</v>
      </c>
      <c r="AG15" s="171">
        <v>0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</row>
    <row r="16" spans="1:40" s="171" customFormat="1" x14ac:dyDescent="0.2">
      <c r="A16" s="128" t="s">
        <v>744</v>
      </c>
      <c r="B16" s="171">
        <v>0</v>
      </c>
      <c r="C16" s="171">
        <v>0</v>
      </c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171">
        <v>0</v>
      </c>
      <c r="V16" s="171">
        <v>0</v>
      </c>
      <c r="W16" s="171">
        <v>0</v>
      </c>
      <c r="X16" s="171">
        <v>0</v>
      </c>
      <c r="Y16" s="171">
        <v>0</v>
      </c>
      <c r="Z16" s="171">
        <v>0</v>
      </c>
      <c r="AA16" s="171">
        <v>0</v>
      </c>
      <c r="AB16" s="171">
        <v>0</v>
      </c>
      <c r="AC16" s="171">
        <v>0</v>
      </c>
      <c r="AD16" s="171">
        <v>0</v>
      </c>
      <c r="AE16" s="171">
        <v>0</v>
      </c>
      <c r="AF16" s="171">
        <v>0</v>
      </c>
      <c r="AG16" s="171">
        <v>0</v>
      </c>
      <c r="AH16" s="171">
        <v>0</v>
      </c>
      <c r="AI16" s="171">
        <v>0</v>
      </c>
      <c r="AJ16" s="171">
        <v>0</v>
      </c>
      <c r="AK16" s="171">
        <v>0</v>
      </c>
      <c r="AL16" s="171">
        <v>0</v>
      </c>
      <c r="AM16" s="171">
        <v>0</v>
      </c>
      <c r="AN16" s="171">
        <v>0</v>
      </c>
    </row>
    <row r="17" spans="1:40" s="171" customFormat="1" x14ac:dyDescent="0.2">
      <c r="A17" s="128" t="s">
        <v>745</v>
      </c>
      <c r="B17" s="171">
        <v>0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171">
        <v>0</v>
      </c>
      <c r="V17" s="171">
        <v>0</v>
      </c>
      <c r="W17" s="171">
        <v>0</v>
      </c>
      <c r="X17" s="171">
        <v>0</v>
      </c>
      <c r="Y17" s="171">
        <v>0</v>
      </c>
      <c r="Z17" s="171">
        <v>0</v>
      </c>
      <c r="AA17" s="171">
        <v>0</v>
      </c>
      <c r="AB17" s="171">
        <v>0</v>
      </c>
      <c r="AC17" s="171">
        <v>0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1">
        <v>0</v>
      </c>
      <c r="AL17" s="171">
        <v>0</v>
      </c>
      <c r="AM17" s="171">
        <v>0</v>
      </c>
      <c r="AN17" s="171">
        <v>0</v>
      </c>
    </row>
    <row r="18" spans="1:40" s="171" customFormat="1" x14ac:dyDescent="0.2">
      <c r="A18" s="128" t="s">
        <v>1862</v>
      </c>
      <c r="B18" s="171">
        <v>0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0</v>
      </c>
      <c r="N18" s="171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171">
        <v>0</v>
      </c>
      <c r="V18" s="171">
        <v>0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171">
        <v>0</v>
      </c>
      <c r="AE18" s="171">
        <v>0</v>
      </c>
      <c r="AF18" s="171">
        <v>0</v>
      </c>
      <c r="AG18" s="171">
        <v>0</v>
      </c>
      <c r="AH18" s="171">
        <v>0</v>
      </c>
      <c r="AI18" s="171">
        <v>0</v>
      </c>
      <c r="AJ18" s="171">
        <v>0</v>
      </c>
      <c r="AK18" s="171">
        <v>0</v>
      </c>
      <c r="AL18" s="171">
        <v>0</v>
      </c>
      <c r="AM18" s="171">
        <v>0</v>
      </c>
      <c r="AN18" s="171">
        <v>0</v>
      </c>
    </row>
    <row r="19" spans="1:40" s="171" customFormat="1" x14ac:dyDescent="0.2">
      <c r="A19" s="128" t="s">
        <v>747</v>
      </c>
      <c r="B19" s="171">
        <v>0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171">
        <v>0</v>
      </c>
      <c r="N19" s="171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Y19" s="171">
        <v>0</v>
      </c>
      <c r="Z19" s="171">
        <v>0</v>
      </c>
      <c r="AA19" s="171">
        <v>0</v>
      </c>
      <c r="AB19" s="171">
        <v>0</v>
      </c>
      <c r="AC19" s="171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1">
        <v>0</v>
      </c>
      <c r="AL19" s="171">
        <v>0</v>
      </c>
      <c r="AM19" s="171">
        <v>0</v>
      </c>
      <c r="AN19" s="171">
        <v>0</v>
      </c>
    </row>
    <row r="20" spans="1:40" s="171" customFormat="1" x14ac:dyDescent="0.2">
      <c r="A20" s="128" t="s">
        <v>1863</v>
      </c>
      <c r="B20" s="171">
        <v>0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Y20" s="171">
        <v>0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v>0</v>
      </c>
      <c r="AL20" s="171">
        <v>0</v>
      </c>
      <c r="AM20" s="171">
        <v>0</v>
      </c>
      <c r="AN20" s="171">
        <v>0</v>
      </c>
    </row>
    <row r="21" spans="1:40" s="171" customFormat="1" x14ac:dyDescent="0.2">
      <c r="A21" s="128" t="s">
        <v>749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  <c r="M21" s="171">
        <v>0</v>
      </c>
      <c r="N21" s="171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171">
        <v>0</v>
      </c>
      <c r="V21" s="171">
        <v>0</v>
      </c>
      <c r="W21" s="171">
        <v>0</v>
      </c>
      <c r="X21" s="171">
        <v>0</v>
      </c>
      <c r="Y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71">
        <v>0</v>
      </c>
      <c r="AF21" s="171">
        <v>0</v>
      </c>
      <c r="AG21" s="171">
        <v>0</v>
      </c>
      <c r="AH21" s="171">
        <v>0</v>
      </c>
      <c r="AI21" s="171">
        <v>0</v>
      </c>
      <c r="AJ21" s="171">
        <v>0</v>
      </c>
      <c r="AK21" s="171">
        <v>0</v>
      </c>
      <c r="AL21" s="171">
        <v>0</v>
      </c>
      <c r="AM21" s="171">
        <v>0</v>
      </c>
      <c r="AN21" s="171">
        <v>0</v>
      </c>
    </row>
    <row r="22" spans="1:40" s="171" customFormat="1" x14ac:dyDescent="0.2">
      <c r="A22" s="128" t="s">
        <v>1864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171">
        <v>0</v>
      </c>
      <c r="V22" s="171">
        <v>0</v>
      </c>
      <c r="W22" s="171">
        <v>0</v>
      </c>
      <c r="X22" s="171">
        <v>0</v>
      </c>
      <c r="Y22" s="171">
        <v>0</v>
      </c>
      <c r="Z22" s="171">
        <v>0</v>
      </c>
      <c r="AA22" s="171">
        <v>0</v>
      </c>
      <c r="AB22" s="171">
        <v>0</v>
      </c>
      <c r="AC22" s="171">
        <v>0</v>
      </c>
      <c r="AD22" s="171">
        <v>0</v>
      </c>
      <c r="AE22" s="171">
        <v>0</v>
      </c>
      <c r="AF22" s="171">
        <v>0</v>
      </c>
      <c r="AG22" s="171">
        <v>0</v>
      </c>
      <c r="AH22" s="171">
        <v>0</v>
      </c>
      <c r="AI22" s="171">
        <v>0</v>
      </c>
      <c r="AJ22" s="171">
        <v>0</v>
      </c>
      <c r="AK22" s="171">
        <v>0</v>
      </c>
      <c r="AL22" s="171">
        <v>0</v>
      </c>
      <c r="AM22" s="171">
        <v>0</v>
      </c>
      <c r="AN22" s="171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1865</v>
      </c>
    </row>
    <row r="25" spans="1:40" x14ac:dyDescent="0.2">
      <c r="A25" s="27" t="s">
        <v>1866</v>
      </c>
    </row>
    <row r="26" spans="1:40" x14ac:dyDescent="0.2">
      <c r="A26" s="27" t="s">
        <v>1867</v>
      </c>
    </row>
    <row r="27" spans="1:40" x14ac:dyDescent="0.2">
      <c r="A27" s="27" t="s">
        <v>1868</v>
      </c>
    </row>
    <row r="28" spans="1:40" x14ac:dyDescent="0.2">
      <c r="A28" s="27" t="s">
        <v>1869</v>
      </c>
    </row>
    <row r="29" spans="1:40" x14ac:dyDescent="0.2">
      <c r="A29" s="27" t="s">
        <v>1870</v>
      </c>
    </row>
    <row r="30" spans="1:40" x14ac:dyDescent="0.2">
      <c r="A30" s="30" t="s">
        <v>1871</v>
      </c>
    </row>
    <row r="31" spans="1:40" x14ac:dyDescent="0.2">
      <c r="A31" s="30" t="s">
        <v>1872</v>
      </c>
    </row>
    <row r="32" spans="1:40" s="171" customFormat="1" x14ac:dyDescent="0.2">
      <c r="A32" s="128" t="s">
        <v>1873</v>
      </c>
      <c r="B32" s="171">
        <v>1</v>
      </c>
      <c r="C32" s="171">
        <v>1</v>
      </c>
      <c r="D32" s="171">
        <v>1</v>
      </c>
      <c r="E32" s="171">
        <v>1</v>
      </c>
      <c r="F32" s="171">
        <v>1</v>
      </c>
      <c r="G32" s="171">
        <v>1</v>
      </c>
      <c r="H32" s="171">
        <v>1</v>
      </c>
      <c r="I32" s="171">
        <v>1</v>
      </c>
      <c r="J32" s="171">
        <v>1</v>
      </c>
      <c r="K32" s="171">
        <v>1</v>
      </c>
      <c r="L32" s="171">
        <v>1</v>
      </c>
      <c r="M32" s="171">
        <v>1</v>
      </c>
      <c r="N32" s="171">
        <v>1</v>
      </c>
      <c r="O32" s="171">
        <v>1</v>
      </c>
      <c r="P32" s="171">
        <v>1</v>
      </c>
      <c r="Q32" s="171">
        <v>1</v>
      </c>
      <c r="R32" s="171">
        <v>1</v>
      </c>
      <c r="S32" s="171">
        <v>1</v>
      </c>
      <c r="T32" s="171">
        <v>1</v>
      </c>
      <c r="U32" s="171">
        <v>1</v>
      </c>
      <c r="V32" s="171">
        <v>1</v>
      </c>
      <c r="W32" s="171">
        <v>1</v>
      </c>
      <c r="X32" s="171">
        <v>1</v>
      </c>
      <c r="Y32" s="171">
        <v>1</v>
      </c>
      <c r="Z32" s="171">
        <v>1</v>
      </c>
      <c r="AA32" s="171">
        <v>1</v>
      </c>
      <c r="AB32" s="171">
        <v>1</v>
      </c>
      <c r="AC32" s="171">
        <v>1</v>
      </c>
      <c r="AD32" s="171">
        <v>1</v>
      </c>
      <c r="AE32" s="171">
        <v>1</v>
      </c>
      <c r="AF32" s="171">
        <v>1</v>
      </c>
      <c r="AG32" s="171">
        <v>1</v>
      </c>
      <c r="AH32" s="171">
        <v>1</v>
      </c>
      <c r="AI32" s="171">
        <v>1</v>
      </c>
      <c r="AJ32" s="171">
        <v>1</v>
      </c>
      <c r="AK32" s="171">
        <v>1</v>
      </c>
      <c r="AL32" s="171">
        <v>1</v>
      </c>
      <c r="AM32" s="171">
        <v>1</v>
      </c>
      <c r="AN32" s="171">
        <v>1</v>
      </c>
    </row>
    <row r="33" spans="1:40" s="171" customFormat="1" x14ac:dyDescent="0.2">
      <c r="A33" s="128" t="s">
        <v>1874</v>
      </c>
      <c r="B33" s="171">
        <v>1</v>
      </c>
      <c r="C33" s="171">
        <v>1</v>
      </c>
      <c r="D33" s="171">
        <v>1</v>
      </c>
      <c r="E33" s="171">
        <v>1</v>
      </c>
      <c r="F33" s="171">
        <v>1</v>
      </c>
      <c r="G33" s="171">
        <v>1</v>
      </c>
      <c r="H33" s="171">
        <v>1</v>
      </c>
      <c r="I33" s="171">
        <v>1</v>
      </c>
      <c r="J33" s="171">
        <v>1</v>
      </c>
      <c r="K33" s="171">
        <v>1</v>
      </c>
      <c r="L33" s="171">
        <v>1</v>
      </c>
      <c r="M33" s="171">
        <v>1</v>
      </c>
      <c r="N33" s="171">
        <v>1</v>
      </c>
      <c r="O33" s="171">
        <v>1</v>
      </c>
      <c r="P33" s="171">
        <v>1</v>
      </c>
      <c r="Q33" s="171">
        <v>1</v>
      </c>
      <c r="R33" s="171">
        <v>1</v>
      </c>
      <c r="S33" s="171">
        <v>1</v>
      </c>
      <c r="T33" s="171">
        <v>1</v>
      </c>
      <c r="U33" s="171">
        <v>1</v>
      </c>
      <c r="V33" s="171">
        <v>1</v>
      </c>
      <c r="W33" s="171">
        <v>1</v>
      </c>
      <c r="X33" s="171">
        <v>1</v>
      </c>
      <c r="Y33" s="171">
        <v>1</v>
      </c>
      <c r="Z33" s="171">
        <v>1</v>
      </c>
      <c r="AA33" s="171">
        <v>1</v>
      </c>
      <c r="AB33" s="171">
        <v>1</v>
      </c>
      <c r="AC33" s="171">
        <v>1</v>
      </c>
      <c r="AD33" s="171">
        <v>1</v>
      </c>
      <c r="AE33" s="171">
        <v>1</v>
      </c>
      <c r="AF33" s="171">
        <v>1</v>
      </c>
      <c r="AG33" s="171">
        <v>1</v>
      </c>
      <c r="AH33" s="171">
        <v>1</v>
      </c>
      <c r="AI33" s="171">
        <v>1</v>
      </c>
      <c r="AJ33" s="171">
        <v>1</v>
      </c>
      <c r="AK33" s="171">
        <v>1</v>
      </c>
      <c r="AL33" s="171">
        <v>1</v>
      </c>
      <c r="AM33" s="171">
        <v>1</v>
      </c>
      <c r="AN33" s="171">
        <v>1</v>
      </c>
    </row>
    <row r="34" spans="1:40" s="171" customFormat="1" x14ac:dyDescent="0.2">
      <c r="A34" s="128" t="s">
        <v>1875</v>
      </c>
      <c r="B34" s="171">
        <v>1</v>
      </c>
      <c r="C34" s="171">
        <v>1</v>
      </c>
      <c r="D34" s="171">
        <v>1</v>
      </c>
      <c r="E34" s="171">
        <v>1</v>
      </c>
      <c r="F34" s="171">
        <v>1</v>
      </c>
      <c r="G34" s="171">
        <v>1</v>
      </c>
      <c r="H34" s="171">
        <v>1</v>
      </c>
      <c r="I34" s="171">
        <v>1</v>
      </c>
      <c r="J34" s="171">
        <v>1</v>
      </c>
      <c r="K34" s="171">
        <v>1</v>
      </c>
      <c r="L34" s="171">
        <v>1</v>
      </c>
      <c r="M34" s="171">
        <v>1</v>
      </c>
      <c r="N34" s="171">
        <v>1</v>
      </c>
      <c r="O34" s="171">
        <v>1</v>
      </c>
      <c r="P34" s="171">
        <v>1</v>
      </c>
      <c r="Q34" s="171">
        <v>1</v>
      </c>
      <c r="R34" s="171">
        <v>1</v>
      </c>
      <c r="S34" s="171">
        <v>1</v>
      </c>
      <c r="T34" s="171">
        <v>1</v>
      </c>
      <c r="U34" s="171">
        <v>1</v>
      </c>
      <c r="V34" s="171">
        <v>1</v>
      </c>
      <c r="W34" s="171">
        <v>1</v>
      </c>
      <c r="X34" s="171">
        <v>1</v>
      </c>
      <c r="Y34" s="171">
        <v>1</v>
      </c>
      <c r="Z34" s="171">
        <v>1</v>
      </c>
      <c r="AA34" s="171">
        <v>1</v>
      </c>
      <c r="AB34" s="171">
        <v>1</v>
      </c>
      <c r="AC34" s="171">
        <v>1</v>
      </c>
      <c r="AD34" s="171">
        <v>1</v>
      </c>
      <c r="AE34" s="171">
        <v>1</v>
      </c>
      <c r="AF34" s="171">
        <v>1</v>
      </c>
      <c r="AG34" s="171">
        <v>1</v>
      </c>
      <c r="AH34" s="171">
        <v>1</v>
      </c>
      <c r="AI34" s="171">
        <v>1</v>
      </c>
      <c r="AJ34" s="171">
        <v>1</v>
      </c>
      <c r="AK34" s="171">
        <v>1</v>
      </c>
      <c r="AL34" s="171">
        <v>1</v>
      </c>
      <c r="AM34" s="171">
        <v>1</v>
      </c>
      <c r="AN34" s="171">
        <v>1</v>
      </c>
    </row>
    <row r="35" spans="1:40" s="171" customFormat="1" x14ac:dyDescent="0.2">
      <c r="A35" s="128" t="s">
        <v>1876</v>
      </c>
      <c r="B35" s="171">
        <v>1</v>
      </c>
      <c r="C35" s="171">
        <v>1</v>
      </c>
      <c r="D35" s="171">
        <v>1</v>
      </c>
      <c r="E35" s="171">
        <v>1</v>
      </c>
      <c r="F35" s="171">
        <v>1</v>
      </c>
      <c r="G35" s="171">
        <v>1</v>
      </c>
      <c r="H35" s="171">
        <v>1</v>
      </c>
      <c r="I35" s="171">
        <v>1</v>
      </c>
      <c r="J35" s="171">
        <v>1</v>
      </c>
      <c r="K35" s="171">
        <v>1</v>
      </c>
      <c r="L35" s="171">
        <v>1</v>
      </c>
      <c r="M35" s="171">
        <v>1</v>
      </c>
      <c r="N35" s="171">
        <v>1</v>
      </c>
      <c r="O35" s="171">
        <v>1</v>
      </c>
      <c r="P35" s="171">
        <v>1</v>
      </c>
      <c r="Q35" s="171">
        <v>1</v>
      </c>
      <c r="R35" s="171">
        <v>1</v>
      </c>
      <c r="S35" s="171">
        <v>1</v>
      </c>
      <c r="T35" s="171">
        <v>1</v>
      </c>
      <c r="U35" s="171">
        <v>1</v>
      </c>
      <c r="V35" s="171">
        <v>1</v>
      </c>
      <c r="W35" s="171">
        <v>1</v>
      </c>
      <c r="X35" s="171">
        <v>1</v>
      </c>
      <c r="Y35" s="171">
        <v>1</v>
      </c>
      <c r="Z35" s="171">
        <v>1</v>
      </c>
      <c r="AA35" s="171">
        <v>1</v>
      </c>
      <c r="AB35" s="171">
        <v>1</v>
      </c>
      <c r="AC35" s="171">
        <v>1</v>
      </c>
      <c r="AD35" s="171">
        <v>1</v>
      </c>
      <c r="AE35" s="171">
        <v>1</v>
      </c>
      <c r="AF35" s="171">
        <v>1</v>
      </c>
      <c r="AG35" s="171">
        <v>1</v>
      </c>
      <c r="AH35" s="171">
        <v>1</v>
      </c>
      <c r="AI35" s="171">
        <v>1</v>
      </c>
      <c r="AJ35" s="171">
        <v>1</v>
      </c>
      <c r="AK35" s="171">
        <v>1</v>
      </c>
      <c r="AL35" s="171">
        <v>1</v>
      </c>
      <c r="AM35" s="171">
        <v>1</v>
      </c>
      <c r="AN35" s="171">
        <v>1</v>
      </c>
    </row>
    <row r="36" spans="1:40" s="171" customFormat="1" x14ac:dyDescent="0.2">
      <c r="A36" s="128" t="s">
        <v>1877</v>
      </c>
      <c r="B36" s="171">
        <v>1</v>
      </c>
      <c r="C36" s="171">
        <v>1</v>
      </c>
      <c r="D36" s="171">
        <v>1</v>
      </c>
      <c r="E36" s="171">
        <v>1</v>
      </c>
      <c r="F36" s="171">
        <v>1</v>
      </c>
      <c r="G36" s="171">
        <v>1</v>
      </c>
      <c r="H36" s="171">
        <v>1</v>
      </c>
      <c r="I36" s="171">
        <v>1</v>
      </c>
      <c r="J36" s="171">
        <v>1</v>
      </c>
      <c r="K36" s="171">
        <v>1</v>
      </c>
      <c r="L36" s="171">
        <v>1</v>
      </c>
      <c r="M36" s="171">
        <v>1</v>
      </c>
      <c r="N36" s="171">
        <v>1</v>
      </c>
      <c r="O36" s="171">
        <v>1</v>
      </c>
      <c r="P36" s="171">
        <v>1</v>
      </c>
      <c r="Q36" s="171">
        <v>1</v>
      </c>
      <c r="R36" s="171">
        <v>1</v>
      </c>
      <c r="S36" s="171">
        <v>1</v>
      </c>
      <c r="T36" s="171">
        <v>1</v>
      </c>
      <c r="U36" s="171">
        <v>1</v>
      </c>
      <c r="V36" s="171">
        <v>1</v>
      </c>
      <c r="W36" s="171">
        <v>1</v>
      </c>
      <c r="X36" s="171">
        <v>1</v>
      </c>
      <c r="Y36" s="171">
        <v>1</v>
      </c>
      <c r="Z36" s="171">
        <v>1</v>
      </c>
      <c r="AA36" s="171">
        <v>1</v>
      </c>
      <c r="AB36" s="171">
        <v>1</v>
      </c>
      <c r="AC36" s="171">
        <v>1</v>
      </c>
      <c r="AD36" s="171">
        <v>1</v>
      </c>
      <c r="AE36" s="171">
        <v>1</v>
      </c>
      <c r="AF36" s="171">
        <v>1</v>
      </c>
      <c r="AG36" s="171">
        <v>1</v>
      </c>
      <c r="AH36" s="171">
        <v>1</v>
      </c>
      <c r="AI36" s="171">
        <v>1</v>
      </c>
      <c r="AJ36" s="171">
        <v>1</v>
      </c>
      <c r="AK36" s="171">
        <v>1</v>
      </c>
      <c r="AL36" s="171">
        <v>1</v>
      </c>
      <c r="AM36" s="171">
        <v>1</v>
      </c>
      <c r="AN36" s="171">
        <v>1</v>
      </c>
    </row>
    <row r="37" spans="1:40" s="171" customFormat="1" x14ac:dyDescent="0.2">
      <c r="A37" s="128" t="s">
        <v>1878</v>
      </c>
      <c r="B37" s="171">
        <v>1</v>
      </c>
      <c r="C37" s="171">
        <v>1</v>
      </c>
      <c r="D37" s="171">
        <v>1</v>
      </c>
      <c r="E37" s="171">
        <v>1</v>
      </c>
      <c r="F37" s="171">
        <v>1</v>
      </c>
      <c r="G37" s="171">
        <v>1</v>
      </c>
      <c r="H37" s="171">
        <v>1</v>
      </c>
      <c r="I37" s="171">
        <v>1</v>
      </c>
      <c r="J37" s="171">
        <v>1</v>
      </c>
      <c r="K37" s="171">
        <v>1</v>
      </c>
      <c r="L37" s="171">
        <v>1</v>
      </c>
      <c r="M37" s="171">
        <v>1</v>
      </c>
      <c r="N37" s="171">
        <v>1</v>
      </c>
      <c r="O37" s="171">
        <v>1</v>
      </c>
      <c r="P37" s="171">
        <v>1</v>
      </c>
      <c r="Q37" s="171">
        <v>1</v>
      </c>
      <c r="R37" s="171">
        <v>1</v>
      </c>
      <c r="S37" s="171">
        <v>1</v>
      </c>
      <c r="T37" s="171">
        <v>1</v>
      </c>
      <c r="U37" s="171">
        <v>1</v>
      </c>
      <c r="V37" s="171">
        <v>1</v>
      </c>
      <c r="W37" s="171">
        <v>1</v>
      </c>
      <c r="X37" s="171">
        <v>1</v>
      </c>
      <c r="Y37" s="171">
        <v>1</v>
      </c>
      <c r="Z37" s="171">
        <v>1</v>
      </c>
      <c r="AA37" s="171">
        <v>1</v>
      </c>
      <c r="AB37" s="171">
        <v>1</v>
      </c>
      <c r="AC37" s="171">
        <v>1</v>
      </c>
      <c r="AD37" s="171">
        <v>1</v>
      </c>
      <c r="AE37" s="171">
        <v>1</v>
      </c>
      <c r="AF37" s="171">
        <v>1</v>
      </c>
      <c r="AG37" s="171">
        <v>1</v>
      </c>
      <c r="AH37" s="171">
        <v>1</v>
      </c>
      <c r="AI37" s="171">
        <v>1</v>
      </c>
      <c r="AJ37" s="171">
        <v>1</v>
      </c>
      <c r="AK37" s="171">
        <v>1</v>
      </c>
      <c r="AL37" s="171">
        <v>1</v>
      </c>
      <c r="AM37" s="171">
        <v>1</v>
      </c>
      <c r="AN37" s="171">
        <v>1</v>
      </c>
    </row>
    <row r="38" spans="1:40" s="171" customFormat="1" x14ac:dyDescent="0.2">
      <c r="A38" s="172" t="s">
        <v>1879</v>
      </c>
      <c r="B38" s="171">
        <v>0</v>
      </c>
      <c r="C38" s="171">
        <v>0</v>
      </c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  <c r="K38" s="171">
        <v>0</v>
      </c>
      <c r="L38" s="171">
        <v>0</v>
      </c>
      <c r="M38" s="171">
        <v>0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171">
        <v>0</v>
      </c>
      <c r="V38" s="171">
        <v>0</v>
      </c>
      <c r="W38" s="171">
        <v>0</v>
      </c>
      <c r="X38" s="171">
        <v>0</v>
      </c>
      <c r="Y38" s="171">
        <v>0</v>
      </c>
      <c r="Z38" s="171">
        <v>0</v>
      </c>
      <c r="AA38" s="171">
        <v>0</v>
      </c>
      <c r="AB38" s="171">
        <v>0</v>
      </c>
      <c r="AC38" s="171">
        <v>0</v>
      </c>
      <c r="AD38" s="171">
        <v>0</v>
      </c>
      <c r="AE38" s="171">
        <v>0</v>
      </c>
      <c r="AF38" s="171">
        <v>0</v>
      </c>
      <c r="AG38" s="171">
        <v>0</v>
      </c>
      <c r="AH38" s="171">
        <v>0</v>
      </c>
      <c r="AI38" s="171">
        <v>0</v>
      </c>
      <c r="AJ38" s="171">
        <v>0</v>
      </c>
      <c r="AK38" s="171">
        <v>0</v>
      </c>
      <c r="AL38" s="171">
        <v>0</v>
      </c>
      <c r="AM38" s="171">
        <v>0</v>
      </c>
      <c r="AN38" s="171">
        <v>0</v>
      </c>
    </row>
    <row r="39" spans="1:40" s="171" customFormat="1" x14ac:dyDescent="0.2">
      <c r="A39" s="128" t="s">
        <v>1880</v>
      </c>
      <c r="B39" s="171">
        <v>1</v>
      </c>
      <c r="C39" s="171">
        <v>1</v>
      </c>
      <c r="D39" s="171">
        <v>1</v>
      </c>
      <c r="E39" s="171">
        <v>1</v>
      </c>
      <c r="F39" s="171">
        <v>1</v>
      </c>
      <c r="G39" s="171">
        <v>1</v>
      </c>
      <c r="H39" s="171">
        <v>1</v>
      </c>
      <c r="I39" s="171">
        <v>1</v>
      </c>
      <c r="J39" s="171">
        <v>1</v>
      </c>
      <c r="K39" s="171">
        <v>1</v>
      </c>
      <c r="L39" s="171">
        <v>1</v>
      </c>
      <c r="M39" s="171">
        <v>1</v>
      </c>
      <c r="N39" s="171">
        <v>1</v>
      </c>
      <c r="O39" s="171">
        <v>1</v>
      </c>
      <c r="P39" s="171">
        <v>1</v>
      </c>
      <c r="Q39" s="171">
        <v>1</v>
      </c>
      <c r="R39" s="171">
        <v>1</v>
      </c>
      <c r="S39" s="171">
        <v>1</v>
      </c>
      <c r="T39" s="171">
        <v>1</v>
      </c>
      <c r="U39" s="171">
        <v>1</v>
      </c>
      <c r="V39" s="171">
        <v>1</v>
      </c>
      <c r="W39" s="171">
        <v>1</v>
      </c>
      <c r="X39" s="171">
        <v>1</v>
      </c>
      <c r="Y39" s="171">
        <v>1</v>
      </c>
      <c r="Z39" s="171">
        <v>1</v>
      </c>
      <c r="AA39" s="171">
        <v>1</v>
      </c>
      <c r="AB39" s="171">
        <v>1</v>
      </c>
      <c r="AC39" s="171">
        <v>1</v>
      </c>
      <c r="AD39" s="171">
        <v>1</v>
      </c>
      <c r="AE39" s="171">
        <v>1</v>
      </c>
      <c r="AF39" s="171">
        <v>1</v>
      </c>
      <c r="AG39" s="171">
        <v>1</v>
      </c>
      <c r="AH39" s="171">
        <v>1</v>
      </c>
      <c r="AI39" s="171">
        <v>1</v>
      </c>
      <c r="AJ39" s="171">
        <v>1</v>
      </c>
      <c r="AK39" s="171">
        <v>1</v>
      </c>
      <c r="AL39" s="171">
        <v>1</v>
      </c>
      <c r="AM39" s="171">
        <v>1</v>
      </c>
      <c r="AN39" s="171">
        <v>1</v>
      </c>
    </row>
    <row r="40" spans="1:40" s="171" customFormat="1" x14ac:dyDescent="0.2">
      <c r="A40" s="128" t="s">
        <v>1881</v>
      </c>
      <c r="B40" s="171">
        <v>1</v>
      </c>
      <c r="C40" s="171">
        <v>1</v>
      </c>
      <c r="D40" s="171">
        <v>1</v>
      </c>
      <c r="E40" s="171">
        <v>1</v>
      </c>
      <c r="F40" s="171">
        <v>1</v>
      </c>
      <c r="G40" s="171">
        <v>1</v>
      </c>
      <c r="H40" s="171">
        <v>1</v>
      </c>
      <c r="I40" s="171">
        <v>1</v>
      </c>
      <c r="J40" s="171">
        <v>1</v>
      </c>
      <c r="K40" s="171">
        <v>1</v>
      </c>
      <c r="L40" s="171">
        <v>1</v>
      </c>
      <c r="M40" s="171">
        <v>1</v>
      </c>
      <c r="N40" s="171">
        <v>1</v>
      </c>
      <c r="O40" s="171">
        <v>1</v>
      </c>
      <c r="P40" s="171">
        <v>1</v>
      </c>
      <c r="Q40" s="171">
        <v>1</v>
      </c>
      <c r="R40" s="171">
        <v>1</v>
      </c>
      <c r="S40" s="171">
        <v>1</v>
      </c>
      <c r="T40" s="171">
        <v>1</v>
      </c>
      <c r="U40" s="171">
        <v>1</v>
      </c>
      <c r="V40" s="171">
        <v>1</v>
      </c>
      <c r="W40" s="171">
        <v>1</v>
      </c>
      <c r="X40" s="171">
        <v>1</v>
      </c>
      <c r="Y40" s="171">
        <v>1</v>
      </c>
      <c r="Z40" s="171">
        <v>1</v>
      </c>
      <c r="AA40" s="171">
        <v>1</v>
      </c>
      <c r="AB40" s="171">
        <v>1</v>
      </c>
      <c r="AC40" s="171">
        <v>1</v>
      </c>
      <c r="AD40" s="171">
        <v>1</v>
      </c>
      <c r="AE40" s="171">
        <v>1</v>
      </c>
      <c r="AF40" s="171">
        <v>1</v>
      </c>
      <c r="AG40" s="171">
        <v>1</v>
      </c>
      <c r="AH40" s="171">
        <v>1</v>
      </c>
      <c r="AI40" s="171">
        <v>1</v>
      </c>
      <c r="AJ40" s="171">
        <v>1</v>
      </c>
      <c r="AK40" s="171">
        <v>1</v>
      </c>
      <c r="AL40" s="171">
        <v>1</v>
      </c>
      <c r="AM40" s="171">
        <v>1</v>
      </c>
      <c r="AN40" s="171">
        <v>1</v>
      </c>
    </row>
    <row r="41" spans="1:40" s="171" customFormat="1" x14ac:dyDescent="0.2">
      <c r="A41" s="128" t="s">
        <v>1882</v>
      </c>
      <c r="B41" s="171">
        <v>1</v>
      </c>
      <c r="C41" s="171">
        <v>1</v>
      </c>
      <c r="D41" s="171">
        <v>1</v>
      </c>
      <c r="E41" s="171">
        <v>1</v>
      </c>
      <c r="F41" s="171">
        <v>1</v>
      </c>
      <c r="G41" s="171">
        <v>1</v>
      </c>
      <c r="H41" s="171">
        <v>1</v>
      </c>
      <c r="I41" s="171">
        <v>1</v>
      </c>
      <c r="J41" s="171">
        <v>1</v>
      </c>
      <c r="K41" s="171">
        <v>1</v>
      </c>
      <c r="L41" s="171">
        <v>1</v>
      </c>
      <c r="M41" s="171">
        <v>1</v>
      </c>
      <c r="N41" s="171">
        <v>1</v>
      </c>
      <c r="O41" s="171">
        <v>1</v>
      </c>
      <c r="P41" s="171">
        <v>1</v>
      </c>
      <c r="Q41" s="171">
        <v>1</v>
      </c>
      <c r="R41" s="171">
        <v>1</v>
      </c>
      <c r="S41" s="171">
        <v>1</v>
      </c>
      <c r="T41" s="171">
        <v>1</v>
      </c>
      <c r="U41" s="171">
        <v>1</v>
      </c>
      <c r="V41" s="171">
        <v>1</v>
      </c>
      <c r="W41" s="171">
        <v>1</v>
      </c>
      <c r="X41" s="171">
        <v>1</v>
      </c>
      <c r="Y41" s="171">
        <v>1</v>
      </c>
      <c r="Z41" s="171">
        <v>1</v>
      </c>
      <c r="AA41" s="171">
        <v>1</v>
      </c>
      <c r="AB41" s="171">
        <v>1</v>
      </c>
      <c r="AC41" s="171">
        <v>1</v>
      </c>
      <c r="AD41" s="171">
        <v>1</v>
      </c>
      <c r="AE41" s="171">
        <v>1</v>
      </c>
      <c r="AF41" s="171">
        <v>1</v>
      </c>
      <c r="AG41" s="171">
        <v>1</v>
      </c>
      <c r="AH41" s="171">
        <v>1</v>
      </c>
      <c r="AI41" s="171">
        <v>1</v>
      </c>
      <c r="AJ41" s="171">
        <v>1</v>
      </c>
      <c r="AK41" s="171">
        <v>1</v>
      </c>
      <c r="AL41" s="171">
        <v>1</v>
      </c>
      <c r="AM41" s="171">
        <v>1</v>
      </c>
      <c r="AN41" s="171">
        <v>1</v>
      </c>
    </row>
    <row r="42" spans="1:40" s="171" customFormat="1" x14ac:dyDescent="0.2">
      <c r="A42" s="172" t="s">
        <v>1883</v>
      </c>
      <c r="B42" s="171">
        <v>0</v>
      </c>
      <c r="C42" s="171">
        <v>0</v>
      </c>
      <c r="D42" s="171">
        <v>0</v>
      </c>
      <c r="E42" s="171">
        <v>0</v>
      </c>
      <c r="F42" s="171">
        <v>0</v>
      </c>
      <c r="G42" s="171">
        <v>0</v>
      </c>
      <c r="H42" s="171">
        <v>0</v>
      </c>
      <c r="I42" s="171">
        <v>0</v>
      </c>
      <c r="J42" s="171">
        <v>0</v>
      </c>
      <c r="K42" s="171">
        <v>0</v>
      </c>
      <c r="L42" s="171">
        <v>0</v>
      </c>
      <c r="M42" s="171">
        <v>0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171">
        <v>0</v>
      </c>
      <c r="V42" s="171">
        <v>0</v>
      </c>
      <c r="W42" s="171">
        <v>0</v>
      </c>
      <c r="X42" s="171">
        <v>0</v>
      </c>
      <c r="Y42" s="171">
        <v>0</v>
      </c>
      <c r="Z42" s="171">
        <v>0</v>
      </c>
      <c r="AA42" s="171">
        <v>0</v>
      </c>
      <c r="AB42" s="171">
        <v>0</v>
      </c>
      <c r="AC42" s="171">
        <v>0</v>
      </c>
      <c r="AD42" s="171">
        <v>0</v>
      </c>
      <c r="AE42" s="171">
        <v>0</v>
      </c>
      <c r="AF42" s="171">
        <v>0</v>
      </c>
      <c r="AG42" s="171">
        <v>0</v>
      </c>
      <c r="AH42" s="171">
        <v>0</v>
      </c>
      <c r="AI42" s="171">
        <v>0</v>
      </c>
      <c r="AJ42" s="171">
        <v>0</v>
      </c>
      <c r="AK42" s="171">
        <v>0</v>
      </c>
      <c r="AL42" s="171">
        <v>0</v>
      </c>
      <c r="AM42" s="171">
        <v>0</v>
      </c>
      <c r="AN42" s="171">
        <v>0</v>
      </c>
    </row>
    <row r="43" spans="1:40" s="171" customFormat="1" x14ac:dyDescent="0.2">
      <c r="A43" s="128" t="s">
        <v>1884</v>
      </c>
      <c r="B43" s="171">
        <v>1</v>
      </c>
      <c r="C43" s="171">
        <v>1</v>
      </c>
      <c r="D43" s="171">
        <v>1</v>
      </c>
      <c r="E43" s="171">
        <v>1</v>
      </c>
      <c r="F43" s="171">
        <v>1</v>
      </c>
      <c r="G43" s="171">
        <v>1</v>
      </c>
      <c r="H43" s="171">
        <v>1</v>
      </c>
      <c r="I43" s="171">
        <v>1</v>
      </c>
      <c r="J43" s="171">
        <v>1</v>
      </c>
      <c r="K43" s="171">
        <v>1</v>
      </c>
      <c r="L43" s="171">
        <v>1</v>
      </c>
      <c r="M43" s="171">
        <v>1</v>
      </c>
      <c r="N43" s="171">
        <v>1</v>
      </c>
      <c r="O43" s="171">
        <v>1</v>
      </c>
      <c r="P43" s="171">
        <v>1</v>
      </c>
      <c r="Q43" s="171">
        <v>1</v>
      </c>
      <c r="R43" s="171">
        <v>1</v>
      </c>
      <c r="S43" s="171">
        <v>1</v>
      </c>
      <c r="T43" s="171">
        <v>1</v>
      </c>
      <c r="U43" s="171">
        <v>1</v>
      </c>
      <c r="V43" s="171">
        <v>1</v>
      </c>
      <c r="W43" s="171">
        <v>1</v>
      </c>
      <c r="X43" s="171">
        <v>1</v>
      </c>
      <c r="Y43" s="171">
        <v>1</v>
      </c>
      <c r="Z43" s="171">
        <v>1</v>
      </c>
      <c r="AA43" s="171">
        <v>1</v>
      </c>
      <c r="AB43" s="171">
        <v>1</v>
      </c>
      <c r="AC43" s="171">
        <v>1</v>
      </c>
      <c r="AD43" s="171">
        <v>1</v>
      </c>
      <c r="AE43" s="171">
        <v>1</v>
      </c>
      <c r="AF43" s="171">
        <v>1</v>
      </c>
      <c r="AG43" s="171">
        <v>1</v>
      </c>
      <c r="AH43" s="171">
        <v>1</v>
      </c>
      <c r="AI43" s="171">
        <v>1</v>
      </c>
      <c r="AJ43" s="171">
        <v>1</v>
      </c>
      <c r="AK43" s="171">
        <v>1</v>
      </c>
      <c r="AL43" s="171">
        <v>1</v>
      </c>
      <c r="AM43" s="171">
        <v>1</v>
      </c>
      <c r="AN43" s="171">
        <v>1</v>
      </c>
    </row>
    <row r="44" spans="1:40" s="171" customFormat="1" x14ac:dyDescent="0.2">
      <c r="A44" s="128" t="s">
        <v>1885</v>
      </c>
      <c r="B44" s="171">
        <v>1</v>
      </c>
      <c r="C44" s="171">
        <v>1</v>
      </c>
      <c r="D44" s="171">
        <v>1</v>
      </c>
      <c r="E44" s="171">
        <v>1</v>
      </c>
      <c r="F44" s="171">
        <v>1</v>
      </c>
      <c r="G44" s="171">
        <v>1</v>
      </c>
      <c r="H44" s="171">
        <v>1</v>
      </c>
      <c r="I44" s="171">
        <v>1</v>
      </c>
      <c r="J44" s="171">
        <v>1</v>
      </c>
      <c r="K44" s="171">
        <v>1</v>
      </c>
      <c r="L44" s="171">
        <v>1</v>
      </c>
      <c r="M44" s="171">
        <v>1</v>
      </c>
      <c r="N44" s="171">
        <v>1</v>
      </c>
      <c r="O44" s="171">
        <v>1</v>
      </c>
      <c r="P44" s="171">
        <v>1</v>
      </c>
      <c r="Q44" s="171">
        <v>1</v>
      </c>
      <c r="R44" s="171">
        <v>1</v>
      </c>
      <c r="S44" s="171">
        <v>1</v>
      </c>
      <c r="T44" s="171">
        <v>1</v>
      </c>
      <c r="U44" s="171">
        <v>1</v>
      </c>
      <c r="V44" s="171">
        <v>1</v>
      </c>
      <c r="W44" s="171">
        <v>1</v>
      </c>
      <c r="X44" s="171">
        <v>1</v>
      </c>
      <c r="Y44" s="171">
        <v>1</v>
      </c>
      <c r="Z44" s="171">
        <v>1</v>
      </c>
      <c r="AA44" s="171">
        <v>1</v>
      </c>
      <c r="AB44" s="171">
        <v>1</v>
      </c>
      <c r="AC44" s="171">
        <v>1</v>
      </c>
      <c r="AD44" s="171">
        <v>1</v>
      </c>
      <c r="AE44" s="171">
        <v>1</v>
      </c>
      <c r="AF44" s="171">
        <v>1</v>
      </c>
      <c r="AG44" s="171">
        <v>1</v>
      </c>
      <c r="AH44" s="171">
        <v>1</v>
      </c>
      <c r="AI44" s="171">
        <v>1</v>
      </c>
      <c r="AJ44" s="171">
        <v>1</v>
      </c>
      <c r="AK44" s="171">
        <v>1</v>
      </c>
      <c r="AL44" s="171">
        <v>1</v>
      </c>
      <c r="AM44" s="171">
        <v>1</v>
      </c>
      <c r="AN44" s="171">
        <v>1</v>
      </c>
    </row>
    <row r="45" spans="1:40" s="171" customFormat="1" x14ac:dyDescent="0.2">
      <c r="A45" s="128" t="s">
        <v>1886</v>
      </c>
      <c r="B45" s="171">
        <v>1</v>
      </c>
      <c r="C45" s="171">
        <v>1</v>
      </c>
      <c r="D45" s="171">
        <v>1</v>
      </c>
      <c r="E45" s="171">
        <v>1</v>
      </c>
      <c r="F45" s="171">
        <v>1</v>
      </c>
      <c r="G45" s="171">
        <v>1</v>
      </c>
      <c r="H45" s="171">
        <v>1</v>
      </c>
      <c r="I45" s="171">
        <v>1</v>
      </c>
      <c r="J45" s="171">
        <v>1</v>
      </c>
      <c r="K45" s="171">
        <v>1</v>
      </c>
      <c r="L45" s="171">
        <v>1</v>
      </c>
      <c r="M45" s="171">
        <v>1</v>
      </c>
      <c r="N45" s="171">
        <v>1</v>
      </c>
      <c r="O45" s="171">
        <v>1</v>
      </c>
      <c r="P45" s="171">
        <v>1</v>
      </c>
      <c r="Q45" s="171">
        <v>1</v>
      </c>
      <c r="R45" s="171">
        <v>1</v>
      </c>
      <c r="S45" s="171">
        <v>1</v>
      </c>
      <c r="T45" s="171">
        <v>1</v>
      </c>
      <c r="U45" s="171">
        <v>1</v>
      </c>
      <c r="V45" s="171">
        <v>1</v>
      </c>
      <c r="W45" s="171">
        <v>1</v>
      </c>
      <c r="X45" s="171">
        <v>1</v>
      </c>
      <c r="Y45" s="171">
        <v>1</v>
      </c>
      <c r="Z45" s="171">
        <v>1</v>
      </c>
      <c r="AA45" s="171">
        <v>1</v>
      </c>
      <c r="AB45" s="171">
        <v>1</v>
      </c>
      <c r="AC45" s="171">
        <v>1</v>
      </c>
      <c r="AD45" s="171">
        <v>1</v>
      </c>
      <c r="AE45" s="171">
        <v>1</v>
      </c>
      <c r="AF45" s="171">
        <v>1</v>
      </c>
      <c r="AG45" s="171">
        <v>1</v>
      </c>
      <c r="AH45" s="171">
        <v>1</v>
      </c>
      <c r="AI45" s="171">
        <v>1</v>
      </c>
      <c r="AJ45" s="171">
        <v>1</v>
      </c>
      <c r="AK45" s="171">
        <v>1</v>
      </c>
      <c r="AL45" s="171">
        <v>1</v>
      </c>
      <c r="AM45" s="171">
        <v>1</v>
      </c>
      <c r="AN45" s="171">
        <v>1</v>
      </c>
    </row>
    <row r="46" spans="1:40" s="171" customFormat="1" x14ac:dyDescent="0.2">
      <c r="A46" s="128" t="s">
        <v>1887</v>
      </c>
      <c r="B46" s="171">
        <v>1</v>
      </c>
      <c r="C46" s="171">
        <v>1</v>
      </c>
      <c r="D46" s="171">
        <v>1</v>
      </c>
      <c r="E46" s="171">
        <v>1</v>
      </c>
      <c r="F46" s="171">
        <v>1</v>
      </c>
      <c r="G46" s="171">
        <v>1</v>
      </c>
      <c r="H46" s="171">
        <v>1</v>
      </c>
      <c r="I46" s="171">
        <v>1</v>
      </c>
      <c r="J46" s="171">
        <v>1</v>
      </c>
      <c r="K46" s="171">
        <v>1</v>
      </c>
      <c r="L46" s="171">
        <v>1</v>
      </c>
      <c r="M46" s="171">
        <v>1</v>
      </c>
      <c r="N46" s="171">
        <v>1</v>
      </c>
      <c r="O46" s="171">
        <v>1</v>
      </c>
      <c r="P46" s="171">
        <v>1</v>
      </c>
      <c r="Q46" s="171">
        <v>1</v>
      </c>
      <c r="R46" s="171">
        <v>1</v>
      </c>
      <c r="S46" s="171">
        <v>1</v>
      </c>
      <c r="T46" s="171">
        <v>1</v>
      </c>
      <c r="U46" s="171">
        <v>1</v>
      </c>
      <c r="V46" s="171">
        <v>1</v>
      </c>
      <c r="W46" s="171">
        <v>1</v>
      </c>
      <c r="X46" s="171">
        <v>1</v>
      </c>
      <c r="Y46" s="171">
        <v>1</v>
      </c>
      <c r="Z46" s="171">
        <v>1</v>
      </c>
      <c r="AA46" s="171">
        <v>1</v>
      </c>
      <c r="AB46" s="171">
        <v>1</v>
      </c>
      <c r="AC46" s="171">
        <v>1</v>
      </c>
      <c r="AD46" s="171">
        <v>1</v>
      </c>
      <c r="AE46" s="171">
        <v>1</v>
      </c>
      <c r="AF46" s="171">
        <v>1</v>
      </c>
      <c r="AG46" s="171">
        <v>1</v>
      </c>
      <c r="AH46" s="171">
        <v>1</v>
      </c>
      <c r="AI46" s="171">
        <v>1</v>
      </c>
      <c r="AJ46" s="171">
        <v>1</v>
      </c>
      <c r="AK46" s="171">
        <v>1</v>
      </c>
      <c r="AL46" s="171">
        <v>1</v>
      </c>
      <c r="AM46" s="171">
        <v>1</v>
      </c>
      <c r="AN46" s="171">
        <v>1</v>
      </c>
    </row>
    <row r="47" spans="1:40" s="171" customFormat="1" x14ac:dyDescent="0.2">
      <c r="A47" s="128" t="s">
        <v>1888</v>
      </c>
      <c r="B47" s="171">
        <v>1</v>
      </c>
      <c r="C47" s="171">
        <v>1</v>
      </c>
      <c r="D47" s="171">
        <v>1</v>
      </c>
      <c r="E47" s="171">
        <v>1</v>
      </c>
      <c r="F47" s="171">
        <v>1</v>
      </c>
      <c r="G47" s="171">
        <v>1</v>
      </c>
      <c r="H47" s="171">
        <v>1</v>
      </c>
      <c r="I47" s="171">
        <v>1</v>
      </c>
      <c r="J47" s="171">
        <v>1</v>
      </c>
      <c r="K47" s="171">
        <v>1</v>
      </c>
      <c r="L47" s="171">
        <v>1</v>
      </c>
      <c r="M47" s="171">
        <v>1</v>
      </c>
      <c r="N47" s="171">
        <v>1</v>
      </c>
      <c r="O47" s="171">
        <v>1</v>
      </c>
      <c r="P47" s="171">
        <v>1</v>
      </c>
      <c r="Q47" s="171">
        <v>1</v>
      </c>
      <c r="R47" s="171">
        <v>1</v>
      </c>
      <c r="S47" s="171">
        <v>1</v>
      </c>
      <c r="T47" s="171">
        <v>1</v>
      </c>
      <c r="U47" s="171">
        <v>1</v>
      </c>
      <c r="V47" s="171">
        <v>1</v>
      </c>
      <c r="W47" s="171">
        <v>1</v>
      </c>
      <c r="X47" s="171">
        <v>1</v>
      </c>
      <c r="Y47" s="171">
        <v>1</v>
      </c>
      <c r="Z47" s="171">
        <v>1</v>
      </c>
      <c r="AA47" s="171">
        <v>1</v>
      </c>
      <c r="AB47" s="171">
        <v>1</v>
      </c>
      <c r="AC47" s="171">
        <v>1</v>
      </c>
      <c r="AD47" s="171">
        <v>1</v>
      </c>
      <c r="AE47" s="171">
        <v>1</v>
      </c>
      <c r="AF47" s="171">
        <v>1</v>
      </c>
      <c r="AG47" s="171">
        <v>1</v>
      </c>
      <c r="AH47" s="171">
        <v>1</v>
      </c>
      <c r="AI47" s="171">
        <v>1</v>
      </c>
      <c r="AJ47" s="171">
        <v>1</v>
      </c>
      <c r="AK47" s="171">
        <v>1</v>
      </c>
      <c r="AL47" s="171">
        <v>1</v>
      </c>
      <c r="AM47" s="171">
        <v>1</v>
      </c>
      <c r="AN47" s="171">
        <v>1</v>
      </c>
    </row>
    <row r="48" spans="1:40" s="171" customFormat="1" x14ac:dyDescent="0.2">
      <c r="A48" s="128" t="s">
        <v>1889</v>
      </c>
      <c r="B48" s="171">
        <v>1</v>
      </c>
      <c r="C48" s="171">
        <v>1</v>
      </c>
      <c r="D48" s="171">
        <v>1</v>
      </c>
      <c r="E48" s="171">
        <v>1</v>
      </c>
      <c r="F48" s="171">
        <v>1</v>
      </c>
      <c r="G48" s="171">
        <v>1</v>
      </c>
      <c r="H48" s="171">
        <v>1</v>
      </c>
      <c r="I48" s="171">
        <v>1</v>
      </c>
      <c r="J48" s="171">
        <v>1</v>
      </c>
      <c r="K48" s="171">
        <v>1</v>
      </c>
      <c r="L48" s="171">
        <v>1</v>
      </c>
      <c r="M48" s="171">
        <v>1</v>
      </c>
      <c r="N48" s="171">
        <v>1</v>
      </c>
      <c r="O48" s="171">
        <v>1</v>
      </c>
      <c r="P48" s="171">
        <v>1</v>
      </c>
      <c r="Q48" s="171">
        <v>1</v>
      </c>
      <c r="R48" s="171">
        <v>1</v>
      </c>
      <c r="S48" s="171">
        <v>1</v>
      </c>
      <c r="T48" s="171">
        <v>1</v>
      </c>
      <c r="U48" s="171">
        <v>1</v>
      </c>
      <c r="V48" s="171">
        <v>1</v>
      </c>
      <c r="W48" s="171">
        <v>1</v>
      </c>
      <c r="X48" s="171">
        <v>1</v>
      </c>
      <c r="Y48" s="171">
        <v>1</v>
      </c>
      <c r="Z48" s="171">
        <v>1</v>
      </c>
      <c r="AA48" s="171">
        <v>1</v>
      </c>
      <c r="AB48" s="171">
        <v>1</v>
      </c>
      <c r="AC48" s="171">
        <v>1</v>
      </c>
      <c r="AD48" s="171">
        <v>1</v>
      </c>
      <c r="AE48" s="171">
        <v>1</v>
      </c>
      <c r="AF48" s="171">
        <v>1</v>
      </c>
      <c r="AG48" s="171">
        <v>1</v>
      </c>
      <c r="AH48" s="171">
        <v>1</v>
      </c>
      <c r="AI48" s="171">
        <v>1</v>
      </c>
      <c r="AJ48" s="171">
        <v>1</v>
      </c>
      <c r="AK48" s="171">
        <v>1</v>
      </c>
      <c r="AL48" s="171">
        <v>1</v>
      </c>
      <c r="AM48" s="171">
        <v>1</v>
      </c>
      <c r="AN48" s="171">
        <v>1</v>
      </c>
    </row>
    <row r="49" spans="1:40" s="171" customFormat="1" x14ac:dyDescent="0.2">
      <c r="A49" s="128" t="s">
        <v>1890</v>
      </c>
      <c r="B49" s="171">
        <v>1</v>
      </c>
      <c r="C49" s="171">
        <v>1</v>
      </c>
      <c r="D49" s="171">
        <v>1</v>
      </c>
      <c r="E49" s="171">
        <v>1</v>
      </c>
      <c r="F49" s="171">
        <v>1</v>
      </c>
      <c r="G49" s="171">
        <v>1</v>
      </c>
      <c r="H49" s="171">
        <v>1</v>
      </c>
      <c r="I49" s="171">
        <v>1</v>
      </c>
      <c r="J49" s="171">
        <v>1</v>
      </c>
      <c r="K49" s="171">
        <v>1</v>
      </c>
      <c r="L49" s="171">
        <v>1</v>
      </c>
      <c r="M49" s="171">
        <v>1</v>
      </c>
      <c r="N49" s="171">
        <v>1</v>
      </c>
      <c r="O49" s="171">
        <v>1</v>
      </c>
      <c r="P49" s="171">
        <v>1</v>
      </c>
      <c r="Q49" s="171">
        <v>1</v>
      </c>
      <c r="R49" s="171">
        <v>1</v>
      </c>
      <c r="S49" s="171">
        <v>1</v>
      </c>
      <c r="T49" s="171">
        <v>1</v>
      </c>
      <c r="U49" s="171">
        <v>1</v>
      </c>
      <c r="V49" s="171">
        <v>1</v>
      </c>
      <c r="W49" s="171">
        <v>1</v>
      </c>
      <c r="X49" s="171">
        <v>1</v>
      </c>
      <c r="Y49" s="171">
        <v>1</v>
      </c>
      <c r="Z49" s="171">
        <v>1</v>
      </c>
      <c r="AA49" s="171">
        <v>1</v>
      </c>
      <c r="AB49" s="171">
        <v>1</v>
      </c>
      <c r="AC49" s="171">
        <v>1</v>
      </c>
      <c r="AD49" s="171">
        <v>1</v>
      </c>
      <c r="AE49" s="171">
        <v>1</v>
      </c>
      <c r="AF49" s="171">
        <v>1</v>
      </c>
      <c r="AG49" s="171">
        <v>1</v>
      </c>
      <c r="AH49" s="171">
        <v>1</v>
      </c>
      <c r="AI49" s="171">
        <v>1</v>
      </c>
      <c r="AJ49" s="171">
        <v>1</v>
      </c>
      <c r="AK49" s="171">
        <v>1</v>
      </c>
      <c r="AL49" s="171">
        <v>1</v>
      </c>
      <c r="AM49" s="171">
        <v>1</v>
      </c>
      <c r="AN49" s="171">
        <v>1</v>
      </c>
    </row>
    <row r="50" spans="1:40" s="171" customFormat="1" x14ac:dyDescent="0.2">
      <c r="A50" s="128" t="s">
        <v>1891</v>
      </c>
      <c r="B50" s="171">
        <v>1</v>
      </c>
      <c r="C50" s="171">
        <v>1</v>
      </c>
      <c r="D50" s="171">
        <v>1</v>
      </c>
      <c r="E50" s="171">
        <v>1</v>
      </c>
      <c r="F50" s="171">
        <v>1</v>
      </c>
      <c r="G50" s="171">
        <v>1</v>
      </c>
      <c r="H50" s="171">
        <v>1</v>
      </c>
      <c r="I50" s="171">
        <v>1</v>
      </c>
      <c r="J50" s="171">
        <v>1</v>
      </c>
      <c r="K50" s="171">
        <v>1</v>
      </c>
      <c r="L50" s="171">
        <v>1</v>
      </c>
      <c r="M50" s="171">
        <v>1</v>
      </c>
      <c r="N50" s="171">
        <v>1</v>
      </c>
      <c r="O50" s="171">
        <v>1</v>
      </c>
      <c r="P50" s="171">
        <v>1</v>
      </c>
      <c r="Q50" s="171">
        <v>1</v>
      </c>
      <c r="R50" s="171">
        <v>1</v>
      </c>
      <c r="S50" s="171">
        <v>1</v>
      </c>
      <c r="T50" s="171">
        <v>1</v>
      </c>
      <c r="U50" s="171">
        <v>1</v>
      </c>
      <c r="V50" s="171">
        <v>1</v>
      </c>
      <c r="W50" s="171">
        <v>1</v>
      </c>
      <c r="X50" s="171">
        <v>1</v>
      </c>
      <c r="Y50" s="171">
        <v>1</v>
      </c>
      <c r="Z50" s="171">
        <v>1</v>
      </c>
      <c r="AA50" s="171">
        <v>1</v>
      </c>
      <c r="AB50" s="171">
        <v>1</v>
      </c>
      <c r="AC50" s="171">
        <v>1</v>
      </c>
      <c r="AD50" s="171">
        <v>1</v>
      </c>
      <c r="AE50" s="171">
        <v>1</v>
      </c>
      <c r="AF50" s="171">
        <v>1</v>
      </c>
      <c r="AG50" s="171">
        <v>1</v>
      </c>
      <c r="AH50" s="171">
        <v>1</v>
      </c>
      <c r="AI50" s="171">
        <v>1</v>
      </c>
      <c r="AJ50" s="171">
        <v>1</v>
      </c>
      <c r="AK50" s="171">
        <v>1</v>
      </c>
      <c r="AL50" s="171">
        <v>1</v>
      </c>
      <c r="AM50" s="171">
        <v>1</v>
      </c>
      <c r="AN50" s="171">
        <v>1</v>
      </c>
    </row>
    <row r="51" spans="1:40" s="171" customFormat="1" x14ac:dyDescent="0.2">
      <c r="A51" s="128" t="s">
        <v>1892</v>
      </c>
      <c r="B51" s="171">
        <v>1</v>
      </c>
      <c r="C51" s="171">
        <v>1</v>
      </c>
      <c r="D51" s="171">
        <v>1</v>
      </c>
      <c r="E51" s="171">
        <v>1</v>
      </c>
      <c r="F51" s="171">
        <v>1</v>
      </c>
      <c r="G51" s="171">
        <v>1</v>
      </c>
      <c r="H51" s="171">
        <v>1</v>
      </c>
      <c r="I51" s="171">
        <v>1</v>
      </c>
      <c r="J51" s="171">
        <v>1</v>
      </c>
      <c r="K51" s="171">
        <v>1</v>
      </c>
      <c r="L51" s="171">
        <v>1</v>
      </c>
      <c r="M51" s="171">
        <v>1</v>
      </c>
      <c r="N51" s="171">
        <v>1</v>
      </c>
      <c r="O51" s="171">
        <v>1</v>
      </c>
      <c r="P51" s="171">
        <v>1</v>
      </c>
      <c r="Q51" s="171">
        <v>1</v>
      </c>
      <c r="R51" s="171">
        <v>1</v>
      </c>
      <c r="S51" s="171">
        <v>1</v>
      </c>
      <c r="T51" s="171">
        <v>1</v>
      </c>
      <c r="U51" s="171">
        <v>1</v>
      </c>
      <c r="V51" s="171">
        <v>1</v>
      </c>
      <c r="W51" s="171">
        <v>1</v>
      </c>
      <c r="X51" s="171">
        <v>1</v>
      </c>
      <c r="Y51" s="171">
        <v>1</v>
      </c>
      <c r="Z51" s="171">
        <v>1</v>
      </c>
      <c r="AA51" s="171">
        <v>1</v>
      </c>
      <c r="AB51" s="171">
        <v>1</v>
      </c>
      <c r="AC51" s="171">
        <v>1</v>
      </c>
      <c r="AD51" s="171">
        <v>1</v>
      </c>
      <c r="AE51" s="171">
        <v>1</v>
      </c>
      <c r="AF51" s="171">
        <v>1</v>
      </c>
      <c r="AG51" s="171">
        <v>1</v>
      </c>
      <c r="AH51" s="171">
        <v>1</v>
      </c>
      <c r="AI51" s="171">
        <v>1</v>
      </c>
      <c r="AJ51" s="171">
        <v>1</v>
      </c>
      <c r="AK51" s="171">
        <v>1</v>
      </c>
      <c r="AL51" s="171">
        <v>1</v>
      </c>
      <c r="AM51" s="171">
        <v>1</v>
      </c>
      <c r="AN51" s="171">
        <v>1</v>
      </c>
    </row>
    <row r="52" spans="1:40" s="171" customFormat="1" x14ac:dyDescent="0.2">
      <c r="A52" s="128" t="s">
        <v>1893</v>
      </c>
      <c r="B52" s="171">
        <v>1</v>
      </c>
      <c r="C52" s="171">
        <v>1</v>
      </c>
      <c r="D52" s="171">
        <v>1</v>
      </c>
      <c r="E52" s="171">
        <v>1</v>
      </c>
      <c r="F52" s="171">
        <v>1</v>
      </c>
      <c r="G52" s="171">
        <v>1</v>
      </c>
      <c r="H52" s="171">
        <v>1</v>
      </c>
      <c r="I52" s="171">
        <v>1</v>
      </c>
      <c r="J52" s="171">
        <v>1</v>
      </c>
      <c r="K52" s="171">
        <v>1</v>
      </c>
      <c r="L52" s="171">
        <v>1</v>
      </c>
      <c r="M52" s="171">
        <v>1</v>
      </c>
      <c r="N52" s="171">
        <v>1</v>
      </c>
      <c r="O52" s="171">
        <v>1</v>
      </c>
      <c r="P52" s="171">
        <v>1</v>
      </c>
      <c r="Q52" s="171">
        <v>1</v>
      </c>
      <c r="R52" s="171">
        <v>1</v>
      </c>
      <c r="S52" s="171">
        <v>1</v>
      </c>
      <c r="T52" s="171">
        <v>1</v>
      </c>
      <c r="U52" s="171">
        <v>1</v>
      </c>
      <c r="V52" s="171">
        <v>1</v>
      </c>
      <c r="W52" s="171">
        <v>1</v>
      </c>
      <c r="X52" s="171">
        <v>1</v>
      </c>
      <c r="Y52" s="171">
        <v>1</v>
      </c>
      <c r="Z52" s="171">
        <v>1</v>
      </c>
      <c r="AA52" s="171">
        <v>1</v>
      </c>
      <c r="AB52" s="171">
        <v>1</v>
      </c>
      <c r="AC52" s="171">
        <v>1</v>
      </c>
      <c r="AD52" s="171">
        <v>1</v>
      </c>
      <c r="AE52" s="171">
        <v>1</v>
      </c>
      <c r="AF52" s="171">
        <v>1</v>
      </c>
      <c r="AG52" s="171">
        <v>1</v>
      </c>
      <c r="AH52" s="171">
        <v>1</v>
      </c>
      <c r="AI52" s="171">
        <v>1</v>
      </c>
      <c r="AJ52" s="171">
        <v>1</v>
      </c>
      <c r="AK52" s="171">
        <v>1</v>
      </c>
      <c r="AL52" s="171">
        <v>1</v>
      </c>
      <c r="AM52" s="171">
        <v>1</v>
      </c>
      <c r="AN52" s="171">
        <v>1</v>
      </c>
    </row>
    <row r="53" spans="1:40" s="171" customFormat="1" x14ac:dyDescent="0.2">
      <c r="A53" s="128" t="s">
        <v>1894</v>
      </c>
      <c r="B53" s="171">
        <v>1</v>
      </c>
      <c r="C53" s="171">
        <v>1</v>
      </c>
      <c r="D53" s="171">
        <v>1</v>
      </c>
      <c r="E53" s="171">
        <v>1</v>
      </c>
      <c r="F53" s="171">
        <v>1</v>
      </c>
      <c r="G53" s="171">
        <v>1</v>
      </c>
      <c r="H53" s="171">
        <v>1</v>
      </c>
      <c r="I53" s="171">
        <v>1</v>
      </c>
      <c r="J53" s="171">
        <v>1</v>
      </c>
      <c r="K53" s="171">
        <v>1</v>
      </c>
      <c r="L53" s="171">
        <v>1</v>
      </c>
      <c r="M53" s="171">
        <v>1</v>
      </c>
      <c r="N53" s="171">
        <v>1</v>
      </c>
      <c r="O53" s="171">
        <v>1</v>
      </c>
      <c r="P53" s="171">
        <v>1</v>
      </c>
      <c r="Q53" s="171">
        <v>1</v>
      </c>
      <c r="R53" s="171">
        <v>1</v>
      </c>
      <c r="S53" s="171">
        <v>1</v>
      </c>
      <c r="T53" s="171">
        <v>1</v>
      </c>
      <c r="U53" s="171">
        <v>1</v>
      </c>
      <c r="V53" s="171">
        <v>1</v>
      </c>
      <c r="W53" s="171">
        <v>1</v>
      </c>
      <c r="X53" s="171">
        <v>1</v>
      </c>
      <c r="Y53" s="171">
        <v>1</v>
      </c>
      <c r="Z53" s="171">
        <v>1</v>
      </c>
      <c r="AA53" s="171">
        <v>1</v>
      </c>
      <c r="AB53" s="171">
        <v>1</v>
      </c>
      <c r="AC53" s="171">
        <v>1</v>
      </c>
      <c r="AD53" s="171">
        <v>1</v>
      </c>
      <c r="AE53" s="171">
        <v>1</v>
      </c>
      <c r="AF53" s="171">
        <v>1</v>
      </c>
      <c r="AG53" s="171">
        <v>1</v>
      </c>
      <c r="AH53" s="171">
        <v>1</v>
      </c>
      <c r="AI53" s="171">
        <v>1</v>
      </c>
      <c r="AJ53" s="171">
        <v>1</v>
      </c>
      <c r="AK53" s="171">
        <v>1</v>
      </c>
      <c r="AL53" s="171">
        <v>1</v>
      </c>
      <c r="AM53" s="171">
        <v>1</v>
      </c>
      <c r="AN53" s="171">
        <v>1</v>
      </c>
    </row>
    <row r="54" spans="1:40" s="171" customFormat="1" x14ac:dyDescent="0.2">
      <c r="A54" s="128" t="s">
        <v>1895</v>
      </c>
      <c r="B54" s="171">
        <v>1</v>
      </c>
      <c r="C54" s="171">
        <v>1</v>
      </c>
      <c r="D54" s="171">
        <v>1</v>
      </c>
      <c r="E54" s="171">
        <v>1</v>
      </c>
      <c r="F54" s="171">
        <v>1</v>
      </c>
      <c r="G54" s="171">
        <v>1</v>
      </c>
      <c r="H54" s="171">
        <v>1</v>
      </c>
      <c r="I54" s="171">
        <v>1</v>
      </c>
      <c r="J54" s="171">
        <v>1</v>
      </c>
      <c r="K54" s="171">
        <v>1</v>
      </c>
      <c r="L54" s="171">
        <v>1</v>
      </c>
      <c r="M54" s="171">
        <v>1</v>
      </c>
      <c r="N54" s="171">
        <v>1</v>
      </c>
      <c r="O54" s="171">
        <v>1</v>
      </c>
      <c r="P54" s="171">
        <v>1</v>
      </c>
      <c r="Q54" s="171">
        <v>1</v>
      </c>
      <c r="R54" s="171">
        <v>1</v>
      </c>
      <c r="S54" s="171">
        <v>1</v>
      </c>
      <c r="T54" s="171">
        <v>1</v>
      </c>
      <c r="U54" s="171">
        <v>1</v>
      </c>
      <c r="V54" s="171">
        <v>1</v>
      </c>
      <c r="W54" s="171">
        <v>1</v>
      </c>
      <c r="X54" s="171">
        <v>1</v>
      </c>
      <c r="Y54" s="171">
        <v>1</v>
      </c>
      <c r="Z54" s="171">
        <v>1</v>
      </c>
      <c r="AA54" s="171">
        <v>1</v>
      </c>
      <c r="AB54" s="171">
        <v>1</v>
      </c>
      <c r="AC54" s="171">
        <v>1</v>
      </c>
      <c r="AD54" s="171">
        <v>1</v>
      </c>
      <c r="AE54" s="171">
        <v>1</v>
      </c>
      <c r="AF54" s="171">
        <v>1</v>
      </c>
      <c r="AG54" s="171">
        <v>1</v>
      </c>
      <c r="AH54" s="171">
        <v>1</v>
      </c>
      <c r="AI54" s="171">
        <v>1</v>
      </c>
      <c r="AJ54" s="171">
        <v>1</v>
      </c>
      <c r="AK54" s="171">
        <v>1</v>
      </c>
      <c r="AL54" s="171">
        <v>1</v>
      </c>
      <c r="AM54" s="171">
        <v>1</v>
      </c>
      <c r="AN54" s="171">
        <v>1</v>
      </c>
    </row>
    <row r="55" spans="1:40" s="171" customFormat="1" x14ac:dyDescent="0.2">
      <c r="A55" s="172" t="s">
        <v>1896</v>
      </c>
      <c r="B55" s="171">
        <v>0</v>
      </c>
      <c r="C55" s="171">
        <v>0</v>
      </c>
      <c r="D55" s="171">
        <v>0</v>
      </c>
      <c r="E55" s="171">
        <v>0</v>
      </c>
      <c r="F55" s="171">
        <v>0</v>
      </c>
      <c r="G55" s="171">
        <v>0</v>
      </c>
      <c r="H55" s="171">
        <v>0</v>
      </c>
      <c r="I55" s="171">
        <v>0</v>
      </c>
      <c r="J55" s="171">
        <v>0</v>
      </c>
      <c r="K55" s="171">
        <v>0</v>
      </c>
      <c r="L55" s="171">
        <v>0</v>
      </c>
      <c r="M55" s="171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171">
        <v>0</v>
      </c>
      <c r="V55" s="171">
        <v>0</v>
      </c>
      <c r="W55" s="171">
        <v>0</v>
      </c>
      <c r="X55" s="171">
        <v>0</v>
      </c>
      <c r="Y55" s="171">
        <v>0</v>
      </c>
      <c r="Z55" s="171">
        <v>0</v>
      </c>
      <c r="AA55" s="171">
        <v>0</v>
      </c>
      <c r="AB55" s="171">
        <v>0</v>
      </c>
      <c r="AC55" s="171">
        <v>0</v>
      </c>
      <c r="AD55" s="171">
        <v>0</v>
      </c>
      <c r="AE55" s="171">
        <v>0</v>
      </c>
      <c r="AF55" s="171">
        <v>0</v>
      </c>
      <c r="AG55" s="171">
        <v>0</v>
      </c>
      <c r="AH55" s="171">
        <v>0</v>
      </c>
      <c r="AI55" s="171">
        <v>0</v>
      </c>
      <c r="AJ55" s="171">
        <v>0</v>
      </c>
      <c r="AK55" s="171">
        <v>0</v>
      </c>
      <c r="AL55" s="171">
        <v>0</v>
      </c>
      <c r="AM55" s="171">
        <v>0</v>
      </c>
      <c r="AN55" s="171">
        <v>0</v>
      </c>
    </row>
    <row r="56" spans="1:40" s="171" customFormat="1" x14ac:dyDescent="0.2">
      <c r="A56" s="172" t="s">
        <v>1897</v>
      </c>
      <c r="B56" s="171">
        <v>0</v>
      </c>
      <c r="C56" s="171">
        <v>0</v>
      </c>
      <c r="D56" s="171">
        <v>0</v>
      </c>
      <c r="E56" s="171">
        <v>0</v>
      </c>
      <c r="F56" s="171">
        <v>0</v>
      </c>
      <c r="G56" s="171">
        <v>0</v>
      </c>
      <c r="H56" s="171">
        <v>0</v>
      </c>
      <c r="I56" s="171">
        <v>0</v>
      </c>
      <c r="J56" s="171">
        <v>0</v>
      </c>
      <c r="K56" s="171">
        <v>0</v>
      </c>
      <c r="L56" s="171">
        <v>0</v>
      </c>
      <c r="M56" s="171">
        <v>0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171">
        <v>0</v>
      </c>
      <c r="V56" s="171">
        <v>0</v>
      </c>
      <c r="W56" s="171">
        <v>0</v>
      </c>
      <c r="X56" s="171">
        <v>0</v>
      </c>
      <c r="Y56" s="171">
        <v>0</v>
      </c>
      <c r="Z56" s="171">
        <v>0</v>
      </c>
      <c r="AA56" s="171">
        <v>0</v>
      </c>
      <c r="AB56" s="171">
        <v>0</v>
      </c>
      <c r="AC56" s="171">
        <v>0</v>
      </c>
      <c r="AD56" s="171">
        <v>0</v>
      </c>
      <c r="AE56" s="171">
        <v>0</v>
      </c>
      <c r="AF56" s="171">
        <v>0</v>
      </c>
      <c r="AG56" s="171">
        <v>0</v>
      </c>
      <c r="AH56" s="171">
        <v>0</v>
      </c>
      <c r="AI56" s="171">
        <v>0</v>
      </c>
      <c r="AJ56" s="171">
        <v>0</v>
      </c>
      <c r="AK56" s="171">
        <v>0</v>
      </c>
      <c r="AL56" s="171">
        <v>0</v>
      </c>
      <c r="AM56" s="171">
        <v>0</v>
      </c>
      <c r="AN56" s="171">
        <v>0</v>
      </c>
    </row>
    <row r="57" spans="1:40" x14ac:dyDescent="0.2">
      <c r="A57" s="27" t="s">
        <v>785</v>
      </c>
    </row>
    <row r="58" spans="1:40" x14ac:dyDescent="0.2">
      <c r="A58" s="30" t="s">
        <v>1898</v>
      </c>
    </row>
    <row r="59" spans="1:40" s="171" customFormat="1" x14ac:dyDescent="0.2">
      <c r="A59" s="128" t="s">
        <v>1899</v>
      </c>
      <c r="B59" s="171">
        <v>0.97314938583569599</v>
      </c>
      <c r="C59" s="171">
        <v>0.97314938583569599</v>
      </c>
      <c r="D59" s="171">
        <v>0.97314938583569599</v>
      </c>
      <c r="E59" s="171">
        <v>0.97314938583569599</v>
      </c>
      <c r="F59" s="171">
        <v>0.97314938583569599</v>
      </c>
      <c r="G59" s="171">
        <v>0.97314938583569599</v>
      </c>
      <c r="H59" s="171">
        <v>0.97314938583569599</v>
      </c>
      <c r="I59" s="171">
        <v>0.97314938583569599</v>
      </c>
      <c r="J59" s="171">
        <v>0.97314938583569599</v>
      </c>
      <c r="K59" s="171">
        <v>0.97314938583569599</v>
      </c>
      <c r="L59" s="171">
        <v>0.97314938583569599</v>
      </c>
      <c r="M59" s="171">
        <v>0.97314938583569599</v>
      </c>
      <c r="N59" s="305">
        <v>0.97314938583569499</v>
      </c>
      <c r="O59" s="305">
        <v>0.97281091829880695</v>
      </c>
      <c r="P59" s="305">
        <v>0.97281091829880695</v>
      </c>
      <c r="Q59" s="305">
        <v>0.97281091829880695</v>
      </c>
      <c r="R59" s="305">
        <v>0.97281091829880695</v>
      </c>
      <c r="S59" s="305">
        <v>0.97281091829880695</v>
      </c>
      <c r="T59" s="305">
        <v>0.97281091829880695</v>
      </c>
      <c r="U59" s="305">
        <v>0.97281091829880695</v>
      </c>
      <c r="V59" s="305">
        <v>0.97281091829880695</v>
      </c>
      <c r="W59" s="305">
        <v>0.97281091829880695</v>
      </c>
      <c r="X59" s="305">
        <v>0.97281091829880695</v>
      </c>
      <c r="Y59" s="305">
        <v>0.97281091829880695</v>
      </c>
      <c r="Z59" s="305">
        <v>0.97281091829880695</v>
      </c>
      <c r="AA59" s="305">
        <v>0.97281091829880595</v>
      </c>
      <c r="AB59" s="305">
        <v>0.97284191139765697</v>
      </c>
      <c r="AC59" s="305">
        <v>0.97284191139765697</v>
      </c>
      <c r="AD59" s="305">
        <v>0.97284191139765697</v>
      </c>
      <c r="AE59" s="305">
        <v>0.97284191139765697</v>
      </c>
      <c r="AF59" s="305">
        <v>0.97284191139765697</v>
      </c>
      <c r="AG59" s="305">
        <v>0.97284191139765697</v>
      </c>
      <c r="AH59" s="305">
        <v>0.97284191139765697</v>
      </c>
      <c r="AI59" s="305">
        <v>0.97284191139765697</v>
      </c>
      <c r="AJ59" s="305">
        <v>0.97284191139765697</v>
      </c>
      <c r="AK59" s="305">
        <v>0.97284191139765697</v>
      </c>
      <c r="AL59" s="305">
        <v>0.97284191139765697</v>
      </c>
      <c r="AM59" s="305">
        <v>0.97284191139765697</v>
      </c>
      <c r="AN59" s="305">
        <v>0.97284191139765797</v>
      </c>
    </row>
    <row r="60" spans="1:40" s="171" customFormat="1" x14ac:dyDescent="0.2">
      <c r="A60" s="128" t="s">
        <v>1900</v>
      </c>
      <c r="B60" s="171">
        <v>0.97314938583569599</v>
      </c>
      <c r="C60" s="171">
        <v>0.97314938583569599</v>
      </c>
      <c r="D60" s="171">
        <v>0.97314938583569599</v>
      </c>
      <c r="E60" s="171">
        <v>0.97314938583569599</v>
      </c>
      <c r="F60" s="171">
        <v>0.97314938583569599</v>
      </c>
      <c r="G60" s="171">
        <v>0.97314938583569599</v>
      </c>
      <c r="H60" s="171">
        <v>0.97314938583569599</v>
      </c>
      <c r="I60" s="171">
        <v>0.97314938583569599</v>
      </c>
      <c r="J60" s="171">
        <v>0.97314938583569599</v>
      </c>
      <c r="K60" s="171">
        <v>0.97314938583569599</v>
      </c>
      <c r="L60" s="171">
        <v>0.97314938583569599</v>
      </c>
      <c r="M60" s="171">
        <v>0.97314938583569599</v>
      </c>
      <c r="N60" s="305">
        <v>0.97314938583569499</v>
      </c>
      <c r="O60" s="305">
        <v>0.97281091829880695</v>
      </c>
      <c r="P60" s="305">
        <v>0.97281091829880695</v>
      </c>
      <c r="Q60" s="305">
        <v>0.97281091829880695</v>
      </c>
      <c r="R60" s="305">
        <v>0.97281091829880695</v>
      </c>
      <c r="S60" s="305">
        <v>0.97281091829880695</v>
      </c>
      <c r="T60" s="305">
        <v>0.97281091829880695</v>
      </c>
      <c r="U60" s="305">
        <v>0.97281091829880695</v>
      </c>
      <c r="V60" s="305">
        <v>0.97281091829880695</v>
      </c>
      <c r="W60" s="305">
        <v>0.97281091829880695</v>
      </c>
      <c r="X60" s="305">
        <v>0.97281091829880695</v>
      </c>
      <c r="Y60" s="305">
        <v>0.97281091829880695</v>
      </c>
      <c r="Z60" s="305">
        <v>0.97281091829880695</v>
      </c>
      <c r="AA60" s="305">
        <v>0.97281091829880595</v>
      </c>
      <c r="AB60" s="305">
        <v>0.97284191139765697</v>
      </c>
      <c r="AC60" s="305">
        <v>0.97284191139765697</v>
      </c>
      <c r="AD60" s="305">
        <v>0.97284191139765697</v>
      </c>
      <c r="AE60" s="305">
        <v>0.97284191139765697</v>
      </c>
      <c r="AF60" s="305">
        <v>0.97284191139765697</v>
      </c>
      <c r="AG60" s="305">
        <v>0.97284191139765697</v>
      </c>
      <c r="AH60" s="305">
        <v>0.97284191139765697</v>
      </c>
      <c r="AI60" s="305">
        <v>0.97284191139765697</v>
      </c>
      <c r="AJ60" s="305">
        <v>0.97284191139765697</v>
      </c>
      <c r="AK60" s="305">
        <v>0.97284191139765697</v>
      </c>
      <c r="AL60" s="305">
        <v>0.97284191139765697</v>
      </c>
      <c r="AM60" s="305">
        <v>0.97284191139765697</v>
      </c>
      <c r="AN60" s="305">
        <v>0.97284191139765797</v>
      </c>
    </row>
    <row r="61" spans="1:40" s="171" customFormat="1" x14ac:dyDescent="0.2">
      <c r="A61" s="128" t="s">
        <v>1901</v>
      </c>
      <c r="B61" s="171">
        <v>0.97314938583569599</v>
      </c>
      <c r="C61" s="171">
        <v>0.97314938583569599</v>
      </c>
      <c r="D61" s="171">
        <v>0.97314938583569599</v>
      </c>
      <c r="E61" s="171">
        <v>0.97314938583569599</v>
      </c>
      <c r="F61" s="171">
        <v>0.97314938583569599</v>
      </c>
      <c r="G61" s="171">
        <v>0.97314938583569599</v>
      </c>
      <c r="H61" s="171">
        <v>0.97314938583569599</v>
      </c>
      <c r="I61" s="171">
        <v>0.97314938583569599</v>
      </c>
      <c r="J61" s="171">
        <v>0.97314938583569599</v>
      </c>
      <c r="K61" s="171">
        <v>0.97314938583569599</v>
      </c>
      <c r="L61" s="171">
        <v>0.97314938583569599</v>
      </c>
      <c r="M61" s="171">
        <v>0.97314938583569599</v>
      </c>
      <c r="N61" s="305">
        <v>0.97314938583569499</v>
      </c>
      <c r="O61" s="305">
        <v>0.97281091829880695</v>
      </c>
      <c r="P61" s="305">
        <v>0.97281091829880695</v>
      </c>
      <c r="Q61" s="305">
        <v>0.97281091829880695</v>
      </c>
      <c r="R61" s="305">
        <v>0.97281091829880695</v>
      </c>
      <c r="S61" s="305">
        <v>0.97281091829880695</v>
      </c>
      <c r="T61" s="305">
        <v>0.97281091829880695</v>
      </c>
      <c r="U61" s="305">
        <v>0.97281091829880695</v>
      </c>
      <c r="V61" s="305">
        <v>0.97281091829880695</v>
      </c>
      <c r="W61" s="305">
        <v>0.97281091829880695</v>
      </c>
      <c r="X61" s="305">
        <v>0.97281091829880695</v>
      </c>
      <c r="Y61" s="305">
        <v>0.97281091829880695</v>
      </c>
      <c r="Z61" s="305">
        <v>0.97281091829880695</v>
      </c>
      <c r="AA61" s="305">
        <v>0.97281091829880595</v>
      </c>
      <c r="AB61" s="305">
        <v>0.97284191139765697</v>
      </c>
      <c r="AC61" s="305">
        <v>0.97284191139765697</v>
      </c>
      <c r="AD61" s="305">
        <v>0.97284191139765697</v>
      </c>
      <c r="AE61" s="305">
        <v>0.97284191139765697</v>
      </c>
      <c r="AF61" s="305">
        <v>0.97284191139765697</v>
      </c>
      <c r="AG61" s="305">
        <v>0.97284191139765697</v>
      </c>
      <c r="AH61" s="305">
        <v>0.97284191139765697</v>
      </c>
      <c r="AI61" s="305">
        <v>0.97284191139765697</v>
      </c>
      <c r="AJ61" s="305">
        <v>0.97284191139765697</v>
      </c>
      <c r="AK61" s="305">
        <v>0.97284191139765697</v>
      </c>
      <c r="AL61" s="305">
        <v>0.97284191139765697</v>
      </c>
      <c r="AM61" s="305">
        <v>0.97284191139765697</v>
      </c>
      <c r="AN61" s="305">
        <v>0.97284191139765797</v>
      </c>
    </row>
    <row r="62" spans="1:40" s="171" customFormat="1" x14ac:dyDescent="0.2">
      <c r="A62" s="128" t="s">
        <v>1902</v>
      </c>
      <c r="B62" s="171">
        <v>0.97314938583569599</v>
      </c>
      <c r="C62" s="171">
        <v>0.97314938583569599</v>
      </c>
      <c r="D62" s="171">
        <v>0.97314938583569599</v>
      </c>
      <c r="E62" s="171">
        <v>0.97314938583569599</v>
      </c>
      <c r="F62" s="171">
        <v>0.97314938583569599</v>
      </c>
      <c r="G62" s="171">
        <v>0.97314938583569599</v>
      </c>
      <c r="H62" s="171">
        <v>0.97314938583569599</v>
      </c>
      <c r="I62" s="171">
        <v>0.97314938583569599</v>
      </c>
      <c r="J62" s="171">
        <v>0.97314938583569599</v>
      </c>
      <c r="K62" s="171">
        <v>0.97314938583569599</v>
      </c>
      <c r="L62" s="171">
        <v>0.97314938583569599</v>
      </c>
      <c r="M62" s="171">
        <v>0.97314938583569599</v>
      </c>
      <c r="N62" s="305">
        <v>0.97314938583569499</v>
      </c>
      <c r="O62" s="305">
        <v>0.97281091829880695</v>
      </c>
      <c r="P62" s="305">
        <v>0.97281091829880695</v>
      </c>
      <c r="Q62" s="305">
        <v>0.97281091829880695</v>
      </c>
      <c r="R62" s="305">
        <v>0.97281091829880695</v>
      </c>
      <c r="S62" s="305">
        <v>0.97281091829880695</v>
      </c>
      <c r="T62" s="305">
        <v>0.97281091829880695</v>
      </c>
      <c r="U62" s="305">
        <v>0.97281091829880695</v>
      </c>
      <c r="V62" s="305">
        <v>0.97281091829880695</v>
      </c>
      <c r="W62" s="305">
        <v>0.97281091829880695</v>
      </c>
      <c r="X62" s="305">
        <v>0.97281091829880695</v>
      </c>
      <c r="Y62" s="305">
        <v>0.97281091829880695</v>
      </c>
      <c r="Z62" s="305">
        <v>0.97281091829880695</v>
      </c>
      <c r="AA62" s="305">
        <v>0.97281091829880595</v>
      </c>
      <c r="AB62" s="305">
        <v>0.97284191139765697</v>
      </c>
      <c r="AC62" s="305">
        <v>0.97284191139765697</v>
      </c>
      <c r="AD62" s="305">
        <v>0.97284191139765697</v>
      </c>
      <c r="AE62" s="305">
        <v>0.97284191139765697</v>
      </c>
      <c r="AF62" s="305">
        <v>0.97284191139765697</v>
      </c>
      <c r="AG62" s="305">
        <v>0.97284191139765697</v>
      </c>
      <c r="AH62" s="305">
        <v>0.97284191139765697</v>
      </c>
      <c r="AI62" s="305">
        <v>0.97284191139765697</v>
      </c>
      <c r="AJ62" s="305">
        <v>0.97284191139765697</v>
      </c>
      <c r="AK62" s="305">
        <v>0.97284191139765697</v>
      </c>
      <c r="AL62" s="305">
        <v>0.97284191139765697</v>
      </c>
      <c r="AM62" s="305">
        <v>0.97284191139765697</v>
      </c>
      <c r="AN62" s="305">
        <v>0.97284191139765797</v>
      </c>
    </row>
    <row r="63" spans="1:40" s="171" customFormat="1" x14ac:dyDescent="0.2">
      <c r="A63" s="128" t="s">
        <v>1903</v>
      </c>
      <c r="B63" s="171">
        <v>0.97314938583569599</v>
      </c>
      <c r="C63" s="171">
        <v>0.97314938583569599</v>
      </c>
      <c r="D63" s="171">
        <v>0.97314938583569599</v>
      </c>
      <c r="E63" s="171">
        <v>0.97314938583569599</v>
      </c>
      <c r="F63" s="171">
        <v>0.97314938583569599</v>
      </c>
      <c r="G63" s="171">
        <v>0.97314938583569599</v>
      </c>
      <c r="H63" s="171">
        <v>0.97314938583569599</v>
      </c>
      <c r="I63" s="171">
        <v>0.97314938583569599</v>
      </c>
      <c r="J63" s="171">
        <v>0.97314938583569599</v>
      </c>
      <c r="K63" s="171">
        <v>0.97314938583569599</v>
      </c>
      <c r="L63" s="171">
        <v>0.97314938583569599</v>
      </c>
      <c r="M63" s="171">
        <v>0.97314938583569599</v>
      </c>
      <c r="N63" s="305">
        <v>0.97314938583569499</v>
      </c>
      <c r="O63" s="305">
        <v>0.97281091829880695</v>
      </c>
      <c r="P63" s="305">
        <v>0.97281091829880695</v>
      </c>
      <c r="Q63" s="305">
        <v>0.97281091829880695</v>
      </c>
      <c r="R63" s="305">
        <v>0.97281091829880695</v>
      </c>
      <c r="S63" s="305">
        <v>0.97281091829880695</v>
      </c>
      <c r="T63" s="305">
        <v>0.97281091829880695</v>
      </c>
      <c r="U63" s="305">
        <v>0.97281091829880695</v>
      </c>
      <c r="V63" s="305">
        <v>0.97281091829880695</v>
      </c>
      <c r="W63" s="305">
        <v>0.97281091829880695</v>
      </c>
      <c r="X63" s="305">
        <v>0.97281091829880695</v>
      </c>
      <c r="Y63" s="305">
        <v>0.97281091829880695</v>
      </c>
      <c r="Z63" s="305">
        <v>0.97281091829880695</v>
      </c>
      <c r="AA63" s="305">
        <v>0.97281091829880595</v>
      </c>
      <c r="AB63" s="305">
        <v>0.97284191139765697</v>
      </c>
      <c r="AC63" s="305">
        <v>0.97284191139765697</v>
      </c>
      <c r="AD63" s="305">
        <v>0.97284191139765697</v>
      </c>
      <c r="AE63" s="305">
        <v>0.97284191139765697</v>
      </c>
      <c r="AF63" s="305">
        <v>0.97284191139765697</v>
      </c>
      <c r="AG63" s="305">
        <v>0.97284191139765697</v>
      </c>
      <c r="AH63" s="305">
        <v>0.97284191139765697</v>
      </c>
      <c r="AI63" s="305">
        <v>0.97284191139765697</v>
      </c>
      <c r="AJ63" s="305">
        <v>0.97284191139765697</v>
      </c>
      <c r="AK63" s="305">
        <v>0.97284191139765697</v>
      </c>
      <c r="AL63" s="305">
        <v>0.97284191139765697</v>
      </c>
      <c r="AM63" s="305">
        <v>0.97284191139765697</v>
      </c>
      <c r="AN63" s="305">
        <v>0.97284191139765797</v>
      </c>
    </row>
    <row r="64" spans="1:40" s="171" customFormat="1" x14ac:dyDescent="0.2">
      <c r="A64" s="128" t="s">
        <v>1904</v>
      </c>
      <c r="B64" s="171">
        <v>0.97314938583569599</v>
      </c>
      <c r="C64" s="171">
        <v>0.97314938583569599</v>
      </c>
      <c r="D64" s="171">
        <v>0.97314938583569599</v>
      </c>
      <c r="E64" s="171">
        <v>0.97314938583569599</v>
      </c>
      <c r="F64" s="171">
        <v>0.97314938583569599</v>
      </c>
      <c r="G64" s="171">
        <v>0.97314938583569599</v>
      </c>
      <c r="H64" s="171">
        <v>0.97314938583569599</v>
      </c>
      <c r="I64" s="171">
        <v>0.97314938583569599</v>
      </c>
      <c r="J64" s="171">
        <v>0.97314938583569599</v>
      </c>
      <c r="K64" s="171">
        <v>0.97314938583569599</v>
      </c>
      <c r="L64" s="171">
        <v>0.97314938583569599</v>
      </c>
      <c r="M64" s="171">
        <v>0.97314938583569599</v>
      </c>
      <c r="N64" s="305">
        <v>0.97314938583569499</v>
      </c>
      <c r="O64" s="305">
        <v>0.97281091829880695</v>
      </c>
      <c r="P64" s="305">
        <v>0.97281091829880695</v>
      </c>
      <c r="Q64" s="305">
        <v>0.97281091829880695</v>
      </c>
      <c r="R64" s="305">
        <v>0.97281091829880695</v>
      </c>
      <c r="S64" s="305">
        <v>0.97281091829880695</v>
      </c>
      <c r="T64" s="305">
        <v>0.97281091829880695</v>
      </c>
      <c r="U64" s="305">
        <v>0.97281091829880695</v>
      </c>
      <c r="V64" s="305">
        <v>0.97281091829880695</v>
      </c>
      <c r="W64" s="305">
        <v>0.97281091829880695</v>
      </c>
      <c r="X64" s="305">
        <v>0.97281091829880695</v>
      </c>
      <c r="Y64" s="305">
        <v>0.97281091829880695</v>
      </c>
      <c r="Z64" s="305">
        <v>0.97281091829880695</v>
      </c>
      <c r="AA64" s="305">
        <v>0.97281091829880595</v>
      </c>
      <c r="AB64" s="305">
        <v>0.97284191139765697</v>
      </c>
      <c r="AC64" s="305">
        <v>0.97284191139765697</v>
      </c>
      <c r="AD64" s="305">
        <v>0.97284191139765697</v>
      </c>
      <c r="AE64" s="305">
        <v>0.97284191139765697</v>
      </c>
      <c r="AF64" s="305">
        <v>0.97284191139765697</v>
      </c>
      <c r="AG64" s="305">
        <v>0.97284191139765697</v>
      </c>
      <c r="AH64" s="305">
        <v>0.97284191139765697</v>
      </c>
      <c r="AI64" s="305">
        <v>0.97284191139765697</v>
      </c>
      <c r="AJ64" s="305">
        <v>0.97284191139765697</v>
      </c>
      <c r="AK64" s="305">
        <v>0.97284191139765697</v>
      </c>
      <c r="AL64" s="305">
        <v>0.97284191139765697</v>
      </c>
      <c r="AM64" s="305">
        <v>0.97284191139765697</v>
      </c>
      <c r="AN64" s="305">
        <v>0.97284191139765797</v>
      </c>
    </row>
    <row r="65" spans="1:40" s="171" customFormat="1" x14ac:dyDescent="0.2">
      <c r="A65" s="128" t="s">
        <v>1905</v>
      </c>
      <c r="B65" s="171">
        <v>0.97314938583569599</v>
      </c>
      <c r="C65" s="171">
        <v>0.97314938583569599</v>
      </c>
      <c r="D65" s="171">
        <v>0.97314938583569599</v>
      </c>
      <c r="E65" s="171">
        <v>0.97314938583569599</v>
      </c>
      <c r="F65" s="171">
        <v>0.97314938583569599</v>
      </c>
      <c r="G65" s="171">
        <v>0.97314938583569599</v>
      </c>
      <c r="H65" s="171">
        <v>0.97314938583569599</v>
      </c>
      <c r="I65" s="171">
        <v>0.97314938583569599</v>
      </c>
      <c r="J65" s="171">
        <v>0.97314938583569599</v>
      </c>
      <c r="K65" s="171">
        <v>0.97314938583569599</v>
      </c>
      <c r="L65" s="171">
        <v>0.97314938583569599</v>
      </c>
      <c r="M65" s="171">
        <v>0.97314938583569599</v>
      </c>
      <c r="N65" s="305">
        <v>0.97314938583569499</v>
      </c>
      <c r="O65" s="305">
        <v>0.97281091829880695</v>
      </c>
      <c r="P65" s="305">
        <v>0.97281091829880695</v>
      </c>
      <c r="Q65" s="305">
        <v>0.97281091829880695</v>
      </c>
      <c r="R65" s="305">
        <v>0.97281091829880695</v>
      </c>
      <c r="S65" s="305">
        <v>0.97281091829880695</v>
      </c>
      <c r="T65" s="305">
        <v>0.97281091829880695</v>
      </c>
      <c r="U65" s="305">
        <v>0.97281091829880695</v>
      </c>
      <c r="V65" s="305">
        <v>0.97281091829880695</v>
      </c>
      <c r="W65" s="305">
        <v>0.97281091829880695</v>
      </c>
      <c r="X65" s="305">
        <v>0.97281091829880695</v>
      </c>
      <c r="Y65" s="305">
        <v>0.97281091829880695</v>
      </c>
      <c r="Z65" s="305">
        <v>0.97281091829880695</v>
      </c>
      <c r="AA65" s="305">
        <v>0.97281091829880595</v>
      </c>
      <c r="AB65" s="305">
        <v>0.97284191139765697</v>
      </c>
      <c r="AC65" s="305">
        <v>0.97284191139765697</v>
      </c>
      <c r="AD65" s="305">
        <v>0.97284191139765697</v>
      </c>
      <c r="AE65" s="305">
        <v>0.97284191139765697</v>
      </c>
      <c r="AF65" s="305">
        <v>0.97284191139765697</v>
      </c>
      <c r="AG65" s="305">
        <v>0.97284191139765697</v>
      </c>
      <c r="AH65" s="305">
        <v>0.97284191139765697</v>
      </c>
      <c r="AI65" s="305">
        <v>0.97284191139765697</v>
      </c>
      <c r="AJ65" s="305">
        <v>0.97284191139765697</v>
      </c>
      <c r="AK65" s="305">
        <v>0.97284191139765697</v>
      </c>
      <c r="AL65" s="305">
        <v>0.97284191139765697</v>
      </c>
      <c r="AM65" s="305">
        <v>0.97284191139765697</v>
      </c>
      <c r="AN65" s="305">
        <v>0.97284191139765797</v>
      </c>
    </row>
    <row r="66" spans="1:40" s="171" customFormat="1" x14ac:dyDescent="0.2">
      <c r="A66" s="128" t="s">
        <v>1906</v>
      </c>
      <c r="B66" s="171">
        <v>0.97314938583569599</v>
      </c>
      <c r="C66" s="171">
        <v>0.97314938583569599</v>
      </c>
      <c r="D66" s="171">
        <v>0.97314938583569599</v>
      </c>
      <c r="E66" s="171">
        <v>0.97314938583569599</v>
      </c>
      <c r="F66" s="171">
        <v>0.97314938583569599</v>
      </c>
      <c r="G66" s="171">
        <v>0.97314938583569599</v>
      </c>
      <c r="H66" s="171">
        <v>0.97314938583569599</v>
      </c>
      <c r="I66" s="171">
        <v>0.97314938583569599</v>
      </c>
      <c r="J66" s="171">
        <v>0.97314938583569599</v>
      </c>
      <c r="K66" s="171">
        <v>0.97314938583569599</v>
      </c>
      <c r="L66" s="171">
        <v>0.97314938583569599</v>
      </c>
      <c r="M66" s="171">
        <v>0.97314938583569599</v>
      </c>
      <c r="N66" s="305">
        <v>0.97314938583569499</v>
      </c>
      <c r="O66" s="305">
        <v>0.97281091829880695</v>
      </c>
      <c r="P66" s="305">
        <v>0.97281091829880695</v>
      </c>
      <c r="Q66" s="305">
        <v>0.97281091829880695</v>
      </c>
      <c r="R66" s="305">
        <v>0.97281091829880695</v>
      </c>
      <c r="S66" s="305">
        <v>0.97281091829880695</v>
      </c>
      <c r="T66" s="305">
        <v>0.97281091829880695</v>
      </c>
      <c r="U66" s="305">
        <v>0.97281091829880695</v>
      </c>
      <c r="V66" s="305">
        <v>0.97281091829880695</v>
      </c>
      <c r="W66" s="305">
        <v>0.97281091829880695</v>
      </c>
      <c r="X66" s="305">
        <v>0.97281091829880695</v>
      </c>
      <c r="Y66" s="305">
        <v>0.97281091829880695</v>
      </c>
      <c r="Z66" s="305">
        <v>0.97281091829880695</v>
      </c>
      <c r="AA66" s="305">
        <v>0.97281091829880595</v>
      </c>
      <c r="AB66" s="305">
        <v>0.97284191139765697</v>
      </c>
      <c r="AC66" s="305">
        <v>0.97284191139765697</v>
      </c>
      <c r="AD66" s="305">
        <v>0.97284191139765697</v>
      </c>
      <c r="AE66" s="305">
        <v>0.97284191139765697</v>
      </c>
      <c r="AF66" s="305">
        <v>0.97284191139765697</v>
      </c>
      <c r="AG66" s="305">
        <v>0.97284191139765697</v>
      </c>
      <c r="AH66" s="305">
        <v>0.97284191139765697</v>
      </c>
      <c r="AI66" s="305">
        <v>0.97284191139765697</v>
      </c>
      <c r="AJ66" s="305">
        <v>0.97284191139765697</v>
      </c>
      <c r="AK66" s="305">
        <v>0.97284191139765697</v>
      </c>
      <c r="AL66" s="305">
        <v>0.97284191139765697</v>
      </c>
      <c r="AM66" s="305">
        <v>0.97284191139765697</v>
      </c>
      <c r="AN66" s="305">
        <v>0.97284191139765797</v>
      </c>
    </row>
    <row r="67" spans="1:40" s="171" customFormat="1" x14ac:dyDescent="0.2">
      <c r="A67" s="128" t="s">
        <v>1907</v>
      </c>
      <c r="B67" s="171">
        <v>0.97314938583569599</v>
      </c>
      <c r="C67" s="171">
        <v>0.97314938583569599</v>
      </c>
      <c r="D67" s="171">
        <v>0.97314938583569599</v>
      </c>
      <c r="E67" s="171">
        <v>0.97314938583569599</v>
      </c>
      <c r="F67" s="171">
        <v>0.97314938583569599</v>
      </c>
      <c r="G67" s="171">
        <v>0.97314938583569599</v>
      </c>
      <c r="H67" s="171">
        <v>0.97314938583569599</v>
      </c>
      <c r="I67" s="171">
        <v>0.97314938583569599</v>
      </c>
      <c r="J67" s="171">
        <v>0.97314938583569599</v>
      </c>
      <c r="K67" s="171">
        <v>0.97314938583569599</v>
      </c>
      <c r="L67" s="171">
        <v>0.97314938583569599</v>
      </c>
      <c r="M67" s="171">
        <v>0.97314938583569599</v>
      </c>
      <c r="N67" s="305">
        <v>0.97314938583569499</v>
      </c>
      <c r="O67" s="305">
        <v>0.97281091829880695</v>
      </c>
      <c r="P67" s="305">
        <v>0.97281091829880695</v>
      </c>
      <c r="Q67" s="305">
        <v>0.97281091829880695</v>
      </c>
      <c r="R67" s="305">
        <v>0.97281091829880695</v>
      </c>
      <c r="S67" s="305">
        <v>0.97281091829880695</v>
      </c>
      <c r="T67" s="305">
        <v>0.97281091829880695</v>
      </c>
      <c r="U67" s="305">
        <v>0.97281091829880695</v>
      </c>
      <c r="V67" s="305">
        <v>0.97281091829880695</v>
      </c>
      <c r="W67" s="305">
        <v>0.97281091829880695</v>
      </c>
      <c r="X67" s="305">
        <v>0.97281091829880695</v>
      </c>
      <c r="Y67" s="305">
        <v>0.97281091829880695</v>
      </c>
      <c r="Z67" s="305">
        <v>0.97281091829880695</v>
      </c>
      <c r="AA67" s="305">
        <v>0.97281091829880595</v>
      </c>
      <c r="AB67" s="305">
        <v>0.97284191139765697</v>
      </c>
      <c r="AC67" s="305">
        <v>0.97284191139765697</v>
      </c>
      <c r="AD67" s="305">
        <v>0.97284191139765697</v>
      </c>
      <c r="AE67" s="305">
        <v>0.97284191139765697</v>
      </c>
      <c r="AF67" s="305">
        <v>0.97284191139765697</v>
      </c>
      <c r="AG67" s="305">
        <v>0.97284191139765697</v>
      </c>
      <c r="AH67" s="305">
        <v>0.97284191139765697</v>
      </c>
      <c r="AI67" s="305">
        <v>0.97284191139765697</v>
      </c>
      <c r="AJ67" s="305">
        <v>0.97284191139765697</v>
      </c>
      <c r="AK67" s="305">
        <v>0.97284191139765697</v>
      </c>
      <c r="AL67" s="305">
        <v>0.97284191139765697</v>
      </c>
      <c r="AM67" s="305">
        <v>0.97284191139765697</v>
      </c>
      <c r="AN67" s="305">
        <v>0.97284191139765797</v>
      </c>
    </row>
    <row r="68" spans="1:40" s="171" customFormat="1" x14ac:dyDescent="0.2">
      <c r="A68" s="128" t="s">
        <v>1908</v>
      </c>
      <c r="B68" s="171">
        <v>0.97314938583569599</v>
      </c>
      <c r="C68" s="171">
        <v>0.97314938583569599</v>
      </c>
      <c r="D68" s="171">
        <v>0.97314938583569599</v>
      </c>
      <c r="E68" s="171">
        <v>0.97314938583569599</v>
      </c>
      <c r="F68" s="171">
        <v>0.97314938583569599</v>
      </c>
      <c r="G68" s="171">
        <v>0.97314938583569599</v>
      </c>
      <c r="H68" s="171">
        <v>0.97314938583569599</v>
      </c>
      <c r="I68" s="171">
        <v>0.97314938583569599</v>
      </c>
      <c r="J68" s="171">
        <v>0.97314938583569599</v>
      </c>
      <c r="K68" s="171">
        <v>0.97314938583569599</v>
      </c>
      <c r="L68" s="171">
        <v>0.97314938583569599</v>
      </c>
      <c r="M68" s="171">
        <v>0.97314938583569599</v>
      </c>
      <c r="N68" s="305">
        <v>0.97314938583569499</v>
      </c>
      <c r="O68" s="305">
        <v>0.97281091829880695</v>
      </c>
      <c r="P68" s="305">
        <v>0.97281091829880695</v>
      </c>
      <c r="Q68" s="305">
        <v>0.97281091829880695</v>
      </c>
      <c r="R68" s="305">
        <v>0.97281091829880695</v>
      </c>
      <c r="S68" s="305">
        <v>0.97281091829880695</v>
      </c>
      <c r="T68" s="305">
        <v>0.97281091829880695</v>
      </c>
      <c r="U68" s="305">
        <v>0.97281091829880695</v>
      </c>
      <c r="V68" s="305">
        <v>0.97281091829880695</v>
      </c>
      <c r="W68" s="305">
        <v>0.97281091829880695</v>
      </c>
      <c r="X68" s="305">
        <v>0.97281091829880695</v>
      </c>
      <c r="Y68" s="305">
        <v>0.97281091829880695</v>
      </c>
      <c r="Z68" s="305">
        <v>0.97281091829880695</v>
      </c>
      <c r="AA68" s="305">
        <v>0.97281091829880595</v>
      </c>
      <c r="AB68" s="305">
        <v>0.97284191139765697</v>
      </c>
      <c r="AC68" s="305">
        <v>0.97284191139765697</v>
      </c>
      <c r="AD68" s="305">
        <v>0.97284191139765697</v>
      </c>
      <c r="AE68" s="305">
        <v>0.97284191139765697</v>
      </c>
      <c r="AF68" s="305">
        <v>0.97284191139765697</v>
      </c>
      <c r="AG68" s="305">
        <v>0.97284191139765697</v>
      </c>
      <c r="AH68" s="305">
        <v>0.97284191139765697</v>
      </c>
      <c r="AI68" s="305">
        <v>0.97284191139765697</v>
      </c>
      <c r="AJ68" s="305">
        <v>0.97284191139765697</v>
      </c>
      <c r="AK68" s="305">
        <v>0.97284191139765697</v>
      </c>
      <c r="AL68" s="305">
        <v>0.97284191139765697</v>
      </c>
      <c r="AM68" s="305">
        <v>0.97284191139765697</v>
      </c>
      <c r="AN68" s="305">
        <v>0.97284191139765797</v>
      </c>
    </row>
    <row r="69" spans="1:40" s="171" customFormat="1" x14ac:dyDescent="0.2">
      <c r="A69" s="128" t="s">
        <v>1909</v>
      </c>
      <c r="B69" s="171">
        <v>0.97314938583569599</v>
      </c>
      <c r="C69" s="171">
        <v>0.97314938583569599</v>
      </c>
      <c r="D69" s="171">
        <v>0.97314938583569599</v>
      </c>
      <c r="E69" s="171">
        <v>0.97314938583569599</v>
      </c>
      <c r="F69" s="171">
        <v>0.97314938583569599</v>
      </c>
      <c r="G69" s="171">
        <v>0.97314938583569599</v>
      </c>
      <c r="H69" s="171">
        <v>0.97314938583569599</v>
      </c>
      <c r="I69" s="171">
        <v>0.97314938583569599</v>
      </c>
      <c r="J69" s="171">
        <v>0.97314938583569599</v>
      </c>
      <c r="K69" s="171">
        <v>0.97314938583569599</v>
      </c>
      <c r="L69" s="171">
        <v>0.97314938583569599</v>
      </c>
      <c r="M69" s="171">
        <v>0.97314938583569599</v>
      </c>
      <c r="N69" s="305">
        <v>0.97314938583569499</v>
      </c>
      <c r="O69" s="305">
        <v>0.97281091829880695</v>
      </c>
      <c r="P69" s="305">
        <v>0.97281091829880695</v>
      </c>
      <c r="Q69" s="305">
        <v>0.97281091829880695</v>
      </c>
      <c r="R69" s="305">
        <v>0.97281091829880695</v>
      </c>
      <c r="S69" s="305">
        <v>0.97281091829880695</v>
      </c>
      <c r="T69" s="305">
        <v>0.97281091829880695</v>
      </c>
      <c r="U69" s="305">
        <v>0.97281091829880695</v>
      </c>
      <c r="V69" s="305">
        <v>0.97281091829880695</v>
      </c>
      <c r="W69" s="305">
        <v>0.97281091829880695</v>
      </c>
      <c r="X69" s="305">
        <v>0.97281091829880695</v>
      </c>
      <c r="Y69" s="305">
        <v>0.97281091829880695</v>
      </c>
      <c r="Z69" s="305">
        <v>0.97281091829880695</v>
      </c>
      <c r="AA69" s="305">
        <v>0.97281091829880595</v>
      </c>
      <c r="AB69" s="305">
        <v>0.97284191139765697</v>
      </c>
      <c r="AC69" s="305">
        <v>0.97284191139765697</v>
      </c>
      <c r="AD69" s="305">
        <v>0.97284191139765697</v>
      </c>
      <c r="AE69" s="305">
        <v>0.97284191139765697</v>
      </c>
      <c r="AF69" s="305">
        <v>0.97284191139765697</v>
      </c>
      <c r="AG69" s="305">
        <v>0.97284191139765697</v>
      </c>
      <c r="AH69" s="305">
        <v>0.97284191139765697</v>
      </c>
      <c r="AI69" s="305">
        <v>0.97284191139765697</v>
      </c>
      <c r="AJ69" s="305">
        <v>0.97284191139765697</v>
      </c>
      <c r="AK69" s="305">
        <v>0.97284191139765697</v>
      </c>
      <c r="AL69" s="305">
        <v>0.97284191139765697</v>
      </c>
      <c r="AM69" s="305">
        <v>0.97284191139765697</v>
      </c>
      <c r="AN69" s="305">
        <v>0.97284191139765797</v>
      </c>
    </row>
    <row r="70" spans="1:40" s="171" customFormat="1" x14ac:dyDescent="0.2">
      <c r="A70" s="128" t="s">
        <v>1910</v>
      </c>
      <c r="B70" s="171">
        <v>0.97314938583569599</v>
      </c>
      <c r="C70" s="171">
        <v>0.97314938583569599</v>
      </c>
      <c r="D70" s="171">
        <v>0.97314938583569599</v>
      </c>
      <c r="E70" s="171">
        <v>0.97314938583569599</v>
      </c>
      <c r="F70" s="171">
        <v>0.97314938583569599</v>
      </c>
      <c r="G70" s="171">
        <v>0.97314938583569599</v>
      </c>
      <c r="H70" s="171">
        <v>0.97314938583569599</v>
      </c>
      <c r="I70" s="171">
        <v>0.97314938583569599</v>
      </c>
      <c r="J70" s="171">
        <v>0.97314938583569599</v>
      </c>
      <c r="K70" s="171">
        <v>0.97314938583569599</v>
      </c>
      <c r="L70" s="171">
        <v>0.97314938583569599</v>
      </c>
      <c r="M70" s="171">
        <v>0.97314938583569599</v>
      </c>
      <c r="N70" s="305">
        <v>0.97314938583569499</v>
      </c>
      <c r="O70" s="305">
        <v>0.97281091829880695</v>
      </c>
      <c r="P70" s="305">
        <v>0.97281091829880695</v>
      </c>
      <c r="Q70" s="305">
        <v>0.97281091829880695</v>
      </c>
      <c r="R70" s="305">
        <v>0.97281091829880695</v>
      </c>
      <c r="S70" s="305">
        <v>0.97281091829880695</v>
      </c>
      <c r="T70" s="305">
        <v>0.97281091829880695</v>
      </c>
      <c r="U70" s="305">
        <v>0.97281091829880695</v>
      </c>
      <c r="V70" s="305">
        <v>0.97281091829880695</v>
      </c>
      <c r="W70" s="305">
        <v>0.97281091829880695</v>
      </c>
      <c r="X70" s="305">
        <v>0.97281091829880695</v>
      </c>
      <c r="Y70" s="305">
        <v>0.97281091829880695</v>
      </c>
      <c r="Z70" s="305">
        <v>0.97281091829880695</v>
      </c>
      <c r="AA70" s="305">
        <v>0.97281091829880595</v>
      </c>
      <c r="AB70" s="305">
        <v>0.97284191139765697</v>
      </c>
      <c r="AC70" s="305">
        <v>0.97284191139765697</v>
      </c>
      <c r="AD70" s="305">
        <v>0.97284191139765697</v>
      </c>
      <c r="AE70" s="305">
        <v>0.97284191139765697</v>
      </c>
      <c r="AF70" s="305">
        <v>0.97284191139765697</v>
      </c>
      <c r="AG70" s="305">
        <v>0.97284191139765697</v>
      </c>
      <c r="AH70" s="305">
        <v>0.97284191139765697</v>
      </c>
      <c r="AI70" s="305">
        <v>0.97284191139765697</v>
      </c>
      <c r="AJ70" s="305">
        <v>0.97284191139765697</v>
      </c>
      <c r="AK70" s="305">
        <v>0.97284191139765697</v>
      </c>
      <c r="AL70" s="305">
        <v>0.97284191139765697</v>
      </c>
      <c r="AM70" s="305">
        <v>0.97284191139765697</v>
      </c>
      <c r="AN70" s="305">
        <v>0.97284191139765797</v>
      </c>
    </row>
    <row r="71" spans="1:40" s="171" customFormat="1" x14ac:dyDescent="0.2">
      <c r="A71" s="128" t="s">
        <v>1911</v>
      </c>
      <c r="B71" s="171">
        <v>0.97314938583569599</v>
      </c>
      <c r="C71" s="171">
        <v>0.97314938583569599</v>
      </c>
      <c r="D71" s="171">
        <v>0.97314938583569599</v>
      </c>
      <c r="E71" s="171">
        <v>0.97314938583569599</v>
      </c>
      <c r="F71" s="171">
        <v>0.97314938583569599</v>
      </c>
      <c r="G71" s="171">
        <v>0.97314938583569599</v>
      </c>
      <c r="H71" s="171">
        <v>0.97314938583569599</v>
      </c>
      <c r="I71" s="171">
        <v>0.97314938583569599</v>
      </c>
      <c r="J71" s="171">
        <v>0.97314938583569599</v>
      </c>
      <c r="K71" s="171">
        <v>0.97314938583569599</v>
      </c>
      <c r="L71" s="171">
        <v>0.97314938583569599</v>
      </c>
      <c r="M71" s="171">
        <v>0.97314938583569599</v>
      </c>
      <c r="N71" s="305">
        <v>0.97314938583569499</v>
      </c>
      <c r="O71" s="305">
        <v>0.97281091829880695</v>
      </c>
      <c r="P71" s="305">
        <v>0.97281091829880695</v>
      </c>
      <c r="Q71" s="305">
        <v>0.97281091829880695</v>
      </c>
      <c r="R71" s="305">
        <v>0.97281091829880695</v>
      </c>
      <c r="S71" s="305">
        <v>0.97281091829880695</v>
      </c>
      <c r="T71" s="305">
        <v>0.97281091829880695</v>
      </c>
      <c r="U71" s="305">
        <v>0.97281091829880695</v>
      </c>
      <c r="V71" s="305">
        <v>0.97281091829880695</v>
      </c>
      <c r="W71" s="305">
        <v>0.97281091829880695</v>
      </c>
      <c r="X71" s="305">
        <v>0.97281091829880695</v>
      </c>
      <c r="Y71" s="305">
        <v>0.97281091829880695</v>
      </c>
      <c r="Z71" s="305">
        <v>0.97281091829880695</v>
      </c>
      <c r="AA71" s="305">
        <v>0.97281091829880595</v>
      </c>
      <c r="AB71" s="305">
        <v>0.97284191139765697</v>
      </c>
      <c r="AC71" s="305">
        <v>0.97284191139765697</v>
      </c>
      <c r="AD71" s="305">
        <v>0.97284191139765697</v>
      </c>
      <c r="AE71" s="305">
        <v>0.97284191139765697</v>
      </c>
      <c r="AF71" s="305">
        <v>0.97284191139765697</v>
      </c>
      <c r="AG71" s="305">
        <v>0.97284191139765697</v>
      </c>
      <c r="AH71" s="305">
        <v>0.97284191139765697</v>
      </c>
      <c r="AI71" s="305">
        <v>0.97284191139765697</v>
      </c>
      <c r="AJ71" s="305">
        <v>0.97284191139765697</v>
      </c>
      <c r="AK71" s="305">
        <v>0.97284191139765697</v>
      </c>
      <c r="AL71" s="305">
        <v>0.97284191139765697</v>
      </c>
      <c r="AM71" s="305">
        <v>0.97284191139765697</v>
      </c>
      <c r="AN71" s="305">
        <v>0.97284191139765797</v>
      </c>
    </row>
    <row r="72" spans="1:40" s="171" customFormat="1" x14ac:dyDescent="0.2">
      <c r="A72" s="128" t="s">
        <v>1912</v>
      </c>
      <c r="B72" s="171">
        <v>0.97314938583569599</v>
      </c>
      <c r="C72" s="171">
        <v>0.97314938583569599</v>
      </c>
      <c r="D72" s="171">
        <v>0.97314938583569599</v>
      </c>
      <c r="E72" s="171">
        <v>0.97314938583569599</v>
      </c>
      <c r="F72" s="171">
        <v>0.97314938583569599</v>
      </c>
      <c r="G72" s="171">
        <v>0.97314938583569599</v>
      </c>
      <c r="H72" s="171">
        <v>0.97314938583569599</v>
      </c>
      <c r="I72" s="171">
        <v>0.97314938583569599</v>
      </c>
      <c r="J72" s="171">
        <v>0.97314938583569599</v>
      </c>
      <c r="K72" s="171">
        <v>0.97314938583569599</v>
      </c>
      <c r="L72" s="171">
        <v>0.97314938583569599</v>
      </c>
      <c r="M72" s="171">
        <v>0.97314938583569599</v>
      </c>
      <c r="N72" s="305">
        <v>0.97314938583569499</v>
      </c>
      <c r="O72" s="305">
        <v>0.97281091829880695</v>
      </c>
      <c r="P72" s="305">
        <v>0.97281091829880695</v>
      </c>
      <c r="Q72" s="305">
        <v>0.97281091829880695</v>
      </c>
      <c r="R72" s="305">
        <v>0.97281091829880695</v>
      </c>
      <c r="S72" s="305">
        <v>0.97281091829880695</v>
      </c>
      <c r="T72" s="305">
        <v>0.97281091829880695</v>
      </c>
      <c r="U72" s="305">
        <v>0.97281091829880695</v>
      </c>
      <c r="V72" s="305">
        <v>0.97281091829880695</v>
      </c>
      <c r="W72" s="305">
        <v>0.97281091829880695</v>
      </c>
      <c r="X72" s="305">
        <v>0.97281091829880695</v>
      </c>
      <c r="Y72" s="305">
        <v>0.97281091829880695</v>
      </c>
      <c r="Z72" s="305">
        <v>0.97281091829880695</v>
      </c>
      <c r="AA72" s="305">
        <v>0.97281091829880595</v>
      </c>
      <c r="AB72" s="305">
        <v>0.97284191139765697</v>
      </c>
      <c r="AC72" s="305">
        <v>0.97284191139765697</v>
      </c>
      <c r="AD72" s="305">
        <v>0.97284191139765697</v>
      </c>
      <c r="AE72" s="305">
        <v>0.97284191139765697</v>
      </c>
      <c r="AF72" s="305">
        <v>0.97284191139765697</v>
      </c>
      <c r="AG72" s="305">
        <v>0.97284191139765697</v>
      </c>
      <c r="AH72" s="305">
        <v>0.97284191139765697</v>
      </c>
      <c r="AI72" s="305">
        <v>0.97284191139765697</v>
      </c>
      <c r="AJ72" s="305">
        <v>0.97284191139765697</v>
      </c>
      <c r="AK72" s="305">
        <v>0.97284191139765697</v>
      </c>
      <c r="AL72" s="305">
        <v>0.97284191139765697</v>
      </c>
      <c r="AM72" s="305">
        <v>0.97284191139765697</v>
      </c>
      <c r="AN72" s="305">
        <v>0.97284191139765797</v>
      </c>
    </row>
    <row r="73" spans="1:40" s="171" customFormat="1" x14ac:dyDescent="0.2">
      <c r="A73" s="128" t="s">
        <v>1913</v>
      </c>
      <c r="B73" s="171">
        <v>0.97314938583569599</v>
      </c>
      <c r="C73" s="171">
        <v>0.97314938583569599</v>
      </c>
      <c r="D73" s="171">
        <v>0.97314938583569599</v>
      </c>
      <c r="E73" s="171">
        <v>0.97314938583569599</v>
      </c>
      <c r="F73" s="171">
        <v>0.97314938583569599</v>
      </c>
      <c r="G73" s="171">
        <v>0.97314938583569599</v>
      </c>
      <c r="H73" s="171">
        <v>0.97314938583569599</v>
      </c>
      <c r="I73" s="171">
        <v>0.97314938583569599</v>
      </c>
      <c r="J73" s="171">
        <v>0.97314938583569599</v>
      </c>
      <c r="K73" s="171">
        <v>0.97314938583569599</v>
      </c>
      <c r="L73" s="171">
        <v>0.97314938583569599</v>
      </c>
      <c r="M73" s="171">
        <v>0.97314938583569599</v>
      </c>
      <c r="N73" s="305">
        <v>0.97314938583569499</v>
      </c>
      <c r="O73" s="305">
        <v>0.97281091829880695</v>
      </c>
      <c r="P73" s="305">
        <v>0.97281091829880695</v>
      </c>
      <c r="Q73" s="305">
        <v>0.97281091829880695</v>
      </c>
      <c r="R73" s="305">
        <v>0.97281091829880695</v>
      </c>
      <c r="S73" s="305">
        <v>0.97281091829880695</v>
      </c>
      <c r="T73" s="305">
        <v>0.97281091829880695</v>
      </c>
      <c r="U73" s="305">
        <v>0.97281091829880695</v>
      </c>
      <c r="V73" s="305">
        <v>0.97281091829880695</v>
      </c>
      <c r="W73" s="305">
        <v>0.97281091829880695</v>
      </c>
      <c r="X73" s="305">
        <v>0.97281091829880695</v>
      </c>
      <c r="Y73" s="305">
        <v>0.97281091829880695</v>
      </c>
      <c r="Z73" s="305">
        <v>0.97281091829880695</v>
      </c>
      <c r="AA73" s="305">
        <v>0.97281091829880595</v>
      </c>
      <c r="AB73" s="305">
        <v>0.97284191139765697</v>
      </c>
      <c r="AC73" s="305">
        <v>0.97284191139765697</v>
      </c>
      <c r="AD73" s="305">
        <v>0.97284191139765697</v>
      </c>
      <c r="AE73" s="305">
        <v>0.97284191139765697</v>
      </c>
      <c r="AF73" s="305">
        <v>0.97284191139765697</v>
      </c>
      <c r="AG73" s="305">
        <v>0.97284191139765697</v>
      </c>
      <c r="AH73" s="305">
        <v>0.97284191139765697</v>
      </c>
      <c r="AI73" s="305">
        <v>0.97284191139765697</v>
      </c>
      <c r="AJ73" s="305">
        <v>0.97284191139765697</v>
      </c>
      <c r="AK73" s="305">
        <v>0.97284191139765697</v>
      </c>
      <c r="AL73" s="305">
        <v>0.97284191139765697</v>
      </c>
      <c r="AM73" s="305">
        <v>0.97284191139765697</v>
      </c>
      <c r="AN73" s="305">
        <v>0.97284191139765797</v>
      </c>
    </row>
    <row r="74" spans="1:40" s="171" customFormat="1" x14ac:dyDescent="0.2">
      <c r="A74" s="128" t="s">
        <v>1914</v>
      </c>
      <c r="B74" s="171">
        <v>0.97314938583569599</v>
      </c>
      <c r="C74" s="171">
        <v>0.97314938583569599</v>
      </c>
      <c r="D74" s="171">
        <v>0.97314938583569599</v>
      </c>
      <c r="E74" s="171">
        <v>0.97314938583569599</v>
      </c>
      <c r="F74" s="171">
        <v>0.97314938583569599</v>
      </c>
      <c r="G74" s="171">
        <v>0.97314938583569599</v>
      </c>
      <c r="H74" s="171">
        <v>0.97314938583569599</v>
      </c>
      <c r="I74" s="171">
        <v>0.97314938583569599</v>
      </c>
      <c r="J74" s="171">
        <v>0.97314938583569599</v>
      </c>
      <c r="K74" s="171">
        <v>0.97314938583569599</v>
      </c>
      <c r="L74" s="171">
        <v>0.97314938583569599</v>
      </c>
      <c r="M74" s="171">
        <v>0.97314938583569599</v>
      </c>
      <c r="N74" s="305">
        <v>0.97314938583569499</v>
      </c>
      <c r="O74" s="305">
        <v>0.97281091829880695</v>
      </c>
      <c r="P74" s="305">
        <v>0.97281091829880695</v>
      </c>
      <c r="Q74" s="305">
        <v>0.97281091829880695</v>
      </c>
      <c r="R74" s="305">
        <v>0.97281091829880695</v>
      </c>
      <c r="S74" s="305">
        <v>0.97281091829880695</v>
      </c>
      <c r="T74" s="305">
        <v>0.97281091829880695</v>
      </c>
      <c r="U74" s="305">
        <v>0.97281091829880695</v>
      </c>
      <c r="V74" s="305">
        <v>0.97281091829880695</v>
      </c>
      <c r="W74" s="305">
        <v>0.97281091829880695</v>
      </c>
      <c r="X74" s="305">
        <v>0.97281091829880695</v>
      </c>
      <c r="Y74" s="305">
        <v>0.97281091829880695</v>
      </c>
      <c r="Z74" s="305">
        <v>0.97281091829880695</v>
      </c>
      <c r="AA74" s="305">
        <v>0.97281091829880595</v>
      </c>
      <c r="AB74" s="305">
        <v>0.97284191139765697</v>
      </c>
      <c r="AC74" s="305">
        <v>0.97284191139765697</v>
      </c>
      <c r="AD74" s="305">
        <v>0.97284191139765697</v>
      </c>
      <c r="AE74" s="305">
        <v>0.97284191139765697</v>
      </c>
      <c r="AF74" s="305">
        <v>0.97284191139765697</v>
      </c>
      <c r="AG74" s="305">
        <v>0.97284191139765697</v>
      </c>
      <c r="AH74" s="305">
        <v>0.97284191139765697</v>
      </c>
      <c r="AI74" s="305">
        <v>0.97284191139765697</v>
      </c>
      <c r="AJ74" s="305">
        <v>0.97284191139765697</v>
      </c>
      <c r="AK74" s="305">
        <v>0.97284191139765697</v>
      </c>
      <c r="AL74" s="305">
        <v>0.97284191139765697</v>
      </c>
      <c r="AM74" s="305">
        <v>0.97284191139765697</v>
      </c>
      <c r="AN74" s="305">
        <v>0.97284191139765797</v>
      </c>
    </row>
    <row r="75" spans="1:40" s="171" customFormat="1" x14ac:dyDescent="0.2">
      <c r="A75" s="128" t="s">
        <v>1915</v>
      </c>
      <c r="B75" s="171">
        <v>0.97314938583569599</v>
      </c>
      <c r="C75" s="171">
        <v>0.97314938583569599</v>
      </c>
      <c r="D75" s="171">
        <v>0.97314938583569599</v>
      </c>
      <c r="E75" s="171">
        <v>0.97314938583569599</v>
      </c>
      <c r="F75" s="171">
        <v>0.97314938583569599</v>
      </c>
      <c r="G75" s="171">
        <v>0.97314938583569599</v>
      </c>
      <c r="H75" s="171">
        <v>0.97314938583569599</v>
      </c>
      <c r="I75" s="171">
        <v>0.97314938583569599</v>
      </c>
      <c r="J75" s="171">
        <v>0.97314938583569599</v>
      </c>
      <c r="K75" s="171">
        <v>0.97314938583569599</v>
      </c>
      <c r="L75" s="171">
        <v>0.97314938583569599</v>
      </c>
      <c r="M75" s="171">
        <v>0.97314938583569599</v>
      </c>
      <c r="N75" s="305">
        <v>0.97314938583569499</v>
      </c>
      <c r="O75" s="305">
        <v>0.97281091829880695</v>
      </c>
      <c r="P75" s="305">
        <v>0.97281091829880695</v>
      </c>
      <c r="Q75" s="305">
        <v>0.97281091829880695</v>
      </c>
      <c r="R75" s="305">
        <v>0.97281091829880695</v>
      </c>
      <c r="S75" s="305">
        <v>0.97281091829880695</v>
      </c>
      <c r="T75" s="305">
        <v>0.97281091829880695</v>
      </c>
      <c r="U75" s="305">
        <v>0.97281091829880695</v>
      </c>
      <c r="V75" s="305">
        <v>0.97281091829880695</v>
      </c>
      <c r="W75" s="305">
        <v>0.97281091829880695</v>
      </c>
      <c r="X75" s="305">
        <v>0.97281091829880695</v>
      </c>
      <c r="Y75" s="305">
        <v>0.97281091829880695</v>
      </c>
      <c r="Z75" s="305">
        <v>0.97281091829880695</v>
      </c>
      <c r="AA75" s="305">
        <v>0.97281091829880595</v>
      </c>
      <c r="AB75" s="305">
        <v>0.97284191139765697</v>
      </c>
      <c r="AC75" s="305">
        <v>0.97284191139765697</v>
      </c>
      <c r="AD75" s="305">
        <v>0.97284191139765697</v>
      </c>
      <c r="AE75" s="305">
        <v>0.97284191139765697</v>
      </c>
      <c r="AF75" s="305">
        <v>0.97284191139765697</v>
      </c>
      <c r="AG75" s="305">
        <v>0.97284191139765697</v>
      </c>
      <c r="AH75" s="305">
        <v>0.97284191139765697</v>
      </c>
      <c r="AI75" s="305">
        <v>0.97284191139765697</v>
      </c>
      <c r="AJ75" s="305">
        <v>0.97284191139765697</v>
      </c>
      <c r="AK75" s="305">
        <v>0.97284191139765697</v>
      </c>
      <c r="AL75" s="305">
        <v>0.97284191139765697</v>
      </c>
      <c r="AM75" s="305">
        <v>0.97284191139765697</v>
      </c>
      <c r="AN75" s="305">
        <v>0.97284191139765797</v>
      </c>
    </row>
    <row r="76" spans="1:40" s="171" customFormat="1" x14ac:dyDescent="0.2">
      <c r="A76" s="172" t="s">
        <v>1916</v>
      </c>
      <c r="B76" s="171">
        <v>0</v>
      </c>
      <c r="C76" s="171">
        <v>0</v>
      </c>
      <c r="D76" s="171">
        <v>0</v>
      </c>
      <c r="E76" s="171">
        <v>0</v>
      </c>
      <c r="F76" s="171">
        <v>0</v>
      </c>
      <c r="G76" s="171">
        <v>0</v>
      </c>
      <c r="H76" s="171">
        <v>0</v>
      </c>
      <c r="I76" s="171">
        <v>0</v>
      </c>
      <c r="J76" s="171">
        <v>0</v>
      </c>
      <c r="K76" s="171">
        <v>0</v>
      </c>
      <c r="L76" s="171">
        <v>0</v>
      </c>
      <c r="M76" s="171">
        <v>0</v>
      </c>
      <c r="N76" s="305">
        <v>0</v>
      </c>
      <c r="O76" s="305">
        <v>0</v>
      </c>
      <c r="P76" s="305">
        <v>0</v>
      </c>
      <c r="Q76" s="305">
        <v>0</v>
      </c>
      <c r="R76" s="305">
        <v>0</v>
      </c>
      <c r="S76" s="305">
        <v>0</v>
      </c>
      <c r="T76" s="305">
        <v>0</v>
      </c>
      <c r="U76" s="305">
        <v>0</v>
      </c>
      <c r="V76" s="305">
        <v>0</v>
      </c>
      <c r="W76" s="305">
        <v>0</v>
      </c>
      <c r="X76" s="305">
        <v>0</v>
      </c>
      <c r="Y76" s="305">
        <v>0</v>
      </c>
      <c r="Z76" s="305">
        <v>0</v>
      </c>
      <c r="AA76" s="305">
        <v>0</v>
      </c>
      <c r="AB76" s="305">
        <v>0</v>
      </c>
      <c r="AC76" s="305">
        <v>0</v>
      </c>
      <c r="AD76" s="305">
        <v>0</v>
      </c>
      <c r="AE76" s="305">
        <v>0</v>
      </c>
      <c r="AF76" s="305">
        <v>0</v>
      </c>
      <c r="AG76" s="305">
        <v>0</v>
      </c>
      <c r="AH76" s="305">
        <v>0</v>
      </c>
      <c r="AI76" s="305">
        <v>0</v>
      </c>
      <c r="AJ76" s="305">
        <v>0</v>
      </c>
      <c r="AK76" s="305">
        <v>0</v>
      </c>
      <c r="AL76" s="305">
        <v>0</v>
      </c>
      <c r="AM76" s="305">
        <v>0</v>
      </c>
      <c r="AN76" s="305">
        <v>0</v>
      </c>
    </row>
    <row r="77" spans="1:40" s="171" customFormat="1" x14ac:dyDescent="0.2">
      <c r="A77" s="128" t="s">
        <v>1917</v>
      </c>
      <c r="B77" s="171">
        <v>0.97314938583569599</v>
      </c>
      <c r="C77" s="171">
        <v>0.97314938583569599</v>
      </c>
      <c r="D77" s="171">
        <v>0.97314938583569599</v>
      </c>
      <c r="E77" s="171">
        <v>0.97314938583569599</v>
      </c>
      <c r="F77" s="171">
        <v>0.97314938583569599</v>
      </c>
      <c r="G77" s="171">
        <v>0.97314938583569599</v>
      </c>
      <c r="H77" s="171">
        <v>0.97314938583569599</v>
      </c>
      <c r="I77" s="171">
        <v>0.97314938583569599</v>
      </c>
      <c r="J77" s="171">
        <v>0.97314938583569599</v>
      </c>
      <c r="K77" s="171">
        <v>0.97314938583569599</v>
      </c>
      <c r="L77" s="171">
        <v>0.97314938583569599</v>
      </c>
      <c r="M77" s="171">
        <v>0.97314938583569599</v>
      </c>
      <c r="N77" s="305">
        <v>0.97314938583569499</v>
      </c>
      <c r="O77" s="305">
        <v>0.97281091829880695</v>
      </c>
      <c r="P77" s="305">
        <v>0.97281091829880695</v>
      </c>
      <c r="Q77" s="305">
        <v>0.97281091829880695</v>
      </c>
      <c r="R77" s="305">
        <v>0.97281091829880695</v>
      </c>
      <c r="S77" s="305">
        <v>0.97281091829880695</v>
      </c>
      <c r="T77" s="305">
        <v>0.97281091829880695</v>
      </c>
      <c r="U77" s="305">
        <v>0.97281091829880695</v>
      </c>
      <c r="V77" s="305">
        <v>0.97281091829880695</v>
      </c>
      <c r="W77" s="305">
        <v>0.97281091829880695</v>
      </c>
      <c r="X77" s="305">
        <v>0.97281091829880695</v>
      </c>
      <c r="Y77" s="305">
        <v>0.97281091829880695</v>
      </c>
      <c r="Z77" s="305">
        <v>0.97281091829880695</v>
      </c>
      <c r="AA77" s="305">
        <v>0.97281091829880595</v>
      </c>
      <c r="AB77" s="305">
        <v>0.97284191139765697</v>
      </c>
      <c r="AC77" s="305">
        <v>0.97284191139765697</v>
      </c>
      <c r="AD77" s="305">
        <v>0.97284191139765697</v>
      </c>
      <c r="AE77" s="305">
        <v>0.97284191139765697</v>
      </c>
      <c r="AF77" s="305">
        <v>0.97284191139765697</v>
      </c>
      <c r="AG77" s="305">
        <v>0.97284191139765697</v>
      </c>
      <c r="AH77" s="305">
        <v>0.97284191139765697</v>
      </c>
      <c r="AI77" s="305">
        <v>0.97284191139765697</v>
      </c>
      <c r="AJ77" s="305">
        <v>0.97284191139765697</v>
      </c>
      <c r="AK77" s="305">
        <v>0.97284191139765697</v>
      </c>
      <c r="AL77" s="305">
        <v>0.97284191139765697</v>
      </c>
      <c r="AM77" s="305">
        <v>0.97284191139765697</v>
      </c>
      <c r="AN77" s="305">
        <v>0.97284191139765797</v>
      </c>
    </row>
    <row r="78" spans="1:40" s="171" customFormat="1" x14ac:dyDescent="0.2">
      <c r="A78" s="172" t="s">
        <v>1918</v>
      </c>
      <c r="B78" s="171">
        <v>0</v>
      </c>
      <c r="C78" s="171">
        <v>0</v>
      </c>
      <c r="D78" s="171">
        <v>0</v>
      </c>
      <c r="E78" s="171">
        <v>0</v>
      </c>
      <c r="F78" s="171">
        <v>0</v>
      </c>
      <c r="G78" s="171">
        <v>0</v>
      </c>
      <c r="H78" s="171">
        <v>0</v>
      </c>
      <c r="I78" s="171">
        <v>0</v>
      </c>
      <c r="J78" s="171">
        <v>0</v>
      </c>
      <c r="K78" s="171">
        <v>0</v>
      </c>
      <c r="L78" s="171">
        <v>0</v>
      </c>
      <c r="M78" s="171">
        <v>0</v>
      </c>
      <c r="N78" s="305">
        <v>0</v>
      </c>
      <c r="O78" s="305">
        <v>0</v>
      </c>
      <c r="P78" s="305">
        <v>0</v>
      </c>
      <c r="Q78" s="305">
        <v>0</v>
      </c>
      <c r="R78" s="305">
        <v>0</v>
      </c>
      <c r="S78" s="305">
        <v>0</v>
      </c>
      <c r="T78" s="305">
        <v>0</v>
      </c>
      <c r="U78" s="305">
        <v>0</v>
      </c>
      <c r="V78" s="305">
        <v>0</v>
      </c>
      <c r="W78" s="305">
        <v>0</v>
      </c>
      <c r="X78" s="305">
        <v>0</v>
      </c>
      <c r="Y78" s="305">
        <v>0</v>
      </c>
      <c r="Z78" s="305">
        <v>0</v>
      </c>
      <c r="AA78" s="305">
        <v>0</v>
      </c>
      <c r="AB78" s="305">
        <v>0</v>
      </c>
      <c r="AC78" s="305">
        <v>0</v>
      </c>
      <c r="AD78" s="305">
        <v>0</v>
      </c>
      <c r="AE78" s="305">
        <v>0</v>
      </c>
      <c r="AF78" s="305">
        <v>0</v>
      </c>
      <c r="AG78" s="305">
        <v>0</v>
      </c>
      <c r="AH78" s="305">
        <v>0</v>
      </c>
      <c r="AI78" s="305">
        <v>0</v>
      </c>
      <c r="AJ78" s="305">
        <v>0</v>
      </c>
      <c r="AK78" s="305">
        <v>0</v>
      </c>
      <c r="AL78" s="305">
        <v>0</v>
      </c>
      <c r="AM78" s="305">
        <v>0</v>
      </c>
      <c r="AN78" s="305">
        <v>0</v>
      </c>
    </row>
    <row r="79" spans="1:40" s="171" customFormat="1" x14ac:dyDescent="0.2">
      <c r="A79" s="128" t="s">
        <v>1919</v>
      </c>
      <c r="B79" s="171">
        <v>0.97314938583569599</v>
      </c>
      <c r="C79" s="171">
        <v>0.97314938583569599</v>
      </c>
      <c r="D79" s="171">
        <v>0.97314938583569599</v>
      </c>
      <c r="E79" s="171">
        <v>0.97314938583569599</v>
      </c>
      <c r="F79" s="171">
        <v>0.97314938583569599</v>
      </c>
      <c r="G79" s="171">
        <v>0.97314938583569599</v>
      </c>
      <c r="H79" s="171">
        <v>0.97314938583569599</v>
      </c>
      <c r="I79" s="171">
        <v>0.97314938583569599</v>
      </c>
      <c r="J79" s="171">
        <v>0.97314938583569599</v>
      </c>
      <c r="K79" s="171">
        <v>0.97314938583569599</v>
      </c>
      <c r="L79" s="171">
        <v>0.97314938583569599</v>
      </c>
      <c r="M79" s="171">
        <v>0.97314938583569599</v>
      </c>
      <c r="N79" s="305">
        <v>0.97314938583569499</v>
      </c>
      <c r="O79" s="305">
        <v>0.97281091829880695</v>
      </c>
      <c r="P79" s="305">
        <v>0.97281091829880695</v>
      </c>
      <c r="Q79" s="305">
        <v>0.97281091829880695</v>
      </c>
      <c r="R79" s="305">
        <v>0.97281091829880695</v>
      </c>
      <c r="S79" s="305">
        <v>0.97281091829880695</v>
      </c>
      <c r="T79" s="305">
        <v>0.97281091829880695</v>
      </c>
      <c r="U79" s="305">
        <v>0.97281091829880695</v>
      </c>
      <c r="V79" s="305">
        <v>0.97281091829880695</v>
      </c>
      <c r="W79" s="305">
        <v>0.97281091829880695</v>
      </c>
      <c r="X79" s="305">
        <v>0.97281091829880695</v>
      </c>
      <c r="Y79" s="305">
        <v>0.97281091829880695</v>
      </c>
      <c r="Z79" s="305">
        <v>0.97281091829880695</v>
      </c>
      <c r="AA79" s="305">
        <v>0.97281091829880595</v>
      </c>
      <c r="AB79" s="305">
        <v>0.97284191139765697</v>
      </c>
      <c r="AC79" s="305">
        <v>0.97284191139765697</v>
      </c>
      <c r="AD79" s="305">
        <v>0.97284191139765697</v>
      </c>
      <c r="AE79" s="305">
        <v>0.97284191139765697</v>
      </c>
      <c r="AF79" s="305">
        <v>0.97284191139765697</v>
      </c>
      <c r="AG79" s="305">
        <v>0.97284191139765697</v>
      </c>
      <c r="AH79" s="305">
        <v>0.97284191139765697</v>
      </c>
      <c r="AI79" s="305">
        <v>0.97284191139765697</v>
      </c>
      <c r="AJ79" s="305">
        <v>0.97284191139765697</v>
      </c>
      <c r="AK79" s="305">
        <v>0.97284191139765697</v>
      </c>
      <c r="AL79" s="305">
        <v>0.97284191139765697</v>
      </c>
      <c r="AM79" s="305">
        <v>0.97284191139765697</v>
      </c>
      <c r="AN79" s="305">
        <v>0.97284191139765797</v>
      </c>
    </row>
    <row r="80" spans="1:40" s="171" customFormat="1" x14ac:dyDescent="0.2">
      <c r="A80" s="172" t="s">
        <v>1920</v>
      </c>
      <c r="B80" s="171">
        <v>0</v>
      </c>
      <c r="C80" s="171">
        <v>0</v>
      </c>
      <c r="D80" s="171">
        <v>0</v>
      </c>
      <c r="E80" s="171">
        <v>0</v>
      </c>
      <c r="F80" s="171">
        <v>0</v>
      </c>
      <c r="G80" s="171">
        <v>0</v>
      </c>
      <c r="H80" s="171">
        <v>0</v>
      </c>
      <c r="I80" s="171">
        <v>0</v>
      </c>
      <c r="J80" s="171">
        <v>0</v>
      </c>
      <c r="K80" s="171">
        <v>0</v>
      </c>
      <c r="L80" s="171">
        <v>0</v>
      </c>
      <c r="M80" s="171">
        <v>0</v>
      </c>
      <c r="N80" s="305">
        <v>0</v>
      </c>
      <c r="O80" s="305">
        <v>0</v>
      </c>
      <c r="P80" s="305">
        <v>0</v>
      </c>
      <c r="Q80" s="305">
        <v>0</v>
      </c>
      <c r="R80" s="305">
        <v>0</v>
      </c>
      <c r="S80" s="305">
        <v>0</v>
      </c>
      <c r="T80" s="305">
        <v>0</v>
      </c>
      <c r="U80" s="305">
        <v>0</v>
      </c>
      <c r="V80" s="305">
        <v>0</v>
      </c>
      <c r="W80" s="305">
        <v>0</v>
      </c>
      <c r="X80" s="305">
        <v>0</v>
      </c>
      <c r="Y80" s="305">
        <v>0</v>
      </c>
      <c r="Z80" s="305">
        <v>0</v>
      </c>
      <c r="AA80" s="305">
        <v>0</v>
      </c>
      <c r="AB80" s="305">
        <v>0</v>
      </c>
      <c r="AC80" s="305">
        <v>0</v>
      </c>
      <c r="AD80" s="305">
        <v>0</v>
      </c>
      <c r="AE80" s="305">
        <v>0</v>
      </c>
      <c r="AF80" s="305">
        <v>0</v>
      </c>
      <c r="AG80" s="305">
        <v>0</v>
      </c>
      <c r="AH80" s="305">
        <v>0</v>
      </c>
      <c r="AI80" s="305">
        <v>0</v>
      </c>
      <c r="AJ80" s="305">
        <v>0</v>
      </c>
      <c r="AK80" s="305">
        <v>0</v>
      </c>
      <c r="AL80" s="305">
        <v>0</v>
      </c>
      <c r="AM80" s="305">
        <v>0</v>
      </c>
      <c r="AN80" s="305">
        <v>0</v>
      </c>
    </row>
    <row r="81" spans="1:40" s="171" customFormat="1" x14ac:dyDescent="0.2">
      <c r="A81" s="128" t="s">
        <v>1921</v>
      </c>
      <c r="B81" s="171">
        <v>1</v>
      </c>
      <c r="C81" s="171">
        <v>1</v>
      </c>
      <c r="D81" s="171">
        <v>1</v>
      </c>
      <c r="E81" s="171">
        <v>1</v>
      </c>
      <c r="F81" s="171">
        <v>1</v>
      </c>
      <c r="G81" s="171">
        <v>1</v>
      </c>
      <c r="H81" s="171">
        <v>1</v>
      </c>
      <c r="I81" s="171">
        <v>1</v>
      </c>
      <c r="J81" s="171">
        <v>1</v>
      </c>
      <c r="K81" s="171">
        <v>1</v>
      </c>
      <c r="L81" s="171">
        <v>1</v>
      </c>
      <c r="M81" s="171">
        <v>1</v>
      </c>
      <c r="N81" s="305">
        <v>1</v>
      </c>
      <c r="O81" s="305">
        <v>1</v>
      </c>
      <c r="P81" s="305">
        <v>1</v>
      </c>
      <c r="Q81" s="305">
        <v>1</v>
      </c>
      <c r="R81" s="305">
        <v>1</v>
      </c>
      <c r="S81" s="305">
        <v>1</v>
      </c>
      <c r="T81" s="305">
        <v>1</v>
      </c>
      <c r="U81" s="305">
        <v>1</v>
      </c>
      <c r="V81" s="305">
        <v>1</v>
      </c>
      <c r="W81" s="305">
        <v>1</v>
      </c>
      <c r="X81" s="305">
        <v>1</v>
      </c>
      <c r="Y81" s="305">
        <v>1</v>
      </c>
      <c r="Z81" s="305">
        <v>1</v>
      </c>
      <c r="AA81" s="305">
        <v>1</v>
      </c>
      <c r="AB81" s="305">
        <v>1</v>
      </c>
      <c r="AC81" s="305">
        <v>1</v>
      </c>
      <c r="AD81" s="305">
        <v>1</v>
      </c>
      <c r="AE81" s="305">
        <v>1</v>
      </c>
      <c r="AF81" s="305">
        <v>1</v>
      </c>
      <c r="AG81" s="305">
        <v>1</v>
      </c>
      <c r="AH81" s="305">
        <v>1</v>
      </c>
      <c r="AI81" s="305">
        <v>1</v>
      </c>
      <c r="AJ81" s="305">
        <v>1</v>
      </c>
      <c r="AK81" s="305">
        <v>1</v>
      </c>
      <c r="AL81" s="305">
        <v>1</v>
      </c>
      <c r="AM81" s="305">
        <v>1</v>
      </c>
      <c r="AN81" s="305">
        <v>1</v>
      </c>
    </row>
    <row r="82" spans="1:40" s="171" customFormat="1" x14ac:dyDescent="0.2">
      <c r="A82" s="172" t="s">
        <v>1922</v>
      </c>
      <c r="B82" s="171">
        <v>0</v>
      </c>
      <c r="C82" s="171">
        <v>0</v>
      </c>
      <c r="D82" s="171">
        <v>0</v>
      </c>
      <c r="E82" s="171">
        <v>0</v>
      </c>
      <c r="F82" s="171">
        <v>0</v>
      </c>
      <c r="G82" s="171">
        <v>0</v>
      </c>
      <c r="H82" s="171">
        <v>0</v>
      </c>
      <c r="I82" s="171">
        <v>0</v>
      </c>
      <c r="J82" s="171">
        <v>0</v>
      </c>
      <c r="K82" s="171">
        <v>0</v>
      </c>
      <c r="L82" s="171">
        <v>0</v>
      </c>
      <c r="M82" s="171">
        <v>0</v>
      </c>
      <c r="N82" s="305">
        <v>0</v>
      </c>
      <c r="O82" s="305">
        <v>0</v>
      </c>
      <c r="P82" s="305">
        <v>0</v>
      </c>
      <c r="Q82" s="305">
        <v>0</v>
      </c>
      <c r="R82" s="305">
        <v>0</v>
      </c>
      <c r="S82" s="305">
        <v>0</v>
      </c>
      <c r="T82" s="305">
        <v>0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5">
        <v>0</v>
      </c>
      <c r="AC82" s="305">
        <v>0</v>
      </c>
      <c r="AD82" s="305">
        <v>0</v>
      </c>
      <c r="AE82" s="305">
        <v>0</v>
      </c>
      <c r="AF82" s="305">
        <v>0</v>
      </c>
      <c r="AG82" s="305">
        <v>0</v>
      </c>
      <c r="AH82" s="305">
        <v>0</v>
      </c>
      <c r="AI82" s="305">
        <v>0</v>
      </c>
      <c r="AJ82" s="305">
        <v>0</v>
      </c>
      <c r="AK82" s="305">
        <v>0</v>
      </c>
      <c r="AL82" s="305">
        <v>0</v>
      </c>
      <c r="AM82" s="305">
        <v>0</v>
      </c>
      <c r="AN82" s="305">
        <v>0</v>
      </c>
    </row>
    <row r="83" spans="1:40" s="171" customFormat="1" x14ac:dyDescent="0.2">
      <c r="A83" s="128" t="s">
        <v>1923</v>
      </c>
      <c r="B83" s="171">
        <v>1</v>
      </c>
      <c r="C83" s="171">
        <v>1</v>
      </c>
      <c r="D83" s="171">
        <v>1</v>
      </c>
      <c r="E83" s="171">
        <v>1</v>
      </c>
      <c r="F83" s="171">
        <v>1</v>
      </c>
      <c r="G83" s="171">
        <v>1</v>
      </c>
      <c r="H83" s="171">
        <v>1</v>
      </c>
      <c r="I83" s="171">
        <v>1</v>
      </c>
      <c r="J83" s="171">
        <v>1</v>
      </c>
      <c r="K83" s="171">
        <v>1</v>
      </c>
      <c r="L83" s="171">
        <v>1</v>
      </c>
      <c r="M83" s="171">
        <v>1</v>
      </c>
      <c r="N83" s="305">
        <v>1</v>
      </c>
      <c r="O83" s="305">
        <v>1</v>
      </c>
      <c r="P83" s="305">
        <v>1</v>
      </c>
      <c r="Q83" s="305">
        <v>1</v>
      </c>
      <c r="R83" s="305">
        <v>1</v>
      </c>
      <c r="S83" s="305">
        <v>1</v>
      </c>
      <c r="T83" s="305">
        <v>1</v>
      </c>
      <c r="U83" s="305">
        <v>1</v>
      </c>
      <c r="V83" s="305">
        <v>1</v>
      </c>
      <c r="W83" s="305">
        <v>1</v>
      </c>
      <c r="X83" s="305">
        <v>1</v>
      </c>
      <c r="Y83" s="305">
        <v>1</v>
      </c>
      <c r="Z83" s="305">
        <v>1</v>
      </c>
      <c r="AA83" s="305">
        <v>1</v>
      </c>
      <c r="AB83" s="305">
        <v>1</v>
      </c>
      <c r="AC83" s="305">
        <v>1</v>
      </c>
      <c r="AD83" s="305">
        <v>1</v>
      </c>
      <c r="AE83" s="305">
        <v>1</v>
      </c>
      <c r="AF83" s="305">
        <v>1</v>
      </c>
      <c r="AG83" s="305">
        <v>1</v>
      </c>
      <c r="AH83" s="305">
        <v>1</v>
      </c>
      <c r="AI83" s="305">
        <v>1</v>
      </c>
      <c r="AJ83" s="305">
        <v>1</v>
      </c>
      <c r="AK83" s="305">
        <v>1</v>
      </c>
      <c r="AL83" s="305">
        <v>1</v>
      </c>
      <c r="AM83" s="305">
        <v>1</v>
      </c>
      <c r="AN83" s="305">
        <v>1</v>
      </c>
    </row>
    <row r="84" spans="1:40" s="171" customFormat="1" x14ac:dyDescent="0.2">
      <c r="A84" s="128" t="s">
        <v>1924</v>
      </c>
      <c r="B84" s="171">
        <v>0.97314938583569599</v>
      </c>
      <c r="C84" s="171">
        <v>0.97314938583569599</v>
      </c>
      <c r="D84" s="171">
        <v>0.97314938583569599</v>
      </c>
      <c r="E84" s="171">
        <v>0.97314938583569599</v>
      </c>
      <c r="F84" s="171">
        <v>0.97314938583569599</v>
      </c>
      <c r="G84" s="171">
        <v>0.97314938583569599</v>
      </c>
      <c r="H84" s="171">
        <v>0.97314938583569599</v>
      </c>
      <c r="I84" s="171">
        <v>0.97314938583569599</v>
      </c>
      <c r="J84" s="171">
        <v>0.97314938583569599</v>
      </c>
      <c r="K84" s="171">
        <v>0.97314938583569599</v>
      </c>
      <c r="L84" s="171">
        <v>0.97314938583569599</v>
      </c>
      <c r="M84" s="171">
        <v>0.97314938583569599</v>
      </c>
      <c r="N84" s="305">
        <v>0.97314938583569499</v>
      </c>
      <c r="O84" s="305">
        <v>0.97281091829880695</v>
      </c>
      <c r="P84" s="305">
        <v>0.97281091829880695</v>
      </c>
      <c r="Q84" s="305">
        <v>0.97281091829880695</v>
      </c>
      <c r="R84" s="305">
        <v>0.97281091829880695</v>
      </c>
      <c r="S84" s="305">
        <v>0.97281091829880695</v>
      </c>
      <c r="T84" s="305">
        <v>0.97281091829880695</v>
      </c>
      <c r="U84" s="305">
        <v>0.97281091829880695</v>
      </c>
      <c r="V84" s="305">
        <v>0.97281091829880695</v>
      </c>
      <c r="W84" s="305">
        <v>0.97281091829880695</v>
      </c>
      <c r="X84" s="305">
        <v>0.97281091829880695</v>
      </c>
      <c r="Y84" s="305">
        <v>0.97281091829880695</v>
      </c>
      <c r="Z84" s="305">
        <v>0.97281091829880695</v>
      </c>
      <c r="AA84" s="305">
        <v>0.97281091829880595</v>
      </c>
      <c r="AB84" s="305">
        <v>0.97284191139765697</v>
      </c>
      <c r="AC84" s="305">
        <v>0.97284191139765697</v>
      </c>
      <c r="AD84" s="305">
        <v>0.97284191139765697</v>
      </c>
      <c r="AE84" s="305">
        <v>0.97284191139765697</v>
      </c>
      <c r="AF84" s="305">
        <v>0.97284191139765697</v>
      </c>
      <c r="AG84" s="305">
        <v>0.97284191139765697</v>
      </c>
      <c r="AH84" s="305">
        <v>0.97284191139765697</v>
      </c>
      <c r="AI84" s="305">
        <v>0.97284191139765697</v>
      </c>
      <c r="AJ84" s="305">
        <v>0.97284191139765697</v>
      </c>
      <c r="AK84" s="305">
        <v>0.97284191139765697</v>
      </c>
      <c r="AL84" s="305">
        <v>0.97284191139765697</v>
      </c>
      <c r="AM84" s="305">
        <v>0.97284191139765697</v>
      </c>
      <c r="AN84" s="305">
        <v>0.97284191139765797</v>
      </c>
    </row>
    <row r="85" spans="1:40" s="171" customFormat="1" x14ac:dyDescent="0.2">
      <c r="A85" s="128" t="s">
        <v>1925</v>
      </c>
      <c r="B85" s="171">
        <v>0.97314938583569599</v>
      </c>
      <c r="C85" s="171">
        <v>0.97314938583569599</v>
      </c>
      <c r="D85" s="171">
        <v>0.97314938583569599</v>
      </c>
      <c r="E85" s="171">
        <v>0.97314938583569599</v>
      </c>
      <c r="F85" s="171">
        <v>0.97314938583569599</v>
      </c>
      <c r="G85" s="171">
        <v>0.97314938583569599</v>
      </c>
      <c r="H85" s="171">
        <v>0.97314938583569599</v>
      </c>
      <c r="I85" s="171">
        <v>0.97314938583569599</v>
      </c>
      <c r="J85" s="171">
        <v>0.97314938583569599</v>
      </c>
      <c r="K85" s="171">
        <v>0.97314938583569599</v>
      </c>
      <c r="L85" s="171">
        <v>0.97314938583569599</v>
      </c>
      <c r="M85" s="171">
        <v>0.97314938583569599</v>
      </c>
      <c r="N85" s="305">
        <v>0.97314938583569499</v>
      </c>
      <c r="O85" s="305">
        <v>0.97281091829880695</v>
      </c>
      <c r="P85" s="305">
        <v>0.97281091829880695</v>
      </c>
      <c r="Q85" s="305">
        <v>0.97281091829880695</v>
      </c>
      <c r="R85" s="305">
        <v>0.97281091829880695</v>
      </c>
      <c r="S85" s="305">
        <v>0.97281091829880695</v>
      </c>
      <c r="T85" s="305">
        <v>0.97281091829880695</v>
      </c>
      <c r="U85" s="305">
        <v>0.97281091829880695</v>
      </c>
      <c r="V85" s="305">
        <v>0.97281091829880695</v>
      </c>
      <c r="W85" s="305">
        <v>0.97281091829880695</v>
      </c>
      <c r="X85" s="305">
        <v>0.97281091829880695</v>
      </c>
      <c r="Y85" s="305">
        <v>0.97281091829880695</v>
      </c>
      <c r="Z85" s="305">
        <v>0.97281091829880695</v>
      </c>
      <c r="AA85" s="305">
        <v>0.97281091829880595</v>
      </c>
      <c r="AB85" s="305">
        <v>0.97284191139765697</v>
      </c>
      <c r="AC85" s="305">
        <v>0.97284191139765697</v>
      </c>
      <c r="AD85" s="305">
        <v>0.97284191139765697</v>
      </c>
      <c r="AE85" s="305">
        <v>0.97284191139765697</v>
      </c>
      <c r="AF85" s="305">
        <v>0.97284191139765697</v>
      </c>
      <c r="AG85" s="305">
        <v>0.97284191139765697</v>
      </c>
      <c r="AH85" s="305">
        <v>0.97284191139765697</v>
      </c>
      <c r="AI85" s="305">
        <v>0.97284191139765697</v>
      </c>
      <c r="AJ85" s="305">
        <v>0.97284191139765697</v>
      </c>
      <c r="AK85" s="305">
        <v>0.97284191139765697</v>
      </c>
      <c r="AL85" s="305">
        <v>0.97284191139765697</v>
      </c>
      <c r="AM85" s="305">
        <v>0.97284191139765697</v>
      </c>
      <c r="AN85" s="305">
        <v>0.97284191139765797</v>
      </c>
    </row>
    <row r="86" spans="1:40" s="171" customFormat="1" x14ac:dyDescent="0.2">
      <c r="A86" s="128" t="s">
        <v>1926</v>
      </c>
      <c r="B86" s="171">
        <v>0</v>
      </c>
      <c r="C86" s="171">
        <v>0</v>
      </c>
      <c r="D86" s="171">
        <v>0</v>
      </c>
      <c r="E86" s="171">
        <v>0</v>
      </c>
      <c r="F86" s="171">
        <v>0</v>
      </c>
      <c r="G86" s="171">
        <v>0</v>
      </c>
      <c r="H86" s="171">
        <v>0</v>
      </c>
      <c r="I86" s="171">
        <v>0</v>
      </c>
      <c r="J86" s="171">
        <v>0</v>
      </c>
      <c r="K86" s="171">
        <v>0</v>
      </c>
      <c r="L86" s="171">
        <v>0</v>
      </c>
      <c r="M86" s="171">
        <v>0</v>
      </c>
      <c r="N86" s="305">
        <v>0</v>
      </c>
      <c r="O86" s="305">
        <v>0</v>
      </c>
      <c r="P86" s="305">
        <v>0</v>
      </c>
      <c r="Q86" s="305">
        <v>0</v>
      </c>
      <c r="R86" s="305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5">
        <v>0</v>
      </c>
      <c r="AC86" s="305">
        <v>0</v>
      </c>
      <c r="AD86" s="305">
        <v>0</v>
      </c>
      <c r="AE86" s="305">
        <v>0</v>
      </c>
      <c r="AF86" s="305">
        <v>0</v>
      </c>
      <c r="AG86" s="305">
        <v>0</v>
      </c>
      <c r="AH86" s="305">
        <v>0</v>
      </c>
      <c r="AI86" s="305">
        <v>0</v>
      </c>
      <c r="AJ86" s="305">
        <v>0</v>
      </c>
      <c r="AK86" s="305">
        <v>0</v>
      </c>
      <c r="AL86" s="305">
        <v>0</v>
      </c>
      <c r="AM86" s="305">
        <v>0</v>
      </c>
      <c r="AN86" s="305">
        <v>0</v>
      </c>
    </row>
    <row r="87" spans="1:40" s="171" customFormat="1" x14ac:dyDescent="0.2">
      <c r="A87" s="128" t="s">
        <v>1927</v>
      </c>
      <c r="B87" s="171">
        <v>0.97314938583569599</v>
      </c>
      <c r="C87" s="171">
        <v>0.97314938583569599</v>
      </c>
      <c r="D87" s="171">
        <v>0.97314938583569599</v>
      </c>
      <c r="E87" s="171">
        <v>0.97314938583569599</v>
      </c>
      <c r="F87" s="171">
        <v>0.97314938583569599</v>
      </c>
      <c r="G87" s="171">
        <v>0.97314938583569599</v>
      </c>
      <c r="H87" s="171">
        <v>0.97314938583569599</v>
      </c>
      <c r="I87" s="171">
        <v>0.97314938583569599</v>
      </c>
      <c r="J87" s="171">
        <v>0.97314938583569599</v>
      </c>
      <c r="K87" s="171">
        <v>0.97314938583569599</v>
      </c>
      <c r="L87" s="171">
        <v>0.97314938583569599</v>
      </c>
      <c r="M87" s="171">
        <v>0.97314938583569599</v>
      </c>
      <c r="N87" s="305">
        <v>0.97314938583569499</v>
      </c>
      <c r="O87" s="305">
        <v>0.97281091829880695</v>
      </c>
      <c r="P87" s="305">
        <v>0.97281091829880695</v>
      </c>
      <c r="Q87" s="305">
        <v>0.97281091829880695</v>
      </c>
      <c r="R87" s="305">
        <v>0.97281091829880695</v>
      </c>
      <c r="S87" s="305">
        <v>0.97281091829880695</v>
      </c>
      <c r="T87" s="305">
        <v>0.97281091829880695</v>
      </c>
      <c r="U87" s="305">
        <v>0.97281091829880695</v>
      </c>
      <c r="V87" s="305">
        <v>0.97281091829880695</v>
      </c>
      <c r="W87" s="305">
        <v>0.97281091829880695</v>
      </c>
      <c r="X87" s="305">
        <v>0.97281091829880695</v>
      </c>
      <c r="Y87" s="305">
        <v>0.97281091829880695</v>
      </c>
      <c r="Z87" s="305">
        <v>0.97281091829880695</v>
      </c>
      <c r="AA87" s="305">
        <v>0.97281091829880595</v>
      </c>
      <c r="AB87" s="305">
        <v>0.97284191139765697</v>
      </c>
      <c r="AC87" s="305">
        <v>0.97284191139765697</v>
      </c>
      <c r="AD87" s="305">
        <v>0.97284191139765697</v>
      </c>
      <c r="AE87" s="305">
        <v>0.97284191139765697</v>
      </c>
      <c r="AF87" s="305">
        <v>0.97284191139765697</v>
      </c>
      <c r="AG87" s="305">
        <v>0.97284191139765697</v>
      </c>
      <c r="AH87" s="305">
        <v>0.97284191139765697</v>
      </c>
      <c r="AI87" s="305">
        <v>0.97284191139765697</v>
      </c>
      <c r="AJ87" s="305">
        <v>0.97284191139765697</v>
      </c>
      <c r="AK87" s="305">
        <v>0.97284191139765697</v>
      </c>
      <c r="AL87" s="305">
        <v>0.97284191139765697</v>
      </c>
      <c r="AM87" s="305">
        <v>0.97284191139765697</v>
      </c>
      <c r="AN87" s="305">
        <v>0.97284191139765797</v>
      </c>
    </row>
    <row r="88" spans="1:40" s="171" customFormat="1" x14ac:dyDescent="0.2">
      <c r="A88" s="128" t="s">
        <v>1928</v>
      </c>
      <c r="B88" s="171">
        <v>0.97314938583569599</v>
      </c>
      <c r="C88" s="171">
        <v>0.97314938583569599</v>
      </c>
      <c r="D88" s="171">
        <v>0.97314938583569599</v>
      </c>
      <c r="E88" s="171">
        <v>0.97314938583569599</v>
      </c>
      <c r="F88" s="171">
        <v>0.97314938583569599</v>
      </c>
      <c r="G88" s="171">
        <v>0.97314938583569599</v>
      </c>
      <c r="H88" s="171">
        <v>0.97314938583569599</v>
      </c>
      <c r="I88" s="171">
        <v>0.97314938583569599</v>
      </c>
      <c r="J88" s="171">
        <v>0.97314938583569599</v>
      </c>
      <c r="K88" s="171">
        <v>0.97314938583569599</v>
      </c>
      <c r="L88" s="171">
        <v>0.97314938583569599</v>
      </c>
      <c r="M88" s="171">
        <v>0.97314938583569599</v>
      </c>
      <c r="N88" s="305">
        <v>0.97314938583569499</v>
      </c>
      <c r="O88" s="305">
        <v>0.97281091829880695</v>
      </c>
      <c r="P88" s="305">
        <v>0.97281091829880695</v>
      </c>
      <c r="Q88" s="305">
        <v>0.97281091829880695</v>
      </c>
      <c r="R88" s="305">
        <v>0.97281091829880695</v>
      </c>
      <c r="S88" s="305">
        <v>0.97281091829880695</v>
      </c>
      <c r="T88" s="305">
        <v>0.97281091829880695</v>
      </c>
      <c r="U88" s="305">
        <v>0.97281091829880695</v>
      </c>
      <c r="V88" s="305">
        <v>0.97281091829880695</v>
      </c>
      <c r="W88" s="305">
        <v>0.97281091829880695</v>
      </c>
      <c r="X88" s="305">
        <v>0.97281091829880695</v>
      </c>
      <c r="Y88" s="305">
        <v>0.97281091829880695</v>
      </c>
      <c r="Z88" s="305">
        <v>0.97281091829880695</v>
      </c>
      <c r="AA88" s="305">
        <v>0.97281091829880595</v>
      </c>
      <c r="AB88" s="305">
        <v>0.97284191139765697</v>
      </c>
      <c r="AC88" s="305">
        <v>0.97284191139765697</v>
      </c>
      <c r="AD88" s="305">
        <v>0.97284191139765697</v>
      </c>
      <c r="AE88" s="305">
        <v>0.97284191139765697</v>
      </c>
      <c r="AF88" s="305">
        <v>0.97284191139765697</v>
      </c>
      <c r="AG88" s="305">
        <v>0.97284191139765697</v>
      </c>
      <c r="AH88" s="305">
        <v>0.97284191139765697</v>
      </c>
      <c r="AI88" s="305">
        <v>0.97284191139765697</v>
      </c>
      <c r="AJ88" s="305">
        <v>0.97284191139765697</v>
      </c>
      <c r="AK88" s="305">
        <v>0.97284191139765697</v>
      </c>
      <c r="AL88" s="305">
        <v>0.97284191139765697</v>
      </c>
      <c r="AM88" s="305">
        <v>0.97284191139765697</v>
      </c>
      <c r="AN88" s="305">
        <v>0.97284191139765797</v>
      </c>
    </row>
    <row r="89" spans="1:40" s="171" customFormat="1" x14ac:dyDescent="0.2">
      <c r="A89" s="128" t="s">
        <v>1929</v>
      </c>
      <c r="B89" s="171">
        <v>0.97314938583569599</v>
      </c>
      <c r="C89" s="171">
        <v>0.97314938583569599</v>
      </c>
      <c r="D89" s="171">
        <v>0.97314938583569599</v>
      </c>
      <c r="E89" s="171">
        <v>0.97314938583569599</v>
      </c>
      <c r="F89" s="171">
        <v>0.97314938583569599</v>
      </c>
      <c r="G89" s="171">
        <v>0.97314938583569599</v>
      </c>
      <c r="H89" s="171">
        <v>0.97314938583569599</v>
      </c>
      <c r="I89" s="171">
        <v>0.97314938583569599</v>
      </c>
      <c r="J89" s="171">
        <v>0.97314938583569599</v>
      </c>
      <c r="K89" s="171">
        <v>0.97314938583569599</v>
      </c>
      <c r="L89" s="171">
        <v>0.97314938583569599</v>
      </c>
      <c r="M89" s="171">
        <v>0.97314938583569599</v>
      </c>
      <c r="N89" s="305">
        <v>0.97314938583569499</v>
      </c>
      <c r="O89" s="305">
        <v>0.97281091829880695</v>
      </c>
      <c r="P89" s="305">
        <v>0.97281091829880695</v>
      </c>
      <c r="Q89" s="305">
        <v>0.97281091829880695</v>
      </c>
      <c r="R89" s="305">
        <v>0.97281091829880695</v>
      </c>
      <c r="S89" s="305">
        <v>0.97281091829880695</v>
      </c>
      <c r="T89" s="305">
        <v>0.97281091829880695</v>
      </c>
      <c r="U89" s="305">
        <v>0.97281091829880695</v>
      </c>
      <c r="V89" s="305">
        <v>0.97281091829880695</v>
      </c>
      <c r="W89" s="305">
        <v>0.97281091829880695</v>
      </c>
      <c r="X89" s="305">
        <v>0.97281091829880695</v>
      </c>
      <c r="Y89" s="305">
        <v>0.97281091829880695</v>
      </c>
      <c r="Z89" s="305">
        <v>0.97281091829880695</v>
      </c>
      <c r="AA89" s="305">
        <v>0.97281091829880595</v>
      </c>
      <c r="AB89" s="305">
        <v>0.97284191139765697</v>
      </c>
      <c r="AC89" s="305">
        <v>0.97284191139765697</v>
      </c>
      <c r="AD89" s="305">
        <v>0.97284191139765697</v>
      </c>
      <c r="AE89" s="305">
        <v>0.97284191139765697</v>
      </c>
      <c r="AF89" s="305">
        <v>0.97284191139765697</v>
      </c>
      <c r="AG89" s="305">
        <v>0.97284191139765697</v>
      </c>
      <c r="AH89" s="305">
        <v>0.97284191139765697</v>
      </c>
      <c r="AI89" s="305">
        <v>0.97284191139765697</v>
      </c>
      <c r="AJ89" s="305">
        <v>0.97284191139765697</v>
      </c>
      <c r="AK89" s="305">
        <v>0.97284191139765697</v>
      </c>
      <c r="AL89" s="305">
        <v>0.97284191139765697</v>
      </c>
      <c r="AM89" s="305">
        <v>0.97284191139765697</v>
      </c>
      <c r="AN89" s="305">
        <v>0.97284191139765797</v>
      </c>
    </row>
    <row r="90" spans="1:40" s="171" customFormat="1" x14ac:dyDescent="0.2">
      <c r="A90" s="128" t="s">
        <v>1930</v>
      </c>
      <c r="B90" s="171">
        <v>0.97314938583569599</v>
      </c>
      <c r="C90" s="171">
        <v>0.97314938583569599</v>
      </c>
      <c r="D90" s="171">
        <v>0.97314938583569599</v>
      </c>
      <c r="E90" s="171">
        <v>0.97314938583569599</v>
      </c>
      <c r="F90" s="171">
        <v>0.97314938583569599</v>
      </c>
      <c r="G90" s="171">
        <v>0.97314938583569599</v>
      </c>
      <c r="H90" s="171">
        <v>0.97314938583569599</v>
      </c>
      <c r="I90" s="171">
        <v>0.97314938583569599</v>
      </c>
      <c r="J90" s="171">
        <v>0.97314938583569599</v>
      </c>
      <c r="K90" s="171">
        <v>0.97314938583569599</v>
      </c>
      <c r="L90" s="171">
        <v>0.97314938583569599</v>
      </c>
      <c r="M90" s="171">
        <v>0.97314938583569599</v>
      </c>
      <c r="N90" s="305">
        <v>0.97314938583569499</v>
      </c>
      <c r="O90" s="305">
        <v>0.97281091829880695</v>
      </c>
      <c r="P90" s="305">
        <v>0.97281091829880695</v>
      </c>
      <c r="Q90" s="305">
        <v>0.97281091829880695</v>
      </c>
      <c r="R90" s="305">
        <v>0.97281091829880695</v>
      </c>
      <c r="S90" s="305">
        <v>0.97281091829880695</v>
      </c>
      <c r="T90" s="305">
        <v>0.97281091829880695</v>
      </c>
      <c r="U90" s="305">
        <v>0.97281091829880695</v>
      </c>
      <c r="V90" s="305">
        <v>0.97281091829880695</v>
      </c>
      <c r="W90" s="305">
        <v>0.97281091829880695</v>
      </c>
      <c r="X90" s="305">
        <v>0.97281091829880695</v>
      </c>
      <c r="Y90" s="305">
        <v>0.97281091829880695</v>
      </c>
      <c r="Z90" s="305">
        <v>0.97281091829880695</v>
      </c>
      <c r="AA90" s="305">
        <v>0.97281091829880595</v>
      </c>
      <c r="AB90" s="305">
        <v>0.97284191139765697</v>
      </c>
      <c r="AC90" s="305">
        <v>0.97284191139765697</v>
      </c>
      <c r="AD90" s="305">
        <v>0.97284191139765697</v>
      </c>
      <c r="AE90" s="305">
        <v>0.97284191139765697</v>
      </c>
      <c r="AF90" s="305">
        <v>0.97284191139765697</v>
      </c>
      <c r="AG90" s="305">
        <v>0.97284191139765697</v>
      </c>
      <c r="AH90" s="305">
        <v>0.97284191139765697</v>
      </c>
      <c r="AI90" s="305">
        <v>0.97284191139765697</v>
      </c>
      <c r="AJ90" s="305">
        <v>0.97284191139765697</v>
      </c>
      <c r="AK90" s="305">
        <v>0.97284191139765697</v>
      </c>
      <c r="AL90" s="305">
        <v>0.97284191139765697</v>
      </c>
      <c r="AM90" s="305">
        <v>0.97284191139765697</v>
      </c>
      <c r="AN90" s="305">
        <v>0.97284191139765797</v>
      </c>
    </row>
    <row r="91" spans="1:40" s="171" customFormat="1" x14ac:dyDescent="0.2">
      <c r="A91" s="128" t="s">
        <v>1931</v>
      </c>
      <c r="B91" s="171">
        <v>0.97314938583569599</v>
      </c>
      <c r="C91" s="171">
        <v>0.97314938583569599</v>
      </c>
      <c r="D91" s="171">
        <v>0.97314938583569599</v>
      </c>
      <c r="E91" s="171">
        <v>0.97314938583569599</v>
      </c>
      <c r="F91" s="171">
        <v>0.97314938583569599</v>
      </c>
      <c r="G91" s="171">
        <v>0.97314938583569599</v>
      </c>
      <c r="H91" s="171">
        <v>0.97314938583569599</v>
      </c>
      <c r="I91" s="171">
        <v>0.97314938583569599</v>
      </c>
      <c r="J91" s="171">
        <v>0.97314938583569599</v>
      </c>
      <c r="K91" s="171">
        <v>0.97314938583569599</v>
      </c>
      <c r="L91" s="171">
        <v>0.97314938583569599</v>
      </c>
      <c r="M91" s="171">
        <v>0.97314938583569599</v>
      </c>
      <c r="N91" s="305">
        <v>0.97314938583569499</v>
      </c>
      <c r="O91" s="305">
        <v>0.97281091829880695</v>
      </c>
      <c r="P91" s="305">
        <v>0.97281091829880695</v>
      </c>
      <c r="Q91" s="305">
        <v>0.97281091829880695</v>
      </c>
      <c r="R91" s="305">
        <v>0.97281091829880695</v>
      </c>
      <c r="S91" s="305">
        <v>0.97281091829880695</v>
      </c>
      <c r="T91" s="305">
        <v>0.97281091829880695</v>
      </c>
      <c r="U91" s="305">
        <v>0.97281091829880695</v>
      </c>
      <c r="V91" s="305">
        <v>0.97281091829880695</v>
      </c>
      <c r="W91" s="305">
        <v>0.97281091829880695</v>
      </c>
      <c r="X91" s="305">
        <v>0.97281091829880695</v>
      </c>
      <c r="Y91" s="305">
        <v>0.97281091829880695</v>
      </c>
      <c r="Z91" s="305">
        <v>0.97281091829880695</v>
      </c>
      <c r="AA91" s="305">
        <v>0.97281091829880595</v>
      </c>
      <c r="AB91" s="305">
        <v>0.97284191139765697</v>
      </c>
      <c r="AC91" s="305">
        <v>0.97284191139765697</v>
      </c>
      <c r="AD91" s="305">
        <v>0.97284191139765697</v>
      </c>
      <c r="AE91" s="305">
        <v>0.97284191139765697</v>
      </c>
      <c r="AF91" s="305">
        <v>0.97284191139765697</v>
      </c>
      <c r="AG91" s="305">
        <v>0.97284191139765697</v>
      </c>
      <c r="AH91" s="305">
        <v>0.97284191139765697</v>
      </c>
      <c r="AI91" s="305">
        <v>0.97284191139765697</v>
      </c>
      <c r="AJ91" s="305">
        <v>0.97284191139765697</v>
      </c>
      <c r="AK91" s="305">
        <v>0.97284191139765697</v>
      </c>
      <c r="AL91" s="305">
        <v>0.97284191139765697</v>
      </c>
      <c r="AM91" s="305">
        <v>0.97284191139765697</v>
      </c>
      <c r="AN91" s="305">
        <v>0.97284191139765797</v>
      </c>
    </row>
    <row r="92" spans="1:40" s="171" customFormat="1" x14ac:dyDescent="0.2">
      <c r="A92" s="128" t="s">
        <v>1932</v>
      </c>
      <c r="B92" s="171">
        <v>0</v>
      </c>
      <c r="C92" s="171">
        <v>0</v>
      </c>
      <c r="D92" s="171">
        <v>0</v>
      </c>
      <c r="E92" s="171">
        <v>0</v>
      </c>
      <c r="F92" s="171">
        <v>0</v>
      </c>
      <c r="G92" s="171">
        <v>0</v>
      </c>
      <c r="H92" s="171">
        <v>0</v>
      </c>
      <c r="I92" s="171">
        <v>0</v>
      </c>
      <c r="J92" s="171">
        <v>0</v>
      </c>
      <c r="K92" s="171">
        <v>0</v>
      </c>
      <c r="L92" s="171">
        <v>0</v>
      </c>
      <c r="M92" s="171">
        <v>0</v>
      </c>
      <c r="N92" s="305">
        <v>0</v>
      </c>
      <c r="O92" s="305">
        <v>0</v>
      </c>
      <c r="P92" s="305">
        <v>0</v>
      </c>
      <c r="Q92" s="305">
        <v>0</v>
      </c>
      <c r="R92" s="305">
        <v>0</v>
      </c>
      <c r="S92" s="305">
        <v>0</v>
      </c>
      <c r="T92" s="305">
        <v>0</v>
      </c>
      <c r="U92" s="305">
        <v>0</v>
      </c>
      <c r="V92" s="305">
        <v>0</v>
      </c>
      <c r="W92" s="305">
        <v>0</v>
      </c>
      <c r="X92" s="305">
        <v>0</v>
      </c>
      <c r="Y92" s="305">
        <v>0</v>
      </c>
      <c r="Z92" s="305">
        <v>0</v>
      </c>
      <c r="AA92" s="305">
        <v>0</v>
      </c>
      <c r="AB92" s="305">
        <v>0</v>
      </c>
      <c r="AC92" s="305">
        <v>0</v>
      </c>
      <c r="AD92" s="305">
        <v>0</v>
      </c>
      <c r="AE92" s="305">
        <v>0</v>
      </c>
      <c r="AF92" s="305">
        <v>0</v>
      </c>
      <c r="AG92" s="305">
        <v>0</v>
      </c>
      <c r="AH92" s="305">
        <v>0</v>
      </c>
      <c r="AI92" s="305">
        <v>0</v>
      </c>
      <c r="AJ92" s="305">
        <v>0</v>
      </c>
      <c r="AK92" s="305">
        <v>0</v>
      </c>
      <c r="AL92" s="305">
        <v>0</v>
      </c>
      <c r="AM92" s="305">
        <v>0</v>
      </c>
      <c r="AN92" s="305">
        <v>0</v>
      </c>
    </row>
    <row r="93" spans="1:40" s="171" customFormat="1" x14ac:dyDescent="0.2">
      <c r="A93" s="128" t="s">
        <v>1933</v>
      </c>
      <c r="B93" s="171">
        <v>0.97314938583569599</v>
      </c>
      <c r="C93" s="171">
        <v>0.97314938583569599</v>
      </c>
      <c r="D93" s="171">
        <v>0.97314938583569599</v>
      </c>
      <c r="E93" s="171">
        <v>0.97314938583569599</v>
      </c>
      <c r="F93" s="171">
        <v>0.97314938583569599</v>
      </c>
      <c r="G93" s="171">
        <v>0.97314938583569599</v>
      </c>
      <c r="H93" s="171">
        <v>0.97314938583569599</v>
      </c>
      <c r="I93" s="171">
        <v>0.97314938583569599</v>
      </c>
      <c r="J93" s="171">
        <v>0.97314938583569599</v>
      </c>
      <c r="K93" s="171">
        <v>0.97314938583569599</v>
      </c>
      <c r="L93" s="171">
        <v>0.97314938583569599</v>
      </c>
      <c r="M93" s="171">
        <v>0.97314938583569599</v>
      </c>
      <c r="N93" s="305">
        <v>0.97314938583569499</v>
      </c>
      <c r="O93" s="305">
        <v>0.97281091829880695</v>
      </c>
      <c r="P93" s="305">
        <v>0.97281091829880695</v>
      </c>
      <c r="Q93" s="305">
        <v>0.97281091829880695</v>
      </c>
      <c r="R93" s="305">
        <v>0.97281091829880695</v>
      </c>
      <c r="S93" s="305">
        <v>0.97281091829880695</v>
      </c>
      <c r="T93" s="305">
        <v>0.97281091829880695</v>
      </c>
      <c r="U93" s="305">
        <v>0.97281091829880695</v>
      </c>
      <c r="V93" s="305">
        <v>0.97281091829880695</v>
      </c>
      <c r="W93" s="305">
        <v>0.97281091829880695</v>
      </c>
      <c r="X93" s="305">
        <v>0.97281091829880695</v>
      </c>
      <c r="Y93" s="305">
        <v>0.97281091829880695</v>
      </c>
      <c r="Z93" s="305">
        <v>0.97281091829880695</v>
      </c>
      <c r="AA93" s="305">
        <v>0.97281091829880595</v>
      </c>
      <c r="AB93" s="305">
        <v>0.97284191139765697</v>
      </c>
      <c r="AC93" s="305">
        <v>0.97284191139765697</v>
      </c>
      <c r="AD93" s="305">
        <v>0.97284191139765697</v>
      </c>
      <c r="AE93" s="305">
        <v>0.97284191139765697</v>
      </c>
      <c r="AF93" s="305">
        <v>0.97284191139765697</v>
      </c>
      <c r="AG93" s="305">
        <v>0.97284191139765697</v>
      </c>
      <c r="AH93" s="305">
        <v>0.97284191139765697</v>
      </c>
      <c r="AI93" s="305">
        <v>0.97284191139765697</v>
      </c>
      <c r="AJ93" s="305">
        <v>0.97284191139765697</v>
      </c>
      <c r="AK93" s="305">
        <v>0.97284191139765697</v>
      </c>
      <c r="AL93" s="305">
        <v>0.97284191139765697</v>
      </c>
      <c r="AM93" s="305">
        <v>0.97284191139765697</v>
      </c>
      <c r="AN93" s="305">
        <v>0.97284191139765797</v>
      </c>
    </row>
    <row r="94" spans="1:40" s="171" customFormat="1" x14ac:dyDescent="0.2">
      <c r="A94" s="128" t="s">
        <v>1934</v>
      </c>
      <c r="B94" s="171">
        <v>0.97314938583569599</v>
      </c>
      <c r="C94" s="171">
        <v>0.97314938583569599</v>
      </c>
      <c r="D94" s="171">
        <v>0.97314938583569599</v>
      </c>
      <c r="E94" s="171">
        <v>0.97314938583569599</v>
      </c>
      <c r="F94" s="171">
        <v>0.97314938583569599</v>
      </c>
      <c r="G94" s="171">
        <v>0.97314938583569599</v>
      </c>
      <c r="H94" s="171">
        <v>0.97314938583569599</v>
      </c>
      <c r="I94" s="171">
        <v>0.97314938583569599</v>
      </c>
      <c r="J94" s="171">
        <v>0.97314938583569599</v>
      </c>
      <c r="K94" s="171">
        <v>0.97314938583569599</v>
      </c>
      <c r="L94" s="171">
        <v>0.97314938583569599</v>
      </c>
      <c r="M94" s="171">
        <v>0.97314938583569599</v>
      </c>
      <c r="N94" s="305">
        <v>0.97314938583569499</v>
      </c>
      <c r="O94" s="305">
        <v>0.97281091829880695</v>
      </c>
      <c r="P94" s="305">
        <v>0.97281091829880695</v>
      </c>
      <c r="Q94" s="305">
        <v>0.97281091829880695</v>
      </c>
      <c r="R94" s="305">
        <v>0.97281091829880695</v>
      </c>
      <c r="S94" s="305">
        <v>0.97281091829880695</v>
      </c>
      <c r="T94" s="305">
        <v>0.97281091829880695</v>
      </c>
      <c r="U94" s="305">
        <v>0.97281091829880695</v>
      </c>
      <c r="V94" s="305">
        <v>0.97281091829880695</v>
      </c>
      <c r="W94" s="305">
        <v>0.97281091829880695</v>
      </c>
      <c r="X94" s="305">
        <v>0.97281091829880695</v>
      </c>
      <c r="Y94" s="305">
        <v>0.97281091829880695</v>
      </c>
      <c r="Z94" s="305">
        <v>0.97281091829880695</v>
      </c>
      <c r="AA94" s="305">
        <v>0.97281091829880595</v>
      </c>
      <c r="AB94" s="305">
        <v>0.97284191139765697</v>
      </c>
      <c r="AC94" s="305">
        <v>0.97284191139765697</v>
      </c>
      <c r="AD94" s="305">
        <v>0.97284191139765697</v>
      </c>
      <c r="AE94" s="305">
        <v>0.97284191139765697</v>
      </c>
      <c r="AF94" s="305">
        <v>0.97284191139765697</v>
      </c>
      <c r="AG94" s="305">
        <v>0.97284191139765697</v>
      </c>
      <c r="AH94" s="305">
        <v>0.97284191139765697</v>
      </c>
      <c r="AI94" s="305">
        <v>0.97284191139765697</v>
      </c>
      <c r="AJ94" s="305">
        <v>0.97284191139765697</v>
      </c>
      <c r="AK94" s="305">
        <v>0.97284191139765697</v>
      </c>
      <c r="AL94" s="305">
        <v>0.97284191139765697</v>
      </c>
      <c r="AM94" s="305">
        <v>0.97284191139765697</v>
      </c>
      <c r="AN94" s="305">
        <v>0.97284191139765797</v>
      </c>
    </row>
    <row r="95" spans="1:40" s="171" customFormat="1" x14ac:dyDescent="0.2">
      <c r="A95" s="128" t="s">
        <v>1935</v>
      </c>
      <c r="B95" s="171">
        <v>0.97314938583569599</v>
      </c>
      <c r="C95" s="171">
        <v>0.97314938583569599</v>
      </c>
      <c r="D95" s="171">
        <v>0.97314938583569599</v>
      </c>
      <c r="E95" s="171">
        <v>0.97314938583569599</v>
      </c>
      <c r="F95" s="171">
        <v>0.97314938583569599</v>
      </c>
      <c r="G95" s="171">
        <v>0.97314938583569599</v>
      </c>
      <c r="H95" s="171">
        <v>0.97314938583569599</v>
      </c>
      <c r="I95" s="171">
        <v>0.97314938583569599</v>
      </c>
      <c r="J95" s="171">
        <v>0.97314938583569599</v>
      </c>
      <c r="K95" s="171">
        <v>0.97314938583569599</v>
      </c>
      <c r="L95" s="171">
        <v>0.97314938583569599</v>
      </c>
      <c r="M95" s="171">
        <v>0.97314938583569599</v>
      </c>
      <c r="N95" s="305">
        <v>0.97314938583569499</v>
      </c>
      <c r="O95" s="305">
        <v>0.97281091829880695</v>
      </c>
      <c r="P95" s="305">
        <v>0.97281091829880695</v>
      </c>
      <c r="Q95" s="305">
        <v>0.97281091829880695</v>
      </c>
      <c r="R95" s="305">
        <v>0.97281091829880695</v>
      </c>
      <c r="S95" s="305">
        <v>0.97281091829880695</v>
      </c>
      <c r="T95" s="305">
        <v>0.97281091829880695</v>
      </c>
      <c r="U95" s="305">
        <v>0.97281091829880695</v>
      </c>
      <c r="V95" s="305">
        <v>0.97281091829880695</v>
      </c>
      <c r="W95" s="305">
        <v>0.97281091829880695</v>
      </c>
      <c r="X95" s="305">
        <v>0.97281091829880695</v>
      </c>
      <c r="Y95" s="305">
        <v>0.97281091829880695</v>
      </c>
      <c r="Z95" s="305">
        <v>0.97281091829880695</v>
      </c>
      <c r="AA95" s="305">
        <v>0.97281091829880595</v>
      </c>
      <c r="AB95" s="305">
        <v>0.97284191139765697</v>
      </c>
      <c r="AC95" s="305">
        <v>0.97284191139765697</v>
      </c>
      <c r="AD95" s="305">
        <v>0.97284191139765697</v>
      </c>
      <c r="AE95" s="305">
        <v>0.97284191139765697</v>
      </c>
      <c r="AF95" s="305">
        <v>0.97284191139765697</v>
      </c>
      <c r="AG95" s="305">
        <v>0.97284191139765697</v>
      </c>
      <c r="AH95" s="305">
        <v>0.97284191139765697</v>
      </c>
      <c r="AI95" s="305">
        <v>0.97284191139765697</v>
      </c>
      <c r="AJ95" s="305">
        <v>0.97284191139765697</v>
      </c>
      <c r="AK95" s="305">
        <v>0.97284191139765697</v>
      </c>
      <c r="AL95" s="305">
        <v>0.97284191139765697</v>
      </c>
      <c r="AM95" s="305">
        <v>0.97284191139765697</v>
      </c>
      <c r="AN95" s="305">
        <v>0.97284191139765797</v>
      </c>
    </row>
    <row r="96" spans="1:40" s="171" customFormat="1" x14ac:dyDescent="0.2">
      <c r="A96" s="128" t="s">
        <v>1936</v>
      </c>
      <c r="B96" s="171">
        <v>0.97314938583569599</v>
      </c>
      <c r="C96" s="171">
        <v>0.97314938583569599</v>
      </c>
      <c r="D96" s="171">
        <v>0.97314938583569599</v>
      </c>
      <c r="E96" s="171">
        <v>0.97314938583569599</v>
      </c>
      <c r="F96" s="171">
        <v>0.97314938583569599</v>
      </c>
      <c r="G96" s="171">
        <v>0.97314938583569599</v>
      </c>
      <c r="H96" s="171">
        <v>0.97314938583569599</v>
      </c>
      <c r="I96" s="171">
        <v>0.97314938583569599</v>
      </c>
      <c r="J96" s="171">
        <v>0.97314938583569599</v>
      </c>
      <c r="K96" s="171">
        <v>0.97314938583569599</v>
      </c>
      <c r="L96" s="171">
        <v>0.97314938583569599</v>
      </c>
      <c r="M96" s="171">
        <v>0.97314938583569599</v>
      </c>
      <c r="N96" s="305">
        <v>0.97314938583569499</v>
      </c>
      <c r="O96" s="305">
        <v>0.97281091829880695</v>
      </c>
      <c r="P96" s="305">
        <v>0.97281091829880695</v>
      </c>
      <c r="Q96" s="305">
        <v>0.97281091829880695</v>
      </c>
      <c r="R96" s="305">
        <v>0.97281091829880695</v>
      </c>
      <c r="S96" s="305">
        <v>0.97281091829880695</v>
      </c>
      <c r="T96" s="305">
        <v>0.97281091829880695</v>
      </c>
      <c r="U96" s="305">
        <v>0.97281091829880695</v>
      </c>
      <c r="V96" s="305">
        <v>0.97281091829880695</v>
      </c>
      <c r="W96" s="305">
        <v>0.97281091829880695</v>
      </c>
      <c r="X96" s="305">
        <v>0.97281091829880695</v>
      </c>
      <c r="Y96" s="305">
        <v>0.97281091829880695</v>
      </c>
      <c r="Z96" s="305">
        <v>0.97281091829880695</v>
      </c>
      <c r="AA96" s="305">
        <v>0.97281091829880595</v>
      </c>
      <c r="AB96" s="305">
        <v>0.97284191139765697</v>
      </c>
      <c r="AC96" s="305">
        <v>0.97284191139765697</v>
      </c>
      <c r="AD96" s="305">
        <v>0.97284191139765697</v>
      </c>
      <c r="AE96" s="305">
        <v>0.97284191139765697</v>
      </c>
      <c r="AF96" s="305">
        <v>0.97284191139765697</v>
      </c>
      <c r="AG96" s="305">
        <v>0.97284191139765697</v>
      </c>
      <c r="AH96" s="305">
        <v>0.97284191139765697</v>
      </c>
      <c r="AI96" s="305">
        <v>0.97284191139765697</v>
      </c>
      <c r="AJ96" s="305">
        <v>0.97284191139765697</v>
      </c>
      <c r="AK96" s="305">
        <v>0.97284191139765697</v>
      </c>
      <c r="AL96" s="305">
        <v>0.97284191139765697</v>
      </c>
      <c r="AM96" s="305">
        <v>0.97284191139765697</v>
      </c>
      <c r="AN96" s="305">
        <v>0.97284191139765797</v>
      </c>
    </row>
    <row r="97" spans="1:40" s="171" customFormat="1" x14ac:dyDescent="0.2">
      <c r="A97" s="128" t="s">
        <v>1937</v>
      </c>
      <c r="B97" s="171">
        <v>0.97314938583569599</v>
      </c>
      <c r="C97" s="171">
        <v>0.97314938583569599</v>
      </c>
      <c r="D97" s="171">
        <v>0.97314938583569599</v>
      </c>
      <c r="E97" s="171">
        <v>0.97314938583569599</v>
      </c>
      <c r="F97" s="171">
        <v>0.97314938583569599</v>
      </c>
      <c r="G97" s="171">
        <v>0.97314938583569599</v>
      </c>
      <c r="H97" s="171">
        <v>0.97314938583569599</v>
      </c>
      <c r="I97" s="171">
        <v>0.97314938583569599</v>
      </c>
      <c r="J97" s="171">
        <v>0.97314938583569599</v>
      </c>
      <c r="K97" s="171">
        <v>0.97314938583569599</v>
      </c>
      <c r="L97" s="171">
        <v>0.97314938583569599</v>
      </c>
      <c r="M97" s="171">
        <v>0.97314938583569599</v>
      </c>
      <c r="N97" s="305">
        <v>0.97314938583569499</v>
      </c>
      <c r="O97" s="305">
        <v>0.97281091829880695</v>
      </c>
      <c r="P97" s="305">
        <v>0.97281091829880695</v>
      </c>
      <c r="Q97" s="305">
        <v>0.97281091829880695</v>
      </c>
      <c r="R97" s="305">
        <v>0.97281091829880695</v>
      </c>
      <c r="S97" s="305">
        <v>0.97281091829880695</v>
      </c>
      <c r="T97" s="305">
        <v>0.97281091829880695</v>
      </c>
      <c r="U97" s="305">
        <v>0.97281091829880695</v>
      </c>
      <c r="V97" s="305">
        <v>0.97281091829880695</v>
      </c>
      <c r="W97" s="305">
        <v>0.97281091829880695</v>
      </c>
      <c r="X97" s="305">
        <v>0.97281091829880695</v>
      </c>
      <c r="Y97" s="305">
        <v>0.97281091829880695</v>
      </c>
      <c r="Z97" s="305">
        <v>0.97281091829880695</v>
      </c>
      <c r="AA97" s="305">
        <v>0.97281091829880595</v>
      </c>
      <c r="AB97" s="305">
        <v>0.97284191139765697</v>
      </c>
      <c r="AC97" s="305">
        <v>0.97284191139765697</v>
      </c>
      <c r="AD97" s="305">
        <v>0.97284191139765697</v>
      </c>
      <c r="AE97" s="305">
        <v>0.97284191139765697</v>
      </c>
      <c r="AF97" s="305">
        <v>0.97284191139765697</v>
      </c>
      <c r="AG97" s="305">
        <v>0.97284191139765697</v>
      </c>
      <c r="AH97" s="305">
        <v>0.97284191139765697</v>
      </c>
      <c r="AI97" s="305">
        <v>0.97284191139765697</v>
      </c>
      <c r="AJ97" s="305">
        <v>0.97284191139765697</v>
      </c>
      <c r="AK97" s="305">
        <v>0.97284191139765697</v>
      </c>
      <c r="AL97" s="305">
        <v>0.97284191139765697</v>
      </c>
      <c r="AM97" s="305">
        <v>0.97284191139765697</v>
      </c>
      <c r="AN97" s="305">
        <v>0.97284191139765797</v>
      </c>
    </row>
    <row r="98" spans="1:40" s="171" customFormat="1" x14ac:dyDescent="0.2">
      <c r="A98" s="128" t="s">
        <v>1938</v>
      </c>
      <c r="B98" s="171">
        <v>1</v>
      </c>
      <c r="C98" s="171">
        <v>1</v>
      </c>
      <c r="D98" s="171">
        <v>1</v>
      </c>
      <c r="E98" s="171">
        <v>1</v>
      </c>
      <c r="F98" s="171">
        <v>1</v>
      </c>
      <c r="G98" s="171">
        <v>1</v>
      </c>
      <c r="H98" s="171">
        <v>1</v>
      </c>
      <c r="I98" s="171">
        <v>1</v>
      </c>
      <c r="J98" s="171">
        <v>1</v>
      </c>
      <c r="K98" s="171">
        <v>1</v>
      </c>
      <c r="L98" s="171">
        <v>1</v>
      </c>
      <c r="M98" s="171">
        <v>1</v>
      </c>
      <c r="N98" s="305">
        <v>1</v>
      </c>
      <c r="O98" s="305">
        <v>1</v>
      </c>
      <c r="P98" s="305">
        <v>1</v>
      </c>
      <c r="Q98" s="305">
        <v>1</v>
      </c>
      <c r="R98" s="305">
        <v>1</v>
      </c>
      <c r="S98" s="305">
        <v>1</v>
      </c>
      <c r="T98" s="305">
        <v>1</v>
      </c>
      <c r="U98" s="305">
        <v>1</v>
      </c>
      <c r="V98" s="305">
        <v>1</v>
      </c>
      <c r="W98" s="305">
        <v>1</v>
      </c>
      <c r="X98" s="305">
        <v>1</v>
      </c>
      <c r="Y98" s="305">
        <v>1</v>
      </c>
      <c r="Z98" s="305">
        <v>1</v>
      </c>
      <c r="AA98" s="305">
        <v>1</v>
      </c>
      <c r="AB98" s="305">
        <v>1</v>
      </c>
      <c r="AC98" s="305">
        <v>1</v>
      </c>
      <c r="AD98" s="305">
        <v>1</v>
      </c>
      <c r="AE98" s="305">
        <v>1</v>
      </c>
      <c r="AF98" s="305">
        <v>1</v>
      </c>
      <c r="AG98" s="305">
        <v>1</v>
      </c>
      <c r="AH98" s="305">
        <v>1</v>
      </c>
      <c r="AI98" s="305">
        <v>1</v>
      </c>
      <c r="AJ98" s="305">
        <v>1</v>
      </c>
      <c r="AK98" s="305">
        <v>1</v>
      </c>
      <c r="AL98" s="305">
        <v>1</v>
      </c>
      <c r="AM98" s="305">
        <v>1</v>
      </c>
      <c r="AN98" s="305">
        <v>1</v>
      </c>
    </row>
    <row r="99" spans="1:40" s="171" customFormat="1" x14ac:dyDescent="0.2">
      <c r="A99" s="172" t="s">
        <v>1939</v>
      </c>
      <c r="B99" s="171">
        <v>0</v>
      </c>
      <c r="C99" s="171">
        <v>0</v>
      </c>
      <c r="D99" s="171">
        <v>0</v>
      </c>
      <c r="E99" s="171">
        <v>0</v>
      </c>
      <c r="F99" s="171">
        <v>0</v>
      </c>
      <c r="G99" s="171">
        <v>0</v>
      </c>
      <c r="H99" s="171">
        <v>0</v>
      </c>
      <c r="I99" s="171">
        <v>0</v>
      </c>
      <c r="J99" s="171">
        <v>0</v>
      </c>
      <c r="K99" s="171">
        <v>0</v>
      </c>
      <c r="L99" s="171">
        <v>0</v>
      </c>
      <c r="M99" s="171">
        <v>0</v>
      </c>
      <c r="N99" s="305">
        <v>0</v>
      </c>
      <c r="O99" s="305">
        <v>0</v>
      </c>
      <c r="P99" s="305">
        <v>0</v>
      </c>
      <c r="Q99" s="305">
        <v>0</v>
      </c>
      <c r="R99" s="305">
        <v>0</v>
      </c>
      <c r="S99" s="305">
        <v>0</v>
      </c>
      <c r="T99" s="305">
        <v>0</v>
      </c>
      <c r="U99" s="305">
        <v>0</v>
      </c>
      <c r="V99" s="305">
        <v>0</v>
      </c>
      <c r="W99" s="305">
        <v>0</v>
      </c>
      <c r="X99" s="305">
        <v>0</v>
      </c>
      <c r="Y99" s="305">
        <v>0</v>
      </c>
      <c r="Z99" s="305">
        <v>0</v>
      </c>
      <c r="AA99" s="305">
        <v>0</v>
      </c>
      <c r="AB99" s="305">
        <v>0</v>
      </c>
      <c r="AC99" s="305">
        <v>0</v>
      </c>
      <c r="AD99" s="305">
        <v>0</v>
      </c>
      <c r="AE99" s="305">
        <v>0</v>
      </c>
      <c r="AF99" s="305">
        <v>0</v>
      </c>
      <c r="AG99" s="305">
        <v>0</v>
      </c>
      <c r="AH99" s="305">
        <v>0</v>
      </c>
      <c r="AI99" s="305">
        <v>0</v>
      </c>
      <c r="AJ99" s="305">
        <v>0</v>
      </c>
      <c r="AK99" s="305">
        <v>0</v>
      </c>
      <c r="AL99" s="305">
        <v>0</v>
      </c>
      <c r="AM99" s="305">
        <v>0</v>
      </c>
      <c r="AN99" s="305">
        <v>0</v>
      </c>
    </row>
    <row r="100" spans="1:40" s="171" customFormat="1" x14ac:dyDescent="0.2">
      <c r="A100" s="128" t="s">
        <v>1940</v>
      </c>
      <c r="B100" s="171">
        <v>0.97314938583569599</v>
      </c>
      <c r="C100" s="171">
        <v>0.97314938583569599</v>
      </c>
      <c r="D100" s="171">
        <v>0.97314938583569599</v>
      </c>
      <c r="E100" s="171">
        <v>0.97314938583569599</v>
      </c>
      <c r="F100" s="171">
        <v>0.97314938583569599</v>
      </c>
      <c r="G100" s="171">
        <v>0.97314938583569599</v>
      </c>
      <c r="H100" s="171">
        <v>0.97314938583569599</v>
      </c>
      <c r="I100" s="171">
        <v>0.97314938583569599</v>
      </c>
      <c r="J100" s="171">
        <v>0.97314938583569599</v>
      </c>
      <c r="K100" s="171">
        <v>0.97314938583569599</v>
      </c>
      <c r="L100" s="171">
        <v>0.97314938583569599</v>
      </c>
      <c r="M100" s="171">
        <v>0.97314938583569599</v>
      </c>
      <c r="N100" s="305">
        <v>0.97314938583569499</v>
      </c>
      <c r="O100" s="305">
        <v>0.97281091829880695</v>
      </c>
      <c r="P100" s="305">
        <v>0.97281091829880695</v>
      </c>
      <c r="Q100" s="305">
        <v>0.97281091829880695</v>
      </c>
      <c r="R100" s="305">
        <v>0.97281091829880695</v>
      </c>
      <c r="S100" s="305">
        <v>0.97281091829880695</v>
      </c>
      <c r="T100" s="305">
        <v>0.97281091829880695</v>
      </c>
      <c r="U100" s="305">
        <v>0.97281091829880695</v>
      </c>
      <c r="V100" s="305">
        <v>0.97281091829880695</v>
      </c>
      <c r="W100" s="305">
        <v>0.97281091829880695</v>
      </c>
      <c r="X100" s="305">
        <v>0.97281091829880695</v>
      </c>
      <c r="Y100" s="305">
        <v>0.97281091829880695</v>
      </c>
      <c r="Z100" s="305">
        <v>0.97281091829880695</v>
      </c>
      <c r="AA100" s="305">
        <v>0.97281091829880595</v>
      </c>
      <c r="AB100" s="305">
        <v>0.97284191139765697</v>
      </c>
      <c r="AC100" s="305">
        <v>0.97284191139765697</v>
      </c>
      <c r="AD100" s="305">
        <v>0.97284191139765697</v>
      </c>
      <c r="AE100" s="305">
        <v>0.97284191139765697</v>
      </c>
      <c r="AF100" s="305">
        <v>0.97284191139765697</v>
      </c>
      <c r="AG100" s="305">
        <v>0.97284191139765697</v>
      </c>
      <c r="AH100" s="305">
        <v>0.97284191139765697</v>
      </c>
      <c r="AI100" s="305">
        <v>0.97284191139765697</v>
      </c>
      <c r="AJ100" s="305">
        <v>0.97284191139765697</v>
      </c>
      <c r="AK100" s="305">
        <v>0.97284191139765697</v>
      </c>
      <c r="AL100" s="305">
        <v>0.97284191139765697</v>
      </c>
      <c r="AM100" s="305">
        <v>0.97284191139765697</v>
      </c>
      <c r="AN100" s="305">
        <v>0.97284191139765797</v>
      </c>
    </row>
    <row r="101" spans="1:40" s="171" customFormat="1" x14ac:dyDescent="0.2">
      <c r="A101" s="128" t="s">
        <v>1941</v>
      </c>
      <c r="B101" s="171">
        <v>0.97314938583569599</v>
      </c>
      <c r="C101" s="171">
        <v>0.97314938583569599</v>
      </c>
      <c r="D101" s="171">
        <v>0.97314938583569599</v>
      </c>
      <c r="E101" s="171">
        <v>0.97314938583569599</v>
      </c>
      <c r="F101" s="171">
        <v>0.97314938583569599</v>
      </c>
      <c r="G101" s="171">
        <v>0.97314938583569599</v>
      </c>
      <c r="H101" s="171">
        <v>0.97314938583569599</v>
      </c>
      <c r="I101" s="171">
        <v>0.97314938583569599</v>
      </c>
      <c r="J101" s="171">
        <v>0.97314938583569599</v>
      </c>
      <c r="K101" s="171">
        <v>0.97314938583569599</v>
      </c>
      <c r="L101" s="171">
        <v>0.97314938583569599</v>
      </c>
      <c r="M101" s="171">
        <v>0.97314938583569599</v>
      </c>
      <c r="N101" s="305">
        <v>0.97314938583569499</v>
      </c>
      <c r="O101" s="305">
        <v>0.97281091829880695</v>
      </c>
      <c r="P101" s="305">
        <v>0.97281091829880695</v>
      </c>
      <c r="Q101" s="305">
        <v>0.97281091829880695</v>
      </c>
      <c r="R101" s="305">
        <v>0.97281091829880695</v>
      </c>
      <c r="S101" s="305">
        <v>0.97281091829880695</v>
      </c>
      <c r="T101" s="305">
        <v>0.97281091829880695</v>
      </c>
      <c r="U101" s="305">
        <v>0.97281091829880695</v>
      </c>
      <c r="V101" s="305">
        <v>0.97281091829880695</v>
      </c>
      <c r="W101" s="305">
        <v>0.97281091829880695</v>
      </c>
      <c r="X101" s="305">
        <v>0.97281091829880695</v>
      </c>
      <c r="Y101" s="305">
        <v>0.97281091829880695</v>
      </c>
      <c r="Z101" s="305">
        <v>0.97281091829880695</v>
      </c>
      <c r="AA101" s="305">
        <v>0.97281091829880595</v>
      </c>
      <c r="AB101" s="305">
        <v>0.97284191139765697</v>
      </c>
      <c r="AC101" s="305">
        <v>0.97284191139765697</v>
      </c>
      <c r="AD101" s="305">
        <v>0.97284191139765697</v>
      </c>
      <c r="AE101" s="305">
        <v>0.97284191139765697</v>
      </c>
      <c r="AF101" s="305">
        <v>0.97284191139765697</v>
      </c>
      <c r="AG101" s="305">
        <v>0.97284191139765697</v>
      </c>
      <c r="AH101" s="305">
        <v>0.97284191139765697</v>
      </c>
      <c r="AI101" s="305">
        <v>0.97284191139765697</v>
      </c>
      <c r="AJ101" s="305">
        <v>0.97284191139765697</v>
      </c>
      <c r="AK101" s="305">
        <v>0.97284191139765697</v>
      </c>
      <c r="AL101" s="305">
        <v>0.97284191139765697</v>
      </c>
      <c r="AM101" s="305">
        <v>0.97284191139765697</v>
      </c>
      <c r="AN101" s="305">
        <v>0.97284191139765797</v>
      </c>
    </row>
    <row r="102" spans="1:40" s="171" customFormat="1" x14ac:dyDescent="0.2">
      <c r="A102" s="128" t="s">
        <v>1942</v>
      </c>
      <c r="B102" s="171">
        <v>0.97314938583569599</v>
      </c>
      <c r="C102" s="171">
        <v>0.97314938583569599</v>
      </c>
      <c r="D102" s="171">
        <v>0.97314938583569599</v>
      </c>
      <c r="E102" s="171">
        <v>0.97314938583569599</v>
      </c>
      <c r="F102" s="171">
        <v>0.97314938583569599</v>
      </c>
      <c r="G102" s="171">
        <v>0.97314938583569599</v>
      </c>
      <c r="H102" s="171">
        <v>0.97314938583569599</v>
      </c>
      <c r="I102" s="171">
        <v>0.97314938583569599</v>
      </c>
      <c r="J102" s="171">
        <v>0.97314938583569599</v>
      </c>
      <c r="K102" s="171">
        <v>0.97314938583569599</v>
      </c>
      <c r="L102" s="171">
        <v>0.97314938583569599</v>
      </c>
      <c r="M102" s="171">
        <v>0.97314938583569599</v>
      </c>
      <c r="N102" s="305">
        <v>0.97314938583569499</v>
      </c>
      <c r="O102" s="305">
        <v>0.97281091829880695</v>
      </c>
      <c r="P102" s="305">
        <v>0.97281091829880695</v>
      </c>
      <c r="Q102" s="305">
        <v>0.97281091829880695</v>
      </c>
      <c r="R102" s="305">
        <v>0.97281091829880695</v>
      </c>
      <c r="S102" s="305">
        <v>0.97281091829880695</v>
      </c>
      <c r="T102" s="305">
        <v>0.97281091829880695</v>
      </c>
      <c r="U102" s="305">
        <v>0.97281091829880695</v>
      </c>
      <c r="V102" s="305">
        <v>0.97281091829880695</v>
      </c>
      <c r="W102" s="305">
        <v>0.97281091829880695</v>
      </c>
      <c r="X102" s="305">
        <v>0.97281091829880695</v>
      </c>
      <c r="Y102" s="305">
        <v>0.97281091829880695</v>
      </c>
      <c r="Z102" s="305">
        <v>0.97281091829880695</v>
      </c>
      <c r="AA102" s="305">
        <v>0.97281091829880595</v>
      </c>
      <c r="AB102" s="305">
        <v>0.97284191139765697</v>
      </c>
      <c r="AC102" s="305">
        <v>0.97284191139765697</v>
      </c>
      <c r="AD102" s="305">
        <v>0.97284191139765697</v>
      </c>
      <c r="AE102" s="305">
        <v>0.97284191139765697</v>
      </c>
      <c r="AF102" s="305">
        <v>0.97284191139765697</v>
      </c>
      <c r="AG102" s="305">
        <v>0.97284191139765697</v>
      </c>
      <c r="AH102" s="305">
        <v>0.97284191139765697</v>
      </c>
      <c r="AI102" s="305">
        <v>0.97284191139765697</v>
      </c>
      <c r="AJ102" s="305">
        <v>0.97284191139765697</v>
      </c>
      <c r="AK102" s="305">
        <v>0.97284191139765697</v>
      </c>
      <c r="AL102" s="305">
        <v>0.97284191139765697</v>
      </c>
      <c r="AM102" s="305">
        <v>0.97284191139765697</v>
      </c>
      <c r="AN102" s="305">
        <v>0.97284191139765797</v>
      </c>
    </row>
    <row r="103" spans="1:40" s="171" customFormat="1" x14ac:dyDescent="0.2">
      <c r="A103" s="128" t="s">
        <v>1943</v>
      </c>
      <c r="B103" s="171">
        <v>0.97314938583569599</v>
      </c>
      <c r="C103" s="171">
        <v>0.97314938583569599</v>
      </c>
      <c r="D103" s="171">
        <v>0.97314938583569599</v>
      </c>
      <c r="E103" s="171">
        <v>0.97314938583569599</v>
      </c>
      <c r="F103" s="171">
        <v>0.97314938583569599</v>
      </c>
      <c r="G103" s="171">
        <v>0.97314938583569599</v>
      </c>
      <c r="H103" s="171">
        <v>0.97314938583569599</v>
      </c>
      <c r="I103" s="171">
        <v>0.97314938583569599</v>
      </c>
      <c r="J103" s="171">
        <v>0.97314938583569599</v>
      </c>
      <c r="K103" s="171">
        <v>0.97314938583569599</v>
      </c>
      <c r="L103" s="171">
        <v>0.97314938583569599</v>
      </c>
      <c r="M103" s="171">
        <v>0.97314938583569599</v>
      </c>
      <c r="N103" s="305">
        <v>0.97314938583569499</v>
      </c>
      <c r="O103" s="305">
        <v>0.97281091829880695</v>
      </c>
      <c r="P103" s="305">
        <v>0.97281091829880695</v>
      </c>
      <c r="Q103" s="305">
        <v>0.97281091829880695</v>
      </c>
      <c r="R103" s="305">
        <v>0.97281091829880695</v>
      </c>
      <c r="S103" s="305">
        <v>0.97281091829880695</v>
      </c>
      <c r="T103" s="305">
        <v>0.97281091829880695</v>
      </c>
      <c r="U103" s="305">
        <v>0.97281091829880695</v>
      </c>
      <c r="V103" s="305">
        <v>0.97281091829880695</v>
      </c>
      <c r="W103" s="305">
        <v>0.97281091829880695</v>
      </c>
      <c r="X103" s="305">
        <v>0.97281091829880695</v>
      </c>
      <c r="Y103" s="305">
        <v>0.97281091829880695</v>
      </c>
      <c r="Z103" s="305">
        <v>0.97281091829880695</v>
      </c>
      <c r="AA103" s="305">
        <v>0.97281091829880595</v>
      </c>
      <c r="AB103" s="305">
        <v>0.97284191139765697</v>
      </c>
      <c r="AC103" s="305">
        <v>0.97284191139765697</v>
      </c>
      <c r="AD103" s="305">
        <v>0.97284191139765697</v>
      </c>
      <c r="AE103" s="305">
        <v>0.97284191139765697</v>
      </c>
      <c r="AF103" s="305">
        <v>0.97284191139765697</v>
      </c>
      <c r="AG103" s="305">
        <v>0.97284191139765697</v>
      </c>
      <c r="AH103" s="305">
        <v>0.97284191139765697</v>
      </c>
      <c r="AI103" s="305">
        <v>0.97284191139765697</v>
      </c>
      <c r="AJ103" s="305">
        <v>0.97284191139765697</v>
      </c>
      <c r="AK103" s="305">
        <v>0.97284191139765697</v>
      </c>
      <c r="AL103" s="305">
        <v>0.97284191139765697</v>
      </c>
      <c r="AM103" s="305">
        <v>0.97284191139765697</v>
      </c>
      <c r="AN103" s="305">
        <v>0.97284191139765797</v>
      </c>
    </row>
    <row r="104" spans="1:40" s="171" customFormat="1" x14ac:dyDescent="0.2">
      <c r="A104" s="128" t="s">
        <v>1944</v>
      </c>
      <c r="B104" s="171">
        <v>1</v>
      </c>
      <c r="C104" s="171">
        <v>1</v>
      </c>
      <c r="D104" s="171">
        <v>1</v>
      </c>
      <c r="E104" s="171">
        <v>1</v>
      </c>
      <c r="F104" s="171">
        <v>1</v>
      </c>
      <c r="G104" s="171">
        <v>1</v>
      </c>
      <c r="H104" s="171">
        <v>1</v>
      </c>
      <c r="I104" s="171">
        <v>1</v>
      </c>
      <c r="J104" s="171">
        <v>1</v>
      </c>
      <c r="K104" s="171">
        <v>1</v>
      </c>
      <c r="L104" s="171">
        <v>1</v>
      </c>
      <c r="M104" s="171">
        <v>1</v>
      </c>
      <c r="N104" s="305">
        <v>1</v>
      </c>
      <c r="O104" s="305">
        <v>1</v>
      </c>
      <c r="P104" s="305">
        <v>1</v>
      </c>
      <c r="Q104" s="305">
        <v>1</v>
      </c>
      <c r="R104" s="305">
        <v>1</v>
      </c>
      <c r="S104" s="305">
        <v>1</v>
      </c>
      <c r="T104" s="305">
        <v>1</v>
      </c>
      <c r="U104" s="305">
        <v>1</v>
      </c>
      <c r="V104" s="305">
        <v>1</v>
      </c>
      <c r="W104" s="305">
        <v>1</v>
      </c>
      <c r="X104" s="305">
        <v>1</v>
      </c>
      <c r="Y104" s="305">
        <v>1</v>
      </c>
      <c r="Z104" s="305">
        <v>1</v>
      </c>
      <c r="AA104" s="305">
        <v>1</v>
      </c>
      <c r="AB104" s="305">
        <v>1</v>
      </c>
      <c r="AC104" s="305">
        <v>1</v>
      </c>
      <c r="AD104" s="305">
        <v>1</v>
      </c>
      <c r="AE104" s="305">
        <v>1</v>
      </c>
      <c r="AF104" s="305">
        <v>1</v>
      </c>
      <c r="AG104" s="305">
        <v>1</v>
      </c>
      <c r="AH104" s="305">
        <v>1</v>
      </c>
      <c r="AI104" s="305">
        <v>1</v>
      </c>
      <c r="AJ104" s="305">
        <v>1</v>
      </c>
      <c r="AK104" s="305">
        <v>1</v>
      </c>
      <c r="AL104" s="305">
        <v>1</v>
      </c>
      <c r="AM104" s="305">
        <v>1</v>
      </c>
      <c r="AN104" s="305">
        <v>1</v>
      </c>
    </row>
    <row r="105" spans="1:40" s="171" customFormat="1" x14ac:dyDescent="0.2">
      <c r="A105" s="128" t="s">
        <v>1945</v>
      </c>
      <c r="B105" s="171">
        <v>0.97314938583569599</v>
      </c>
      <c r="C105" s="171">
        <v>0.97314938583569599</v>
      </c>
      <c r="D105" s="171">
        <v>0.97314938583569599</v>
      </c>
      <c r="E105" s="171">
        <v>0.97314938583569599</v>
      </c>
      <c r="F105" s="171">
        <v>0.97314938583569599</v>
      </c>
      <c r="G105" s="171">
        <v>0.97314938583569599</v>
      </c>
      <c r="H105" s="171">
        <v>0.97314938583569599</v>
      </c>
      <c r="I105" s="171">
        <v>0.97314938583569599</v>
      </c>
      <c r="J105" s="171">
        <v>0.97314938583569599</v>
      </c>
      <c r="K105" s="171">
        <v>0.97314938583569599</v>
      </c>
      <c r="L105" s="171">
        <v>0.97314938583569599</v>
      </c>
      <c r="M105" s="171">
        <v>0.97314938583569599</v>
      </c>
      <c r="N105" s="305">
        <v>0.97314938583569499</v>
      </c>
      <c r="O105" s="305">
        <v>0.97281091829880695</v>
      </c>
      <c r="P105" s="305">
        <v>0.97281091829880695</v>
      </c>
      <c r="Q105" s="305">
        <v>0.97281091829880695</v>
      </c>
      <c r="R105" s="305">
        <v>0.97281091829880695</v>
      </c>
      <c r="S105" s="305">
        <v>0.97281091829880695</v>
      </c>
      <c r="T105" s="305">
        <v>0.97281091829880695</v>
      </c>
      <c r="U105" s="305">
        <v>0.97281091829880695</v>
      </c>
      <c r="V105" s="305">
        <v>0.97281091829880695</v>
      </c>
      <c r="W105" s="305">
        <v>0.97281091829880695</v>
      </c>
      <c r="X105" s="305">
        <v>0.97281091829880695</v>
      </c>
      <c r="Y105" s="305">
        <v>0.97281091829880695</v>
      </c>
      <c r="Z105" s="305">
        <v>0.97281091829880695</v>
      </c>
      <c r="AA105" s="305">
        <v>0.97281091829880595</v>
      </c>
      <c r="AB105" s="305">
        <v>0.97284191139765697</v>
      </c>
      <c r="AC105" s="305">
        <v>0.97284191139765697</v>
      </c>
      <c r="AD105" s="305">
        <v>0.97284191139765697</v>
      </c>
      <c r="AE105" s="305">
        <v>0.97284191139765697</v>
      </c>
      <c r="AF105" s="305">
        <v>0.97284191139765697</v>
      </c>
      <c r="AG105" s="305">
        <v>0.97284191139765697</v>
      </c>
      <c r="AH105" s="305">
        <v>0.97284191139765697</v>
      </c>
      <c r="AI105" s="305">
        <v>0.97284191139765697</v>
      </c>
      <c r="AJ105" s="305">
        <v>0.97284191139765697</v>
      </c>
      <c r="AK105" s="305">
        <v>0.97284191139765697</v>
      </c>
      <c r="AL105" s="305">
        <v>0.97284191139765697</v>
      </c>
      <c r="AM105" s="305">
        <v>0.97284191139765697</v>
      </c>
      <c r="AN105" s="305">
        <v>0.97284191139765797</v>
      </c>
    </row>
    <row r="106" spans="1:40" s="171" customFormat="1" x14ac:dyDescent="0.2">
      <c r="A106" s="128" t="s">
        <v>1946</v>
      </c>
      <c r="B106" s="171">
        <v>0.97314938583569599</v>
      </c>
      <c r="C106" s="171">
        <v>0.97314938583569599</v>
      </c>
      <c r="D106" s="171">
        <v>0.97314938583569599</v>
      </c>
      <c r="E106" s="171">
        <v>0.97314938583569599</v>
      </c>
      <c r="F106" s="171">
        <v>0.97314938583569599</v>
      </c>
      <c r="G106" s="171">
        <v>0.97314938583569599</v>
      </c>
      <c r="H106" s="171">
        <v>0.97314938583569599</v>
      </c>
      <c r="I106" s="171">
        <v>0.97314938583569599</v>
      </c>
      <c r="J106" s="171">
        <v>0.97314938583569599</v>
      </c>
      <c r="K106" s="171">
        <v>0.97314938583569599</v>
      </c>
      <c r="L106" s="171">
        <v>0.97314938583569599</v>
      </c>
      <c r="M106" s="171">
        <v>0.97314938583569599</v>
      </c>
      <c r="N106" s="305">
        <v>0.97314938583569499</v>
      </c>
      <c r="O106" s="305">
        <v>0.97281091829880695</v>
      </c>
      <c r="P106" s="305">
        <v>0.97281091829880695</v>
      </c>
      <c r="Q106" s="305">
        <v>0.97281091829880695</v>
      </c>
      <c r="R106" s="305">
        <v>0.97281091829880695</v>
      </c>
      <c r="S106" s="305">
        <v>0.97281091829880695</v>
      </c>
      <c r="T106" s="305">
        <v>0.97281091829880695</v>
      </c>
      <c r="U106" s="305">
        <v>0.97281091829880695</v>
      </c>
      <c r="V106" s="305">
        <v>0.97281091829880695</v>
      </c>
      <c r="W106" s="305">
        <v>0.97281091829880695</v>
      </c>
      <c r="X106" s="305">
        <v>0.97281091829880695</v>
      </c>
      <c r="Y106" s="305">
        <v>0.97281091829880695</v>
      </c>
      <c r="Z106" s="305">
        <v>0.97281091829880695</v>
      </c>
      <c r="AA106" s="305">
        <v>0.97281091829880595</v>
      </c>
      <c r="AB106" s="305">
        <v>0.97284191139765697</v>
      </c>
      <c r="AC106" s="305">
        <v>0.97284191139765697</v>
      </c>
      <c r="AD106" s="305">
        <v>0.97284191139765697</v>
      </c>
      <c r="AE106" s="305">
        <v>0.97284191139765697</v>
      </c>
      <c r="AF106" s="305">
        <v>0.97284191139765697</v>
      </c>
      <c r="AG106" s="305">
        <v>0.97284191139765697</v>
      </c>
      <c r="AH106" s="305">
        <v>0.97284191139765697</v>
      </c>
      <c r="AI106" s="305">
        <v>0.97284191139765697</v>
      </c>
      <c r="AJ106" s="305">
        <v>0.97284191139765697</v>
      </c>
      <c r="AK106" s="305">
        <v>0.97284191139765697</v>
      </c>
      <c r="AL106" s="305">
        <v>0.97284191139765697</v>
      </c>
      <c r="AM106" s="305">
        <v>0.97284191139765697</v>
      </c>
      <c r="AN106" s="305">
        <v>0.97284191139765797</v>
      </c>
    </row>
    <row r="107" spans="1:40" s="171" customFormat="1" x14ac:dyDescent="0.2">
      <c r="A107" s="128" t="s">
        <v>1947</v>
      </c>
      <c r="B107" s="171">
        <v>0.97314938583569599</v>
      </c>
      <c r="C107" s="171">
        <v>0.97314938583569599</v>
      </c>
      <c r="D107" s="171">
        <v>0.97314938583569599</v>
      </c>
      <c r="E107" s="171">
        <v>0.97314938583569599</v>
      </c>
      <c r="F107" s="171">
        <v>0.97314938583569599</v>
      </c>
      <c r="G107" s="171">
        <v>0.97314938583569599</v>
      </c>
      <c r="H107" s="171">
        <v>0.97314938583569599</v>
      </c>
      <c r="I107" s="171">
        <v>0.97314938583569599</v>
      </c>
      <c r="J107" s="171">
        <v>0.97314938583569599</v>
      </c>
      <c r="K107" s="171">
        <v>0.97314938583569599</v>
      </c>
      <c r="L107" s="171">
        <v>0.97314938583569599</v>
      </c>
      <c r="M107" s="171">
        <v>0.97314938583569599</v>
      </c>
      <c r="N107" s="305">
        <v>0.97314938583569499</v>
      </c>
      <c r="O107" s="305">
        <v>0.97281091829880695</v>
      </c>
      <c r="P107" s="305">
        <v>0.97281091829880695</v>
      </c>
      <c r="Q107" s="305">
        <v>0.97281091829880695</v>
      </c>
      <c r="R107" s="305">
        <v>0.97281091829880695</v>
      </c>
      <c r="S107" s="305">
        <v>0.97281091829880695</v>
      </c>
      <c r="T107" s="305">
        <v>0.97281091829880695</v>
      </c>
      <c r="U107" s="305">
        <v>0.97281091829880695</v>
      </c>
      <c r="V107" s="305">
        <v>0.97281091829880695</v>
      </c>
      <c r="W107" s="305">
        <v>0.97281091829880695</v>
      </c>
      <c r="X107" s="305">
        <v>0.97281091829880695</v>
      </c>
      <c r="Y107" s="305">
        <v>0.97281091829880695</v>
      </c>
      <c r="Z107" s="305">
        <v>0.97281091829880695</v>
      </c>
      <c r="AA107" s="305">
        <v>0.97281091829880595</v>
      </c>
      <c r="AB107" s="305">
        <v>0.97284191139765697</v>
      </c>
      <c r="AC107" s="305">
        <v>0.97284191139765697</v>
      </c>
      <c r="AD107" s="305">
        <v>0.97284191139765697</v>
      </c>
      <c r="AE107" s="305">
        <v>0.97284191139765697</v>
      </c>
      <c r="AF107" s="305">
        <v>0.97284191139765697</v>
      </c>
      <c r="AG107" s="305">
        <v>0.97284191139765697</v>
      </c>
      <c r="AH107" s="305">
        <v>0.97284191139765697</v>
      </c>
      <c r="AI107" s="305">
        <v>0.97284191139765697</v>
      </c>
      <c r="AJ107" s="305">
        <v>0.97284191139765697</v>
      </c>
      <c r="AK107" s="305">
        <v>0.97284191139765697</v>
      </c>
      <c r="AL107" s="305">
        <v>0.97284191139765697</v>
      </c>
      <c r="AM107" s="305">
        <v>0.97284191139765697</v>
      </c>
      <c r="AN107" s="305">
        <v>0.97284191139765797</v>
      </c>
    </row>
    <row r="108" spans="1:40" x14ac:dyDescent="0.2">
      <c r="A108" s="27" t="s">
        <v>1948</v>
      </c>
      <c r="B108" s="164">
        <v>973.14938583569597</v>
      </c>
      <c r="C108" s="164">
        <v>973.14938583569597</v>
      </c>
      <c r="D108" s="164">
        <v>973.14938583569597</v>
      </c>
      <c r="E108" s="164">
        <v>973.14938583569597</v>
      </c>
      <c r="F108" s="164">
        <v>973.14938583569597</v>
      </c>
      <c r="G108" s="164">
        <v>973.14938583569597</v>
      </c>
      <c r="H108" s="164">
        <v>973.14938583569597</v>
      </c>
      <c r="I108" s="164">
        <v>973.14938583569597</v>
      </c>
      <c r="J108" s="164">
        <v>973.14938583569597</v>
      </c>
      <c r="K108" s="164">
        <v>973.14938583569597</v>
      </c>
      <c r="L108" s="164">
        <v>973.14938583569597</v>
      </c>
      <c r="M108" s="164">
        <v>973.14938583569597</v>
      </c>
      <c r="N108" s="305">
        <v>973.14938583569506</v>
      </c>
      <c r="O108" s="305">
        <v>972.810918298807</v>
      </c>
      <c r="P108" s="305">
        <v>972.810918298807</v>
      </c>
      <c r="Q108" s="305">
        <v>972.810918298807</v>
      </c>
      <c r="R108" s="305">
        <v>972.810918298807</v>
      </c>
      <c r="S108" s="305">
        <v>972.810918298807</v>
      </c>
      <c r="T108" s="305">
        <v>972.810918298807</v>
      </c>
      <c r="U108" s="305">
        <v>972.810918298807</v>
      </c>
      <c r="V108" s="305">
        <v>972.810918298807</v>
      </c>
      <c r="W108" s="305">
        <v>972.810918298807</v>
      </c>
      <c r="X108" s="305">
        <v>972.810918298807</v>
      </c>
      <c r="Y108" s="305">
        <v>972.810918298807</v>
      </c>
      <c r="Z108" s="305">
        <v>972.810918298807</v>
      </c>
      <c r="AA108" s="305">
        <v>972.81091829880597</v>
      </c>
      <c r="AB108" s="305">
        <v>972.84191139765699</v>
      </c>
      <c r="AC108" s="305">
        <v>972.84191139765699</v>
      </c>
      <c r="AD108" s="305">
        <v>972.84191139765699</v>
      </c>
      <c r="AE108" s="305">
        <v>972.84191139765699</v>
      </c>
      <c r="AF108" s="305">
        <v>972.84191139765699</v>
      </c>
      <c r="AG108" s="305">
        <v>972.84191139765699</v>
      </c>
      <c r="AH108" s="305">
        <v>972.84191139765699</v>
      </c>
      <c r="AI108" s="305">
        <v>972.84191139765699</v>
      </c>
      <c r="AJ108" s="305">
        <v>972.84191139765699</v>
      </c>
      <c r="AK108" s="305">
        <v>972.84191139765699</v>
      </c>
      <c r="AL108" s="305">
        <v>972.84191139765699</v>
      </c>
      <c r="AM108" s="305">
        <v>972.84191139765699</v>
      </c>
      <c r="AN108" s="305">
        <v>972.84191139765801</v>
      </c>
    </row>
    <row r="109" spans="1:40" s="171" customFormat="1" x14ac:dyDescent="0.2">
      <c r="A109" s="128" t="s">
        <v>1949</v>
      </c>
      <c r="B109" s="171">
        <v>0.97314938583569599</v>
      </c>
      <c r="C109" s="171">
        <v>0.97314938583569599</v>
      </c>
      <c r="D109" s="171">
        <v>0.97314938583569599</v>
      </c>
      <c r="E109" s="171">
        <v>0.97314938583569599</v>
      </c>
      <c r="F109" s="171">
        <v>0.97314938583569599</v>
      </c>
      <c r="G109" s="171">
        <v>0.97314938583569599</v>
      </c>
      <c r="H109" s="171">
        <v>0.97314938583569599</v>
      </c>
      <c r="I109" s="171">
        <v>0.97314938583569599</v>
      </c>
      <c r="J109" s="171">
        <v>0.97314938583569599</v>
      </c>
      <c r="K109" s="171">
        <v>0.97314938583569599</v>
      </c>
      <c r="L109" s="171">
        <v>0.97314938583569599</v>
      </c>
      <c r="M109" s="171">
        <v>0.97314938583569599</v>
      </c>
      <c r="N109" s="305">
        <v>0.97314938583569499</v>
      </c>
      <c r="O109" s="305">
        <v>0.97281091829880695</v>
      </c>
      <c r="P109" s="305">
        <v>0.97281091829880695</v>
      </c>
      <c r="Q109" s="305">
        <v>0.97281091829880695</v>
      </c>
      <c r="R109" s="305">
        <v>0.97281091829880695</v>
      </c>
      <c r="S109" s="305">
        <v>0.97281091829880695</v>
      </c>
      <c r="T109" s="305">
        <v>0.97281091829880695</v>
      </c>
      <c r="U109" s="305">
        <v>0.97281091829880695</v>
      </c>
      <c r="V109" s="305">
        <v>0.97281091829880695</v>
      </c>
      <c r="W109" s="305">
        <v>0.97281091829880695</v>
      </c>
      <c r="X109" s="305">
        <v>0.97281091829880695</v>
      </c>
      <c r="Y109" s="305">
        <v>0.97281091829880695</v>
      </c>
      <c r="Z109" s="305">
        <v>0.97281091829880695</v>
      </c>
      <c r="AA109" s="305">
        <v>0.97281091829880595</v>
      </c>
      <c r="AB109" s="305">
        <v>0.97284191139765697</v>
      </c>
      <c r="AC109" s="305">
        <v>0.97284191139765697</v>
      </c>
      <c r="AD109" s="305">
        <v>0.97284191139765697</v>
      </c>
      <c r="AE109" s="305">
        <v>0.97284191139765697</v>
      </c>
      <c r="AF109" s="305">
        <v>0.97284191139765697</v>
      </c>
      <c r="AG109" s="305">
        <v>0.97284191139765697</v>
      </c>
      <c r="AH109" s="305">
        <v>0.97284191139765697</v>
      </c>
      <c r="AI109" s="305">
        <v>0.97284191139765697</v>
      </c>
      <c r="AJ109" s="305">
        <v>0.97284191139765697</v>
      </c>
      <c r="AK109" s="305">
        <v>0.97284191139765697</v>
      </c>
      <c r="AL109" s="305">
        <v>0.97284191139765697</v>
      </c>
      <c r="AM109" s="305">
        <v>0.97284191139765697</v>
      </c>
      <c r="AN109" s="305">
        <v>0.97284191139765797</v>
      </c>
    </row>
    <row r="110" spans="1:40" s="171" customFormat="1" x14ac:dyDescent="0.2">
      <c r="A110" s="128" t="s">
        <v>1950</v>
      </c>
      <c r="B110" s="171">
        <v>0.97314938583569599</v>
      </c>
      <c r="C110" s="171">
        <v>0.97314938583569599</v>
      </c>
      <c r="D110" s="171">
        <v>0.97314938583569599</v>
      </c>
      <c r="E110" s="171">
        <v>0.97314938583569599</v>
      </c>
      <c r="F110" s="171">
        <v>0.97314938583569599</v>
      </c>
      <c r="G110" s="171">
        <v>0.97314938583569599</v>
      </c>
      <c r="H110" s="171">
        <v>0.97314938583569599</v>
      </c>
      <c r="I110" s="171">
        <v>0.97314938583569599</v>
      </c>
      <c r="J110" s="171">
        <v>0.97314938583569599</v>
      </c>
      <c r="K110" s="171">
        <v>0.97314938583569599</v>
      </c>
      <c r="L110" s="171">
        <v>0.97314938583569599</v>
      </c>
      <c r="M110" s="171">
        <v>0.97314938583569599</v>
      </c>
      <c r="N110" s="305">
        <v>0.97314938583569499</v>
      </c>
      <c r="O110" s="305">
        <v>0.97281091829880695</v>
      </c>
      <c r="P110" s="305">
        <v>0.97281091829880695</v>
      </c>
      <c r="Q110" s="305">
        <v>0.97281091829880695</v>
      </c>
      <c r="R110" s="305">
        <v>0.97281091829880695</v>
      </c>
      <c r="S110" s="305">
        <v>0.97281091829880695</v>
      </c>
      <c r="T110" s="305">
        <v>0.97281091829880695</v>
      </c>
      <c r="U110" s="305">
        <v>0.97281091829880695</v>
      </c>
      <c r="V110" s="305">
        <v>0.97281091829880695</v>
      </c>
      <c r="W110" s="305">
        <v>0.97281091829880695</v>
      </c>
      <c r="X110" s="305">
        <v>0.97281091829880695</v>
      </c>
      <c r="Y110" s="305">
        <v>0.97281091829880695</v>
      </c>
      <c r="Z110" s="305">
        <v>0.97281091829880695</v>
      </c>
      <c r="AA110" s="305">
        <v>0.97281091829880595</v>
      </c>
      <c r="AB110" s="305">
        <v>0.97284191139765697</v>
      </c>
      <c r="AC110" s="305">
        <v>0.97284191139765697</v>
      </c>
      <c r="AD110" s="305">
        <v>0.97284191139765697</v>
      </c>
      <c r="AE110" s="305">
        <v>0.97284191139765697</v>
      </c>
      <c r="AF110" s="305">
        <v>0.97284191139765697</v>
      </c>
      <c r="AG110" s="305">
        <v>0.97284191139765697</v>
      </c>
      <c r="AH110" s="305">
        <v>0.97284191139765697</v>
      </c>
      <c r="AI110" s="305">
        <v>0.97284191139765697</v>
      </c>
      <c r="AJ110" s="305">
        <v>0.97284191139765697</v>
      </c>
      <c r="AK110" s="305">
        <v>0.97284191139765697</v>
      </c>
      <c r="AL110" s="305">
        <v>0.97284191139765697</v>
      </c>
      <c r="AM110" s="305">
        <v>0.97284191139765697</v>
      </c>
      <c r="AN110" s="305">
        <v>0.97284191139765797</v>
      </c>
    </row>
    <row r="111" spans="1:40" s="171" customFormat="1" x14ac:dyDescent="0.2">
      <c r="A111" s="128" t="s">
        <v>1951</v>
      </c>
      <c r="B111" s="171">
        <v>0.97314938583569599</v>
      </c>
      <c r="C111" s="171">
        <v>0.97314938583569599</v>
      </c>
      <c r="D111" s="171">
        <v>0.97314938583569599</v>
      </c>
      <c r="E111" s="171">
        <v>0.97314938583569599</v>
      </c>
      <c r="F111" s="171">
        <v>0.97314938583569599</v>
      </c>
      <c r="G111" s="171">
        <v>0.97314938583569599</v>
      </c>
      <c r="H111" s="171">
        <v>0.97314938583569599</v>
      </c>
      <c r="I111" s="171">
        <v>0.97314938583569599</v>
      </c>
      <c r="J111" s="171">
        <v>0.97314938583569599</v>
      </c>
      <c r="K111" s="171">
        <v>0.97314938583569599</v>
      </c>
      <c r="L111" s="171">
        <v>0.97314938583569599</v>
      </c>
      <c r="M111" s="171">
        <v>0.97314938583569599</v>
      </c>
      <c r="N111" s="305">
        <v>0.97314938583569499</v>
      </c>
      <c r="O111" s="305">
        <v>0.97281091829880695</v>
      </c>
      <c r="P111" s="305">
        <v>0.97281091829880695</v>
      </c>
      <c r="Q111" s="305">
        <v>0.97281091829880695</v>
      </c>
      <c r="R111" s="305">
        <v>0.97281091829880695</v>
      </c>
      <c r="S111" s="305">
        <v>0.97281091829880695</v>
      </c>
      <c r="T111" s="305">
        <v>0.97281091829880695</v>
      </c>
      <c r="U111" s="305">
        <v>0.97281091829880695</v>
      </c>
      <c r="V111" s="305">
        <v>0.97281091829880695</v>
      </c>
      <c r="W111" s="305">
        <v>0.97281091829880695</v>
      </c>
      <c r="X111" s="305">
        <v>0.97281091829880695</v>
      </c>
      <c r="Y111" s="305">
        <v>0.97281091829880695</v>
      </c>
      <c r="Z111" s="305">
        <v>0.97281091829880695</v>
      </c>
      <c r="AA111" s="305">
        <v>0.97281091829880595</v>
      </c>
      <c r="AB111" s="305">
        <v>0.97284191139765697</v>
      </c>
      <c r="AC111" s="305">
        <v>0.97284191139765697</v>
      </c>
      <c r="AD111" s="305">
        <v>0.97284191139765697</v>
      </c>
      <c r="AE111" s="305">
        <v>0.97284191139765697</v>
      </c>
      <c r="AF111" s="305">
        <v>0.97284191139765697</v>
      </c>
      <c r="AG111" s="305">
        <v>0.97284191139765697</v>
      </c>
      <c r="AH111" s="305">
        <v>0.97284191139765697</v>
      </c>
      <c r="AI111" s="305">
        <v>0.97284191139765697</v>
      </c>
      <c r="AJ111" s="305">
        <v>0.97284191139765697</v>
      </c>
      <c r="AK111" s="305">
        <v>0.97284191139765697</v>
      </c>
      <c r="AL111" s="305">
        <v>0.97284191139765697</v>
      </c>
      <c r="AM111" s="305">
        <v>0.97284191139765697</v>
      </c>
      <c r="AN111" s="305">
        <v>0.97284191139765797</v>
      </c>
    </row>
    <row r="112" spans="1:40" s="166" customFormat="1" x14ac:dyDescent="0.2">
      <c r="A112" s="165" t="s">
        <v>1952</v>
      </c>
      <c r="B112" s="166">
        <v>0.97314938583569599</v>
      </c>
      <c r="C112" s="166">
        <v>0.97314938583569599</v>
      </c>
      <c r="D112" s="166">
        <v>0.97314938583569599</v>
      </c>
      <c r="E112" s="166">
        <v>0.97314938583569599</v>
      </c>
      <c r="F112" s="166">
        <v>0.97314938583569599</v>
      </c>
      <c r="G112" s="166">
        <v>0.97314938583569599</v>
      </c>
      <c r="H112" s="166">
        <v>0.97314938583569599</v>
      </c>
      <c r="I112" s="166">
        <v>0.97314938583569599</v>
      </c>
      <c r="J112" s="166">
        <v>0.97314938583569599</v>
      </c>
      <c r="K112" s="166">
        <v>0.97314938583569599</v>
      </c>
      <c r="L112" s="166">
        <v>0.97314938583569599</v>
      </c>
      <c r="M112" s="166">
        <v>0.97314938583569599</v>
      </c>
      <c r="N112" s="305">
        <v>0.97314938583569499</v>
      </c>
      <c r="O112" s="305">
        <v>0.97281091829880695</v>
      </c>
      <c r="P112" s="305">
        <v>0.97281091829880695</v>
      </c>
      <c r="Q112" s="305">
        <v>0.97281091829880695</v>
      </c>
      <c r="R112" s="305">
        <v>0.97281091829880695</v>
      </c>
      <c r="S112" s="305">
        <v>0.97281091829880695</v>
      </c>
      <c r="T112" s="305">
        <v>0.97281091829880695</v>
      </c>
      <c r="U112" s="305">
        <v>0.97281091829880695</v>
      </c>
      <c r="V112" s="305">
        <v>0.97281091829880695</v>
      </c>
      <c r="W112" s="305">
        <v>0.97281091829880695</v>
      </c>
      <c r="X112" s="305">
        <v>0.97281091829880695</v>
      </c>
      <c r="Y112" s="305">
        <v>0.97281091829880695</v>
      </c>
      <c r="Z112" s="305">
        <v>0.97281091829880695</v>
      </c>
      <c r="AA112" s="305">
        <v>0.97281091829880595</v>
      </c>
      <c r="AB112" s="305">
        <v>0.97284191139765697</v>
      </c>
      <c r="AC112" s="305">
        <v>0.97284191139765697</v>
      </c>
      <c r="AD112" s="305">
        <v>0.97284191139765697</v>
      </c>
      <c r="AE112" s="305">
        <v>0.97284191139765697</v>
      </c>
      <c r="AF112" s="305">
        <v>0.97284191139765697</v>
      </c>
      <c r="AG112" s="305">
        <v>0.97284191139765697</v>
      </c>
      <c r="AH112" s="305">
        <v>0.97284191139765697</v>
      </c>
      <c r="AI112" s="305">
        <v>0.97284191139765697</v>
      </c>
      <c r="AJ112" s="305">
        <v>0.97284191139765697</v>
      </c>
      <c r="AK112" s="305">
        <v>0.97284191139765697</v>
      </c>
      <c r="AL112" s="305">
        <v>0.97284191139765697</v>
      </c>
      <c r="AM112" s="305">
        <v>0.97284191139765697</v>
      </c>
      <c r="AN112" s="305">
        <v>0.97284191139765797</v>
      </c>
    </row>
    <row r="113" spans="1:40" s="171" customFormat="1" x14ac:dyDescent="0.2">
      <c r="A113" s="128" t="s">
        <v>1953</v>
      </c>
      <c r="B113" s="171">
        <v>0.97314938583569599</v>
      </c>
      <c r="C113" s="171">
        <v>0.97314938583569599</v>
      </c>
      <c r="D113" s="171">
        <v>0.97314938583569599</v>
      </c>
      <c r="E113" s="171">
        <v>0.97314938583569599</v>
      </c>
      <c r="F113" s="171">
        <v>0.97314938583569599</v>
      </c>
      <c r="G113" s="171">
        <v>0.97314938583569599</v>
      </c>
      <c r="H113" s="171">
        <v>0.97314938583569599</v>
      </c>
      <c r="I113" s="171">
        <v>0.97314938583569599</v>
      </c>
      <c r="J113" s="171">
        <v>0.97314938583569599</v>
      </c>
      <c r="K113" s="171">
        <v>0.97314938583569599</v>
      </c>
      <c r="L113" s="171">
        <v>0.97314938583569599</v>
      </c>
      <c r="M113" s="171">
        <v>0.97314938583569599</v>
      </c>
      <c r="N113" s="305">
        <v>0.97314938583569499</v>
      </c>
      <c r="O113" s="305">
        <v>0.97281091829880695</v>
      </c>
      <c r="P113" s="305">
        <v>0.97281091829880695</v>
      </c>
      <c r="Q113" s="305">
        <v>0.97281091829880695</v>
      </c>
      <c r="R113" s="305">
        <v>0.97281091829880695</v>
      </c>
      <c r="S113" s="305">
        <v>0.97281091829880695</v>
      </c>
      <c r="T113" s="305">
        <v>0.97281091829880695</v>
      </c>
      <c r="U113" s="305">
        <v>0.97281091829880695</v>
      </c>
      <c r="V113" s="305">
        <v>0.97281091829880695</v>
      </c>
      <c r="W113" s="305">
        <v>0.97281091829880695</v>
      </c>
      <c r="X113" s="305">
        <v>0.97281091829880695</v>
      </c>
      <c r="Y113" s="305">
        <v>0.97281091829880695</v>
      </c>
      <c r="Z113" s="305">
        <v>0.97281091829880695</v>
      </c>
      <c r="AA113" s="305">
        <v>0.97281091829880595</v>
      </c>
      <c r="AB113" s="305">
        <v>0.97284191139765697</v>
      </c>
      <c r="AC113" s="305">
        <v>0.97284191139765697</v>
      </c>
      <c r="AD113" s="305">
        <v>0.97284191139765697</v>
      </c>
      <c r="AE113" s="305">
        <v>0.97284191139765697</v>
      </c>
      <c r="AF113" s="305">
        <v>0.97284191139765697</v>
      </c>
      <c r="AG113" s="305">
        <v>0.97284191139765697</v>
      </c>
      <c r="AH113" s="305">
        <v>0.97284191139765697</v>
      </c>
      <c r="AI113" s="305">
        <v>0.97284191139765697</v>
      </c>
      <c r="AJ113" s="305">
        <v>0.97284191139765697</v>
      </c>
      <c r="AK113" s="305">
        <v>0.97284191139765697</v>
      </c>
      <c r="AL113" s="305">
        <v>0.97284191139765697</v>
      </c>
      <c r="AM113" s="305">
        <v>0.97284191139765697</v>
      </c>
      <c r="AN113" s="305">
        <v>0.97284191139765797</v>
      </c>
    </row>
    <row r="114" spans="1:40" s="171" customFormat="1" x14ac:dyDescent="0.2">
      <c r="A114" s="128" t="s">
        <v>1954</v>
      </c>
      <c r="B114" s="171">
        <v>0.97314938583569599</v>
      </c>
      <c r="C114" s="171">
        <v>0.97314938583569599</v>
      </c>
      <c r="D114" s="171">
        <v>0.97314938583569599</v>
      </c>
      <c r="E114" s="171">
        <v>0.97314938583569599</v>
      </c>
      <c r="F114" s="171">
        <v>0.97314938583569599</v>
      </c>
      <c r="G114" s="171">
        <v>0.97314938583569599</v>
      </c>
      <c r="H114" s="171">
        <v>0.97314938583569599</v>
      </c>
      <c r="I114" s="171">
        <v>0.97314938583569599</v>
      </c>
      <c r="J114" s="171">
        <v>0.97314938583569599</v>
      </c>
      <c r="K114" s="171">
        <v>0.97314938583569599</v>
      </c>
      <c r="L114" s="171">
        <v>0.97314938583569599</v>
      </c>
      <c r="M114" s="171">
        <v>0.97314938583569599</v>
      </c>
      <c r="N114" s="305">
        <v>0.97314938583569499</v>
      </c>
      <c r="O114" s="305">
        <v>0.97281091829880695</v>
      </c>
      <c r="P114" s="305">
        <v>0.97281091829880695</v>
      </c>
      <c r="Q114" s="305">
        <v>0.97281091829880695</v>
      </c>
      <c r="R114" s="305">
        <v>0.97281091829880695</v>
      </c>
      <c r="S114" s="305">
        <v>0.97281091829880695</v>
      </c>
      <c r="T114" s="305">
        <v>0.97281091829880695</v>
      </c>
      <c r="U114" s="305">
        <v>0.97281091829880695</v>
      </c>
      <c r="V114" s="305">
        <v>0.97281091829880695</v>
      </c>
      <c r="W114" s="305">
        <v>0.97281091829880695</v>
      </c>
      <c r="X114" s="305">
        <v>0.97281091829880695</v>
      </c>
      <c r="Y114" s="305">
        <v>0.97281091829880695</v>
      </c>
      <c r="Z114" s="305">
        <v>0.97281091829880695</v>
      </c>
      <c r="AA114" s="305">
        <v>0.97281091829880595</v>
      </c>
      <c r="AB114" s="305">
        <v>0.97284191139765697</v>
      </c>
      <c r="AC114" s="305">
        <v>0.97284191139765697</v>
      </c>
      <c r="AD114" s="305">
        <v>0.97284191139765697</v>
      </c>
      <c r="AE114" s="305">
        <v>0.97284191139765697</v>
      </c>
      <c r="AF114" s="305">
        <v>0.97284191139765697</v>
      </c>
      <c r="AG114" s="305">
        <v>0.97284191139765697</v>
      </c>
      <c r="AH114" s="305">
        <v>0.97284191139765697</v>
      </c>
      <c r="AI114" s="305">
        <v>0.97284191139765697</v>
      </c>
      <c r="AJ114" s="305">
        <v>0.97284191139765697</v>
      </c>
      <c r="AK114" s="305">
        <v>0.97284191139765697</v>
      </c>
      <c r="AL114" s="305">
        <v>0.97284191139765697</v>
      </c>
      <c r="AM114" s="305">
        <v>0.97284191139765697</v>
      </c>
      <c r="AN114" s="305">
        <v>0.97284191139765797</v>
      </c>
    </row>
    <row r="115" spans="1:40" s="171" customFormat="1" x14ac:dyDescent="0.2">
      <c r="A115" s="128" t="s">
        <v>1955</v>
      </c>
      <c r="B115" s="171">
        <v>0.97314938583569599</v>
      </c>
      <c r="C115" s="171">
        <v>0.97314938583569599</v>
      </c>
      <c r="D115" s="171">
        <v>0.97314938583569599</v>
      </c>
      <c r="E115" s="171">
        <v>0.97314938583569599</v>
      </c>
      <c r="F115" s="171">
        <v>0.97314938583569599</v>
      </c>
      <c r="G115" s="171">
        <v>0.97314938583569599</v>
      </c>
      <c r="H115" s="171">
        <v>0.97314938583569599</v>
      </c>
      <c r="I115" s="171">
        <v>0.97314938583569599</v>
      </c>
      <c r="J115" s="171">
        <v>0.97314938583569599</v>
      </c>
      <c r="K115" s="171">
        <v>0.97314938583569599</v>
      </c>
      <c r="L115" s="171">
        <v>0.97314938583569599</v>
      </c>
      <c r="M115" s="171">
        <v>0.97314938583569599</v>
      </c>
      <c r="N115" s="305">
        <v>0.97314938583569499</v>
      </c>
      <c r="O115" s="305">
        <v>0.97281091829880695</v>
      </c>
      <c r="P115" s="305">
        <v>0.97281091829880695</v>
      </c>
      <c r="Q115" s="305">
        <v>0.97281091829880695</v>
      </c>
      <c r="R115" s="305">
        <v>0.97281091829880695</v>
      </c>
      <c r="S115" s="305">
        <v>0.97281091829880695</v>
      </c>
      <c r="T115" s="305">
        <v>0.97281091829880695</v>
      </c>
      <c r="U115" s="305">
        <v>0.97281091829880695</v>
      </c>
      <c r="V115" s="305">
        <v>0.97281091829880695</v>
      </c>
      <c r="W115" s="305">
        <v>0.97281091829880695</v>
      </c>
      <c r="X115" s="305">
        <v>0.97281091829880695</v>
      </c>
      <c r="Y115" s="305">
        <v>0.97281091829880695</v>
      </c>
      <c r="Z115" s="305">
        <v>0.97281091829880695</v>
      </c>
      <c r="AA115" s="305">
        <v>0.97281091829880595</v>
      </c>
      <c r="AB115" s="305">
        <v>0.97284191139765697</v>
      </c>
      <c r="AC115" s="305">
        <v>0.97284191139765697</v>
      </c>
      <c r="AD115" s="305">
        <v>0.97284191139765697</v>
      </c>
      <c r="AE115" s="305">
        <v>0.97284191139765697</v>
      </c>
      <c r="AF115" s="305">
        <v>0.97284191139765697</v>
      </c>
      <c r="AG115" s="305">
        <v>0.97284191139765697</v>
      </c>
      <c r="AH115" s="305">
        <v>0.97284191139765697</v>
      </c>
      <c r="AI115" s="305">
        <v>0.97284191139765697</v>
      </c>
      <c r="AJ115" s="305">
        <v>0.97284191139765697</v>
      </c>
      <c r="AK115" s="305">
        <v>0.97284191139765697</v>
      </c>
      <c r="AL115" s="305">
        <v>0.97284191139765697</v>
      </c>
      <c r="AM115" s="305">
        <v>0.97284191139765697</v>
      </c>
      <c r="AN115" s="305">
        <v>0.97284191139765797</v>
      </c>
    </row>
    <row r="116" spans="1:40" s="166" customFormat="1" x14ac:dyDescent="0.2">
      <c r="A116" s="165" t="s">
        <v>1956</v>
      </c>
      <c r="B116" s="166">
        <v>0.97314938583569599</v>
      </c>
      <c r="C116" s="166">
        <v>0.97314938583569599</v>
      </c>
      <c r="D116" s="166">
        <v>0.97314938583569599</v>
      </c>
      <c r="E116" s="166">
        <v>0.97314938583569599</v>
      </c>
      <c r="F116" s="166">
        <v>0.97314938583569599</v>
      </c>
      <c r="G116" s="166">
        <v>0.97314938583569599</v>
      </c>
      <c r="H116" s="166">
        <v>0.97314938583569599</v>
      </c>
      <c r="I116" s="166">
        <v>0.97314938583569599</v>
      </c>
      <c r="J116" s="166">
        <v>0.97314938583569599</v>
      </c>
      <c r="K116" s="166">
        <v>0.97314938583569599</v>
      </c>
      <c r="L116" s="166">
        <v>0.97314938583569599</v>
      </c>
      <c r="M116" s="166">
        <v>0.97314938583569599</v>
      </c>
      <c r="N116" s="305">
        <v>0.97314938583569499</v>
      </c>
      <c r="O116" s="305">
        <v>0.97281091829880695</v>
      </c>
      <c r="P116" s="305">
        <v>0.97281091829880695</v>
      </c>
      <c r="Q116" s="305">
        <v>0.97281091829880695</v>
      </c>
      <c r="R116" s="305">
        <v>0.97281091829880695</v>
      </c>
      <c r="S116" s="305">
        <v>0.97281091829880695</v>
      </c>
      <c r="T116" s="305">
        <v>0.97281091829880695</v>
      </c>
      <c r="U116" s="305">
        <v>0.97281091829880695</v>
      </c>
      <c r="V116" s="305">
        <v>0.97281091829880695</v>
      </c>
      <c r="W116" s="305">
        <v>0.97281091829880695</v>
      </c>
      <c r="X116" s="305">
        <v>0.97281091829880695</v>
      </c>
      <c r="Y116" s="305">
        <v>0.97281091829880695</v>
      </c>
      <c r="Z116" s="305">
        <v>0.97281091829880695</v>
      </c>
      <c r="AA116" s="305">
        <v>0.97281091829880595</v>
      </c>
      <c r="AB116" s="305">
        <v>0.97284191139765697</v>
      </c>
      <c r="AC116" s="305">
        <v>0.97284191139765697</v>
      </c>
      <c r="AD116" s="305">
        <v>0.97284191139765697</v>
      </c>
      <c r="AE116" s="305">
        <v>0.97284191139765697</v>
      </c>
      <c r="AF116" s="305">
        <v>0.97284191139765697</v>
      </c>
      <c r="AG116" s="305">
        <v>0.97284191139765697</v>
      </c>
      <c r="AH116" s="305">
        <v>0.97284191139765697</v>
      </c>
      <c r="AI116" s="305">
        <v>0.97284191139765697</v>
      </c>
      <c r="AJ116" s="305">
        <v>0.97284191139765697</v>
      </c>
      <c r="AK116" s="305">
        <v>0.97284191139765697</v>
      </c>
      <c r="AL116" s="305">
        <v>0.97284191139765697</v>
      </c>
      <c r="AM116" s="305">
        <v>0.97284191139765697</v>
      </c>
      <c r="AN116" s="305">
        <v>0.97284191139765797</v>
      </c>
    </row>
    <row r="117" spans="1:40" s="171" customFormat="1" x14ac:dyDescent="0.2">
      <c r="A117" s="128" t="s">
        <v>1957</v>
      </c>
      <c r="B117" s="171">
        <v>0.97314938583569599</v>
      </c>
      <c r="C117" s="171">
        <v>0.97314938583569599</v>
      </c>
      <c r="D117" s="171">
        <v>0.97314938583569599</v>
      </c>
      <c r="E117" s="171">
        <v>0.97314938583569599</v>
      </c>
      <c r="F117" s="171">
        <v>0.97314938583569599</v>
      </c>
      <c r="G117" s="171">
        <v>0.97314938583569599</v>
      </c>
      <c r="H117" s="171">
        <v>0.97314938583569599</v>
      </c>
      <c r="I117" s="171">
        <v>0.97314938583569599</v>
      </c>
      <c r="J117" s="171">
        <v>0.97314938583569599</v>
      </c>
      <c r="K117" s="171">
        <v>0.97314938583569599</v>
      </c>
      <c r="L117" s="171">
        <v>0.97314938583569599</v>
      </c>
      <c r="M117" s="171">
        <v>0.97314938583569599</v>
      </c>
      <c r="N117" s="305">
        <v>0.97314938583569499</v>
      </c>
      <c r="O117" s="305">
        <v>0.97281091829880695</v>
      </c>
      <c r="P117" s="305">
        <v>0.97281091829880695</v>
      </c>
      <c r="Q117" s="305">
        <v>0.97281091829880695</v>
      </c>
      <c r="R117" s="305">
        <v>0.97281091829880695</v>
      </c>
      <c r="S117" s="305">
        <v>0.97281091829880695</v>
      </c>
      <c r="T117" s="305">
        <v>0.97281091829880695</v>
      </c>
      <c r="U117" s="305">
        <v>0.97281091829880695</v>
      </c>
      <c r="V117" s="305">
        <v>0.97281091829880695</v>
      </c>
      <c r="W117" s="305">
        <v>0.97281091829880695</v>
      </c>
      <c r="X117" s="305">
        <v>0.97281091829880695</v>
      </c>
      <c r="Y117" s="305">
        <v>0.97281091829880695</v>
      </c>
      <c r="Z117" s="305">
        <v>0.97281091829880695</v>
      </c>
      <c r="AA117" s="305">
        <v>0.97281091829880595</v>
      </c>
      <c r="AB117" s="305">
        <v>0.97284191139765697</v>
      </c>
      <c r="AC117" s="305">
        <v>0.97284191139765697</v>
      </c>
      <c r="AD117" s="305">
        <v>0.97284191139765697</v>
      </c>
      <c r="AE117" s="305">
        <v>0.97284191139765697</v>
      </c>
      <c r="AF117" s="305">
        <v>0.97284191139765697</v>
      </c>
      <c r="AG117" s="305">
        <v>0.97284191139765697</v>
      </c>
      <c r="AH117" s="305">
        <v>0.97284191139765697</v>
      </c>
      <c r="AI117" s="305">
        <v>0.97284191139765697</v>
      </c>
      <c r="AJ117" s="305">
        <v>0.97284191139765697</v>
      </c>
      <c r="AK117" s="305">
        <v>0.97284191139765697</v>
      </c>
      <c r="AL117" s="305">
        <v>0.97284191139765697</v>
      </c>
      <c r="AM117" s="305">
        <v>0.97284191139765697</v>
      </c>
      <c r="AN117" s="305">
        <v>0.97284191139765797</v>
      </c>
    </row>
    <row r="118" spans="1:40" s="171" customFormat="1" x14ac:dyDescent="0.2">
      <c r="A118" s="128" t="s">
        <v>1958</v>
      </c>
      <c r="B118" s="171">
        <v>0.97314938583569599</v>
      </c>
      <c r="C118" s="171">
        <v>0.97314938583569599</v>
      </c>
      <c r="D118" s="171">
        <v>0.97314938583569599</v>
      </c>
      <c r="E118" s="171">
        <v>0.97314938583569599</v>
      </c>
      <c r="F118" s="171">
        <v>0.97314938583569599</v>
      </c>
      <c r="G118" s="171">
        <v>0.97314938583569599</v>
      </c>
      <c r="H118" s="171">
        <v>0.97314938583569599</v>
      </c>
      <c r="I118" s="171">
        <v>0.97314938583569599</v>
      </c>
      <c r="J118" s="171">
        <v>0.97314938583569599</v>
      </c>
      <c r="K118" s="171">
        <v>0.97314938583569599</v>
      </c>
      <c r="L118" s="171">
        <v>0.97314938583569599</v>
      </c>
      <c r="M118" s="171">
        <v>0.97314938583569599</v>
      </c>
      <c r="N118" s="305">
        <v>0.97314938583569499</v>
      </c>
      <c r="O118" s="305">
        <v>0.97281091829880695</v>
      </c>
      <c r="P118" s="305">
        <v>0.97281091829880695</v>
      </c>
      <c r="Q118" s="305">
        <v>0.97281091829880695</v>
      </c>
      <c r="R118" s="305">
        <v>0.97281091829880695</v>
      </c>
      <c r="S118" s="305">
        <v>0.97281091829880695</v>
      </c>
      <c r="T118" s="305">
        <v>0.97281091829880695</v>
      </c>
      <c r="U118" s="305">
        <v>0.97281091829880695</v>
      </c>
      <c r="V118" s="305">
        <v>0.97281091829880695</v>
      </c>
      <c r="W118" s="305">
        <v>0.97281091829880695</v>
      </c>
      <c r="X118" s="305">
        <v>0.97281091829880695</v>
      </c>
      <c r="Y118" s="305">
        <v>0.97281091829880695</v>
      </c>
      <c r="Z118" s="305">
        <v>0.97281091829880695</v>
      </c>
      <c r="AA118" s="305">
        <v>0.97281091829880595</v>
      </c>
      <c r="AB118" s="305">
        <v>0.97284191139765697</v>
      </c>
      <c r="AC118" s="305">
        <v>0.97284191139765697</v>
      </c>
      <c r="AD118" s="305">
        <v>0.97284191139765697</v>
      </c>
      <c r="AE118" s="305">
        <v>0.97284191139765697</v>
      </c>
      <c r="AF118" s="305">
        <v>0.97284191139765697</v>
      </c>
      <c r="AG118" s="305">
        <v>0.97284191139765697</v>
      </c>
      <c r="AH118" s="305">
        <v>0.97284191139765697</v>
      </c>
      <c r="AI118" s="305">
        <v>0.97284191139765697</v>
      </c>
      <c r="AJ118" s="305">
        <v>0.97284191139765697</v>
      </c>
      <c r="AK118" s="305">
        <v>0.97284191139765697</v>
      </c>
      <c r="AL118" s="305">
        <v>0.97284191139765697</v>
      </c>
      <c r="AM118" s="305">
        <v>0.97284191139765697</v>
      </c>
      <c r="AN118" s="305">
        <v>0.97284191139765797</v>
      </c>
    </row>
    <row r="119" spans="1:40" s="171" customFormat="1" x14ac:dyDescent="0.2">
      <c r="A119" s="128" t="s">
        <v>1959</v>
      </c>
      <c r="B119" s="171">
        <v>0.99999799999999905</v>
      </c>
      <c r="C119" s="171">
        <v>0.99999799999999905</v>
      </c>
      <c r="D119" s="171">
        <v>0.99999799999999905</v>
      </c>
      <c r="E119" s="171">
        <v>0.99999799999999905</v>
      </c>
      <c r="F119" s="171">
        <v>0.99999799999999905</v>
      </c>
      <c r="G119" s="171">
        <v>0.99999799999999905</v>
      </c>
      <c r="H119" s="171">
        <v>0.99999799999999905</v>
      </c>
      <c r="I119" s="171">
        <v>0.99999799999999905</v>
      </c>
      <c r="J119" s="171">
        <v>0.99999799999999905</v>
      </c>
      <c r="K119" s="171">
        <v>0.99999799999999905</v>
      </c>
      <c r="L119" s="171">
        <v>0.99999799999999905</v>
      </c>
      <c r="M119" s="171">
        <v>0.99999799999999905</v>
      </c>
      <c r="N119" s="305">
        <v>0.99999799999999905</v>
      </c>
      <c r="O119" s="305">
        <v>0.99999799999999905</v>
      </c>
      <c r="P119" s="305">
        <v>0.99999799999999905</v>
      </c>
      <c r="Q119" s="305">
        <v>0.99999799999999905</v>
      </c>
      <c r="R119" s="305">
        <v>0.99999799999999905</v>
      </c>
      <c r="S119" s="305">
        <v>0.99999799999999905</v>
      </c>
      <c r="T119" s="305">
        <v>0.99999799999999905</v>
      </c>
      <c r="U119" s="305">
        <v>0.99999799999999905</v>
      </c>
      <c r="V119" s="305">
        <v>0.99999799999999905</v>
      </c>
      <c r="W119" s="305">
        <v>0.99999799999999905</v>
      </c>
      <c r="X119" s="305">
        <v>0.99999799999999905</v>
      </c>
      <c r="Y119" s="305">
        <v>0.99999799999999905</v>
      </c>
      <c r="Z119" s="305">
        <v>0.99999799999999905</v>
      </c>
      <c r="AA119" s="305">
        <v>0.99999799999999905</v>
      </c>
      <c r="AB119" s="305">
        <v>0.99999799999999905</v>
      </c>
      <c r="AC119" s="305">
        <v>0.99999799999999905</v>
      </c>
      <c r="AD119" s="305">
        <v>0.99999799999999905</v>
      </c>
      <c r="AE119" s="305">
        <v>0.99999799999999905</v>
      </c>
      <c r="AF119" s="305">
        <v>0.99999799999999905</v>
      </c>
      <c r="AG119" s="305">
        <v>0.99999799999999905</v>
      </c>
      <c r="AH119" s="305">
        <v>0.99999799999999905</v>
      </c>
      <c r="AI119" s="305">
        <v>0.99999799999999905</v>
      </c>
      <c r="AJ119" s="305">
        <v>0.99999799999999905</v>
      </c>
      <c r="AK119" s="305">
        <v>0.99999799999999905</v>
      </c>
      <c r="AL119" s="305">
        <v>0.99999799999999905</v>
      </c>
      <c r="AM119" s="305">
        <v>0.99999799999999905</v>
      </c>
      <c r="AN119" s="305">
        <v>0.99999799999999905</v>
      </c>
    </row>
    <row r="120" spans="1:40" s="171" customFormat="1" x14ac:dyDescent="0.2">
      <c r="A120" s="128" t="s">
        <v>1960</v>
      </c>
      <c r="B120" s="171">
        <v>0.97314938583569599</v>
      </c>
      <c r="C120" s="171">
        <v>0.97314938583569599</v>
      </c>
      <c r="D120" s="171">
        <v>0.97314938583569599</v>
      </c>
      <c r="E120" s="171">
        <v>0.97314938583569599</v>
      </c>
      <c r="F120" s="171">
        <v>0.97314938583569599</v>
      </c>
      <c r="G120" s="171">
        <v>0.97314938583569599</v>
      </c>
      <c r="H120" s="171">
        <v>0.97314938583569599</v>
      </c>
      <c r="I120" s="171">
        <v>0.97314938583569599</v>
      </c>
      <c r="J120" s="171">
        <v>0.97314938583569599</v>
      </c>
      <c r="K120" s="171">
        <v>0.97314938583569599</v>
      </c>
      <c r="L120" s="171">
        <v>0.97314938583569599</v>
      </c>
      <c r="M120" s="171">
        <v>0.97314938583569599</v>
      </c>
      <c r="N120" s="305">
        <v>0.97314938583569499</v>
      </c>
      <c r="O120" s="305">
        <v>0.97281091829880695</v>
      </c>
      <c r="P120" s="305">
        <v>0.97281091829880695</v>
      </c>
      <c r="Q120" s="305">
        <v>0.97281091829880695</v>
      </c>
      <c r="R120" s="305">
        <v>0.97281091829880695</v>
      </c>
      <c r="S120" s="305">
        <v>0.97281091829880695</v>
      </c>
      <c r="T120" s="305">
        <v>0.97281091829880695</v>
      </c>
      <c r="U120" s="305">
        <v>0.97281091829880695</v>
      </c>
      <c r="V120" s="305">
        <v>0.97281091829880695</v>
      </c>
      <c r="W120" s="305">
        <v>0.97281091829880695</v>
      </c>
      <c r="X120" s="305">
        <v>0.97281091829880695</v>
      </c>
      <c r="Y120" s="305">
        <v>0.97281091829880695</v>
      </c>
      <c r="Z120" s="305">
        <v>0.97281091829880695</v>
      </c>
      <c r="AA120" s="305">
        <v>0.97281091829880595</v>
      </c>
      <c r="AB120" s="305">
        <v>0.97284191139765697</v>
      </c>
      <c r="AC120" s="305">
        <v>0.97284191139765697</v>
      </c>
      <c r="AD120" s="305">
        <v>0.97284191139765697</v>
      </c>
      <c r="AE120" s="305">
        <v>0.97284191139765697</v>
      </c>
      <c r="AF120" s="305">
        <v>0.97284191139765697</v>
      </c>
      <c r="AG120" s="305">
        <v>0.97284191139765697</v>
      </c>
      <c r="AH120" s="305">
        <v>0.97284191139765697</v>
      </c>
      <c r="AI120" s="305">
        <v>0.97284191139765697</v>
      </c>
      <c r="AJ120" s="305">
        <v>0.97284191139765697</v>
      </c>
      <c r="AK120" s="305">
        <v>0.97284191139765697</v>
      </c>
      <c r="AL120" s="305">
        <v>0.97284191139765697</v>
      </c>
      <c r="AM120" s="305">
        <v>0.97284191139765697</v>
      </c>
      <c r="AN120" s="305">
        <v>0.97284191139765797</v>
      </c>
    </row>
    <row r="121" spans="1:40" s="171" customFormat="1" x14ac:dyDescent="0.2">
      <c r="A121" s="128" t="s">
        <v>1961</v>
      </c>
      <c r="B121" s="171">
        <v>0.97314938583569599</v>
      </c>
      <c r="C121" s="171">
        <v>0.97314938583569599</v>
      </c>
      <c r="D121" s="171">
        <v>0.97314938583569599</v>
      </c>
      <c r="E121" s="171">
        <v>0.97314938583569599</v>
      </c>
      <c r="F121" s="171">
        <v>0.97314938583569599</v>
      </c>
      <c r="G121" s="171">
        <v>0.97314938583569599</v>
      </c>
      <c r="H121" s="171">
        <v>0.97314938583569599</v>
      </c>
      <c r="I121" s="171">
        <v>0.97314938583569599</v>
      </c>
      <c r="J121" s="171">
        <v>0.97314938583569599</v>
      </c>
      <c r="K121" s="171">
        <v>0.97314938583569599</v>
      </c>
      <c r="L121" s="171">
        <v>0.97314938583569599</v>
      </c>
      <c r="M121" s="171">
        <v>0.97314938583569599</v>
      </c>
      <c r="N121" s="305">
        <v>0.97314938583569499</v>
      </c>
      <c r="O121" s="305">
        <v>0.97281091829880695</v>
      </c>
      <c r="P121" s="305">
        <v>0.97281091829880695</v>
      </c>
      <c r="Q121" s="305">
        <v>0.97281091829880695</v>
      </c>
      <c r="R121" s="305">
        <v>0.97281091829880695</v>
      </c>
      <c r="S121" s="305">
        <v>0.97281091829880695</v>
      </c>
      <c r="T121" s="305">
        <v>0.97281091829880695</v>
      </c>
      <c r="U121" s="305">
        <v>0.97281091829880695</v>
      </c>
      <c r="V121" s="305">
        <v>0.97281091829880695</v>
      </c>
      <c r="W121" s="305">
        <v>0.97281091829880695</v>
      </c>
      <c r="X121" s="305">
        <v>0.97281091829880695</v>
      </c>
      <c r="Y121" s="305">
        <v>0.97281091829880695</v>
      </c>
      <c r="Z121" s="305">
        <v>0.97281091829880695</v>
      </c>
      <c r="AA121" s="305">
        <v>0.97281091829880595</v>
      </c>
      <c r="AB121" s="305">
        <v>0.97284191139765697</v>
      </c>
      <c r="AC121" s="305">
        <v>0.97284191139765697</v>
      </c>
      <c r="AD121" s="305">
        <v>0.97284191139765697</v>
      </c>
      <c r="AE121" s="305">
        <v>0.97284191139765697</v>
      </c>
      <c r="AF121" s="305">
        <v>0.97284191139765697</v>
      </c>
      <c r="AG121" s="305">
        <v>0.97284191139765697</v>
      </c>
      <c r="AH121" s="305">
        <v>0.97284191139765697</v>
      </c>
      <c r="AI121" s="305">
        <v>0.97284191139765697</v>
      </c>
      <c r="AJ121" s="305">
        <v>0.97284191139765697</v>
      </c>
      <c r="AK121" s="305">
        <v>0.97284191139765697</v>
      </c>
      <c r="AL121" s="305">
        <v>0.97284191139765697</v>
      </c>
      <c r="AM121" s="305">
        <v>0.97284191139765697</v>
      </c>
      <c r="AN121" s="305">
        <v>0.97284191139765797</v>
      </c>
    </row>
    <row r="122" spans="1:40" s="171" customFormat="1" x14ac:dyDescent="0.2">
      <c r="A122" s="128" t="s">
        <v>1962</v>
      </c>
      <c r="B122" s="171">
        <v>1</v>
      </c>
      <c r="C122" s="171">
        <v>1</v>
      </c>
      <c r="D122" s="171">
        <v>1</v>
      </c>
      <c r="E122" s="171">
        <v>1</v>
      </c>
      <c r="F122" s="171">
        <v>1</v>
      </c>
      <c r="G122" s="171">
        <v>1</v>
      </c>
      <c r="H122" s="171">
        <v>1</v>
      </c>
      <c r="I122" s="171">
        <v>1</v>
      </c>
      <c r="J122" s="171">
        <v>1</v>
      </c>
      <c r="K122" s="171">
        <v>1</v>
      </c>
      <c r="L122" s="171">
        <v>1</v>
      </c>
      <c r="M122" s="171">
        <v>1</v>
      </c>
      <c r="N122" s="305">
        <v>1</v>
      </c>
      <c r="O122" s="305">
        <v>1</v>
      </c>
      <c r="P122" s="305">
        <v>1</v>
      </c>
      <c r="Q122" s="305">
        <v>1</v>
      </c>
      <c r="R122" s="305">
        <v>1</v>
      </c>
      <c r="S122" s="305">
        <v>1</v>
      </c>
      <c r="T122" s="305">
        <v>1</v>
      </c>
      <c r="U122" s="305">
        <v>1</v>
      </c>
      <c r="V122" s="305">
        <v>1</v>
      </c>
      <c r="W122" s="305">
        <v>1</v>
      </c>
      <c r="X122" s="305">
        <v>1</v>
      </c>
      <c r="Y122" s="305">
        <v>1</v>
      </c>
      <c r="Z122" s="305">
        <v>1</v>
      </c>
      <c r="AA122" s="305">
        <v>1</v>
      </c>
      <c r="AB122" s="305">
        <v>1</v>
      </c>
      <c r="AC122" s="305">
        <v>1</v>
      </c>
      <c r="AD122" s="305">
        <v>1</v>
      </c>
      <c r="AE122" s="305">
        <v>1</v>
      </c>
      <c r="AF122" s="305">
        <v>1</v>
      </c>
      <c r="AG122" s="305">
        <v>1</v>
      </c>
      <c r="AH122" s="305">
        <v>1</v>
      </c>
      <c r="AI122" s="305">
        <v>1</v>
      </c>
      <c r="AJ122" s="305">
        <v>1</v>
      </c>
      <c r="AK122" s="305">
        <v>1</v>
      </c>
      <c r="AL122" s="305">
        <v>1</v>
      </c>
      <c r="AM122" s="305">
        <v>1</v>
      </c>
      <c r="AN122" s="305">
        <v>1</v>
      </c>
    </row>
    <row r="123" spans="1:40" s="171" customFormat="1" x14ac:dyDescent="0.2">
      <c r="A123" s="128" t="s">
        <v>1963</v>
      </c>
      <c r="B123" s="171">
        <v>0.97314938583569599</v>
      </c>
      <c r="C123" s="171">
        <v>0.97314938583569599</v>
      </c>
      <c r="D123" s="171">
        <v>0.97314938583569599</v>
      </c>
      <c r="E123" s="171">
        <v>0.97314938583569599</v>
      </c>
      <c r="F123" s="171">
        <v>0.97314938583569599</v>
      </c>
      <c r="G123" s="171">
        <v>0.97314938583569599</v>
      </c>
      <c r="H123" s="171">
        <v>0.97314938583569599</v>
      </c>
      <c r="I123" s="171">
        <v>0.97314938583569599</v>
      </c>
      <c r="J123" s="171">
        <v>0.97314938583569599</v>
      </c>
      <c r="K123" s="171">
        <v>0.97314938583569599</v>
      </c>
      <c r="L123" s="171">
        <v>0.97314938583569599</v>
      </c>
      <c r="M123" s="171">
        <v>0.97314938583569599</v>
      </c>
      <c r="N123" s="305">
        <v>0.97314938583569499</v>
      </c>
      <c r="O123" s="305">
        <v>0.97281091829880695</v>
      </c>
      <c r="P123" s="305">
        <v>0.97281091829880695</v>
      </c>
      <c r="Q123" s="305">
        <v>0.97281091829880695</v>
      </c>
      <c r="R123" s="305">
        <v>0.97281091829880695</v>
      </c>
      <c r="S123" s="305">
        <v>0.97281091829880695</v>
      </c>
      <c r="T123" s="305">
        <v>0.97281091829880695</v>
      </c>
      <c r="U123" s="305">
        <v>0.97281091829880695</v>
      </c>
      <c r="V123" s="305">
        <v>0.97281091829880695</v>
      </c>
      <c r="W123" s="305">
        <v>0.97281091829880695</v>
      </c>
      <c r="X123" s="305">
        <v>0.97281091829880695</v>
      </c>
      <c r="Y123" s="305">
        <v>0.97281091829880695</v>
      </c>
      <c r="Z123" s="305">
        <v>0.97281091829880695</v>
      </c>
      <c r="AA123" s="305">
        <v>0.97281091829880595</v>
      </c>
      <c r="AB123" s="305">
        <v>0.97284191139765697</v>
      </c>
      <c r="AC123" s="305">
        <v>0.97284191139765697</v>
      </c>
      <c r="AD123" s="305">
        <v>0.97284191139765697</v>
      </c>
      <c r="AE123" s="305">
        <v>0.97284191139765697</v>
      </c>
      <c r="AF123" s="305">
        <v>0.97284191139765697</v>
      </c>
      <c r="AG123" s="305">
        <v>0.97284191139765697</v>
      </c>
      <c r="AH123" s="305">
        <v>0.97284191139765697</v>
      </c>
      <c r="AI123" s="305">
        <v>0.97284191139765697</v>
      </c>
      <c r="AJ123" s="305">
        <v>0.97284191139765697</v>
      </c>
      <c r="AK123" s="305">
        <v>0.97284191139765697</v>
      </c>
      <c r="AL123" s="305">
        <v>0.97284191139765697</v>
      </c>
      <c r="AM123" s="305">
        <v>0.97284191139765697</v>
      </c>
      <c r="AN123" s="305">
        <v>0.97284191139765797</v>
      </c>
    </row>
    <row r="124" spans="1:40" s="166" customFormat="1" x14ac:dyDescent="0.2">
      <c r="A124" s="165" t="s">
        <v>1964</v>
      </c>
      <c r="B124" s="166">
        <v>0.97314938583569599</v>
      </c>
      <c r="C124" s="166">
        <v>0.97314938583569599</v>
      </c>
      <c r="D124" s="166">
        <v>0.97314938583569599</v>
      </c>
      <c r="E124" s="166">
        <v>0.97314938583569599</v>
      </c>
      <c r="F124" s="166">
        <v>0.97314938583569599</v>
      </c>
      <c r="G124" s="166">
        <v>0.97314938583569599</v>
      </c>
      <c r="H124" s="166">
        <v>0.97314938583569599</v>
      </c>
      <c r="I124" s="166">
        <v>0.97314938583569599</v>
      </c>
      <c r="J124" s="166">
        <v>0.97314938583569599</v>
      </c>
      <c r="K124" s="166">
        <v>0.97314938583569599</v>
      </c>
      <c r="L124" s="166">
        <v>0.97314938583569599</v>
      </c>
      <c r="M124" s="166">
        <v>0.97314938583569599</v>
      </c>
      <c r="N124" s="305">
        <v>0.97314938583569499</v>
      </c>
      <c r="O124" s="305">
        <v>0.97281091829880695</v>
      </c>
      <c r="P124" s="305">
        <v>0.97281091829880695</v>
      </c>
      <c r="Q124" s="305">
        <v>0.97281091829880695</v>
      </c>
      <c r="R124" s="305">
        <v>0.97281091829880695</v>
      </c>
      <c r="S124" s="305">
        <v>0.97281091829880695</v>
      </c>
      <c r="T124" s="305">
        <v>0.97281091829880695</v>
      </c>
      <c r="U124" s="305">
        <v>0.97281091829880695</v>
      </c>
      <c r="V124" s="305">
        <v>0.97281091829880695</v>
      </c>
      <c r="W124" s="305">
        <v>0.97281091829880695</v>
      </c>
      <c r="X124" s="305">
        <v>0.97281091829880695</v>
      </c>
      <c r="Y124" s="305">
        <v>0.97281091829880695</v>
      </c>
      <c r="Z124" s="305">
        <v>0.97281091829880695</v>
      </c>
      <c r="AA124" s="305">
        <v>0.97281091829880595</v>
      </c>
      <c r="AB124" s="305">
        <v>0.97284191139765697</v>
      </c>
      <c r="AC124" s="305">
        <v>0.97284191139765697</v>
      </c>
      <c r="AD124" s="305">
        <v>0.97284191139765697</v>
      </c>
      <c r="AE124" s="305">
        <v>0.97284191139765697</v>
      </c>
      <c r="AF124" s="305">
        <v>0.97284191139765697</v>
      </c>
      <c r="AG124" s="305">
        <v>0.97284191139765697</v>
      </c>
      <c r="AH124" s="305">
        <v>0.97284191139765697</v>
      </c>
      <c r="AI124" s="305">
        <v>0.97284191139765697</v>
      </c>
      <c r="AJ124" s="305">
        <v>0.97284191139765697</v>
      </c>
      <c r="AK124" s="305">
        <v>0.97284191139765697</v>
      </c>
      <c r="AL124" s="305">
        <v>0.97284191139765697</v>
      </c>
      <c r="AM124" s="305">
        <v>0.97284191139765697</v>
      </c>
      <c r="AN124" s="305">
        <v>0.97284191139765797</v>
      </c>
    </row>
    <row r="125" spans="1:40" s="171" customFormat="1" x14ac:dyDescent="0.2">
      <c r="A125" s="128" t="s">
        <v>1965</v>
      </c>
      <c r="B125" s="171">
        <v>1</v>
      </c>
      <c r="C125" s="171">
        <v>1</v>
      </c>
      <c r="D125" s="171">
        <v>1</v>
      </c>
      <c r="E125" s="171">
        <v>1</v>
      </c>
      <c r="F125" s="171">
        <v>1</v>
      </c>
      <c r="G125" s="171">
        <v>1</v>
      </c>
      <c r="H125" s="171">
        <v>1</v>
      </c>
      <c r="I125" s="171">
        <v>1</v>
      </c>
      <c r="J125" s="171">
        <v>1</v>
      </c>
      <c r="K125" s="171">
        <v>1</v>
      </c>
      <c r="L125" s="171">
        <v>1</v>
      </c>
      <c r="M125" s="171">
        <v>1</v>
      </c>
      <c r="N125" s="305">
        <v>1</v>
      </c>
      <c r="O125" s="305">
        <v>1</v>
      </c>
      <c r="P125" s="305">
        <v>1</v>
      </c>
      <c r="Q125" s="305">
        <v>1</v>
      </c>
      <c r="R125" s="305">
        <v>1</v>
      </c>
      <c r="S125" s="305">
        <v>1</v>
      </c>
      <c r="T125" s="305">
        <v>1</v>
      </c>
      <c r="U125" s="305">
        <v>1</v>
      </c>
      <c r="V125" s="305">
        <v>1</v>
      </c>
      <c r="W125" s="305">
        <v>1</v>
      </c>
      <c r="X125" s="305">
        <v>1</v>
      </c>
      <c r="Y125" s="305">
        <v>1</v>
      </c>
      <c r="Z125" s="305">
        <v>1</v>
      </c>
      <c r="AA125" s="305">
        <v>1</v>
      </c>
      <c r="AB125" s="305">
        <v>1</v>
      </c>
      <c r="AC125" s="305">
        <v>1</v>
      </c>
      <c r="AD125" s="305">
        <v>1</v>
      </c>
      <c r="AE125" s="305">
        <v>1</v>
      </c>
      <c r="AF125" s="305">
        <v>1</v>
      </c>
      <c r="AG125" s="305">
        <v>1</v>
      </c>
      <c r="AH125" s="305">
        <v>1</v>
      </c>
      <c r="AI125" s="305">
        <v>1</v>
      </c>
      <c r="AJ125" s="305">
        <v>1</v>
      </c>
      <c r="AK125" s="305">
        <v>1</v>
      </c>
      <c r="AL125" s="305">
        <v>1</v>
      </c>
      <c r="AM125" s="305">
        <v>1</v>
      </c>
      <c r="AN125" s="305">
        <v>1</v>
      </c>
    </row>
    <row r="126" spans="1:40" s="171" customFormat="1" x14ac:dyDescent="0.2">
      <c r="A126" s="128" t="s">
        <v>1966</v>
      </c>
      <c r="B126" s="171">
        <v>0.97314938583569599</v>
      </c>
      <c r="C126" s="171">
        <v>0.97314938583569599</v>
      </c>
      <c r="D126" s="171">
        <v>0.97314938583569599</v>
      </c>
      <c r="E126" s="171">
        <v>0.97314938583569599</v>
      </c>
      <c r="F126" s="171">
        <v>0.97314938583569599</v>
      </c>
      <c r="G126" s="171">
        <v>0.97314938583569599</v>
      </c>
      <c r="H126" s="171">
        <v>0.97314938583569599</v>
      </c>
      <c r="I126" s="171">
        <v>0.97314938583569599</v>
      </c>
      <c r="J126" s="171">
        <v>0.97314938583569599</v>
      </c>
      <c r="K126" s="171">
        <v>0.97314938583569599</v>
      </c>
      <c r="L126" s="171">
        <v>0.97314938583569599</v>
      </c>
      <c r="M126" s="171">
        <v>0.97314938583569599</v>
      </c>
      <c r="N126" s="305">
        <v>0.97314938583569499</v>
      </c>
      <c r="O126" s="305">
        <v>0.97281091829880695</v>
      </c>
      <c r="P126" s="305">
        <v>0.97281091829880695</v>
      </c>
      <c r="Q126" s="305">
        <v>0.97281091829880695</v>
      </c>
      <c r="R126" s="305">
        <v>0.97281091829880695</v>
      </c>
      <c r="S126" s="305">
        <v>0.97281091829880695</v>
      </c>
      <c r="T126" s="305">
        <v>0.97281091829880695</v>
      </c>
      <c r="U126" s="305">
        <v>0.97281091829880695</v>
      </c>
      <c r="V126" s="305">
        <v>0.97281091829880695</v>
      </c>
      <c r="W126" s="305">
        <v>0.97281091829880695</v>
      </c>
      <c r="X126" s="305">
        <v>0.97281091829880695</v>
      </c>
      <c r="Y126" s="305">
        <v>0.97281091829880695</v>
      </c>
      <c r="Z126" s="305">
        <v>0.97281091829880695</v>
      </c>
      <c r="AA126" s="305">
        <v>0.97281091829880595</v>
      </c>
      <c r="AB126" s="305">
        <v>0.97284191139765697</v>
      </c>
      <c r="AC126" s="305">
        <v>0.97284191139765697</v>
      </c>
      <c r="AD126" s="305">
        <v>0.97284191139765697</v>
      </c>
      <c r="AE126" s="305">
        <v>0.97284191139765697</v>
      </c>
      <c r="AF126" s="305">
        <v>0.97284191139765697</v>
      </c>
      <c r="AG126" s="305">
        <v>0.97284191139765697</v>
      </c>
      <c r="AH126" s="305">
        <v>0.97284191139765697</v>
      </c>
      <c r="AI126" s="305">
        <v>0.97284191139765697</v>
      </c>
      <c r="AJ126" s="305">
        <v>0.97284191139765697</v>
      </c>
      <c r="AK126" s="305">
        <v>0.97284191139765697</v>
      </c>
      <c r="AL126" s="305">
        <v>0.97284191139765697</v>
      </c>
      <c r="AM126" s="305">
        <v>0.97284191139765697</v>
      </c>
      <c r="AN126" s="305">
        <v>0.97284191139765797</v>
      </c>
    </row>
    <row r="127" spans="1:40" s="171" customFormat="1" x14ac:dyDescent="0.2">
      <c r="A127" s="172" t="s">
        <v>1967</v>
      </c>
      <c r="B127" s="171">
        <v>0</v>
      </c>
      <c r="C127" s="171">
        <v>0</v>
      </c>
      <c r="D127" s="171">
        <v>0</v>
      </c>
      <c r="E127" s="171">
        <v>0</v>
      </c>
      <c r="F127" s="171">
        <v>0</v>
      </c>
      <c r="G127" s="171">
        <v>0</v>
      </c>
      <c r="H127" s="171">
        <v>0</v>
      </c>
      <c r="I127" s="171">
        <v>0</v>
      </c>
      <c r="J127" s="171">
        <v>0</v>
      </c>
      <c r="K127" s="171">
        <v>0</v>
      </c>
      <c r="L127" s="171">
        <v>0</v>
      </c>
      <c r="M127" s="171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5">
        <v>0</v>
      </c>
      <c r="AC127" s="305">
        <v>0</v>
      </c>
      <c r="AD127" s="305">
        <v>0</v>
      </c>
      <c r="AE127" s="305">
        <v>0</v>
      </c>
      <c r="AF127" s="305">
        <v>0</v>
      </c>
      <c r="AG127" s="305">
        <v>0</v>
      </c>
      <c r="AH127" s="305">
        <v>0</v>
      </c>
      <c r="AI127" s="305">
        <v>0</v>
      </c>
      <c r="AJ127" s="305">
        <v>0</v>
      </c>
      <c r="AK127" s="305">
        <v>0</v>
      </c>
      <c r="AL127" s="305">
        <v>0</v>
      </c>
      <c r="AM127" s="305">
        <v>0</v>
      </c>
      <c r="AN127" s="305">
        <v>0</v>
      </c>
    </row>
    <row r="128" spans="1:40" s="171" customFormat="1" x14ac:dyDescent="0.2">
      <c r="A128" s="128" t="s">
        <v>1968</v>
      </c>
      <c r="B128" s="171">
        <v>0</v>
      </c>
      <c r="C128" s="171">
        <v>0</v>
      </c>
      <c r="D128" s="171">
        <v>0</v>
      </c>
      <c r="E128" s="171">
        <v>0</v>
      </c>
      <c r="F128" s="171">
        <v>0</v>
      </c>
      <c r="G128" s="171">
        <v>0</v>
      </c>
      <c r="H128" s="171">
        <v>0</v>
      </c>
      <c r="I128" s="171">
        <v>0</v>
      </c>
      <c r="J128" s="171">
        <v>0</v>
      </c>
      <c r="K128" s="171">
        <v>0</v>
      </c>
      <c r="L128" s="171">
        <v>0</v>
      </c>
      <c r="M128" s="171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5">
        <v>0</v>
      </c>
      <c r="AC128" s="305">
        <v>0</v>
      </c>
      <c r="AD128" s="305">
        <v>0</v>
      </c>
      <c r="AE128" s="305">
        <v>0</v>
      </c>
      <c r="AF128" s="305">
        <v>0</v>
      </c>
      <c r="AG128" s="305">
        <v>0</v>
      </c>
      <c r="AH128" s="305">
        <v>0</v>
      </c>
      <c r="AI128" s="305">
        <v>0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</row>
    <row r="129" spans="1:40" s="171" customFormat="1" x14ac:dyDescent="0.2">
      <c r="A129" s="128" t="s">
        <v>1969</v>
      </c>
      <c r="B129" s="171">
        <v>1</v>
      </c>
      <c r="C129" s="171">
        <v>1</v>
      </c>
      <c r="D129" s="171">
        <v>1</v>
      </c>
      <c r="E129" s="171">
        <v>1</v>
      </c>
      <c r="F129" s="171">
        <v>1</v>
      </c>
      <c r="G129" s="171">
        <v>1</v>
      </c>
      <c r="H129" s="171">
        <v>1</v>
      </c>
      <c r="I129" s="171">
        <v>1</v>
      </c>
      <c r="J129" s="171">
        <v>1</v>
      </c>
      <c r="K129" s="171">
        <v>1</v>
      </c>
      <c r="L129" s="171">
        <v>1</v>
      </c>
      <c r="M129" s="171">
        <v>1</v>
      </c>
      <c r="N129" s="305">
        <v>1</v>
      </c>
      <c r="O129" s="305">
        <v>1</v>
      </c>
      <c r="P129" s="305">
        <v>1</v>
      </c>
      <c r="Q129" s="305">
        <v>1</v>
      </c>
      <c r="R129" s="305">
        <v>1</v>
      </c>
      <c r="S129" s="305">
        <v>1</v>
      </c>
      <c r="T129" s="305">
        <v>1</v>
      </c>
      <c r="U129" s="305">
        <v>1</v>
      </c>
      <c r="V129" s="305">
        <v>1</v>
      </c>
      <c r="W129" s="305">
        <v>1</v>
      </c>
      <c r="X129" s="305">
        <v>1</v>
      </c>
      <c r="Y129" s="305">
        <v>1</v>
      </c>
      <c r="Z129" s="305">
        <v>1</v>
      </c>
      <c r="AA129" s="305">
        <v>1</v>
      </c>
      <c r="AB129" s="305">
        <v>1</v>
      </c>
      <c r="AC129" s="305">
        <v>1</v>
      </c>
      <c r="AD129" s="305">
        <v>1</v>
      </c>
      <c r="AE129" s="305">
        <v>1</v>
      </c>
      <c r="AF129" s="305">
        <v>1</v>
      </c>
      <c r="AG129" s="305">
        <v>1</v>
      </c>
      <c r="AH129" s="305">
        <v>1</v>
      </c>
      <c r="AI129" s="305">
        <v>1</v>
      </c>
      <c r="AJ129" s="305">
        <v>1</v>
      </c>
      <c r="AK129" s="305">
        <v>1</v>
      </c>
      <c r="AL129" s="305">
        <v>1</v>
      </c>
      <c r="AM129" s="305">
        <v>1</v>
      </c>
      <c r="AN129" s="305">
        <v>1</v>
      </c>
    </row>
    <row r="130" spans="1:40" s="171" customFormat="1" x14ac:dyDescent="0.2">
      <c r="A130" s="128" t="s">
        <v>1970</v>
      </c>
      <c r="B130" s="171">
        <v>1</v>
      </c>
      <c r="C130" s="171">
        <v>1</v>
      </c>
      <c r="D130" s="171">
        <v>1</v>
      </c>
      <c r="E130" s="171">
        <v>1</v>
      </c>
      <c r="F130" s="171">
        <v>1</v>
      </c>
      <c r="G130" s="171">
        <v>1</v>
      </c>
      <c r="H130" s="171">
        <v>1</v>
      </c>
      <c r="I130" s="171">
        <v>1</v>
      </c>
      <c r="J130" s="171">
        <v>1</v>
      </c>
      <c r="K130" s="171">
        <v>1</v>
      </c>
      <c r="L130" s="171">
        <v>1</v>
      </c>
      <c r="M130" s="171">
        <v>1</v>
      </c>
      <c r="N130" s="305">
        <v>1</v>
      </c>
      <c r="O130" s="305">
        <v>1</v>
      </c>
      <c r="P130" s="305">
        <v>1</v>
      </c>
      <c r="Q130" s="305">
        <v>1</v>
      </c>
      <c r="R130" s="305">
        <v>1</v>
      </c>
      <c r="S130" s="305">
        <v>1</v>
      </c>
      <c r="T130" s="305">
        <v>1</v>
      </c>
      <c r="U130" s="305">
        <v>1</v>
      </c>
      <c r="V130" s="305">
        <v>1</v>
      </c>
      <c r="W130" s="305">
        <v>1</v>
      </c>
      <c r="X130" s="305">
        <v>1</v>
      </c>
      <c r="Y130" s="305">
        <v>1</v>
      </c>
      <c r="Z130" s="305">
        <v>1</v>
      </c>
      <c r="AA130" s="305">
        <v>1</v>
      </c>
      <c r="AB130" s="305">
        <v>1</v>
      </c>
      <c r="AC130" s="305">
        <v>1</v>
      </c>
      <c r="AD130" s="305">
        <v>1</v>
      </c>
      <c r="AE130" s="305">
        <v>1</v>
      </c>
      <c r="AF130" s="305">
        <v>1</v>
      </c>
      <c r="AG130" s="305">
        <v>1</v>
      </c>
      <c r="AH130" s="305">
        <v>1</v>
      </c>
      <c r="AI130" s="305">
        <v>1</v>
      </c>
      <c r="AJ130" s="305">
        <v>1</v>
      </c>
      <c r="AK130" s="305">
        <v>1</v>
      </c>
      <c r="AL130" s="305">
        <v>1</v>
      </c>
      <c r="AM130" s="305">
        <v>1</v>
      </c>
      <c r="AN130" s="305">
        <v>1</v>
      </c>
    </row>
    <row r="131" spans="1:40" s="171" customFormat="1" x14ac:dyDescent="0.2">
      <c r="A131" s="128" t="s">
        <v>1971</v>
      </c>
      <c r="B131" s="171">
        <v>1</v>
      </c>
      <c r="C131" s="171">
        <v>1</v>
      </c>
      <c r="D131" s="171">
        <v>1</v>
      </c>
      <c r="E131" s="171">
        <v>1</v>
      </c>
      <c r="F131" s="171">
        <v>1</v>
      </c>
      <c r="G131" s="171">
        <v>1</v>
      </c>
      <c r="H131" s="171">
        <v>1</v>
      </c>
      <c r="I131" s="171">
        <v>1</v>
      </c>
      <c r="J131" s="171">
        <v>1</v>
      </c>
      <c r="K131" s="171">
        <v>1</v>
      </c>
      <c r="L131" s="171">
        <v>1</v>
      </c>
      <c r="M131" s="171">
        <v>1</v>
      </c>
      <c r="N131" s="305">
        <v>1</v>
      </c>
      <c r="O131" s="305">
        <v>1</v>
      </c>
      <c r="P131" s="305">
        <v>1</v>
      </c>
      <c r="Q131" s="305">
        <v>1</v>
      </c>
      <c r="R131" s="305">
        <v>1</v>
      </c>
      <c r="S131" s="305">
        <v>1</v>
      </c>
      <c r="T131" s="305">
        <v>1</v>
      </c>
      <c r="U131" s="305">
        <v>1</v>
      </c>
      <c r="V131" s="305">
        <v>1</v>
      </c>
      <c r="W131" s="305">
        <v>1</v>
      </c>
      <c r="X131" s="305">
        <v>1</v>
      </c>
      <c r="Y131" s="305">
        <v>1</v>
      </c>
      <c r="Z131" s="305">
        <v>1</v>
      </c>
      <c r="AA131" s="305">
        <v>1</v>
      </c>
      <c r="AB131" s="305">
        <v>1</v>
      </c>
      <c r="AC131" s="305">
        <v>1</v>
      </c>
      <c r="AD131" s="305">
        <v>1</v>
      </c>
      <c r="AE131" s="305">
        <v>1</v>
      </c>
      <c r="AF131" s="305">
        <v>1</v>
      </c>
      <c r="AG131" s="305">
        <v>1</v>
      </c>
      <c r="AH131" s="305">
        <v>1</v>
      </c>
      <c r="AI131" s="305">
        <v>1</v>
      </c>
      <c r="AJ131" s="305">
        <v>1</v>
      </c>
      <c r="AK131" s="305">
        <v>1</v>
      </c>
      <c r="AL131" s="305">
        <v>1</v>
      </c>
      <c r="AM131" s="305">
        <v>1</v>
      </c>
      <c r="AN131" s="305">
        <v>1</v>
      </c>
    </row>
    <row r="132" spans="1:40" s="171" customFormat="1" x14ac:dyDescent="0.2">
      <c r="A132" s="128" t="s">
        <v>1972</v>
      </c>
      <c r="B132" s="171">
        <v>1</v>
      </c>
      <c r="C132" s="171">
        <v>1</v>
      </c>
      <c r="D132" s="171">
        <v>1</v>
      </c>
      <c r="E132" s="171">
        <v>1</v>
      </c>
      <c r="F132" s="171">
        <v>1</v>
      </c>
      <c r="G132" s="171">
        <v>1</v>
      </c>
      <c r="H132" s="171">
        <v>1</v>
      </c>
      <c r="I132" s="171">
        <v>1</v>
      </c>
      <c r="J132" s="171">
        <v>1</v>
      </c>
      <c r="K132" s="171">
        <v>1</v>
      </c>
      <c r="L132" s="171">
        <v>1</v>
      </c>
      <c r="M132" s="171">
        <v>1</v>
      </c>
      <c r="N132" s="305">
        <v>1</v>
      </c>
      <c r="O132" s="305">
        <v>1</v>
      </c>
      <c r="P132" s="305">
        <v>1</v>
      </c>
      <c r="Q132" s="305">
        <v>1</v>
      </c>
      <c r="R132" s="305">
        <v>1</v>
      </c>
      <c r="S132" s="305">
        <v>1</v>
      </c>
      <c r="T132" s="305">
        <v>1</v>
      </c>
      <c r="U132" s="305">
        <v>1</v>
      </c>
      <c r="V132" s="305">
        <v>1</v>
      </c>
      <c r="W132" s="305">
        <v>1</v>
      </c>
      <c r="X132" s="305">
        <v>1</v>
      </c>
      <c r="Y132" s="305">
        <v>1</v>
      </c>
      <c r="Z132" s="305">
        <v>1</v>
      </c>
      <c r="AA132" s="305">
        <v>1</v>
      </c>
      <c r="AB132" s="305">
        <v>1</v>
      </c>
      <c r="AC132" s="305">
        <v>1</v>
      </c>
      <c r="AD132" s="305">
        <v>1</v>
      </c>
      <c r="AE132" s="305">
        <v>1</v>
      </c>
      <c r="AF132" s="305">
        <v>1</v>
      </c>
      <c r="AG132" s="305">
        <v>1</v>
      </c>
      <c r="AH132" s="305">
        <v>1</v>
      </c>
      <c r="AI132" s="305">
        <v>1</v>
      </c>
      <c r="AJ132" s="305">
        <v>1</v>
      </c>
      <c r="AK132" s="305">
        <v>1</v>
      </c>
      <c r="AL132" s="305">
        <v>1</v>
      </c>
      <c r="AM132" s="305">
        <v>1</v>
      </c>
      <c r="AN132" s="305">
        <v>1</v>
      </c>
    </row>
    <row r="133" spans="1:40" s="171" customFormat="1" x14ac:dyDescent="0.2">
      <c r="A133" s="128" t="s">
        <v>1973</v>
      </c>
      <c r="B133" s="171">
        <v>1</v>
      </c>
      <c r="C133" s="171">
        <v>1</v>
      </c>
      <c r="D133" s="171">
        <v>1</v>
      </c>
      <c r="E133" s="171">
        <v>1</v>
      </c>
      <c r="F133" s="171">
        <v>1</v>
      </c>
      <c r="G133" s="171">
        <v>1</v>
      </c>
      <c r="H133" s="171">
        <v>1</v>
      </c>
      <c r="I133" s="171">
        <v>1</v>
      </c>
      <c r="J133" s="171">
        <v>1</v>
      </c>
      <c r="K133" s="171">
        <v>1</v>
      </c>
      <c r="L133" s="171">
        <v>1</v>
      </c>
      <c r="M133" s="171">
        <v>1</v>
      </c>
      <c r="N133" s="305">
        <v>1</v>
      </c>
      <c r="O133" s="305">
        <v>1</v>
      </c>
      <c r="P133" s="305">
        <v>1</v>
      </c>
      <c r="Q133" s="305">
        <v>1</v>
      </c>
      <c r="R133" s="305">
        <v>1</v>
      </c>
      <c r="S133" s="305">
        <v>1</v>
      </c>
      <c r="T133" s="305">
        <v>1</v>
      </c>
      <c r="U133" s="305">
        <v>1</v>
      </c>
      <c r="V133" s="305">
        <v>1</v>
      </c>
      <c r="W133" s="305">
        <v>1</v>
      </c>
      <c r="X133" s="305">
        <v>1</v>
      </c>
      <c r="Y133" s="305">
        <v>1</v>
      </c>
      <c r="Z133" s="305">
        <v>1</v>
      </c>
      <c r="AA133" s="305">
        <v>1</v>
      </c>
      <c r="AB133" s="305">
        <v>1</v>
      </c>
      <c r="AC133" s="305">
        <v>1</v>
      </c>
      <c r="AD133" s="305">
        <v>1</v>
      </c>
      <c r="AE133" s="305">
        <v>1</v>
      </c>
      <c r="AF133" s="305">
        <v>1</v>
      </c>
      <c r="AG133" s="305">
        <v>1</v>
      </c>
      <c r="AH133" s="305">
        <v>1</v>
      </c>
      <c r="AI133" s="305">
        <v>1</v>
      </c>
      <c r="AJ133" s="305">
        <v>1</v>
      </c>
      <c r="AK133" s="305">
        <v>1</v>
      </c>
      <c r="AL133" s="305">
        <v>1</v>
      </c>
      <c r="AM133" s="305">
        <v>1</v>
      </c>
      <c r="AN133" s="305">
        <v>1</v>
      </c>
    </row>
    <row r="134" spans="1:40" s="171" customFormat="1" x14ac:dyDescent="0.2">
      <c r="A134" s="172" t="s">
        <v>1974</v>
      </c>
      <c r="B134" s="171">
        <v>0</v>
      </c>
      <c r="C134" s="171">
        <v>0</v>
      </c>
      <c r="D134" s="171">
        <v>0</v>
      </c>
      <c r="E134" s="171">
        <v>0</v>
      </c>
      <c r="F134" s="171">
        <v>0</v>
      </c>
      <c r="G134" s="171">
        <v>0</v>
      </c>
      <c r="H134" s="171">
        <v>0</v>
      </c>
      <c r="I134" s="171">
        <v>0</v>
      </c>
      <c r="J134" s="171">
        <v>0</v>
      </c>
      <c r="K134" s="171">
        <v>0</v>
      </c>
      <c r="L134" s="171">
        <v>0</v>
      </c>
      <c r="M134" s="171">
        <v>0</v>
      </c>
      <c r="N134" s="305">
        <v>0</v>
      </c>
      <c r="O134" s="305">
        <v>0</v>
      </c>
      <c r="P134" s="305">
        <v>0</v>
      </c>
      <c r="Q134" s="305">
        <v>0</v>
      </c>
      <c r="R134" s="305">
        <v>0</v>
      </c>
      <c r="S134" s="305">
        <v>0</v>
      </c>
      <c r="T134" s="305">
        <v>0</v>
      </c>
      <c r="U134" s="305">
        <v>0</v>
      </c>
      <c r="V134" s="305">
        <v>0</v>
      </c>
      <c r="W134" s="305">
        <v>0</v>
      </c>
      <c r="X134" s="305">
        <v>0</v>
      </c>
      <c r="Y134" s="305">
        <v>0</v>
      </c>
      <c r="Z134" s="305">
        <v>0</v>
      </c>
      <c r="AA134" s="305">
        <v>0</v>
      </c>
      <c r="AB134" s="305">
        <v>0</v>
      </c>
      <c r="AC134" s="305">
        <v>0</v>
      </c>
      <c r="AD134" s="305">
        <v>0</v>
      </c>
      <c r="AE134" s="305">
        <v>0</v>
      </c>
      <c r="AF134" s="305">
        <v>0</v>
      </c>
      <c r="AG134" s="305">
        <v>0</v>
      </c>
      <c r="AH134" s="305">
        <v>0</v>
      </c>
      <c r="AI134" s="305">
        <v>0</v>
      </c>
      <c r="AJ134" s="305">
        <v>0</v>
      </c>
      <c r="AK134" s="305">
        <v>0</v>
      </c>
      <c r="AL134" s="305">
        <v>0</v>
      </c>
      <c r="AM134" s="305">
        <v>0</v>
      </c>
      <c r="AN134" s="305">
        <v>0</v>
      </c>
    </row>
    <row r="135" spans="1:40" s="171" customFormat="1" x14ac:dyDescent="0.2">
      <c r="A135" s="128" t="s">
        <v>1975</v>
      </c>
      <c r="B135" s="171">
        <v>0.97314938583569599</v>
      </c>
      <c r="C135" s="171">
        <v>0.97314938583569599</v>
      </c>
      <c r="D135" s="171">
        <v>0.97314938583569599</v>
      </c>
      <c r="E135" s="171">
        <v>0.97314938583569599</v>
      </c>
      <c r="F135" s="171">
        <v>0.97314938583569599</v>
      </c>
      <c r="G135" s="171">
        <v>0.97314938583569599</v>
      </c>
      <c r="H135" s="171">
        <v>0.97314938583569599</v>
      </c>
      <c r="I135" s="171">
        <v>0.97314938583569599</v>
      </c>
      <c r="J135" s="171">
        <v>0.97314938583569599</v>
      </c>
      <c r="K135" s="171">
        <v>0.97314938583569599</v>
      </c>
      <c r="L135" s="171">
        <v>0.97314938583569599</v>
      </c>
      <c r="M135" s="171">
        <v>0.97314938583569599</v>
      </c>
      <c r="N135" s="305">
        <v>0.97314938583569499</v>
      </c>
      <c r="O135" s="305">
        <v>0.97281091829880695</v>
      </c>
      <c r="P135" s="305">
        <v>0.97281091829880695</v>
      </c>
      <c r="Q135" s="305">
        <v>0.97281091829880695</v>
      </c>
      <c r="R135" s="305">
        <v>0.97281091829880695</v>
      </c>
      <c r="S135" s="305">
        <v>0.97281091829880695</v>
      </c>
      <c r="T135" s="305">
        <v>0.97281091829880695</v>
      </c>
      <c r="U135" s="305">
        <v>0.97281091829880695</v>
      </c>
      <c r="V135" s="305">
        <v>0.97281091829880695</v>
      </c>
      <c r="W135" s="305">
        <v>0.97281091829880695</v>
      </c>
      <c r="X135" s="305">
        <v>0.97281091829880695</v>
      </c>
      <c r="Y135" s="305">
        <v>0.97281091829880695</v>
      </c>
      <c r="Z135" s="305">
        <v>0.97281091829880695</v>
      </c>
      <c r="AA135" s="305">
        <v>0.97281091829880595</v>
      </c>
      <c r="AB135" s="305">
        <v>0.97284191139765697</v>
      </c>
      <c r="AC135" s="305">
        <v>0.97284191139765697</v>
      </c>
      <c r="AD135" s="305">
        <v>0.97284191139765697</v>
      </c>
      <c r="AE135" s="305">
        <v>0.97284191139765697</v>
      </c>
      <c r="AF135" s="305">
        <v>0.97284191139765697</v>
      </c>
      <c r="AG135" s="305">
        <v>0.97284191139765697</v>
      </c>
      <c r="AH135" s="305">
        <v>0.97284191139765697</v>
      </c>
      <c r="AI135" s="305">
        <v>0.97284191139765697</v>
      </c>
      <c r="AJ135" s="305">
        <v>0.97284191139765697</v>
      </c>
      <c r="AK135" s="305">
        <v>0.97284191139765697</v>
      </c>
      <c r="AL135" s="305">
        <v>0.97284191139765697</v>
      </c>
      <c r="AM135" s="305">
        <v>0.97284191139765697</v>
      </c>
      <c r="AN135" s="305">
        <v>0.97284191139765797</v>
      </c>
    </row>
    <row r="136" spans="1:40" s="171" customFormat="1" x14ac:dyDescent="0.2">
      <c r="A136" s="128" t="s">
        <v>1976</v>
      </c>
      <c r="B136" s="171">
        <v>0.97314938583569599</v>
      </c>
      <c r="C136" s="171">
        <v>0.97314938583569599</v>
      </c>
      <c r="D136" s="171">
        <v>0.97314938583569599</v>
      </c>
      <c r="E136" s="171">
        <v>0.97314938583569599</v>
      </c>
      <c r="F136" s="171">
        <v>0.97314938583569599</v>
      </c>
      <c r="G136" s="171">
        <v>0.97314938583569599</v>
      </c>
      <c r="H136" s="171">
        <v>0.97314938583569599</v>
      </c>
      <c r="I136" s="171">
        <v>0.97314938583569599</v>
      </c>
      <c r="J136" s="171">
        <v>0.97314938583569599</v>
      </c>
      <c r="K136" s="171">
        <v>0.97314938583569599</v>
      </c>
      <c r="L136" s="171">
        <v>0.97314938583569599</v>
      </c>
      <c r="M136" s="171">
        <v>0.97314938583569599</v>
      </c>
      <c r="N136" s="305">
        <v>0.97314938583569499</v>
      </c>
      <c r="O136" s="305">
        <v>0.97281091829880695</v>
      </c>
      <c r="P136" s="305">
        <v>0.97281091829880695</v>
      </c>
      <c r="Q136" s="305">
        <v>0.97281091829880695</v>
      </c>
      <c r="R136" s="305">
        <v>0.97281091829880695</v>
      </c>
      <c r="S136" s="305">
        <v>0.97281091829880695</v>
      </c>
      <c r="T136" s="305">
        <v>0.97281091829880695</v>
      </c>
      <c r="U136" s="305">
        <v>0.97281091829880695</v>
      </c>
      <c r="V136" s="305">
        <v>0.97281091829880695</v>
      </c>
      <c r="W136" s="305">
        <v>0.97281091829880695</v>
      </c>
      <c r="X136" s="305">
        <v>0.97281091829880695</v>
      </c>
      <c r="Y136" s="305">
        <v>0.97281091829880695</v>
      </c>
      <c r="Z136" s="305">
        <v>0.97281091829880695</v>
      </c>
      <c r="AA136" s="305">
        <v>0.97281091829880595</v>
      </c>
      <c r="AB136" s="305">
        <v>0.97284191139765697</v>
      </c>
      <c r="AC136" s="305">
        <v>0.97284191139765697</v>
      </c>
      <c r="AD136" s="305">
        <v>0.97284191139765697</v>
      </c>
      <c r="AE136" s="305">
        <v>0.97284191139765697</v>
      </c>
      <c r="AF136" s="305">
        <v>0.97284191139765697</v>
      </c>
      <c r="AG136" s="305">
        <v>0.97284191139765697</v>
      </c>
      <c r="AH136" s="305">
        <v>0.97284191139765697</v>
      </c>
      <c r="AI136" s="305">
        <v>0.97284191139765697</v>
      </c>
      <c r="AJ136" s="305">
        <v>0.97284191139765697</v>
      </c>
      <c r="AK136" s="305">
        <v>0.97284191139765697</v>
      </c>
      <c r="AL136" s="305">
        <v>0.97284191139765697</v>
      </c>
      <c r="AM136" s="305">
        <v>0.97284191139765697</v>
      </c>
      <c r="AN136" s="305">
        <v>0.97284191139765797</v>
      </c>
    </row>
    <row r="137" spans="1:40" s="171" customFormat="1" x14ac:dyDescent="0.2">
      <c r="A137" s="128" t="s">
        <v>1977</v>
      </c>
      <c r="B137" s="171">
        <v>0.97314938583569599</v>
      </c>
      <c r="C137" s="171">
        <v>0.97314938583569599</v>
      </c>
      <c r="D137" s="171">
        <v>0.97314938583569599</v>
      </c>
      <c r="E137" s="171">
        <v>0.97314938583569599</v>
      </c>
      <c r="F137" s="171">
        <v>0.97314938583569599</v>
      </c>
      <c r="G137" s="171">
        <v>0.97314938583569599</v>
      </c>
      <c r="H137" s="171">
        <v>0.97314938583569599</v>
      </c>
      <c r="I137" s="171">
        <v>0.97314938583569599</v>
      </c>
      <c r="J137" s="171">
        <v>0.97314938583569599</v>
      </c>
      <c r="K137" s="171">
        <v>0.97314938583569599</v>
      </c>
      <c r="L137" s="171">
        <v>0.97314938583569599</v>
      </c>
      <c r="M137" s="171">
        <v>0.97314938583569599</v>
      </c>
      <c r="N137" s="305">
        <v>0.97314938583569499</v>
      </c>
      <c r="O137" s="305">
        <v>0.97281091829880695</v>
      </c>
      <c r="P137" s="305">
        <v>0.97281091829880695</v>
      </c>
      <c r="Q137" s="305">
        <v>0.97281091829880695</v>
      </c>
      <c r="R137" s="305">
        <v>0.97281091829880695</v>
      </c>
      <c r="S137" s="305">
        <v>0.97281091829880695</v>
      </c>
      <c r="T137" s="305">
        <v>0.97281091829880695</v>
      </c>
      <c r="U137" s="305">
        <v>0.97281091829880695</v>
      </c>
      <c r="V137" s="305">
        <v>0.97281091829880695</v>
      </c>
      <c r="W137" s="305">
        <v>0.97281091829880695</v>
      </c>
      <c r="X137" s="305">
        <v>0.97281091829880695</v>
      </c>
      <c r="Y137" s="305">
        <v>0.97281091829880695</v>
      </c>
      <c r="Z137" s="305">
        <v>0.97281091829880695</v>
      </c>
      <c r="AA137" s="305">
        <v>0.97281091829880595</v>
      </c>
      <c r="AB137" s="305">
        <v>0.97284191139765697</v>
      </c>
      <c r="AC137" s="305">
        <v>0.97284191139765697</v>
      </c>
      <c r="AD137" s="305">
        <v>0.97284191139765697</v>
      </c>
      <c r="AE137" s="305">
        <v>0.97284191139765697</v>
      </c>
      <c r="AF137" s="305">
        <v>0.97284191139765697</v>
      </c>
      <c r="AG137" s="305">
        <v>0.97284191139765697</v>
      </c>
      <c r="AH137" s="305">
        <v>0.97284191139765697</v>
      </c>
      <c r="AI137" s="305">
        <v>0.97284191139765697</v>
      </c>
      <c r="AJ137" s="305">
        <v>0.97284191139765697</v>
      </c>
      <c r="AK137" s="305">
        <v>0.97284191139765697</v>
      </c>
      <c r="AL137" s="305">
        <v>0.97284191139765697</v>
      </c>
      <c r="AM137" s="305">
        <v>0.97284191139765697</v>
      </c>
      <c r="AN137" s="305">
        <v>0.97284191139765797</v>
      </c>
    </row>
    <row r="138" spans="1:40" s="171" customFormat="1" x14ac:dyDescent="0.2">
      <c r="A138" s="128" t="s">
        <v>1978</v>
      </c>
      <c r="B138" s="171">
        <v>0.97314938583569599</v>
      </c>
      <c r="C138" s="171">
        <v>0.97314938583569599</v>
      </c>
      <c r="D138" s="171">
        <v>0.97314938583569599</v>
      </c>
      <c r="E138" s="171">
        <v>0.97314938583569599</v>
      </c>
      <c r="F138" s="171">
        <v>0.97314938583569599</v>
      </c>
      <c r="G138" s="171">
        <v>0.97314938583569599</v>
      </c>
      <c r="H138" s="171">
        <v>0.97314938583569599</v>
      </c>
      <c r="I138" s="171">
        <v>0.97314938583569599</v>
      </c>
      <c r="J138" s="171">
        <v>0.97314938583569599</v>
      </c>
      <c r="K138" s="171">
        <v>0.97314938583569599</v>
      </c>
      <c r="L138" s="171">
        <v>0.97314938583569599</v>
      </c>
      <c r="M138" s="171">
        <v>0.97314938583569599</v>
      </c>
      <c r="N138" s="305">
        <v>0.97314938583569499</v>
      </c>
      <c r="O138" s="305">
        <v>0.97281091829880695</v>
      </c>
      <c r="P138" s="305">
        <v>0.97281091829880695</v>
      </c>
      <c r="Q138" s="305">
        <v>0.97281091829880695</v>
      </c>
      <c r="R138" s="305">
        <v>0.97281091829880695</v>
      </c>
      <c r="S138" s="305">
        <v>0.97281091829880695</v>
      </c>
      <c r="T138" s="305">
        <v>0.97281091829880695</v>
      </c>
      <c r="U138" s="305">
        <v>0.97281091829880695</v>
      </c>
      <c r="V138" s="305">
        <v>0.97281091829880695</v>
      </c>
      <c r="W138" s="305">
        <v>0.97281091829880695</v>
      </c>
      <c r="X138" s="305">
        <v>0.97281091829880695</v>
      </c>
      <c r="Y138" s="305">
        <v>0.97281091829880695</v>
      </c>
      <c r="Z138" s="305">
        <v>0.97281091829880695</v>
      </c>
      <c r="AA138" s="305">
        <v>0.97281091829880595</v>
      </c>
      <c r="AB138" s="305">
        <v>0.97284191139765697</v>
      </c>
      <c r="AC138" s="305">
        <v>0.97284191139765697</v>
      </c>
      <c r="AD138" s="305">
        <v>0.97284191139765697</v>
      </c>
      <c r="AE138" s="305">
        <v>0.97284191139765697</v>
      </c>
      <c r="AF138" s="305">
        <v>0.97284191139765697</v>
      </c>
      <c r="AG138" s="305">
        <v>0.97284191139765697</v>
      </c>
      <c r="AH138" s="305">
        <v>0.97284191139765697</v>
      </c>
      <c r="AI138" s="305">
        <v>0.97284191139765697</v>
      </c>
      <c r="AJ138" s="305">
        <v>0.97284191139765697</v>
      </c>
      <c r="AK138" s="305">
        <v>0.97284191139765697</v>
      </c>
      <c r="AL138" s="305">
        <v>0.97284191139765697</v>
      </c>
      <c r="AM138" s="305">
        <v>0.97284191139765697</v>
      </c>
      <c r="AN138" s="305">
        <v>0.97284191139765797</v>
      </c>
    </row>
    <row r="139" spans="1:40" s="171" customFormat="1" x14ac:dyDescent="0.2">
      <c r="A139" s="128" t="s">
        <v>1979</v>
      </c>
      <c r="B139" s="171">
        <v>0.97314938583569599</v>
      </c>
      <c r="C139" s="171">
        <v>0.97314938583569599</v>
      </c>
      <c r="D139" s="171">
        <v>0.97314938583569599</v>
      </c>
      <c r="E139" s="171">
        <v>0.97314938583569599</v>
      </c>
      <c r="F139" s="171">
        <v>0.97314938583569599</v>
      </c>
      <c r="G139" s="171">
        <v>0.97314938583569599</v>
      </c>
      <c r="H139" s="171">
        <v>0.97314938583569599</v>
      </c>
      <c r="I139" s="171">
        <v>0.97314938583569599</v>
      </c>
      <c r="J139" s="171">
        <v>0.97314938583569599</v>
      </c>
      <c r="K139" s="171">
        <v>0.97314938583569599</v>
      </c>
      <c r="L139" s="171">
        <v>0.97314938583569599</v>
      </c>
      <c r="M139" s="171">
        <v>0.97314938583569599</v>
      </c>
      <c r="N139" s="305">
        <v>0.97314938583569499</v>
      </c>
      <c r="O139" s="305">
        <v>0.97281091829880695</v>
      </c>
      <c r="P139" s="305">
        <v>0.97281091829880695</v>
      </c>
      <c r="Q139" s="305">
        <v>0.97281091829880695</v>
      </c>
      <c r="R139" s="305">
        <v>0.97281091829880695</v>
      </c>
      <c r="S139" s="305">
        <v>0.97281091829880695</v>
      </c>
      <c r="T139" s="305">
        <v>0.97281091829880695</v>
      </c>
      <c r="U139" s="305">
        <v>0.97281091829880695</v>
      </c>
      <c r="V139" s="305">
        <v>0.97281091829880695</v>
      </c>
      <c r="W139" s="305">
        <v>0.97281091829880695</v>
      </c>
      <c r="X139" s="305">
        <v>0.97281091829880695</v>
      </c>
      <c r="Y139" s="305">
        <v>0.97281091829880695</v>
      </c>
      <c r="Z139" s="305">
        <v>0.97281091829880695</v>
      </c>
      <c r="AA139" s="305">
        <v>0.97281091829880595</v>
      </c>
      <c r="AB139" s="305">
        <v>0.97284191139765697</v>
      </c>
      <c r="AC139" s="305">
        <v>0.97284191139765697</v>
      </c>
      <c r="AD139" s="305">
        <v>0.97284191139765697</v>
      </c>
      <c r="AE139" s="305">
        <v>0.97284191139765697</v>
      </c>
      <c r="AF139" s="305">
        <v>0.97284191139765697</v>
      </c>
      <c r="AG139" s="305">
        <v>0.97284191139765697</v>
      </c>
      <c r="AH139" s="305">
        <v>0.97284191139765697</v>
      </c>
      <c r="AI139" s="305">
        <v>0.97284191139765697</v>
      </c>
      <c r="AJ139" s="305">
        <v>0.97284191139765697</v>
      </c>
      <c r="AK139" s="305">
        <v>0.97284191139765697</v>
      </c>
      <c r="AL139" s="305">
        <v>0.97284191139765697</v>
      </c>
      <c r="AM139" s="305">
        <v>0.97284191139765697</v>
      </c>
      <c r="AN139" s="305">
        <v>0.97284191139765797</v>
      </c>
    </row>
    <row r="140" spans="1:40" s="171" customFormat="1" x14ac:dyDescent="0.2">
      <c r="A140" s="128" t="s">
        <v>1980</v>
      </c>
      <c r="B140" s="171">
        <v>0.97314938583569599</v>
      </c>
      <c r="C140" s="171">
        <v>0.97314938583569599</v>
      </c>
      <c r="D140" s="171">
        <v>0.97314938583569599</v>
      </c>
      <c r="E140" s="171">
        <v>0.97314938583569599</v>
      </c>
      <c r="F140" s="171">
        <v>0.97314938583569599</v>
      </c>
      <c r="G140" s="171">
        <v>0.97314938583569599</v>
      </c>
      <c r="H140" s="171">
        <v>0.97314938583569599</v>
      </c>
      <c r="I140" s="171">
        <v>0.97314938583569599</v>
      </c>
      <c r="J140" s="171">
        <v>0.97314938583569599</v>
      </c>
      <c r="K140" s="171">
        <v>0.97314938583569599</v>
      </c>
      <c r="L140" s="171">
        <v>0.97314938583569599</v>
      </c>
      <c r="M140" s="171">
        <v>0.97314938583569599</v>
      </c>
      <c r="N140" s="305">
        <v>0.97314938583569499</v>
      </c>
      <c r="O140" s="305">
        <v>0.97281091829880695</v>
      </c>
      <c r="P140" s="305">
        <v>0.97281091829880695</v>
      </c>
      <c r="Q140" s="305">
        <v>0.97281091829880695</v>
      </c>
      <c r="R140" s="305">
        <v>0.97281091829880695</v>
      </c>
      <c r="S140" s="305">
        <v>0.97281091829880695</v>
      </c>
      <c r="T140" s="305">
        <v>0.97281091829880695</v>
      </c>
      <c r="U140" s="305">
        <v>0.97281091829880695</v>
      </c>
      <c r="V140" s="305">
        <v>0.97281091829880695</v>
      </c>
      <c r="W140" s="305">
        <v>0.97281091829880695</v>
      </c>
      <c r="X140" s="305">
        <v>0.97281091829880695</v>
      </c>
      <c r="Y140" s="305">
        <v>0.97281091829880695</v>
      </c>
      <c r="Z140" s="305">
        <v>0.97281091829880695</v>
      </c>
      <c r="AA140" s="305">
        <v>0.97281091829880595</v>
      </c>
      <c r="AB140" s="305">
        <v>0.97284191139765697</v>
      </c>
      <c r="AC140" s="305">
        <v>0.97284191139765697</v>
      </c>
      <c r="AD140" s="305">
        <v>0.97284191139765697</v>
      </c>
      <c r="AE140" s="305">
        <v>0.97284191139765697</v>
      </c>
      <c r="AF140" s="305">
        <v>0.97284191139765697</v>
      </c>
      <c r="AG140" s="305">
        <v>0.97284191139765697</v>
      </c>
      <c r="AH140" s="305">
        <v>0.97284191139765697</v>
      </c>
      <c r="AI140" s="305">
        <v>0.97284191139765697</v>
      </c>
      <c r="AJ140" s="305">
        <v>0.97284191139765697</v>
      </c>
      <c r="AK140" s="305">
        <v>0.97284191139765697</v>
      </c>
      <c r="AL140" s="305">
        <v>0.97284191139765697</v>
      </c>
      <c r="AM140" s="305">
        <v>0.97284191139765697</v>
      </c>
      <c r="AN140" s="305">
        <v>0.97284191139765797</v>
      </c>
    </row>
    <row r="141" spans="1:40" s="171" customFormat="1" x14ac:dyDescent="0.2">
      <c r="A141" s="128" t="s">
        <v>1981</v>
      </c>
      <c r="B141" s="171">
        <v>0.97314938583569599</v>
      </c>
      <c r="C141" s="171">
        <v>0.97314938583569599</v>
      </c>
      <c r="D141" s="171">
        <v>0.97314938583569599</v>
      </c>
      <c r="E141" s="171">
        <v>0.97314938583569599</v>
      </c>
      <c r="F141" s="171">
        <v>0.97314938583569599</v>
      </c>
      <c r="G141" s="171">
        <v>0.97314938583569599</v>
      </c>
      <c r="H141" s="171">
        <v>0.97314938583569599</v>
      </c>
      <c r="I141" s="171">
        <v>0.97314938583569599</v>
      </c>
      <c r="J141" s="171">
        <v>0.97314938583569599</v>
      </c>
      <c r="K141" s="171">
        <v>0.97314938583569599</v>
      </c>
      <c r="L141" s="171">
        <v>0.97314938583569599</v>
      </c>
      <c r="M141" s="171">
        <v>0.97314938583569599</v>
      </c>
      <c r="N141" s="305">
        <v>0.97314938583569499</v>
      </c>
      <c r="O141" s="305">
        <v>0.97281091829880695</v>
      </c>
      <c r="P141" s="305">
        <v>0.97281091829880695</v>
      </c>
      <c r="Q141" s="305">
        <v>0.97281091829880695</v>
      </c>
      <c r="R141" s="305">
        <v>0.97281091829880695</v>
      </c>
      <c r="S141" s="305">
        <v>0.97281091829880695</v>
      </c>
      <c r="T141" s="305">
        <v>0.97281091829880695</v>
      </c>
      <c r="U141" s="305">
        <v>0.97281091829880695</v>
      </c>
      <c r="V141" s="305">
        <v>0.97281091829880695</v>
      </c>
      <c r="W141" s="305">
        <v>0.97281091829880695</v>
      </c>
      <c r="X141" s="305">
        <v>0.97281091829880695</v>
      </c>
      <c r="Y141" s="305">
        <v>0.97281091829880695</v>
      </c>
      <c r="Z141" s="305">
        <v>0.97281091829880695</v>
      </c>
      <c r="AA141" s="305">
        <v>0.97281091829880595</v>
      </c>
      <c r="AB141" s="305">
        <v>0.97284191139765697</v>
      </c>
      <c r="AC141" s="305">
        <v>0.97284191139765697</v>
      </c>
      <c r="AD141" s="305">
        <v>0.97284191139765697</v>
      </c>
      <c r="AE141" s="305">
        <v>0.97284191139765697</v>
      </c>
      <c r="AF141" s="305">
        <v>0.97284191139765697</v>
      </c>
      <c r="AG141" s="305">
        <v>0.97284191139765697</v>
      </c>
      <c r="AH141" s="305">
        <v>0.97284191139765697</v>
      </c>
      <c r="AI141" s="305">
        <v>0.97284191139765697</v>
      </c>
      <c r="AJ141" s="305">
        <v>0.97284191139765697</v>
      </c>
      <c r="AK141" s="305">
        <v>0.97284191139765697</v>
      </c>
      <c r="AL141" s="305">
        <v>0.97284191139765697</v>
      </c>
      <c r="AM141" s="305">
        <v>0.97284191139765697</v>
      </c>
      <c r="AN141" s="305">
        <v>0.97284191139765797</v>
      </c>
    </row>
    <row r="142" spans="1:40" s="171" customFormat="1" x14ac:dyDescent="0.2">
      <c r="A142" s="128" t="s">
        <v>1982</v>
      </c>
      <c r="B142" s="171">
        <v>0.97314938583569599</v>
      </c>
      <c r="C142" s="171">
        <v>0.97314938583569599</v>
      </c>
      <c r="D142" s="171">
        <v>0.97314938583569599</v>
      </c>
      <c r="E142" s="171">
        <v>0.97314938583569599</v>
      </c>
      <c r="F142" s="171">
        <v>0.97314938583569599</v>
      </c>
      <c r="G142" s="171">
        <v>0.97314938583569599</v>
      </c>
      <c r="H142" s="171">
        <v>0.97314938583569599</v>
      </c>
      <c r="I142" s="171">
        <v>0.97314938583569599</v>
      </c>
      <c r="J142" s="171">
        <v>0.97314938583569599</v>
      </c>
      <c r="K142" s="171">
        <v>0.97314938583569599</v>
      </c>
      <c r="L142" s="171">
        <v>0.97314938583569599</v>
      </c>
      <c r="M142" s="171">
        <v>0.97314938583569599</v>
      </c>
      <c r="N142" s="305">
        <v>0.97314938583569499</v>
      </c>
      <c r="O142" s="305">
        <v>0.97281091829880695</v>
      </c>
      <c r="P142" s="305">
        <v>0.97281091829880695</v>
      </c>
      <c r="Q142" s="305">
        <v>0.97281091829880695</v>
      </c>
      <c r="R142" s="305">
        <v>0.97281091829880695</v>
      </c>
      <c r="S142" s="305">
        <v>0.97281091829880695</v>
      </c>
      <c r="T142" s="305">
        <v>0.97281091829880695</v>
      </c>
      <c r="U142" s="305">
        <v>0.97281091829880695</v>
      </c>
      <c r="V142" s="305">
        <v>0.97281091829880695</v>
      </c>
      <c r="W142" s="305">
        <v>0.97281091829880695</v>
      </c>
      <c r="X142" s="305">
        <v>0.97281091829880695</v>
      </c>
      <c r="Y142" s="305">
        <v>0.97281091829880695</v>
      </c>
      <c r="Z142" s="305">
        <v>0.97281091829880695</v>
      </c>
      <c r="AA142" s="305">
        <v>0.97281091829880595</v>
      </c>
      <c r="AB142" s="305">
        <v>0.97284191139765697</v>
      </c>
      <c r="AC142" s="305">
        <v>0.97284191139765697</v>
      </c>
      <c r="AD142" s="305">
        <v>0.97284191139765697</v>
      </c>
      <c r="AE142" s="305">
        <v>0.97284191139765697</v>
      </c>
      <c r="AF142" s="305">
        <v>0.97284191139765697</v>
      </c>
      <c r="AG142" s="305">
        <v>0.97284191139765697</v>
      </c>
      <c r="AH142" s="305">
        <v>0.97284191139765697</v>
      </c>
      <c r="AI142" s="305">
        <v>0.97284191139765697</v>
      </c>
      <c r="AJ142" s="305">
        <v>0.97284191139765697</v>
      </c>
      <c r="AK142" s="305">
        <v>0.97284191139765697</v>
      </c>
      <c r="AL142" s="305">
        <v>0.97284191139765697</v>
      </c>
      <c r="AM142" s="305">
        <v>0.97284191139765697</v>
      </c>
      <c r="AN142" s="305">
        <v>0.97284191139765797</v>
      </c>
    </row>
    <row r="143" spans="1:40" s="171" customFormat="1" x14ac:dyDescent="0.2">
      <c r="A143" s="128" t="s">
        <v>1983</v>
      </c>
      <c r="B143" s="171">
        <v>0.97314938583569599</v>
      </c>
      <c r="C143" s="171">
        <v>0.97314938583569599</v>
      </c>
      <c r="D143" s="171">
        <v>0.97314938583569599</v>
      </c>
      <c r="E143" s="171">
        <v>0.97314938583569599</v>
      </c>
      <c r="F143" s="171">
        <v>0.97314938583569599</v>
      </c>
      <c r="G143" s="171">
        <v>0.97314938583569599</v>
      </c>
      <c r="H143" s="171">
        <v>0.97314938583569599</v>
      </c>
      <c r="I143" s="171">
        <v>0.97314938583569599</v>
      </c>
      <c r="J143" s="171">
        <v>0.97314938583569599</v>
      </c>
      <c r="K143" s="171">
        <v>0.97314938583569599</v>
      </c>
      <c r="L143" s="171">
        <v>0.97314938583569599</v>
      </c>
      <c r="M143" s="171">
        <v>0.97314938583569599</v>
      </c>
      <c r="N143" s="305">
        <v>0.97314938583569499</v>
      </c>
      <c r="O143" s="305">
        <v>0.97281091829880695</v>
      </c>
      <c r="P143" s="305">
        <v>0.97281091829880695</v>
      </c>
      <c r="Q143" s="305">
        <v>0.97281091829880695</v>
      </c>
      <c r="R143" s="305">
        <v>0.97281091829880695</v>
      </c>
      <c r="S143" s="305">
        <v>0.97281091829880695</v>
      </c>
      <c r="T143" s="305">
        <v>0.97281091829880695</v>
      </c>
      <c r="U143" s="305">
        <v>0.97281091829880695</v>
      </c>
      <c r="V143" s="305">
        <v>0.97281091829880695</v>
      </c>
      <c r="W143" s="305">
        <v>0.97281091829880695</v>
      </c>
      <c r="X143" s="305">
        <v>0.97281091829880695</v>
      </c>
      <c r="Y143" s="305">
        <v>0.97281091829880695</v>
      </c>
      <c r="Z143" s="305">
        <v>0.97281091829880695</v>
      </c>
      <c r="AA143" s="305">
        <v>0.97281091829880595</v>
      </c>
      <c r="AB143" s="305">
        <v>0.97284191139765697</v>
      </c>
      <c r="AC143" s="305">
        <v>0.97284191139765697</v>
      </c>
      <c r="AD143" s="305">
        <v>0.97284191139765697</v>
      </c>
      <c r="AE143" s="305">
        <v>0.97284191139765697</v>
      </c>
      <c r="AF143" s="305">
        <v>0.97284191139765697</v>
      </c>
      <c r="AG143" s="305">
        <v>0.97284191139765697</v>
      </c>
      <c r="AH143" s="305">
        <v>0.97284191139765697</v>
      </c>
      <c r="AI143" s="305">
        <v>0.97284191139765697</v>
      </c>
      <c r="AJ143" s="305">
        <v>0.97284191139765697</v>
      </c>
      <c r="AK143" s="305">
        <v>0.97284191139765697</v>
      </c>
      <c r="AL143" s="305">
        <v>0.97284191139765697</v>
      </c>
      <c r="AM143" s="305">
        <v>0.97284191139765697</v>
      </c>
      <c r="AN143" s="305">
        <v>0.97284191139765797</v>
      </c>
    </row>
    <row r="144" spans="1:40" s="171" customFormat="1" x14ac:dyDescent="0.2">
      <c r="A144" s="128" t="s">
        <v>1984</v>
      </c>
      <c r="B144" s="171">
        <v>0.97314938583569599</v>
      </c>
      <c r="C144" s="171">
        <v>0.97314938583569599</v>
      </c>
      <c r="D144" s="171">
        <v>0.97314938583569599</v>
      </c>
      <c r="E144" s="171">
        <v>0.97314938583569599</v>
      </c>
      <c r="F144" s="171">
        <v>0.97314938583569599</v>
      </c>
      <c r="G144" s="171">
        <v>0.97314938583569599</v>
      </c>
      <c r="H144" s="171">
        <v>0.97314938583569599</v>
      </c>
      <c r="I144" s="171">
        <v>0.97314938583569599</v>
      </c>
      <c r="J144" s="171">
        <v>0.97314938583569599</v>
      </c>
      <c r="K144" s="171">
        <v>0.97314938583569599</v>
      </c>
      <c r="L144" s="171">
        <v>0.97314938583569599</v>
      </c>
      <c r="M144" s="171">
        <v>0.97314938583569599</v>
      </c>
      <c r="N144" s="305">
        <v>0.97314938583569499</v>
      </c>
      <c r="O144" s="305">
        <v>0.97281091829880695</v>
      </c>
      <c r="P144" s="305">
        <v>0.97281091829880695</v>
      </c>
      <c r="Q144" s="305">
        <v>0.97281091829880695</v>
      </c>
      <c r="R144" s="305">
        <v>0.97281091829880695</v>
      </c>
      <c r="S144" s="305">
        <v>0.97281091829880695</v>
      </c>
      <c r="T144" s="305">
        <v>0.97281091829880695</v>
      </c>
      <c r="U144" s="305">
        <v>0.97281091829880695</v>
      </c>
      <c r="V144" s="305">
        <v>0.97281091829880695</v>
      </c>
      <c r="W144" s="305">
        <v>0.97281091829880695</v>
      </c>
      <c r="X144" s="305">
        <v>0.97281091829880695</v>
      </c>
      <c r="Y144" s="305">
        <v>0.97281091829880695</v>
      </c>
      <c r="Z144" s="305">
        <v>0.97281091829880695</v>
      </c>
      <c r="AA144" s="305">
        <v>0.97281091829880595</v>
      </c>
      <c r="AB144" s="305">
        <v>0.97284191139765697</v>
      </c>
      <c r="AC144" s="305">
        <v>0.97284191139765697</v>
      </c>
      <c r="AD144" s="305">
        <v>0.97284191139765697</v>
      </c>
      <c r="AE144" s="305">
        <v>0.97284191139765697</v>
      </c>
      <c r="AF144" s="305">
        <v>0.97284191139765697</v>
      </c>
      <c r="AG144" s="305">
        <v>0.97284191139765697</v>
      </c>
      <c r="AH144" s="305">
        <v>0.97284191139765697</v>
      </c>
      <c r="AI144" s="305">
        <v>0.97284191139765697</v>
      </c>
      <c r="AJ144" s="305">
        <v>0.97284191139765697</v>
      </c>
      <c r="AK144" s="305">
        <v>0.97284191139765697</v>
      </c>
      <c r="AL144" s="305">
        <v>0.97284191139765697</v>
      </c>
      <c r="AM144" s="305">
        <v>0.97284191139765697</v>
      </c>
      <c r="AN144" s="305">
        <v>0.97284191139765797</v>
      </c>
    </row>
    <row r="145" spans="1:40" s="171" customFormat="1" x14ac:dyDescent="0.2">
      <c r="A145" s="172" t="s">
        <v>1985</v>
      </c>
      <c r="B145" s="171">
        <v>0</v>
      </c>
      <c r="C145" s="171">
        <v>0</v>
      </c>
      <c r="D145" s="171">
        <v>0</v>
      </c>
      <c r="E145" s="171">
        <v>0</v>
      </c>
      <c r="F145" s="171">
        <v>0</v>
      </c>
      <c r="G145" s="171">
        <v>0</v>
      </c>
      <c r="H145" s="171">
        <v>0</v>
      </c>
      <c r="I145" s="171">
        <v>0</v>
      </c>
      <c r="J145" s="171">
        <v>0</v>
      </c>
      <c r="K145" s="171">
        <v>0</v>
      </c>
      <c r="L145" s="171">
        <v>0</v>
      </c>
      <c r="M145" s="171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5">
        <v>0</v>
      </c>
      <c r="AC145" s="305">
        <v>0</v>
      </c>
      <c r="AD145" s="305">
        <v>0</v>
      </c>
      <c r="AE145" s="305">
        <v>0</v>
      </c>
      <c r="AF145" s="305">
        <v>0</v>
      </c>
      <c r="AG145" s="305">
        <v>0</v>
      </c>
      <c r="AH145" s="305">
        <v>0</v>
      </c>
      <c r="AI145" s="305">
        <v>0</v>
      </c>
      <c r="AJ145" s="305">
        <v>0</v>
      </c>
      <c r="AK145" s="305">
        <v>0</v>
      </c>
      <c r="AL145" s="305">
        <v>0</v>
      </c>
      <c r="AM145" s="305">
        <v>0</v>
      </c>
      <c r="AN145" s="305">
        <v>0</v>
      </c>
    </row>
    <row r="146" spans="1:40" s="171" customFormat="1" x14ac:dyDescent="0.2">
      <c r="A146" s="128" t="s">
        <v>1986</v>
      </c>
      <c r="B146" s="171">
        <v>0.99999499999999997</v>
      </c>
      <c r="C146" s="171">
        <v>0.99999499999999997</v>
      </c>
      <c r="D146" s="171">
        <v>0.99999499999999997</v>
      </c>
      <c r="E146" s="171">
        <v>0.99999499999999997</v>
      </c>
      <c r="F146" s="171">
        <v>0.99999499999999997</v>
      </c>
      <c r="G146" s="171">
        <v>0.99999499999999997</v>
      </c>
      <c r="H146" s="171">
        <v>0.99999499999999997</v>
      </c>
      <c r="I146" s="171">
        <v>0.99999499999999997</v>
      </c>
      <c r="J146" s="171">
        <v>0.99999499999999997</v>
      </c>
      <c r="K146" s="171">
        <v>0.99999499999999997</v>
      </c>
      <c r="L146" s="171">
        <v>0.99999499999999997</v>
      </c>
      <c r="M146" s="171">
        <v>0.99999499999999997</v>
      </c>
      <c r="N146" s="305">
        <v>0.99999499999999997</v>
      </c>
      <c r="O146" s="305">
        <v>0.99999499999999997</v>
      </c>
      <c r="P146" s="305">
        <v>0.99999499999999997</v>
      </c>
      <c r="Q146" s="305">
        <v>0.99999499999999997</v>
      </c>
      <c r="R146" s="305">
        <v>0.99999499999999997</v>
      </c>
      <c r="S146" s="305">
        <v>0.99999499999999997</v>
      </c>
      <c r="T146" s="305">
        <v>0.99999499999999997</v>
      </c>
      <c r="U146" s="305">
        <v>0.99999499999999997</v>
      </c>
      <c r="V146" s="305">
        <v>0.99999499999999997</v>
      </c>
      <c r="W146" s="305">
        <v>0.99999499999999997</v>
      </c>
      <c r="X146" s="305">
        <v>0.99999499999999997</v>
      </c>
      <c r="Y146" s="305">
        <v>0.99999499999999997</v>
      </c>
      <c r="Z146" s="305">
        <v>0.99999499999999997</v>
      </c>
      <c r="AA146" s="305">
        <v>0.99999499999999997</v>
      </c>
      <c r="AB146" s="305">
        <v>0.99999499999999997</v>
      </c>
      <c r="AC146" s="305">
        <v>0.99999499999999997</v>
      </c>
      <c r="AD146" s="305">
        <v>0.99999499999999997</v>
      </c>
      <c r="AE146" s="305">
        <v>0.99999499999999997</v>
      </c>
      <c r="AF146" s="305">
        <v>0.99999499999999997</v>
      </c>
      <c r="AG146" s="305">
        <v>0.99999499999999997</v>
      </c>
      <c r="AH146" s="305">
        <v>0.99999499999999997</v>
      </c>
      <c r="AI146" s="305">
        <v>0.99999499999999997</v>
      </c>
      <c r="AJ146" s="305">
        <v>0.99999499999999997</v>
      </c>
      <c r="AK146" s="305">
        <v>0.99999499999999997</v>
      </c>
      <c r="AL146" s="305">
        <v>0.99999499999999997</v>
      </c>
      <c r="AM146" s="305">
        <v>0.99999499999999997</v>
      </c>
      <c r="AN146" s="305">
        <v>0.99999499999999997</v>
      </c>
    </row>
    <row r="147" spans="1:40" s="171" customFormat="1" x14ac:dyDescent="0.2">
      <c r="A147" s="128" t="s">
        <v>1987</v>
      </c>
      <c r="B147" s="171">
        <v>0.99999499999999997</v>
      </c>
      <c r="C147" s="171">
        <v>0.99999499999999997</v>
      </c>
      <c r="D147" s="171">
        <v>0.99999499999999997</v>
      </c>
      <c r="E147" s="171">
        <v>0.99999499999999997</v>
      </c>
      <c r="F147" s="171">
        <v>0.99999499999999997</v>
      </c>
      <c r="G147" s="171">
        <v>0.99999499999999997</v>
      </c>
      <c r="H147" s="171">
        <v>0.99999499999999997</v>
      </c>
      <c r="I147" s="171">
        <v>0.99999499999999997</v>
      </c>
      <c r="J147" s="171">
        <v>0.99999499999999997</v>
      </c>
      <c r="K147" s="171">
        <v>0.99999499999999997</v>
      </c>
      <c r="L147" s="171">
        <v>0.99999499999999997</v>
      </c>
      <c r="M147" s="171">
        <v>0.99999499999999997</v>
      </c>
      <c r="N147" s="305">
        <v>0.99999499999999997</v>
      </c>
      <c r="O147" s="305">
        <v>0.99999499999999997</v>
      </c>
      <c r="P147" s="305">
        <v>0.99999499999999997</v>
      </c>
      <c r="Q147" s="305">
        <v>0.99999499999999997</v>
      </c>
      <c r="R147" s="305">
        <v>0.99999499999999997</v>
      </c>
      <c r="S147" s="305">
        <v>0.99999499999999997</v>
      </c>
      <c r="T147" s="305">
        <v>0.99999499999999997</v>
      </c>
      <c r="U147" s="305">
        <v>0.99999499999999997</v>
      </c>
      <c r="V147" s="305">
        <v>0.99999499999999997</v>
      </c>
      <c r="W147" s="305">
        <v>0.99999499999999997</v>
      </c>
      <c r="X147" s="305">
        <v>0.99999499999999997</v>
      </c>
      <c r="Y147" s="305">
        <v>0.99999499999999997</v>
      </c>
      <c r="Z147" s="305">
        <v>0.99999499999999997</v>
      </c>
      <c r="AA147" s="305">
        <v>0.99999499999999997</v>
      </c>
      <c r="AB147" s="305">
        <v>0.99999499999999997</v>
      </c>
      <c r="AC147" s="305">
        <v>0.99999499999999997</v>
      </c>
      <c r="AD147" s="305">
        <v>0.99999499999999997</v>
      </c>
      <c r="AE147" s="305">
        <v>0.99999499999999997</v>
      </c>
      <c r="AF147" s="305">
        <v>0.99999499999999997</v>
      </c>
      <c r="AG147" s="305">
        <v>0.99999499999999997</v>
      </c>
      <c r="AH147" s="305">
        <v>0.99999499999999997</v>
      </c>
      <c r="AI147" s="305">
        <v>0.99999499999999997</v>
      </c>
      <c r="AJ147" s="305">
        <v>0.99999499999999997</v>
      </c>
      <c r="AK147" s="305">
        <v>0.99999499999999997</v>
      </c>
      <c r="AL147" s="305">
        <v>0.99999499999999997</v>
      </c>
      <c r="AM147" s="305">
        <v>0.99999499999999997</v>
      </c>
      <c r="AN147" s="305">
        <v>0.99999499999999997</v>
      </c>
    </row>
    <row r="148" spans="1:40" s="171" customFormat="1" x14ac:dyDescent="0.2">
      <c r="A148" s="128" t="s">
        <v>1988</v>
      </c>
      <c r="B148" s="171">
        <v>0.99999499999999997</v>
      </c>
      <c r="C148" s="171">
        <v>0.99999499999999997</v>
      </c>
      <c r="D148" s="171">
        <v>0.99999499999999997</v>
      </c>
      <c r="E148" s="171">
        <v>0.99999499999999997</v>
      </c>
      <c r="F148" s="171">
        <v>0.99999499999999997</v>
      </c>
      <c r="G148" s="171">
        <v>0.99999499999999997</v>
      </c>
      <c r="H148" s="171">
        <v>0.99999499999999997</v>
      </c>
      <c r="I148" s="171">
        <v>0.99999499999999997</v>
      </c>
      <c r="J148" s="171">
        <v>0.99999499999999997</v>
      </c>
      <c r="K148" s="171">
        <v>0.99999499999999997</v>
      </c>
      <c r="L148" s="171">
        <v>0.99999499999999997</v>
      </c>
      <c r="M148" s="171">
        <v>0.99999499999999997</v>
      </c>
      <c r="N148" s="305">
        <v>0.99999499999999997</v>
      </c>
      <c r="O148" s="305">
        <v>0.99999499999999997</v>
      </c>
      <c r="P148" s="305">
        <v>0.99999499999999997</v>
      </c>
      <c r="Q148" s="305">
        <v>0.99999499999999997</v>
      </c>
      <c r="R148" s="305">
        <v>0.99999499999999997</v>
      </c>
      <c r="S148" s="305">
        <v>0.99999499999999997</v>
      </c>
      <c r="T148" s="305">
        <v>0.99999499999999997</v>
      </c>
      <c r="U148" s="305">
        <v>0.99999499999999997</v>
      </c>
      <c r="V148" s="305">
        <v>0.99999499999999997</v>
      </c>
      <c r="W148" s="305">
        <v>0.99999499999999997</v>
      </c>
      <c r="X148" s="305">
        <v>0.99999499999999997</v>
      </c>
      <c r="Y148" s="305">
        <v>0.99999499999999997</v>
      </c>
      <c r="Z148" s="305">
        <v>0.99999499999999997</v>
      </c>
      <c r="AA148" s="305">
        <v>0.99999499999999997</v>
      </c>
      <c r="AB148" s="305">
        <v>0.99999499999999997</v>
      </c>
      <c r="AC148" s="305">
        <v>0.99999499999999997</v>
      </c>
      <c r="AD148" s="305">
        <v>0.99999499999999997</v>
      </c>
      <c r="AE148" s="305">
        <v>0.99999499999999997</v>
      </c>
      <c r="AF148" s="305">
        <v>0.99999499999999997</v>
      </c>
      <c r="AG148" s="305">
        <v>0.99999499999999997</v>
      </c>
      <c r="AH148" s="305">
        <v>0.99999499999999997</v>
      </c>
      <c r="AI148" s="305">
        <v>0.99999499999999997</v>
      </c>
      <c r="AJ148" s="305">
        <v>0.99999499999999997</v>
      </c>
      <c r="AK148" s="305">
        <v>0.99999499999999997</v>
      </c>
      <c r="AL148" s="305">
        <v>0.99999499999999997</v>
      </c>
      <c r="AM148" s="305">
        <v>0.99999499999999997</v>
      </c>
      <c r="AN148" s="305">
        <v>0.99999499999999997</v>
      </c>
    </row>
    <row r="149" spans="1:40" s="171" customFormat="1" x14ac:dyDescent="0.2">
      <c r="A149" s="128" t="s">
        <v>1989</v>
      </c>
      <c r="B149" s="171">
        <v>0.99999499999999997</v>
      </c>
      <c r="C149" s="171">
        <v>0.99999499999999997</v>
      </c>
      <c r="D149" s="171">
        <v>0.99999499999999997</v>
      </c>
      <c r="E149" s="171">
        <v>0.99999499999999997</v>
      </c>
      <c r="F149" s="171">
        <v>0.99999499999999997</v>
      </c>
      <c r="G149" s="171">
        <v>0.99999499999999997</v>
      </c>
      <c r="H149" s="171">
        <v>0.99999499999999997</v>
      </c>
      <c r="I149" s="171">
        <v>0.99999499999999997</v>
      </c>
      <c r="J149" s="171">
        <v>0.99999499999999997</v>
      </c>
      <c r="K149" s="171">
        <v>0.99999499999999997</v>
      </c>
      <c r="L149" s="171">
        <v>0.99999499999999997</v>
      </c>
      <c r="M149" s="171">
        <v>0.99999499999999997</v>
      </c>
      <c r="N149" s="305">
        <v>0.99999499999999997</v>
      </c>
      <c r="O149" s="305">
        <v>0.99999499999999997</v>
      </c>
      <c r="P149" s="305">
        <v>0.99999499999999997</v>
      </c>
      <c r="Q149" s="305">
        <v>0.99999499999999997</v>
      </c>
      <c r="R149" s="305">
        <v>0.99999499999999997</v>
      </c>
      <c r="S149" s="305">
        <v>0.99999499999999997</v>
      </c>
      <c r="T149" s="305">
        <v>0.99999499999999997</v>
      </c>
      <c r="U149" s="305">
        <v>0.99999499999999997</v>
      </c>
      <c r="V149" s="305">
        <v>0.99999499999999997</v>
      </c>
      <c r="W149" s="305">
        <v>0.99999499999999997</v>
      </c>
      <c r="X149" s="305">
        <v>0.99999499999999997</v>
      </c>
      <c r="Y149" s="305">
        <v>0.99999499999999997</v>
      </c>
      <c r="Z149" s="305">
        <v>0.99999499999999997</v>
      </c>
      <c r="AA149" s="305">
        <v>0.99999499999999997</v>
      </c>
      <c r="AB149" s="305">
        <v>0.99999499999999997</v>
      </c>
      <c r="AC149" s="305">
        <v>0.99999499999999997</v>
      </c>
      <c r="AD149" s="305">
        <v>0.99999499999999997</v>
      </c>
      <c r="AE149" s="305">
        <v>0.99999499999999997</v>
      </c>
      <c r="AF149" s="305">
        <v>0.99999499999999997</v>
      </c>
      <c r="AG149" s="305">
        <v>0.99999499999999997</v>
      </c>
      <c r="AH149" s="305">
        <v>0.99999499999999997</v>
      </c>
      <c r="AI149" s="305">
        <v>0.99999499999999997</v>
      </c>
      <c r="AJ149" s="305">
        <v>0.99999499999999997</v>
      </c>
      <c r="AK149" s="305">
        <v>0.99999499999999997</v>
      </c>
      <c r="AL149" s="305">
        <v>0.99999499999999997</v>
      </c>
      <c r="AM149" s="305">
        <v>0.99999499999999997</v>
      </c>
      <c r="AN149" s="305">
        <v>0.99999499999999997</v>
      </c>
    </row>
    <row r="150" spans="1:40" s="371" customFormat="1" x14ac:dyDescent="0.2">
      <c r="A150" s="370" t="s">
        <v>1990</v>
      </c>
      <c r="B150" s="371">
        <v>0.93990099999999999</v>
      </c>
      <c r="C150" s="371">
        <v>0.93990099999999999</v>
      </c>
      <c r="D150" s="371">
        <v>0.93990099999999999</v>
      </c>
      <c r="E150" s="371">
        <v>0.93990099999999999</v>
      </c>
      <c r="F150" s="371">
        <v>0.93990099999999999</v>
      </c>
      <c r="G150" s="371">
        <v>0.93990099999999999</v>
      </c>
      <c r="H150" s="371">
        <v>0.93990099999999999</v>
      </c>
      <c r="I150" s="371">
        <v>0.93990099999999999</v>
      </c>
      <c r="J150" s="371">
        <v>0.93990099999999999</v>
      </c>
      <c r="K150" s="371">
        <v>0.93990099999999999</v>
      </c>
      <c r="L150" s="371">
        <v>0.93990099999999999</v>
      </c>
      <c r="M150" s="371">
        <v>0.93990099999999999</v>
      </c>
      <c r="N150" s="372">
        <v>0.93990099999999999</v>
      </c>
      <c r="O150" s="372">
        <v>0.94005499999999997</v>
      </c>
      <c r="P150" s="372">
        <v>0.94005499999999997</v>
      </c>
      <c r="Q150" s="372">
        <v>0.94005499999999997</v>
      </c>
      <c r="R150" s="372">
        <v>0.94005499999999997</v>
      </c>
      <c r="S150" s="372">
        <v>0.94005499999999997</v>
      </c>
      <c r="T150" s="372">
        <v>0.94005499999999997</v>
      </c>
      <c r="U150" s="372">
        <v>0.94005499999999997</v>
      </c>
      <c r="V150" s="372">
        <v>0.94005499999999997</v>
      </c>
      <c r="W150" s="372">
        <v>0.94005499999999997</v>
      </c>
      <c r="X150" s="372">
        <v>0.94005499999999997</v>
      </c>
      <c r="Y150" s="372">
        <v>0.94005499999999997</v>
      </c>
      <c r="Z150" s="372">
        <v>0.94005499999999997</v>
      </c>
      <c r="AA150" s="372">
        <v>0.94005499999999897</v>
      </c>
      <c r="AB150" s="372">
        <v>0.94434200000000001</v>
      </c>
      <c r="AC150" s="372">
        <v>0.94434200000000001</v>
      </c>
      <c r="AD150" s="372">
        <v>0.94434200000000001</v>
      </c>
      <c r="AE150" s="372">
        <v>0.94434200000000001</v>
      </c>
      <c r="AF150" s="372">
        <v>0.94434200000000001</v>
      </c>
      <c r="AG150" s="372">
        <v>0.94434200000000001</v>
      </c>
      <c r="AH150" s="372">
        <v>0.94434200000000001</v>
      </c>
      <c r="AI150" s="372">
        <v>0.94434200000000001</v>
      </c>
      <c r="AJ150" s="372">
        <v>0.94434200000000001</v>
      </c>
      <c r="AK150" s="372">
        <v>0.94434200000000001</v>
      </c>
      <c r="AL150" s="372">
        <v>0.94434200000000001</v>
      </c>
      <c r="AM150" s="372">
        <v>0.94434200000000001</v>
      </c>
      <c r="AN150" s="372">
        <v>0.94434200000000001</v>
      </c>
    </row>
    <row r="151" spans="1:40" s="365" customFormat="1" x14ac:dyDescent="0.2">
      <c r="A151" s="364" t="s">
        <v>1991</v>
      </c>
      <c r="B151" s="365">
        <v>0.97934100000000002</v>
      </c>
      <c r="C151" s="365">
        <v>0.97934100000000002</v>
      </c>
      <c r="D151" s="365">
        <v>0.97934100000000002</v>
      </c>
      <c r="E151" s="365">
        <v>0.97934100000000002</v>
      </c>
      <c r="F151" s="365">
        <v>0.97934100000000002</v>
      </c>
      <c r="G151" s="365">
        <v>0.97934100000000002</v>
      </c>
      <c r="H151" s="365">
        <v>0.97934100000000002</v>
      </c>
      <c r="I151" s="365">
        <v>0.97934100000000002</v>
      </c>
      <c r="J151" s="365">
        <v>0.97934100000000002</v>
      </c>
      <c r="K151" s="365">
        <v>0.97934100000000002</v>
      </c>
      <c r="L151" s="365">
        <v>0.97934100000000002</v>
      </c>
      <c r="M151" s="365">
        <v>0.97934100000000002</v>
      </c>
      <c r="N151" s="366">
        <v>0.97934099999999902</v>
      </c>
      <c r="O151" s="366">
        <v>0.97043199999999996</v>
      </c>
      <c r="P151" s="366">
        <v>0.97043199999999996</v>
      </c>
      <c r="Q151" s="366">
        <v>0.97043199999999996</v>
      </c>
      <c r="R151" s="366">
        <v>0.97043199999999996</v>
      </c>
      <c r="S151" s="366">
        <v>0.97043199999999996</v>
      </c>
      <c r="T151" s="366">
        <v>0.97043199999999996</v>
      </c>
      <c r="U151" s="366">
        <v>0.97043199999999996</v>
      </c>
      <c r="V151" s="366">
        <v>0.97043199999999996</v>
      </c>
      <c r="W151" s="366">
        <v>0.97043199999999996</v>
      </c>
      <c r="X151" s="366">
        <v>0.97043199999999996</v>
      </c>
      <c r="Y151" s="366">
        <v>0.97043199999999996</v>
      </c>
      <c r="Z151" s="366">
        <v>0.97043199999999996</v>
      </c>
      <c r="AA151" s="366">
        <v>0.97043199999999996</v>
      </c>
      <c r="AB151" s="366">
        <v>0.96402100000000002</v>
      </c>
      <c r="AC151" s="366">
        <v>0.96402100000000002</v>
      </c>
      <c r="AD151" s="366">
        <v>0.96402100000000002</v>
      </c>
      <c r="AE151" s="366">
        <v>0.96402100000000002</v>
      </c>
      <c r="AF151" s="366">
        <v>0.96402100000000002</v>
      </c>
      <c r="AG151" s="366">
        <v>0.96402100000000002</v>
      </c>
      <c r="AH151" s="366">
        <v>0.96402100000000002</v>
      </c>
      <c r="AI151" s="366">
        <v>0.96402100000000002</v>
      </c>
      <c r="AJ151" s="366">
        <v>0.96402100000000002</v>
      </c>
      <c r="AK151" s="366">
        <v>0.96402100000000002</v>
      </c>
      <c r="AL151" s="366">
        <v>0.96402100000000002</v>
      </c>
      <c r="AM151" s="366">
        <v>0.96402100000000002</v>
      </c>
      <c r="AN151" s="366">
        <v>0.96402100000000002</v>
      </c>
    </row>
    <row r="152" spans="1:40" s="371" customFormat="1" x14ac:dyDescent="0.2">
      <c r="A152" s="370" t="s">
        <v>1992</v>
      </c>
      <c r="B152" s="371">
        <v>0.93990099999999999</v>
      </c>
      <c r="C152" s="371">
        <v>0.93990099999999999</v>
      </c>
      <c r="D152" s="371">
        <v>0.93990099999999999</v>
      </c>
      <c r="E152" s="371">
        <v>0.93990099999999999</v>
      </c>
      <c r="F152" s="371">
        <v>0.93990099999999999</v>
      </c>
      <c r="G152" s="371">
        <v>0.93990099999999999</v>
      </c>
      <c r="H152" s="371">
        <v>0.93990099999999999</v>
      </c>
      <c r="I152" s="371">
        <v>0.93990099999999999</v>
      </c>
      <c r="J152" s="371">
        <v>0.93990099999999999</v>
      </c>
      <c r="K152" s="371">
        <v>0.93990099999999999</v>
      </c>
      <c r="L152" s="371">
        <v>0.93990099999999999</v>
      </c>
      <c r="M152" s="371">
        <v>0.93990099999999999</v>
      </c>
      <c r="N152" s="372">
        <v>0.93990099999999999</v>
      </c>
      <c r="O152" s="372">
        <v>0.94005499999999997</v>
      </c>
      <c r="P152" s="372">
        <v>0.94005499999999997</v>
      </c>
      <c r="Q152" s="372">
        <v>0.94005499999999997</v>
      </c>
      <c r="R152" s="372">
        <v>0.94005499999999997</v>
      </c>
      <c r="S152" s="372">
        <v>0.94005499999999997</v>
      </c>
      <c r="T152" s="372">
        <v>0.94005499999999997</v>
      </c>
      <c r="U152" s="372">
        <v>0.94005499999999997</v>
      </c>
      <c r="V152" s="372">
        <v>0.94005499999999997</v>
      </c>
      <c r="W152" s="372">
        <v>0.94005499999999997</v>
      </c>
      <c r="X152" s="372">
        <v>0.94005499999999997</v>
      </c>
      <c r="Y152" s="372">
        <v>0.94005499999999997</v>
      </c>
      <c r="Z152" s="372">
        <v>0.94005499999999997</v>
      </c>
      <c r="AA152" s="372">
        <v>0.94005499999999897</v>
      </c>
      <c r="AB152" s="372">
        <v>0.94434200000000001</v>
      </c>
      <c r="AC152" s="372">
        <v>0.94434200000000001</v>
      </c>
      <c r="AD152" s="372">
        <v>0.94434200000000001</v>
      </c>
      <c r="AE152" s="372">
        <v>0.94434200000000001</v>
      </c>
      <c r="AF152" s="372">
        <v>0.94434200000000001</v>
      </c>
      <c r="AG152" s="372">
        <v>0.94434200000000001</v>
      </c>
      <c r="AH152" s="372">
        <v>0.94434200000000001</v>
      </c>
      <c r="AI152" s="372">
        <v>0.94434200000000001</v>
      </c>
      <c r="AJ152" s="372">
        <v>0.94434200000000001</v>
      </c>
      <c r="AK152" s="372">
        <v>0.94434200000000001</v>
      </c>
      <c r="AL152" s="372">
        <v>0.94434200000000001</v>
      </c>
      <c r="AM152" s="372">
        <v>0.94434200000000001</v>
      </c>
      <c r="AN152" s="372">
        <v>0.94434200000000001</v>
      </c>
    </row>
    <row r="153" spans="1:40" s="368" customFormat="1" x14ac:dyDescent="0.2">
      <c r="A153" s="367" t="s">
        <v>1993</v>
      </c>
      <c r="B153" s="368">
        <v>0.99999499999999997</v>
      </c>
      <c r="C153" s="368">
        <v>0.99999499999999997</v>
      </c>
      <c r="D153" s="368">
        <v>0.99999499999999997</v>
      </c>
      <c r="E153" s="368">
        <v>0.99999499999999997</v>
      </c>
      <c r="F153" s="368">
        <v>0.99999499999999997</v>
      </c>
      <c r="G153" s="368">
        <v>0.99999499999999997</v>
      </c>
      <c r="H153" s="368">
        <v>0.99999499999999997</v>
      </c>
      <c r="I153" s="368">
        <v>0.99999499999999997</v>
      </c>
      <c r="J153" s="368">
        <v>0.99999499999999997</v>
      </c>
      <c r="K153" s="368">
        <v>0.99999499999999997</v>
      </c>
      <c r="L153" s="368">
        <v>0.99999499999999997</v>
      </c>
      <c r="M153" s="368">
        <v>0.99999499999999997</v>
      </c>
      <c r="N153" s="369">
        <v>0.99999499999999997</v>
      </c>
      <c r="O153" s="369">
        <v>0.99999499999999997</v>
      </c>
      <c r="P153" s="369">
        <v>0.99999499999999997</v>
      </c>
      <c r="Q153" s="369">
        <v>0.99999499999999997</v>
      </c>
      <c r="R153" s="369">
        <v>0.99999499999999997</v>
      </c>
      <c r="S153" s="369">
        <v>0.99999499999999997</v>
      </c>
      <c r="T153" s="369">
        <v>0.99999499999999997</v>
      </c>
      <c r="U153" s="369">
        <v>0.99999499999999997</v>
      </c>
      <c r="V153" s="369">
        <v>0.99999499999999997</v>
      </c>
      <c r="W153" s="369">
        <v>0.99999499999999997</v>
      </c>
      <c r="X153" s="369">
        <v>0.99999499999999997</v>
      </c>
      <c r="Y153" s="369">
        <v>0.99999499999999997</v>
      </c>
      <c r="Z153" s="369">
        <v>0.99999499999999997</v>
      </c>
      <c r="AA153" s="369">
        <v>0.99999499999999997</v>
      </c>
      <c r="AB153" s="369">
        <v>0.99999499999999997</v>
      </c>
      <c r="AC153" s="369">
        <v>0.99999499999999997</v>
      </c>
      <c r="AD153" s="369">
        <v>0.99999499999999997</v>
      </c>
      <c r="AE153" s="369">
        <v>0.99999499999999997</v>
      </c>
      <c r="AF153" s="369">
        <v>0.99999499999999997</v>
      </c>
      <c r="AG153" s="369">
        <v>0.99999499999999997</v>
      </c>
      <c r="AH153" s="369">
        <v>0.99999499999999997</v>
      </c>
      <c r="AI153" s="369">
        <v>0.99999499999999997</v>
      </c>
      <c r="AJ153" s="369">
        <v>0.99999499999999997</v>
      </c>
      <c r="AK153" s="369">
        <v>0.99999499999999997</v>
      </c>
      <c r="AL153" s="369">
        <v>0.99999499999999997</v>
      </c>
      <c r="AM153" s="369">
        <v>0.99999499999999997</v>
      </c>
      <c r="AN153" s="369">
        <v>0.99999499999999997</v>
      </c>
    </row>
    <row r="154" spans="1:40" s="310" customFormat="1" x14ac:dyDescent="0.2">
      <c r="A154" s="361" t="s">
        <v>1994</v>
      </c>
      <c r="B154" s="310">
        <v>0</v>
      </c>
      <c r="C154" s="310">
        <v>0</v>
      </c>
      <c r="D154" s="310">
        <v>0</v>
      </c>
      <c r="E154" s="310">
        <v>0</v>
      </c>
      <c r="F154" s="310">
        <v>0</v>
      </c>
      <c r="G154" s="310">
        <v>0</v>
      </c>
      <c r="H154" s="310">
        <v>0</v>
      </c>
      <c r="I154" s="310">
        <v>0</v>
      </c>
      <c r="J154" s="310">
        <v>0</v>
      </c>
      <c r="K154" s="310">
        <v>0</v>
      </c>
      <c r="L154" s="310">
        <v>0</v>
      </c>
      <c r="M154" s="310">
        <v>0</v>
      </c>
      <c r="N154" s="309">
        <v>0</v>
      </c>
      <c r="O154" s="309">
        <v>0</v>
      </c>
      <c r="P154" s="309">
        <v>0</v>
      </c>
      <c r="Q154" s="309">
        <v>0</v>
      </c>
      <c r="R154" s="309">
        <v>0</v>
      </c>
      <c r="S154" s="309">
        <v>0</v>
      </c>
      <c r="T154" s="309">
        <v>0</v>
      </c>
      <c r="U154" s="309">
        <v>0</v>
      </c>
      <c r="V154" s="309">
        <v>0</v>
      </c>
      <c r="W154" s="309">
        <v>0</v>
      </c>
      <c r="X154" s="309">
        <v>0</v>
      </c>
      <c r="Y154" s="309">
        <v>0</v>
      </c>
      <c r="Z154" s="309">
        <v>0</v>
      </c>
      <c r="AA154" s="309">
        <v>0</v>
      </c>
      <c r="AB154" s="309">
        <v>0</v>
      </c>
      <c r="AC154" s="309">
        <v>0</v>
      </c>
      <c r="AD154" s="309">
        <v>0</v>
      </c>
      <c r="AE154" s="309">
        <v>0</v>
      </c>
      <c r="AF154" s="309">
        <v>0</v>
      </c>
      <c r="AG154" s="309">
        <v>0</v>
      </c>
      <c r="AH154" s="309">
        <v>0</v>
      </c>
      <c r="AI154" s="309">
        <v>0</v>
      </c>
      <c r="AJ154" s="309">
        <v>0</v>
      </c>
      <c r="AK154" s="309">
        <v>0</v>
      </c>
      <c r="AL154" s="309">
        <v>0</v>
      </c>
      <c r="AM154" s="309">
        <v>0</v>
      </c>
      <c r="AN154" s="309">
        <v>0</v>
      </c>
    </row>
    <row r="155" spans="1:40" s="171" customFormat="1" x14ac:dyDescent="0.2">
      <c r="A155" s="128" t="s">
        <v>1995</v>
      </c>
      <c r="B155" s="171">
        <v>0.93203279056849597</v>
      </c>
      <c r="C155" s="171">
        <v>0.93203279056849597</v>
      </c>
      <c r="D155" s="171">
        <v>0.93203279056849597</v>
      </c>
      <c r="E155" s="171">
        <v>0.93203279056849597</v>
      </c>
      <c r="F155" s="171">
        <v>0.93203279056849597</v>
      </c>
      <c r="G155" s="171">
        <v>0.93203279056849597</v>
      </c>
      <c r="H155" s="171">
        <v>0.93203279056849597</v>
      </c>
      <c r="I155" s="171">
        <v>0.93203279056849597</v>
      </c>
      <c r="J155" s="171">
        <v>0.93203279056849597</v>
      </c>
      <c r="K155" s="171">
        <v>0.93203279056849597</v>
      </c>
      <c r="L155" s="171">
        <v>0.93203279056849597</v>
      </c>
      <c r="M155" s="171">
        <v>0.93203279056849597</v>
      </c>
      <c r="N155" s="305">
        <v>0.93203279056849497</v>
      </c>
      <c r="O155" s="305">
        <v>0.93138205659147399</v>
      </c>
      <c r="P155" s="305">
        <v>0.93138205659147399</v>
      </c>
      <c r="Q155" s="305">
        <v>0.93138205659147399</v>
      </c>
      <c r="R155" s="305">
        <v>0.93138205659147399</v>
      </c>
      <c r="S155" s="305">
        <v>0.93138205659147399</v>
      </c>
      <c r="T155" s="305">
        <v>0.93138205659147399</v>
      </c>
      <c r="U155" s="305">
        <v>0.93138205659147399</v>
      </c>
      <c r="V155" s="305">
        <v>0.93138205659147399</v>
      </c>
      <c r="W155" s="305">
        <v>0.93138205659147399</v>
      </c>
      <c r="X155" s="305">
        <v>0.93138205659147399</v>
      </c>
      <c r="Y155" s="305">
        <v>0.93138205659147399</v>
      </c>
      <c r="Z155" s="305">
        <v>0.93138205659147399</v>
      </c>
      <c r="AA155" s="305">
        <v>0.93138205659147399</v>
      </c>
      <c r="AB155" s="305">
        <v>0.93138353683339303</v>
      </c>
      <c r="AC155" s="305">
        <v>0.93138353683339303</v>
      </c>
      <c r="AD155" s="305">
        <v>0.93138353683339303</v>
      </c>
      <c r="AE155" s="305">
        <v>0.93138353683339303</v>
      </c>
      <c r="AF155" s="305">
        <v>0.93138353683339303</v>
      </c>
      <c r="AG155" s="305">
        <v>0.93138353683339303</v>
      </c>
      <c r="AH155" s="305">
        <v>0.93138353683339303</v>
      </c>
      <c r="AI155" s="305">
        <v>0.93138353683339303</v>
      </c>
      <c r="AJ155" s="305">
        <v>0.93138353683339303</v>
      </c>
      <c r="AK155" s="305">
        <v>0.93138353683339303</v>
      </c>
      <c r="AL155" s="305">
        <v>0.93138353683339303</v>
      </c>
      <c r="AM155" s="305">
        <v>0.93138353683339303</v>
      </c>
      <c r="AN155" s="305">
        <v>0.93138353683339303</v>
      </c>
    </row>
    <row r="156" spans="1:40" s="171" customFormat="1" x14ac:dyDescent="0.2">
      <c r="A156" s="128" t="s">
        <v>1996</v>
      </c>
      <c r="B156" s="171">
        <v>0.93203279056849597</v>
      </c>
      <c r="C156" s="171">
        <v>0.93203279056849597</v>
      </c>
      <c r="D156" s="171">
        <v>0.93203279056849597</v>
      </c>
      <c r="E156" s="171">
        <v>0.93203279056849597</v>
      </c>
      <c r="F156" s="171">
        <v>0.93203279056849597</v>
      </c>
      <c r="G156" s="171">
        <v>0.93203279056849597</v>
      </c>
      <c r="H156" s="171">
        <v>0.93203279056849597</v>
      </c>
      <c r="I156" s="171">
        <v>0.93203279056849597</v>
      </c>
      <c r="J156" s="171">
        <v>0.93203279056849597</v>
      </c>
      <c r="K156" s="171">
        <v>0.93203279056849597</v>
      </c>
      <c r="L156" s="171">
        <v>0.93203279056849597</v>
      </c>
      <c r="M156" s="171">
        <v>0.93203279056849597</v>
      </c>
      <c r="N156" s="305">
        <v>0.93203279056849497</v>
      </c>
      <c r="O156" s="305">
        <v>0.93138205659147399</v>
      </c>
      <c r="P156" s="305">
        <v>0.93138205659147399</v>
      </c>
      <c r="Q156" s="305">
        <v>0.93138205659147399</v>
      </c>
      <c r="R156" s="305">
        <v>0.93138205659147399</v>
      </c>
      <c r="S156" s="305">
        <v>0.93138205659147399</v>
      </c>
      <c r="T156" s="305">
        <v>0.93138205659147399</v>
      </c>
      <c r="U156" s="305">
        <v>0.93138205659147399</v>
      </c>
      <c r="V156" s="305">
        <v>0.93138205659147399</v>
      </c>
      <c r="W156" s="305">
        <v>0.93138205659147399</v>
      </c>
      <c r="X156" s="305">
        <v>0.93138205659147399</v>
      </c>
      <c r="Y156" s="305">
        <v>0.93138205659147399</v>
      </c>
      <c r="Z156" s="305">
        <v>0.93138205659147399</v>
      </c>
      <c r="AA156" s="305">
        <v>0.93138205659147399</v>
      </c>
      <c r="AB156" s="305">
        <v>0.93138353683339303</v>
      </c>
      <c r="AC156" s="305">
        <v>0.93138353683339303</v>
      </c>
      <c r="AD156" s="305">
        <v>0.93138353683339303</v>
      </c>
      <c r="AE156" s="305">
        <v>0.93138353683339303</v>
      </c>
      <c r="AF156" s="305">
        <v>0.93138353683339303</v>
      </c>
      <c r="AG156" s="305">
        <v>0.93138353683339303</v>
      </c>
      <c r="AH156" s="305">
        <v>0.93138353683339303</v>
      </c>
      <c r="AI156" s="305">
        <v>0.93138353683339303</v>
      </c>
      <c r="AJ156" s="305">
        <v>0.93138353683339303</v>
      </c>
      <c r="AK156" s="305">
        <v>0.93138353683339303</v>
      </c>
      <c r="AL156" s="305">
        <v>0.93138353683339303</v>
      </c>
      <c r="AM156" s="305">
        <v>0.93138353683339303</v>
      </c>
      <c r="AN156" s="305">
        <v>0.93138353683339303</v>
      </c>
    </row>
    <row r="157" spans="1:40" s="171" customFormat="1" x14ac:dyDescent="0.2">
      <c r="A157" s="128" t="s">
        <v>1997</v>
      </c>
      <c r="B157" s="171">
        <v>0.93203279056849597</v>
      </c>
      <c r="C157" s="171">
        <v>0.93203279056849597</v>
      </c>
      <c r="D157" s="171">
        <v>0.93203279056849597</v>
      </c>
      <c r="E157" s="171">
        <v>0.93203279056849597</v>
      </c>
      <c r="F157" s="171">
        <v>0.93203279056849597</v>
      </c>
      <c r="G157" s="171">
        <v>0.93203279056849597</v>
      </c>
      <c r="H157" s="171">
        <v>0.93203279056849597</v>
      </c>
      <c r="I157" s="171">
        <v>0.93203279056849597</v>
      </c>
      <c r="J157" s="171">
        <v>0.93203279056849597</v>
      </c>
      <c r="K157" s="171">
        <v>0.93203279056849597</v>
      </c>
      <c r="L157" s="171">
        <v>0.93203279056849597</v>
      </c>
      <c r="M157" s="171">
        <v>0.93203279056849597</v>
      </c>
      <c r="N157" s="305">
        <v>0.93203279056849497</v>
      </c>
      <c r="O157" s="305">
        <v>0.93138205659147399</v>
      </c>
      <c r="P157" s="305">
        <v>0.93138205659147399</v>
      </c>
      <c r="Q157" s="305">
        <v>0.93138205659147399</v>
      </c>
      <c r="R157" s="305">
        <v>0.93138205659147399</v>
      </c>
      <c r="S157" s="305">
        <v>0.93138205659147399</v>
      </c>
      <c r="T157" s="305">
        <v>0.93138205659147399</v>
      </c>
      <c r="U157" s="305">
        <v>0.93138205659147399</v>
      </c>
      <c r="V157" s="305">
        <v>0.93138205659147399</v>
      </c>
      <c r="W157" s="305">
        <v>0.93138205659147399</v>
      </c>
      <c r="X157" s="305">
        <v>0.93138205659147399</v>
      </c>
      <c r="Y157" s="305">
        <v>0.93138205659147399</v>
      </c>
      <c r="Z157" s="305">
        <v>0.93138205659147399</v>
      </c>
      <c r="AA157" s="305">
        <v>0.93138205659147399</v>
      </c>
      <c r="AB157" s="305">
        <v>0.93138353683339303</v>
      </c>
      <c r="AC157" s="305">
        <v>0.93138353683339303</v>
      </c>
      <c r="AD157" s="305">
        <v>0.93138353683339303</v>
      </c>
      <c r="AE157" s="305">
        <v>0.93138353683339303</v>
      </c>
      <c r="AF157" s="305">
        <v>0.93138353683339303</v>
      </c>
      <c r="AG157" s="305">
        <v>0.93138353683339303</v>
      </c>
      <c r="AH157" s="305">
        <v>0.93138353683339303</v>
      </c>
      <c r="AI157" s="305">
        <v>0.93138353683339303</v>
      </c>
      <c r="AJ157" s="305">
        <v>0.93138353683339303</v>
      </c>
      <c r="AK157" s="305">
        <v>0.93138353683339303</v>
      </c>
      <c r="AL157" s="305">
        <v>0.93138353683339303</v>
      </c>
      <c r="AM157" s="305">
        <v>0.93138353683339303</v>
      </c>
      <c r="AN157" s="305">
        <v>0.93138353683339303</v>
      </c>
    </row>
    <row r="158" spans="1:40" s="171" customFormat="1" x14ac:dyDescent="0.2">
      <c r="A158" s="128" t="s">
        <v>1998</v>
      </c>
      <c r="B158" s="171">
        <v>0.93203279056849597</v>
      </c>
      <c r="C158" s="171">
        <v>0.93203279056849597</v>
      </c>
      <c r="D158" s="171">
        <v>0.93203279056849597</v>
      </c>
      <c r="E158" s="171">
        <v>0.93203279056849597</v>
      </c>
      <c r="F158" s="171">
        <v>0.93203279056849597</v>
      </c>
      <c r="G158" s="171">
        <v>0.93203279056849597</v>
      </c>
      <c r="H158" s="171">
        <v>0.93203279056849597</v>
      </c>
      <c r="I158" s="171">
        <v>0.93203279056849597</v>
      </c>
      <c r="J158" s="171">
        <v>0.93203279056849597</v>
      </c>
      <c r="K158" s="171">
        <v>0.93203279056849597</v>
      </c>
      <c r="L158" s="171">
        <v>0.93203279056849597</v>
      </c>
      <c r="M158" s="171">
        <v>0.93203279056849597</v>
      </c>
      <c r="N158" s="305">
        <v>0.93203279056849497</v>
      </c>
      <c r="O158" s="305">
        <v>0.93138205659147399</v>
      </c>
      <c r="P158" s="305">
        <v>0.93138205659147399</v>
      </c>
      <c r="Q158" s="305">
        <v>0.93138205659147399</v>
      </c>
      <c r="R158" s="305">
        <v>0.93138205659147399</v>
      </c>
      <c r="S158" s="305">
        <v>0.93138205659147399</v>
      </c>
      <c r="T158" s="305">
        <v>0.93138205659147399</v>
      </c>
      <c r="U158" s="305">
        <v>0.93138205659147399</v>
      </c>
      <c r="V158" s="305">
        <v>0.93138205659147399</v>
      </c>
      <c r="W158" s="305">
        <v>0.93138205659147399</v>
      </c>
      <c r="X158" s="305">
        <v>0.93138205659147399</v>
      </c>
      <c r="Y158" s="305">
        <v>0.93138205659147399</v>
      </c>
      <c r="Z158" s="305">
        <v>0.93138205659147399</v>
      </c>
      <c r="AA158" s="305">
        <v>0.93138205659147399</v>
      </c>
      <c r="AB158" s="305">
        <v>0.93138353683339303</v>
      </c>
      <c r="AC158" s="305">
        <v>0.93138353683339303</v>
      </c>
      <c r="AD158" s="305">
        <v>0.93138353683339303</v>
      </c>
      <c r="AE158" s="305">
        <v>0.93138353683339303</v>
      </c>
      <c r="AF158" s="305">
        <v>0.93138353683339303</v>
      </c>
      <c r="AG158" s="305">
        <v>0.93138353683339303</v>
      </c>
      <c r="AH158" s="305">
        <v>0.93138353683339303</v>
      </c>
      <c r="AI158" s="305">
        <v>0.93138353683339303</v>
      </c>
      <c r="AJ158" s="305">
        <v>0.93138353683339303</v>
      </c>
      <c r="AK158" s="305">
        <v>0.93138353683339303</v>
      </c>
      <c r="AL158" s="305">
        <v>0.93138353683339303</v>
      </c>
      <c r="AM158" s="305">
        <v>0.93138353683339303</v>
      </c>
      <c r="AN158" s="305">
        <v>0.93138353683339303</v>
      </c>
    </row>
    <row r="159" spans="1:40" s="171" customFormat="1" x14ac:dyDescent="0.2">
      <c r="A159" s="128" t="s">
        <v>1999</v>
      </c>
      <c r="B159" s="171">
        <v>0</v>
      </c>
      <c r="C159" s="171">
        <v>0</v>
      </c>
      <c r="D159" s="171">
        <v>0</v>
      </c>
      <c r="E159" s="171">
        <v>0</v>
      </c>
      <c r="F159" s="171">
        <v>0</v>
      </c>
      <c r="G159" s="171">
        <v>0</v>
      </c>
      <c r="H159" s="171">
        <v>0</v>
      </c>
      <c r="I159" s="171">
        <v>0</v>
      </c>
      <c r="J159" s="171">
        <v>0</v>
      </c>
      <c r="K159" s="171">
        <v>0</v>
      </c>
      <c r="L159" s="171">
        <v>0</v>
      </c>
      <c r="M159" s="171">
        <v>0</v>
      </c>
      <c r="N159" s="305">
        <v>0</v>
      </c>
      <c r="O159" s="305">
        <v>0</v>
      </c>
      <c r="P159" s="305">
        <v>0</v>
      </c>
      <c r="Q159" s="305">
        <v>0</v>
      </c>
      <c r="R159" s="305">
        <v>0</v>
      </c>
      <c r="S159" s="305">
        <v>0</v>
      </c>
      <c r="T159" s="305">
        <v>0</v>
      </c>
      <c r="U159" s="305">
        <v>0</v>
      </c>
      <c r="V159" s="305">
        <v>0</v>
      </c>
      <c r="W159" s="305">
        <v>0</v>
      </c>
      <c r="X159" s="305">
        <v>0</v>
      </c>
      <c r="Y159" s="305">
        <v>0</v>
      </c>
      <c r="Z159" s="305">
        <v>0</v>
      </c>
      <c r="AA159" s="305">
        <v>0</v>
      </c>
      <c r="AB159" s="305">
        <v>0</v>
      </c>
      <c r="AC159" s="305">
        <v>0</v>
      </c>
      <c r="AD159" s="305">
        <v>0</v>
      </c>
      <c r="AE159" s="305">
        <v>0</v>
      </c>
      <c r="AF159" s="305">
        <v>0</v>
      </c>
      <c r="AG159" s="305">
        <v>0</v>
      </c>
      <c r="AH159" s="305">
        <v>0</v>
      </c>
      <c r="AI159" s="305">
        <v>0</v>
      </c>
      <c r="AJ159" s="305">
        <v>0</v>
      </c>
      <c r="AK159" s="305">
        <v>0</v>
      </c>
      <c r="AL159" s="305">
        <v>0</v>
      </c>
      <c r="AM159" s="305">
        <v>0</v>
      </c>
      <c r="AN159" s="305">
        <v>0</v>
      </c>
    </row>
    <row r="160" spans="1:40" s="171" customFormat="1" x14ac:dyDescent="0.2">
      <c r="A160" s="128" t="s">
        <v>2000</v>
      </c>
      <c r="B160" s="171">
        <v>0</v>
      </c>
      <c r="C160" s="171">
        <v>0</v>
      </c>
      <c r="D160" s="171">
        <v>0</v>
      </c>
      <c r="E160" s="171">
        <v>0</v>
      </c>
      <c r="F160" s="171">
        <v>0</v>
      </c>
      <c r="G160" s="171">
        <v>0</v>
      </c>
      <c r="H160" s="171">
        <v>0</v>
      </c>
      <c r="I160" s="171">
        <v>0</v>
      </c>
      <c r="J160" s="171">
        <v>0</v>
      </c>
      <c r="K160" s="171">
        <v>0</v>
      </c>
      <c r="L160" s="171">
        <v>0</v>
      </c>
      <c r="M160" s="171">
        <v>0</v>
      </c>
      <c r="N160" s="305">
        <v>0</v>
      </c>
      <c r="O160" s="305">
        <v>0</v>
      </c>
      <c r="P160" s="305">
        <v>0</v>
      </c>
      <c r="Q160" s="305">
        <v>0</v>
      </c>
      <c r="R160" s="305">
        <v>0</v>
      </c>
      <c r="S160" s="305">
        <v>0</v>
      </c>
      <c r="T160" s="305">
        <v>0</v>
      </c>
      <c r="U160" s="305">
        <v>0</v>
      </c>
      <c r="V160" s="305">
        <v>0</v>
      </c>
      <c r="W160" s="305">
        <v>0</v>
      </c>
      <c r="X160" s="305">
        <v>0</v>
      </c>
      <c r="Y160" s="305">
        <v>0</v>
      </c>
      <c r="Z160" s="305">
        <v>0</v>
      </c>
      <c r="AA160" s="305">
        <v>0</v>
      </c>
      <c r="AB160" s="305">
        <v>0</v>
      </c>
      <c r="AC160" s="305">
        <v>0</v>
      </c>
      <c r="AD160" s="305">
        <v>0</v>
      </c>
      <c r="AE160" s="305">
        <v>0</v>
      </c>
      <c r="AF160" s="305">
        <v>0</v>
      </c>
      <c r="AG160" s="305">
        <v>0</v>
      </c>
      <c r="AH160" s="305">
        <v>0</v>
      </c>
      <c r="AI160" s="305">
        <v>0</v>
      </c>
      <c r="AJ160" s="305">
        <v>0</v>
      </c>
      <c r="AK160" s="305">
        <v>0</v>
      </c>
      <c r="AL160" s="305">
        <v>0</v>
      </c>
      <c r="AM160" s="305">
        <v>0</v>
      </c>
      <c r="AN160" s="305">
        <v>0</v>
      </c>
    </row>
    <row r="161" spans="1:40" s="310" customFormat="1" x14ac:dyDescent="0.2">
      <c r="A161" s="308" t="s">
        <v>2001</v>
      </c>
      <c r="B161" s="310">
        <v>0.99999499999999997</v>
      </c>
      <c r="C161" s="310">
        <v>0.99999499999999997</v>
      </c>
      <c r="D161" s="310">
        <v>0.99999499999999997</v>
      </c>
      <c r="E161" s="310">
        <v>0.99999499999999997</v>
      </c>
      <c r="F161" s="310">
        <v>0.99999499999999997</v>
      </c>
      <c r="G161" s="310">
        <v>0.99999499999999997</v>
      </c>
      <c r="H161" s="310">
        <v>0.99999499999999997</v>
      </c>
      <c r="I161" s="310">
        <v>0.99999499999999997</v>
      </c>
      <c r="J161" s="310">
        <v>0.99999499999999997</v>
      </c>
      <c r="K161" s="310">
        <v>0.99999499999999997</v>
      </c>
      <c r="L161" s="310">
        <v>0.99999499999999997</v>
      </c>
      <c r="M161" s="310">
        <v>0.99999499999999997</v>
      </c>
      <c r="N161" s="309">
        <v>0.99999499999999997</v>
      </c>
      <c r="O161" s="309">
        <v>0.99999499999999997</v>
      </c>
      <c r="P161" s="309">
        <v>0.99999499999999997</v>
      </c>
      <c r="Q161" s="309">
        <v>0.99999499999999997</v>
      </c>
      <c r="R161" s="309">
        <v>0.99999499999999997</v>
      </c>
      <c r="S161" s="309">
        <v>0.99999499999999997</v>
      </c>
      <c r="T161" s="309">
        <v>0.99999499999999997</v>
      </c>
      <c r="U161" s="309">
        <v>0.99999499999999997</v>
      </c>
      <c r="V161" s="309">
        <v>0.99999499999999997</v>
      </c>
      <c r="W161" s="309">
        <v>0.99999499999999997</v>
      </c>
      <c r="X161" s="309">
        <v>0.99999499999999997</v>
      </c>
      <c r="Y161" s="309">
        <v>0.99999499999999997</v>
      </c>
      <c r="Z161" s="309">
        <v>0.99999499999999997</v>
      </c>
      <c r="AA161" s="309">
        <v>0.99999499999999997</v>
      </c>
      <c r="AB161" s="309">
        <v>0.99999499999999997</v>
      </c>
      <c r="AC161" s="309">
        <v>0.99999499999999997</v>
      </c>
      <c r="AD161" s="309">
        <v>0.99999499999999997</v>
      </c>
      <c r="AE161" s="309">
        <v>0.99999499999999997</v>
      </c>
      <c r="AF161" s="309">
        <v>0.99999499999999997</v>
      </c>
      <c r="AG161" s="309">
        <v>0.99999499999999997</v>
      </c>
      <c r="AH161" s="309">
        <v>0.99999499999999997</v>
      </c>
      <c r="AI161" s="309">
        <v>0.99999499999999997</v>
      </c>
      <c r="AJ161" s="309">
        <v>0.99999499999999997</v>
      </c>
      <c r="AK161" s="309">
        <v>0.99999499999999997</v>
      </c>
      <c r="AL161" s="309">
        <v>0.99999499999999997</v>
      </c>
      <c r="AM161" s="309">
        <v>0.99999499999999997</v>
      </c>
      <c r="AN161" s="309">
        <v>0.99999499999999997</v>
      </c>
    </row>
    <row r="162" spans="1:40" s="171" customFormat="1" x14ac:dyDescent="0.2">
      <c r="A162" s="128" t="s">
        <v>2002</v>
      </c>
      <c r="B162" s="171">
        <v>0.93203279056849597</v>
      </c>
      <c r="C162" s="171">
        <v>0.93203279056849597</v>
      </c>
      <c r="D162" s="171">
        <v>0.93203279056849597</v>
      </c>
      <c r="E162" s="171">
        <v>0.93203279056849597</v>
      </c>
      <c r="F162" s="171">
        <v>0.93203279056849597</v>
      </c>
      <c r="G162" s="171">
        <v>0.93203279056849597</v>
      </c>
      <c r="H162" s="171">
        <v>0.93203279056849597</v>
      </c>
      <c r="I162" s="171">
        <v>0.93203279056849597</v>
      </c>
      <c r="J162" s="171">
        <v>0.93203279056849597</v>
      </c>
      <c r="K162" s="171">
        <v>0.93203279056849597</v>
      </c>
      <c r="L162" s="171">
        <v>0.93203279056849597</v>
      </c>
      <c r="M162" s="171">
        <v>0.93203279056849597</v>
      </c>
      <c r="N162" s="305">
        <v>0.93203279056849497</v>
      </c>
      <c r="O162" s="305">
        <v>0.93138205659147399</v>
      </c>
      <c r="P162" s="305">
        <v>0.93138205659147399</v>
      </c>
      <c r="Q162" s="305">
        <v>0.93138205659147399</v>
      </c>
      <c r="R162" s="305">
        <v>0.93138205659147399</v>
      </c>
      <c r="S162" s="305">
        <v>0.93138205659147399</v>
      </c>
      <c r="T162" s="305">
        <v>0.93138205659147399</v>
      </c>
      <c r="U162" s="305">
        <v>0.93138205659147399</v>
      </c>
      <c r="V162" s="305">
        <v>0.93138205659147399</v>
      </c>
      <c r="W162" s="305">
        <v>0.93138205659147399</v>
      </c>
      <c r="X162" s="305">
        <v>0.93138205659147399</v>
      </c>
      <c r="Y162" s="305">
        <v>0.93138205659147399</v>
      </c>
      <c r="Z162" s="305">
        <v>0.93138205659147399</v>
      </c>
      <c r="AA162" s="305">
        <v>0.93138205659147399</v>
      </c>
      <c r="AB162" s="305">
        <v>0.93138353683339303</v>
      </c>
      <c r="AC162" s="305">
        <v>0.93138353683339303</v>
      </c>
      <c r="AD162" s="305">
        <v>0.93138353683339303</v>
      </c>
      <c r="AE162" s="305">
        <v>0.93138353683339303</v>
      </c>
      <c r="AF162" s="305">
        <v>0.93138353683339303</v>
      </c>
      <c r="AG162" s="305">
        <v>0.93138353683339303</v>
      </c>
      <c r="AH162" s="305">
        <v>0.93138353683339303</v>
      </c>
      <c r="AI162" s="305">
        <v>0.93138353683339303</v>
      </c>
      <c r="AJ162" s="305">
        <v>0.93138353683339303</v>
      </c>
      <c r="AK162" s="305">
        <v>0.93138353683339303</v>
      </c>
      <c r="AL162" s="305">
        <v>0.93138353683339303</v>
      </c>
      <c r="AM162" s="305">
        <v>0.93138353683339303</v>
      </c>
      <c r="AN162" s="305">
        <v>0.93138353683339303</v>
      </c>
    </row>
    <row r="163" spans="1:40" s="171" customFormat="1" x14ac:dyDescent="0.2">
      <c r="A163" s="128" t="s">
        <v>2003</v>
      </c>
      <c r="B163" s="171">
        <v>0.93203279056849597</v>
      </c>
      <c r="C163" s="171">
        <v>0.93203279056849597</v>
      </c>
      <c r="D163" s="171">
        <v>0.93203279056849597</v>
      </c>
      <c r="E163" s="171">
        <v>0.93203279056849597</v>
      </c>
      <c r="F163" s="171">
        <v>0.93203279056849597</v>
      </c>
      <c r="G163" s="171">
        <v>0.93203279056849597</v>
      </c>
      <c r="H163" s="171">
        <v>0.93203279056849597</v>
      </c>
      <c r="I163" s="171">
        <v>0.93203279056849597</v>
      </c>
      <c r="J163" s="171">
        <v>0.93203279056849597</v>
      </c>
      <c r="K163" s="171">
        <v>0.93203279056849597</v>
      </c>
      <c r="L163" s="171">
        <v>0.93203279056849597</v>
      </c>
      <c r="M163" s="171">
        <v>0.93203279056849597</v>
      </c>
      <c r="N163" s="305">
        <v>0.93203279056849497</v>
      </c>
      <c r="O163" s="305">
        <v>0.93138205659147399</v>
      </c>
      <c r="P163" s="305">
        <v>0.93138205659147399</v>
      </c>
      <c r="Q163" s="305">
        <v>0.93138205659147399</v>
      </c>
      <c r="R163" s="305">
        <v>0.93138205659147399</v>
      </c>
      <c r="S163" s="305">
        <v>0.93138205659147399</v>
      </c>
      <c r="T163" s="305">
        <v>0.93138205659147399</v>
      </c>
      <c r="U163" s="305">
        <v>0.93138205659147399</v>
      </c>
      <c r="V163" s="305">
        <v>0.93138205659147399</v>
      </c>
      <c r="W163" s="305">
        <v>0.93138205659147399</v>
      </c>
      <c r="X163" s="305">
        <v>0.93138205659147399</v>
      </c>
      <c r="Y163" s="305">
        <v>0.93138205659147399</v>
      </c>
      <c r="Z163" s="305">
        <v>0.93138205659147399</v>
      </c>
      <c r="AA163" s="305">
        <v>0.93138205659147399</v>
      </c>
      <c r="AB163" s="305">
        <v>0.93138353683339303</v>
      </c>
      <c r="AC163" s="305">
        <v>0.93138353683339303</v>
      </c>
      <c r="AD163" s="305">
        <v>0.93138353683339303</v>
      </c>
      <c r="AE163" s="305">
        <v>0.93138353683339303</v>
      </c>
      <c r="AF163" s="305">
        <v>0.93138353683339303</v>
      </c>
      <c r="AG163" s="305">
        <v>0.93138353683339303</v>
      </c>
      <c r="AH163" s="305">
        <v>0.93138353683339303</v>
      </c>
      <c r="AI163" s="305">
        <v>0.93138353683339303</v>
      </c>
      <c r="AJ163" s="305">
        <v>0.93138353683339303</v>
      </c>
      <c r="AK163" s="305">
        <v>0.93138353683339303</v>
      </c>
      <c r="AL163" s="305">
        <v>0.93138353683339303</v>
      </c>
      <c r="AM163" s="305">
        <v>0.93138353683339303</v>
      </c>
      <c r="AN163" s="305">
        <v>0.93138353683339303</v>
      </c>
    </row>
    <row r="164" spans="1:40" s="310" customFormat="1" x14ac:dyDescent="0.2">
      <c r="A164" s="308" t="s">
        <v>2004</v>
      </c>
      <c r="B164" s="310">
        <v>0.99999499999999997</v>
      </c>
      <c r="C164" s="310">
        <v>0.99999499999999997</v>
      </c>
      <c r="D164" s="310">
        <v>0.99999499999999997</v>
      </c>
      <c r="E164" s="310">
        <v>0.99999499999999997</v>
      </c>
      <c r="F164" s="310">
        <v>0.99999499999999997</v>
      </c>
      <c r="G164" s="310">
        <v>0.99999499999999997</v>
      </c>
      <c r="H164" s="310">
        <v>0.99999499999999997</v>
      </c>
      <c r="I164" s="310">
        <v>0.99999499999999997</v>
      </c>
      <c r="J164" s="310">
        <v>0.99999499999999997</v>
      </c>
      <c r="K164" s="310">
        <v>0.99999499999999997</v>
      </c>
      <c r="L164" s="310">
        <v>0.99999499999999997</v>
      </c>
      <c r="M164" s="310">
        <v>0.99999499999999997</v>
      </c>
      <c r="N164" s="309">
        <v>0.99999499999999997</v>
      </c>
      <c r="O164" s="309">
        <v>0.99999499999999997</v>
      </c>
      <c r="P164" s="309">
        <v>0.99999499999999997</v>
      </c>
      <c r="Q164" s="309">
        <v>0.99999499999999997</v>
      </c>
      <c r="R164" s="309">
        <v>0.99999499999999997</v>
      </c>
      <c r="S164" s="309">
        <v>0.99999499999999997</v>
      </c>
      <c r="T164" s="309">
        <v>0.99999499999999997</v>
      </c>
      <c r="U164" s="309">
        <v>0.99999499999999997</v>
      </c>
      <c r="V164" s="309">
        <v>0.99999499999999997</v>
      </c>
      <c r="W164" s="309">
        <v>0.99999499999999997</v>
      </c>
      <c r="X164" s="309">
        <v>0.99999499999999997</v>
      </c>
      <c r="Y164" s="309">
        <v>0.99999499999999997</v>
      </c>
      <c r="Z164" s="309">
        <v>0.99999499999999997</v>
      </c>
      <c r="AA164" s="309">
        <v>0.99999499999999997</v>
      </c>
      <c r="AB164" s="309">
        <v>0.99999499999999997</v>
      </c>
      <c r="AC164" s="309">
        <v>0.99999499999999997</v>
      </c>
      <c r="AD164" s="309">
        <v>0.99999499999999997</v>
      </c>
      <c r="AE164" s="309">
        <v>0.99999499999999997</v>
      </c>
      <c r="AF164" s="309">
        <v>0.99999499999999997</v>
      </c>
      <c r="AG164" s="309">
        <v>0.99999499999999997</v>
      </c>
      <c r="AH164" s="309">
        <v>0.99999499999999997</v>
      </c>
      <c r="AI164" s="309">
        <v>0.99999499999999997</v>
      </c>
      <c r="AJ164" s="309">
        <v>0.99999499999999997</v>
      </c>
      <c r="AK164" s="309">
        <v>0.99999499999999997</v>
      </c>
      <c r="AL164" s="309">
        <v>0.99999499999999997</v>
      </c>
      <c r="AM164" s="309">
        <v>0.99999499999999997</v>
      </c>
      <c r="AN164" s="309">
        <v>0.99999499999999997</v>
      </c>
    </row>
    <row r="165" spans="1:40" s="310" customFormat="1" x14ac:dyDescent="0.2">
      <c r="A165" s="308" t="s">
        <v>2005</v>
      </c>
      <c r="B165" s="310">
        <v>0.99999499999999997</v>
      </c>
      <c r="C165" s="310">
        <v>0.99999499999999997</v>
      </c>
      <c r="D165" s="310">
        <v>0.99999499999999997</v>
      </c>
      <c r="E165" s="310">
        <v>0.99999499999999997</v>
      </c>
      <c r="F165" s="310">
        <v>0.99999499999999997</v>
      </c>
      <c r="G165" s="310">
        <v>0.99999499999999997</v>
      </c>
      <c r="H165" s="310">
        <v>0.99999499999999997</v>
      </c>
      <c r="I165" s="310">
        <v>0.99999499999999997</v>
      </c>
      <c r="J165" s="310">
        <v>0.99999499999999997</v>
      </c>
      <c r="K165" s="310">
        <v>0.99999499999999997</v>
      </c>
      <c r="L165" s="310">
        <v>0.99999499999999997</v>
      </c>
      <c r="M165" s="310">
        <v>0.99999499999999997</v>
      </c>
      <c r="N165" s="309">
        <v>0.99999499999999997</v>
      </c>
      <c r="O165" s="309">
        <v>0.99999499999999997</v>
      </c>
      <c r="P165" s="309">
        <v>0.99999499999999997</v>
      </c>
      <c r="Q165" s="309">
        <v>0.99999499999999997</v>
      </c>
      <c r="R165" s="309">
        <v>0.99999499999999997</v>
      </c>
      <c r="S165" s="309">
        <v>0.99999499999999997</v>
      </c>
      <c r="T165" s="309">
        <v>0.99999499999999997</v>
      </c>
      <c r="U165" s="309">
        <v>0.99999499999999997</v>
      </c>
      <c r="V165" s="309">
        <v>0.99999499999999997</v>
      </c>
      <c r="W165" s="309">
        <v>0.99999499999999997</v>
      </c>
      <c r="X165" s="309">
        <v>0.99999499999999997</v>
      </c>
      <c r="Y165" s="309">
        <v>0.99999499999999997</v>
      </c>
      <c r="Z165" s="309">
        <v>0.99999499999999997</v>
      </c>
      <c r="AA165" s="309">
        <v>0.99999499999999997</v>
      </c>
      <c r="AB165" s="309">
        <v>0.99999499999999997</v>
      </c>
      <c r="AC165" s="309">
        <v>0.99999499999999997</v>
      </c>
      <c r="AD165" s="309">
        <v>0.99999499999999997</v>
      </c>
      <c r="AE165" s="309">
        <v>0.99999499999999997</v>
      </c>
      <c r="AF165" s="309">
        <v>0.99999499999999997</v>
      </c>
      <c r="AG165" s="309">
        <v>0.99999499999999997</v>
      </c>
      <c r="AH165" s="309">
        <v>0.99999499999999997</v>
      </c>
      <c r="AI165" s="309">
        <v>0.99999499999999997</v>
      </c>
      <c r="AJ165" s="309">
        <v>0.99999499999999997</v>
      </c>
      <c r="AK165" s="309">
        <v>0.99999499999999997</v>
      </c>
      <c r="AL165" s="309">
        <v>0.99999499999999997</v>
      </c>
      <c r="AM165" s="309">
        <v>0.99999499999999997</v>
      </c>
      <c r="AN165" s="309">
        <v>0.99999499999999997</v>
      </c>
    </row>
    <row r="166" spans="1:40" s="171" customFormat="1" x14ac:dyDescent="0.2">
      <c r="A166" s="128" t="s">
        <v>2006</v>
      </c>
      <c r="B166" s="171">
        <v>0.93203279056849597</v>
      </c>
      <c r="C166" s="171">
        <v>0.93203279056849597</v>
      </c>
      <c r="D166" s="171">
        <v>0.93203279056849597</v>
      </c>
      <c r="E166" s="171">
        <v>0.93203279056849597</v>
      </c>
      <c r="F166" s="171">
        <v>0.93203279056849597</v>
      </c>
      <c r="G166" s="171">
        <v>0.93203279056849597</v>
      </c>
      <c r="H166" s="171">
        <v>0.93203279056849597</v>
      </c>
      <c r="I166" s="171">
        <v>0.93203279056849597</v>
      </c>
      <c r="J166" s="171">
        <v>0.93203279056849597</v>
      </c>
      <c r="K166" s="171">
        <v>0.93203279056849597</v>
      </c>
      <c r="L166" s="171">
        <v>0.93203279056849597</v>
      </c>
      <c r="M166" s="171">
        <v>0.93203279056849597</v>
      </c>
      <c r="N166" s="305">
        <v>0.93203279056849497</v>
      </c>
      <c r="O166" s="305">
        <v>0.93138205659147399</v>
      </c>
      <c r="P166" s="305">
        <v>0.93138205659147399</v>
      </c>
      <c r="Q166" s="305">
        <v>0.93138205659147399</v>
      </c>
      <c r="R166" s="305">
        <v>0.93138205659147399</v>
      </c>
      <c r="S166" s="305">
        <v>0.93138205659147399</v>
      </c>
      <c r="T166" s="305">
        <v>0.93138205659147399</v>
      </c>
      <c r="U166" s="305">
        <v>0.93138205659147399</v>
      </c>
      <c r="V166" s="305">
        <v>0.93138205659147399</v>
      </c>
      <c r="W166" s="305">
        <v>0.93138205659147399</v>
      </c>
      <c r="X166" s="305">
        <v>0.93138205659147399</v>
      </c>
      <c r="Y166" s="305">
        <v>0.93138205659147399</v>
      </c>
      <c r="Z166" s="305">
        <v>0.93138205659147399</v>
      </c>
      <c r="AA166" s="305">
        <v>0.93138205659147399</v>
      </c>
      <c r="AB166" s="305">
        <v>0.93138353683339303</v>
      </c>
      <c r="AC166" s="305">
        <v>0.93138353683339303</v>
      </c>
      <c r="AD166" s="305">
        <v>0.93138353683339303</v>
      </c>
      <c r="AE166" s="305">
        <v>0.93138353683339303</v>
      </c>
      <c r="AF166" s="305">
        <v>0.93138353683339303</v>
      </c>
      <c r="AG166" s="305">
        <v>0.93138353683339303</v>
      </c>
      <c r="AH166" s="305">
        <v>0.93138353683339303</v>
      </c>
      <c r="AI166" s="305">
        <v>0.93138353683339303</v>
      </c>
      <c r="AJ166" s="305">
        <v>0.93138353683339303</v>
      </c>
      <c r="AK166" s="305">
        <v>0.93138353683339303</v>
      </c>
      <c r="AL166" s="305">
        <v>0.93138353683339303</v>
      </c>
      <c r="AM166" s="305">
        <v>0.93138353683339303</v>
      </c>
      <c r="AN166" s="305">
        <v>0.93138353683339303</v>
      </c>
    </row>
    <row r="167" spans="1:40" s="171" customFormat="1" x14ac:dyDescent="0.2">
      <c r="A167" s="128" t="s">
        <v>2007</v>
      </c>
      <c r="B167" s="171">
        <v>0.93203279056849597</v>
      </c>
      <c r="C167" s="171">
        <v>0.93203279056849597</v>
      </c>
      <c r="D167" s="171">
        <v>0.93203279056849597</v>
      </c>
      <c r="E167" s="171">
        <v>0.93203279056849597</v>
      </c>
      <c r="F167" s="171">
        <v>0.93203279056849597</v>
      </c>
      <c r="G167" s="171">
        <v>0.93203279056849597</v>
      </c>
      <c r="H167" s="171">
        <v>0.93203279056849597</v>
      </c>
      <c r="I167" s="171">
        <v>0.93203279056849597</v>
      </c>
      <c r="J167" s="171">
        <v>0.93203279056849597</v>
      </c>
      <c r="K167" s="171">
        <v>0.93203279056849597</v>
      </c>
      <c r="L167" s="171">
        <v>0.93203279056849597</v>
      </c>
      <c r="M167" s="171">
        <v>0.93203279056849597</v>
      </c>
      <c r="N167" s="305">
        <v>0.93203279056849497</v>
      </c>
      <c r="O167" s="305">
        <v>0.93138205659147399</v>
      </c>
      <c r="P167" s="305">
        <v>0.93138205659147399</v>
      </c>
      <c r="Q167" s="305">
        <v>0.93138205659147399</v>
      </c>
      <c r="R167" s="305">
        <v>0.93138205659147399</v>
      </c>
      <c r="S167" s="305">
        <v>0.93138205659147399</v>
      </c>
      <c r="T167" s="305">
        <v>0.93138205659147399</v>
      </c>
      <c r="U167" s="305">
        <v>0.93138205659147399</v>
      </c>
      <c r="V167" s="305">
        <v>0.93138205659147399</v>
      </c>
      <c r="W167" s="305">
        <v>0.93138205659147399</v>
      </c>
      <c r="X167" s="305">
        <v>0.93138205659147399</v>
      </c>
      <c r="Y167" s="305">
        <v>0.93138205659147399</v>
      </c>
      <c r="Z167" s="305">
        <v>0.93138205659147399</v>
      </c>
      <c r="AA167" s="305">
        <v>0.93138205659147399</v>
      </c>
      <c r="AB167" s="305">
        <v>0.93138353683339303</v>
      </c>
      <c r="AC167" s="305">
        <v>0.93138353683339303</v>
      </c>
      <c r="AD167" s="305">
        <v>0.93138353683339303</v>
      </c>
      <c r="AE167" s="305">
        <v>0.93138353683339303</v>
      </c>
      <c r="AF167" s="305">
        <v>0.93138353683339303</v>
      </c>
      <c r="AG167" s="305">
        <v>0.93138353683339303</v>
      </c>
      <c r="AH167" s="305">
        <v>0.93138353683339303</v>
      </c>
      <c r="AI167" s="305">
        <v>0.93138353683339303</v>
      </c>
      <c r="AJ167" s="305">
        <v>0.93138353683339303</v>
      </c>
      <c r="AK167" s="305">
        <v>0.93138353683339303</v>
      </c>
      <c r="AL167" s="305">
        <v>0.93138353683339303</v>
      </c>
      <c r="AM167" s="305">
        <v>0.93138353683339303</v>
      </c>
      <c r="AN167" s="305">
        <v>0.93138353683339303</v>
      </c>
    </row>
    <row r="168" spans="1:40" s="171" customFormat="1" x14ac:dyDescent="0.2">
      <c r="A168" s="128" t="s">
        <v>2008</v>
      </c>
      <c r="B168" s="171">
        <v>0.93203279056849597</v>
      </c>
      <c r="C168" s="171">
        <v>0.93203279056849597</v>
      </c>
      <c r="D168" s="171">
        <v>0.93203279056849597</v>
      </c>
      <c r="E168" s="171">
        <v>0.93203279056849597</v>
      </c>
      <c r="F168" s="171">
        <v>0.93203279056849597</v>
      </c>
      <c r="G168" s="171">
        <v>0.93203279056849597</v>
      </c>
      <c r="H168" s="171">
        <v>0.93203279056849597</v>
      </c>
      <c r="I168" s="171">
        <v>0.93203279056849597</v>
      </c>
      <c r="J168" s="171">
        <v>0.93203279056849597</v>
      </c>
      <c r="K168" s="171">
        <v>0.93203279056849597</v>
      </c>
      <c r="L168" s="171">
        <v>0.93203279056849597</v>
      </c>
      <c r="M168" s="171">
        <v>0.93203279056849597</v>
      </c>
      <c r="N168" s="305">
        <v>0.93203279056849497</v>
      </c>
      <c r="O168" s="305">
        <v>0.93138205659147399</v>
      </c>
      <c r="P168" s="305">
        <v>0.93138205659147399</v>
      </c>
      <c r="Q168" s="305">
        <v>0.93138205659147399</v>
      </c>
      <c r="R168" s="305">
        <v>0.93138205659147399</v>
      </c>
      <c r="S168" s="305">
        <v>0.93138205659147399</v>
      </c>
      <c r="T168" s="305">
        <v>0.93138205659147399</v>
      </c>
      <c r="U168" s="305">
        <v>0.93138205659147399</v>
      </c>
      <c r="V168" s="305">
        <v>0.93138205659147399</v>
      </c>
      <c r="W168" s="305">
        <v>0.93138205659147399</v>
      </c>
      <c r="X168" s="305">
        <v>0.93138205659147399</v>
      </c>
      <c r="Y168" s="305">
        <v>0.93138205659147399</v>
      </c>
      <c r="Z168" s="305">
        <v>0.93138205659147399</v>
      </c>
      <c r="AA168" s="305">
        <v>0.93138205659147399</v>
      </c>
      <c r="AB168" s="305">
        <v>0.93138353683339303</v>
      </c>
      <c r="AC168" s="305">
        <v>0.93138353683339303</v>
      </c>
      <c r="AD168" s="305">
        <v>0.93138353683339303</v>
      </c>
      <c r="AE168" s="305">
        <v>0.93138353683339303</v>
      </c>
      <c r="AF168" s="305">
        <v>0.93138353683339303</v>
      </c>
      <c r="AG168" s="305">
        <v>0.93138353683339303</v>
      </c>
      <c r="AH168" s="305">
        <v>0.93138353683339303</v>
      </c>
      <c r="AI168" s="305">
        <v>0.93138353683339303</v>
      </c>
      <c r="AJ168" s="305">
        <v>0.93138353683339303</v>
      </c>
      <c r="AK168" s="305">
        <v>0.93138353683339303</v>
      </c>
      <c r="AL168" s="305">
        <v>0.93138353683339303</v>
      </c>
      <c r="AM168" s="305">
        <v>0.93138353683339303</v>
      </c>
      <c r="AN168" s="305">
        <v>0.93138353683339303</v>
      </c>
    </row>
    <row r="169" spans="1:40" s="171" customFormat="1" x14ac:dyDescent="0.2">
      <c r="A169" s="128" t="s">
        <v>2009</v>
      </c>
      <c r="B169" s="171">
        <v>0.93203279056849597</v>
      </c>
      <c r="C169" s="171">
        <v>0.93203279056849597</v>
      </c>
      <c r="D169" s="171">
        <v>0.93203279056849597</v>
      </c>
      <c r="E169" s="171">
        <v>0.93203279056849597</v>
      </c>
      <c r="F169" s="171">
        <v>0.93203279056849597</v>
      </c>
      <c r="G169" s="171">
        <v>0.93203279056849597</v>
      </c>
      <c r="H169" s="171">
        <v>0.93203279056849597</v>
      </c>
      <c r="I169" s="171">
        <v>0.93203279056849597</v>
      </c>
      <c r="J169" s="171">
        <v>0.93203279056849597</v>
      </c>
      <c r="K169" s="171">
        <v>0.93203279056849597</v>
      </c>
      <c r="L169" s="171">
        <v>0.93203279056849597</v>
      </c>
      <c r="M169" s="171">
        <v>0.93203279056849597</v>
      </c>
      <c r="N169" s="305">
        <v>0.93203279056849497</v>
      </c>
      <c r="O169" s="305">
        <v>0.93138205659147399</v>
      </c>
      <c r="P169" s="305">
        <v>0.93138205659147399</v>
      </c>
      <c r="Q169" s="305">
        <v>0.93138205659147399</v>
      </c>
      <c r="R169" s="305">
        <v>0.93138205659147399</v>
      </c>
      <c r="S169" s="305">
        <v>0.93138205659147399</v>
      </c>
      <c r="T169" s="305">
        <v>0.93138205659147399</v>
      </c>
      <c r="U169" s="305">
        <v>0.93138205659147399</v>
      </c>
      <c r="V169" s="305">
        <v>0.93138205659147399</v>
      </c>
      <c r="W169" s="305">
        <v>0.93138205659147399</v>
      </c>
      <c r="X169" s="305">
        <v>0.93138205659147399</v>
      </c>
      <c r="Y169" s="305">
        <v>0.93138205659147399</v>
      </c>
      <c r="Z169" s="305">
        <v>0.93138205659147399</v>
      </c>
      <c r="AA169" s="305">
        <v>0.93138205659147399</v>
      </c>
      <c r="AB169" s="305">
        <v>0.93138353683339303</v>
      </c>
      <c r="AC169" s="305">
        <v>0.93138353683339303</v>
      </c>
      <c r="AD169" s="305">
        <v>0.93138353683339303</v>
      </c>
      <c r="AE169" s="305">
        <v>0.93138353683339303</v>
      </c>
      <c r="AF169" s="305">
        <v>0.93138353683339303</v>
      </c>
      <c r="AG169" s="305">
        <v>0.93138353683339303</v>
      </c>
      <c r="AH169" s="305">
        <v>0.93138353683339303</v>
      </c>
      <c r="AI169" s="305">
        <v>0.93138353683339303</v>
      </c>
      <c r="AJ169" s="305">
        <v>0.93138353683339303</v>
      </c>
      <c r="AK169" s="305">
        <v>0.93138353683339303</v>
      </c>
      <c r="AL169" s="305">
        <v>0.93138353683339303</v>
      </c>
      <c r="AM169" s="305">
        <v>0.93138353683339303</v>
      </c>
      <c r="AN169" s="305">
        <v>0.93138353683339303</v>
      </c>
    </row>
    <row r="170" spans="1:40" s="171" customFormat="1" x14ac:dyDescent="0.2">
      <c r="A170" s="128" t="s">
        <v>2010</v>
      </c>
      <c r="B170" s="171">
        <v>0.93203279056849597</v>
      </c>
      <c r="C170" s="171">
        <v>0.93203279056849597</v>
      </c>
      <c r="D170" s="171">
        <v>0.93203279056849597</v>
      </c>
      <c r="E170" s="171">
        <v>0.93203279056849597</v>
      </c>
      <c r="F170" s="171">
        <v>0.93203279056849597</v>
      </c>
      <c r="G170" s="171">
        <v>0.93203279056849597</v>
      </c>
      <c r="H170" s="171">
        <v>0.93203279056849597</v>
      </c>
      <c r="I170" s="171">
        <v>0.93203279056849597</v>
      </c>
      <c r="J170" s="171">
        <v>0.93203279056849597</v>
      </c>
      <c r="K170" s="171">
        <v>0.93203279056849597</v>
      </c>
      <c r="L170" s="171">
        <v>0.93203279056849597</v>
      </c>
      <c r="M170" s="171">
        <v>0.93203279056849597</v>
      </c>
      <c r="N170" s="305">
        <v>0.93203279056849497</v>
      </c>
      <c r="O170" s="305">
        <v>0.93138205659147399</v>
      </c>
      <c r="P170" s="305">
        <v>0.93138205659147399</v>
      </c>
      <c r="Q170" s="305">
        <v>0.93138205659147399</v>
      </c>
      <c r="R170" s="305">
        <v>0.93138205659147399</v>
      </c>
      <c r="S170" s="305">
        <v>0.93138205659147399</v>
      </c>
      <c r="T170" s="305">
        <v>0.93138205659147399</v>
      </c>
      <c r="U170" s="305">
        <v>0.93138205659147399</v>
      </c>
      <c r="V170" s="305">
        <v>0.93138205659147399</v>
      </c>
      <c r="W170" s="305">
        <v>0.93138205659147399</v>
      </c>
      <c r="X170" s="305">
        <v>0.93138205659147399</v>
      </c>
      <c r="Y170" s="305">
        <v>0.93138205659147399</v>
      </c>
      <c r="Z170" s="305">
        <v>0.93138205659147399</v>
      </c>
      <c r="AA170" s="305">
        <v>0.93138205659147399</v>
      </c>
      <c r="AB170" s="305">
        <v>0.93138353683339303</v>
      </c>
      <c r="AC170" s="305">
        <v>0.93138353683339303</v>
      </c>
      <c r="AD170" s="305">
        <v>0.93138353683339303</v>
      </c>
      <c r="AE170" s="305">
        <v>0.93138353683339303</v>
      </c>
      <c r="AF170" s="305">
        <v>0.93138353683339303</v>
      </c>
      <c r="AG170" s="305">
        <v>0.93138353683339303</v>
      </c>
      <c r="AH170" s="305">
        <v>0.93138353683339303</v>
      </c>
      <c r="AI170" s="305">
        <v>0.93138353683339303</v>
      </c>
      <c r="AJ170" s="305">
        <v>0.93138353683339303</v>
      </c>
      <c r="AK170" s="305">
        <v>0.93138353683339303</v>
      </c>
      <c r="AL170" s="305">
        <v>0.93138353683339303</v>
      </c>
      <c r="AM170" s="305">
        <v>0.93138353683339303</v>
      </c>
      <c r="AN170" s="305">
        <v>0.93138353683339303</v>
      </c>
    </row>
    <row r="171" spans="1:40" x14ac:dyDescent="0.2">
      <c r="A171" s="27" t="s">
        <v>2011</v>
      </c>
      <c r="B171" s="164">
        <v>932.03279056849601</v>
      </c>
      <c r="C171" s="164">
        <v>932.03279056849601</v>
      </c>
      <c r="D171" s="164">
        <v>932.03279056849601</v>
      </c>
      <c r="E171" s="164">
        <v>932.03279056849601</v>
      </c>
      <c r="F171" s="164">
        <v>932.03279056849601</v>
      </c>
      <c r="G171" s="164">
        <v>932.03279056849601</v>
      </c>
      <c r="H171" s="164">
        <v>932.03279056849601</v>
      </c>
      <c r="I171" s="164">
        <v>932.03279056849601</v>
      </c>
      <c r="J171" s="164">
        <v>932.03279056849601</v>
      </c>
      <c r="K171" s="164">
        <v>932.03279056849601</v>
      </c>
      <c r="L171" s="164">
        <v>932.03279056849601</v>
      </c>
      <c r="M171" s="164">
        <v>932.03279056849601</v>
      </c>
      <c r="N171" s="305">
        <v>932.03279056849499</v>
      </c>
      <c r="O171" s="305">
        <v>931.382056591474</v>
      </c>
      <c r="P171" s="305">
        <v>931.382056591474</v>
      </c>
      <c r="Q171" s="305">
        <v>931.382056591474</v>
      </c>
      <c r="R171" s="305">
        <v>931.382056591474</v>
      </c>
      <c r="S171" s="305">
        <v>931.382056591474</v>
      </c>
      <c r="T171" s="305">
        <v>931.382056591474</v>
      </c>
      <c r="U171" s="305">
        <v>931.382056591474</v>
      </c>
      <c r="V171" s="305">
        <v>931.382056591474</v>
      </c>
      <c r="W171" s="305">
        <v>931.382056591474</v>
      </c>
      <c r="X171" s="305">
        <v>931.382056591474</v>
      </c>
      <c r="Y171" s="305">
        <v>931.382056591474</v>
      </c>
      <c r="Z171" s="305">
        <v>931.382056591474</v>
      </c>
      <c r="AA171" s="305">
        <v>931.382056591474</v>
      </c>
      <c r="AB171" s="305">
        <v>931.38353683339301</v>
      </c>
      <c r="AC171" s="305">
        <v>931.38353683339301</v>
      </c>
      <c r="AD171" s="305">
        <v>931.38353683339301</v>
      </c>
      <c r="AE171" s="305">
        <v>931.38353683339301</v>
      </c>
      <c r="AF171" s="305">
        <v>931.38353683339301</v>
      </c>
      <c r="AG171" s="305">
        <v>931.38353683339301</v>
      </c>
      <c r="AH171" s="305">
        <v>931.38353683339301</v>
      </c>
      <c r="AI171" s="305">
        <v>931.38353683339301</v>
      </c>
      <c r="AJ171" s="305">
        <v>931.38353683339301</v>
      </c>
      <c r="AK171" s="305">
        <v>931.38353683339301</v>
      </c>
      <c r="AL171" s="305">
        <v>931.38353683339301</v>
      </c>
      <c r="AM171" s="305">
        <v>931.38353683339301</v>
      </c>
      <c r="AN171" s="305">
        <v>931.38353683339301</v>
      </c>
    </row>
    <row r="172" spans="1:40" s="310" customFormat="1" x14ac:dyDescent="0.2">
      <c r="A172" s="308" t="s">
        <v>2012</v>
      </c>
      <c r="B172" s="310">
        <v>0.99999499999999997</v>
      </c>
      <c r="C172" s="310">
        <v>0.99999499999999997</v>
      </c>
      <c r="D172" s="310">
        <v>0.99999499999999997</v>
      </c>
      <c r="E172" s="310">
        <v>0.99999499999999997</v>
      </c>
      <c r="F172" s="310">
        <v>0.99999499999999997</v>
      </c>
      <c r="G172" s="310">
        <v>0.99999499999999997</v>
      </c>
      <c r="H172" s="310">
        <v>0.99999499999999997</v>
      </c>
      <c r="I172" s="310">
        <v>0.99999499999999997</v>
      </c>
      <c r="J172" s="310">
        <v>0.99999499999999997</v>
      </c>
      <c r="K172" s="310">
        <v>0.99999499999999997</v>
      </c>
      <c r="L172" s="310">
        <v>0.99999499999999997</v>
      </c>
      <c r="M172" s="310">
        <v>0.99999499999999997</v>
      </c>
      <c r="N172" s="309">
        <v>0.99999499999999997</v>
      </c>
      <c r="O172" s="309">
        <v>0.99999499999999997</v>
      </c>
      <c r="P172" s="309">
        <v>0.99999499999999997</v>
      </c>
      <c r="Q172" s="309">
        <v>0.99999499999999997</v>
      </c>
      <c r="R172" s="309">
        <v>0.99999499999999997</v>
      </c>
      <c r="S172" s="309">
        <v>0.99999499999999997</v>
      </c>
      <c r="T172" s="309">
        <v>0.99999499999999997</v>
      </c>
      <c r="U172" s="309">
        <v>0.99999499999999997</v>
      </c>
      <c r="V172" s="309">
        <v>0.99999499999999997</v>
      </c>
      <c r="W172" s="309">
        <v>0.99999499999999997</v>
      </c>
      <c r="X172" s="309">
        <v>0.99999499999999997</v>
      </c>
      <c r="Y172" s="309">
        <v>0.99999499999999997</v>
      </c>
      <c r="Z172" s="309">
        <v>0.99999499999999997</v>
      </c>
      <c r="AA172" s="309">
        <v>0.99999499999999997</v>
      </c>
      <c r="AB172" s="309">
        <v>0.99999499999999997</v>
      </c>
      <c r="AC172" s="309">
        <v>0.99999499999999997</v>
      </c>
      <c r="AD172" s="309">
        <v>0.99999499999999997</v>
      </c>
      <c r="AE172" s="309">
        <v>0.99999499999999997</v>
      </c>
      <c r="AF172" s="309">
        <v>0.99999499999999997</v>
      </c>
      <c r="AG172" s="309">
        <v>0.99999499999999997</v>
      </c>
      <c r="AH172" s="309">
        <v>0.99999499999999997</v>
      </c>
      <c r="AI172" s="309">
        <v>0.99999499999999997</v>
      </c>
      <c r="AJ172" s="309">
        <v>0.99999499999999997</v>
      </c>
      <c r="AK172" s="309">
        <v>0.99999499999999997</v>
      </c>
      <c r="AL172" s="309">
        <v>0.99999499999999997</v>
      </c>
      <c r="AM172" s="309">
        <v>0.99999499999999997</v>
      </c>
      <c r="AN172" s="309">
        <v>0.99999499999999997</v>
      </c>
    </row>
    <row r="173" spans="1:40" s="310" customFormat="1" x14ac:dyDescent="0.2">
      <c r="A173" s="308" t="s">
        <v>2013</v>
      </c>
      <c r="B173" s="310">
        <v>0.99999499999999997</v>
      </c>
      <c r="C173" s="310">
        <v>0.99999499999999997</v>
      </c>
      <c r="D173" s="310">
        <v>0.99999499999999997</v>
      </c>
      <c r="E173" s="310">
        <v>0.99999499999999997</v>
      </c>
      <c r="F173" s="310">
        <v>0.99999499999999997</v>
      </c>
      <c r="G173" s="310">
        <v>0.99999499999999997</v>
      </c>
      <c r="H173" s="310">
        <v>0.99999499999999997</v>
      </c>
      <c r="I173" s="310">
        <v>0.99999499999999997</v>
      </c>
      <c r="J173" s="310">
        <v>0.99999499999999997</v>
      </c>
      <c r="K173" s="310">
        <v>0.99999499999999997</v>
      </c>
      <c r="L173" s="310">
        <v>0.99999499999999997</v>
      </c>
      <c r="M173" s="310">
        <v>0.99999499999999997</v>
      </c>
      <c r="N173" s="309">
        <v>0.99999499999999997</v>
      </c>
      <c r="O173" s="309">
        <v>0.99999499999999997</v>
      </c>
      <c r="P173" s="309">
        <v>0.99999499999999997</v>
      </c>
      <c r="Q173" s="309">
        <v>0.99999499999999997</v>
      </c>
      <c r="R173" s="309">
        <v>0.99999499999999997</v>
      </c>
      <c r="S173" s="309">
        <v>0.99999499999999997</v>
      </c>
      <c r="T173" s="309">
        <v>0.99999499999999997</v>
      </c>
      <c r="U173" s="309">
        <v>0.99999499999999997</v>
      </c>
      <c r="V173" s="309">
        <v>0.99999499999999997</v>
      </c>
      <c r="W173" s="309">
        <v>0.99999499999999997</v>
      </c>
      <c r="X173" s="309">
        <v>0.99999499999999997</v>
      </c>
      <c r="Y173" s="309">
        <v>0.99999499999999997</v>
      </c>
      <c r="Z173" s="309">
        <v>0.99999499999999997</v>
      </c>
      <c r="AA173" s="309">
        <v>0.99999499999999997</v>
      </c>
      <c r="AB173" s="309">
        <v>0.99999499999999997</v>
      </c>
      <c r="AC173" s="309">
        <v>0.99999499999999997</v>
      </c>
      <c r="AD173" s="309">
        <v>0.99999499999999997</v>
      </c>
      <c r="AE173" s="309">
        <v>0.99999499999999997</v>
      </c>
      <c r="AF173" s="309">
        <v>0.99999499999999997</v>
      </c>
      <c r="AG173" s="309">
        <v>0.99999499999999997</v>
      </c>
      <c r="AH173" s="309">
        <v>0.99999499999999997</v>
      </c>
      <c r="AI173" s="309">
        <v>0.99999499999999997</v>
      </c>
      <c r="AJ173" s="309">
        <v>0.99999499999999997</v>
      </c>
      <c r="AK173" s="309">
        <v>0.99999499999999997</v>
      </c>
      <c r="AL173" s="309">
        <v>0.99999499999999997</v>
      </c>
      <c r="AM173" s="309">
        <v>0.99999499999999997</v>
      </c>
      <c r="AN173" s="309">
        <v>0.99999499999999997</v>
      </c>
    </row>
    <row r="174" spans="1:40" s="171" customFormat="1" x14ac:dyDescent="0.2">
      <c r="A174" s="128" t="s">
        <v>2014</v>
      </c>
      <c r="B174" s="171">
        <v>0.93203279056849597</v>
      </c>
      <c r="C174" s="171">
        <v>0.93203279056849597</v>
      </c>
      <c r="D174" s="171">
        <v>0.93203279056849597</v>
      </c>
      <c r="E174" s="171">
        <v>0.93203279056849597</v>
      </c>
      <c r="F174" s="171">
        <v>0.93203279056849597</v>
      </c>
      <c r="G174" s="171">
        <v>0.93203279056849597</v>
      </c>
      <c r="H174" s="171">
        <v>0.93203279056849597</v>
      </c>
      <c r="I174" s="171">
        <v>0.93203279056849597</v>
      </c>
      <c r="J174" s="171">
        <v>0.93203279056849597</v>
      </c>
      <c r="K174" s="171">
        <v>0.93203279056849597</v>
      </c>
      <c r="L174" s="171">
        <v>0.93203279056849597</v>
      </c>
      <c r="M174" s="171">
        <v>0.93203279056849597</v>
      </c>
      <c r="N174" s="305">
        <v>0.93203279056849497</v>
      </c>
      <c r="O174" s="305">
        <v>0.93138205659147399</v>
      </c>
      <c r="P174" s="305">
        <v>0.93138205659147399</v>
      </c>
      <c r="Q174" s="305">
        <v>0.93138205659147399</v>
      </c>
      <c r="R174" s="305">
        <v>0.93138205659147399</v>
      </c>
      <c r="S174" s="305">
        <v>0.93138205659147399</v>
      </c>
      <c r="T174" s="305">
        <v>0.93138205659147399</v>
      </c>
      <c r="U174" s="305">
        <v>0.93138205659147399</v>
      </c>
      <c r="V174" s="305">
        <v>0.93138205659147399</v>
      </c>
      <c r="W174" s="305">
        <v>0.93138205659147399</v>
      </c>
      <c r="X174" s="305">
        <v>0.93138205659147399</v>
      </c>
      <c r="Y174" s="305">
        <v>0.93138205659147399</v>
      </c>
      <c r="Z174" s="305">
        <v>0.93138205659147399</v>
      </c>
      <c r="AA174" s="305">
        <v>0.93138205659147399</v>
      </c>
      <c r="AB174" s="305">
        <v>0.93138353683339303</v>
      </c>
      <c r="AC174" s="305">
        <v>0.93138353683339303</v>
      </c>
      <c r="AD174" s="305">
        <v>0.93138353683339303</v>
      </c>
      <c r="AE174" s="305">
        <v>0.93138353683339303</v>
      </c>
      <c r="AF174" s="305">
        <v>0.93138353683339303</v>
      </c>
      <c r="AG174" s="305">
        <v>0.93138353683339303</v>
      </c>
      <c r="AH174" s="305">
        <v>0.93138353683339303</v>
      </c>
      <c r="AI174" s="305">
        <v>0.93138353683339303</v>
      </c>
      <c r="AJ174" s="305">
        <v>0.93138353683339303</v>
      </c>
      <c r="AK174" s="305">
        <v>0.93138353683339303</v>
      </c>
      <c r="AL174" s="305">
        <v>0.93138353683339303</v>
      </c>
      <c r="AM174" s="305">
        <v>0.93138353683339303</v>
      </c>
      <c r="AN174" s="305">
        <v>0.93138353683339303</v>
      </c>
    </row>
    <row r="175" spans="1:40" s="171" customFormat="1" x14ac:dyDescent="0.2">
      <c r="A175" s="128" t="s">
        <v>2015</v>
      </c>
      <c r="B175" s="171">
        <v>0.93203279056849597</v>
      </c>
      <c r="C175" s="171">
        <v>0.93203279056849597</v>
      </c>
      <c r="D175" s="171">
        <v>0.93203279056849597</v>
      </c>
      <c r="E175" s="171">
        <v>0.93203279056849597</v>
      </c>
      <c r="F175" s="171">
        <v>0.93203279056849597</v>
      </c>
      <c r="G175" s="171">
        <v>0.93203279056849597</v>
      </c>
      <c r="H175" s="171">
        <v>0.93203279056849597</v>
      </c>
      <c r="I175" s="171">
        <v>0.93203279056849597</v>
      </c>
      <c r="J175" s="171">
        <v>0.93203279056849597</v>
      </c>
      <c r="K175" s="171">
        <v>0.93203279056849597</v>
      </c>
      <c r="L175" s="171">
        <v>0.93203279056849597</v>
      </c>
      <c r="M175" s="171">
        <v>0.93203279056849597</v>
      </c>
      <c r="N175" s="305">
        <v>0.93203279056849497</v>
      </c>
      <c r="O175" s="305">
        <v>0.93138205659147399</v>
      </c>
      <c r="P175" s="305">
        <v>0.93138205659147399</v>
      </c>
      <c r="Q175" s="305">
        <v>0.93138205659147399</v>
      </c>
      <c r="R175" s="305">
        <v>0.93138205659147399</v>
      </c>
      <c r="S175" s="305">
        <v>0.93138205659147399</v>
      </c>
      <c r="T175" s="305">
        <v>0.93138205659147399</v>
      </c>
      <c r="U175" s="305">
        <v>0.93138205659147399</v>
      </c>
      <c r="V175" s="305">
        <v>0.93138205659147399</v>
      </c>
      <c r="W175" s="305">
        <v>0.93138205659147399</v>
      </c>
      <c r="X175" s="305">
        <v>0.93138205659147399</v>
      </c>
      <c r="Y175" s="305">
        <v>0.93138205659147399</v>
      </c>
      <c r="Z175" s="305">
        <v>0.93138205659147399</v>
      </c>
      <c r="AA175" s="305">
        <v>0.93138205659147399</v>
      </c>
      <c r="AB175" s="305">
        <v>0.93138353683339303</v>
      </c>
      <c r="AC175" s="305">
        <v>0.93138353683339303</v>
      </c>
      <c r="AD175" s="305">
        <v>0.93138353683339303</v>
      </c>
      <c r="AE175" s="305">
        <v>0.93138353683339303</v>
      </c>
      <c r="AF175" s="305">
        <v>0.93138353683339303</v>
      </c>
      <c r="AG175" s="305">
        <v>0.93138353683339303</v>
      </c>
      <c r="AH175" s="305">
        <v>0.93138353683339303</v>
      </c>
      <c r="AI175" s="305">
        <v>0.93138353683339303</v>
      </c>
      <c r="AJ175" s="305">
        <v>0.93138353683339303</v>
      </c>
      <c r="AK175" s="305">
        <v>0.93138353683339303</v>
      </c>
      <c r="AL175" s="305">
        <v>0.93138353683339303</v>
      </c>
      <c r="AM175" s="305">
        <v>0.93138353683339303</v>
      </c>
      <c r="AN175" s="305">
        <v>0.93138353683339303</v>
      </c>
    </row>
    <row r="176" spans="1:40" s="171" customFormat="1" x14ac:dyDescent="0.2">
      <c r="A176" s="128" t="s">
        <v>2016</v>
      </c>
      <c r="B176" s="171">
        <v>0.93203279056849597</v>
      </c>
      <c r="C176" s="171">
        <v>0.93203279056849597</v>
      </c>
      <c r="D176" s="171">
        <v>0.93203279056849597</v>
      </c>
      <c r="E176" s="171">
        <v>0.93203279056849597</v>
      </c>
      <c r="F176" s="171">
        <v>0.93203279056849597</v>
      </c>
      <c r="G176" s="171">
        <v>0.93203279056849597</v>
      </c>
      <c r="H176" s="171">
        <v>0.93203279056849597</v>
      </c>
      <c r="I176" s="171">
        <v>0.93203279056849597</v>
      </c>
      <c r="J176" s="171">
        <v>0.93203279056849597</v>
      </c>
      <c r="K176" s="171">
        <v>0.93203279056849597</v>
      </c>
      <c r="L176" s="171">
        <v>0.93203279056849597</v>
      </c>
      <c r="M176" s="171">
        <v>0.93203279056849597</v>
      </c>
      <c r="N176" s="305">
        <v>0.93203279056849497</v>
      </c>
      <c r="O176" s="305">
        <v>0.93138205659147399</v>
      </c>
      <c r="P176" s="305">
        <v>0.93138205659147399</v>
      </c>
      <c r="Q176" s="305">
        <v>0.93138205659147399</v>
      </c>
      <c r="R176" s="305">
        <v>0.93138205659147399</v>
      </c>
      <c r="S176" s="305">
        <v>0.93138205659147399</v>
      </c>
      <c r="T176" s="305">
        <v>0.93138205659147399</v>
      </c>
      <c r="U176" s="305">
        <v>0.93138205659147399</v>
      </c>
      <c r="V176" s="305">
        <v>0.93138205659147399</v>
      </c>
      <c r="W176" s="305">
        <v>0.93138205659147399</v>
      </c>
      <c r="X176" s="305">
        <v>0.93138205659147399</v>
      </c>
      <c r="Y176" s="305">
        <v>0.93138205659147399</v>
      </c>
      <c r="Z176" s="305">
        <v>0.93138205659147399</v>
      </c>
      <c r="AA176" s="305">
        <v>0.93138205659147399</v>
      </c>
      <c r="AB176" s="305">
        <v>0.93138353683339303</v>
      </c>
      <c r="AC176" s="305">
        <v>0.93138353683339303</v>
      </c>
      <c r="AD176" s="305">
        <v>0.93138353683339303</v>
      </c>
      <c r="AE176" s="305">
        <v>0.93138353683339303</v>
      </c>
      <c r="AF176" s="305">
        <v>0.93138353683339303</v>
      </c>
      <c r="AG176" s="305">
        <v>0.93138353683339303</v>
      </c>
      <c r="AH176" s="305">
        <v>0.93138353683339303</v>
      </c>
      <c r="AI176" s="305">
        <v>0.93138353683339303</v>
      </c>
      <c r="AJ176" s="305">
        <v>0.93138353683339303</v>
      </c>
      <c r="AK176" s="305">
        <v>0.93138353683339303</v>
      </c>
      <c r="AL176" s="305">
        <v>0.93138353683339303</v>
      </c>
      <c r="AM176" s="305">
        <v>0.93138353683339303</v>
      </c>
      <c r="AN176" s="305">
        <v>0.93138353683339303</v>
      </c>
    </row>
    <row r="177" spans="1:40" s="171" customFormat="1" x14ac:dyDescent="0.2">
      <c r="A177" s="128" t="s">
        <v>2017</v>
      </c>
      <c r="B177" s="171">
        <v>0.93203279056849597</v>
      </c>
      <c r="C177" s="171">
        <v>0.93203279056849597</v>
      </c>
      <c r="D177" s="171">
        <v>0.93203279056849597</v>
      </c>
      <c r="E177" s="171">
        <v>0.93203279056849597</v>
      </c>
      <c r="F177" s="171">
        <v>0.93203279056849597</v>
      </c>
      <c r="G177" s="171">
        <v>0.93203279056849597</v>
      </c>
      <c r="H177" s="171">
        <v>0.93203279056849597</v>
      </c>
      <c r="I177" s="171">
        <v>0.93203279056849597</v>
      </c>
      <c r="J177" s="171">
        <v>0.93203279056849597</v>
      </c>
      <c r="K177" s="171">
        <v>0.93203279056849597</v>
      </c>
      <c r="L177" s="171">
        <v>0.93203279056849597</v>
      </c>
      <c r="M177" s="171">
        <v>0.93203279056849597</v>
      </c>
      <c r="N177" s="305">
        <v>0.93203279056849497</v>
      </c>
      <c r="O177" s="305">
        <v>0.93138205659147399</v>
      </c>
      <c r="P177" s="305">
        <v>0.93138205659147399</v>
      </c>
      <c r="Q177" s="305">
        <v>0.93138205659147399</v>
      </c>
      <c r="R177" s="305">
        <v>0.93138205659147399</v>
      </c>
      <c r="S177" s="305">
        <v>0.93138205659147399</v>
      </c>
      <c r="T177" s="305">
        <v>0.93138205659147399</v>
      </c>
      <c r="U177" s="305">
        <v>0.93138205659147399</v>
      </c>
      <c r="V177" s="305">
        <v>0.93138205659147399</v>
      </c>
      <c r="W177" s="305">
        <v>0.93138205659147399</v>
      </c>
      <c r="X177" s="305">
        <v>0.93138205659147399</v>
      </c>
      <c r="Y177" s="305">
        <v>0.93138205659147399</v>
      </c>
      <c r="Z177" s="305">
        <v>0.93138205659147399</v>
      </c>
      <c r="AA177" s="305">
        <v>0.93138205659147399</v>
      </c>
      <c r="AB177" s="305">
        <v>0.93138353683339303</v>
      </c>
      <c r="AC177" s="305">
        <v>0.93138353683339303</v>
      </c>
      <c r="AD177" s="305">
        <v>0.93138353683339303</v>
      </c>
      <c r="AE177" s="305">
        <v>0.93138353683339303</v>
      </c>
      <c r="AF177" s="305">
        <v>0.93138353683339303</v>
      </c>
      <c r="AG177" s="305">
        <v>0.93138353683339303</v>
      </c>
      <c r="AH177" s="305">
        <v>0.93138353683339303</v>
      </c>
      <c r="AI177" s="305">
        <v>0.93138353683339303</v>
      </c>
      <c r="AJ177" s="305">
        <v>0.93138353683339303</v>
      </c>
      <c r="AK177" s="305">
        <v>0.93138353683339303</v>
      </c>
      <c r="AL177" s="305">
        <v>0.93138353683339303</v>
      </c>
      <c r="AM177" s="305">
        <v>0.93138353683339303</v>
      </c>
      <c r="AN177" s="305">
        <v>0.93138353683339303</v>
      </c>
    </row>
    <row r="178" spans="1:40" s="171" customFormat="1" x14ac:dyDescent="0.2">
      <c r="A178" s="128" t="s">
        <v>2018</v>
      </c>
      <c r="B178" s="171">
        <v>0.93203279056849597</v>
      </c>
      <c r="C178" s="171">
        <v>0.93203279056849597</v>
      </c>
      <c r="D178" s="171">
        <v>0.93203279056849597</v>
      </c>
      <c r="E178" s="171">
        <v>0.93203279056849597</v>
      </c>
      <c r="F178" s="171">
        <v>0.93203279056849597</v>
      </c>
      <c r="G178" s="171">
        <v>0.93203279056849597</v>
      </c>
      <c r="H178" s="171">
        <v>0.93203279056849597</v>
      </c>
      <c r="I178" s="171">
        <v>0.93203279056849597</v>
      </c>
      <c r="J178" s="171">
        <v>0.93203279056849597</v>
      </c>
      <c r="K178" s="171">
        <v>0.93203279056849597</v>
      </c>
      <c r="L178" s="171">
        <v>0.93203279056849597</v>
      </c>
      <c r="M178" s="171">
        <v>0.93203279056849597</v>
      </c>
      <c r="N178" s="305">
        <v>0.93203279056849497</v>
      </c>
      <c r="O178" s="305">
        <v>0.93138205659147399</v>
      </c>
      <c r="P178" s="305">
        <v>0.93138205659147399</v>
      </c>
      <c r="Q178" s="305">
        <v>0.93138205659147399</v>
      </c>
      <c r="R178" s="305">
        <v>0.93138205659147399</v>
      </c>
      <c r="S178" s="305">
        <v>0.93138205659147399</v>
      </c>
      <c r="T178" s="305">
        <v>0.93138205659147399</v>
      </c>
      <c r="U178" s="305">
        <v>0.93138205659147399</v>
      </c>
      <c r="V178" s="305">
        <v>0.93138205659147399</v>
      </c>
      <c r="W178" s="305">
        <v>0.93138205659147399</v>
      </c>
      <c r="X178" s="305">
        <v>0.93138205659147399</v>
      </c>
      <c r="Y178" s="305">
        <v>0.93138205659147399</v>
      </c>
      <c r="Z178" s="305">
        <v>0.93138205659147399</v>
      </c>
      <c r="AA178" s="305">
        <v>0.93138205659147399</v>
      </c>
      <c r="AB178" s="305">
        <v>0.93138353683339303</v>
      </c>
      <c r="AC178" s="305">
        <v>0.93138353683339303</v>
      </c>
      <c r="AD178" s="305">
        <v>0.93138353683339303</v>
      </c>
      <c r="AE178" s="305">
        <v>0.93138353683339303</v>
      </c>
      <c r="AF178" s="305">
        <v>0.93138353683339303</v>
      </c>
      <c r="AG178" s="305">
        <v>0.93138353683339303</v>
      </c>
      <c r="AH178" s="305">
        <v>0.93138353683339303</v>
      </c>
      <c r="AI178" s="305">
        <v>0.93138353683339303</v>
      </c>
      <c r="AJ178" s="305">
        <v>0.93138353683339303</v>
      </c>
      <c r="AK178" s="305">
        <v>0.93138353683339303</v>
      </c>
      <c r="AL178" s="305">
        <v>0.93138353683339303</v>
      </c>
      <c r="AM178" s="305">
        <v>0.93138353683339303</v>
      </c>
      <c r="AN178" s="305">
        <v>0.93138353683339303</v>
      </c>
    </row>
    <row r="179" spans="1:40" s="171" customFormat="1" x14ac:dyDescent="0.2">
      <c r="A179" s="128" t="s">
        <v>2019</v>
      </c>
      <c r="B179" s="171">
        <v>0.93203279056849597</v>
      </c>
      <c r="C179" s="171">
        <v>0.93203279056849597</v>
      </c>
      <c r="D179" s="171">
        <v>0.93203279056849597</v>
      </c>
      <c r="E179" s="171">
        <v>0.93203279056849597</v>
      </c>
      <c r="F179" s="171">
        <v>0.93203279056849597</v>
      </c>
      <c r="G179" s="171">
        <v>0.93203279056849597</v>
      </c>
      <c r="H179" s="171">
        <v>0.93203279056849597</v>
      </c>
      <c r="I179" s="171">
        <v>0.93203279056849597</v>
      </c>
      <c r="J179" s="171">
        <v>0.93203279056849597</v>
      </c>
      <c r="K179" s="171">
        <v>0.93203279056849597</v>
      </c>
      <c r="L179" s="171">
        <v>0.93203279056849597</v>
      </c>
      <c r="M179" s="171">
        <v>0.93203279056849597</v>
      </c>
      <c r="N179" s="305">
        <v>0.93203279056849497</v>
      </c>
      <c r="O179" s="305">
        <v>0.93138205659147399</v>
      </c>
      <c r="P179" s="305">
        <v>0.93138205659147399</v>
      </c>
      <c r="Q179" s="305">
        <v>0.93138205659147399</v>
      </c>
      <c r="R179" s="305">
        <v>0.93138205659147399</v>
      </c>
      <c r="S179" s="305">
        <v>0.93138205659147399</v>
      </c>
      <c r="T179" s="305">
        <v>0.93138205659147399</v>
      </c>
      <c r="U179" s="305">
        <v>0.93138205659147399</v>
      </c>
      <c r="V179" s="305">
        <v>0.93138205659147399</v>
      </c>
      <c r="W179" s="305">
        <v>0.93138205659147399</v>
      </c>
      <c r="X179" s="305">
        <v>0.93138205659147399</v>
      </c>
      <c r="Y179" s="305">
        <v>0.93138205659147399</v>
      </c>
      <c r="Z179" s="305">
        <v>0.93138205659147399</v>
      </c>
      <c r="AA179" s="305">
        <v>0.93138205659147399</v>
      </c>
      <c r="AB179" s="305">
        <v>0.93138353683339303</v>
      </c>
      <c r="AC179" s="305">
        <v>0.93138353683339303</v>
      </c>
      <c r="AD179" s="305">
        <v>0.93138353683339303</v>
      </c>
      <c r="AE179" s="305">
        <v>0.93138353683339303</v>
      </c>
      <c r="AF179" s="305">
        <v>0.93138353683339303</v>
      </c>
      <c r="AG179" s="305">
        <v>0.93138353683339303</v>
      </c>
      <c r="AH179" s="305">
        <v>0.93138353683339303</v>
      </c>
      <c r="AI179" s="305">
        <v>0.93138353683339303</v>
      </c>
      <c r="AJ179" s="305">
        <v>0.93138353683339303</v>
      </c>
      <c r="AK179" s="305">
        <v>0.93138353683339303</v>
      </c>
      <c r="AL179" s="305">
        <v>0.93138353683339303</v>
      </c>
      <c r="AM179" s="305">
        <v>0.93138353683339303</v>
      </c>
      <c r="AN179" s="305">
        <v>0.93138353683339303</v>
      </c>
    </row>
    <row r="180" spans="1:40" s="171" customFormat="1" x14ac:dyDescent="0.2">
      <c r="A180" s="172" t="s">
        <v>2020</v>
      </c>
      <c r="B180" s="171">
        <v>0</v>
      </c>
      <c r="C180" s="171">
        <v>0</v>
      </c>
      <c r="D180" s="171">
        <v>0</v>
      </c>
      <c r="E180" s="171">
        <v>0</v>
      </c>
      <c r="F180" s="171">
        <v>0</v>
      </c>
      <c r="G180" s="171">
        <v>0</v>
      </c>
      <c r="H180" s="171">
        <v>0</v>
      </c>
      <c r="I180" s="171">
        <v>0</v>
      </c>
      <c r="J180" s="171">
        <v>0</v>
      </c>
      <c r="K180" s="171">
        <v>0</v>
      </c>
      <c r="L180" s="171">
        <v>0</v>
      </c>
      <c r="M180" s="171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5">
        <v>0</v>
      </c>
      <c r="AC180" s="305">
        <v>0</v>
      </c>
      <c r="AD180" s="305">
        <v>0</v>
      </c>
      <c r="AE180" s="305">
        <v>0</v>
      </c>
      <c r="AF180" s="305">
        <v>0</v>
      </c>
      <c r="AG180" s="305">
        <v>0</v>
      </c>
      <c r="AH180" s="305">
        <v>0</v>
      </c>
      <c r="AI180" s="305">
        <v>0</v>
      </c>
      <c r="AJ180" s="305">
        <v>0</v>
      </c>
      <c r="AK180" s="305">
        <v>0</v>
      </c>
      <c r="AL180" s="305">
        <v>0</v>
      </c>
      <c r="AM180" s="305">
        <v>0</v>
      </c>
      <c r="AN180" s="305">
        <v>0</v>
      </c>
    </row>
    <row r="181" spans="1:40" s="368" customFormat="1" x14ac:dyDescent="0.2">
      <c r="A181" s="367" t="s">
        <v>2021</v>
      </c>
      <c r="B181" s="368">
        <v>0.99999799999999905</v>
      </c>
      <c r="C181" s="368">
        <v>0.99999799999999905</v>
      </c>
      <c r="D181" s="368">
        <v>0.99999799999999905</v>
      </c>
      <c r="E181" s="368">
        <v>0.99999799999999905</v>
      </c>
      <c r="F181" s="368">
        <v>0.99999799999999905</v>
      </c>
      <c r="G181" s="368">
        <v>0.99999799999999905</v>
      </c>
      <c r="H181" s="368">
        <v>0.99999799999999905</v>
      </c>
      <c r="I181" s="368">
        <v>0.99999799999999905</v>
      </c>
      <c r="J181" s="368">
        <v>0.99999799999999905</v>
      </c>
      <c r="K181" s="368">
        <v>0.99999799999999905</v>
      </c>
      <c r="L181" s="368">
        <v>0.99999799999999905</v>
      </c>
      <c r="M181" s="368">
        <v>0.99999799999999905</v>
      </c>
      <c r="N181" s="369">
        <v>0.99999799999999905</v>
      </c>
      <c r="O181" s="369">
        <v>0.99999799999999905</v>
      </c>
      <c r="P181" s="369">
        <v>0.99999799999999905</v>
      </c>
      <c r="Q181" s="369">
        <v>0.99999799999999905</v>
      </c>
      <c r="R181" s="369">
        <v>0.99999799999999905</v>
      </c>
      <c r="S181" s="369">
        <v>0.99999799999999905</v>
      </c>
      <c r="T181" s="369">
        <v>0.99999799999999905</v>
      </c>
      <c r="U181" s="369">
        <v>0.99999799999999905</v>
      </c>
      <c r="V181" s="369">
        <v>0.99999799999999905</v>
      </c>
      <c r="W181" s="369">
        <v>0.99999799999999905</v>
      </c>
      <c r="X181" s="369">
        <v>0.99999799999999905</v>
      </c>
      <c r="Y181" s="369">
        <v>0.99999799999999905</v>
      </c>
      <c r="Z181" s="369">
        <v>0.99999799999999905</v>
      </c>
      <c r="AA181" s="369">
        <v>0.99999799999999905</v>
      </c>
      <c r="AB181" s="369">
        <v>0.99999799999999905</v>
      </c>
      <c r="AC181" s="369">
        <v>0.99999799999999905</v>
      </c>
      <c r="AD181" s="369">
        <v>0.99999799999999905</v>
      </c>
      <c r="AE181" s="369">
        <v>0.99999799999999905</v>
      </c>
      <c r="AF181" s="369">
        <v>0.99999799999999905</v>
      </c>
      <c r="AG181" s="369">
        <v>0.99999799999999905</v>
      </c>
      <c r="AH181" s="369">
        <v>0.99999799999999905</v>
      </c>
      <c r="AI181" s="369">
        <v>0.99999799999999905</v>
      </c>
      <c r="AJ181" s="369">
        <v>0.99999799999999905</v>
      </c>
      <c r="AK181" s="369">
        <v>0.99999799999999905</v>
      </c>
      <c r="AL181" s="369">
        <v>0.99999799999999905</v>
      </c>
      <c r="AM181" s="369">
        <v>0.99999799999999905</v>
      </c>
      <c r="AN181" s="369">
        <v>0.99999799999999905</v>
      </c>
    </row>
    <row r="182" spans="1:40" s="368" customFormat="1" x14ac:dyDescent="0.2">
      <c r="A182" s="367" t="s">
        <v>2022</v>
      </c>
      <c r="B182" s="368">
        <v>0.99999799999999905</v>
      </c>
      <c r="C182" s="368">
        <v>0.99999799999999905</v>
      </c>
      <c r="D182" s="368">
        <v>0.99999799999999905</v>
      </c>
      <c r="E182" s="368">
        <v>0.99999799999999905</v>
      </c>
      <c r="F182" s="368">
        <v>0.99999799999999905</v>
      </c>
      <c r="G182" s="368">
        <v>0.99999799999999905</v>
      </c>
      <c r="H182" s="368">
        <v>0.99999799999999905</v>
      </c>
      <c r="I182" s="368">
        <v>0.99999799999999905</v>
      </c>
      <c r="J182" s="368">
        <v>0.99999799999999905</v>
      </c>
      <c r="K182" s="368">
        <v>0.99999799999999905</v>
      </c>
      <c r="L182" s="368">
        <v>0.99999799999999905</v>
      </c>
      <c r="M182" s="368">
        <v>0.99999799999999905</v>
      </c>
      <c r="N182" s="369">
        <v>0.99999799999999905</v>
      </c>
      <c r="O182" s="369">
        <v>0.99999799999999905</v>
      </c>
      <c r="P182" s="369">
        <v>0.99999799999999905</v>
      </c>
      <c r="Q182" s="369">
        <v>0.99999799999999905</v>
      </c>
      <c r="R182" s="369">
        <v>0.99999799999999905</v>
      </c>
      <c r="S182" s="369">
        <v>0.99999799999999905</v>
      </c>
      <c r="T182" s="369">
        <v>0.99999799999999905</v>
      </c>
      <c r="U182" s="369">
        <v>0.99999799999999905</v>
      </c>
      <c r="V182" s="369">
        <v>0.99999799999999905</v>
      </c>
      <c r="W182" s="369">
        <v>0.99999799999999905</v>
      </c>
      <c r="X182" s="369">
        <v>0.99999799999999905</v>
      </c>
      <c r="Y182" s="369">
        <v>0.99999799999999905</v>
      </c>
      <c r="Z182" s="369">
        <v>0.99999799999999905</v>
      </c>
      <c r="AA182" s="369">
        <v>0.99999799999999905</v>
      </c>
      <c r="AB182" s="369">
        <v>0.99999799999999905</v>
      </c>
      <c r="AC182" s="369">
        <v>0.99999799999999905</v>
      </c>
      <c r="AD182" s="369">
        <v>0.99999799999999905</v>
      </c>
      <c r="AE182" s="369">
        <v>0.99999799999999905</v>
      </c>
      <c r="AF182" s="369">
        <v>0.99999799999999905</v>
      </c>
      <c r="AG182" s="369">
        <v>0.99999799999999905</v>
      </c>
      <c r="AH182" s="369">
        <v>0.99999799999999905</v>
      </c>
      <c r="AI182" s="369">
        <v>0.99999799999999905</v>
      </c>
      <c r="AJ182" s="369">
        <v>0.99999799999999905</v>
      </c>
      <c r="AK182" s="369">
        <v>0.99999799999999905</v>
      </c>
      <c r="AL182" s="369">
        <v>0.99999799999999905</v>
      </c>
      <c r="AM182" s="369">
        <v>0.99999799999999905</v>
      </c>
      <c r="AN182" s="369">
        <v>0.99999799999999905</v>
      </c>
    </row>
    <row r="183" spans="1:40" s="368" customFormat="1" x14ac:dyDescent="0.2">
      <c r="A183" s="367" t="s">
        <v>2023</v>
      </c>
      <c r="B183" s="368">
        <v>0.99999799999999905</v>
      </c>
      <c r="C183" s="368">
        <v>0.99999799999999905</v>
      </c>
      <c r="D183" s="368">
        <v>0.99999799999999905</v>
      </c>
      <c r="E183" s="368">
        <v>0.99999799999999905</v>
      </c>
      <c r="F183" s="368">
        <v>0.99999799999999905</v>
      </c>
      <c r="G183" s="368">
        <v>0.99999799999999905</v>
      </c>
      <c r="H183" s="368">
        <v>0.99999799999999905</v>
      </c>
      <c r="I183" s="368">
        <v>0.99999799999999905</v>
      </c>
      <c r="J183" s="368">
        <v>0.99999799999999905</v>
      </c>
      <c r="K183" s="368">
        <v>0.99999799999999905</v>
      </c>
      <c r="L183" s="368">
        <v>0.99999799999999905</v>
      </c>
      <c r="M183" s="368">
        <v>0.99999799999999905</v>
      </c>
      <c r="N183" s="369">
        <v>0.99999799999999905</v>
      </c>
      <c r="O183" s="369">
        <v>0.99999799999999905</v>
      </c>
      <c r="P183" s="369">
        <v>0.99999799999999905</v>
      </c>
      <c r="Q183" s="369">
        <v>0.99999799999999905</v>
      </c>
      <c r="R183" s="369">
        <v>0.99999799999999905</v>
      </c>
      <c r="S183" s="369">
        <v>0.99999799999999905</v>
      </c>
      <c r="T183" s="369">
        <v>0.99999799999999905</v>
      </c>
      <c r="U183" s="369">
        <v>0.99999799999999905</v>
      </c>
      <c r="V183" s="369">
        <v>0.99999799999999905</v>
      </c>
      <c r="W183" s="369">
        <v>0.99999799999999905</v>
      </c>
      <c r="X183" s="369">
        <v>0.99999799999999905</v>
      </c>
      <c r="Y183" s="369">
        <v>0.99999799999999905</v>
      </c>
      <c r="Z183" s="369">
        <v>0.99999799999999905</v>
      </c>
      <c r="AA183" s="369">
        <v>0.99999799999999905</v>
      </c>
      <c r="AB183" s="369">
        <v>0.99999799999999905</v>
      </c>
      <c r="AC183" s="369">
        <v>0.99999799999999905</v>
      </c>
      <c r="AD183" s="369">
        <v>0.99999799999999905</v>
      </c>
      <c r="AE183" s="369">
        <v>0.99999799999999905</v>
      </c>
      <c r="AF183" s="369">
        <v>0.99999799999999905</v>
      </c>
      <c r="AG183" s="369">
        <v>0.99999799999999905</v>
      </c>
      <c r="AH183" s="369">
        <v>0.99999799999999905</v>
      </c>
      <c r="AI183" s="369">
        <v>0.99999799999999905</v>
      </c>
      <c r="AJ183" s="369">
        <v>0.99999799999999905</v>
      </c>
      <c r="AK183" s="369">
        <v>0.99999799999999905</v>
      </c>
      <c r="AL183" s="369">
        <v>0.99999799999999905</v>
      </c>
      <c r="AM183" s="369">
        <v>0.99999799999999905</v>
      </c>
      <c r="AN183" s="369">
        <v>0.99999799999999905</v>
      </c>
    </row>
    <row r="184" spans="1:40" s="368" customFormat="1" x14ac:dyDescent="0.2">
      <c r="A184" s="367" t="s">
        <v>2024</v>
      </c>
      <c r="B184" s="368">
        <v>0.99999799999999905</v>
      </c>
      <c r="C184" s="368">
        <v>0.99999799999999905</v>
      </c>
      <c r="D184" s="368">
        <v>0.99999799999999905</v>
      </c>
      <c r="E184" s="368">
        <v>0.99999799999999905</v>
      </c>
      <c r="F184" s="368">
        <v>0.99999799999999905</v>
      </c>
      <c r="G184" s="368">
        <v>0.99999799999999905</v>
      </c>
      <c r="H184" s="368">
        <v>0.99999799999999905</v>
      </c>
      <c r="I184" s="368">
        <v>0.99999799999999905</v>
      </c>
      <c r="J184" s="368">
        <v>0.99999799999999905</v>
      </c>
      <c r="K184" s="368">
        <v>0.99999799999999905</v>
      </c>
      <c r="L184" s="368">
        <v>0.99999799999999905</v>
      </c>
      <c r="M184" s="368">
        <v>0.99999799999999905</v>
      </c>
      <c r="N184" s="369">
        <v>0.99999799999999905</v>
      </c>
      <c r="O184" s="369">
        <v>0.99999799999999905</v>
      </c>
      <c r="P184" s="369">
        <v>0.99999799999999905</v>
      </c>
      <c r="Q184" s="369">
        <v>0.99999799999999905</v>
      </c>
      <c r="R184" s="369">
        <v>0.99999799999999905</v>
      </c>
      <c r="S184" s="369">
        <v>0.99999799999999905</v>
      </c>
      <c r="T184" s="369">
        <v>0.99999799999999905</v>
      </c>
      <c r="U184" s="369">
        <v>0.99999799999999905</v>
      </c>
      <c r="V184" s="369">
        <v>0.99999799999999905</v>
      </c>
      <c r="W184" s="369">
        <v>0.99999799999999905</v>
      </c>
      <c r="X184" s="369">
        <v>0.99999799999999905</v>
      </c>
      <c r="Y184" s="369">
        <v>0.99999799999999905</v>
      </c>
      <c r="Z184" s="369">
        <v>0.99999799999999905</v>
      </c>
      <c r="AA184" s="369">
        <v>0.99999799999999905</v>
      </c>
      <c r="AB184" s="369">
        <v>0.99999799999999905</v>
      </c>
      <c r="AC184" s="369">
        <v>0.99999799999999905</v>
      </c>
      <c r="AD184" s="369">
        <v>0.99999799999999905</v>
      </c>
      <c r="AE184" s="369">
        <v>0.99999799999999905</v>
      </c>
      <c r="AF184" s="369">
        <v>0.99999799999999905</v>
      </c>
      <c r="AG184" s="369">
        <v>0.99999799999999905</v>
      </c>
      <c r="AH184" s="369">
        <v>0.99999799999999905</v>
      </c>
      <c r="AI184" s="369">
        <v>0.99999799999999905</v>
      </c>
      <c r="AJ184" s="369">
        <v>0.99999799999999905</v>
      </c>
      <c r="AK184" s="369">
        <v>0.99999799999999905</v>
      </c>
      <c r="AL184" s="369">
        <v>0.99999799999999905</v>
      </c>
      <c r="AM184" s="369">
        <v>0.99999799999999905</v>
      </c>
      <c r="AN184" s="369">
        <v>0.99999799999999905</v>
      </c>
    </row>
    <row r="185" spans="1:40" s="368" customFormat="1" x14ac:dyDescent="0.2">
      <c r="A185" s="367" t="s">
        <v>2025</v>
      </c>
      <c r="B185" s="368">
        <v>0.99999799999999905</v>
      </c>
      <c r="C185" s="368">
        <v>0.99999799999999905</v>
      </c>
      <c r="D185" s="368">
        <v>0.99999799999999905</v>
      </c>
      <c r="E185" s="368">
        <v>0.99999799999999905</v>
      </c>
      <c r="F185" s="368">
        <v>0.99999799999999905</v>
      </c>
      <c r="G185" s="368">
        <v>0.99999799999999905</v>
      </c>
      <c r="H185" s="368">
        <v>0.99999799999999905</v>
      </c>
      <c r="I185" s="368">
        <v>0.99999799999999905</v>
      </c>
      <c r="J185" s="368">
        <v>0.99999799999999905</v>
      </c>
      <c r="K185" s="368">
        <v>0.99999799999999905</v>
      </c>
      <c r="L185" s="368">
        <v>0.99999799999999905</v>
      </c>
      <c r="M185" s="368">
        <v>0.99999799999999905</v>
      </c>
      <c r="N185" s="369">
        <v>0.99999799999999905</v>
      </c>
      <c r="O185" s="369">
        <v>0.99999799999999905</v>
      </c>
      <c r="P185" s="369">
        <v>0.99999799999999905</v>
      </c>
      <c r="Q185" s="369">
        <v>0.99999799999999905</v>
      </c>
      <c r="R185" s="369">
        <v>0.99999799999999905</v>
      </c>
      <c r="S185" s="369">
        <v>0.99999799999999905</v>
      </c>
      <c r="T185" s="369">
        <v>0.99999799999999905</v>
      </c>
      <c r="U185" s="369">
        <v>0.99999799999999905</v>
      </c>
      <c r="V185" s="369">
        <v>0.99999799999999905</v>
      </c>
      <c r="W185" s="369">
        <v>0.99999799999999905</v>
      </c>
      <c r="X185" s="369">
        <v>0.99999799999999905</v>
      </c>
      <c r="Y185" s="369">
        <v>0.99999799999999905</v>
      </c>
      <c r="Z185" s="369">
        <v>0.99999799999999905</v>
      </c>
      <c r="AA185" s="369">
        <v>0.99999799999999905</v>
      </c>
      <c r="AB185" s="369">
        <v>0.99999799999999905</v>
      </c>
      <c r="AC185" s="369">
        <v>0.99999799999999905</v>
      </c>
      <c r="AD185" s="369">
        <v>0.99999799999999905</v>
      </c>
      <c r="AE185" s="369">
        <v>0.99999799999999905</v>
      </c>
      <c r="AF185" s="369">
        <v>0.99999799999999905</v>
      </c>
      <c r="AG185" s="369">
        <v>0.99999799999999905</v>
      </c>
      <c r="AH185" s="369">
        <v>0.99999799999999905</v>
      </c>
      <c r="AI185" s="369">
        <v>0.99999799999999905</v>
      </c>
      <c r="AJ185" s="369">
        <v>0.99999799999999905</v>
      </c>
      <c r="AK185" s="369">
        <v>0.99999799999999905</v>
      </c>
      <c r="AL185" s="369">
        <v>0.99999799999999905</v>
      </c>
      <c r="AM185" s="369">
        <v>0.99999799999999905</v>
      </c>
      <c r="AN185" s="369">
        <v>0.99999799999999905</v>
      </c>
    </row>
    <row r="186" spans="1:40" s="325" customFormat="1" x14ac:dyDescent="0.2">
      <c r="A186" s="323" t="s">
        <v>2026</v>
      </c>
      <c r="B186" s="325">
        <v>0.97314938583569599</v>
      </c>
      <c r="C186" s="325">
        <v>0.97314938583569599</v>
      </c>
      <c r="D186" s="325">
        <v>0.97314938583569599</v>
      </c>
      <c r="E186" s="325">
        <v>0.97314938583569599</v>
      </c>
      <c r="F186" s="325">
        <v>0.97314938583569599</v>
      </c>
      <c r="G186" s="325">
        <v>0.97314938583569599</v>
      </c>
      <c r="H186" s="325">
        <v>0.97314938583569599</v>
      </c>
      <c r="I186" s="325">
        <v>0.97314938583569599</v>
      </c>
      <c r="J186" s="325">
        <v>0.97314938583569599</v>
      </c>
      <c r="K186" s="325">
        <v>0.97314938583569599</v>
      </c>
      <c r="L186" s="325">
        <v>0.97314938583569599</v>
      </c>
      <c r="M186" s="325">
        <v>0.97314938583569599</v>
      </c>
      <c r="N186" s="376">
        <v>0.97314938583569499</v>
      </c>
      <c r="O186" s="376">
        <v>0.97281091829880695</v>
      </c>
      <c r="P186" s="376">
        <v>0.97281091829880695</v>
      </c>
      <c r="Q186" s="376">
        <v>0.97281091829880695</v>
      </c>
      <c r="R186" s="376">
        <v>0.97281091829880695</v>
      </c>
      <c r="S186" s="376">
        <v>0.97281091829880695</v>
      </c>
      <c r="T186" s="376">
        <v>0.97281091829880695</v>
      </c>
      <c r="U186" s="376">
        <v>0.97281091829880695</v>
      </c>
      <c r="V186" s="376">
        <v>0.97281091829880695</v>
      </c>
      <c r="W186" s="376">
        <v>0.97281091829880695</v>
      </c>
      <c r="X186" s="376">
        <v>0.97281091829880695</v>
      </c>
      <c r="Y186" s="376">
        <v>0.97281091829880695</v>
      </c>
      <c r="Z186" s="376">
        <v>0.97281091829880695</v>
      </c>
      <c r="AA186" s="376">
        <v>0.97281091829880595</v>
      </c>
      <c r="AB186" s="376">
        <v>0.97284191139765697</v>
      </c>
      <c r="AC186" s="376">
        <v>0.97284191139765697</v>
      </c>
      <c r="AD186" s="376">
        <v>0.97284191139765697</v>
      </c>
      <c r="AE186" s="376">
        <v>0.97284191139765697</v>
      </c>
      <c r="AF186" s="376">
        <v>0.97284191139765697</v>
      </c>
      <c r="AG186" s="376">
        <v>0.97284191139765697</v>
      </c>
      <c r="AH186" s="376">
        <v>0.97284191139765697</v>
      </c>
      <c r="AI186" s="376">
        <v>0.97284191139765697</v>
      </c>
      <c r="AJ186" s="376">
        <v>0.97284191139765697</v>
      </c>
      <c r="AK186" s="376">
        <v>0.97284191139765697</v>
      </c>
      <c r="AL186" s="376">
        <v>0.97284191139765697</v>
      </c>
      <c r="AM186" s="376">
        <v>0.97284191139765697</v>
      </c>
      <c r="AN186" s="376">
        <v>0.97284191139765797</v>
      </c>
    </row>
    <row r="187" spans="1:40" s="325" customFormat="1" x14ac:dyDescent="0.2">
      <c r="A187" s="323" t="s">
        <v>2027</v>
      </c>
      <c r="B187" s="325">
        <v>0.97314938583569599</v>
      </c>
      <c r="C187" s="325">
        <v>0.97314938583569599</v>
      </c>
      <c r="D187" s="325">
        <v>0.97314938583569599</v>
      </c>
      <c r="E187" s="325">
        <v>0.97314938583569599</v>
      </c>
      <c r="F187" s="325">
        <v>0.97314938583569599</v>
      </c>
      <c r="G187" s="325">
        <v>0.97314938583569599</v>
      </c>
      <c r="H187" s="325">
        <v>0.97314938583569599</v>
      </c>
      <c r="I187" s="325">
        <v>0.97314938583569599</v>
      </c>
      <c r="J187" s="325">
        <v>0.97314938583569599</v>
      </c>
      <c r="K187" s="325">
        <v>0.97314938583569599</v>
      </c>
      <c r="L187" s="325">
        <v>0.97314938583569599</v>
      </c>
      <c r="M187" s="325">
        <v>0.97314938583569599</v>
      </c>
      <c r="N187" s="376">
        <v>0.97314938583569499</v>
      </c>
      <c r="O187" s="376">
        <v>0.97281091829880695</v>
      </c>
      <c r="P187" s="376">
        <v>0.97281091829880695</v>
      </c>
      <c r="Q187" s="376">
        <v>0.97281091829880695</v>
      </c>
      <c r="R187" s="376">
        <v>0.97281091829880695</v>
      </c>
      <c r="S187" s="376">
        <v>0.97281091829880695</v>
      </c>
      <c r="T187" s="376">
        <v>0.97281091829880695</v>
      </c>
      <c r="U187" s="376">
        <v>0.97281091829880695</v>
      </c>
      <c r="V187" s="376">
        <v>0.97281091829880695</v>
      </c>
      <c r="W187" s="376">
        <v>0.97281091829880695</v>
      </c>
      <c r="X187" s="376">
        <v>0.97281091829880695</v>
      </c>
      <c r="Y187" s="376">
        <v>0.97281091829880695</v>
      </c>
      <c r="Z187" s="376">
        <v>0.97281091829880695</v>
      </c>
      <c r="AA187" s="376">
        <v>0.97281091829880595</v>
      </c>
      <c r="AB187" s="376">
        <v>0.97284191139765697</v>
      </c>
      <c r="AC187" s="376">
        <v>0.97284191139765697</v>
      </c>
      <c r="AD187" s="376">
        <v>0.97284191139765697</v>
      </c>
      <c r="AE187" s="376">
        <v>0.97284191139765697</v>
      </c>
      <c r="AF187" s="376">
        <v>0.97284191139765697</v>
      </c>
      <c r="AG187" s="376">
        <v>0.97284191139765697</v>
      </c>
      <c r="AH187" s="376">
        <v>0.97284191139765697</v>
      </c>
      <c r="AI187" s="376">
        <v>0.97284191139765697</v>
      </c>
      <c r="AJ187" s="376">
        <v>0.97284191139765697</v>
      </c>
      <c r="AK187" s="376">
        <v>0.97284191139765697</v>
      </c>
      <c r="AL187" s="376">
        <v>0.97284191139765697</v>
      </c>
      <c r="AM187" s="376">
        <v>0.97284191139765697</v>
      </c>
      <c r="AN187" s="376">
        <v>0.97284191139765797</v>
      </c>
    </row>
    <row r="188" spans="1:40" s="344" customFormat="1" x14ac:dyDescent="0.2">
      <c r="A188" s="342" t="s">
        <v>2028</v>
      </c>
      <c r="B188" s="344">
        <v>0.93203279056849597</v>
      </c>
      <c r="C188" s="344">
        <v>0.93203279056849597</v>
      </c>
      <c r="D188" s="344">
        <v>0.93203279056849597</v>
      </c>
      <c r="E188" s="344">
        <v>0.93203279056849597</v>
      </c>
      <c r="F188" s="344">
        <v>0.93203279056849597</v>
      </c>
      <c r="G188" s="344">
        <v>0.93203279056849597</v>
      </c>
      <c r="H188" s="344">
        <v>0.93203279056849597</v>
      </c>
      <c r="I188" s="344">
        <v>0.93203279056849597</v>
      </c>
      <c r="J188" s="344">
        <v>0.93203279056849597</v>
      </c>
      <c r="K188" s="344">
        <v>0.93203279056849597</v>
      </c>
      <c r="L188" s="344">
        <v>0.93203279056849597</v>
      </c>
      <c r="M188" s="344">
        <v>0.93203279056849597</v>
      </c>
      <c r="N188" s="377">
        <v>0.93203279056849497</v>
      </c>
      <c r="O188" s="377">
        <v>0.93138205659147399</v>
      </c>
      <c r="P188" s="377">
        <v>0.93138205659147399</v>
      </c>
      <c r="Q188" s="377">
        <v>0.93138205659147399</v>
      </c>
      <c r="R188" s="377">
        <v>0.93138205659147399</v>
      </c>
      <c r="S188" s="377">
        <v>0.93138205659147399</v>
      </c>
      <c r="T188" s="377">
        <v>0.93138205659147399</v>
      </c>
      <c r="U188" s="377">
        <v>0.93138205659147399</v>
      </c>
      <c r="V188" s="377">
        <v>0.93138205659147399</v>
      </c>
      <c r="W188" s="377">
        <v>0.93138205659147399</v>
      </c>
      <c r="X188" s="377">
        <v>0.93138205659147399</v>
      </c>
      <c r="Y188" s="377">
        <v>0.93138205659147399</v>
      </c>
      <c r="Z188" s="377">
        <v>0.93138205659147399</v>
      </c>
      <c r="AA188" s="377">
        <v>0.93138205659147399</v>
      </c>
      <c r="AB188" s="377">
        <v>0.93138353683339303</v>
      </c>
      <c r="AC188" s="377">
        <v>0.93138353683339303</v>
      </c>
      <c r="AD188" s="377">
        <v>0.93138353683339303</v>
      </c>
      <c r="AE188" s="377">
        <v>0.93138353683339303</v>
      </c>
      <c r="AF188" s="377">
        <v>0.93138353683339303</v>
      </c>
      <c r="AG188" s="377">
        <v>0.93138353683339303</v>
      </c>
      <c r="AH188" s="377">
        <v>0.93138353683339303</v>
      </c>
      <c r="AI188" s="377">
        <v>0.93138353683339303</v>
      </c>
      <c r="AJ188" s="377">
        <v>0.93138353683339303</v>
      </c>
      <c r="AK188" s="377">
        <v>0.93138353683339303</v>
      </c>
      <c r="AL188" s="377">
        <v>0.93138353683339303</v>
      </c>
      <c r="AM188" s="377">
        <v>0.93138353683339303</v>
      </c>
      <c r="AN188" s="377">
        <v>0.93138353683339303</v>
      </c>
    </row>
    <row r="189" spans="1:40" s="344" customFormat="1" x14ac:dyDescent="0.2">
      <c r="A189" s="342" t="s">
        <v>2029</v>
      </c>
      <c r="B189" s="344">
        <v>0.93203279056849597</v>
      </c>
      <c r="C189" s="344">
        <v>0.93203279056849597</v>
      </c>
      <c r="D189" s="344">
        <v>0.93203279056849597</v>
      </c>
      <c r="E189" s="344">
        <v>0.93203279056849597</v>
      </c>
      <c r="F189" s="344">
        <v>0.93203279056849597</v>
      </c>
      <c r="G189" s="344">
        <v>0.93203279056849597</v>
      </c>
      <c r="H189" s="344">
        <v>0.93203279056849597</v>
      </c>
      <c r="I189" s="344">
        <v>0.93203279056849597</v>
      </c>
      <c r="J189" s="344">
        <v>0.93203279056849597</v>
      </c>
      <c r="K189" s="344">
        <v>0.93203279056849597</v>
      </c>
      <c r="L189" s="344">
        <v>0.93203279056849597</v>
      </c>
      <c r="M189" s="344">
        <v>0.93203279056849597</v>
      </c>
      <c r="N189" s="377">
        <v>0.93203279056849497</v>
      </c>
      <c r="O189" s="377">
        <v>0.93138205659147399</v>
      </c>
      <c r="P189" s="377">
        <v>0.93138205659147399</v>
      </c>
      <c r="Q189" s="377">
        <v>0.93138205659147399</v>
      </c>
      <c r="R189" s="377">
        <v>0.93138205659147399</v>
      </c>
      <c r="S189" s="377">
        <v>0.93138205659147399</v>
      </c>
      <c r="T189" s="377">
        <v>0.93138205659147399</v>
      </c>
      <c r="U189" s="377">
        <v>0.93138205659147399</v>
      </c>
      <c r="V189" s="377">
        <v>0.93138205659147399</v>
      </c>
      <c r="W189" s="377">
        <v>0.93138205659147399</v>
      </c>
      <c r="X189" s="377">
        <v>0.93138205659147399</v>
      </c>
      <c r="Y189" s="377">
        <v>0.93138205659147399</v>
      </c>
      <c r="Z189" s="377">
        <v>0.93138205659147399</v>
      </c>
      <c r="AA189" s="377">
        <v>0.93138205659147399</v>
      </c>
      <c r="AB189" s="377">
        <v>0.93138353683339303</v>
      </c>
      <c r="AC189" s="377">
        <v>0.93138353683339303</v>
      </c>
      <c r="AD189" s="377">
        <v>0.93138353683339303</v>
      </c>
      <c r="AE189" s="377">
        <v>0.93138353683339303</v>
      </c>
      <c r="AF189" s="377">
        <v>0.93138353683339303</v>
      </c>
      <c r="AG189" s="377">
        <v>0.93138353683339303</v>
      </c>
      <c r="AH189" s="377">
        <v>0.93138353683339303</v>
      </c>
      <c r="AI189" s="377">
        <v>0.93138353683339303</v>
      </c>
      <c r="AJ189" s="377">
        <v>0.93138353683339303</v>
      </c>
      <c r="AK189" s="377">
        <v>0.93138353683339303</v>
      </c>
      <c r="AL189" s="377">
        <v>0.93138353683339303</v>
      </c>
      <c r="AM189" s="377">
        <v>0.93138353683339303</v>
      </c>
      <c r="AN189" s="377">
        <v>0.93138353683339303</v>
      </c>
    </row>
    <row r="190" spans="1:40" s="344" customFormat="1" x14ac:dyDescent="0.2">
      <c r="A190" s="342" t="s">
        <v>2030</v>
      </c>
      <c r="B190" s="344">
        <v>0.93203279056849597</v>
      </c>
      <c r="C190" s="344">
        <v>0.93203279056849597</v>
      </c>
      <c r="D190" s="344">
        <v>0.93203279056849597</v>
      </c>
      <c r="E190" s="344">
        <v>0.93203279056849597</v>
      </c>
      <c r="F190" s="344">
        <v>0.93203279056849597</v>
      </c>
      <c r="G190" s="344">
        <v>0.93203279056849597</v>
      </c>
      <c r="H190" s="344">
        <v>0.93203279056849597</v>
      </c>
      <c r="I190" s="344">
        <v>0.93203279056849597</v>
      </c>
      <c r="J190" s="344">
        <v>0.93203279056849597</v>
      </c>
      <c r="K190" s="344">
        <v>0.93203279056849597</v>
      </c>
      <c r="L190" s="344">
        <v>0.93203279056849597</v>
      </c>
      <c r="M190" s="344">
        <v>0.93203279056849597</v>
      </c>
      <c r="N190" s="377">
        <v>0.93203279056849497</v>
      </c>
      <c r="O190" s="377">
        <v>0.93138205659147399</v>
      </c>
      <c r="P190" s="377">
        <v>0.93138205659147399</v>
      </c>
      <c r="Q190" s="377">
        <v>0.93138205659147399</v>
      </c>
      <c r="R190" s="377">
        <v>0.93138205659147399</v>
      </c>
      <c r="S190" s="377">
        <v>0.93138205659147399</v>
      </c>
      <c r="T190" s="377">
        <v>0.93138205659147399</v>
      </c>
      <c r="U190" s="377">
        <v>0.93138205659147399</v>
      </c>
      <c r="V190" s="377">
        <v>0.93138205659147399</v>
      </c>
      <c r="W190" s="377">
        <v>0.93138205659147399</v>
      </c>
      <c r="X190" s="377">
        <v>0.93138205659147399</v>
      </c>
      <c r="Y190" s="377">
        <v>0.93138205659147399</v>
      </c>
      <c r="Z190" s="377">
        <v>0.93138205659147399</v>
      </c>
      <c r="AA190" s="377">
        <v>0.93138205659147399</v>
      </c>
      <c r="AB190" s="377">
        <v>0.93138353683339303</v>
      </c>
      <c r="AC190" s="377">
        <v>0.93138353683339303</v>
      </c>
      <c r="AD190" s="377">
        <v>0.93138353683339303</v>
      </c>
      <c r="AE190" s="377">
        <v>0.93138353683339303</v>
      </c>
      <c r="AF190" s="377">
        <v>0.93138353683339303</v>
      </c>
      <c r="AG190" s="377">
        <v>0.93138353683339303</v>
      </c>
      <c r="AH190" s="377">
        <v>0.93138353683339303</v>
      </c>
      <c r="AI190" s="377">
        <v>0.93138353683339303</v>
      </c>
      <c r="AJ190" s="377">
        <v>0.93138353683339303</v>
      </c>
      <c r="AK190" s="377">
        <v>0.93138353683339303</v>
      </c>
      <c r="AL190" s="377">
        <v>0.93138353683339303</v>
      </c>
      <c r="AM190" s="377">
        <v>0.93138353683339303</v>
      </c>
      <c r="AN190" s="377">
        <v>0.93138353683339303</v>
      </c>
    </row>
    <row r="191" spans="1:40" s="379" customFormat="1" x14ac:dyDescent="0.2">
      <c r="A191" s="378" t="s">
        <v>2031</v>
      </c>
      <c r="B191" s="379">
        <v>0.93203279056849597</v>
      </c>
      <c r="C191" s="379">
        <v>0.93203279056849597</v>
      </c>
      <c r="D191" s="379">
        <v>0.93203279056849597</v>
      </c>
      <c r="E191" s="379">
        <v>0.93203279056849597</v>
      </c>
      <c r="F191" s="379">
        <v>0.93203279056849597</v>
      </c>
      <c r="G191" s="379">
        <v>0.93203279056849597</v>
      </c>
      <c r="H191" s="379">
        <v>0.93203279056849597</v>
      </c>
      <c r="I191" s="379">
        <v>0.93203279056849597</v>
      </c>
      <c r="J191" s="379">
        <v>0.93203279056849597</v>
      </c>
      <c r="K191" s="379">
        <v>0.93203279056849597</v>
      </c>
      <c r="L191" s="379">
        <v>0.93203279056849597</v>
      </c>
      <c r="M191" s="379">
        <v>0.93203279056849597</v>
      </c>
      <c r="N191" s="377">
        <v>0.93203279056849497</v>
      </c>
      <c r="O191" s="377">
        <v>0.93138205659147399</v>
      </c>
      <c r="P191" s="377">
        <v>0.93138205659147399</v>
      </c>
      <c r="Q191" s="377">
        <v>0.93138205659147399</v>
      </c>
      <c r="R191" s="377">
        <v>0.93138205659147399</v>
      </c>
      <c r="S191" s="377">
        <v>0.93138205659147399</v>
      </c>
      <c r="T191" s="377">
        <v>0.93138205659147399</v>
      </c>
      <c r="U191" s="377">
        <v>0.93138205659147399</v>
      </c>
      <c r="V191" s="377">
        <v>0.93138205659147399</v>
      </c>
      <c r="W191" s="377">
        <v>0.93138205659147399</v>
      </c>
      <c r="X191" s="377">
        <v>0.93138205659147399</v>
      </c>
      <c r="Y191" s="377">
        <v>0.93138205659147399</v>
      </c>
      <c r="Z191" s="377">
        <v>0.93138205659147399</v>
      </c>
      <c r="AA191" s="377">
        <v>0.93138205659147399</v>
      </c>
      <c r="AB191" s="377">
        <v>0.93138353683339303</v>
      </c>
      <c r="AC191" s="377">
        <v>0.93138353683339303</v>
      </c>
      <c r="AD191" s="377">
        <v>0.93138353683339303</v>
      </c>
      <c r="AE191" s="377">
        <v>0.93138353683339303</v>
      </c>
      <c r="AF191" s="377">
        <v>0.93138353683339303</v>
      </c>
      <c r="AG191" s="377">
        <v>0.93138353683339303</v>
      </c>
      <c r="AH191" s="377">
        <v>0.93138353683339303</v>
      </c>
      <c r="AI191" s="377">
        <v>0.93138353683339303</v>
      </c>
      <c r="AJ191" s="377">
        <v>0.93138353683339303</v>
      </c>
      <c r="AK191" s="377">
        <v>0.93138353683339303</v>
      </c>
      <c r="AL191" s="377">
        <v>0.93138353683339303</v>
      </c>
      <c r="AM191" s="377">
        <v>0.93138353683339303</v>
      </c>
      <c r="AN191" s="377">
        <v>0.93138353683339303</v>
      </c>
    </row>
    <row r="192" spans="1:40" s="325" customFormat="1" x14ac:dyDescent="0.2">
      <c r="A192" s="323" t="s">
        <v>2032</v>
      </c>
      <c r="B192" s="325">
        <v>0.97314938583569599</v>
      </c>
      <c r="C192" s="325">
        <v>0.97314938583569599</v>
      </c>
      <c r="D192" s="325">
        <v>0.97314938583569599</v>
      </c>
      <c r="E192" s="325">
        <v>0.97314938583569599</v>
      </c>
      <c r="F192" s="325">
        <v>0.97314938583569599</v>
      </c>
      <c r="G192" s="325">
        <v>0.97314938583569599</v>
      </c>
      <c r="H192" s="325">
        <v>0.97314938583569599</v>
      </c>
      <c r="I192" s="325">
        <v>0.97314938583569599</v>
      </c>
      <c r="J192" s="325">
        <v>0.97314938583569599</v>
      </c>
      <c r="K192" s="325">
        <v>0.97314938583569599</v>
      </c>
      <c r="L192" s="325">
        <v>0.97314938583569599</v>
      </c>
      <c r="M192" s="325">
        <v>0.97314938583569599</v>
      </c>
      <c r="N192" s="376">
        <v>0.97314938583569499</v>
      </c>
      <c r="O192" s="376">
        <v>0.97281091829880695</v>
      </c>
      <c r="P192" s="376">
        <v>0.97281091829880695</v>
      </c>
      <c r="Q192" s="376">
        <v>0.97281091829880695</v>
      </c>
      <c r="R192" s="376">
        <v>0.97281091829880695</v>
      </c>
      <c r="S192" s="376">
        <v>0.97281091829880695</v>
      </c>
      <c r="T192" s="376">
        <v>0.97281091829880695</v>
      </c>
      <c r="U192" s="376">
        <v>0.97281091829880695</v>
      </c>
      <c r="V192" s="376">
        <v>0.97281091829880695</v>
      </c>
      <c r="W192" s="376">
        <v>0.97281091829880695</v>
      </c>
      <c r="X192" s="376">
        <v>0.97281091829880695</v>
      </c>
      <c r="Y192" s="376">
        <v>0.97281091829880695</v>
      </c>
      <c r="Z192" s="376">
        <v>0.97281091829880695</v>
      </c>
      <c r="AA192" s="376">
        <v>0.97281091829880595</v>
      </c>
      <c r="AB192" s="376">
        <v>0.97284191139765697</v>
      </c>
      <c r="AC192" s="376">
        <v>0.97284191139765697</v>
      </c>
      <c r="AD192" s="376">
        <v>0.97284191139765697</v>
      </c>
      <c r="AE192" s="376">
        <v>0.97284191139765697</v>
      </c>
      <c r="AF192" s="376">
        <v>0.97284191139765697</v>
      </c>
      <c r="AG192" s="376">
        <v>0.97284191139765697</v>
      </c>
      <c r="AH192" s="376">
        <v>0.97284191139765697</v>
      </c>
      <c r="AI192" s="376">
        <v>0.97284191139765697</v>
      </c>
      <c r="AJ192" s="376">
        <v>0.97284191139765697</v>
      </c>
      <c r="AK192" s="376">
        <v>0.97284191139765697</v>
      </c>
      <c r="AL192" s="376">
        <v>0.97284191139765697</v>
      </c>
      <c r="AM192" s="376">
        <v>0.97284191139765697</v>
      </c>
      <c r="AN192" s="376">
        <v>0.97284191139765797</v>
      </c>
    </row>
    <row r="193" spans="1:40" s="325" customFormat="1" x14ac:dyDescent="0.2">
      <c r="A193" s="323" t="s">
        <v>2033</v>
      </c>
      <c r="B193" s="325">
        <v>0.97314938583569599</v>
      </c>
      <c r="C193" s="325">
        <v>0.97314938583569599</v>
      </c>
      <c r="D193" s="325">
        <v>0.97314938583569599</v>
      </c>
      <c r="E193" s="325">
        <v>0.97314938583569599</v>
      </c>
      <c r="F193" s="325">
        <v>0.97314938583569599</v>
      </c>
      <c r="G193" s="325">
        <v>0.97314938583569599</v>
      </c>
      <c r="H193" s="325">
        <v>0.97314938583569599</v>
      </c>
      <c r="I193" s="325">
        <v>0.97314938583569599</v>
      </c>
      <c r="J193" s="325">
        <v>0.97314938583569599</v>
      </c>
      <c r="K193" s="325">
        <v>0.97314938583569599</v>
      </c>
      <c r="L193" s="325">
        <v>0.97314938583569599</v>
      </c>
      <c r="M193" s="325">
        <v>0.97314938583569599</v>
      </c>
      <c r="N193" s="376">
        <v>0.97314938583569499</v>
      </c>
      <c r="O193" s="376">
        <v>0.97281091829880695</v>
      </c>
      <c r="P193" s="376">
        <v>0.97281091829880695</v>
      </c>
      <c r="Q193" s="376">
        <v>0.97281091829880695</v>
      </c>
      <c r="R193" s="376">
        <v>0.97281091829880695</v>
      </c>
      <c r="S193" s="376">
        <v>0.97281091829880695</v>
      </c>
      <c r="T193" s="376">
        <v>0.97281091829880695</v>
      </c>
      <c r="U193" s="376">
        <v>0.97281091829880695</v>
      </c>
      <c r="V193" s="376">
        <v>0.97281091829880695</v>
      </c>
      <c r="W193" s="376">
        <v>0.97281091829880695</v>
      </c>
      <c r="X193" s="376">
        <v>0.97281091829880695</v>
      </c>
      <c r="Y193" s="376">
        <v>0.97281091829880695</v>
      </c>
      <c r="Z193" s="376">
        <v>0.97281091829880695</v>
      </c>
      <c r="AA193" s="376">
        <v>0.97281091829880595</v>
      </c>
      <c r="AB193" s="376">
        <v>0.97284191139765697</v>
      </c>
      <c r="AC193" s="376">
        <v>0.97284191139765697</v>
      </c>
      <c r="AD193" s="376">
        <v>0.97284191139765697</v>
      </c>
      <c r="AE193" s="376">
        <v>0.97284191139765697</v>
      </c>
      <c r="AF193" s="376">
        <v>0.97284191139765697</v>
      </c>
      <c r="AG193" s="376">
        <v>0.97284191139765697</v>
      </c>
      <c r="AH193" s="376">
        <v>0.97284191139765697</v>
      </c>
      <c r="AI193" s="376">
        <v>0.97284191139765697</v>
      </c>
      <c r="AJ193" s="376">
        <v>0.97284191139765697</v>
      </c>
      <c r="AK193" s="376">
        <v>0.97284191139765697</v>
      </c>
      <c r="AL193" s="376">
        <v>0.97284191139765697</v>
      </c>
      <c r="AM193" s="376">
        <v>0.97284191139765697</v>
      </c>
      <c r="AN193" s="376">
        <v>0.97284191139765797</v>
      </c>
    </row>
    <row r="194" spans="1:40" s="325" customFormat="1" x14ac:dyDescent="0.2">
      <c r="A194" s="323" t="s">
        <v>2034</v>
      </c>
      <c r="B194" s="325">
        <v>0.97314938583569599</v>
      </c>
      <c r="C194" s="325">
        <v>0.97314938583569599</v>
      </c>
      <c r="D194" s="325">
        <v>0.97314938583569599</v>
      </c>
      <c r="E194" s="325">
        <v>0.97314938583569599</v>
      </c>
      <c r="F194" s="325">
        <v>0.97314938583569599</v>
      </c>
      <c r="G194" s="325">
        <v>0.97314938583569599</v>
      </c>
      <c r="H194" s="325">
        <v>0.97314938583569599</v>
      </c>
      <c r="I194" s="325">
        <v>0.97314938583569599</v>
      </c>
      <c r="J194" s="325">
        <v>0.97314938583569599</v>
      </c>
      <c r="K194" s="325">
        <v>0.97314938583569599</v>
      </c>
      <c r="L194" s="325">
        <v>0.97314938583569599</v>
      </c>
      <c r="M194" s="325">
        <v>0.97314938583569599</v>
      </c>
      <c r="N194" s="376">
        <v>0.97314938583569499</v>
      </c>
      <c r="O194" s="376">
        <v>0.97281091829880695</v>
      </c>
      <c r="P194" s="376">
        <v>0.97281091829880695</v>
      </c>
      <c r="Q194" s="376">
        <v>0.97281091829880695</v>
      </c>
      <c r="R194" s="376">
        <v>0.97281091829880695</v>
      </c>
      <c r="S194" s="376">
        <v>0.97281091829880695</v>
      </c>
      <c r="T194" s="376">
        <v>0.97281091829880695</v>
      </c>
      <c r="U194" s="376">
        <v>0.97281091829880695</v>
      </c>
      <c r="V194" s="376">
        <v>0.97281091829880695</v>
      </c>
      <c r="W194" s="376">
        <v>0.97281091829880695</v>
      </c>
      <c r="X194" s="376">
        <v>0.97281091829880695</v>
      </c>
      <c r="Y194" s="376">
        <v>0.97281091829880695</v>
      </c>
      <c r="Z194" s="376">
        <v>0.97281091829880695</v>
      </c>
      <c r="AA194" s="376">
        <v>0.97281091829880595</v>
      </c>
      <c r="AB194" s="376">
        <v>0.97284191139765697</v>
      </c>
      <c r="AC194" s="376">
        <v>0.97284191139765697</v>
      </c>
      <c r="AD194" s="376">
        <v>0.97284191139765697</v>
      </c>
      <c r="AE194" s="376">
        <v>0.97284191139765697</v>
      </c>
      <c r="AF194" s="376">
        <v>0.97284191139765697</v>
      </c>
      <c r="AG194" s="376">
        <v>0.97284191139765697</v>
      </c>
      <c r="AH194" s="376">
        <v>0.97284191139765697</v>
      </c>
      <c r="AI194" s="376">
        <v>0.97284191139765697</v>
      </c>
      <c r="AJ194" s="376">
        <v>0.97284191139765697</v>
      </c>
      <c r="AK194" s="376">
        <v>0.97284191139765697</v>
      </c>
      <c r="AL194" s="376">
        <v>0.97284191139765697</v>
      </c>
      <c r="AM194" s="376">
        <v>0.97284191139765697</v>
      </c>
      <c r="AN194" s="376">
        <v>0.97284191139765797</v>
      </c>
    </row>
    <row r="195" spans="1:40" s="325" customFormat="1" x14ac:dyDescent="0.2">
      <c r="A195" s="323" t="s">
        <v>2035</v>
      </c>
      <c r="B195" s="325">
        <v>0.97314938583569599</v>
      </c>
      <c r="C195" s="325">
        <v>0.97314938583569599</v>
      </c>
      <c r="D195" s="325">
        <v>0.97314938583569599</v>
      </c>
      <c r="E195" s="325">
        <v>0.97314938583569599</v>
      </c>
      <c r="F195" s="325">
        <v>0.97314938583569599</v>
      </c>
      <c r="G195" s="325">
        <v>0.97314938583569599</v>
      </c>
      <c r="H195" s="325">
        <v>0.97314938583569599</v>
      </c>
      <c r="I195" s="325">
        <v>0.97314938583569599</v>
      </c>
      <c r="J195" s="325">
        <v>0.97314938583569599</v>
      </c>
      <c r="K195" s="325">
        <v>0.97314938583569599</v>
      </c>
      <c r="L195" s="325">
        <v>0.97314938583569599</v>
      </c>
      <c r="M195" s="325">
        <v>0.97314938583569599</v>
      </c>
      <c r="N195" s="376">
        <v>0.97314938583569499</v>
      </c>
      <c r="O195" s="376">
        <v>0.97281091829880695</v>
      </c>
      <c r="P195" s="376">
        <v>0.97281091829880695</v>
      </c>
      <c r="Q195" s="376">
        <v>0.97281091829880695</v>
      </c>
      <c r="R195" s="376">
        <v>0.97281091829880695</v>
      </c>
      <c r="S195" s="376">
        <v>0.97281091829880695</v>
      </c>
      <c r="T195" s="376">
        <v>0.97281091829880695</v>
      </c>
      <c r="U195" s="376">
        <v>0.97281091829880695</v>
      </c>
      <c r="V195" s="376">
        <v>0.97281091829880695</v>
      </c>
      <c r="W195" s="376">
        <v>0.97281091829880695</v>
      </c>
      <c r="X195" s="376">
        <v>0.97281091829880695</v>
      </c>
      <c r="Y195" s="376">
        <v>0.97281091829880695</v>
      </c>
      <c r="Z195" s="376">
        <v>0.97281091829880695</v>
      </c>
      <c r="AA195" s="376">
        <v>0.97281091829880595</v>
      </c>
      <c r="AB195" s="376">
        <v>0.97284191139765697</v>
      </c>
      <c r="AC195" s="376">
        <v>0.97284191139765697</v>
      </c>
      <c r="AD195" s="376">
        <v>0.97284191139765697</v>
      </c>
      <c r="AE195" s="376">
        <v>0.97284191139765697</v>
      </c>
      <c r="AF195" s="376">
        <v>0.97284191139765697</v>
      </c>
      <c r="AG195" s="376">
        <v>0.97284191139765697</v>
      </c>
      <c r="AH195" s="376">
        <v>0.97284191139765697</v>
      </c>
      <c r="AI195" s="376">
        <v>0.97284191139765697</v>
      </c>
      <c r="AJ195" s="376">
        <v>0.97284191139765697</v>
      </c>
      <c r="AK195" s="376">
        <v>0.97284191139765697</v>
      </c>
      <c r="AL195" s="376">
        <v>0.97284191139765697</v>
      </c>
      <c r="AM195" s="376">
        <v>0.97284191139765697</v>
      </c>
      <c r="AN195" s="376">
        <v>0.97284191139765797</v>
      </c>
    </row>
    <row r="196" spans="1:40" s="344" customFormat="1" x14ac:dyDescent="0.2">
      <c r="A196" s="342" t="s">
        <v>2036</v>
      </c>
      <c r="B196" s="344">
        <v>0.93203279056849597</v>
      </c>
      <c r="C196" s="344">
        <v>0.93203279056849597</v>
      </c>
      <c r="D196" s="344">
        <v>0.93203279056849597</v>
      </c>
      <c r="E196" s="344">
        <v>0.93203279056849597</v>
      </c>
      <c r="F196" s="344">
        <v>0.93203279056849597</v>
      </c>
      <c r="G196" s="344">
        <v>0.93203279056849597</v>
      </c>
      <c r="H196" s="344">
        <v>0.93203279056849597</v>
      </c>
      <c r="I196" s="344">
        <v>0.93203279056849597</v>
      </c>
      <c r="J196" s="344">
        <v>0.93203279056849597</v>
      </c>
      <c r="K196" s="344">
        <v>0.93203279056849597</v>
      </c>
      <c r="L196" s="344">
        <v>0.93203279056849597</v>
      </c>
      <c r="M196" s="344">
        <v>0.93203279056849597</v>
      </c>
      <c r="N196" s="377">
        <v>0.93203279056849497</v>
      </c>
      <c r="O196" s="377">
        <v>0.93138205659147399</v>
      </c>
      <c r="P196" s="377">
        <v>0.93138205659147399</v>
      </c>
      <c r="Q196" s="377">
        <v>0.93138205659147399</v>
      </c>
      <c r="R196" s="377">
        <v>0.93138205659147399</v>
      </c>
      <c r="S196" s="377">
        <v>0.93138205659147399</v>
      </c>
      <c r="T196" s="377">
        <v>0.93138205659147399</v>
      </c>
      <c r="U196" s="377">
        <v>0.93138205659147399</v>
      </c>
      <c r="V196" s="377">
        <v>0.93138205659147399</v>
      </c>
      <c r="W196" s="377">
        <v>0.93138205659147399</v>
      </c>
      <c r="X196" s="377">
        <v>0.93138205659147399</v>
      </c>
      <c r="Y196" s="377">
        <v>0.93138205659147399</v>
      </c>
      <c r="Z196" s="377">
        <v>0.93138205659147399</v>
      </c>
      <c r="AA196" s="377">
        <v>0.93138205659147399</v>
      </c>
      <c r="AB196" s="377">
        <v>0.93138353683339303</v>
      </c>
      <c r="AC196" s="377">
        <v>0.93138353683339303</v>
      </c>
      <c r="AD196" s="377">
        <v>0.93138353683339303</v>
      </c>
      <c r="AE196" s="377">
        <v>0.93138353683339303</v>
      </c>
      <c r="AF196" s="377">
        <v>0.93138353683339303</v>
      </c>
      <c r="AG196" s="377">
        <v>0.93138353683339303</v>
      </c>
      <c r="AH196" s="377">
        <v>0.93138353683339303</v>
      </c>
      <c r="AI196" s="377">
        <v>0.93138353683339303</v>
      </c>
      <c r="AJ196" s="377">
        <v>0.93138353683339303</v>
      </c>
      <c r="AK196" s="377">
        <v>0.93138353683339303</v>
      </c>
      <c r="AL196" s="377">
        <v>0.93138353683339303</v>
      </c>
      <c r="AM196" s="377">
        <v>0.93138353683339303</v>
      </c>
      <c r="AN196" s="377">
        <v>0.93138353683339303</v>
      </c>
    </row>
    <row r="197" spans="1:40" s="344" customFormat="1" x14ac:dyDescent="0.2">
      <c r="A197" s="342" t="s">
        <v>2037</v>
      </c>
      <c r="B197" s="344">
        <v>0.93203279056849597</v>
      </c>
      <c r="C197" s="344">
        <v>0.93203279056849597</v>
      </c>
      <c r="D197" s="344">
        <v>0.93203279056849597</v>
      </c>
      <c r="E197" s="344">
        <v>0.93203279056849597</v>
      </c>
      <c r="F197" s="344">
        <v>0.93203279056849597</v>
      </c>
      <c r="G197" s="344">
        <v>0.93203279056849597</v>
      </c>
      <c r="H197" s="344">
        <v>0.93203279056849597</v>
      </c>
      <c r="I197" s="344">
        <v>0.93203279056849597</v>
      </c>
      <c r="J197" s="344">
        <v>0.93203279056849597</v>
      </c>
      <c r="K197" s="344">
        <v>0.93203279056849597</v>
      </c>
      <c r="L197" s="344">
        <v>0.93203279056849597</v>
      </c>
      <c r="M197" s="344">
        <v>0.93203279056849597</v>
      </c>
      <c r="N197" s="377">
        <v>0.93203279056849497</v>
      </c>
      <c r="O197" s="377">
        <v>0.93138205659147399</v>
      </c>
      <c r="P197" s="377">
        <v>0.93138205659147399</v>
      </c>
      <c r="Q197" s="377">
        <v>0.93138205659147399</v>
      </c>
      <c r="R197" s="377">
        <v>0.93138205659147399</v>
      </c>
      <c r="S197" s="377">
        <v>0.93138205659147399</v>
      </c>
      <c r="T197" s="377">
        <v>0.93138205659147399</v>
      </c>
      <c r="U197" s="377">
        <v>0.93138205659147399</v>
      </c>
      <c r="V197" s="377">
        <v>0.93138205659147399</v>
      </c>
      <c r="W197" s="377">
        <v>0.93138205659147399</v>
      </c>
      <c r="X197" s="377">
        <v>0.93138205659147399</v>
      </c>
      <c r="Y197" s="377">
        <v>0.93138205659147399</v>
      </c>
      <c r="Z197" s="377">
        <v>0.93138205659147399</v>
      </c>
      <c r="AA197" s="377">
        <v>0.93138205659147399</v>
      </c>
      <c r="AB197" s="377">
        <v>0.93138353683339303</v>
      </c>
      <c r="AC197" s="377">
        <v>0.93138353683339303</v>
      </c>
      <c r="AD197" s="377">
        <v>0.93138353683339303</v>
      </c>
      <c r="AE197" s="377">
        <v>0.93138353683339303</v>
      </c>
      <c r="AF197" s="377">
        <v>0.93138353683339303</v>
      </c>
      <c r="AG197" s="377">
        <v>0.93138353683339303</v>
      </c>
      <c r="AH197" s="377">
        <v>0.93138353683339303</v>
      </c>
      <c r="AI197" s="377">
        <v>0.93138353683339303</v>
      </c>
      <c r="AJ197" s="377">
        <v>0.93138353683339303</v>
      </c>
      <c r="AK197" s="377">
        <v>0.93138353683339303</v>
      </c>
      <c r="AL197" s="377">
        <v>0.93138353683339303</v>
      </c>
      <c r="AM197" s="377">
        <v>0.93138353683339303</v>
      </c>
      <c r="AN197" s="377">
        <v>0.93138353683339303</v>
      </c>
    </row>
    <row r="198" spans="1:40" s="344" customFormat="1" x14ac:dyDescent="0.2">
      <c r="A198" s="342" t="s">
        <v>2038</v>
      </c>
      <c r="B198" s="344">
        <v>0.93203279056849597</v>
      </c>
      <c r="C198" s="344">
        <v>0.93203279056849597</v>
      </c>
      <c r="D198" s="344">
        <v>0.93203279056849597</v>
      </c>
      <c r="E198" s="344">
        <v>0.93203279056849597</v>
      </c>
      <c r="F198" s="344">
        <v>0.93203279056849597</v>
      </c>
      <c r="G198" s="344">
        <v>0.93203279056849597</v>
      </c>
      <c r="H198" s="344">
        <v>0.93203279056849597</v>
      </c>
      <c r="I198" s="344">
        <v>0.93203279056849597</v>
      </c>
      <c r="J198" s="344">
        <v>0.93203279056849597</v>
      </c>
      <c r="K198" s="344">
        <v>0.93203279056849597</v>
      </c>
      <c r="L198" s="344">
        <v>0.93203279056849597</v>
      </c>
      <c r="M198" s="344">
        <v>0.93203279056849597</v>
      </c>
      <c r="N198" s="377">
        <v>0.93203279056849497</v>
      </c>
      <c r="O198" s="377">
        <v>0.93138205659147399</v>
      </c>
      <c r="P198" s="377">
        <v>0.93138205659147399</v>
      </c>
      <c r="Q198" s="377">
        <v>0.93138205659147399</v>
      </c>
      <c r="R198" s="377">
        <v>0.93138205659147399</v>
      </c>
      <c r="S198" s="377">
        <v>0.93138205659147399</v>
      </c>
      <c r="T198" s="377">
        <v>0.93138205659147399</v>
      </c>
      <c r="U198" s="377">
        <v>0.93138205659147399</v>
      </c>
      <c r="V198" s="377">
        <v>0.93138205659147399</v>
      </c>
      <c r="W198" s="377">
        <v>0.93138205659147399</v>
      </c>
      <c r="X198" s="377">
        <v>0.93138205659147399</v>
      </c>
      <c r="Y198" s="377">
        <v>0.93138205659147399</v>
      </c>
      <c r="Z198" s="377">
        <v>0.93138205659147399</v>
      </c>
      <c r="AA198" s="377">
        <v>0.93138205659147399</v>
      </c>
      <c r="AB198" s="377">
        <v>0.93138353683339303</v>
      </c>
      <c r="AC198" s="377">
        <v>0.93138353683339303</v>
      </c>
      <c r="AD198" s="377">
        <v>0.93138353683339303</v>
      </c>
      <c r="AE198" s="377">
        <v>0.93138353683339303</v>
      </c>
      <c r="AF198" s="377">
        <v>0.93138353683339303</v>
      </c>
      <c r="AG198" s="377">
        <v>0.93138353683339303</v>
      </c>
      <c r="AH198" s="377">
        <v>0.93138353683339303</v>
      </c>
      <c r="AI198" s="377">
        <v>0.93138353683339303</v>
      </c>
      <c r="AJ198" s="377">
        <v>0.93138353683339303</v>
      </c>
      <c r="AK198" s="377">
        <v>0.93138353683339303</v>
      </c>
      <c r="AL198" s="377">
        <v>0.93138353683339303</v>
      </c>
      <c r="AM198" s="377">
        <v>0.93138353683339303</v>
      </c>
      <c r="AN198" s="377">
        <v>0.93138353683339303</v>
      </c>
    </row>
    <row r="199" spans="1:40" s="365" customFormat="1" x14ac:dyDescent="0.2">
      <c r="A199" s="375" t="s">
        <v>2039</v>
      </c>
      <c r="B199" s="365">
        <v>0</v>
      </c>
      <c r="C199" s="365">
        <v>0</v>
      </c>
      <c r="D199" s="365">
        <v>0</v>
      </c>
      <c r="E199" s="365">
        <v>0</v>
      </c>
      <c r="F199" s="365">
        <v>0</v>
      </c>
      <c r="G199" s="365">
        <v>0</v>
      </c>
      <c r="H199" s="365">
        <v>0</v>
      </c>
      <c r="I199" s="365">
        <v>0</v>
      </c>
      <c r="J199" s="365">
        <v>0</v>
      </c>
      <c r="K199" s="365">
        <v>0</v>
      </c>
      <c r="L199" s="365">
        <v>0</v>
      </c>
      <c r="M199" s="365">
        <v>0</v>
      </c>
      <c r="N199" s="366">
        <v>0</v>
      </c>
      <c r="O199" s="366">
        <v>0</v>
      </c>
      <c r="P199" s="366">
        <v>0</v>
      </c>
      <c r="Q199" s="366">
        <v>0</v>
      </c>
      <c r="R199" s="366">
        <v>0</v>
      </c>
      <c r="S199" s="366">
        <v>0</v>
      </c>
      <c r="T199" s="366">
        <v>0</v>
      </c>
      <c r="U199" s="366">
        <v>0</v>
      </c>
      <c r="V199" s="366">
        <v>0</v>
      </c>
      <c r="W199" s="366">
        <v>0</v>
      </c>
      <c r="X199" s="366">
        <v>0</v>
      </c>
      <c r="Y199" s="366">
        <v>0</v>
      </c>
      <c r="Z199" s="366">
        <v>0</v>
      </c>
      <c r="AA199" s="366">
        <v>0</v>
      </c>
      <c r="AB199" s="366">
        <v>0</v>
      </c>
      <c r="AC199" s="366">
        <v>0</v>
      </c>
      <c r="AD199" s="366">
        <v>0</v>
      </c>
      <c r="AE199" s="366">
        <v>0</v>
      </c>
      <c r="AF199" s="366">
        <v>0</v>
      </c>
      <c r="AG199" s="366">
        <v>0</v>
      </c>
      <c r="AH199" s="366">
        <v>0</v>
      </c>
      <c r="AI199" s="366">
        <v>0</v>
      </c>
      <c r="AJ199" s="366">
        <v>0</v>
      </c>
      <c r="AK199" s="366">
        <v>0</v>
      </c>
      <c r="AL199" s="366">
        <v>0</v>
      </c>
      <c r="AM199" s="366">
        <v>0</v>
      </c>
      <c r="AN199" s="366">
        <v>0</v>
      </c>
    </row>
    <row r="200" spans="1:40" s="171" customFormat="1" x14ac:dyDescent="0.2">
      <c r="A200" s="128" t="s">
        <v>2040</v>
      </c>
      <c r="B200" s="171">
        <v>0.97314938583569599</v>
      </c>
      <c r="C200" s="171">
        <v>0.97314938583569599</v>
      </c>
      <c r="D200" s="171">
        <v>0.97314938583569599</v>
      </c>
      <c r="E200" s="171">
        <v>0.97314938583569599</v>
      </c>
      <c r="F200" s="171">
        <v>0.97314938583569599</v>
      </c>
      <c r="G200" s="171">
        <v>0.97314938583569599</v>
      </c>
      <c r="H200" s="171">
        <v>0.97314938583569599</v>
      </c>
      <c r="I200" s="171">
        <v>0.97314938583569599</v>
      </c>
      <c r="J200" s="171">
        <v>0.97314938583569599</v>
      </c>
      <c r="K200" s="171">
        <v>0.97314938583569599</v>
      </c>
      <c r="L200" s="171">
        <v>0.97314938583569599</v>
      </c>
      <c r="M200" s="171">
        <v>0.97314938583569599</v>
      </c>
      <c r="N200" s="305">
        <v>0.97314938583569499</v>
      </c>
      <c r="O200" s="305">
        <v>0.97281091829880695</v>
      </c>
      <c r="P200" s="305">
        <v>0.97281091829880695</v>
      </c>
      <c r="Q200" s="305">
        <v>0.97281091829880695</v>
      </c>
      <c r="R200" s="305">
        <v>0.97281091829880695</v>
      </c>
      <c r="S200" s="305">
        <v>0.97281091829880695</v>
      </c>
      <c r="T200" s="305">
        <v>0.97281091829880695</v>
      </c>
      <c r="U200" s="305">
        <v>0.97281091829880695</v>
      </c>
      <c r="V200" s="305">
        <v>0.97281091829880695</v>
      </c>
      <c r="W200" s="305">
        <v>0.97281091829880695</v>
      </c>
      <c r="X200" s="305">
        <v>0.97281091829880695</v>
      </c>
      <c r="Y200" s="305">
        <v>0.97281091829880695</v>
      </c>
      <c r="Z200" s="305">
        <v>0.97281091829880695</v>
      </c>
      <c r="AA200" s="305">
        <v>0.97281091829880595</v>
      </c>
      <c r="AB200" s="305">
        <v>0.97284191139765697</v>
      </c>
      <c r="AC200" s="305">
        <v>0.97284191139765697</v>
      </c>
      <c r="AD200" s="305">
        <v>0.97284191139765697</v>
      </c>
      <c r="AE200" s="305">
        <v>0.97284191139765697</v>
      </c>
      <c r="AF200" s="305">
        <v>0.97284191139765697</v>
      </c>
      <c r="AG200" s="305">
        <v>0.97284191139765697</v>
      </c>
      <c r="AH200" s="305">
        <v>0.97284191139765697</v>
      </c>
      <c r="AI200" s="305">
        <v>0.97284191139765697</v>
      </c>
      <c r="AJ200" s="305">
        <v>0.97284191139765697</v>
      </c>
      <c r="AK200" s="305">
        <v>0.97284191139765697</v>
      </c>
      <c r="AL200" s="305">
        <v>0.97284191139765697</v>
      </c>
      <c r="AM200" s="305">
        <v>0.97284191139765697</v>
      </c>
      <c r="AN200" s="305">
        <v>0.97284191139765797</v>
      </c>
    </row>
    <row r="201" spans="1:40" s="171" customFormat="1" x14ac:dyDescent="0.2">
      <c r="A201" s="172" t="s">
        <v>2041</v>
      </c>
      <c r="B201" s="171">
        <v>0</v>
      </c>
      <c r="C201" s="171">
        <v>0</v>
      </c>
      <c r="D201" s="171">
        <v>0</v>
      </c>
      <c r="E201" s="171">
        <v>0</v>
      </c>
      <c r="F201" s="171">
        <v>0</v>
      </c>
      <c r="G201" s="171">
        <v>0</v>
      </c>
      <c r="H201" s="171">
        <v>0</v>
      </c>
      <c r="I201" s="171">
        <v>0</v>
      </c>
      <c r="J201" s="171">
        <v>0</v>
      </c>
      <c r="K201" s="171">
        <v>0</v>
      </c>
      <c r="L201" s="171">
        <v>0</v>
      </c>
      <c r="M201" s="171">
        <v>0</v>
      </c>
      <c r="N201" s="305">
        <v>0</v>
      </c>
      <c r="O201" s="305">
        <v>0</v>
      </c>
      <c r="P201" s="305">
        <v>0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5">
        <v>0</v>
      </c>
      <c r="AC201" s="305">
        <v>0</v>
      </c>
      <c r="AD201" s="305">
        <v>0</v>
      </c>
      <c r="AE201" s="305">
        <v>0</v>
      </c>
      <c r="AF201" s="305">
        <v>0</v>
      </c>
      <c r="AG201" s="305">
        <v>0</v>
      </c>
      <c r="AH201" s="305">
        <v>0</v>
      </c>
      <c r="AI201" s="305">
        <v>0</v>
      </c>
      <c r="AJ201" s="305">
        <v>0</v>
      </c>
      <c r="AK201" s="305">
        <v>0</v>
      </c>
      <c r="AL201" s="305">
        <v>0</v>
      </c>
      <c r="AM201" s="305">
        <v>0</v>
      </c>
      <c r="AN201" s="305">
        <v>0</v>
      </c>
    </row>
    <row r="202" spans="1:40" s="171" customFormat="1" x14ac:dyDescent="0.2">
      <c r="A202" s="128" t="s">
        <v>2042</v>
      </c>
      <c r="B202" s="171">
        <v>0.97314938583569599</v>
      </c>
      <c r="C202" s="171">
        <v>0.97314938583569599</v>
      </c>
      <c r="D202" s="171">
        <v>0.97314938583569599</v>
      </c>
      <c r="E202" s="171">
        <v>0.97314938583569599</v>
      </c>
      <c r="F202" s="171">
        <v>0.97314938583569599</v>
      </c>
      <c r="G202" s="171">
        <v>0.97314938583569599</v>
      </c>
      <c r="H202" s="171">
        <v>0.97314938583569599</v>
      </c>
      <c r="I202" s="171">
        <v>0.97314938583569599</v>
      </c>
      <c r="J202" s="171">
        <v>0.97314938583569599</v>
      </c>
      <c r="K202" s="171">
        <v>0.97314938583569599</v>
      </c>
      <c r="L202" s="171">
        <v>0.97314938583569599</v>
      </c>
      <c r="M202" s="171">
        <v>0.97314938583569599</v>
      </c>
      <c r="N202" s="305">
        <v>0.97314938583569499</v>
      </c>
      <c r="O202" s="305">
        <v>0.97281091829880695</v>
      </c>
      <c r="P202" s="305">
        <v>0.97281091829880695</v>
      </c>
      <c r="Q202" s="305">
        <v>0.97281091829880695</v>
      </c>
      <c r="R202" s="305">
        <v>0.97281091829880695</v>
      </c>
      <c r="S202" s="305">
        <v>0.97281091829880695</v>
      </c>
      <c r="T202" s="305">
        <v>0.97281091829880695</v>
      </c>
      <c r="U202" s="305">
        <v>0.97281091829880695</v>
      </c>
      <c r="V202" s="305">
        <v>0.97281091829880695</v>
      </c>
      <c r="W202" s="305">
        <v>0.97281091829880695</v>
      </c>
      <c r="X202" s="305">
        <v>0.97281091829880695</v>
      </c>
      <c r="Y202" s="305">
        <v>0.97281091829880695</v>
      </c>
      <c r="Z202" s="305">
        <v>0.97281091829880695</v>
      </c>
      <c r="AA202" s="305">
        <v>0.97281091829880595</v>
      </c>
      <c r="AB202" s="305">
        <v>0.97284191139765697</v>
      </c>
      <c r="AC202" s="305">
        <v>0.97284191139765697</v>
      </c>
      <c r="AD202" s="305">
        <v>0.97284191139765697</v>
      </c>
      <c r="AE202" s="305">
        <v>0.97284191139765697</v>
      </c>
      <c r="AF202" s="305">
        <v>0.97284191139765697</v>
      </c>
      <c r="AG202" s="305">
        <v>0.97284191139765697</v>
      </c>
      <c r="AH202" s="305">
        <v>0.97284191139765697</v>
      </c>
      <c r="AI202" s="305">
        <v>0.97284191139765697</v>
      </c>
      <c r="AJ202" s="305">
        <v>0.97284191139765697</v>
      </c>
      <c r="AK202" s="305">
        <v>0.97284191139765697</v>
      </c>
      <c r="AL202" s="305">
        <v>0.97284191139765697</v>
      </c>
      <c r="AM202" s="305">
        <v>0.97284191139765697</v>
      </c>
      <c r="AN202" s="305">
        <v>0.97284191139765797</v>
      </c>
    </row>
    <row r="203" spans="1:40" s="171" customFormat="1" x14ac:dyDescent="0.2">
      <c r="A203" s="172" t="s">
        <v>2043</v>
      </c>
      <c r="B203" s="171">
        <v>0</v>
      </c>
      <c r="C203" s="171">
        <v>0</v>
      </c>
      <c r="D203" s="171">
        <v>0</v>
      </c>
      <c r="E203" s="171">
        <v>0</v>
      </c>
      <c r="F203" s="171">
        <v>0</v>
      </c>
      <c r="G203" s="171">
        <v>0</v>
      </c>
      <c r="H203" s="171">
        <v>0</v>
      </c>
      <c r="I203" s="171">
        <v>0</v>
      </c>
      <c r="J203" s="171">
        <v>0</v>
      </c>
      <c r="K203" s="171">
        <v>0</v>
      </c>
      <c r="L203" s="171">
        <v>0</v>
      </c>
      <c r="M203" s="171">
        <v>0</v>
      </c>
      <c r="N203" s="305">
        <v>0</v>
      </c>
      <c r="O203" s="305">
        <v>0</v>
      </c>
      <c r="P203" s="305">
        <v>0</v>
      </c>
      <c r="Q203" s="305">
        <v>0</v>
      </c>
      <c r="R203" s="305">
        <v>0</v>
      </c>
      <c r="S203" s="305">
        <v>0</v>
      </c>
      <c r="T203" s="305">
        <v>0</v>
      </c>
      <c r="U203" s="305">
        <v>0</v>
      </c>
      <c r="V203" s="305">
        <v>0</v>
      </c>
      <c r="W203" s="305">
        <v>0</v>
      </c>
      <c r="X203" s="305">
        <v>0</v>
      </c>
      <c r="Y203" s="305">
        <v>0</v>
      </c>
      <c r="Z203" s="305">
        <v>0</v>
      </c>
      <c r="AA203" s="305">
        <v>0</v>
      </c>
      <c r="AB203" s="305">
        <v>0</v>
      </c>
      <c r="AC203" s="305">
        <v>0</v>
      </c>
      <c r="AD203" s="305">
        <v>0</v>
      </c>
      <c r="AE203" s="305">
        <v>0</v>
      </c>
      <c r="AF203" s="305">
        <v>0</v>
      </c>
      <c r="AG203" s="305">
        <v>0</v>
      </c>
      <c r="AH203" s="305">
        <v>0</v>
      </c>
      <c r="AI203" s="305">
        <v>0</v>
      </c>
      <c r="AJ203" s="305">
        <v>0</v>
      </c>
      <c r="AK203" s="305">
        <v>0</v>
      </c>
      <c r="AL203" s="305">
        <v>0</v>
      </c>
      <c r="AM203" s="305">
        <v>0</v>
      </c>
      <c r="AN203" s="305">
        <v>0</v>
      </c>
    </row>
    <row r="204" spans="1:40" s="171" customFormat="1" x14ac:dyDescent="0.2">
      <c r="A204" s="128" t="s">
        <v>2044</v>
      </c>
      <c r="B204" s="171">
        <v>1</v>
      </c>
      <c r="C204" s="171">
        <v>1</v>
      </c>
      <c r="D204" s="171">
        <v>1</v>
      </c>
      <c r="E204" s="171">
        <v>1</v>
      </c>
      <c r="F204" s="171">
        <v>1</v>
      </c>
      <c r="G204" s="171">
        <v>1</v>
      </c>
      <c r="H204" s="171">
        <v>1</v>
      </c>
      <c r="I204" s="171">
        <v>1</v>
      </c>
      <c r="J204" s="171">
        <v>1</v>
      </c>
      <c r="K204" s="171">
        <v>1</v>
      </c>
      <c r="L204" s="171">
        <v>1</v>
      </c>
      <c r="M204" s="171">
        <v>1</v>
      </c>
      <c r="N204" s="305">
        <v>1</v>
      </c>
      <c r="O204" s="305">
        <v>1</v>
      </c>
      <c r="P204" s="305">
        <v>1</v>
      </c>
      <c r="Q204" s="305">
        <v>1</v>
      </c>
      <c r="R204" s="305">
        <v>1</v>
      </c>
      <c r="S204" s="305">
        <v>1</v>
      </c>
      <c r="T204" s="305">
        <v>1</v>
      </c>
      <c r="U204" s="305">
        <v>1</v>
      </c>
      <c r="V204" s="305">
        <v>1</v>
      </c>
      <c r="W204" s="305">
        <v>1</v>
      </c>
      <c r="X204" s="305">
        <v>1</v>
      </c>
      <c r="Y204" s="305">
        <v>1</v>
      </c>
      <c r="Z204" s="305">
        <v>1</v>
      </c>
      <c r="AA204" s="305">
        <v>1</v>
      </c>
      <c r="AB204" s="305">
        <v>1</v>
      </c>
      <c r="AC204" s="305">
        <v>1</v>
      </c>
      <c r="AD204" s="305">
        <v>1</v>
      </c>
      <c r="AE204" s="305">
        <v>1</v>
      </c>
      <c r="AF204" s="305">
        <v>1</v>
      </c>
      <c r="AG204" s="305">
        <v>1</v>
      </c>
      <c r="AH204" s="305">
        <v>1</v>
      </c>
      <c r="AI204" s="305">
        <v>1</v>
      </c>
      <c r="AJ204" s="305">
        <v>1</v>
      </c>
      <c r="AK204" s="305">
        <v>1</v>
      </c>
      <c r="AL204" s="305">
        <v>1</v>
      </c>
      <c r="AM204" s="305">
        <v>1</v>
      </c>
      <c r="AN204" s="305">
        <v>1</v>
      </c>
    </row>
    <row r="205" spans="1:40" s="171" customFormat="1" x14ac:dyDescent="0.2">
      <c r="A205" s="128" t="s">
        <v>2045</v>
      </c>
      <c r="B205" s="171">
        <v>0</v>
      </c>
      <c r="C205" s="171">
        <v>0</v>
      </c>
      <c r="D205" s="171">
        <v>0</v>
      </c>
      <c r="E205" s="171">
        <v>0</v>
      </c>
      <c r="F205" s="171">
        <v>0</v>
      </c>
      <c r="G205" s="171">
        <v>0</v>
      </c>
      <c r="H205" s="171">
        <v>0</v>
      </c>
      <c r="I205" s="171">
        <v>0</v>
      </c>
      <c r="J205" s="171">
        <v>0</v>
      </c>
      <c r="K205" s="171">
        <v>0</v>
      </c>
      <c r="L205" s="171">
        <v>0</v>
      </c>
      <c r="M205" s="171">
        <v>0</v>
      </c>
      <c r="N205" s="305">
        <v>0</v>
      </c>
      <c r="O205" s="305">
        <v>0</v>
      </c>
      <c r="P205" s="305">
        <v>0</v>
      </c>
      <c r="Q205" s="305">
        <v>0</v>
      </c>
      <c r="R205" s="305">
        <v>0</v>
      </c>
      <c r="S205" s="305">
        <v>0</v>
      </c>
      <c r="T205" s="305">
        <v>0</v>
      </c>
      <c r="U205" s="305">
        <v>0</v>
      </c>
      <c r="V205" s="305">
        <v>0</v>
      </c>
      <c r="W205" s="305">
        <v>0</v>
      </c>
      <c r="X205" s="305">
        <v>0</v>
      </c>
      <c r="Y205" s="305">
        <v>0</v>
      </c>
      <c r="Z205" s="305">
        <v>0</v>
      </c>
      <c r="AA205" s="305">
        <v>0</v>
      </c>
      <c r="AB205" s="305">
        <v>0</v>
      </c>
      <c r="AC205" s="305">
        <v>0</v>
      </c>
      <c r="AD205" s="305">
        <v>0</v>
      </c>
      <c r="AE205" s="305">
        <v>0</v>
      </c>
      <c r="AF205" s="305">
        <v>0</v>
      </c>
      <c r="AG205" s="305">
        <v>0</v>
      </c>
      <c r="AH205" s="305">
        <v>0</v>
      </c>
      <c r="AI205" s="305">
        <v>0</v>
      </c>
      <c r="AJ205" s="305">
        <v>0</v>
      </c>
      <c r="AK205" s="305">
        <v>0</v>
      </c>
      <c r="AL205" s="305">
        <v>0</v>
      </c>
      <c r="AM205" s="305">
        <v>0</v>
      </c>
      <c r="AN205" s="305">
        <v>0</v>
      </c>
    </row>
    <row r="206" spans="1:40" s="171" customFormat="1" x14ac:dyDescent="0.2">
      <c r="A206" s="172" t="s">
        <v>2046</v>
      </c>
      <c r="B206" s="171">
        <v>0</v>
      </c>
      <c r="C206" s="171">
        <v>0</v>
      </c>
      <c r="D206" s="171">
        <v>0</v>
      </c>
      <c r="E206" s="171">
        <v>0</v>
      </c>
      <c r="F206" s="171">
        <v>0</v>
      </c>
      <c r="G206" s="171">
        <v>0</v>
      </c>
      <c r="H206" s="171">
        <v>0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305">
        <v>0</v>
      </c>
      <c r="O206" s="305">
        <v>0</v>
      </c>
      <c r="P206" s="305">
        <v>0</v>
      </c>
      <c r="Q206" s="305">
        <v>0</v>
      </c>
      <c r="R206" s="305">
        <v>0</v>
      </c>
      <c r="S206" s="305">
        <v>0</v>
      </c>
      <c r="T206" s="305">
        <v>0</v>
      </c>
      <c r="U206" s="305">
        <v>0</v>
      </c>
      <c r="V206" s="305">
        <v>0</v>
      </c>
      <c r="W206" s="305">
        <v>0</v>
      </c>
      <c r="X206" s="305">
        <v>0</v>
      </c>
      <c r="Y206" s="305">
        <v>0</v>
      </c>
      <c r="Z206" s="305">
        <v>0</v>
      </c>
      <c r="AA206" s="305">
        <v>0</v>
      </c>
      <c r="AB206" s="305">
        <v>0</v>
      </c>
      <c r="AC206" s="305">
        <v>0</v>
      </c>
      <c r="AD206" s="305">
        <v>0</v>
      </c>
      <c r="AE206" s="305">
        <v>0</v>
      </c>
      <c r="AF206" s="305">
        <v>0</v>
      </c>
      <c r="AG206" s="305">
        <v>0</v>
      </c>
      <c r="AH206" s="305">
        <v>0</v>
      </c>
      <c r="AI206" s="305">
        <v>0</v>
      </c>
      <c r="AJ206" s="305">
        <v>0</v>
      </c>
      <c r="AK206" s="305">
        <v>0</v>
      </c>
      <c r="AL206" s="305">
        <v>0</v>
      </c>
      <c r="AM206" s="305">
        <v>0</v>
      </c>
      <c r="AN206" s="305">
        <v>0</v>
      </c>
    </row>
    <row r="207" spans="1:40" s="171" customFormat="1" x14ac:dyDescent="0.2">
      <c r="A207" s="128" t="s">
        <v>2047</v>
      </c>
      <c r="B207" s="171">
        <v>1</v>
      </c>
      <c r="C207" s="171">
        <v>1</v>
      </c>
      <c r="D207" s="171">
        <v>1</v>
      </c>
      <c r="E207" s="171">
        <v>1</v>
      </c>
      <c r="F207" s="171">
        <v>1</v>
      </c>
      <c r="G207" s="171">
        <v>1</v>
      </c>
      <c r="H207" s="171">
        <v>1</v>
      </c>
      <c r="I207" s="171">
        <v>1</v>
      </c>
      <c r="J207" s="171">
        <v>1</v>
      </c>
      <c r="K207" s="171">
        <v>1</v>
      </c>
      <c r="L207" s="171">
        <v>1</v>
      </c>
      <c r="M207" s="171">
        <v>1</v>
      </c>
      <c r="N207" s="305">
        <v>1</v>
      </c>
      <c r="O207" s="305">
        <v>1</v>
      </c>
      <c r="P207" s="305">
        <v>1</v>
      </c>
      <c r="Q207" s="305">
        <v>1</v>
      </c>
      <c r="R207" s="305">
        <v>1</v>
      </c>
      <c r="S207" s="305">
        <v>1</v>
      </c>
      <c r="T207" s="305">
        <v>1</v>
      </c>
      <c r="U207" s="305">
        <v>1</v>
      </c>
      <c r="V207" s="305">
        <v>1</v>
      </c>
      <c r="W207" s="305">
        <v>1</v>
      </c>
      <c r="X207" s="305">
        <v>1</v>
      </c>
      <c r="Y207" s="305">
        <v>1</v>
      </c>
      <c r="Z207" s="305">
        <v>1</v>
      </c>
      <c r="AA207" s="305">
        <v>1</v>
      </c>
      <c r="AB207" s="305">
        <v>1</v>
      </c>
      <c r="AC207" s="305">
        <v>1</v>
      </c>
      <c r="AD207" s="305">
        <v>1</v>
      </c>
      <c r="AE207" s="305">
        <v>1</v>
      </c>
      <c r="AF207" s="305">
        <v>1</v>
      </c>
      <c r="AG207" s="305">
        <v>1</v>
      </c>
      <c r="AH207" s="305">
        <v>1</v>
      </c>
      <c r="AI207" s="305">
        <v>1</v>
      </c>
      <c r="AJ207" s="305">
        <v>1</v>
      </c>
      <c r="AK207" s="305">
        <v>1</v>
      </c>
      <c r="AL207" s="305">
        <v>1</v>
      </c>
      <c r="AM207" s="305">
        <v>1</v>
      </c>
      <c r="AN207" s="305">
        <v>1</v>
      </c>
    </row>
    <row r="208" spans="1:40" s="171" customFormat="1" x14ac:dyDescent="0.2">
      <c r="A208" s="128" t="s">
        <v>2048</v>
      </c>
      <c r="B208" s="171">
        <v>1</v>
      </c>
      <c r="C208" s="171">
        <v>1</v>
      </c>
      <c r="D208" s="171">
        <v>1</v>
      </c>
      <c r="E208" s="171">
        <v>1</v>
      </c>
      <c r="F208" s="171">
        <v>1</v>
      </c>
      <c r="G208" s="171">
        <v>1</v>
      </c>
      <c r="H208" s="171">
        <v>1</v>
      </c>
      <c r="I208" s="171">
        <v>1</v>
      </c>
      <c r="J208" s="171">
        <v>1</v>
      </c>
      <c r="K208" s="171">
        <v>1</v>
      </c>
      <c r="L208" s="171">
        <v>1</v>
      </c>
      <c r="M208" s="171">
        <v>1</v>
      </c>
      <c r="N208" s="305">
        <v>1</v>
      </c>
      <c r="O208" s="305">
        <v>1</v>
      </c>
      <c r="P208" s="305">
        <v>1</v>
      </c>
      <c r="Q208" s="305">
        <v>1</v>
      </c>
      <c r="R208" s="305">
        <v>1</v>
      </c>
      <c r="S208" s="305">
        <v>1</v>
      </c>
      <c r="T208" s="305">
        <v>1</v>
      </c>
      <c r="U208" s="305">
        <v>1</v>
      </c>
      <c r="V208" s="305">
        <v>1</v>
      </c>
      <c r="W208" s="305">
        <v>1</v>
      </c>
      <c r="X208" s="305">
        <v>1</v>
      </c>
      <c r="Y208" s="305">
        <v>1</v>
      </c>
      <c r="Z208" s="305">
        <v>1</v>
      </c>
      <c r="AA208" s="305">
        <v>1</v>
      </c>
      <c r="AB208" s="305">
        <v>1</v>
      </c>
      <c r="AC208" s="305">
        <v>1</v>
      </c>
      <c r="AD208" s="305">
        <v>1</v>
      </c>
      <c r="AE208" s="305">
        <v>1</v>
      </c>
      <c r="AF208" s="305">
        <v>1</v>
      </c>
      <c r="AG208" s="305">
        <v>1</v>
      </c>
      <c r="AH208" s="305">
        <v>1</v>
      </c>
      <c r="AI208" s="305">
        <v>1</v>
      </c>
      <c r="AJ208" s="305">
        <v>1</v>
      </c>
      <c r="AK208" s="305">
        <v>1</v>
      </c>
      <c r="AL208" s="305">
        <v>1</v>
      </c>
      <c r="AM208" s="305">
        <v>1</v>
      </c>
      <c r="AN208" s="305">
        <v>1</v>
      </c>
    </row>
    <row r="209" spans="1:40" s="171" customFormat="1" x14ac:dyDescent="0.2">
      <c r="A209" s="128" t="s">
        <v>2049</v>
      </c>
      <c r="B209" s="171">
        <v>1</v>
      </c>
      <c r="C209" s="171">
        <v>1</v>
      </c>
      <c r="D209" s="171">
        <v>1</v>
      </c>
      <c r="E209" s="171">
        <v>1</v>
      </c>
      <c r="F209" s="171">
        <v>1</v>
      </c>
      <c r="G209" s="171">
        <v>1</v>
      </c>
      <c r="H209" s="171">
        <v>1</v>
      </c>
      <c r="I209" s="171">
        <v>1</v>
      </c>
      <c r="J209" s="171">
        <v>1</v>
      </c>
      <c r="K209" s="171">
        <v>1</v>
      </c>
      <c r="L209" s="171">
        <v>1</v>
      </c>
      <c r="M209" s="171">
        <v>1</v>
      </c>
      <c r="N209" s="305">
        <v>1</v>
      </c>
      <c r="O209" s="305">
        <v>1</v>
      </c>
      <c r="P209" s="305">
        <v>1</v>
      </c>
      <c r="Q209" s="305">
        <v>1</v>
      </c>
      <c r="R209" s="305">
        <v>1</v>
      </c>
      <c r="S209" s="305">
        <v>1</v>
      </c>
      <c r="T209" s="305">
        <v>1</v>
      </c>
      <c r="U209" s="305">
        <v>1</v>
      </c>
      <c r="V209" s="305">
        <v>1</v>
      </c>
      <c r="W209" s="305">
        <v>1</v>
      </c>
      <c r="X209" s="305">
        <v>1</v>
      </c>
      <c r="Y209" s="305">
        <v>1</v>
      </c>
      <c r="Z209" s="305">
        <v>1</v>
      </c>
      <c r="AA209" s="305">
        <v>1</v>
      </c>
      <c r="AB209" s="305">
        <v>1</v>
      </c>
      <c r="AC209" s="305">
        <v>1</v>
      </c>
      <c r="AD209" s="305">
        <v>1</v>
      </c>
      <c r="AE209" s="305">
        <v>1</v>
      </c>
      <c r="AF209" s="305">
        <v>1</v>
      </c>
      <c r="AG209" s="305">
        <v>1</v>
      </c>
      <c r="AH209" s="305">
        <v>1</v>
      </c>
      <c r="AI209" s="305">
        <v>1</v>
      </c>
      <c r="AJ209" s="305">
        <v>1</v>
      </c>
      <c r="AK209" s="305">
        <v>1</v>
      </c>
      <c r="AL209" s="305">
        <v>1</v>
      </c>
      <c r="AM209" s="305">
        <v>1</v>
      </c>
      <c r="AN209" s="305">
        <v>1</v>
      </c>
    </row>
    <row r="210" spans="1:40" s="171" customFormat="1" x14ac:dyDescent="0.2">
      <c r="A210" s="172" t="s">
        <v>2050</v>
      </c>
      <c r="B210" s="171">
        <v>0</v>
      </c>
      <c r="C210" s="171">
        <v>0</v>
      </c>
      <c r="D210" s="171">
        <v>0</v>
      </c>
      <c r="E210" s="171">
        <v>0</v>
      </c>
      <c r="F210" s="171">
        <v>0</v>
      </c>
      <c r="G210" s="171">
        <v>0</v>
      </c>
      <c r="H210" s="171">
        <v>0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0</v>
      </c>
      <c r="W210" s="305">
        <v>0</v>
      </c>
      <c r="X210" s="305">
        <v>0</v>
      </c>
      <c r="Y210" s="305">
        <v>0</v>
      </c>
      <c r="Z210" s="305">
        <v>0</v>
      </c>
      <c r="AA210" s="305">
        <v>0</v>
      </c>
      <c r="AB210" s="305">
        <v>0</v>
      </c>
      <c r="AC210" s="305">
        <v>0</v>
      </c>
      <c r="AD210" s="305">
        <v>0</v>
      </c>
      <c r="AE210" s="305">
        <v>0</v>
      </c>
      <c r="AF210" s="305">
        <v>0</v>
      </c>
      <c r="AG210" s="305">
        <v>0</v>
      </c>
      <c r="AH210" s="305">
        <v>0</v>
      </c>
      <c r="AI210" s="305">
        <v>0</v>
      </c>
      <c r="AJ210" s="305">
        <v>0</v>
      </c>
      <c r="AK210" s="305">
        <v>0</v>
      </c>
      <c r="AL210" s="305">
        <v>0</v>
      </c>
      <c r="AM210" s="305">
        <v>0</v>
      </c>
      <c r="AN210" s="305">
        <v>0</v>
      </c>
    </row>
    <row r="211" spans="1:40" s="171" customFormat="1" x14ac:dyDescent="0.2">
      <c r="A211" s="128" t="s">
        <v>2051</v>
      </c>
      <c r="B211" s="171">
        <v>1</v>
      </c>
      <c r="C211" s="171">
        <v>1</v>
      </c>
      <c r="D211" s="171">
        <v>1</v>
      </c>
      <c r="E211" s="171">
        <v>1</v>
      </c>
      <c r="F211" s="171">
        <v>1</v>
      </c>
      <c r="G211" s="171">
        <v>1</v>
      </c>
      <c r="H211" s="171">
        <v>1</v>
      </c>
      <c r="I211" s="171">
        <v>1</v>
      </c>
      <c r="J211" s="171">
        <v>1</v>
      </c>
      <c r="K211" s="171">
        <v>1</v>
      </c>
      <c r="L211" s="171">
        <v>1</v>
      </c>
      <c r="M211" s="171">
        <v>1</v>
      </c>
      <c r="N211" s="305">
        <v>1</v>
      </c>
      <c r="O211" s="305">
        <v>1</v>
      </c>
      <c r="P211" s="305">
        <v>1</v>
      </c>
      <c r="Q211" s="305">
        <v>1</v>
      </c>
      <c r="R211" s="305">
        <v>1</v>
      </c>
      <c r="S211" s="305">
        <v>1</v>
      </c>
      <c r="T211" s="305">
        <v>1</v>
      </c>
      <c r="U211" s="305">
        <v>1</v>
      </c>
      <c r="V211" s="305">
        <v>1</v>
      </c>
      <c r="W211" s="305">
        <v>1</v>
      </c>
      <c r="X211" s="305">
        <v>1</v>
      </c>
      <c r="Y211" s="305">
        <v>1</v>
      </c>
      <c r="Z211" s="305">
        <v>1</v>
      </c>
      <c r="AA211" s="305">
        <v>1</v>
      </c>
      <c r="AB211" s="305">
        <v>1</v>
      </c>
      <c r="AC211" s="305">
        <v>1</v>
      </c>
      <c r="AD211" s="305">
        <v>1</v>
      </c>
      <c r="AE211" s="305">
        <v>1</v>
      </c>
      <c r="AF211" s="305">
        <v>1</v>
      </c>
      <c r="AG211" s="305">
        <v>1</v>
      </c>
      <c r="AH211" s="305">
        <v>1</v>
      </c>
      <c r="AI211" s="305">
        <v>1</v>
      </c>
      <c r="AJ211" s="305">
        <v>1</v>
      </c>
      <c r="AK211" s="305">
        <v>1</v>
      </c>
      <c r="AL211" s="305">
        <v>1</v>
      </c>
      <c r="AM211" s="305">
        <v>1</v>
      </c>
      <c r="AN211" s="305">
        <v>1</v>
      </c>
    </row>
    <row r="212" spans="1:40" s="171" customFormat="1" x14ac:dyDescent="0.2">
      <c r="A212" s="128" t="s">
        <v>2052</v>
      </c>
      <c r="B212" s="171">
        <v>1</v>
      </c>
      <c r="C212" s="171">
        <v>1</v>
      </c>
      <c r="D212" s="171">
        <v>1</v>
      </c>
      <c r="E212" s="171">
        <v>1</v>
      </c>
      <c r="F212" s="171">
        <v>1</v>
      </c>
      <c r="G212" s="171">
        <v>1</v>
      </c>
      <c r="H212" s="171">
        <v>1</v>
      </c>
      <c r="I212" s="171">
        <v>1</v>
      </c>
      <c r="J212" s="171">
        <v>1</v>
      </c>
      <c r="K212" s="171">
        <v>1</v>
      </c>
      <c r="L212" s="171">
        <v>1</v>
      </c>
      <c r="M212" s="171">
        <v>1</v>
      </c>
      <c r="N212" s="305">
        <v>1</v>
      </c>
      <c r="O212" s="305">
        <v>1</v>
      </c>
      <c r="P212" s="305">
        <v>1</v>
      </c>
      <c r="Q212" s="305">
        <v>1</v>
      </c>
      <c r="R212" s="305">
        <v>1</v>
      </c>
      <c r="S212" s="305">
        <v>1</v>
      </c>
      <c r="T212" s="305">
        <v>1</v>
      </c>
      <c r="U212" s="305">
        <v>1</v>
      </c>
      <c r="V212" s="305">
        <v>1</v>
      </c>
      <c r="W212" s="305">
        <v>1</v>
      </c>
      <c r="X212" s="305">
        <v>1</v>
      </c>
      <c r="Y212" s="305">
        <v>1</v>
      </c>
      <c r="Z212" s="305">
        <v>1</v>
      </c>
      <c r="AA212" s="305">
        <v>1</v>
      </c>
      <c r="AB212" s="305">
        <v>1</v>
      </c>
      <c r="AC212" s="305">
        <v>1</v>
      </c>
      <c r="AD212" s="305">
        <v>1</v>
      </c>
      <c r="AE212" s="305">
        <v>1</v>
      </c>
      <c r="AF212" s="305">
        <v>1</v>
      </c>
      <c r="AG212" s="305">
        <v>1</v>
      </c>
      <c r="AH212" s="305">
        <v>1</v>
      </c>
      <c r="AI212" s="305">
        <v>1</v>
      </c>
      <c r="AJ212" s="305">
        <v>1</v>
      </c>
      <c r="AK212" s="305">
        <v>1</v>
      </c>
      <c r="AL212" s="305">
        <v>1</v>
      </c>
      <c r="AM212" s="305">
        <v>1</v>
      </c>
      <c r="AN212" s="305">
        <v>1</v>
      </c>
    </row>
    <row r="213" spans="1:40" s="171" customFormat="1" x14ac:dyDescent="0.2">
      <c r="A213" s="172" t="s">
        <v>2539</v>
      </c>
      <c r="B213" s="171">
        <v>0</v>
      </c>
      <c r="C213" s="171">
        <v>0</v>
      </c>
      <c r="D213" s="171">
        <v>0</v>
      </c>
      <c r="E213" s="171">
        <v>0</v>
      </c>
      <c r="F213" s="171">
        <v>0</v>
      </c>
      <c r="G213" s="171">
        <v>0</v>
      </c>
      <c r="H213" s="171">
        <v>0</v>
      </c>
      <c r="I213" s="171">
        <v>0</v>
      </c>
      <c r="J213" s="171">
        <v>0</v>
      </c>
      <c r="K213" s="171">
        <v>0</v>
      </c>
      <c r="L213" s="171">
        <v>0</v>
      </c>
      <c r="M213" s="171">
        <v>0</v>
      </c>
      <c r="N213" s="305">
        <v>0</v>
      </c>
      <c r="O213" s="305">
        <v>0</v>
      </c>
      <c r="P213" s="305">
        <v>0</v>
      </c>
      <c r="Q213" s="305">
        <v>0</v>
      </c>
      <c r="R213" s="305">
        <v>0</v>
      </c>
      <c r="S213" s="305">
        <v>0</v>
      </c>
      <c r="T213" s="305">
        <v>0</v>
      </c>
      <c r="U213" s="305">
        <v>0</v>
      </c>
      <c r="V213" s="305">
        <v>0</v>
      </c>
      <c r="W213" s="305">
        <v>0</v>
      </c>
      <c r="X213" s="305">
        <v>0</v>
      </c>
      <c r="Y213" s="305">
        <v>0</v>
      </c>
      <c r="Z213" s="305">
        <v>0</v>
      </c>
      <c r="AA213" s="305">
        <v>0</v>
      </c>
      <c r="AB213" s="305">
        <v>0</v>
      </c>
      <c r="AC213" s="305">
        <v>0</v>
      </c>
      <c r="AD213" s="305">
        <v>0</v>
      </c>
      <c r="AE213" s="305">
        <v>0</v>
      </c>
      <c r="AF213" s="305">
        <v>0</v>
      </c>
      <c r="AG213" s="305">
        <v>0</v>
      </c>
      <c r="AH213" s="305">
        <v>0</v>
      </c>
      <c r="AI213" s="305">
        <v>0</v>
      </c>
      <c r="AJ213" s="305">
        <v>0</v>
      </c>
      <c r="AK213" s="305">
        <v>0</v>
      </c>
      <c r="AL213" s="305">
        <v>0</v>
      </c>
      <c r="AM213" s="305">
        <v>0</v>
      </c>
      <c r="AN213" s="305">
        <v>0</v>
      </c>
    </row>
    <row r="214" spans="1:40" s="171" customFormat="1" x14ac:dyDescent="0.2">
      <c r="A214" s="128" t="s">
        <v>2054</v>
      </c>
      <c r="B214" s="171">
        <v>1</v>
      </c>
      <c r="C214" s="171">
        <v>1</v>
      </c>
      <c r="D214" s="171">
        <v>1</v>
      </c>
      <c r="E214" s="171">
        <v>1</v>
      </c>
      <c r="F214" s="171">
        <v>1</v>
      </c>
      <c r="G214" s="171">
        <v>1</v>
      </c>
      <c r="H214" s="171">
        <v>1</v>
      </c>
      <c r="I214" s="171">
        <v>1</v>
      </c>
      <c r="J214" s="171">
        <v>1</v>
      </c>
      <c r="K214" s="171">
        <v>1</v>
      </c>
      <c r="L214" s="171">
        <v>1</v>
      </c>
      <c r="M214" s="171">
        <v>1</v>
      </c>
      <c r="N214" s="305">
        <v>1</v>
      </c>
      <c r="O214" s="305">
        <v>1</v>
      </c>
      <c r="P214" s="305">
        <v>1</v>
      </c>
      <c r="Q214" s="305">
        <v>1</v>
      </c>
      <c r="R214" s="305">
        <v>1</v>
      </c>
      <c r="S214" s="305">
        <v>1</v>
      </c>
      <c r="T214" s="305">
        <v>1</v>
      </c>
      <c r="U214" s="305">
        <v>1</v>
      </c>
      <c r="V214" s="305">
        <v>1</v>
      </c>
      <c r="W214" s="305">
        <v>1</v>
      </c>
      <c r="X214" s="305">
        <v>1</v>
      </c>
      <c r="Y214" s="305">
        <v>1</v>
      </c>
      <c r="Z214" s="305">
        <v>1</v>
      </c>
      <c r="AA214" s="305">
        <v>1</v>
      </c>
      <c r="AB214" s="305">
        <v>1</v>
      </c>
      <c r="AC214" s="305">
        <v>1</v>
      </c>
      <c r="AD214" s="305">
        <v>1</v>
      </c>
      <c r="AE214" s="305">
        <v>1</v>
      </c>
      <c r="AF214" s="305">
        <v>1</v>
      </c>
      <c r="AG214" s="305">
        <v>1</v>
      </c>
      <c r="AH214" s="305">
        <v>1</v>
      </c>
      <c r="AI214" s="305">
        <v>1</v>
      </c>
      <c r="AJ214" s="305">
        <v>1</v>
      </c>
      <c r="AK214" s="305">
        <v>1</v>
      </c>
      <c r="AL214" s="305">
        <v>1</v>
      </c>
      <c r="AM214" s="305">
        <v>1</v>
      </c>
      <c r="AN214" s="305">
        <v>1</v>
      </c>
    </row>
    <row r="215" spans="1:40" s="171" customFormat="1" x14ac:dyDescent="0.2">
      <c r="A215" s="128" t="s">
        <v>2055</v>
      </c>
      <c r="B215" s="171">
        <v>1</v>
      </c>
      <c r="C215" s="171">
        <v>1</v>
      </c>
      <c r="D215" s="171">
        <v>1</v>
      </c>
      <c r="E215" s="171">
        <v>1</v>
      </c>
      <c r="F215" s="171">
        <v>1</v>
      </c>
      <c r="G215" s="171">
        <v>1</v>
      </c>
      <c r="H215" s="171">
        <v>1</v>
      </c>
      <c r="I215" s="171">
        <v>1</v>
      </c>
      <c r="J215" s="171">
        <v>1</v>
      </c>
      <c r="K215" s="171">
        <v>1</v>
      </c>
      <c r="L215" s="171">
        <v>1</v>
      </c>
      <c r="M215" s="171">
        <v>1</v>
      </c>
      <c r="N215" s="305">
        <v>1</v>
      </c>
      <c r="O215" s="305">
        <v>1</v>
      </c>
      <c r="P215" s="305">
        <v>1</v>
      </c>
      <c r="Q215" s="305">
        <v>1</v>
      </c>
      <c r="R215" s="305">
        <v>1</v>
      </c>
      <c r="S215" s="305">
        <v>1</v>
      </c>
      <c r="T215" s="305">
        <v>1</v>
      </c>
      <c r="U215" s="305">
        <v>1</v>
      </c>
      <c r="V215" s="305">
        <v>1</v>
      </c>
      <c r="W215" s="305">
        <v>1</v>
      </c>
      <c r="X215" s="305">
        <v>1</v>
      </c>
      <c r="Y215" s="305">
        <v>1</v>
      </c>
      <c r="Z215" s="305">
        <v>1</v>
      </c>
      <c r="AA215" s="305">
        <v>1</v>
      </c>
      <c r="AB215" s="305">
        <v>1</v>
      </c>
      <c r="AC215" s="305">
        <v>1</v>
      </c>
      <c r="AD215" s="305">
        <v>1</v>
      </c>
      <c r="AE215" s="305">
        <v>1</v>
      </c>
      <c r="AF215" s="305">
        <v>1</v>
      </c>
      <c r="AG215" s="305">
        <v>1</v>
      </c>
      <c r="AH215" s="305">
        <v>1</v>
      </c>
      <c r="AI215" s="305">
        <v>1</v>
      </c>
      <c r="AJ215" s="305">
        <v>1</v>
      </c>
      <c r="AK215" s="305">
        <v>1</v>
      </c>
      <c r="AL215" s="305">
        <v>1</v>
      </c>
      <c r="AM215" s="305">
        <v>1</v>
      </c>
      <c r="AN215" s="305">
        <v>1</v>
      </c>
    </row>
    <row r="216" spans="1:40" s="171" customFormat="1" x14ac:dyDescent="0.2">
      <c r="A216" s="128" t="s">
        <v>2056</v>
      </c>
      <c r="B216" s="171">
        <v>1</v>
      </c>
      <c r="C216" s="171">
        <v>1</v>
      </c>
      <c r="D216" s="171">
        <v>1</v>
      </c>
      <c r="E216" s="171">
        <v>1</v>
      </c>
      <c r="F216" s="171">
        <v>1</v>
      </c>
      <c r="G216" s="171">
        <v>1</v>
      </c>
      <c r="H216" s="171">
        <v>1</v>
      </c>
      <c r="I216" s="171">
        <v>1</v>
      </c>
      <c r="J216" s="171">
        <v>1</v>
      </c>
      <c r="K216" s="171">
        <v>1</v>
      </c>
      <c r="L216" s="171">
        <v>1</v>
      </c>
      <c r="M216" s="171">
        <v>1</v>
      </c>
      <c r="N216" s="305">
        <v>1</v>
      </c>
      <c r="O216" s="305">
        <v>1</v>
      </c>
      <c r="P216" s="305">
        <v>1</v>
      </c>
      <c r="Q216" s="305">
        <v>1</v>
      </c>
      <c r="R216" s="305">
        <v>1</v>
      </c>
      <c r="S216" s="305">
        <v>1</v>
      </c>
      <c r="T216" s="305">
        <v>1</v>
      </c>
      <c r="U216" s="305">
        <v>1</v>
      </c>
      <c r="V216" s="305">
        <v>1</v>
      </c>
      <c r="W216" s="305">
        <v>1</v>
      </c>
      <c r="X216" s="305">
        <v>1</v>
      </c>
      <c r="Y216" s="305">
        <v>1</v>
      </c>
      <c r="Z216" s="305">
        <v>1</v>
      </c>
      <c r="AA216" s="305">
        <v>1</v>
      </c>
      <c r="AB216" s="305">
        <v>1</v>
      </c>
      <c r="AC216" s="305">
        <v>1</v>
      </c>
      <c r="AD216" s="305">
        <v>1</v>
      </c>
      <c r="AE216" s="305">
        <v>1</v>
      </c>
      <c r="AF216" s="305">
        <v>1</v>
      </c>
      <c r="AG216" s="305">
        <v>1</v>
      </c>
      <c r="AH216" s="305">
        <v>1</v>
      </c>
      <c r="AI216" s="305">
        <v>1</v>
      </c>
      <c r="AJ216" s="305">
        <v>1</v>
      </c>
      <c r="AK216" s="305">
        <v>1</v>
      </c>
      <c r="AL216" s="305">
        <v>1</v>
      </c>
      <c r="AM216" s="305">
        <v>1</v>
      </c>
      <c r="AN216" s="305">
        <v>1</v>
      </c>
    </row>
    <row r="217" spans="1:40" s="171" customFormat="1" x14ac:dyDescent="0.2">
      <c r="A217" s="172" t="s">
        <v>2057</v>
      </c>
      <c r="B217" s="171">
        <v>0</v>
      </c>
      <c r="C217" s="171">
        <v>0</v>
      </c>
      <c r="D217" s="171">
        <v>0</v>
      </c>
      <c r="E217" s="171">
        <v>0</v>
      </c>
      <c r="F217" s="171">
        <v>0</v>
      </c>
      <c r="G217" s="171">
        <v>0</v>
      </c>
      <c r="H217" s="171">
        <v>0</v>
      </c>
      <c r="I217" s="171">
        <v>0</v>
      </c>
      <c r="J217" s="171">
        <v>0</v>
      </c>
      <c r="K217" s="171">
        <v>0</v>
      </c>
      <c r="L217" s="171">
        <v>0</v>
      </c>
      <c r="M217" s="171">
        <v>0</v>
      </c>
      <c r="N217" s="305">
        <v>0</v>
      </c>
      <c r="O217" s="305">
        <v>0</v>
      </c>
      <c r="P217" s="305">
        <v>0</v>
      </c>
      <c r="Q217" s="305">
        <v>0</v>
      </c>
      <c r="R217" s="305">
        <v>0</v>
      </c>
      <c r="S217" s="305">
        <v>0</v>
      </c>
      <c r="T217" s="305">
        <v>0</v>
      </c>
      <c r="U217" s="305">
        <v>0</v>
      </c>
      <c r="V217" s="305">
        <v>0</v>
      </c>
      <c r="W217" s="305">
        <v>0</v>
      </c>
      <c r="X217" s="305">
        <v>0</v>
      </c>
      <c r="Y217" s="305">
        <v>0</v>
      </c>
      <c r="Z217" s="305">
        <v>0</v>
      </c>
      <c r="AA217" s="305">
        <v>0</v>
      </c>
      <c r="AB217" s="305">
        <v>0</v>
      </c>
      <c r="AC217" s="305">
        <v>0</v>
      </c>
      <c r="AD217" s="305">
        <v>0</v>
      </c>
      <c r="AE217" s="305">
        <v>0</v>
      </c>
      <c r="AF217" s="305">
        <v>0</v>
      </c>
      <c r="AG217" s="305">
        <v>0</v>
      </c>
      <c r="AH217" s="305">
        <v>0</v>
      </c>
      <c r="AI217" s="305">
        <v>0</v>
      </c>
      <c r="AJ217" s="305">
        <v>0</v>
      </c>
      <c r="AK217" s="305">
        <v>0</v>
      </c>
      <c r="AL217" s="305">
        <v>0</v>
      </c>
      <c r="AM217" s="305">
        <v>0</v>
      </c>
      <c r="AN217" s="305">
        <v>0</v>
      </c>
    </row>
    <row r="218" spans="1:40" s="171" customFormat="1" x14ac:dyDescent="0.2">
      <c r="A218" s="172" t="s">
        <v>2058</v>
      </c>
      <c r="B218" s="171">
        <v>0</v>
      </c>
      <c r="C218" s="171">
        <v>0</v>
      </c>
      <c r="D218" s="171">
        <v>0</v>
      </c>
      <c r="E218" s="171">
        <v>0</v>
      </c>
      <c r="F218" s="171">
        <v>0</v>
      </c>
      <c r="G218" s="171">
        <v>0</v>
      </c>
      <c r="H218" s="171">
        <v>0</v>
      </c>
      <c r="I218" s="171">
        <v>0</v>
      </c>
      <c r="J218" s="171">
        <v>0</v>
      </c>
      <c r="K218" s="171">
        <v>0</v>
      </c>
      <c r="L218" s="171">
        <v>0</v>
      </c>
      <c r="M218" s="171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0</v>
      </c>
      <c r="W218" s="305">
        <v>0</v>
      </c>
      <c r="X218" s="305">
        <v>0</v>
      </c>
      <c r="Y218" s="305">
        <v>0</v>
      </c>
      <c r="Z218" s="305">
        <v>0</v>
      </c>
      <c r="AA218" s="305">
        <v>0</v>
      </c>
      <c r="AB218" s="305">
        <v>0</v>
      </c>
      <c r="AC218" s="305">
        <v>0</v>
      </c>
      <c r="AD218" s="305">
        <v>0</v>
      </c>
      <c r="AE218" s="305">
        <v>0</v>
      </c>
      <c r="AF218" s="305">
        <v>0</v>
      </c>
      <c r="AG218" s="305">
        <v>0</v>
      </c>
      <c r="AH218" s="305">
        <v>0</v>
      </c>
      <c r="AI218" s="305">
        <v>0</v>
      </c>
      <c r="AJ218" s="305">
        <v>0</v>
      </c>
      <c r="AK218" s="305">
        <v>0</v>
      </c>
      <c r="AL218" s="305">
        <v>0</v>
      </c>
      <c r="AM218" s="305">
        <v>0</v>
      </c>
      <c r="AN218" s="305">
        <v>0</v>
      </c>
    </row>
    <row r="219" spans="1:40" x14ac:dyDescent="0.2">
      <c r="A219" s="27" t="s">
        <v>2059</v>
      </c>
      <c r="N219" s="305"/>
      <c r="O219" s="305"/>
      <c r="P219" s="305"/>
      <c r="Q219" s="305"/>
      <c r="R219" s="305"/>
      <c r="S219" s="305"/>
      <c r="T219" s="305"/>
      <c r="U219" s="305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  <c r="AF219" s="305"/>
      <c r="AG219" s="305"/>
      <c r="AH219" s="305"/>
      <c r="AI219" s="305"/>
      <c r="AJ219" s="305"/>
      <c r="AK219" s="305"/>
      <c r="AL219" s="305"/>
      <c r="AM219" s="305"/>
      <c r="AN219" s="305"/>
    </row>
    <row r="220" spans="1:40" x14ac:dyDescent="0.2">
      <c r="A220" s="30" t="s">
        <v>2060</v>
      </c>
      <c r="N220" s="305"/>
      <c r="O220" s="305"/>
      <c r="P220" s="305"/>
      <c r="Q220" s="305"/>
      <c r="R220" s="305"/>
      <c r="S220" s="305"/>
      <c r="T220" s="305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5"/>
      <c r="AI220" s="305"/>
      <c r="AJ220" s="305"/>
      <c r="AK220" s="305"/>
      <c r="AL220" s="305"/>
      <c r="AM220" s="305"/>
      <c r="AN220" s="305"/>
    </row>
    <row r="221" spans="1:40" s="171" customFormat="1" x14ac:dyDescent="0.2">
      <c r="A221" s="128" t="s">
        <v>2061</v>
      </c>
      <c r="B221" s="171">
        <v>0.97314938583569599</v>
      </c>
      <c r="C221" s="171">
        <v>0.97314938583569599</v>
      </c>
      <c r="D221" s="171">
        <v>0.97314938583569599</v>
      </c>
      <c r="E221" s="171">
        <v>0.97314938583569599</v>
      </c>
      <c r="F221" s="171">
        <v>0.97314938583569599</v>
      </c>
      <c r="G221" s="171">
        <v>0.97314938583569599</v>
      </c>
      <c r="H221" s="171">
        <v>0.97314938583569599</v>
      </c>
      <c r="I221" s="171">
        <v>0.97314938583569599</v>
      </c>
      <c r="J221" s="171">
        <v>0.97314938583569599</v>
      </c>
      <c r="K221" s="171">
        <v>0.97314938583569599</v>
      </c>
      <c r="L221" s="171">
        <v>0.97314938583569599</v>
      </c>
      <c r="M221" s="171">
        <v>0.97314938583569599</v>
      </c>
      <c r="N221" s="305">
        <v>0.97314938583569499</v>
      </c>
      <c r="O221" s="305">
        <v>0.97281091829880695</v>
      </c>
      <c r="P221" s="305">
        <v>0.97281091829880695</v>
      </c>
      <c r="Q221" s="305">
        <v>0.97281091829880695</v>
      </c>
      <c r="R221" s="305">
        <v>0.97281091829880695</v>
      </c>
      <c r="S221" s="305">
        <v>0.97281091829880695</v>
      </c>
      <c r="T221" s="305">
        <v>0.97281091829880695</v>
      </c>
      <c r="U221" s="305">
        <v>0.97281091829880695</v>
      </c>
      <c r="V221" s="305">
        <v>0.97281091829880695</v>
      </c>
      <c r="W221" s="305">
        <v>0.97281091829880695</v>
      </c>
      <c r="X221" s="305">
        <v>0.97281091829880695</v>
      </c>
      <c r="Y221" s="305">
        <v>0.97281091829880695</v>
      </c>
      <c r="Z221" s="305">
        <v>0.97281091829880695</v>
      </c>
      <c r="AA221" s="305">
        <v>0.97281091829880595</v>
      </c>
      <c r="AB221" s="305">
        <v>0.97284191139765697</v>
      </c>
      <c r="AC221" s="305">
        <v>0.97284191139765697</v>
      </c>
      <c r="AD221" s="305">
        <v>0.97284191139765697</v>
      </c>
      <c r="AE221" s="305">
        <v>0.97284191139765697</v>
      </c>
      <c r="AF221" s="305">
        <v>0.97284191139765697</v>
      </c>
      <c r="AG221" s="305">
        <v>0.97284191139765697</v>
      </c>
      <c r="AH221" s="305">
        <v>0.97284191139765697</v>
      </c>
      <c r="AI221" s="305">
        <v>0.97284191139765697</v>
      </c>
      <c r="AJ221" s="305">
        <v>0.97284191139765697</v>
      </c>
      <c r="AK221" s="305">
        <v>0.97284191139765697</v>
      </c>
      <c r="AL221" s="305">
        <v>0.97284191139765697</v>
      </c>
      <c r="AM221" s="305">
        <v>0.97284191139765697</v>
      </c>
      <c r="AN221" s="305">
        <v>0.97284191139765797</v>
      </c>
    </row>
    <row r="222" spans="1:40" s="171" customFormat="1" x14ac:dyDescent="0.2">
      <c r="A222" s="128" t="s">
        <v>2062</v>
      </c>
      <c r="B222" s="171">
        <v>0.97314938583569599</v>
      </c>
      <c r="C222" s="171">
        <v>0.97314938583569599</v>
      </c>
      <c r="D222" s="171">
        <v>0.97314938583569599</v>
      </c>
      <c r="E222" s="171">
        <v>0.97314938583569599</v>
      </c>
      <c r="F222" s="171">
        <v>0.97314938583569599</v>
      </c>
      <c r="G222" s="171">
        <v>0.97314938583569599</v>
      </c>
      <c r="H222" s="171">
        <v>0.97314938583569599</v>
      </c>
      <c r="I222" s="171">
        <v>0.97314938583569599</v>
      </c>
      <c r="J222" s="171">
        <v>0.97314938583569599</v>
      </c>
      <c r="K222" s="171">
        <v>0.97314938583569599</v>
      </c>
      <c r="L222" s="171">
        <v>0.97314938583569599</v>
      </c>
      <c r="M222" s="171">
        <v>0.97314938583569599</v>
      </c>
      <c r="N222" s="305">
        <v>0.97314938583569499</v>
      </c>
      <c r="O222" s="305">
        <v>0.97281091829880695</v>
      </c>
      <c r="P222" s="305">
        <v>0.97281091829880695</v>
      </c>
      <c r="Q222" s="305">
        <v>0.97281091829880695</v>
      </c>
      <c r="R222" s="305">
        <v>0.97281091829880695</v>
      </c>
      <c r="S222" s="305">
        <v>0.97281091829880695</v>
      </c>
      <c r="T222" s="305">
        <v>0.97281091829880695</v>
      </c>
      <c r="U222" s="305">
        <v>0.97281091829880695</v>
      </c>
      <c r="V222" s="305">
        <v>0.97281091829880695</v>
      </c>
      <c r="W222" s="305">
        <v>0.97281091829880695</v>
      </c>
      <c r="X222" s="305">
        <v>0.97281091829880695</v>
      </c>
      <c r="Y222" s="305">
        <v>0.97281091829880695</v>
      </c>
      <c r="Z222" s="305">
        <v>0.97281091829880695</v>
      </c>
      <c r="AA222" s="305">
        <v>0.97281091829880595</v>
      </c>
      <c r="AB222" s="305">
        <v>0.97284191139765697</v>
      </c>
      <c r="AC222" s="305">
        <v>0.97284191139765697</v>
      </c>
      <c r="AD222" s="305">
        <v>0.97284191139765697</v>
      </c>
      <c r="AE222" s="305">
        <v>0.97284191139765697</v>
      </c>
      <c r="AF222" s="305">
        <v>0.97284191139765697</v>
      </c>
      <c r="AG222" s="305">
        <v>0.97284191139765697</v>
      </c>
      <c r="AH222" s="305">
        <v>0.97284191139765697</v>
      </c>
      <c r="AI222" s="305">
        <v>0.97284191139765697</v>
      </c>
      <c r="AJ222" s="305">
        <v>0.97284191139765697</v>
      </c>
      <c r="AK222" s="305">
        <v>0.97284191139765697</v>
      </c>
      <c r="AL222" s="305">
        <v>0.97284191139765697</v>
      </c>
      <c r="AM222" s="305">
        <v>0.97284191139765697</v>
      </c>
      <c r="AN222" s="305">
        <v>0.97284191139765797</v>
      </c>
    </row>
    <row r="223" spans="1:40" s="171" customFormat="1" x14ac:dyDescent="0.2">
      <c r="A223" s="128" t="s">
        <v>2063</v>
      </c>
      <c r="B223" s="171">
        <v>0.97314938583569599</v>
      </c>
      <c r="C223" s="171">
        <v>0.97314938583569599</v>
      </c>
      <c r="D223" s="171">
        <v>0.97314938583569599</v>
      </c>
      <c r="E223" s="171">
        <v>0.97314938583569599</v>
      </c>
      <c r="F223" s="171">
        <v>0.97314938583569599</v>
      </c>
      <c r="G223" s="171">
        <v>0.97314938583569599</v>
      </c>
      <c r="H223" s="171">
        <v>0.97314938583569599</v>
      </c>
      <c r="I223" s="171">
        <v>0.97314938583569599</v>
      </c>
      <c r="J223" s="171">
        <v>0.97314938583569599</v>
      </c>
      <c r="K223" s="171">
        <v>0.97314938583569599</v>
      </c>
      <c r="L223" s="171">
        <v>0.97314938583569599</v>
      </c>
      <c r="M223" s="171">
        <v>0.97314938583569599</v>
      </c>
      <c r="N223" s="305">
        <v>0.97314938583569499</v>
      </c>
      <c r="O223" s="305">
        <v>0.97281091829880695</v>
      </c>
      <c r="P223" s="305">
        <v>0.97281091829880695</v>
      </c>
      <c r="Q223" s="305">
        <v>0.97281091829880695</v>
      </c>
      <c r="R223" s="305">
        <v>0.97281091829880695</v>
      </c>
      <c r="S223" s="305">
        <v>0.97281091829880695</v>
      </c>
      <c r="T223" s="305">
        <v>0.97281091829880695</v>
      </c>
      <c r="U223" s="305">
        <v>0.97281091829880695</v>
      </c>
      <c r="V223" s="305">
        <v>0.97281091829880695</v>
      </c>
      <c r="W223" s="305">
        <v>0.97281091829880695</v>
      </c>
      <c r="X223" s="305">
        <v>0.97281091829880695</v>
      </c>
      <c r="Y223" s="305">
        <v>0.97281091829880695</v>
      </c>
      <c r="Z223" s="305">
        <v>0.97281091829880695</v>
      </c>
      <c r="AA223" s="305">
        <v>0.97281091829880595</v>
      </c>
      <c r="AB223" s="305">
        <v>0.97284191139765697</v>
      </c>
      <c r="AC223" s="305">
        <v>0.97284191139765697</v>
      </c>
      <c r="AD223" s="305">
        <v>0.97284191139765697</v>
      </c>
      <c r="AE223" s="305">
        <v>0.97284191139765697</v>
      </c>
      <c r="AF223" s="305">
        <v>0.97284191139765697</v>
      </c>
      <c r="AG223" s="305">
        <v>0.97284191139765697</v>
      </c>
      <c r="AH223" s="305">
        <v>0.97284191139765697</v>
      </c>
      <c r="AI223" s="305">
        <v>0.97284191139765697</v>
      </c>
      <c r="AJ223" s="305">
        <v>0.97284191139765697</v>
      </c>
      <c r="AK223" s="305">
        <v>0.97284191139765697</v>
      </c>
      <c r="AL223" s="305">
        <v>0.97284191139765697</v>
      </c>
      <c r="AM223" s="305">
        <v>0.97284191139765697</v>
      </c>
      <c r="AN223" s="305">
        <v>0.97284191139765797</v>
      </c>
    </row>
    <row r="224" spans="1:40" s="171" customFormat="1" x14ac:dyDescent="0.2">
      <c r="A224" s="128" t="s">
        <v>2064</v>
      </c>
      <c r="B224" s="171">
        <v>0</v>
      </c>
      <c r="C224" s="171">
        <v>0</v>
      </c>
      <c r="D224" s="171">
        <v>0</v>
      </c>
      <c r="E224" s="171">
        <v>0</v>
      </c>
      <c r="F224" s="171">
        <v>0</v>
      </c>
      <c r="G224" s="171">
        <v>0</v>
      </c>
      <c r="H224" s="171">
        <v>0</v>
      </c>
      <c r="I224" s="171">
        <v>0</v>
      </c>
      <c r="J224" s="171">
        <v>0</v>
      </c>
      <c r="K224" s="171">
        <v>0</v>
      </c>
      <c r="L224" s="171">
        <v>0</v>
      </c>
      <c r="M224" s="171">
        <v>0</v>
      </c>
      <c r="N224" s="305">
        <v>0</v>
      </c>
      <c r="O224" s="305">
        <v>0</v>
      </c>
      <c r="P224" s="305">
        <v>0</v>
      </c>
      <c r="Q224" s="305">
        <v>0</v>
      </c>
      <c r="R224" s="305">
        <v>0</v>
      </c>
      <c r="S224" s="305">
        <v>0</v>
      </c>
      <c r="T224" s="305">
        <v>0</v>
      </c>
      <c r="U224" s="305">
        <v>0</v>
      </c>
      <c r="V224" s="305">
        <v>0</v>
      </c>
      <c r="W224" s="305">
        <v>0</v>
      </c>
      <c r="X224" s="305">
        <v>0</v>
      </c>
      <c r="Y224" s="305">
        <v>0</v>
      </c>
      <c r="Z224" s="305">
        <v>0</v>
      </c>
      <c r="AA224" s="305">
        <v>0</v>
      </c>
      <c r="AB224" s="305">
        <v>0</v>
      </c>
      <c r="AC224" s="305">
        <v>0</v>
      </c>
      <c r="AD224" s="305">
        <v>0</v>
      </c>
      <c r="AE224" s="305">
        <v>0</v>
      </c>
      <c r="AF224" s="305">
        <v>0</v>
      </c>
      <c r="AG224" s="305">
        <v>0</v>
      </c>
      <c r="AH224" s="305">
        <v>0</v>
      </c>
      <c r="AI224" s="305">
        <v>0</v>
      </c>
      <c r="AJ224" s="305">
        <v>0</v>
      </c>
      <c r="AK224" s="305">
        <v>0</v>
      </c>
      <c r="AL224" s="305">
        <v>0</v>
      </c>
      <c r="AM224" s="305">
        <v>0</v>
      </c>
      <c r="AN224" s="305">
        <v>0</v>
      </c>
    </row>
    <row r="225" spans="1:40" s="171" customFormat="1" x14ac:dyDescent="0.2">
      <c r="A225" s="128" t="s">
        <v>2065</v>
      </c>
      <c r="B225" s="171">
        <v>0.97314938583569599</v>
      </c>
      <c r="C225" s="171">
        <v>0.97314938583569599</v>
      </c>
      <c r="D225" s="171">
        <v>0.97314938583569599</v>
      </c>
      <c r="E225" s="171">
        <v>0.97314938583569599</v>
      </c>
      <c r="F225" s="171">
        <v>0.97314938583569599</v>
      </c>
      <c r="G225" s="171">
        <v>0.97314938583569599</v>
      </c>
      <c r="H225" s="171">
        <v>0.97314938583569599</v>
      </c>
      <c r="I225" s="171">
        <v>0.97314938583569599</v>
      </c>
      <c r="J225" s="171">
        <v>0.97314938583569599</v>
      </c>
      <c r="K225" s="171">
        <v>0.97314938583569599</v>
      </c>
      <c r="L225" s="171">
        <v>0.97314938583569599</v>
      </c>
      <c r="M225" s="171">
        <v>0.97314938583569599</v>
      </c>
      <c r="N225" s="305">
        <v>0.97314938583569499</v>
      </c>
      <c r="O225" s="305">
        <v>0.97281091829880695</v>
      </c>
      <c r="P225" s="305">
        <v>0.97281091829880695</v>
      </c>
      <c r="Q225" s="305">
        <v>0.97281091829880695</v>
      </c>
      <c r="R225" s="305">
        <v>0.97281091829880695</v>
      </c>
      <c r="S225" s="305">
        <v>0.97281091829880695</v>
      </c>
      <c r="T225" s="305">
        <v>0.97281091829880695</v>
      </c>
      <c r="U225" s="305">
        <v>0.97281091829880695</v>
      </c>
      <c r="V225" s="305">
        <v>0.97281091829880695</v>
      </c>
      <c r="W225" s="305">
        <v>0.97281091829880695</v>
      </c>
      <c r="X225" s="305">
        <v>0.97281091829880695</v>
      </c>
      <c r="Y225" s="305">
        <v>0.97281091829880695</v>
      </c>
      <c r="Z225" s="305">
        <v>0.97281091829880695</v>
      </c>
      <c r="AA225" s="305">
        <v>0.97281091829880595</v>
      </c>
      <c r="AB225" s="305">
        <v>0.97284191139765697</v>
      </c>
      <c r="AC225" s="305">
        <v>0.97284191139765697</v>
      </c>
      <c r="AD225" s="305">
        <v>0.97284191139765697</v>
      </c>
      <c r="AE225" s="305">
        <v>0.97284191139765697</v>
      </c>
      <c r="AF225" s="305">
        <v>0.97284191139765697</v>
      </c>
      <c r="AG225" s="305">
        <v>0.97284191139765697</v>
      </c>
      <c r="AH225" s="305">
        <v>0.97284191139765697</v>
      </c>
      <c r="AI225" s="305">
        <v>0.97284191139765697</v>
      </c>
      <c r="AJ225" s="305">
        <v>0.97284191139765697</v>
      </c>
      <c r="AK225" s="305">
        <v>0.97284191139765697</v>
      </c>
      <c r="AL225" s="305">
        <v>0.97284191139765697</v>
      </c>
      <c r="AM225" s="305">
        <v>0.97284191139765697</v>
      </c>
      <c r="AN225" s="305">
        <v>0.97284191139765797</v>
      </c>
    </row>
    <row r="226" spans="1:40" s="171" customFormat="1" x14ac:dyDescent="0.2">
      <c r="A226" s="128" t="s">
        <v>2066</v>
      </c>
      <c r="B226" s="171">
        <v>0.97314938583569599</v>
      </c>
      <c r="C226" s="171">
        <v>0.97314938583569599</v>
      </c>
      <c r="D226" s="171">
        <v>0.97314938583569599</v>
      </c>
      <c r="E226" s="171">
        <v>0.97314938583569599</v>
      </c>
      <c r="F226" s="171">
        <v>0.97314938583569599</v>
      </c>
      <c r="G226" s="171">
        <v>0.97314938583569599</v>
      </c>
      <c r="H226" s="171">
        <v>0.97314938583569599</v>
      </c>
      <c r="I226" s="171">
        <v>0.97314938583569599</v>
      </c>
      <c r="J226" s="171">
        <v>0.97314938583569599</v>
      </c>
      <c r="K226" s="171">
        <v>0.97314938583569599</v>
      </c>
      <c r="L226" s="171">
        <v>0.97314938583569599</v>
      </c>
      <c r="M226" s="171">
        <v>0.97314938583569599</v>
      </c>
      <c r="N226" s="305">
        <v>0.97314938583569499</v>
      </c>
      <c r="O226" s="305">
        <v>0.97281091829880695</v>
      </c>
      <c r="P226" s="305">
        <v>0.97281091829880695</v>
      </c>
      <c r="Q226" s="305">
        <v>0.97281091829880695</v>
      </c>
      <c r="R226" s="305">
        <v>0.97281091829880695</v>
      </c>
      <c r="S226" s="305">
        <v>0.97281091829880695</v>
      </c>
      <c r="T226" s="305">
        <v>0.97281091829880695</v>
      </c>
      <c r="U226" s="305">
        <v>0.97281091829880695</v>
      </c>
      <c r="V226" s="305">
        <v>0.97281091829880695</v>
      </c>
      <c r="W226" s="305">
        <v>0.97281091829880695</v>
      </c>
      <c r="X226" s="305">
        <v>0.97281091829880695</v>
      </c>
      <c r="Y226" s="305">
        <v>0.97281091829880695</v>
      </c>
      <c r="Z226" s="305">
        <v>0.97281091829880695</v>
      </c>
      <c r="AA226" s="305">
        <v>0.97281091829880595</v>
      </c>
      <c r="AB226" s="305">
        <v>0.97284191139765697</v>
      </c>
      <c r="AC226" s="305">
        <v>0.97284191139765697</v>
      </c>
      <c r="AD226" s="305">
        <v>0.97284191139765697</v>
      </c>
      <c r="AE226" s="305">
        <v>0.97284191139765697</v>
      </c>
      <c r="AF226" s="305">
        <v>0.97284191139765697</v>
      </c>
      <c r="AG226" s="305">
        <v>0.97284191139765697</v>
      </c>
      <c r="AH226" s="305">
        <v>0.97284191139765697</v>
      </c>
      <c r="AI226" s="305">
        <v>0.97284191139765697</v>
      </c>
      <c r="AJ226" s="305">
        <v>0.97284191139765697</v>
      </c>
      <c r="AK226" s="305">
        <v>0.97284191139765697</v>
      </c>
      <c r="AL226" s="305">
        <v>0.97284191139765697</v>
      </c>
      <c r="AM226" s="305">
        <v>0.97284191139765697</v>
      </c>
      <c r="AN226" s="305">
        <v>0.97284191139765797</v>
      </c>
    </row>
    <row r="227" spans="1:40" s="171" customFormat="1" x14ac:dyDescent="0.2">
      <c r="A227" s="128" t="s">
        <v>2067</v>
      </c>
      <c r="B227" s="171">
        <v>0.97314938583569599</v>
      </c>
      <c r="C227" s="171">
        <v>0.97314938583569599</v>
      </c>
      <c r="D227" s="171">
        <v>0.97314938583569599</v>
      </c>
      <c r="E227" s="171">
        <v>0.97314938583569599</v>
      </c>
      <c r="F227" s="171">
        <v>0.97314938583569599</v>
      </c>
      <c r="G227" s="171">
        <v>0.97314938583569599</v>
      </c>
      <c r="H227" s="171">
        <v>0.97314938583569599</v>
      </c>
      <c r="I227" s="171">
        <v>0.97314938583569599</v>
      </c>
      <c r="J227" s="171">
        <v>0.97314938583569599</v>
      </c>
      <c r="K227" s="171">
        <v>0.97314938583569599</v>
      </c>
      <c r="L227" s="171">
        <v>0.97314938583569599</v>
      </c>
      <c r="M227" s="171">
        <v>0.97314938583569599</v>
      </c>
      <c r="N227" s="305">
        <v>0.97314938583569499</v>
      </c>
      <c r="O227" s="305">
        <v>0.97281091829880695</v>
      </c>
      <c r="P227" s="305">
        <v>0.97281091829880695</v>
      </c>
      <c r="Q227" s="305">
        <v>0.97281091829880695</v>
      </c>
      <c r="R227" s="305">
        <v>0.97281091829880695</v>
      </c>
      <c r="S227" s="305">
        <v>0.97281091829880695</v>
      </c>
      <c r="T227" s="305">
        <v>0.97281091829880695</v>
      </c>
      <c r="U227" s="305">
        <v>0.97281091829880695</v>
      </c>
      <c r="V227" s="305">
        <v>0.97281091829880695</v>
      </c>
      <c r="W227" s="305">
        <v>0.97281091829880695</v>
      </c>
      <c r="X227" s="305">
        <v>0.97281091829880695</v>
      </c>
      <c r="Y227" s="305">
        <v>0.97281091829880695</v>
      </c>
      <c r="Z227" s="305">
        <v>0.97281091829880695</v>
      </c>
      <c r="AA227" s="305">
        <v>0.97281091829880595</v>
      </c>
      <c r="AB227" s="305">
        <v>0.97284191139765697</v>
      </c>
      <c r="AC227" s="305">
        <v>0.97284191139765697</v>
      </c>
      <c r="AD227" s="305">
        <v>0.97284191139765697</v>
      </c>
      <c r="AE227" s="305">
        <v>0.97284191139765697</v>
      </c>
      <c r="AF227" s="305">
        <v>0.97284191139765697</v>
      </c>
      <c r="AG227" s="305">
        <v>0.97284191139765697</v>
      </c>
      <c r="AH227" s="305">
        <v>0.97284191139765697</v>
      </c>
      <c r="AI227" s="305">
        <v>0.97284191139765697</v>
      </c>
      <c r="AJ227" s="305">
        <v>0.97284191139765697</v>
      </c>
      <c r="AK227" s="305">
        <v>0.97284191139765697</v>
      </c>
      <c r="AL227" s="305">
        <v>0.97284191139765697</v>
      </c>
      <c r="AM227" s="305">
        <v>0.97284191139765697</v>
      </c>
      <c r="AN227" s="305">
        <v>0.97284191139765797</v>
      </c>
    </row>
    <row r="228" spans="1:40" s="171" customFormat="1" x14ac:dyDescent="0.2">
      <c r="A228" s="128" t="s">
        <v>2068</v>
      </c>
      <c r="B228" s="171">
        <v>1</v>
      </c>
      <c r="C228" s="171">
        <v>1</v>
      </c>
      <c r="D228" s="171">
        <v>1</v>
      </c>
      <c r="E228" s="171">
        <v>1</v>
      </c>
      <c r="F228" s="171">
        <v>1</v>
      </c>
      <c r="G228" s="171">
        <v>1</v>
      </c>
      <c r="H228" s="171">
        <v>1</v>
      </c>
      <c r="I228" s="171">
        <v>1</v>
      </c>
      <c r="J228" s="171">
        <v>1</v>
      </c>
      <c r="K228" s="171">
        <v>1</v>
      </c>
      <c r="L228" s="171">
        <v>1</v>
      </c>
      <c r="M228" s="171">
        <v>1</v>
      </c>
      <c r="N228" s="305">
        <v>1</v>
      </c>
      <c r="O228" s="305">
        <v>1</v>
      </c>
      <c r="P228" s="305">
        <v>1</v>
      </c>
      <c r="Q228" s="305">
        <v>1</v>
      </c>
      <c r="R228" s="305">
        <v>1</v>
      </c>
      <c r="S228" s="305">
        <v>1</v>
      </c>
      <c r="T228" s="305">
        <v>1</v>
      </c>
      <c r="U228" s="305">
        <v>1</v>
      </c>
      <c r="V228" s="305">
        <v>1</v>
      </c>
      <c r="W228" s="305">
        <v>1</v>
      </c>
      <c r="X228" s="305">
        <v>1</v>
      </c>
      <c r="Y228" s="305">
        <v>1</v>
      </c>
      <c r="Z228" s="305">
        <v>1</v>
      </c>
      <c r="AA228" s="305">
        <v>1</v>
      </c>
      <c r="AB228" s="305">
        <v>1</v>
      </c>
      <c r="AC228" s="305">
        <v>1</v>
      </c>
      <c r="AD228" s="305">
        <v>1</v>
      </c>
      <c r="AE228" s="305">
        <v>1</v>
      </c>
      <c r="AF228" s="305">
        <v>1</v>
      </c>
      <c r="AG228" s="305">
        <v>1</v>
      </c>
      <c r="AH228" s="305">
        <v>1</v>
      </c>
      <c r="AI228" s="305">
        <v>1</v>
      </c>
      <c r="AJ228" s="305">
        <v>1</v>
      </c>
      <c r="AK228" s="305">
        <v>1</v>
      </c>
      <c r="AL228" s="305">
        <v>1</v>
      </c>
      <c r="AM228" s="305">
        <v>1</v>
      </c>
      <c r="AN228" s="305">
        <v>1</v>
      </c>
    </row>
    <row r="229" spans="1:40" s="171" customFormat="1" x14ac:dyDescent="0.2">
      <c r="A229" s="128" t="s">
        <v>2069</v>
      </c>
      <c r="B229" s="171">
        <v>0.97314938583569599</v>
      </c>
      <c r="C229" s="171">
        <v>0.97314938583569599</v>
      </c>
      <c r="D229" s="171">
        <v>0.97314938583569599</v>
      </c>
      <c r="E229" s="171">
        <v>0.97314938583569599</v>
      </c>
      <c r="F229" s="171">
        <v>0.97314938583569599</v>
      </c>
      <c r="G229" s="171">
        <v>0.97314938583569599</v>
      </c>
      <c r="H229" s="171">
        <v>0.97314938583569599</v>
      </c>
      <c r="I229" s="171">
        <v>0.97314938583569599</v>
      </c>
      <c r="J229" s="171">
        <v>0.97314938583569599</v>
      </c>
      <c r="K229" s="171">
        <v>0.97314938583569599</v>
      </c>
      <c r="L229" s="171">
        <v>0.97314938583569599</v>
      </c>
      <c r="M229" s="171">
        <v>0.97314938583569599</v>
      </c>
      <c r="N229" s="305">
        <v>0.97314938583569499</v>
      </c>
      <c r="O229" s="305">
        <v>0.97281091829880695</v>
      </c>
      <c r="P229" s="305">
        <v>0.97281091829880695</v>
      </c>
      <c r="Q229" s="305">
        <v>0.97281091829880695</v>
      </c>
      <c r="R229" s="305">
        <v>0.97281091829880695</v>
      </c>
      <c r="S229" s="305">
        <v>0.97281091829880695</v>
      </c>
      <c r="T229" s="305">
        <v>0.97281091829880695</v>
      </c>
      <c r="U229" s="305">
        <v>0.97281091829880695</v>
      </c>
      <c r="V229" s="305">
        <v>0.97281091829880695</v>
      </c>
      <c r="W229" s="305">
        <v>0.97281091829880695</v>
      </c>
      <c r="X229" s="305">
        <v>0.97281091829880695</v>
      </c>
      <c r="Y229" s="305">
        <v>0.97281091829880695</v>
      </c>
      <c r="Z229" s="305">
        <v>0.97281091829880695</v>
      </c>
      <c r="AA229" s="305">
        <v>0.97281091829880595</v>
      </c>
      <c r="AB229" s="305">
        <v>0.97284191139765697</v>
      </c>
      <c r="AC229" s="305">
        <v>0.97284191139765697</v>
      </c>
      <c r="AD229" s="305">
        <v>0.97284191139765697</v>
      </c>
      <c r="AE229" s="305">
        <v>0.97284191139765697</v>
      </c>
      <c r="AF229" s="305">
        <v>0.97284191139765697</v>
      </c>
      <c r="AG229" s="305">
        <v>0.97284191139765697</v>
      </c>
      <c r="AH229" s="305">
        <v>0.97284191139765697</v>
      </c>
      <c r="AI229" s="305">
        <v>0.97284191139765697</v>
      </c>
      <c r="AJ229" s="305">
        <v>0.97284191139765697</v>
      </c>
      <c r="AK229" s="305">
        <v>0.97284191139765697</v>
      </c>
      <c r="AL229" s="305">
        <v>0.97284191139765697</v>
      </c>
      <c r="AM229" s="305">
        <v>0.97284191139765697</v>
      </c>
      <c r="AN229" s="305">
        <v>0.97284191139765797</v>
      </c>
    </row>
    <row r="230" spans="1:40" s="171" customFormat="1" x14ac:dyDescent="0.2">
      <c r="A230" s="128" t="s">
        <v>2070</v>
      </c>
      <c r="B230" s="171">
        <v>1</v>
      </c>
      <c r="C230" s="171">
        <v>1</v>
      </c>
      <c r="D230" s="171">
        <v>1</v>
      </c>
      <c r="E230" s="171">
        <v>1</v>
      </c>
      <c r="F230" s="171">
        <v>1</v>
      </c>
      <c r="G230" s="171">
        <v>1</v>
      </c>
      <c r="H230" s="171">
        <v>1</v>
      </c>
      <c r="I230" s="171">
        <v>1</v>
      </c>
      <c r="J230" s="171">
        <v>1</v>
      </c>
      <c r="K230" s="171">
        <v>1</v>
      </c>
      <c r="L230" s="171">
        <v>1</v>
      </c>
      <c r="M230" s="171">
        <v>1</v>
      </c>
      <c r="N230" s="305">
        <v>1</v>
      </c>
      <c r="O230" s="305">
        <v>1</v>
      </c>
      <c r="P230" s="305">
        <v>1</v>
      </c>
      <c r="Q230" s="305">
        <v>1</v>
      </c>
      <c r="R230" s="305">
        <v>1</v>
      </c>
      <c r="S230" s="305">
        <v>1</v>
      </c>
      <c r="T230" s="305">
        <v>1</v>
      </c>
      <c r="U230" s="305">
        <v>1</v>
      </c>
      <c r="V230" s="305">
        <v>1</v>
      </c>
      <c r="W230" s="305">
        <v>1</v>
      </c>
      <c r="X230" s="305">
        <v>1</v>
      </c>
      <c r="Y230" s="305">
        <v>1</v>
      </c>
      <c r="Z230" s="305">
        <v>1</v>
      </c>
      <c r="AA230" s="305">
        <v>1</v>
      </c>
      <c r="AB230" s="305">
        <v>1</v>
      </c>
      <c r="AC230" s="305">
        <v>1</v>
      </c>
      <c r="AD230" s="305">
        <v>1</v>
      </c>
      <c r="AE230" s="305">
        <v>1</v>
      </c>
      <c r="AF230" s="305">
        <v>1</v>
      </c>
      <c r="AG230" s="305">
        <v>1</v>
      </c>
      <c r="AH230" s="305">
        <v>1</v>
      </c>
      <c r="AI230" s="305">
        <v>1</v>
      </c>
      <c r="AJ230" s="305">
        <v>1</v>
      </c>
      <c r="AK230" s="305">
        <v>1</v>
      </c>
      <c r="AL230" s="305">
        <v>1</v>
      </c>
      <c r="AM230" s="305">
        <v>1</v>
      </c>
      <c r="AN230" s="305">
        <v>1</v>
      </c>
    </row>
    <row r="231" spans="1:40" s="171" customFormat="1" x14ac:dyDescent="0.2">
      <c r="A231" s="128" t="s">
        <v>2071</v>
      </c>
      <c r="B231" s="171">
        <v>0.97314938583569599</v>
      </c>
      <c r="C231" s="171">
        <v>0.97314938583569599</v>
      </c>
      <c r="D231" s="171">
        <v>0.97314938583569599</v>
      </c>
      <c r="E231" s="171">
        <v>0.97314938583569599</v>
      </c>
      <c r="F231" s="171">
        <v>0.97314938583569599</v>
      </c>
      <c r="G231" s="171">
        <v>0.97314938583569599</v>
      </c>
      <c r="H231" s="171">
        <v>0.97314938583569599</v>
      </c>
      <c r="I231" s="171">
        <v>0.97314938583569599</v>
      </c>
      <c r="J231" s="171">
        <v>0.97314938583569599</v>
      </c>
      <c r="K231" s="171">
        <v>0.97314938583569599</v>
      </c>
      <c r="L231" s="171">
        <v>0.97314938583569599</v>
      </c>
      <c r="M231" s="171">
        <v>0.97314938583569599</v>
      </c>
      <c r="N231" s="305">
        <v>0.97314938583569499</v>
      </c>
      <c r="O231" s="305">
        <v>0.97281091829880695</v>
      </c>
      <c r="P231" s="305">
        <v>0.97281091829880695</v>
      </c>
      <c r="Q231" s="305">
        <v>0.97281091829880695</v>
      </c>
      <c r="R231" s="305">
        <v>0.97281091829880695</v>
      </c>
      <c r="S231" s="305">
        <v>0.97281091829880695</v>
      </c>
      <c r="T231" s="305">
        <v>0.97281091829880695</v>
      </c>
      <c r="U231" s="305">
        <v>0.97281091829880695</v>
      </c>
      <c r="V231" s="305">
        <v>0.97281091829880695</v>
      </c>
      <c r="W231" s="305">
        <v>0.97281091829880695</v>
      </c>
      <c r="X231" s="305">
        <v>0.97281091829880695</v>
      </c>
      <c r="Y231" s="305">
        <v>0.97281091829880695</v>
      </c>
      <c r="Z231" s="305">
        <v>0.97281091829880695</v>
      </c>
      <c r="AA231" s="305">
        <v>0.97281091829880595</v>
      </c>
      <c r="AB231" s="305">
        <v>0.97284191139765697</v>
      </c>
      <c r="AC231" s="305">
        <v>0.97284191139765697</v>
      </c>
      <c r="AD231" s="305">
        <v>0.97284191139765697</v>
      </c>
      <c r="AE231" s="305">
        <v>0.97284191139765697</v>
      </c>
      <c r="AF231" s="305">
        <v>0.97284191139765697</v>
      </c>
      <c r="AG231" s="305">
        <v>0.97284191139765697</v>
      </c>
      <c r="AH231" s="305">
        <v>0.97284191139765697</v>
      </c>
      <c r="AI231" s="305">
        <v>0.97284191139765697</v>
      </c>
      <c r="AJ231" s="305">
        <v>0.97284191139765697</v>
      </c>
      <c r="AK231" s="305">
        <v>0.97284191139765697</v>
      </c>
      <c r="AL231" s="305">
        <v>0.97284191139765697</v>
      </c>
      <c r="AM231" s="305">
        <v>0.97284191139765697</v>
      </c>
      <c r="AN231" s="305">
        <v>0.97284191139765797</v>
      </c>
    </row>
    <row r="232" spans="1:40" s="171" customFormat="1" x14ac:dyDescent="0.2">
      <c r="A232" s="128" t="s">
        <v>2072</v>
      </c>
      <c r="B232" s="171">
        <v>0.97314938583569599</v>
      </c>
      <c r="C232" s="171">
        <v>0.97314938583569599</v>
      </c>
      <c r="D232" s="171">
        <v>0.97314938583569599</v>
      </c>
      <c r="E232" s="171">
        <v>0.97314938583569599</v>
      </c>
      <c r="F232" s="171">
        <v>0.97314938583569599</v>
      </c>
      <c r="G232" s="171">
        <v>0.97314938583569599</v>
      </c>
      <c r="H232" s="171">
        <v>0.97314938583569599</v>
      </c>
      <c r="I232" s="171">
        <v>0.97314938583569599</v>
      </c>
      <c r="J232" s="171">
        <v>0.97314938583569599</v>
      </c>
      <c r="K232" s="171">
        <v>0.97314938583569599</v>
      </c>
      <c r="L232" s="171">
        <v>0.97314938583569599</v>
      </c>
      <c r="M232" s="171">
        <v>0.97314938583569599</v>
      </c>
      <c r="N232" s="305">
        <v>0.97314938583569499</v>
      </c>
      <c r="O232" s="305">
        <v>0.97281091829880695</v>
      </c>
      <c r="P232" s="305">
        <v>0.97281091829880695</v>
      </c>
      <c r="Q232" s="305">
        <v>0.97281091829880695</v>
      </c>
      <c r="R232" s="305">
        <v>0.97281091829880695</v>
      </c>
      <c r="S232" s="305">
        <v>0.97281091829880695</v>
      </c>
      <c r="T232" s="305">
        <v>0.97281091829880695</v>
      </c>
      <c r="U232" s="305">
        <v>0.97281091829880695</v>
      </c>
      <c r="V232" s="305">
        <v>0.97281091829880695</v>
      </c>
      <c r="W232" s="305">
        <v>0.97281091829880695</v>
      </c>
      <c r="X232" s="305">
        <v>0.97281091829880695</v>
      </c>
      <c r="Y232" s="305">
        <v>0.97281091829880695</v>
      </c>
      <c r="Z232" s="305">
        <v>0.97281091829880695</v>
      </c>
      <c r="AA232" s="305">
        <v>0.97281091829880595</v>
      </c>
      <c r="AB232" s="305">
        <v>0.97284191139765697</v>
      </c>
      <c r="AC232" s="305">
        <v>0.97284191139765697</v>
      </c>
      <c r="AD232" s="305">
        <v>0.97284191139765697</v>
      </c>
      <c r="AE232" s="305">
        <v>0.97284191139765697</v>
      </c>
      <c r="AF232" s="305">
        <v>0.97284191139765697</v>
      </c>
      <c r="AG232" s="305">
        <v>0.97284191139765697</v>
      </c>
      <c r="AH232" s="305">
        <v>0.97284191139765697</v>
      </c>
      <c r="AI232" s="305">
        <v>0.97284191139765697</v>
      </c>
      <c r="AJ232" s="305">
        <v>0.97284191139765697</v>
      </c>
      <c r="AK232" s="305">
        <v>0.97284191139765697</v>
      </c>
      <c r="AL232" s="305">
        <v>0.97284191139765697</v>
      </c>
      <c r="AM232" s="305">
        <v>0.97284191139765697</v>
      </c>
      <c r="AN232" s="305">
        <v>0.97284191139765797</v>
      </c>
    </row>
    <row r="233" spans="1:40" s="171" customFormat="1" x14ac:dyDescent="0.2">
      <c r="A233" s="128" t="s">
        <v>2073</v>
      </c>
      <c r="B233" s="171">
        <v>1</v>
      </c>
      <c r="C233" s="171">
        <v>1</v>
      </c>
      <c r="D233" s="171">
        <v>1</v>
      </c>
      <c r="E233" s="171">
        <v>1</v>
      </c>
      <c r="F233" s="171">
        <v>1</v>
      </c>
      <c r="G233" s="171">
        <v>1</v>
      </c>
      <c r="H233" s="171">
        <v>1</v>
      </c>
      <c r="I233" s="171">
        <v>1</v>
      </c>
      <c r="J233" s="171">
        <v>1</v>
      </c>
      <c r="K233" s="171">
        <v>1</v>
      </c>
      <c r="L233" s="171">
        <v>1</v>
      </c>
      <c r="M233" s="171">
        <v>1</v>
      </c>
      <c r="N233" s="305">
        <v>1</v>
      </c>
      <c r="O233" s="305">
        <v>1</v>
      </c>
      <c r="P233" s="305">
        <v>1</v>
      </c>
      <c r="Q233" s="305">
        <v>1</v>
      </c>
      <c r="R233" s="305">
        <v>1</v>
      </c>
      <c r="S233" s="305">
        <v>1</v>
      </c>
      <c r="T233" s="305">
        <v>1</v>
      </c>
      <c r="U233" s="305">
        <v>1</v>
      </c>
      <c r="V233" s="305">
        <v>1</v>
      </c>
      <c r="W233" s="305">
        <v>1</v>
      </c>
      <c r="X233" s="305">
        <v>1</v>
      </c>
      <c r="Y233" s="305">
        <v>1</v>
      </c>
      <c r="Z233" s="305">
        <v>1</v>
      </c>
      <c r="AA233" s="305">
        <v>1</v>
      </c>
      <c r="AB233" s="305">
        <v>1</v>
      </c>
      <c r="AC233" s="305">
        <v>1</v>
      </c>
      <c r="AD233" s="305">
        <v>1</v>
      </c>
      <c r="AE233" s="305">
        <v>1</v>
      </c>
      <c r="AF233" s="305">
        <v>1</v>
      </c>
      <c r="AG233" s="305">
        <v>1</v>
      </c>
      <c r="AH233" s="305">
        <v>1</v>
      </c>
      <c r="AI233" s="305">
        <v>1</v>
      </c>
      <c r="AJ233" s="305">
        <v>1</v>
      </c>
      <c r="AK233" s="305">
        <v>1</v>
      </c>
      <c r="AL233" s="305">
        <v>1</v>
      </c>
      <c r="AM233" s="305">
        <v>1</v>
      </c>
      <c r="AN233" s="305">
        <v>1</v>
      </c>
    </row>
    <row r="234" spans="1:40" s="171" customFormat="1" x14ac:dyDescent="0.2">
      <c r="A234" s="128" t="s">
        <v>2074</v>
      </c>
      <c r="B234" s="171">
        <v>1</v>
      </c>
      <c r="C234" s="171">
        <v>1</v>
      </c>
      <c r="D234" s="171">
        <v>1</v>
      </c>
      <c r="E234" s="171">
        <v>1</v>
      </c>
      <c r="F234" s="171">
        <v>1</v>
      </c>
      <c r="G234" s="171">
        <v>1</v>
      </c>
      <c r="H234" s="171">
        <v>1</v>
      </c>
      <c r="I234" s="171">
        <v>1</v>
      </c>
      <c r="J234" s="171">
        <v>1</v>
      </c>
      <c r="K234" s="171">
        <v>1</v>
      </c>
      <c r="L234" s="171">
        <v>1</v>
      </c>
      <c r="M234" s="171">
        <v>1</v>
      </c>
      <c r="N234" s="305">
        <v>1</v>
      </c>
      <c r="O234" s="305">
        <v>1</v>
      </c>
      <c r="P234" s="305">
        <v>1</v>
      </c>
      <c r="Q234" s="305">
        <v>1</v>
      </c>
      <c r="R234" s="305">
        <v>1</v>
      </c>
      <c r="S234" s="305">
        <v>1</v>
      </c>
      <c r="T234" s="305">
        <v>1</v>
      </c>
      <c r="U234" s="305">
        <v>1</v>
      </c>
      <c r="V234" s="305">
        <v>1</v>
      </c>
      <c r="W234" s="305">
        <v>1</v>
      </c>
      <c r="X234" s="305">
        <v>1</v>
      </c>
      <c r="Y234" s="305">
        <v>1</v>
      </c>
      <c r="Z234" s="305">
        <v>1</v>
      </c>
      <c r="AA234" s="305">
        <v>1</v>
      </c>
      <c r="AB234" s="305">
        <v>1</v>
      </c>
      <c r="AC234" s="305">
        <v>1</v>
      </c>
      <c r="AD234" s="305">
        <v>1</v>
      </c>
      <c r="AE234" s="305">
        <v>1</v>
      </c>
      <c r="AF234" s="305">
        <v>1</v>
      </c>
      <c r="AG234" s="305">
        <v>1</v>
      </c>
      <c r="AH234" s="305">
        <v>1</v>
      </c>
      <c r="AI234" s="305">
        <v>1</v>
      </c>
      <c r="AJ234" s="305">
        <v>1</v>
      </c>
      <c r="AK234" s="305">
        <v>1</v>
      </c>
      <c r="AL234" s="305">
        <v>1</v>
      </c>
      <c r="AM234" s="305">
        <v>1</v>
      </c>
      <c r="AN234" s="305">
        <v>1</v>
      </c>
    </row>
    <row r="235" spans="1:40" s="171" customFormat="1" x14ac:dyDescent="0.2">
      <c r="A235" s="178" t="s">
        <v>2075</v>
      </c>
      <c r="B235" s="171">
        <v>1</v>
      </c>
      <c r="C235" s="171">
        <v>1</v>
      </c>
      <c r="D235" s="171">
        <v>1</v>
      </c>
      <c r="E235" s="171">
        <v>1</v>
      </c>
      <c r="F235" s="171">
        <v>1</v>
      </c>
      <c r="G235" s="171">
        <v>1</v>
      </c>
      <c r="H235" s="171">
        <v>1</v>
      </c>
      <c r="I235" s="171">
        <v>1</v>
      </c>
      <c r="J235" s="171">
        <v>1</v>
      </c>
      <c r="K235" s="171">
        <v>1</v>
      </c>
      <c r="L235" s="171">
        <v>1</v>
      </c>
      <c r="M235" s="171">
        <v>1</v>
      </c>
      <c r="N235" s="305">
        <v>1</v>
      </c>
      <c r="O235" s="305">
        <v>1</v>
      </c>
      <c r="P235" s="305">
        <v>1</v>
      </c>
      <c r="Q235" s="305">
        <v>1</v>
      </c>
      <c r="R235" s="305">
        <v>1</v>
      </c>
      <c r="S235" s="305">
        <v>1</v>
      </c>
      <c r="T235" s="305">
        <v>1</v>
      </c>
      <c r="U235" s="305">
        <v>1</v>
      </c>
      <c r="V235" s="305">
        <v>1</v>
      </c>
      <c r="W235" s="305">
        <v>1</v>
      </c>
      <c r="X235" s="305">
        <v>1</v>
      </c>
      <c r="Y235" s="305">
        <v>1</v>
      </c>
      <c r="Z235" s="305">
        <v>1</v>
      </c>
      <c r="AA235" s="305">
        <v>1</v>
      </c>
      <c r="AB235" s="305">
        <v>1</v>
      </c>
      <c r="AC235" s="305">
        <v>1</v>
      </c>
      <c r="AD235" s="305">
        <v>1</v>
      </c>
      <c r="AE235" s="305">
        <v>1</v>
      </c>
      <c r="AF235" s="305">
        <v>1</v>
      </c>
      <c r="AG235" s="305">
        <v>1</v>
      </c>
      <c r="AH235" s="305">
        <v>1</v>
      </c>
      <c r="AI235" s="305">
        <v>1</v>
      </c>
      <c r="AJ235" s="305">
        <v>1</v>
      </c>
      <c r="AK235" s="305">
        <v>1</v>
      </c>
      <c r="AL235" s="305">
        <v>1</v>
      </c>
      <c r="AM235" s="305">
        <v>1</v>
      </c>
      <c r="AN235" s="305">
        <v>1</v>
      </c>
    </row>
    <row r="236" spans="1:40" s="171" customFormat="1" x14ac:dyDescent="0.2">
      <c r="A236" s="128" t="s">
        <v>2076</v>
      </c>
      <c r="B236" s="171">
        <v>1</v>
      </c>
      <c r="C236" s="171">
        <v>1</v>
      </c>
      <c r="D236" s="171">
        <v>1</v>
      </c>
      <c r="E236" s="171">
        <v>1</v>
      </c>
      <c r="F236" s="171">
        <v>1</v>
      </c>
      <c r="G236" s="171">
        <v>1</v>
      </c>
      <c r="H236" s="171">
        <v>1</v>
      </c>
      <c r="I236" s="171">
        <v>1</v>
      </c>
      <c r="J236" s="171">
        <v>1</v>
      </c>
      <c r="K236" s="171">
        <v>1</v>
      </c>
      <c r="L236" s="171">
        <v>1</v>
      </c>
      <c r="M236" s="171">
        <v>1</v>
      </c>
      <c r="N236" s="305">
        <v>1</v>
      </c>
      <c r="O236" s="305">
        <v>1</v>
      </c>
      <c r="P236" s="305">
        <v>1</v>
      </c>
      <c r="Q236" s="305">
        <v>1</v>
      </c>
      <c r="R236" s="305">
        <v>1</v>
      </c>
      <c r="S236" s="305">
        <v>1</v>
      </c>
      <c r="T236" s="305">
        <v>1</v>
      </c>
      <c r="U236" s="305">
        <v>1</v>
      </c>
      <c r="V236" s="305">
        <v>1</v>
      </c>
      <c r="W236" s="305">
        <v>1</v>
      </c>
      <c r="X236" s="305">
        <v>1</v>
      </c>
      <c r="Y236" s="305">
        <v>1</v>
      </c>
      <c r="Z236" s="305">
        <v>1</v>
      </c>
      <c r="AA236" s="305">
        <v>1</v>
      </c>
      <c r="AB236" s="305">
        <v>1</v>
      </c>
      <c r="AC236" s="305">
        <v>1</v>
      </c>
      <c r="AD236" s="305">
        <v>1</v>
      </c>
      <c r="AE236" s="305">
        <v>1</v>
      </c>
      <c r="AF236" s="305">
        <v>1</v>
      </c>
      <c r="AG236" s="305">
        <v>1</v>
      </c>
      <c r="AH236" s="305">
        <v>1</v>
      </c>
      <c r="AI236" s="305">
        <v>1</v>
      </c>
      <c r="AJ236" s="305">
        <v>1</v>
      </c>
      <c r="AK236" s="305">
        <v>1</v>
      </c>
      <c r="AL236" s="305">
        <v>1</v>
      </c>
      <c r="AM236" s="305">
        <v>1</v>
      </c>
      <c r="AN236" s="305">
        <v>1</v>
      </c>
    </row>
    <row r="237" spans="1:40" s="171" customFormat="1" x14ac:dyDescent="0.2">
      <c r="A237" s="128" t="s">
        <v>2077</v>
      </c>
      <c r="B237" s="171">
        <v>0.97314938583569599</v>
      </c>
      <c r="C237" s="171">
        <v>0.97314938583569599</v>
      </c>
      <c r="D237" s="171">
        <v>0.97314938583569599</v>
      </c>
      <c r="E237" s="171">
        <v>0.97314938583569599</v>
      </c>
      <c r="F237" s="171">
        <v>0.97314938583569599</v>
      </c>
      <c r="G237" s="171">
        <v>0.97314938583569599</v>
      </c>
      <c r="H237" s="171">
        <v>0.97314938583569599</v>
      </c>
      <c r="I237" s="171">
        <v>0.97314938583569599</v>
      </c>
      <c r="J237" s="171">
        <v>0.97314938583569599</v>
      </c>
      <c r="K237" s="171">
        <v>0.97314938583569599</v>
      </c>
      <c r="L237" s="171">
        <v>0.97314938583569599</v>
      </c>
      <c r="M237" s="171">
        <v>0.97314938583569599</v>
      </c>
      <c r="N237" s="305">
        <v>0.97314938583569499</v>
      </c>
      <c r="O237" s="305">
        <v>0.97281091829880695</v>
      </c>
      <c r="P237" s="305">
        <v>0.97281091829880695</v>
      </c>
      <c r="Q237" s="305">
        <v>0.97281091829880695</v>
      </c>
      <c r="R237" s="305">
        <v>0.97281091829880695</v>
      </c>
      <c r="S237" s="305">
        <v>0.97281091829880695</v>
      </c>
      <c r="T237" s="305">
        <v>0.97281091829880695</v>
      </c>
      <c r="U237" s="305">
        <v>0.97281091829880695</v>
      </c>
      <c r="V237" s="305">
        <v>0.97281091829880695</v>
      </c>
      <c r="W237" s="305">
        <v>0.97281091829880695</v>
      </c>
      <c r="X237" s="305">
        <v>0.97281091829880695</v>
      </c>
      <c r="Y237" s="305">
        <v>0.97281091829880695</v>
      </c>
      <c r="Z237" s="305">
        <v>0.97281091829880695</v>
      </c>
      <c r="AA237" s="305">
        <v>0.97281091829880595</v>
      </c>
      <c r="AB237" s="305">
        <v>0.97284191139765697</v>
      </c>
      <c r="AC237" s="305">
        <v>0.97284191139765697</v>
      </c>
      <c r="AD237" s="305">
        <v>0.97284191139765697</v>
      </c>
      <c r="AE237" s="305">
        <v>0.97284191139765697</v>
      </c>
      <c r="AF237" s="305">
        <v>0.97284191139765697</v>
      </c>
      <c r="AG237" s="305">
        <v>0.97284191139765697</v>
      </c>
      <c r="AH237" s="305">
        <v>0.97284191139765697</v>
      </c>
      <c r="AI237" s="305">
        <v>0.97284191139765697</v>
      </c>
      <c r="AJ237" s="305">
        <v>0.97284191139765697</v>
      </c>
      <c r="AK237" s="305">
        <v>0.97284191139765697</v>
      </c>
      <c r="AL237" s="305">
        <v>0.97284191139765697</v>
      </c>
      <c r="AM237" s="305">
        <v>0.97284191139765697</v>
      </c>
      <c r="AN237" s="305">
        <v>0.97284191139765797</v>
      </c>
    </row>
    <row r="238" spans="1:40" s="171" customFormat="1" x14ac:dyDescent="0.2">
      <c r="A238" s="128" t="s">
        <v>2078</v>
      </c>
      <c r="B238" s="171">
        <v>0.97314938583569599</v>
      </c>
      <c r="C238" s="171">
        <v>0.97314938583569599</v>
      </c>
      <c r="D238" s="171">
        <v>0.97314938583569599</v>
      </c>
      <c r="E238" s="171">
        <v>0.97314938583569599</v>
      </c>
      <c r="F238" s="171">
        <v>0.97314938583569599</v>
      </c>
      <c r="G238" s="171">
        <v>0.97314938583569599</v>
      </c>
      <c r="H238" s="171">
        <v>0.97314938583569599</v>
      </c>
      <c r="I238" s="171">
        <v>0.97314938583569599</v>
      </c>
      <c r="J238" s="171">
        <v>0.97314938583569599</v>
      </c>
      <c r="K238" s="171">
        <v>0.97314938583569599</v>
      </c>
      <c r="L238" s="171">
        <v>0.97314938583569599</v>
      </c>
      <c r="M238" s="171">
        <v>0.97314938583569599</v>
      </c>
      <c r="N238" s="305">
        <v>0.97314938583569499</v>
      </c>
      <c r="O238" s="305">
        <v>0.97281091829880695</v>
      </c>
      <c r="P238" s="305">
        <v>0.97281091829880695</v>
      </c>
      <c r="Q238" s="305">
        <v>0.97281091829880695</v>
      </c>
      <c r="R238" s="305">
        <v>0.97281091829880695</v>
      </c>
      <c r="S238" s="305">
        <v>0.97281091829880695</v>
      </c>
      <c r="T238" s="305">
        <v>0.97281091829880695</v>
      </c>
      <c r="U238" s="305">
        <v>0.97281091829880695</v>
      </c>
      <c r="V238" s="305">
        <v>0.97281091829880695</v>
      </c>
      <c r="W238" s="305">
        <v>0.97281091829880695</v>
      </c>
      <c r="X238" s="305">
        <v>0.97281091829880695</v>
      </c>
      <c r="Y238" s="305">
        <v>0.97281091829880695</v>
      </c>
      <c r="Z238" s="305">
        <v>0.97281091829880695</v>
      </c>
      <c r="AA238" s="305">
        <v>0.97281091829880595</v>
      </c>
      <c r="AB238" s="305">
        <v>0.97284191139765697</v>
      </c>
      <c r="AC238" s="305">
        <v>0.97284191139765697</v>
      </c>
      <c r="AD238" s="305">
        <v>0.97284191139765697</v>
      </c>
      <c r="AE238" s="305">
        <v>0.97284191139765697</v>
      </c>
      <c r="AF238" s="305">
        <v>0.97284191139765697</v>
      </c>
      <c r="AG238" s="305">
        <v>0.97284191139765697</v>
      </c>
      <c r="AH238" s="305">
        <v>0.97284191139765697</v>
      </c>
      <c r="AI238" s="305">
        <v>0.97284191139765697</v>
      </c>
      <c r="AJ238" s="305">
        <v>0.97284191139765697</v>
      </c>
      <c r="AK238" s="305">
        <v>0.97284191139765697</v>
      </c>
      <c r="AL238" s="305">
        <v>0.97284191139765697</v>
      </c>
      <c r="AM238" s="305">
        <v>0.97284191139765697</v>
      </c>
      <c r="AN238" s="305">
        <v>0.97284191139765797</v>
      </c>
    </row>
    <row r="239" spans="1:40" s="171" customFormat="1" x14ac:dyDescent="0.2">
      <c r="A239" s="128" t="s">
        <v>2079</v>
      </c>
      <c r="B239" s="171">
        <v>1</v>
      </c>
      <c r="C239" s="171">
        <v>1</v>
      </c>
      <c r="D239" s="171">
        <v>1</v>
      </c>
      <c r="E239" s="171">
        <v>1</v>
      </c>
      <c r="F239" s="171">
        <v>1</v>
      </c>
      <c r="G239" s="171">
        <v>1</v>
      </c>
      <c r="H239" s="171">
        <v>1</v>
      </c>
      <c r="I239" s="171">
        <v>1</v>
      </c>
      <c r="J239" s="171">
        <v>1</v>
      </c>
      <c r="K239" s="171">
        <v>1</v>
      </c>
      <c r="L239" s="171">
        <v>1</v>
      </c>
      <c r="M239" s="171">
        <v>1</v>
      </c>
      <c r="N239" s="305">
        <v>1</v>
      </c>
      <c r="O239" s="305">
        <v>1</v>
      </c>
      <c r="P239" s="305">
        <v>1</v>
      </c>
      <c r="Q239" s="305">
        <v>1</v>
      </c>
      <c r="R239" s="305">
        <v>1</v>
      </c>
      <c r="S239" s="305">
        <v>1</v>
      </c>
      <c r="T239" s="305">
        <v>1</v>
      </c>
      <c r="U239" s="305">
        <v>1</v>
      </c>
      <c r="V239" s="305">
        <v>1</v>
      </c>
      <c r="W239" s="305">
        <v>1</v>
      </c>
      <c r="X239" s="305">
        <v>1</v>
      </c>
      <c r="Y239" s="305">
        <v>1</v>
      </c>
      <c r="Z239" s="305">
        <v>1</v>
      </c>
      <c r="AA239" s="305">
        <v>1</v>
      </c>
      <c r="AB239" s="305">
        <v>1</v>
      </c>
      <c r="AC239" s="305">
        <v>1</v>
      </c>
      <c r="AD239" s="305">
        <v>1</v>
      </c>
      <c r="AE239" s="305">
        <v>1</v>
      </c>
      <c r="AF239" s="305">
        <v>1</v>
      </c>
      <c r="AG239" s="305">
        <v>1</v>
      </c>
      <c r="AH239" s="305">
        <v>1</v>
      </c>
      <c r="AI239" s="305">
        <v>1</v>
      </c>
      <c r="AJ239" s="305">
        <v>1</v>
      </c>
      <c r="AK239" s="305">
        <v>1</v>
      </c>
      <c r="AL239" s="305">
        <v>1</v>
      </c>
      <c r="AM239" s="305">
        <v>1</v>
      </c>
      <c r="AN239" s="305">
        <v>1</v>
      </c>
    </row>
    <row r="240" spans="1:40" s="171" customFormat="1" x14ac:dyDescent="0.2">
      <c r="A240" s="128" t="s">
        <v>2080</v>
      </c>
      <c r="B240" s="171">
        <v>0.97314938583569599</v>
      </c>
      <c r="C240" s="171">
        <v>0.97314938583569599</v>
      </c>
      <c r="D240" s="171">
        <v>0.97314938583569599</v>
      </c>
      <c r="E240" s="171">
        <v>0.97314938583569599</v>
      </c>
      <c r="F240" s="171">
        <v>0.97314938583569599</v>
      </c>
      <c r="G240" s="171">
        <v>0.97314938583569599</v>
      </c>
      <c r="H240" s="171">
        <v>0.97314938583569599</v>
      </c>
      <c r="I240" s="171">
        <v>0.97314938583569599</v>
      </c>
      <c r="J240" s="171">
        <v>0.97314938583569599</v>
      </c>
      <c r="K240" s="171">
        <v>0.97314938583569599</v>
      </c>
      <c r="L240" s="171">
        <v>0.97314938583569599</v>
      </c>
      <c r="M240" s="171">
        <v>0.97314938583569599</v>
      </c>
      <c r="N240" s="305">
        <v>0.97314938583569499</v>
      </c>
      <c r="O240" s="305">
        <v>0.97281091829880695</v>
      </c>
      <c r="P240" s="305">
        <v>0.97281091829880695</v>
      </c>
      <c r="Q240" s="305">
        <v>0.97281091829880695</v>
      </c>
      <c r="R240" s="305">
        <v>0.97281091829880695</v>
      </c>
      <c r="S240" s="305">
        <v>0.97281091829880695</v>
      </c>
      <c r="T240" s="305">
        <v>0.97281091829880695</v>
      </c>
      <c r="U240" s="305">
        <v>0.97281091829880695</v>
      </c>
      <c r="V240" s="305">
        <v>0.97281091829880695</v>
      </c>
      <c r="W240" s="305">
        <v>0.97281091829880695</v>
      </c>
      <c r="X240" s="305">
        <v>0.97281091829880695</v>
      </c>
      <c r="Y240" s="305">
        <v>0.97281091829880695</v>
      </c>
      <c r="Z240" s="305">
        <v>0.97281091829880695</v>
      </c>
      <c r="AA240" s="305">
        <v>0.97281091829880595</v>
      </c>
      <c r="AB240" s="305">
        <v>0.97284191139765697</v>
      </c>
      <c r="AC240" s="305">
        <v>0.97284191139765697</v>
      </c>
      <c r="AD240" s="305">
        <v>0.97284191139765697</v>
      </c>
      <c r="AE240" s="305">
        <v>0.97284191139765697</v>
      </c>
      <c r="AF240" s="305">
        <v>0.97284191139765697</v>
      </c>
      <c r="AG240" s="305">
        <v>0.97284191139765697</v>
      </c>
      <c r="AH240" s="305">
        <v>0.97284191139765697</v>
      </c>
      <c r="AI240" s="305">
        <v>0.97284191139765697</v>
      </c>
      <c r="AJ240" s="305">
        <v>0.97284191139765697</v>
      </c>
      <c r="AK240" s="305">
        <v>0.97284191139765697</v>
      </c>
      <c r="AL240" s="305">
        <v>0.97284191139765697</v>
      </c>
      <c r="AM240" s="305">
        <v>0.97284191139765697</v>
      </c>
      <c r="AN240" s="305">
        <v>0.97284191139765797</v>
      </c>
    </row>
    <row r="241" spans="1:40" x14ac:dyDescent="0.2">
      <c r="A241" s="27" t="s">
        <v>2081</v>
      </c>
      <c r="B241" s="164">
        <v>973.14938583569597</v>
      </c>
      <c r="C241" s="164">
        <v>973.14938583569597</v>
      </c>
      <c r="D241" s="164">
        <v>973.14938583569597</v>
      </c>
      <c r="E241" s="164">
        <v>973.14938583569597</v>
      </c>
      <c r="F241" s="164">
        <v>973.14938583569597</v>
      </c>
      <c r="G241" s="164">
        <v>973.14938583569597</v>
      </c>
      <c r="H241" s="164">
        <v>973.14938583569597</v>
      </c>
      <c r="I241" s="164">
        <v>973.14938583569597</v>
      </c>
      <c r="J241" s="164">
        <v>973.14938583569597</v>
      </c>
      <c r="K241" s="164">
        <v>973.14938583569597</v>
      </c>
      <c r="L241" s="164">
        <v>973.14938583569597</v>
      </c>
      <c r="M241" s="164">
        <v>973.14938583569597</v>
      </c>
      <c r="N241" s="305">
        <v>973.14938583569506</v>
      </c>
      <c r="O241" s="305">
        <v>972.810918298807</v>
      </c>
      <c r="P241" s="305">
        <v>972.810918298807</v>
      </c>
      <c r="Q241" s="305">
        <v>972.810918298807</v>
      </c>
      <c r="R241" s="305">
        <v>972.810918298807</v>
      </c>
      <c r="S241" s="305">
        <v>972.810918298807</v>
      </c>
      <c r="T241" s="305">
        <v>972.810918298807</v>
      </c>
      <c r="U241" s="305">
        <v>972.810918298807</v>
      </c>
      <c r="V241" s="305">
        <v>972.810918298807</v>
      </c>
      <c r="W241" s="305">
        <v>972.810918298807</v>
      </c>
      <c r="X241" s="305">
        <v>972.810918298807</v>
      </c>
      <c r="Y241" s="305">
        <v>972.810918298807</v>
      </c>
      <c r="Z241" s="305">
        <v>972.810918298807</v>
      </c>
      <c r="AA241" s="305">
        <v>972.81091829880597</v>
      </c>
      <c r="AB241" s="305">
        <v>972.84191139765699</v>
      </c>
      <c r="AC241" s="305">
        <v>972.84191139765699</v>
      </c>
      <c r="AD241" s="305">
        <v>972.84191139765699</v>
      </c>
      <c r="AE241" s="305">
        <v>972.84191139765699</v>
      </c>
      <c r="AF241" s="305">
        <v>972.84191139765699</v>
      </c>
      <c r="AG241" s="305">
        <v>972.84191139765699</v>
      </c>
      <c r="AH241" s="305">
        <v>972.84191139765699</v>
      </c>
      <c r="AI241" s="305">
        <v>972.84191139765699</v>
      </c>
      <c r="AJ241" s="305">
        <v>972.84191139765699</v>
      </c>
      <c r="AK241" s="305">
        <v>972.84191139765699</v>
      </c>
      <c r="AL241" s="305">
        <v>972.84191139765699</v>
      </c>
      <c r="AM241" s="305">
        <v>972.84191139765699</v>
      </c>
      <c r="AN241" s="305">
        <v>972.84191139765801</v>
      </c>
    </row>
    <row r="242" spans="1:40" s="171" customFormat="1" x14ac:dyDescent="0.2">
      <c r="A242" s="128" t="s">
        <v>2082</v>
      </c>
      <c r="B242" s="171">
        <v>0.97314938583569599</v>
      </c>
      <c r="C242" s="171">
        <v>0.97314938583569599</v>
      </c>
      <c r="D242" s="171">
        <v>0.97314938583569599</v>
      </c>
      <c r="E242" s="171">
        <v>0.97314938583569599</v>
      </c>
      <c r="F242" s="171">
        <v>0.97314938583569599</v>
      </c>
      <c r="G242" s="171">
        <v>0.97314938583569599</v>
      </c>
      <c r="H242" s="171">
        <v>0.97314938583569599</v>
      </c>
      <c r="I242" s="171">
        <v>0.97314938583569599</v>
      </c>
      <c r="J242" s="171">
        <v>0.97314938583569599</v>
      </c>
      <c r="K242" s="171">
        <v>0.97314938583569599</v>
      </c>
      <c r="L242" s="171">
        <v>0.97314938583569599</v>
      </c>
      <c r="M242" s="171">
        <v>0.97314938583569599</v>
      </c>
      <c r="N242" s="305">
        <v>0.97314938583569499</v>
      </c>
      <c r="O242" s="305">
        <v>0.97281091829880695</v>
      </c>
      <c r="P242" s="305">
        <v>0.97281091829880695</v>
      </c>
      <c r="Q242" s="305">
        <v>0.97281091829880695</v>
      </c>
      <c r="R242" s="305">
        <v>0.97281091829880695</v>
      </c>
      <c r="S242" s="305">
        <v>0.97281091829880695</v>
      </c>
      <c r="T242" s="305">
        <v>0.97281091829880695</v>
      </c>
      <c r="U242" s="305">
        <v>0.97281091829880695</v>
      </c>
      <c r="V242" s="305">
        <v>0.97281091829880695</v>
      </c>
      <c r="W242" s="305">
        <v>0.97281091829880695</v>
      </c>
      <c r="X242" s="305">
        <v>0.97281091829880695</v>
      </c>
      <c r="Y242" s="305">
        <v>0.97281091829880695</v>
      </c>
      <c r="Z242" s="305">
        <v>0.97281091829880695</v>
      </c>
      <c r="AA242" s="305">
        <v>0.97281091829880595</v>
      </c>
      <c r="AB242" s="305">
        <v>0.97284191139765697</v>
      </c>
      <c r="AC242" s="305">
        <v>0.97284191139765697</v>
      </c>
      <c r="AD242" s="305">
        <v>0.97284191139765697</v>
      </c>
      <c r="AE242" s="305">
        <v>0.97284191139765697</v>
      </c>
      <c r="AF242" s="305">
        <v>0.97284191139765697</v>
      </c>
      <c r="AG242" s="305">
        <v>0.97284191139765697</v>
      </c>
      <c r="AH242" s="305">
        <v>0.97284191139765697</v>
      </c>
      <c r="AI242" s="305">
        <v>0.97284191139765697</v>
      </c>
      <c r="AJ242" s="305">
        <v>0.97284191139765697</v>
      </c>
      <c r="AK242" s="305">
        <v>0.97284191139765697</v>
      </c>
      <c r="AL242" s="305">
        <v>0.97284191139765697</v>
      </c>
      <c r="AM242" s="305">
        <v>0.97284191139765697</v>
      </c>
      <c r="AN242" s="305">
        <v>0.97284191139765797</v>
      </c>
    </row>
    <row r="243" spans="1:40" s="171" customFormat="1" x14ac:dyDescent="0.2">
      <c r="A243" s="128" t="s">
        <v>2083</v>
      </c>
      <c r="B243" s="171">
        <v>1</v>
      </c>
      <c r="C243" s="171">
        <v>1</v>
      </c>
      <c r="D243" s="171">
        <v>1</v>
      </c>
      <c r="E243" s="171">
        <v>1</v>
      </c>
      <c r="F243" s="171">
        <v>1</v>
      </c>
      <c r="G243" s="171">
        <v>1</v>
      </c>
      <c r="H243" s="171">
        <v>1</v>
      </c>
      <c r="I243" s="171">
        <v>1</v>
      </c>
      <c r="J243" s="171">
        <v>1</v>
      </c>
      <c r="K243" s="171">
        <v>1</v>
      </c>
      <c r="L243" s="171">
        <v>1</v>
      </c>
      <c r="M243" s="171">
        <v>1</v>
      </c>
      <c r="N243" s="305">
        <v>1</v>
      </c>
      <c r="O243" s="305">
        <v>1</v>
      </c>
      <c r="P243" s="305">
        <v>1</v>
      </c>
      <c r="Q243" s="305">
        <v>1</v>
      </c>
      <c r="R243" s="305">
        <v>1</v>
      </c>
      <c r="S243" s="305">
        <v>1</v>
      </c>
      <c r="T243" s="305">
        <v>1</v>
      </c>
      <c r="U243" s="305">
        <v>1</v>
      </c>
      <c r="V243" s="305">
        <v>1</v>
      </c>
      <c r="W243" s="305">
        <v>1</v>
      </c>
      <c r="X243" s="305">
        <v>1</v>
      </c>
      <c r="Y243" s="305">
        <v>1</v>
      </c>
      <c r="Z243" s="305">
        <v>1</v>
      </c>
      <c r="AA243" s="305">
        <v>1</v>
      </c>
      <c r="AB243" s="305">
        <v>1</v>
      </c>
      <c r="AC243" s="305">
        <v>1</v>
      </c>
      <c r="AD243" s="305">
        <v>1</v>
      </c>
      <c r="AE243" s="305">
        <v>1</v>
      </c>
      <c r="AF243" s="305">
        <v>1</v>
      </c>
      <c r="AG243" s="305">
        <v>1</v>
      </c>
      <c r="AH243" s="305">
        <v>1</v>
      </c>
      <c r="AI243" s="305">
        <v>1</v>
      </c>
      <c r="AJ243" s="305">
        <v>1</v>
      </c>
      <c r="AK243" s="305">
        <v>1</v>
      </c>
      <c r="AL243" s="305">
        <v>1</v>
      </c>
      <c r="AM243" s="305">
        <v>1</v>
      </c>
      <c r="AN243" s="305">
        <v>1</v>
      </c>
    </row>
    <row r="244" spans="1:40" s="166" customFormat="1" x14ac:dyDescent="0.2">
      <c r="A244" s="165" t="s">
        <v>2084</v>
      </c>
      <c r="B244" s="166">
        <v>1</v>
      </c>
      <c r="C244" s="166">
        <v>1</v>
      </c>
      <c r="D244" s="166">
        <v>1</v>
      </c>
      <c r="E244" s="166">
        <v>1</v>
      </c>
      <c r="F244" s="166">
        <v>1</v>
      </c>
      <c r="G244" s="166">
        <v>1</v>
      </c>
      <c r="H244" s="166">
        <v>1</v>
      </c>
      <c r="I244" s="166">
        <v>1</v>
      </c>
      <c r="J244" s="166">
        <v>1</v>
      </c>
      <c r="K244" s="166">
        <v>1</v>
      </c>
      <c r="L244" s="166">
        <v>1</v>
      </c>
      <c r="M244" s="166">
        <v>1</v>
      </c>
      <c r="N244" s="305">
        <v>1</v>
      </c>
      <c r="O244" s="305">
        <v>1</v>
      </c>
      <c r="P244" s="305">
        <v>1</v>
      </c>
      <c r="Q244" s="305">
        <v>1</v>
      </c>
      <c r="R244" s="305">
        <v>1</v>
      </c>
      <c r="S244" s="305">
        <v>1</v>
      </c>
      <c r="T244" s="305">
        <v>1</v>
      </c>
      <c r="U244" s="305">
        <v>1</v>
      </c>
      <c r="V244" s="305">
        <v>1</v>
      </c>
      <c r="W244" s="305">
        <v>1</v>
      </c>
      <c r="X244" s="305">
        <v>1</v>
      </c>
      <c r="Y244" s="305">
        <v>1</v>
      </c>
      <c r="Z244" s="305">
        <v>1</v>
      </c>
      <c r="AA244" s="305">
        <v>1</v>
      </c>
      <c r="AB244" s="305">
        <v>1</v>
      </c>
      <c r="AC244" s="305">
        <v>1</v>
      </c>
      <c r="AD244" s="305">
        <v>1</v>
      </c>
      <c r="AE244" s="305">
        <v>1</v>
      </c>
      <c r="AF244" s="305">
        <v>1</v>
      </c>
      <c r="AG244" s="305">
        <v>1</v>
      </c>
      <c r="AH244" s="305">
        <v>1</v>
      </c>
      <c r="AI244" s="305">
        <v>1</v>
      </c>
      <c r="AJ244" s="305">
        <v>1</v>
      </c>
      <c r="AK244" s="305">
        <v>1</v>
      </c>
      <c r="AL244" s="305">
        <v>1</v>
      </c>
      <c r="AM244" s="305">
        <v>1</v>
      </c>
      <c r="AN244" s="305">
        <v>1</v>
      </c>
    </row>
    <row r="245" spans="1:40" s="171" customFormat="1" x14ac:dyDescent="0.2">
      <c r="A245" s="128" t="s">
        <v>2085</v>
      </c>
      <c r="B245" s="171">
        <v>1</v>
      </c>
      <c r="C245" s="171">
        <v>1</v>
      </c>
      <c r="D245" s="171">
        <v>1</v>
      </c>
      <c r="E245" s="171">
        <v>1</v>
      </c>
      <c r="F245" s="171">
        <v>1</v>
      </c>
      <c r="G245" s="171">
        <v>1</v>
      </c>
      <c r="H245" s="171">
        <v>1</v>
      </c>
      <c r="I245" s="171">
        <v>1</v>
      </c>
      <c r="J245" s="171">
        <v>1</v>
      </c>
      <c r="K245" s="171">
        <v>1</v>
      </c>
      <c r="L245" s="171">
        <v>1</v>
      </c>
      <c r="M245" s="171">
        <v>1</v>
      </c>
      <c r="N245" s="305">
        <v>1</v>
      </c>
      <c r="O245" s="305">
        <v>1</v>
      </c>
      <c r="P245" s="305">
        <v>1</v>
      </c>
      <c r="Q245" s="305">
        <v>1</v>
      </c>
      <c r="R245" s="305">
        <v>1</v>
      </c>
      <c r="S245" s="305">
        <v>1</v>
      </c>
      <c r="T245" s="305">
        <v>1</v>
      </c>
      <c r="U245" s="305">
        <v>1</v>
      </c>
      <c r="V245" s="305">
        <v>1</v>
      </c>
      <c r="W245" s="305">
        <v>1</v>
      </c>
      <c r="X245" s="305">
        <v>1</v>
      </c>
      <c r="Y245" s="305">
        <v>1</v>
      </c>
      <c r="Z245" s="305">
        <v>1</v>
      </c>
      <c r="AA245" s="305">
        <v>1</v>
      </c>
      <c r="AB245" s="305">
        <v>1</v>
      </c>
      <c r="AC245" s="305">
        <v>1</v>
      </c>
      <c r="AD245" s="305">
        <v>1</v>
      </c>
      <c r="AE245" s="305">
        <v>1</v>
      </c>
      <c r="AF245" s="305">
        <v>1</v>
      </c>
      <c r="AG245" s="305">
        <v>1</v>
      </c>
      <c r="AH245" s="305">
        <v>1</v>
      </c>
      <c r="AI245" s="305">
        <v>1</v>
      </c>
      <c r="AJ245" s="305">
        <v>1</v>
      </c>
      <c r="AK245" s="305">
        <v>1</v>
      </c>
      <c r="AL245" s="305">
        <v>1</v>
      </c>
      <c r="AM245" s="305">
        <v>1</v>
      </c>
      <c r="AN245" s="305">
        <v>1</v>
      </c>
    </row>
    <row r="246" spans="1:40" s="171" customFormat="1" x14ac:dyDescent="0.2">
      <c r="A246" s="128" t="s">
        <v>2086</v>
      </c>
      <c r="B246" s="171">
        <v>0.97314938583569599</v>
      </c>
      <c r="C246" s="171">
        <v>0.97314938583569599</v>
      </c>
      <c r="D246" s="171">
        <v>0.97314938583569599</v>
      </c>
      <c r="E246" s="171">
        <v>0.97314938583569599</v>
      </c>
      <c r="F246" s="171">
        <v>0.97314938583569599</v>
      </c>
      <c r="G246" s="171">
        <v>0.97314938583569599</v>
      </c>
      <c r="H246" s="171">
        <v>0.97314938583569599</v>
      </c>
      <c r="I246" s="171">
        <v>0.97314938583569599</v>
      </c>
      <c r="J246" s="171">
        <v>0.97314938583569599</v>
      </c>
      <c r="K246" s="171">
        <v>0.97314938583569599</v>
      </c>
      <c r="L246" s="171">
        <v>0.97314938583569599</v>
      </c>
      <c r="M246" s="171">
        <v>0.97314938583569599</v>
      </c>
      <c r="N246" s="305">
        <v>0.97314938583569499</v>
      </c>
      <c r="O246" s="305">
        <v>0.97281091829880695</v>
      </c>
      <c r="P246" s="305">
        <v>0.97281091829880695</v>
      </c>
      <c r="Q246" s="305">
        <v>0.97281091829880695</v>
      </c>
      <c r="R246" s="305">
        <v>0.97281091829880695</v>
      </c>
      <c r="S246" s="305">
        <v>0.97281091829880695</v>
      </c>
      <c r="T246" s="305">
        <v>0.97281091829880695</v>
      </c>
      <c r="U246" s="305">
        <v>0.97281091829880695</v>
      </c>
      <c r="V246" s="305">
        <v>0.97281091829880695</v>
      </c>
      <c r="W246" s="305">
        <v>0.97281091829880695</v>
      </c>
      <c r="X246" s="305">
        <v>0.97281091829880695</v>
      </c>
      <c r="Y246" s="305">
        <v>0.97281091829880695</v>
      </c>
      <c r="Z246" s="305">
        <v>0.97281091829880695</v>
      </c>
      <c r="AA246" s="305">
        <v>0.97281091829880595</v>
      </c>
      <c r="AB246" s="305">
        <v>0.97284191139765697</v>
      </c>
      <c r="AC246" s="305">
        <v>0.97284191139765697</v>
      </c>
      <c r="AD246" s="305">
        <v>0.97284191139765697</v>
      </c>
      <c r="AE246" s="305">
        <v>0.97284191139765697</v>
      </c>
      <c r="AF246" s="305">
        <v>0.97284191139765697</v>
      </c>
      <c r="AG246" s="305">
        <v>0.97284191139765697</v>
      </c>
      <c r="AH246" s="305">
        <v>0.97284191139765697</v>
      </c>
      <c r="AI246" s="305">
        <v>0.97284191139765697</v>
      </c>
      <c r="AJ246" s="305">
        <v>0.97284191139765697</v>
      </c>
      <c r="AK246" s="305">
        <v>0.97284191139765697</v>
      </c>
      <c r="AL246" s="305">
        <v>0.97284191139765697</v>
      </c>
      <c r="AM246" s="305">
        <v>0.97284191139765697</v>
      </c>
      <c r="AN246" s="305">
        <v>0.97284191139765797</v>
      </c>
    </row>
    <row r="247" spans="1:40" s="171" customFormat="1" x14ac:dyDescent="0.2">
      <c r="A247" s="128" t="s">
        <v>2087</v>
      </c>
      <c r="B247" s="171">
        <v>1</v>
      </c>
      <c r="C247" s="171">
        <v>1</v>
      </c>
      <c r="D247" s="171">
        <v>1</v>
      </c>
      <c r="E247" s="171">
        <v>1</v>
      </c>
      <c r="F247" s="171">
        <v>1</v>
      </c>
      <c r="G247" s="171">
        <v>1</v>
      </c>
      <c r="H247" s="171">
        <v>1</v>
      </c>
      <c r="I247" s="171">
        <v>1</v>
      </c>
      <c r="J247" s="171">
        <v>1</v>
      </c>
      <c r="K247" s="171">
        <v>1</v>
      </c>
      <c r="L247" s="171">
        <v>1</v>
      </c>
      <c r="M247" s="171">
        <v>1</v>
      </c>
      <c r="N247" s="305">
        <v>1</v>
      </c>
      <c r="O247" s="305">
        <v>1</v>
      </c>
      <c r="P247" s="305">
        <v>1</v>
      </c>
      <c r="Q247" s="305">
        <v>1</v>
      </c>
      <c r="R247" s="305">
        <v>1</v>
      </c>
      <c r="S247" s="305">
        <v>1</v>
      </c>
      <c r="T247" s="305">
        <v>1</v>
      </c>
      <c r="U247" s="305">
        <v>1</v>
      </c>
      <c r="V247" s="305">
        <v>1</v>
      </c>
      <c r="W247" s="305">
        <v>1</v>
      </c>
      <c r="X247" s="305">
        <v>1</v>
      </c>
      <c r="Y247" s="305">
        <v>1</v>
      </c>
      <c r="Z247" s="305">
        <v>1</v>
      </c>
      <c r="AA247" s="305">
        <v>1</v>
      </c>
      <c r="AB247" s="305">
        <v>1</v>
      </c>
      <c r="AC247" s="305">
        <v>1</v>
      </c>
      <c r="AD247" s="305">
        <v>1</v>
      </c>
      <c r="AE247" s="305">
        <v>1</v>
      </c>
      <c r="AF247" s="305">
        <v>1</v>
      </c>
      <c r="AG247" s="305">
        <v>1</v>
      </c>
      <c r="AH247" s="305">
        <v>1</v>
      </c>
      <c r="AI247" s="305">
        <v>1</v>
      </c>
      <c r="AJ247" s="305">
        <v>1</v>
      </c>
      <c r="AK247" s="305">
        <v>1</v>
      </c>
      <c r="AL247" s="305">
        <v>1</v>
      </c>
      <c r="AM247" s="305">
        <v>1</v>
      </c>
      <c r="AN247" s="305">
        <v>1</v>
      </c>
    </row>
    <row r="248" spans="1:40" s="171" customFormat="1" x14ac:dyDescent="0.2">
      <c r="A248" s="128" t="s">
        <v>2088</v>
      </c>
      <c r="B248" s="171">
        <v>1</v>
      </c>
      <c r="C248" s="171">
        <v>1</v>
      </c>
      <c r="D248" s="171">
        <v>1</v>
      </c>
      <c r="E248" s="171">
        <v>1</v>
      </c>
      <c r="F248" s="171">
        <v>1</v>
      </c>
      <c r="G248" s="171">
        <v>1</v>
      </c>
      <c r="H248" s="171">
        <v>1</v>
      </c>
      <c r="I248" s="171">
        <v>1</v>
      </c>
      <c r="J248" s="171">
        <v>1</v>
      </c>
      <c r="K248" s="171">
        <v>1</v>
      </c>
      <c r="L248" s="171">
        <v>1</v>
      </c>
      <c r="M248" s="171">
        <v>1</v>
      </c>
      <c r="N248" s="305">
        <v>1</v>
      </c>
      <c r="O248" s="305">
        <v>1</v>
      </c>
      <c r="P248" s="305">
        <v>1</v>
      </c>
      <c r="Q248" s="305">
        <v>1</v>
      </c>
      <c r="R248" s="305">
        <v>1</v>
      </c>
      <c r="S248" s="305">
        <v>1</v>
      </c>
      <c r="T248" s="305">
        <v>1</v>
      </c>
      <c r="U248" s="305">
        <v>1</v>
      </c>
      <c r="V248" s="305">
        <v>1</v>
      </c>
      <c r="W248" s="305">
        <v>1</v>
      </c>
      <c r="X248" s="305">
        <v>1</v>
      </c>
      <c r="Y248" s="305">
        <v>1</v>
      </c>
      <c r="Z248" s="305">
        <v>1</v>
      </c>
      <c r="AA248" s="305">
        <v>1</v>
      </c>
      <c r="AB248" s="305">
        <v>1</v>
      </c>
      <c r="AC248" s="305">
        <v>1</v>
      </c>
      <c r="AD248" s="305">
        <v>1</v>
      </c>
      <c r="AE248" s="305">
        <v>1</v>
      </c>
      <c r="AF248" s="305">
        <v>1</v>
      </c>
      <c r="AG248" s="305">
        <v>1</v>
      </c>
      <c r="AH248" s="305">
        <v>1</v>
      </c>
      <c r="AI248" s="305">
        <v>1</v>
      </c>
      <c r="AJ248" s="305">
        <v>1</v>
      </c>
      <c r="AK248" s="305">
        <v>1</v>
      </c>
      <c r="AL248" s="305">
        <v>1</v>
      </c>
      <c r="AM248" s="305">
        <v>1</v>
      </c>
      <c r="AN248" s="305">
        <v>1</v>
      </c>
    </row>
    <row r="249" spans="1:40" s="171" customFormat="1" x14ac:dyDescent="0.2">
      <c r="A249" s="128" t="s">
        <v>2089</v>
      </c>
      <c r="B249" s="171">
        <v>1</v>
      </c>
      <c r="C249" s="171">
        <v>1</v>
      </c>
      <c r="D249" s="171">
        <v>1</v>
      </c>
      <c r="E249" s="171">
        <v>1</v>
      </c>
      <c r="F249" s="171">
        <v>1</v>
      </c>
      <c r="G249" s="171">
        <v>1</v>
      </c>
      <c r="H249" s="171">
        <v>1</v>
      </c>
      <c r="I249" s="171">
        <v>1</v>
      </c>
      <c r="J249" s="171">
        <v>1</v>
      </c>
      <c r="K249" s="171">
        <v>1</v>
      </c>
      <c r="L249" s="171">
        <v>1</v>
      </c>
      <c r="M249" s="171">
        <v>1</v>
      </c>
      <c r="N249" s="305">
        <v>1</v>
      </c>
      <c r="O249" s="305">
        <v>1</v>
      </c>
      <c r="P249" s="305">
        <v>1</v>
      </c>
      <c r="Q249" s="305">
        <v>1</v>
      </c>
      <c r="R249" s="305">
        <v>1</v>
      </c>
      <c r="S249" s="305">
        <v>1</v>
      </c>
      <c r="T249" s="305">
        <v>1</v>
      </c>
      <c r="U249" s="305">
        <v>1</v>
      </c>
      <c r="V249" s="305">
        <v>1</v>
      </c>
      <c r="W249" s="305">
        <v>1</v>
      </c>
      <c r="X249" s="305">
        <v>1</v>
      </c>
      <c r="Y249" s="305">
        <v>1</v>
      </c>
      <c r="Z249" s="305">
        <v>1</v>
      </c>
      <c r="AA249" s="305">
        <v>1</v>
      </c>
      <c r="AB249" s="305">
        <v>1</v>
      </c>
      <c r="AC249" s="305">
        <v>1</v>
      </c>
      <c r="AD249" s="305">
        <v>1</v>
      </c>
      <c r="AE249" s="305">
        <v>1</v>
      </c>
      <c r="AF249" s="305">
        <v>1</v>
      </c>
      <c r="AG249" s="305">
        <v>1</v>
      </c>
      <c r="AH249" s="305">
        <v>1</v>
      </c>
      <c r="AI249" s="305">
        <v>1</v>
      </c>
      <c r="AJ249" s="305">
        <v>1</v>
      </c>
      <c r="AK249" s="305">
        <v>1</v>
      </c>
      <c r="AL249" s="305">
        <v>1</v>
      </c>
      <c r="AM249" s="305">
        <v>1</v>
      </c>
      <c r="AN249" s="305">
        <v>1</v>
      </c>
    </row>
    <row r="250" spans="1:40" s="171" customFormat="1" x14ac:dyDescent="0.2">
      <c r="A250" s="128" t="s">
        <v>2090</v>
      </c>
      <c r="B250" s="171">
        <v>1</v>
      </c>
      <c r="C250" s="171">
        <v>1</v>
      </c>
      <c r="D250" s="171">
        <v>1</v>
      </c>
      <c r="E250" s="171">
        <v>1</v>
      </c>
      <c r="F250" s="171">
        <v>1</v>
      </c>
      <c r="G250" s="171">
        <v>1</v>
      </c>
      <c r="H250" s="171">
        <v>1</v>
      </c>
      <c r="I250" s="171">
        <v>1</v>
      </c>
      <c r="J250" s="171">
        <v>1</v>
      </c>
      <c r="K250" s="171">
        <v>1</v>
      </c>
      <c r="L250" s="171">
        <v>1</v>
      </c>
      <c r="M250" s="171">
        <v>1</v>
      </c>
      <c r="N250" s="305">
        <v>1</v>
      </c>
      <c r="O250" s="305">
        <v>1</v>
      </c>
      <c r="P250" s="305">
        <v>1</v>
      </c>
      <c r="Q250" s="305">
        <v>1</v>
      </c>
      <c r="R250" s="305">
        <v>1</v>
      </c>
      <c r="S250" s="305">
        <v>1</v>
      </c>
      <c r="T250" s="305">
        <v>1</v>
      </c>
      <c r="U250" s="305">
        <v>1</v>
      </c>
      <c r="V250" s="305">
        <v>1</v>
      </c>
      <c r="W250" s="305">
        <v>1</v>
      </c>
      <c r="X250" s="305">
        <v>1</v>
      </c>
      <c r="Y250" s="305">
        <v>1</v>
      </c>
      <c r="Z250" s="305">
        <v>1</v>
      </c>
      <c r="AA250" s="305">
        <v>1</v>
      </c>
      <c r="AB250" s="305">
        <v>1</v>
      </c>
      <c r="AC250" s="305">
        <v>1</v>
      </c>
      <c r="AD250" s="305">
        <v>1</v>
      </c>
      <c r="AE250" s="305">
        <v>1</v>
      </c>
      <c r="AF250" s="305">
        <v>1</v>
      </c>
      <c r="AG250" s="305">
        <v>1</v>
      </c>
      <c r="AH250" s="305">
        <v>1</v>
      </c>
      <c r="AI250" s="305">
        <v>1</v>
      </c>
      <c r="AJ250" s="305">
        <v>1</v>
      </c>
      <c r="AK250" s="305">
        <v>1</v>
      </c>
      <c r="AL250" s="305">
        <v>1</v>
      </c>
      <c r="AM250" s="305">
        <v>1</v>
      </c>
      <c r="AN250" s="305">
        <v>1</v>
      </c>
    </row>
    <row r="251" spans="1:40" s="171" customFormat="1" x14ac:dyDescent="0.2">
      <c r="A251" s="128" t="s">
        <v>2091</v>
      </c>
      <c r="B251" s="171">
        <v>1</v>
      </c>
      <c r="C251" s="171">
        <v>1</v>
      </c>
      <c r="D251" s="171">
        <v>1</v>
      </c>
      <c r="E251" s="171">
        <v>1</v>
      </c>
      <c r="F251" s="171">
        <v>1</v>
      </c>
      <c r="G251" s="171">
        <v>1</v>
      </c>
      <c r="H251" s="171">
        <v>1</v>
      </c>
      <c r="I251" s="171">
        <v>1</v>
      </c>
      <c r="J251" s="171">
        <v>1</v>
      </c>
      <c r="K251" s="171">
        <v>1</v>
      </c>
      <c r="L251" s="171">
        <v>1</v>
      </c>
      <c r="M251" s="171">
        <v>1</v>
      </c>
      <c r="N251" s="305">
        <v>1</v>
      </c>
      <c r="O251" s="305">
        <v>1</v>
      </c>
      <c r="P251" s="305">
        <v>1</v>
      </c>
      <c r="Q251" s="305">
        <v>1</v>
      </c>
      <c r="R251" s="305">
        <v>1</v>
      </c>
      <c r="S251" s="305">
        <v>1</v>
      </c>
      <c r="T251" s="305">
        <v>1</v>
      </c>
      <c r="U251" s="305">
        <v>1</v>
      </c>
      <c r="V251" s="305">
        <v>1</v>
      </c>
      <c r="W251" s="305">
        <v>1</v>
      </c>
      <c r="X251" s="305">
        <v>1</v>
      </c>
      <c r="Y251" s="305">
        <v>1</v>
      </c>
      <c r="Z251" s="305">
        <v>1</v>
      </c>
      <c r="AA251" s="305">
        <v>1</v>
      </c>
      <c r="AB251" s="305">
        <v>1</v>
      </c>
      <c r="AC251" s="305">
        <v>1</v>
      </c>
      <c r="AD251" s="305">
        <v>1</v>
      </c>
      <c r="AE251" s="305">
        <v>1</v>
      </c>
      <c r="AF251" s="305">
        <v>1</v>
      </c>
      <c r="AG251" s="305">
        <v>1</v>
      </c>
      <c r="AH251" s="305">
        <v>1</v>
      </c>
      <c r="AI251" s="305">
        <v>1</v>
      </c>
      <c r="AJ251" s="305">
        <v>1</v>
      </c>
      <c r="AK251" s="305">
        <v>1</v>
      </c>
      <c r="AL251" s="305">
        <v>1</v>
      </c>
      <c r="AM251" s="305">
        <v>1</v>
      </c>
      <c r="AN251" s="305">
        <v>1</v>
      </c>
    </row>
    <row r="252" spans="1:40" s="171" customFormat="1" x14ac:dyDescent="0.2">
      <c r="A252" s="128" t="s">
        <v>2092</v>
      </c>
      <c r="B252" s="171">
        <v>0.97314938583569599</v>
      </c>
      <c r="C252" s="171">
        <v>0.97314938583569599</v>
      </c>
      <c r="D252" s="171">
        <v>0.97314938583569599</v>
      </c>
      <c r="E252" s="171">
        <v>0.97314938583569599</v>
      </c>
      <c r="F252" s="171">
        <v>0.97314938583569599</v>
      </c>
      <c r="G252" s="171">
        <v>0.97314938583569599</v>
      </c>
      <c r="H252" s="171">
        <v>0.97314938583569599</v>
      </c>
      <c r="I252" s="171">
        <v>0.97314938583569599</v>
      </c>
      <c r="J252" s="171">
        <v>0.97314938583569599</v>
      </c>
      <c r="K252" s="171">
        <v>0.97314938583569599</v>
      </c>
      <c r="L252" s="171">
        <v>0.97314938583569599</v>
      </c>
      <c r="M252" s="171">
        <v>0.97314938583569599</v>
      </c>
      <c r="N252" s="305">
        <v>0.97314938583569499</v>
      </c>
      <c r="O252" s="305">
        <v>0.97281091829880695</v>
      </c>
      <c r="P252" s="305">
        <v>0.97281091829880695</v>
      </c>
      <c r="Q252" s="305">
        <v>0.97281091829880695</v>
      </c>
      <c r="R252" s="305">
        <v>0.97281091829880695</v>
      </c>
      <c r="S252" s="305">
        <v>0.97281091829880695</v>
      </c>
      <c r="T252" s="305">
        <v>0.97281091829880695</v>
      </c>
      <c r="U252" s="305">
        <v>0.97281091829880695</v>
      </c>
      <c r="V252" s="305">
        <v>0.97281091829880695</v>
      </c>
      <c r="W252" s="305">
        <v>0.97281091829880695</v>
      </c>
      <c r="X252" s="305">
        <v>0.97281091829880695</v>
      </c>
      <c r="Y252" s="305">
        <v>0.97281091829880695</v>
      </c>
      <c r="Z252" s="305">
        <v>0.97281091829880695</v>
      </c>
      <c r="AA252" s="305">
        <v>0.97281091829880595</v>
      </c>
      <c r="AB252" s="305">
        <v>0.97284191139765697</v>
      </c>
      <c r="AC252" s="305">
        <v>0.97284191139765697</v>
      </c>
      <c r="AD252" s="305">
        <v>0.97284191139765697</v>
      </c>
      <c r="AE252" s="305">
        <v>0.97284191139765697</v>
      </c>
      <c r="AF252" s="305">
        <v>0.97284191139765697</v>
      </c>
      <c r="AG252" s="305">
        <v>0.97284191139765697</v>
      </c>
      <c r="AH252" s="305">
        <v>0.97284191139765697</v>
      </c>
      <c r="AI252" s="305">
        <v>0.97284191139765697</v>
      </c>
      <c r="AJ252" s="305">
        <v>0.97284191139765697</v>
      </c>
      <c r="AK252" s="305">
        <v>0.97284191139765697</v>
      </c>
      <c r="AL252" s="305">
        <v>0.97284191139765697</v>
      </c>
      <c r="AM252" s="305">
        <v>0.97284191139765697</v>
      </c>
      <c r="AN252" s="305">
        <v>0.97284191139765797</v>
      </c>
    </row>
    <row r="253" spans="1:40" s="171" customFormat="1" x14ac:dyDescent="0.2">
      <c r="A253" s="128" t="s">
        <v>2093</v>
      </c>
      <c r="B253" s="171">
        <v>1</v>
      </c>
      <c r="C253" s="171">
        <v>1</v>
      </c>
      <c r="D253" s="171">
        <v>1</v>
      </c>
      <c r="E253" s="171">
        <v>1</v>
      </c>
      <c r="F253" s="171">
        <v>1</v>
      </c>
      <c r="G253" s="171">
        <v>1</v>
      </c>
      <c r="H253" s="171">
        <v>1</v>
      </c>
      <c r="I253" s="171">
        <v>1</v>
      </c>
      <c r="J253" s="171">
        <v>1</v>
      </c>
      <c r="K253" s="171">
        <v>1</v>
      </c>
      <c r="L253" s="171">
        <v>1</v>
      </c>
      <c r="M253" s="171">
        <v>1</v>
      </c>
      <c r="N253" s="305">
        <v>1</v>
      </c>
      <c r="O253" s="305">
        <v>1</v>
      </c>
      <c r="P253" s="305">
        <v>1</v>
      </c>
      <c r="Q253" s="305">
        <v>1</v>
      </c>
      <c r="R253" s="305">
        <v>1</v>
      </c>
      <c r="S253" s="305">
        <v>1</v>
      </c>
      <c r="T253" s="305">
        <v>1</v>
      </c>
      <c r="U253" s="305">
        <v>1</v>
      </c>
      <c r="V253" s="305">
        <v>1</v>
      </c>
      <c r="W253" s="305">
        <v>1</v>
      </c>
      <c r="X253" s="305">
        <v>1</v>
      </c>
      <c r="Y253" s="305">
        <v>1</v>
      </c>
      <c r="Z253" s="305">
        <v>1</v>
      </c>
      <c r="AA253" s="305">
        <v>1</v>
      </c>
      <c r="AB253" s="305">
        <v>1</v>
      </c>
      <c r="AC253" s="305">
        <v>1</v>
      </c>
      <c r="AD253" s="305">
        <v>1</v>
      </c>
      <c r="AE253" s="305">
        <v>1</v>
      </c>
      <c r="AF253" s="305">
        <v>1</v>
      </c>
      <c r="AG253" s="305">
        <v>1</v>
      </c>
      <c r="AH253" s="305">
        <v>1</v>
      </c>
      <c r="AI253" s="305">
        <v>1</v>
      </c>
      <c r="AJ253" s="305">
        <v>1</v>
      </c>
      <c r="AK253" s="305">
        <v>1</v>
      </c>
      <c r="AL253" s="305">
        <v>1</v>
      </c>
      <c r="AM253" s="305">
        <v>1</v>
      </c>
      <c r="AN253" s="305">
        <v>1</v>
      </c>
    </row>
    <row r="254" spans="1:40" x14ac:dyDescent="0.2">
      <c r="A254" s="27" t="s">
        <v>2094</v>
      </c>
      <c r="B254" s="164">
        <v>1000</v>
      </c>
      <c r="C254" s="164">
        <v>1000</v>
      </c>
      <c r="D254" s="164">
        <v>1000</v>
      </c>
      <c r="E254" s="164">
        <v>1000</v>
      </c>
      <c r="F254" s="164">
        <v>1000</v>
      </c>
      <c r="G254" s="164">
        <v>1000</v>
      </c>
      <c r="H254" s="164">
        <v>1000</v>
      </c>
      <c r="I254" s="164">
        <v>1000</v>
      </c>
      <c r="J254" s="164">
        <v>1000</v>
      </c>
      <c r="K254" s="164">
        <v>1000</v>
      </c>
      <c r="L254" s="164">
        <v>1000</v>
      </c>
      <c r="M254" s="164">
        <v>1000</v>
      </c>
      <c r="N254" s="305">
        <v>1000</v>
      </c>
      <c r="O254" s="305">
        <v>1000</v>
      </c>
      <c r="P254" s="305">
        <v>1000</v>
      </c>
      <c r="Q254" s="305">
        <v>1000</v>
      </c>
      <c r="R254" s="305">
        <v>1000</v>
      </c>
      <c r="S254" s="305">
        <v>1000</v>
      </c>
      <c r="T254" s="305">
        <v>1000</v>
      </c>
      <c r="U254" s="305">
        <v>1000</v>
      </c>
      <c r="V254" s="305">
        <v>1000</v>
      </c>
      <c r="W254" s="305">
        <v>1000</v>
      </c>
      <c r="X254" s="305">
        <v>1000</v>
      </c>
      <c r="Y254" s="305">
        <v>1000</v>
      </c>
      <c r="Z254" s="305">
        <v>1000</v>
      </c>
      <c r="AA254" s="305">
        <v>1000</v>
      </c>
      <c r="AB254" s="305">
        <v>1000</v>
      </c>
      <c r="AC254" s="305">
        <v>1000</v>
      </c>
      <c r="AD254" s="305">
        <v>1000</v>
      </c>
      <c r="AE254" s="305">
        <v>1000</v>
      </c>
      <c r="AF254" s="305">
        <v>1000</v>
      </c>
      <c r="AG254" s="305">
        <v>1000</v>
      </c>
      <c r="AH254" s="305">
        <v>1000</v>
      </c>
      <c r="AI254" s="305">
        <v>1000</v>
      </c>
      <c r="AJ254" s="305">
        <v>1000</v>
      </c>
      <c r="AK254" s="305">
        <v>1000</v>
      </c>
      <c r="AL254" s="305">
        <v>1000</v>
      </c>
      <c r="AM254" s="305">
        <v>1000</v>
      </c>
      <c r="AN254" s="305">
        <v>1000</v>
      </c>
    </row>
    <row r="255" spans="1:40" s="171" customFormat="1" x14ac:dyDescent="0.2">
      <c r="A255" s="128" t="s">
        <v>2095</v>
      </c>
      <c r="B255" s="171">
        <v>0.97314938583569599</v>
      </c>
      <c r="C255" s="171">
        <v>0.97314938583569599</v>
      </c>
      <c r="D255" s="171">
        <v>0.97314938583569599</v>
      </c>
      <c r="E255" s="171">
        <v>0.97314938583569599</v>
      </c>
      <c r="F255" s="171">
        <v>0.97314938583569599</v>
      </c>
      <c r="G255" s="171">
        <v>0.97314938583569599</v>
      </c>
      <c r="H255" s="171">
        <v>0.97314938583569599</v>
      </c>
      <c r="I255" s="171">
        <v>0.97314938583569599</v>
      </c>
      <c r="J255" s="171">
        <v>0.97314938583569599</v>
      </c>
      <c r="K255" s="171">
        <v>0.97314938583569599</v>
      </c>
      <c r="L255" s="171">
        <v>0.97314938583569599</v>
      </c>
      <c r="M255" s="171">
        <v>0.97314938583569599</v>
      </c>
      <c r="N255" s="305">
        <v>0.97314938583569499</v>
      </c>
      <c r="O255" s="305">
        <v>0.97281091829880695</v>
      </c>
      <c r="P255" s="305">
        <v>0.97281091829880695</v>
      </c>
      <c r="Q255" s="305">
        <v>0.97281091829880695</v>
      </c>
      <c r="R255" s="305">
        <v>0.97281091829880695</v>
      </c>
      <c r="S255" s="305">
        <v>0.97281091829880695</v>
      </c>
      <c r="T255" s="305">
        <v>0.97281091829880695</v>
      </c>
      <c r="U255" s="305">
        <v>0.97281091829880695</v>
      </c>
      <c r="V255" s="305">
        <v>0.97281091829880695</v>
      </c>
      <c r="W255" s="305">
        <v>0.97281091829880695</v>
      </c>
      <c r="X255" s="305">
        <v>0.97281091829880695</v>
      </c>
      <c r="Y255" s="305">
        <v>0.97281091829880695</v>
      </c>
      <c r="Z255" s="305">
        <v>0.97281091829880695</v>
      </c>
      <c r="AA255" s="305">
        <v>0.97281091829880595</v>
      </c>
      <c r="AB255" s="305">
        <v>0.97284191139765697</v>
      </c>
      <c r="AC255" s="305">
        <v>0.97284191139765697</v>
      </c>
      <c r="AD255" s="305">
        <v>0.97284191139765697</v>
      </c>
      <c r="AE255" s="305">
        <v>0.97284191139765697</v>
      </c>
      <c r="AF255" s="305">
        <v>0.97284191139765697</v>
      </c>
      <c r="AG255" s="305">
        <v>0.97284191139765697</v>
      </c>
      <c r="AH255" s="305">
        <v>0.97284191139765697</v>
      </c>
      <c r="AI255" s="305">
        <v>0.97284191139765697</v>
      </c>
      <c r="AJ255" s="305">
        <v>0.97284191139765697</v>
      </c>
      <c r="AK255" s="305">
        <v>0.97284191139765697</v>
      </c>
      <c r="AL255" s="305">
        <v>0.97284191139765697</v>
      </c>
      <c r="AM255" s="305">
        <v>0.97284191139765697</v>
      </c>
      <c r="AN255" s="305">
        <v>0.97284191139765797</v>
      </c>
    </row>
    <row r="256" spans="1:40" s="171" customFormat="1" x14ac:dyDescent="0.2">
      <c r="A256" s="128" t="s">
        <v>2096</v>
      </c>
      <c r="B256" s="171">
        <v>0.97314938583569599</v>
      </c>
      <c r="C256" s="171">
        <v>0.97314938583569599</v>
      </c>
      <c r="D256" s="171">
        <v>0.97314938583569599</v>
      </c>
      <c r="E256" s="171">
        <v>0.97314938583569599</v>
      </c>
      <c r="F256" s="171">
        <v>0.97314938583569599</v>
      </c>
      <c r="G256" s="171">
        <v>0.97314938583569599</v>
      </c>
      <c r="H256" s="171">
        <v>0.97314938583569599</v>
      </c>
      <c r="I256" s="171">
        <v>0.97314938583569599</v>
      </c>
      <c r="J256" s="171">
        <v>0.97314938583569599</v>
      </c>
      <c r="K256" s="171">
        <v>0.97314938583569599</v>
      </c>
      <c r="L256" s="171">
        <v>0.97314938583569599</v>
      </c>
      <c r="M256" s="171">
        <v>0.97314938583569599</v>
      </c>
      <c r="N256" s="305">
        <v>0.97314938583569499</v>
      </c>
      <c r="O256" s="305">
        <v>0.97281091829880695</v>
      </c>
      <c r="P256" s="305">
        <v>0.97281091829880695</v>
      </c>
      <c r="Q256" s="305">
        <v>0.97281091829880695</v>
      </c>
      <c r="R256" s="305">
        <v>0.97281091829880695</v>
      </c>
      <c r="S256" s="305">
        <v>0.97281091829880695</v>
      </c>
      <c r="T256" s="305">
        <v>0.97281091829880695</v>
      </c>
      <c r="U256" s="305">
        <v>0.97281091829880695</v>
      </c>
      <c r="V256" s="305">
        <v>0.97281091829880695</v>
      </c>
      <c r="W256" s="305">
        <v>0.97281091829880695</v>
      </c>
      <c r="X256" s="305">
        <v>0.97281091829880695</v>
      </c>
      <c r="Y256" s="305">
        <v>0.97281091829880695</v>
      </c>
      <c r="Z256" s="305">
        <v>0.97281091829880695</v>
      </c>
      <c r="AA256" s="305">
        <v>0.97281091829880595</v>
      </c>
      <c r="AB256" s="305">
        <v>0.97284191139765697</v>
      </c>
      <c r="AC256" s="305">
        <v>0.97284191139765697</v>
      </c>
      <c r="AD256" s="305">
        <v>0.97284191139765697</v>
      </c>
      <c r="AE256" s="305">
        <v>0.97284191139765697</v>
      </c>
      <c r="AF256" s="305">
        <v>0.97284191139765697</v>
      </c>
      <c r="AG256" s="305">
        <v>0.97284191139765697</v>
      </c>
      <c r="AH256" s="305">
        <v>0.97284191139765697</v>
      </c>
      <c r="AI256" s="305">
        <v>0.97284191139765697</v>
      </c>
      <c r="AJ256" s="305">
        <v>0.97284191139765697</v>
      </c>
      <c r="AK256" s="305">
        <v>0.97284191139765697</v>
      </c>
      <c r="AL256" s="305">
        <v>0.97284191139765697</v>
      </c>
      <c r="AM256" s="305">
        <v>0.97284191139765697</v>
      </c>
      <c r="AN256" s="305">
        <v>0.97284191139765797</v>
      </c>
    </row>
    <row r="257" spans="1:40" s="171" customFormat="1" x14ac:dyDescent="0.2">
      <c r="A257" s="128" t="s">
        <v>2097</v>
      </c>
      <c r="B257" s="171">
        <v>1</v>
      </c>
      <c r="C257" s="171">
        <v>1</v>
      </c>
      <c r="D257" s="171">
        <v>1</v>
      </c>
      <c r="E257" s="171">
        <v>1</v>
      </c>
      <c r="F257" s="171">
        <v>1</v>
      </c>
      <c r="G257" s="171">
        <v>1</v>
      </c>
      <c r="H257" s="171">
        <v>1</v>
      </c>
      <c r="I257" s="171">
        <v>1</v>
      </c>
      <c r="J257" s="171">
        <v>1</v>
      </c>
      <c r="K257" s="171">
        <v>1</v>
      </c>
      <c r="L257" s="171">
        <v>1</v>
      </c>
      <c r="M257" s="171">
        <v>1</v>
      </c>
      <c r="N257" s="305">
        <v>1</v>
      </c>
      <c r="O257" s="305">
        <v>1</v>
      </c>
      <c r="P257" s="305">
        <v>1</v>
      </c>
      <c r="Q257" s="305">
        <v>1</v>
      </c>
      <c r="R257" s="305">
        <v>1</v>
      </c>
      <c r="S257" s="305">
        <v>1</v>
      </c>
      <c r="T257" s="305">
        <v>1</v>
      </c>
      <c r="U257" s="305">
        <v>1</v>
      </c>
      <c r="V257" s="305">
        <v>1</v>
      </c>
      <c r="W257" s="305">
        <v>1</v>
      </c>
      <c r="X257" s="305">
        <v>1</v>
      </c>
      <c r="Y257" s="305">
        <v>1</v>
      </c>
      <c r="Z257" s="305">
        <v>1</v>
      </c>
      <c r="AA257" s="305">
        <v>1</v>
      </c>
      <c r="AB257" s="305">
        <v>1</v>
      </c>
      <c r="AC257" s="305">
        <v>1</v>
      </c>
      <c r="AD257" s="305">
        <v>1</v>
      </c>
      <c r="AE257" s="305">
        <v>1</v>
      </c>
      <c r="AF257" s="305">
        <v>1</v>
      </c>
      <c r="AG257" s="305">
        <v>1</v>
      </c>
      <c r="AH257" s="305">
        <v>1</v>
      </c>
      <c r="AI257" s="305">
        <v>1</v>
      </c>
      <c r="AJ257" s="305">
        <v>1</v>
      </c>
      <c r="AK257" s="305">
        <v>1</v>
      </c>
      <c r="AL257" s="305">
        <v>1</v>
      </c>
      <c r="AM257" s="305">
        <v>1</v>
      </c>
      <c r="AN257" s="305">
        <v>1</v>
      </c>
    </row>
    <row r="258" spans="1:40" s="171" customFormat="1" x14ac:dyDescent="0.2">
      <c r="A258" s="128" t="s">
        <v>2098</v>
      </c>
      <c r="B258" s="171">
        <v>0.97314938583569599</v>
      </c>
      <c r="C258" s="171">
        <v>0.97314938583569599</v>
      </c>
      <c r="D258" s="171">
        <v>0.97314938583569599</v>
      </c>
      <c r="E258" s="171">
        <v>0.97314938583569599</v>
      </c>
      <c r="F258" s="171">
        <v>0.97314938583569599</v>
      </c>
      <c r="G258" s="171">
        <v>0.97314938583569599</v>
      </c>
      <c r="H258" s="171">
        <v>0.97314938583569599</v>
      </c>
      <c r="I258" s="171">
        <v>0.97314938583569599</v>
      </c>
      <c r="J258" s="171">
        <v>0.97314938583569599</v>
      </c>
      <c r="K258" s="171">
        <v>0.97314938583569599</v>
      </c>
      <c r="L258" s="171">
        <v>0.97314938583569599</v>
      </c>
      <c r="M258" s="171">
        <v>0.97314938583569599</v>
      </c>
      <c r="N258" s="305">
        <v>0.97314938583569499</v>
      </c>
      <c r="O258" s="305">
        <v>0.97281091829880695</v>
      </c>
      <c r="P258" s="305">
        <v>0.97281091829880695</v>
      </c>
      <c r="Q258" s="305">
        <v>0.97281091829880695</v>
      </c>
      <c r="R258" s="305">
        <v>0.97281091829880695</v>
      </c>
      <c r="S258" s="305">
        <v>0.97281091829880695</v>
      </c>
      <c r="T258" s="305">
        <v>0.97281091829880695</v>
      </c>
      <c r="U258" s="305">
        <v>0.97281091829880695</v>
      </c>
      <c r="V258" s="305">
        <v>0.97281091829880695</v>
      </c>
      <c r="W258" s="305">
        <v>0.97281091829880695</v>
      </c>
      <c r="X258" s="305">
        <v>0.97281091829880695</v>
      </c>
      <c r="Y258" s="305">
        <v>0.97281091829880695</v>
      </c>
      <c r="Z258" s="305">
        <v>0.97281091829880695</v>
      </c>
      <c r="AA258" s="305">
        <v>0.97281091829880595</v>
      </c>
      <c r="AB258" s="305">
        <v>0.97284191139765697</v>
      </c>
      <c r="AC258" s="305">
        <v>0.97284191139765697</v>
      </c>
      <c r="AD258" s="305">
        <v>0.97284191139765697</v>
      </c>
      <c r="AE258" s="305">
        <v>0.97284191139765697</v>
      </c>
      <c r="AF258" s="305">
        <v>0.97284191139765697</v>
      </c>
      <c r="AG258" s="305">
        <v>0.97284191139765697</v>
      </c>
      <c r="AH258" s="305">
        <v>0.97284191139765697</v>
      </c>
      <c r="AI258" s="305">
        <v>0.97284191139765697</v>
      </c>
      <c r="AJ258" s="305">
        <v>0.97284191139765697</v>
      </c>
      <c r="AK258" s="305">
        <v>0.97284191139765697</v>
      </c>
      <c r="AL258" s="305">
        <v>0.97284191139765697</v>
      </c>
      <c r="AM258" s="305">
        <v>0.97284191139765697</v>
      </c>
      <c r="AN258" s="305">
        <v>0.97284191139765797</v>
      </c>
    </row>
    <row r="259" spans="1:40" s="171" customFormat="1" x14ac:dyDescent="0.2">
      <c r="A259" s="128" t="s">
        <v>2099</v>
      </c>
      <c r="B259" s="171">
        <v>1</v>
      </c>
      <c r="C259" s="171">
        <v>1</v>
      </c>
      <c r="D259" s="171">
        <v>1</v>
      </c>
      <c r="E259" s="171">
        <v>1</v>
      </c>
      <c r="F259" s="171">
        <v>1</v>
      </c>
      <c r="G259" s="171">
        <v>1</v>
      </c>
      <c r="H259" s="171">
        <v>1</v>
      </c>
      <c r="I259" s="171">
        <v>1</v>
      </c>
      <c r="J259" s="171">
        <v>1</v>
      </c>
      <c r="K259" s="171">
        <v>1</v>
      </c>
      <c r="L259" s="171">
        <v>1</v>
      </c>
      <c r="M259" s="171">
        <v>1</v>
      </c>
      <c r="N259" s="305">
        <v>1</v>
      </c>
      <c r="O259" s="305">
        <v>1</v>
      </c>
      <c r="P259" s="305">
        <v>1</v>
      </c>
      <c r="Q259" s="305">
        <v>1</v>
      </c>
      <c r="R259" s="305">
        <v>1</v>
      </c>
      <c r="S259" s="305">
        <v>1</v>
      </c>
      <c r="T259" s="305">
        <v>1</v>
      </c>
      <c r="U259" s="305">
        <v>1</v>
      </c>
      <c r="V259" s="305">
        <v>1</v>
      </c>
      <c r="W259" s="305">
        <v>1</v>
      </c>
      <c r="X259" s="305">
        <v>1</v>
      </c>
      <c r="Y259" s="305">
        <v>1</v>
      </c>
      <c r="Z259" s="305">
        <v>1</v>
      </c>
      <c r="AA259" s="305">
        <v>1</v>
      </c>
      <c r="AB259" s="305">
        <v>1</v>
      </c>
      <c r="AC259" s="305">
        <v>1</v>
      </c>
      <c r="AD259" s="305">
        <v>1</v>
      </c>
      <c r="AE259" s="305">
        <v>1</v>
      </c>
      <c r="AF259" s="305">
        <v>1</v>
      </c>
      <c r="AG259" s="305">
        <v>1</v>
      </c>
      <c r="AH259" s="305">
        <v>1</v>
      </c>
      <c r="AI259" s="305">
        <v>1</v>
      </c>
      <c r="AJ259" s="305">
        <v>1</v>
      </c>
      <c r="AK259" s="305">
        <v>1</v>
      </c>
      <c r="AL259" s="305">
        <v>1</v>
      </c>
      <c r="AM259" s="305">
        <v>1</v>
      </c>
      <c r="AN259" s="305">
        <v>1</v>
      </c>
    </row>
    <row r="260" spans="1:40" s="171" customFormat="1" x14ac:dyDescent="0.2">
      <c r="A260" s="128" t="s">
        <v>2100</v>
      </c>
      <c r="B260" s="171">
        <v>1</v>
      </c>
      <c r="C260" s="171">
        <v>1</v>
      </c>
      <c r="D260" s="171">
        <v>1</v>
      </c>
      <c r="E260" s="171">
        <v>1</v>
      </c>
      <c r="F260" s="171">
        <v>1</v>
      </c>
      <c r="G260" s="171">
        <v>1</v>
      </c>
      <c r="H260" s="171">
        <v>1</v>
      </c>
      <c r="I260" s="171">
        <v>1</v>
      </c>
      <c r="J260" s="171">
        <v>1</v>
      </c>
      <c r="K260" s="171">
        <v>1</v>
      </c>
      <c r="L260" s="171">
        <v>1</v>
      </c>
      <c r="M260" s="171">
        <v>1</v>
      </c>
      <c r="N260" s="305">
        <v>1</v>
      </c>
      <c r="O260" s="305">
        <v>1</v>
      </c>
      <c r="P260" s="305">
        <v>1</v>
      </c>
      <c r="Q260" s="305">
        <v>1</v>
      </c>
      <c r="R260" s="305">
        <v>1</v>
      </c>
      <c r="S260" s="305">
        <v>1</v>
      </c>
      <c r="T260" s="305">
        <v>1</v>
      </c>
      <c r="U260" s="305">
        <v>1</v>
      </c>
      <c r="V260" s="305">
        <v>1</v>
      </c>
      <c r="W260" s="305">
        <v>1</v>
      </c>
      <c r="X260" s="305">
        <v>1</v>
      </c>
      <c r="Y260" s="305">
        <v>1</v>
      </c>
      <c r="Z260" s="305">
        <v>1</v>
      </c>
      <c r="AA260" s="305">
        <v>1</v>
      </c>
      <c r="AB260" s="305">
        <v>1</v>
      </c>
      <c r="AC260" s="305">
        <v>1</v>
      </c>
      <c r="AD260" s="305">
        <v>1</v>
      </c>
      <c r="AE260" s="305">
        <v>1</v>
      </c>
      <c r="AF260" s="305">
        <v>1</v>
      </c>
      <c r="AG260" s="305">
        <v>1</v>
      </c>
      <c r="AH260" s="305">
        <v>1</v>
      </c>
      <c r="AI260" s="305">
        <v>1</v>
      </c>
      <c r="AJ260" s="305">
        <v>1</v>
      </c>
      <c r="AK260" s="305">
        <v>1</v>
      </c>
      <c r="AL260" s="305">
        <v>1</v>
      </c>
      <c r="AM260" s="305">
        <v>1</v>
      </c>
      <c r="AN260" s="305">
        <v>1</v>
      </c>
    </row>
    <row r="261" spans="1:40" s="171" customFormat="1" x14ac:dyDescent="0.2">
      <c r="A261" s="128" t="s">
        <v>2101</v>
      </c>
      <c r="B261" s="171">
        <v>1</v>
      </c>
      <c r="C261" s="171">
        <v>1</v>
      </c>
      <c r="D261" s="171">
        <v>1</v>
      </c>
      <c r="E261" s="171">
        <v>1</v>
      </c>
      <c r="F261" s="171">
        <v>1</v>
      </c>
      <c r="G261" s="171">
        <v>1</v>
      </c>
      <c r="H261" s="171">
        <v>1</v>
      </c>
      <c r="I261" s="171">
        <v>1</v>
      </c>
      <c r="J261" s="171">
        <v>1</v>
      </c>
      <c r="K261" s="171">
        <v>1</v>
      </c>
      <c r="L261" s="171">
        <v>1</v>
      </c>
      <c r="M261" s="171">
        <v>1</v>
      </c>
      <c r="N261" s="305">
        <v>1</v>
      </c>
      <c r="O261" s="305">
        <v>1</v>
      </c>
      <c r="P261" s="305">
        <v>1</v>
      </c>
      <c r="Q261" s="305">
        <v>1</v>
      </c>
      <c r="R261" s="305">
        <v>1</v>
      </c>
      <c r="S261" s="305">
        <v>1</v>
      </c>
      <c r="T261" s="305">
        <v>1</v>
      </c>
      <c r="U261" s="305">
        <v>1</v>
      </c>
      <c r="V261" s="305">
        <v>1</v>
      </c>
      <c r="W261" s="305">
        <v>1</v>
      </c>
      <c r="X261" s="305">
        <v>1</v>
      </c>
      <c r="Y261" s="305">
        <v>1</v>
      </c>
      <c r="Z261" s="305">
        <v>1</v>
      </c>
      <c r="AA261" s="305">
        <v>1</v>
      </c>
      <c r="AB261" s="305">
        <v>1</v>
      </c>
      <c r="AC261" s="305">
        <v>1</v>
      </c>
      <c r="AD261" s="305">
        <v>1</v>
      </c>
      <c r="AE261" s="305">
        <v>1</v>
      </c>
      <c r="AF261" s="305">
        <v>1</v>
      </c>
      <c r="AG261" s="305">
        <v>1</v>
      </c>
      <c r="AH261" s="305">
        <v>1</v>
      </c>
      <c r="AI261" s="305">
        <v>1</v>
      </c>
      <c r="AJ261" s="305">
        <v>1</v>
      </c>
      <c r="AK261" s="305">
        <v>1</v>
      </c>
      <c r="AL261" s="305">
        <v>1</v>
      </c>
      <c r="AM261" s="305">
        <v>1</v>
      </c>
      <c r="AN261" s="305">
        <v>1</v>
      </c>
    </row>
    <row r="262" spans="1:40" x14ac:dyDescent="0.2">
      <c r="A262" s="27" t="s">
        <v>2102</v>
      </c>
      <c r="B262" s="164">
        <v>999.99799999999902</v>
      </c>
      <c r="C262" s="164">
        <v>999.99799999999902</v>
      </c>
      <c r="D262" s="164">
        <v>999.99799999999902</v>
      </c>
      <c r="E262" s="164">
        <v>999.99799999999902</v>
      </c>
      <c r="F262" s="164">
        <v>999.99799999999902</v>
      </c>
      <c r="G262" s="164">
        <v>999.99799999999902</v>
      </c>
      <c r="H262" s="164">
        <v>999.99799999999902</v>
      </c>
      <c r="I262" s="164">
        <v>999.99799999999902</v>
      </c>
      <c r="J262" s="164">
        <v>999.99799999999902</v>
      </c>
      <c r="K262" s="164">
        <v>999.99799999999902</v>
      </c>
      <c r="L262" s="164">
        <v>999.99799999999902</v>
      </c>
      <c r="M262" s="164">
        <v>999.99799999999902</v>
      </c>
      <c r="N262" s="305">
        <v>999.99799999999902</v>
      </c>
      <c r="O262" s="305">
        <v>999.99799999999902</v>
      </c>
      <c r="P262" s="305">
        <v>999.99799999999902</v>
      </c>
      <c r="Q262" s="305">
        <v>999.99799999999902</v>
      </c>
      <c r="R262" s="305">
        <v>999.99799999999902</v>
      </c>
      <c r="S262" s="305">
        <v>999.99799999999902</v>
      </c>
      <c r="T262" s="305">
        <v>999.99799999999902</v>
      </c>
      <c r="U262" s="305">
        <v>999.99799999999902</v>
      </c>
      <c r="V262" s="305">
        <v>999.99799999999902</v>
      </c>
      <c r="W262" s="305">
        <v>999.99799999999902</v>
      </c>
      <c r="X262" s="305">
        <v>999.99799999999902</v>
      </c>
      <c r="Y262" s="305">
        <v>999.99799999999902</v>
      </c>
      <c r="Z262" s="305">
        <v>999.99799999999902</v>
      </c>
      <c r="AA262" s="305">
        <v>999.99799999999902</v>
      </c>
      <c r="AB262" s="305">
        <v>999.99799999999902</v>
      </c>
      <c r="AC262" s="305">
        <v>999.99799999999902</v>
      </c>
      <c r="AD262" s="305">
        <v>999.99799999999902</v>
      </c>
      <c r="AE262" s="305">
        <v>999.99799999999902</v>
      </c>
      <c r="AF262" s="305">
        <v>999.99799999999902</v>
      </c>
      <c r="AG262" s="305">
        <v>999.99799999999902</v>
      </c>
      <c r="AH262" s="305">
        <v>999.99799999999902</v>
      </c>
      <c r="AI262" s="305">
        <v>999.99799999999902</v>
      </c>
      <c r="AJ262" s="305">
        <v>999.99799999999902</v>
      </c>
      <c r="AK262" s="305">
        <v>999.99799999999902</v>
      </c>
      <c r="AL262" s="305">
        <v>999.99799999999902</v>
      </c>
      <c r="AM262" s="305">
        <v>999.99799999999902</v>
      </c>
      <c r="AN262" s="305">
        <v>999.99799999999902</v>
      </c>
    </row>
    <row r="263" spans="1:40" x14ac:dyDescent="0.2">
      <c r="A263" s="27" t="s">
        <v>2103</v>
      </c>
      <c r="B263" s="164">
        <v>952.12</v>
      </c>
      <c r="C263" s="164">
        <v>952.12</v>
      </c>
      <c r="D263" s="164">
        <v>952.12</v>
      </c>
      <c r="E263" s="164">
        <v>952.12</v>
      </c>
      <c r="F263" s="164">
        <v>952.12</v>
      </c>
      <c r="G263" s="164">
        <v>952.12</v>
      </c>
      <c r="H263" s="164">
        <v>952.12</v>
      </c>
      <c r="I263" s="164">
        <v>952.12</v>
      </c>
      <c r="J263" s="164">
        <v>952.12</v>
      </c>
      <c r="K263" s="164">
        <v>952.12</v>
      </c>
      <c r="L263" s="164">
        <v>952.12</v>
      </c>
      <c r="M263" s="164">
        <v>952.12</v>
      </c>
      <c r="N263" s="305">
        <v>952.12</v>
      </c>
      <c r="O263" s="305">
        <v>952.39800000000002</v>
      </c>
      <c r="P263" s="305">
        <v>952.39800000000002</v>
      </c>
      <c r="Q263" s="305">
        <v>952.39800000000002</v>
      </c>
      <c r="R263" s="305">
        <v>952.39800000000002</v>
      </c>
      <c r="S263" s="305">
        <v>952.39800000000002</v>
      </c>
      <c r="T263" s="305">
        <v>952.39800000000002</v>
      </c>
      <c r="U263" s="305">
        <v>952.39800000000002</v>
      </c>
      <c r="V263" s="305">
        <v>952.39800000000002</v>
      </c>
      <c r="W263" s="305">
        <v>952.39800000000002</v>
      </c>
      <c r="X263" s="305">
        <v>952.39800000000002</v>
      </c>
      <c r="Y263" s="305">
        <v>952.39800000000002</v>
      </c>
      <c r="Z263" s="305">
        <v>952.39800000000002</v>
      </c>
      <c r="AA263" s="305">
        <v>952.39800000000002</v>
      </c>
      <c r="AB263" s="305">
        <v>952.39800000000002</v>
      </c>
      <c r="AC263" s="305">
        <v>952.39800000000002</v>
      </c>
      <c r="AD263" s="305">
        <v>952.39800000000002</v>
      </c>
      <c r="AE263" s="305">
        <v>952.39800000000002</v>
      </c>
      <c r="AF263" s="305">
        <v>952.39800000000002</v>
      </c>
      <c r="AG263" s="305">
        <v>952.39800000000002</v>
      </c>
      <c r="AH263" s="305">
        <v>952.39800000000002</v>
      </c>
      <c r="AI263" s="305">
        <v>952.39800000000002</v>
      </c>
      <c r="AJ263" s="305">
        <v>952.39800000000002</v>
      </c>
      <c r="AK263" s="305">
        <v>952.39800000000002</v>
      </c>
      <c r="AL263" s="305">
        <v>952.39800000000002</v>
      </c>
      <c r="AM263" s="305">
        <v>952.39800000000002</v>
      </c>
      <c r="AN263" s="305">
        <v>952.39800000000002</v>
      </c>
    </row>
    <row r="264" spans="1:40" x14ac:dyDescent="0.2">
      <c r="A264" s="27" t="s">
        <v>2104</v>
      </c>
      <c r="B264" s="164">
        <v>976.31600000000003</v>
      </c>
      <c r="C264" s="164">
        <v>976.31600000000003</v>
      </c>
      <c r="D264" s="164">
        <v>976.31600000000003</v>
      </c>
      <c r="E264" s="164">
        <v>976.31600000000003</v>
      </c>
      <c r="F264" s="164">
        <v>976.31600000000003</v>
      </c>
      <c r="G264" s="164">
        <v>976.31600000000003</v>
      </c>
      <c r="H264" s="164">
        <v>976.31600000000003</v>
      </c>
      <c r="I264" s="164">
        <v>976.31600000000003</v>
      </c>
      <c r="J264" s="164">
        <v>976.31600000000003</v>
      </c>
      <c r="K264" s="164">
        <v>976.31600000000003</v>
      </c>
      <c r="L264" s="164">
        <v>976.31600000000003</v>
      </c>
      <c r="M264" s="164">
        <v>976.31600000000003</v>
      </c>
      <c r="N264" s="305">
        <v>976.31600000000003</v>
      </c>
      <c r="O264" s="305">
        <v>976.45100000000002</v>
      </c>
      <c r="P264" s="305">
        <v>976.45100000000002</v>
      </c>
      <c r="Q264" s="305">
        <v>976.45100000000002</v>
      </c>
      <c r="R264" s="305">
        <v>976.45100000000002</v>
      </c>
      <c r="S264" s="305">
        <v>976.45100000000002</v>
      </c>
      <c r="T264" s="305">
        <v>976.45100000000002</v>
      </c>
      <c r="U264" s="305">
        <v>976.45100000000002</v>
      </c>
      <c r="V264" s="305">
        <v>976.45100000000002</v>
      </c>
      <c r="W264" s="305">
        <v>976.45100000000002</v>
      </c>
      <c r="X264" s="305">
        <v>976.45100000000002</v>
      </c>
      <c r="Y264" s="305">
        <v>976.45100000000002</v>
      </c>
      <c r="Z264" s="305">
        <v>976.45100000000002</v>
      </c>
      <c r="AA264" s="305">
        <v>976.45100000000002</v>
      </c>
      <c r="AB264" s="305">
        <v>977.923</v>
      </c>
      <c r="AC264" s="305">
        <v>977.923</v>
      </c>
      <c r="AD264" s="305">
        <v>977.923</v>
      </c>
      <c r="AE264" s="305">
        <v>977.923</v>
      </c>
      <c r="AF264" s="305">
        <v>977.923</v>
      </c>
      <c r="AG264" s="305">
        <v>977.923</v>
      </c>
      <c r="AH264" s="305">
        <v>977.923</v>
      </c>
      <c r="AI264" s="305">
        <v>977.923</v>
      </c>
      <c r="AJ264" s="305">
        <v>977.923</v>
      </c>
      <c r="AK264" s="305">
        <v>977.923</v>
      </c>
      <c r="AL264" s="305">
        <v>977.923</v>
      </c>
      <c r="AM264" s="305">
        <v>977.923</v>
      </c>
      <c r="AN264" s="305">
        <v>977.923</v>
      </c>
    </row>
    <row r="265" spans="1:40" s="171" customFormat="1" x14ac:dyDescent="0.2">
      <c r="A265" s="128" t="s">
        <v>2105</v>
      </c>
      <c r="B265" s="171">
        <v>0.97314938583569599</v>
      </c>
      <c r="C265" s="171">
        <v>0.97314938583569599</v>
      </c>
      <c r="D265" s="171">
        <v>0.97314938583569599</v>
      </c>
      <c r="E265" s="171">
        <v>0.97314938583569599</v>
      </c>
      <c r="F265" s="171">
        <v>0.97314938583569599</v>
      </c>
      <c r="G265" s="171">
        <v>0.97314938583569599</v>
      </c>
      <c r="H265" s="171">
        <v>0.97314938583569599</v>
      </c>
      <c r="I265" s="171">
        <v>0.97314938583569599</v>
      </c>
      <c r="J265" s="171">
        <v>0.97314938583569599</v>
      </c>
      <c r="K265" s="171">
        <v>0.97314938583569599</v>
      </c>
      <c r="L265" s="171">
        <v>0.97314938583569599</v>
      </c>
      <c r="M265" s="171">
        <v>0.97314938583569599</v>
      </c>
      <c r="N265" s="305">
        <v>0.97314938583569499</v>
      </c>
      <c r="O265" s="305">
        <v>0.97281091829880695</v>
      </c>
      <c r="P265" s="305">
        <v>0.97281091829880695</v>
      </c>
      <c r="Q265" s="305">
        <v>0.97281091829880695</v>
      </c>
      <c r="R265" s="305">
        <v>0.97281091829880695</v>
      </c>
      <c r="S265" s="305">
        <v>0.97281091829880695</v>
      </c>
      <c r="T265" s="305">
        <v>0.97281091829880695</v>
      </c>
      <c r="U265" s="305">
        <v>0.97281091829880695</v>
      </c>
      <c r="V265" s="305">
        <v>0.97281091829880695</v>
      </c>
      <c r="W265" s="305">
        <v>0.97281091829880695</v>
      </c>
      <c r="X265" s="305">
        <v>0.97281091829880695</v>
      </c>
      <c r="Y265" s="305">
        <v>0.97281091829880695</v>
      </c>
      <c r="Z265" s="305">
        <v>0.97281091829880695</v>
      </c>
      <c r="AA265" s="305">
        <v>0.97281091829880595</v>
      </c>
      <c r="AB265" s="305">
        <v>0.97284191139765697</v>
      </c>
      <c r="AC265" s="305">
        <v>0.97284191139765697</v>
      </c>
      <c r="AD265" s="305">
        <v>0.97284191139765697</v>
      </c>
      <c r="AE265" s="305">
        <v>0.97284191139765697</v>
      </c>
      <c r="AF265" s="305">
        <v>0.97284191139765697</v>
      </c>
      <c r="AG265" s="305">
        <v>0.97284191139765697</v>
      </c>
      <c r="AH265" s="305">
        <v>0.97284191139765697</v>
      </c>
      <c r="AI265" s="305">
        <v>0.97284191139765697</v>
      </c>
      <c r="AJ265" s="305">
        <v>0.97284191139765697</v>
      </c>
      <c r="AK265" s="305">
        <v>0.97284191139765697</v>
      </c>
      <c r="AL265" s="305">
        <v>0.97284191139765697</v>
      </c>
      <c r="AM265" s="305">
        <v>0.97284191139765697</v>
      </c>
      <c r="AN265" s="305">
        <v>0.97284191139765797</v>
      </c>
    </row>
    <row r="266" spans="1:40" s="171" customFormat="1" x14ac:dyDescent="0.2">
      <c r="A266" s="128" t="s">
        <v>2106</v>
      </c>
      <c r="B266" s="171">
        <v>1</v>
      </c>
      <c r="C266" s="171">
        <v>1</v>
      </c>
      <c r="D266" s="171">
        <v>1</v>
      </c>
      <c r="E266" s="171">
        <v>1</v>
      </c>
      <c r="F266" s="171">
        <v>1</v>
      </c>
      <c r="G266" s="171">
        <v>1</v>
      </c>
      <c r="H266" s="171">
        <v>1</v>
      </c>
      <c r="I266" s="171">
        <v>1</v>
      </c>
      <c r="J266" s="171">
        <v>1</v>
      </c>
      <c r="K266" s="171">
        <v>1</v>
      </c>
      <c r="L266" s="171">
        <v>1</v>
      </c>
      <c r="M266" s="171">
        <v>1</v>
      </c>
      <c r="N266" s="305">
        <v>1</v>
      </c>
      <c r="O266" s="305">
        <v>1</v>
      </c>
      <c r="P266" s="305">
        <v>1</v>
      </c>
      <c r="Q266" s="305">
        <v>1</v>
      </c>
      <c r="R266" s="305">
        <v>1</v>
      </c>
      <c r="S266" s="305">
        <v>1</v>
      </c>
      <c r="T266" s="305">
        <v>1</v>
      </c>
      <c r="U266" s="305">
        <v>1</v>
      </c>
      <c r="V266" s="305">
        <v>1</v>
      </c>
      <c r="W266" s="305">
        <v>1</v>
      </c>
      <c r="X266" s="305">
        <v>1</v>
      </c>
      <c r="Y266" s="305">
        <v>1</v>
      </c>
      <c r="Z266" s="305">
        <v>1</v>
      </c>
      <c r="AA266" s="305">
        <v>1</v>
      </c>
      <c r="AB266" s="305">
        <v>1</v>
      </c>
      <c r="AC266" s="305">
        <v>1</v>
      </c>
      <c r="AD266" s="305">
        <v>1</v>
      </c>
      <c r="AE266" s="305">
        <v>1</v>
      </c>
      <c r="AF266" s="305">
        <v>1</v>
      </c>
      <c r="AG266" s="305">
        <v>1</v>
      </c>
      <c r="AH266" s="305">
        <v>1</v>
      </c>
      <c r="AI266" s="305">
        <v>1</v>
      </c>
      <c r="AJ266" s="305">
        <v>1</v>
      </c>
      <c r="AK266" s="305">
        <v>1</v>
      </c>
      <c r="AL266" s="305">
        <v>1</v>
      </c>
      <c r="AM266" s="305">
        <v>1</v>
      </c>
      <c r="AN266" s="305">
        <v>1</v>
      </c>
    </row>
    <row r="267" spans="1:40" s="171" customFormat="1" x14ac:dyDescent="0.2">
      <c r="A267" s="128" t="s">
        <v>2107</v>
      </c>
      <c r="B267" s="171">
        <v>1</v>
      </c>
      <c r="C267" s="171">
        <v>1</v>
      </c>
      <c r="D267" s="171">
        <v>1</v>
      </c>
      <c r="E267" s="171">
        <v>1</v>
      </c>
      <c r="F267" s="171">
        <v>1</v>
      </c>
      <c r="G267" s="171">
        <v>1</v>
      </c>
      <c r="H267" s="171">
        <v>1</v>
      </c>
      <c r="I267" s="171">
        <v>1</v>
      </c>
      <c r="J267" s="171">
        <v>1</v>
      </c>
      <c r="K267" s="171">
        <v>1</v>
      </c>
      <c r="L267" s="171">
        <v>1</v>
      </c>
      <c r="M267" s="171">
        <v>1</v>
      </c>
      <c r="N267" s="305">
        <v>1</v>
      </c>
      <c r="O267" s="305">
        <v>1</v>
      </c>
      <c r="P267" s="305">
        <v>1</v>
      </c>
      <c r="Q267" s="305">
        <v>1</v>
      </c>
      <c r="R267" s="305">
        <v>1</v>
      </c>
      <c r="S267" s="305">
        <v>1</v>
      </c>
      <c r="T267" s="305">
        <v>1</v>
      </c>
      <c r="U267" s="305">
        <v>1</v>
      </c>
      <c r="V267" s="305">
        <v>1</v>
      </c>
      <c r="W267" s="305">
        <v>1</v>
      </c>
      <c r="X267" s="305">
        <v>1</v>
      </c>
      <c r="Y267" s="305">
        <v>1</v>
      </c>
      <c r="Z267" s="305">
        <v>1</v>
      </c>
      <c r="AA267" s="305">
        <v>1</v>
      </c>
      <c r="AB267" s="305">
        <v>1</v>
      </c>
      <c r="AC267" s="305">
        <v>1</v>
      </c>
      <c r="AD267" s="305">
        <v>1</v>
      </c>
      <c r="AE267" s="305">
        <v>1</v>
      </c>
      <c r="AF267" s="305">
        <v>1</v>
      </c>
      <c r="AG267" s="305">
        <v>1</v>
      </c>
      <c r="AH267" s="305">
        <v>1</v>
      </c>
      <c r="AI267" s="305">
        <v>1</v>
      </c>
      <c r="AJ267" s="305">
        <v>1</v>
      </c>
      <c r="AK267" s="305">
        <v>1</v>
      </c>
      <c r="AL267" s="305">
        <v>1</v>
      </c>
      <c r="AM267" s="305">
        <v>1</v>
      </c>
      <c r="AN267" s="305">
        <v>1</v>
      </c>
    </row>
    <row r="268" spans="1:40" s="171" customFormat="1" x14ac:dyDescent="0.2">
      <c r="A268" s="128" t="s">
        <v>2108</v>
      </c>
      <c r="B268" s="171">
        <v>1</v>
      </c>
      <c r="C268" s="171">
        <v>1</v>
      </c>
      <c r="D268" s="171">
        <v>1</v>
      </c>
      <c r="E268" s="171">
        <v>1</v>
      </c>
      <c r="F268" s="171">
        <v>1</v>
      </c>
      <c r="G268" s="171">
        <v>1</v>
      </c>
      <c r="H268" s="171">
        <v>1</v>
      </c>
      <c r="I268" s="171">
        <v>1</v>
      </c>
      <c r="J268" s="171">
        <v>1</v>
      </c>
      <c r="K268" s="171">
        <v>1</v>
      </c>
      <c r="L268" s="171">
        <v>1</v>
      </c>
      <c r="M268" s="171">
        <v>1</v>
      </c>
      <c r="N268" s="305">
        <v>1</v>
      </c>
      <c r="O268" s="305">
        <v>1</v>
      </c>
      <c r="P268" s="305">
        <v>1</v>
      </c>
      <c r="Q268" s="305">
        <v>1</v>
      </c>
      <c r="R268" s="305">
        <v>1</v>
      </c>
      <c r="S268" s="305">
        <v>1</v>
      </c>
      <c r="T268" s="305">
        <v>1</v>
      </c>
      <c r="U268" s="305">
        <v>1</v>
      </c>
      <c r="V268" s="305">
        <v>1</v>
      </c>
      <c r="W268" s="305">
        <v>1</v>
      </c>
      <c r="X268" s="305">
        <v>1</v>
      </c>
      <c r="Y268" s="305">
        <v>1</v>
      </c>
      <c r="Z268" s="305">
        <v>1</v>
      </c>
      <c r="AA268" s="305">
        <v>1</v>
      </c>
      <c r="AB268" s="305">
        <v>1</v>
      </c>
      <c r="AC268" s="305">
        <v>1</v>
      </c>
      <c r="AD268" s="305">
        <v>1</v>
      </c>
      <c r="AE268" s="305">
        <v>1</v>
      </c>
      <c r="AF268" s="305">
        <v>1</v>
      </c>
      <c r="AG268" s="305">
        <v>1</v>
      </c>
      <c r="AH268" s="305">
        <v>1</v>
      </c>
      <c r="AI268" s="305">
        <v>1</v>
      </c>
      <c r="AJ268" s="305">
        <v>1</v>
      </c>
      <c r="AK268" s="305">
        <v>1</v>
      </c>
      <c r="AL268" s="305">
        <v>1</v>
      </c>
      <c r="AM268" s="305">
        <v>1</v>
      </c>
      <c r="AN268" s="305">
        <v>1</v>
      </c>
    </row>
    <row r="269" spans="1:40" s="171" customFormat="1" x14ac:dyDescent="0.2">
      <c r="A269" s="128" t="s">
        <v>2109</v>
      </c>
      <c r="B269" s="171">
        <v>0</v>
      </c>
      <c r="C269" s="171">
        <v>0</v>
      </c>
      <c r="D269" s="171">
        <v>0</v>
      </c>
      <c r="E269" s="171">
        <v>0</v>
      </c>
      <c r="F269" s="171">
        <v>0</v>
      </c>
      <c r="G269" s="171">
        <v>0</v>
      </c>
      <c r="H269" s="171">
        <v>0</v>
      </c>
      <c r="I269" s="171">
        <v>0</v>
      </c>
      <c r="J269" s="171">
        <v>0</v>
      </c>
      <c r="K269" s="171">
        <v>0</v>
      </c>
      <c r="L269" s="171">
        <v>0</v>
      </c>
      <c r="M269" s="171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0</v>
      </c>
      <c r="W269" s="305">
        <v>0</v>
      </c>
      <c r="X269" s="305">
        <v>0</v>
      </c>
      <c r="Y269" s="305">
        <v>0</v>
      </c>
      <c r="Z269" s="305">
        <v>0</v>
      </c>
      <c r="AA269" s="305">
        <v>0</v>
      </c>
      <c r="AB269" s="305">
        <v>0</v>
      </c>
      <c r="AC269" s="305">
        <v>0</v>
      </c>
      <c r="AD269" s="305">
        <v>0</v>
      </c>
      <c r="AE269" s="305">
        <v>0</v>
      </c>
      <c r="AF269" s="305">
        <v>0</v>
      </c>
      <c r="AG269" s="305">
        <v>0</v>
      </c>
      <c r="AH269" s="305">
        <v>0</v>
      </c>
      <c r="AI269" s="305">
        <v>0</v>
      </c>
      <c r="AJ269" s="305">
        <v>0</v>
      </c>
      <c r="AK269" s="305">
        <v>0</v>
      </c>
      <c r="AL269" s="305">
        <v>0</v>
      </c>
      <c r="AM269" s="305">
        <v>0</v>
      </c>
      <c r="AN269" s="305">
        <v>0</v>
      </c>
    </row>
    <row r="270" spans="1:40" s="171" customFormat="1" x14ac:dyDescent="0.2">
      <c r="A270" s="128" t="s">
        <v>2110</v>
      </c>
      <c r="B270" s="171">
        <v>1</v>
      </c>
      <c r="C270" s="171">
        <v>1</v>
      </c>
      <c r="D270" s="171">
        <v>1</v>
      </c>
      <c r="E270" s="171">
        <v>1</v>
      </c>
      <c r="F270" s="171">
        <v>1</v>
      </c>
      <c r="G270" s="171">
        <v>1</v>
      </c>
      <c r="H270" s="171">
        <v>1</v>
      </c>
      <c r="I270" s="171">
        <v>1</v>
      </c>
      <c r="J270" s="171">
        <v>1</v>
      </c>
      <c r="K270" s="171">
        <v>1</v>
      </c>
      <c r="L270" s="171">
        <v>1</v>
      </c>
      <c r="M270" s="171">
        <v>1</v>
      </c>
      <c r="N270" s="305">
        <v>1</v>
      </c>
      <c r="O270" s="305">
        <v>1</v>
      </c>
      <c r="P270" s="305">
        <v>1</v>
      </c>
      <c r="Q270" s="305">
        <v>1</v>
      </c>
      <c r="R270" s="305">
        <v>1</v>
      </c>
      <c r="S270" s="305">
        <v>1</v>
      </c>
      <c r="T270" s="305">
        <v>1</v>
      </c>
      <c r="U270" s="305">
        <v>1</v>
      </c>
      <c r="V270" s="305">
        <v>1</v>
      </c>
      <c r="W270" s="305">
        <v>1</v>
      </c>
      <c r="X270" s="305">
        <v>1</v>
      </c>
      <c r="Y270" s="305">
        <v>1</v>
      </c>
      <c r="Z270" s="305">
        <v>1</v>
      </c>
      <c r="AA270" s="305">
        <v>1</v>
      </c>
      <c r="AB270" s="305">
        <v>1</v>
      </c>
      <c r="AC270" s="305">
        <v>1</v>
      </c>
      <c r="AD270" s="305">
        <v>1</v>
      </c>
      <c r="AE270" s="305">
        <v>1</v>
      </c>
      <c r="AF270" s="305">
        <v>1</v>
      </c>
      <c r="AG270" s="305">
        <v>1</v>
      </c>
      <c r="AH270" s="305">
        <v>1</v>
      </c>
      <c r="AI270" s="305">
        <v>1</v>
      </c>
      <c r="AJ270" s="305">
        <v>1</v>
      </c>
      <c r="AK270" s="305">
        <v>1</v>
      </c>
      <c r="AL270" s="305">
        <v>1</v>
      </c>
      <c r="AM270" s="305">
        <v>1</v>
      </c>
      <c r="AN270" s="305">
        <v>1</v>
      </c>
    </row>
    <row r="271" spans="1:40" s="171" customFormat="1" x14ac:dyDescent="0.2">
      <c r="A271" s="128" t="s">
        <v>2111</v>
      </c>
      <c r="B271" s="171">
        <v>0.97314938583569599</v>
      </c>
      <c r="C271" s="171">
        <v>0.97314938583569599</v>
      </c>
      <c r="D271" s="171">
        <v>0.97314938583569599</v>
      </c>
      <c r="E271" s="171">
        <v>0.97314938583569599</v>
      </c>
      <c r="F271" s="171">
        <v>0.97314938583569599</v>
      </c>
      <c r="G271" s="171">
        <v>0.97314938583569599</v>
      </c>
      <c r="H271" s="171">
        <v>0.97314938583569599</v>
      </c>
      <c r="I271" s="171">
        <v>0.97314938583569599</v>
      </c>
      <c r="J271" s="171">
        <v>0.97314938583569599</v>
      </c>
      <c r="K271" s="171">
        <v>0.97314938583569599</v>
      </c>
      <c r="L271" s="171">
        <v>0.97314938583569599</v>
      </c>
      <c r="M271" s="171">
        <v>0.97314938583569599</v>
      </c>
      <c r="N271" s="305">
        <v>0.97314938583569499</v>
      </c>
      <c r="O271" s="305">
        <v>0.97281091829880695</v>
      </c>
      <c r="P271" s="305">
        <v>0.97281091829880695</v>
      </c>
      <c r="Q271" s="305">
        <v>0.97281091829880695</v>
      </c>
      <c r="R271" s="305">
        <v>0.97281091829880695</v>
      </c>
      <c r="S271" s="305">
        <v>0.97281091829880695</v>
      </c>
      <c r="T271" s="305">
        <v>0.97281091829880695</v>
      </c>
      <c r="U271" s="305">
        <v>0.97281091829880695</v>
      </c>
      <c r="V271" s="305">
        <v>0.97281091829880695</v>
      </c>
      <c r="W271" s="305">
        <v>0.97281091829880695</v>
      </c>
      <c r="X271" s="305">
        <v>0.97281091829880695</v>
      </c>
      <c r="Y271" s="305">
        <v>0.97281091829880695</v>
      </c>
      <c r="Z271" s="305">
        <v>0.97281091829880695</v>
      </c>
      <c r="AA271" s="305">
        <v>0.97281091829880595</v>
      </c>
      <c r="AB271" s="305">
        <v>0.97284191139765697</v>
      </c>
      <c r="AC271" s="305">
        <v>0.97284191139765697</v>
      </c>
      <c r="AD271" s="305">
        <v>0.97284191139765697</v>
      </c>
      <c r="AE271" s="305">
        <v>0.97284191139765697</v>
      </c>
      <c r="AF271" s="305">
        <v>0.97284191139765697</v>
      </c>
      <c r="AG271" s="305">
        <v>0.97284191139765697</v>
      </c>
      <c r="AH271" s="305">
        <v>0.97284191139765697</v>
      </c>
      <c r="AI271" s="305">
        <v>0.97284191139765697</v>
      </c>
      <c r="AJ271" s="305">
        <v>0.97284191139765697</v>
      </c>
      <c r="AK271" s="305">
        <v>0.97284191139765697</v>
      </c>
      <c r="AL271" s="305">
        <v>0.97284191139765697</v>
      </c>
      <c r="AM271" s="305">
        <v>0.97284191139765697</v>
      </c>
      <c r="AN271" s="305">
        <v>0.97284191139765797</v>
      </c>
    </row>
    <row r="272" spans="1:40" s="171" customFormat="1" x14ac:dyDescent="0.2">
      <c r="A272" s="128" t="s">
        <v>2112</v>
      </c>
      <c r="B272" s="171">
        <v>1</v>
      </c>
      <c r="C272" s="171">
        <v>1</v>
      </c>
      <c r="D272" s="171">
        <v>1</v>
      </c>
      <c r="E272" s="171">
        <v>1</v>
      </c>
      <c r="F272" s="171">
        <v>1</v>
      </c>
      <c r="G272" s="171">
        <v>1</v>
      </c>
      <c r="H272" s="171">
        <v>1</v>
      </c>
      <c r="I272" s="171">
        <v>1</v>
      </c>
      <c r="J272" s="171">
        <v>1</v>
      </c>
      <c r="K272" s="171">
        <v>1</v>
      </c>
      <c r="L272" s="171">
        <v>1</v>
      </c>
      <c r="M272" s="171">
        <v>1</v>
      </c>
      <c r="N272" s="305">
        <v>1</v>
      </c>
      <c r="O272" s="305">
        <v>1</v>
      </c>
      <c r="P272" s="305">
        <v>1</v>
      </c>
      <c r="Q272" s="305">
        <v>1</v>
      </c>
      <c r="R272" s="305">
        <v>1</v>
      </c>
      <c r="S272" s="305">
        <v>1</v>
      </c>
      <c r="T272" s="305">
        <v>1</v>
      </c>
      <c r="U272" s="305">
        <v>1</v>
      </c>
      <c r="V272" s="305">
        <v>1</v>
      </c>
      <c r="W272" s="305">
        <v>1</v>
      </c>
      <c r="X272" s="305">
        <v>1</v>
      </c>
      <c r="Y272" s="305">
        <v>1</v>
      </c>
      <c r="Z272" s="305">
        <v>1</v>
      </c>
      <c r="AA272" s="305">
        <v>1</v>
      </c>
      <c r="AB272" s="305">
        <v>1</v>
      </c>
      <c r="AC272" s="305">
        <v>1</v>
      </c>
      <c r="AD272" s="305">
        <v>1</v>
      </c>
      <c r="AE272" s="305">
        <v>1</v>
      </c>
      <c r="AF272" s="305">
        <v>1</v>
      </c>
      <c r="AG272" s="305">
        <v>1</v>
      </c>
      <c r="AH272" s="305">
        <v>1</v>
      </c>
      <c r="AI272" s="305">
        <v>1</v>
      </c>
      <c r="AJ272" s="305">
        <v>1</v>
      </c>
      <c r="AK272" s="305">
        <v>1</v>
      </c>
      <c r="AL272" s="305">
        <v>1</v>
      </c>
      <c r="AM272" s="305">
        <v>1</v>
      </c>
      <c r="AN272" s="305">
        <v>1</v>
      </c>
    </row>
    <row r="273" spans="1:40" s="171" customFormat="1" x14ac:dyDescent="0.2">
      <c r="A273" s="128" t="s">
        <v>2113</v>
      </c>
      <c r="B273" s="171">
        <v>1</v>
      </c>
      <c r="C273" s="171">
        <v>1</v>
      </c>
      <c r="D273" s="171">
        <v>1</v>
      </c>
      <c r="E273" s="171">
        <v>1</v>
      </c>
      <c r="F273" s="171">
        <v>1</v>
      </c>
      <c r="G273" s="171">
        <v>1</v>
      </c>
      <c r="H273" s="171">
        <v>1</v>
      </c>
      <c r="I273" s="171">
        <v>1</v>
      </c>
      <c r="J273" s="171">
        <v>1</v>
      </c>
      <c r="K273" s="171">
        <v>1</v>
      </c>
      <c r="L273" s="171">
        <v>1</v>
      </c>
      <c r="M273" s="171">
        <v>1</v>
      </c>
      <c r="N273" s="305">
        <v>1</v>
      </c>
      <c r="O273" s="305">
        <v>1</v>
      </c>
      <c r="P273" s="305">
        <v>1</v>
      </c>
      <c r="Q273" s="305">
        <v>1</v>
      </c>
      <c r="R273" s="305">
        <v>1</v>
      </c>
      <c r="S273" s="305">
        <v>1</v>
      </c>
      <c r="T273" s="305">
        <v>1</v>
      </c>
      <c r="U273" s="305">
        <v>1</v>
      </c>
      <c r="V273" s="305">
        <v>1</v>
      </c>
      <c r="W273" s="305">
        <v>1</v>
      </c>
      <c r="X273" s="305">
        <v>1</v>
      </c>
      <c r="Y273" s="305">
        <v>1</v>
      </c>
      <c r="Z273" s="305">
        <v>1</v>
      </c>
      <c r="AA273" s="305">
        <v>1</v>
      </c>
      <c r="AB273" s="305">
        <v>1</v>
      </c>
      <c r="AC273" s="305">
        <v>1</v>
      </c>
      <c r="AD273" s="305">
        <v>1</v>
      </c>
      <c r="AE273" s="305">
        <v>1</v>
      </c>
      <c r="AF273" s="305">
        <v>1</v>
      </c>
      <c r="AG273" s="305">
        <v>1</v>
      </c>
      <c r="AH273" s="305">
        <v>1</v>
      </c>
      <c r="AI273" s="305">
        <v>1</v>
      </c>
      <c r="AJ273" s="305">
        <v>1</v>
      </c>
      <c r="AK273" s="305">
        <v>1</v>
      </c>
      <c r="AL273" s="305">
        <v>1</v>
      </c>
      <c r="AM273" s="305">
        <v>1</v>
      </c>
      <c r="AN273" s="305">
        <v>1</v>
      </c>
    </row>
    <row r="274" spans="1:40" s="171" customFormat="1" x14ac:dyDescent="0.2">
      <c r="A274" s="128" t="s">
        <v>2114</v>
      </c>
      <c r="B274" s="171">
        <v>1</v>
      </c>
      <c r="C274" s="171">
        <v>1</v>
      </c>
      <c r="D274" s="171">
        <v>1</v>
      </c>
      <c r="E274" s="171">
        <v>1</v>
      </c>
      <c r="F274" s="171">
        <v>1</v>
      </c>
      <c r="G274" s="171">
        <v>1</v>
      </c>
      <c r="H274" s="171">
        <v>1</v>
      </c>
      <c r="I274" s="171">
        <v>1</v>
      </c>
      <c r="J274" s="171">
        <v>1</v>
      </c>
      <c r="K274" s="171">
        <v>1</v>
      </c>
      <c r="L274" s="171">
        <v>1</v>
      </c>
      <c r="M274" s="171">
        <v>1</v>
      </c>
      <c r="N274" s="305">
        <v>1</v>
      </c>
      <c r="O274" s="305">
        <v>1</v>
      </c>
      <c r="P274" s="305">
        <v>1</v>
      </c>
      <c r="Q274" s="305">
        <v>1</v>
      </c>
      <c r="R274" s="305">
        <v>1</v>
      </c>
      <c r="S274" s="305">
        <v>1</v>
      </c>
      <c r="T274" s="305">
        <v>1</v>
      </c>
      <c r="U274" s="305">
        <v>1</v>
      </c>
      <c r="V274" s="305">
        <v>1</v>
      </c>
      <c r="W274" s="305">
        <v>1</v>
      </c>
      <c r="X274" s="305">
        <v>1</v>
      </c>
      <c r="Y274" s="305">
        <v>1</v>
      </c>
      <c r="Z274" s="305">
        <v>1</v>
      </c>
      <c r="AA274" s="305">
        <v>1</v>
      </c>
      <c r="AB274" s="305">
        <v>1</v>
      </c>
      <c r="AC274" s="305">
        <v>1</v>
      </c>
      <c r="AD274" s="305">
        <v>1</v>
      </c>
      <c r="AE274" s="305">
        <v>1</v>
      </c>
      <c r="AF274" s="305">
        <v>1</v>
      </c>
      <c r="AG274" s="305">
        <v>1</v>
      </c>
      <c r="AH274" s="305">
        <v>1</v>
      </c>
      <c r="AI274" s="305">
        <v>1</v>
      </c>
      <c r="AJ274" s="305">
        <v>1</v>
      </c>
      <c r="AK274" s="305">
        <v>1</v>
      </c>
      <c r="AL274" s="305">
        <v>1</v>
      </c>
      <c r="AM274" s="305">
        <v>1</v>
      </c>
      <c r="AN274" s="305">
        <v>1</v>
      </c>
    </row>
    <row r="275" spans="1:40" s="171" customFormat="1" x14ac:dyDescent="0.2">
      <c r="A275" s="128" t="s">
        <v>2115</v>
      </c>
      <c r="B275" s="171">
        <v>1</v>
      </c>
      <c r="C275" s="171">
        <v>1</v>
      </c>
      <c r="D275" s="171">
        <v>1</v>
      </c>
      <c r="E275" s="171">
        <v>1</v>
      </c>
      <c r="F275" s="171">
        <v>1</v>
      </c>
      <c r="G275" s="171">
        <v>1</v>
      </c>
      <c r="H275" s="171">
        <v>1</v>
      </c>
      <c r="I275" s="171">
        <v>1</v>
      </c>
      <c r="J275" s="171">
        <v>1</v>
      </c>
      <c r="K275" s="171">
        <v>1</v>
      </c>
      <c r="L275" s="171">
        <v>1</v>
      </c>
      <c r="M275" s="171">
        <v>1</v>
      </c>
      <c r="N275" s="305">
        <v>1</v>
      </c>
      <c r="O275" s="305">
        <v>1</v>
      </c>
      <c r="P275" s="305">
        <v>1</v>
      </c>
      <c r="Q275" s="305">
        <v>1</v>
      </c>
      <c r="R275" s="305">
        <v>1</v>
      </c>
      <c r="S275" s="305">
        <v>1</v>
      </c>
      <c r="T275" s="305">
        <v>1</v>
      </c>
      <c r="U275" s="305">
        <v>1</v>
      </c>
      <c r="V275" s="305">
        <v>1</v>
      </c>
      <c r="W275" s="305">
        <v>1</v>
      </c>
      <c r="X275" s="305">
        <v>1</v>
      </c>
      <c r="Y275" s="305">
        <v>1</v>
      </c>
      <c r="Z275" s="305">
        <v>1</v>
      </c>
      <c r="AA275" s="305">
        <v>1</v>
      </c>
      <c r="AB275" s="305">
        <v>1</v>
      </c>
      <c r="AC275" s="305">
        <v>1</v>
      </c>
      <c r="AD275" s="305">
        <v>1</v>
      </c>
      <c r="AE275" s="305">
        <v>1</v>
      </c>
      <c r="AF275" s="305">
        <v>1</v>
      </c>
      <c r="AG275" s="305">
        <v>1</v>
      </c>
      <c r="AH275" s="305">
        <v>1</v>
      </c>
      <c r="AI275" s="305">
        <v>1</v>
      </c>
      <c r="AJ275" s="305">
        <v>1</v>
      </c>
      <c r="AK275" s="305">
        <v>1</v>
      </c>
      <c r="AL275" s="305">
        <v>1</v>
      </c>
      <c r="AM275" s="305">
        <v>1</v>
      </c>
      <c r="AN275" s="305">
        <v>1</v>
      </c>
    </row>
    <row r="276" spans="1:40" s="171" customFormat="1" x14ac:dyDescent="0.2">
      <c r="A276" s="128" t="s">
        <v>2116</v>
      </c>
      <c r="B276" s="171">
        <v>1</v>
      </c>
      <c r="C276" s="171">
        <v>1</v>
      </c>
      <c r="D276" s="171">
        <v>1</v>
      </c>
      <c r="E276" s="171">
        <v>1</v>
      </c>
      <c r="F276" s="171">
        <v>1</v>
      </c>
      <c r="G276" s="171">
        <v>1</v>
      </c>
      <c r="H276" s="171">
        <v>1</v>
      </c>
      <c r="I276" s="171">
        <v>1</v>
      </c>
      <c r="J276" s="171">
        <v>1</v>
      </c>
      <c r="K276" s="171">
        <v>1</v>
      </c>
      <c r="L276" s="171">
        <v>1</v>
      </c>
      <c r="M276" s="171">
        <v>1</v>
      </c>
      <c r="N276" s="305">
        <v>1</v>
      </c>
      <c r="O276" s="305">
        <v>1</v>
      </c>
      <c r="P276" s="305">
        <v>1</v>
      </c>
      <c r="Q276" s="305">
        <v>1</v>
      </c>
      <c r="R276" s="305">
        <v>1</v>
      </c>
      <c r="S276" s="305">
        <v>1</v>
      </c>
      <c r="T276" s="305">
        <v>1</v>
      </c>
      <c r="U276" s="305">
        <v>1</v>
      </c>
      <c r="V276" s="305">
        <v>1</v>
      </c>
      <c r="W276" s="305">
        <v>1</v>
      </c>
      <c r="X276" s="305">
        <v>1</v>
      </c>
      <c r="Y276" s="305">
        <v>1</v>
      </c>
      <c r="Z276" s="305">
        <v>1</v>
      </c>
      <c r="AA276" s="305">
        <v>1</v>
      </c>
      <c r="AB276" s="305">
        <v>1</v>
      </c>
      <c r="AC276" s="305">
        <v>1</v>
      </c>
      <c r="AD276" s="305">
        <v>1</v>
      </c>
      <c r="AE276" s="305">
        <v>1</v>
      </c>
      <c r="AF276" s="305">
        <v>1</v>
      </c>
      <c r="AG276" s="305">
        <v>1</v>
      </c>
      <c r="AH276" s="305">
        <v>1</v>
      </c>
      <c r="AI276" s="305">
        <v>1</v>
      </c>
      <c r="AJ276" s="305">
        <v>1</v>
      </c>
      <c r="AK276" s="305">
        <v>1</v>
      </c>
      <c r="AL276" s="305">
        <v>1</v>
      </c>
      <c r="AM276" s="305">
        <v>1</v>
      </c>
      <c r="AN276" s="305">
        <v>1</v>
      </c>
    </row>
    <row r="277" spans="1:40" s="171" customFormat="1" x14ac:dyDescent="0.2">
      <c r="A277" s="128" t="s">
        <v>2117</v>
      </c>
      <c r="B277" s="171">
        <v>1</v>
      </c>
      <c r="C277" s="171">
        <v>1</v>
      </c>
      <c r="D277" s="171">
        <v>1</v>
      </c>
      <c r="E277" s="171">
        <v>1</v>
      </c>
      <c r="F277" s="171">
        <v>1</v>
      </c>
      <c r="G277" s="171">
        <v>1</v>
      </c>
      <c r="H277" s="171">
        <v>1</v>
      </c>
      <c r="I277" s="171">
        <v>1</v>
      </c>
      <c r="J277" s="171">
        <v>1</v>
      </c>
      <c r="K277" s="171">
        <v>1</v>
      </c>
      <c r="L277" s="171">
        <v>1</v>
      </c>
      <c r="M277" s="171">
        <v>1</v>
      </c>
      <c r="N277" s="305">
        <v>1</v>
      </c>
      <c r="O277" s="305">
        <v>1</v>
      </c>
      <c r="P277" s="305">
        <v>1</v>
      </c>
      <c r="Q277" s="305">
        <v>1</v>
      </c>
      <c r="R277" s="305">
        <v>1</v>
      </c>
      <c r="S277" s="305">
        <v>1</v>
      </c>
      <c r="T277" s="305">
        <v>1</v>
      </c>
      <c r="U277" s="305">
        <v>1</v>
      </c>
      <c r="V277" s="305">
        <v>1</v>
      </c>
      <c r="W277" s="305">
        <v>1</v>
      </c>
      <c r="X277" s="305">
        <v>1</v>
      </c>
      <c r="Y277" s="305">
        <v>1</v>
      </c>
      <c r="Z277" s="305">
        <v>1</v>
      </c>
      <c r="AA277" s="305">
        <v>1</v>
      </c>
      <c r="AB277" s="305">
        <v>1</v>
      </c>
      <c r="AC277" s="305">
        <v>1</v>
      </c>
      <c r="AD277" s="305">
        <v>1</v>
      </c>
      <c r="AE277" s="305">
        <v>1</v>
      </c>
      <c r="AF277" s="305">
        <v>1</v>
      </c>
      <c r="AG277" s="305">
        <v>1</v>
      </c>
      <c r="AH277" s="305">
        <v>1</v>
      </c>
      <c r="AI277" s="305">
        <v>1</v>
      </c>
      <c r="AJ277" s="305">
        <v>1</v>
      </c>
      <c r="AK277" s="305">
        <v>1</v>
      </c>
      <c r="AL277" s="305">
        <v>1</v>
      </c>
      <c r="AM277" s="305">
        <v>1</v>
      </c>
      <c r="AN277" s="305">
        <v>1</v>
      </c>
    </row>
    <row r="278" spans="1:40" x14ac:dyDescent="0.2">
      <c r="A278" s="27" t="s">
        <v>2118</v>
      </c>
      <c r="B278" s="164">
        <v>1000</v>
      </c>
      <c r="C278" s="164">
        <v>1000</v>
      </c>
      <c r="D278" s="164">
        <v>1000</v>
      </c>
      <c r="E278" s="164">
        <v>1000</v>
      </c>
      <c r="F278" s="164">
        <v>1000</v>
      </c>
      <c r="G278" s="164">
        <v>1000</v>
      </c>
      <c r="H278" s="164">
        <v>1000</v>
      </c>
      <c r="I278" s="164">
        <v>1000</v>
      </c>
      <c r="J278" s="164">
        <v>1000</v>
      </c>
      <c r="K278" s="164">
        <v>1000</v>
      </c>
      <c r="L278" s="164">
        <v>1000</v>
      </c>
      <c r="M278" s="164">
        <v>1000</v>
      </c>
      <c r="N278" s="305">
        <v>1000</v>
      </c>
      <c r="O278" s="305">
        <v>1000</v>
      </c>
      <c r="P278" s="305">
        <v>1000</v>
      </c>
      <c r="Q278" s="305">
        <v>1000</v>
      </c>
      <c r="R278" s="305">
        <v>1000</v>
      </c>
      <c r="S278" s="305">
        <v>1000</v>
      </c>
      <c r="T278" s="305">
        <v>1000</v>
      </c>
      <c r="U278" s="305">
        <v>1000</v>
      </c>
      <c r="V278" s="305">
        <v>1000</v>
      </c>
      <c r="W278" s="305">
        <v>1000</v>
      </c>
      <c r="X278" s="305">
        <v>1000</v>
      </c>
      <c r="Y278" s="305">
        <v>1000</v>
      </c>
      <c r="Z278" s="305">
        <v>1000</v>
      </c>
      <c r="AA278" s="305">
        <v>1000</v>
      </c>
      <c r="AB278" s="305">
        <v>1000</v>
      </c>
      <c r="AC278" s="305">
        <v>1000</v>
      </c>
      <c r="AD278" s="305">
        <v>1000</v>
      </c>
      <c r="AE278" s="305">
        <v>1000</v>
      </c>
      <c r="AF278" s="305">
        <v>1000</v>
      </c>
      <c r="AG278" s="305">
        <v>1000</v>
      </c>
      <c r="AH278" s="305">
        <v>1000</v>
      </c>
      <c r="AI278" s="305">
        <v>1000</v>
      </c>
      <c r="AJ278" s="305">
        <v>1000</v>
      </c>
      <c r="AK278" s="305">
        <v>1000</v>
      </c>
      <c r="AL278" s="305">
        <v>1000</v>
      </c>
      <c r="AM278" s="305">
        <v>1000</v>
      </c>
      <c r="AN278" s="305">
        <v>1000</v>
      </c>
    </row>
    <row r="279" spans="1:40" s="171" customFormat="1" x14ac:dyDescent="0.2">
      <c r="A279" s="128" t="s">
        <v>2119</v>
      </c>
      <c r="B279" s="171">
        <v>1</v>
      </c>
      <c r="C279" s="171">
        <v>1</v>
      </c>
      <c r="D279" s="171">
        <v>1</v>
      </c>
      <c r="E279" s="171">
        <v>1</v>
      </c>
      <c r="F279" s="171">
        <v>1</v>
      </c>
      <c r="G279" s="171">
        <v>1</v>
      </c>
      <c r="H279" s="171">
        <v>1</v>
      </c>
      <c r="I279" s="171">
        <v>1</v>
      </c>
      <c r="J279" s="171">
        <v>1</v>
      </c>
      <c r="K279" s="171">
        <v>1</v>
      </c>
      <c r="L279" s="171">
        <v>1</v>
      </c>
      <c r="M279" s="171">
        <v>1</v>
      </c>
      <c r="N279" s="305">
        <v>1</v>
      </c>
      <c r="O279" s="305">
        <v>1</v>
      </c>
      <c r="P279" s="305">
        <v>1</v>
      </c>
      <c r="Q279" s="305">
        <v>1</v>
      </c>
      <c r="R279" s="305">
        <v>1</v>
      </c>
      <c r="S279" s="305">
        <v>1</v>
      </c>
      <c r="T279" s="305">
        <v>1</v>
      </c>
      <c r="U279" s="305">
        <v>1</v>
      </c>
      <c r="V279" s="305">
        <v>1</v>
      </c>
      <c r="W279" s="305">
        <v>1</v>
      </c>
      <c r="X279" s="305">
        <v>1</v>
      </c>
      <c r="Y279" s="305">
        <v>1</v>
      </c>
      <c r="Z279" s="305">
        <v>1</v>
      </c>
      <c r="AA279" s="305">
        <v>1</v>
      </c>
      <c r="AB279" s="305">
        <v>1</v>
      </c>
      <c r="AC279" s="305">
        <v>1</v>
      </c>
      <c r="AD279" s="305">
        <v>1</v>
      </c>
      <c r="AE279" s="305">
        <v>1</v>
      </c>
      <c r="AF279" s="305">
        <v>1</v>
      </c>
      <c r="AG279" s="305">
        <v>1</v>
      </c>
      <c r="AH279" s="305">
        <v>1</v>
      </c>
      <c r="AI279" s="305">
        <v>1</v>
      </c>
      <c r="AJ279" s="305">
        <v>1</v>
      </c>
      <c r="AK279" s="305">
        <v>1</v>
      </c>
      <c r="AL279" s="305">
        <v>1</v>
      </c>
      <c r="AM279" s="305">
        <v>1</v>
      </c>
      <c r="AN279" s="305">
        <v>1</v>
      </c>
    </row>
    <row r="280" spans="1:40" s="171" customFormat="1" x14ac:dyDescent="0.2">
      <c r="A280" s="128" t="s">
        <v>2120</v>
      </c>
      <c r="B280" s="171">
        <v>1</v>
      </c>
      <c r="C280" s="171">
        <v>1</v>
      </c>
      <c r="D280" s="171">
        <v>1</v>
      </c>
      <c r="E280" s="171">
        <v>1</v>
      </c>
      <c r="F280" s="171">
        <v>1</v>
      </c>
      <c r="G280" s="171">
        <v>1</v>
      </c>
      <c r="H280" s="171">
        <v>1</v>
      </c>
      <c r="I280" s="171">
        <v>1</v>
      </c>
      <c r="J280" s="171">
        <v>1</v>
      </c>
      <c r="K280" s="171">
        <v>1</v>
      </c>
      <c r="L280" s="171">
        <v>1</v>
      </c>
      <c r="M280" s="171">
        <v>1</v>
      </c>
      <c r="N280" s="305">
        <v>1</v>
      </c>
      <c r="O280" s="305">
        <v>1</v>
      </c>
      <c r="P280" s="305">
        <v>1</v>
      </c>
      <c r="Q280" s="305">
        <v>1</v>
      </c>
      <c r="R280" s="305">
        <v>1</v>
      </c>
      <c r="S280" s="305">
        <v>1</v>
      </c>
      <c r="T280" s="305">
        <v>1</v>
      </c>
      <c r="U280" s="305">
        <v>1</v>
      </c>
      <c r="V280" s="305">
        <v>1</v>
      </c>
      <c r="W280" s="305">
        <v>1</v>
      </c>
      <c r="X280" s="305">
        <v>1</v>
      </c>
      <c r="Y280" s="305">
        <v>1</v>
      </c>
      <c r="Z280" s="305">
        <v>1</v>
      </c>
      <c r="AA280" s="305">
        <v>1</v>
      </c>
      <c r="AB280" s="305">
        <v>1</v>
      </c>
      <c r="AC280" s="305">
        <v>1</v>
      </c>
      <c r="AD280" s="305">
        <v>1</v>
      </c>
      <c r="AE280" s="305">
        <v>1</v>
      </c>
      <c r="AF280" s="305">
        <v>1</v>
      </c>
      <c r="AG280" s="305">
        <v>1</v>
      </c>
      <c r="AH280" s="305">
        <v>1</v>
      </c>
      <c r="AI280" s="305">
        <v>1</v>
      </c>
      <c r="AJ280" s="305">
        <v>1</v>
      </c>
      <c r="AK280" s="305">
        <v>1</v>
      </c>
      <c r="AL280" s="305">
        <v>1</v>
      </c>
      <c r="AM280" s="305">
        <v>1</v>
      </c>
      <c r="AN280" s="305">
        <v>1</v>
      </c>
    </row>
    <row r="281" spans="1:40" s="171" customFormat="1" x14ac:dyDescent="0.2">
      <c r="A281" s="128" t="s">
        <v>2121</v>
      </c>
      <c r="B281" s="171">
        <v>1</v>
      </c>
      <c r="C281" s="171">
        <v>1</v>
      </c>
      <c r="D281" s="171">
        <v>1</v>
      </c>
      <c r="E281" s="171">
        <v>1</v>
      </c>
      <c r="F281" s="171">
        <v>1</v>
      </c>
      <c r="G281" s="171">
        <v>1</v>
      </c>
      <c r="H281" s="171">
        <v>1</v>
      </c>
      <c r="I281" s="171">
        <v>1</v>
      </c>
      <c r="J281" s="171">
        <v>1</v>
      </c>
      <c r="K281" s="171">
        <v>1</v>
      </c>
      <c r="L281" s="171">
        <v>1</v>
      </c>
      <c r="M281" s="171">
        <v>1</v>
      </c>
      <c r="N281" s="305">
        <v>1</v>
      </c>
      <c r="O281" s="305">
        <v>1</v>
      </c>
      <c r="P281" s="305">
        <v>1</v>
      </c>
      <c r="Q281" s="305">
        <v>1</v>
      </c>
      <c r="R281" s="305">
        <v>1</v>
      </c>
      <c r="S281" s="305">
        <v>1</v>
      </c>
      <c r="T281" s="305">
        <v>1</v>
      </c>
      <c r="U281" s="305">
        <v>1</v>
      </c>
      <c r="V281" s="305">
        <v>1</v>
      </c>
      <c r="W281" s="305">
        <v>1</v>
      </c>
      <c r="X281" s="305">
        <v>1</v>
      </c>
      <c r="Y281" s="305">
        <v>1</v>
      </c>
      <c r="Z281" s="305">
        <v>1</v>
      </c>
      <c r="AA281" s="305">
        <v>1</v>
      </c>
      <c r="AB281" s="305">
        <v>1</v>
      </c>
      <c r="AC281" s="305">
        <v>1</v>
      </c>
      <c r="AD281" s="305">
        <v>1</v>
      </c>
      <c r="AE281" s="305">
        <v>1</v>
      </c>
      <c r="AF281" s="305">
        <v>1</v>
      </c>
      <c r="AG281" s="305">
        <v>1</v>
      </c>
      <c r="AH281" s="305">
        <v>1</v>
      </c>
      <c r="AI281" s="305">
        <v>1</v>
      </c>
      <c r="AJ281" s="305">
        <v>1</v>
      </c>
      <c r="AK281" s="305">
        <v>1</v>
      </c>
      <c r="AL281" s="305">
        <v>1</v>
      </c>
      <c r="AM281" s="305">
        <v>1</v>
      </c>
      <c r="AN281" s="305">
        <v>1</v>
      </c>
    </row>
    <row r="282" spans="1:40" s="171" customFormat="1" x14ac:dyDescent="0.2">
      <c r="A282" s="128" t="s">
        <v>2122</v>
      </c>
      <c r="B282" s="171">
        <v>1</v>
      </c>
      <c r="C282" s="171">
        <v>1</v>
      </c>
      <c r="D282" s="171">
        <v>1</v>
      </c>
      <c r="E282" s="171">
        <v>1</v>
      </c>
      <c r="F282" s="171">
        <v>1</v>
      </c>
      <c r="G282" s="171">
        <v>1</v>
      </c>
      <c r="H282" s="171">
        <v>1</v>
      </c>
      <c r="I282" s="171">
        <v>1</v>
      </c>
      <c r="J282" s="171">
        <v>1</v>
      </c>
      <c r="K282" s="171">
        <v>1</v>
      </c>
      <c r="L282" s="171">
        <v>1</v>
      </c>
      <c r="M282" s="171">
        <v>1</v>
      </c>
      <c r="N282" s="305">
        <v>1</v>
      </c>
      <c r="O282" s="305">
        <v>1</v>
      </c>
      <c r="P282" s="305">
        <v>1</v>
      </c>
      <c r="Q282" s="305">
        <v>1</v>
      </c>
      <c r="R282" s="305">
        <v>1</v>
      </c>
      <c r="S282" s="305">
        <v>1</v>
      </c>
      <c r="T282" s="305">
        <v>1</v>
      </c>
      <c r="U282" s="305">
        <v>1</v>
      </c>
      <c r="V282" s="305">
        <v>1</v>
      </c>
      <c r="W282" s="305">
        <v>1</v>
      </c>
      <c r="X282" s="305">
        <v>1</v>
      </c>
      <c r="Y282" s="305">
        <v>1</v>
      </c>
      <c r="Z282" s="305">
        <v>1</v>
      </c>
      <c r="AA282" s="305">
        <v>1</v>
      </c>
      <c r="AB282" s="305">
        <v>1</v>
      </c>
      <c r="AC282" s="305">
        <v>1</v>
      </c>
      <c r="AD282" s="305">
        <v>1</v>
      </c>
      <c r="AE282" s="305">
        <v>1</v>
      </c>
      <c r="AF282" s="305">
        <v>1</v>
      </c>
      <c r="AG282" s="305">
        <v>1</v>
      </c>
      <c r="AH282" s="305">
        <v>1</v>
      </c>
      <c r="AI282" s="305">
        <v>1</v>
      </c>
      <c r="AJ282" s="305">
        <v>1</v>
      </c>
      <c r="AK282" s="305">
        <v>1</v>
      </c>
      <c r="AL282" s="305">
        <v>1</v>
      </c>
      <c r="AM282" s="305">
        <v>1</v>
      </c>
      <c r="AN282" s="305">
        <v>1</v>
      </c>
    </row>
    <row r="283" spans="1:40" s="171" customFormat="1" x14ac:dyDescent="0.2">
      <c r="A283" s="128" t="s">
        <v>2123</v>
      </c>
      <c r="B283" s="171">
        <v>1</v>
      </c>
      <c r="C283" s="171">
        <v>1</v>
      </c>
      <c r="D283" s="171">
        <v>1</v>
      </c>
      <c r="E283" s="171">
        <v>1</v>
      </c>
      <c r="F283" s="171">
        <v>1</v>
      </c>
      <c r="G283" s="171">
        <v>1</v>
      </c>
      <c r="H283" s="171">
        <v>1</v>
      </c>
      <c r="I283" s="171">
        <v>1</v>
      </c>
      <c r="J283" s="171">
        <v>1</v>
      </c>
      <c r="K283" s="171">
        <v>1</v>
      </c>
      <c r="L283" s="171">
        <v>1</v>
      </c>
      <c r="M283" s="171">
        <v>1</v>
      </c>
      <c r="N283" s="305">
        <v>1</v>
      </c>
      <c r="O283" s="305">
        <v>1</v>
      </c>
      <c r="P283" s="305">
        <v>1</v>
      </c>
      <c r="Q283" s="305">
        <v>1</v>
      </c>
      <c r="R283" s="305">
        <v>1</v>
      </c>
      <c r="S283" s="305">
        <v>1</v>
      </c>
      <c r="T283" s="305">
        <v>1</v>
      </c>
      <c r="U283" s="305">
        <v>1</v>
      </c>
      <c r="V283" s="305">
        <v>1</v>
      </c>
      <c r="W283" s="305">
        <v>1</v>
      </c>
      <c r="X283" s="305">
        <v>1</v>
      </c>
      <c r="Y283" s="305">
        <v>1</v>
      </c>
      <c r="Z283" s="305">
        <v>1</v>
      </c>
      <c r="AA283" s="305">
        <v>1</v>
      </c>
      <c r="AB283" s="305">
        <v>1</v>
      </c>
      <c r="AC283" s="305">
        <v>1</v>
      </c>
      <c r="AD283" s="305">
        <v>1</v>
      </c>
      <c r="AE283" s="305">
        <v>1</v>
      </c>
      <c r="AF283" s="305">
        <v>1</v>
      </c>
      <c r="AG283" s="305">
        <v>1</v>
      </c>
      <c r="AH283" s="305">
        <v>1</v>
      </c>
      <c r="AI283" s="305">
        <v>1</v>
      </c>
      <c r="AJ283" s="305">
        <v>1</v>
      </c>
      <c r="AK283" s="305">
        <v>1</v>
      </c>
      <c r="AL283" s="305">
        <v>1</v>
      </c>
      <c r="AM283" s="305">
        <v>1</v>
      </c>
      <c r="AN283" s="305">
        <v>1</v>
      </c>
    </row>
    <row r="284" spans="1:40" s="171" customFormat="1" x14ac:dyDescent="0.2">
      <c r="A284" s="128" t="s">
        <v>2124</v>
      </c>
      <c r="B284" s="171">
        <v>0.97314938583569599</v>
      </c>
      <c r="C284" s="171">
        <v>0.97314938583569599</v>
      </c>
      <c r="D284" s="171">
        <v>0.97314938583569599</v>
      </c>
      <c r="E284" s="171">
        <v>0.97314938583569599</v>
      </c>
      <c r="F284" s="171">
        <v>0.97314938583569599</v>
      </c>
      <c r="G284" s="171">
        <v>0.97314938583569599</v>
      </c>
      <c r="H284" s="171">
        <v>0.97314938583569599</v>
      </c>
      <c r="I284" s="171">
        <v>0.97314938583569599</v>
      </c>
      <c r="J284" s="171">
        <v>0.97314938583569599</v>
      </c>
      <c r="K284" s="171">
        <v>0.97314938583569599</v>
      </c>
      <c r="L284" s="171">
        <v>0.97314938583569599</v>
      </c>
      <c r="M284" s="171">
        <v>0.97314938583569599</v>
      </c>
      <c r="N284" s="305">
        <v>0.97314938583569499</v>
      </c>
      <c r="O284" s="305">
        <v>0.97281091829880695</v>
      </c>
      <c r="P284" s="305">
        <v>0.97281091829880695</v>
      </c>
      <c r="Q284" s="305">
        <v>0.97281091829880695</v>
      </c>
      <c r="R284" s="305">
        <v>0.97281091829880695</v>
      </c>
      <c r="S284" s="305">
        <v>0.97281091829880695</v>
      </c>
      <c r="T284" s="305">
        <v>0.97281091829880695</v>
      </c>
      <c r="U284" s="305">
        <v>0.97281091829880695</v>
      </c>
      <c r="V284" s="305">
        <v>0.97281091829880695</v>
      </c>
      <c r="W284" s="305">
        <v>0.97281091829880695</v>
      </c>
      <c r="X284" s="305">
        <v>0.97281091829880695</v>
      </c>
      <c r="Y284" s="305">
        <v>0.97281091829880695</v>
      </c>
      <c r="Z284" s="305">
        <v>0.97281091829880695</v>
      </c>
      <c r="AA284" s="305">
        <v>0.97281091829880595</v>
      </c>
      <c r="AB284" s="305">
        <v>0.97284191139765697</v>
      </c>
      <c r="AC284" s="305">
        <v>0.97284191139765697</v>
      </c>
      <c r="AD284" s="305">
        <v>0.97284191139765697</v>
      </c>
      <c r="AE284" s="305">
        <v>0.97284191139765697</v>
      </c>
      <c r="AF284" s="305">
        <v>0.97284191139765697</v>
      </c>
      <c r="AG284" s="305">
        <v>0.97284191139765697</v>
      </c>
      <c r="AH284" s="305">
        <v>0.97284191139765697</v>
      </c>
      <c r="AI284" s="305">
        <v>0.97284191139765697</v>
      </c>
      <c r="AJ284" s="305">
        <v>0.97284191139765697</v>
      </c>
      <c r="AK284" s="305">
        <v>0.97284191139765697</v>
      </c>
      <c r="AL284" s="305">
        <v>0.97284191139765697</v>
      </c>
      <c r="AM284" s="305">
        <v>0.97284191139765697</v>
      </c>
      <c r="AN284" s="305">
        <v>0.97284191139765797</v>
      </c>
    </row>
    <row r="285" spans="1:40" s="171" customFormat="1" x14ac:dyDescent="0.2">
      <c r="A285" s="128" t="s">
        <v>2125</v>
      </c>
      <c r="B285" s="171">
        <v>1</v>
      </c>
      <c r="C285" s="171">
        <v>1</v>
      </c>
      <c r="D285" s="171">
        <v>1</v>
      </c>
      <c r="E285" s="171">
        <v>1</v>
      </c>
      <c r="F285" s="171">
        <v>1</v>
      </c>
      <c r="G285" s="171">
        <v>1</v>
      </c>
      <c r="H285" s="171">
        <v>1</v>
      </c>
      <c r="I285" s="171">
        <v>1</v>
      </c>
      <c r="J285" s="171">
        <v>1</v>
      </c>
      <c r="K285" s="171">
        <v>1</v>
      </c>
      <c r="L285" s="171">
        <v>1</v>
      </c>
      <c r="M285" s="171">
        <v>1</v>
      </c>
      <c r="N285" s="305">
        <v>1</v>
      </c>
      <c r="O285" s="305">
        <v>1</v>
      </c>
      <c r="P285" s="305">
        <v>1</v>
      </c>
      <c r="Q285" s="305">
        <v>1</v>
      </c>
      <c r="R285" s="305">
        <v>1</v>
      </c>
      <c r="S285" s="305">
        <v>1</v>
      </c>
      <c r="T285" s="305">
        <v>1</v>
      </c>
      <c r="U285" s="305">
        <v>1</v>
      </c>
      <c r="V285" s="305">
        <v>1</v>
      </c>
      <c r="W285" s="305">
        <v>1</v>
      </c>
      <c r="X285" s="305">
        <v>1</v>
      </c>
      <c r="Y285" s="305">
        <v>1</v>
      </c>
      <c r="Z285" s="305">
        <v>1</v>
      </c>
      <c r="AA285" s="305">
        <v>1</v>
      </c>
      <c r="AB285" s="305">
        <v>1</v>
      </c>
      <c r="AC285" s="305">
        <v>1</v>
      </c>
      <c r="AD285" s="305">
        <v>1</v>
      </c>
      <c r="AE285" s="305">
        <v>1</v>
      </c>
      <c r="AF285" s="305">
        <v>1</v>
      </c>
      <c r="AG285" s="305">
        <v>1</v>
      </c>
      <c r="AH285" s="305">
        <v>1</v>
      </c>
      <c r="AI285" s="305">
        <v>1</v>
      </c>
      <c r="AJ285" s="305">
        <v>1</v>
      </c>
      <c r="AK285" s="305">
        <v>1</v>
      </c>
      <c r="AL285" s="305">
        <v>1</v>
      </c>
      <c r="AM285" s="305">
        <v>1</v>
      </c>
      <c r="AN285" s="305">
        <v>1</v>
      </c>
    </row>
    <row r="286" spans="1:40" s="171" customFormat="1" x14ac:dyDescent="0.2">
      <c r="A286" s="128" t="s">
        <v>2126</v>
      </c>
      <c r="B286" s="171">
        <v>0.97314938583569599</v>
      </c>
      <c r="C286" s="171">
        <v>0.97314938583569599</v>
      </c>
      <c r="D286" s="171">
        <v>0.97314938583569599</v>
      </c>
      <c r="E286" s="171">
        <v>0.97314938583569599</v>
      </c>
      <c r="F286" s="171">
        <v>0.97314938583569599</v>
      </c>
      <c r="G286" s="171">
        <v>0.97314938583569599</v>
      </c>
      <c r="H286" s="171">
        <v>0.97314938583569599</v>
      </c>
      <c r="I286" s="171">
        <v>0.97314938583569599</v>
      </c>
      <c r="J286" s="171">
        <v>0.97314938583569599</v>
      </c>
      <c r="K286" s="171">
        <v>0.97314938583569599</v>
      </c>
      <c r="L286" s="171">
        <v>0.97314938583569599</v>
      </c>
      <c r="M286" s="171">
        <v>0.97314938583569599</v>
      </c>
      <c r="N286" s="305">
        <v>0.97314938583569499</v>
      </c>
      <c r="O286" s="305">
        <v>0.97281091829880695</v>
      </c>
      <c r="P286" s="305">
        <v>0.97281091829880695</v>
      </c>
      <c r="Q286" s="305">
        <v>0.97281091829880695</v>
      </c>
      <c r="R286" s="305">
        <v>0.97281091829880695</v>
      </c>
      <c r="S286" s="305">
        <v>0.97281091829880695</v>
      </c>
      <c r="T286" s="305">
        <v>0.97281091829880695</v>
      </c>
      <c r="U286" s="305">
        <v>0.97281091829880695</v>
      </c>
      <c r="V286" s="305">
        <v>0.97281091829880695</v>
      </c>
      <c r="W286" s="305">
        <v>0.97281091829880695</v>
      </c>
      <c r="X286" s="305">
        <v>0.97281091829880695</v>
      </c>
      <c r="Y286" s="305">
        <v>0.97281091829880695</v>
      </c>
      <c r="Z286" s="305">
        <v>0.97281091829880695</v>
      </c>
      <c r="AA286" s="305">
        <v>0.97281091829880595</v>
      </c>
      <c r="AB286" s="305">
        <v>0.97284191139765697</v>
      </c>
      <c r="AC286" s="305">
        <v>0.97284191139765697</v>
      </c>
      <c r="AD286" s="305">
        <v>0.97284191139765697</v>
      </c>
      <c r="AE286" s="305">
        <v>0.97284191139765697</v>
      </c>
      <c r="AF286" s="305">
        <v>0.97284191139765697</v>
      </c>
      <c r="AG286" s="305">
        <v>0.97284191139765697</v>
      </c>
      <c r="AH286" s="305">
        <v>0.97284191139765697</v>
      </c>
      <c r="AI286" s="305">
        <v>0.97284191139765697</v>
      </c>
      <c r="AJ286" s="305">
        <v>0.97284191139765697</v>
      </c>
      <c r="AK286" s="305">
        <v>0.97284191139765697</v>
      </c>
      <c r="AL286" s="305">
        <v>0.97284191139765697</v>
      </c>
      <c r="AM286" s="305">
        <v>0.97284191139765697</v>
      </c>
      <c r="AN286" s="305">
        <v>0.97284191139765797</v>
      </c>
    </row>
    <row r="287" spans="1:40" s="171" customFormat="1" x14ac:dyDescent="0.2">
      <c r="A287" s="128" t="s">
        <v>2127</v>
      </c>
      <c r="B287" s="171">
        <v>0.97314938583569599</v>
      </c>
      <c r="C287" s="171">
        <v>0.97314938583569599</v>
      </c>
      <c r="D287" s="171">
        <v>0.97314938583569599</v>
      </c>
      <c r="E287" s="171">
        <v>0.97314938583569599</v>
      </c>
      <c r="F287" s="171">
        <v>0.97314938583569599</v>
      </c>
      <c r="G287" s="171">
        <v>0.97314938583569599</v>
      </c>
      <c r="H287" s="171">
        <v>0.97314938583569599</v>
      </c>
      <c r="I287" s="171">
        <v>0.97314938583569599</v>
      </c>
      <c r="J287" s="171">
        <v>0.97314938583569599</v>
      </c>
      <c r="K287" s="171">
        <v>0.97314938583569599</v>
      </c>
      <c r="L287" s="171">
        <v>0.97314938583569599</v>
      </c>
      <c r="M287" s="171">
        <v>0.97314938583569599</v>
      </c>
      <c r="N287" s="305">
        <v>0.97314938583569499</v>
      </c>
      <c r="O287" s="305">
        <v>0.97281091829880695</v>
      </c>
      <c r="P287" s="305">
        <v>0.97281091829880695</v>
      </c>
      <c r="Q287" s="305">
        <v>0.97281091829880695</v>
      </c>
      <c r="R287" s="305">
        <v>0.97281091829880695</v>
      </c>
      <c r="S287" s="305">
        <v>0.97281091829880695</v>
      </c>
      <c r="T287" s="305">
        <v>0.97281091829880695</v>
      </c>
      <c r="U287" s="305">
        <v>0.97281091829880695</v>
      </c>
      <c r="V287" s="305">
        <v>0.97281091829880695</v>
      </c>
      <c r="W287" s="305">
        <v>0.97281091829880695</v>
      </c>
      <c r="X287" s="305">
        <v>0.97281091829880695</v>
      </c>
      <c r="Y287" s="305">
        <v>0.97281091829880695</v>
      </c>
      <c r="Z287" s="305">
        <v>0.97281091829880695</v>
      </c>
      <c r="AA287" s="305">
        <v>0.97281091829880595</v>
      </c>
      <c r="AB287" s="305">
        <v>0.97284191139765697</v>
      </c>
      <c r="AC287" s="305">
        <v>0.97284191139765697</v>
      </c>
      <c r="AD287" s="305">
        <v>0.97284191139765697</v>
      </c>
      <c r="AE287" s="305">
        <v>0.97284191139765697</v>
      </c>
      <c r="AF287" s="305">
        <v>0.97284191139765697</v>
      </c>
      <c r="AG287" s="305">
        <v>0.97284191139765697</v>
      </c>
      <c r="AH287" s="305">
        <v>0.97284191139765697</v>
      </c>
      <c r="AI287" s="305">
        <v>0.97284191139765697</v>
      </c>
      <c r="AJ287" s="305">
        <v>0.97284191139765697</v>
      </c>
      <c r="AK287" s="305">
        <v>0.97284191139765697</v>
      </c>
      <c r="AL287" s="305">
        <v>0.97284191139765697</v>
      </c>
      <c r="AM287" s="305">
        <v>0.97284191139765697</v>
      </c>
      <c r="AN287" s="305">
        <v>0.97284191139765797</v>
      </c>
    </row>
    <row r="288" spans="1:40" s="171" customFormat="1" x14ac:dyDescent="0.2">
      <c r="A288" s="128" t="s">
        <v>2128</v>
      </c>
      <c r="B288" s="171">
        <v>0.97314938583569599</v>
      </c>
      <c r="C288" s="171">
        <v>0.97314938583569599</v>
      </c>
      <c r="D288" s="171">
        <v>0.97314938583569599</v>
      </c>
      <c r="E288" s="171">
        <v>0.97314938583569599</v>
      </c>
      <c r="F288" s="171">
        <v>0.97314938583569599</v>
      </c>
      <c r="G288" s="171">
        <v>0.97314938583569599</v>
      </c>
      <c r="H288" s="171">
        <v>0.97314938583569599</v>
      </c>
      <c r="I288" s="171">
        <v>0.97314938583569599</v>
      </c>
      <c r="J288" s="171">
        <v>0.97314938583569599</v>
      </c>
      <c r="K288" s="171">
        <v>0.97314938583569599</v>
      </c>
      <c r="L288" s="171">
        <v>0.97314938583569599</v>
      </c>
      <c r="M288" s="171">
        <v>0.97314938583569599</v>
      </c>
      <c r="N288" s="305">
        <v>0.97314938583569499</v>
      </c>
      <c r="O288" s="305">
        <v>0.97281091829880695</v>
      </c>
      <c r="P288" s="305">
        <v>0.97281091829880695</v>
      </c>
      <c r="Q288" s="305">
        <v>0.97281091829880695</v>
      </c>
      <c r="R288" s="305">
        <v>0.97281091829880695</v>
      </c>
      <c r="S288" s="305">
        <v>0.97281091829880695</v>
      </c>
      <c r="T288" s="305">
        <v>0.97281091829880695</v>
      </c>
      <c r="U288" s="305">
        <v>0.97281091829880695</v>
      </c>
      <c r="V288" s="305">
        <v>0.97281091829880695</v>
      </c>
      <c r="W288" s="305">
        <v>0.97281091829880695</v>
      </c>
      <c r="X288" s="305">
        <v>0.97281091829880695</v>
      </c>
      <c r="Y288" s="305">
        <v>0.97281091829880695</v>
      </c>
      <c r="Z288" s="305">
        <v>0.97281091829880695</v>
      </c>
      <c r="AA288" s="305">
        <v>0.97281091829880595</v>
      </c>
      <c r="AB288" s="305">
        <v>0.97284191139765697</v>
      </c>
      <c r="AC288" s="305">
        <v>0.97284191139765697</v>
      </c>
      <c r="AD288" s="305">
        <v>0.97284191139765697</v>
      </c>
      <c r="AE288" s="305">
        <v>0.97284191139765697</v>
      </c>
      <c r="AF288" s="305">
        <v>0.97284191139765697</v>
      </c>
      <c r="AG288" s="305">
        <v>0.97284191139765697</v>
      </c>
      <c r="AH288" s="305">
        <v>0.97284191139765697</v>
      </c>
      <c r="AI288" s="305">
        <v>0.97284191139765697</v>
      </c>
      <c r="AJ288" s="305">
        <v>0.97284191139765697</v>
      </c>
      <c r="AK288" s="305">
        <v>0.97284191139765697</v>
      </c>
      <c r="AL288" s="305">
        <v>0.97284191139765697</v>
      </c>
      <c r="AM288" s="305">
        <v>0.97284191139765697</v>
      </c>
      <c r="AN288" s="305">
        <v>0.97284191139765797</v>
      </c>
    </row>
    <row r="289" spans="1:40" s="171" customFormat="1" x14ac:dyDescent="0.2">
      <c r="A289" s="172" t="s">
        <v>2129</v>
      </c>
      <c r="B289" s="171">
        <v>0</v>
      </c>
      <c r="C289" s="171">
        <v>0</v>
      </c>
      <c r="D289" s="171">
        <v>0</v>
      </c>
      <c r="E289" s="171">
        <v>0</v>
      </c>
      <c r="F289" s="171">
        <v>0</v>
      </c>
      <c r="G289" s="171">
        <v>0</v>
      </c>
      <c r="H289" s="171">
        <v>0</v>
      </c>
      <c r="I289" s="171">
        <v>0</v>
      </c>
      <c r="J289" s="171">
        <v>0</v>
      </c>
      <c r="K289" s="171">
        <v>0</v>
      </c>
      <c r="L289" s="171">
        <v>0</v>
      </c>
      <c r="M289" s="171">
        <v>0</v>
      </c>
      <c r="N289" s="305">
        <v>0</v>
      </c>
      <c r="O289" s="305">
        <v>0</v>
      </c>
      <c r="P289" s="305">
        <v>0</v>
      </c>
      <c r="Q289" s="305">
        <v>0</v>
      </c>
      <c r="R289" s="305">
        <v>0</v>
      </c>
      <c r="S289" s="305">
        <v>0</v>
      </c>
      <c r="T289" s="305">
        <v>0</v>
      </c>
      <c r="U289" s="305">
        <v>0</v>
      </c>
      <c r="V289" s="305">
        <v>0</v>
      </c>
      <c r="W289" s="305">
        <v>0</v>
      </c>
      <c r="X289" s="305">
        <v>0</v>
      </c>
      <c r="Y289" s="305">
        <v>0</v>
      </c>
      <c r="Z289" s="305">
        <v>0</v>
      </c>
      <c r="AA289" s="305">
        <v>0</v>
      </c>
      <c r="AB289" s="305">
        <v>0</v>
      </c>
      <c r="AC289" s="305">
        <v>0</v>
      </c>
      <c r="AD289" s="305">
        <v>0</v>
      </c>
      <c r="AE289" s="305">
        <v>0</v>
      </c>
      <c r="AF289" s="305">
        <v>0</v>
      </c>
      <c r="AG289" s="305">
        <v>0</v>
      </c>
      <c r="AH289" s="305">
        <v>0</v>
      </c>
      <c r="AI289" s="305">
        <v>0</v>
      </c>
      <c r="AJ289" s="305">
        <v>0</v>
      </c>
      <c r="AK289" s="305">
        <v>0</v>
      </c>
      <c r="AL289" s="305">
        <v>0</v>
      </c>
      <c r="AM289" s="305">
        <v>0</v>
      </c>
      <c r="AN289" s="305">
        <v>0</v>
      </c>
    </row>
    <row r="290" spans="1:40" s="171" customFormat="1" x14ac:dyDescent="0.2">
      <c r="A290" s="128" t="s">
        <v>2130</v>
      </c>
      <c r="B290" s="171">
        <v>0.97314938583569599</v>
      </c>
      <c r="C290" s="171">
        <v>0.97314938583569599</v>
      </c>
      <c r="D290" s="171">
        <v>0.97314938583569599</v>
      </c>
      <c r="E290" s="171">
        <v>0.97314938583569599</v>
      </c>
      <c r="F290" s="171">
        <v>0.97314938583569599</v>
      </c>
      <c r="G290" s="171">
        <v>0.97314938583569599</v>
      </c>
      <c r="H290" s="171">
        <v>0.97314938583569599</v>
      </c>
      <c r="I290" s="171">
        <v>0.97314938583569599</v>
      </c>
      <c r="J290" s="171">
        <v>0.97314938583569599</v>
      </c>
      <c r="K290" s="171">
        <v>0.97314938583569599</v>
      </c>
      <c r="L290" s="171">
        <v>0.97314938583569599</v>
      </c>
      <c r="M290" s="171">
        <v>0.97314938583569599</v>
      </c>
      <c r="N290" s="305">
        <v>0.97314938583569499</v>
      </c>
      <c r="O290" s="305">
        <v>0.97281091829880695</v>
      </c>
      <c r="P290" s="305">
        <v>0.97281091829880695</v>
      </c>
      <c r="Q290" s="305">
        <v>0.97281091829880695</v>
      </c>
      <c r="R290" s="305">
        <v>0.97281091829880695</v>
      </c>
      <c r="S290" s="305">
        <v>0.97281091829880695</v>
      </c>
      <c r="T290" s="305">
        <v>0.97281091829880695</v>
      </c>
      <c r="U290" s="305">
        <v>0.97281091829880695</v>
      </c>
      <c r="V290" s="305">
        <v>0.97281091829880695</v>
      </c>
      <c r="W290" s="305">
        <v>0.97281091829880695</v>
      </c>
      <c r="X290" s="305">
        <v>0.97281091829880695</v>
      </c>
      <c r="Y290" s="305">
        <v>0.97281091829880695</v>
      </c>
      <c r="Z290" s="305">
        <v>0.97281091829880695</v>
      </c>
      <c r="AA290" s="305">
        <v>0.97281091829880595</v>
      </c>
      <c r="AB290" s="305">
        <v>0.97284191139765697</v>
      </c>
      <c r="AC290" s="305">
        <v>0.97284191139765697</v>
      </c>
      <c r="AD290" s="305">
        <v>0.97284191139765697</v>
      </c>
      <c r="AE290" s="305">
        <v>0.97284191139765697</v>
      </c>
      <c r="AF290" s="305">
        <v>0.97284191139765697</v>
      </c>
      <c r="AG290" s="305">
        <v>0.97284191139765697</v>
      </c>
      <c r="AH290" s="305">
        <v>0.97284191139765697</v>
      </c>
      <c r="AI290" s="305">
        <v>0.97284191139765697</v>
      </c>
      <c r="AJ290" s="305">
        <v>0.97284191139765697</v>
      </c>
      <c r="AK290" s="305">
        <v>0.97284191139765697</v>
      </c>
      <c r="AL290" s="305">
        <v>0.97284191139765697</v>
      </c>
      <c r="AM290" s="305">
        <v>0.97284191139765697</v>
      </c>
      <c r="AN290" s="305">
        <v>0.97284191139765797</v>
      </c>
    </row>
    <row r="291" spans="1:40" s="171" customFormat="1" x14ac:dyDescent="0.2">
      <c r="A291" s="128" t="s">
        <v>2131</v>
      </c>
      <c r="B291" s="171">
        <v>0.97314938583569599</v>
      </c>
      <c r="C291" s="171">
        <v>0.97314938583569599</v>
      </c>
      <c r="D291" s="171">
        <v>0.97314938583569599</v>
      </c>
      <c r="E291" s="171">
        <v>0.97314938583569599</v>
      </c>
      <c r="F291" s="171">
        <v>0.97314938583569599</v>
      </c>
      <c r="G291" s="171">
        <v>0.97314938583569599</v>
      </c>
      <c r="H291" s="171">
        <v>0.97314938583569599</v>
      </c>
      <c r="I291" s="171">
        <v>0.97314938583569599</v>
      </c>
      <c r="J291" s="171">
        <v>0.97314938583569599</v>
      </c>
      <c r="K291" s="171">
        <v>0.97314938583569599</v>
      </c>
      <c r="L291" s="171">
        <v>0.97314938583569599</v>
      </c>
      <c r="M291" s="171">
        <v>0.97314938583569599</v>
      </c>
      <c r="N291" s="305">
        <v>0.97314938583569499</v>
      </c>
      <c r="O291" s="305">
        <v>0.97281091829880695</v>
      </c>
      <c r="P291" s="305">
        <v>0.97281091829880695</v>
      </c>
      <c r="Q291" s="305">
        <v>0.97281091829880695</v>
      </c>
      <c r="R291" s="305">
        <v>0.97281091829880695</v>
      </c>
      <c r="S291" s="305">
        <v>0.97281091829880695</v>
      </c>
      <c r="T291" s="305">
        <v>0.97281091829880695</v>
      </c>
      <c r="U291" s="305">
        <v>0.97281091829880695</v>
      </c>
      <c r="V291" s="305">
        <v>0.97281091829880695</v>
      </c>
      <c r="W291" s="305">
        <v>0.97281091829880695</v>
      </c>
      <c r="X291" s="305">
        <v>0.97281091829880695</v>
      </c>
      <c r="Y291" s="305">
        <v>0.97281091829880695</v>
      </c>
      <c r="Z291" s="305">
        <v>0.97281091829880695</v>
      </c>
      <c r="AA291" s="305">
        <v>0.97281091829880595</v>
      </c>
      <c r="AB291" s="305">
        <v>0.97284191139765697</v>
      </c>
      <c r="AC291" s="305">
        <v>0.97284191139765697</v>
      </c>
      <c r="AD291" s="305">
        <v>0.97284191139765697</v>
      </c>
      <c r="AE291" s="305">
        <v>0.97284191139765697</v>
      </c>
      <c r="AF291" s="305">
        <v>0.97284191139765697</v>
      </c>
      <c r="AG291" s="305">
        <v>0.97284191139765697</v>
      </c>
      <c r="AH291" s="305">
        <v>0.97284191139765697</v>
      </c>
      <c r="AI291" s="305">
        <v>0.97284191139765697</v>
      </c>
      <c r="AJ291" s="305">
        <v>0.97284191139765697</v>
      </c>
      <c r="AK291" s="305">
        <v>0.97284191139765697</v>
      </c>
      <c r="AL291" s="305">
        <v>0.97284191139765697</v>
      </c>
      <c r="AM291" s="305">
        <v>0.97284191139765697</v>
      </c>
      <c r="AN291" s="305">
        <v>0.97284191139765797</v>
      </c>
    </row>
    <row r="292" spans="1:40" s="171" customFormat="1" x14ac:dyDescent="0.2">
      <c r="A292" s="172" t="s">
        <v>2132</v>
      </c>
      <c r="B292" s="171">
        <v>0</v>
      </c>
      <c r="C292" s="171">
        <v>0</v>
      </c>
      <c r="D292" s="171">
        <v>0</v>
      </c>
      <c r="E292" s="171">
        <v>0</v>
      </c>
      <c r="F292" s="171">
        <v>0</v>
      </c>
      <c r="G292" s="171">
        <v>0</v>
      </c>
      <c r="H292" s="171">
        <v>0</v>
      </c>
      <c r="I292" s="171">
        <v>0</v>
      </c>
      <c r="J292" s="171">
        <v>0</v>
      </c>
      <c r="K292" s="171">
        <v>0</v>
      </c>
      <c r="L292" s="171">
        <v>0</v>
      </c>
      <c r="M292" s="171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5">
        <v>0</v>
      </c>
      <c r="AC292" s="305">
        <v>0</v>
      </c>
      <c r="AD292" s="305">
        <v>0</v>
      </c>
      <c r="AE292" s="305">
        <v>0</v>
      </c>
      <c r="AF292" s="305">
        <v>0</v>
      </c>
      <c r="AG292" s="305">
        <v>0</v>
      </c>
      <c r="AH292" s="305">
        <v>0</v>
      </c>
      <c r="AI292" s="305">
        <v>0</v>
      </c>
      <c r="AJ292" s="305">
        <v>0</v>
      </c>
      <c r="AK292" s="305">
        <v>0</v>
      </c>
      <c r="AL292" s="305">
        <v>0</v>
      </c>
      <c r="AM292" s="305">
        <v>0</v>
      </c>
      <c r="AN292" s="305">
        <v>0</v>
      </c>
    </row>
    <row r="293" spans="1:40" s="171" customFormat="1" x14ac:dyDescent="0.2">
      <c r="A293" s="128" t="s">
        <v>2133</v>
      </c>
      <c r="B293" s="171">
        <v>0.97314938583569599</v>
      </c>
      <c r="C293" s="171">
        <v>0.97314938583569599</v>
      </c>
      <c r="D293" s="171">
        <v>0.97314938583569599</v>
      </c>
      <c r="E293" s="171">
        <v>0.97314938583569599</v>
      </c>
      <c r="F293" s="171">
        <v>0.97314938583569599</v>
      </c>
      <c r="G293" s="171">
        <v>0.97314938583569599</v>
      </c>
      <c r="H293" s="171">
        <v>0.97314938583569599</v>
      </c>
      <c r="I293" s="171">
        <v>0.97314938583569599</v>
      </c>
      <c r="J293" s="171">
        <v>0.97314938583569599</v>
      </c>
      <c r="K293" s="171">
        <v>0.97314938583569599</v>
      </c>
      <c r="L293" s="171">
        <v>0.97314938583569599</v>
      </c>
      <c r="M293" s="171">
        <v>0.97314938583569599</v>
      </c>
      <c r="N293" s="305">
        <v>0.97314938583569499</v>
      </c>
      <c r="O293" s="305">
        <v>0.97281091829880695</v>
      </c>
      <c r="P293" s="305">
        <v>0.97281091829880695</v>
      </c>
      <c r="Q293" s="305">
        <v>0.97281091829880695</v>
      </c>
      <c r="R293" s="305">
        <v>0.97281091829880695</v>
      </c>
      <c r="S293" s="305">
        <v>0.97281091829880695</v>
      </c>
      <c r="T293" s="305">
        <v>0.97281091829880695</v>
      </c>
      <c r="U293" s="305">
        <v>0.97281091829880695</v>
      </c>
      <c r="V293" s="305">
        <v>0.97281091829880695</v>
      </c>
      <c r="W293" s="305">
        <v>0.97281091829880695</v>
      </c>
      <c r="X293" s="305">
        <v>0.97281091829880695</v>
      </c>
      <c r="Y293" s="305">
        <v>0.97281091829880695</v>
      </c>
      <c r="Z293" s="305">
        <v>0.97281091829880695</v>
      </c>
      <c r="AA293" s="305">
        <v>0.97281091829880595</v>
      </c>
      <c r="AB293" s="305">
        <v>0.97284191139765697</v>
      </c>
      <c r="AC293" s="305">
        <v>0.97284191139765697</v>
      </c>
      <c r="AD293" s="305">
        <v>0.97284191139765697</v>
      </c>
      <c r="AE293" s="305">
        <v>0.97284191139765697</v>
      </c>
      <c r="AF293" s="305">
        <v>0.97284191139765697</v>
      </c>
      <c r="AG293" s="305">
        <v>0.97284191139765697</v>
      </c>
      <c r="AH293" s="305">
        <v>0.97284191139765697</v>
      </c>
      <c r="AI293" s="305">
        <v>0.97284191139765697</v>
      </c>
      <c r="AJ293" s="305">
        <v>0.97284191139765697</v>
      </c>
      <c r="AK293" s="305">
        <v>0.97284191139765697</v>
      </c>
      <c r="AL293" s="305">
        <v>0.97284191139765697</v>
      </c>
      <c r="AM293" s="305">
        <v>0.97284191139765697</v>
      </c>
      <c r="AN293" s="305">
        <v>0.97284191139765797</v>
      </c>
    </row>
    <row r="294" spans="1:40" s="171" customFormat="1" x14ac:dyDescent="0.2">
      <c r="A294" s="128" t="s">
        <v>2134</v>
      </c>
      <c r="B294" s="171">
        <v>0.97314938583569599</v>
      </c>
      <c r="C294" s="171">
        <v>0.97314938583569599</v>
      </c>
      <c r="D294" s="171">
        <v>0.97314938583569599</v>
      </c>
      <c r="E294" s="171">
        <v>0.97314938583569599</v>
      </c>
      <c r="F294" s="171">
        <v>0.97314938583569599</v>
      </c>
      <c r="G294" s="171">
        <v>0.97314938583569599</v>
      </c>
      <c r="H294" s="171">
        <v>0.97314938583569599</v>
      </c>
      <c r="I294" s="171">
        <v>0.97314938583569599</v>
      </c>
      <c r="J294" s="171">
        <v>0.97314938583569599</v>
      </c>
      <c r="K294" s="171">
        <v>0.97314938583569599</v>
      </c>
      <c r="L294" s="171">
        <v>0.97314938583569599</v>
      </c>
      <c r="M294" s="171">
        <v>0.97314938583569599</v>
      </c>
      <c r="N294" s="305">
        <v>0.97314938583569499</v>
      </c>
      <c r="O294" s="305">
        <v>0.97281091829880695</v>
      </c>
      <c r="P294" s="305">
        <v>0.97281091829880695</v>
      </c>
      <c r="Q294" s="305">
        <v>0.97281091829880695</v>
      </c>
      <c r="R294" s="305">
        <v>0.97281091829880695</v>
      </c>
      <c r="S294" s="305">
        <v>0.97281091829880695</v>
      </c>
      <c r="T294" s="305">
        <v>0.97281091829880695</v>
      </c>
      <c r="U294" s="305">
        <v>0.97281091829880695</v>
      </c>
      <c r="V294" s="305">
        <v>0.97281091829880695</v>
      </c>
      <c r="W294" s="305">
        <v>0.97281091829880695</v>
      </c>
      <c r="X294" s="305">
        <v>0.97281091829880695</v>
      </c>
      <c r="Y294" s="305">
        <v>0.97281091829880695</v>
      </c>
      <c r="Z294" s="305">
        <v>0.97281091829880695</v>
      </c>
      <c r="AA294" s="305">
        <v>0.97281091829880595</v>
      </c>
      <c r="AB294" s="305">
        <v>0.97284191139765697</v>
      </c>
      <c r="AC294" s="305">
        <v>0.97284191139765697</v>
      </c>
      <c r="AD294" s="305">
        <v>0.97284191139765697</v>
      </c>
      <c r="AE294" s="305">
        <v>0.97284191139765697</v>
      </c>
      <c r="AF294" s="305">
        <v>0.97284191139765697</v>
      </c>
      <c r="AG294" s="305">
        <v>0.97284191139765697</v>
      </c>
      <c r="AH294" s="305">
        <v>0.97284191139765697</v>
      </c>
      <c r="AI294" s="305">
        <v>0.97284191139765697</v>
      </c>
      <c r="AJ294" s="305">
        <v>0.97284191139765697</v>
      </c>
      <c r="AK294" s="305">
        <v>0.97284191139765697</v>
      </c>
      <c r="AL294" s="305">
        <v>0.97284191139765697</v>
      </c>
      <c r="AM294" s="305">
        <v>0.97284191139765697</v>
      </c>
      <c r="AN294" s="305">
        <v>0.97284191139765797</v>
      </c>
    </row>
    <row r="295" spans="1:40" s="171" customFormat="1" x14ac:dyDescent="0.2">
      <c r="A295" s="128" t="s">
        <v>2135</v>
      </c>
      <c r="B295" s="171">
        <v>0.97314938583569599</v>
      </c>
      <c r="C295" s="171">
        <v>0.97314938583569599</v>
      </c>
      <c r="D295" s="171">
        <v>0.97314938583569599</v>
      </c>
      <c r="E295" s="171">
        <v>0.97314938583569599</v>
      </c>
      <c r="F295" s="171">
        <v>0.97314938583569599</v>
      </c>
      <c r="G295" s="171">
        <v>0.97314938583569599</v>
      </c>
      <c r="H295" s="171">
        <v>0.97314938583569599</v>
      </c>
      <c r="I295" s="171">
        <v>0.97314938583569599</v>
      </c>
      <c r="J295" s="171">
        <v>0.97314938583569599</v>
      </c>
      <c r="K295" s="171">
        <v>0.97314938583569599</v>
      </c>
      <c r="L295" s="171">
        <v>0.97314938583569599</v>
      </c>
      <c r="M295" s="171">
        <v>0.97314938583569599</v>
      </c>
      <c r="N295" s="305">
        <v>0.97314938583569499</v>
      </c>
      <c r="O295" s="305">
        <v>0.97281091829880695</v>
      </c>
      <c r="P295" s="305">
        <v>0.97281091829880695</v>
      </c>
      <c r="Q295" s="305">
        <v>0.97281091829880695</v>
      </c>
      <c r="R295" s="305">
        <v>0.97281091829880695</v>
      </c>
      <c r="S295" s="305">
        <v>0.97281091829880695</v>
      </c>
      <c r="T295" s="305">
        <v>0.97281091829880695</v>
      </c>
      <c r="U295" s="305">
        <v>0.97281091829880695</v>
      </c>
      <c r="V295" s="305">
        <v>0.97281091829880695</v>
      </c>
      <c r="W295" s="305">
        <v>0.97281091829880695</v>
      </c>
      <c r="X295" s="305">
        <v>0.97281091829880695</v>
      </c>
      <c r="Y295" s="305">
        <v>0.97281091829880695</v>
      </c>
      <c r="Z295" s="305">
        <v>0.97281091829880695</v>
      </c>
      <c r="AA295" s="305">
        <v>0.97281091829880595</v>
      </c>
      <c r="AB295" s="305">
        <v>0.97284191139765697</v>
      </c>
      <c r="AC295" s="305">
        <v>0.97284191139765697</v>
      </c>
      <c r="AD295" s="305">
        <v>0.97284191139765697</v>
      </c>
      <c r="AE295" s="305">
        <v>0.97284191139765697</v>
      </c>
      <c r="AF295" s="305">
        <v>0.97284191139765697</v>
      </c>
      <c r="AG295" s="305">
        <v>0.97284191139765697</v>
      </c>
      <c r="AH295" s="305">
        <v>0.97284191139765697</v>
      </c>
      <c r="AI295" s="305">
        <v>0.97284191139765697</v>
      </c>
      <c r="AJ295" s="305">
        <v>0.97284191139765697</v>
      </c>
      <c r="AK295" s="305">
        <v>0.97284191139765697</v>
      </c>
      <c r="AL295" s="305">
        <v>0.97284191139765697</v>
      </c>
      <c r="AM295" s="305">
        <v>0.97284191139765697</v>
      </c>
      <c r="AN295" s="305">
        <v>0.97284191139765797</v>
      </c>
    </row>
    <row r="296" spans="1:40" s="171" customFormat="1" x14ac:dyDescent="0.2">
      <c r="A296" s="128" t="s">
        <v>2136</v>
      </c>
      <c r="B296" s="171">
        <v>0.97314938583569599</v>
      </c>
      <c r="C296" s="171">
        <v>0.97314938583569599</v>
      </c>
      <c r="D296" s="171">
        <v>0.97314938583569599</v>
      </c>
      <c r="E296" s="171">
        <v>0.97314938583569599</v>
      </c>
      <c r="F296" s="171">
        <v>0.97314938583569599</v>
      </c>
      <c r="G296" s="171">
        <v>0.97314938583569599</v>
      </c>
      <c r="H296" s="171">
        <v>0.97314938583569599</v>
      </c>
      <c r="I296" s="171">
        <v>0.97314938583569599</v>
      </c>
      <c r="J296" s="171">
        <v>0.97314938583569599</v>
      </c>
      <c r="K296" s="171">
        <v>0.97314938583569599</v>
      </c>
      <c r="L296" s="171">
        <v>0.97314938583569599</v>
      </c>
      <c r="M296" s="171">
        <v>0.97314938583569599</v>
      </c>
      <c r="N296" s="305">
        <v>0.97314938583569499</v>
      </c>
      <c r="O296" s="305">
        <v>0.97281091829880695</v>
      </c>
      <c r="P296" s="305">
        <v>0.97281091829880695</v>
      </c>
      <c r="Q296" s="305">
        <v>0.97281091829880695</v>
      </c>
      <c r="R296" s="305">
        <v>0.97281091829880695</v>
      </c>
      <c r="S296" s="305">
        <v>0.97281091829880695</v>
      </c>
      <c r="T296" s="305">
        <v>0.97281091829880695</v>
      </c>
      <c r="U296" s="305">
        <v>0.97281091829880695</v>
      </c>
      <c r="V296" s="305">
        <v>0.97281091829880695</v>
      </c>
      <c r="W296" s="305">
        <v>0.97281091829880695</v>
      </c>
      <c r="X296" s="305">
        <v>0.97281091829880695</v>
      </c>
      <c r="Y296" s="305">
        <v>0.97281091829880695</v>
      </c>
      <c r="Z296" s="305">
        <v>0.97281091829880695</v>
      </c>
      <c r="AA296" s="305">
        <v>0.97281091829880595</v>
      </c>
      <c r="AB296" s="305">
        <v>0.97284191139765697</v>
      </c>
      <c r="AC296" s="305">
        <v>0.97284191139765697</v>
      </c>
      <c r="AD296" s="305">
        <v>0.97284191139765697</v>
      </c>
      <c r="AE296" s="305">
        <v>0.97284191139765697</v>
      </c>
      <c r="AF296" s="305">
        <v>0.97284191139765697</v>
      </c>
      <c r="AG296" s="305">
        <v>0.97284191139765697</v>
      </c>
      <c r="AH296" s="305">
        <v>0.97284191139765697</v>
      </c>
      <c r="AI296" s="305">
        <v>0.97284191139765697</v>
      </c>
      <c r="AJ296" s="305">
        <v>0.97284191139765697</v>
      </c>
      <c r="AK296" s="305">
        <v>0.97284191139765697</v>
      </c>
      <c r="AL296" s="305">
        <v>0.97284191139765697</v>
      </c>
      <c r="AM296" s="305">
        <v>0.97284191139765697</v>
      </c>
      <c r="AN296" s="305">
        <v>0.97284191139765797</v>
      </c>
    </row>
    <row r="297" spans="1:40" s="171" customFormat="1" x14ac:dyDescent="0.2">
      <c r="A297" s="128" t="s">
        <v>2137</v>
      </c>
      <c r="B297" s="171">
        <v>0.97314938583569599</v>
      </c>
      <c r="C297" s="171">
        <v>0.97314938583569599</v>
      </c>
      <c r="D297" s="171">
        <v>0.97314938583569599</v>
      </c>
      <c r="E297" s="171">
        <v>0.97314938583569599</v>
      </c>
      <c r="F297" s="171">
        <v>0.97314938583569599</v>
      </c>
      <c r="G297" s="171">
        <v>0.97314938583569599</v>
      </c>
      <c r="H297" s="171">
        <v>0.97314938583569599</v>
      </c>
      <c r="I297" s="171">
        <v>0.97314938583569599</v>
      </c>
      <c r="J297" s="171">
        <v>0.97314938583569599</v>
      </c>
      <c r="K297" s="171">
        <v>0.97314938583569599</v>
      </c>
      <c r="L297" s="171">
        <v>0.97314938583569599</v>
      </c>
      <c r="M297" s="171">
        <v>0.97314938583569599</v>
      </c>
      <c r="N297" s="305">
        <v>0.97314938583569499</v>
      </c>
      <c r="O297" s="305">
        <v>0.97281091829880695</v>
      </c>
      <c r="P297" s="305">
        <v>0.97281091829880695</v>
      </c>
      <c r="Q297" s="305">
        <v>0.97281091829880695</v>
      </c>
      <c r="R297" s="305">
        <v>0.97281091829880695</v>
      </c>
      <c r="S297" s="305">
        <v>0.97281091829880695</v>
      </c>
      <c r="T297" s="305">
        <v>0.97281091829880695</v>
      </c>
      <c r="U297" s="305">
        <v>0.97281091829880695</v>
      </c>
      <c r="V297" s="305">
        <v>0.97281091829880695</v>
      </c>
      <c r="W297" s="305">
        <v>0.97281091829880695</v>
      </c>
      <c r="X297" s="305">
        <v>0.97281091829880695</v>
      </c>
      <c r="Y297" s="305">
        <v>0.97281091829880695</v>
      </c>
      <c r="Z297" s="305">
        <v>0.97281091829880695</v>
      </c>
      <c r="AA297" s="305">
        <v>0.97281091829880595</v>
      </c>
      <c r="AB297" s="305">
        <v>0.97284191139765697</v>
      </c>
      <c r="AC297" s="305">
        <v>0.97284191139765697</v>
      </c>
      <c r="AD297" s="305">
        <v>0.97284191139765697</v>
      </c>
      <c r="AE297" s="305">
        <v>0.97284191139765697</v>
      </c>
      <c r="AF297" s="305">
        <v>0.97284191139765697</v>
      </c>
      <c r="AG297" s="305">
        <v>0.97284191139765697</v>
      </c>
      <c r="AH297" s="305">
        <v>0.97284191139765697</v>
      </c>
      <c r="AI297" s="305">
        <v>0.97284191139765697</v>
      </c>
      <c r="AJ297" s="305">
        <v>0.97284191139765697</v>
      </c>
      <c r="AK297" s="305">
        <v>0.97284191139765697</v>
      </c>
      <c r="AL297" s="305">
        <v>0.97284191139765697</v>
      </c>
      <c r="AM297" s="305">
        <v>0.97284191139765697</v>
      </c>
      <c r="AN297" s="305">
        <v>0.97284191139765797</v>
      </c>
    </row>
    <row r="298" spans="1:40" s="171" customFormat="1" x14ac:dyDescent="0.2">
      <c r="A298" s="128" t="s">
        <v>2138</v>
      </c>
      <c r="B298" s="171">
        <v>0.97314938583569599</v>
      </c>
      <c r="C298" s="171">
        <v>0.97314938583569599</v>
      </c>
      <c r="D298" s="171">
        <v>0.97314938583569599</v>
      </c>
      <c r="E298" s="171">
        <v>0.97314938583569599</v>
      </c>
      <c r="F298" s="171">
        <v>0.97314938583569599</v>
      </c>
      <c r="G298" s="171">
        <v>0.97314938583569599</v>
      </c>
      <c r="H298" s="171">
        <v>0.97314938583569599</v>
      </c>
      <c r="I298" s="171">
        <v>0.97314938583569599</v>
      </c>
      <c r="J298" s="171">
        <v>0.97314938583569599</v>
      </c>
      <c r="K298" s="171">
        <v>0.97314938583569599</v>
      </c>
      <c r="L298" s="171">
        <v>0.97314938583569599</v>
      </c>
      <c r="M298" s="171">
        <v>0.97314938583569599</v>
      </c>
      <c r="N298" s="305">
        <v>0.97314938583569499</v>
      </c>
      <c r="O298" s="305">
        <v>0.97281091829880695</v>
      </c>
      <c r="P298" s="305">
        <v>0.97281091829880695</v>
      </c>
      <c r="Q298" s="305">
        <v>0.97281091829880695</v>
      </c>
      <c r="R298" s="305">
        <v>0.97281091829880695</v>
      </c>
      <c r="S298" s="305">
        <v>0.97281091829880695</v>
      </c>
      <c r="T298" s="305">
        <v>0.97281091829880695</v>
      </c>
      <c r="U298" s="305">
        <v>0.97281091829880695</v>
      </c>
      <c r="V298" s="305">
        <v>0.97281091829880695</v>
      </c>
      <c r="W298" s="305">
        <v>0.97281091829880695</v>
      </c>
      <c r="X298" s="305">
        <v>0.97281091829880695</v>
      </c>
      <c r="Y298" s="305">
        <v>0.97281091829880695</v>
      </c>
      <c r="Z298" s="305">
        <v>0.97281091829880695</v>
      </c>
      <c r="AA298" s="305">
        <v>0.97281091829880595</v>
      </c>
      <c r="AB298" s="305">
        <v>0.97284191139765697</v>
      </c>
      <c r="AC298" s="305">
        <v>0.97284191139765697</v>
      </c>
      <c r="AD298" s="305">
        <v>0.97284191139765697</v>
      </c>
      <c r="AE298" s="305">
        <v>0.97284191139765697</v>
      </c>
      <c r="AF298" s="305">
        <v>0.97284191139765697</v>
      </c>
      <c r="AG298" s="305">
        <v>0.97284191139765697</v>
      </c>
      <c r="AH298" s="305">
        <v>0.97284191139765697</v>
      </c>
      <c r="AI298" s="305">
        <v>0.97284191139765697</v>
      </c>
      <c r="AJ298" s="305">
        <v>0.97284191139765697</v>
      </c>
      <c r="AK298" s="305">
        <v>0.97284191139765697</v>
      </c>
      <c r="AL298" s="305">
        <v>0.97284191139765697</v>
      </c>
      <c r="AM298" s="305">
        <v>0.97284191139765697</v>
      </c>
      <c r="AN298" s="305">
        <v>0.97284191139765797</v>
      </c>
    </row>
    <row r="299" spans="1:40" x14ac:dyDescent="0.2">
      <c r="A299" s="27" t="s">
        <v>2139</v>
      </c>
      <c r="B299" s="164">
        <v>973.14938583569597</v>
      </c>
      <c r="C299" s="164">
        <v>973.14938583569597</v>
      </c>
      <c r="D299" s="164">
        <v>973.14938583569597</v>
      </c>
      <c r="E299" s="164">
        <v>973.14938583569597</v>
      </c>
      <c r="F299" s="164">
        <v>973.14938583569597</v>
      </c>
      <c r="G299" s="164">
        <v>973.14938583569597</v>
      </c>
      <c r="H299" s="164">
        <v>973.14938583569597</v>
      </c>
      <c r="I299" s="164">
        <v>973.14938583569597</v>
      </c>
      <c r="J299" s="164">
        <v>973.14938583569597</v>
      </c>
      <c r="K299" s="164">
        <v>973.14938583569597</v>
      </c>
      <c r="L299" s="164">
        <v>973.14938583569597</v>
      </c>
      <c r="M299" s="164">
        <v>973.14938583569597</v>
      </c>
      <c r="N299" s="305">
        <v>973.14938583569506</v>
      </c>
      <c r="O299" s="305">
        <v>972.810918298807</v>
      </c>
      <c r="P299" s="305">
        <v>972.810918298807</v>
      </c>
      <c r="Q299" s="305">
        <v>972.810918298807</v>
      </c>
      <c r="R299" s="305">
        <v>972.810918298807</v>
      </c>
      <c r="S299" s="305">
        <v>972.810918298807</v>
      </c>
      <c r="T299" s="305">
        <v>972.810918298807</v>
      </c>
      <c r="U299" s="305">
        <v>972.810918298807</v>
      </c>
      <c r="V299" s="305">
        <v>972.810918298807</v>
      </c>
      <c r="W299" s="305">
        <v>972.810918298807</v>
      </c>
      <c r="X299" s="305">
        <v>972.810918298807</v>
      </c>
      <c r="Y299" s="305">
        <v>972.810918298807</v>
      </c>
      <c r="Z299" s="305">
        <v>972.810918298807</v>
      </c>
      <c r="AA299" s="305">
        <v>972.81091829880597</v>
      </c>
      <c r="AB299" s="305">
        <v>972.84191139765699</v>
      </c>
      <c r="AC299" s="305">
        <v>972.84191139765699</v>
      </c>
      <c r="AD299" s="305">
        <v>972.84191139765699</v>
      </c>
      <c r="AE299" s="305">
        <v>972.84191139765699</v>
      </c>
      <c r="AF299" s="305">
        <v>972.84191139765699</v>
      </c>
      <c r="AG299" s="305">
        <v>972.84191139765699</v>
      </c>
      <c r="AH299" s="305">
        <v>972.84191139765699</v>
      </c>
      <c r="AI299" s="305">
        <v>972.84191139765699</v>
      </c>
      <c r="AJ299" s="305">
        <v>972.84191139765699</v>
      </c>
      <c r="AK299" s="305">
        <v>972.84191139765699</v>
      </c>
      <c r="AL299" s="305">
        <v>972.84191139765699</v>
      </c>
      <c r="AM299" s="305">
        <v>972.84191139765699</v>
      </c>
      <c r="AN299" s="305">
        <v>972.84191139765801</v>
      </c>
    </row>
    <row r="300" spans="1:40" s="171" customFormat="1" x14ac:dyDescent="0.2">
      <c r="A300" s="128" t="s">
        <v>2140</v>
      </c>
      <c r="B300" s="171">
        <v>0.97314938583569599</v>
      </c>
      <c r="C300" s="171">
        <v>0.97314938583569599</v>
      </c>
      <c r="D300" s="171">
        <v>0.97314938583569599</v>
      </c>
      <c r="E300" s="171">
        <v>0.97314938583569599</v>
      </c>
      <c r="F300" s="171">
        <v>0.97314938583569599</v>
      </c>
      <c r="G300" s="171">
        <v>0.97314938583569599</v>
      </c>
      <c r="H300" s="171">
        <v>0.97314938583569599</v>
      </c>
      <c r="I300" s="171">
        <v>0.97314938583569599</v>
      </c>
      <c r="J300" s="171">
        <v>0.97314938583569599</v>
      </c>
      <c r="K300" s="171">
        <v>0.97314938583569599</v>
      </c>
      <c r="L300" s="171">
        <v>0.97314938583569599</v>
      </c>
      <c r="M300" s="171">
        <v>0.97314938583569599</v>
      </c>
      <c r="N300" s="305">
        <v>0.97314938583569499</v>
      </c>
      <c r="O300" s="305">
        <v>0.97281091829880695</v>
      </c>
      <c r="P300" s="305">
        <v>0.97281091829880695</v>
      </c>
      <c r="Q300" s="305">
        <v>0.97281091829880695</v>
      </c>
      <c r="R300" s="305">
        <v>0.97281091829880695</v>
      </c>
      <c r="S300" s="305">
        <v>0.97281091829880695</v>
      </c>
      <c r="T300" s="305">
        <v>0.97281091829880695</v>
      </c>
      <c r="U300" s="305">
        <v>0.97281091829880695</v>
      </c>
      <c r="V300" s="305">
        <v>0.97281091829880695</v>
      </c>
      <c r="W300" s="305">
        <v>0.97281091829880695</v>
      </c>
      <c r="X300" s="305">
        <v>0.97281091829880695</v>
      </c>
      <c r="Y300" s="305">
        <v>0.97281091829880695</v>
      </c>
      <c r="Z300" s="305">
        <v>0.97281091829880695</v>
      </c>
      <c r="AA300" s="305">
        <v>0.97281091829880595</v>
      </c>
      <c r="AB300" s="305">
        <v>0.97284191139765697</v>
      </c>
      <c r="AC300" s="305">
        <v>0.97284191139765697</v>
      </c>
      <c r="AD300" s="305">
        <v>0.97284191139765697</v>
      </c>
      <c r="AE300" s="305">
        <v>0.97284191139765697</v>
      </c>
      <c r="AF300" s="305">
        <v>0.97284191139765697</v>
      </c>
      <c r="AG300" s="305">
        <v>0.97284191139765697</v>
      </c>
      <c r="AH300" s="305">
        <v>0.97284191139765697</v>
      </c>
      <c r="AI300" s="305">
        <v>0.97284191139765697</v>
      </c>
      <c r="AJ300" s="305">
        <v>0.97284191139765697</v>
      </c>
      <c r="AK300" s="305">
        <v>0.97284191139765697</v>
      </c>
      <c r="AL300" s="305">
        <v>0.97284191139765697</v>
      </c>
      <c r="AM300" s="305">
        <v>0.97284191139765697</v>
      </c>
      <c r="AN300" s="305">
        <v>0.97284191139765797</v>
      </c>
    </row>
    <row r="301" spans="1:40" s="171" customFormat="1" x14ac:dyDescent="0.2">
      <c r="A301" s="128" t="s">
        <v>2141</v>
      </c>
      <c r="B301" s="171">
        <v>0.97314938583569599</v>
      </c>
      <c r="C301" s="171">
        <v>0.97314938583569599</v>
      </c>
      <c r="D301" s="171">
        <v>0.97314938583569599</v>
      </c>
      <c r="E301" s="171">
        <v>0.97314938583569599</v>
      </c>
      <c r="F301" s="171">
        <v>0.97314938583569599</v>
      </c>
      <c r="G301" s="171">
        <v>0.97314938583569599</v>
      </c>
      <c r="H301" s="171">
        <v>0.97314938583569599</v>
      </c>
      <c r="I301" s="171">
        <v>0.97314938583569599</v>
      </c>
      <c r="J301" s="171">
        <v>0.97314938583569599</v>
      </c>
      <c r="K301" s="171">
        <v>0.97314938583569599</v>
      </c>
      <c r="L301" s="171">
        <v>0.97314938583569599</v>
      </c>
      <c r="M301" s="171">
        <v>0.97314938583569599</v>
      </c>
      <c r="N301" s="305">
        <v>0.97314938583569499</v>
      </c>
      <c r="O301" s="305">
        <v>0.97281091829880695</v>
      </c>
      <c r="P301" s="305">
        <v>0.97281091829880695</v>
      </c>
      <c r="Q301" s="305">
        <v>0.97281091829880695</v>
      </c>
      <c r="R301" s="305">
        <v>0.97281091829880695</v>
      </c>
      <c r="S301" s="305">
        <v>0.97281091829880695</v>
      </c>
      <c r="T301" s="305">
        <v>0.97281091829880695</v>
      </c>
      <c r="U301" s="305">
        <v>0.97281091829880695</v>
      </c>
      <c r="V301" s="305">
        <v>0.97281091829880695</v>
      </c>
      <c r="W301" s="305">
        <v>0.97281091829880695</v>
      </c>
      <c r="X301" s="305">
        <v>0.97281091829880695</v>
      </c>
      <c r="Y301" s="305">
        <v>0.97281091829880695</v>
      </c>
      <c r="Z301" s="305">
        <v>0.97281091829880695</v>
      </c>
      <c r="AA301" s="305">
        <v>0.97281091829880595</v>
      </c>
      <c r="AB301" s="305">
        <v>0.97284191139765697</v>
      </c>
      <c r="AC301" s="305">
        <v>0.97284191139765697</v>
      </c>
      <c r="AD301" s="305">
        <v>0.97284191139765697</v>
      </c>
      <c r="AE301" s="305">
        <v>0.97284191139765697</v>
      </c>
      <c r="AF301" s="305">
        <v>0.97284191139765697</v>
      </c>
      <c r="AG301" s="305">
        <v>0.97284191139765697</v>
      </c>
      <c r="AH301" s="305">
        <v>0.97284191139765697</v>
      </c>
      <c r="AI301" s="305">
        <v>0.97284191139765697</v>
      </c>
      <c r="AJ301" s="305">
        <v>0.97284191139765697</v>
      </c>
      <c r="AK301" s="305">
        <v>0.97284191139765697</v>
      </c>
      <c r="AL301" s="305">
        <v>0.97284191139765697</v>
      </c>
      <c r="AM301" s="305">
        <v>0.97284191139765697</v>
      </c>
      <c r="AN301" s="305">
        <v>0.97284191139765797</v>
      </c>
    </row>
    <row r="302" spans="1:40" s="171" customFormat="1" x14ac:dyDescent="0.2">
      <c r="A302" s="128" t="s">
        <v>2142</v>
      </c>
      <c r="B302" s="171">
        <v>0.97314938583569599</v>
      </c>
      <c r="C302" s="171">
        <v>0.97314938583569599</v>
      </c>
      <c r="D302" s="171">
        <v>0.97314938583569599</v>
      </c>
      <c r="E302" s="171">
        <v>0.97314938583569599</v>
      </c>
      <c r="F302" s="171">
        <v>0.97314938583569599</v>
      </c>
      <c r="G302" s="171">
        <v>0.97314938583569599</v>
      </c>
      <c r="H302" s="171">
        <v>0.97314938583569599</v>
      </c>
      <c r="I302" s="171">
        <v>0.97314938583569599</v>
      </c>
      <c r="J302" s="171">
        <v>0.97314938583569599</v>
      </c>
      <c r="K302" s="171">
        <v>0.97314938583569599</v>
      </c>
      <c r="L302" s="171">
        <v>0.97314938583569599</v>
      </c>
      <c r="M302" s="171">
        <v>0.97314938583569599</v>
      </c>
      <c r="N302" s="305">
        <v>0.97314938583569499</v>
      </c>
      <c r="O302" s="305">
        <v>0.97281091829880695</v>
      </c>
      <c r="P302" s="305">
        <v>0.97281091829880695</v>
      </c>
      <c r="Q302" s="305">
        <v>0.97281091829880695</v>
      </c>
      <c r="R302" s="305">
        <v>0.97281091829880695</v>
      </c>
      <c r="S302" s="305">
        <v>0.97281091829880695</v>
      </c>
      <c r="T302" s="305">
        <v>0.97281091829880695</v>
      </c>
      <c r="U302" s="305">
        <v>0.97281091829880695</v>
      </c>
      <c r="V302" s="305">
        <v>0.97281091829880695</v>
      </c>
      <c r="W302" s="305">
        <v>0.97281091829880695</v>
      </c>
      <c r="X302" s="305">
        <v>0.97281091829880695</v>
      </c>
      <c r="Y302" s="305">
        <v>0.97281091829880695</v>
      </c>
      <c r="Z302" s="305">
        <v>0.97281091829880695</v>
      </c>
      <c r="AA302" s="305">
        <v>0.97281091829880595</v>
      </c>
      <c r="AB302" s="305">
        <v>0.97284191139765697</v>
      </c>
      <c r="AC302" s="305">
        <v>0.97284191139765697</v>
      </c>
      <c r="AD302" s="305">
        <v>0.97284191139765697</v>
      </c>
      <c r="AE302" s="305">
        <v>0.97284191139765697</v>
      </c>
      <c r="AF302" s="305">
        <v>0.97284191139765697</v>
      </c>
      <c r="AG302" s="305">
        <v>0.97284191139765697</v>
      </c>
      <c r="AH302" s="305">
        <v>0.97284191139765697</v>
      </c>
      <c r="AI302" s="305">
        <v>0.97284191139765697</v>
      </c>
      <c r="AJ302" s="305">
        <v>0.97284191139765697</v>
      </c>
      <c r="AK302" s="305">
        <v>0.97284191139765697</v>
      </c>
      <c r="AL302" s="305">
        <v>0.97284191139765697</v>
      </c>
      <c r="AM302" s="305">
        <v>0.97284191139765697</v>
      </c>
      <c r="AN302" s="305">
        <v>0.97284191139765797</v>
      </c>
    </row>
    <row r="303" spans="1:40" s="171" customFormat="1" x14ac:dyDescent="0.2">
      <c r="A303" s="128" t="s">
        <v>2143</v>
      </c>
      <c r="B303" s="171">
        <v>0.97314938583569599</v>
      </c>
      <c r="C303" s="171">
        <v>0.97314938583569599</v>
      </c>
      <c r="D303" s="171">
        <v>0.97314938583569599</v>
      </c>
      <c r="E303" s="171">
        <v>0.97314938583569599</v>
      </c>
      <c r="F303" s="171">
        <v>0.97314938583569599</v>
      </c>
      <c r="G303" s="171">
        <v>0.97314938583569599</v>
      </c>
      <c r="H303" s="171">
        <v>0.97314938583569599</v>
      </c>
      <c r="I303" s="171">
        <v>0.97314938583569599</v>
      </c>
      <c r="J303" s="171">
        <v>0.97314938583569599</v>
      </c>
      <c r="K303" s="171">
        <v>0.97314938583569599</v>
      </c>
      <c r="L303" s="171">
        <v>0.97314938583569599</v>
      </c>
      <c r="M303" s="171">
        <v>0.97314938583569599</v>
      </c>
      <c r="N303" s="305">
        <v>0.97314938583569499</v>
      </c>
      <c r="O303" s="305">
        <v>0.97281091829880695</v>
      </c>
      <c r="P303" s="305">
        <v>0.97281091829880695</v>
      </c>
      <c r="Q303" s="305">
        <v>0.97281091829880695</v>
      </c>
      <c r="R303" s="305">
        <v>0.97281091829880695</v>
      </c>
      <c r="S303" s="305">
        <v>0.97281091829880695</v>
      </c>
      <c r="T303" s="305">
        <v>0.97281091829880695</v>
      </c>
      <c r="U303" s="305">
        <v>0.97281091829880695</v>
      </c>
      <c r="V303" s="305">
        <v>0.97281091829880695</v>
      </c>
      <c r="W303" s="305">
        <v>0.97281091829880695</v>
      </c>
      <c r="X303" s="305">
        <v>0.97281091829880695</v>
      </c>
      <c r="Y303" s="305">
        <v>0.97281091829880695</v>
      </c>
      <c r="Z303" s="305">
        <v>0.97281091829880695</v>
      </c>
      <c r="AA303" s="305">
        <v>0.97281091829880595</v>
      </c>
      <c r="AB303" s="305">
        <v>0.97284191139765697</v>
      </c>
      <c r="AC303" s="305">
        <v>0.97284191139765697</v>
      </c>
      <c r="AD303" s="305">
        <v>0.97284191139765697</v>
      </c>
      <c r="AE303" s="305">
        <v>0.97284191139765697</v>
      </c>
      <c r="AF303" s="305">
        <v>0.97284191139765697</v>
      </c>
      <c r="AG303" s="305">
        <v>0.97284191139765697</v>
      </c>
      <c r="AH303" s="305">
        <v>0.97284191139765697</v>
      </c>
      <c r="AI303" s="305">
        <v>0.97284191139765697</v>
      </c>
      <c r="AJ303" s="305">
        <v>0.97284191139765697</v>
      </c>
      <c r="AK303" s="305">
        <v>0.97284191139765697</v>
      </c>
      <c r="AL303" s="305">
        <v>0.97284191139765697</v>
      </c>
      <c r="AM303" s="305">
        <v>0.97284191139765697</v>
      </c>
      <c r="AN303" s="305">
        <v>0.97284191139765797</v>
      </c>
    </row>
    <row r="304" spans="1:40" s="171" customFormat="1" x14ac:dyDescent="0.2">
      <c r="A304" s="128" t="s">
        <v>2144</v>
      </c>
      <c r="B304" s="171">
        <v>0.97314938583569599</v>
      </c>
      <c r="C304" s="171">
        <v>0.97314938583569599</v>
      </c>
      <c r="D304" s="171">
        <v>0.97314938583569599</v>
      </c>
      <c r="E304" s="171">
        <v>0.97314938583569599</v>
      </c>
      <c r="F304" s="171">
        <v>0.97314938583569599</v>
      </c>
      <c r="G304" s="171">
        <v>0.97314938583569599</v>
      </c>
      <c r="H304" s="171">
        <v>0.97314938583569599</v>
      </c>
      <c r="I304" s="171">
        <v>0.97314938583569599</v>
      </c>
      <c r="J304" s="171">
        <v>0.97314938583569599</v>
      </c>
      <c r="K304" s="171">
        <v>0.97314938583569599</v>
      </c>
      <c r="L304" s="171">
        <v>0.97314938583569599</v>
      </c>
      <c r="M304" s="171">
        <v>0.97314938583569599</v>
      </c>
      <c r="N304" s="305">
        <v>0.97314938583569499</v>
      </c>
      <c r="O304" s="305">
        <v>0.97281091829880695</v>
      </c>
      <c r="P304" s="305">
        <v>0.97281091829880695</v>
      </c>
      <c r="Q304" s="305">
        <v>0.97281091829880695</v>
      </c>
      <c r="R304" s="305">
        <v>0.97281091829880695</v>
      </c>
      <c r="S304" s="305">
        <v>0.97281091829880695</v>
      </c>
      <c r="T304" s="305">
        <v>0.97281091829880695</v>
      </c>
      <c r="U304" s="305">
        <v>0.97281091829880695</v>
      </c>
      <c r="V304" s="305">
        <v>0.97281091829880695</v>
      </c>
      <c r="W304" s="305">
        <v>0.97281091829880695</v>
      </c>
      <c r="X304" s="305">
        <v>0.97281091829880695</v>
      </c>
      <c r="Y304" s="305">
        <v>0.97281091829880695</v>
      </c>
      <c r="Z304" s="305">
        <v>0.97281091829880695</v>
      </c>
      <c r="AA304" s="305">
        <v>0.97281091829880595</v>
      </c>
      <c r="AB304" s="305">
        <v>0.97284191139765697</v>
      </c>
      <c r="AC304" s="305">
        <v>0.97284191139765697</v>
      </c>
      <c r="AD304" s="305">
        <v>0.97284191139765697</v>
      </c>
      <c r="AE304" s="305">
        <v>0.97284191139765697</v>
      </c>
      <c r="AF304" s="305">
        <v>0.97284191139765697</v>
      </c>
      <c r="AG304" s="305">
        <v>0.97284191139765697</v>
      </c>
      <c r="AH304" s="305">
        <v>0.97284191139765697</v>
      </c>
      <c r="AI304" s="305">
        <v>0.97284191139765697</v>
      </c>
      <c r="AJ304" s="305">
        <v>0.97284191139765697</v>
      </c>
      <c r="AK304" s="305">
        <v>0.97284191139765697</v>
      </c>
      <c r="AL304" s="305">
        <v>0.97284191139765697</v>
      </c>
      <c r="AM304" s="305">
        <v>0.97284191139765697</v>
      </c>
      <c r="AN304" s="305">
        <v>0.97284191139765797</v>
      </c>
    </row>
    <row r="305" spans="1:40" s="171" customFormat="1" x14ac:dyDescent="0.2">
      <c r="A305" s="128" t="s">
        <v>2145</v>
      </c>
      <c r="B305" s="171">
        <v>0.97314938583569599</v>
      </c>
      <c r="C305" s="171">
        <v>0.97314938583569599</v>
      </c>
      <c r="D305" s="171">
        <v>0.97314938583569599</v>
      </c>
      <c r="E305" s="171">
        <v>0.97314938583569599</v>
      </c>
      <c r="F305" s="171">
        <v>0.97314938583569599</v>
      </c>
      <c r="G305" s="171">
        <v>0.97314938583569599</v>
      </c>
      <c r="H305" s="171">
        <v>0.97314938583569599</v>
      </c>
      <c r="I305" s="171">
        <v>0.97314938583569599</v>
      </c>
      <c r="J305" s="171">
        <v>0.97314938583569599</v>
      </c>
      <c r="K305" s="171">
        <v>0.97314938583569599</v>
      </c>
      <c r="L305" s="171">
        <v>0.97314938583569599</v>
      </c>
      <c r="M305" s="171">
        <v>0.97314938583569599</v>
      </c>
      <c r="N305" s="305">
        <v>0.97314938583569499</v>
      </c>
      <c r="O305" s="305">
        <v>0.97281091829880695</v>
      </c>
      <c r="P305" s="305">
        <v>0.97281091829880695</v>
      </c>
      <c r="Q305" s="305">
        <v>0.97281091829880695</v>
      </c>
      <c r="R305" s="305">
        <v>0.97281091829880695</v>
      </c>
      <c r="S305" s="305">
        <v>0.97281091829880695</v>
      </c>
      <c r="T305" s="305">
        <v>0.97281091829880695</v>
      </c>
      <c r="U305" s="305">
        <v>0.97281091829880695</v>
      </c>
      <c r="V305" s="305">
        <v>0.97281091829880695</v>
      </c>
      <c r="W305" s="305">
        <v>0.97281091829880695</v>
      </c>
      <c r="X305" s="305">
        <v>0.97281091829880695</v>
      </c>
      <c r="Y305" s="305">
        <v>0.97281091829880695</v>
      </c>
      <c r="Z305" s="305">
        <v>0.97281091829880695</v>
      </c>
      <c r="AA305" s="305">
        <v>0.97281091829880595</v>
      </c>
      <c r="AB305" s="305">
        <v>0.97284191139765697</v>
      </c>
      <c r="AC305" s="305">
        <v>0.97284191139765697</v>
      </c>
      <c r="AD305" s="305">
        <v>0.97284191139765697</v>
      </c>
      <c r="AE305" s="305">
        <v>0.97284191139765697</v>
      </c>
      <c r="AF305" s="305">
        <v>0.97284191139765697</v>
      </c>
      <c r="AG305" s="305">
        <v>0.97284191139765697</v>
      </c>
      <c r="AH305" s="305">
        <v>0.97284191139765697</v>
      </c>
      <c r="AI305" s="305">
        <v>0.97284191139765697</v>
      </c>
      <c r="AJ305" s="305">
        <v>0.97284191139765697</v>
      </c>
      <c r="AK305" s="305">
        <v>0.97284191139765697</v>
      </c>
      <c r="AL305" s="305">
        <v>0.97284191139765697</v>
      </c>
      <c r="AM305" s="305">
        <v>0.97284191139765697</v>
      </c>
      <c r="AN305" s="305">
        <v>0.97284191139765797</v>
      </c>
    </row>
    <row r="306" spans="1:40" s="171" customFormat="1" x14ac:dyDescent="0.2">
      <c r="A306" s="128" t="s">
        <v>2146</v>
      </c>
      <c r="B306" s="171">
        <v>0.97314938583569599</v>
      </c>
      <c r="C306" s="171">
        <v>0.97314938583569599</v>
      </c>
      <c r="D306" s="171">
        <v>0.97314938583569599</v>
      </c>
      <c r="E306" s="171">
        <v>0.97314938583569599</v>
      </c>
      <c r="F306" s="171">
        <v>0.97314938583569599</v>
      </c>
      <c r="G306" s="171">
        <v>0.97314938583569599</v>
      </c>
      <c r="H306" s="171">
        <v>0.97314938583569599</v>
      </c>
      <c r="I306" s="171">
        <v>0.97314938583569599</v>
      </c>
      <c r="J306" s="171">
        <v>0.97314938583569599</v>
      </c>
      <c r="K306" s="171">
        <v>0.97314938583569599</v>
      </c>
      <c r="L306" s="171">
        <v>0.97314938583569599</v>
      </c>
      <c r="M306" s="171">
        <v>0.97314938583569599</v>
      </c>
      <c r="N306" s="305">
        <v>0.97314938583569499</v>
      </c>
      <c r="O306" s="305">
        <v>0.97281091829880695</v>
      </c>
      <c r="P306" s="305">
        <v>0.97281091829880695</v>
      </c>
      <c r="Q306" s="305">
        <v>0.97281091829880695</v>
      </c>
      <c r="R306" s="305">
        <v>0.97281091829880695</v>
      </c>
      <c r="S306" s="305">
        <v>0.97281091829880695</v>
      </c>
      <c r="T306" s="305">
        <v>0.97281091829880695</v>
      </c>
      <c r="U306" s="305">
        <v>0.97281091829880695</v>
      </c>
      <c r="V306" s="305">
        <v>0.97281091829880695</v>
      </c>
      <c r="W306" s="305">
        <v>0.97281091829880695</v>
      </c>
      <c r="X306" s="305">
        <v>0.97281091829880695</v>
      </c>
      <c r="Y306" s="305">
        <v>0.97281091829880695</v>
      </c>
      <c r="Z306" s="305">
        <v>0.97281091829880695</v>
      </c>
      <c r="AA306" s="305">
        <v>0.97281091829880595</v>
      </c>
      <c r="AB306" s="305">
        <v>0.97284191139765697</v>
      </c>
      <c r="AC306" s="305">
        <v>0.97284191139765697</v>
      </c>
      <c r="AD306" s="305">
        <v>0.97284191139765697</v>
      </c>
      <c r="AE306" s="305">
        <v>0.97284191139765697</v>
      </c>
      <c r="AF306" s="305">
        <v>0.97284191139765697</v>
      </c>
      <c r="AG306" s="305">
        <v>0.97284191139765697</v>
      </c>
      <c r="AH306" s="305">
        <v>0.97284191139765697</v>
      </c>
      <c r="AI306" s="305">
        <v>0.97284191139765697</v>
      </c>
      <c r="AJ306" s="305">
        <v>0.97284191139765697</v>
      </c>
      <c r="AK306" s="305">
        <v>0.97284191139765697</v>
      </c>
      <c r="AL306" s="305">
        <v>0.97284191139765697</v>
      </c>
      <c r="AM306" s="305">
        <v>0.97284191139765697</v>
      </c>
      <c r="AN306" s="305">
        <v>0.97284191139765797</v>
      </c>
    </row>
    <row r="307" spans="1:40" s="171" customFormat="1" x14ac:dyDescent="0.2">
      <c r="A307" s="128" t="s">
        <v>2147</v>
      </c>
      <c r="B307" s="171">
        <v>0.97314938583569599</v>
      </c>
      <c r="C307" s="171">
        <v>0.97314938583569599</v>
      </c>
      <c r="D307" s="171">
        <v>0.97314938583569599</v>
      </c>
      <c r="E307" s="171">
        <v>0.97314938583569599</v>
      </c>
      <c r="F307" s="171">
        <v>0.97314938583569599</v>
      </c>
      <c r="G307" s="171">
        <v>0.97314938583569599</v>
      </c>
      <c r="H307" s="171">
        <v>0.97314938583569599</v>
      </c>
      <c r="I307" s="171">
        <v>0.97314938583569599</v>
      </c>
      <c r="J307" s="171">
        <v>0.97314938583569599</v>
      </c>
      <c r="K307" s="171">
        <v>0.97314938583569599</v>
      </c>
      <c r="L307" s="171">
        <v>0.97314938583569599</v>
      </c>
      <c r="M307" s="171">
        <v>0.97314938583569599</v>
      </c>
      <c r="N307" s="305">
        <v>0.97314938583569499</v>
      </c>
      <c r="O307" s="305">
        <v>0.97281091829880695</v>
      </c>
      <c r="P307" s="305">
        <v>0.97281091829880695</v>
      </c>
      <c r="Q307" s="305">
        <v>0.97281091829880695</v>
      </c>
      <c r="R307" s="305">
        <v>0.97281091829880695</v>
      </c>
      <c r="S307" s="305">
        <v>0.97281091829880695</v>
      </c>
      <c r="T307" s="305">
        <v>0.97281091829880695</v>
      </c>
      <c r="U307" s="305">
        <v>0.97281091829880695</v>
      </c>
      <c r="V307" s="305">
        <v>0.97281091829880695</v>
      </c>
      <c r="W307" s="305">
        <v>0.97281091829880695</v>
      </c>
      <c r="X307" s="305">
        <v>0.97281091829880695</v>
      </c>
      <c r="Y307" s="305">
        <v>0.97281091829880695</v>
      </c>
      <c r="Z307" s="305">
        <v>0.97281091829880695</v>
      </c>
      <c r="AA307" s="305">
        <v>0.97281091829880595</v>
      </c>
      <c r="AB307" s="305">
        <v>0.97284191139765697</v>
      </c>
      <c r="AC307" s="305">
        <v>0.97284191139765697</v>
      </c>
      <c r="AD307" s="305">
        <v>0.97284191139765697</v>
      </c>
      <c r="AE307" s="305">
        <v>0.97284191139765697</v>
      </c>
      <c r="AF307" s="305">
        <v>0.97284191139765697</v>
      </c>
      <c r="AG307" s="305">
        <v>0.97284191139765697</v>
      </c>
      <c r="AH307" s="305">
        <v>0.97284191139765697</v>
      </c>
      <c r="AI307" s="305">
        <v>0.97284191139765697</v>
      </c>
      <c r="AJ307" s="305">
        <v>0.97284191139765697</v>
      </c>
      <c r="AK307" s="305">
        <v>0.97284191139765697</v>
      </c>
      <c r="AL307" s="305">
        <v>0.97284191139765697</v>
      </c>
      <c r="AM307" s="305">
        <v>0.97284191139765697</v>
      </c>
      <c r="AN307" s="305">
        <v>0.97284191139765797</v>
      </c>
    </row>
    <row r="308" spans="1:40" s="171" customFormat="1" x14ac:dyDescent="0.2">
      <c r="A308" s="128" t="s">
        <v>2148</v>
      </c>
      <c r="B308" s="171">
        <v>0.97314938583569599</v>
      </c>
      <c r="C308" s="171">
        <v>0.97314938583569599</v>
      </c>
      <c r="D308" s="171">
        <v>0.97314938583569599</v>
      </c>
      <c r="E308" s="171">
        <v>0.97314938583569599</v>
      </c>
      <c r="F308" s="171">
        <v>0.97314938583569599</v>
      </c>
      <c r="G308" s="171">
        <v>0.97314938583569599</v>
      </c>
      <c r="H308" s="171">
        <v>0.97314938583569599</v>
      </c>
      <c r="I308" s="171">
        <v>0.97314938583569599</v>
      </c>
      <c r="J308" s="171">
        <v>0.97314938583569599</v>
      </c>
      <c r="K308" s="171">
        <v>0.97314938583569599</v>
      </c>
      <c r="L308" s="171">
        <v>0.97314938583569599</v>
      </c>
      <c r="M308" s="171">
        <v>0.97314938583569599</v>
      </c>
      <c r="N308" s="305">
        <v>0.97314938583569499</v>
      </c>
      <c r="O308" s="305">
        <v>0.97281091829880695</v>
      </c>
      <c r="P308" s="305">
        <v>0.97281091829880695</v>
      </c>
      <c r="Q308" s="305">
        <v>0.97281091829880695</v>
      </c>
      <c r="R308" s="305">
        <v>0.97281091829880695</v>
      </c>
      <c r="S308" s="305">
        <v>0.97281091829880695</v>
      </c>
      <c r="T308" s="305">
        <v>0.97281091829880695</v>
      </c>
      <c r="U308" s="305">
        <v>0.97281091829880695</v>
      </c>
      <c r="V308" s="305">
        <v>0.97281091829880695</v>
      </c>
      <c r="W308" s="305">
        <v>0.97281091829880695</v>
      </c>
      <c r="X308" s="305">
        <v>0.97281091829880695</v>
      </c>
      <c r="Y308" s="305">
        <v>0.97281091829880695</v>
      </c>
      <c r="Z308" s="305">
        <v>0.97281091829880695</v>
      </c>
      <c r="AA308" s="305">
        <v>0.97281091829880595</v>
      </c>
      <c r="AB308" s="305">
        <v>0.97284191139765697</v>
      </c>
      <c r="AC308" s="305">
        <v>0.97284191139765697</v>
      </c>
      <c r="AD308" s="305">
        <v>0.97284191139765697</v>
      </c>
      <c r="AE308" s="305">
        <v>0.97284191139765697</v>
      </c>
      <c r="AF308" s="305">
        <v>0.97284191139765697</v>
      </c>
      <c r="AG308" s="305">
        <v>0.97284191139765697</v>
      </c>
      <c r="AH308" s="305">
        <v>0.97284191139765697</v>
      </c>
      <c r="AI308" s="305">
        <v>0.97284191139765697</v>
      </c>
      <c r="AJ308" s="305">
        <v>0.97284191139765697</v>
      </c>
      <c r="AK308" s="305">
        <v>0.97284191139765697</v>
      </c>
      <c r="AL308" s="305">
        <v>0.97284191139765697</v>
      </c>
      <c r="AM308" s="305">
        <v>0.97284191139765697</v>
      </c>
      <c r="AN308" s="305">
        <v>0.97284191139765797</v>
      </c>
    </row>
    <row r="309" spans="1:40" s="171" customFormat="1" x14ac:dyDescent="0.2">
      <c r="A309" s="128" t="s">
        <v>2149</v>
      </c>
      <c r="B309" s="171">
        <v>0.97314938583569599</v>
      </c>
      <c r="C309" s="171">
        <v>0.97314938583569599</v>
      </c>
      <c r="D309" s="171">
        <v>0.97314938583569599</v>
      </c>
      <c r="E309" s="171">
        <v>0.97314938583569599</v>
      </c>
      <c r="F309" s="171">
        <v>0.97314938583569599</v>
      </c>
      <c r="G309" s="171">
        <v>0.97314938583569599</v>
      </c>
      <c r="H309" s="171">
        <v>0.97314938583569599</v>
      </c>
      <c r="I309" s="171">
        <v>0.97314938583569599</v>
      </c>
      <c r="J309" s="171">
        <v>0.97314938583569599</v>
      </c>
      <c r="K309" s="171">
        <v>0.97314938583569599</v>
      </c>
      <c r="L309" s="171">
        <v>0.97314938583569599</v>
      </c>
      <c r="M309" s="171">
        <v>0.97314938583569599</v>
      </c>
      <c r="N309" s="305">
        <v>0.97314938583569499</v>
      </c>
      <c r="O309" s="305">
        <v>0.97281091829880695</v>
      </c>
      <c r="P309" s="305">
        <v>0.97281091829880695</v>
      </c>
      <c r="Q309" s="305">
        <v>0.97281091829880695</v>
      </c>
      <c r="R309" s="305">
        <v>0.97281091829880695</v>
      </c>
      <c r="S309" s="305">
        <v>0.97281091829880695</v>
      </c>
      <c r="T309" s="305">
        <v>0.97281091829880695</v>
      </c>
      <c r="U309" s="305">
        <v>0.97281091829880695</v>
      </c>
      <c r="V309" s="305">
        <v>0.97281091829880695</v>
      </c>
      <c r="W309" s="305">
        <v>0.97281091829880695</v>
      </c>
      <c r="X309" s="305">
        <v>0.97281091829880695</v>
      </c>
      <c r="Y309" s="305">
        <v>0.97281091829880695</v>
      </c>
      <c r="Z309" s="305">
        <v>0.97281091829880695</v>
      </c>
      <c r="AA309" s="305">
        <v>0.97281091829880595</v>
      </c>
      <c r="AB309" s="305">
        <v>0.97284191139765697</v>
      </c>
      <c r="AC309" s="305">
        <v>0.97284191139765697</v>
      </c>
      <c r="AD309" s="305">
        <v>0.97284191139765697</v>
      </c>
      <c r="AE309" s="305">
        <v>0.97284191139765697</v>
      </c>
      <c r="AF309" s="305">
        <v>0.97284191139765697</v>
      </c>
      <c r="AG309" s="305">
        <v>0.97284191139765697</v>
      </c>
      <c r="AH309" s="305">
        <v>0.97284191139765697</v>
      </c>
      <c r="AI309" s="305">
        <v>0.97284191139765697</v>
      </c>
      <c r="AJ309" s="305">
        <v>0.97284191139765697</v>
      </c>
      <c r="AK309" s="305">
        <v>0.97284191139765697</v>
      </c>
      <c r="AL309" s="305">
        <v>0.97284191139765697</v>
      </c>
      <c r="AM309" s="305">
        <v>0.97284191139765697</v>
      </c>
      <c r="AN309" s="305">
        <v>0.97284191139765797</v>
      </c>
    </row>
    <row r="310" spans="1:40" s="171" customFormat="1" x14ac:dyDescent="0.2">
      <c r="A310" s="128" t="s">
        <v>2150</v>
      </c>
      <c r="B310" s="171">
        <v>0.97314938583569599</v>
      </c>
      <c r="C310" s="171">
        <v>0.97314938583569599</v>
      </c>
      <c r="D310" s="171">
        <v>0.97314938583569599</v>
      </c>
      <c r="E310" s="171">
        <v>0.97314938583569599</v>
      </c>
      <c r="F310" s="171">
        <v>0.97314938583569599</v>
      </c>
      <c r="G310" s="171">
        <v>0.97314938583569599</v>
      </c>
      <c r="H310" s="171">
        <v>0.97314938583569599</v>
      </c>
      <c r="I310" s="171">
        <v>0.97314938583569599</v>
      </c>
      <c r="J310" s="171">
        <v>0.97314938583569599</v>
      </c>
      <c r="K310" s="171">
        <v>0.97314938583569599</v>
      </c>
      <c r="L310" s="171">
        <v>0.97314938583569599</v>
      </c>
      <c r="M310" s="171">
        <v>0.97314938583569599</v>
      </c>
      <c r="N310" s="305">
        <v>0.97314938583569499</v>
      </c>
      <c r="O310" s="305">
        <v>0.97281091829880695</v>
      </c>
      <c r="P310" s="305">
        <v>0.97281091829880695</v>
      </c>
      <c r="Q310" s="305">
        <v>0.97281091829880695</v>
      </c>
      <c r="R310" s="305">
        <v>0.97281091829880695</v>
      </c>
      <c r="S310" s="305">
        <v>0.97281091829880695</v>
      </c>
      <c r="T310" s="305">
        <v>0.97281091829880695</v>
      </c>
      <c r="U310" s="305">
        <v>0.97281091829880695</v>
      </c>
      <c r="V310" s="305">
        <v>0.97281091829880695</v>
      </c>
      <c r="W310" s="305">
        <v>0.97281091829880695</v>
      </c>
      <c r="X310" s="305">
        <v>0.97281091829880695</v>
      </c>
      <c r="Y310" s="305">
        <v>0.97281091829880695</v>
      </c>
      <c r="Z310" s="305">
        <v>0.97281091829880695</v>
      </c>
      <c r="AA310" s="305">
        <v>0.97281091829880595</v>
      </c>
      <c r="AB310" s="305">
        <v>0.97284191139765697</v>
      </c>
      <c r="AC310" s="305">
        <v>0.97284191139765697</v>
      </c>
      <c r="AD310" s="305">
        <v>0.97284191139765697</v>
      </c>
      <c r="AE310" s="305">
        <v>0.97284191139765697</v>
      </c>
      <c r="AF310" s="305">
        <v>0.97284191139765697</v>
      </c>
      <c r="AG310" s="305">
        <v>0.97284191139765697</v>
      </c>
      <c r="AH310" s="305">
        <v>0.97284191139765697</v>
      </c>
      <c r="AI310" s="305">
        <v>0.97284191139765697</v>
      </c>
      <c r="AJ310" s="305">
        <v>0.97284191139765697</v>
      </c>
      <c r="AK310" s="305">
        <v>0.97284191139765697</v>
      </c>
      <c r="AL310" s="305">
        <v>0.97284191139765697</v>
      </c>
      <c r="AM310" s="305">
        <v>0.97284191139765697</v>
      </c>
      <c r="AN310" s="305">
        <v>0.97284191139765797</v>
      </c>
    </row>
    <row r="311" spans="1:40" s="171" customFormat="1" x14ac:dyDescent="0.2">
      <c r="A311" s="128" t="s">
        <v>2151</v>
      </c>
      <c r="B311" s="171">
        <v>0.97314938583569599</v>
      </c>
      <c r="C311" s="171">
        <v>0.97314938583569599</v>
      </c>
      <c r="D311" s="171">
        <v>0.97314938583569599</v>
      </c>
      <c r="E311" s="171">
        <v>0.97314938583569599</v>
      </c>
      <c r="F311" s="171">
        <v>0.97314938583569599</v>
      </c>
      <c r="G311" s="171">
        <v>0.97314938583569599</v>
      </c>
      <c r="H311" s="171">
        <v>0.97314938583569599</v>
      </c>
      <c r="I311" s="171">
        <v>0.97314938583569599</v>
      </c>
      <c r="J311" s="171">
        <v>0.97314938583569599</v>
      </c>
      <c r="K311" s="171">
        <v>0.97314938583569599</v>
      </c>
      <c r="L311" s="171">
        <v>0.97314938583569599</v>
      </c>
      <c r="M311" s="171">
        <v>0.97314938583569599</v>
      </c>
      <c r="N311" s="305">
        <v>0.97314938583569499</v>
      </c>
      <c r="O311" s="305">
        <v>0.97281091829880695</v>
      </c>
      <c r="P311" s="305">
        <v>0.97281091829880695</v>
      </c>
      <c r="Q311" s="305">
        <v>0.97281091829880695</v>
      </c>
      <c r="R311" s="305">
        <v>0.97281091829880695</v>
      </c>
      <c r="S311" s="305">
        <v>0.97281091829880695</v>
      </c>
      <c r="T311" s="305">
        <v>0.97281091829880695</v>
      </c>
      <c r="U311" s="305">
        <v>0.97281091829880695</v>
      </c>
      <c r="V311" s="305">
        <v>0.97281091829880695</v>
      </c>
      <c r="W311" s="305">
        <v>0.97281091829880695</v>
      </c>
      <c r="X311" s="305">
        <v>0.97281091829880695</v>
      </c>
      <c r="Y311" s="305">
        <v>0.97281091829880695</v>
      </c>
      <c r="Z311" s="305">
        <v>0.97281091829880695</v>
      </c>
      <c r="AA311" s="305">
        <v>0.97281091829880595</v>
      </c>
      <c r="AB311" s="305">
        <v>0.97284191139765697</v>
      </c>
      <c r="AC311" s="305">
        <v>0.97284191139765697</v>
      </c>
      <c r="AD311" s="305">
        <v>0.97284191139765697</v>
      </c>
      <c r="AE311" s="305">
        <v>0.97284191139765697</v>
      </c>
      <c r="AF311" s="305">
        <v>0.97284191139765697</v>
      </c>
      <c r="AG311" s="305">
        <v>0.97284191139765697</v>
      </c>
      <c r="AH311" s="305">
        <v>0.97284191139765697</v>
      </c>
      <c r="AI311" s="305">
        <v>0.97284191139765697</v>
      </c>
      <c r="AJ311" s="305">
        <v>0.97284191139765697</v>
      </c>
      <c r="AK311" s="305">
        <v>0.97284191139765697</v>
      </c>
      <c r="AL311" s="305">
        <v>0.97284191139765697</v>
      </c>
      <c r="AM311" s="305">
        <v>0.97284191139765697</v>
      </c>
      <c r="AN311" s="305">
        <v>0.97284191139765797</v>
      </c>
    </row>
    <row r="312" spans="1:40" s="171" customFormat="1" x14ac:dyDescent="0.2">
      <c r="A312" s="172" t="s">
        <v>2152</v>
      </c>
      <c r="B312" s="171">
        <v>0</v>
      </c>
      <c r="C312" s="171">
        <v>0</v>
      </c>
      <c r="D312" s="171">
        <v>0</v>
      </c>
      <c r="E312" s="171">
        <v>0</v>
      </c>
      <c r="F312" s="171">
        <v>0</v>
      </c>
      <c r="G312" s="171">
        <v>0</v>
      </c>
      <c r="H312" s="171">
        <v>0</v>
      </c>
      <c r="I312" s="171">
        <v>0</v>
      </c>
      <c r="J312" s="171">
        <v>0</v>
      </c>
      <c r="K312" s="171">
        <v>0</v>
      </c>
      <c r="L312" s="171">
        <v>0</v>
      </c>
      <c r="M312" s="171">
        <v>0</v>
      </c>
      <c r="N312" s="305">
        <v>0</v>
      </c>
      <c r="O312" s="305">
        <v>0</v>
      </c>
      <c r="P312" s="305">
        <v>0</v>
      </c>
      <c r="Q312" s="305">
        <v>0</v>
      </c>
      <c r="R312" s="305">
        <v>0</v>
      </c>
      <c r="S312" s="305">
        <v>0</v>
      </c>
      <c r="T312" s="305">
        <v>0</v>
      </c>
      <c r="U312" s="305">
        <v>0</v>
      </c>
      <c r="V312" s="305">
        <v>0</v>
      </c>
      <c r="W312" s="305">
        <v>0</v>
      </c>
      <c r="X312" s="305">
        <v>0</v>
      </c>
      <c r="Y312" s="305">
        <v>0</v>
      </c>
      <c r="Z312" s="305">
        <v>0</v>
      </c>
      <c r="AA312" s="305">
        <v>0</v>
      </c>
      <c r="AB312" s="305">
        <v>0</v>
      </c>
      <c r="AC312" s="305">
        <v>0</v>
      </c>
      <c r="AD312" s="305">
        <v>0</v>
      </c>
      <c r="AE312" s="305">
        <v>0</v>
      </c>
      <c r="AF312" s="305">
        <v>0</v>
      </c>
      <c r="AG312" s="305">
        <v>0</v>
      </c>
      <c r="AH312" s="305">
        <v>0</v>
      </c>
      <c r="AI312" s="305">
        <v>0</v>
      </c>
      <c r="AJ312" s="305">
        <v>0</v>
      </c>
      <c r="AK312" s="305">
        <v>0</v>
      </c>
      <c r="AL312" s="305">
        <v>0</v>
      </c>
      <c r="AM312" s="305">
        <v>0</v>
      </c>
      <c r="AN312" s="305">
        <v>0</v>
      </c>
    </row>
    <row r="313" spans="1:40" s="171" customFormat="1" x14ac:dyDescent="0.2">
      <c r="A313" s="128" t="s">
        <v>2153</v>
      </c>
      <c r="B313" s="171">
        <v>0.97314938583569599</v>
      </c>
      <c r="C313" s="171">
        <v>0.97314938583569599</v>
      </c>
      <c r="D313" s="171">
        <v>0.97314938583569599</v>
      </c>
      <c r="E313" s="171">
        <v>0.97314938583569599</v>
      </c>
      <c r="F313" s="171">
        <v>0.97314938583569599</v>
      </c>
      <c r="G313" s="171">
        <v>0.97314938583569599</v>
      </c>
      <c r="H313" s="171">
        <v>0.97314938583569599</v>
      </c>
      <c r="I313" s="171">
        <v>0.97314938583569599</v>
      </c>
      <c r="J313" s="171">
        <v>0.97314938583569599</v>
      </c>
      <c r="K313" s="171">
        <v>0.97314938583569599</v>
      </c>
      <c r="L313" s="171">
        <v>0.97314938583569599</v>
      </c>
      <c r="M313" s="171">
        <v>0.97314938583569599</v>
      </c>
      <c r="N313" s="305">
        <v>0.97314938583569499</v>
      </c>
      <c r="O313" s="305">
        <v>0.97281091829880695</v>
      </c>
      <c r="P313" s="305">
        <v>0.97281091829880695</v>
      </c>
      <c r="Q313" s="305">
        <v>0.97281091829880695</v>
      </c>
      <c r="R313" s="305">
        <v>0.97281091829880695</v>
      </c>
      <c r="S313" s="305">
        <v>0.97281091829880695</v>
      </c>
      <c r="T313" s="305">
        <v>0.97281091829880695</v>
      </c>
      <c r="U313" s="305">
        <v>0.97281091829880695</v>
      </c>
      <c r="V313" s="305">
        <v>0.97281091829880695</v>
      </c>
      <c r="W313" s="305">
        <v>0.97281091829880695</v>
      </c>
      <c r="X313" s="305">
        <v>0.97281091829880695</v>
      </c>
      <c r="Y313" s="305">
        <v>0.97281091829880695</v>
      </c>
      <c r="Z313" s="305">
        <v>0.97281091829880695</v>
      </c>
      <c r="AA313" s="305">
        <v>0.97281091829880595</v>
      </c>
      <c r="AB313" s="305">
        <v>0.97284191139765697</v>
      </c>
      <c r="AC313" s="305">
        <v>0.97284191139765697</v>
      </c>
      <c r="AD313" s="305">
        <v>0.97284191139765697</v>
      </c>
      <c r="AE313" s="305">
        <v>0.97284191139765697</v>
      </c>
      <c r="AF313" s="305">
        <v>0.97284191139765697</v>
      </c>
      <c r="AG313" s="305">
        <v>0.97284191139765697</v>
      </c>
      <c r="AH313" s="305">
        <v>0.97284191139765697</v>
      </c>
      <c r="AI313" s="305">
        <v>0.97284191139765697</v>
      </c>
      <c r="AJ313" s="305">
        <v>0.97284191139765697</v>
      </c>
      <c r="AK313" s="305">
        <v>0.97284191139765697</v>
      </c>
      <c r="AL313" s="305">
        <v>0.97284191139765697</v>
      </c>
      <c r="AM313" s="305">
        <v>0.97284191139765697</v>
      </c>
      <c r="AN313" s="305">
        <v>0.97284191139765797</v>
      </c>
    </row>
    <row r="314" spans="1:40" s="171" customFormat="1" x14ac:dyDescent="0.2">
      <c r="A314" s="172" t="s">
        <v>2154</v>
      </c>
      <c r="B314" s="171">
        <v>0</v>
      </c>
      <c r="C314" s="171">
        <v>0</v>
      </c>
      <c r="D314" s="171">
        <v>0</v>
      </c>
      <c r="E314" s="171">
        <v>0</v>
      </c>
      <c r="F314" s="171">
        <v>0</v>
      </c>
      <c r="G314" s="171">
        <v>0</v>
      </c>
      <c r="H314" s="171">
        <v>0</v>
      </c>
      <c r="I314" s="171">
        <v>0</v>
      </c>
      <c r="J314" s="171">
        <v>0</v>
      </c>
      <c r="K314" s="171">
        <v>0</v>
      </c>
      <c r="L314" s="171">
        <v>0</v>
      </c>
      <c r="M314" s="171">
        <v>0</v>
      </c>
      <c r="N314" s="305">
        <v>0</v>
      </c>
      <c r="O314" s="305">
        <v>0</v>
      </c>
      <c r="P314" s="305">
        <v>0</v>
      </c>
      <c r="Q314" s="305">
        <v>0</v>
      </c>
      <c r="R314" s="305">
        <v>0</v>
      </c>
      <c r="S314" s="305">
        <v>0</v>
      </c>
      <c r="T314" s="305">
        <v>0</v>
      </c>
      <c r="U314" s="305">
        <v>0</v>
      </c>
      <c r="V314" s="305">
        <v>0</v>
      </c>
      <c r="W314" s="305">
        <v>0</v>
      </c>
      <c r="X314" s="305">
        <v>0</v>
      </c>
      <c r="Y314" s="305">
        <v>0</v>
      </c>
      <c r="Z314" s="305">
        <v>0</v>
      </c>
      <c r="AA314" s="305">
        <v>0</v>
      </c>
      <c r="AB314" s="305">
        <v>0</v>
      </c>
      <c r="AC314" s="305">
        <v>0</v>
      </c>
      <c r="AD314" s="305">
        <v>0</v>
      </c>
      <c r="AE314" s="305">
        <v>0</v>
      </c>
      <c r="AF314" s="305">
        <v>0</v>
      </c>
      <c r="AG314" s="305">
        <v>0</v>
      </c>
      <c r="AH314" s="305">
        <v>0</v>
      </c>
      <c r="AI314" s="305">
        <v>0</v>
      </c>
      <c r="AJ314" s="305">
        <v>0</v>
      </c>
      <c r="AK314" s="305">
        <v>0</v>
      </c>
      <c r="AL314" s="305">
        <v>0</v>
      </c>
      <c r="AM314" s="305">
        <v>0</v>
      </c>
      <c r="AN314" s="305">
        <v>0</v>
      </c>
    </row>
    <row r="315" spans="1:40" s="171" customFormat="1" x14ac:dyDescent="0.2">
      <c r="A315" s="128" t="s">
        <v>2155</v>
      </c>
      <c r="B315" s="171">
        <v>0.97314938583569599</v>
      </c>
      <c r="C315" s="171">
        <v>0.97314938583569599</v>
      </c>
      <c r="D315" s="171">
        <v>0.97314938583569599</v>
      </c>
      <c r="E315" s="171">
        <v>0.97314938583569599</v>
      </c>
      <c r="F315" s="171">
        <v>0.97314938583569599</v>
      </c>
      <c r="G315" s="171">
        <v>0.97314938583569599</v>
      </c>
      <c r="H315" s="171">
        <v>0.97314938583569599</v>
      </c>
      <c r="I315" s="171">
        <v>0.97314938583569599</v>
      </c>
      <c r="J315" s="171">
        <v>0.97314938583569599</v>
      </c>
      <c r="K315" s="171">
        <v>0.97314938583569599</v>
      </c>
      <c r="L315" s="171">
        <v>0.97314938583569599</v>
      </c>
      <c r="M315" s="171">
        <v>0.97314938583569599</v>
      </c>
      <c r="N315" s="305">
        <v>0.97314938583569499</v>
      </c>
      <c r="O315" s="305">
        <v>0.97281091829880695</v>
      </c>
      <c r="P315" s="305">
        <v>0.97281091829880695</v>
      </c>
      <c r="Q315" s="305">
        <v>0.97281091829880695</v>
      </c>
      <c r="R315" s="305">
        <v>0.97281091829880695</v>
      </c>
      <c r="S315" s="305">
        <v>0.97281091829880695</v>
      </c>
      <c r="T315" s="305">
        <v>0.97281091829880695</v>
      </c>
      <c r="U315" s="305">
        <v>0.97281091829880695</v>
      </c>
      <c r="V315" s="305">
        <v>0.97281091829880695</v>
      </c>
      <c r="W315" s="305">
        <v>0.97281091829880695</v>
      </c>
      <c r="X315" s="305">
        <v>0.97281091829880695</v>
      </c>
      <c r="Y315" s="305">
        <v>0.97281091829880695</v>
      </c>
      <c r="Z315" s="305">
        <v>0.97281091829880695</v>
      </c>
      <c r="AA315" s="305">
        <v>0.97281091829880595</v>
      </c>
      <c r="AB315" s="305">
        <v>0.97284191139765697</v>
      </c>
      <c r="AC315" s="305">
        <v>0.97284191139765697</v>
      </c>
      <c r="AD315" s="305">
        <v>0.97284191139765697</v>
      </c>
      <c r="AE315" s="305">
        <v>0.97284191139765697</v>
      </c>
      <c r="AF315" s="305">
        <v>0.97284191139765697</v>
      </c>
      <c r="AG315" s="305">
        <v>0.97284191139765697</v>
      </c>
      <c r="AH315" s="305">
        <v>0.97284191139765697</v>
      </c>
      <c r="AI315" s="305">
        <v>0.97284191139765697</v>
      </c>
      <c r="AJ315" s="305">
        <v>0.97284191139765697</v>
      </c>
      <c r="AK315" s="305">
        <v>0.97284191139765697</v>
      </c>
      <c r="AL315" s="305">
        <v>0.97284191139765697</v>
      </c>
      <c r="AM315" s="305">
        <v>0.97284191139765697</v>
      </c>
      <c r="AN315" s="305">
        <v>0.97284191139765797</v>
      </c>
    </row>
    <row r="316" spans="1:40" s="171" customFormat="1" x14ac:dyDescent="0.2">
      <c r="A316" s="128" t="s">
        <v>2156</v>
      </c>
      <c r="B316" s="171">
        <v>0.97314938583569599</v>
      </c>
      <c r="C316" s="171">
        <v>0.97314938583569599</v>
      </c>
      <c r="D316" s="171">
        <v>0.97314938583569599</v>
      </c>
      <c r="E316" s="171">
        <v>0.97314938583569599</v>
      </c>
      <c r="F316" s="171">
        <v>0.97314938583569599</v>
      </c>
      <c r="G316" s="171">
        <v>0.97314938583569599</v>
      </c>
      <c r="H316" s="171">
        <v>0.97314938583569599</v>
      </c>
      <c r="I316" s="171">
        <v>0.97314938583569599</v>
      </c>
      <c r="J316" s="171">
        <v>0.97314938583569599</v>
      </c>
      <c r="K316" s="171">
        <v>0.97314938583569599</v>
      </c>
      <c r="L316" s="171">
        <v>0.97314938583569599</v>
      </c>
      <c r="M316" s="171">
        <v>0.97314938583569599</v>
      </c>
      <c r="N316" s="305">
        <v>0.97314938583569499</v>
      </c>
      <c r="O316" s="305">
        <v>0.97281091829880695</v>
      </c>
      <c r="P316" s="305">
        <v>0.97281091829880695</v>
      </c>
      <c r="Q316" s="305">
        <v>0.97281091829880695</v>
      </c>
      <c r="R316" s="305">
        <v>0.97281091829880695</v>
      </c>
      <c r="S316" s="305">
        <v>0.97281091829880695</v>
      </c>
      <c r="T316" s="305">
        <v>0.97281091829880695</v>
      </c>
      <c r="U316" s="305">
        <v>0.97281091829880695</v>
      </c>
      <c r="V316" s="305">
        <v>0.97281091829880695</v>
      </c>
      <c r="W316" s="305">
        <v>0.97281091829880695</v>
      </c>
      <c r="X316" s="305">
        <v>0.97281091829880695</v>
      </c>
      <c r="Y316" s="305">
        <v>0.97281091829880695</v>
      </c>
      <c r="Z316" s="305">
        <v>0.97281091829880695</v>
      </c>
      <c r="AA316" s="305">
        <v>0.97281091829880595</v>
      </c>
      <c r="AB316" s="305">
        <v>0.97284191139765697</v>
      </c>
      <c r="AC316" s="305">
        <v>0.97284191139765697</v>
      </c>
      <c r="AD316" s="305">
        <v>0.97284191139765697</v>
      </c>
      <c r="AE316" s="305">
        <v>0.97284191139765697</v>
      </c>
      <c r="AF316" s="305">
        <v>0.97284191139765697</v>
      </c>
      <c r="AG316" s="305">
        <v>0.97284191139765697</v>
      </c>
      <c r="AH316" s="305">
        <v>0.97284191139765697</v>
      </c>
      <c r="AI316" s="305">
        <v>0.97284191139765697</v>
      </c>
      <c r="AJ316" s="305">
        <v>0.97284191139765697</v>
      </c>
      <c r="AK316" s="305">
        <v>0.97284191139765697</v>
      </c>
      <c r="AL316" s="305">
        <v>0.97284191139765697</v>
      </c>
      <c r="AM316" s="305">
        <v>0.97284191139765697</v>
      </c>
      <c r="AN316" s="305">
        <v>0.97284191139765797</v>
      </c>
    </row>
    <row r="317" spans="1:40" s="171" customFormat="1" x14ac:dyDescent="0.2">
      <c r="A317" s="128" t="s">
        <v>2157</v>
      </c>
      <c r="B317" s="171">
        <v>1</v>
      </c>
      <c r="C317" s="171">
        <v>1</v>
      </c>
      <c r="D317" s="171">
        <v>1</v>
      </c>
      <c r="E317" s="171">
        <v>1</v>
      </c>
      <c r="F317" s="171">
        <v>1</v>
      </c>
      <c r="G317" s="171">
        <v>1</v>
      </c>
      <c r="H317" s="171">
        <v>1</v>
      </c>
      <c r="I317" s="171">
        <v>1</v>
      </c>
      <c r="J317" s="171">
        <v>1</v>
      </c>
      <c r="K317" s="171">
        <v>1</v>
      </c>
      <c r="L317" s="171">
        <v>1</v>
      </c>
      <c r="M317" s="171">
        <v>1</v>
      </c>
      <c r="N317" s="305">
        <v>1</v>
      </c>
      <c r="O317" s="305">
        <v>1</v>
      </c>
      <c r="P317" s="305">
        <v>1</v>
      </c>
      <c r="Q317" s="305">
        <v>1</v>
      </c>
      <c r="R317" s="305">
        <v>1</v>
      </c>
      <c r="S317" s="305">
        <v>1</v>
      </c>
      <c r="T317" s="305">
        <v>1</v>
      </c>
      <c r="U317" s="305">
        <v>1</v>
      </c>
      <c r="V317" s="305">
        <v>1</v>
      </c>
      <c r="W317" s="305">
        <v>1</v>
      </c>
      <c r="X317" s="305">
        <v>1</v>
      </c>
      <c r="Y317" s="305">
        <v>1</v>
      </c>
      <c r="Z317" s="305">
        <v>1</v>
      </c>
      <c r="AA317" s="305">
        <v>1</v>
      </c>
      <c r="AB317" s="305">
        <v>1</v>
      </c>
      <c r="AC317" s="305">
        <v>1</v>
      </c>
      <c r="AD317" s="305">
        <v>1</v>
      </c>
      <c r="AE317" s="305">
        <v>1</v>
      </c>
      <c r="AF317" s="305">
        <v>1</v>
      </c>
      <c r="AG317" s="305">
        <v>1</v>
      </c>
      <c r="AH317" s="305">
        <v>1</v>
      </c>
      <c r="AI317" s="305">
        <v>1</v>
      </c>
      <c r="AJ317" s="305">
        <v>1</v>
      </c>
      <c r="AK317" s="305">
        <v>1</v>
      </c>
      <c r="AL317" s="305">
        <v>1</v>
      </c>
      <c r="AM317" s="305">
        <v>1</v>
      </c>
      <c r="AN317" s="305">
        <v>1</v>
      </c>
    </row>
    <row r="318" spans="1:40" s="171" customFormat="1" x14ac:dyDescent="0.2">
      <c r="A318" s="128" t="s">
        <v>2158</v>
      </c>
      <c r="B318" s="171">
        <v>0.97314938583569599</v>
      </c>
      <c r="C318" s="171">
        <v>0.97314938583569599</v>
      </c>
      <c r="D318" s="171">
        <v>0.97314938583569599</v>
      </c>
      <c r="E318" s="171">
        <v>0.97314938583569599</v>
      </c>
      <c r="F318" s="171">
        <v>0.97314938583569599</v>
      </c>
      <c r="G318" s="171">
        <v>0.97314938583569599</v>
      </c>
      <c r="H318" s="171">
        <v>0.97314938583569599</v>
      </c>
      <c r="I318" s="171">
        <v>0.97314938583569599</v>
      </c>
      <c r="J318" s="171">
        <v>0.97314938583569599</v>
      </c>
      <c r="K318" s="171">
        <v>0.97314938583569599</v>
      </c>
      <c r="L318" s="171">
        <v>0.97314938583569599</v>
      </c>
      <c r="M318" s="171">
        <v>0.97314938583569599</v>
      </c>
      <c r="N318" s="305">
        <v>0.97314938583569499</v>
      </c>
      <c r="O318" s="305">
        <v>0.97281091829880695</v>
      </c>
      <c r="P318" s="305">
        <v>0.97281091829880695</v>
      </c>
      <c r="Q318" s="305">
        <v>0.97281091829880695</v>
      </c>
      <c r="R318" s="305">
        <v>0.97281091829880695</v>
      </c>
      <c r="S318" s="305">
        <v>0.97281091829880695</v>
      </c>
      <c r="T318" s="305">
        <v>0.97281091829880695</v>
      </c>
      <c r="U318" s="305">
        <v>0.97281091829880695</v>
      </c>
      <c r="V318" s="305">
        <v>0.97281091829880695</v>
      </c>
      <c r="W318" s="305">
        <v>0.97281091829880695</v>
      </c>
      <c r="X318" s="305">
        <v>0.97281091829880695</v>
      </c>
      <c r="Y318" s="305">
        <v>0.97281091829880695</v>
      </c>
      <c r="Z318" s="305">
        <v>0.97281091829880695</v>
      </c>
      <c r="AA318" s="305">
        <v>0.97281091829880595</v>
      </c>
      <c r="AB318" s="305">
        <v>0.97284191139765697</v>
      </c>
      <c r="AC318" s="305">
        <v>0.97284191139765697</v>
      </c>
      <c r="AD318" s="305">
        <v>0.97284191139765697</v>
      </c>
      <c r="AE318" s="305">
        <v>0.97284191139765697</v>
      </c>
      <c r="AF318" s="305">
        <v>0.97284191139765697</v>
      </c>
      <c r="AG318" s="305">
        <v>0.97284191139765697</v>
      </c>
      <c r="AH318" s="305">
        <v>0.97284191139765697</v>
      </c>
      <c r="AI318" s="305">
        <v>0.97284191139765697</v>
      </c>
      <c r="AJ318" s="305">
        <v>0.97284191139765697</v>
      </c>
      <c r="AK318" s="305">
        <v>0.97284191139765697</v>
      </c>
      <c r="AL318" s="305">
        <v>0.97284191139765697</v>
      </c>
      <c r="AM318" s="305">
        <v>0.97284191139765697</v>
      </c>
      <c r="AN318" s="305">
        <v>0.97284191139765797</v>
      </c>
    </row>
    <row r="319" spans="1:40" s="171" customFormat="1" x14ac:dyDescent="0.2">
      <c r="A319" s="128" t="s">
        <v>2159</v>
      </c>
      <c r="B319" s="171">
        <v>0.97314938583569599</v>
      </c>
      <c r="C319" s="171">
        <v>0.97314938583569599</v>
      </c>
      <c r="D319" s="171">
        <v>0.97314938583569599</v>
      </c>
      <c r="E319" s="171">
        <v>0.97314938583569599</v>
      </c>
      <c r="F319" s="171">
        <v>0.97314938583569599</v>
      </c>
      <c r="G319" s="171">
        <v>0.97314938583569599</v>
      </c>
      <c r="H319" s="171">
        <v>0.97314938583569599</v>
      </c>
      <c r="I319" s="171">
        <v>0.97314938583569599</v>
      </c>
      <c r="J319" s="171">
        <v>0.97314938583569599</v>
      </c>
      <c r="K319" s="171">
        <v>0.97314938583569599</v>
      </c>
      <c r="L319" s="171">
        <v>0.97314938583569599</v>
      </c>
      <c r="M319" s="171">
        <v>0.97314938583569599</v>
      </c>
      <c r="N319" s="305">
        <v>0.97314938583569499</v>
      </c>
      <c r="O319" s="305">
        <v>0.97281091829880695</v>
      </c>
      <c r="P319" s="305">
        <v>0.97281091829880695</v>
      </c>
      <c r="Q319" s="305">
        <v>0.97281091829880695</v>
      </c>
      <c r="R319" s="305">
        <v>0.97281091829880695</v>
      </c>
      <c r="S319" s="305">
        <v>0.97281091829880695</v>
      </c>
      <c r="T319" s="305">
        <v>0.97281091829880695</v>
      </c>
      <c r="U319" s="305">
        <v>0.97281091829880695</v>
      </c>
      <c r="V319" s="305">
        <v>0.97281091829880695</v>
      </c>
      <c r="W319" s="305">
        <v>0.97281091829880695</v>
      </c>
      <c r="X319" s="305">
        <v>0.97281091829880695</v>
      </c>
      <c r="Y319" s="305">
        <v>0.97281091829880695</v>
      </c>
      <c r="Z319" s="305">
        <v>0.97281091829880695</v>
      </c>
      <c r="AA319" s="305">
        <v>0.97281091829880595</v>
      </c>
      <c r="AB319" s="305">
        <v>0.97284191139765697</v>
      </c>
      <c r="AC319" s="305">
        <v>0.97284191139765697</v>
      </c>
      <c r="AD319" s="305">
        <v>0.97284191139765697</v>
      </c>
      <c r="AE319" s="305">
        <v>0.97284191139765697</v>
      </c>
      <c r="AF319" s="305">
        <v>0.97284191139765697</v>
      </c>
      <c r="AG319" s="305">
        <v>0.97284191139765697</v>
      </c>
      <c r="AH319" s="305">
        <v>0.97284191139765697</v>
      </c>
      <c r="AI319" s="305">
        <v>0.97284191139765697</v>
      </c>
      <c r="AJ319" s="305">
        <v>0.97284191139765697</v>
      </c>
      <c r="AK319" s="305">
        <v>0.97284191139765697</v>
      </c>
      <c r="AL319" s="305">
        <v>0.97284191139765697</v>
      </c>
      <c r="AM319" s="305">
        <v>0.97284191139765697</v>
      </c>
      <c r="AN319" s="305">
        <v>0.97284191139765797</v>
      </c>
    </row>
    <row r="320" spans="1:40" s="171" customFormat="1" x14ac:dyDescent="0.2">
      <c r="A320" s="128" t="s">
        <v>2160</v>
      </c>
      <c r="B320" s="171">
        <v>1</v>
      </c>
      <c r="C320" s="171">
        <v>1</v>
      </c>
      <c r="D320" s="171">
        <v>1</v>
      </c>
      <c r="E320" s="171">
        <v>1</v>
      </c>
      <c r="F320" s="171">
        <v>1</v>
      </c>
      <c r="G320" s="171">
        <v>1</v>
      </c>
      <c r="H320" s="171">
        <v>1</v>
      </c>
      <c r="I320" s="171">
        <v>1</v>
      </c>
      <c r="J320" s="171">
        <v>1</v>
      </c>
      <c r="K320" s="171">
        <v>1</v>
      </c>
      <c r="L320" s="171">
        <v>1</v>
      </c>
      <c r="M320" s="171">
        <v>1</v>
      </c>
      <c r="N320" s="305">
        <v>1</v>
      </c>
      <c r="O320" s="305">
        <v>1</v>
      </c>
      <c r="P320" s="305">
        <v>1</v>
      </c>
      <c r="Q320" s="305">
        <v>1</v>
      </c>
      <c r="R320" s="305">
        <v>1</v>
      </c>
      <c r="S320" s="305">
        <v>1</v>
      </c>
      <c r="T320" s="305">
        <v>1</v>
      </c>
      <c r="U320" s="305">
        <v>1</v>
      </c>
      <c r="V320" s="305">
        <v>1</v>
      </c>
      <c r="W320" s="305">
        <v>1</v>
      </c>
      <c r="X320" s="305">
        <v>1</v>
      </c>
      <c r="Y320" s="305">
        <v>1</v>
      </c>
      <c r="Z320" s="305">
        <v>1</v>
      </c>
      <c r="AA320" s="305">
        <v>1</v>
      </c>
      <c r="AB320" s="305">
        <v>1</v>
      </c>
      <c r="AC320" s="305">
        <v>1</v>
      </c>
      <c r="AD320" s="305">
        <v>1</v>
      </c>
      <c r="AE320" s="305">
        <v>1</v>
      </c>
      <c r="AF320" s="305">
        <v>1</v>
      </c>
      <c r="AG320" s="305">
        <v>1</v>
      </c>
      <c r="AH320" s="305">
        <v>1</v>
      </c>
      <c r="AI320" s="305">
        <v>1</v>
      </c>
      <c r="AJ320" s="305">
        <v>1</v>
      </c>
      <c r="AK320" s="305">
        <v>1</v>
      </c>
      <c r="AL320" s="305">
        <v>1</v>
      </c>
      <c r="AM320" s="305">
        <v>1</v>
      </c>
      <c r="AN320" s="305">
        <v>1</v>
      </c>
    </row>
    <row r="321" spans="1:40" x14ac:dyDescent="0.2">
      <c r="A321" s="176" t="s">
        <v>2161</v>
      </c>
      <c r="B321" s="164">
        <v>1000</v>
      </c>
      <c r="C321" s="164">
        <v>1000</v>
      </c>
      <c r="D321" s="164">
        <v>1000</v>
      </c>
      <c r="E321" s="164">
        <v>1000</v>
      </c>
      <c r="F321" s="164">
        <v>1000</v>
      </c>
      <c r="G321" s="164">
        <v>1000</v>
      </c>
      <c r="H321" s="164">
        <v>1000</v>
      </c>
      <c r="I321" s="164">
        <v>1000</v>
      </c>
      <c r="J321" s="164">
        <v>1000</v>
      </c>
      <c r="K321" s="164">
        <v>1000</v>
      </c>
      <c r="L321" s="164">
        <v>1000</v>
      </c>
      <c r="M321" s="164">
        <v>1000</v>
      </c>
      <c r="N321" s="305">
        <v>1000</v>
      </c>
      <c r="O321" s="305">
        <v>1000</v>
      </c>
      <c r="P321" s="305">
        <v>1000</v>
      </c>
      <c r="Q321" s="305">
        <v>1000</v>
      </c>
      <c r="R321" s="305">
        <v>1000</v>
      </c>
      <c r="S321" s="305">
        <v>1000</v>
      </c>
      <c r="T321" s="305">
        <v>1000</v>
      </c>
      <c r="U321" s="305">
        <v>1000</v>
      </c>
      <c r="V321" s="305">
        <v>1000</v>
      </c>
      <c r="W321" s="305">
        <v>1000</v>
      </c>
      <c r="X321" s="305">
        <v>1000</v>
      </c>
      <c r="Y321" s="305">
        <v>1000</v>
      </c>
      <c r="Z321" s="305">
        <v>1000</v>
      </c>
      <c r="AA321" s="305">
        <v>1000</v>
      </c>
      <c r="AB321" s="305">
        <v>1000</v>
      </c>
      <c r="AC321" s="305">
        <v>1000</v>
      </c>
      <c r="AD321" s="305">
        <v>1000</v>
      </c>
      <c r="AE321" s="305">
        <v>1000</v>
      </c>
      <c r="AF321" s="305">
        <v>1000</v>
      </c>
      <c r="AG321" s="305">
        <v>1000</v>
      </c>
      <c r="AH321" s="305">
        <v>1000</v>
      </c>
      <c r="AI321" s="305">
        <v>1000</v>
      </c>
      <c r="AJ321" s="305">
        <v>1000</v>
      </c>
      <c r="AK321" s="305">
        <v>1000</v>
      </c>
      <c r="AL321" s="305">
        <v>1000</v>
      </c>
      <c r="AM321" s="305">
        <v>1000</v>
      </c>
      <c r="AN321" s="305">
        <v>1000</v>
      </c>
    </row>
    <row r="322" spans="1:40" s="171" customFormat="1" x14ac:dyDescent="0.2">
      <c r="A322" s="128" t="s">
        <v>2162</v>
      </c>
      <c r="B322" s="171">
        <v>1</v>
      </c>
      <c r="C322" s="171">
        <v>1</v>
      </c>
      <c r="D322" s="171">
        <v>1</v>
      </c>
      <c r="E322" s="171">
        <v>1</v>
      </c>
      <c r="F322" s="171">
        <v>1</v>
      </c>
      <c r="G322" s="171">
        <v>1</v>
      </c>
      <c r="H322" s="171">
        <v>1</v>
      </c>
      <c r="I322" s="171">
        <v>1</v>
      </c>
      <c r="J322" s="171">
        <v>1</v>
      </c>
      <c r="K322" s="171">
        <v>1</v>
      </c>
      <c r="L322" s="171">
        <v>1</v>
      </c>
      <c r="M322" s="171">
        <v>1</v>
      </c>
      <c r="N322" s="305">
        <v>1</v>
      </c>
      <c r="O322" s="305">
        <v>1</v>
      </c>
      <c r="P322" s="305">
        <v>1</v>
      </c>
      <c r="Q322" s="305">
        <v>1</v>
      </c>
      <c r="R322" s="305">
        <v>1</v>
      </c>
      <c r="S322" s="305">
        <v>1</v>
      </c>
      <c r="T322" s="305">
        <v>1</v>
      </c>
      <c r="U322" s="305">
        <v>1</v>
      </c>
      <c r="V322" s="305">
        <v>1</v>
      </c>
      <c r="W322" s="305">
        <v>1</v>
      </c>
      <c r="X322" s="305">
        <v>1</v>
      </c>
      <c r="Y322" s="305">
        <v>1</v>
      </c>
      <c r="Z322" s="305">
        <v>1</v>
      </c>
      <c r="AA322" s="305">
        <v>1</v>
      </c>
      <c r="AB322" s="305">
        <v>1</v>
      </c>
      <c r="AC322" s="305">
        <v>1</v>
      </c>
      <c r="AD322" s="305">
        <v>1</v>
      </c>
      <c r="AE322" s="305">
        <v>1</v>
      </c>
      <c r="AF322" s="305">
        <v>1</v>
      </c>
      <c r="AG322" s="305">
        <v>1</v>
      </c>
      <c r="AH322" s="305">
        <v>1</v>
      </c>
      <c r="AI322" s="305">
        <v>1</v>
      </c>
      <c r="AJ322" s="305">
        <v>1</v>
      </c>
      <c r="AK322" s="305">
        <v>1</v>
      </c>
      <c r="AL322" s="305">
        <v>1</v>
      </c>
      <c r="AM322" s="305">
        <v>1</v>
      </c>
      <c r="AN322" s="305">
        <v>1</v>
      </c>
    </row>
    <row r="323" spans="1:40" s="171" customFormat="1" x14ac:dyDescent="0.2">
      <c r="A323" s="128" t="s">
        <v>2163</v>
      </c>
      <c r="B323" s="171">
        <v>1</v>
      </c>
      <c r="C323" s="171">
        <v>1</v>
      </c>
      <c r="D323" s="171">
        <v>1</v>
      </c>
      <c r="E323" s="171">
        <v>1</v>
      </c>
      <c r="F323" s="171">
        <v>1</v>
      </c>
      <c r="G323" s="171">
        <v>1</v>
      </c>
      <c r="H323" s="171">
        <v>1</v>
      </c>
      <c r="I323" s="171">
        <v>1</v>
      </c>
      <c r="J323" s="171">
        <v>1</v>
      </c>
      <c r="K323" s="171">
        <v>1</v>
      </c>
      <c r="L323" s="171">
        <v>1</v>
      </c>
      <c r="M323" s="171">
        <v>1</v>
      </c>
      <c r="N323" s="305">
        <v>1</v>
      </c>
      <c r="O323" s="305">
        <v>1</v>
      </c>
      <c r="P323" s="305">
        <v>1</v>
      </c>
      <c r="Q323" s="305">
        <v>1</v>
      </c>
      <c r="R323" s="305">
        <v>1</v>
      </c>
      <c r="S323" s="305">
        <v>1</v>
      </c>
      <c r="T323" s="305">
        <v>1</v>
      </c>
      <c r="U323" s="305">
        <v>1</v>
      </c>
      <c r="V323" s="305">
        <v>1</v>
      </c>
      <c r="W323" s="305">
        <v>1</v>
      </c>
      <c r="X323" s="305">
        <v>1</v>
      </c>
      <c r="Y323" s="305">
        <v>1</v>
      </c>
      <c r="Z323" s="305">
        <v>1</v>
      </c>
      <c r="AA323" s="305">
        <v>1</v>
      </c>
      <c r="AB323" s="305">
        <v>1</v>
      </c>
      <c r="AC323" s="305">
        <v>1</v>
      </c>
      <c r="AD323" s="305">
        <v>1</v>
      </c>
      <c r="AE323" s="305">
        <v>1</v>
      </c>
      <c r="AF323" s="305">
        <v>1</v>
      </c>
      <c r="AG323" s="305">
        <v>1</v>
      </c>
      <c r="AH323" s="305">
        <v>1</v>
      </c>
      <c r="AI323" s="305">
        <v>1</v>
      </c>
      <c r="AJ323" s="305">
        <v>1</v>
      </c>
      <c r="AK323" s="305">
        <v>1</v>
      </c>
      <c r="AL323" s="305">
        <v>1</v>
      </c>
      <c r="AM323" s="305">
        <v>1</v>
      </c>
      <c r="AN323" s="305">
        <v>1</v>
      </c>
    </row>
    <row r="324" spans="1:40" s="171" customFormat="1" x14ac:dyDescent="0.2">
      <c r="A324" s="128" t="s">
        <v>2164</v>
      </c>
      <c r="B324" s="171">
        <v>0.97314938583569599</v>
      </c>
      <c r="C324" s="171">
        <v>0.97314938583569599</v>
      </c>
      <c r="D324" s="171">
        <v>0.97314938583569599</v>
      </c>
      <c r="E324" s="171">
        <v>0.97314938583569599</v>
      </c>
      <c r="F324" s="171">
        <v>0.97314938583569599</v>
      </c>
      <c r="G324" s="171">
        <v>0.97314938583569599</v>
      </c>
      <c r="H324" s="171">
        <v>0.97314938583569599</v>
      </c>
      <c r="I324" s="171">
        <v>0.97314938583569599</v>
      </c>
      <c r="J324" s="171">
        <v>0.97314938583569599</v>
      </c>
      <c r="K324" s="171">
        <v>0.97314938583569599</v>
      </c>
      <c r="L324" s="171">
        <v>0.97314938583569599</v>
      </c>
      <c r="M324" s="171">
        <v>0.97314938583569599</v>
      </c>
      <c r="N324" s="305">
        <v>0.97314938583569499</v>
      </c>
      <c r="O324" s="305">
        <v>0.97281091829880695</v>
      </c>
      <c r="P324" s="305">
        <v>0.97281091829880695</v>
      </c>
      <c r="Q324" s="305">
        <v>0.97281091829880695</v>
      </c>
      <c r="R324" s="305">
        <v>0.97281091829880695</v>
      </c>
      <c r="S324" s="305">
        <v>0.97281091829880695</v>
      </c>
      <c r="T324" s="305">
        <v>0.97281091829880695</v>
      </c>
      <c r="U324" s="305">
        <v>0.97281091829880695</v>
      </c>
      <c r="V324" s="305">
        <v>0.97281091829880695</v>
      </c>
      <c r="W324" s="305">
        <v>0.97281091829880695</v>
      </c>
      <c r="X324" s="305">
        <v>0.97281091829880695</v>
      </c>
      <c r="Y324" s="305">
        <v>0.97281091829880695</v>
      </c>
      <c r="Z324" s="305">
        <v>0.97281091829880695</v>
      </c>
      <c r="AA324" s="305">
        <v>0.97281091829880595</v>
      </c>
      <c r="AB324" s="305">
        <v>0.97284191139765697</v>
      </c>
      <c r="AC324" s="305">
        <v>0.97284191139765697</v>
      </c>
      <c r="AD324" s="305">
        <v>0.97284191139765697</v>
      </c>
      <c r="AE324" s="305">
        <v>0.97284191139765697</v>
      </c>
      <c r="AF324" s="305">
        <v>0.97284191139765697</v>
      </c>
      <c r="AG324" s="305">
        <v>0.97284191139765697</v>
      </c>
      <c r="AH324" s="305">
        <v>0.97284191139765697</v>
      </c>
      <c r="AI324" s="305">
        <v>0.97284191139765697</v>
      </c>
      <c r="AJ324" s="305">
        <v>0.97284191139765697</v>
      </c>
      <c r="AK324" s="305">
        <v>0.97284191139765697</v>
      </c>
      <c r="AL324" s="305">
        <v>0.97284191139765697</v>
      </c>
      <c r="AM324" s="305">
        <v>0.97284191139765697</v>
      </c>
      <c r="AN324" s="305">
        <v>0.97284191139765797</v>
      </c>
    </row>
    <row r="325" spans="1:40" s="171" customFormat="1" x14ac:dyDescent="0.2">
      <c r="A325" s="128" t="s">
        <v>2165</v>
      </c>
      <c r="B325" s="171">
        <v>0.97314938583569599</v>
      </c>
      <c r="C325" s="171">
        <v>0.97314938583569599</v>
      </c>
      <c r="D325" s="171">
        <v>0.97314938583569599</v>
      </c>
      <c r="E325" s="171">
        <v>0.97314938583569599</v>
      </c>
      <c r="F325" s="171">
        <v>0.97314938583569599</v>
      </c>
      <c r="G325" s="171">
        <v>0.97314938583569599</v>
      </c>
      <c r="H325" s="171">
        <v>0.97314938583569599</v>
      </c>
      <c r="I325" s="171">
        <v>0.97314938583569599</v>
      </c>
      <c r="J325" s="171">
        <v>0.97314938583569599</v>
      </c>
      <c r="K325" s="171">
        <v>0.97314938583569599</v>
      </c>
      <c r="L325" s="171">
        <v>0.97314938583569599</v>
      </c>
      <c r="M325" s="171">
        <v>0.97314938583569599</v>
      </c>
      <c r="N325" s="305">
        <v>0.97314938583569499</v>
      </c>
      <c r="O325" s="305">
        <v>0.97281091829880695</v>
      </c>
      <c r="P325" s="305">
        <v>0.97281091829880695</v>
      </c>
      <c r="Q325" s="305">
        <v>0.97281091829880695</v>
      </c>
      <c r="R325" s="305">
        <v>0.97281091829880695</v>
      </c>
      <c r="S325" s="305">
        <v>0.97281091829880695</v>
      </c>
      <c r="T325" s="305">
        <v>0.97281091829880695</v>
      </c>
      <c r="U325" s="305">
        <v>0.97281091829880695</v>
      </c>
      <c r="V325" s="305">
        <v>0.97281091829880695</v>
      </c>
      <c r="W325" s="305">
        <v>0.97281091829880695</v>
      </c>
      <c r="X325" s="305">
        <v>0.97281091829880695</v>
      </c>
      <c r="Y325" s="305">
        <v>0.97281091829880695</v>
      </c>
      <c r="Z325" s="305">
        <v>0.97281091829880695</v>
      </c>
      <c r="AA325" s="305">
        <v>0.97281091829880595</v>
      </c>
      <c r="AB325" s="305">
        <v>0.97284191139765697</v>
      </c>
      <c r="AC325" s="305">
        <v>0.97284191139765697</v>
      </c>
      <c r="AD325" s="305">
        <v>0.97284191139765697</v>
      </c>
      <c r="AE325" s="305">
        <v>0.97284191139765697</v>
      </c>
      <c r="AF325" s="305">
        <v>0.97284191139765697</v>
      </c>
      <c r="AG325" s="305">
        <v>0.97284191139765697</v>
      </c>
      <c r="AH325" s="305">
        <v>0.97284191139765697</v>
      </c>
      <c r="AI325" s="305">
        <v>0.97284191139765697</v>
      </c>
      <c r="AJ325" s="305">
        <v>0.97284191139765697</v>
      </c>
      <c r="AK325" s="305">
        <v>0.97284191139765697</v>
      </c>
      <c r="AL325" s="305">
        <v>0.97284191139765697</v>
      </c>
      <c r="AM325" s="305">
        <v>0.97284191139765697</v>
      </c>
      <c r="AN325" s="305">
        <v>0.97284191139765797</v>
      </c>
    </row>
    <row r="326" spans="1:40" s="171" customFormat="1" x14ac:dyDescent="0.2">
      <c r="A326" s="128" t="s">
        <v>2166</v>
      </c>
      <c r="B326" s="171">
        <v>1</v>
      </c>
      <c r="C326" s="171">
        <v>1</v>
      </c>
      <c r="D326" s="171">
        <v>1</v>
      </c>
      <c r="E326" s="171">
        <v>1</v>
      </c>
      <c r="F326" s="171">
        <v>1</v>
      </c>
      <c r="G326" s="171">
        <v>1</v>
      </c>
      <c r="H326" s="171">
        <v>1</v>
      </c>
      <c r="I326" s="171">
        <v>1</v>
      </c>
      <c r="J326" s="171">
        <v>1</v>
      </c>
      <c r="K326" s="171">
        <v>1</v>
      </c>
      <c r="L326" s="171">
        <v>1</v>
      </c>
      <c r="M326" s="171">
        <v>1</v>
      </c>
      <c r="N326" s="305">
        <v>1</v>
      </c>
      <c r="O326" s="305">
        <v>1</v>
      </c>
      <c r="P326" s="305">
        <v>1</v>
      </c>
      <c r="Q326" s="305">
        <v>1</v>
      </c>
      <c r="R326" s="305">
        <v>1</v>
      </c>
      <c r="S326" s="305">
        <v>1</v>
      </c>
      <c r="T326" s="305">
        <v>1</v>
      </c>
      <c r="U326" s="305">
        <v>1</v>
      </c>
      <c r="V326" s="305">
        <v>1</v>
      </c>
      <c r="W326" s="305">
        <v>1</v>
      </c>
      <c r="X326" s="305">
        <v>1</v>
      </c>
      <c r="Y326" s="305">
        <v>1</v>
      </c>
      <c r="Z326" s="305">
        <v>1</v>
      </c>
      <c r="AA326" s="305">
        <v>1</v>
      </c>
      <c r="AB326" s="305">
        <v>1</v>
      </c>
      <c r="AC326" s="305">
        <v>1</v>
      </c>
      <c r="AD326" s="305">
        <v>1</v>
      </c>
      <c r="AE326" s="305">
        <v>1</v>
      </c>
      <c r="AF326" s="305">
        <v>1</v>
      </c>
      <c r="AG326" s="305">
        <v>1</v>
      </c>
      <c r="AH326" s="305">
        <v>1</v>
      </c>
      <c r="AI326" s="305">
        <v>1</v>
      </c>
      <c r="AJ326" s="305">
        <v>1</v>
      </c>
      <c r="AK326" s="305">
        <v>1</v>
      </c>
      <c r="AL326" s="305">
        <v>1</v>
      </c>
      <c r="AM326" s="305">
        <v>1</v>
      </c>
      <c r="AN326" s="305">
        <v>1</v>
      </c>
    </row>
    <row r="327" spans="1:40" s="171" customFormat="1" x14ac:dyDescent="0.2">
      <c r="A327" s="128" t="s">
        <v>2167</v>
      </c>
      <c r="B327" s="171">
        <v>1</v>
      </c>
      <c r="C327" s="171">
        <v>1</v>
      </c>
      <c r="D327" s="171">
        <v>1</v>
      </c>
      <c r="E327" s="171">
        <v>1</v>
      </c>
      <c r="F327" s="171">
        <v>1</v>
      </c>
      <c r="G327" s="171">
        <v>1</v>
      </c>
      <c r="H327" s="171">
        <v>1</v>
      </c>
      <c r="I327" s="171">
        <v>1</v>
      </c>
      <c r="J327" s="171">
        <v>1</v>
      </c>
      <c r="K327" s="171">
        <v>1</v>
      </c>
      <c r="L327" s="171">
        <v>1</v>
      </c>
      <c r="M327" s="171">
        <v>1</v>
      </c>
      <c r="N327" s="305">
        <v>1</v>
      </c>
      <c r="O327" s="305">
        <v>1</v>
      </c>
      <c r="P327" s="305">
        <v>1</v>
      </c>
      <c r="Q327" s="305">
        <v>1</v>
      </c>
      <c r="R327" s="305">
        <v>1</v>
      </c>
      <c r="S327" s="305">
        <v>1</v>
      </c>
      <c r="T327" s="305">
        <v>1</v>
      </c>
      <c r="U327" s="305">
        <v>1</v>
      </c>
      <c r="V327" s="305">
        <v>1</v>
      </c>
      <c r="W327" s="305">
        <v>1</v>
      </c>
      <c r="X327" s="305">
        <v>1</v>
      </c>
      <c r="Y327" s="305">
        <v>1</v>
      </c>
      <c r="Z327" s="305">
        <v>1</v>
      </c>
      <c r="AA327" s="305">
        <v>1</v>
      </c>
      <c r="AB327" s="305">
        <v>1</v>
      </c>
      <c r="AC327" s="305">
        <v>1</v>
      </c>
      <c r="AD327" s="305">
        <v>1</v>
      </c>
      <c r="AE327" s="305">
        <v>1</v>
      </c>
      <c r="AF327" s="305">
        <v>1</v>
      </c>
      <c r="AG327" s="305">
        <v>1</v>
      </c>
      <c r="AH327" s="305">
        <v>1</v>
      </c>
      <c r="AI327" s="305">
        <v>1</v>
      </c>
      <c r="AJ327" s="305">
        <v>1</v>
      </c>
      <c r="AK327" s="305">
        <v>1</v>
      </c>
      <c r="AL327" s="305">
        <v>1</v>
      </c>
      <c r="AM327" s="305">
        <v>1</v>
      </c>
      <c r="AN327" s="305">
        <v>1</v>
      </c>
    </row>
    <row r="328" spans="1:40" s="171" customFormat="1" x14ac:dyDescent="0.2">
      <c r="A328" s="128" t="s">
        <v>2168</v>
      </c>
      <c r="B328" s="171">
        <v>0.97314938583569599</v>
      </c>
      <c r="C328" s="171">
        <v>0.97314938583569599</v>
      </c>
      <c r="D328" s="171">
        <v>0.97314938583569599</v>
      </c>
      <c r="E328" s="171">
        <v>0.97314938583569599</v>
      </c>
      <c r="F328" s="171">
        <v>0.97314938583569599</v>
      </c>
      <c r="G328" s="171">
        <v>0.97314938583569599</v>
      </c>
      <c r="H328" s="171">
        <v>0.97314938583569599</v>
      </c>
      <c r="I328" s="171">
        <v>0.97314938583569599</v>
      </c>
      <c r="J328" s="171">
        <v>0.97314938583569599</v>
      </c>
      <c r="K328" s="171">
        <v>0.97314938583569599</v>
      </c>
      <c r="L328" s="171">
        <v>0.97314938583569599</v>
      </c>
      <c r="M328" s="171">
        <v>0.97314938583569599</v>
      </c>
      <c r="N328" s="305">
        <v>0.97314938583569499</v>
      </c>
      <c r="O328" s="305">
        <v>0.97281091829880695</v>
      </c>
      <c r="P328" s="305">
        <v>0.97281091829880695</v>
      </c>
      <c r="Q328" s="305">
        <v>0.97281091829880695</v>
      </c>
      <c r="R328" s="305">
        <v>0.97281091829880695</v>
      </c>
      <c r="S328" s="305">
        <v>0.97281091829880695</v>
      </c>
      <c r="T328" s="305">
        <v>0.97281091829880695</v>
      </c>
      <c r="U328" s="305">
        <v>0.97281091829880695</v>
      </c>
      <c r="V328" s="305">
        <v>0.97281091829880695</v>
      </c>
      <c r="W328" s="305">
        <v>0.97281091829880695</v>
      </c>
      <c r="X328" s="305">
        <v>0.97281091829880695</v>
      </c>
      <c r="Y328" s="305">
        <v>0.97281091829880695</v>
      </c>
      <c r="Z328" s="305">
        <v>0.97281091829880695</v>
      </c>
      <c r="AA328" s="305">
        <v>0.97281091829880595</v>
      </c>
      <c r="AB328" s="305">
        <v>0.97284191139765697</v>
      </c>
      <c r="AC328" s="305">
        <v>0.97284191139765697</v>
      </c>
      <c r="AD328" s="305">
        <v>0.97284191139765697</v>
      </c>
      <c r="AE328" s="305">
        <v>0.97284191139765697</v>
      </c>
      <c r="AF328" s="305">
        <v>0.97284191139765697</v>
      </c>
      <c r="AG328" s="305">
        <v>0.97284191139765697</v>
      </c>
      <c r="AH328" s="305">
        <v>0.97284191139765697</v>
      </c>
      <c r="AI328" s="305">
        <v>0.97284191139765697</v>
      </c>
      <c r="AJ328" s="305">
        <v>0.97284191139765697</v>
      </c>
      <c r="AK328" s="305">
        <v>0.97284191139765697</v>
      </c>
      <c r="AL328" s="305">
        <v>0.97284191139765697</v>
      </c>
      <c r="AM328" s="305">
        <v>0.97284191139765697</v>
      </c>
      <c r="AN328" s="305">
        <v>0.97284191139765797</v>
      </c>
    </row>
    <row r="329" spans="1:40" s="171" customFormat="1" x14ac:dyDescent="0.2">
      <c r="A329" s="128" t="s">
        <v>2169</v>
      </c>
      <c r="B329" s="171">
        <v>1</v>
      </c>
      <c r="C329" s="171">
        <v>1</v>
      </c>
      <c r="D329" s="171">
        <v>1</v>
      </c>
      <c r="E329" s="171">
        <v>1</v>
      </c>
      <c r="F329" s="171">
        <v>1</v>
      </c>
      <c r="G329" s="171">
        <v>1</v>
      </c>
      <c r="H329" s="171">
        <v>1</v>
      </c>
      <c r="I329" s="171">
        <v>1</v>
      </c>
      <c r="J329" s="171">
        <v>1</v>
      </c>
      <c r="K329" s="171">
        <v>1</v>
      </c>
      <c r="L329" s="171">
        <v>1</v>
      </c>
      <c r="M329" s="171">
        <v>1</v>
      </c>
      <c r="N329" s="305">
        <v>1</v>
      </c>
      <c r="O329" s="305">
        <v>1</v>
      </c>
      <c r="P329" s="305">
        <v>1</v>
      </c>
      <c r="Q329" s="305">
        <v>1</v>
      </c>
      <c r="R329" s="305">
        <v>1</v>
      </c>
      <c r="S329" s="305">
        <v>1</v>
      </c>
      <c r="T329" s="305">
        <v>1</v>
      </c>
      <c r="U329" s="305">
        <v>1</v>
      </c>
      <c r="V329" s="305">
        <v>1</v>
      </c>
      <c r="W329" s="305">
        <v>1</v>
      </c>
      <c r="X329" s="305">
        <v>1</v>
      </c>
      <c r="Y329" s="305">
        <v>1</v>
      </c>
      <c r="Z329" s="305">
        <v>1</v>
      </c>
      <c r="AA329" s="305">
        <v>1</v>
      </c>
      <c r="AB329" s="305">
        <v>1</v>
      </c>
      <c r="AC329" s="305">
        <v>1</v>
      </c>
      <c r="AD329" s="305">
        <v>1</v>
      </c>
      <c r="AE329" s="305">
        <v>1</v>
      </c>
      <c r="AF329" s="305">
        <v>1</v>
      </c>
      <c r="AG329" s="305">
        <v>1</v>
      </c>
      <c r="AH329" s="305">
        <v>1</v>
      </c>
      <c r="AI329" s="305">
        <v>1</v>
      </c>
      <c r="AJ329" s="305">
        <v>1</v>
      </c>
      <c r="AK329" s="305">
        <v>1</v>
      </c>
      <c r="AL329" s="305">
        <v>1</v>
      </c>
      <c r="AM329" s="305">
        <v>1</v>
      </c>
      <c r="AN329" s="305">
        <v>1</v>
      </c>
    </row>
    <row r="330" spans="1:40" s="171" customFormat="1" x14ac:dyDescent="0.2">
      <c r="A330" s="128" t="s">
        <v>2170</v>
      </c>
      <c r="B330" s="171">
        <v>1</v>
      </c>
      <c r="C330" s="171">
        <v>1</v>
      </c>
      <c r="D330" s="171">
        <v>1</v>
      </c>
      <c r="E330" s="171">
        <v>1</v>
      </c>
      <c r="F330" s="171">
        <v>1</v>
      </c>
      <c r="G330" s="171">
        <v>1</v>
      </c>
      <c r="H330" s="171">
        <v>1</v>
      </c>
      <c r="I330" s="171">
        <v>1</v>
      </c>
      <c r="J330" s="171">
        <v>1</v>
      </c>
      <c r="K330" s="171">
        <v>1</v>
      </c>
      <c r="L330" s="171">
        <v>1</v>
      </c>
      <c r="M330" s="171">
        <v>1</v>
      </c>
      <c r="N330" s="305">
        <v>1</v>
      </c>
      <c r="O330" s="305">
        <v>1</v>
      </c>
      <c r="P330" s="305">
        <v>1</v>
      </c>
      <c r="Q330" s="305">
        <v>1</v>
      </c>
      <c r="R330" s="305">
        <v>1</v>
      </c>
      <c r="S330" s="305">
        <v>1</v>
      </c>
      <c r="T330" s="305">
        <v>1</v>
      </c>
      <c r="U330" s="305">
        <v>1</v>
      </c>
      <c r="V330" s="305">
        <v>1</v>
      </c>
      <c r="W330" s="305">
        <v>1</v>
      </c>
      <c r="X330" s="305">
        <v>1</v>
      </c>
      <c r="Y330" s="305">
        <v>1</v>
      </c>
      <c r="Z330" s="305">
        <v>1</v>
      </c>
      <c r="AA330" s="305">
        <v>1</v>
      </c>
      <c r="AB330" s="305">
        <v>1</v>
      </c>
      <c r="AC330" s="305">
        <v>1</v>
      </c>
      <c r="AD330" s="305">
        <v>1</v>
      </c>
      <c r="AE330" s="305">
        <v>1</v>
      </c>
      <c r="AF330" s="305">
        <v>1</v>
      </c>
      <c r="AG330" s="305">
        <v>1</v>
      </c>
      <c r="AH330" s="305">
        <v>1</v>
      </c>
      <c r="AI330" s="305">
        <v>1</v>
      </c>
      <c r="AJ330" s="305">
        <v>1</v>
      </c>
      <c r="AK330" s="305">
        <v>1</v>
      </c>
      <c r="AL330" s="305">
        <v>1</v>
      </c>
      <c r="AM330" s="305">
        <v>1</v>
      </c>
      <c r="AN330" s="305">
        <v>1</v>
      </c>
    </row>
    <row r="331" spans="1:40" s="171" customFormat="1" x14ac:dyDescent="0.2">
      <c r="A331" s="128" t="s">
        <v>2171</v>
      </c>
      <c r="B331" s="171">
        <v>1</v>
      </c>
      <c r="C331" s="171">
        <v>1</v>
      </c>
      <c r="D331" s="171">
        <v>1</v>
      </c>
      <c r="E331" s="171">
        <v>1</v>
      </c>
      <c r="F331" s="171">
        <v>1</v>
      </c>
      <c r="G331" s="171">
        <v>1</v>
      </c>
      <c r="H331" s="171">
        <v>1</v>
      </c>
      <c r="I331" s="171">
        <v>1</v>
      </c>
      <c r="J331" s="171">
        <v>1</v>
      </c>
      <c r="K331" s="171">
        <v>1</v>
      </c>
      <c r="L331" s="171">
        <v>1</v>
      </c>
      <c r="M331" s="171">
        <v>1</v>
      </c>
      <c r="N331" s="305">
        <v>1</v>
      </c>
      <c r="O331" s="305">
        <v>1</v>
      </c>
      <c r="P331" s="305">
        <v>1</v>
      </c>
      <c r="Q331" s="305">
        <v>1</v>
      </c>
      <c r="R331" s="305">
        <v>1</v>
      </c>
      <c r="S331" s="305">
        <v>1</v>
      </c>
      <c r="T331" s="305">
        <v>1</v>
      </c>
      <c r="U331" s="305">
        <v>1</v>
      </c>
      <c r="V331" s="305">
        <v>1</v>
      </c>
      <c r="W331" s="305">
        <v>1</v>
      </c>
      <c r="X331" s="305">
        <v>1</v>
      </c>
      <c r="Y331" s="305">
        <v>1</v>
      </c>
      <c r="Z331" s="305">
        <v>1</v>
      </c>
      <c r="AA331" s="305">
        <v>1</v>
      </c>
      <c r="AB331" s="305">
        <v>1</v>
      </c>
      <c r="AC331" s="305">
        <v>1</v>
      </c>
      <c r="AD331" s="305">
        <v>1</v>
      </c>
      <c r="AE331" s="305">
        <v>1</v>
      </c>
      <c r="AF331" s="305">
        <v>1</v>
      </c>
      <c r="AG331" s="305">
        <v>1</v>
      </c>
      <c r="AH331" s="305">
        <v>1</v>
      </c>
      <c r="AI331" s="305">
        <v>1</v>
      </c>
      <c r="AJ331" s="305">
        <v>1</v>
      </c>
      <c r="AK331" s="305">
        <v>1</v>
      </c>
      <c r="AL331" s="305">
        <v>1</v>
      </c>
      <c r="AM331" s="305">
        <v>1</v>
      </c>
      <c r="AN331" s="305">
        <v>1</v>
      </c>
    </row>
    <row r="332" spans="1:40" s="171" customFormat="1" x14ac:dyDescent="0.2">
      <c r="A332" s="128" t="s">
        <v>2172</v>
      </c>
      <c r="B332" s="171">
        <v>1</v>
      </c>
      <c r="C332" s="171">
        <v>1</v>
      </c>
      <c r="D332" s="171">
        <v>1</v>
      </c>
      <c r="E332" s="171">
        <v>1</v>
      </c>
      <c r="F332" s="171">
        <v>1</v>
      </c>
      <c r="G332" s="171">
        <v>1</v>
      </c>
      <c r="H332" s="171">
        <v>1</v>
      </c>
      <c r="I332" s="171">
        <v>1</v>
      </c>
      <c r="J332" s="171">
        <v>1</v>
      </c>
      <c r="K332" s="171">
        <v>1</v>
      </c>
      <c r="L332" s="171">
        <v>1</v>
      </c>
      <c r="M332" s="171">
        <v>1</v>
      </c>
      <c r="N332" s="305">
        <v>1</v>
      </c>
      <c r="O332" s="305">
        <v>1</v>
      </c>
      <c r="P332" s="305">
        <v>1</v>
      </c>
      <c r="Q332" s="305">
        <v>1</v>
      </c>
      <c r="R332" s="305">
        <v>1</v>
      </c>
      <c r="S332" s="305">
        <v>1</v>
      </c>
      <c r="T332" s="305">
        <v>1</v>
      </c>
      <c r="U332" s="305">
        <v>1</v>
      </c>
      <c r="V332" s="305">
        <v>1</v>
      </c>
      <c r="W332" s="305">
        <v>1</v>
      </c>
      <c r="X332" s="305">
        <v>1</v>
      </c>
      <c r="Y332" s="305">
        <v>1</v>
      </c>
      <c r="Z332" s="305">
        <v>1</v>
      </c>
      <c r="AA332" s="305">
        <v>1</v>
      </c>
      <c r="AB332" s="305">
        <v>1</v>
      </c>
      <c r="AC332" s="305">
        <v>1</v>
      </c>
      <c r="AD332" s="305">
        <v>1</v>
      </c>
      <c r="AE332" s="305">
        <v>1</v>
      </c>
      <c r="AF332" s="305">
        <v>1</v>
      </c>
      <c r="AG332" s="305">
        <v>1</v>
      </c>
      <c r="AH332" s="305">
        <v>1</v>
      </c>
      <c r="AI332" s="305">
        <v>1</v>
      </c>
      <c r="AJ332" s="305">
        <v>1</v>
      </c>
      <c r="AK332" s="305">
        <v>1</v>
      </c>
      <c r="AL332" s="305">
        <v>1</v>
      </c>
      <c r="AM332" s="305">
        <v>1</v>
      </c>
      <c r="AN332" s="305">
        <v>1</v>
      </c>
    </row>
    <row r="333" spans="1:40" s="171" customFormat="1" x14ac:dyDescent="0.2">
      <c r="A333" s="128" t="s">
        <v>2173</v>
      </c>
      <c r="B333" s="171">
        <v>1</v>
      </c>
      <c r="C333" s="171">
        <v>1</v>
      </c>
      <c r="D333" s="171">
        <v>1</v>
      </c>
      <c r="E333" s="171">
        <v>1</v>
      </c>
      <c r="F333" s="171">
        <v>1</v>
      </c>
      <c r="G333" s="171">
        <v>1</v>
      </c>
      <c r="H333" s="171">
        <v>1</v>
      </c>
      <c r="I333" s="171">
        <v>1</v>
      </c>
      <c r="J333" s="171">
        <v>1</v>
      </c>
      <c r="K333" s="171">
        <v>1</v>
      </c>
      <c r="L333" s="171">
        <v>1</v>
      </c>
      <c r="M333" s="171">
        <v>1</v>
      </c>
      <c r="N333" s="305">
        <v>1</v>
      </c>
      <c r="O333" s="305">
        <v>1</v>
      </c>
      <c r="P333" s="305">
        <v>1</v>
      </c>
      <c r="Q333" s="305">
        <v>1</v>
      </c>
      <c r="R333" s="305">
        <v>1</v>
      </c>
      <c r="S333" s="305">
        <v>1</v>
      </c>
      <c r="T333" s="305">
        <v>1</v>
      </c>
      <c r="U333" s="305">
        <v>1</v>
      </c>
      <c r="V333" s="305">
        <v>1</v>
      </c>
      <c r="W333" s="305">
        <v>1</v>
      </c>
      <c r="X333" s="305">
        <v>1</v>
      </c>
      <c r="Y333" s="305">
        <v>1</v>
      </c>
      <c r="Z333" s="305">
        <v>1</v>
      </c>
      <c r="AA333" s="305">
        <v>1</v>
      </c>
      <c r="AB333" s="305">
        <v>1</v>
      </c>
      <c r="AC333" s="305">
        <v>1</v>
      </c>
      <c r="AD333" s="305">
        <v>1</v>
      </c>
      <c r="AE333" s="305">
        <v>1</v>
      </c>
      <c r="AF333" s="305">
        <v>1</v>
      </c>
      <c r="AG333" s="305">
        <v>1</v>
      </c>
      <c r="AH333" s="305">
        <v>1</v>
      </c>
      <c r="AI333" s="305">
        <v>1</v>
      </c>
      <c r="AJ333" s="305">
        <v>1</v>
      </c>
      <c r="AK333" s="305">
        <v>1</v>
      </c>
      <c r="AL333" s="305">
        <v>1</v>
      </c>
      <c r="AM333" s="305">
        <v>1</v>
      </c>
      <c r="AN333" s="305">
        <v>1</v>
      </c>
    </row>
    <row r="334" spans="1:40" s="171" customFormat="1" x14ac:dyDescent="0.2">
      <c r="A334" s="128" t="s">
        <v>2174</v>
      </c>
      <c r="B334" s="171">
        <v>1</v>
      </c>
      <c r="C334" s="171">
        <v>1</v>
      </c>
      <c r="D334" s="171">
        <v>1</v>
      </c>
      <c r="E334" s="171">
        <v>1</v>
      </c>
      <c r="F334" s="171">
        <v>1</v>
      </c>
      <c r="G334" s="171">
        <v>1</v>
      </c>
      <c r="H334" s="171">
        <v>1</v>
      </c>
      <c r="I334" s="171">
        <v>1</v>
      </c>
      <c r="J334" s="171">
        <v>1</v>
      </c>
      <c r="K334" s="171">
        <v>1</v>
      </c>
      <c r="L334" s="171">
        <v>1</v>
      </c>
      <c r="M334" s="171">
        <v>1</v>
      </c>
      <c r="N334" s="305">
        <v>1</v>
      </c>
      <c r="O334" s="305">
        <v>1</v>
      </c>
      <c r="P334" s="305">
        <v>1</v>
      </c>
      <c r="Q334" s="305">
        <v>1</v>
      </c>
      <c r="R334" s="305">
        <v>1</v>
      </c>
      <c r="S334" s="305">
        <v>1</v>
      </c>
      <c r="T334" s="305">
        <v>1</v>
      </c>
      <c r="U334" s="305">
        <v>1</v>
      </c>
      <c r="V334" s="305">
        <v>1</v>
      </c>
      <c r="W334" s="305">
        <v>1</v>
      </c>
      <c r="X334" s="305">
        <v>1</v>
      </c>
      <c r="Y334" s="305">
        <v>1</v>
      </c>
      <c r="Z334" s="305">
        <v>1</v>
      </c>
      <c r="AA334" s="305">
        <v>1</v>
      </c>
      <c r="AB334" s="305">
        <v>1</v>
      </c>
      <c r="AC334" s="305">
        <v>1</v>
      </c>
      <c r="AD334" s="305">
        <v>1</v>
      </c>
      <c r="AE334" s="305">
        <v>1</v>
      </c>
      <c r="AF334" s="305">
        <v>1</v>
      </c>
      <c r="AG334" s="305">
        <v>1</v>
      </c>
      <c r="AH334" s="305">
        <v>1</v>
      </c>
      <c r="AI334" s="305">
        <v>1</v>
      </c>
      <c r="AJ334" s="305">
        <v>1</v>
      </c>
      <c r="AK334" s="305">
        <v>1</v>
      </c>
      <c r="AL334" s="305">
        <v>1</v>
      </c>
      <c r="AM334" s="305">
        <v>1</v>
      </c>
      <c r="AN334" s="305">
        <v>1</v>
      </c>
    </row>
    <row r="335" spans="1:40" s="171" customFormat="1" x14ac:dyDescent="0.2">
      <c r="A335" s="128" t="s">
        <v>2175</v>
      </c>
      <c r="B335" s="171">
        <v>0.97314938583569599</v>
      </c>
      <c r="C335" s="171">
        <v>0.97314938583569599</v>
      </c>
      <c r="D335" s="171">
        <v>0.97314938583569599</v>
      </c>
      <c r="E335" s="171">
        <v>0.97314938583569599</v>
      </c>
      <c r="F335" s="171">
        <v>0.97314938583569599</v>
      </c>
      <c r="G335" s="171">
        <v>0.97314938583569599</v>
      </c>
      <c r="H335" s="171">
        <v>0.97314938583569599</v>
      </c>
      <c r="I335" s="171">
        <v>0.97314938583569599</v>
      </c>
      <c r="J335" s="171">
        <v>0.97314938583569599</v>
      </c>
      <c r="K335" s="171">
        <v>0.97314938583569599</v>
      </c>
      <c r="L335" s="171">
        <v>0.97314938583569599</v>
      </c>
      <c r="M335" s="171">
        <v>0.97314938583569599</v>
      </c>
      <c r="N335" s="305">
        <v>0.97314938583569499</v>
      </c>
      <c r="O335" s="305">
        <v>0.97281091829880695</v>
      </c>
      <c r="P335" s="305">
        <v>0.97281091829880695</v>
      </c>
      <c r="Q335" s="305">
        <v>0.97281091829880695</v>
      </c>
      <c r="R335" s="305">
        <v>0.97281091829880695</v>
      </c>
      <c r="S335" s="305">
        <v>0.97281091829880695</v>
      </c>
      <c r="T335" s="305">
        <v>0.97281091829880695</v>
      </c>
      <c r="U335" s="305">
        <v>0.97281091829880695</v>
      </c>
      <c r="V335" s="305">
        <v>0.97281091829880695</v>
      </c>
      <c r="W335" s="305">
        <v>0.97281091829880695</v>
      </c>
      <c r="X335" s="305">
        <v>0.97281091829880695</v>
      </c>
      <c r="Y335" s="305">
        <v>0.97281091829880695</v>
      </c>
      <c r="Z335" s="305">
        <v>0.97281091829880695</v>
      </c>
      <c r="AA335" s="305">
        <v>0.97281091829880595</v>
      </c>
      <c r="AB335" s="305">
        <v>0.97284191139765697</v>
      </c>
      <c r="AC335" s="305">
        <v>0.97284191139765697</v>
      </c>
      <c r="AD335" s="305">
        <v>0.97284191139765697</v>
      </c>
      <c r="AE335" s="305">
        <v>0.97284191139765697</v>
      </c>
      <c r="AF335" s="305">
        <v>0.97284191139765697</v>
      </c>
      <c r="AG335" s="305">
        <v>0.97284191139765697</v>
      </c>
      <c r="AH335" s="305">
        <v>0.97284191139765697</v>
      </c>
      <c r="AI335" s="305">
        <v>0.97284191139765697</v>
      </c>
      <c r="AJ335" s="305">
        <v>0.97284191139765697</v>
      </c>
      <c r="AK335" s="305">
        <v>0.97284191139765697</v>
      </c>
      <c r="AL335" s="305">
        <v>0.97284191139765697</v>
      </c>
      <c r="AM335" s="305">
        <v>0.97284191139765697</v>
      </c>
      <c r="AN335" s="305">
        <v>0.97284191139765797</v>
      </c>
    </row>
    <row r="336" spans="1:40" s="171" customFormat="1" x14ac:dyDescent="0.2">
      <c r="A336" s="128" t="s">
        <v>2176</v>
      </c>
      <c r="B336" s="171">
        <v>1</v>
      </c>
      <c r="C336" s="171">
        <v>1</v>
      </c>
      <c r="D336" s="171">
        <v>1</v>
      </c>
      <c r="E336" s="171">
        <v>1</v>
      </c>
      <c r="F336" s="171">
        <v>1</v>
      </c>
      <c r="G336" s="171">
        <v>1</v>
      </c>
      <c r="H336" s="171">
        <v>1</v>
      </c>
      <c r="I336" s="171">
        <v>1</v>
      </c>
      <c r="J336" s="171">
        <v>1</v>
      </c>
      <c r="K336" s="171">
        <v>1</v>
      </c>
      <c r="L336" s="171">
        <v>1</v>
      </c>
      <c r="M336" s="171">
        <v>1</v>
      </c>
      <c r="N336" s="305">
        <v>1</v>
      </c>
      <c r="O336" s="305">
        <v>1</v>
      </c>
      <c r="P336" s="305">
        <v>1</v>
      </c>
      <c r="Q336" s="305">
        <v>1</v>
      </c>
      <c r="R336" s="305">
        <v>1</v>
      </c>
      <c r="S336" s="305">
        <v>1</v>
      </c>
      <c r="T336" s="305">
        <v>1</v>
      </c>
      <c r="U336" s="305">
        <v>1</v>
      </c>
      <c r="V336" s="305">
        <v>1</v>
      </c>
      <c r="W336" s="305">
        <v>1</v>
      </c>
      <c r="X336" s="305">
        <v>1</v>
      </c>
      <c r="Y336" s="305">
        <v>1</v>
      </c>
      <c r="Z336" s="305">
        <v>1</v>
      </c>
      <c r="AA336" s="305">
        <v>1</v>
      </c>
      <c r="AB336" s="305">
        <v>1</v>
      </c>
      <c r="AC336" s="305">
        <v>1</v>
      </c>
      <c r="AD336" s="305">
        <v>1</v>
      </c>
      <c r="AE336" s="305">
        <v>1</v>
      </c>
      <c r="AF336" s="305">
        <v>1</v>
      </c>
      <c r="AG336" s="305">
        <v>1</v>
      </c>
      <c r="AH336" s="305">
        <v>1</v>
      </c>
      <c r="AI336" s="305">
        <v>1</v>
      </c>
      <c r="AJ336" s="305">
        <v>1</v>
      </c>
      <c r="AK336" s="305">
        <v>1</v>
      </c>
      <c r="AL336" s="305">
        <v>1</v>
      </c>
      <c r="AM336" s="305">
        <v>1</v>
      </c>
      <c r="AN336" s="305">
        <v>1</v>
      </c>
    </row>
    <row r="337" spans="1:40" s="171" customFormat="1" x14ac:dyDescent="0.2">
      <c r="A337" s="128" t="s">
        <v>2177</v>
      </c>
      <c r="B337" s="171">
        <v>0.97314938583569599</v>
      </c>
      <c r="C337" s="171">
        <v>0.97314938583569599</v>
      </c>
      <c r="D337" s="171">
        <v>0.97314938583569599</v>
      </c>
      <c r="E337" s="171">
        <v>0.97314938583569599</v>
      </c>
      <c r="F337" s="171">
        <v>0.97314938583569599</v>
      </c>
      <c r="G337" s="171">
        <v>0.97314938583569599</v>
      </c>
      <c r="H337" s="171">
        <v>0.97314938583569599</v>
      </c>
      <c r="I337" s="171">
        <v>0.97314938583569599</v>
      </c>
      <c r="J337" s="171">
        <v>0.97314938583569599</v>
      </c>
      <c r="K337" s="171">
        <v>0.97314938583569599</v>
      </c>
      <c r="L337" s="171">
        <v>0.97314938583569599</v>
      </c>
      <c r="M337" s="171">
        <v>0.97314938583569599</v>
      </c>
      <c r="N337" s="305">
        <v>0.97314938583569499</v>
      </c>
      <c r="O337" s="305">
        <v>0.97281091829880695</v>
      </c>
      <c r="P337" s="305">
        <v>0.97281091829880695</v>
      </c>
      <c r="Q337" s="305">
        <v>0.97281091829880695</v>
      </c>
      <c r="R337" s="305">
        <v>0.97281091829880695</v>
      </c>
      <c r="S337" s="305">
        <v>0.97281091829880695</v>
      </c>
      <c r="T337" s="305">
        <v>0.97281091829880695</v>
      </c>
      <c r="U337" s="305">
        <v>0.97281091829880695</v>
      </c>
      <c r="V337" s="305">
        <v>0.97281091829880695</v>
      </c>
      <c r="W337" s="305">
        <v>0.97281091829880695</v>
      </c>
      <c r="X337" s="305">
        <v>0.97281091829880695</v>
      </c>
      <c r="Y337" s="305">
        <v>0.97281091829880695</v>
      </c>
      <c r="Z337" s="305">
        <v>0.97281091829880695</v>
      </c>
      <c r="AA337" s="305">
        <v>0.97281091829880595</v>
      </c>
      <c r="AB337" s="305">
        <v>0.97284191139765697</v>
      </c>
      <c r="AC337" s="305">
        <v>0.97284191139765697</v>
      </c>
      <c r="AD337" s="305">
        <v>0.97284191139765697</v>
      </c>
      <c r="AE337" s="305">
        <v>0.97284191139765697</v>
      </c>
      <c r="AF337" s="305">
        <v>0.97284191139765697</v>
      </c>
      <c r="AG337" s="305">
        <v>0.97284191139765697</v>
      </c>
      <c r="AH337" s="305">
        <v>0.97284191139765697</v>
      </c>
      <c r="AI337" s="305">
        <v>0.97284191139765697</v>
      </c>
      <c r="AJ337" s="305">
        <v>0.97284191139765697</v>
      </c>
      <c r="AK337" s="305">
        <v>0.97284191139765697</v>
      </c>
      <c r="AL337" s="305">
        <v>0.97284191139765697</v>
      </c>
      <c r="AM337" s="305">
        <v>0.97284191139765697</v>
      </c>
      <c r="AN337" s="305">
        <v>0.97284191139765797</v>
      </c>
    </row>
    <row r="338" spans="1:40" s="344" customFormat="1" x14ac:dyDescent="0.2">
      <c r="A338" s="342" t="s">
        <v>2178</v>
      </c>
      <c r="B338" s="344">
        <v>1</v>
      </c>
      <c r="C338" s="344">
        <v>1</v>
      </c>
      <c r="D338" s="344">
        <v>1</v>
      </c>
      <c r="E338" s="344">
        <v>1</v>
      </c>
      <c r="F338" s="344">
        <v>1</v>
      </c>
      <c r="G338" s="344">
        <v>1</v>
      </c>
      <c r="H338" s="344">
        <v>1</v>
      </c>
      <c r="I338" s="344">
        <v>1</v>
      </c>
      <c r="J338" s="344">
        <v>1</v>
      </c>
      <c r="K338" s="344">
        <v>1</v>
      </c>
      <c r="L338" s="344">
        <v>1</v>
      </c>
      <c r="M338" s="344">
        <v>1</v>
      </c>
      <c r="N338" s="377">
        <v>1</v>
      </c>
      <c r="O338" s="377">
        <v>1</v>
      </c>
      <c r="P338" s="377">
        <v>1</v>
      </c>
      <c r="Q338" s="377">
        <v>1</v>
      </c>
      <c r="R338" s="377">
        <v>1</v>
      </c>
      <c r="S338" s="377">
        <v>1</v>
      </c>
      <c r="T338" s="377">
        <v>1</v>
      </c>
      <c r="U338" s="377">
        <v>1</v>
      </c>
      <c r="V338" s="377">
        <v>1</v>
      </c>
      <c r="W338" s="377">
        <v>1</v>
      </c>
      <c r="X338" s="377">
        <v>1</v>
      </c>
      <c r="Y338" s="377">
        <v>1</v>
      </c>
      <c r="Z338" s="377">
        <v>1</v>
      </c>
      <c r="AA338" s="377">
        <v>1</v>
      </c>
      <c r="AB338" s="377">
        <v>1</v>
      </c>
      <c r="AC338" s="377">
        <v>1</v>
      </c>
      <c r="AD338" s="377">
        <v>1</v>
      </c>
      <c r="AE338" s="377">
        <v>1</v>
      </c>
      <c r="AF338" s="377">
        <v>1</v>
      </c>
      <c r="AG338" s="377">
        <v>1</v>
      </c>
      <c r="AH338" s="377">
        <v>1</v>
      </c>
      <c r="AI338" s="377">
        <v>1</v>
      </c>
      <c r="AJ338" s="377">
        <v>1</v>
      </c>
      <c r="AK338" s="377">
        <v>1</v>
      </c>
      <c r="AL338" s="377">
        <v>1</v>
      </c>
      <c r="AM338" s="377">
        <v>1</v>
      </c>
      <c r="AN338" s="377">
        <v>1</v>
      </c>
    </row>
    <row r="339" spans="1:40" s="171" customFormat="1" x14ac:dyDescent="0.2">
      <c r="A339" s="128" t="s">
        <v>2179</v>
      </c>
      <c r="B339" s="171">
        <v>1</v>
      </c>
      <c r="C339" s="171">
        <v>1</v>
      </c>
      <c r="D339" s="171">
        <v>1</v>
      </c>
      <c r="E339" s="171">
        <v>1</v>
      </c>
      <c r="F339" s="171">
        <v>1</v>
      </c>
      <c r="G339" s="171">
        <v>1</v>
      </c>
      <c r="H339" s="171">
        <v>1</v>
      </c>
      <c r="I339" s="171">
        <v>1</v>
      </c>
      <c r="J339" s="171">
        <v>1</v>
      </c>
      <c r="K339" s="171">
        <v>1</v>
      </c>
      <c r="L339" s="171">
        <v>1</v>
      </c>
      <c r="M339" s="171">
        <v>1</v>
      </c>
      <c r="N339" s="305">
        <v>1</v>
      </c>
      <c r="O339" s="305">
        <v>1</v>
      </c>
      <c r="P339" s="305">
        <v>1</v>
      </c>
      <c r="Q339" s="305">
        <v>1</v>
      </c>
      <c r="R339" s="305">
        <v>1</v>
      </c>
      <c r="S339" s="305">
        <v>1</v>
      </c>
      <c r="T339" s="305">
        <v>1</v>
      </c>
      <c r="U339" s="305">
        <v>1</v>
      </c>
      <c r="V339" s="305">
        <v>1</v>
      </c>
      <c r="W339" s="305">
        <v>1</v>
      </c>
      <c r="X339" s="305">
        <v>1</v>
      </c>
      <c r="Y339" s="305">
        <v>1</v>
      </c>
      <c r="Z339" s="305">
        <v>1</v>
      </c>
      <c r="AA339" s="305">
        <v>1</v>
      </c>
      <c r="AB339" s="305">
        <v>1</v>
      </c>
      <c r="AC339" s="305">
        <v>1</v>
      </c>
      <c r="AD339" s="305">
        <v>1</v>
      </c>
      <c r="AE339" s="305">
        <v>1</v>
      </c>
      <c r="AF339" s="305">
        <v>1</v>
      </c>
      <c r="AG339" s="305">
        <v>1</v>
      </c>
      <c r="AH339" s="305">
        <v>1</v>
      </c>
      <c r="AI339" s="305">
        <v>1</v>
      </c>
      <c r="AJ339" s="305">
        <v>1</v>
      </c>
      <c r="AK339" s="305">
        <v>1</v>
      </c>
      <c r="AL339" s="305">
        <v>1</v>
      </c>
      <c r="AM339" s="305">
        <v>1</v>
      </c>
      <c r="AN339" s="305">
        <v>1</v>
      </c>
    </row>
    <row r="340" spans="1:40" s="171" customFormat="1" x14ac:dyDescent="0.2">
      <c r="A340" s="128" t="s">
        <v>2180</v>
      </c>
      <c r="B340" s="171">
        <v>0</v>
      </c>
      <c r="C340" s="171">
        <v>0</v>
      </c>
      <c r="D340" s="171">
        <v>0</v>
      </c>
      <c r="E340" s="171">
        <v>0</v>
      </c>
      <c r="F340" s="171">
        <v>0</v>
      </c>
      <c r="G340" s="171">
        <v>0</v>
      </c>
      <c r="H340" s="171">
        <v>0</v>
      </c>
      <c r="I340" s="171">
        <v>0</v>
      </c>
      <c r="J340" s="171">
        <v>0</v>
      </c>
      <c r="K340" s="171">
        <v>0</v>
      </c>
      <c r="L340" s="171">
        <v>0</v>
      </c>
      <c r="M340" s="171">
        <v>0</v>
      </c>
      <c r="N340" s="305">
        <v>0</v>
      </c>
      <c r="O340" s="305">
        <v>0</v>
      </c>
      <c r="P340" s="305">
        <v>0</v>
      </c>
      <c r="Q340" s="305">
        <v>0</v>
      </c>
      <c r="R340" s="305">
        <v>0</v>
      </c>
      <c r="S340" s="305">
        <v>0</v>
      </c>
      <c r="T340" s="305">
        <v>0</v>
      </c>
      <c r="U340" s="305">
        <v>0</v>
      </c>
      <c r="V340" s="305">
        <v>0</v>
      </c>
      <c r="W340" s="305">
        <v>0</v>
      </c>
      <c r="X340" s="305">
        <v>0</v>
      </c>
      <c r="Y340" s="305">
        <v>0</v>
      </c>
      <c r="Z340" s="305">
        <v>0</v>
      </c>
      <c r="AA340" s="305">
        <v>0</v>
      </c>
      <c r="AB340" s="305">
        <v>0</v>
      </c>
      <c r="AC340" s="305">
        <v>0</v>
      </c>
      <c r="AD340" s="305">
        <v>0</v>
      </c>
      <c r="AE340" s="305">
        <v>0</v>
      </c>
      <c r="AF340" s="305">
        <v>0</v>
      </c>
      <c r="AG340" s="305">
        <v>0</v>
      </c>
      <c r="AH340" s="305">
        <v>0</v>
      </c>
      <c r="AI340" s="305">
        <v>0</v>
      </c>
      <c r="AJ340" s="305">
        <v>0</v>
      </c>
      <c r="AK340" s="305">
        <v>0</v>
      </c>
      <c r="AL340" s="305">
        <v>0</v>
      </c>
      <c r="AM340" s="305">
        <v>0</v>
      </c>
      <c r="AN340" s="305">
        <v>0</v>
      </c>
    </row>
    <row r="341" spans="1:40" s="171" customFormat="1" x14ac:dyDescent="0.2">
      <c r="A341" s="128" t="s">
        <v>2181</v>
      </c>
      <c r="B341" s="171">
        <v>0.97314938583569599</v>
      </c>
      <c r="C341" s="171">
        <v>0.97314938583569599</v>
      </c>
      <c r="D341" s="171">
        <v>0.97314938583569599</v>
      </c>
      <c r="E341" s="171">
        <v>0.97314938583569599</v>
      </c>
      <c r="F341" s="171">
        <v>0.97314938583569599</v>
      </c>
      <c r="G341" s="171">
        <v>0.97314938583569599</v>
      </c>
      <c r="H341" s="171">
        <v>0.97314938583569599</v>
      </c>
      <c r="I341" s="171">
        <v>0.97314938583569599</v>
      </c>
      <c r="J341" s="171">
        <v>0.97314938583569599</v>
      </c>
      <c r="K341" s="171">
        <v>0.97314938583569599</v>
      </c>
      <c r="L341" s="171">
        <v>0.97314938583569599</v>
      </c>
      <c r="M341" s="171">
        <v>0.97314938583569599</v>
      </c>
      <c r="N341" s="305">
        <v>0.97314938583569499</v>
      </c>
      <c r="O341" s="305">
        <v>0.97281091829880695</v>
      </c>
      <c r="P341" s="305">
        <v>0.97281091829880695</v>
      </c>
      <c r="Q341" s="305">
        <v>0.97281091829880695</v>
      </c>
      <c r="R341" s="305">
        <v>0.97281091829880695</v>
      </c>
      <c r="S341" s="305">
        <v>0.97281091829880695</v>
      </c>
      <c r="T341" s="305">
        <v>0.97281091829880695</v>
      </c>
      <c r="U341" s="305">
        <v>0.97281091829880695</v>
      </c>
      <c r="V341" s="305">
        <v>0.97281091829880695</v>
      </c>
      <c r="W341" s="305">
        <v>0.97281091829880695</v>
      </c>
      <c r="X341" s="305">
        <v>0.97281091829880695</v>
      </c>
      <c r="Y341" s="305">
        <v>0.97281091829880695</v>
      </c>
      <c r="Z341" s="305">
        <v>0.97281091829880695</v>
      </c>
      <c r="AA341" s="305">
        <v>0.97281091829880595</v>
      </c>
      <c r="AB341" s="305">
        <v>0.97284191139765697</v>
      </c>
      <c r="AC341" s="305">
        <v>0.97284191139765697</v>
      </c>
      <c r="AD341" s="305">
        <v>0.97284191139765697</v>
      </c>
      <c r="AE341" s="305">
        <v>0.97284191139765697</v>
      </c>
      <c r="AF341" s="305">
        <v>0.97284191139765697</v>
      </c>
      <c r="AG341" s="305">
        <v>0.97284191139765697</v>
      </c>
      <c r="AH341" s="305">
        <v>0.97284191139765697</v>
      </c>
      <c r="AI341" s="305">
        <v>0.97284191139765697</v>
      </c>
      <c r="AJ341" s="305">
        <v>0.97284191139765697</v>
      </c>
      <c r="AK341" s="305">
        <v>0.97284191139765697</v>
      </c>
      <c r="AL341" s="305">
        <v>0.97284191139765697</v>
      </c>
      <c r="AM341" s="305">
        <v>0.97284191139765697</v>
      </c>
      <c r="AN341" s="305">
        <v>0.97284191139765797</v>
      </c>
    </row>
    <row r="342" spans="1:40" s="171" customFormat="1" x14ac:dyDescent="0.2">
      <c r="A342" s="128" t="s">
        <v>2182</v>
      </c>
      <c r="B342" s="171">
        <v>0.97314938583569599</v>
      </c>
      <c r="C342" s="171">
        <v>0.97314938583569599</v>
      </c>
      <c r="D342" s="171">
        <v>0.97314938583569599</v>
      </c>
      <c r="E342" s="171">
        <v>0.97314938583569599</v>
      </c>
      <c r="F342" s="171">
        <v>0.97314938583569599</v>
      </c>
      <c r="G342" s="171">
        <v>0.97314938583569599</v>
      </c>
      <c r="H342" s="171">
        <v>0.97314938583569599</v>
      </c>
      <c r="I342" s="171">
        <v>0.97314938583569599</v>
      </c>
      <c r="J342" s="171">
        <v>0.97314938583569599</v>
      </c>
      <c r="K342" s="171">
        <v>0.97314938583569599</v>
      </c>
      <c r="L342" s="171">
        <v>0.97314938583569599</v>
      </c>
      <c r="M342" s="171">
        <v>0.97314938583569599</v>
      </c>
      <c r="N342" s="305">
        <v>0.97314938583569499</v>
      </c>
      <c r="O342" s="305">
        <v>0.97281091829880695</v>
      </c>
      <c r="P342" s="305">
        <v>0.97281091829880695</v>
      </c>
      <c r="Q342" s="305">
        <v>0.97281091829880695</v>
      </c>
      <c r="R342" s="305">
        <v>0.97281091829880695</v>
      </c>
      <c r="S342" s="305">
        <v>0.97281091829880695</v>
      </c>
      <c r="T342" s="305">
        <v>0.97281091829880695</v>
      </c>
      <c r="U342" s="305">
        <v>0.97281091829880695</v>
      </c>
      <c r="V342" s="305">
        <v>0.97281091829880695</v>
      </c>
      <c r="W342" s="305">
        <v>0.97281091829880695</v>
      </c>
      <c r="X342" s="305">
        <v>0.97281091829880695</v>
      </c>
      <c r="Y342" s="305">
        <v>0.97281091829880695</v>
      </c>
      <c r="Z342" s="305">
        <v>0.97281091829880695</v>
      </c>
      <c r="AA342" s="305">
        <v>0.97281091829880595</v>
      </c>
      <c r="AB342" s="305">
        <v>0.97284191139765697</v>
      </c>
      <c r="AC342" s="305">
        <v>0.97284191139765697</v>
      </c>
      <c r="AD342" s="305">
        <v>0.97284191139765697</v>
      </c>
      <c r="AE342" s="305">
        <v>0.97284191139765697</v>
      </c>
      <c r="AF342" s="305">
        <v>0.97284191139765697</v>
      </c>
      <c r="AG342" s="305">
        <v>0.97284191139765697</v>
      </c>
      <c r="AH342" s="305">
        <v>0.97284191139765697</v>
      </c>
      <c r="AI342" s="305">
        <v>0.97284191139765697</v>
      </c>
      <c r="AJ342" s="305">
        <v>0.97284191139765697</v>
      </c>
      <c r="AK342" s="305">
        <v>0.97284191139765697</v>
      </c>
      <c r="AL342" s="305">
        <v>0.97284191139765697</v>
      </c>
      <c r="AM342" s="305">
        <v>0.97284191139765697</v>
      </c>
      <c r="AN342" s="305">
        <v>0.97284191139765797</v>
      </c>
    </row>
    <row r="343" spans="1:40" s="344" customFormat="1" x14ac:dyDescent="0.2">
      <c r="A343" s="342" t="s">
        <v>2183</v>
      </c>
      <c r="B343" s="344">
        <v>0.97314938583569599</v>
      </c>
      <c r="C343" s="344">
        <v>0.97314938583569599</v>
      </c>
      <c r="D343" s="344">
        <v>0.97314938583569599</v>
      </c>
      <c r="E343" s="344">
        <v>0.97314938583569599</v>
      </c>
      <c r="F343" s="344">
        <v>0.97314938583569599</v>
      </c>
      <c r="G343" s="344">
        <v>0.97314938583569599</v>
      </c>
      <c r="H343" s="344">
        <v>0.97314938583569599</v>
      </c>
      <c r="I343" s="344">
        <v>0.97314938583569599</v>
      </c>
      <c r="J343" s="344">
        <v>0.97314938583569599</v>
      </c>
      <c r="K343" s="344">
        <v>0.97314938583569599</v>
      </c>
      <c r="L343" s="344">
        <v>0.97314938583569599</v>
      </c>
      <c r="M343" s="344">
        <v>0.97314938583569599</v>
      </c>
      <c r="N343" s="377">
        <v>0.97314938583569499</v>
      </c>
      <c r="O343" s="377">
        <v>0.97281091829880695</v>
      </c>
      <c r="P343" s="377">
        <v>0.97281091829880695</v>
      </c>
      <c r="Q343" s="377">
        <v>0.97281091829880695</v>
      </c>
      <c r="R343" s="377">
        <v>0.97281091829880695</v>
      </c>
      <c r="S343" s="377">
        <v>0.97281091829880695</v>
      </c>
      <c r="T343" s="377">
        <v>0.97281091829880695</v>
      </c>
      <c r="U343" s="377">
        <v>0.97281091829880695</v>
      </c>
      <c r="V343" s="377">
        <v>0.97281091829880695</v>
      </c>
      <c r="W343" s="377">
        <v>0.97281091829880695</v>
      </c>
      <c r="X343" s="377">
        <v>0.97281091829880695</v>
      </c>
      <c r="Y343" s="377">
        <v>0.97281091829880695</v>
      </c>
      <c r="Z343" s="377">
        <v>0.97281091829880695</v>
      </c>
      <c r="AA343" s="377">
        <v>0.97281091829880595</v>
      </c>
      <c r="AB343" s="377">
        <v>0.97284191139765697</v>
      </c>
      <c r="AC343" s="377">
        <v>0.97284191139765697</v>
      </c>
      <c r="AD343" s="377">
        <v>0.97284191139765697</v>
      </c>
      <c r="AE343" s="377">
        <v>0.97284191139765697</v>
      </c>
      <c r="AF343" s="377">
        <v>0.97284191139765697</v>
      </c>
      <c r="AG343" s="377">
        <v>0.97284191139765697</v>
      </c>
      <c r="AH343" s="377">
        <v>0.97284191139765697</v>
      </c>
      <c r="AI343" s="377">
        <v>0.97284191139765697</v>
      </c>
      <c r="AJ343" s="377">
        <v>0.97284191139765697</v>
      </c>
      <c r="AK343" s="377">
        <v>0.97284191139765697</v>
      </c>
      <c r="AL343" s="377">
        <v>0.97284191139765697</v>
      </c>
      <c r="AM343" s="377">
        <v>0.97284191139765697</v>
      </c>
      <c r="AN343" s="377">
        <v>0.97284191139765797</v>
      </c>
    </row>
    <row r="344" spans="1:40" s="171" customFormat="1" x14ac:dyDescent="0.2">
      <c r="A344" s="128" t="s">
        <v>2184</v>
      </c>
      <c r="B344" s="171">
        <v>0.97314938583569599</v>
      </c>
      <c r="C344" s="171">
        <v>0.97314938583569599</v>
      </c>
      <c r="D344" s="171">
        <v>0.97314938583569599</v>
      </c>
      <c r="E344" s="171">
        <v>0.97314938583569599</v>
      </c>
      <c r="F344" s="171">
        <v>0.97314938583569599</v>
      </c>
      <c r="G344" s="171">
        <v>0.97314938583569599</v>
      </c>
      <c r="H344" s="171">
        <v>0.97314938583569599</v>
      </c>
      <c r="I344" s="171">
        <v>0.97314938583569599</v>
      </c>
      <c r="J344" s="171">
        <v>0.97314938583569599</v>
      </c>
      <c r="K344" s="171">
        <v>0.97314938583569599</v>
      </c>
      <c r="L344" s="171">
        <v>0.97314938583569599</v>
      </c>
      <c r="M344" s="171">
        <v>0.97314938583569599</v>
      </c>
      <c r="N344" s="305">
        <v>0.97314938583569499</v>
      </c>
      <c r="O344" s="305">
        <v>0.97281091829880695</v>
      </c>
      <c r="P344" s="305">
        <v>0.97281091829880695</v>
      </c>
      <c r="Q344" s="305">
        <v>0.97281091829880695</v>
      </c>
      <c r="R344" s="305">
        <v>0.97281091829880695</v>
      </c>
      <c r="S344" s="305">
        <v>0.97281091829880695</v>
      </c>
      <c r="T344" s="305">
        <v>0.97281091829880695</v>
      </c>
      <c r="U344" s="305">
        <v>0.97281091829880695</v>
      </c>
      <c r="V344" s="305">
        <v>0.97281091829880695</v>
      </c>
      <c r="W344" s="305">
        <v>0.97281091829880695</v>
      </c>
      <c r="X344" s="305">
        <v>0.97281091829880695</v>
      </c>
      <c r="Y344" s="305">
        <v>0.97281091829880695</v>
      </c>
      <c r="Z344" s="305">
        <v>0.97281091829880695</v>
      </c>
      <c r="AA344" s="305">
        <v>0.97281091829880595</v>
      </c>
      <c r="AB344" s="305">
        <v>0.97284191139765697</v>
      </c>
      <c r="AC344" s="305">
        <v>0.97284191139765697</v>
      </c>
      <c r="AD344" s="305">
        <v>0.97284191139765697</v>
      </c>
      <c r="AE344" s="305">
        <v>0.97284191139765697</v>
      </c>
      <c r="AF344" s="305">
        <v>0.97284191139765697</v>
      </c>
      <c r="AG344" s="305">
        <v>0.97284191139765697</v>
      </c>
      <c r="AH344" s="305">
        <v>0.97284191139765697</v>
      </c>
      <c r="AI344" s="305">
        <v>0.97284191139765697</v>
      </c>
      <c r="AJ344" s="305">
        <v>0.97284191139765697</v>
      </c>
      <c r="AK344" s="305">
        <v>0.97284191139765697</v>
      </c>
      <c r="AL344" s="305">
        <v>0.97284191139765697</v>
      </c>
      <c r="AM344" s="305">
        <v>0.97284191139765697</v>
      </c>
      <c r="AN344" s="305">
        <v>0.97284191139765797</v>
      </c>
    </row>
    <row r="345" spans="1:40" s="171" customFormat="1" x14ac:dyDescent="0.2">
      <c r="A345" s="128" t="s">
        <v>2185</v>
      </c>
      <c r="B345" s="171">
        <v>0.97314938583569599</v>
      </c>
      <c r="C345" s="171">
        <v>0.97314938583569599</v>
      </c>
      <c r="D345" s="171">
        <v>0.97314938583569599</v>
      </c>
      <c r="E345" s="171">
        <v>0.97314938583569599</v>
      </c>
      <c r="F345" s="171">
        <v>0.97314938583569599</v>
      </c>
      <c r="G345" s="171">
        <v>0.97314938583569599</v>
      </c>
      <c r="H345" s="171">
        <v>0.97314938583569599</v>
      </c>
      <c r="I345" s="171">
        <v>0.97314938583569599</v>
      </c>
      <c r="J345" s="171">
        <v>0.97314938583569599</v>
      </c>
      <c r="K345" s="171">
        <v>0.97314938583569599</v>
      </c>
      <c r="L345" s="171">
        <v>0.97314938583569599</v>
      </c>
      <c r="M345" s="171">
        <v>0.97314938583569599</v>
      </c>
      <c r="N345" s="305">
        <v>0.97314938583569499</v>
      </c>
      <c r="O345" s="305">
        <v>0.97281091829880695</v>
      </c>
      <c r="P345" s="305">
        <v>0.97281091829880695</v>
      </c>
      <c r="Q345" s="305">
        <v>0.97281091829880695</v>
      </c>
      <c r="R345" s="305">
        <v>0.97281091829880695</v>
      </c>
      <c r="S345" s="305">
        <v>0.97281091829880695</v>
      </c>
      <c r="T345" s="305">
        <v>0.97281091829880695</v>
      </c>
      <c r="U345" s="305">
        <v>0.97281091829880695</v>
      </c>
      <c r="V345" s="305">
        <v>0.97281091829880695</v>
      </c>
      <c r="W345" s="305">
        <v>0.97281091829880695</v>
      </c>
      <c r="X345" s="305">
        <v>0.97281091829880695</v>
      </c>
      <c r="Y345" s="305">
        <v>0.97281091829880695</v>
      </c>
      <c r="Z345" s="305">
        <v>0.97281091829880695</v>
      </c>
      <c r="AA345" s="305">
        <v>0.97281091829880595</v>
      </c>
      <c r="AB345" s="305">
        <v>0.97284191139765697</v>
      </c>
      <c r="AC345" s="305">
        <v>0.97284191139765697</v>
      </c>
      <c r="AD345" s="305">
        <v>0.97284191139765697</v>
      </c>
      <c r="AE345" s="305">
        <v>0.97284191139765697</v>
      </c>
      <c r="AF345" s="305">
        <v>0.97284191139765697</v>
      </c>
      <c r="AG345" s="305">
        <v>0.97284191139765697</v>
      </c>
      <c r="AH345" s="305">
        <v>0.97284191139765697</v>
      </c>
      <c r="AI345" s="305">
        <v>0.97284191139765697</v>
      </c>
      <c r="AJ345" s="305">
        <v>0.97284191139765697</v>
      </c>
      <c r="AK345" s="305">
        <v>0.97284191139765697</v>
      </c>
      <c r="AL345" s="305">
        <v>0.97284191139765697</v>
      </c>
      <c r="AM345" s="305">
        <v>0.97284191139765697</v>
      </c>
      <c r="AN345" s="305">
        <v>0.97284191139765797</v>
      </c>
    </row>
    <row r="346" spans="1:40" s="171" customFormat="1" x14ac:dyDescent="0.2">
      <c r="A346" s="128" t="s">
        <v>2186</v>
      </c>
      <c r="B346" s="171">
        <v>0.97314938583569599</v>
      </c>
      <c r="C346" s="171">
        <v>0.97314938583569599</v>
      </c>
      <c r="D346" s="171">
        <v>0.97314938583569599</v>
      </c>
      <c r="E346" s="171">
        <v>0.97314938583569599</v>
      </c>
      <c r="F346" s="171">
        <v>0.97314938583569599</v>
      </c>
      <c r="G346" s="171">
        <v>0.97314938583569599</v>
      </c>
      <c r="H346" s="171">
        <v>0.97314938583569599</v>
      </c>
      <c r="I346" s="171">
        <v>0.97314938583569599</v>
      </c>
      <c r="J346" s="171">
        <v>0.97314938583569599</v>
      </c>
      <c r="K346" s="171">
        <v>0.97314938583569599</v>
      </c>
      <c r="L346" s="171">
        <v>0.97314938583569599</v>
      </c>
      <c r="M346" s="171">
        <v>0.97314938583569599</v>
      </c>
      <c r="N346" s="305">
        <v>0.97314938583569499</v>
      </c>
      <c r="O346" s="305">
        <v>0.97281091829880695</v>
      </c>
      <c r="P346" s="305">
        <v>0.97281091829880695</v>
      </c>
      <c r="Q346" s="305">
        <v>0.97281091829880695</v>
      </c>
      <c r="R346" s="305">
        <v>0.97281091829880695</v>
      </c>
      <c r="S346" s="305">
        <v>0.97281091829880695</v>
      </c>
      <c r="T346" s="305">
        <v>0.97281091829880695</v>
      </c>
      <c r="U346" s="305">
        <v>0.97281091829880695</v>
      </c>
      <c r="V346" s="305">
        <v>0.97281091829880695</v>
      </c>
      <c r="W346" s="305">
        <v>0.97281091829880695</v>
      </c>
      <c r="X346" s="305">
        <v>0.97281091829880695</v>
      </c>
      <c r="Y346" s="305">
        <v>0.97281091829880695</v>
      </c>
      <c r="Z346" s="305">
        <v>0.97281091829880695</v>
      </c>
      <c r="AA346" s="305">
        <v>0.97281091829880595</v>
      </c>
      <c r="AB346" s="305">
        <v>0.97284191139765697</v>
      </c>
      <c r="AC346" s="305">
        <v>0.97284191139765697</v>
      </c>
      <c r="AD346" s="305">
        <v>0.97284191139765697</v>
      </c>
      <c r="AE346" s="305">
        <v>0.97284191139765697</v>
      </c>
      <c r="AF346" s="305">
        <v>0.97284191139765697</v>
      </c>
      <c r="AG346" s="305">
        <v>0.97284191139765697</v>
      </c>
      <c r="AH346" s="305">
        <v>0.97284191139765697</v>
      </c>
      <c r="AI346" s="305">
        <v>0.97284191139765697</v>
      </c>
      <c r="AJ346" s="305">
        <v>0.97284191139765697</v>
      </c>
      <c r="AK346" s="305">
        <v>0.97284191139765697</v>
      </c>
      <c r="AL346" s="305">
        <v>0.97284191139765697</v>
      </c>
      <c r="AM346" s="305">
        <v>0.97284191139765697</v>
      </c>
      <c r="AN346" s="305">
        <v>0.97284191139765797</v>
      </c>
    </row>
    <row r="347" spans="1:40" s="344" customFormat="1" x14ac:dyDescent="0.2">
      <c r="A347" s="342" t="s">
        <v>2187</v>
      </c>
      <c r="B347" s="344">
        <v>0.97314938583569599</v>
      </c>
      <c r="C347" s="344">
        <v>0.97314938583569599</v>
      </c>
      <c r="D347" s="344">
        <v>0.97314938583569599</v>
      </c>
      <c r="E347" s="344">
        <v>0.97314938583569599</v>
      </c>
      <c r="F347" s="344">
        <v>0.97314938583569599</v>
      </c>
      <c r="G347" s="344">
        <v>0.97314938583569599</v>
      </c>
      <c r="H347" s="344">
        <v>0.97314938583569599</v>
      </c>
      <c r="I347" s="344">
        <v>0.97314938583569599</v>
      </c>
      <c r="J347" s="344">
        <v>0.97314938583569599</v>
      </c>
      <c r="K347" s="344">
        <v>0.97314938583569599</v>
      </c>
      <c r="L347" s="344">
        <v>0.97314938583569599</v>
      </c>
      <c r="M347" s="344">
        <v>0.97314938583569599</v>
      </c>
      <c r="N347" s="377">
        <v>0.97314938583569499</v>
      </c>
      <c r="O347" s="377">
        <v>0.97281091829880695</v>
      </c>
      <c r="P347" s="377">
        <v>0.97281091829880695</v>
      </c>
      <c r="Q347" s="377">
        <v>0.97281091829880695</v>
      </c>
      <c r="R347" s="377">
        <v>0.97281091829880695</v>
      </c>
      <c r="S347" s="377">
        <v>0.97281091829880695</v>
      </c>
      <c r="T347" s="377">
        <v>0.97281091829880695</v>
      </c>
      <c r="U347" s="377">
        <v>0.97281091829880695</v>
      </c>
      <c r="V347" s="377">
        <v>0.97281091829880695</v>
      </c>
      <c r="W347" s="377">
        <v>0.97281091829880695</v>
      </c>
      <c r="X347" s="377">
        <v>0.97281091829880695</v>
      </c>
      <c r="Y347" s="377">
        <v>0.97281091829880695</v>
      </c>
      <c r="Z347" s="377">
        <v>0.97281091829880695</v>
      </c>
      <c r="AA347" s="377">
        <v>0.97281091829880595</v>
      </c>
      <c r="AB347" s="377">
        <v>0.97284191139765697</v>
      </c>
      <c r="AC347" s="377">
        <v>0.97284191139765697</v>
      </c>
      <c r="AD347" s="377">
        <v>0.97284191139765697</v>
      </c>
      <c r="AE347" s="377">
        <v>0.97284191139765697</v>
      </c>
      <c r="AF347" s="377">
        <v>0.97284191139765697</v>
      </c>
      <c r="AG347" s="377">
        <v>0.97284191139765697</v>
      </c>
      <c r="AH347" s="377">
        <v>0.97284191139765697</v>
      </c>
      <c r="AI347" s="377">
        <v>0.97284191139765697</v>
      </c>
      <c r="AJ347" s="377">
        <v>0.97284191139765697</v>
      </c>
      <c r="AK347" s="377">
        <v>0.97284191139765697</v>
      </c>
      <c r="AL347" s="377">
        <v>0.97284191139765697</v>
      </c>
      <c r="AM347" s="377">
        <v>0.97284191139765697</v>
      </c>
      <c r="AN347" s="377">
        <v>0.97284191139765797</v>
      </c>
    </row>
    <row r="348" spans="1:40" s="171" customFormat="1" x14ac:dyDescent="0.2">
      <c r="A348" s="128" t="s">
        <v>2188</v>
      </c>
      <c r="B348" s="171">
        <v>0.97314938583569599</v>
      </c>
      <c r="C348" s="171">
        <v>0.97314938583569599</v>
      </c>
      <c r="D348" s="171">
        <v>0.97314938583569599</v>
      </c>
      <c r="E348" s="171">
        <v>0.97314938583569599</v>
      </c>
      <c r="F348" s="171">
        <v>0.97314938583569599</v>
      </c>
      <c r="G348" s="171">
        <v>0.97314938583569599</v>
      </c>
      <c r="H348" s="171">
        <v>0.97314938583569599</v>
      </c>
      <c r="I348" s="171">
        <v>0.97314938583569599</v>
      </c>
      <c r="J348" s="171">
        <v>0.97314938583569599</v>
      </c>
      <c r="K348" s="171">
        <v>0.97314938583569599</v>
      </c>
      <c r="L348" s="171">
        <v>0.97314938583569599</v>
      </c>
      <c r="M348" s="171">
        <v>0.97314938583569599</v>
      </c>
      <c r="N348" s="305">
        <v>0.97314938583569499</v>
      </c>
      <c r="O348" s="305">
        <v>0.97281091829880695</v>
      </c>
      <c r="P348" s="305">
        <v>0.97281091829880695</v>
      </c>
      <c r="Q348" s="305">
        <v>0.97281091829880695</v>
      </c>
      <c r="R348" s="305">
        <v>0.97281091829880695</v>
      </c>
      <c r="S348" s="305">
        <v>0.97281091829880695</v>
      </c>
      <c r="T348" s="305">
        <v>0.97281091829880695</v>
      </c>
      <c r="U348" s="305">
        <v>0.97281091829880695</v>
      </c>
      <c r="V348" s="305">
        <v>0.97281091829880695</v>
      </c>
      <c r="W348" s="305">
        <v>0.97281091829880695</v>
      </c>
      <c r="X348" s="305">
        <v>0.97281091829880695</v>
      </c>
      <c r="Y348" s="305">
        <v>0.97281091829880695</v>
      </c>
      <c r="Z348" s="305">
        <v>0.97281091829880695</v>
      </c>
      <c r="AA348" s="305">
        <v>0.97281091829880595</v>
      </c>
      <c r="AB348" s="305">
        <v>0.97284191139765697</v>
      </c>
      <c r="AC348" s="305">
        <v>0.97284191139765697</v>
      </c>
      <c r="AD348" s="305">
        <v>0.97284191139765697</v>
      </c>
      <c r="AE348" s="305">
        <v>0.97284191139765697</v>
      </c>
      <c r="AF348" s="305">
        <v>0.97284191139765697</v>
      </c>
      <c r="AG348" s="305">
        <v>0.97284191139765697</v>
      </c>
      <c r="AH348" s="305">
        <v>0.97284191139765697</v>
      </c>
      <c r="AI348" s="305">
        <v>0.97284191139765697</v>
      </c>
      <c r="AJ348" s="305">
        <v>0.97284191139765697</v>
      </c>
      <c r="AK348" s="305">
        <v>0.97284191139765697</v>
      </c>
      <c r="AL348" s="305">
        <v>0.97284191139765697</v>
      </c>
      <c r="AM348" s="305">
        <v>0.97284191139765697</v>
      </c>
      <c r="AN348" s="305">
        <v>0.97284191139765797</v>
      </c>
    </row>
    <row r="349" spans="1:40" s="171" customFormat="1" x14ac:dyDescent="0.2">
      <c r="A349" s="128" t="s">
        <v>2189</v>
      </c>
      <c r="B349" s="171">
        <v>0.97314938583569599</v>
      </c>
      <c r="C349" s="171">
        <v>0.97314938583569599</v>
      </c>
      <c r="D349" s="171">
        <v>0.97314938583569599</v>
      </c>
      <c r="E349" s="171">
        <v>0.97314938583569599</v>
      </c>
      <c r="F349" s="171">
        <v>0.97314938583569599</v>
      </c>
      <c r="G349" s="171">
        <v>0.97314938583569599</v>
      </c>
      <c r="H349" s="171">
        <v>0.97314938583569599</v>
      </c>
      <c r="I349" s="171">
        <v>0.97314938583569599</v>
      </c>
      <c r="J349" s="171">
        <v>0.97314938583569599</v>
      </c>
      <c r="K349" s="171">
        <v>0.97314938583569599</v>
      </c>
      <c r="L349" s="171">
        <v>0.97314938583569599</v>
      </c>
      <c r="M349" s="171">
        <v>0.97314938583569599</v>
      </c>
      <c r="N349" s="305">
        <v>0.97314938583569499</v>
      </c>
      <c r="O349" s="305">
        <v>0.97281091829880695</v>
      </c>
      <c r="P349" s="305">
        <v>0.97281091829880695</v>
      </c>
      <c r="Q349" s="305">
        <v>0.97281091829880695</v>
      </c>
      <c r="R349" s="305">
        <v>0.97281091829880695</v>
      </c>
      <c r="S349" s="305">
        <v>0.97281091829880695</v>
      </c>
      <c r="T349" s="305">
        <v>0.97281091829880695</v>
      </c>
      <c r="U349" s="305">
        <v>0.97281091829880695</v>
      </c>
      <c r="V349" s="305">
        <v>0.97281091829880695</v>
      </c>
      <c r="W349" s="305">
        <v>0.97281091829880695</v>
      </c>
      <c r="X349" s="305">
        <v>0.97281091829880695</v>
      </c>
      <c r="Y349" s="305">
        <v>0.97281091829880695</v>
      </c>
      <c r="Z349" s="305">
        <v>0.97281091829880695</v>
      </c>
      <c r="AA349" s="305">
        <v>0.97281091829880595</v>
      </c>
      <c r="AB349" s="305">
        <v>0.97284191139765697</v>
      </c>
      <c r="AC349" s="305">
        <v>0.97284191139765697</v>
      </c>
      <c r="AD349" s="305">
        <v>0.97284191139765697</v>
      </c>
      <c r="AE349" s="305">
        <v>0.97284191139765697</v>
      </c>
      <c r="AF349" s="305">
        <v>0.97284191139765697</v>
      </c>
      <c r="AG349" s="305">
        <v>0.97284191139765697</v>
      </c>
      <c r="AH349" s="305">
        <v>0.97284191139765697</v>
      </c>
      <c r="AI349" s="305">
        <v>0.97284191139765697</v>
      </c>
      <c r="AJ349" s="305">
        <v>0.97284191139765697</v>
      </c>
      <c r="AK349" s="305">
        <v>0.97284191139765697</v>
      </c>
      <c r="AL349" s="305">
        <v>0.97284191139765697</v>
      </c>
      <c r="AM349" s="305">
        <v>0.97284191139765697</v>
      </c>
      <c r="AN349" s="305">
        <v>0.97284191139765797</v>
      </c>
    </row>
    <row r="350" spans="1:40" s="171" customFormat="1" x14ac:dyDescent="0.2">
      <c r="A350" s="128" t="s">
        <v>2190</v>
      </c>
      <c r="B350" s="171">
        <v>0.97314938583569599</v>
      </c>
      <c r="C350" s="171">
        <v>0.97314938583569599</v>
      </c>
      <c r="D350" s="171">
        <v>0.97314938583569599</v>
      </c>
      <c r="E350" s="171">
        <v>0.97314938583569599</v>
      </c>
      <c r="F350" s="171">
        <v>0.97314938583569599</v>
      </c>
      <c r="G350" s="171">
        <v>0.97314938583569599</v>
      </c>
      <c r="H350" s="171">
        <v>0.97314938583569599</v>
      </c>
      <c r="I350" s="171">
        <v>0.97314938583569599</v>
      </c>
      <c r="J350" s="171">
        <v>0.97314938583569599</v>
      </c>
      <c r="K350" s="171">
        <v>0.97314938583569599</v>
      </c>
      <c r="L350" s="171">
        <v>0.97314938583569599</v>
      </c>
      <c r="M350" s="171">
        <v>0.97314938583569599</v>
      </c>
      <c r="N350" s="305">
        <v>0.97314938583569499</v>
      </c>
      <c r="O350" s="305">
        <v>0.97281091829880695</v>
      </c>
      <c r="P350" s="305">
        <v>0.97281091829880695</v>
      </c>
      <c r="Q350" s="305">
        <v>0.97281091829880695</v>
      </c>
      <c r="R350" s="305">
        <v>0.97281091829880695</v>
      </c>
      <c r="S350" s="305">
        <v>0.97281091829880695</v>
      </c>
      <c r="T350" s="305">
        <v>0.97281091829880695</v>
      </c>
      <c r="U350" s="305">
        <v>0.97281091829880695</v>
      </c>
      <c r="V350" s="305">
        <v>0.97281091829880695</v>
      </c>
      <c r="W350" s="305">
        <v>0.97281091829880695</v>
      </c>
      <c r="X350" s="305">
        <v>0.97281091829880695</v>
      </c>
      <c r="Y350" s="305">
        <v>0.97281091829880695</v>
      </c>
      <c r="Z350" s="305">
        <v>0.97281091829880695</v>
      </c>
      <c r="AA350" s="305">
        <v>0.97281091829880595</v>
      </c>
      <c r="AB350" s="305">
        <v>0.97284191139765697</v>
      </c>
      <c r="AC350" s="305">
        <v>0.97284191139765697</v>
      </c>
      <c r="AD350" s="305">
        <v>0.97284191139765697</v>
      </c>
      <c r="AE350" s="305">
        <v>0.97284191139765697</v>
      </c>
      <c r="AF350" s="305">
        <v>0.97284191139765697</v>
      </c>
      <c r="AG350" s="305">
        <v>0.97284191139765697</v>
      </c>
      <c r="AH350" s="305">
        <v>0.97284191139765697</v>
      </c>
      <c r="AI350" s="305">
        <v>0.97284191139765697</v>
      </c>
      <c r="AJ350" s="305">
        <v>0.97284191139765697</v>
      </c>
      <c r="AK350" s="305">
        <v>0.97284191139765697</v>
      </c>
      <c r="AL350" s="305">
        <v>0.97284191139765697</v>
      </c>
      <c r="AM350" s="305">
        <v>0.97284191139765697</v>
      </c>
      <c r="AN350" s="305">
        <v>0.97284191139765797</v>
      </c>
    </row>
    <row r="351" spans="1:40" s="171" customFormat="1" x14ac:dyDescent="0.2">
      <c r="A351" s="128" t="s">
        <v>2191</v>
      </c>
      <c r="B351" s="171">
        <v>0.97314938583569599</v>
      </c>
      <c r="C351" s="171">
        <v>0.97314938583569599</v>
      </c>
      <c r="D351" s="171">
        <v>0.97314938583569599</v>
      </c>
      <c r="E351" s="171">
        <v>0.97314938583569599</v>
      </c>
      <c r="F351" s="171">
        <v>0.97314938583569599</v>
      </c>
      <c r="G351" s="171">
        <v>0.97314938583569599</v>
      </c>
      <c r="H351" s="171">
        <v>0.97314938583569599</v>
      </c>
      <c r="I351" s="171">
        <v>0.97314938583569599</v>
      </c>
      <c r="J351" s="171">
        <v>0.97314938583569599</v>
      </c>
      <c r="K351" s="171">
        <v>0.97314938583569599</v>
      </c>
      <c r="L351" s="171">
        <v>0.97314938583569599</v>
      </c>
      <c r="M351" s="171">
        <v>0.97314938583569599</v>
      </c>
      <c r="N351" s="305">
        <v>0.97314938583569499</v>
      </c>
      <c r="O351" s="305">
        <v>0.97281091829880695</v>
      </c>
      <c r="P351" s="305">
        <v>0.97281091829880695</v>
      </c>
      <c r="Q351" s="305">
        <v>0.97281091829880695</v>
      </c>
      <c r="R351" s="305">
        <v>0.97281091829880695</v>
      </c>
      <c r="S351" s="305">
        <v>0.97281091829880695</v>
      </c>
      <c r="T351" s="305">
        <v>0.97281091829880695</v>
      </c>
      <c r="U351" s="305">
        <v>0.97281091829880695</v>
      </c>
      <c r="V351" s="305">
        <v>0.97281091829880695</v>
      </c>
      <c r="W351" s="305">
        <v>0.97281091829880695</v>
      </c>
      <c r="X351" s="305">
        <v>0.97281091829880695</v>
      </c>
      <c r="Y351" s="305">
        <v>0.97281091829880695</v>
      </c>
      <c r="Z351" s="305">
        <v>0.97281091829880695</v>
      </c>
      <c r="AA351" s="305">
        <v>0.97281091829880595</v>
      </c>
      <c r="AB351" s="305">
        <v>0.97284191139765697</v>
      </c>
      <c r="AC351" s="305">
        <v>0.97284191139765697</v>
      </c>
      <c r="AD351" s="305">
        <v>0.97284191139765697</v>
      </c>
      <c r="AE351" s="305">
        <v>0.97284191139765697</v>
      </c>
      <c r="AF351" s="305">
        <v>0.97284191139765697</v>
      </c>
      <c r="AG351" s="305">
        <v>0.97284191139765697</v>
      </c>
      <c r="AH351" s="305">
        <v>0.97284191139765697</v>
      </c>
      <c r="AI351" s="305">
        <v>0.97284191139765697</v>
      </c>
      <c r="AJ351" s="305">
        <v>0.97284191139765697</v>
      </c>
      <c r="AK351" s="305">
        <v>0.97284191139765697</v>
      </c>
      <c r="AL351" s="305">
        <v>0.97284191139765697</v>
      </c>
      <c r="AM351" s="305">
        <v>0.97284191139765697</v>
      </c>
      <c r="AN351" s="305">
        <v>0.97284191139765797</v>
      </c>
    </row>
    <row r="352" spans="1:40" s="344" customFormat="1" x14ac:dyDescent="0.2">
      <c r="A352" s="342" t="s">
        <v>2192</v>
      </c>
      <c r="B352" s="344">
        <v>0.97314938583569599</v>
      </c>
      <c r="C352" s="344">
        <v>0.97314938583569599</v>
      </c>
      <c r="D352" s="344">
        <v>0.97314938583569599</v>
      </c>
      <c r="E352" s="344">
        <v>0.97314938583569599</v>
      </c>
      <c r="F352" s="344">
        <v>0.97314938583569599</v>
      </c>
      <c r="G352" s="344">
        <v>0.97314938583569599</v>
      </c>
      <c r="H352" s="344">
        <v>0.97314938583569599</v>
      </c>
      <c r="I352" s="344">
        <v>0.97314938583569599</v>
      </c>
      <c r="J352" s="344">
        <v>0.97314938583569599</v>
      </c>
      <c r="K352" s="344">
        <v>0.97314938583569599</v>
      </c>
      <c r="L352" s="344">
        <v>0.97314938583569599</v>
      </c>
      <c r="M352" s="344">
        <v>0.97314938583569599</v>
      </c>
      <c r="N352" s="377">
        <v>0.97314938583569499</v>
      </c>
      <c r="O352" s="377">
        <v>0.97281091829880695</v>
      </c>
      <c r="P352" s="377">
        <v>0.97281091829880695</v>
      </c>
      <c r="Q352" s="377">
        <v>0.97281091829880695</v>
      </c>
      <c r="R352" s="377">
        <v>0.97281091829880695</v>
      </c>
      <c r="S352" s="377">
        <v>0.97281091829880695</v>
      </c>
      <c r="T352" s="377">
        <v>0.97281091829880695</v>
      </c>
      <c r="U352" s="377">
        <v>0.97281091829880695</v>
      </c>
      <c r="V352" s="377">
        <v>0.97281091829880695</v>
      </c>
      <c r="W352" s="377">
        <v>0.97281091829880695</v>
      </c>
      <c r="X352" s="377">
        <v>0.97281091829880695</v>
      </c>
      <c r="Y352" s="377">
        <v>0.97281091829880695</v>
      </c>
      <c r="Z352" s="377">
        <v>0.97281091829880695</v>
      </c>
      <c r="AA352" s="377">
        <v>0.97281091829880595</v>
      </c>
      <c r="AB352" s="377">
        <v>0.97284191139765697</v>
      </c>
      <c r="AC352" s="377">
        <v>0.97284191139765697</v>
      </c>
      <c r="AD352" s="377">
        <v>0.97284191139765697</v>
      </c>
      <c r="AE352" s="377">
        <v>0.97284191139765697</v>
      </c>
      <c r="AF352" s="377">
        <v>0.97284191139765697</v>
      </c>
      <c r="AG352" s="377">
        <v>0.97284191139765697</v>
      </c>
      <c r="AH352" s="377">
        <v>0.97284191139765697</v>
      </c>
      <c r="AI352" s="377">
        <v>0.97284191139765697</v>
      </c>
      <c r="AJ352" s="377">
        <v>0.97284191139765697</v>
      </c>
      <c r="AK352" s="377">
        <v>0.97284191139765697</v>
      </c>
      <c r="AL352" s="377">
        <v>0.97284191139765697</v>
      </c>
      <c r="AM352" s="377">
        <v>0.97284191139765697</v>
      </c>
      <c r="AN352" s="377">
        <v>0.97284191139765797</v>
      </c>
    </row>
    <row r="353" spans="1:40" s="171" customFormat="1" x14ac:dyDescent="0.2">
      <c r="A353" s="172" t="s">
        <v>2193</v>
      </c>
      <c r="B353" s="171">
        <v>0</v>
      </c>
      <c r="C353" s="171">
        <v>0</v>
      </c>
      <c r="D353" s="171">
        <v>0</v>
      </c>
      <c r="E353" s="171">
        <v>0</v>
      </c>
      <c r="F353" s="171">
        <v>0</v>
      </c>
      <c r="G353" s="171">
        <v>0</v>
      </c>
      <c r="H353" s="171">
        <v>0</v>
      </c>
      <c r="I353" s="171">
        <v>0</v>
      </c>
      <c r="J353" s="171">
        <v>0</v>
      </c>
      <c r="K353" s="171">
        <v>0</v>
      </c>
      <c r="L353" s="171">
        <v>0</v>
      </c>
      <c r="M353" s="171">
        <v>0</v>
      </c>
      <c r="N353" s="305">
        <v>0</v>
      </c>
      <c r="O353" s="305">
        <v>0</v>
      </c>
      <c r="P353" s="305">
        <v>0</v>
      </c>
      <c r="Q353" s="305">
        <v>0</v>
      </c>
      <c r="R353" s="305">
        <v>0</v>
      </c>
      <c r="S353" s="305">
        <v>0</v>
      </c>
      <c r="T353" s="305">
        <v>0</v>
      </c>
      <c r="U353" s="305">
        <v>0</v>
      </c>
      <c r="V353" s="305">
        <v>0</v>
      </c>
      <c r="W353" s="305">
        <v>0</v>
      </c>
      <c r="X353" s="305">
        <v>0</v>
      </c>
      <c r="Y353" s="305">
        <v>0</v>
      </c>
      <c r="Z353" s="305">
        <v>0</v>
      </c>
      <c r="AA353" s="305">
        <v>0</v>
      </c>
      <c r="AB353" s="305">
        <v>0</v>
      </c>
      <c r="AC353" s="305">
        <v>0</v>
      </c>
      <c r="AD353" s="305">
        <v>0</v>
      </c>
      <c r="AE353" s="305">
        <v>0</v>
      </c>
      <c r="AF353" s="305">
        <v>0</v>
      </c>
      <c r="AG353" s="305">
        <v>0</v>
      </c>
      <c r="AH353" s="305">
        <v>0</v>
      </c>
      <c r="AI353" s="305">
        <v>0</v>
      </c>
      <c r="AJ353" s="305">
        <v>0</v>
      </c>
      <c r="AK353" s="305">
        <v>0</v>
      </c>
      <c r="AL353" s="305">
        <v>0</v>
      </c>
      <c r="AM353" s="305">
        <v>0</v>
      </c>
      <c r="AN353" s="305">
        <v>0</v>
      </c>
    </row>
    <row r="354" spans="1:40" s="171" customFormat="1" x14ac:dyDescent="0.2">
      <c r="A354" s="172" t="s">
        <v>2194</v>
      </c>
      <c r="B354" s="171">
        <v>0</v>
      </c>
      <c r="C354" s="171">
        <v>0</v>
      </c>
      <c r="D354" s="171">
        <v>0</v>
      </c>
      <c r="E354" s="171">
        <v>0</v>
      </c>
      <c r="F354" s="171">
        <v>0</v>
      </c>
      <c r="G354" s="171">
        <v>0</v>
      </c>
      <c r="H354" s="171">
        <v>0</v>
      </c>
      <c r="I354" s="171">
        <v>0</v>
      </c>
      <c r="J354" s="171">
        <v>0</v>
      </c>
      <c r="K354" s="171">
        <v>0</v>
      </c>
      <c r="L354" s="171">
        <v>0</v>
      </c>
      <c r="M354" s="171">
        <v>0</v>
      </c>
      <c r="N354" s="305">
        <v>0</v>
      </c>
      <c r="O354" s="305">
        <v>0</v>
      </c>
      <c r="P354" s="305">
        <v>0</v>
      </c>
      <c r="Q354" s="305">
        <v>0</v>
      </c>
      <c r="R354" s="305">
        <v>0</v>
      </c>
      <c r="S354" s="305">
        <v>0</v>
      </c>
      <c r="T354" s="305">
        <v>0</v>
      </c>
      <c r="U354" s="305">
        <v>0</v>
      </c>
      <c r="V354" s="305">
        <v>0</v>
      </c>
      <c r="W354" s="305">
        <v>0</v>
      </c>
      <c r="X354" s="305">
        <v>0</v>
      </c>
      <c r="Y354" s="305">
        <v>0</v>
      </c>
      <c r="Z354" s="305">
        <v>0</v>
      </c>
      <c r="AA354" s="305">
        <v>0</v>
      </c>
      <c r="AB354" s="305">
        <v>0</v>
      </c>
      <c r="AC354" s="305">
        <v>0</v>
      </c>
      <c r="AD354" s="305">
        <v>0</v>
      </c>
      <c r="AE354" s="305">
        <v>0</v>
      </c>
      <c r="AF354" s="305">
        <v>0</v>
      </c>
      <c r="AG354" s="305">
        <v>0</v>
      </c>
      <c r="AH354" s="305">
        <v>0</v>
      </c>
      <c r="AI354" s="305">
        <v>0</v>
      </c>
      <c r="AJ354" s="305">
        <v>0</v>
      </c>
      <c r="AK354" s="305">
        <v>0</v>
      </c>
      <c r="AL354" s="305">
        <v>0</v>
      </c>
      <c r="AM354" s="305">
        <v>0</v>
      </c>
      <c r="AN354" s="305">
        <v>0</v>
      </c>
    </row>
    <row r="355" spans="1:40" s="171" customFormat="1" x14ac:dyDescent="0.2">
      <c r="A355" s="172" t="s">
        <v>2195</v>
      </c>
      <c r="B355" s="171">
        <v>0</v>
      </c>
      <c r="C355" s="171">
        <v>0</v>
      </c>
      <c r="D355" s="171">
        <v>0</v>
      </c>
      <c r="E355" s="171">
        <v>0</v>
      </c>
      <c r="F355" s="171">
        <v>0</v>
      </c>
      <c r="G355" s="171">
        <v>0</v>
      </c>
      <c r="H355" s="171">
        <v>0</v>
      </c>
      <c r="I355" s="171">
        <v>0</v>
      </c>
      <c r="J355" s="171">
        <v>0</v>
      </c>
      <c r="K355" s="171">
        <v>0</v>
      </c>
      <c r="L355" s="171">
        <v>0</v>
      </c>
      <c r="M355" s="171">
        <v>0</v>
      </c>
      <c r="N355" s="305">
        <v>0</v>
      </c>
      <c r="O355" s="305">
        <v>0</v>
      </c>
      <c r="P355" s="305">
        <v>0</v>
      </c>
      <c r="Q355" s="305">
        <v>0</v>
      </c>
      <c r="R355" s="305">
        <v>0</v>
      </c>
      <c r="S355" s="305">
        <v>0</v>
      </c>
      <c r="T355" s="305">
        <v>0</v>
      </c>
      <c r="U355" s="305">
        <v>0</v>
      </c>
      <c r="V355" s="305">
        <v>0</v>
      </c>
      <c r="W355" s="305">
        <v>0</v>
      </c>
      <c r="X355" s="305">
        <v>0</v>
      </c>
      <c r="Y355" s="305">
        <v>0</v>
      </c>
      <c r="Z355" s="305">
        <v>0</v>
      </c>
      <c r="AA355" s="305">
        <v>0</v>
      </c>
      <c r="AB355" s="305">
        <v>0</v>
      </c>
      <c r="AC355" s="305">
        <v>0</v>
      </c>
      <c r="AD355" s="305">
        <v>0</v>
      </c>
      <c r="AE355" s="305">
        <v>0</v>
      </c>
      <c r="AF355" s="305">
        <v>0</v>
      </c>
      <c r="AG355" s="305">
        <v>0</v>
      </c>
      <c r="AH355" s="305">
        <v>0</v>
      </c>
      <c r="AI355" s="305">
        <v>0</v>
      </c>
      <c r="AJ355" s="305">
        <v>0</v>
      </c>
      <c r="AK355" s="305">
        <v>0</v>
      </c>
      <c r="AL355" s="305">
        <v>0</v>
      </c>
      <c r="AM355" s="305">
        <v>0</v>
      </c>
      <c r="AN355" s="305">
        <v>0</v>
      </c>
    </row>
    <row r="356" spans="1:40" x14ac:dyDescent="0.2">
      <c r="A356" s="27" t="s">
        <v>2196</v>
      </c>
      <c r="N356" s="305"/>
      <c r="O356" s="305"/>
      <c r="P356" s="305"/>
      <c r="Q356" s="305"/>
      <c r="R356" s="305"/>
      <c r="S356" s="305"/>
      <c r="T356" s="305"/>
      <c r="U356" s="305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  <c r="AF356" s="305"/>
      <c r="AG356" s="305"/>
      <c r="AH356" s="305"/>
      <c r="AI356" s="305"/>
      <c r="AJ356" s="305"/>
      <c r="AK356" s="305"/>
      <c r="AL356" s="305"/>
      <c r="AM356" s="305"/>
      <c r="AN356" s="305"/>
    </row>
    <row r="357" spans="1:40" x14ac:dyDescent="0.2">
      <c r="A357" s="30" t="s">
        <v>2197</v>
      </c>
      <c r="N357" s="305"/>
      <c r="O357" s="305"/>
      <c r="P357" s="305"/>
      <c r="Q357" s="305"/>
      <c r="R357" s="305"/>
      <c r="S357" s="305"/>
      <c r="T357" s="305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  <c r="AF357" s="305"/>
      <c r="AG357" s="305"/>
      <c r="AH357" s="305"/>
      <c r="AI357" s="305"/>
      <c r="AJ357" s="305"/>
      <c r="AK357" s="305"/>
      <c r="AL357" s="305"/>
      <c r="AM357" s="305"/>
      <c r="AN357" s="305"/>
    </row>
    <row r="358" spans="1:40" s="171" customFormat="1" x14ac:dyDescent="0.2">
      <c r="A358" s="128" t="s">
        <v>2198</v>
      </c>
      <c r="B358" s="171">
        <v>0.97365999999999997</v>
      </c>
      <c r="C358" s="171">
        <v>0.97365999999999997</v>
      </c>
      <c r="D358" s="171">
        <v>0.97365999999999997</v>
      </c>
      <c r="E358" s="171">
        <v>0.97365999999999997</v>
      </c>
      <c r="F358" s="171">
        <v>0.97365999999999997</v>
      </c>
      <c r="G358" s="171">
        <v>0.97365999999999997</v>
      </c>
      <c r="H358" s="171">
        <v>0.97365999999999997</v>
      </c>
      <c r="I358" s="171">
        <v>0.97365999999999997</v>
      </c>
      <c r="J358" s="171">
        <v>0.97365999999999997</v>
      </c>
      <c r="K358" s="171">
        <v>0.97365999999999997</v>
      </c>
      <c r="L358" s="171">
        <v>0.97365999999999997</v>
      </c>
      <c r="M358" s="171">
        <v>0.97365999999999997</v>
      </c>
      <c r="N358" s="305">
        <v>0.97365999999999997</v>
      </c>
      <c r="O358" s="305">
        <v>0.973414</v>
      </c>
      <c r="P358" s="305">
        <v>0.973414</v>
      </c>
      <c r="Q358" s="305">
        <v>0.973414</v>
      </c>
      <c r="R358" s="305">
        <v>0.973414</v>
      </c>
      <c r="S358" s="305">
        <v>0.973414</v>
      </c>
      <c r="T358" s="305">
        <v>0.973414</v>
      </c>
      <c r="U358" s="305">
        <v>0.973414</v>
      </c>
      <c r="V358" s="305">
        <v>0.973414</v>
      </c>
      <c r="W358" s="305">
        <v>0.973414</v>
      </c>
      <c r="X358" s="305">
        <v>0.973414</v>
      </c>
      <c r="Y358" s="305">
        <v>0.973414</v>
      </c>
      <c r="Z358" s="305">
        <v>0.973414</v>
      </c>
      <c r="AA358" s="305">
        <v>0.973414</v>
      </c>
      <c r="AB358" s="305">
        <v>0.97330000000000005</v>
      </c>
      <c r="AC358" s="305">
        <v>0.97330000000000005</v>
      </c>
      <c r="AD358" s="305">
        <v>0.97330000000000005</v>
      </c>
      <c r="AE358" s="305">
        <v>0.97330000000000005</v>
      </c>
      <c r="AF358" s="305">
        <v>0.97330000000000005</v>
      </c>
      <c r="AG358" s="305">
        <v>0.97330000000000005</v>
      </c>
      <c r="AH358" s="305">
        <v>0.97330000000000005</v>
      </c>
      <c r="AI358" s="305">
        <v>0.97330000000000005</v>
      </c>
      <c r="AJ358" s="305">
        <v>0.97330000000000005</v>
      </c>
      <c r="AK358" s="305">
        <v>0.97330000000000005</v>
      </c>
      <c r="AL358" s="305">
        <v>0.97330000000000005</v>
      </c>
      <c r="AM358" s="305">
        <v>0.97330000000000005</v>
      </c>
      <c r="AN358" s="305">
        <v>0.97330000000000005</v>
      </c>
    </row>
    <row r="359" spans="1:40" s="171" customFormat="1" x14ac:dyDescent="0.2">
      <c r="A359" s="128" t="s">
        <v>2199</v>
      </c>
      <c r="B359" s="171">
        <v>0.97365999999999997</v>
      </c>
      <c r="C359" s="171">
        <v>0.97365999999999997</v>
      </c>
      <c r="D359" s="171">
        <v>0.97365999999999997</v>
      </c>
      <c r="E359" s="171">
        <v>0.97365999999999997</v>
      </c>
      <c r="F359" s="171">
        <v>0.97365999999999997</v>
      </c>
      <c r="G359" s="171">
        <v>0.97365999999999997</v>
      </c>
      <c r="H359" s="171">
        <v>0.97365999999999997</v>
      </c>
      <c r="I359" s="171">
        <v>0.97365999999999997</v>
      </c>
      <c r="J359" s="171">
        <v>0.97365999999999997</v>
      </c>
      <c r="K359" s="171">
        <v>0.97365999999999997</v>
      </c>
      <c r="L359" s="171">
        <v>0.97365999999999997</v>
      </c>
      <c r="M359" s="171">
        <v>0.97365999999999997</v>
      </c>
      <c r="N359" s="305">
        <v>0.97365999999999997</v>
      </c>
      <c r="O359" s="305">
        <v>0.973414</v>
      </c>
      <c r="P359" s="305">
        <v>0.973414</v>
      </c>
      <c r="Q359" s="305">
        <v>0.973414</v>
      </c>
      <c r="R359" s="305">
        <v>0.973414</v>
      </c>
      <c r="S359" s="305">
        <v>0.973414</v>
      </c>
      <c r="T359" s="305">
        <v>0.973414</v>
      </c>
      <c r="U359" s="305">
        <v>0.973414</v>
      </c>
      <c r="V359" s="305">
        <v>0.973414</v>
      </c>
      <c r="W359" s="305">
        <v>0.973414</v>
      </c>
      <c r="X359" s="305">
        <v>0.973414</v>
      </c>
      <c r="Y359" s="305">
        <v>0.973414</v>
      </c>
      <c r="Z359" s="305">
        <v>0.973414</v>
      </c>
      <c r="AA359" s="305">
        <v>0.973414</v>
      </c>
      <c r="AB359" s="305">
        <v>0.97330000000000005</v>
      </c>
      <c r="AC359" s="305">
        <v>0.97330000000000005</v>
      </c>
      <c r="AD359" s="305">
        <v>0.97330000000000005</v>
      </c>
      <c r="AE359" s="305">
        <v>0.97330000000000005</v>
      </c>
      <c r="AF359" s="305">
        <v>0.97330000000000005</v>
      </c>
      <c r="AG359" s="305">
        <v>0.97330000000000005</v>
      </c>
      <c r="AH359" s="305">
        <v>0.97330000000000005</v>
      </c>
      <c r="AI359" s="305">
        <v>0.97330000000000005</v>
      </c>
      <c r="AJ359" s="305">
        <v>0.97330000000000005</v>
      </c>
      <c r="AK359" s="305">
        <v>0.97330000000000005</v>
      </c>
      <c r="AL359" s="305">
        <v>0.97330000000000005</v>
      </c>
      <c r="AM359" s="305">
        <v>0.97330000000000005</v>
      </c>
      <c r="AN359" s="305">
        <v>0.97330000000000005</v>
      </c>
    </row>
    <row r="360" spans="1:40" s="171" customFormat="1" x14ac:dyDescent="0.2">
      <c r="A360" s="128" t="s">
        <v>2200</v>
      </c>
      <c r="B360" s="171">
        <v>0.97365999999999997</v>
      </c>
      <c r="C360" s="171">
        <v>0.97365999999999997</v>
      </c>
      <c r="D360" s="171">
        <v>0.97365999999999997</v>
      </c>
      <c r="E360" s="171">
        <v>0.97365999999999997</v>
      </c>
      <c r="F360" s="171">
        <v>0.97365999999999997</v>
      </c>
      <c r="G360" s="171">
        <v>0.97365999999999997</v>
      </c>
      <c r="H360" s="171">
        <v>0.97365999999999997</v>
      </c>
      <c r="I360" s="171">
        <v>0.97365999999999997</v>
      </c>
      <c r="J360" s="171">
        <v>0.97365999999999997</v>
      </c>
      <c r="K360" s="171">
        <v>0.97365999999999997</v>
      </c>
      <c r="L360" s="171">
        <v>0.97365999999999997</v>
      </c>
      <c r="M360" s="171">
        <v>0.97365999999999997</v>
      </c>
      <c r="N360" s="305">
        <v>0.97365999999999997</v>
      </c>
      <c r="O360" s="305">
        <v>0.973414</v>
      </c>
      <c r="P360" s="305">
        <v>0.973414</v>
      </c>
      <c r="Q360" s="305">
        <v>0.973414</v>
      </c>
      <c r="R360" s="305">
        <v>0.973414</v>
      </c>
      <c r="S360" s="305">
        <v>0.973414</v>
      </c>
      <c r="T360" s="305">
        <v>0.973414</v>
      </c>
      <c r="U360" s="305">
        <v>0.973414</v>
      </c>
      <c r="V360" s="305">
        <v>0.973414</v>
      </c>
      <c r="W360" s="305">
        <v>0.973414</v>
      </c>
      <c r="X360" s="305">
        <v>0.973414</v>
      </c>
      <c r="Y360" s="305">
        <v>0.973414</v>
      </c>
      <c r="Z360" s="305">
        <v>0.973414</v>
      </c>
      <c r="AA360" s="305">
        <v>0.973414</v>
      </c>
      <c r="AB360" s="305">
        <v>0.97330000000000005</v>
      </c>
      <c r="AC360" s="305">
        <v>0.97330000000000005</v>
      </c>
      <c r="AD360" s="305">
        <v>0.97330000000000005</v>
      </c>
      <c r="AE360" s="305">
        <v>0.97330000000000005</v>
      </c>
      <c r="AF360" s="305">
        <v>0.97330000000000005</v>
      </c>
      <c r="AG360" s="305">
        <v>0.97330000000000005</v>
      </c>
      <c r="AH360" s="305">
        <v>0.97330000000000005</v>
      </c>
      <c r="AI360" s="305">
        <v>0.97330000000000005</v>
      </c>
      <c r="AJ360" s="305">
        <v>0.97330000000000005</v>
      </c>
      <c r="AK360" s="305">
        <v>0.97330000000000005</v>
      </c>
      <c r="AL360" s="305">
        <v>0.97330000000000005</v>
      </c>
      <c r="AM360" s="305">
        <v>0.97330000000000005</v>
      </c>
      <c r="AN360" s="305">
        <v>0.97330000000000005</v>
      </c>
    </row>
    <row r="361" spans="1:40" s="171" customFormat="1" x14ac:dyDescent="0.2">
      <c r="A361" s="128" t="s">
        <v>2201</v>
      </c>
      <c r="B361" s="171">
        <v>0.97365999999999997</v>
      </c>
      <c r="C361" s="171">
        <v>0.97365999999999997</v>
      </c>
      <c r="D361" s="171">
        <v>0.97365999999999997</v>
      </c>
      <c r="E361" s="171">
        <v>0.97365999999999997</v>
      </c>
      <c r="F361" s="171">
        <v>0.97365999999999997</v>
      </c>
      <c r="G361" s="171">
        <v>0.97365999999999997</v>
      </c>
      <c r="H361" s="171">
        <v>0.97365999999999997</v>
      </c>
      <c r="I361" s="171">
        <v>0.97365999999999997</v>
      </c>
      <c r="J361" s="171">
        <v>0.97365999999999997</v>
      </c>
      <c r="K361" s="171">
        <v>0.97365999999999997</v>
      </c>
      <c r="L361" s="171">
        <v>0.97365999999999997</v>
      </c>
      <c r="M361" s="171">
        <v>0.97365999999999997</v>
      </c>
      <c r="N361" s="305">
        <v>0.97365999999999997</v>
      </c>
      <c r="O361" s="305">
        <v>0.973414</v>
      </c>
      <c r="P361" s="305">
        <v>0.973414</v>
      </c>
      <c r="Q361" s="305">
        <v>0.973414</v>
      </c>
      <c r="R361" s="305">
        <v>0.973414</v>
      </c>
      <c r="S361" s="305">
        <v>0.973414</v>
      </c>
      <c r="T361" s="305">
        <v>0.973414</v>
      </c>
      <c r="U361" s="305">
        <v>0.973414</v>
      </c>
      <c r="V361" s="305">
        <v>0.973414</v>
      </c>
      <c r="W361" s="305">
        <v>0.973414</v>
      </c>
      <c r="X361" s="305">
        <v>0.973414</v>
      </c>
      <c r="Y361" s="305">
        <v>0.973414</v>
      </c>
      <c r="Z361" s="305">
        <v>0.973414</v>
      </c>
      <c r="AA361" s="305">
        <v>0.973414</v>
      </c>
      <c r="AB361" s="305">
        <v>0.97330000000000005</v>
      </c>
      <c r="AC361" s="305">
        <v>0.97330000000000005</v>
      </c>
      <c r="AD361" s="305">
        <v>0.97330000000000005</v>
      </c>
      <c r="AE361" s="305">
        <v>0.97330000000000005</v>
      </c>
      <c r="AF361" s="305">
        <v>0.97330000000000005</v>
      </c>
      <c r="AG361" s="305">
        <v>0.97330000000000005</v>
      </c>
      <c r="AH361" s="305">
        <v>0.97330000000000005</v>
      </c>
      <c r="AI361" s="305">
        <v>0.97330000000000005</v>
      </c>
      <c r="AJ361" s="305">
        <v>0.97330000000000005</v>
      </c>
      <c r="AK361" s="305">
        <v>0.97330000000000005</v>
      </c>
      <c r="AL361" s="305">
        <v>0.97330000000000005</v>
      </c>
      <c r="AM361" s="305">
        <v>0.97330000000000005</v>
      </c>
      <c r="AN361" s="305">
        <v>0.97330000000000005</v>
      </c>
    </row>
    <row r="362" spans="1:40" s="171" customFormat="1" x14ac:dyDescent="0.2">
      <c r="A362" s="172" t="s">
        <v>2202</v>
      </c>
      <c r="B362" s="171">
        <v>0</v>
      </c>
      <c r="C362" s="171">
        <v>0</v>
      </c>
      <c r="D362" s="171">
        <v>0</v>
      </c>
      <c r="E362" s="171">
        <v>0</v>
      </c>
      <c r="F362" s="171">
        <v>0</v>
      </c>
      <c r="G362" s="171">
        <v>0</v>
      </c>
      <c r="H362" s="171">
        <v>0</v>
      </c>
      <c r="I362" s="171">
        <v>0</v>
      </c>
      <c r="J362" s="171">
        <v>0</v>
      </c>
      <c r="K362" s="171">
        <v>0</v>
      </c>
      <c r="L362" s="171">
        <v>0</v>
      </c>
      <c r="M362" s="171">
        <v>0</v>
      </c>
      <c r="N362" s="305">
        <v>0</v>
      </c>
      <c r="O362" s="305">
        <v>0</v>
      </c>
      <c r="P362" s="305">
        <v>0</v>
      </c>
      <c r="Q362" s="305">
        <v>0</v>
      </c>
      <c r="R362" s="305">
        <v>0</v>
      </c>
      <c r="S362" s="305">
        <v>0</v>
      </c>
      <c r="T362" s="305">
        <v>0</v>
      </c>
      <c r="U362" s="305">
        <v>0</v>
      </c>
      <c r="V362" s="305">
        <v>0</v>
      </c>
      <c r="W362" s="305">
        <v>0</v>
      </c>
      <c r="X362" s="305">
        <v>0</v>
      </c>
      <c r="Y362" s="305">
        <v>0</v>
      </c>
      <c r="Z362" s="305">
        <v>0</v>
      </c>
      <c r="AA362" s="305">
        <v>0</v>
      </c>
      <c r="AB362" s="305">
        <v>0</v>
      </c>
      <c r="AC362" s="305">
        <v>0</v>
      </c>
      <c r="AD362" s="305">
        <v>0</v>
      </c>
      <c r="AE362" s="305">
        <v>0</v>
      </c>
      <c r="AF362" s="305">
        <v>0</v>
      </c>
      <c r="AG362" s="305">
        <v>0</v>
      </c>
      <c r="AH362" s="305">
        <v>0</v>
      </c>
      <c r="AI362" s="305">
        <v>0</v>
      </c>
      <c r="AJ362" s="305">
        <v>0</v>
      </c>
      <c r="AK362" s="305">
        <v>0</v>
      </c>
      <c r="AL362" s="305">
        <v>0</v>
      </c>
      <c r="AM362" s="305">
        <v>0</v>
      </c>
      <c r="AN362" s="305">
        <v>0</v>
      </c>
    </row>
    <row r="363" spans="1:40" s="171" customFormat="1" x14ac:dyDescent="0.2">
      <c r="A363" s="128" t="s">
        <v>2203</v>
      </c>
      <c r="B363" s="171">
        <v>1</v>
      </c>
      <c r="C363" s="171">
        <v>1</v>
      </c>
      <c r="D363" s="171">
        <v>1</v>
      </c>
      <c r="E363" s="171">
        <v>1</v>
      </c>
      <c r="F363" s="171">
        <v>1</v>
      </c>
      <c r="G363" s="171">
        <v>1</v>
      </c>
      <c r="H363" s="171">
        <v>1</v>
      </c>
      <c r="I363" s="171">
        <v>1</v>
      </c>
      <c r="J363" s="171">
        <v>1</v>
      </c>
      <c r="K363" s="171">
        <v>1</v>
      </c>
      <c r="L363" s="171">
        <v>1</v>
      </c>
      <c r="M363" s="171">
        <v>1</v>
      </c>
      <c r="N363" s="305">
        <v>1</v>
      </c>
      <c r="O363" s="305">
        <v>1</v>
      </c>
      <c r="P363" s="305">
        <v>1</v>
      </c>
      <c r="Q363" s="305">
        <v>1</v>
      </c>
      <c r="R363" s="305">
        <v>1</v>
      </c>
      <c r="S363" s="305">
        <v>1</v>
      </c>
      <c r="T363" s="305">
        <v>1</v>
      </c>
      <c r="U363" s="305">
        <v>1</v>
      </c>
      <c r="V363" s="305">
        <v>1</v>
      </c>
      <c r="W363" s="305">
        <v>1</v>
      </c>
      <c r="X363" s="305">
        <v>1</v>
      </c>
      <c r="Y363" s="305">
        <v>1</v>
      </c>
      <c r="Z363" s="305">
        <v>1</v>
      </c>
      <c r="AA363" s="305">
        <v>1</v>
      </c>
      <c r="AB363" s="305">
        <v>1</v>
      </c>
      <c r="AC363" s="305">
        <v>1</v>
      </c>
      <c r="AD363" s="305">
        <v>1</v>
      </c>
      <c r="AE363" s="305">
        <v>1</v>
      </c>
      <c r="AF363" s="305">
        <v>1</v>
      </c>
      <c r="AG363" s="305">
        <v>1</v>
      </c>
      <c r="AH363" s="305">
        <v>1</v>
      </c>
      <c r="AI363" s="305">
        <v>1</v>
      </c>
      <c r="AJ363" s="305">
        <v>1</v>
      </c>
      <c r="AK363" s="305">
        <v>1</v>
      </c>
      <c r="AL363" s="305">
        <v>1</v>
      </c>
      <c r="AM363" s="305">
        <v>1</v>
      </c>
      <c r="AN363" s="305">
        <v>1</v>
      </c>
    </row>
    <row r="364" spans="1:40" s="171" customFormat="1" x14ac:dyDescent="0.2">
      <c r="A364" s="128" t="s">
        <v>2204</v>
      </c>
      <c r="B364" s="171">
        <v>0</v>
      </c>
      <c r="C364" s="171">
        <v>0</v>
      </c>
      <c r="D364" s="171">
        <v>0</v>
      </c>
      <c r="E364" s="171">
        <v>0</v>
      </c>
      <c r="F364" s="171">
        <v>0</v>
      </c>
      <c r="G364" s="171">
        <v>0</v>
      </c>
      <c r="H364" s="171">
        <v>0</v>
      </c>
      <c r="I364" s="171">
        <v>0</v>
      </c>
      <c r="J364" s="171">
        <v>0</v>
      </c>
      <c r="K364" s="171">
        <v>0</v>
      </c>
      <c r="L364" s="171">
        <v>0</v>
      </c>
      <c r="M364" s="171">
        <v>0</v>
      </c>
      <c r="N364" s="305">
        <v>0</v>
      </c>
      <c r="O364" s="305">
        <v>0</v>
      </c>
      <c r="P364" s="305">
        <v>0</v>
      </c>
      <c r="Q364" s="305">
        <v>0</v>
      </c>
      <c r="R364" s="305">
        <v>0</v>
      </c>
      <c r="S364" s="305">
        <v>0</v>
      </c>
      <c r="T364" s="305">
        <v>0</v>
      </c>
      <c r="U364" s="305">
        <v>0</v>
      </c>
      <c r="V364" s="305">
        <v>0</v>
      </c>
      <c r="W364" s="305">
        <v>0</v>
      </c>
      <c r="X364" s="305">
        <v>0</v>
      </c>
      <c r="Y364" s="305">
        <v>0</v>
      </c>
      <c r="Z364" s="305">
        <v>0</v>
      </c>
      <c r="AA364" s="305">
        <v>0</v>
      </c>
      <c r="AB364" s="305">
        <v>0</v>
      </c>
      <c r="AC364" s="305">
        <v>0</v>
      </c>
      <c r="AD364" s="305">
        <v>0</v>
      </c>
      <c r="AE364" s="305">
        <v>0</v>
      </c>
      <c r="AF364" s="305">
        <v>0</v>
      </c>
      <c r="AG364" s="305">
        <v>0</v>
      </c>
      <c r="AH364" s="305">
        <v>0</v>
      </c>
      <c r="AI364" s="305">
        <v>0</v>
      </c>
      <c r="AJ364" s="305">
        <v>0</v>
      </c>
      <c r="AK364" s="305">
        <v>0</v>
      </c>
      <c r="AL364" s="305">
        <v>0</v>
      </c>
      <c r="AM364" s="305">
        <v>0</v>
      </c>
      <c r="AN364" s="305">
        <v>0</v>
      </c>
    </row>
    <row r="365" spans="1:40" s="171" customFormat="1" x14ac:dyDescent="0.2">
      <c r="A365" s="172" t="s">
        <v>2205</v>
      </c>
      <c r="B365" s="171">
        <v>0</v>
      </c>
      <c r="C365" s="171">
        <v>0</v>
      </c>
      <c r="D365" s="171">
        <v>0</v>
      </c>
      <c r="E365" s="171">
        <v>0</v>
      </c>
      <c r="F365" s="171">
        <v>0</v>
      </c>
      <c r="G365" s="171">
        <v>0</v>
      </c>
      <c r="H365" s="171">
        <v>0</v>
      </c>
      <c r="I365" s="171">
        <v>0</v>
      </c>
      <c r="J365" s="171">
        <v>0</v>
      </c>
      <c r="K365" s="171">
        <v>0</v>
      </c>
      <c r="L365" s="171">
        <v>0</v>
      </c>
      <c r="M365" s="171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05">
        <v>0</v>
      </c>
      <c r="AG365" s="305">
        <v>0</v>
      </c>
      <c r="AH365" s="305">
        <v>0</v>
      </c>
      <c r="AI365" s="305">
        <v>0</v>
      </c>
      <c r="AJ365" s="305">
        <v>0</v>
      </c>
      <c r="AK365" s="305">
        <v>0</v>
      </c>
      <c r="AL365" s="305">
        <v>0</v>
      </c>
      <c r="AM365" s="305">
        <v>0</v>
      </c>
      <c r="AN365" s="305">
        <v>0</v>
      </c>
    </row>
    <row r="366" spans="1:40" s="171" customFormat="1" x14ac:dyDescent="0.2">
      <c r="A366" s="128" t="s">
        <v>2206</v>
      </c>
      <c r="B366" s="171">
        <v>0.97314938583569599</v>
      </c>
      <c r="C366" s="171">
        <v>0.97314938583569599</v>
      </c>
      <c r="D366" s="171">
        <v>0.97314938583569599</v>
      </c>
      <c r="E366" s="171">
        <v>0.97314938583569599</v>
      </c>
      <c r="F366" s="171">
        <v>0.97314938583569599</v>
      </c>
      <c r="G366" s="171">
        <v>0.97314938583569599</v>
      </c>
      <c r="H366" s="171">
        <v>0.97314938583569599</v>
      </c>
      <c r="I366" s="171">
        <v>0.97314938583569599</v>
      </c>
      <c r="J366" s="171">
        <v>0.97314938583569599</v>
      </c>
      <c r="K366" s="171">
        <v>0.97314938583569599</v>
      </c>
      <c r="L366" s="171">
        <v>0.97314938583569599</v>
      </c>
      <c r="M366" s="171">
        <v>0.97314938583569599</v>
      </c>
      <c r="N366" s="305">
        <v>0.97314938583569499</v>
      </c>
      <c r="O366" s="305">
        <v>0.97281091829880695</v>
      </c>
      <c r="P366" s="305">
        <v>0.97281091829880695</v>
      </c>
      <c r="Q366" s="305">
        <v>0.97281091829880695</v>
      </c>
      <c r="R366" s="305">
        <v>0.97281091829880695</v>
      </c>
      <c r="S366" s="305">
        <v>0.97281091829880695</v>
      </c>
      <c r="T366" s="305">
        <v>0.97281091829880695</v>
      </c>
      <c r="U366" s="305">
        <v>0.97281091829880695</v>
      </c>
      <c r="V366" s="305">
        <v>0.97281091829880695</v>
      </c>
      <c r="W366" s="305">
        <v>0.97281091829880695</v>
      </c>
      <c r="X366" s="305">
        <v>0.97281091829880695</v>
      </c>
      <c r="Y366" s="305">
        <v>0.97281091829880695</v>
      </c>
      <c r="Z366" s="305">
        <v>0.97281091829880695</v>
      </c>
      <c r="AA366" s="305">
        <v>0.97281091829880595</v>
      </c>
      <c r="AB366" s="305">
        <v>0.97284191139765697</v>
      </c>
      <c r="AC366" s="305">
        <v>0.97284191139765697</v>
      </c>
      <c r="AD366" s="305">
        <v>0.97284191139765697</v>
      </c>
      <c r="AE366" s="305">
        <v>0.97284191139765697</v>
      </c>
      <c r="AF366" s="305">
        <v>0.97284191139765697</v>
      </c>
      <c r="AG366" s="305">
        <v>0.97284191139765697</v>
      </c>
      <c r="AH366" s="305">
        <v>0.97284191139765697</v>
      </c>
      <c r="AI366" s="305">
        <v>0.97284191139765697</v>
      </c>
      <c r="AJ366" s="305">
        <v>0.97284191139765697</v>
      </c>
      <c r="AK366" s="305">
        <v>0.97284191139765697</v>
      </c>
      <c r="AL366" s="305">
        <v>0.97284191139765697</v>
      </c>
      <c r="AM366" s="305">
        <v>0.97284191139765697</v>
      </c>
      <c r="AN366" s="305">
        <v>0.97284191139765797</v>
      </c>
    </row>
    <row r="367" spans="1:40" s="171" customFormat="1" x14ac:dyDescent="0.2">
      <c r="A367" s="128" t="s">
        <v>2207</v>
      </c>
      <c r="B367" s="171">
        <v>0.97314938583569599</v>
      </c>
      <c r="C367" s="171">
        <v>0.97314938583569599</v>
      </c>
      <c r="D367" s="171">
        <v>0.97314938583569599</v>
      </c>
      <c r="E367" s="171">
        <v>0.97314938583569599</v>
      </c>
      <c r="F367" s="171">
        <v>0.97314938583569599</v>
      </c>
      <c r="G367" s="171">
        <v>0.97314938583569599</v>
      </c>
      <c r="H367" s="171">
        <v>0.97314938583569599</v>
      </c>
      <c r="I367" s="171">
        <v>0.97314938583569599</v>
      </c>
      <c r="J367" s="171">
        <v>0.97314938583569599</v>
      </c>
      <c r="K367" s="171">
        <v>0.97314938583569599</v>
      </c>
      <c r="L367" s="171">
        <v>0.97314938583569599</v>
      </c>
      <c r="M367" s="171">
        <v>0.97314938583569599</v>
      </c>
      <c r="N367" s="305">
        <v>0.97314938583569499</v>
      </c>
      <c r="O367" s="305">
        <v>0.97281091829880695</v>
      </c>
      <c r="P367" s="305">
        <v>0.97281091829880695</v>
      </c>
      <c r="Q367" s="305">
        <v>0.97281091829880695</v>
      </c>
      <c r="R367" s="305">
        <v>0.97281091829880695</v>
      </c>
      <c r="S367" s="305">
        <v>0.97281091829880695</v>
      </c>
      <c r="T367" s="305">
        <v>0.97281091829880695</v>
      </c>
      <c r="U367" s="305">
        <v>0.97281091829880695</v>
      </c>
      <c r="V367" s="305">
        <v>0.97281091829880695</v>
      </c>
      <c r="W367" s="305">
        <v>0.97281091829880695</v>
      </c>
      <c r="X367" s="305">
        <v>0.97281091829880695</v>
      </c>
      <c r="Y367" s="305">
        <v>0.97281091829880695</v>
      </c>
      <c r="Z367" s="305">
        <v>0.97281091829880695</v>
      </c>
      <c r="AA367" s="305">
        <v>0.97281091829880595</v>
      </c>
      <c r="AB367" s="305">
        <v>0.97284191139765697</v>
      </c>
      <c r="AC367" s="305">
        <v>0.97284191139765697</v>
      </c>
      <c r="AD367" s="305">
        <v>0.97284191139765697</v>
      </c>
      <c r="AE367" s="305">
        <v>0.97284191139765697</v>
      </c>
      <c r="AF367" s="305">
        <v>0.97284191139765697</v>
      </c>
      <c r="AG367" s="305">
        <v>0.97284191139765697</v>
      </c>
      <c r="AH367" s="305">
        <v>0.97284191139765697</v>
      </c>
      <c r="AI367" s="305">
        <v>0.97284191139765697</v>
      </c>
      <c r="AJ367" s="305">
        <v>0.97284191139765697</v>
      </c>
      <c r="AK367" s="305">
        <v>0.97284191139765697</v>
      </c>
      <c r="AL367" s="305">
        <v>0.97284191139765697</v>
      </c>
      <c r="AM367" s="305">
        <v>0.97284191139765697</v>
      </c>
      <c r="AN367" s="305">
        <v>0.97284191139765797</v>
      </c>
    </row>
    <row r="368" spans="1:40" s="171" customFormat="1" x14ac:dyDescent="0.2">
      <c r="A368" s="128" t="s">
        <v>2208</v>
      </c>
      <c r="B368" s="171">
        <v>0.97314938583569599</v>
      </c>
      <c r="C368" s="171">
        <v>0.97314938583569599</v>
      </c>
      <c r="D368" s="171">
        <v>0.97314938583569599</v>
      </c>
      <c r="E368" s="171">
        <v>0.97314938583569599</v>
      </c>
      <c r="F368" s="171">
        <v>0.97314938583569599</v>
      </c>
      <c r="G368" s="171">
        <v>0.97314938583569599</v>
      </c>
      <c r="H368" s="171">
        <v>0.97314938583569599</v>
      </c>
      <c r="I368" s="171">
        <v>0.97314938583569599</v>
      </c>
      <c r="J368" s="171">
        <v>0.97314938583569599</v>
      </c>
      <c r="K368" s="171">
        <v>0.97314938583569599</v>
      </c>
      <c r="L368" s="171">
        <v>0.97314938583569599</v>
      </c>
      <c r="M368" s="171">
        <v>0.97314938583569599</v>
      </c>
      <c r="N368" s="305">
        <v>0.97314938583569499</v>
      </c>
      <c r="O368" s="305">
        <v>0.97281091829880695</v>
      </c>
      <c r="P368" s="305">
        <v>0.97281091829880695</v>
      </c>
      <c r="Q368" s="305">
        <v>0.97281091829880695</v>
      </c>
      <c r="R368" s="305">
        <v>0.97281091829880695</v>
      </c>
      <c r="S368" s="305">
        <v>0.97281091829880695</v>
      </c>
      <c r="T368" s="305">
        <v>0.97281091829880695</v>
      </c>
      <c r="U368" s="305">
        <v>0.97281091829880695</v>
      </c>
      <c r="V368" s="305">
        <v>0.97281091829880695</v>
      </c>
      <c r="W368" s="305">
        <v>0.97281091829880695</v>
      </c>
      <c r="X368" s="305">
        <v>0.97281091829880695</v>
      </c>
      <c r="Y368" s="305">
        <v>0.97281091829880695</v>
      </c>
      <c r="Z368" s="305">
        <v>0.97281091829880695</v>
      </c>
      <c r="AA368" s="305">
        <v>0.97281091829880595</v>
      </c>
      <c r="AB368" s="305">
        <v>0.97284191139765697</v>
      </c>
      <c r="AC368" s="305">
        <v>0.97284191139765697</v>
      </c>
      <c r="AD368" s="305">
        <v>0.97284191139765697</v>
      </c>
      <c r="AE368" s="305">
        <v>0.97284191139765697</v>
      </c>
      <c r="AF368" s="305">
        <v>0.97284191139765697</v>
      </c>
      <c r="AG368" s="305">
        <v>0.97284191139765697</v>
      </c>
      <c r="AH368" s="305">
        <v>0.97284191139765697</v>
      </c>
      <c r="AI368" s="305">
        <v>0.97284191139765697</v>
      </c>
      <c r="AJ368" s="305">
        <v>0.97284191139765697</v>
      </c>
      <c r="AK368" s="305">
        <v>0.97284191139765697</v>
      </c>
      <c r="AL368" s="305">
        <v>0.97284191139765697</v>
      </c>
      <c r="AM368" s="305">
        <v>0.97284191139765697</v>
      </c>
      <c r="AN368" s="305">
        <v>0.97284191139765797</v>
      </c>
    </row>
    <row r="369" spans="1:40" s="171" customFormat="1" x14ac:dyDescent="0.2">
      <c r="A369" s="128" t="s">
        <v>2209</v>
      </c>
      <c r="B369" s="171">
        <v>0.97314938583569599</v>
      </c>
      <c r="C369" s="171">
        <v>0.97314938583569599</v>
      </c>
      <c r="D369" s="171">
        <v>0.97314938583569599</v>
      </c>
      <c r="E369" s="171">
        <v>0.97314938583569599</v>
      </c>
      <c r="F369" s="171">
        <v>0.97314938583569599</v>
      </c>
      <c r="G369" s="171">
        <v>0.97314938583569599</v>
      </c>
      <c r="H369" s="171">
        <v>0.97314938583569599</v>
      </c>
      <c r="I369" s="171">
        <v>0.97314938583569599</v>
      </c>
      <c r="J369" s="171">
        <v>0.97314938583569599</v>
      </c>
      <c r="K369" s="171">
        <v>0.97314938583569599</v>
      </c>
      <c r="L369" s="171">
        <v>0.97314938583569599</v>
      </c>
      <c r="M369" s="171">
        <v>0.97314938583569599</v>
      </c>
      <c r="N369" s="305">
        <v>0.97314938583569499</v>
      </c>
      <c r="O369" s="305">
        <v>0.97281091829880695</v>
      </c>
      <c r="P369" s="305">
        <v>0.97281091829880695</v>
      </c>
      <c r="Q369" s="305">
        <v>0.97281091829880695</v>
      </c>
      <c r="R369" s="305">
        <v>0.97281091829880695</v>
      </c>
      <c r="S369" s="305">
        <v>0.97281091829880695</v>
      </c>
      <c r="T369" s="305">
        <v>0.97281091829880695</v>
      </c>
      <c r="U369" s="305">
        <v>0.97281091829880695</v>
      </c>
      <c r="V369" s="305">
        <v>0.97281091829880695</v>
      </c>
      <c r="W369" s="305">
        <v>0.97281091829880695</v>
      </c>
      <c r="X369" s="305">
        <v>0.97281091829880695</v>
      </c>
      <c r="Y369" s="305">
        <v>0.97281091829880695</v>
      </c>
      <c r="Z369" s="305">
        <v>0.97281091829880695</v>
      </c>
      <c r="AA369" s="305">
        <v>0.97281091829880595</v>
      </c>
      <c r="AB369" s="305">
        <v>0.97284191139765697</v>
      </c>
      <c r="AC369" s="305">
        <v>0.97284191139765697</v>
      </c>
      <c r="AD369" s="305">
        <v>0.97284191139765697</v>
      </c>
      <c r="AE369" s="305">
        <v>0.97284191139765697</v>
      </c>
      <c r="AF369" s="305">
        <v>0.97284191139765697</v>
      </c>
      <c r="AG369" s="305">
        <v>0.97284191139765697</v>
      </c>
      <c r="AH369" s="305">
        <v>0.97284191139765697</v>
      </c>
      <c r="AI369" s="305">
        <v>0.97284191139765697</v>
      </c>
      <c r="AJ369" s="305">
        <v>0.97284191139765697</v>
      </c>
      <c r="AK369" s="305">
        <v>0.97284191139765697</v>
      </c>
      <c r="AL369" s="305">
        <v>0.97284191139765697</v>
      </c>
      <c r="AM369" s="305">
        <v>0.97284191139765697</v>
      </c>
      <c r="AN369" s="305">
        <v>0.97284191139765797</v>
      </c>
    </row>
    <row r="370" spans="1:40" s="171" customFormat="1" x14ac:dyDescent="0.2">
      <c r="A370" s="172" t="s">
        <v>2210</v>
      </c>
      <c r="B370" s="171">
        <v>0</v>
      </c>
      <c r="C370" s="171">
        <v>0</v>
      </c>
      <c r="D370" s="171">
        <v>0</v>
      </c>
      <c r="E370" s="171">
        <v>0</v>
      </c>
      <c r="F370" s="171">
        <v>0</v>
      </c>
      <c r="G370" s="171">
        <v>0</v>
      </c>
      <c r="H370" s="171">
        <v>0</v>
      </c>
      <c r="I370" s="171">
        <v>0</v>
      </c>
      <c r="J370" s="171">
        <v>0</v>
      </c>
      <c r="K370" s="171">
        <v>0</v>
      </c>
      <c r="L370" s="171">
        <v>0</v>
      </c>
      <c r="M370" s="171">
        <v>0</v>
      </c>
      <c r="N370" s="305">
        <v>0</v>
      </c>
      <c r="O370" s="305">
        <v>0</v>
      </c>
      <c r="P370" s="305">
        <v>0</v>
      </c>
      <c r="Q370" s="305">
        <v>0</v>
      </c>
      <c r="R370" s="305">
        <v>0</v>
      </c>
      <c r="S370" s="305">
        <v>0</v>
      </c>
      <c r="T370" s="305">
        <v>0</v>
      </c>
      <c r="U370" s="305">
        <v>0</v>
      </c>
      <c r="V370" s="305">
        <v>0</v>
      </c>
      <c r="W370" s="305">
        <v>0</v>
      </c>
      <c r="X370" s="305">
        <v>0</v>
      </c>
      <c r="Y370" s="305">
        <v>0</v>
      </c>
      <c r="Z370" s="305">
        <v>0</v>
      </c>
      <c r="AA370" s="305">
        <v>0</v>
      </c>
      <c r="AB370" s="305">
        <v>0</v>
      </c>
      <c r="AC370" s="305">
        <v>0</v>
      </c>
      <c r="AD370" s="305">
        <v>0</v>
      </c>
      <c r="AE370" s="305">
        <v>0</v>
      </c>
      <c r="AF370" s="305">
        <v>0</v>
      </c>
      <c r="AG370" s="305">
        <v>0</v>
      </c>
      <c r="AH370" s="305">
        <v>0</v>
      </c>
      <c r="AI370" s="305">
        <v>0</v>
      </c>
      <c r="AJ370" s="305">
        <v>0</v>
      </c>
      <c r="AK370" s="305">
        <v>0</v>
      </c>
      <c r="AL370" s="305">
        <v>0</v>
      </c>
      <c r="AM370" s="305">
        <v>0</v>
      </c>
      <c r="AN370" s="305">
        <v>0</v>
      </c>
    </row>
    <row r="371" spans="1:40" s="171" customFormat="1" x14ac:dyDescent="0.2">
      <c r="A371" s="128" t="s">
        <v>2211</v>
      </c>
      <c r="B371" s="171">
        <v>0.97314938583569599</v>
      </c>
      <c r="C371" s="171">
        <v>0.97314938583569599</v>
      </c>
      <c r="D371" s="171">
        <v>0.97314938583569599</v>
      </c>
      <c r="E371" s="171">
        <v>0.97314938583569599</v>
      </c>
      <c r="F371" s="171">
        <v>0.97314938583569599</v>
      </c>
      <c r="G371" s="171">
        <v>0.97314938583569599</v>
      </c>
      <c r="H371" s="171">
        <v>0.97314938583569599</v>
      </c>
      <c r="I371" s="171">
        <v>0.97314938583569599</v>
      </c>
      <c r="J371" s="171">
        <v>0.97314938583569599</v>
      </c>
      <c r="K371" s="171">
        <v>0.97314938583569599</v>
      </c>
      <c r="L371" s="171">
        <v>0.97314938583569599</v>
      </c>
      <c r="M371" s="171">
        <v>0.97314938583569599</v>
      </c>
      <c r="N371" s="305">
        <v>0.97314938583569499</v>
      </c>
      <c r="O371" s="305">
        <v>0.97281091829880695</v>
      </c>
      <c r="P371" s="305">
        <v>0.97281091829880695</v>
      </c>
      <c r="Q371" s="305">
        <v>0.97281091829880695</v>
      </c>
      <c r="R371" s="305">
        <v>0.97281091829880695</v>
      </c>
      <c r="S371" s="305">
        <v>0.97281091829880695</v>
      </c>
      <c r="T371" s="305">
        <v>0.97281091829880695</v>
      </c>
      <c r="U371" s="305">
        <v>0.97281091829880695</v>
      </c>
      <c r="V371" s="305">
        <v>0.97281091829880695</v>
      </c>
      <c r="W371" s="305">
        <v>0.97281091829880695</v>
      </c>
      <c r="X371" s="305">
        <v>0.97281091829880695</v>
      </c>
      <c r="Y371" s="305">
        <v>0.97281091829880695</v>
      </c>
      <c r="Z371" s="305">
        <v>0.97281091829880695</v>
      </c>
      <c r="AA371" s="305">
        <v>0.97281091829880595</v>
      </c>
      <c r="AB371" s="305">
        <v>0.97284191139765697</v>
      </c>
      <c r="AC371" s="305">
        <v>0.97284191139765697</v>
      </c>
      <c r="AD371" s="305">
        <v>0.97284191139765697</v>
      </c>
      <c r="AE371" s="305">
        <v>0.97284191139765697</v>
      </c>
      <c r="AF371" s="305">
        <v>0.97284191139765697</v>
      </c>
      <c r="AG371" s="305">
        <v>0.97284191139765697</v>
      </c>
      <c r="AH371" s="305">
        <v>0.97284191139765697</v>
      </c>
      <c r="AI371" s="305">
        <v>0.97284191139765697</v>
      </c>
      <c r="AJ371" s="305">
        <v>0.97284191139765697</v>
      </c>
      <c r="AK371" s="305">
        <v>0.97284191139765697</v>
      </c>
      <c r="AL371" s="305">
        <v>0.97284191139765697</v>
      </c>
      <c r="AM371" s="305">
        <v>0.97284191139765697</v>
      </c>
      <c r="AN371" s="305">
        <v>0.97284191139765797</v>
      </c>
    </row>
    <row r="372" spans="1:40" s="171" customFormat="1" x14ac:dyDescent="0.2">
      <c r="A372" s="128" t="s">
        <v>2212</v>
      </c>
      <c r="B372" s="171">
        <v>0.97314938583569599</v>
      </c>
      <c r="C372" s="171">
        <v>0.97314938583569599</v>
      </c>
      <c r="D372" s="171">
        <v>0.97314938583569599</v>
      </c>
      <c r="E372" s="171">
        <v>0.97314938583569599</v>
      </c>
      <c r="F372" s="171">
        <v>0.97314938583569599</v>
      </c>
      <c r="G372" s="171">
        <v>0.97314938583569599</v>
      </c>
      <c r="H372" s="171">
        <v>0.97314938583569599</v>
      </c>
      <c r="I372" s="171">
        <v>0.97314938583569599</v>
      </c>
      <c r="J372" s="171">
        <v>0.97314938583569599</v>
      </c>
      <c r="K372" s="171">
        <v>0.97314938583569599</v>
      </c>
      <c r="L372" s="171">
        <v>0.97314938583569599</v>
      </c>
      <c r="M372" s="171">
        <v>0.97314938583569599</v>
      </c>
      <c r="N372" s="305">
        <v>0.97314938583569499</v>
      </c>
      <c r="O372" s="305">
        <v>0.97281091829880695</v>
      </c>
      <c r="P372" s="305">
        <v>0.97281091829880695</v>
      </c>
      <c r="Q372" s="305">
        <v>0.97281091829880695</v>
      </c>
      <c r="R372" s="305">
        <v>0.97281091829880695</v>
      </c>
      <c r="S372" s="305">
        <v>0.97281091829880695</v>
      </c>
      <c r="T372" s="305">
        <v>0.97281091829880695</v>
      </c>
      <c r="U372" s="305">
        <v>0.97281091829880695</v>
      </c>
      <c r="V372" s="305">
        <v>0.97281091829880695</v>
      </c>
      <c r="W372" s="305">
        <v>0.97281091829880695</v>
      </c>
      <c r="X372" s="305">
        <v>0.97281091829880695</v>
      </c>
      <c r="Y372" s="305">
        <v>0.97281091829880695</v>
      </c>
      <c r="Z372" s="305">
        <v>0.97281091829880695</v>
      </c>
      <c r="AA372" s="305">
        <v>0.97281091829880595</v>
      </c>
      <c r="AB372" s="305">
        <v>0.97284191139765697</v>
      </c>
      <c r="AC372" s="305">
        <v>0.97284191139765697</v>
      </c>
      <c r="AD372" s="305">
        <v>0.97284191139765697</v>
      </c>
      <c r="AE372" s="305">
        <v>0.97284191139765697</v>
      </c>
      <c r="AF372" s="305">
        <v>0.97284191139765697</v>
      </c>
      <c r="AG372" s="305">
        <v>0.97284191139765697</v>
      </c>
      <c r="AH372" s="305">
        <v>0.97284191139765697</v>
      </c>
      <c r="AI372" s="305">
        <v>0.97284191139765697</v>
      </c>
      <c r="AJ372" s="305">
        <v>0.97284191139765697</v>
      </c>
      <c r="AK372" s="305">
        <v>0.97284191139765697</v>
      </c>
      <c r="AL372" s="305">
        <v>0.97284191139765697</v>
      </c>
      <c r="AM372" s="305">
        <v>0.97284191139765697</v>
      </c>
      <c r="AN372" s="305">
        <v>0.97284191139765797</v>
      </c>
    </row>
    <row r="373" spans="1:40" s="171" customFormat="1" x14ac:dyDescent="0.2">
      <c r="A373" s="128" t="s">
        <v>2213</v>
      </c>
      <c r="B373" s="171">
        <v>0.97314938583569599</v>
      </c>
      <c r="C373" s="171">
        <v>0.97314938583569599</v>
      </c>
      <c r="D373" s="171">
        <v>0.97314938583569599</v>
      </c>
      <c r="E373" s="171">
        <v>0.97314938583569599</v>
      </c>
      <c r="F373" s="171">
        <v>0.97314938583569599</v>
      </c>
      <c r="G373" s="171">
        <v>0.97314938583569599</v>
      </c>
      <c r="H373" s="171">
        <v>0.97314938583569599</v>
      </c>
      <c r="I373" s="171">
        <v>0.97314938583569599</v>
      </c>
      <c r="J373" s="171">
        <v>0.97314938583569599</v>
      </c>
      <c r="K373" s="171">
        <v>0.97314938583569599</v>
      </c>
      <c r="L373" s="171">
        <v>0.97314938583569599</v>
      </c>
      <c r="M373" s="171">
        <v>0.97314938583569599</v>
      </c>
      <c r="N373" s="305">
        <v>0.97314938583569499</v>
      </c>
      <c r="O373" s="305">
        <v>0.97281091829880695</v>
      </c>
      <c r="P373" s="305">
        <v>0.97281091829880695</v>
      </c>
      <c r="Q373" s="305">
        <v>0.97281091829880695</v>
      </c>
      <c r="R373" s="305">
        <v>0.97281091829880695</v>
      </c>
      <c r="S373" s="305">
        <v>0.97281091829880695</v>
      </c>
      <c r="T373" s="305">
        <v>0.97281091829880695</v>
      </c>
      <c r="U373" s="305">
        <v>0.97281091829880695</v>
      </c>
      <c r="V373" s="305">
        <v>0.97281091829880695</v>
      </c>
      <c r="W373" s="305">
        <v>0.97281091829880695</v>
      </c>
      <c r="X373" s="305">
        <v>0.97281091829880695</v>
      </c>
      <c r="Y373" s="305">
        <v>0.97281091829880695</v>
      </c>
      <c r="Z373" s="305">
        <v>0.97281091829880695</v>
      </c>
      <c r="AA373" s="305">
        <v>0.97281091829880595</v>
      </c>
      <c r="AB373" s="305">
        <v>0.97284191139765697</v>
      </c>
      <c r="AC373" s="305">
        <v>0.97284191139765697</v>
      </c>
      <c r="AD373" s="305">
        <v>0.97284191139765697</v>
      </c>
      <c r="AE373" s="305">
        <v>0.97284191139765697</v>
      </c>
      <c r="AF373" s="305">
        <v>0.97284191139765697</v>
      </c>
      <c r="AG373" s="305">
        <v>0.97284191139765697</v>
      </c>
      <c r="AH373" s="305">
        <v>0.97284191139765697</v>
      </c>
      <c r="AI373" s="305">
        <v>0.97284191139765697</v>
      </c>
      <c r="AJ373" s="305">
        <v>0.97284191139765697</v>
      </c>
      <c r="AK373" s="305">
        <v>0.97284191139765697</v>
      </c>
      <c r="AL373" s="305">
        <v>0.97284191139765697</v>
      </c>
      <c r="AM373" s="305">
        <v>0.97284191139765697</v>
      </c>
      <c r="AN373" s="305">
        <v>0.97284191139765797</v>
      </c>
    </row>
    <row r="374" spans="1:40" s="171" customFormat="1" x14ac:dyDescent="0.2">
      <c r="A374" s="128" t="s">
        <v>2214</v>
      </c>
      <c r="B374" s="171">
        <v>0.97314938583569599</v>
      </c>
      <c r="C374" s="171">
        <v>0.97314938583569599</v>
      </c>
      <c r="D374" s="171">
        <v>0.97314938583569599</v>
      </c>
      <c r="E374" s="171">
        <v>0.97314938583569599</v>
      </c>
      <c r="F374" s="171">
        <v>0.97314938583569599</v>
      </c>
      <c r="G374" s="171">
        <v>0.97314938583569599</v>
      </c>
      <c r="H374" s="171">
        <v>0.97314938583569599</v>
      </c>
      <c r="I374" s="171">
        <v>0.97314938583569599</v>
      </c>
      <c r="J374" s="171">
        <v>0.97314938583569599</v>
      </c>
      <c r="K374" s="171">
        <v>0.97314938583569599</v>
      </c>
      <c r="L374" s="171">
        <v>0.97314938583569599</v>
      </c>
      <c r="M374" s="171">
        <v>0.97314938583569599</v>
      </c>
      <c r="N374" s="305">
        <v>0.97314938583569499</v>
      </c>
      <c r="O374" s="305">
        <v>0.97281091829880695</v>
      </c>
      <c r="P374" s="305">
        <v>0.97281091829880695</v>
      </c>
      <c r="Q374" s="305">
        <v>0.97281091829880695</v>
      </c>
      <c r="R374" s="305">
        <v>0.97281091829880695</v>
      </c>
      <c r="S374" s="305">
        <v>0.97281091829880695</v>
      </c>
      <c r="T374" s="305">
        <v>0.97281091829880695</v>
      </c>
      <c r="U374" s="305">
        <v>0.97281091829880695</v>
      </c>
      <c r="V374" s="305">
        <v>0.97281091829880695</v>
      </c>
      <c r="W374" s="305">
        <v>0.97281091829880695</v>
      </c>
      <c r="X374" s="305">
        <v>0.97281091829880695</v>
      </c>
      <c r="Y374" s="305">
        <v>0.97281091829880695</v>
      </c>
      <c r="Z374" s="305">
        <v>0.97281091829880695</v>
      </c>
      <c r="AA374" s="305">
        <v>0.97281091829880595</v>
      </c>
      <c r="AB374" s="305">
        <v>0.97284191139765697</v>
      </c>
      <c r="AC374" s="305">
        <v>0.97284191139765697</v>
      </c>
      <c r="AD374" s="305">
        <v>0.97284191139765697</v>
      </c>
      <c r="AE374" s="305">
        <v>0.97284191139765697</v>
      </c>
      <c r="AF374" s="305">
        <v>0.97284191139765697</v>
      </c>
      <c r="AG374" s="305">
        <v>0.97284191139765697</v>
      </c>
      <c r="AH374" s="305">
        <v>0.97284191139765697</v>
      </c>
      <c r="AI374" s="305">
        <v>0.97284191139765697</v>
      </c>
      <c r="AJ374" s="305">
        <v>0.97284191139765697</v>
      </c>
      <c r="AK374" s="305">
        <v>0.97284191139765697</v>
      </c>
      <c r="AL374" s="305">
        <v>0.97284191139765697</v>
      </c>
      <c r="AM374" s="305">
        <v>0.97284191139765697</v>
      </c>
      <c r="AN374" s="305">
        <v>0.97284191139765797</v>
      </c>
    </row>
    <row r="375" spans="1:40" s="171" customFormat="1" x14ac:dyDescent="0.2">
      <c r="A375" s="128" t="s">
        <v>2215</v>
      </c>
      <c r="B375" s="171">
        <v>0.97314938583569599</v>
      </c>
      <c r="C375" s="171">
        <v>0.97314938583569599</v>
      </c>
      <c r="D375" s="171">
        <v>0.97314938583569599</v>
      </c>
      <c r="E375" s="171">
        <v>0.97314938583569599</v>
      </c>
      <c r="F375" s="171">
        <v>0.97314938583569599</v>
      </c>
      <c r="G375" s="171">
        <v>0.97314938583569599</v>
      </c>
      <c r="H375" s="171">
        <v>0.97314938583569599</v>
      </c>
      <c r="I375" s="171">
        <v>0.97314938583569599</v>
      </c>
      <c r="J375" s="171">
        <v>0.97314938583569599</v>
      </c>
      <c r="K375" s="171">
        <v>0.97314938583569599</v>
      </c>
      <c r="L375" s="171">
        <v>0.97314938583569599</v>
      </c>
      <c r="M375" s="171">
        <v>0.97314938583569599</v>
      </c>
      <c r="N375" s="305">
        <v>0.97314938583569499</v>
      </c>
      <c r="O375" s="305">
        <v>0.97281091829880695</v>
      </c>
      <c r="P375" s="305">
        <v>0.97281091829880695</v>
      </c>
      <c r="Q375" s="305">
        <v>0.97281091829880695</v>
      </c>
      <c r="R375" s="305">
        <v>0.97281091829880695</v>
      </c>
      <c r="S375" s="305">
        <v>0.97281091829880695</v>
      </c>
      <c r="T375" s="305">
        <v>0.97281091829880695</v>
      </c>
      <c r="U375" s="305">
        <v>0.97281091829880695</v>
      </c>
      <c r="V375" s="305">
        <v>0.97281091829880695</v>
      </c>
      <c r="W375" s="305">
        <v>0.97281091829880695</v>
      </c>
      <c r="X375" s="305">
        <v>0.97281091829880695</v>
      </c>
      <c r="Y375" s="305">
        <v>0.97281091829880695</v>
      </c>
      <c r="Z375" s="305">
        <v>0.97281091829880695</v>
      </c>
      <c r="AA375" s="305">
        <v>0.97281091829880595</v>
      </c>
      <c r="AB375" s="305">
        <v>0.97284191139765697</v>
      </c>
      <c r="AC375" s="305">
        <v>0.97284191139765697</v>
      </c>
      <c r="AD375" s="305">
        <v>0.97284191139765697</v>
      </c>
      <c r="AE375" s="305">
        <v>0.97284191139765697</v>
      </c>
      <c r="AF375" s="305">
        <v>0.97284191139765697</v>
      </c>
      <c r="AG375" s="305">
        <v>0.97284191139765697</v>
      </c>
      <c r="AH375" s="305">
        <v>0.97284191139765697</v>
      </c>
      <c r="AI375" s="305">
        <v>0.97284191139765697</v>
      </c>
      <c r="AJ375" s="305">
        <v>0.97284191139765697</v>
      </c>
      <c r="AK375" s="305">
        <v>0.97284191139765697</v>
      </c>
      <c r="AL375" s="305">
        <v>0.97284191139765697</v>
      </c>
      <c r="AM375" s="305">
        <v>0.97284191139765697</v>
      </c>
      <c r="AN375" s="305">
        <v>0.97284191139765797</v>
      </c>
    </row>
    <row r="376" spans="1:40" s="171" customFormat="1" x14ac:dyDescent="0.2">
      <c r="A376" s="128" t="s">
        <v>2216</v>
      </c>
      <c r="B376" s="171">
        <v>0.97314938583569599</v>
      </c>
      <c r="C376" s="171">
        <v>0.97314938583569599</v>
      </c>
      <c r="D376" s="171">
        <v>0.97314938583569599</v>
      </c>
      <c r="E376" s="171">
        <v>0.97314938583569599</v>
      </c>
      <c r="F376" s="171">
        <v>0.97314938583569599</v>
      </c>
      <c r="G376" s="171">
        <v>0.97314938583569599</v>
      </c>
      <c r="H376" s="171">
        <v>0.97314938583569599</v>
      </c>
      <c r="I376" s="171">
        <v>0.97314938583569599</v>
      </c>
      <c r="J376" s="171">
        <v>0.97314938583569599</v>
      </c>
      <c r="K376" s="171">
        <v>0.97314938583569599</v>
      </c>
      <c r="L376" s="171">
        <v>0.97314938583569599</v>
      </c>
      <c r="M376" s="171">
        <v>0.97314938583569599</v>
      </c>
      <c r="N376" s="305">
        <v>0.97314938583569499</v>
      </c>
      <c r="O376" s="305">
        <v>0.97281091829880695</v>
      </c>
      <c r="P376" s="305">
        <v>0.97281091829880695</v>
      </c>
      <c r="Q376" s="305">
        <v>0.97281091829880695</v>
      </c>
      <c r="R376" s="305">
        <v>0.97281091829880695</v>
      </c>
      <c r="S376" s="305">
        <v>0.97281091829880695</v>
      </c>
      <c r="T376" s="305">
        <v>0.97281091829880695</v>
      </c>
      <c r="U376" s="305">
        <v>0.97281091829880695</v>
      </c>
      <c r="V376" s="305">
        <v>0.97281091829880695</v>
      </c>
      <c r="W376" s="305">
        <v>0.97281091829880695</v>
      </c>
      <c r="X376" s="305">
        <v>0.97281091829880695</v>
      </c>
      <c r="Y376" s="305">
        <v>0.97281091829880695</v>
      </c>
      <c r="Z376" s="305">
        <v>0.97281091829880695</v>
      </c>
      <c r="AA376" s="305">
        <v>0.97281091829880595</v>
      </c>
      <c r="AB376" s="305">
        <v>0.97284191139765697</v>
      </c>
      <c r="AC376" s="305">
        <v>0.97284191139765697</v>
      </c>
      <c r="AD376" s="305">
        <v>0.97284191139765697</v>
      </c>
      <c r="AE376" s="305">
        <v>0.97284191139765697</v>
      </c>
      <c r="AF376" s="305">
        <v>0.97284191139765697</v>
      </c>
      <c r="AG376" s="305">
        <v>0.97284191139765697</v>
      </c>
      <c r="AH376" s="305">
        <v>0.97284191139765697</v>
      </c>
      <c r="AI376" s="305">
        <v>0.97284191139765697</v>
      </c>
      <c r="AJ376" s="305">
        <v>0.97284191139765697</v>
      </c>
      <c r="AK376" s="305">
        <v>0.97284191139765697</v>
      </c>
      <c r="AL376" s="305">
        <v>0.97284191139765697</v>
      </c>
      <c r="AM376" s="305">
        <v>0.97284191139765697</v>
      </c>
      <c r="AN376" s="305">
        <v>0.97284191139765797</v>
      </c>
    </row>
    <row r="377" spans="1:40" s="171" customFormat="1" x14ac:dyDescent="0.2">
      <c r="A377" s="128" t="s">
        <v>2217</v>
      </c>
      <c r="B377" s="171">
        <v>0.97314938583569599</v>
      </c>
      <c r="C377" s="171">
        <v>0.97314938583569599</v>
      </c>
      <c r="D377" s="171">
        <v>0.97314938583569599</v>
      </c>
      <c r="E377" s="171">
        <v>0.97314938583569599</v>
      </c>
      <c r="F377" s="171">
        <v>0.97314938583569599</v>
      </c>
      <c r="G377" s="171">
        <v>0.97314938583569599</v>
      </c>
      <c r="H377" s="171">
        <v>0.97314938583569599</v>
      </c>
      <c r="I377" s="171">
        <v>0.97314938583569599</v>
      </c>
      <c r="J377" s="171">
        <v>0.97314938583569599</v>
      </c>
      <c r="K377" s="171">
        <v>0.97314938583569599</v>
      </c>
      <c r="L377" s="171">
        <v>0.97314938583569599</v>
      </c>
      <c r="M377" s="171">
        <v>0.97314938583569599</v>
      </c>
      <c r="N377" s="305">
        <v>0.97314938583569499</v>
      </c>
      <c r="O377" s="305">
        <v>0.97281091829880695</v>
      </c>
      <c r="P377" s="305">
        <v>0.97281091829880695</v>
      </c>
      <c r="Q377" s="305">
        <v>0.97281091829880695</v>
      </c>
      <c r="R377" s="305">
        <v>0.97281091829880695</v>
      </c>
      <c r="S377" s="305">
        <v>0.97281091829880695</v>
      </c>
      <c r="T377" s="305">
        <v>0.97281091829880695</v>
      </c>
      <c r="U377" s="305">
        <v>0.97281091829880695</v>
      </c>
      <c r="V377" s="305">
        <v>0.97281091829880695</v>
      </c>
      <c r="W377" s="305">
        <v>0.97281091829880695</v>
      </c>
      <c r="X377" s="305">
        <v>0.97281091829880695</v>
      </c>
      <c r="Y377" s="305">
        <v>0.97281091829880695</v>
      </c>
      <c r="Z377" s="305">
        <v>0.97281091829880695</v>
      </c>
      <c r="AA377" s="305">
        <v>0.97281091829880595</v>
      </c>
      <c r="AB377" s="305">
        <v>0.97284191139765697</v>
      </c>
      <c r="AC377" s="305">
        <v>0.97284191139765697</v>
      </c>
      <c r="AD377" s="305">
        <v>0.97284191139765697</v>
      </c>
      <c r="AE377" s="305">
        <v>0.97284191139765697</v>
      </c>
      <c r="AF377" s="305">
        <v>0.97284191139765697</v>
      </c>
      <c r="AG377" s="305">
        <v>0.97284191139765697</v>
      </c>
      <c r="AH377" s="305">
        <v>0.97284191139765697</v>
      </c>
      <c r="AI377" s="305">
        <v>0.97284191139765697</v>
      </c>
      <c r="AJ377" s="305">
        <v>0.97284191139765697</v>
      </c>
      <c r="AK377" s="305">
        <v>0.97284191139765697</v>
      </c>
      <c r="AL377" s="305">
        <v>0.97284191139765697</v>
      </c>
      <c r="AM377" s="305">
        <v>0.97284191139765697</v>
      </c>
      <c r="AN377" s="305">
        <v>0.97284191139765797</v>
      </c>
    </row>
    <row r="378" spans="1:40" s="171" customFormat="1" x14ac:dyDescent="0.2">
      <c r="A378" s="128" t="s">
        <v>2218</v>
      </c>
      <c r="B378" s="171">
        <v>0.97314938583569599</v>
      </c>
      <c r="C378" s="171">
        <v>0.97314938583569599</v>
      </c>
      <c r="D378" s="171">
        <v>0.97314938583569599</v>
      </c>
      <c r="E378" s="171">
        <v>0.97314938583569599</v>
      </c>
      <c r="F378" s="171">
        <v>0.97314938583569599</v>
      </c>
      <c r="G378" s="171">
        <v>0.97314938583569599</v>
      </c>
      <c r="H378" s="171">
        <v>0.97314938583569599</v>
      </c>
      <c r="I378" s="171">
        <v>0.97314938583569599</v>
      </c>
      <c r="J378" s="171">
        <v>0.97314938583569599</v>
      </c>
      <c r="K378" s="171">
        <v>0.97314938583569599</v>
      </c>
      <c r="L378" s="171">
        <v>0.97314938583569599</v>
      </c>
      <c r="M378" s="171">
        <v>0.97314938583569599</v>
      </c>
      <c r="N378" s="305">
        <v>0.97314938583569499</v>
      </c>
      <c r="O378" s="305">
        <v>0.97281091829880695</v>
      </c>
      <c r="P378" s="305">
        <v>0.97281091829880695</v>
      </c>
      <c r="Q378" s="305">
        <v>0.97281091829880695</v>
      </c>
      <c r="R378" s="305">
        <v>0.97281091829880695</v>
      </c>
      <c r="S378" s="305">
        <v>0.97281091829880695</v>
      </c>
      <c r="T378" s="305">
        <v>0.97281091829880695</v>
      </c>
      <c r="U378" s="305">
        <v>0.97281091829880695</v>
      </c>
      <c r="V378" s="305">
        <v>0.97281091829880695</v>
      </c>
      <c r="W378" s="305">
        <v>0.97281091829880695</v>
      </c>
      <c r="X378" s="305">
        <v>0.97281091829880695</v>
      </c>
      <c r="Y378" s="305">
        <v>0.97281091829880695</v>
      </c>
      <c r="Z378" s="305">
        <v>0.97281091829880695</v>
      </c>
      <c r="AA378" s="305">
        <v>0.97281091829880595</v>
      </c>
      <c r="AB378" s="305">
        <v>0.97284191139765697</v>
      </c>
      <c r="AC378" s="305">
        <v>0.97284191139765697</v>
      </c>
      <c r="AD378" s="305">
        <v>0.97284191139765697</v>
      </c>
      <c r="AE378" s="305">
        <v>0.97284191139765697</v>
      </c>
      <c r="AF378" s="305">
        <v>0.97284191139765697</v>
      </c>
      <c r="AG378" s="305">
        <v>0.97284191139765697</v>
      </c>
      <c r="AH378" s="305">
        <v>0.97284191139765697</v>
      </c>
      <c r="AI378" s="305">
        <v>0.97284191139765697</v>
      </c>
      <c r="AJ378" s="305">
        <v>0.97284191139765697</v>
      </c>
      <c r="AK378" s="305">
        <v>0.97284191139765697</v>
      </c>
      <c r="AL378" s="305">
        <v>0.97284191139765697</v>
      </c>
      <c r="AM378" s="305">
        <v>0.97284191139765697</v>
      </c>
      <c r="AN378" s="305">
        <v>0.97284191139765797</v>
      </c>
    </row>
    <row r="379" spans="1:40" s="171" customFormat="1" x14ac:dyDescent="0.2">
      <c r="A379" s="128" t="s">
        <v>2219</v>
      </c>
      <c r="B379" s="171">
        <v>0.97314938583569599</v>
      </c>
      <c r="C379" s="171">
        <v>0.97314938583569599</v>
      </c>
      <c r="D379" s="171">
        <v>0.97314938583569599</v>
      </c>
      <c r="E379" s="171">
        <v>0.97314938583569599</v>
      </c>
      <c r="F379" s="171">
        <v>0.97314938583569599</v>
      </c>
      <c r="G379" s="171">
        <v>0.97314938583569599</v>
      </c>
      <c r="H379" s="171">
        <v>0.97314938583569599</v>
      </c>
      <c r="I379" s="171">
        <v>0.97314938583569599</v>
      </c>
      <c r="J379" s="171">
        <v>0.97314938583569599</v>
      </c>
      <c r="K379" s="171">
        <v>0.97314938583569599</v>
      </c>
      <c r="L379" s="171">
        <v>0.97314938583569599</v>
      </c>
      <c r="M379" s="171">
        <v>0.97314938583569599</v>
      </c>
      <c r="N379" s="305">
        <v>0.97314938583569499</v>
      </c>
      <c r="O379" s="305">
        <v>0.97281091829880695</v>
      </c>
      <c r="P379" s="305">
        <v>0.97281091829880695</v>
      </c>
      <c r="Q379" s="305">
        <v>0.97281091829880695</v>
      </c>
      <c r="R379" s="305">
        <v>0.97281091829880695</v>
      </c>
      <c r="S379" s="305">
        <v>0.97281091829880695</v>
      </c>
      <c r="T379" s="305">
        <v>0.97281091829880695</v>
      </c>
      <c r="U379" s="305">
        <v>0.97281091829880695</v>
      </c>
      <c r="V379" s="305">
        <v>0.97281091829880695</v>
      </c>
      <c r="W379" s="305">
        <v>0.97281091829880695</v>
      </c>
      <c r="X379" s="305">
        <v>0.97281091829880695</v>
      </c>
      <c r="Y379" s="305">
        <v>0.97281091829880695</v>
      </c>
      <c r="Z379" s="305">
        <v>0.97281091829880695</v>
      </c>
      <c r="AA379" s="305">
        <v>0.97281091829880595</v>
      </c>
      <c r="AB379" s="305">
        <v>0.97284191139765697</v>
      </c>
      <c r="AC379" s="305">
        <v>0.97284191139765697</v>
      </c>
      <c r="AD379" s="305">
        <v>0.97284191139765697</v>
      </c>
      <c r="AE379" s="305">
        <v>0.97284191139765697</v>
      </c>
      <c r="AF379" s="305">
        <v>0.97284191139765697</v>
      </c>
      <c r="AG379" s="305">
        <v>0.97284191139765697</v>
      </c>
      <c r="AH379" s="305">
        <v>0.97284191139765697</v>
      </c>
      <c r="AI379" s="305">
        <v>0.97284191139765697</v>
      </c>
      <c r="AJ379" s="305">
        <v>0.97284191139765697</v>
      </c>
      <c r="AK379" s="305">
        <v>0.97284191139765697</v>
      </c>
      <c r="AL379" s="305">
        <v>0.97284191139765697</v>
      </c>
      <c r="AM379" s="305">
        <v>0.97284191139765697</v>
      </c>
      <c r="AN379" s="305">
        <v>0.97284191139765797</v>
      </c>
    </row>
    <row r="380" spans="1:40" s="171" customFormat="1" x14ac:dyDescent="0.2">
      <c r="A380" s="128" t="s">
        <v>2220</v>
      </c>
      <c r="B380" s="171">
        <v>0.97314938583569599</v>
      </c>
      <c r="C380" s="171">
        <v>0.97314938583569599</v>
      </c>
      <c r="D380" s="171">
        <v>0.97314938583569599</v>
      </c>
      <c r="E380" s="171">
        <v>0.97314938583569599</v>
      </c>
      <c r="F380" s="171">
        <v>0.97314938583569599</v>
      </c>
      <c r="G380" s="171">
        <v>0.97314938583569599</v>
      </c>
      <c r="H380" s="171">
        <v>0.97314938583569599</v>
      </c>
      <c r="I380" s="171">
        <v>0.97314938583569599</v>
      </c>
      <c r="J380" s="171">
        <v>0.97314938583569599</v>
      </c>
      <c r="K380" s="171">
        <v>0.97314938583569599</v>
      </c>
      <c r="L380" s="171">
        <v>0.97314938583569599</v>
      </c>
      <c r="M380" s="171">
        <v>0.97314938583569599</v>
      </c>
      <c r="N380" s="305">
        <v>0.97314938583569499</v>
      </c>
      <c r="O380" s="305">
        <v>0.97281091829880695</v>
      </c>
      <c r="P380" s="305">
        <v>0.97281091829880695</v>
      </c>
      <c r="Q380" s="305">
        <v>0.97281091829880695</v>
      </c>
      <c r="R380" s="305">
        <v>0.97281091829880695</v>
      </c>
      <c r="S380" s="305">
        <v>0.97281091829880695</v>
      </c>
      <c r="T380" s="305">
        <v>0.97281091829880695</v>
      </c>
      <c r="U380" s="305">
        <v>0.97281091829880695</v>
      </c>
      <c r="V380" s="305">
        <v>0.97281091829880695</v>
      </c>
      <c r="W380" s="305">
        <v>0.97281091829880695</v>
      </c>
      <c r="X380" s="305">
        <v>0.97281091829880695</v>
      </c>
      <c r="Y380" s="305">
        <v>0.97281091829880695</v>
      </c>
      <c r="Z380" s="305">
        <v>0.97281091829880695</v>
      </c>
      <c r="AA380" s="305">
        <v>0.97281091829880595</v>
      </c>
      <c r="AB380" s="305">
        <v>0.97284191139765697</v>
      </c>
      <c r="AC380" s="305">
        <v>0.97284191139765697</v>
      </c>
      <c r="AD380" s="305">
        <v>0.97284191139765697</v>
      </c>
      <c r="AE380" s="305">
        <v>0.97284191139765697</v>
      </c>
      <c r="AF380" s="305">
        <v>0.97284191139765697</v>
      </c>
      <c r="AG380" s="305">
        <v>0.97284191139765697</v>
      </c>
      <c r="AH380" s="305">
        <v>0.97284191139765697</v>
      </c>
      <c r="AI380" s="305">
        <v>0.97284191139765697</v>
      </c>
      <c r="AJ380" s="305">
        <v>0.97284191139765697</v>
      </c>
      <c r="AK380" s="305">
        <v>0.97284191139765697</v>
      </c>
      <c r="AL380" s="305">
        <v>0.97284191139765697</v>
      </c>
      <c r="AM380" s="305">
        <v>0.97284191139765697</v>
      </c>
      <c r="AN380" s="305">
        <v>0.97284191139765797</v>
      </c>
    </row>
    <row r="381" spans="1:40" s="171" customFormat="1" x14ac:dyDescent="0.2">
      <c r="A381" s="128" t="s">
        <v>2221</v>
      </c>
      <c r="B381" s="171">
        <v>0.97314938583569599</v>
      </c>
      <c r="C381" s="171">
        <v>0.97314938583569599</v>
      </c>
      <c r="D381" s="171">
        <v>0.97314938583569599</v>
      </c>
      <c r="E381" s="171">
        <v>0.97314938583569599</v>
      </c>
      <c r="F381" s="171">
        <v>0.97314938583569599</v>
      </c>
      <c r="G381" s="171">
        <v>0.97314938583569599</v>
      </c>
      <c r="H381" s="171">
        <v>0.97314938583569599</v>
      </c>
      <c r="I381" s="171">
        <v>0.97314938583569599</v>
      </c>
      <c r="J381" s="171">
        <v>0.97314938583569599</v>
      </c>
      <c r="K381" s="171">
        <v>0.97314938583569599</v>
      </c>
      <c r="L381" s="171">
        <v>0.97314938583569599</v>
      </c>
      <c r="M381" s="171">
        <v>0.97314938583569599</v>
      </c>
      <c r="N381" s="305">
        <v>0.97314938583569499</v>
      </c>
      <c r="O381" s="305">
        <v>0.97281091829880695</v>
      </c>
      <c r="P381" s="305">
        <v>0.97281091829880695</v>
      </c>
      <c r="Q381" s="305">
        <v>0.97281091829880695</v>
      </c>
      <c r="R381" s="305">
        <v>0.97281091829880695</v>
      </c>
      <c r="S381" s="305">
        <v>0.97281091829880695</v>
      </c>
      <c r="T381" s="305">
        <v>0.97281091829880695</v>
      </c>
      <c r="U381" s="305">
        <v>0.97281091829880695</v>
      </c>
      <c r="V381" s="305">
        <v>0.97281091829880695</v>
      </c>
      <c r="W381" s="305">
        <v>0.97281091829880695</v>
      </c>
      <c r="X381" s="305">
        <v>0.97281091829880695</v>
      </c>
      <c r="Y381" s="305">
        <v>0.97281091829880695</v>
      </c>
      <c r="Z381" s="305">
        <v>0.97281091829880695</v>
      </c>
      <c r="AA381" s="305">
        <v>0.97281091829880595</v>
      </c>
      <c r="AB381" s="305">
        <v>0.97284191139765697</v>
      </c>
      <c r="AC381" s="305">
        <v>0.97284191139765697</v>
      </c>
      <c r="AD381" s="305">
        <v>0.97284191139765697</v>
      </c>
      <c r="AE381" s="305">
        <v>0.97284191139765697</v>
      </c>
      <c r="AF381" s="305">
        <v>0.97284191139765697</v>
      </c>
      <c r="AG381" s="305">
        <v>0.97284191139765697</v>
      </c>
      <c r="AH381" s="305">
        <v>0.97284191139765697</v>
      </c>
      <c r="AI381" s="305">
        <v>0.97284191139765697</v>
      </c>
      <c r="AJ381" s="305">
        <v>0.97284191139765697</v>
      </c>
      <c r="AK381" s="305">
        <v>0.97284191139765697</v>
      </c>
      <c r="AL381" s="305">
        <v>0.97284191139765697</v>
      </c>
      <c r="AM381" s="305">
        <v>0.97284191139765697</v>
      </c>
      <c r="AN381" s="305">
        <v>0.97284191139765797</v>
      </c>
    </row>
    <row r="382" spans="1:40" s="171" customFormat="1" x14ac:dyDescent="0.2">
      <c r="A382" s="172" t="s">
        <v>2222</v>
      </c>
      <c r="B382" s="171">
        <v>0</v>
      </c>
      <c r="C382" s="171">
        <v>0</v>
      </c>
      <c r="D382" s="171">
        <v>0</v>
      </c>
      <c r="E382" s="171">
        <v>0</v>
      </c>
      <c r="F382" s="171">
        <v>0</v>
      </c>
      <c r="G382" s="171">
        <v>0</v>
      </c>
      <c r="H382" s="171">
        <v>0</v>
      </c>
      <c r="I382" s="171">
        <v>0</v>
      </c>
      <c r="J382" s="171">
        <v>0</v>
      </c>
      <c r="K382" s="171">
        <v>0</v>
      </c>
      <c r="L382" s="171">
        <v>0</v>
      </c>
      <c r="M382" s="171">
        <v>0</v>
      </c>
      <c r="N382" s="305">
        <v>0</v>
      </c>
      <c r="O382" s="305">
        <v>0</v>
      </c>
      <c r="P382" s="305">
        <v>0</v>
      </c>
      <c r="Q382" s="305">
        <v>0</v>
      </c>
      <c r="R382" s="305">
        <v>0</v>
      </c>
      <c r="S382" s="305">
        <v>0</v>
      </c>
      <c r="T382" s="305">
        <v>0</v>
      </c>
      <c r="U382" s="305">
        <v>0</v>
      </c>
      <c r="V382" s="305">
        <v>0</v>
      </c>
      <c r="W382" s="305">
        <v>0</v>
      </c>
      <c r="X382" s="305">
        <v>0</v>
      </c>
      <c r="Y382" s="305">
        <v>0</v>
      </c>
      <c r="Z382" s="305">
        <v>0</v>
      </c>
      <c r="AA382" s="305">
        <v>0</v>
      </c>
      <c r="AB382" s="305">
        <v>0</v>
      </c>
      <c r="AC382" s="305">
        <v>0</v>
      </c>
      <c r="AD382" s="305">
        <v>0</v>
      </c>
      <c r="AE382" s="305">
        <v>0</v>
      </c>
      <c r="AF382" s="305">
        <v>0</v>
      </c>
      <c r="AG382" s="305">
        <v>0</v>
      </c>
      <c r="AH382" s="305">
        <v>0</v>
      </c>
      <c r="AI382" s="305">
        <v>0</v>
      </c>
      <c r="AJ382" s="305">
        <v>0</v>
      </c>
      <c r="AK382" s="305">
        <v>0</v>
      </c>
      <c r="AL382" s="305">
        <v>0</v>
      </c>
      <c r="AM382" s="305">
        <v>0</v>
      </c>
      <c r="AN382" s="305">
        <v>0</v>
      </c>
    </row>
    <row r="383" spans="1:40" s="171" customFormat="1" x14ac:dyDescent="0.2">
      <c r="A383" s="128" t="s">
        <v>2223</v>
      </c>
      <c r="B383" s="171">
        <v>0.97314938583569599</v>
      </c>
      <c r="C383" s="171">
        <v>0.97314938583569599</v>
      </c>
      <c r="D383" s="171">
        <v>0.97314938583569599</v>
      </c>
      <c r="E383" s="171">
        <v>0.97314938583569599</v>
      </c>
      <c r="F383" s="171">
        <v>0.97314938583569599</v>
      </c>
      <c r="G383" s="171">
        <v>0.97314938583569599</v>
      </c>
      <c r="H383" s="171">
        <v>0.97314938583569599</v>
      </c>
      <c r="I383" s="171">
        <v>0.97314938583569599</v>
      </c>
      <c r="J383" s="171">
        <v>0.97314938583569599</v>
      </c>
      <c r="K383" s="171">
        <v>0.97314938583569599</v>
      </c>
      <c r="L383" s="171">
        <v>0.97314938583569599</v>
      </c>
      <c r="M383" s="171">
        <v>0.97314938583569599</v>
      </c>
      <c r="N383" s="305">
        <v>0.97314938583569499</v>
      </c>
      <c r="O383" s="305">
        <v>0.97281091829880695</v>
      </c>
      <c r="P383" s="305">
        <v>0.97281091829880695</v>
      </c>
      <c r="Q383" s="305">
        <v>0.97281091829880695</v>
      </c>
      <c r="R383" s="305">
        <v>0.97281091829880695</v>
      </c>
      <c r="S383" s="305">
        <v>0.97281091829880695</v>
      </c>
      <c r="T383" s="305">
        <v>0.97281091829880695</v>
      </c>
      <c r="U383" s="305">
        <v>0.97281091829880695</v>
      </c>
      <c r="V383" s="305">
        <v>0.97281091829880695</v>
      </c>
      <c r="W383" s="305">
        <v>0.97281091829880695</v>
      </c>
      <c r="X383" s="305">
        <v>0.97281091829880695</v>
      </c>
      <c r="Y383" s="305">
        <v>0.97281091829880695</v>
      </c>
      <c r="Z383" s="305">
        <v>0.97281091829880695</v>
      </c>
      <c r="AA383" s="305">
        <v>0.97281091829880595</v>
      </c>
      <c r="AB383" s="305">
        <v>0.97284191139765697</v>
      </c>
      <c r="AC383" s="305">
        <v>0.97284191139765697</v>
      </c>
      <c r="AD383" s="305">
        <v>0.97284191139765697</v>
      </c>
      <c r="AE383" s="305">
        <v>0.97284191139765697</v>
      </c>
      <c r="AF383" s="305">
        <v>0.97284191139765697</v>
      </c>
      <c r="AG383" s="305">
        <v>0.97284191139765697</v>
      </c>
      <c r="AH383" s="305">
        <v>0.97284191139765697</v>
      </c>
      <c r="AI383" s="305">
        <v>0.97284191139765697</v>
      </c>
      <c r="AJ383" s="305">
        <v>0.97284191139765697</v>
      </c>
      <c r="AK383" s="305">
        <v>0.97284191139765697</v>
      </c>
      <c r="AL383" s="305">
        <v>0.97284191139765697</v>
      </c>
      <c r="AM383" s="305">
        <v>0.97284191139765697</v>
      </c>
      <c r="AN383" s="305">
        <v>0.97284191139765797</v>
      </c>
    </row>
    <row r="384" spans="1:40" s="171" customFormat="1" x14ac:dyDescent="0.2">
      <c r="A384" s="128" t="s">
        <v>2224</v>
      </c>
      <c r="B384" s="171">
        <v>0.97314938583569599</v>
      </c>
      <c r="C384" s="171">
        <v>0.97314938583569599</v>
      </c>
      <c r="D384" s="171">
        <v>0.97314938583569599</v>
      </c>
      <c r="E384" s="171">
        <v>0.97314938583569599</v>
      </c>
      <c r="F384" s="171">
        <v>0.97314938583569599</v>
      </c>
      <c r="G384" s="171">
        <v>0.97314938583569599</v>
      </c>
      <c r="H384" s="171">
        <v>0.97314938583569599</v>
      </c>
      <c r="I384" s="171">
        <v>0.97314938583569599</v>
      </c>
      <c r="J384" s="171">
        <v>0.97314938583569599</v>
      </c>
      <c r="K384" s="171">
        <v>0.97314938583569599</v>
      </c>
      <c r="L384" s="171">
        <v>0.97314938583569599</v>
      </c>
      <c r="M384" s="171">
        <v>0.97314938583569599</v>
      </c>
      <c r="N384" s="305">
        <v>0.97314938583569499</v>
      </c>
      <c r="O384" s="305">
        <v>0.97281091829880695</v>
      </c>
      <c r="P384" s="305">
        <v>0.97281091829880695</v>
      </c>
      <c r="Q384" s="305">
        <v>0.97281091829880695</v>
      </c>
      <c r="R384" s="305">
        <v>0.97281091829880695</v>
      </c>
      <c r="S384" s="305">
        <v>0.97281091829880695</v>
      </c>
      <c r="T384" s="305">
        <v>0.97281091829880695</v>
      </c>
      <c r="U384" s="305">
        <v>0.97281091829880695</v>
      </c>
      <c r="V384" s="305">
        <v>0.97281091829880695</v>
      </c>
      <c r="W384" s="305">
        <v>0.97281091829880695</v>
      </c>
      <c r="X384" s="305">
        <v>0.97281091829880695</v>
      </c>
      <c r="Y384" s="305">
        <v>0.97281091829880695</v>
      </c>
      <c r="Z384" s="305">
        <v>0.97281091829880695</v>
      </c>
      <c r="AA384" s="305">
        <v>0.97281091829880595</v>
      </c>
      <c r="AB384" s="305">
        <v>0.97284191139765697</v>
      </c>
      <c r="AC384" s="305">
        <v>0.97284191139765697</v>
      </c>
      <c r="AD384" s="305">
        <v>0.97284191139765697</v>
      </c>
      <c r="AE384" s="305">
        <v>0.97284191139765697</v>
      </c>
      <c r="AF384" s="305">
        <v>0.97284191139765697</v>
      </c>
      <c r="AG384" s="305">
        <v>0.97284191139765697</v>
      </c>
      <c r="AH384" s="305">
        <v>0.97284191139765697</v>
      </c>
      <c r="AI384" s="305">
        <v>0.97284191139765697</v>
      </c>
      <c r="AJ384" s="305">
        <v>0.97284191139765697</v>
      </c>
      <c r="AK384" s="305">
        <v>0.97284191139765697</v>
      </c>
      <c r="AL384" s="305">
        <v>0.97284191139765697</v>
      </c>
      <c r="AM384" s="305">
        <v>0.97284191139765697</v>
      </c>
      <c r="AN384" s="305">
        <v>0.97284191139765797</v>
      </c>
    </row>
    <row r="385" spans="1:40" s="171" customFormat="1" x14ac:dyDescent="0.2">
      <c r="A385" s="128" t="s">
        <v>2225</v>
      </c>
      <c r="B385" s="171">
        <v>0.97314938583569599</v>
      </c>
      <c r="C385" s="171">
        <v>0.97314938583569599</v>
      </c>
      <c r="D385" s="171">
        <v>0.97314938583569599</v>
      </c>
      <c r="E385" s="171">
        <v>0.97314938583569599</v>
      </c>
      <c r="F385" s="171">
        <v>0.97314938583569599</v>
      </c>
      <c r="G385" s="171">
        <v>0.97314938583569599</v>
      </c>
      <c r="H385" s="171">
        <v>0.97314938583569599</v>
      </c>
      <c r="I385" s="171">
        <v>0.97314938583569599</v>
      </c>
      <c r="J385" s="171">
        <v>0.97314938583569599</v>
      </c>
      <c r="K385" s="171">
        <v>0.97314938583569599</v>
      </c>
      <c r="L385" s="171">
        <v>0.97314938583569599</v>
      </c>
      <c r="M385" s="171">
        <v>0.97314938583569599</v>
      </c>
      <c r="N385" s="305">
        <v>0.97314938583569499</v>
      </c>
      <c r="O385" s="305">
        <v>0.97281091829880695</v>
      </c>
      <c r="P385" s="305">
        <v>0.97281091829880695</v>
      </c>
      <c r="Q385" s="305">
        <v>0.97281091829880695</v>
      </c>
      <c r="R385" s="305">
        <v>0.97281091829880695</v>
      </c>
      <c r="S385" s="305">
        <v>0.97281091829880695</v>
      </c>
      <c r="T385" s="305">
        <v>0.97281091829880695</v>
      </c>
      <c r="U385" s="305">
        <v>0.97281091829880695</v>
      </c>
      <c r="V385" s="305">
        <v>0.97281091829880695</v>
      </c>
      <c r="W385" s="305">
        <v>0.97281091829880695</v>
      </c>
      <c r="X385" s="305">
        <v>0.97281091829880695</v>
      </c>
      <c r="Y385" s="305">
        <v>0.97281091829880695</v>
      </c>
      <c r="Z385" s="305">
        <v>0.97281091829880695</v>
      </c>
      <c r="AA385" s="305">
        <v>0.97281091829880595</v>
      </c>
      <c r="AB385" s="305">
        <v>0.97284191139765697</v>
      </c>
      <c r="AC385" s="305">
        <v>0.97284191139765697</v>
      </c>
      <c r="AD385" s="305">
        <v>0.97284191139765697</v>
      </c>
      <c r="AE385" s="305">
        <v>0.97284191139765697</v>
      </c>
      <c r="AF385" s="305">
        <v>0.97284191139765697</v>
      </c>
      <c r="AG385" s="305">
        <v>0.97284191139765697</v>
      </c>
      <c r="AH385" s="305">
        <v>0.97284191139765697</v>
      </c>
      <c r="AI385" s="305">
        <v>0.97284191139765697</v>
      </c>
      <c r="AJ385" s="305">
        <v>0.97284191139765697</v>
      </c>
      <c r="AK385" s="305">
        <v>0.97284191139765697</v>
      </c>
      <c r="AL385" s="305">
        <v>0.97284191139765697</v>
      </c>
      <c r="AM385" s="305">
        <v>0.97284191139765697</v>
      </c>
      <c r="AN385" s="305">
        <v>0.97284191139765797</v>
      </c>
    </row>
    <row r="386" spans="1:40" s="171" customFormat="1" x14ac:dyDescent="0.2">
      <c r="A386" s="128" t="s">
        <v>2226</v>
      </c>
      <c r="B386" s="171">
        <v>0.97314938583569599</v>
      </c>
      <c r="C386" s="171">
        <v>0.97314938583569599</v>
      </c>
      <c r="D386" s="171">
        <v>0.97314938583569599</v>
      </c>
      <c r="E386" s="171">
        <v>0.97314938583569599</v>
      </c>
      <c r="F386" s="171">
        <v>0.97314938583569599</v>
      </c>
      <c r="G386" s="171">
        <v>0.97314938583569599</v>
      </c>
      <c r="H386" s="171">
        <v>0.97314938583569599</v>
      </c>
      <c r="I386" s="171">
        <v>0.97314938583569599</v>
      </c>
      <c r="J386" s="171">
        <v>0.97314938583569599</v>
      </c>
      <c r="K386" s="171">
        <v>0.97314938583569599</v>
      </c>
      <c r="L386" s="171">
        <v>0.97314938583569599</v>
      </c>
      <c r="M386" s="171">
        <v>0.97314938583569599</v>
      </c>
      <c r="N386" s="305">
        <v>0.97314938583569499</v>
      </c>
      <c r="O386" s="305">
        <v>0.97281091829880695</v>
      </c>
      <c r="P386" s="305">
        <v>0.97281091829880695</v>
      </c>
      <c r="Q386" s="305">
        <v>0.97281091829880695</v>
      </c>
      <c r="R386" s="305">
        <v>0.97281091829880695</v>
      </c>
      <c r="S386" s="305">
        <v>0.97281091829880695</v>
      </c>
      <c r="T386" s="305">
        <v>0.97281091829880695</v>
      </c>
      <c r="U386" s="305">
        <v>0.97281091829880695</v>
      </c>
      <c r="V386" s="305">
        <v>0.97281091829880695</v>
      </c>
      <c r="W386" s="305">
        <v>0.97281091829880695</v>
      </c>
      <c r="X386" s="305">
        <v>0.97281091829880695</v>
      </c>
      <c r="Y386" s="305">
        <v>0.97281091829880695</v>
      </c>
      <c r="Z386" s="305">
        <v>0.97281091829880695</v>
      </c>
      <c r="AA386" s="305">
        <v>0.97281091829880595</v>
      </c>
      <c r="AB386" s="305">
        <v>0.97284191139765697</v>
      </c>
      <c r="AC386" s="305">
        <v>0.97284191139765697</v>
      </c>
      <c r="AD386" s="305">
        <v>0.97284191139765697</v>
      </c>
      <c r="AE386" s="305">
        <v>0.97284191139765697</v>
      </c>
      <c r="AF386" s="305">
        <v>0.97284191139765697</v>
      </c>
      <c r="AG386" s="305">
        <v>0.97284191139765697</v>
      </c>
      <c r="AH386" s="305">
        <v>0.97284191139765697</v>
      </c>
      <c r="AI386" s="305">
        <v>0.97284191139765697</v>
      </c>
      <c r="AJ386" s="305">
        <v>0.97284191139765697</v>
      </c>
      <c r="AK386" s="305">
        <v>0.97284191139765697</v>
      </c>
      <c r="AL386" s="305">
        <v>0.97284191139765697</v>
      </c>
      <c r="AM386" s="305">
        <v>0.97284191139765697</v>
      </c>
      <c r="AN386" s="305">
        <v>0.97284191139765797</v>
      </c>
    </row>
    <row r="387" spans="1:40" s="171" customFormat="1" x14ac:dyDescent="0.2">
      <c r="A387" s="128" t="s">
        <v>2227</v>
      </c>
      <c r="B387" s="171">
        <v>0.97314938583569599</v>
      </c>
      <c r="C387" s="171">
        <v>0.97314938583569599</v>
      </c>
      <c r="D387" s="171">
        <v>0.97314938583569599</v>
      </c>
      <c r="E387" s="171">
        <v>0.97314938583569599</v>
      </c>
      <c r="F387" s="171">
        <v>0.97314938583569599</v>
      </c>
      <c r="G387" s="171">
        <v>0.97314938583569599</v>
      </c>
      <c r="H387" s="171">
        <v>0.97314938583569599</v>
      </c>
      <c r="I387" s="171">
        <v>0.97314938583569599</v>
      </c>
      <c r="J387" s="171">
        <v>0.97314938583569599</v>
      </c>
      <c r="K387" s="171">
        <v>0.97314938583569599</v>
      </c>
      <c r="L387" s="171">
        <v>0.97314938583569599</v>
      </c>
      <c r="M387" s="171">
        <v>0.97314938583569599</v>
      </c>
      <c r="N387" s="305">
        <v>0.97314938583569499</v>
      </c>
      <c r="O387" s="305">
        <v>0.97281091829880695</v>
      </c>
      <c r="P387" s="305">
        <v>0.97281091829880695</v>
      </c>
      <c r="Q387" s="305">
        <v>0.97281091829880695</v>
      </c>
      <c r="R387" s="305">
        <v>0.97281091829880695</v>
      </c>
      <c r="S387" s="305">
        <v>0.97281091829880695</v>
      </c>
      <c r="T387" s="305">
        <v>0.97281091829880695</v>
      </c>
      <c r="U387" s="305">
        <v>0.97281091829880695</v>
      </c>
      <c r="V387" s="305">
        <v>0.97281091829880695</v>
      </c>
      <c r="W387" s="305">
        <v>0.97281091829880695</v>
      </c>
      <c r="X387" s="305">
        <v>0.97281091829880695</v>
      </c>
      <c r="Y387" s="305">
        <v>0.97281091829880695</v>
      </c>
      <c r="Z387" s="305">
        <v>0.97281091829880695</v>
      </c>
      <c r="AA387" s="305">
        <v>0.97281091829880595</v>
      </c>
      <c r="AB387" s="305">
        <v>0.97284191139765697</v>
      </c>
      <c r="AC387" s="305">
        <v>0.97284191139765697</v>
      </c>
      <c r="AD387" s="305">
        <v>0.97284191139765697</v>
      </c>
      <c r="AE387" s="305">
        <v>0.97284191139765697</v>
      </c>
      <c r="AF387" s="305">
        <v>0.97284191139765697</v>
      </c>
      <c r="AG387" s="305">
        <v>0.97284191139765697</v>
      </c>
      <c r="AH387" s="305">
        <v>0.97284191139765697</v>
      </c>
      <c r="AI387" s="305">
        <v>0.97284191139765697</v>
      </c>
      <c r="AJ387" s="305">
        <v>0.97284191139765697</v>
      </c>
      <c r="AK387" s="305">
        <v>0.97284191139765697</v>
      </c>
      <c r="AL387" s="305">
        <v>0.97284191139765697</v>
      </c>
      <c r="AM387" s="305">
        <v>0.97284191139765697</v>
      </c>
      <c r="AN387" s="305">
        <v>0.97284191139765797</v>
      </c>
    </row>
    <row r="388" spans="1:40" s="171" customFormat="1" x14ac:dyDescent="0.2">
      <c r="A388" s="128" t="s">
        <v>2228</v>
      </c>
      <c r="B388" s="171">
        <v>0.97314938583569599</v>
      </c>
      <c r="C388" s="171">
        <v>0.97314938583569599</v>
      </c>
      <c r="D388" s="171">
        <v>0.97314938583569599</v>
      </c>
      <c r="E388" s="171">
        <v>0.97314938583569599</v>
      </c>
      <c r="F388" s="171">
        <v>0.97314938583569599</v>
      </c>
      <c r="G388" s="171">
        <v>0.97314938583569599</v>
      </c>
      <c r="H388" s="171">
        <v>0.97314938583569599</v>
      </c>
      <c r="I388" s="171">
        <v>0.97314938583569599</v>
      </c>
      <c r="J388" s="171">
        <v>0.97314938583569599</v>
      </c>
      <c r="K388" s="171">
        <v>0.97314938583569599</v>
      </c>
      <c r="L388" s="171">
        <v>0.97314938583569599</v>
      </c>
      <c r="M388" s="171">
        <v>0.97314938583569599</v>
      </c>
      <c r="N388" s="305">
        <v>0.97314938583569499</v>
      </c>
      <c r="O388" s="305">
        <v>0.97281091829880695</v>
      </c>
      <c r="P388" s="305">
        <v>0.97281091829880695</v>
      </c>
      <c r="Q388" s="305">
        <v>0.97281091829880695</v>
      </c>
      <c r="R388" s="305">
        <v>0.97281091829880695</v>
      </c>
      <c r="S388" s="305">
        <v>0.97281091829880695</v>
      </c>
      <c r="T388" s="305">
        <v>0.97281091829880695</v>
      </c>
      <c r="U388" s="305">
        <v>0.97281091829880695</v>
      </c>
      <c r="V388" s="305">
        <v>0.97281091829880695</v>
      </c>
      <c r="W388" s="305">
        <v>0.97281091829880695</v>
      </c>
      <c r="X388" s="305">
        <v>0.97281091829880695</v>
      </c>
      <c r="Y388" s="305">
        <v>0.97281091829880695</v>
      </c>
      <c r="Z388" s="305">
        <v>0.97281091829880695</v>
      </c>
      <c r="AA388" s="305">
        <v>0.97281091829880595</v>
      </c>
      <c r="AB388" s="305">
        <v>0.97284191139765697</v>
      </c>
      <c r="AC388" s="305">
        <v>0.97284191139765697</v>
      </c>
      <c r="AD388" s="305">
        <v>0.97284191139765697</v>
      </c>
      <c r="AE388" s="305">
        <v>0.97284191139765697</v>
      </c>
      <c r="AF388" s="305">
        <v>0.97284191139765697</v>
      </c>
      <c r="AG388" s="305">
        <v>0.97284191139765697</v>
      </c>
      <c r="AH388" s="305">
        <v>0.97284191139765697</v>
      </c>
      <c r="AI388" s="305">
        <v>0.97284191139765697</v>
      </c>
      <c r="AJ388" s="305">
        <v>0.97284191139765697</v>
      </c>
      <c r="AK388" s="305">
        <v>0.97284191139765697</v>
      </c>
      <c r="AL388" s="305">
        <v>0.97284191139765697</v>
      </c>
      <c r="AM388" s="305">
        <v>0.97284191139765697</v>
      </c>
      <c r="AN388" s="305">
        <v>0.97284191139765797</v>
      </c>
    </row>
    <row r="389" spans="1:40" s="171" customFormat="1" x14ac:dyDescent="0.2">
      <c r="A389" s="128" t="s">
        <v>2229</v>
      </c>
      <c r="B389" s="171">
        <v>0.97314938583569599</v>
      </c>
      <c r="C389" s="171">
        <v>0.97314938583569599</v>
      </c>
      <c r="D389" s="171">
        <v>0.97314938583569599</v>
      </c>
      <c r="E389" s="171">
        <v>0.97314938583569599</v>
      </c>
      <c r="F389" s="171">
        <v>0.97314938583569599</v>
      </c>
      <c r="G389" s="171">
        <v>0.97314938583569599</v>
      </c>
      <c r="H389" s="171">
        <v>0.97314938583569599</v>
      </c>
      <c r="I389" s="171">
        <v>0.97314938583569599</v>
      </c>
      <c r="J389" s="171">
        <v>0.97314938583569599</v>
      </c>
      <c r="K389" s="171">
        <v>0.97314938583569599</v>
      </c>
      <c r="L389" s="171">
        <v>0.97314938583569599</v>
      </c>
      <c r="M389" s="171">
        <v>0.97314938583569599</v>
      </c>
      <c r="N389" s="305">
        <v>0.97314938583569499</v>
      </c>
      <c r="O389" s="305">
        <v>0.97281091829880695</v>
      </c>
      <c r="P389" s="305">
        <v>0.97281091829880695</v>
      </c>
      <c r="Q389" s="305">
        <v>0.97281091829880695</v>
      </c>
      <c r="R389" s="305">
        <v>0.97281091829880695</v>
      </c>
      <c r="S389" s="305">
        <v>0.97281091829880695</v>
      </c>
      <c r="T389" s="305">
        <v>0.97281091829880695</v>
      </c>
      <c r="U389" s="305">
        <v>0.97281091829880695</v>
      </c>
      <c r="V389" s="305">
        <v>0.97281091829880695</v>
      </c>
      <c r="W389" s="305">
        <v>0.97281091829880695</v>
      </c>
      <c r="X389" s="305">
        <v>0.97281091829880695</v>
      </c>
      <c r="Y389" s="305">
        <v>0.97281091829880695</v>
      </c>
      <c r="Z389" s="305">
        <v>0.97281091829880695</v>
      </c>
      <c r="AA389" s="305">
        <v>0.97281091829880595</v>
      </c>
      <c r="AB389" s="305">
        <v>0.97284191139765697</v>
      </c>
      <c r="AC389" s="305">
        <v>0.97284191139765697</v>
      </c>
      <c r="AD389" s="305">
        <v>0.97284191139765697</v>
      </c>
      <c r="AE389" s="305">
        <v>0.97284191139765697</v>
      </c>
      <c r="AF389" s="305">
        <v>0.97284191139765697</v>
      </c>
      <c r="AG389" s="305">
        <v>0.97284191139765697</v>
      </c>
      <c r="AH389" s="305">
        <v>0.97284191139765697</v>
      </c>
      <c r="AI389" s="305">
        <v>0.97284191139765697</v>
      </c>
      <c r="AJ389" s="305">
        <v>0.97284191139765697</v>
      </c>
      <c r="AK389" s="305">
        <v>0.97284191139765697</v>
      </c>
      <c r="AL389" s="305">
        <v>0.97284191139765697</v>
      </c>
      <c r="AM389" s="305">
        <v>0.97284191139765697</v>
      </c>
      <c r="AN389" s="305">
        <v>0.97284191139765797</v>
      </c>
    </row>
    <row r="390" spans="1:40" s="171" customFormat="1" x14ac:dyDescent="0.2">
      <c r="A390" s="172" t="s">
        <v>2230</v>
      </c>
      <c r="B390" s="171">
        <v>0</v>
      </c>
      <c r="C390" s="171">
        <v>0</v>
      </c>
      <c r="D390" s="171">
        <v>0</v>
      </c>
      <c r="E390" s="171">
        <v>0</v>
      </c>
      <c r="F390" s="171">
        <v>0</v>
      </c>
      <c r="G390" s="171">
        <v>0</v>
      </c>
      <c r="H390" s="171">
        <v>0</v>
      </c>
      <c r="I390" s="171">
        <v>0</v>
      </c>
      <c r="J390" s="171">
        <v>0</v>
      </c>
      <c r="K390" s="171">
        <v>0</v>
      </c>
      <c r="L390" s="171">
        <v>0</v>
      </c>
      <c r="M390" s="171">
        <v>0</v>
      </c>
      <c r="N390" s="305">
        <v>0</v>
      </c>
      <c r="O390" s="305">
        <v>0</v>
      </c>
      <c r="P390" s="305">
        <v>0</v>
      </c>
      <c r="Q390" s="305">
        <v>0</v>
      </c>
      <c r="R390" s="305">
        <v>0</v>
      </c>
      <c r="S390" s="305">
        <v>0</v>
      </c>
      <c r="T390" s="305">
        <v>0</v>
      </c>
      <c r="U390" s="305">
        <v>0</v>
      </c>
      <c r="V390" s="305">
        <v>0</v>
      </c>
      <c r="W390" s="305">
        <v>0</v>
      </c>
      <c r="X390" s="305">
        <v>0</v>
      </c>
      <c r="Y390" s="305">
        <v>0</v>
      </c>
      <c r="Z390" s="305">
        <v>0</v>
      </c>
      <c r="AA390" s="305">
        <v>0</v>
      </c>
      <c r="AB390" s="305">
        <v>0</v>
      </c>
      <c r="AC390" s="305">
        <v>0</v>
      </c>
      <c r="AD390" s="305">
        <v>0</v>
      </c>
      <c r="AE390" s="305">
        <v>0</v>
      </c>
      <c r="AF390" s="305">
        <v>0</v>
      </c>
      <c r="AG390" s="305">
        <v>0</v>
      </c>
      <c r="AH390" s="305">
        <v>0</v>
      </c>
      <c r="AI390" s="305">
        <v>0</v>
      </c>
      <c r="AJ390" s="305">
        <v>0</v>
      </c>
      <c r="AK390" s="305">
        <v>0</v>
      </c>
      <c r="AL390" s="305">
        <v>0</v>
      </c>
      <c r="AM390" s="305">
        <v>0</v>
      </c>
      <c r="AN390" s="305">
        <v>0</v>
      </c>
    </row>
    <row r="391" spans="1:40" s="171" customFormat="1" x14ac:dyDescent="0.2">
      <c r="A391" s="128" t="s">
        <v>2231</v>
      </c>
      <c r="B391" s="171">
        <v>0</v>
      </c>
      <c r="C391" s="171">
        <v>0</v>
      </c>
      <c r="D391" s="171">
        <v>0</v>
      </c>
      <c r="E391" s="171">
        <v>0</v>
      </c>
      <c r="F391" s="171">
        <v>0</v>
      </c>
      <c r="G391" s="171">
        <v>0</v>
      </c>
      <c r="H391" s="171">
        <v>0</v>
      </c>
      <c r="I391" s="171">
        <v>0</v>
      </c>
      <c r="J391" s="171">
        <v>0</v>
      </c>
      <c r="K391" s="171">
        <v>0</v>
      </c>
      <c r="L391" s="171">
        <v>0</v>
      </c>
      <c r="M391" s="171">
        <v>0</v>
      </c>
      <c r="N391" s="305">
        <v>0</v>
      </c>
      <c r="O391" s="305">
        <v>0</v>
      </c>
      <c r="P391" s="305">
        <v>0</v>
      </c>
      <c r="Q391" s="305">
        <v>0</v>
      </c>
      <c r="R391" s="305">
        <v>0</v>
      </c>
      <c r="S391" s="305">
        <v>0</v>
      </c>
      <c r="T391" s="305">
        <v>0</v>
      </c>
      <c r="U391" s="305">
        <v>0</v>
      </c>
      <c r="V391" s="305">
        <v>0</v>
      </c>
      <c r="W391" s="305">
        <v>0</v>
      </c>
      <c r="X391" s="305">
        <v>0</v>
      </c>
      <c r="Y391" s="305">
        <v>0</v>
      </c>
      <c r="Z391" s="305">
        <v>0</v>
      </c>
      <c r="AA391" s="305">
        <v>0</v>
      </c>
      <c r="AB391" s="305">
        <v>0</v>
      </c>
      <c r="AC391" s="305">
        <v>0</v>
      </c>
      <c r="AD391" s="305">
        <v>0</v>
      </c>
      <c r="AE391" s="305">
        <v>0</v>
      </c>
      <c r="AF391" s="305">
        <v>0</v>
      </c>
      <c r="AG391" s="305">
        <v>0</v>
      </c>
      <c r="AH391" s="305">
        <v>0</v>
      </c>
      <c r="AI391" s="305">
        <v>0</v>
      </c>
      <c r="AJ391" s="305">
        <v>0</v>
      </c>
      <c r="AK391" s="305">
        <v>0</v>
      </c>
      <c r="AL391" s="305">
        <v>0</v>
      </c>
      <c r="AM391" s="305">
        <v>0</v>
      </c>
      <c r="AN391" s="305">
        <v>0</v>
      </c>
    </row>
    <row r="392" spans="1:40" s="171" customFormat="1" x14ac:dyDescent="0.2">
      <c r="A392" s="128" t="s">
        <v>2232</v>
      </c>
      <c r="B392" s="171">
        <v>0</v>
      </c>
      <c r="C392" s="171">
        <v>0</v>
      </c>
      <c r="D392" s="171">
        <v>0</v>
      </c>
      <c r="E392" s="171">
        <v>0</v>
      </c>
      <c r="F392" s="171">
        <v>0</v>
      </c>
      <c r="G392" s="171">
        <v>0</v>
      </c>
      <c r="H392" s="171">
        <v>0</v>
      </c>
      <c r="I392" s="171">
        <v>0</v>
      </c>
      <c r="J392" s="171">
        <v>0</v>
      </c>
      <c r="K392" s="171">
        <v>0</v>
      </c>
      <c r="L392" s="171">
        <v>0</v>
      </c>
      <c r="M392" s="171">
        <v>0</v>
      </c>
      <c r="N392" s="305">
        <v>0</v>
      </c>
      <c r="O392" s="305">
        <v>0</v>
      </c>
      <c r="P392" s="305">
        <v>0</v>
      </c>
      <c r="Q392" s="305">
        <v>0</v>
      </c>
      <c r="R392" s="305">
        <v>0</v>
      </c>
      <c r="S392" s="305">
        <v>0</v>
      </c>
      <c r="T392" s="305">
        <v>0</v>
      </c>
      <c r="U392" s="305">
        <v>0</v>
      </c>
      <c r="V392" s="305">
        <v>0</v>
      </c>
      <c r="W392" s="305">
        <v>0</v>
      </c>
      <c r="X392" s="305">
        <v>0</v>
      </c>
      <c r="Y392" s="305">
        <v>0</v>
      </c>
      <c r="Z392" s="305">
        <v>0</v>
      </c>
      <c r="AA392" s="305">
        <v>0</v>
      </c>
      <c r="AB392" s="305">
        <v>0</v>
      </c>
      <c r="AC392" s="305">
        <v>0</v>
      </c>
      <c r="AD392" s="305">
        <v>0</v>
      </c>
      <c r="AE392" s="305">
        <v>0</v>
      </c>
      <c r="AF392" s="305">
        <v>0</v>
      </c>
      <c r="AG392" s="305">
        <v>0</v>
      </c>
      <c r="AH392" s="305">
        <v>0</v>
      </c>
      <c r="AI392" s="305">
        <v>0</v>
      </c>
      <c r="AJ392" s="305">
        <v>0</v>
      </c>
      <c r="AK392" s="305">
        <v>0</v>
      </c>
      <c r="AL392" s="305">
        <v>0</v>
      </c>
      <c r="AM392" s="305">
        <v>0</v>
      </c>
      <c r="AN392" s="305">
        <v>0</v>
      </c>
    </row>
    <row r="393" spans="1:40" s="171" customFormat="1" x14ac:dyDescent="0.2">
      <c r="A393" s="172" t="s">
        <v>2233</v>
      </c>
      <c r="B393" s="171">
        <v>0</v>
      </c>
      <c r="C393" s="171">
        <v>0</v>
      </c>
      <c r="D393" s="171">
        <v>0</v>
      </c>
      <c r="E393" s="171">
        <v>0</v>
      </c>
      <c r="F393" s="171">
        <v>0</v>
      </c>
      <c r="G393" s="171">
        <v>0</v>
      </c>
      <c r="H393" s="171">
        <v>0</v>
      </c>
      <c r="I393" s="171">
        <v>0</v>
      </c>
      <c r="J393" s="171">
        <v>0</v>
      </c>
      <c r="K393" s="171">
        <v>0</v>
      </c>
      <c r="L393" s="171">
        <v>0</v>
      </c>
      <c r="M393" s="171">
        <v>0</v>
      </c>
      <c r="N393" s="305">
        <v>0</v>
      </c>
      <c r="O393" s="305">
        <v>0</v>
      </c>
      <c r="P393" s="305">
        <v>0</v>
      </c>
      <c r="Q393" s="305">
        <v>0</v>
      </c>
      <c r="R393" s="305">
        <v>0</v>
      </c>
      <c r="S393" s="305">
        <v>0</v>
      </c>
      <c r="T393" s="305">
        <v>0</v>
      </c>
      <c r="U393" s="305">
        <v>0</v>
      </c>
      <c r="V393" s="305">
        <v>0</v>
      </c>
      <c r="W393" s="305">
        <v>0</v>
      </c>
      <c r="X393" s="305">
        <v>0</v>
      </c>
      <c r="Y393" s="305">
        <v>0</v>
      </c>
      <c r="Z393" s="305">
        <v>0</v>
      </c>
      <c r="AA393" s="305">
        <v>0</v>
      </c>
      <c r="AB393" s="305">
        <v>0</v>
      </c>
      <c r="AC393" s="305">
        <v>0</v>
      </c>
      <c r="AD393" s="305">
        <v>0</v>
      </c>
      <c r="AE393" s="305">
        <v>0</v>
      </c>
      <c r="AF393" s="305">
        <v>0</v>
      </c>
      <c r="AG393" s="305">
        <v>0</v>
      </c>
      <c r="AH393" s="305">
        <v>0</v>
      </c>
      <c r="AI393" s="305">
        <v>0</v>
      </c>
      <c r="AJ393" s="305">
        <v>0</v>
      </c>
      <c r="AK393" s="305">
        <v>0</v>
      </c>
      <c r="AL393" s="305">
        <v>0</v>
      </c>
      <c r="AM393" s="305">
        <v>0</v>
      </c>
      <c r="AN393" s="305">
        <v>0</v>
      </c>
    </row>
    <row r="394" spans="1:40" s="171" customFormat="1" x14ac:dyDescent="0.2">
      <c r="A394" s="128" t="s">
        <v>2234</v>
      </c>
      <c r="B394" s="171">
        <v>1</v>
      </c>
      <c r="C394" s="171">
        <v>1</v>
      </c>
      <c r="D394" s="171">
        <v>1</v>
      </c>
      <c r="E394" s="171">
        <v>1</v>
      </c>
      <c r="F394" s="171">
        <v>1</v>
      </c>
      <c r="G394" s="171">
        <v>1</v>
      </c>
      <c r="H394" s="171">
        <v>1</v>
      </c>
      <c r="I394" s="171">
        <v>1</v>
      </c>
      <c r="J394" s="171">
        <v>1</v>
      </c>
      <c r="K394" s="171">
        <v>1</v>
      </c>
      <c r="L394" s="171">
        <v>1</v>
      </c>
      <c r="M394" s="171">
        <v>1</v>
      </c>
      <c r="N394" s="305">
        <v>1</v>
      </c>
      <c r="O394" s="305">
        <v>1</v>
      </c>
      <c r="P394" s="305">
        <v>1</v>
      </c>
      <c r="Q394" s="305">
        <v>1</v>
      </c>
      <c r="R394" s="305">
        <v>1</v>
      </c>
      <c r="S394" s="305">
        <v>1</v>
      </c>
      <c r="T394" s="305">
        <v>1</v>
      </c>
      <c r="U394" s="305">
        <v>1</v>
      </c>
      <c r="V394" s="305">
        <v>1</v>
      </c>
      <c r="W394" s="305">
        <v>1</v>
      </c>
      <c r="X394" s="305">
        <v>1</v>
      </c>
      <c r="Y394" s="305">
        <v>1</v>
      </c>
      <c r="Z394" s="305">
        <v>1</v>
      </c>
      <c r="AA394" s="305">
        <v>1</v>
      </c>
      <c r="AB394" s="305">
        <v>1</v>
      </c>
      <c r="AC394" s="305">
        <v>1</v>
      </c>
      <c r="AD394" s="305">
        <v>1</v>
      </c>
      <c r="AE394" s="305">
        <v>1</v>
      </c>
      <c r="AF394" s="305">
        <v>1</v>
      </c>
      <c r="AG394" s="305">
        <v>1</v>
      </c>
      <c r="AH394" s="305">
        <v>1</v>
      </c>
      <c r="AI394" s="305">
        <v>1</v>
      </c>
      <c r="AJ394" s="305">
        <v>1</v>
      </c>
      <c r="AK394" s="305">
        <v>1</v>
      </c>
      <c r="AL394" s="305">
        <v>1</v>
      </c>
      <c r="AM394" s="305">
        <v>1</v>
      </c>
      <c r="AN394" s="305">
        <v>1</v>
      </c>
    </row>
    <row r="395" spans="1:40" s="171" customFormat="1" x14ac:dyDescent="0.2">
      <c r="A395" s="128" t="s">
        <v>2235</v>
      </c>
      <c r="B395" s="171">
        <v>1</v>
      </c>
      <c r="C395" s="171">
        <v>1</v>
      </c>
      <c r="D395" s="171">
        <v>1</v>
      </c>
      <c r="E395" s="171">
        <v>1</v>
      </c>
      <c r="F395" s="171">
        <v>1</v>
      </c>
      <c r="G395" s="171">
        <v>1</v>
      </c>
      <c r="H395" s="171">
        <v>1</v>
      </c>
      <c r="I395" s="171">
        <v>1</v>
      </c>
      <c r="J395" s="171">
        <v>1</v>
      </c>
      <c r="K395" s="171">
        <v>1</v>
      </c>
      <c r="L395" s="171">
        <v>1</v>
      </c>
      <c r="M395" s="171">
        <v>1</v>
      </c>
      <c r="N395" s="305">
        <v>1</v>
      </c>
      <c r="O395" s="305">
        <v>1</v>
      </c>
      <c r="P395" s="305">
        <v>1</v>
      </c>
      <c r="Q395" s="305">
        <v>1</v>
      </c>
      <c r="R395" s="305">
        <v>1</v>
      </c>
      <c r="S395" s="305">
        <v>1</v>
      </c>
      <c r="T395" s="305">
        <v>1</v>
      </c>
      <c r="U395" s="305">
        <v>1</v>
      </c>
      <c r="V395" s="305">
        <v>1</v>
      </c>
      <c r="W395" s="305">
        <v>1</v>
      </c>
      <c r="X395" s="305">
        <v>1</v>
      </c>
      <c r="Y395" s="305">
        <v>1</v>
      </c>
      <c r="Z395" s="305">
        <v>1</v>
      </c>
      <c r="AA395" s="305">
        <v>1</v>
      </c>
      <c r="AB395" s="305">
        <v>1</v>
      </c>
      <c r="AC395" s="305">
        <v>1</v>
      </c>
      <c r="AD395" s="305">
        <v>1</v>
      </c>
      <c r="AE395" s="305">
        <v>1</v>
      </c>
      <c r="AF395" s="305">
        <v>1</v>
      </c>
      <c r="AG395" s="305">
        <v>1</v>
      </c>
      <c r="AH395" s="305">
        <v>1</v>
      </c>
      <c r="AI395" s="305">
        <v>1</v>
      </c>
      <c r="AJ395" s="305">
        <v>1</v>
      </c>
      <c r="AK395" s="305">
        <v>1</v>
      </c>
      <c r="AL395" s="305">
        <v>1</v>
      </c>
      <c r="AM395" s="305">
        <v>1</v>
      </c>
      <c r="AN395" s="305">
        <v>1</v>
      </c>
    </row>
    <row r="396" spans="1:40" s="171" customFormat="1" x14ac:dyDescent="0.2">
      <c r="A396" s="128" t="s">
        <v>2236</v>
      </c>
      <c r="B396" s="171">
        <v>1</v>
      </c>
      <c r="C396" s="171">
        <v>1</v>
      </c>
      <c r="D396" s="171">
        <v>1</v>
      </c>
      <c r="E396" s="171">
        <v>1</v>
      </c>
      <c r="F396" s="171">
        <v>1</v>
      </c>
      <c r="G396" s="171">
        <v>1</v>
      </c>
      <c r="H396" s="171">
        <v>1</v>
      </c>
      <c r="I396" s="171">
        <v>1</v>
      </c>
      <c r="J396" s="171">
        <v>1</v>
      </c>
      <c r="K396" s="171">
        <v>1</v>
      </c>
      <c r="L396" s="171">
        <v>1</v>
      </c>
      <c r="M396" s="171">
        <v>1</v>
      </c>
      <c r="N396" s="305">
        <v>1</v>
      </c>
      <c r="O396" s="305">
        <v>1</v>
      </c>
      <c r="P396" s="305">
        <v>1</v>
      </c>
      <c r="Q396" s="305">
        <v>1</v>
      </c>
      <c r="R396" s="305">
        <v>1</v>
      </c>
      <c r="S396" s="305">
        <v>1</v>
      </c>
      <c r="T396" s="305">
        <v>1</v>
      </c>
      <c r="U396" s="305">
        <v>1</v>
      </c>
      <c r="V396" s="305">
        <v>1</v>
      </c>
      <c r="W396" s="305">
        <v>1</v>
      </c>
      <c r="X396" s="305">
        <v>1</v>
      </c>
      <c r="Y396" s="305">
        <v>1</v>
      </c>
      <c r="Z396" s="305">
        <v>1</v>
      </c>
      <c r="AA396" s="305">
        <v>1</v>
      </c>
      <c r="AB396" s="305">
        <v>1</v>
      </c>
      <c r="AC396" s="305">
        <v>1</v>
      </c>
      <c r="AD396" s="305">
        <v>1</v>
      </c>
      <c r="AE396" s="305">
        <v>1</v>
      </c>
      <c r="AF396" s="305">
        <v>1</v>
      </c>
      <c r="AG396" s="305">
        <v>1</v>
      </c>
      <c r="AH396" s="305">
        <v>1</v>
      </c>
      <c r="AI396" s="305">
        <v>1</v>
      </c>
      <c r="AJ396" s="305">
        <v>1</v>
      </c>
      <c r="AK396" s="305">
        <v>1</v>
      </c>
      <c r="AL396" s="305">
        <v>1</v>
      </c>
      <c r="AM396" s="305">
        <v>1</v>
      </c>
      <c r="AN396" s="305">
        <v>1</v>
      </c>
    </row>
    <row r="397" spans="1:40" s="171" customFormat="1" x14ac:dyDescent="0.2">
      <c r="A397" s="128" t="s">
        <v>2237</v>
      </c>
      <c r="B397" s="171">
        <v>1</v>
      </c>
      <c r="C397" s="171">
        <v>1</v>
      </c>
      <c r="D397" s="171">
        <v>1</v>
      </c>
      <c r="E397" s="171">
        <v>1</v>
      </c>
      <c r="F397" s="171">
        <v>1</v>
      </c>
      <c r="G397" s="171">
        <v>1</v>
      </c>
      <c r="H397" s="171">
        <v>1</v>
      </c>
      <c r="I397" s="171">
        <v>1</v>
      </c>
      <c r="J397" s="171">
        <v>1</v>
      </c>
      <c r="K397" s="171">
        <v>1</v>
      </c>
      <c r="L397" s="171">
        <v>1</v>
      </c>
      <c r="M397" s="171">
        <v>1</v>
      </c>
      <c r="N397" s="305">
        <v>1</v>
      </c>
      <c r="O397" s="305">
        <v>1</v>
      </c>
      <c r="P397" s="305">
        <v>1</v>
      </c>
      <c r="Q397" s="305">
        <v>1</v>
      </c>
      <c r="R397" s="305">
        <v>1</v>
      </c>
      <c r="S397" s="305">
        <v>1</v>
      </c>
      <c r="T397" s="305">
        <v>1</v>
      </c>
      <c r="U397" s="305">
        <v>1</v>
      </c>
      <c r="V397" s="305">
        <v>1</v>
      </c>
      <c r="W397" s="305">
        <v>1</v>
      </c>
      <c r="X397" s="305">
        <v>1</v>
      </c>
      <c r="Y397" s="305">
        <v>1</v>
      </c>
      <c r="Z397" s="305">
        <v>1</v>
      </c>
      <c r="AA397" s="305">
        <v>1</v>
      </c>
      <c r="AB397" s="305">
        <v>1</v>
      </c>
      <c r="AC397" s="305">
        <v>1</v>
      </c>
      <c r="AD397" s="305">
        <v>1</v>
      </c>
      <c r="AE397" s="305">
        <v>1</v>
      </c>
      <c r="AF397" s="305">
        <v>1</v>
      </c>
      <c r="AG397" s="305">
        <v>1</v>
      </c>
      <c r="AH397" s="305">
        <v>1</v>
      </c>
      <c r="AI397" s="305">
        <v>1</v>
      </c>
      <c r="AJ397" s="305">
        <v>1</v>
      </c>
      <c r="AK397" s="305">
        <v>1</v>
      </c>
      <c r="AL397" s="305">
        <v>1</v>
      </c>
      <c r="AM397" s="305">
        <v>1</v>
      </c>
      <c r="AN397" s="305">
        <v>1</v>
      </c>
    </row>
    <row r="398" spans="1:40" s="171" customFormat="1" x14ac:dyDescent="0.2">
      <c r="A398" s="172" t="s">
        <v>2238</v>
      </c>
      <c r="B398" s="171">
        <v>0</v>
      </c>
      <c r="C398" s="171">
        <v>0</v>
      </c>
      <c r="D398" s="171">
        <v>0</v>
      </c>
      <c r="E398" s="171">
        <v>0</v>
      </c>
      <c r="F398" s="171">
        <v>0</v>
      </c>
      <c r="G398" s="171">
        <v>0</v>
      </c>
      <c r="H398" s="171">
        <v>0</v>
      </c>
      <c r="I398" s="171">
        <v>0</v>
      </c>
      <c r="J398" s="171">
        <v>0</v>
      </c>
      <c r="K398" s="171">
        <v>0</v>
      </c>
      <c r="L398" s="171">
        <v>0</v>
      </c>
      <c r="M398" s="171">
        <v>0</v>
      </c>
      <c r="N398" s="305">
        <v>0</v>
      </c>
      <c r="O398" s="305">
        <v>0</v>
      </c>
      <c r="P398" s="305">
        <v>0</v>
      </c>
      <c r="Q398" s="305">
        <v>0</v>
      </c>
      <c r="R398" s="305">
        <v>0</v>
      </c>
      <c r="S398" s="305">
        <v>0</v>
      </c>
      <c r="T398" s="305">
        <v>0</v>
      </c>
      <c r="U398" s="305">
        <v>0</v>
      </c>
      <c r="V398" s="305">
        <v>0</v>
      </c>
      <c r="W398" s="305">
        <v>0</v>
      </c>
      <c r="X398" s="305">
        <v>0</v>
      </c>
      <c r="Y398" s="305">
        <v>0</v>
      </c>
      <c r="Z398" s="305">
        <v>0</v>
      </c>
      <c r="AA398" s="305">
        <v>0</v>
      </c>
      <c r="AB398" s="305">
        <v>0</v>
      </c>
      <c r="AC398" s="305">
        <v>0</v>
      </c>
      <c r="AD398" s="305">
        <v>0</v>
      </c>
      <c r="AE398" s="305">
        <v>0</v>
      </c>
      <c r="AF398" s="305">
        <v>0</v>
      </c>
      <c r="AG398" s="305">
        <v>0</v>
      </c>
      <c r="AH398" s="305">
        <v>0</v>
      </c>
      <c r="AI398" s="305">
        <v>0</v>
      </c>
      <c r="AJ398" s="305">
        <v>0</v>
      </c>
      <c r="AK398" s="305">
        <v>0</v>
      </c>
      <c r="AL398" s="305">
        <v>0</v>
      </c>
      <c r="AM398" s="305">
        <v>0</v>
      </c>
      <c r="AN398" s="305">
        <v>0</v>
      </c>
    </row>
    <row r="399" spans="1:40" s="171" customFormat="1" x14ac:dyDescent="0.2">
      <c r="A399" s="172" t="s">
        <v>2239</v>
      </c>
      <c r="B399" s="171">
        <v>0</v>
      </c>
      <c r="C399" s="171">
        <v>0</v>
      </c>
      <c r="D399" s="171">
        <v>0</v>
      </c>
      <c r="E399" s="171">
        <v>0</v>
      </c>
      <c r="F399" s="171">
        <v>0</v>
      </c>
      <c r="G399" s="171">
        <v>0</v>
      </c>
      <c r="H399" s="171">
        <v>0</v>
      </c>
      <c r="I399" s="171">
        <v>0</v>
      </c>
      <c r="J399" s="171">
        <v>0</v>
      </c>
      <c r="K399" s="171">
        <v>0</v>
      </c>
      <c r="L399" s="171">
        <v>0</v>
      </c>
      <c r="M399" s="171">
        <v>0</v>
      </c>
      <c r="N399" s="305">
        <v>0</v>
      </c>
      <c r="O399" s="305">
        <v>0</v>
      </c>
      <c r="P399" s="305">
        <v>0</v>
      </c>
      <c r="Q399" s="305">
        <v>0</v>
      </c>
      <c r="R399" s="305">
        <v>0</v>
      </c>
      <c r="S399" s="305">
        <v>0</v>
      </c>
      <c r="T399" s="305">
        <v>0</v>
      </c>
      <c r="U399" s="305">
        <v>0</v>
      </c>
      <c r="V399" s="305">
        <v>0</v>
      </c>
      <c r="W399" s="305">
        <v>0</v>
      </c>
      <c r="X399" s="305">
        <v>0</v>
      </c>
      <c r="Y399" s="305">
        <v>0</v>
      </c>
      <c r="Z399" s="305">
        <v>0</v>
      </c>
      <c r="AA399" s="305">
        <v>0</v>
      </c>
      <c r="AB399" s="305">
        <v>0</v>
      </c>
      <c r="AC399" s="305">
        <v>0</v>
      </c>
      <c r="AD399" s="305">
        <v>0</v>
      </c>
      <c r="AE399" s="305">
        <v>0</v>
      </c>
      <c r="AF399" s="305">
        <v>0</v>
      </c>
      <c r="AG399" s="305">
        <v>0</v>
      </c>
      <c r="AH399" s="305">
        <v>0</v>
      </c>
      <c r="AI399" s="305">
        <v>0</v>
      </c>
      <c r="AJ399" s="305">
        <v>0</v>
      </c>
      <c r="AK399" s="305">
        <v>0</v>
      </c>
      <c r="AL399" s="305">
        <v>0</v>
      </c>
      <c r="AM399" s="305">
        <v>0</v>
      </c>
      <c r="AN399" s="305">
        <v>0</v>
      </c>
    </row>
    <row r="400" spans="1:40" x14ac:dyDescent="0.2">
      <c r="A400" s="27" t="s">
        <v>2240</v>
      </c>
      <c r="N400" s="305"/>
      <c r="O400" s="305"/>
      <c r="P400" s="305"/>
      <c r="Q400" s="305"/>
      <c r="R400" s="305"/>
      <c r="S400" s="305"/>
      <c r="T400" s="305"/>
      <c r="U400" s="305"/>
      <c r="V400" s="305"/>
      <c r="W400" s="305"/>
      <c r="X400" s="305"/>
      <c r="Y400" s="305"/>
      <c r="Z400" s="305"/>
      <c r="AA400" s="305"/>
      <c r="AB400" s="305"/>
      <c r="AC400" s="305"/>
      <c r="AD400" s="305"/>
      <c r="AE400" s="305"/>
      <c r="AF400" s="305"/>
      <c r="AG400" s="305"/>
      <c r="AH400" s="305"/>
      <c r="AI400" s="305"/>
      <c r="AJ400" s="305"/>
      <c r="AK400" s="305"/>
      <c r="AL400" s="305"/>
      <c r="AM400" s="305"/>
      <c r="AN400" s="305"/>
    </row>
    <row r="401" spans="1:40" x14ac:dyDescent="0.2">
      <c r="A401" s="30" t="s">
        <v>2241</v>
      </c>
      <c r="N401" s="305"/>
      <c r="O401" s="305"/>
      <c r="P401" s="305"/>
      <c r="Q401" s="305"/>
      <c r="R401" s="305"/>
      <c r="S401" s="305"/>
      <c r="T401" s="305"/>
      <c r="U401" s="305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  <c r="AF401" s="305"/>
      <c r="AG401" s="305"/>
      <c r="AH401" s="305"/>
      <c r="AI401" s="305"/>
      <c r="AJ401" s="305"/>
      <c r="AK401" s="305"/>
      <c r="AL401" s="305"/>
      <c r="AM401" s="305"/>
      <c r="AN401" s="305"/>
    </row>
    <row r="402" spans="1:40" s="171" customFormat="1" x14ac:dyDescent="0.2">
      <c r="A402" s="128" t="s">
        <v>2242</v>
      </c>
      <c r="B402" s="171">
        <v>0.97314938583569599</v>
      </c>
      <c r="C402" s="171">
        <v>0.97314938583569599</v>
      </c>
      <c r="D402" s="171">
        <v>0.97314938583569599</v>
      </c>
      <c r="E402" s="171">
        <v>0.97314938583569599</v>
      </c>
      <c r="F402" s="171">
        <v>0.97314938583569599</v>
      </c>
      <c r="G402" s="171">
        <v>0.97314938583569599</v>
      </c>
      <c r="H402" s="171">
        <v>0.97314938583569599</v>
      </c>
      <c r="I402" s="171">
        <v>0.97314938583569599</v>
      </c>
      <c r="J402" s="171">
        <v>0.97314938583569599</v>
      </c>
      <c r="K402" s="171">
        <v>0.97314938583569599</v>
      </c>
      <c r="L402" s="171">
        <v>0.97314938583569599</v>
      </c>
      <c r="M402" s="171">
        <v>0.97314938583569599</v>
      </c>
      <c r="N402" s="305">
        <v>0.97314938583569499</v>
      </c>
      <c r="O402" s="305">
        <v>0.97281091829880695</v>
      </c>
      <c r="P402" s="305">
        <v>0.97281091829880695</v>
      </c>
      <c r="Q402" s="305">
        <v>0.97281091829880695</v>
      </c>
      <c r="R402" s="305">
        <v>0.97281091829880695</v>
      </c>
      <c r="S402" s="305">
        <v>0.97281091829880695</v>
      </c>
      <c r="T402" s="305">
        <v>0.97281091829880695</v>
      </c>
      <c r="U402" s="305">
        <v>0.97281091829880695</v>
      </c>
      <c r="V402" s="305">
        <v>0.97281091829880695</v>
      </c>
      <c r="W402" s="305">
        <v>0.97281091829880695</v>
      </c>
      <c r="X402" s="305">
        <v>0.97281091829880695</v>
      </c>
      <c r="Y402" s="305">
        <v>0.97281091829880695</v>
      </c>
      <c r="Z402" s="305">
        <v>0.97281091829880695</v>
      </c>
      <c r="AA402" s="305">
        <v>0.97281091829880595</v>
      </c>
      <c r="AB402" s="305">
        <v>0.97284191139765697</v>
      </c>
      <c r="AC402" s="305">
        <v>0.97284191139765697</v>
      </c>
      <c r="AD402" s="305">
        <v>0.97284191139765697</v>
      </c>
      <c r="AE402" s="305">
        <v>0.97284191139765697</v>
      </c>
      <c r="AF402" s="305">
        <v>0.97284191139765697</v>
      </c>
      <c r="AG402" s="305">
        <v>0.97284191139765697</v>
      </c>
      <c r="AH402" s="305">
        <v>0.97284191139765697</v>
      </c>
      <c r="AI402" s="305">
        <v>0.97284191139765697</v>
      </c>
      <c r="AJ402" s="305">
        <v>0.97284191139765697</v>
      </c>
      <c r="AK402" s="305">
        <v>0.97284191139765697</v>
      </c>
      <c r="AL402" s="305">
        <v>0.97284191139765697</v>
      </c>
      <c r="AM402" s="305">
        <v>0.97284191139765697</v>
      </c>
      <c r="AN402" s="305">
        <v>0.97284191139765797</v>
      </c>
    </row>
    <row r="403" spans="1:40" s="171" customFormat="1" x14ac:dyDescent="0.2">
      <c r="A403" s="128" t="s">
        <v>2243</v>
      </c>
      <c r="B403" s="171">
        <v>0.97314938583569599</v>
      </c>
      <c r="C403" s="171">
        <v>0.97314938583569599</v>
      </c>
      <c r="D403" s="171">
        <v>0.97314938583569599</v>
      </c>
      <c r="E403" s="171">
        <v>0.97314938583569599</v>
      </c>
      <c r="F403" s="171">
        <v>0.97314938583569599</v>
      </c>
      <c r="G403" s="171">
        <v>0.97314938583569599</v>
      </c>
      <c r="H403" s="171">
        <v>0.97314938583569599</v>
      </c>
      <c r="I403" s="171">
        <v>0.97314938583569599</v>
      </c>
      <c r="J403" s="171">
        <v>0.97314938583569599</v>
      </c>
      <c r="K403" s="171">
        <v>0.97314938583569599</v>
      </c>
      <c r="L403" s="171">
        <v>0.97314938583569599</v>
      </c>
      <c r="M403" s="171">
        <v>0.97314938583569599</v>
      </c>
      <c r="N403" s="305">
        <v>0.97314938583569499</v>
      </c>
      <c r="O403" s="305">
        <v>0.97281091829880695</v>
      </c>
      <c r="P403" s="305">
        <v>0.97281091829880695</v>
      </c>
      <c r="Q403" s="305">
        <v>0.97281091829880695</v>
      </c>
      <c r="R403" s="305">
        <v>0.97281091829880695</v>
      </c>
      <c r="S403" s="305">
        <v>0.97281091829880695</v>
      </c>
      <c r="T403" s="305">
        <v>0.97281091829880695</v>
      </c>
      <c r="U403" s="305">
        <v>0.97281091829880695</v>
      </c>
      <c r="V403" s="305">
        <v>0.97281091829880695</v>
      </c>
      <c r="W403" s="305">
        <v>0.97281091829880695</v>
      </c>
      <c r="X403" s="305">
        <v>0.97281091829880695</v>
      </c>
      <c r="Y403" s="305">
        <v>0.97281091829880695</v>
      </c>
      <c r="Z403" s="305">
        <v>0.97281091829880695</v>
      </c>
      <c r="AA403" s="305">
        <v>0.97281091829880595</v>
      </c>
      <c r="AB403" s="305">
        <v>0.97284191139765697</v>
      </c>
      <c r="AC403" s="305">
        <v>0.97284191139765697</v>
      </c>
      <c r="AD403" s="305">
        <v>0.97284191139765697</v>
      </c>
      <c r="AE403" s="305">
        <v>0.97284191139765697</v>
      </c>
      <c r="AF403" s="305">
        <v>0.97284191139765697</v>
      </c>
      <c r="AG403" s="305">
        <v>0.97284191139765697</v>
      </c>
      <c r="AH403" s="305">
        <v>0.97284191139765697</v>
      </c>
      <c r="AI403" s="305">
        <v>0.97284191139765697</v>
      </c>
      <c r="AJ403" s="305">
        <v>0.97284191139765697</v>
      </c>
      <c r="AK403" s="305">
        <v>0.97284191139765697</v>
      </c>
      <c r="AL403" s="305">
        <v>0.97284191139765697</v>
      </c>
      <c r="AM403" s="305">
        <v>0.97284191139765697</v>
      </c>
      <c r="AN403" s="305">
        <v>0.97284191139765797</v>
      </c>
    </row>
    <row r="404" spans="1:40" s="171" customFormat="1" x14ac:dyDescent="0.2">
      <c r="A404" s="128" t="s">
        <v>2244</v>
      </c>
      <c r="B404" s="171">
        <v>0.97314938583569599</v>
      </c>
      <c r="C404" s="171">
        <v>0.97314938583569599</v>
      </c>
      <c r="D404" s="171">
        <v>0.97314938583569599</v>
      </c>
      <c r="E404" s="171">
        <v>0.97314938583569599</v>
      </c>
      <c r="F404" s="171">
        <v>0.97314938583569599</v>
      </c>
      <c r="G404" s="171">
        <v>0.97314938583569599</v>
      </c>
      <c r="H404" s="171">
        <v>0.97314938583569599</v>
      </c>
      <c r="I404" s="171">
        <v>0.97314938583569599</v>
      </c>
      <c r="J404" s="171">
        <v>0.97314938583569599</v>
      </c>
      <c r="K404" s="171">
        <v>0.97314938583569599</v>
      </c>
      <c r="L404" s="171">
        <v>0.97314938583569599</v>
      </c>
      <c r="M404" s="171">
        <v>0.97314938583569599</v>
      </c>
      <c r="N404" s="305">
        <v>0.97314938583569499</v>
      </c>
      <c r="O404" s="305">
        <v>0.97281091829880695</v>
      </c>
      <c r="P404" s="305">
        <v>0.97281091829880695</v>
      </c>
      <c r="Q404" s="305">
        <v>0.97281091829880695</v>
      </c>
      <c r="R404" s="305">
        <v>0.97281091829880695</v>
      </c>
      <c r="S404" s="305">
        <v>0.97281091829880695</v>
      </c>
      <c r="T404" s="305">
        <v>0.97281091829880695</v>
      </c>
      <c r="U404" s="305">
        <v>0.97281091829880695</v>
      </c>
      <c r="V404" s="305">
        <v>0.97281091829880695</v>
      </c>
      <c r="W404" s="305">
        <v>0.97281091829880695</v>
      </c>
      <c r="X404" s="305">
        <v>0.97281091829880695</v>
      </c>
      <c r="Y404" s="305">
        <v>0.97281091829880695</v>
      </c>
      <c r="Z404" s="305">
        <v>0.97281091829880695</v>
      </c>
      <c r="AA404" s="305">
        <v>0.97281091829880595</v>
      </c>
      <c r="AB404" s="305">
        <v>0.97284191139765697</v>
      </c>
      <c r="AC404" s="305">
        <v>0.97284191139765697</v>
      </c>
      <c r="AD404" s="305">
        <v>0.97284191139765697</v>
      </c>
      <c r="AE404" s="305">
        <v>0.97284191139765697</v>
      </c>
      <c r="AF404" s="305">
        <v>0.97284191139765697</v>
      </c>
      <c r="AG404" s="305">
        <v>0.97284191139765697</v>
      </c>
      <c r="AH404" s="305">
        <v>0.97284191139765697</v>
      </c>
      <c r="AI404" s="305">
        <v>0.97284191139765697</v>
      </c>
      <c r="AJ404" s="305">
        <v>0.97284191139765697</v>
      </c>
      <c r="AK404" s="305">
        <v>0.97284191139765697</v>
      </c>
      <c r="AL404" s="305">
        <v>0.97284191139765697</v>
      </c>
      <c r="AM404" s="305">
        <v>0.97284191139765697</v>
      </c>
      <c r="AN404" s="305">
        <v>0.97284191139765797</v>
      </c>
    </row>
    <row r="405" spans="1:40" s="171" customFormat="1" x14ac:dyDescent="0.2">
      <c r="A405" s="128" t="s">
        <v>2245</v>
      </c>
      <c r="B405" s="171">
        <v>0.97314938583569599</v>
      </c>
      <c r="C405" s="171">
        <v>0.97314938583569599</v>
      </c>
      <c r="D405" s="171">
        <v>0.97314938583569599</v>
      </c>
      <c r="E405" s="171">
        <v>0.97314938583569599</v>
      </c>
      <c r="F405" s="171">
        <v>0.97314938583569599</v>
      </c>
      <c r="G405" s="171">
        <v>0.97314938583569599</v>
      </c>
      <c r="H405" s="171">
        <v>0.97314938583569599</v>
      </c>
      <c r="I405" s="171">
        <v>0.97314938583569599</v>
      </c>
      <c r="J405" s="171">
        <v>0.97314938583569599</v>
      </c>
      <c r="K405" s="171">
        <v>0.97314938583569599</v>
      </c>
      <c r="L405" s="171">
        <v>0.97314938583569599</v>
      </c>
      <c r="M405" s="171">
        <v>0.97314938583569599</v>
      </c>
      <c r="N405" s="305">
        <v>0.97314938583569499</v>
      </c>
      <c r="O405" s="305">
        <v>0.97281091829880695</v>
      </c>
      <c r="P405" s="305">
        <v>0.97281091829880695</v>
      </c>
      <c r="Q405" s="305">
        <v>0.97281091829880695</v>
      </c>
      <c r="R405" s="305">
        <v>0.97281091829880695</v>
      </c>
      <c r="S405" s="305">
        <v>0.97281091829880695</v>
      </c>
      <c r="T405" s="305">
        <v>0.97281091829880695</v>
      </c>
      <c r="U405" s="305">
        <v>0.97281091829880695</v>
      </c>
      <c r="V405" s="305">
        <v>0.97281091829880695</v>
      </c>
      <c r="W405" s="305">
        <v>0.97281091829880695</v>
      </c>
      <c r="X405" s="305">
        <v>0.97281091829880695</v>
      </c>
      <c r="Y405" s="305">
        <v>0.97281091829880695</v>
      </c>
      <c r="Z405" s="305">
        <v>0.97281091829880695</v>
      </c>
      <c r="AA405" s="305">
        <v>0.97281091829880595</v>
      </c>
      <c r="AB405" s="305">
        <v>0.97284191139765697</v>
      </c>
      <c r="AC405" s="305">
        <v>0.97284191139765697</v>
      </c>
      <c r="AD405" s="305">
        <v>0.97284191139765697</v>
      </c>
      <c r="AE405" s="305">
        <v>0.97284191139765697</v>
      </c>
      <c r="AF405" s="305">
        <v>0.97284191139765697</v>
      </c>
      <c r="AG405" s="305">
        <v>0.97284191139765697</v>
      </c>
      <c r="AH405" s="305">
        <v>0.97284191139765697</v>
      </c>
      <c r="AI405" s="305">
        <v>0.97284191139765697</v>
      </c>
      <c r="AJ405" s="305">
        <v>0.97284191139765697</v>
      </c>
      <c r="AK405" s="305">
        <v>0.97284191139765697</v>
      </c>
      <c r="AL405" s="305">
        <v>0.97284191139765697</v>
      </c>
      <c r="AM405" s="305">
        <v>0.97284191139765697</v>
      </c>
      <c r="AN405" s="305">
        <v>0.97284191139765797</v>
      </c>
    </row>
    <row r="406" spans="1:40" s="171" customFormat="1" x14ac:dyDescent="0.2">
      <c r="A406" s="128" t="s">
        <v>2246</v>
      </c>
      <c r="B406" s="171">
        <v>0.97314938583569599</v>
      </c>
      <c r="C406" s="171">
        <v>0.97314938583569599</v>
      </c>
      <c r="D406" s="171">
        <v>0.97314938583569599</v>
      </c>
      <c r="E406" s="171">
        <v>0.97314938583569599</v>
      </c>
      <c r="F406" s="171">
        <v>0.97314938583569599</v>
      </c>
      <c r="G406" s="171">
        <v>0.97314938583569599</v>
      </c>
      <c r="H406" s="171">
        <v>0.97314938583569599</v>
      </c>
      <c r="I406" s="171">
        <v>0.97314938583569599</v>
      </c>
      <c r="J406" s="171">
        <v>0.97314938583569599</v>
      </c>
      <c r="K406" s="171">
        <v>0.97314938583569599</v>
      </c>
      <c r="L406" s="171">
        <v>0.97314938583569599</v>
      </c>
      <c r="M406" s="171">
        <v>0.97314938583569599</v>
      </c>
      <c r="N406" s="305">
        <v>0.97314938583569499</v>
      </c>
      <c r="O406" s="305">
        <v>0.97281091829880695</v>
      </c>
      <c r="P406" s="305">
        <v>0.97281091829880695</v>
      </c>
      <c r="Q406" s="305">
        <v>0.97281091829880695</v>
      </c>
      <c r="R406" s="305">
        <v>0.97281091829880695</v>
      </c>
      <c r="S406" s="305">
        <v>0.97281091829880695</v>
      </c>
      <c r="T406" s="305">
        <v>0.97281091829880695</v>
      </c>
      <c r="U406" s="305">
        <v>0.97281091829880695</v>
      </c>
      <c r="V406" s="305">
        <v>0.97281091829880695</v>
      </c>
      <c r="W406" s="305">
        <v>0.97281091829880695</v>
      </c>
      <c r="X406" s="305">
        <v>0.97281091829880695</v>
      </c>
      <c r="Y406" s="305">
        <v>0.97281091829880695</v>
      </c>
      <c r="Z406" s="305">
        <v>0.97281091829880695</v>
      </c>
      <c r="AA406" s="305">
        <v>0.97281091829880595</v>
      </c>
      <c r="AB406" s="305">
        <v>0.97284191139765697</v>
      </c>
      <c r="AC406" s="305">
        <v>0.97284191139765697</v>
      </c>
      <c r="AD406" s="305">
        <v>0.97284191139765697</v>
      </c>
      <c r="AE406" s="305">
        <v>0.97284191139765697</v>
      </c>
      <c r="AF406" s="305">
        <v>0.97284191139765697</v>
      </c>
      <c r="AG406" s="305">
        <v>0.97284191139765697</v>
      </c>
      <c r="AH406" s="305">
        <v>0.97284191139765697</v>
      </c>
      <c r="AI406" s="305">
        <v>0.97284191139765697</v>
      </c>
      <c r="AJ406" s="305">
        <v>0.97284191139765697</v>
      </c>
      <c r="AK406" s="305">
        <v>0.97284191139765697</v>
      </c>
      <c r="AL406" s="305">
        <v>0.97284191139765697</v>
      </c>
      <c r="AM406" s="305">
        <v>0.97284191139765697</v>
      </c>
      <c r="AN406" s="305">
        <v>0.97284191139765797</v>
      </c>
    </row>
    <row r="407" spans="1:40" s="171" customFormat="1" x14ac:dyDescent="0.2">
      <c r="A407" s="128" t="s">
        <v>2247</v>
      </c>
      <c r="B407" s="171">
        <v>0.97314938583569599</v>
      </c>
      <c r="C407" s="171">
        <v>0.97314938583569599</v>
      </c>
      <c r="D407" s="171">
        <v>0.97314938583569599</v>
      </c>
      <c r="E407" s="171">
        <v>0.97314938583569599</v>
      </c>
      <c r="F407" s="171">
        <v>0.97314938583569599</v>
      </c>
      <c r="G407" s="171">
        <v>0.97314938583569599</v>
      </c>
      <c r="H407" s="171">
        <v>0.97314938583569599</v>
      </c>
      <c r="I407" s="171">
        <v>0.97314938583569599</v>
      </c>
      <c r="J407" s="171">
        <v>0.97314938583569599</v>
      </c>
      <c r="K407" s="171">
        <v>0.97314938583569599</v>
      </c>
      <c r="L407" s="171">
        <v>0.97314938583569599</v>
      </c>
      <c r="M407" s="171">
        <v>0.97314938583569599</v>
      </c>
      <c r="N407" s="305">
        <v>0.97314938583569499</v>
      </c>
      <c r="O407" s="305">
        <v>0.97281091829880695</v>
      </c>
      <c r="P407" s="305">
        <v>0.97281091829880695</v>
      </c>
      <c r="Q407" s="305">
        <v>0.97281091829880695</v>
      </c>
      <c r="R407" s="305">
        <v>0.97281091829880695</v>
      </c>
      <c r="S407" s="305">
        <v>0.97281091829880695</v>
      </c>
      <c r="T407" s="305">
        <v>0.97281091829880695</v>
      </c>
      <c r="U407" s="305">
        <v>0.97281091829880695</v>
      </c>
      <c r="V407" s="305">
        <v>0.97281091829880695</v>
      </c>
      <c r="W407" s="305">
        <v>0.97281091829880695</v>
      </c>
      <c r="X407" s="305">
        <v>0.97281091829880695</v>
      </c>
      <c r="Y407" s="305">
        <v>0.97281091829880695</v>
      </c>
      <c r="Z407" s="305">
        <v>0.97281091829880695</v>
      </c>
      <c r="AA407" s="305">
        <v>0.97281091829880595</v>
      </c>
      <c r="AB407" s="305">
        <v>0.97284191139765697</v>
      </c>
      <c r="AC407" s="305">
        <v>0.97284191139765697</v>
      </c>
      <c r="AD407" s="305">
        <v>0.97284191139765697</v>
      </c>
      <c r="AE407" s="305">
        <v>0.97284191139765697</v>
      </c>
      <c r="AF407" s="305">
        <v>0.97284191139765697</v>
      </c>
      <c r="AG407" s="305">
        <v>0.97284191139765697</v>
      </c>
      <c r="AH407" s="305">
        <v>0.97284191139765697</v>
      </c>
      <c r="AI407" s="305">
        <v>0.97284191139765697</v>
      </c>
      <c r="AJ407" s="305">
        <v>0.97284191139765697</v>
      </c>
      <c r="AK407" s="305">
        <v>0.97284191139765697</v>
      </c>
      <c r="AL407" s="305">
        <v>0.97284191139765697</v>
      </c>
      <c r="AM407" s="305">
        <v>0.97284191139765697</v>
      </c>
      <c r="AN407" s="305">
        <v>0.97284191139765797</v>
      </c>
    </row>
    <row r="408" spans="1:40" s="298" customFormat="1" x14ac:dyDescent="0.2">
      <c r="A408" s="297" t="s">
        <v>2248</v>
      </c>
      <c r="B408" s="298">
        <v>1</v>
      </c>
      <c r="C408" s="298">
        <v>1</v>
      </c>
      <c r="D408" s="298">
        <v>1</v>
      </c>
      <c r="E408" s="298">
        <v>1</v>
      </c>
      <c r="F408" s="298">
        <v>1</v>
      </c>
      <c r="G408" s="298">
        <v>1</v>
      </c>
      <c r="H408" s="298">
        <v>1</v>
      </c>
      <c r="I408" s="298">
        <v>1</v>
      </c>
      <c r="J408" s="298">
        <v>1</v>
      </c>
      <c r="K408" s="298">
        <v>1</v>
      </c>
      <c r="L408" s="298">
        <v>1</v>
      </c>
      <c r="M408" s="298">
        <v>1</v>
      </c>
      <c r="N408" s="307">
        <v>1</v>
      </c>
      <c r="O408" s="307">
        <v>1</v>
      </c>
      <c r="P408" s="307">
        <v>1</v>
      </c>
      <c r="Q408" s="307">
        <v>1</v>
      </c>
      <c r="R408" s="307">
        <v>1</v>
      </c>
      <c r="S408" s="307">
        <v>1</v>
      </c>
      <c r="T408" s="307">
        <v>1</v>
      </c>
      <c r="U408" s="307">
        <v>1</v>
      </c>
      <c r="V408" s="307">
        <v>1</v>
      </c>
      <c r="W408" s="307">
        <v>1</v>
      </c>
      <c r="X408" s="307">
        <v>1</v>
      </c>
      <c r="Y408" s="307">
        <v>1</v>
      </c>
      <c r="Z408" s="307">
        <v>1</v>
      </c>
      <c r="AA408" s="307">
        <v>1</v>
      </c>
      <c r="AB408" s="307">
        <v>1</v>
      </c>
      <c r="AC408" s="307">
        <v>1</v>
      </c>
      <c r="AD408" s="307">
        <v>1</v>
      </c>
      <c r="AE408" s="307">
        <v>1</v>
      </c>
      <c r="AF408" s="307">
        <v>1</v>
      </c>
      <c r="AG408" s="307">
        <v>1</v>
      </c>
      <c r="AH408" s="307">
        <v>1</v>
      </c>
      <c r="AI408" s="307">
        <v>1</v>
      </c>
      <c r="AJ408" s="307">
        <v>1</v>
      </c>
      <c r="AK408" s="307">
        <v>1</v>
      </c>
      <c r="AL408" s="307">
        <v>1</v>
      </c>
      <c r="AM408" s="307">
        <v>1</v>
      </c>
      <c r="AN408" s="307">
        <v>1</v>
      </c>
    </row>
    <row r="409" spans="1:40" s="171" customFormat="1" x14ac:dyDescent="0.2">
      <c r="A409" s="128" t="s">
        <v>2249</v>
      </c>
      <c r="B409" s="171">
        <v>0.97314938583569599</v>
      </c>
      <c r="C409" s="171">
        <v>0.97314938583569599</v>
      </c>
      <c r="D409" s="171">
        <v>0.97314938583569599</v>
      </c>
      <c r="E409" s="171">
        <v>0.97314938583569599</v>
      </c>
      <c r="F409" s="171">
        <v>0.97314938583569599</v>
      </c>
      <c r="G409" s="171">
        <v>0.97314938583569599</v>
      </c>
      <c r="H409" s="171">
        <v>0.97314938583569599</v>
      </c>
      <c r="I409" s="171">
        <v>0.97314938583569599</v>
      </c>
      <c r="J409" s="171">
        <v>0.97314938583569599</v>
      </c>
      <c r="K409" s="171">
        <v>0.97314938583569599</v>
      </c>
      <c r="L409" s="171">
        <v>0.97314938583569599</v>
      </c>
      <c r="M409" s="171">
        <v>0.97314938583569599</v>
      </c>
      <c r="N409" s="305">
        <v>0.97314938583569499</v>
      </c>
      <c r="O409" s="305">
        <v>0.97281091829880695</v>
      </c>
      <c r="P409" s="305">
        <v>0.97281091829880695</v>
      </c>
      <c r="Q409" s="305">
        <v>0.97281091829880695</v>
      </c>
      <c r="R409" s="305">
        <v>0.97281091829880695</v>
      </c>
      <c r="S409" s="305">
        <v>0.97281091829880695</v>
      </c>
      <c r="T409" s="305">
        <v>0.97281091829880695</v>
      </c>
      <c r="U409" s="305">
        <v>0.97281091829880695</v>
      </c>
      <c r="V409" s="305">
        <v>0.97281091829880695</v>
      </c>
      <c r="W409" s="305">
        <v>0.97281091829880695</v>
      </c>
      <c r="X409" s="305">
        <v>0.97281091829880695</v>
      </c>
      <c r="Y409" s="305">
        <v>0.97281091829880695</v>
      </c>
      <c r="Z409" s="305">
        <v>0.97281091829880695</v>
      </c>
      <c r="AA409" s="305">
        <v>0.97281091829880595</v>
      </c>
      <c r="AB409" s="305">
        <v>0.97284191139765697</v>
      </c>
      <c r="AC409" s="305">
        <v>0.97284191139765697</v>
      </c>
      <c r="AD409" s="305">
        <v>0.97284191139765697</v>
      </c>
      <c r="AE409" s="305">
        <v>0.97284191139765697</v>
      </c>
      <c r="AF409" s="305">
        <v>0.97284191139765697</v>
      </c>
      <c r="AG409" s="305">
        <v>0.97284191139765697</v>
      </c>
      <c r="AH409" s="305">
        <v>0.97284191139765697</v>
      </c>
      <c r="AI409" s="305">
        <v>0.97284191139765697</v>
      </c>
      <c r="AJ409" s="305">
        <v>0.97284191139765697</v>
      </c>
      <c r="AK409" s="305">
        <v>0.97284191139765697</v>
      </c>
      <c r="AL409" s="305">
        <v>0.97284191139765697</v>
      </c>
      <c r="AM409" s="305">
        <v>0.97284191139765697</v>
      </c>
      <c r="AN409" s="305">
        <v>0.97284191139765797</v>
      </c>
    </row>
    <row r="410" spans="1:40" s="171" customFormat="1" x14ac:dyDescent="0.2">
      <c r="A410" s="128" t="s">
        <v>2250</v>
      </c>
      <c r="B410" s="171">
        <v>0.97314938583569599</v>
      </c>
      <c r="C410" s="171">
        <v>0.97314938583569599</v>
      </c>
      <c r="D410" s="171">
        <v>0.97314938583569599</v>
      </c>
      <c r="E410" s="171">
        <v>0.97314938583569599</v>
      </c>
      <c r="F410" s="171">
        <v>0.97314938583569599</v>
      </c>
      <c r="G410" s="171">
        <v>0.97314938583569599</v>
      </c>
      <c r="H410" s="171">
        <v>0.97314938583569599</v>
      </c>
      <c r="I410" s="171">
        <v>0.97314938583569599</v>
      </c>
      <c r="J410" s="171">
        <v>0.97314938583569599</v>
      </c>
      <c r="K410" s="171">
        <v>0.97314938583569599</v>
      </c>
      <c r="L410" s="171">
        <v>0.97314938583569599</v>
      </c>
      <c r="M410" s="171">
        <v>0.97314938583569599</v>
      </c>
      <c r="N410" s="305">
        <v>0.97314938583569499</v>
      </c>
      <c r="O410" s="305">
        <v>0.97281091829880695</v>
      </c>
      <c r="P410" s="305">
        <v>0.97281091829880695</v>
      </c>
      <c r="Q410" s="305">
        <v>0.97281091829880695</v>
      </c>
      <c r="R410" s="305">
        <v>0.97281091829880695</v>
      </c>
      <c r="S410" s="305">
        <v>0.97281091829880695</v>
      </c>
      <c r="T410" s="305">
        <v>0.97281091829880695</v>
      </c>
      <c r="U410" s="305">
        <v>0.97281091829880695</v>
      </c>
      <c r="V410" s="305">
        <v>0.97281091829880695</v>
      </c>
      <c r="W410" s="305">
        <v>0.97281091829880695</v>
      </c>
      <c r="X410" s="305">
        <v>0.97281091829880695</v>
      </c>
      <c r="Y410" s="305">
        <v>0.97281091829880695</v>
      </c>
      <c r="Z410" s="305">
        <v>0.97281091829880695</v>
      </c>
      <c r="AA410" s="305">
        <v>0.97281091829880595</v>
      </c>
      <c r="AB410" s="305">
        <v>0.97284191139765697</v>
      </c>
      <c r="AC410" s="305">
        <v>0.97284191139765697</v>
      </c>
      <c r="AD410" s="305">
        <v>0.97284191139765697</v>
      </c>
      <c r="AE410" s="305">
        <v>0.97284191139765697</v>
      </c>
      <c r="AF410" s="305">
        <v>0.97284191139765697</v>
      </c>
      <c r="AG410" s="305">
        <v>0.97284191139765697</v>
      </c>
      <c r="AH410" s="305">
        <v>0.97284191139765697</v>
      </c>
      <c r="AI410" s="305">
        <v>0.97284191139765697</v>
      </c>
      <c r="AJ410" s="305">
        <v>0.97284191139765697</v>
      </c>
      <c r="AK410" s="305">
        <v>0.97284191139765697</v>
      </c>
      <c r="AL410" s="305">
        <v>0.97284191139765697</v>
      </c>
      <c r="AM410" s="305">
        <v>0.97284191139765697</v>
      </c>
      <c r="AN410" s="305">
        <v>0.97284191139765797</v>
      </c>
    </row>
    <row r="411" spans="1:40" s="171" customFormat="1" x14ac:dyDescent="0.2">
      <c r="A411" s="128" t="s">
        <v>2251</v>
      </c>
      <c r="B411" s="171">
        <v>0.97314938583569599</v>
      </c>
      <c r="C411" s="171">
        <v>0.97314938583569599</v>
      </c>
      <c r="D411" s="171">
        <v>0.97314938583569599</v>
      </c>
      <c r="E411" s="171">
        <v>0.97314938583569599</v>
      </c>
      <c r="F411" s="171">
        <v>0.97314938583569599</v>
      </c>
      <c r="G411" s="171">
        <v>0.97314938583569599</v>
      </c>
      <c r="H411" s="171">
        <v>0.97314938583569599</v>
      </c>
      <c r="I411" s="171">
        <v>0.97314938583569599</v>
      </c>
      <c r="J411" s="171">
        <v>0.97314938583569599</v>
      </c>
      <c r="K411" s="171">
        <v>0.97314938583569599</v>
      </c>
      <c r="L411" s="171">
        <v>0.97314938583569599</v>
      </c>
      <c r="M411" s="171">
        <v>0.97314938583569599</v>
      </c>
      <c r="N411" s="305">
        <v>0.97314938583569499</v>
      </c>
      <c r="O411" s="305">
        <v>0.97281091829880695</v>
      </c>
      <c r="P411" s="305">
        <v>0.97281091829880695</v>
      </c>
      <c r="Q411" s="305">
        <v>0.97281091829880695</v>
      </c>
      <c r="R411" s="305">
        <v>0.97281091829880695</v>
      </c>
      <c r="S411" s="305">
        <v>0.97281091829880695</v>
      </c>
      <c r="T411" s="305">
        <v>0.97281091829880695</v>
      </c>
      <c r="U411" s="305">
        <v>0.97281091829880695</v>
      </c>
      <c r="V411" s="305">
        <v>0.97281091829880695</v>
      </c>
      <c r="W411" s="305">
        <v>0.97281091829880695</v>
      </c>
      <c r="X411" s="305">
        <v>0.97281091829880695</v>
      </c>
      <c r="Y411" s="305">
        <v>0.97281091829880695</v>
      </c>
      <c r="Z411" s="305">
        <v>0.97281091829880695</v>
      </c>
      <c r="AA411" s="305">
        <v>0.97281091829880595</v>
      </c>
      <c r="AB411" s="305">
        <v>0.97284191139765697</v>
      </c>
      <c r="AC411" s="305">
        <v>0.97284191139765697</v>
      </c>
      <c r="AD411" s="305">
        <v>0.97284191139765697</v>
      </c>
      <c r="AE411" s="305">
        <v>0.97284191139765697</v>
      </c>
      <c r="AF411" s="305">
        <v>0.97284191139765697</v>
      </c>
      <c r="AG411" s="305">
        <v>0.97284191139765697</v>
      </c>
      <c r="AH411" s="305">
        <v>0.97284191139765697</v>
      </c>
      <c r="AI411" s="305">
        <v>0.97284191139765697</v>
      </c>
      <c r="AJ411" s="305">
        <v>0.97284191139765697</v>
      </c>
      <c r="AK411" s="305">
        <v>0.97284191139765697</v>
      </c>
      <c r="AL411" s="305">
        <v>0.97284191139765697</v>
      </c>
      <c r="AM411" s="305">
        <v>0.97284191139765697</v>
      </c>
      <c r="AN411" s="305">
        <v>0.97284191139765797</v>
      </c>
    </row>
    <row r="412" spans="1:40" s="171" customFormat="1" x14ac:dyDescent="0.2">
      <c r="A412" s="128" t="s">
        <v>2252</v>
      </c>
      <c r="B412" s="171">
        <v>0.97314938583569599</v>
      </c>
      <c r="C412" s="171">
        <v>0.97314938583569599</v>
      </c>
      <c r="D412" s="171">
        <v>0.97314938583569599</v>
      </c>
      <c r="E412" s="171">
        <v>0.97314938583569599</v>
      </c>
      <c r="F412" s="171">
        <v>0.97314938583569599</v>
      </c>
      <c r="G412" s="171">
        <v>0.97314938583569599</v>
      </c>
      <c r="H412" s="171">
        <v>0.97314938583569599</v>
      </c>
      <c r="I412" s="171">
        <v>0.97314938583569599</v>
      </c>
      <c r="J412" s="171">
        <v>0.97314938583569599</v>
      </c>
      <c r="K412" s="171">
        <v>0.97314938583569599</v>
      </c>
      <c r="L412" s="171">
        <v>0.97314938583569599</v>
      </c>
      <c r="M412" s="171">
        <v>0.97314938583569599</v>
      </c>
      <c r="N412" s="305">
        <v>0.97314938583569499</v>
      </c>
      <c r="O412" s="305">
        <v>0.97281091829880695</v>
      </c>
      <c r="P412" s="305">
        <v>0.97281091829880695</v>
      </c>
      <c r="Q412" s="305">
        <v>0.97281091829880695</v>
      </c>
      <c r="R412" s="305">
        <v>0.97281091829880695</v>
      </c>
      <c r="S412" s="305">
        <v>0.97281091829880695</v>
      </c>
      <c r="T412" s="305">
        <v>0.97281091829880695</v>
      </c>
      <c r="U412" s="305">
        <v>0.97281091829880695</v>
      </c>
      <c r="V412" s="305">
        <v>0.97281091829880695</v>
      </c>
      <c r="W412" s="305">
        <v>0.97281091829880695</v>
      </c>
      <c r="X412" s="305">
        <v>0.97281091829880695</v>
      </c>
      <c r="Y412" s="305">
        <v>0.97281091829880695</v>
      </c>
      <c r="Z412" s="305">
        <v>0.97281091829880695</v>
      </c>
      <c r="AA412" s="305">
        <v>0.97281091829880595</v>
      </c>
      <c r="AB412" s="305">
        <v>0.97284191139765697</v>
      </c>
      <c r="AC412" s="305">
        <v>0.97284191139765697</v>
      </c>
      <c r="AD412" s="305">
        <v>0.97284191139765697</v>
      </c>
      <c r="AE412" s="305">
        <v>0.97284191139765697</v>
      </c>
      <c r="AF412" s="305">
        <v>0.97284191139765697</v>
      </c>
      <c r="AG412" s="305">
        <v>0.97284191139765697</v>
      </c>
      <c r="AH412" s="305">
        <v>0.97284191139765697</v>
      </c>
      <c r="AI412" s="305">
        <v>0.97284191139765697</v>
      </c>
      <c r="AJ412" s="305">
        <v>0.97284191139765697</v>
      </c>
      <c r="AK412" s="305">
        <v>0.97284191139765697</v>
      </c>
      <c r="AL412" s="305">
        <v>0.97284191139765697</v>
      </c>
      <c r="AM412" s="305">
        <v>0.97284191139765697</v>
      </c>
      <c r="AN412" s="305">
        <v>0.97284191139765797</v>
      </c>
    </row>
    <row r="413" spans="1:40" s="171" customFormat="1" x14ac:dyDescent="0.2">
      <c r="A413" s="128" t="s">
        <v>2253</v>
      </c>
      <c r="B413" s="171">
        <v>0.97314938583569599</v>
      </c>
      <c r="C413" s="171">
        <v>0.97314938583569599</v>
      </c>
      <c r="D413" s="171">
        <v>0.97314938583569599</v>
      </c>
      <c r="E413" s="171">
        <v>0.97314938583569599</v>
      </c>
      <c r="F413" s="171">
        <v>0.97314938583569599</v>
      </c>
      <c r="G413" s="171">
        <v>0.97314938583569599</v>
      </c>
      <c r="H413" s="171">
        <v>0.97314938583569599</v>
      </c>
      <c r="I413" s="171">
        <v>0.97314938583569599</v>
      </c>
      <c r="J413" s="171">
        <v>0.97314938583569599</v>
      </c>
      <c r="K413" s="171">
        <v>0.97314938583569599</v>
      </c>
      <c r="L413" s="171">
        <v>0.97314938583569599</v>
      </c>
      <c r="M413" s="171">
        <v>0.97314938583569599</v>
      </c>
      <c r="N413" s="305">
        <v>0.97314938583569499</v>
      </c>
      <c r="O413" s="305">
        <v>0.97281091829880695</v>
      </c>
      <c r="P413" s="305">
        <v>0.97281091829880695</v>
      </c>
      <c r="Q413" s="305">
        <v>0.97281091829880695</v>
      </c>
      <c r="R413" s="305">
        <v>0.97281091829880695</v>
      </c>
      <c r="S413" s="305">
        <v>0.97281091829880695</v>
      </c>
      <c r="T413" s="305">
        <v>0.97281091829880695</v>
      </c>
      <c r="U413" s="305">
        <v>0.97281091829880695</v>
      </c>
      <c r="V413" s="305">
        <v>0.97281091829880695</v>
      </c>
      <c r="W413" s="305">
        <v>0.97281091829880695</v>
      </c>
      <c r="X413" s="305">
        <v>0.97281091829880695</v>
      </c>
      <c r="Y413" s="305">
        <v>0.97281091829880695</v>
      </c>
      <c r="Z413" s="305">
        <v>0.97281091829880695</v>
      </c>
      <c r="AA413" s="305">
        <v>0.97281091829880595</v>
      </c>
      <c r="AB413" s="305">
        <v>0.97284191139765697</v>
      </c>
      <c r="AC413" s="305">
        <v>0.97284191139765697</v>
      </c>
      <c r="AD413" s="305">
        <v>0.97284191139765697</v>
      </c>
      <c r="AE413" s="305">
        <v>0.97284191139765697</v>
      </c>
      <c r="AF413" s="305">
        <v>0.97284191139765697</v>
      </c>
      <c r="AG413" s="305">
        <v>0.97284191139765697</v>
      </c>
      <c r="AH413" s="305">
        <v>0.97284191139765697</v>
      </c>
      <c r="AI413" s="305">
        <v>0.97284191139765697</v>
      </c>
      <c r="AJ413" s="305">
        <v>0.97284191139765697</v>
      </c>
      <c r="AK413" s="305">
        <v>0.97284191139765697</v>
      </c>
      <c r="AL413" s="305">
        <v>0.97284191139765697</v>
      </c>
      <c r="AM413" s="305">
        <v>0.97284191139765697</v>
      </c>
      <c r="AN413" s="305">
        <v>0.97284191139765797</v>
      </c>
    </row>
    <row r="414" spans="1:40" s="298" customFormat="1" x14ac:dyDescent="0.2">
      <c r="A414" s="297" t="s">
        <v>2254</v>
      </c>
      <c r="B414" s="298">
        <v>1</v>
      </c>
      <c r="C414" s="298">
        <v>1</v>
      </c>
      <c r="D414" s="298">
        <v>1</v>
      </c>
      <c r="E414" s="298">
        <v>1</v>
      </c>
      <c r="F414" s="298">
        <v>1</v>
      </c>
      <c r="G414" s="298">
        <v>1</v>
      </c>
      <c r="H414" s="298">
        <v>1</v>
      </c>
      <c r="I414" s="298">
        <v>1</v>
      </c>
      <c r="J414" s="298">
        <v>1</v>
      </c>
      <c r="K414" s="298">
        <v>1</v>
      </c>
      <c r="L414" s="298">
        <v>1</v>
      </c>
      <c r="M414" s="298">
        <v>1</v>
      </c>
      <c r="N414" s="307">
        <v>1</v>
      </c>
      <c r="O414" s="307">
        <v>1</v>
      </c>
      <c r="P414" s="307">
        <v>1</v>
      </c>
      <c r="Q414" s="307">
        <v>1</v>
      </c>
      <c r="R414" s="307">
        <v>1</v>
      </c>
      <c r="S414" s="307">
        <v>1</v>
      </c>
      <c r="T414" s="307">
        <v>1</v>
      </c>
      <c r="U414" s="307">
        <v>1</v>
      </c>
      <c r="V414" s="307">
        <v>1</v>
      </c>
      <c r="W414" s="307">
        <v>1</v>
      </c>
      <c r="X414" s="307">
        <v>1</v>
      </c>
      <c r="Y414" s="307">
        <v>1</v>
      </c>
      <c r="Z414" s="307">
        <v>1</v>
      </c>
      <c r="AA414" s="307">
        <v>1</v>
      </c>
      <c r="AB414" s="307">
        <v>1</v>
      </c>
      <c r="AC414" s="307">
        <v>1</v>
      </c>
      <c r="AD414" s="307">
        <v>1</v>
      </c>
      <c r="AE414" s="307">
        <v>1</v>
      </c>
      <c r="AF414" s="307">
        <v>1</v>
      </c>
      <c r="AG414" s="307">
        <v>1</v>
      </c>
      <c r="AH414" s="307">
        <v>1</v>
      </c>
      <c r="AI414" s="307">
        <v>1</v>
      </c>
      <c r="AJ414" s="307">
        <v>1</v>
      </c>
      <c r="AK414" s="307">
        <v>1</v>
      </c>
      <c r="AL414" s="307">
        <v>1</v>
      </c>
      <c r="AM414" s="307">
        <v>1</v>
      </c>
      <c r="AN414" s="307">
        <v>1</v>
      </c>
    </row>
    <row r="415" spans="1:40" s="171" customFormat="1" x14ac:dyDescent="0.2">
      <c r="A415" s="128" t="s">
        <v>2255</v>
      </c>
      <c r="B415" s="171">
        <v>0.97314938583569599</v>
      </c>
      <c r="C415" s="171">
        <v>0.97314938583569599</v>
      </c>
      <c r="D415" s="171">
        <v>0.97314938583569599</v>
      </c>
      <c r="E415" s="171">
        <v>0.97314938583569599</v>
      </c>
      <c r="F415" s="171">
        <v>0.97314938583569599</v>
      </c>
      <c r="G415" s="171">
        <v>0.97314938583569599</v>
      </c>
      <c r="H415" s="171">
        <v>0.97314938583569599</v>
      </c>
      <c r="I415" s="171">
        <v>0.97314938583569599</v>
      </c>
      <c r="J415" s="171">
        <v>0.97314938583569599</v>
      </c>
      <c r="K415" s="171">
        <v>0.97314938583569599</v>
      </c>
      <c r="L415" s="171">
        <v>0.97314938583569599</v>
      </c>
      <c r="M415" s="171">
        <v>0.97314938583569599</v>
      </c>
      <c r="N415" s="305">
        <v>0.97314938583569499</v>
      </c>
      <c r="O415" s="305">
        <v>0.97281091829880695</v>
      </c>
      <c r="P415" s="305">
        <v>0.97281091829880695</v>
      </c>
      <c r="Q415" s="305">
        <v>0.97281091829880695</v>
      </c>
      <c r="R415" s="305">
        <v>0.97281091829880695</v>
      </c>
      <c r="S415" s="305">
        <v>0.97281091829880695</v>
      </c>
      <c r="T415" s="305">
        <v>0.97281091829880695</v>
      </c>
      <c r="U415" s="305">
        <v>0.97281091829880695</v>
      </c>
      <c r="V415" s="305">
        <v>0.97281091829880695</v>
      </c>
      <c r="W415" s="305">
        <v>0.97281091829880695</v>
      </c>
      <c r="X415" s="305">
        <v>0.97281091829880695</v>
      </c>
      <c r="Y415" s="305">
        <v>0.97281091829880695</v>
      </c>
      <c r="Z415" s="305">
        <v>0.97281091829880695</v>
      </c>
      <c r="AA415" s="305">
        <v>0.97281091829880595</v>
      </c>
      <c r="AB415" s="305">
        <v>0.97284191139765697</v>
      </c>
      <c r="AC415" s="305">
        <v>0.97284191139765697</v>
      </c>
      <c r="AD415" s="305">
        <v>0.97284191139765697</v>
      </c>
      <c r="AE415" s="305">
        <v>0.97284191139765697</v>
      </c>
      <c r="AF415" s="305">
        <v>0.97284191139765697</v>
      </c>
      <c r="AG415" s="305">
        <v>0.97284191139765697</v>
      </c>
      <c r="AH415" s="305">
        <v>0.97284191139765697</v>
      </c>
      <c r="AI415" s="305">
        <v>0.97284191139765697</v>
      </c>
      <c r="AJ415" s="305">
        <v>0.97284191139765697</v>
      </c>
      <c r="AK415" s="305">
        <v>0.97284191139765697</v>
      </c>
      <c r="AL415" s="305">
        <v>0.97284191139765697</v>
      </c>
      <c r="AM415" s="305">
        <v>0.97284191139765697</v>
      </c>
      <c r="AN415" s="305">
        <v>0.97284191139765797</v>
      </c>
    </row>
    <row r="416" spans="1:40" s="171" customFormat="1" x14ac:dyDescent="0.2">
      <c r="A416" s="128" t="s">
        <v>2256</v>
      </c>
      <c r="B416" s="171">
        <v>0.97314938583569599</v>
      </c>
      <c r="C416" s="171">
        <v>0.97314938583569599</v>
      </c>
      <c r="D416" s="171">
        <v>0.97314938583569599</v>
      </c>
      <c r="E416" s="171">
        <v>0.97314938583569599</v>
      </c>
      <c r="F416" s="171">
        <v>0.97314938583569599</v>
      </c>
      <c r="G416" s="171">
        <v>0.97314938583569599</v>
      </c>
      <c r="H416" s="171">
        <v>0.97314938583569599</v>
      </c>
      <c r="I416" s="171">
        <v>0.97314938583569599</v>
      </c>
      <c r="J416" s="171">
        <v>0.97314938583569599</v>
      </c>
      <c r="K416" s="171">
        <v>0.97314938583569599</v>
      </c>
      <c r="L416" s="171">
        <v>0.97314938583569599</v>
      </c>
      <c r="M416" s="171">
        <v>0.97314938583569599</v>
      </c>
      <c r="N416" s="305">
        <v>0.97314938583569499</v>
      </c>
      <c r="O416" s="305">
        <v>0.97281091829880695</v>
      </c>
      <c r="P416" s="305">
        <v>0.97281091829880695</v>
      </c>
      <c r="Q416" s="305">
        <v>0.97281091829880695</v>
      </c>
      <c r="R416" s="305">
        <v>0.97281091829880695</v>
      </c>
      <c r="S416" s="305">
        <v>0.97281091829880695</v>
      </c>
      <c r="T416" s="305">
        <v>0.97281091829880695</v>
      </c>
      <c r="U416" s="305">
        <v>0.97281091829880695</v>
      </c>
      <c r="V416" s="305">
        <v>0.97281091829880695</v>
      </c>
      <c r="W416" s="305">
        <v>0.97281091829880695</v>
      </c>
      <c r="X416" s="305">
        <v>0.97281091829880695</v>
      </c>
      <c r="Y416" s="305">
        <v>0.97281091829880695</v>
      </c>
      <c r="Z416" s="305">
        <v>0.97281091829880695</v>
      </c>
      <c r="AA416" s="305">
        <v>0.97281091829880595</v>
      </c>
      <c r="AB416" s="305">
        <v>0.97284191139765697</v>
      </c>
      <c r="AC416" s="305">
        <v>0.97284191139765697</v>
      </c>
      <c r="AD416" s="305">
        <v>0.97284191139765697</v>
      </c>
      <c r="AE416" s="305">
        <v>0.97284191139765697</v>
      </c>
      <c r="AF416" s="305">
        <v>0.97284191139765697</v>
      </c>
      <c r="AG416" s="305">
        <v>0.97284191139765697</v>
      </c>
      <c r="AH416" s="305">
        <v>0.97284191139765697</v>
      </c>
      <c r="AI416" s="305">
        <v>0.97284191139765697</v>
      </c>
      <c r="AJ416" s="305">
        <v>0.97284191139765697</v>
      </c>
      <c r="AK416" s="305">
        <v>0.97284191139765697</v>
      </c>
      <c r="AL416" s="305">
        <v>0.97284191139765697</v>
      </c>
      <c r="AM416" s="305">
        <v>0.97284191139765697</v>
      </c>
      <c r="AN416" s="305">
        <v>0.97284191139765797</v>
      </c>
    </row>
    <row r="417" spans="1:40" s="171" customFormat="1" x14ac:dyDescent="0.2">
      <c r="A417" s="128" t="s">
        <v>2257</v>
      </c>
      <c r="B417" s="171">
        <v>0.97314938583569599</v>
      </c>
      <c r="C417" s="171">
        <v>0.97314938583569599</v>
      </c>
      <c r="D417" s="171">
        <v>0.97314938583569599</v>
      </c>
      <c r="E417" s="171">
        <v>0.97314938583569599</v>
      </c>
      <c r="F417" s="171">
        <v>0.97314938583569599</v>
      </c>
      <c r="G417" s="171">
        <v>0.97314938583569599</v>
      </c>
      <c r="H417" s="171">
        <v>0.97314938583569599</v>
      </c>
      <c r="I417" s="171">
        <v>0.97314938583569599</v>
      </c>
      <c r="J417" s="171">
        <v>0.97314938583569599</v>
      </c>
      <c r="K417" s="171">
        <v>0.97314938583569599</v>
      </c>
      <c r="L417" s="171">
        <v>0.97314938583569599</v>
      </c>
      <c r="M417" s="171">
        <v>0.97314938583569599</v>
      </c>
      <c r="N417" s="305">
        <v>0.97314938583569499</v>
      </c>
      <c r="O417" s="305">
        <v>0.97281091829880695</v>
      </c>
      <c r="P417" s="305">
        <v>0.97281091829880695</v>
      </c>
      <c r="Q417" s="305">
        <v>0.97281091829880695</v>
      </c>
      <c r="R417" s="305">
        <v>0.97281091829880695</v>
      </c>
      <c r="S417" s="305">
        <v>0.97281091829880695</v>
      </c>
      <c r="T417" s="305">
        <v>0.97281091829880695</v>
      </c>
      <c r="U417" s="305">
        <v>0.97281091829880695</v>
      </c>
      <c r="V417" s="305">
        <v>0.97281091829880695</v>
      </c>
      <c r="W417" s="305">
        <v>0.97281091829880695</v>
      </c>
      <c r="X417" s="305">
        <v>0.97281091829880695</v>
      </c>
      <c r="Y417" s="305">
        <v>0.97281091829880695</v>
      </c>
      <c r="Z417" s="305">
        <v>0.97281091829880695</v>
      </c>
      <c r="AA417" s="305">
        <v>0.97281091829880595</v>
      </c>
      <c r="AB417" s="305">
        <v>0.97284191139765697</v>
      </c>
      <c r="AC417" s="305">
        <v>0.97284191139765697</v>
      </c>
      <c r="AD417" s="305">
        <v>0.97284191139765697</v>
      </c>
      <c r="AE417" s="305">
        <v>0.97284191139765697</v>
      </c>
      <c r="AF417" s="305">
        <v>0.97284191139765697</v>
      </c>
      <c r="AG417" s="305">
        <v>0.97284191139765697</v>
      </c>
      <c r="AH417" s="305">
        <v>0.97284191139765697</v>
      </c>
      <c r="AI417" s="305">
        <v>0.97284191139765697</v>
      </c>
      <c r="AJ417" s="305">
        <v>0.97284191139765697</v>
      </c>
      <c r="AK417" s="305">
        <v>0.97284191139765697</v>
      </c>
      <c r="AL417" s="305">
        <v>0.97284191139765697</v>
      </c>
      <c r="AM417" s="305">
        <v>0.97284191139765697</v>
      </c>
      <c r="AN417" s="305">
        <v>0.97284191139765797</v>
      </c>
    </row>
    <row r="418" spans="1:40" s="171" customFormat="1" x14ac:dyDescent="0.2">
      <c r="A418" s="128" t="s">
        <v>2258</v>
      </c>
      <c r="B418" s="171">
        <v>0.97314938583569599</v>
      </c>
      <c r="C418" s="171">
        <v>0.97314938583569599</v>
      </c>
      <c r="D418" s="171">
        <v>0.97314938583569599</v>
      </c>
      <c r="E418" s="171">
        <v>0.97314938583569599</v>
      </c>
      <c r="F418" s="171">
        <v>0.97314938583569599</v>
      </c>
      <c r="G418" s="171">
        <v>0.97314938583569599</v>
      </c>
      <c r="H418" s="171">
        <v>0.97314938583569599</v>
      </c>
      <c r="I418" s="171">
        <v>0.97314938583569599</v>
      </c>
      <c r="J418" s="171">
        <v>0.97314938583569599</v>
      </c>
      <c r="K418" s="171">
        <v>0.97314938583569599</v>
      </c>
      <c r="L418" s="171">
        <v>0.97314938583569599</v>
      </c>
      <c r="M418" s="171">
        <v>0.97314938583569599</v>
      </c>
      <c r="N418" s="305">
        <v>0.97314938583569499</v>
      </c>
      <c r="O418" s="305">
        <v>0.97281091829880695</v>
      </c>
      <c r="P418" s="305">
        <v>0.97281091829880695</v>
      </c>
      <c r="Q418" s="305">
        <v>0.97281091829880695</v>
      </c>
      <c r="R418" s="305">
        <v>0.97281091829880695</v>
      </c>
      <c r="S418" s="305">
        <v>0.97281091829880695</v>
      </c>
      <c r="T418" s="305">
        <v>0.97281091829880695</v>
      </c>
      <c r="U418" s="305">
        <v>0.97281091829880695</v>
      </c>
      <c r="V418" s="305">
        <v>0.97281091829880695</v>
      </c>
      <c r="W418" s="305">
        <v>0.97281091829880695</v>
      </c>
      <c r="X418" s="305">
        <v>0.97281091829880695</v>
      </c>
      <c r="Y418" s="305">
        <v>0.97281091829880695</v>
      </c>
      <c r="Z418" s="305">
        <v>0.97281091829880695</v>
      </c>
      <c r="AA418" s="305">
        <v>0.97281091829880595</v>
      </c>
      <c r="AB418" s="305">
        <v>0.97284191139765697</v>
      </c>
      <c r="AC418" s="305">
        <v>0.97284191139765697</v>
      </c>
      <c r="AD418" s="305">
        <v>0.97284191139765697</v>
      </c>
      <c r="AE418" s="305">
        <v>0.97284191139765697</v>
      </c>
      <c r="AF418" s="305">
        <v>0.97284191139765697</v>
      </c>
      <c r="AG418" s="305">
        <v>0.97284191139765697</v>
      </c>
      <c r="AH418" s="305">
        <v>0.97284191139765697</v>
      </c>
      <c r="AI418" s="305">
        <v>0.97284191139765697</v>
      </c>
      <c r="AJ418" s="305">
        <v>0.97284191139765697</v>
      </c>
      <c r="AK418" s="305">
        <v>0.97284191139765697</v>
      </c>
      <c r="AL418" s="305">
        <v>0.97284191139765697</v>
      </c>
      <c r="AM418" s="305">
        <v>0.97284191139765697</v>
      </c>
      <c r="AN418" s="305">
        <v>0.97284191139765797</v>
      </c>
    </row>
    <row r="419" spans="1:40" s="171" customFormat="1" x14ac:dyDescent="0.2">
      <c r="A419" s="128" t="s">
        <v>2259</v>
      </c>
      <c r="B419" s="171">
        <v>0.97314938583569599</v>
      </c>
      <c r="C419" s="171">
        <v>0.97314938583569599</v>
      </c>
      <c r="D419" s="171">
        <v>0.97314938583569599</v>
      </c>
      <c r="E419" s="171">
        <v>0.97314938583569599</v>
      </c>
      <c r="F419" s="171">
        <v>0.97314938583569599</v>
      </c>
      <c r="G419" s="171">
        <v>0.97314938583569599</v>
      </c>
      <c r="H419" s="171">
        <v>0.97314938583569599</v>
      </c>
      <c r="I419" s="171">
        <v>0.97314938583569599</v>
      </c>
      <c r="J419" s="171">
        <v>0.97314938583569599</v>
      </c>
      <c r="K419" s="171">
        <v>0.97314938583569599</v>
      </c>
      <c r="L419" s="171">
        <v>0.97314938583569599</v>
      </c>
      <c r="M419" s="171">
        <v>0.97314938583569599</v>
      </c>
      <c r="N419" s="305">
        <v>0.97314938583569499</v>
      </c>
      <c r="O419" s="305">
        <v>0.97281091829880695</v>
      </c>
      <c r="P419" s="305">
        <v>0.97281091829880695</v>
      </c>
      <c r="Q419" s="305">
        <v>0.97281091829880695</v>
      </c>
      <c r="R419" s="305">
        <v>0.97281091829880695</v>
      </c>
      <c r="S419" s="305">
        <v>0.97281091829880695</v>
      </c>
      <c r="T419" s="305">
        <v>0.97281091829880695</v>
      </c>
      <c r="U419" s="305">
        <v>0.97281091829880695</v>
      </c>
      <c r="V419" s="305">
        <v>0.97281091829880695</v>
      </c>
      <c r="W419" s="305">
        <v>0.97281091829880695</v>
      </c>
      <c r="X419" s="305">
        <v>0.97281091829880695</v>
      </c>
      <c r="Y419" s="305">
        <v>0.97281091829880695</v>
      </c>
      <c r="Z419" s="305">
        <v>0.97281091829880695</v>
      </c>
      <c r="AA419" s="305">
        <v>0.97281091829880595</v>
      </c>
      <c r="AB419" s="305">
        <v>0.97284191139765697</v>
      </c>
      <c r="AC419" s="305">
        <v>0.97284191139765697</v>
      </c>
      <c r="AD419" s="305">
        <v>0.97284191139765697</v>
      </c>
      <c r="AE419" s="305">
        <v>0.97284191139765697</v>
      </c>
      <c r="AF419" s="305">
        <v>0.97284191139765697</v>
      </c>
      <c r="AG419" s="305">
        <v>0.97284191139765697</v>
      </c>
      <c r="AH419" s="305">
        <v>0.97284191139765697</v>
      </c>
      <c r="AI419" s="305">
        <v>0.97284191139765697</v>
      </c>
      <c r="AJ419" s="305">
        <v>0.97284191139765697</v>
      </c>
      <c r="AK419" s="305">
        <v>0.97284191139765697</v>
      </c>
      <c r="AL419" s="305">
        <v>0.97284191139765697</v>
      </c>
      <c r="AM419" s="305">
        <v>0.97284191139765697</v>
      </c>
      <c r="AN419" s="305">
        <v>0.97284191139765797</v>
      </c>
    </row>
    <row r="420" spans="1:40" s="171" customFormat="1" x14ac:dyDescent="0.2">
      <c r="A420" s="128" t="s">
        <v>2260</v>
      </c>
      <c r="B420" s="171">
        <v>0.97314938583569599</v>
      </c>
      <c r="C420" s="171">
        <v>0.97314938583569599</v>
      </c>
      <c r="D420" s="171">
        <v>0.97314938583569599</v>
      </c>
      <c r="E420" s="171">
        <v>0.97314938583569599</v>
      </c>
      <c r="F420" s="171">
        <v>0.97314938583569599</v>
      </c>
      <c r="G420" s="171">
        <v>0.97314938583569599</v>
      </c>
      <c r="H420" s="171">
        <v>0.97314938583569599</v>
      </c>
      <c r="I420" s="171">
        <v>0.97314938583569599</v>
      </c>
      <c r="J420" s="171">
        <v>0.97314938583569599</v>
      </c>
      <c r="K420" s="171">
        <v>0.97314938583569599</v>
      </c>
      <c r="L420" s="171">
        <v>0.97314938583569599</v>
      </c>
      <c r="M420" s="171">
        <v>0.97314938583569599</v>
      </c>
      <c r="N420" s="305">
        <v>0.97314938583569499</v>
      </c>
      <c r="O420" s="305">
        <v>0.97281091829880695</v>
      </c>
      <c r="P420" s="305">
        <v>0.97281091829880695</v>
      </c>
      <c r="Q420" s="305">
        <v>0.97281091829880695</v>
      </c>
      <c r="R420" s="305">
        <v>0.97281091829880695</v>
      </c>
      <c r="S420" s="305">
        <v>0.97281091829880695</v>
      </c>
      <c r="T420" s="305">
        <v>0.97281091829880695</v>
      </c>
      <c r="U420" s="305">
        <v>0.97281091829880695</v>
      </c>
      <c r="V420" s="305">
        <v>0.97281091829880695</v>
      </c>
      <c r="W420" s="305">
        <v>0.97281091829880695</v>
      </c>
      <c r="X420" s="305">
        <v>0.97281091829880695</v>
      </c>
      <c r="Y420" s="305">
        <v>0.97281091829880695</v>
      </c>
      <c r="Z420" s="305">
        <v>0.97281091829880695</v>
      </c>
      <c r="AA420" s="305">
        <v>0.97281091829880595</v>
      </c>
      <c r="AB420" s="305">
        <v>0.97284191139765697</v>
      </c>
      <c r="AC420" s="305">
        <v>0.97284191139765697</v>
      </c>
      <c r="AD420" s="305">
        <v>0.97284191139765697</v>
      </c>
      <c r="AE420" s="305">
        <v>0.97284191139765697</v>
      </c>
      <c r="AF420" s="305">
        <v>0.97284191139765697</v>
      </c>
      <c r="AG420" s="305">
        <v>0.97284191139765697</v>
      </c>
      <c r="AH420" s="305">
        <v>0.97284191139765697</v>
      </c>
      <c r="AI420" s="305">
        <v>0.97284191139765697</v>
      </c>
      <c r="AJ420" s="305">
        <v>0.97284191139765697</v>
      </c>
      <c r="AK420" s="305">
        <v>0.97284191139765697</v>
      </c>
      <c r="AL420" s="305">
        <v>0.97284191139765697</v>
      </c>
      <c r="AM420" s="305">
        <v>0.97284191139765697</v>
      </c>
      <c r="AN420" s="305">
        <v>0.97284191139765797</v>
      </c>
    </row>
    <row r="421" spans="1:40" s="171" customFormat="1" x14ac:dyDescent="0.2">
      <c r="A421" s="128" t="s">
        <v>2261</v>
      </c>
      <c r="B421" s="171">
        <v>0.97314938583569599</v>
      </c>
      <c r="C421" s="171">
        <v>0.97314938583569599</v>
      </c>
      <c r="D421" s="171">
        <v>0.97314938583569599</v>
      </c>
      <c r="E421" s="171">
        <v>0.97314938583569599</v>
      </c>
      <c r="F421" s="171">
        <v>0.97314938583569599</v>
      </c>
      <c r="G421" s="171">
        <v>0.97314938583569599</v>
      </c>
      <c r="H421" s="171">
        <v>0.97314938583569599</v>
      </c>
      <c r="I421" s="171">
        <v>0.97314938583569599</v>
      </c>
      <c r="J421" s="171">
        <v>0.97314938583569599</v>
      </c>
      <c r="K421" s="171">
        <v>0.97314938583569599</v>
      </c>
      <c r="L421" s="171">
        <v>0.97314938583569599</v>
      </c>
      <c r="M421" s="171">
        <v>0.97314938583569599</v>
      </c>
      <c r="N421" s="305">
        <v>0.97314938583569499</v>
      </c>
      <c r="O421" s="305">
        <v>0.97281091829880695</v>
      </c>
      <c r="P421" s="305">
        <v>0.97281091829880695</v>
      </c>
      <c r="Q421" s="305">
        <v>0.97281091829880695</v>
      </c>
      <c r="R421" s="305">
        <v>0.97281091829880695</v>
      </c>
      <c r="S421" s="305">
        <v>0.97281091829880695</v>
      </c>
      <c r="T421" s="305">
        <v>0.97281091829880695</v>
      </c>
      <c r="U421" s="305">
        <v>0.97281091829880695</v>
      </c>
      <c r="V421" s="305">
        <v>0.97281091829880695</v>
      </c>
      <c r="W421" s="305">
        <v>0.97281091829880695</v>
      </c>
      <c r="X421" s="305">
        <v>0.97281091829880695</v>
      </c>
      <c r="Y421" s="305">
        <v>0.97281091829880695</v>
      </c>
      <c r="Z421" s="305">
        <v>0.97281091829880695</v>
      </c>
      <c r="AA421" s="305">
        <v>0.97281091829880595</v>
      </c>
      <c r="AB421" s="305">
        <v>0.97284191139765697</v>
      </c>
      <c r="AC421" s="305">
        <v>0.97284191139765697</v>
      </c>
      <c r="AD421" s="305">
        <v>0.97284191139765697</v>
      </c>
      <c r="AE421" s="305">
        <v>0.97284191139765697</v>
      </c>
      <c r="AF421" s="305">
        <v>0.97284191139765697</v>
      </c>
      <c r="AG421" s="305">
        <v>0.97284191139765697</v>
      </c>
      <c r="AH421" s="305">
        <v>0.97284191139765697</v>
      </c>
      <c r="AI421" s="305">
        <v>0.97284191139765697</v>
      </c>
      <c r="AJ421" s="305">
        <v>0.97284191139765697</v>
      </c>
      <c r="AK421" s="305">
        <v>0.97284191139765697</v>
      </c>
      <c r="AL421" s="305">
        <v>0.97284191139765697</v>
      </c>
      <c r="AM421" s="305">
        <v>0.97284191139765697</v>
      </c>
      <c r="AN421" s="305">
        <v>0.97284191139765797</v>
      </c>
    </row>
    <row r="422" spans="1:40" s="171" customFormat="1" x14ac:dyDescent="0.2">
      <c r="A422" s="128" t="s">
        <v>2262</v>
      </c>
      <c r="B422" s="171">
        <v>0.97314938583569599</v>
      </c>
      <c r="C422" s="171">
        <v>0.97314938583569599</v>
      </c>
      <c r="D422" s="171">
        <v>0.97314938583569599</v>
      </c>
      <c r="E422" s="171">
        <v>0.97314938583569599</v>
      </c>
      <c r="F422" s="171">
        <v>0.97314938583569599</v>
      </c>
      <c r="G422" s="171">
        <v>0.97314938583569599</v>
      </c>
      <c r="H422" s="171">
        <v>0.97314938583569599</v>
      </c>
      <c r="I422" s="171">
        <v>0.97314938583569599</v>
      </c>
      <c r="J422" s="171">
        <v>0.97314938583569599</v>
      </c>
      <c r="K422" s="171">
        <v>0.97314938583569599</v>
      </c>
      <c r="L422" s="171">
        <v>0.97314938583569599</v>
      </c>
      <c r="M422" s="171">
        <v>0.97314938583569599</v>
      </c>
      <c r="N422" s="305">
        <v>0.97314938583569499</v>
      </c>
      <c r="O422" s="305">
        <v>0.97281091829880695</v>
      </c>
      <c r="P422" s="305">
        <v>0.97281091829880695</v>
      </c>
      <c r="Q422" s="305">
        <v>0.97281091829880695</v>
      </c>
      <c r="R422" s="305">
        <v>0.97281091829880695</v>
      </c>
      <c r="S422" s="305">
        <v>0.97281091829880695</v>
      </c>
      <c r="T422" s="305">
        <v>0.97281091829880695</v>
      </c>
      <c r="U422" s="305">
        <v>0.97281091829880695</v>
      </c>
      <c r="V422" s="305">
        <v>0.97281091829880695</v>
      </c>
      <c r="W422" s="305">
        <v>0.97281091829880695</v>
      </c>
      <c r="X422" s="305">
        <v>0.97281091829880695</v>
      </c>
      <c r="Y422" s="305">
        <v>0.97281091829880695</v>
      </c>
      <c r="Z422" s="305">
        <v>0.97281091829880695</v>
      </c>
      <c r="AA422" s="305">
        <v>0.97281091829880595</v>
      </c>
      <c r="AB422" s="305">
        <v>0.97284191139765697</v>
      </c>
      <c r="AC422" s="305">
        <v>0.97284191139765697</v>
      </c>
      <c r="AD422" s="305">
        <v>0.97284191139765697</v>
      </c>
      <c r="AE422" s="305">
        <v>0.97284191139765697</v>
      </c>
      <c r="AF422" s="305">
        <v>0.97284191139765697</v>
      </c>
      <c r="AG422" s="305">
        <v>0.97284191139765697</v>
      </c>
      <c r="AH422" s="305">
        <v>0.97284191139765697</v>
      </c>
      <c r="AI422" s="305">
        <v>0.97284191139765697</v>
      </c>
      <c r="AJ422" s="305">
        <v>0.97284191139765697</v>
      </c>
      <c r="AK422" s="305">
        <v>0.97284191139765697</v>
      </c>
      <c r="AL422" s="305">
        <v>0.97284191139765697</v>
      </c>
      <c r="AM422" s="305">
        <v>0.97284191139765697</v>
      </c>
      <c r="AN422" s="305">
        <v>0.97284191139765797</v>
      </c>
    </row>
    <row r="423" spans="1:40" s="171" customFormat="1" x14ac:dyDescent="0.2">
      <c r="A423" s="128" t="s">
        <v>2263</v>
      </c>
      <c r="B423" s="171">
        <v>0.97314938583569599</v>
      </c>
      <c r="C423" s="171">
        <v>0.97314938583569599</v>
      </c>
      <c r="D423" s="171">
        <v>0.97314938583569599</v>
      </c>
      <c r="E423" s="171">
        <v>0.97314938583569599</v>
      </c>
      <c r="F423" s="171">
        <v>0.97314938583569599</v>
      </c>
      <c r="G423" s="171">
        <v>0.97314938583569599</v>
      </c>
      <c r="H423" s="171">
        <v>0.97314938583569599</v>
      </c>
      <c r="I423" s="171">
        <v>0.97314938583569599</v>
      </c>
      <c r="J423" s="171">
        <v>0.97314938583569599</v>
      </c>
      <c r="K423" s="171">
        <v>0.97314938583569599</v>
      </c>
      <c r="L423" s="171">
        <v>0.97314938583569599</v>
      </c>
      <c r="M423" s="171">
        <v>0.97314938583569599</v>
      </c>
      <c r="N423" s="305">
        <v>0.97314938583569499</v>
      </c>
      <c r="O423" s="305">
        <v>0.97281091829880695</v>
      </c>
      <c r="P423" s="305">
        <v>0.97281091829880695</v>
      </c>
      <c r="Q423" s="305">
        <v>0.97281091829880695</v>
      </c>
      <c r="R423" s="305">
        <v>0.97281091829880695</v>
      </c>
      <c r="S423" s="305">
        <v>0.97281091829880695</v>
      </c>
      <c r="T423" s="305">
        <v>0.97281091829880695</v>
      </c>
      <c r="U423" s="305">
        <v>0.97281091829880695</v>
      </c>
      <c r="V423" s="305">
        <v>0.97281091829880695</v>
      </c>
      <c r="W423" s="305">
        <v>0.97281091829880695</v>
      </c>
      <c r="X423" s="305">
        <v>0.97281091829880695</v>
      </c>
      <c r="Y423" s="305">
        <v>0.97281091829880695</v>
      </c>
      <c r="Z423" s="305">
        <v>0.97281091829880695</v>
      </c>
      <c r="AA423" s="305">
        <v>0.97281091829880595</v>
      </c>
      <c r="AB423" s="305">
        <v>0.97284191139765697</v>
      </c>
      <c r="AC423" s="305">
        <v>0.97284191139765697</v>
      </c>
      <c r="AD423" s="305">
        <v>0.97284191139765697</v>
      </c>
      <c r="AE423" s="305">
        <v>0.97284191139765697</v>
      </c>
      <c r="AF423" s="305">
        <v>0.97284191139765697</v>
      </c>
      <c r="AG423" s="305">
        <v>0.97284191139765697</v>
      </c>
      <c r="AH423" s="305">
        <v>0.97284191139765697</v>
      </c>
      <c r="AI423" s="305">
        <v>0.97284191139765697</v>
      </c>
      <c r="AJ423" s="305">
        <v>0.97284191139765697</v>
      </c>
      <c r="AK423" s="305">
        <v>0.97284191139765697</v>
      </c>
      <c r="AL423" s="305">
        <v>0.97284191139765697</v>
      </c>
      <c r="AM423" s="305">
        <v>0.97284191139765697</v>
      </c>
      <c r="AN423" s="305">
        <v>0.97284191139765797</v>
      </c>
    </row>
    <row r="424" spans="1:40" s="171" customFormat="1" x14ac:dyDescent="0.2">
      <c r="A424" s="128" t="s">
        <v>2264</v>
      </c>
      <c r="B424" s="171">
        <v>0.97314938583569599</v>
      </c>
      <c r="C424" s="171">
        <v>0.97314938583569599</v>
      </c>
      <c r="D424" s="171">
        <v>0.97314938583569599</v>
      </c>
      <c r="E424" s="171">
        <v>0.97314938583569599</v>
      </c>
      <c r="F424" s="171">
        <v>0.97314938583569599</v>
      </c>
      <c r="G424" s="171">
        <v>0.97314938583569599</v>
      </c>
      <c r="H424" s="171">
        <v>0.97314938583569599</v>
      </c>
      <c r="I424" s="171">
        <v>0.97314938583569599</v>
      </c>
      <c r="J424" s="171">
        <v>0.97314938583569599</v>
      </c>
      <c r="K424" s="171">
        <v>0.97314938583569599</v>
      </c>
      <c r="L424" s="171">
        <v>0.97314938583569599</v>
      </c>
      <c r="M424" s="171">
        <v>0.97314938583569599</v>
      </c>
      <c r="N424" s="305">
        <v>0.97314938583569499</v>
      </c>
      <c r="O424" s="305">
        <v>0.97281091829880695</v>
      </c>
      <c r="P424" s="305">
        <v>0.97281091829880695</v>
      </c>
      <c r="Q424" s="305">
        <v>0.97281091829880695</v>
      </c>
      <c r="R424" s="305">
        <v>0.97281091829880695</v>
      </c>
      <c r="S424" s="305">
        <v>0.97281091829880695</v>
      </c>
      <c r="T424" s="305">
        <v>0.97281091829880695</v>
      </c>
      <c r="U424" s="305">
        <v>0.97281091829880695</v>
      </c>
      <c r="V424" s="305">
        <v>0.97281091829880695</v>
      </c>
      <c r="W424" s="305">
        <v>0.97281091829880695</v>
      </c>
      <c r="X424" s="305">
        <v>0.97281091829880695</v>
      </c>
      <c r="Y424" s="305">
        <v>0.97281091829880695</v>
      </c>
      <c r="Z424" s="305">
        <v>0.97281091829880695</v>
      </c>
      <c r="AA424" s="305">
        <v>0.97281091829880595</v>
      </c>
      <c r="AB424" s="305">
        <v>0.97284191139765697</v>
      </c>
      <c r="AC424" s="305">
        <v>0.97284191139765697</v>
      </c>
      <c r="AD424" s="305">
        <v>0.97284191139765697</v>
      </c>
      <c r="AE424" s="305">
        <v>0.97284191139765697</v>
      </c>
      <c r="AF424" s="305">
        <v>0.97284191139765697</v>
      </c>
      <c r="AG424" s="305">
        <v>0.97284191139765697</v>
      </c>
      <c r="AH424" s="305">
        <v>0.97284191139765697</v>
      </c>
      <c r="AI424" s="305">
        <v>0.97284191139765697</v>
      </c>
      <c r="AJ424" s="305">
        <v>0.97284191139765697</v>
      </c>
      <c r="AK424" s="305">
        <v>0.97284191139765697</v>
      </c>
      <c r="AL424" s="305">
        <v>0.97284191139765697</v>
      </c>
      <c r="AM424" s="305">
        <v>0.97284191139765697</v>
      </c>
      <c r="AN424" s="305">
        <v>0.97284191139765797</v>
      </c>
    </row>
    <row r="425" spans="1:40" s="171" customFormat="1" x14ac:dyDescent="0.2">
      <c r="A425" s="128" t="s">
        <v>2265</v>
      </c>
      <c r="B425" s="171">
        <v>0.97314938583569599</v>
      </c>
      <c r="C425" s="171">
        <v>0.97314938583569599</v>
      </c>
      <c r="D425" s="171">
        <v>0.97314938583569599</v>
      </c>
      <c r="E425" s="171">
        <v>0.97314938583569599</v>
      </c>
      <c r="F425" s="171">
        <v>0.97314938583569599</v>
      </c>
      <c r="G425" s="171">
        <v>0.97314938583569599</v>
      </c>
      <c r="H425" s="171">
        <v>0.97314938583569599</v>
      </c>
      <c r="I425" s="171">
        <v>0.97314938583569599</v>
      </c>
      <c r="J425" s="171">
        <v>0.97314938583569599</v>
      </c>
      <c r="K425" s="171">
        <v>0.97314938583569599</v>
      </c>
      <c r="L425" s="171">
        <v>0.97314938583569599</v>
      </c>
      <c r="M425" s="171">
        <v>0.97314938583569599</v>
      </c>
      <c r="N425" s="305">
        <v>0.97314938583569499</v>
      </c>
      <c r="O425" s="305">
        <v>0.97281091829880695</v>
      </c>
      <c r="P425" s="305">
        <v>0.97281091829880695</v>
      </c>
      <c r="Q425" s="305">
        <v>0.97281091829880695</v>
      </c>
      <c r="R425" s="305">
        <v>0.97281091829880695</v>
      </c>
      <c r="S425" s="305">
        <v>0.97281091829880695</v>
      </c>
      <c r="T425" s="305">
        <v>0.97281091829880695</v>
      </c>
      <c r="U425" s="305">
        <v>0.97281091829880695</v>
      </c>
      <c r="V425" s="305">
        <v>0.97281091829880695</v>
      </c>
      <c r="W425" s="305">
        <v>0.97281091829880695</v>
      </c>
      <c r="X425" s="305">
        <v>0.97281091829880695</v>
      </c>
      <c r="Y425" s="305">
        <v>0.97281091829880695</v>
      </c>
      <c r="Z425" s="305">
        <v>0.97281091829880695</v>
      </c>
      <c r="AA425" s="305">
        <v>0.97281091829880595</v>
      </c>
      <c r="AB425" s="305">
        <v>0.97284191139765697</v>
      </c>
      <c r="AC425" s="305">
        <v>0.97284191139765697</v>
      </c>
      <c r="AD425" s="305">
        <v>0.97284191139765697</v>
      </c>
      <c r="AE425" s="305">
        <v>0.97284191139765697</v>
      </c>
      <c r="AF425" s="305">
        <v>0.97284191139765697</v>
      </c>
      <c r="AG425" s="305">
        <v>0.97284191139765697</v>
      </c>
      <c r="AH425" s="305">
        <v>0.97284191139765697</v>
      </c>
      <c r="AI425" s="305">
        <v>0.97284191139765697</v>
      </c>
      <c r="AJ425" s="305">
        <v>0.97284191139765697</v>
      </c>
      <c r="AK425" s="305">
        <v>0.97284191139765697</v>
      </c>
      <c r="AL425" s="305">
        <v>0.97284191139765697</v>
      </c>
      <c r="AM425" s="305">
        <v>0.97284191139765697</v>
      </c>
      <c r="AN425" s="305">
        <v>0.97284191139765797</v>
      </c>
    </row>
    <row r="426" spans="1:40" s="171" customFormat="1" x14ac:dyDescent="0.2">
      <c r="A426" s="128" t="s">
        <v>2266</v>
      </c>
      <c r="B426" s="171">
        <v>0.97314938583569599</v>
      </c>
      <c r="C426" s="171">
        <v>0.97314938583569599</v>
      </c>
      <c r="D426" s="171">
        <v>0.97314938583569599</v>
      </c>
      <c r="E426" s="171">
        <v>0.97314938583569599</v>
      </c>
      <c r="F426" s="171">
        <v>0.97314938583569599</v>
      </c>
      <c r="G426" s="171">
        <v>0.97314938583569599</v>
      </c>
      <c r="H426" s="171">
        <v>0.97314938583569599</v>
      </c>
      <c r="I426" s="171">
        <v>0.97314938583569599</v>
      </c>
      <c r="J426" s="171">
        <v>0.97314938583569599</v>
      </c>
      <c r="K426" s="171">
        <v>0.97314938583569599</v>
      </c>
      <c r="L426" s="171">
        <v>0.97314938583569599</v>
      </c>
      <c r="M426" s="171">
        <v>0.97314938583569599</v>
      </c>
      <c r="N426" s="305">
        <v>0.97314938583569499</v>
      </c>
      <c r="O426" s="305">
        <v>0.97281091829880695</v>
      </c>
      <c r="P426" s="305">
        <v>0.97281091829880695</v>
      </c>
      <c r="Q426" s="305">
        <v>0.97281091829880695</v>
      </c>
      <c r="R426" s="305">
        <v>0.97281091829880695</v>
      </c>
      <c r="S426" s="305">
        <v>0.97281091829880695</v>
      </c>
      <c r="T426" s="305">
        <v>0.97281091829880695</v>
      </c>
      <c r="U426" s="305">
        <v>0.97281091829880695</v>
      </c>
      <c r="V426" s="305">
        <v>0.97281091829880695</v>
      </c>
      <c r="W426" s="305">
        <v>0.97281091829880695</v>
      </c>
      <c r="X426" s="305">
        <v>0.97281091829880695</v>
      </c>
      <c r="Y426" s="305">
        <v>0.97281091829880695</v>
      </c>
      <c r="Z426" s="305">
        <v>0.97281091829880695</v>
      </c>
      <c r="AA426" s="305">
        <v>0.97281091829880595</v>
      </c>
      <c r="AB426" s="305">
        <v>0.97284191139765697</v>
      </c>
      <c r="AC426" s="305">
        <v>0.97284191139765697</v>
      </c>
      <c r="AD426" s="305">
        <v>0.97284191139765697</v>
      </c>
      <c r="AE426" s="305">
        <v>0.97284191139765697</v>
      </c>
      <c r="AF426" s="305">
        <v>0.97284191139765697</v>
      </c>
      <c r="AG426" s="305">
        <v>0.97284191139765697</v>
      </c>
      <c r="AH426" s="305">
        <v>0.97284191139765697</v>
      </c>
      <c r="AI426" s="305">
        <v>0.97284191139765697</v>
      </c>
      <c r="AJ426" s="305">
        <v>0.97284191139765697</v>
      </c>
      <c r="AK426" s="305">
        <v>0.97284191139765697</v>
      </c>
      <c r="AL426" s="305">
        <v>0.97284191139765697</v>
      </c>
      <c r="AM426" s="305">
        <v>0.97284191139765697</v>
      </c>
      <c r="AN426" s="305">
        <v>0.97284191139765797</v>
      </c>
    </row>
    <row r="427" spans="1:40" s="171" customFormat="1" x14ac:dyDescent="0.2">
      <c r="A427" s="128" t="s">
        <v>2267</v>
      </c>
      <c r="B427" s="171">
        <v>0.97314938583569599</v>
      </c>
      <c r="C427" s="171">
        <v>0.97314938583569599</v>
      </c>
      <c r="D427" s="171">
        <v>0.97314938583569599</v>
      </c>
      <c r="E427" s="171">
        <v>0.97314938583569599</v>
      </c>
      <c r="F427" s="171">
        <v>0.97314938583569599</v>
      </c>
      <c r="G427" s="171">
        <v>0.97314938583569599</v>
      </c>
      <c r="H427" s="171">
        <v>0.97314938583569599</v>
      </c>
      <c r="I427" s="171">
        <v>0.97314938583569599</v>
      </c>
      <c r="J427" s="171">
        <v>0.97314938583569599</v>
      </c>
      <c r="K427" s="171">
        <v>0.97314938583569599</v>
      </c>
      <c r="L427" s="171">
        <v>0.97314938583569599</v>
      </c>
      <c r="M427" s="171">
        <v>0.97314938583569599</v>
      </c>
      <c r="N427" s="305">
        <v>0.97314938583569499</v>
      </c>
      <c r="O427" s="305">
        <v>0.97281091829880695</v>
      </c>
      <c r="P427" s="305">
        <v>0.97281091829880695</v>
      </c>
      <c r="Q427" s="305">
        <v>0.97281091829880695</v>
      </c>
      <c r="R427" s="305">
        <v>0.97281091829880695</v>
      </c>
      <c r="S427" s="305">
        <v>0.97281091829880695</v>
      </c>
      <c r="T427" s="305">
        <v>0.97281091829880695</v>
      </c>
      <c r="U427" s="305">
        <v>0.97281091829880695</v>
      </c>
      <c r="V427" s="305">
        <v>0.97281091829880695</v>
      </c>
      <c r="W427" s="305">
        <v>0.97281091829880695</v>
      </c>
      <c r="X427" s="305">
        <v>0.97281091829880695</v>
      </c>
      <c r="Y427" s="305">
        <v>0.97281091829880695</v>
      </c>
      <c r="Z427" s="305">
        <v>0.97281091829880695</v>
      </c>
      <c r="AA427" s="305">
        <v>0.97281091829880595</v>
      </c>
      <c r="AB427" s="305">
        <v>0.97284191139765697</v>
      </c>
      <c r="AC427" s="305">
        <v>0.97284191139765697</v>
      </c>
      <c r="AD427" s="305">
        <v>0.97284191139765697</v>
      </c>
      <c r="AE427" s="305">
        <v>0.97284191139765697</v>
      </c>
      <c r="AF427" s="305">
        <v>0.97284191139765697</v>
      </c>
      <c r="AG427" s="305">
        <v>0.97284191139765697</v>
      </c>
      <c r="AH427" s="305">
        <v>0.97284191139765697</v>
      </c>
      <c r="AI427" s="305">
        <v>0.97284191139765697</v>
      </c>
      <c r="AJ427" s="305">
        <v>0.97284191139765697</v>
      </c>
      <c r="AK427" s="305">
        <v>0.97284191139765697</v>
      </c>
      <c r="AL427" s="305">
        <v>0.97284191139765697</v>
      </c>
      <c r="AM427" s="305">
        <v>0.97284191139765697</v>
      </c>
      <c r="AN427" s="305">
        <v>0.97284191139765797</v>
      </c>
    </row>
    <row r="428" spans="1:40" s="171" customFormat="1" x14ac:dyDescent="0.2">
      <c r="A428" s="128" t="s">
        <v>2268</v>
      </c>
      <c r="B428" s="171">
        <v>0.97314938583569599</v>
      </c>
      <c r="C428" s="171">
        <v>0.97314938583569599</v>
      </c>
      <c r="D428" s="171">
        <v>0.97314938583569599</v>
      </c>
      <c r="E428" s="171">
        <v>0.97314938583569599</v>
      </c>
      <c r="F428" s="171">
        <v>0.97314938583569599</v>
      </c>
      <c r="G428" s="171">
        <v>0.97314938583569599</v>
      </c>
      <c r="H428" s="171">
        <v>0.97314938583569599</v>
      </c>
      <c r="I428" s="171">
        <v>0.97314938583569599</v>
      </c>
      <c r="J428" s="171">
        <v>0.97314938583569599</v>
      </c>
      <c r="K428" s="171">
        <v>0.97314938583569599</v>
      </c>
      <c r="L428" s="171">
        <v>0.97314938583569599</v>
      </c>
      <c r="M428" s="171">
        <v>0.97314938583569599</v>
      </c>
      <c r="N428" s="305">
        <v>0.97314938583569499</v>
      </c>
      <c r="O428" s="305">
        <v>0.97281091829880695</v>
      </c>
      <c r="P428" s="305">
        <v>0.97281091829880695</v>
      </c>
      <c r="Q428" s="305">
        <v>0.97281091829880695</v>
      </c>
      <c r="R428" s="305">
        <v>0.97281091829880695</v>
      </c>
      <c r="S428" s="305">
        <v>0.97281091829880695</v>
      </c>
      <c r="T428" s="305">
        <v>0.97281091829880695</v>
      </c>
      <c r="U428" s="305">
        <v>0.97281091829880695</v>
      </c>
      <c r="V428" s="305">
        <v>0.97281091829880695</v>
      </c>
      <c r="W428" s="305">
        <v>0.97281091829880695</v>
      </c>
      <c r="X428" s="305">
        <v>0.97281091829880695</v>
      </c>
      <c r="Y428" s="305">
        <v>0.97281091829880695</v>
      </c>
      <c r="Z428" s="305">
        <v>0.97281091829880695</v>
      </c>
      <c r="AA428" s="305">
        <v>0.97281091829880595</v>
      </c>
      <c r="AB428" s="305">
        <v>0.97284191139765697</v>
      </c>
      <c r="AC428" s="305">
        <v>0.97284191139765697</v>
      </c>
      <c r="AD428" s="305">
        <v>0.97284191139765697</v>
      </c>
      <c r="AE428" s="305">
        <v>0.97284191139765697</v>
      </c>
      <c r="AF428" s="305">
        <v>0.97284191139765697</v>
      </c>
      <c r="AG428" s="305">
        <v>0.97284191139765697</v>
      </c>
      <c r="AH428" s="305">
        <v>0.97284191139765697</v>
      </c>
      <c r="AI428" s="305">
        <v>0.97284191139765697</v>
      </c>
      <c r="AJ428" s="305">
        <v>0.97284191139765697</v>
      </c>
      <c r="AK428" s="305">
        <v>0.97284191139765697</v>
      </c>
      <c r="AL428" s="305">
        <v>0.97284191139765697</v>
      </c>
      <c r="AM428" s="305">
        <v>0.97284191139765697</v>
      </c>
      <c r="AN428" s="305">
        <v>0.97284191139765797</v>
      </c>
    </row>
    <row r="429" spans="1:40" s="298" customFormat="1" x14ac:dyDescent="0.2">
      <c r="A429" s="297" t="s">
        <v>582</v>
      </c>
      <c r="B429" s="298">
        <v>1</v>
      </c>
      <c r="C429" s="298">
        <v>1</v>
      </c>
      <c r="D429" s="298">
        <v>1</v>
      </c>
      <c r="E429" s="298">
        <v>1</v>
      </c>
      <c r="F429" s="298">
        <v>1</v>
      </c>
      <c r="G429" s="298">
        <v>1</v>
      </c>
      <c r="H429" s="298">
        <v>1</v>
      </c>
      <c r="I429" s="298">
        <v>1</v>
      </c>
      <c r="J429" s="298">
        <v>1</v>
      </c>
      <c r="K429" s="298">
        <v>1</v>
      </c>
      <c r="L429" s="298">
        <v>1</v>
      </c>
      <c r="M429" s="298">
        <v>1</v>
      </c>
      <c r="N429" s="307">
        <v>1</v>
      </c>
      <c r="O429" s="307">
        <v>1</v>
      </c>
      <c r="P429" s="307">
        <v>1</v>
      </c>
      <c r="Q429" s="307">
        <v>1</v>
      </c>
      <c r="R429" s="307">
        <v>1</v>
      </c>
      <c r="S429" s="307">
        <v>1</v>
      </c>
      <c r="T429" s="307">
        <v>1</v>
      </c>
      <c r="U429" s="307">
        <v>1</v>
      </c>
      <c r="V429" s="307">
        <v>1</v>
      </c>
      <c r="W429" s="307">
        <v>1</v>
      </c>
      <c r="X429" s="307">
        <v>1</v>
      </c>
      <c r="Y429" s="307">
        <v>1</v>
      </c>
      <c r="Z429" s="307">
        <v>1</v>
      </c>
      <c r="AA429" s="307">
        <v>1</v>
      </c>
      <c r="AB429" s="307">
        <v>1</v>
      </c>
      <c r="AC429" s="307">
        <v>1</v>
      </c>
      <c r="AD429" s="307">
        <v>1</v>
      </c>
      <c r="AE429" s="307">
        <v>1</v>
      </c>
      <c r="AF429" s="307">
        <v>1</v>
      </c>
      <c r="AG429" s="307">
        <v>1</v>
      </c>
      <c r="AH429" s="307">
        <v>1</v>
      </c>
      <c r="AI429" s="307">
        <v>1</v>
      </c>
      <c r="AJ429" s="307">
        <v>1</v>
      </c>
      <c r="AK429" s="307">
        <v>1</v>
      </c>
      <c r="AL429" s="307">
        <v>1</v>
      </c>
      <c r="AM429" s="307">
        <v>1</v>
      </c>
      <c r="AN429" s="307">
        <v>1</v>
      </c>
    </row>
    <row r="430" spans="1:40" s="171" customFormat="1" x14ac:dyDescent="0.2">
      <c r="A430" s="128" t="s">
        <v>2269</v>
      </c>
      <c r="B430" s="171">
        <v>0.97314938583569599</v>
      </c>
      <c r="C430" s="171">
        <v>0.97314938583569599</v>
      </c>
      <c r="D430" s="171">
        <v>0.97314938583569599</v>
      </c>
      <c r="E430" s="171">
        <v>0.97314938583569599</v>
      </c>
      <c r="F430" s="171">
        <v>0.97314938583569599</v>
      </c>
      <c r="G430" s="171">
        <v>0.97314938583569599</v>
      </c>
      <c r="H430" s="171">
        <v>0.97314938583569599</v>
      </c>
      <c r="I430" s="171">
        <v>0.97314938583569599</v>
      </c>
      <c r="J430" s="171">
        <v>0.97314938583569599</v>
      </c>
      <c r="K430" s="171">
        <v>0.97314938583569599</v>
      </c>
      <c r="L430" s="171">
        <v>0.97314938583569599</v>
      </c>
      <c r="M430" s="171">
        <v>0.97314938583569599</v>
      </c>
      <c r="N430" s="305">
        <v>0.97314938583569499</v>
      </c>
      <c r="O430" s="305">
        <v>0.97281091829880695</v>
      </c>
      <c r="P430" s="305">
        <v>0.97281091829880695</v>
      </c>
      <c r="Q430" s="305">
        <v>0.97281091829880695</v>
      </c>
      <c r="R430" s="305">
        <v>0.97281091829880695</v>
      </c>
      <c r="S430" s="305">
        <v>0.97281091829880695</v>
      </c>
      <c r="T430" s="305">
        <v>0.97281091829880695</v>
      </c>
      <c r="U430" s="305">
        <v>0.97281091829880695</v>
      </c>
      <c r="V430" s="305">
        <v>0.97281091829880695</v>
      </c>
      <c r="W430" s="305">
        <v>0.97281091829880695</v>
      </c>
      <c r="X430" s="305">
        <v>0.97281091829880695</v>
      </c>
      <c r="Y430" s="305">
        <v>0.97281091829880695</v>
      </c>
      <c r="Z430" s="305">
        <v>0.97281091829880695</v>
      </c>
      <c r="AA430" s="305">
        <v>0.97281091829880595</v>
      </c>
      <c r="AB430" s="305">
        <v>0.97284191139765697</v>
      </c>
      <c r="AC430" s="305">
        <v>0.97284191139765697</v>
      </c>
      <c r="AD430" s="305">
        <v>0.97284191139765697</v>
      </c>
      <c r="AE430" s="305">
        <v>0.97284191139765697</v>
      </c>
      <c r="AF430" s="305">
        <v>0.97284191139765697</v>
      </c>
      <c r="AG430" s="305">
        <v>0.97284191139765697</v>
      </c>
      <c r="AH430" s="305">
        <v>0.97284191139765697</v>
      </c>
      <c r="AI430" s="305">
        <v>0.97284191139765697</v>
      </c>
      <c r="AJ430" s="305">
        <v>0.97284191139765697</v>
      </c>
      <c r="AK430" s="305">
        <v>0.97284191139765697</v>
      </c>
      <c r="AL430" s="305">
        <v>0.97284191139765697</v>
      </c>
      <c r="AM430" s="305">
        <v>0.97284191139765697</v>
      </c>
      <c r="AN430" s="305">
        <v>0.97284191139765797</v>
      </c>
    </row>
    <row r="431" spans="1:40" s="171" customFormat="1" x14ac:dyDescent="0.2">
      <c r="A431" s="128" t="s">
        <v>2270</v>
      </c>
      <c r="B431" s="171">
        <v>0.97314938583569599</v>
      </c>
      <c r="C431" s="171">
        <v>0.97314938583569599</v>
      </c>
      <c r="D431" s="171">
        <v>0.97314938583569599</v>
      </c>
      <c r="E431" s="171">
        <v>0.97314938583569599</v>
      </c>
      <c r="F431" s="171">
        <v>0.97314938583569599</v>
      </c>
      <c r="G431" s="171">
        <v>0.97314938583569599</v>
      </c>
      <c r="H431" s="171">
        <v>0.97314938583569599</v>
      </c>
      <c r="I431" s="171">
        <v>0.97314938583569599</v>
      </c>
      <c r="J431" s="171">
        <v>0.97314938583569599</v>
      </c>
      <c r="K431" s="171">
        <v>0.97314938583569599</v>
      </c>
      <c r="L431" s="171">
        <v>0.97314938583569599</v>
      </c>
      <c r="M431" s="171">
        <v>0.97314938583569599</v>
      </c>
      <c r="N431" s="305">
        <v>0.97314938583569499</v>
      </c>
      <c r="O431" s="305">
        <v>0.97281091829880695</v>
      </c>
      <c r="P431" s="305">
        <v>0.97281091829880695</v>
      </c>
      <c r="Q431" s="305">
        <v>0.97281091829880695</v>
      </c>
      <c r="R431" s="305">
        <v>0.97281091829880695</v>
      </c>
      <c r="S431" s="305">
        <v>0.97281091829880695</v>
      </c>
      <c r="T431" s="305">
        <v>0.97281091829880695</v>
      </c>
      <c r="U431" s="305">
        <v>0.97281091829880695</v>
      </c>
      <c r="V431" s="305">
        <v>0.97281091829880695</v>
      </c>
      <c r="W431" s="305">
        <v>0.97281091829880695</v>
      </c>
      <c r="X431" s="305">
        <v>0.97281091829880695</v>
      </c>
      <c r="Y431" s="305">
        <v>0.97281091829880695</v>
      </c>
      <c r="Z431" s="305">
        <v>0.97281091829880695</v>
      </c>
      <c r="AA431" s="305">
        <v>0.97281091829880595</v>
      </c>
      <c r="AB431" s="305">
        <v>0.97284191139765697</v>
      </c>
      <c r="AC431" s="305">
        <v>0.97284191139765697</v>
      </c>
      <c r="AD431" s="305">
        <v>0.97284191139765697</v>
      </c>
      <c r="AE431" s="305">
        <v>0.97284191139765697</v>
      </c>
      <c r="AF431" s="305">
        <v>0.97284191139765697</v>
      </c>
      <c r="AG431" s="305">
        <v>0.97284191139765697</v>
      </c>
      <c r="AH431" s="305">
        <v>0.97284191139765697</v>
      </c>
      <c r="AI431" s="305">
        <v>0.97284191139765697</v>
      </c>
      <c r="AJ431" s="305">
        <v>0.97284191139765697</v>
      </c>
      <c r="AK431" s="305">
        <v>0.97284191139765697</v>
      </c>
      <c r="AL431" s="305">
        <v>0.97284191139765697</v>
      </c>
      <c r="AM431" s="305">
        <v>0.97284191139765697</v>
      </c>
      <c r="AN431" s="305">
        <v>0.97284191139765797</v>
      </c>
    </row>
    <row r="432" spans="1:40" s="171" customFormat="1" x14ac:dyDescent="0.2">
      <c r="A432" s="128" t="s">
        <v>2271</v>
      </c>
      <c r="B432" s="171">
        <v>0.97314938583569599</v>
      </c>
      <c r="C432" s="171">
        <v>0.97314938583569599</v>
      </c>
      <c r="D432" s="171">
        <v>0.97314938583569599</v>
      </c>
      <c r="E432" s="171">
        <v>0.97314938583569599</v>
      </c>
      <c r="F432" s="171">
        <v>0.97314938583569599</v>
      </c>
      <c r="G432" s="171">
        <v>0.97314938583569599</v>
      </c>
      <c r="H432" s="171">
        <v>0.97314938583569599</v>
      </c>
      <c r="I432" s="171">
        <v>0.97314938583569599</v>
      </c>
      <c r="J432" s="171">
        <v>0.97314938583569599</v>
      </c>
      <c r="K432" s="171">
        <v>0.97314938583569599</v>
      </c>
      <c r="L432" s="171">
        <v>0.97314938583569599</v>
      </c>
      <c r="M432" s="171">
        <v>0.97314938583569599</v>
      </c>
      <c r="N432" s="305">
        <v>0.97314938583569499</v>
      </c>
      <c r="O432" s="305">
        <v>0.97281091829880695</v>
      </c>
      <c r="P432" s="305">
        <v>0.97281091829880695</v>
      </c>
      <c r="Q432" s="305">
        <v>0.97281091829880695</v>
      </c>
      <c r="R432" s="305">
        <v>0.97281091829880695</v>
      </c>
      <c r="S432" s="305">
        <v>0.97281091829880695</v>
      </c>
      <c r="T432" s="305">
        <v>0.97281091829880695</v>
      </c>
      <c r="U432" s="305">
        <v>0.97281091829880695</v>
      </c>
      <c r="V432" s="305">
        <v>0.97281091829880695</v>
      </c>
      <c r="W432" s="305">
        <v>0.97281091829880695</v>
      </c>
      <c r="X432" s="305">
        <v>0.97281091829880695</v>
      </c>
      <c r="Y432" s="305">
        <v>0.97281091829880695</v>
      </c>
      <c r="Z432" s="305">
        <v>0.97281091829880695</v>
      </c>
      <c r="AA432" s="305">
        <v>0.97281091829880595</v>
      </c>
      <c r="AB432" s="305">
        <v>0.97284191139765697</v>
      </c>
      <c r="AC432" s="305">
        <v>0.97284191139765697</v>
      </c>
      <c r="AD432" s="305">
        <v>0.97284191139765697</v>
      </c>
      <c r="AE432" s="305">
        <v>0.97284191139765697</v>
      </c>
      <c r="AF432" s="305">
        <v>0.97284191139765697</v>
      </c>
      <c r="AG432" s="305">
        <v>0.97284191139765697</v>
      </c>
      <c r="AH432" s="305">
        <v>0.97284191139765697</v>
      </c>
      <c r="AI432" s="305">
        <v>0.97284191139765697</v>
      </c>
      <c r="AJ432" s="305">
        <v>0.97284191139765697</v>
      </c>
      <c r="AK432" s="305">
        <v>0.97284191139765697</v>
      </c>
      <c r="AL432" s="305">
        <v>0.97284191139765697</v>
      </c>
      <c r="AM432" s="305">
        <v>0.97284191139765697</v>
      </c>
      <c r="AN432" s="305">
        <v>0.97284191139765797</v>
      </c>
    </row>
    <row r="433" spans="1:40" s="171" customFormat="1" x14ac:dyDescent="0.2">
      <c r="A433" s="128" t="s">
        <v>2272</v>
      </c>
      <c r="B433" s="171">
        <v>0.97314938583569599</v>
      </c>
      <c r="C433" s="171">
        <v>0.97314938583569599</v>
      </c>
      <c r="D433" s="171">
        <v>0.97314938583569599</v>
      </c>
      <c r="E433" s="171">
        <v>0.97314938583569599</v>
      </c>
      <c r="F433" s="171">
        <v>0.97314938583569599</v>
      </c>
      <c r="G433" s="171">
        <v>0.97314938583569599</v>
      </c>
      <c r="H433" s="171">
        <v>0.97314938583569599</v>
      </c>
      <c r="I433" s="171">
        <v>0.97314938583569599</v>
      </c>
      <c r="J433" s="171">
        <v>0.97314938583569599</v>
      </c>
      <c r="K433" s="171">
        <v>0.97314938583569599</v>
      </c>
      <c r="L433" s="171">
        <v>0.97314938583569599</v>
      </c>
      <c r="M433" s="171">
        <v>0.97314938583569599</v>
      </c>
      <c r="N433" s="305">
        <v>0.97314938583569499</v>
      </c>
      <c r="O433" s="305">
        <v>0.97281091829880695</v>
      </c>
      <c r="P433" s="305">
        <v>0.97281091829880695</v>
      </c>
      <c r="Q433" s="305">
        <v>0.97281091829880695</v>
      </c>
      <c r="R433" s="305">
        <v>0.97281091829880695</v>
      </c>
      <c r="S433" s="305">
        <v>0.97281091829880695</v>
      </c>
      <c r="T433" s="305">
        <v>0.97281091829880695</v>
      </c>
      <c r="U433" s="305">
        <v>0.97281091829880695</v>
      </c>
      <c r="V433" s="305">
        <v>0.97281091829880695</v>
      </c>
      <c r="W433" s="305">
        <v>0.97281091829880695</v>
      </c>
      <c r="X433" s="305">
        <v>0.97281091829880695</v>
      </c>
      <c r="Y433" s="305">
        <v>0.97281091829880695</v>
      </c>
      <c r="Z433" s="305">
        <v>0.97281091829880695</v>
      </c>
      <c r="AA433" s="305">
        <v>0.97281091829880595</v>
      </c>
      <c r="AB433" s="305">
        <v>0.97284191139765697</v>
      </c>
      <c r="AC433" s="305">
        <v>0.97284191139765697</v>
      </c>
      <c r="AD433" s="305">
        <v>0.97284191139765697</v>
      </c>
      <c r="AE433" s="305">
        <v>0.97284191139765697</v>
      </c>
      <c r="AF433" s="305">
        <v>0.97284191139765697</v>
      </c>
      <c r="AG433" s="305">
        <v>0.97284191139765697</v>
      </c>
      <c r="AH433" s="305">
        <v>0.97284191139765697</v>
      </c>
      <c r="AI433" s="305">
        <v>0.97284191139765697</v>
      </c>
      <c r="AJ433" s="305">
        <v>0.97284191139765697</v>
      </c>
      <c r="AK433" s="305">
        <v>0.97284191139765697</v>
      </c>
      <c r="AL433" s="305">
        <v>0.97284191139765697</v>
      </c>
      <c r="AM433" s="305">
        <v>0.97284191139765697</v>
      </c>
      <c r="AN433" s="305">
        <v>0.97284191139765797</v>
      </c>
    </row>
    <row r="434" spans="1:40" s="171" customFormat="1" x14ac:dyDescent="0.2">
      <c r="A434" s="128" t="s">
        <v>2273</v>
      </c>
      <c r="B434" s="171">
        <v>0.97314938583569599</v>
      </c>
      <c r="C434" s="171">
        <v>0.97314938583569599</v>
      </c>
      <c r="D434" s="171">
        <v>0.97314938583569599</v>
      </c>
      <c r="E434" s="171">
        <v>0.97314938583569599</v>
      </c>
      <c r="F434" s="171">
        <v>0.97314938583569599</v>
      </c>
      <c r="G434" s="171">
        <v>0.97314938583569599</v>
      </c>
      <c r="H434" s="171">
        <v>0.97314938583569599</v>
      </c>
      <c r="I434" s="171">
        <v>0.97314938583569599</v>
      </c>
      <c r="J434" s="171">
        <v>0.97314938583569599</v>
      </c>
      <c r="K434" s="171">
        <v>0.97314938583569599</v>
      </c>
      <c r="L434" s="171">
        <v>0.97314938583569599</v>
      </c>
      <c r="M434" s="171">
        <v>0.97314938583569599</v>
      </c>
      <c r="N434" s="305">
        <v>0.97314938583569499</v>
      </c>
      <c r="O434" s="305">
        <v>0.97281091829880695</v>
      </c>
      <c r="P434" s="305">
        <v>0.97281091829880695</v>
      </c>
      <c r="Q434" s="305">
        <v>0.97281091829880695</v>
      </c>
      <c r="R434" s="305">
        <v>0.97281091829880695</v>
      </c>
      <c r="S434" s="305">
        <v>0.97281091829880695</v>
      </c>
      <c r="T434" s="305">
        <v>0.97281091829880695</v>
      </c>
      <c r="U434" s="305">
        <v>0.97281091829880695</v>
      </c>
      <c r="V434" s="305">
        <v>0.97281091829880695</v>
      </c>
      <c r="W434" s="305">
        <v>0.97281091829880695</v>
      </c>
      <c r="X434" s="305">
        <v>0.97281091829880695</v>
      </c>
      <c r="Y434" s="305">
        <v>0.97281091829880695</v>
      </c>
      <c r="Z434" s="305">
        <v>0.97281091829880695</v>
      </c>
      <c r="AA434" s="305">
        <v>0.97281091829880595</v>
      </c>
      <c r="AB434" s="305">
        <v>0.97284191139765697</v>
      </c>
      <c r="AC434" s="305">
        <v>0.97284191139765697</v>
      </c>
      <c r="AD434" s="305">
        <v>0.97284191139765697</v>
      </c>
      <c r="AE434" s="305">
        <v>0.97284191139765697</v>
      </c>
      <c r="AF434" s="305">
        <v>0.97284191139765697</v>
      </c>
      <c r="AG434" s="305">
        <v>0.97284191139765697</v>
      </c>
      <c r="AH434" s="305">
        <v>0.97284191139765697</v>
      </c>
      <c r="AI434" s="305">
        <v>0.97284191139765697</v>
      </c>
      <c r="AJ434" s="305">
        <v>0.97284191139765697</v>
      </c>
      <c r="AK434" s="305">
        <v>0.97284191139765697</v>
      </c>
      <c r="AL434" s="305">
        <v>0.97284191139765697</v>
      </c>
      <c r="AM434" s="305">
        <v>0.97284191139765697</v>
      </c>
      <c r="AN434" s="305">
        <v>0.97284191139765797</v>
      </c>
    </row>
    <row r="435" spans="1:40" s="171" customFormat="1" x14ac:dyDescent="0.2">
      <c r="A435" s="128" t="s">
        <v>2274</v>
      </c>
      <c r="B435" s="171">
        <v>0.97314938583569599</v>
      </c>
      <c r="C435" s="171">
        <v>0.97314938583569599</v>
      </c>
      <c r="D435" s="171">
        <v>0.97314938583569599</v>
      </c>
      <c r="E435" s="171">
        <v>0.97314938583569599</v>
      </c>
      <c r="F435" s="171">
        <v>0.97314938583569599</v>
      </c>
      <c r="G435" s="171">
        <v>0.97314938583569599</v>
      </c>
      <c r="H435" s="171">
        <v>0.97314938583569599</v>
      </c>
      <c r="I435" s="171">
        <v>0.97314938583569599</v>
      </c>
      <c r="J435" s="171">
        <v>0.97314938583569599</v>
      </c>
      <c r="K435" s="171">
        <v>0.97314938583569599</v>
      </c>
      <c r="L435" s="171">
        <v>0.97314938583569599</v>
      </c>
      <c r="M435" s="171">
        <v>0.97314938583569599</v>
      </c>
      <c r="N435" s="305">
        <v>0.97314938583569499</v>
      </c>
      <c r="O435" s="305">
        <v>0.97281091829880695</v>
      </c>
      <c r="P435" s="305">
        <v>0.97281091829880695</v>
      </c>
      <c r="Q435" s="305">
        <v>0.97281091829880695</v>
      </c>
      <c r="R435" s="305">
        <v>0.97281091829880695</v>
      </c>
      <c r="S435" s="305">
        <v>0.97281091829880695</v>
      </c>
      <c r="T435" s="305">
        <v>0.97281091829880695</v>
      </c>
      <c r="U435" s="305">
        <v>0.97281091829880695</v>
      </c>
      <c r="V435" s="305">
        <v>0.97281091829880695</v>
      </c>
      <c r="W435" s="305">
        <v>0.97281091829880695</v>
      </c>
      <c r="X435" s="305">
        <v>0.97281091829880695</v>
      </c>
      <c r="Y435" s="305">
        <v>0.97281091829880695</v>
      </c>
      <c r="Z435" s="305">
        <v>0.97281091829880695</v>
      </c>
      <c r="AA435" s="305">
        <v>0.97281091829880595</v>
      </c>
      <c r="AB435" s="305">
        <v>0.97284191139765697</v>
      </c>
      <c r="AC435" s="305">
        <v>0.97284191139765697</v>
      </c>
      <c r="AD435" s="305">
        <v>0.97284191139765697</v>
      </c>
      <c r="AE435" s="305">
        <v>0.97284191139765697</v>
      </c>
      <c r="AF435" s="305">
        <v>0.97284191139765697</v>
      </c>
      <c r="AG435" s="305">
        <v>0.97284191139765697</v>
      </c>
      <c r="AH435" s="305">
        <v>0.97284191139765697</v>
      </c>
      <c r="AI435" s="305">
        <v>0.97284191139765697</v>
      </c>
      <c r="AJ435" s="305">
        <v>0.97284191139765697</v>
      </c>
      <c r="AK435" s="305">
        <v>0.97284191139765697</v>
      </c>
      <c r="AL435" s="305">
        <v>0.97284191139765697</v>
      </c>
      <c r="AM435" s="305">
        <v>0.97284191139765697</v>
      </c>
      <c r="AN435" s="305">
        <v>0.97284191139765797</v>
      </c>
    </row>
    <row r="436" spans="1:40" s="171" customFormat="1" x14ac:dyDescent="0.2">
      <c r="A436" s="128" t="s">
        <v>2275</v>
      </c>
      <c r="B436" s="171">
        <v>0.97314938583569599</v>
      </c>
      <c r="C436" s="171">
        <v>0.97314938583569599</v>
      </c>
      <c r="D436" s="171">
        <v>0.97314938583569599</v>
      </c>
      <c r="E436" s="171">
        <v>0.97314938583569599</v>
      </c>
      <c r="F436" s="171">
        <v>0.97314938583569599</v>
      </c>
      <c r="G436" s="171">
        <v>0.97314938583569599</v>
      </c>
      <c r="H436" s="171">
        <v>0.97314938583569599</v>
      </c>
      <c r="I436" s="171">
        <v>0.97314938583569599</v>
      </c>
      <c r="J436" s="171">
        <v>0.97314938583569599</v>
      </c>
      <c r="K436" s="171">
        <v>0.97314938583569599</v>
      </c>
      <c r="L436" s="171">
        <v>0.97314938583569599</v>
      </c>
      <c r="M436" s="171">
        <v>0.97314938583569599</v>
      </c>
      <c r="N436" s="305">
        <v>0.97314938583569499</v>
      </c>
      <c r="O436" s="305">
        <v>0.97281091829880695</v>
      </c>
      <c r="P436" s="305">
        <v>0.97281091829880695</v>
      </c>
      <c r="Q436" s="305">
        <v>0.97281091829880695</v>
      </c>
      <c r="R436" s="305">
        <v>0.97281091829880695</v>
      </c>
      <c r="S436" s="305">
        <v>0.97281091829880695</v>
      </c>
      <c r="T436" s="305">
        <v>0.97281091829880695</v>
      </c>
      <c r="U436" s="305">
        <v>0.97281091829880695</v>
      </c>
      <c r="V436" s="305">
        <v>0.97281091829880695</v>
      </c>
      <c r="W436" s="305">
        <v>0.97281091829880695</v>
      </c>
      <c r="X436" s="305">
        <v>0.97281091829880695</v>
      </c>
      <c r="Y436" s="305">
        <v>0.97281091829880695</v>
      </c>
      <c r="Z436" s="305">
        <v>0.97281091829880695</v>
      </c>
      <c r="AA436" s="305">
        <v>0.97281091829880595</v>
      </c>
      <c r="AB436" s="305">
        <v>0.97284191139765697</v>
      </c>
      <c r="AC436" s="305">
        <v>0.97284191139765697</v>
      </c>
      <c r="AD436" s="305">
        <v>0.97284191139765697</v>
      </c>
      <c r="AE436" s="305">
        <v>0.97284191139765697</v>
      </c>
      <c r="AF436" s="305">
        <v>0.97284191139765697</v>
      </c>
      <c r="AG436" s="305">
        <v>0.97284191139765697</v>
      </c>
      <c r="AH436" s="305">
        <v>0.97284191139765697</v>
      </c>
      <c r="AI436" s="305">
        <v>0.97284191139765697</v>
      </c>
      <c r="AJ436" s="305">
        <v>0.97284191139765697</v>
      </c>
      <c r="AK436" s="305">
        <v>0.97284191139765697</v>
      </c>
      <c r="AL436" s="305">
        <v>0.97284191139765697</v>
      </c>
      <c r="AM436" s="305">
        <v>0.97284191139765697</v>
      </c>
      <c r="AN436" s="305">
        <v>0.97284191139765797</v>
      </c>
    </row>
    <row r="437" spans="1:40" s="171" customFormat="1" x14ac:dyDescent="0.2">
      <c r="A437" s="128" t="s">
        <v>2276</v>
      </c>
      <c r="B437" s="171">
        <v>0.97314938583569599</v>
      </c>
      <c r="C437" s="171">
        <v>0.97314938583569599</v>
      </c>
      <c r="D437" s="171">
        <v>0.97314938583569599</v>
      </c>
      <c r="E437" s="171">
        <v>0.97314938583569599</v>
      </c>
      <c r="F437" s="171">
        <v>0.97314938583569599</v>
      </c>
      <c r="G437" s="171">
        <v>0.97314938583569599</v>
      </c>
      <c r="H437" s="171">
        <v>0.97314938583569599</v>
      </c>
      <c r="I437" s="171">
        <v>0.97314938583569599</v>
      </c>
      <c r="J437" s="171">
        <v>0.97314938583569599</v>
      </c>
      <c r="K437" s="171">
        <v>0.97314938583569599</v>
      </c>
      <c r="L437" s="171">
        <v>0.97314938583569599</v>
      </c>
      <c r="M437" s="171">
        <v>0.97314938583569599</v>
      </c>
      <c r="N437" s="305">
        <v>0.97314938583569499</v>
      </c>
      <c r="O437" s="305">
        <v>0.97281091829880695</v>
      </c>
      <c r="P437" s="305">
        <v>0.97281091829880695</v>
      </c>
      <c r="Q437" s="305">
        <v>0.97281091829880695</v>
      </c>
      <c r="R437" s="305">
        <v>0.97281091829880695</v>
      </c>
      <c r="S437" s="305">
        <v>0.97281091829880695</v>
      </c>
      <c r="T437" s="305">
        <v>0.97281091829880695</v>
      </c>
      <c r="U437" s="305">
        <v>0.97281091829880695</v>
      </c>
      <c r="V437" s="305">
        <v>0.97281091829880695</v>
      </c>
      <c r="W437" s="305">
        <v>0.97281091829880695</v>
      </c>
      <c r="X437" s="305">
        <v>0.97281091829880695</v>
      </c>
      <c r="Y437" s="305">
        <v>0.97281091829880695</v>
      </c>
      <c r="Z437" s="305">
        <v>0.97281091829880695</v>
      </c>
      <c r="AA437" s="305">
        <v>0.97281091829880595</v>
      </c>
      <c r="AB437" s="305">
        <v>0.97284191139765697</v>
      </c>
      <c r="AC437" s="305">
        <v>0.97284191139765697</v>
      </c>
      <c r="AD437" s="305">
        <v>0.97284191139765697</v>
      </c>
      <c r="AE437" s="305">
        <v>0.97284191139765697</v>
      </c>
      <c r="AF437" s="305">
        <v>0.97284191139765697</v>
      </c>
      <c r="AG437" s="305">
        <v>0.97284191139765697</v>
      </c>
      <c r="AH437" s="305">
        <v>0.97284191139765697</v>
      </c>
      <c r="AI437" s="305">
        <v>0.97284191139765697</v>
      </c>
      <c r="AJ437" s="305">
        <v>0.97284191139765697</v>
      </c>
      <c r="AK437" s="305">
        <v>0.97284191139765697</v>
      </c>
      <c r="AL437" s="305">
        <v>0.97284191139765697</v>
      </c>
      <c r="AM437" s="305">
        <v>0.97284191139765697</v>
      </c>
      <c r="AN437" s="305">
        <v>0.97284191139765797</v>
      </c>
    </row>
    <row r="438" spans="1:40" s="171" customFormat="1" x14ac:dyDescent="0.2">
      <c r="A438" s="128" t="s">
        <v>2277</v>
      </c>
      <c r="B438" s="171">
        <v>0.97314938583569599</v>
      </c>
      <c r="C438" s="171">
        <v>0.97314938583569599</v>
      </c>
      <c r="D438" s="171">
        <v>0.97314938583569599</v>
      </c>
      <c r="E438" s="171">
        <v>0.97314938583569599</v>
      </c>
      <c r="F438" s="171">
        <v>0.97314938583569599</v>
      </c>
      <c r="G438" s="171">
        <v>0.97314938583569599</v>
      </c>
      <c r="H438" s="171">
        <v>0.97314938583569599</v>
      </c>
      <c r="I438" s="171">
        <v>0.97314938583569599</v>
      </c>
      <c r="J438" s="171">
        <v>0.97314938583569599</v>
      </c>
      <c r="K438" s="171">
        <v>0.97314938583569599</v>
      </c>
      <c r="L438" s="171">
        <v>0.97314938583569599</v>
      </c>
      <c r="M438" s="171">
        <v>0.97314938583569599</v>
      </c>
      <c r="N438" s="305">
        <v>0.97314938583569499</v>
      </c>
      <c r="O438" s="305">
        <v>0.97281091829880695</v>
      </c>
      <c r="P438" s="305">
        <v>0.97281091829880695</v>
      </c>
      <c r="Q438" s="305">
        <v>0.97281091829880695</v>
      </c>
      <c r="R438" s="305">
        <v>0.97281091829880695</v>
      </c>
      <c r="S438" s="305">
        <v>0.97281091829880695</v>
      </c>
      <c r="T438" s="305">
        <v>0.97281091829880695</v>
      </c>
      <c r="U438" s="305">
        <v>0.97281091829880695</v>
      </c>
      <c r="V438" s="305">
        <v>0.97281091829880695</v>
      </c>
      <c r="W438" s="305">
        <v>0.97281091829880695</v>
      </c>
      <c r="X438" s="305">
        <v>0.97281091829880695</v>
      </c>
      <c r="Y438" s="305">
        <v>0.97281091829880695</v>
      </c>
      <c r="Z438" s="305">
        <v>0.97281091829880695</v>
      </c>
      <c r="AA438" s="305">
        <v>0.97281091829880595</v>
      </c>
      <c r="AB438" s="305">
        <v>0.97284191139765697</v>
      </c>
      <c r="AC438" s="305">
        <v>0.97284191139765697</v>
      </c>
      <c r="AD438" s="305">
        <v>0.97284191139765697</v>
      </c>
      <c r="AE438" s="305">
        <v>0.97284191139765697</v>
      </c>
      <c r="AF438" s="305">
        <v>0.97284191139765697</v>
      </c>
      <c r="AG438" s="305">
        <v>0.97284191139765697</v>
      </c>
      <c r="AH438" s="305">
        <v>0.97284191139765697</v>
      </c>
      <c r="AI438" s="305">
        <v>0.97284191139765697</v>
      </c>
      <c r="AJ438" s="305">
        <v>0.97284191139765697</v>
      </c>
      <c r="AK438" s="305">
        <v>0.97284191139765697</v>
      </c>
      <c r="AL438" s="305">
        <v>0.97284191139765697</v>
      </c>
      <c r="AM438" s="305">
        <v>0.97284191139765697</v>
      </c>
      <c r="AN438" s="305">
        <v>0.97284191139765797</v>
      </c>
    </row>
    <row r="439" spans="1:40" s="171" customFormat="1" x14ac:dyDescent="0.2">
      <c r="A439" s="128" t="s">
        <v>2278</v>
      </c>
      <c r="B439" s="171">
        <v>0.97314938583569599</v>
      </c>
      <c r="C439" s="171">
        <v>0.97314938583569599</v>
      </c>
      <c r="D439" s="171">
        <v>0.97314938583569599</v>
      </c>
      <c r="E439" s="171">
        <v>0.97314938583569599</v>
      </c>
      <c r="F439" s="171">
        <v>0.97314938583569599</v>
      </c>
      <c r="G439" s="171">
        <v>0.97314938583569599</v>
      </c>
      <c r="H439" s="171">
        <v>0.97314938583569599</v>
      </c>
      <c r="I439" s="171">
        <v>0.97314938583569599</v>
      </c>
      <c r="J439" s="171">
        <v>0.97314938583569599</v>
      </c>
      <c r="K439" s="171">
        <v>0.97314938583569599</v>
      </c>
      <c r="L439" s="171">
        <v>0.97314938583569599</v>
      </c>
      <c r="M439" s="171">
        <v>0.97314938583569599</v>
      </c>
      <c r="N439" s="305">
        <v>0.97314938583569499</v>
      </c>
      <c r="O439" s="305">
        <v>0.97281091829880695</v>
      </c>
      <c r="P439" s="305">
        <v>0.97281091829880695</v>
      </c>
      <c r="Q439" s="305">
        <v>0.97281091829880695</v>
      </c>
      <c r="R439" s="305">
        <v>0.97281091829880695</v>
      </c>
      <c r="S439" s="305">
        <v>0.97281091829880695</v>
      </c>
      <c r="T439" s="305">
        <v>0.97281091829880695</v>
      </c>
      <c r="U439" s="305">
        <v>0.97281091829880695</v>
      </c>
      <c r="V439" s="305">
        <v>0.97281091829880695</v>
      </c>
      <c r="W439" s="305">
        <v>0.97281091829880695</v>
      </c>
      <c r="X439" s="305">
        <v>0.97281091829880695</v>
      </c>
      <c r="Y439" s="305">
        <v>0.97281091829880695</v>
      </c>
      <c r="Z439" s="305">
        <v>0.97281091829880695</v>
      </c>
      <c r="AA439" s="305">
        <v>0.97281091829880595</v>
      </c>
      <c r="AB439" s="305">
        <v>0.97284191139765697</v>
      </c>
      <c r="AC439" s="305">
        <v>0.97284191139765697</v>
      </c>
      <c r="AD439" s="305">
        <v>0.97284191139765697</v>
      </c>
      <c r="AE439" s="305">
        <v>0.97284191139765697</v>
      </c>
      <c r="AF439" s="305">
        <v>0.97284191139765697</v>
      </c>
      <c r="AG439" s="305">
        <v>0.97284191139765697</v>
      </c>
      <c r="AH439" s="305">
        <v>0.97284191139765697</v>
      </c>
      <c r="AI439" s="305">
        <v>0.97284191139765697</v>
      </c>
      <c r="AJ439" s="305">
        <v>0.97284191139765697</v>
      </c>
      <c r="AK439" s="305">
        <v>0.97284191139765697</v>
      </c>
      <c r="AL439" s="305">
        <v>0.97284191139765697</v>
      </c>
      <c r="AM439" s="305">
        <v>0.97284191139765697</v>
      </c>
      <c r="AN439" s="305">
        <v>0.97284191139765797</v>
      </c>
    </row>
    <row r="440" spans="1:40" s="171" customFormat="1" x14ac:dyDescent="0.2">
      <c r="A440" s="128" t="s">
        <v>2279</v>
      </c>
      <c r="B440" s="171">
        <v>0.97314938583569599</v>
      </c>
      <c r="C440" s="171">
        <v>0.97314938583569599</v>
      </c>
      <c r="D440" s="171">
        <v>0.97314938583569599</v>
      </c>
      <c r="E440" s="171">
        <v>0.97314938583569599</v>
      </c>
      <c r="F440" s="171">
        <v>0.97314938583569599</v>
      </c>
      <c r="G440" s="171">
        <v>0.97314938583569599</v>
      </c>
      <c r="H440" s="171">
        <v>0.97314938583569599</v>
      </c>
      <c r="I440" s="171">
        <v>0.97314938583569599</v>
      </c>
      <c r="J440" s="171">
        <v>0.97314938583569599</v>
      </c>
      <c r="K440" s="171">
        <v>0.97314938583569599</v>
      </c>
      <c r="L440" s="171">
        <v>0.97314938583569599</v>
      </c>
      <c r="M440" s="171">
        <v>0.97314938583569599</v>
      </c>
      <c r="N440" s="305">
        <v>0.97314938583569499</v>
      </c>
      <c r="O440" s="305">
        <v>0.97281091829880695</v>
      </c>
      <c r="P440" s="305">
        <v>0.97281091829880695</v>
      </c>
      <c r="Q440" s="305">
        <v>0.97281091829880695</v>
      </c>
      <c r="R440" s="305">
        <v>0.97281091829880695</v>
      </c>
      <c r="S440" s="305">
        <v>0.97281091829880695</v>
      </c>
      <c r="T440" s="305">
        <v>0.97281091829880695</v>
      </c>
      <c r="U440" s="305">
        <v>0.97281091829880695</v>
      </c>
      <c r="V440" s="305">
        <v>0.97281091829880695</v>
      </c>
      <c r="W440" s="305">
        <v>0.97281091829880695</v>
      </c>
      <c r="X440" s="305">
        <v>0.97281091829880695</v>
      </c>
      <c r="Y440" s="305">
        <v>0.97281091829880695</v>
      </c>
      <c r="Z440" s="305">
        <v>0.97281091829880695</v>
      </c>
      <c r="AA440" s="305">
        <v>0.97281091829880595</v>
      </c>
      <c r="AB440" s="305">
        <v>0.97284191139765697</v>
      </c>
      <c r="AC440" s="305">
        <v>0.97284191139765697</v>
      </c>
      <c r="AD440" s="305">
        <v>0.97284191139765697</v>
      </c>
      <c r="AE440" s="305">
        <v>0.97284191139765697</v>
      </c>
      <c r="AF440" s="305">
        <v>0.97284191139765697</v>
      </c>
      <c r="AG440" s="305">
        <v>0.97284191139765697</v>
      </c>
      <c r="AH440" s="305">
        <v>0.97284191139765697</v>
      </c>
      <c r="AI440" s="305">
        <v>0.97284191139765697</v>
      </c>
      <c r="AJ440" s="305">
        <v>0.97284191139765697</v>
      </c>
      <c r="AK440" s="305">
        <v>0.97284191139765697</v>
      </c>
      <c r="AL440" s="305">
        <v>0.97284191139765697</v>
      </c>
      <c r="AM440" s="305">
        <v>0.97284191139765697</v>
      </c>
      <c r="AN440" s="305">
        <v>0.97284191139765797</v>
      </c>
    </row>
    <row r="441" spans="1:40" s="171" customFormat="1" x14ac:dyDescent="0.2">
      <c r="A441" s="128" t="s">
        <v>2280</v>
      </c>
      <c r="B441" s="171">
        <v>0.97314938583569599</v>
      </c>
      <c r="C441" s="171">
        <v>0.97314938583569599</v>
      </c>
      <c r="D441" s="171">
        <v>0.97314938583569599</v>
      </c>
      <c r="E441" s="171">
        <v>0.97314938583569599</v>
      </c>
      <c r="F441" s="171">
        <v>0.97314938583569599</v>
      </c>
      <c r="G441" s="171">
        <v>0.97314938583569599</v>
      </c>
      <c r="H441" s="171">
        <v>0.97314938583569599</v>
      </c>
      <c r="I441" s="171">
        <v>0.97314938583569599</v>
      </c>
      <c r="J441" s="171">
        <v>0.97314938583569599</v>
      </c>
      <c r="K441" s="171">
        <v>0.97314938583569599</v>
      </c>
      <c r="L441" s="171">
        <v>0.97314938583569599</v>
      </c>
      <c r="M441" s="171">
        <v>0.97314938583569599</v>
      </c>
      <c r="N441" s="305">
        <v>0.97314938583569499</v>
      </c>
      <c r="O441" s="305">
        <v>0.97281091829880695</v>
      </c>
      <c r="P441" s="305">
        <v>0.97281091829880695</v>
      </c>
      <c r="Q441" s="305">
        <v>0.97281091829880695</v>
      </c>
      <c r="R441" s="305">
        <v>0.97281091829880695</v>
      </c>
      <c r="S441" s="305">
        <v>0.97281091829880695</v>
      </c>
      <c r="T441" s="305">
        <v>0.97281091829880695</v>
      </c>
      <c r="U441" s="305">
        <v>0.97281091829880695</v>
      </c>
      <c r="V441" s="305">
        <v>0.97281091829880695</v>
      </c>
      <c r="W441" s="305">
        <v>0.97281091829880695</v>
      </c>
      <c r="X441" s="305">
        <v>0.97281091829880695</v>
      </c>
      <c r="Y441" s="305">
        <v>0.97281091829880695</v>
      </c>
      <c r="Z441" s="305">
        <v>0.97281091829880695</v>
      </c>
      <c r="AA441" s="305">
        <v>0.97281091829880595</v>
      </c>
      <c r="AB441" s="305">
        <v>0.97284191139765697</v>
      </c>
      <c r="AC441" s="305">
        <v>0.97284191139765697</v>
      </c>
      <c r="AD441" s="305">
        <v>0.97284191139765697</v>
      </c>
      <c r="AE441" s="305">
        <v>0.97284191139765697</v>
      </c>
      <c r="AF441" s="305">
        <v>0.97284191139765697</v>
      </c>
      <c r="AG441" s="305">
        <v>0.97284191139765697</v>
      </c>
      <c r="AH441" s="305">
        <v>0.97284191139765697</v>
      </c>
      <c r="AI441" s="305">
        <v>0.97284191139765697</v>
      </c>
      <c r="AJ441" s="305">
        <v>0.97284191139765697</v>
      </c>
      <c r="AK441" s="305">
        <v>0.97284191139765697</v>
      </c>
      <c r="AL441" s="305">
        <v>0.97284191139765697</v>
      </c>
      <c r="AM441" s="305">
        <v>0.97284191139765697</v>
      </c>
      <c r="AN441" s="305">
        <v>0.97284191139765797</v>
      </c>
    </row>
    <row r="442" spans="1:40" s="171" customFormat="1" x14ac:dyDescent="0.2">
      <c r="A442" s="128" t="s">
        <v>2281</v>
      </c>
      <c r="B442" s="171">
        <v>0.97314938583569599</v>
      </c>
      <c r="C442" s="171">
        <v>0.97314938583569599</v>
      </c>
      <c r="D442" s="171">
        <v>0.97314938583569599</v>
      </c>
      <c r="E442" s="171">
        <v>0.97314938583569599</v>
      </c>
      <c r="F442" s="171">
        <v>0.97314938583569599</v>
      </c>
      <c r="G442" s="171">
        <v>0.97314938583569599</v>
      </c>
      <c r="H442" s="171">
        <v>0.97314938583569599</v>
      </c>
      <c r="I442" s="171">
        <v>0.97314938583569599</v>
      </c>
      <c r="J442" s="171">
        <v>0.97314938583569599</v>
      </c>
      <c r="K442" s="171">
        <v>0.97314938583569599</v>
      </c>
      <c r="L442" s="171">
        <v>0.97314938583569599</v>
      </c>
      <c r="M442" s="171">
        <v>0.97314938583569599</v>
      </c>
      <c r="N442" s="305">
        <v>0.97314938583569499</v>
      </c>
      <c r="O442" s="305">
        <v>0.97281091829880695</v>
      </c>
      <c r="P442" s="305">
        <v>0.97281091829880695</v>
      </c>
      <c r="Q442" s="305">
        <v>0.97281091829880695</v>
      </c>
      <c r="R442" s="305">
        <v>0.97281091829880695</v>
      </c>
      <c r="S442" s="305">
        <v>0.97281091829880695</v>
      </c>
      <c r="T442" s="305">
        <v>0.97281091829880695</v>
      </c>
      <c r="U442" s="305">
        <v>0.97281091829880695</v>
      </c>
      <c r="V442" s="305">
        <v>0.97281091829880695</v>
      </c>
      <c r="W442" s="305">
        <v>0.97281091829880695</v>
      </c>
      <c r="X442" s="305">
        <v>0.97281091829880695</v>
      </c>
      <c r="Y442" s="305">
        <v>0.97281091829880695</v>
      </c>
      <c r="Z442" s="305">
        <v>0.97281091829880695</v>
      </c>
      <c r="AA442" s="305">
        <v>0.97281091829880595</v>
      </c>
      <c r="AB442" s="305">
        <v>0.97284191139765697</v>
      </c>
      <c r="AC442" s="305">
        <v>0.97284191139765697</v>
      </c>
      <c r="AD442" s="305">
        <v>0.97284191139765697</v>
      </c>
      <c r="AE442" s="305">
        <v>0.97284191139765697</v>
      </c>
      <c r="AF442" s="305">
        <v>0.97284191139765697</v>
      </c>
      <c r="AG442" s="305">
        <v>0.97284191139765697</v>
      </c>
      <c r="AH442" s="305">
        <v>0.97284191139765697</v>
      </c>
      <c r="AI442" s="305">
        <v>0.97284191139765697</v>
      </c>
      <c r="AJ442" s="305">
        <v>0.97284191139765697</v>
      </c>
      <c r="AK442" s="305">
        <v>0.97284191139765697</v>
      </c>
      <c r="AL442" s="305">
        <v>0.97284191139765697</v>
      </c>
      <c r="AM442" s="305">
        <v>0.97284191139765697</v>
      </c>
      <c r="AN442" s="305">
        <v>0.97284191139765797</v>
      </c>
    </row>
    <row r="443" spans="1:40" s="171" customFormat="1" x14ac:dyDescent="0.2">
      <c r="A443" s="128" t="s">
        <v>2282</v>
      </c>
      <c r="B443" s="171">
        <v>0.97314938583569599</v>
      </c>
      <c r="C443" s="171">
        <v>0.97314938583569599</v>
      </c>
      <c r="D443" s="171">
        <v>0.97314938583569599</v>
      </c>
      <c r="E443" s="171">
        <v>0.97314938583569599</v>
      </c>
      <c r="F443" s="171">
        <v>0.97314938583569599</v>
      </c>
      <c r="G443" s="171">
        <v>0.97314938583569599</v>
      </c>
      <c r="H443" s="171">
        <v>0.97314938583569599</v>
      </c>
      <c r="I443" s="171">
        <v>0.97314938583569599</v>
      </c>
      <c r="J443" s="171">
        <v>0.97314938583569599</v>
      </c>
      <c r="K443" s="171">
        <v>0.97314938583569599</v>
      </c>
      <c r="L443" s="171">
        <v>0.97314938583569599</v>
      </c>
      <c r="M443" s="171">
        <v>0.97314938583569599</v>
      </c>
      <c r="N443" s="305">
        <v>0.97314938583569499</v>
      </c>
      <c r="O443" s="305">
        <v>0.97281091829880695</v>
      </c>
      <c r="P443" s="305">
        <v>0.97281091829880695</v>
      </c>
      <c r="Q443" s="305">
        <v>0.97281091829880695</v>
      </c>
      <c r="R443" s="305">
        <v>0.97281091829880695</v>
      </c>
      <c r="S443" s="305">
        <v>0.97281091829880695</v>
      </c>
      <c r="T443" s="305">
        <v>0.97281091829880695</v>
      </c>
      <c r="U443" s="305">
        <v>0.97281091829880695</v>
      </c>
      <c r="V443" s="305">
        <v>0.97281091829880695</v>
      </c>
      <c r="W443" s="305">
        <v>0.97281091829880695</v>
      </c>
      <c r="X443" s="305">
        <v>0.97281091829880695</v>
      </c>
      <c r="Y443" s="305">
        <v>0.97281091829880695</v>
      </c>
      <c r="Z443" s="305">
        <v>0.97281091829880695</v>
      </c>
      <c r="AA443" s="305">
        <v>0.97281091829880595</v>
      </c>
      <c r="AB443" s="305">
        <v>0.97284191139765697</v>
      </c>
      <c r="AC443" s="305">
        <v>0.97284191139765697</v>
      </c>
      <c r="AD443" s="305">
        <v>0.97284191139765697</v>
      </c>
      <c r="AE443" s="305">
        <v>0.97284191139765697</v>
      </c>
      <c r="AF443" s="305">
        <v>0.97284191139765697</v>
      </c>
      <c r="AG443" s="305">
        <v>0.97284191139765697</v>
      </c>
      <c r="AH443" s="305">
        <v>0.97284191139765697</v>
      </c>
      <c r="AI443" s="305">
        <v>0.97284191139765697</v>
      </c>
      <c r="AJ443" s="305">
        <v>0.97284191139765697</v>
      </c>
      <c r="AK443" s="305">
        <v>0.97284191139765697</v>
      </c>
      <c r="AL443" s="305">
        <v>0.97284191139765697</v>
      </c>
      <c r="AM443" s="305">
        <v>0.97284191139765697</v>
      </c>
      <c r="AN443" s="305">
        <v>0.97284191139765797</v>
      </c>
    </row>
    <row r="444" spans="1:40" s="171" customFormat="1" x14ac:dyDescent="0.2">
      <c r="A444" s="128" t="s">
        <v>2283</v>
      </c>
      <c r="B444" s="171">
        <v>0.97314938583569599</v>
      </c>
      <c r="C444" s="171">
        <v>0.97314938583569599</v>
      </c>
      <c r="D444" s="171">
        <v>0.97314938583569599</v>
      </c>
      <c r="E444" s="171">
        <v>0.97314938583569599</v>
      </c>
      <c r="F444" s="171">
        <v>0.97314938583569599</v>
      </c>
      <c r="G444" s="171">
        <v>0.97314938583569599</v>
      </c>
      <c r="H444" s="171">
        <v>0.97314938583569599</v>
      </c>
      <c r="I444" s="171">
        <v>0.97314938583569599</v>
      </c>
      <c r="J444" s="171">
        <v>0.97314938583569599</v>
      </c>
      <c r="K444" s="171">
        <v>0.97314938583569599</v>
      </c>
      <c r="L444" s="171">
        <v>0.97314938583569599</v>
      </c>
      <c r="M444" s="171">
        <v>0.97314938583569599</v>
      </c>
      <c r="N444" s="305">
        <v>0.97314938583569499</v>
      </c>
      <c r="O444" s="305">
        <v>0.97281091829880695</v>
      </c>
      <c r="P444" s="305">
        <v>0.97281091829880695</v>
      </c>
      <c r="Q444" s="305">
        <v>0.97281091829880695</v>
      </c>
      <c r="R444" s="305">
        <v>0.97281091829880695</v>
      </c>
      <c r="S444" s="305">
        <v>0.97281091829880695</v>
      </c>
      <c r="T444" s="305">
        <v>0.97281091829880695</v>
      </c>
      <c r="U444" s="305">
        <v>0.97281091829880695</v>
      </c>
      <c r="V444" s="305">
        <v>0.97281091829880695</v>
      </c>
      <c r="W444" s="305">
        <v>0.97281091829880695</v>
      </c>
      <c r="X444" s="305">
        <v>0.97281091829880695</v>
      </c>
      <c r="Y444" s="305">
        <v>0.97281091829880695</v>
      </c>
      <c r="Z444" s="305">
        <v>0.97281091829880695</v>
      </c>
      <c r="AA444" s="305">
        <v>0.97281091829880595</v>
      </c>
      <c r="AB444" s="305">
        <v>0.97284191139765697</v>
      </c>
      <c r="AC444" s="305">
        <v>0.97284191139765697</v>
      </c>
      <c r="AD444" s="305">
        <v>0.97284191139765697</v>
      </c>
      <c r="AE444" s="305">
        <v>0.97284191139765697</v>
      </c>
      <c r="AF444" s="305">
        <v>0.97284191139765697</v>
      </c>
      <c r="AG444" s="305">
        <v>0.97284191139765697</v>
      </c>
      <c r="AH444" s="305">
        <v>0.97284191139765697</v>
      </c>
      <c r="AI444" s="305">
        <v>0.97284191139765697</v>
      </c>
      <c r="AJ444" s="305">
        <v>0.97284191139765697</v>
      </c>
      <c r="AK444" s="305">
        <v>0.97284191139765697</v>
      </c>
      <c r="AL444" s="305">
        <v>0.97284191139765697</v>
      </c>
      <c r="AM444" s="305">
        <v>0.97284191139765697</v>
      </c>
      <c r="AN444" s="305">
        <v>0.97284191139765797</v>
      </c>
    </row>
    <row r="445" spans="1:40" s="171" customFormat="1" x14ac:dyDescent="0.2">
      <c r="A445" s="128" t="s">
        <v>2284</v>
      </c>
      <c r="B445" s="171">
        <v>0.97314938583569599</v>
      </c>
      <c r="C445" s="171">
        <v>0.97314938583569599</v>
      </c>
      <c r="D445" s="171">
        <v>0.97314938583569599</v>
      </c>
      <c r="E445" s="171">
        <v>0.97314938583569599</v>
      </c>
      <c r="F445" s="171">
        <v>0.97314938583569599</v>
      </c>
      <c r="G445" s="171">
        <v>0.97314938583569599</v>
      </c>
      <c r="H445" s="171">
        <v>0.97314938583569599</v>
      </c>
      <c r="I445" s="171">
        <v>0.97314938583569599</v>
      </c>
      <c r="J445" s="171">
        <v>0.97314938583569599</v>
      </c>
      <c r="K445" s="171">
        <v>0.97314938583569599</v>
      </c>
      <c r="L445" s="171">
        <v>0.97314938583569599</v>
      </c>
      <c r="M445" s="171">
        <v>0.97314938583569599</v>
      </c>
      <c r="N445" s="305">
        <v>0.97314938583569499</v>
      </c>
      <c r="O445" s="305">
        <v>0.97281091829880695</v>
      </c>
      <c r="P445" s="305">
        <v>0.97281091829880695</v>
      </c>
      <c r="Q445" s="305">
        <v>0.97281091829880695</v>
      </c>
      <c r="R445" s="305">
        <v>0.97281091829880695</v>
      </c>
      <c r="S445" s="305">
        <v>0.97281091829880695</v>
      </c>
      <c r="T445" s="305">
        <v>0.97281091829880695</v>
      </c>
      <c r="U445" s="305">
        <v>0.97281091829880695</v>
      </c>
      <c r="V445" s="305">
        <v>0.97281091829880695</v>
      </c>
      <c r="W445" s="305">
        <v>0.97281091829880695</v>
      </c>
      <c r="X445" s="305">
        <v>0.97281091829880695</v>
      </c>
      <c r="Y445" s="305">
        <v>0.97281091829880695</v>
      </c>
      <c r="Z445" s="305">
        <v>0.97281091829880695</v>
      </c>
      <c r="AA445" s="305">
        <v>0.97281091829880595</v>
      </c>
      <c r="AB445" s="305">
        <v>0.97284191139765697</v>
      </c>
      <c r="AC445" s="305">
        <v>0.97284191139765697</v>
      </c>
      <c r="AD445" s="305">
        <v>0.97284191139765697</v>
      </c>
      <c r="AE445" s="305">
        <v>0.97284191139765697</v>
      </c>
      <c r="AF445" s="305">
        <v>0.97284191139765697</v>
      </c>
      <c r="AG445" s="305">
        <v>0.97284191139765697</v>
      </c>
      <c r="AH445" s="305">
        <v>0.97284191139765697</v>
      </c>
      <c r="AI445" s="305">
        <v>0.97284191139765697</v>
      </c>
      <c r="AJ445" s="305">
        <v>0.97284191139765697</v>
      </c>
      <c r="AK445" s="305">
        <v>0.97284191139765697</v>
      </c>
      <c r="AL445" s="305">
        <v>0.97284191139765697</v>
      </c>
      <c r="AM445" s="305">
        <v>0.97284191139765697</v>
      </c>
      <c r="AN445" s="305">
        <v>0.97284191139765797</v>
      </c>
    </row>
    <row r="446" spans="1:40" s="298" customFormat="1" x14ac:dyDescent="0.2">
      <c r="A446" s="297" t="s">
        <v>2285</v>
      </c>
      <c r="B446" s="298">
        <v>1</v>
      </c>
      <c r="C446" s="298">
        <v>1</v>
      </c>
      <c r="D446" s="298">
        <v>1</v>
      </c>
      <c r="E446" s="298">
        <v>1</v>
      </c>
      <c r="F446" s="298">
        <v>1</v>
      </c>
      <c r="G446" s="298">
        <v>1</v>
      </c>
      <c r="H446" s="298">
        <v>1</v>
      </c>
      <c r="I446" s="298">
        <v>1</v>
      </c>
      <c r="J446" s="298">
        <v>1</v>
      </c>
      <c r="K446" s="298">
        <v>1</v>
      </c>
      <c r="L446" s="298">
        <v>1</v>
      </c>
      <c r="M446" s="298">
        <v>1</v>
      </c>
      <c r="N446" s="307">
        <v>1</v>
      </c>
      <c r="O446" s="307">
        <v>1</v>
      </c>
      <c r="P446" s="307">
        <v>1</v>
      </c>
      <c r="Q446" s="307">
        <v>1</v>
      </c>
      <c r="R446" s="307">
        <v>1</v>
      </c>
      <c r="S446" s="307">
        <v>1</v>
      </c>
      <c r="T446" s="307">
        <v>1</v>
      </c>
      <c r="U446" s="307">
        <v>1</v>
      </c>
      <c r="V446" s="307">
        <v>1</v>
      </c>
      <c r="W446" s="307">
        <v>1</v>
      </c>
      <c r="X446" s="307">
        <v>1</v>
      </c>
      <c r="Y446" s="307">
        <v>1</v>
      </c>
      <c r="Z446" s="307">
        <v>1</v>
      </c>
      <c r="AA446" s="307">
        <v>1</v>
      </c>
      <c r="AB446" s="307">
        <v>1</v>
      </c>
      <c r="AC446" s="307">
        <v>1</v>
      </c>
      <c r="AD446" s="307">
        <v>1</v>
      </c>
      <c r="AE446" s="307">
        <v>1</v>
      </c>
      <c r="AF446" s="307">
        <v>1</v>
      </c>
      <c r="AG446" s="307">
        <v>1</v>
      </c>
      <c r="AH446" s="307">
        <v>1</v>
      </c>
      <c r="AI446" s="307">
        <v>1</v>
      </c>
      <c r="AJ446" s="307">
        <v>1</v>
      </c>
      <c r="AK446" s="307">
        <v>1</v>
      </c>
      <c r="AL446" s="307">
        <v>1</v>
      </c>
      <c r="AM446" s="307">
        <v>1</v>
      </c>
      <c r="AN446" s="307">
        <v>1</v>
      </c>
    </row>
    <row r="447" spans="1:40" s="298" customFormat="1" x14ac:dyDescent="0.2">
      <c r="A447" s="297" t="s">
        <v>2286</v>
      </c>
      <c r="B447" s="298">
        <v>1</v>
      </c>
      <c r="C447" s="298">
        <v>1</v>
      </c>
      <c r="D447" s="298">
        <v>1</v>
      </c>
      <c r="E447" s="298">
        <v>1</v>
      </c>
      <c r="F447" s="298">
        <v>1</v>
      </c>
      <c r="G447" s="298">
        <v>1</v>
      </c>
      <c r="H447" s="298">
        <v>1</v>
      </c>
      <c r="I447" s="298">
        <v>1</v>
      </c>
      <c r="J447" s="298">
        <v>1</v>
      </c>
      <c r="K447" s="298">
        <v>1</v>
      </c>
      <c r="L447" s="298">
        <v>1</v>
      </c>
      <c r="M447" s="298">
        <v>1</v>
      </c>
      <c r="N447" s="307">
        <v>1</v>
      </c>
      <c r="O447" s="307">
        <v>1</v>
      </c>
      <c r="P447" s="307">
        <v>1</v>
      </c>
      <c r="Q447" s="307">
        <v>1</v>
      </c>
      <c r="R447" s="307">
        <v>1</v>
      </c>
      <c r="S447" s="307">
        <v>1</v>
      </c>
      <c r="T447" s="307">
        <v>1</v>
      </c>
      <c r="U447" s="307">
        <v>1</v>
      </c>
      <c r="V447" s="307">
        <v>1</v>
      </c>
      <c r="W447" s="307">
        <v>1</v>
      </c>
      <c r="X447" s="307">
        <v>1</v>
      </c>
      <c r="Y447" s="307">
        <v>1</v>
      </c>
      <c r="Z447" s="307">
        <v>1</v>
      </c>
      <c r="AA447" s="307">
        <v>1</v>
      </c>
      <c r="AB447" s="307">
        <v>1</v>
      </c>
      <c r="AC447" s="307">
        <v>1</v>
      </c>
      <c r="AD447" s="307">
        <v>1</v>
      </c>
      <c r="AE447" s="307">
        <v>1</v>
      </c>
      <c r="AF447" s="307">
        <v>1</v>
      </c>
      <c r="AG447" s="307">
        <v>1</v>
      </c>
      <c r="AH447" s="307">
        <v>1</v>
      </c>
      <c r="AI447" s="307">
        <v>1</v>
      </c>
      <c r="AJ447" s="307">
        <v>1</v>
      </c>
      <c r="AK447" s="307">
        <v>1</v>
      </c>
      <c r="AL447" s="307">
        <v>1</v>
      </c>
      <c r="AM447" s="307">
        <v>1</v>
      </c>
      <c r="AN447" s="307">
        <v>1</v>
      </c>
    </row>
    <row r="448" spans="1:40" s="171" customFormat="1" x14ac:dyDescent="0.2">
      <c r="A448" s="128" t="s">
        <v>2287</v>
      </c>
      <c r="B448" s="171">
        <v>0.97314938583569599</v>
      </c>
      <c r="C448" s="171">
        <v>0.97314938583569599</v>
      </c>
      <c r="D448" s="171">
        <v>0.97314938583569599</v>
      </c>
      <c r="E448" s="171">
        <v>0.97314938583569599</v>
      </c>
      <c r="F448" s="171">
        <v>0.97314938583569599</v>
      </c>
      <c r="G448" s="171">
        <v>0.97314938583569599</v>
      </c>
      <c r="H448" s="171">
        <v>0.97314938583569599</v>
      </c>
      <c r="I448" s="171">
        <v>0.97314938583569599</v>
      </c>
      <c r="J448" s="171">
        <v>0.97314938583569599</v>
      </c>
      <c r="K448" s="171">
        <v>0.97314938583569599</v>
      </c>
      <c r="L448" s="171">
        <v>0.97314938583569599</v>
      </c>
      <c r="M448" s="171">
        <v>0.97314938583569599</v>
      </c>
      <c r="N448" s="305">
        <v>0.97314938583569499</v>
      </c>
      <c r="O448" s="305">
        <v>0.97281091829880695</v>
      </c>
      <c r="P448" s="305">
        <v>0.97281091829880695</v>
      </c>
      <c r="Q448" s="305">
        <v>0.97281091829880695</v>
      </c>
      <c r="R448" s="305">
        <v>0.97281091829880695</v>
      </c>
      <c r="S448" s="305">
        <v>0.97281091829880695</v>
      </c>
      <c r="T448" s="305">
        <v>0.97281091829880695</v>
      </c>
      <c r="U448" s="305">
        <v>0.97281091829880695</v>
      </c>
      <c r="V448" s="305">
        <v>0.97281091829880695</v>
      </c>
      <c r="W448" s="305">
        <v>0.97281091829880695</v>
      </c>
      <c r="X448" s="305">
        <v>0.97281091829880695</v>
      </c>
      <c r="Y448" s="305">
        <v>0.97281091829880695</v>
      </c>
      <c r="Z448" s="305">
        <v>0.97281091829880695</v>
      </c>
      <c r="AA448" s="305">
        <v>0.97281091829880595</v>
      </c>
      <c r="AB448" s="305">
        <v>0.97284191139765697</v>
      </c>
      <c r="AC448" s="305">
        <v>0.97284191139765697</v>
      </c>
      <c r="AD448" s="305">
        <v>0.97284191139765697</v>
      </c>
      <c r="AE448" s="305">
        <v>0.97284191139765697</v>
      </c>
      <c r="AF448" s="305">
        <v>0.97284191139765697</v>
      </c>
      <c r="AG448" s="305">
        <v>0.97284191139765697</v>
      </c>
      <c r="AH448" s="305">
        <v>0.97284191139765697</v>
      </c>
      <c r="AI448" s="305">
        <v>0.97284191139765697</v>
      </c>
      <c r="AJ448" s="305">
        <v>0.97284191139765697</v>
      </c>
      <c r="AK448" s="305">
        <v>0.97284191139765697</v>
      </c>
      <c r="AL448" s="305">
        <v>0.97284191139765697</v>
      </c>
      <c r="AM448" s="305">
        <v>0.97284191139765697</v>
      </c>
      <c r="AN448" s="305">
        <v>0.97284191139765797</v>
      </c>
    </row>
    <row r="449" spans="1:40" s="298" customFormat="1" x14ac:dyDescent="0.2">
      <c r="A449" s="297" t="s">
        <v>2288</v>
      </c>
      <c r="B449" s="298">
        <v>1</v>
      </c>
      <c r="C449" s="298">
        <v>1</v>
      </c>
      <c r="D449" s="298">
        <v>1</v>
      </c>
      <c r="E449" s="298">
        <v>1</v>
      </c>
      <c r="F449" s="298">
        <v>1</v>
      </c>
      <c r="G449" s="298">
        <v>1</v>
      </c>
      <c r="H449" s="298">
        <v>1</v>
      </c>
      <c r="I449" s="298">
        <v>1</v>
      </c>
      <c r="J449" s="298">
        <v>1</v>
      </c>
      <c r="K449" s="298">
        <v>1</v>
      </c>
      <c r="L449" s="298">
        <v>1</v>
      </c>
      <c r="M449" s="298">
        <v>1</v>
      </c>
      <c r="N449" s="307">
        <v>1</v>
      </c>
      <c r="O449" s="307">
        <v>1</v>
      </c>
      <c r="P449" s="307">
        <v>1</v>
      </c>
      <c r="Q449" s="307">
        <v>1</v>
      </c>
      <c r="R449" s="307">
        <v>1</v>
      </c>
      <c r="S449" s="307">
        <v>1</v>
      </c>
      <c r="T449" s="307">
        <v>1</v>
      </c>
      <c r="U449" s="307">
        <v>1</v>
      </c>
      <c r="V449" s="307">
        <v>1</v>
      </c>
      <c r="W449" s="307">
        <v>1</v>
      </c>
      <c r="X449" s="307">
        <v>1</v>
      </c>
      <c r="Y449" s="307">
        <v>1</v>
      </c>
      <c r="Z449" s="307">
        <v>1</v>
      </c>
      <c r="AA449" s="307">
        <v>1</v>
      </c>
      <c r="AB449" s="307">
        <v>1</v>
      </c>
      <c r="AC449" s="307">
        <v>1</v>
      </c>
      <c r="AD449" s="307">
        <v>1</v>
      </c>
      <c r="AE449" s="307">
        <v>1</v>
      </c>
      <c r="AF449" s="307">
        <v>1</v>
      </c>
      <c r="AG449" s="307">
        <v>1</v>
      </c>
      <c r="AH449" s="307">
        <v>1</v>
      </c>
      <c r="AI449" s="307">
        <v>1</v>
      </c>
      <c r="AJ449" s="307">
        <v>1</v>
      </c>
      <c r="AK449" s="307">
        <v>1</v>
      </c>
      <c r="AL449" s="307">
        <v>1</v>
      </c>
      <c r="AM449" s="307">
        <v>1</v>
      </c>
      <c r="AN449" s="307">
        <v>1</v>
      </c>
    </row>
    <row r="450" spans="1:40" s="171" customFormat="1" x14ac:dyDescent="0.2">
      <c r="A450" s="128" t="s">
        <v>2289</v>
      </c>
      <c r="B450" s="171">
        <v>0.97314938583569599</v>
      </c>
      <c r="C450" s="171">
        <v>0.97314938583569599</v>
      </c>
      <c r="D450" s="171">
        <v>0.97314938583569599</v>
      </c>
      <c r="E450" s="171">
        <v>0.97314938583569599</v>
      </c>
      <c r="F450" s="171">
        <v>0.97314938583569599</v>
      </c>
      <c r="G450" s="171">
        <v>0.97314938583569599</v>
      </c>
      <c r="H450" s="171">
        <v>0.97314938583569599</v>
      </c>
      <c r="I450" s="171">
        <v>0.97314938583569599</v>
      </c>
      <c r="J450" s="171">
        <v>0.97314938583569599</v>
      </c>
      <c r="K450" s="171">
        <v>0.97314938583569599</v>
      </c>
      <c r="L450" s="171">
        <v>0.97314938583569599</v>
      </c>
      <c r="M450" s="171">
        <v>0.97314938583569599</v>
      </c>
      <c r="N450" s="305">
        <v>0.97314938583569499</v>
      </c>
      <c r="O450" s="305">
        <v>0.97281091829880695</v>
      </c>
      <c r="P450" s="305">
        <v>0.97281091829880695</v>
      </c>
      <c r="Q450" s="305">
        <v>0.97281091829880695</v>
      </c>
      <c r="R450" s="305">
        <v>0.97281091829880695</v>
      </c>
      <c r="S450" s="305">
        <v>0.97281091829880695</v>
      </c>
      <c r="T450" s="305">
        <v>0.97281091829880695</v>
      </c>
      <c r="U450" s="305">
        <v>0.97281091829880695</v>
      </c>
      <c r="V450" s="305">
        <v>0.97281091829880695</v>
      </c>
      <c r="W450" s="305">
        <v>0.97281091829880695</v>
      </c>
      <c r="X450" s="305">
        <v>0.97281091829880695</v>
      </c>
      <c r="Y450" s="305">
        <v>0.97281091829880695</v>
      </c>
      <c r="Z450" s="305">
        <v>0.97281091829880695</v>
      </c>
      <c r="AA450" s="305">
        <v>0.97281091829880595</v>
      </c>
      <c r="AB450" s="305">
        <v>0.97284191139765697</v>
      </c>
      <c r="AC450" s="305">
        <v>0.97284191139765697</v>
      </c>
      <c r="AD450" s="305">
        <v>0.97284191139765697</v>
      </c>
      <c r="AE450" s="305">
        <v>0.97284191139765697</v>
      </c>
      <c r="AF450" s="305">
        <v>0.97284191139765697</v>
      </c>
      <c r="AG450" s="305">
        <v>0.97284191139765697</v>
      </c>
      <c r="AH450" s="305">
        <v>0.97284191139765697</v>
      </c>
      <c r="AI450" s="305">
        <v>0.97284191139765697</v>
      </c>
      <c r="AJ450" s="305">
        <v>0.97284191139765697</v>
      </c>
      <c r="AK450" s="305">
        <v>0.97284191139765697</v>
      </c>
      <c r="AL450" s="305">
        <v>0.97284191139765697</v>
      </c>
      <c r="AM450" s="305">
        <v>0.97284191139765697</v>
      </c>
      <c r="AN450" s="305">
        <v>0.97284191139765797</v>
      </c>
    </row>
    <row r="451" spans="1:40" s="171" customFormat="1" x14ac:dyDescent="0.2">
      <c r="A451" s="128" t="s">
        <v>2290</v>
      </c>
      <c r="B451" s="171">
        <v>0.97314938583569599</v>
      </c>
      <c r="C451" s="171">
        <v>0.97314938583569599</v>
      </c>
      <c r="D451" s="171">
        <v>0.97314938583569599</v>
      </c>
      <c r="E451" s="171">
        <v>0.97314938583569599</v>
      </c>
      <c r="F451" s="171">
        <v>0.97314938583569599</v>
      </c>
      <c r="G451" s="171">
        <v>0.97314938583569599</v>
      </c>
      <c r="H451" s="171">
        <v>0.97314938583569599</v>
      </c>
      <c r="I451" s="171">
        <v>0.97314938583569599</v>
      </c>
      <c r="J451" s="171">
        <v>0.97314938583569599</v>
      </c>
      <c r="K451" s="171">
        <v>0.97314938583569599</v>
      </c>
      <c r="L451" s="171">
        <v>0.97314938583569599</v>
      </c>
      <c r="M451" s="171">
        <v>0.97314938583569599</v>
      </c>
      <c r="N451" s="305">
        <v>0.97314938583569499</v>
      </c>
      <c r="O451" s="305">
        <v>0.97281091829880695</v>
      </c>
      <c r="P451" s="305">
        <v>0.97281091829880695</v>
      </c>
      <c r="Q451" s="305">
        <v>0.97281091829880695</v>
      </c>
      <c r="R451" s="305">
        <v>0.97281091829880695</v>
      </c>
      <c r="S451" s="305">
        <v>0.97281091829880695</v>
      </c>
      <c r="T451" s="305">
        <v>0.97281091829880695</v>
      </c>
      <c r="U451" s="305">
        <v>0.97281091829880695</v>
      </c>
      <c r="V451" s="305">
        <v>0.97281091829880695</v>
      </c>
      <c r="W451" s="305">
        <v>0.97281091829880695</v>
      </c>
      <c r="X451" s="305">
        <v>0.97281091829880695</v>
      </c>
      <c r="Y451" s="305">
        <v>0.97281091829880695</v>
      </c>
      <c r="Z451" s="305">
        <v>0.97281091829880695</v>
      </c>
      <c r="AA451" s="305">
        <v>0.97281091829880595</v>
      </c>
      <c r="AB451" s="305">
        <v>0.97284191139765697</v>
      </c>
      <c r="AC451" s="305">
        <v>0.97284191139765697</v>
      </c>
      <c r="AD451" s="305">
        <v>0.97284191139765697</v>
      </c>
      <c r="AE451" s="305">
        <v>0.97284191139765697</v>
      </c>
      <c r="AF451" s="305">
        <v>0.97284191139765697</v>
      </c>
      <c r="AG451" s="305">
        <v>0.97284191139765697</v>
      </c>
      <c r="AH451" s="305">
        <v>0.97284191139765697</v>
      </c>
      <c r="AI451" s="305">
        <v>0.97284191139765697</v>
      </c>
      <c r="AJ451" s="305">
        <v>0.97284191139765697</v>
      </c>
      <c r="AK451" s="305">
        <v>0.97284191139765697</v>
      </c>
      <c r="AL451" s="305">
        <v>0.97284191139765697</v>
      </c>
      <c r="AM451" s="305">
        <v>0.97284191139765697</v>
      </c>
      <c r="AN451" s="305">
        <v>0.97284191139765797</v>
      </c>
    </row>
    <row r="452" spans="1:40" s="171" customFormat="1" x14ac:dyDescent="0.2">
      <c r="A452" s="128" t="s">
        <v>2291</v>
      </c>
      <c r="B452" s="171">
        <v>0.97314938583569599</v>
      </c>
      <c r="C452" s="171">
        <v>0.97314938583569599</v>
      </c>
      <c r="D452" s="171">
        <v>0.97314938583569599</v>
      </c>
      <c r="E452" s="171">
        <v>0.97314938583569599</v>
      </c>
      <c r="F452" s="171">
        <v>0.97314938583569599</v>
      </c>
      <c r="G452" s="171">
        <v>0.97314938583569599</v>
      </c>
      <c r="H452" s="171">
        <v>0.97314938583569599</v>
      </c>
      <c r="I452" s="171">
        <v>0.97314938583569599</v>
      </c>
      <c r="J452" s="171">
        <v>0.97314938583569599</v>
      </c>
      <c r="K452" s="171">
        <v>0.97314938583569599</v>
      </c>
      <c r="L452" s="171">
        <v>0.97314938583569599</v>
      </c>
      <c r="M452" s="171">
        <v>0.97314938583569599</v>
      </c>
      <c r="N452" s="305">
        <v>0.97314938583569499</v>
      </c>
      <c r="O452" s="305">
        <v>0.97281091829880695</v>
      </c>
      <c r="P452" s="305">
        <v>0.97281091829880695</v>
      </c>
      <c r="Q452" s="305">
        <v>0.97281091829880695</v>
      </c>
      <c r="R452" s="305">
        <v>0.97281091829880695</v>
      </c>
      <c r="S452" s="305">
        <v>0.97281091829880695</v>
      </c>
      <c r="T452" s="305">
        <v>0.97281091829880695</v>
      </c>
      <c r="U452" s="305">
        <v>0.97281091829880695</v>
      </c>
      <c r="V452" s="305">
        <v>0.97281091829880695</v>
      </c>
      <c r="W452" s="305">
        <v>0.97281091829880695</v>
      </c>
      <c r="X452" s="305">
        <v>0.97281091829880695</v>
      </c>
      <c r="Y452" s="305">
        <v>0.97281091829880695</v>
      </c>
      <c r="Z452" s="305">
        <v>0.97281091829880695</v>
      </c>
      <c r="AA452" s="305">
        <v>0.97281091829880595</v>
      </c>
      <c r="AB452" s="305">
        <v>0.97284191139765697</v>
      </c>
      <c r="AC452" s="305">
        <v>0.97284191139765697</v>
      </c>
      <c r="AD452" s="305">
        <v>0.97284191139765697</v>
      </c>
      <c r="AE452" s="305">
        <v>0.97284191139765697</v>
      </c>
      <c r="AF452" s="305">
        <v>0.97284191139765697</v>
      </c>
      <c r="AG452" s="305">
        <v>0.97284191139765697</v>
      </c>
      <c r="AH452" s="305">
        <v>0.97284191139765697</v>
      </c>
      <c r="AI452" s="305">
        <v>0.97284191139765697</v>
      </c>
      <c r="AJ452" s="305">
        <v>0.97284191139765697</v>
      </c>
      <c r="AK452" s="305">
        <v>0.97284191139765697</v>
      </c>
      <c r="AL452" s="305">
        <v>0.97284191139765697</v>
      </c>
      <c r="AM452" s="305">
        <v>0.97284191139765697</v>
      </c>
      <c r="AN452" s="305">
        <v>0.97284191139765797</v>
      </c>
    </row>
    <row r="453" spans="1:40" s="171" customFormat="1" x14ac:dyDescent="0.2">
      <c r="A453" s="128" t="s">
        <v>2292</v>
      </c>
      <c r="B453" s="171">
        <v>0.97314938583569599</v>
      </c>
      <c r="C453" s="171">
        <v>0.97314938583569599</v>
      </c>
      <c r="D453" s="171">
        <v>0.97314938583569599</v>
      </c>
      <c r="E453" s="171">
        <v>0.97314938583569599</v>
      </c>
      <c r="F453" s="171">
        <v>0.97314938583569599</v>
      </c>
      <c r="G453" s="171">
        <v>0.97314938583569599</v>
      </c>
      <c r="H453" s="171">
        <v>0.97314938583569599</v>
      </c>
      <c r="I453" s="171">
        <v>0.97314938583569599</v>
      </c>
      <c r="J453" s="171">
        <v>0.97314938583569599</v>
      </c>
      <c r="K453" s="171">
        <v>0.97314938583569599</v>
      </c>
      <c r="L453" s="171">
        <v>0.97314938583569599</v>
      </c>
      <c r="M453" s="171">
        <v>0.97314938583569599</v>
      </c>
      <c r="N453" s="305">
        <v>0.97314938583569499</v>
      </c>
      <c r="O453" s="305">
        <v>0.97281091829880695</v>
      </c>
      <c r="P453" s="305">
        <v>0.97281091829880695</v>
      </c>
      <c r="Q453" s="305">
        <v>0.97281091829880695</v>
      </c>
      <c r="R453" s="305">
        <v>0.97281091829880695</v>
      </c>
      <c r="S453" s="305">
        <v>0.97281091829880695</v>
      </c>
      <c r="T453" s="305">
        <v>0.97281091829880695</v>
      </c>
      <c r="U453" s="305">
        <v>0.97281091829880695</v>
      </c>
      <c r="V453" s="305">
        <v>0.97281091829880695</v>
      </c>
      <c r="W453" s="305">
        <v>0.97281091829880695</v>
      </c>
      <c r="X453" s="305">
        <v>0.97281091829880695</v>
      </c>
      <c r="Y453" s="305">
        <v>0.97281091829880695</v>
      </c>
      <c r="Z453" s="305">
        <v>0.97281091829880695</v>
      </c>
      <c r="AA453" s="305">
        <v>0.97281091829880595</v>
      </c>
      <c r="AB453" s="305">
        <v>0.97284191139765697</v>
      </c>
      <c r="AC453" s="305">
        <v>0.97284191139765697</v>
      </c>
      <c r="AD453" s="305">
        <v>0.97284191139765697</v>
      </c>
      <c r="AE453" s="305">
        <v>0.97284191139765697</v>
      </c>
      <c r="AF453" s="305">
        <v>0.97284191139765697</v>
      </c>
      <c r="AG453" s="305">
        <v>0.97284191139765697</v>
      </c>
      <c r="AH453" s="305">
        <v>0.97284191139765697</v>
      </c>
      <c r="AI453" s="305">
        <v>0.97284191139765697</v>
      </c>
      <c r="AJ453" s="305">
        <v>0.97284191139765697</v>
      </c>
      <c r="AK453" s="305">
        <v>0.97284191139765697</v>
      </c>
      <c r="AL453" s="305">
        <v>0.97284191139765697</v>
      </c>
      <c r="AM453" s="305">
        <v>0.97284191139765697</v>
      </c>
      <c r="AN453" s="305">
        <v>0.97284191139765797</v>
      </c>
    </row>
    <row r="454" spans="1:40" s="171" customFormat="1" x14ac:dyDescent="0.2">
      <c r="A454" s="128" t="s">
        <v>2293</v>
      </c>
      <c r="B454" s="171">
        <v>0.97314938583569599</v>
      </c>
      <c r="C454" s="171">
        <v>0.97314938583569599</v>
      </c>
      <c r="D454" s="171">
        <v>0.97314938583569599</v>
      </c>
      <c r="E454" s="171">
        <v>0.97314938583569599</v>
      </c>
      <c r="F454" s="171">
        <v>0.97314938583569599</v>
      </c>
      <c r="G454" s="171">
        <v>0.97314938583569599</v>
      </c>
      <c r="H454" s="171">
        <v>0.97314938583569599</v>
      </c>
      <c r="I454" s="171">
        <v>0.97314938583569599</v>
      </c>
      <c r="J454" s="171">
        <v>0.97314938583569599</v>
      </c>
      <c r="K454" s="171">
        <v>0.97314938583569599</v>
      </c>
      <c r="L454" s="171">
        <v>0.97314938583569599</v>
      </c>
      <c r="M454" s="171">
        <v>0.97314938583569599</v>
      </c>
      <c r="N454" s="305">
        <v>0.97314938583569499</v>
      </c>
      <c r="O454" s="305">
        <v>0.97281091829880695</v>
      </c>
      <c r="P454" s="305">
        <v>0.97281091829880695</v>
      </c>
      <c r="Q454" s="305">
        <v>0.97281091829880695</v>
      </c>
      <c r="R454" s="305">
        <v>0.97281091829880695</v>
      </c>
      <c r="S454" s="305">
        <v>0.97281091829880695</v>
      </c>
      <c r="T454" s="305">
        <v>0.97281091829880695</v>
      </c>
      <c r="U454" s="305">
        <v>0.97281091829880695</v>
      </c>
      <c r="V454" s="305">
        <v>0.97281091829880695</v>
      </c>
      <c r="W454" s="305">
        <v>0.97281091829880695</v>
      </c>
      <c r="X454" s="305">
        <v>0.97281091829880695</v>
      </c>
      <c r="Y454" s="305">
        <v>0.97281091829880695</v>
      </c>
      <c r="Z454" s="305">
        <v>0.97281091829880695</v>
      </c>
      <c r="AA454" s="305">
        <v>0.97281091829880595</v>
      </c>
      <c r="AB454" s="305">
        <v>0.97284191139765697</v>
      </c>
      <c r="AC454" s="305">
        <v>0.97284191139765697</v>
      </c>
      <c r="AD454" s="305">
        <v>0.97284191139765697</v>
      </c>
      <c r="AE454" s="305">
        <v>0.97284191139765697</v>
      </c>
      <c r="AF454" s="305">
        <v>0.97284191139765697</v>
      </c>
      <c r="AG454" s="305">
        <v>0.97284191139765697</v>
      </c>
      <c r="AH454" s="305">
        <v>0.97284191139765697</v>
      </c>
      <c r="AI454" s="305">
        <v>0.97284191139765697</v>
      </c>
      <c r="AJ454" s="305">
        <v>0.97284191139765697</v>
      </c>
      <c r="AK454" s="305">
        <v>0.97284191139765697</v>
      </c>
      <c r="AL454" s="305">
        <v>0.97284191139765697</v>
      </c>
      <c r="AM454" s="305">
        <v>0.97284191139765697</v>
      </c>
      <c r="AN454" s="305">
        <v>0.97284191139765797</v>
      </c>
    </row>
    <row r="455" spans="1:40" s="171" customFormat="1" x14ac:dyDescent="0.2">
      <c r="A455" s="128" t="s">
        <v>2294</v>
      </c>
      <c r="B455" s="171">
        <v>0.97314938583569599</v>
      </c>
      <c r="C455" s="171">
        <v>0.97314938583569599</v>
      </c>
      <c r="D455" s="171">
        <v>0.97314938583569599</v>
      </c>
      <c r="E455" s="171">
        <v>0.97314938583569599</v>
      </c>
      <c r="F455" s="171">
        <v>0.97314938583569599</v>
      </c>
      <c r="G455" s="171">
        <v>0.97314938583569599</v>
      </c>
      <c r="H455" s="171">
        <v>0.97314938583569599</v>
      </c>
      <c r="I455" s="171">
        <v>0.97314938583569599</v>
      </c>
      <c r="J455" s="171">
        <v>0.97314938583569599</v>
      </c>
      <c r="K455" s="171">
        <v>0.97314938583569599</v>
      </c>
      <c r="L455" s="171">
        <v>0.97314938583569599</v>
      </c>
      <c r="M455" s="171">
        <v>0.97314938583569599</v>
      </c>
      <c r="N455" s="305">
        <v>0.97314938583569499</v>
      </c>
      <c r="O455" s="305">
        <v>0.97281091829880695</v>
      </c>
      <c r="P455" s="305">
        <v>0.97281091829880695</v>
      </c>
      <c r="Q455" s="305">
        <v>0.97281091829880695</v>
      </c>
      <c r="R455" s="305">
        <v>0.97281091829880695</v>
      </c>
      <c r="S455" s="305">
        <v>0.97281091829880695</v>
      </c>
      <c r="T455" s="305">
        <v>0.97281091829880695</v>
      </c>
      <c r="U455" s="305">
        <v>0.97281091829880695</v>
      </c>
      <c r="V455" s="305">
        <v>0.97281091829880695</v>
      </c>
      <c r="W455" s="305">
        <v>0.97281091829880695</v>
      </c>
      <c r="X455" s="305">
        <v>0.97281091829880695</v>
      </c>
      <c r="Y455" s="305">
        <v>0.97281091829880695</v>
      </c>
      <c r="Z455" s="305">
        <v>0.97281091829880695</v>
      </c>
      <c r="AA455" s="305">
        <v>0.97281091829880595</v>
      </c>
      <c r="AB455" s="305">
        <v>0.97284191139765697</v>
      </c>
      <c r="AC455" s="305">
        <v>0.97284191139765697</v>
      </c>
      <c r="AD455" s="305">
        <v>0.97284191139765697</v>
      </c>
      <c r="AE455" s="305">
        <v>0.97284191139765697</v>
      </c>
      <c r="AF455" s="305">
        <v>0.97284191139765697</v>
      </c>
      <c r="AG455" s="305">
        <v>0.97284191139765697</v>
      </c>
      <c r="AH455" s="305">
        <v>0.97284191139765697</v>
      </c>
      <c r="AI455" s="305">
        <v>0.97284191139765697</v>
      </c>
      <c r="AJ455" s="305">
        <v>0.97284191139765697</v>
      </c>
      <c r="AK455" s="305">
        <v>0.97284191139765697</v>
      </c>
      <c r="AL455" s="305">
        <v>0.97284191139765697</v>
      </c>
      <c r="AM455" s="305">
        <v>0.97284191139765697</v>
      </c>
      <c r="AN455" s="305">
        <v>0.97284191139765797</v>
      </c>
    </row>
    <row r="456" spans="1:40" s="171" customFormat="1" x14ac:dyDescent="0.2">
      <c r="A456" s="128" t="s">
        <v>2295</v>
      </c>
      <c r="B456" s="171">
        <v>0.97314938583569599</v>
      </c>
      <c r="C456" s="171">
        <v>0.97314938583569599</v>
      </c>
      <c r="D456" s="171">
        <v>0.97314938583569599</v>
      </c>
      <c r="E456" s="171">
        <v>0.97314938583569599</v>
      </c>
      <c r="F456" s="171">
        <v>0.97314938583569599</v>
      </c>
      <c r="G456" s="171">
        <v>0.97314938583569599</v>
      </c>
      <c r="H456" s="171">
        <v>0.97314938583569599</v>
      </c>
      <c r="I456" s="171">
        <v>0.97314938583569599</v>
      </c>
      <c r="J456" s="171">
        <v>0.97314938583569599</v>
      </c>
      <c r="K456" s="171">
        <v>0.97314938583569599</v>
      </c>
      <c r="L456" s="171">
        <v>0.97314938583569599</v>
      </c>
      <c r="M456" s="171">
        <v>0.97314938583569599</v>
      </c>
      <c r="N456" s="305">
        <v>0.97314938583569499</v>
      </c>
      <c r="O456" s="305">
        <v>0.97281091829880695</v>
      </c>
      <c r="P456" s="305">
        <v>0.97281091829880695</v>
      </c>
      <c r="Q456" s="305">
        <v>0.97281091829880695</v>
      </c>
      <c r="R456" s="305">
        <v>0.97281091829880695</v>
      </c>
      <c r="S456" s="305">
        <v>0.97281091829880695</v>
      </c>
      <c r="T456" s="305">
        <v>0.97281091829880695</v>
      </c>
      <c r="U456" s="305">
        <v>0.97281091829880695</v>
      </c>
      <c r="V456" s="305">
        <v>0.97281091829880695</v>
      </c>
      <c r="W456" s="305">
        <v>0.97281091829880695</v>
      </c>
      <c r="X456" s="305">
        <v>0.97281091829880695</v>
      </c>
      <c r="Y456" s="305">
        <v>0.97281091829880695</v>
      </c>
      <c r="Z456" s="305">
        <v>0.97281091829880695</v>
      </c>
      <c r="AA456" s="305">
        <v>0.97281091829880595</v>
      </c>
      <c r="AB456" s="305">
        <v>0.97284191139765697</v>
      </c>
      <c r="AC456" s="305">
        <v>0.97284191139765697</v>
      </c>
      <c r="AD456" s="305">
        <v>0.97284191139765697</v>
      </c>
      <c r="AE456" s="305">
        <v>0.97284191139765697</v>
      </c>
      <c r="AF456" s="305">
        <v>0.97284191139765697</v>
      </c>
      <c r="AG456" s="305">
        <v>0.97284191139765697</v>
      </c>
      <c r="AH456" s="305">
        <v>0.97284191139765697</v>
      </c>
      <c r="AI456" s="305">
        <v>0.97284191139765697</v>
      </c>
      <c r="AJ456" s="305">
        <v>0.97284191139765697</v>
      </c>
      <c r="AK456" s="305">
        <v>0.97284191139765697</v>
      </c>
      <c r="AL456" s="305">
        <v>0.97284191139765697</v>
      </c>
      <c r="AM456" s="305">
        <v>0.97284191139765697</v>
      </c>
      <c r="AN456" s="305">
        <v>0.97284191139765797</v>
      </c>
    </row>
    <row r="457" spans="1:40" s="171" customFormat="1" x14ac:dyDescent="0.2">
      <c r="A457" s="128" t="s">
        <v>2296</v>
      </c>
      <c r="B457" s="171">
        <v>0.97314938583569599</v>
      </c>
      <c r="C457" s="171">
        <v>0.97314938583569599</v>
      </c>
      <c r="D457" s="171">
        <v>0.97314938583569599</v>
      </c>
      <c r="E457" s="171">
        <v>0.97314938583569599</v>
      </c>
      <c r="F457" s="171">
        <v>0.97314938583569599</v>
      </c>
      <c r="G457" s="171">
        <v>0.97314938583569599</v>
      </c>
      <c r="H457" s="171">
        <v>0.97314938583569599</v>
      </c>
      <c r="I457" s="171">
        <v>0.97314938583569599</v>
      </c>
      <c r="J457" s="171">
        <v>0.97314938583569599</v>
      </c>
      <c r="K457" s="171">
        <v>0.97314938583569599</v>
      </c>
      <c r="L457" s="171">
        <v>0.97314938583569599</v>
      </c>
      <c r="M457" s="171">
        <v>0.97314938583569599</v>
      </c>
      <c r="N457" s="305">
        <v>0.97314938583569499</v>
      </c>
      <c r="O457" s="305">
        <v>0.97281091829880695</v>
      </c>
      <c r="P457" s="305">
        <v>0.97281091829880695</v>
      </c>
      <c r="Q457" s="305">
        <v>0.97281091829880695</v>
      </c>
      <c r="R457" s="305">
        <v>0.97281091829880695</v>
      </c>
      <c r="S457" s="305">
        <v>0.97281091829880695</v>
      </c>
      <c r="T457" s="305">
        <v>0.97281091829880695</v>
      </c>
      <c r="U457" s="305">
        <v>0.97281091829880695</v>
      </c>
      <c r="V457" s="305">
        <v>0.97281091829880695</v>
      </c>
      <c r="W457" s="305">
        <v>0.97281091829880695</v>
      </c>
      <c r="X457" s="305">
        <v>0.97281091829880695</v>
      </c>
      <c r="Y457" s="305">
        <v>0.97281091829880695</v>
      </c>
      <c r="Z457" s="305">
        <v>0.97281091829880695</v>
      </c>
      <c r="AA457" s="305">
        <v>0.97281091829880595</v>
      </c>
      <c r="AB457" s="305">
        <v>0.97284191139765697</v>
      </c>
      <c r="AC457" s="305">
        <v>0.97284191139765697</v>
      </c>
      <c r="AD457" s="305">
        <v>0.97284191139765697</v>
      </c>
      <c r="AE457" s="305">
        <v>0.97284191139765697</v>
      </c>
      <c r="AF457" s="305">
        <v>0.97284191139765697</v>
      </c>
      <c r="AG457" s="305">
        <v>0.97284191139765697</v>
      </c>
      <c r="AH457" s="305">
        <v>0.97284191139765697</v>
      </c>
      <c r="AI457" s="305">
        <v>0.97284191139765697</v>
      </c>
      <c r="AJ457" s="305">
        <v>0.97284191139765697</v>
      </c>
      <c r="AK457" s="305">
        <v>0.97284191139765697</v>
      </c>
      <c r="AL457" s="305">
        <v>0.97284191139765697</v>
      </c>
      <c r="AM457" s="305">
        <v>0.97284191139765697</v>
      </c>
      <c r="AN457" s="305">
        <v>0.97284191139765797</v>
      </c>
    </row>
    <row r="458" spans="1:40" s="298" customFormat="1" x14ac:dyDescent="0.2">
      <c r="A458" s="389" t="s">
        <v>2297</v>
      </c>
      <c r="B458" s="298">
        <v>0</v>
      </c>
      <c r="C458" s="298">
        <v>0</v>
      </c>
      <c r="D458" s="298">
        <v>0</v>
      </c>
      <c r="E458" s="298">
        <v>0</v>
      </c>
      <c r="F458" s="298">
        <v>0</v>
      </c>
      <c r="G458" s="298">
        <v>0</v>
      </c>
      <c r="H458" s="298">
        <v>0</v>
      </c>
      <c r="I458" s="298">
        <v>0</v>
      </c>
      <c r="J458" s="298">
        <v>0</v>
      </c>
      <c r="K458" s="298">
        <v>0</v>
      </c>
      <c r="L458" s="298">
        <v>0</v>
      </c>
      <c r="M458" s="298">
        <v>0</v>
      </c>
      <c r="N458" s="307">
        <v>0</v>
      </c>
      <c r="O458" s="307">
        <v>0</v>
      </c>
      <c r="P458" s="307">
        <v>0</v>
      </c>
      <c r="Q458" s="307">
        <v>0</v>
      </c>
      <c r="R458" s="307">
        <v>0</v>
      </c>
      <c r="S458" s="307">
        <v>0</v>
      </c>
      <c r="T458" s="307">
        <v>0</v>
      </c>
      <c r="U458" s="307">
        <v>0</v>
      </c>
      <c r="V458" s="307">
        <v>0</v>
      </c>
      <c r="W458" s="307">
        <v>0</v>
      </c>
      <c r="X458" s="307">
        <v>0</v>
      </c>
      <c r="Y458" s="307">
        <v>0</v>
      </c>
      <c r="Z458" s="307">
        <v>0</v>
      </c>
      <c r="AA458" s="307">
        <v>0</v>
      </c>
      <c r="AB458" s="307">
        <v>0</v>
      </c>
      <c r="AC458" s="307">
        <v>0</v>
      </c>
      <c r="AD458" s="307">
        <v>0</v>
      </c>
      <c r="AE458" s="307">
        <v>0</v>
      </c>
      <c r="AF458" s="307">
        <v>0</v>
      </c>
      <c r="AG458" s="307">
        <v>0</v>
      </c>
      <c r="AH458" s="307">
        <v>0</v>
      </c>
      <c r="AI458" s="307">
        <v>0</v>
      </c>
      <c r="AJ458" s="307">
        <v>0</v>
      </c>
      <c r="AK458" s="307">
        <v>0</v>
      </c>
      <c r="AL458" s="307">
        <v>0</v>
      </c>
      <c r="AM458" s="307">
        <v>0</v>
      </c>
      <c r="AN458" s="307">
        <v>0</v>
      </c>
    </row>
    <row r="459" spans="1:40" s="171" customFormat="1" x14ac:dyDescent="0.2">
      <c r="A459" s="128" t="s">
        <v>2298</v>
      </c>
      <c r="B459" s="171">
        <v>0.97314938583569599</v>
      </c>
      <c r="C459" s="171">
        <v>0.97314938583569599</v>
      </c>
      <c r="D459" s="171">
        <v>0.97314938583569599</v>
      </c>
      <c r="E459" s="171">
        <v>0.97314938583569599</v>
      </c>
      <c r="F459" s="171">
        <v>0.97314938583569599</v>
      </c>
      <c r="G459" s="171">
        <v>0.97314938583569599</v>
      </c>
      <c r="H459" s="171">
        <v>0.97314938583569599</v>
      </c>
      <c r="I459" s="171">
        <v>0.97314938583569599</v>
      </c>
      <c r="J459" s="171">
        <v>0.97314938583569599</v>
      </c>
      <c r="K459" s="171">
        <v>0.97314938583569599</v>
      </c>
      <c r="L459" s="171">
        <v>0.97314938583569599</v>
      </c>
      <c r="M459" s="171">
        <v>0.97314938583569599</v>
      </c>
      <c r="N459" s="305">
        <v>0.97314938583569499</v>
      </c>
      <c r="O459" s="305">
        <v>0.97281091829880695</v>
      </c>
      <c r="P459" s="305">
        <v>0.97281091829880695</v>
      </c>
      <c r="Q459" s="305">
        <v>0.97281091829880695</v>
      </c>
      <c r="R459" s="305">
        <v>0.97281091829880695</v>
      </c>
      <c r="S459" s="305">
        <v>0.97281091829880695</v>
      </c>
      <c r="T459" s="305">
        <v>0.97281091829880695</v>
      </c>
      <c r="U459" s="305">
        <v>0.97281091829880695</v>
      </c>
      <c r="V459" s="305">
        <v>0.97281091829880695</v>
      </c>
      <c r="W459" s="305">
        <v>0.97281091829880695</v>
      </c>
      <c r="X459" s="305">
        <v>0.97281091829880695</v>
      </c>
      <c r="Y459" s="305">
        <v>0.97281091829880695</v>
      </c>
      <c r="Z459" s="305">
        <v>0.97281091829880695</v>
      </c>
      <c r="AA459" s="305">
        <v>0.97281091829880595</v>
      </c>
      <c r="AB459" s="305">
        <v>0.97284191139765697</v>
      </c>
      <c r="AC459" s="305">
        <v>0.97284191139765697</v>
      </c>
      <c r="AD459" s="305">
        <v>0.97284191139765697</v>
      </c>
      <c r="AE459" s="305">
        <v>0.97284191139765697</v>
      </c>
      <c r="AF459" s="305">
        <v>0.97284191139765697</v>
      </c>
      <c r="AG459" s="305">
        <v>0.97284191139765697</v>
      </c>
      <c r="AH459" s="305">
        <v>0.97284191139765697</v>
      </c>
      <c r="AI459" s="305">
        <v>0.97284191139765697</v>
      </c>
      <c r="AJ459" s="305">
        <v>0.97284191139765697</v>
      </c>
      <c r="AK459" s="305">
        <v>0.97284191139765697</v>
      </c>
      <c r="AL459" s="305">
        <v>0.97284191139765697</v>
      </c>
      <c r="AM459" s="305">
        <v>0.97284191139765697</v>
      </c>
      <c r="AN459" s="305">
        <v>0.97284191139765797</v>
      </c>
    </row>
    <row r="460" spans="1:40" s="171" customFormat="1" x14ac:dyDescent="0.2">
      <c r="A460" s="128" t="s">
        <v>2299</v>
      </c>
      <c r="B460" s="171">
        <v>0.97314938583569599</v>
      </c>
      <c r="C460" s="171">
        <v>0.97314938583569599</v>
      </c>
      <c r="D460" s="171">
        <v>0.97314938583569599</v>
      </c>
      <c r="E460" s="171">
        <v>0.97314938583569599</v>
      </c>
      <c r="F460" s="171">
        <v>0.97314938583569599</v>
      </c>
      <c r="G460" s="171">
        <v>0.97314938583569599</v>
      </c>
      <c r="H460" s="171">
        <v>0.97314938583569599</v>
      </c>
      <c r="I460" s="171">
        <v>0.97314938583569599</v>
      </c>
      <c r="J460" s="171">
        <v>0.97314938583569599</v>
      </c>
      <c r="K460" s="171">
        <v>0.97314938583569599</v>
      </c>
      <c r="L460" s="171">
        <v>0.97314938583569599</v>
      </c>
      <c r="M460" s="171">
        <v>0.97314938583569599</v>
      </c>
      <c r="N460" s="305">
        <v>0.97314938583569499</v>
      </c>
      <c r="O460" s="305">
        <v>0.97281091829880695</v>
      </c>
      <c r="P460" s="305">
        <v>0.97281091829880695</v>
      </c>
      <c r="Q460" s="305">
        <v>0.97281091829880695</v>
      </c>
      <c r="R460" s="305">
        <v>0.97281091829880695</v>
      </c>
      <c r="S460" s="305">
        <v>0.97281091829880695</v>
      </c>
      <c r="T460" s="305">
        <v>0.97281091829880695</v>
      </c>
      <c r="U460" s="305">
        <v>0.97281091829880695</v>
      </c>
      <c r="V460" s="305">
        <v>0.97281091829880695</v>
      </c>
      <c r="W460" s="305">
        <v>0.97281091829880695</v>
      </c>
      <c r="X460" s="305">
        <v>0.97281091829880695</v>
      </c>
      <c r="Y460" s="305">
        <v>0.97281091829880695</v>
      </c>
      <c r="Z460" s="305">
        <v>0.97281091829880695</v>
      </c>
      <c r="AA460" s="305">
        <v>0.97281091829880595</v>
      </c>
      <c r="AB460" s="305">
        <v>0.97284191139765697</v>
      </c>
      <c r="AC460" s="305">
        <v>0.97284191139765697</v>
      </c>
      <c r="AD460" s="305">
        <v>0.97284191139765697</v>
      </c>
      <c r="AE460" s="305">
        <v>0.97284191139765697</v>
      </c>
      <c r="AF460" s="305">
        <v>0.97284191139765697</v>
      </c>
      <c r="AG460" s="305">
        <v>0.97284191139765697</v>
      </c>
      <c r="AH460" s="305">
        <v>0.97284191139765697</v>
      </c>
      <c r="AI460" s="305">
        <v>0.97284191139765697</v>
      </c>
      <c r="AJ460" s="305">
        <v>0.97284191139765697</v>
      </c>
      <c r="AK460" s="305">
        <v>0.97284191139765697</v>
      </c>
      <c r="AL460" s="305">
        <v>0.97284191139765697</v>
      </c>
      <c r="AM460" s="305">
        <v>0.97284191139765697</v>
      </c>
      <c r="AN460" s="305">
        <v>0.97284191139765797</v>
      </c>
    </row>
    <row r="461" spans="1:40" s="171" customFormat="1" x14ac:dyDescent="0.2">
      <c r="A461" s="128" t="s">
        <v>2300</v>
      </c>
      <c r="B461" s="171">
        <v>0.97314938583569599</v>
      </c>
      <c r="C461" s="171">
        <v>0.97314938583569599</v>
      </c>
      <c r="D461" s="171">
        <v>0.97314938583569599</v>
      </c>
      <c r="E461" s="171">
        <v>0.97314938583569599</v>
      </c>
      <c r="F461" s="171">
        <v>0.97314938583569599</v>
      </c>
      <c r="G461" s="171">
        <v>0.97314938583569599</v>
      </c>
      <c r="H461" s="171">
        <v>0.97314938583569599</v>
      </c>
      <c r="I461" s="171">
        <v>0.97314938583569599</v>
      </c>
      <c r="J461" s="171">
        <v>0.97314938583569599</v>
      </c>
      <c r="K461" s="171">
        <v>0.97314938583569599</v>
      </c>
      <c r="L461" s="171">
        <v>0.97314938583569599</v>
      </c>
      <c r="M461" s="171">
        <v>0.97314938583569599</v>
      </c>
      <c r="N461" s="305">
        <v>0.97314938583569499</v>
      </c>
      <c r="O461" s="305">
        <v>0.97281091829880695</v>
      </c>
      <c r="P461" s="305">
        <v>0.97281091829880695</v>
      </c>
      <c r="Q461" s="305">
        <v>0.97281091829880695</v>
      </c>
      <c r="R461" s="305">
        <v>0.97281091829880695</v>
      </c>
      <c r="S461" s="305">
        <v>0.97281091829880695</v>
      </c>
      <c r="T461" s="305">
        <v>0.97281091829880695</v>
      </c>
      <c r="U461" s="305">
        <v>0.97281091829880695</v>
      </c>
      <c r="V461" s="305">
        <v>0.97281091829880695</v>
      </c>
      <c r="W461" s="305">
        <v>0.97281091829880695</v>
      </c>
      <c r="X461" s="305">
        <v>0.97281091829880695</v>
      </c>
      <c r="Y461" s="305">
        <v>0.97281091829880695</v>
      </c>
      <c r="Z461" s="305">
        <v>0.97281091829880695</v>
      </c>
      <c r="AA461" s="305">
        <v>0.97281091829880595</v>
      </c>
      <c r="AB461" s="305">
        <v>0.97284191139765697</v>
      </c>
      <c r="AC461" s="305">
        <v>0.97284191139765697</v>
      </c>
      <c r="AD461" s="305">
        <v>0.97284191139765697</v>
      </c>
      <c r="AE461" s="305">
        <v>0.97284191139765697</v>
      </c>
      <c r="AF461" s="305">
        <v>0.97284191139765697</v>
      </c>
      <c r="AG461" s="305">
        <v>0.97284191139765697</v>
      </c>
      <c r="AH461" s="305">
        <v>0.97284191139765697</v>
      </c>
      <c r="AI461" s="305">
        <v>0.97284191139765697</v>
      </c>
      <c r="AJ461" s="305">
        <v>0.97284191139765697</v>
      </c>
      <c r="AK461" s="305">
        <v>0.97284191139765697</v>
      </c>
      <c r="AL461" s="305">
        <v>0.97284191139765697</v>
      </c>
      <c r="AM461" s="305">
        <v>0.97284191139765697</v>
      </c>
      <c r="AN461" s="305">
        <v>0.97284191139765797</v>
      </c>
    </row>
    <row r="462" spans="1:40" s="171" customFormat="1" x14ac:dyDescent="0.2">
      <c r="A462" s="128" t="s">
        <v>2301</v>
      </c>
      <c r="B462" s="171">
        <v>0.97314938583569599</v>
      </c>
      <c r="C462" s="171">
        <v>0.97314938583569599</v>
      </c>
      <c r="D462" s="171">
        <v>0.97314938583569599</v>
      </c>
      <c r="E462" s="171">
        <v>0.97314938583569599</v>
      </c>
      <c r="F462" s="171">
        <v>0.97314938583569599</v>
      </c>
      <c r="G462" s="171">
        <v>0.97314938583569599</v>
      </c>
      <c r="H462" s="171">
        <v>0.97314938583569599</v>
      </c>
      <c r="I462" s="171">
        <v>0.97314938583569599</v>
      </c>
      <c r="J462" s="171">
        <v>0.97314938583569599</v>
      </c>
      <c r="K462" s="171">
        <v>0.97314938583569599</v>
      </c>
      <c r="L462" s="171">
        <v>0.97314938583569599</v>
      </c>
      <c r="M462" s="171">
        <v>0.97314938583569599</v>
      </c>
      <c r="N462" s="305">
        <v>0.97314938583569499</v>
      </c>
      <c r="O462" s="305">
        <v>0.97281091829880695</v>
      </c>
      <c r="P462" s="305">
        <v>0.97281091829880695</v>
      </c>
      <c r="Q462" s="305">
        <v>0.97281091829880695</v>
      </c>
      <c r="R462" s="305">
        <v>0.97281091829880695</v>
      </c>
      <c r="S462" s="305">
        <v>0.97281091829880695</v>
      </c>
      <c r="T462" s="305">
        <v>0.97281091829880695</v>
      </c>
      <c r="U462" s="305">
        <v>0.97281091829880695</v>
      </c>
      <c r="V462" s="305">
        <v>0.97281091829880695</v>
      </c>
      <c r="W462" s="305">
        <v>0.97281091829880695</v>
      </c>
      <c r="X462" s="305">
        <v>0.97281091829880695</v>
      </c>
      <c r="Y462" s="305">
        <v>0.97281091829880695</v>
      </c>
      <c r="Z462" s="305">
        <v>0.97281091829880695</v>
      </c>
      <c r="AA462" s="305">
        <v>0.97281091829880595</v>
      </c>
      <c r="AB462" s="305">
        <v>0.97284191139765697</v>
      </c>
      <c r="AC462" s="305">
        <v>0.97284191139765697</v>
      </c>
      <c r="AD462" s="305">
        <v>0.97284191139765697</v>
      </c>
      <c r="AE462" s="305">
        <v>0.97284191139765697</v>
      </c>
      <c r="AF462" s="305">
        <v>0.97284191139765697</v>
      </c>
      <c r="AG462" s="305">
        <v>0.97284191139765697</v>
      </c>
      <c r="AH462" s="305">
        <v>0.97284191139765697</v>
      </c>
      <c r="AI462" s="305">
        <v>0.97284191139765697</v>
      </c>
      <c r="AJ462" s="305">
        <v>0.97284191139765697</v>
      </c>
      <c r="AK462" s="305">
        <v>0.97284191139765697</v>
      </c>
      <c r="AL462" s="305">
        <v>0.97284191139765697</v>
      </c>
      <c r="AM462" s="305">
        <v>0.97284191139765697</v>
      </c>
      <c r="AN462" s="305">
        <v>0.97284191139765797</v>
      </c>
    </row>
    <row r="463" spans="1:40" s="171" customFormat="1" x14ac:dyDescent="0.2">
      <c r="A463" s="128" t="s">
        <v>2302</v>
      </c>
      <c r="B463" s="171">
        <v>0.97314938583569599</v>
      </c>
      <c r="C463" s="171">
        <v>0.97314938583569599</v>
      </c>
      <c r="D463" s="171">
        <v>0.97314938583569599</v>
      </c>
      <c r="E463" s="171">
        <v>0.97314938583569599</v>
      </c>
      <c r="F463" s="171">
        <v>0.97314938583569599</v>
      </c>
      <c r="G463" s="171">
        <v>0.97314938583569599</v>
      </c>
      <c r="H463" s="171">
        <v>0.97314938583569599</v>
      </c>
      <c r="I463" s="171">
        <v>0.97314938583569599</v>
      </c>
      <c r="J463" s="171">
        <v>0.97314938583569599</v>
      </c>
      <c r="K463" s="171">
        <v>0.97314938583569599</v>
      </c>
      <c r="L463" s="171">
        <v>0.97314938583569599</v>
      </c>
      <c r="M463" s="171">
        <v>0.97314938583569599</v>
      </c>
      <c r="N463" s="305">
        <v>0.97314938583569499</v>
      </c>
      <c r="O463" s="305">
        <v>0.97281091829880695</v>
      </c>
      <c r="P463" s="305">
        <v>0.97281091829880695</v>
      </c>
      <c r="Q463" s="305">
        <v>0.97281091829880695</v>
      </c>
      <c r="R463" s="305">
        <v>0.97281091829880695</v>
      </c>
      <c r="S463" s="305">
        <v>0.97281091829880695</v>
      </c>
      <c r="T463" s="305">
        <v>0.97281091829880695</v>
      </c>
      <c r="U463" s="305">
        <v>0.97281091829880695</v>
      </c>
      <c r="V463" s="305">
        <v>0.97281091829880695</v>
      </c>
      <c r="W463" s="305">
        <v>0.97281091829880695</v>
      </c>
      <c r="X463" s="305">
        <v>0.97281091829880695</v>
      </c>
      <c r="Y463" s="305">
        <v>0.97281091829880695</v>
      </c>
      <c r="Z463" s="305">
        <v>0.97281091829880695</v>
      </c>
      <c r="AA463" s="305">
        <v>0.97281091829880595</v>
      </c>
      <c r="AB463" s="305">
        <v>0.97284191139765697</v>
      </c>
      <c r="AC463" s="305">
        <v>0.97284191139765697</v>
      </c>
      <c r="AD463" s="305">
        <v>0.97284191139765697</v>
      </c>
      <c r="AE463" s="305">
        <v>0.97284191139765697</v>
      </c>
      <c r="AF463" s="305">
        <v>0.97284191139765697</v>
      </c>
      <c r="AG463" s="305">
        <v>0.97284191139765697</v>
      </c>
      <c r="AH463" s="305">
        <v>0.97284191139765697</v>
      </c>
      <c r="AI463" s="305">
        <v>0.97284191139765697</v>
      </c>
      <c r="AJ463" s="305">
        <v>0.97284191139765697</v>
      </c>
      <c r="AK463" s="305">
        <v>0.97284191139765697</v>
      </c>
      <c r="AL463" s="305">
        <v>0.97284191139765697</v>
      </c>
      <c r="AM463" s="305">
        <v>0.97284191139765697</v>
      </c>
      <c r="AN463" s="305">
        <v>0.97284191139765797</v>
      </c>
    </row>
    <row r="464" spans="1:40" s="171" customFormat="1" x14ac:dyDescent="0.2">
      <c r="A464" s="128" t="s">
        <v>2303</v>
      </c>
      <c r="B464" s="171">
        <v>0.97314938583569599</v>
      </c>
      <c r="C464" s="171">
        <v>0.97314938583569599</v>
      </c>
      <c r="D464" s="171">
        <v>0.97314938583569599</v>
      </c>
      <c r="E464" s="171">
        <v>0.97314938583569599</v>
      </c>
      <c r="F464" s="171">
        <v>0.97314938583569599</v>
      </c>
      <c r="G464" s="171">
        <v>0.97314938583569599</v>
      </c>
      <c r="H464" s="171">
        <v>0.97314938583569599</v>
      </c>
      <c r="I464" s="171">
        <v>0.97314938583569599</v>
      </c>
      <c r="J464" s="171">
        <v>0.97314938583569599</v>
      </c>
      <c r="K464" s="171">
        <v>0.97314938583569599</v>
      </c>
      <c r="L464" s="171">
        <v>0.97314938583569599</v>
      </c>
      <c r="M464" s="171">
        <v>0.97314938583569599</v>
      </c>
      <c r="N464" s="305">
        <v>0.97314938583569499</v>
      </c>
      <c r="O464" s="305">
        <v>0.97281091829880695</v>
      </c>
      <c r="P464" s="305">
        <v>0.97281091829880695</v>
      </c>
      <c r="Q464" s="305">
        <v>0.97281091829880695</v>
      </c>
      <c r="R464" s="305">
        <v>0.97281091829880695</v>
      </c>
      <c r="S464" s="305">
        <v>0.97281091829880695</v>
      </c>
      <c r="T464" s="305">
        <v>0.97281091829880695</v>
      </c>
      <c r="U464" s="305">
        <v>0.97281091829880695</v>
      </c>
      <c r="V464" s="305">
        <v>0.97281091829880695</v>
      </c>
      <c r="W464" s="305">
        <v>0.97281091829880695</v>
      </c>
      <c r="X464" s="305">
        <v>0.97281091829880695</v>
      </c>
      <c r="Y464" s="305">
        <v>0.97281091829880695</v>
      </c>
      <c r="Z464" s="305">
        <v>0.97281091829880695</v>
      </c>
      <c r="AA464" s="305">
        <v>0.97281091829880595</v>
      </c>
      <c r="AB464" s="305">
        <v>0.97284191139765697</v>
      </c>
      <c r="AC464" s="305">
        <v>0.97284191139765697</v>
      </c>
      <c r="AD464" s="305">
        <v>0.97284191139765697</v>
      </c>
      <c r="AE464" s="305">
        <v>0.97284191139765697</v>
      </c>
      <c r="AF464" s="305">
        <v>0.97284191139765697</v>
      </c>
      <c r="AG464" s="305">
        <v>0.97284191139765697</v>
      </c>
      <c r="AH464" s="305">
        <v>0.97284191139765697</v>
      </c>
      <c r="AI464" s="305">
        <v>0.97284191139765697</v>
      </c>
      <c r="AJ464" s="305">
        <v>0.97284191139765697</v>
      </c>
      <c r="AK464" s="305">
        <v>0.97284191139765697</v>
      </c>
      <c r="AL464" s="305">
        <v>0.97284191139765697</v>
      </c>
      <c r="AM464" s="305">
        <v>0.97284191139765697</v>
      </c>
      <c r="AN464" s="305">
        <v>0.97284191139765797</v>
      </c>
    </row>
    <row r="465" spans="1:40" s="171" customFormat="1" x14ac:dyDescent="0.2">
      <c r="A465" s="172" t="s">
        <v>2304</v>
      </c>
      <c r="B465" s="171">
        <v>0</v>
      </c>
      <c r="C465" s="171">
        <v>0</v>
      </c>
      <c r="D465" s="171">
        <v>0</v>
      </c>
      <c r="E465" s="171">
        <v>0</v>
      </c>
      <c r="F465" s="171">
        <v>0</v>
      </c>
      <c r="G465" s="171">
        <v>0</v>
      </c>
      <c r="H465" s="171">
        <v>0</v>
      </c>
      <c r="I465" s="171">
        <v>0</v>
      </c>
      <c r="J465" s="171">
        <v>0</v>
      </c>
      <c r="K465" s="171">
        <v>0</v>
      </c>
      <c r="L465" s="171">
        <v>0</v>
      </c>
      <c r="M465" s="171">
        <v>0</v>
      </c>
      <c r="N465" s="305">
        <v>0</v>
      </c>
      <c r="O465" s="305">
        <v>0</v>
      </c>
      <c r="P465" s="305">
        <v>0</v>
      </c>
      <c r="Q465" s="305">
        <v>0</v>
      </c>
      <c r="R465" s="305">
        <v>0</v>
      </c>
      <c r="S465" s="305">
        <v>0</v>
      </c>
      <c r="T465" s="305">
        <v>0</v>
      </c>
      <c r="U465" s="305">
        <v>0</v>
      </c>
      <c r="V465" s="305">
        <v>0</v>
      </c>
      <c r="W465" s="305">
        <v>0</v>
      </c>
      <c r="X465" s="305">
        <v>0</v>
      </c>
      <c r="Y465" s="305">
        <v>0</v>
      </c>
      <c r="Z465" s="305">
        <v>0</v>
      </c>
      <c r="AA465" s="305">
        <v>0</v>
      </c>
      <c r="AB465" s="305">
        <v>0</v>
      </c>
      <c r="AC465" s="305">
        <v>0</v>
      </c>
      <c r="AD465" s="305">
        <v>0</v>
      </c>
      <c r="AE465" s="305">
        <v>0</v>
      </c>
      <c r="AF465" s="305">
        <v>0</v>
      </c>
      <c r="AG465" s="305">
        <v>0</v>
      </c>
      <c r="AH465" s="305">
        <v>0</v>
      </c>
      <c r="AI465" s="305">
        <v>0</v>
      </c>
      <c r="AJ465" s="305">
        <v>0</v>
      </c>
      <c r="AK465" s="305">
        <v>0</v>
      </c>
      <c r="AL465" s="305">
        <v>0</v>
      </c>
      <c r="AM465" s="305">
        <v>0</v>
      </c>
      <c r="AN465" s="305">
        <v>0</v>
      </c>
    </row>
    <row r="466" spans="1:40" s="171" customFormat="1" x14ac:dyDescent="0.2">
      <c r="A466" s="128" t="s">
        <v>2305</v>
      </c>
      <c r="B466" s="171">
        <v>0.97314938583569599</v>
      </c>
      <c r="C466" s="171">
        <v>0.97314938583569599</v>
      </c>
      <c r="D466" s="171">
        <v>0.97314938583569599</v>
      </c>
      <c r="E466" s="171">
        <v>0.97314938583569599</v>
      </c>
      <c r="F466" s="171">
        <v>0.97314938583569599</v>
      </c>
      <c r="G466" s="171">
        <v>0.97314938583569599</v>
      </c>
      <c r="H466" s="171">
        <v>0.97314938583569599</v>
      </c>
      <c r="I466" s="171">
        <v>0.97314938583569599</v>
      </c>
      <c r="J466" s="171">
        <v>0.97314938583569599</v>
      </c>
      <c r="K466" s="171">
        <v>0.97314938583569599</v>
      </c>
      <c r="L466" s="171">
        <v>0.97314938583569599</v>
      </c>
      <c r="M466" s="171">
        <v>0.97314938583569599</v>
      </c>
      <c r="N466" s="305">
        <v>0.97314938583569499</v>
      </c>
      <c r="O466" s="305">
        <v>0.97281091829880695</v>
      </c>
      <c r="P466" s="305">
        <v>0.97281091829880695</v>
      </c>
      <c r="Q466" s="305">
        <v>0.97281091829880695</v>
      </c>
      <c r="R466" s="305">
        <v>0.97281091829880695</v>
      </c>
      <c r="S466" s="305">
        <v>0.97281091829880695</v>
      </c>
      <c r="T466" s="305">
        <v>0.97281091829880695</v>
      </c>
      <c r="U466" s="305">
        <v>0.97281091829880695</v>
      </c>
      <c r="V466" s="305">
        <v>0.97281091829880695</v>
      </c>
      <c r="W466" s="305">
        <v>0.97281091829880695</v>
      </c>
      <c r="X466" s="305">
        <v>0.97281091829880695</v>
      </c>
      <c r="Y466" s="305">
        <v>0.97281091829880695</v>
      </c>
      <c r="Z466" s="305">
        <v>0.97281091829880695</v>
      </c>
      <c r="AA466" s="305">
        <v>0.97281091829880595</v>
      </c>
      <c r="AB466" s="305">
        <v>0.97284191139765697</v>
      </c>
      <c r="AC466" s="305">
        <v>0.97284191139765697</v>
      </c>
      <c r="AD466" s="305">
        <v>0.97284191139765697</v>
      </c>
      <c r="AE466" s="305">
        <v>0.97284191139765697</v>
      </c>
      <c r="AF466" s="305">
        <v>0.97284191139765697</v>
      </c>
      <c r="AG466" s="305">
        <v>0.97284191139765697</v>
      </c>
      <c r="AH466" s="305">
        <v>0.97284191139765697</v>
      </c>
      <c r="AI466" s="305">
        <v>0.97284191139765697</v>
      </c>
      <c r="AJ466" s="305">
        <v>0.97284191139765697</v>
      </c>
      <c r="AK466" s="305">
        <v>0.97284191139765697</v>
      </c>
      <c r="AL466" s="305">
        <v>0.97284191139765697</v>
      </c>
      <c r="AM466" s="305">
        <v>0.97284191139765697</v>
      </c>
      <c r="AN466" s="305">
        <v>0.97284191139765797</v>
      </c>
    </row>
    <row r="467" spans="1:40" s="171" customFormat="1" x14ac:dyDescent="0.2">
      <c r="A467" s="128" t="s">
        <v>2306</v>
      </c>
      <c r="B467" s="171">
        <v>0.97314938583569599</v>
      </c>
      <c r="C467" s="171">
        <v>0.97314938583569599</v>
      </c>
      <c r="D467" s="171">
        <v>0.97314938583569599</v>
      </c>
      <c r="E467" s="171">
        <v>0.97314938583569599</v>
      </c>
      <c r="F467" s="171">
        <v>0.97314938583569599</v>
      </c>
      <c r="G467" s="171">
        <v>0.97314938583569599</v>
      </c>
      <c r="H467" s="171">
        <v>0.97314938583569599</v>
      </c>
      <c r="I467" s="171">
        <v>0.97314938583569599</v>
      </c>
      <c r="J467" s="171">
        <v>0.97314938583569599</v>
      </c>
      <c r="K467" s="171">
        <v>0.97314938583569599</v>
      </c>
      <c r="L467" s="171">
        <v>0.97314938583569599</v>
      </c>
      <c r="M467" s="171">
        <v>0.97314938583569599</v>
      </c>
      <c r="N467" s="305">
        <v>0.97314938583569499</v>
      </c>
      <c r="O467" s="305">
        <v>0.97281091829880695</v>
      </c>
      <c r="P467" s="305">
        <v>0.97281091829880695</v>
      </c>
      <c r="Q467" s="305">
        <v>0.97281091829880695</v>
      </c>
      <c r="R467" s="305">
        <v>0.97281091829880695</v>
      </c>
      <c r="S467" s="305">
        <v>0.97281091829880695</v>
      </c>
      <c r="T467" s="305">
        <v>0.97281091829880695</v>
      </c>
      <c r="U467" s="305">
        <v>0.97281091829880695</v>
      </c>
      <c r="V467" s="305">
        <v>0.97281091829880695</v>
      </c>
      <c r="W467" s="305">
        <v>0.97281091829880695</v>
      </c>
      <c r="X467" s="305">
        <v>0.97281091829880695</v>
      </c>
      <c r="Y467" s="305">
        <v>0.97281091829880695</v>
      </c>
      <c r="Z467" s="305">
        <v>0.97281091829880695</v>
      </c>
      <c r="AA467" s="305">
        <v>0.97281091829880595</v>
      </c>
      <c r="AB467" s="305">
        <v>0.97284191139765697</v>
      </c>
      <c r="AC467" s="305">
        <v>0.97284191139765697</v>
      </c>
      <c r="AD467" s="305">
        <v>0.97284191139765697</v>
      </c>
      <c r="AE467" s="305">
        <v>0.97284191139765697</v>
      </c>
      <c r="AF467" s="305">
        <v>0.97284191139765697</v>
      </c>
      <c r="AG467" s="305">
        <v>0.97284191139765697</v>
      </c>
      <c r="AH467" s="305">
        <v>0.97284191139765697</v>
      </c>
      <c r="AI467" s="305">
        <v>0.97284191139765697</v>
      </c>
      <c r="AJ467" s="305">
        <v>0.97284191139765697</v>
      </c>
      <c r="AK467" s="305">
        <v>0.97284191139765697</v>
      </c>
      <c r="AL467" s="305">
        <v>0.97284191139765697</v>
      </c>
      <c r="AM467" s="305">
        <v>0.97284191139765697</v>
      </c>
      <c r="AN467" s="305">
        <v>0.97284191139765797</v>
      </c>
    </row>
    <row r="468" spans="1:40" s="171" customFormat="1" x14ac:dyDescent="0.2">
      <c r="A468" s="128" t="s">
        <v>2307</v>
      </c>
      <c r="B468" s="171">
        <v>0</v>
      </c>
      <c r="C468" s="171">
        <v>0</v>
      </c>
      <c r="D468" s="171">
        <v>0</v>
      </c>
      <c r="E468" s="171">
        <v>0</v>
      </c>
      <c r="F468" s="171">
        <v>0</v>
      </c>
      <c r="G468" s="171">
        <v>0</v>
      </c>
      <c r="H468" s="171">
        <v>0</v>
      </c>
      <c r="I468" s="171">
        <v>0</v>
      </c>
      <c r="J468" s="171">
        <v>0</v>
      </c>
      <c r="K468" s="171">
        <v>0</v>
      </c>
      <c r="L468" s="171">
        <v>0</v>
      </c>
      <c r="M468" s="171">
        <v>0</v>
      </c>
      <c r="N468" s="305">
        <v>0</v>
      </c>
      <c r="O468" s="305">
        <v>0</v>
      </c>
      <c r="P468" s="305">
        <v>0</v>
      </c>
      <c r="Q468" s="305">
        <v>0</v>
      </c>
      <c r="R468" s="305">
        <v>0</v>
      </c>
      <c r="S468" s="305">
        <v>0</v>
      </c>
      <c r="T468" s="305">
        <v>0</v>
      </c>
      <c r="U468" s="305">
        <v>0</v>
      </c>
      <c r="V468" s="305">
        <v>0</v>
      </c>
      <c r="W468" s="305">
        <v>0</v>
      </c>
      <c r="X468" s="305">
        <v>0</v>
      </c>
      <c r="Y468" s="305">
        <v>0</v>
      </c>
      <c r="Z468" s="305">
        <v>0</v>
      </c>
      <c r="AA468" s="305">
        <v>0</v>
      </c>
      <c r="AB468" s="305">
        <v>0</v>
      </c>
      <c r="AC468" s="305">
        <v>0</v>
      </c>
      <c r="AD468" s="305">
        <v>0</v>
      </c>
      <c r="AE468" s="305">
        <v>0</v>
      </c>
      <c r="AF468" s="305">
        <v>0</v>
      </c>
      <c r="AG468" s="305">
        <v>0</v>
      </c>
      <c r="AH468" s="305">
        <v>0</v>
      </c>
      <c r="AI468" s="305">
        <v>0</v>
      </c>
      <c r="AJ468" s="305">
        <v>0</v>
      </c>
      <c r="AK468" s="305">
        <v>0</v>
      </c>
      <c r="AL468" s="305">
        <v>0</v>
      </c>
      <c r="AM468" s="305">
        <v>0</v>
      </c>
      <c r="AN468" s="305">
        <v>0</v>
      </c>
    </row>
    <row r="469" spans="1:40" s="171" customFormat="1" x14ac:dyDescent="0.2">
      <c r="A469" s="128" t="s">
        <v>2308</v>
      </c>
      <c r="B469" s="171">
        <v>0.97314938583569599</v>
      </c>
      <c r="C469" s="171">
        <v>0.97314938583569599</v>
      </c>
      <c r="D469" s="171">
        <v>0.97314938583569599</v>
      </c>
      <c r="E469" s="171">
        <v>0.97314938583569599</v>
      </c>
      <c r="F469" s="171">
        <v>0.97314938583569599</v>
      </c>
      <c r="G469" s="171">
        <v>0.97314938583569599</v>
      </c>
      <c r="H469" s="171">
        <v>0.97314938583569599</v>
      </c>
      <c r="I469" s="171">
        <v>0.97314938583569599</v>
      </c>
      <c r="J469" s="171">
        <v>0.97314938583569599</v>
      </c>
      <c r="K469" s="171">
        <v>0.97314938583569599</v>
      </c>
      <c r="L469" s="171">
        <v>0.97314938583569599</v>
      </c>
      <c r="M469" s="171">
        <v>0.97314938583569599</v>
      </c>
      <c r="N469" s="305">
        <v>0.97314938583569499</v>
      </c>
      <c r="O469" s="305">
        <v>0.97281091829880695</v>
      </c>
      <c r="P469" s="305">
        <v>0.97281091829880695</v>
      </c>
      <c r="Q469" s="305">
        <v>0.97281091829880695</v>
      </c>
      <c r="R469" s="305">
        <v>0.97281091829880695</v>
      </c>
      <c r="S469" s="305">
        <v>0.97281091829880695</v>
      </c>
      <c r="T469" s="305">
        <v>0.97281091829880695</v>
      </c>
      <c r="U469" s="305">
        <v>0.97281091829880695</v>
      </c>
      <c r="V469" s="305">
        <v>0.97281091829880695</v>
      </c>
      <c r="W469" s="305">
        <v>0.97281091829880695</v>
      </c>
      <c r="X469" s="305">
        <v>0.97281091829880695</v>
      </c>
      <c r="Y469" s="305">
        <v>0.97281091829880695</v>
      </c>
      <c r="Z469" s="305">
        <v>0.97281091829880695</v>
      </c>
      <c r="AA469" s="305">
        <v>0.97281091829880595</v>
      </c>
      <c r="AB469" s="305">
        <v>0.97284191139765697</v>
      </c>
      <c r="AC469" s="305">
        <v>0.97284191139765697</v>
      </c>
      <c r="AD469" s="305">
        <v>0.97284191139765697</v>
      </c>
      <c r="AE469" s="305">
        <v>0.97284191139765697</v>
      </c>
      <c r="AF469" s="305">
        <v>0.97284191139765697</v>
      </c>
      <c r="AG469" s="305">
        <v>0.97284191139765697</v>
      </c>
      <c r="AH469" s="305">
        <v>0.97284191139765697</v>
      </c>
      <c r="AI469" s="305">
        <v>0.97284191139765697</v>
      </c>
      <c r="AJ469" s="305">
        <v>0.97284191139765697</v>
      </c>
      <c r="AK469" s="305">
        <v>0.97284191139765697</v>
      </c>
      <c r="AL469" s="305">
        <v>0.97284191139765697</v>
      </c>
      <c r="AM469" s="305">
        <v>0.97284191139765697</v>
      </c>
      <c r="AN469" s="305">
        <v>0.97284191139765797</v>
      </c>
    </row>
    <row r="470" spans="1:40" s="171" customFormat="1" x14ac:dyDescent="0.2">
      <c r="A470" s="128" t="s">
        <v>2309</v>
      </c>
      <c r="B470" s="171">
        <v>0.97314938583569599</v>
      </c>
      <c r="C470" s="171">
        <v>0.97314938583569599</v>
      </c>
      <c r="D470" s="171">
        <v>0.97314938583569599</v>
      </c>
      <c r="E470" s="171">
        <v>0.97314938583569599</v>
      </c>
      <c r="F470" s="171">
        <v>0.97314938583569599</v>
      </c>
      <c r="G470" s="171">
        <v>0.97314938583569599</v>
      </c>
      <c r="H470" s="171">
        <v>0.97314938583569599</v>
      </c>
      <c r="I470" s="171">
        <v>0.97314938583569599</v>
      </c>
      <c r="J470" s="171">
        <v>0.97314938583569599</v>
      </c>
      <c r="K470" s="171">
        <v>0.97314938583569599</v>
      </c>
      <c r="L470" s="171">
        <v>0.97314938583569599</v>
      </c>
      <c r="M470" s="171">
        <v>0.97314938583569599</v>
      </c>
      <c r="N470" s="305">
        <v>0.97314938583569499</v>
      </c>
      <c r="O470" s="305">
        <v>0.97281091829880695</v>
      </c>
      <c r="P470" s="305">
        <v>0.97281091829880695</v>
      </c>
      <c r="Q470" s="305">
        <v>0.97281091829880695</v>
      </c>
      <c r="R470" s="305">
        <v>0.97281091829880695</v>
      </c>
      <c r="S470" s="305">
        <v>0.97281091829880695</v>
      </c>
      <c r="T470" s="305">
        <v>0.97281091829880695</v>
      </c>
      <c r="U470" s="305">
        <v>0.97281091829880695</v>
      </c>
      <c r="V470" s="305">
        <v>0.97281091829880695</v>
      </c>
      <c r="W470" s="305">
        <v>0.97281091829880695</v>
      </c>
      <c r="X470" s="305">
        <v>0.97281091829880695</v>
      </c>
      <c r="Y470" s="305">
        <v>0.97281091829880695</v>
      </c>
      <c r="Z470" s="305">
        <v>0.97281091829880695</v>
      </c>
      <c r="AA470" s="305">
        <v>0.97281091829880595</v>
      </c>
      <c r="AB470" s="305">
        <v>0.97284191139765697</v>
      </c>
      <c r="AC470" s="305">
        <v>0.97284191139765697</v>
      </c>
      <c r="AD470" s="305">
        <v>0.97284191139765697</v>
      </c>
      <c r="AE470" s="305">
        <v>0.97284191139765697</v>
      </c>
      <c r="AF470" s="305">
        <v>0.97284191139765697</v>
      </c>
      <c r="AG470" s="305">
        <v>0.97284191139765697</v>
      </c>
      <c r="AH470" s="305">
        <v>0.97284191139765697</v>
      </c>
      <c r="AI470" s="305">
        <v>0.97284191139765697</v>
      </c>
      <c r="AJ470" s="305">
        <v>0.97284191139765697</v>
      </c>
      <c r="AK470" s="305">
        <v>0.97284191139765697</v>
      </c>
      <c r="AL470" s="305">
        <v>0.97284191139765697</v>
      </c>
      <c r="AM470" s="305">
        <v>0.97284191139765697</v>
      </c>
      <c r="AN470" s="305">
        <v>0.97284191139765797</v>
      </c>
    </row>
    <row r="471" spans="1:40" s="171" customFormat="1" x14ac:dyDescent="0.2">
      <c r="A471" s="128" t="s">
        <v>2310</v>
      </c>
      <c r="B471" s="171">
        <v>0.97314938583569599</v>
      </c>
      <c r="C471" s="171">
        <v>0.97314938583569599</v>
      </c>
      <c r="D471" s="171">
        <v>0.97314938583569599</v>
      </c>
      <c r="E471" s="171">
        <v>0.97314938583569599</v>
      </c>
      <c r="F471" s="171">
        <v>0.97314938583569599</v>
      </c>
      <c r="G471" s="171">
        <v>0.97314938583569599</v>
      </c>
      <c r="H471" s="171">
        <v>0.97314938583569599</v>
      </c>
      <c r="I471" s="171">
        <v>0.97314938583569599</v>
      </c>
      <c r="J471" s="171">
        <v>0.97314938583569599</v>
      </c>
      <c r="K471" s="171">
        <v>0.97314938583569599</v>
      </c>
      <c r="L471" s="171">
        <v>0.97314938583569599</v>
      </c>
      <c r="M471" s="171">
        <v>0.97314938583569599</v>
      </c>
      <c r="N471" s="305">
        <v>0.97314938583569499</v>
      </c>
      <c r="O471" s="305">
        <v>0.97281091829880695</v>
      </c>
      <c r="P471" s="305">
        <v>0.97281091829880695</v>
      </c>
      <c r="Q471" s="305">
        <v>0.97281091829880695</v>
      </c>
      <c r="R471" s="305">
        <v>0.97281091829880695</v>
      </c>
      <c r="S471" s="305">
        <v>0.97281091829880695</v>
      </c>
      <c r="T471" s="305">
        <v>0.97281091829880695</v>
      </c>
      <c r="U471" s="305">
        <v>0.97281091829880695</v>
      </c>
      <c r="V471" s="305">
        <v>0.97281091829880695</v>
      </c>
      <c r="W471" s="305">
        <v>0.97281091829880695</v>
      </c>
      <c r="X471" s="305">
        <v>0.97281091829880695</v>
      </c>
      <c r="Y471" s="305">
        <v>0.97281091829880695</v>
      </c>
      <c r="Z471" s="305">
        <v>0.97281091829880695</v>
      </c>
      <c r="AA471" s="305">
        <v>0.97281091829880595</v>
      </c>
      <c r="AB471" s="305">
        <v>0.97284191139765697</v>
      </c>
      <c r="AC471" s="305">
        <v>0.97284191139765697</v>
      </c>
      <c r="AD471" s="305">
        <v>0.97284191139765697</v>
      </c>
      <c r="AE471" s="305">
        <v>0.97284191139765697</v>
      </c>
      <c r="AF471" s="305">
        <v>0.97284191139765697</v>
      </c>
      <c r="AG471" s="305">
        <v>0.97284191139765697</v>
      </c>
      <c r="AH471" s="305">
        <v>0.97284191139765697</v>
      </c>
      <c r="AI471" s="305">
        <v>0.97284191139765697</v>
      </c>
      <c r="AJ471" s="305">
        <v>0.97284191139765697</v>
      </c>
      <c r="AK471" s="305">
        <v>0.97284191139765697</v>
      </c>
      <c r="AL471" s="305">
        <v>0.97284191139765697</v>
      </c>
      <c r="AM471" s="305">
        <v>0.97284191139765697</v>
      </c>
      <c r="AN471" s="305">
        <v>0.97284191139765797</v>
      </c>
    </row>
    <row r="472" spans="1:40" s="171" customFormat="1" x14ac:dyDescent="0.2">
      <c r="A472" s="128" t="s">
        <v>2311</v>
      </c>
      <c r="B472" s="171">
        <v>0.97314938583569599</v>
      </c>
      <c r="C472" s="171">
        <v>0.97314938583569599</v>
      </c>
      <c r="D472" s="171">
        <v>0.97314938583569599</v>
      </c>
      <c r="E472" s="171">
        <v>0.97314938583569599</v>
      </c>
      <c r="F472" s="171">
        <v>0.97314938583569599</v>
      </c>
      <c r="G472" s="171">
        <v>0.97314938583569599</v>
      </c>
      <c r="H472" s="171">
        <v>0.97314938583569599</v>
      </c>
      <c r="I472" s="171">
        <v>0.97314938583569599</v>
      </c>
      <c r="J472" s="171">
        <v>0.97314938583569599</v>
      </c>
      <c r="K472" s="171">
        <v>0.97314938583569599</v>
      </c>
      <c r="L472" s="171">
        <v>0.97314938583569599</v>
      </c>
      <c r="M472" s="171">
        <v>0.97314938583569599</v>
      </c>
      <c r="N472" s="305">
        <v>0.97314938583569499</v>
      </c>
      <c r="O472" s="305">
        <v>0.97281091829880695</v>
      </c>
      <c r="P472" s="305">
        <v>0.97281091829880695</v>
      </c>
      <c r="Q472" s="305">
        <v>0.97281091829880695</v>
      </c>
      <c r="R472" s="305">
        <v>0.97281091829880695</v>
      </c>
      <c r="S472" s="305">
        <v>0.97281091829880695</v>
      </c>
      <c r="T472" s="305">
        <v>0.97281091829880695</v>
      </c>
      <c r="U472" s="305">
        <v>0.97281091829880695</v>
      </c>
      <c r="V472" s="305">
        <v>0.97281091829880695</v>
      </c>
      <c r="W472" s="305">
        <v>0.97281091829880695</v>
      </c>
      <c r="X472" s="305">
        <v>0.97281091829880695</v>
      </c>
      <c r="Y472" s="305">
        <v>0.97281091829880695</v>
      </c>
      <c r="Z472" s="305">
        <v>0.97281091829880695</v>
      </c>
      <c r="AA472" s="305">
        <v>0.97281091829880595</v>
      </c>
      <c r="AB472" s="305">
        <v>0.97284191139765697</v>
      </c>
      <c r="AC472" s="305">
        <v>0.97284191139765697</v>
      </c>
      <c r="AD472" s="305">
        <v>0.97284191139765697</v>
      </c>
      <c r="AE472" s="305">
        <v>0.97284191139765697</v>
      </c>
      <c r="AF472" s="305">
        <v>0.97284191139765697</v>
      </c>
      <c r="AG472" s="305">
        <v>0.97284191139765697</v>
      </c>
      <c r="AH472" s="305">
        <v>0.97284191139765697</v>
      </c>
      <c r="AI472" s="305">
        <v>0.97284191139765697</v>
      </c>
      <c r="AJ472" s="305">
        <v>0.97284191139765697</v>
      </c>
      <c r="AK472" s="305">
        <v>0.97284191139765697</v>
      </c>
      <c r="AL472" s="305">
        <v>0.97284191139765697</v>
      </c>
      <c r="AM472" s="305">
        <v>0.97284191139765697</v>
      </c>
      <c r="AN472" s="305">
        <v>0.97284191139765797</v>
      </c>
    </row>
    <row r="473" spans="1:40" s="171" customFormat="1" x14ac:dyDescent="0.2">
      <c r="A473" s="128" t="s">
        <v>2312</v>
      </c>
      <c r="B473" s="171">
        <v>0.97314938583569599</v>
      </c>
      <c r="C473" s="171">
        <v>0.97314938583569599</v>
      </c>
      <c r="D473" s="171">
        <v>0.97314938583569599</v>
      </c>
      <c r="E473" s="171">
        <v>0.97314938583569599</v>
      </c>
      <c r="F473" s="171">
        <v>0.97314938583569599</v>
      </c>
      <c r="G473" s="171">
        <v>0.97314938583569599</v>
      </c>
      <c r="H473" s="171">
        <v>0.97314938583569599</v>
      </c>
      <c r="I473" s="171">
        <v>0.97314938583569599</v>
      </c>
      <c r="J473" s="171">
        <v>0.97314938583569599</v>
      </c>
      <c r="K473" s="171">
        <v>0.97314938583569599</v>
      </c>
      <c r="L473" s="171">
        <v>0.97314938583569599</v>
      </c>
      <c r="M473" s="171">
        <v>0.97314938583569599</v>
      </c>
      <c r="N473" s="305">
        <v>0.97314938583569499</v>
      </c>
      <c r="O473" s="305">
        <v>0.97281091829880695</v>
      </c>
      <c r="P473" s="305">
        <v>0.97281091829880695</v>
      </c>
      <c r="Q473" s="305">
        <v>0.97281091829880695</v>
      </c>
      <c r="R473" s="305">
        <v>0.97281091829880695</v>
      </c>
      <c r="S473" s="305">
        <v>0.97281091829880695</v>
      </c>
      <c r="T473" s="305">
        <v>0.97281091829880695</v>
      </c>
      <c r="U473" s="305">
        <v>0.97281091829880695</v>
      </c>
      <c r="V473" s="305">
        <v>0.97281091829880695</v>
      </c>
      <c r="W473" s="305">
        <v>0.97281091829880695</v>
      </c>
      <c r="X473" s="305">
        <v>0.97281091829880695</v>
      </c>
      <c r="Y473" s="305">
        <v>0.97281091829880695</v>
      </c>
      <c r="Z473" s="305">
        <v>0.97281091829880695</v>
      </c>
      <c r="AA473" s="305">
        <v>0.97281091829880595</v>
      </c>
      <c r="AB473" s="305">
        <v>0.97284191139765697</v>
      </c>
      <c r="AC473" s="305">
        <v>0.97284191139765697</v>
      </c>
      <c r="AD473" s="305">
        <v>0.97284191139765697</v>
      </c>
      <c r="AE473" s="305">
        <v>0.97284191139765697</v>
      </c>
      <c r="AF473" s="305">
        <v>0.97284191139765697</v>
      </c>
      <c r="AG473" s="305">
        <v>0.97284191139765697</v>
      </c>
      <c r="AH473" s="305">
        <v>0.97284191139765697</v>
      </c>
      <c r="AI473" s="305">
        <v>0.97284191139765697</v>
      </c>
      <c r="AJ473" s="305">
        <v>0.97284191139765697</v>
      </c>
      <c r="AK473" s="305">
        <v>0.97284191139765697</v>
      </c>
      <c r="AL473" s="305">
        <v>0.97284191139765697</v>
      </c>
      <c r="AM473" s="305">
        <v>0.97284191139765697</v>
      </c>
      <c r="AN473" s="305">
        <v>0.97284191139765797</v>
      </c>
    </row>
    <row r="474" spans="1:40" s="171" customFormat="1" x14ac:dyDescent="0.2">
      <c r="A474" s="128" t="s">
        <v>2313</v>
      </c>
      <c r="B474" s="171">
        <v>0.97314938583569599</v>
      </c>
      <c r="C474" s="171">
        <v>0.97314938583569599</v>
      </c>
      <c r="D474" s="171">
        <v>0.97314938583569599</v>
      </c>
      <c r="E474" s="171">
        <v>0.97314938583569599</v>
      </c>
      <c r="F474" s="171">
        <v>0.97314938583569599</v>
      </c>
      <c r="G474" s="171">
        <v>0.97314938583569599</v>
      </c>
      <c r="H474" s="171">
        <v>0.97314938583569599</v>
      </c>
      <c r="I474" s="171">
        <v>0.97314938583569599</v>
      </c>
      <c r="J474" s="171">
        <v>0.97314938583569599</v>
      </c>
      <c r="K474" s="171">
        <v>0.97314938583569599</v>
      </c>
      <c r="L474" s="171">
        <v>0.97314938583569599</v>
      </c>
      <c r="M474" s="171">
        <v>0.97314938583569599</v>
      </c>
      <c r="N474" s="305">
        <v>0.97314938583569499</v>
      </c>
      <c r="O474" s="305">
        <v>0.97281091829880695</v>
      </c>
      <c r="P474" s="305">
        <v>0.97281091829880695</v>
      </c>
      <c r="Q474" s="305">
        <v>0.97281091829880695</v>
      </c>
      <c r="R474" s="305">
        <v>0.97281091829880695</v>
      </c>
      <c r="S474" s="305">
        <v>0.97281091829880695</v>
      </c>
      <c r="T474" s="305">
        <v>0.97281091829880695</v>
      </c>
      <c r="U474" s="305">
        <v>0.97281091829880695</v>
      </c>
      <c r="V474" s="305">
        <v>0.97281091829880695</v>
      </c>
      <c r="W474" s="305">
        <v>0.97281091829880695</v>
      </c>
      <c r="X474" s="305">
        <v>0.97281091829880695</v>
      </c>
      <c r="Y474" s="305">
        <v>0.97281091829880695</v>
      </c>
      <c r="Z474" s="305">
        <v>0.97281091829880695</v>
      </c>
      <c r="AA474" s="305">
        <v>0.97281091829880595</v>
      </c>
      <c r="AB474" s="305">
        <v>0.97284191139765697</v>
      </c>
      <c r="AC474" s="305">
        <v>0.97284191139765697</v>
      </c>
      <c r="AD474" s="305">
        <v>0.97284191139765697</v>
      </c>
      <c r="AE474" s="305">
        <v>0.97284191139765697</v>
      </c>
      <c r="AF474" s="305">
        <v>0.97284191139765697</v>
      </c>
      <c r="AG474" s="305">
        <v>0.97284191139765697</v>
      </c>
      <c r="AH474" s="305">
        <v>0.97284191139765697</v>
      </c>
      <c r="AI474" s="305">
        <v>0.97284191139765697</v>
      </c>
      <c r="AJ474" s="305">
        <v>0.97284191139765697</v>
      </c>
      <c r="AK474" s="305">
        <v>0.97284191139765697</v>
      </c>
      <c r="AL474" s="305">
        <v>0.97284191139765697</v>
      </c>
      <c r="AM474" s="305">
        <v>0.97284191139765697</v>
      </c>
      <c r="AN474" s="305">
        <v>0.97284191139765797</v>
      </c>
    </row>
    <row r="475" spans="1:40" s="171" customFormat="1" x14ac:dyDescent="0.2">
      <c r="A475" s="128" t="s">
        <v>2314</v>
      </c>
      <c r="B475" s="171">
        <v>0.97314938583569599</v>
      </c>
      <c r="C475" s="171">
        <v>0.97314938583569599</v>
      </c>
      <c r="D475" s="171">
        <v>0.97314938583569599</v>
      </c>
      <c r="E475" s="171">
        <v>0.97314938583569599</v>
      </c>
      <c r="F475" s="171">
        <v>0.97314938583569599</v>
      </c>
      <c r="G475" s="171">
        <v>0.97314938583569599</v>
      </c>
      <c r="H475" s="171">
        <v>0.97314938583569599</v>
      </c>
      <c r="I475" s="171">
        <v>0.97314938583569599</v>
      </c>
      <c r="J475" s="171">
        <v>0.97314938583569599</v>
      </c>
      <c r="K475" s="171">
        <v>0.97314938583569599</v>
      </c>
      <c r="L475" s="171">
        <v>0.97314938583569599</v>
      </c>
      <c r="M475" s="171">
        <v>0.97314938583569599</v>
      </c>
      <c r="N475" s="305">
        <v>0.97314938583569499</v>
      </c>
      <c r="O475" s="305">
        <v>0.97281091829880695</v>
      </c>
      <c r="P475" s="305">
        <v>0.97281091829880695</v>
      </c>
      <c r="Q475" s="305">
        <v>0.97281091829880695</v>
      </c>
      <c r="R475" s="305">
        <v>0.97281091829880695</v>
      </c>
      <c r="S475" s="305">
        <v>0.97281091829880695</v>
      </c>
      <c r="T475" s="305">
        <v>0.97281091829880695</v>
      </c>
      <c r="U475" s="305">
        <v>0.97281091829880695</v>
      </c>
      <c r="V475" s="305">
        <v>0.97281091829880695</v>
      </c>
      <c r="W475" s="305">
        <v>0.97281091829880695</v>
      </c>
      <c r="X475" s="305">
        <v>0.97281091829880695</v>
      </c>
      <c r="Y475" s="305">
        <v>0.97281091829880695</v>
      </c>
      <c r="Z475" s="305">
        <v>0.97281091829880695</v>
      </c>
      <c r="AA475" s="305">
        <v>0.97281091829880595</v>
      </c>
      <c r="AB475" s="305">
        <v>0.97284191139765697</v>
      </c>
      <c r="AC475" s="305">
        <v>0.97284191139765697</v>
      </c>
      <c r="AD475" s="305">
        <v>0.97284191139765697</v>
      </c>
      <c r="AE475" s="305">
        <v>0.97284191139765697</v>
      </c>
      <c r="AF475" s="305">
        <v>0.97284191139765697</v>
      </c>
      <c r="AG475" s="305">
        <v>0.97284191139765697</v>
      </c>
      <c r="AH475" s="305">
        <v>0.97284191139765697</v>
      </c>
      <c r="AI475" s="305">
        <v>0.97284191139765697</v>
      </c>
      <c r="AJ475" s="305">
        <v>0.97284191139765697</v>
      </c>
      <c r="AK475" s="305">
        <v>0.97284191139765697</v>
      </c>
      <c r="AL475" s="305">
        <v>0.97284191139765697</v>
      </c>
      <c r="AM475" s="305">
        <v>0.97284191139765697</v>
      </c>
      <c r="AN475" s="305">
        <v>0.97284191139765797</v>
      </c>
    </row>
    <row r="476" spans="1:40" s="171" customFormat="1" x14ac:dyDescent="0.2">
      <c r="A476" s="128" t="s">
        <v>2315</v>
      </c>
      <c r="B476" s="171">
        <v>0.97314938583569599</v>
      </c>
      <c r="C476" s="171">
        <v>0.97314938583569599</v>
      </c>
      <c r="D476" s="171">
        <v>0.97314938583569599</v>
      </c>
      <c r="E476" s="171">
        <v>0.97314938583569599</v>
      </c>
      <c r="F476" s="171">
        <v>0.97314938583569599</v>
      </c>
      <c r="G476" s="171">
        <v>0.97314938583569599</v>
      </c>
      <c r="H476" s="171">
        <v>0.97314938583569599</v>
      </c>
      <c r="I476" s="171">
        <v>0.97314938583569599</v>
      </c>
      <c r="J476" s="171">
        <v>0.97314938583569599</v>
      </c>
      <c r="K476" s="171">
        <v>0.97314938583569599</v>
      </c>
      <c r="L476" s="171">
        <v>0.97314938583569599</v>
      </c>
      <c r="M476" s="171">
        <v>0.97314938583569599</v>
      </c>
      <c r="N476" s="305">
        <v>0.97314938583569499</v>
      </c>
      <c r="O476" s="305">
        <v>0.97281091829880695</v>
      </c>
      <c r="P476" s="305">
        <v>0.97281091829880695</v>
      </c>
      <c r="Q476" s="305">
        <v>0.97281091829880695</v>
      </c>
      <c r="R476" s="305">
        <v>0.97281091829880695</v>
      </c>
      <c r="S476" s="305">
        <v>0.97281091829880695</v>
      </c>
      <c r="T476" s="305">
        <v>0.97281091829880695</v>
      </c>
      <c r="U476" s="305">
        <v>0.97281091829880695</v>
      </c>
      <c r="V476" s="305">
        <v>0.97281091829880695</v>
      </c>
      <c r="W476" s="305">
        <v>0.97281091829880695</v>
      </c>
      <c r="X476" s="305">
        <v>0.97281091829880695</v>
      </c>
      <c r="Y476" s="305">
        <v>0.97281091829880695</v>
      </c>
      <c r="Z476" s="305">
        <v>0.97281091829880695</v>
      </c>
      <c r="AA476" s="305">
        <v>0.97281091829880595</v>
      </c>
      <c r="AB476" s="305">
        <v>0.97284191139765697</v>
      </c>
      <c r="AC476" s="305">
        <v>0.97284191139765697</v>
      </c>
      <c r="AD476" s="305">
        <v>0.97284191139765697</v>
      </c>
      <c r="AE476" s="305">
        <v>0.97284191139765697</v>
      </c>
      <c r="AF476" s="305">
        <v>0.97284191139765697</v>
      </c>
      <c r="AG476" s="305">
        <v>0.97284191139765697</v>
      </c>
      <c r="AH476" s="305">
        <v>0.97284191139765697</v>
      </c>
      <c r="AI476" s="305">
        <v>0.97284191139765697</v>
      </c>
      <c r="AJ476" s="305">
        <v>0.97284191139765697</v>
      </c>
      <c r="AK476" s="305">
        <v>0.97284191139765697</v>
      </c>
      <c r="AL476" s="305">
        <v>0.97284191139765697</v>
      </c>
      <c r="AM476" s="305">
        <v>0.97284191139765697</v>
      </c>
      <c r="AN476" s="305">
        <v>0.97284191139765797</v>
      </c>
    </row>
    <row r="477" spans="1:40" s="171" customFormat="1" x14ac:dyDescent="0.2">
      <c r="A477" s="128" t="s">
        <v>2316</v>
      </c>
      <c r="B477" s="171">
        <v>0.97314938583569599</v>
      </c>
      <c r="C477" s="171">
        <v>0.97314938583569599</v>
      </c>
      <c r="D477" s="171">
        <v>0.97314938583569599</v>
      </c>
      <c r="E477" s="171">
        <v>0.97314938583569599</v>
      </c>
      <c r="F477" s="171">
        <v>0.97314938583569599</v>
      </c>
      <c r="G477" s="171">
        <v>0.97314938583569599</v>
      </c>
      <c r="H477" s="171">
        <v>0.97314938583569599</v>
      </c>
      <c r="I477" s="171">
        <v>0.97314938583569599</v>
      </c>
      <c r="J477" s="171">
        <v>0.97314938583569599</v>
      </c>
      <c r="K477" s="171">
        <v>0.97314938583569599</v>
      </c>
      <c r="L477" s="171">
        <v>0.97314938583569599</v>
      </c>
      <c r="M477" s="171">
        <v>0.97314938583569599</v>
      </c>
      <c r="N477" s="305">
        <v>0.97314938583569499</v>
      </c>
      <c r="O477" s="305">
        <v>0.97281091829880695</v>
      </c>
      <c r="P477" s="305">
        <v>0.97281091829880695</v>
      </c>
      <c r="Q477" s="305">
        <v>0.97281091829880695</v>
      </c>
      <c r="R477" s="305">
        <v>0.97281091829880695</v>
      </c>
      <c r="S477" s="305">
        <v>0.97281091829880695</v>
      </c>
      <c r="T477" s="305">
        <v>0.97281091829880695</v>
      </c>
      <c r="U477" s="305">
        <v>0.97281091829880695</v>
      </c>
      <c r="V477" s="305">
        <v>0.97281091829880695</v>
      </c>
      <c r="W477" s="305">
        <v>0.97281091829880695</v>
      </c>
      <c r="X477" s="305">
        <v>0.97281091829880695</v>
      </c>
      <c r="Y477" s="305">
        <v>0.97281091829880695</v>
      </c>
      <c r="Z477" s="305">
        <v>0.97281091829880695</v>
      </c>
      <c r="AA477" s="305">
        <v>0.97281091829880595</v>
      </c>
      <c r="AB477" s="305">
        <v>0.97284191139765697</v>
      </c>
      <c r="AC477" s="305">
        <v>0.97284191139765697</v>
      </c>
      <c r="AD477" s="305">
        <v>0.97284191139765697</v>
      </c>
      <c r="AE477" s="305">
        <v>0.97284191139765697</v>
      </c>
      <c r="AF477" s="305">
        <v>0.97284191139765697</v>
      </c>
      <c r="AG477" s="305">
        <v>0.97284191139765697</v>
      </c>
      <c r="AH477" s="305">
        <v>0.97284191139765697</v>
      </c>
      <c r="AI477" s="305">
        <v>0.97284191139765697</v>
      </c>
      <c r="AJ477" s="305">
        <v>0.97284191139765697</v>
      </c>
      <c r="AK477" s="305">
        <v>0.97284191139765697</v>
      </c>
      <c r="AL477" s="305">
        <v>0.97284191139765697</v>
      </c>
      <c r="AM477" s="305">
        <v>0.97284191139765697</v>
      </c>
      <c r="AN477" s="305">
        <v>0.97284191139765797</v>
      </c>
    </row>
    <row r="478" spans="1:40" s="171" customFormat="1" x14ac:dyDescent="0.2">
      <c r="A478" s="128" t="s">
        <v>2317</v>
      </c>
      <c r="B478" s="171">
        <v>1</v>
      </c>
      <c r="C478" s="171">
        <v>1</v>
      </c>
      <c r="D478" s="171">
        <v>1</v>
      </c>
      <c r="E478" s="171">
        <v>1</v>
      </c>
      <c r="F478" s="171">
        <v>1</v>
      </c>
      <c r="G478" s="171">
        <v>1</v>
      </c>
      <c r="H478" s="171">
        <v>1</v>
      </c>
      <c r="I478" s="171">
        <v>1</v>
      </c>
      <c r="J478" s="171">
        <v>1</v>
      </c>
      <c r="K478" s="171">
        <v>1</v>
      </c>
      <c r="L478" s="171">
        <v>1</v>
      </c>
      <c r="M478" s="171">
        <v>1</v>
      </c>
      <c r="N478" s="305">
        <v>1</v>
      </c>
      <c r="O478" s="305">
        <v>1</v>
      </c>
      <c r="P478" s="305">
        <v>1</v>
      </c>
      <c r="Q478" s="305">
        <v>1</v>
      </c>
      <c r="R478" s="305">
        <v>1</v>
      </c>
      <c r="S478" s="305">
        <v>1</v>
      </c>
      <c r="T478" s="305">
        <v>1</v>
      </c>
      <c r="U478" s="305">
        <v>1</v>
      </c>
      <c r="V478" s="305">
        <v>1</v>
      </c>
      <c r="W478" s="305">
        <v>1</v>
      </c>
      <c r="X478" s="305">
        <v>1</v>
      </c>
      <c r="Y478" s="305">
        <v>1</v>
      </c>
      <c r="Z478" s="305">
        <v>1</v>
      </c>
      <c r="AA478" s="305">
        <v>1</v>
      </c>
      <c r="AB478" s="305">
        <v>1</v>
      </c>
      <c r="AC478" s="305">
        <v>1</v>
      </c>
      <c r="AD478" s="305">
        <v>1</v>
      </c>
      <c r="AE478" s="305">
        <v>1</v>
      </c>
      <c r="AF478" s="305">
        <v>1</v>
      </c>
      <c r="AG478" s="305">
        <v>1</v>
      </c>
      <c r="AH478" s="305">
        <v>1</v>
      </c>
      <c r="AI478" s="305">
        <v>1</v>
      </c>
      <c r="AJ478" s="305">
        <v>1</v>
      </c>
      <c r="AK478" s="305">
        <v>1</v>
      </c>
      <c r="AL478" s="305">
        <v>1</v>
      </c>
      <c r="AM478" s="305">
        <v>1</v>
      </c>
      <c r="AN478" s="305">
        <v>1</v>
      </c>
    </row>
    <row r="479" spans="1:40" s="171" customFormat="1" x14ac:dyDescent="0.2">
      <c r="A479" s="128" t="s">
        <v>2318</v>
      </c>
      <c r="B479" s="171">
        <v>0.97314938583569599</v>
      </c>
      <c r="C479" s="171">
        <v>0.97314938583569599</v>
      </c>
      <c r="D479" s="171">
        <v>0.97314938583569599</v>
      </c>
      <c r="E479" s="171">
        <v>0.97314938583569599</v>
      </c>
      <c r="F479" s="171">
        <v>0.97314938583569599</v>
      </c>
      <c r="G479" s="171">
        <v>0.97314938583569599</v>
      </c>
      <c r="H479" s="171">
        <v>0.97314938583569599</v>
      </c>
      <c r="I479" s="171">
        <v>0.97314938583569599</v>
      </c>
      <c r="J479" s="171">
        <v>0.97314938583569599</v>
      </c>
      <c r="K479" s="171">
        <v>0.97314938583569599</v>
      </c>
      <c r="L479" s="171">
        <v>0.97314938583569599</v>
      </c>
      <c r="M479" s="171">
        <v>0.97314938583569599</v>
      </c>
      <c r="N479" s="305">
        <v>0.97314938583569499</v>
      </c>
      <c r="O479" s="305">
        <v>0.97281091829880695</v>
      </c>
      <c r="P479" s="305">
        <v>0.97281091829880695</v>
      </c>
      <c r="Q479" s="305">
        <v>0.97281091829880695</v>
      </c>
      <c r="R479" s="305">
        <v>0.97281091829880695</v>
      </c>
      <c r="S479" s="305">
        <v>0.97281091829880695</v>
      </c>
      <c r="T479" s="305">
        <v>0.97281091829880695</v>
      </c>
      <c r="U479" s="305">
        <v>0.97281091829880695</v>
      </c>
      <c r="V479" s="305">
        <v>0.97281091829880695</v>
      </c>
      <c r="W479" s="305">
        <v>0.97281091829880695</v>
      </c>
      <c r="X479" s="305">
        <v>0.97281091829880695</v>
      </c>
      <c r="Y479" s="305">
        <v>0.97281091829880695</v>
      </c>
      <c r="Z479" s="305">
        <v>0.97281091829880695</v>
      </c>
      <c r="AA479" s="305">
        <v>0.97281091829880595</v>
      </c>
      <c r="AB479" s="305">
        <v>0.97284191139765697</v>
      </c>
      <c r="AC479" s="305">
        <v>0.97284191139765697</v>
      </c>
      <c r="AD479" s="305">
        <v>0.97284191139765697</v>
      </c>
      <c r="AE479" s="305">
        <v>0.97284191139765697</v>
      </c>
      <c r="AF479" s="305">
        <v>0.97284191139765697</v>
      </c>
      <c r="AG479" s="305">
        <v>0.97284191139765697</v>
      </c>
      <c r="AH479" s="305">
        <v>0.97284191139765697</v>
      </c>
      <c r="AI479" s="305">
        <v>0.97284191139765697</v>
      </c>
      <c r="AJ479" s="305">
        <v>0.97284191139765697</v>
      </c>
      <c r="AK479" s="305">
        <v>0.97284191139765697</v>
      </c>
      <c r="AL479" s="305">
        <v>0.97284191139765697</v>
      </c>
      <c r="AM479" s="305">
        <v>0.97284191139765697</v>
      </c>
      <c r="AN479" s="305">
        <v>0.97284191139765797</v>
      </c>
    </row>
    <row r="480" spans="1:40" s="171" customFormat="1" x14ac:dyDescent="0.2">
      <c r="A480" s="128" t="s">
        <v>2319</v>
      </c>
      <c r="B480" s="171">
        <v>0.97314938583569599</v>
      </c>
      <c r="C480" s="171">
        <v>0.97314938583569599</v>
      </c>
      <c r="D480" s="171">
        <v>0.97314938583569599</v>
      </c>
      <c r="E480" s="171">
        <v>0.97314938583569599</v>
      </c>
      <c r="F480" s="171">
        <v>0.97314938583569599</v>
      </c>
      <c r="G480" s="171">
        <v>0.97314938583569599</v>
      </c>
      <c r="H480" s="171">
        <v>0.97314938583569599</v>
      </c>
      <c r="I480" s="171">
        <v>0.97314938583569599</v>
      </c>
      <c r="J480" s="171">
        <v>0.97314938583569599</v>
      </c>
      <c r="K480" s="171">
        <v>0.97314938583569599</v>
      </c>
      <c r="L480" s="171">
        <v>0.97314938583569599</v>
      </c>
      <c r="M480" s="171">
        <v>0.97314938583569599</v>
      </c>
      <c r="N480" s="305">
        <v>0.97314938583569499</v>
      </c>
      <c r="O480" s="305">
        <v>0.97281091829880695</v>
      </c>
      <c r="P480" s="305">
        <v>0.97281091829880695</v>
      </c>
      <c r="Q480" s="305">
        <v>0.97281091829880695</v>
      </c>
      <c r="R480" s="305">
        <v>0.97281091829880695</v>
      </c>
      <c r="S480" s="305">
        <v>0.97281091829880695</v>
      </c>
      <c r="T480" s="305">
        <v>0.97281091829880695</v>
      </c>
      <c r="U480" s="305">
        <v>0.97281091829880695</v>
      </c>
      <c r="V480" s="305">
        <v>0.97281091829880695</v>
      </c>
      <c r="W480" s="305">
        <v>0.97281091829880695</v>
      </c>
      <c r="X480" s="305">
        <v>0.97281091829880695</v>
      </c>
      <c r="Y480" s="305">
        <v>0.97281091829880695</v>
      </c>
      <c r="Z480" s="305">
        <v>0.97281091829880695</v>
      </c>
      <c r="AA480" s="305">
        <v>0.97281091829880595</v>
      </c>
      <c r="AB480" s="305">
        <v>0.97284191139765697</v>
      </c>
      <c r="AC480" s="305">
        <v>0.97284191139765697</v>
      </c>
      <c r="AD480" s="305">
        <v>0.97284191139765697</v>
      </c>
      <c r="AE480" s="305">
        <v>0.97284191139765697</v>
      </c>
      <c r="AF480" s="305">
        <v>0.97284191139765697</v>
      </c>
      <c r="AG480" s="305">
        <v>0.97284191139765697</v>
      </c>
      <c r="AH480" s="305">
        <v>0.97284191139765697</v>
      </c>
      <c r="AI480" s="305">
        <v>0.97284191139765697</v>
      </c>
      <c r="AJ480" s="305">
        <v>0.97284191139765697</v>
      </c>
      <c r="AK480" s="305">
        <v>0.97284191139765697</v>
      </c>
      <c r="AL480" s="305">
        <v>0.97284191139765697</v>
      </c>
      <c r="AM480" s="305">
        <v>0.97284191139765697</v>
      </c>
      <c r="AN480" s="305">
        <v>0.97284191139765797</v>
      </c>
    </row>
    <row r="481" spans="1:40" s="171" customFormat="1" x14ac:dyDescent="0.2">
      <c r="A481" s="128" t="s">
        <v>2320</v>
      </c>
      <c r="B481" s="171">
        <v>0.97314938583569599</v>
      </c>
      <c r="C481" s="171">
        <v>0.97314938583569599</v>
      </c>
      <c r="D481" s="171">
        <v>0.97314938583569599</v>
      </c>
      <c r="E481" s="171">
        <v>0.97314938583569599</v>
      </c>
      <c r="F481" s="171">
        <v>0.97314938583569599</v>
      </c>
      <c r="G481" s="171">
        <v>0.97314938583569599</v>
      </c>
      <c r="H481" s="171">
        <v>0.97314938583569599</v>
      </c>
      <c r="I481" s="171">
        <v>0.97314938583569599</v>
      </c>
      <c r="J481" s="171">
        <v>0.97314938583569599</v>
      </c>
      <c r="K481" s="171">
        <v>0.97314938583569599</v>
      </c>
      <c r="L481" s="171">
        <v>0.97314938583569599</v>
      </c>
      <c r="M481" s="171">
        <v>0.97314938583569599</v>
      </c>
      <c r="N481" s="305">
        <v>0.97314938583569499</v>
      </c>
      <c r="O481" s="305">
        <v>0.97281091829880695</v>
      </c>
      <c r="P481" s="305">
        <v>0.97281091829880695</v>
      </c>
      <c r="Q481" s="305">
        <v>0.97281091829880695</v>
      </c>
      <c r="R481" s="305">
        <v>0.97281091829880695</v>
      </c>
      <c r="S481" s="305">
        <v>0.97281091829880695</v>
      </c>
      <c r="T481" s="305">
        <v>0.97281091829880695</v>
      </c>
      <c r="U481" s="305">
        <v>0.97281091829880695</v>
      </c>
      <c r="V481" s="305">
        <v>0.97281091829880695</v>
      </c>
      <c r="W481" s="305">
        <v>0.97281091829880695</v>
      </c>
      <c r="X481" s="305">
        <v>0.97281091829880695</v>
      </c>
      <c r="Y481" s="305">
        <v>0.97281091829880695</v>
      </c>
      <c r="Z481" s="305">
        <v>0.97281091829880695</v>
      </c>
      <c r="AA481" s="305">
        <v>0.97281091829880595</v>
      </c>
      <c r="AB481" s="305">
        <v>0.97284191139765697</v>
      </c>
      <c r="AC481" s="305">
        <v>0.97284191139765697</v>
      </c>
      <c r="AD481" s="305">
        <v>0.97284191139765697</v>
      </c>
      <c r="AE481" s="305">
        <v>0.97284191139765697</v>
      </c>
      <c r="AF481" s="305">
        <v>0.97284191139765697</v>
      </c>
      <c r="AG481" s="305">
        <v>0.97284191139765697</v>
      </c>
      <c r="AH481" s="305">
        <v>0.97284191139765697</v>
      </c>
      <c r="AI481" s="305">
        <v>0.97284191139765697</v>
      </c>
      <c r="AJ481" s="305">
        <v>0.97284191139765697</v>
      </c>
      <c r="AK481" s="305">
        <v>0.97284191139765697</v>
      </c>
      <c r="AL481" s="305">
        <v>0.97284191139765697</v>
      </c>
      <c r="AM481" s="305">
        <v>0.97284191139765697</v>
      </c>
      <c r="AN481" s="305">
        <v>0.97284191139765797</v>
      </c>
    </row>
    <row r="482" spans="1:40" s="171" customFormat="1" x14ac:dyDescent="0.2">
      <c r="A482" s="128" t="s">
        <v>2321</v>
      </c>
      <c r="B482" s="171">
        <v>0.97314938583569599</v>
      </c>
      <c r="C482" s="171">
        <v>0.97314938583569599</v>
      </c>
      <c r="D482" s="171">
        <v>0.97314938583569599</v>
      </c>
      <c r="E482" s="171">
        <v>0.97314938583569599</v>
      </c>
      <c r="F482" s="171">
        <v>0.97314938583569599</v>
      </c>
      <c r="G482" s="171">
        <v>0.97314938583569599</v>
      </c>
      <c r="H482" s="171">
        <v>0.97314938583569599</v>
      </c>
      <c r="I482" s="171">
        <v>0.97314938583569599</v>
      </c>
      <c r="J482" s="171">
        <v>0.97314938583569599</v>
      </c>
      <c r="K482" s="171">
        <v>0.97314938583569599</v>
      </c>
      <c r="L482" s="171">
        <v>0.97314938583569599</v>
      </c>
      <c r="M482" s="171">
        <v>0.97314938583569599</v>
      </c>
      <c r="N482" s="305">
        <v>0.97314938583569499</v>
      </c>
      <c r="O482" s="305">
        <v>0.97281091829880695</v>
      </c>
      <c r="P482" s="305">
        <v>0.97281091829880695</v>
      </c>
      <c r="Q482" s="305">
        <v>0.97281091829880695</v>
      </c>
      <c r="R482" s="305">
        <v>0.97281091829880695</v>
      </c>
      <c r="S482" s="305">
        <v>0.97281091829880695</v>
      </c>
      <c r="T482" s="305">
        <v>0.97281091829880695</v>
      </c>
      <c r="U482" s="305">
        <v>0.97281091829880695</v>
      </c>
      <c r="V482" s="305">
        <v>0.97281091829880695</v>
      </c>
      <c r="W482" s="305">
        <v>0.97281091829880695</v>
      </c>
      <c r="X482" s="305">
        <v>0.97281091829880695</v>
      </c>
      <c r="Y482" s="305">
        <v>0.97281091829880695</v>
      </c>
      <c r="Z482" s="305">
        <v>0.97281091829880695</v>
      </c>
      <c r="AA482" s="305">
        <v>0.97281091829880595</v>
      </c>
      <c r="AB482" s="305">
        <v>0.97284191139765697</v>
      </c>
      <c r="AC482" s="305">
        <v>0.97284191139765697</v>
      </c>
      <c r="AD482" s="305">
        <v>0.97284191139765697</v>
      </c>
      <c r="AE482" s="305">
        <v>0.97284191139765697</v>
      </c>
      <c r="AF482" s="305">
        <v>0.97284191139765697</v>
      </c>
      <c r="AG482" s="305">
        <v>0.97284191139765697</v>
      </c>
      <c r="AH482" s="305">
        <v>0.97284191139765697</v>
      </c>
      <c r="AI482" s="305">
        <v>0.97284191139765697</v>
      </c>
      <c r="AJ482" s="305">
        <v>0.97284191139765697</v>
      </c>
      <c r="AK482" s="305">
        <v>0.97284191139765697</v>
      </c>
      <c r="AL482" s="305">
        <v>0.97284191139765697</v>
      </c>
      <c r="AM482" s="305">
        <v>0.97284191139765697</v>
      </c>
      <c r="AN482" s="305">
        <v>0.97284191139765797</v>
      </c>
    </row>
    <row r="483" spans="1:40" s="171" customFormat="1" x14ac:dyDescent="0.2">
      <c r="A483" s="128" t="s">
        <v>2322</v>
      </c>
      <c r="B483" s="171">
        <v>0.97314938583569599</v>
      </c>
      <c r="C483" s="171">
        <v>0.97314938583569599</v>
      </c>
      <c r="D483" s="171">
        <v>0.97314938583569599</v>
      </c>
      <c r="E483" s="171">
        <v>0.97314938583569599</v>
      </c>
      <c r="F483" s="171">
        <v>0.97314938583569599</v>
      </c>
      <c r="G483" s="171">
        <v>0.97314938583569599</v>
      </c>
      <c r="H483" s="171">
        <v>0.97314938583569599</v>
      </c>
      <c r="I483" s="171">
        <v>0.97314938583569599</v>
      </c>
      <c r="J483" s="171">
        <v>0.97314938583569599</v>
      </c>
      <c r="K483" s="171">
        <v>0.97314938583569599</v>
      </c>
      <c r="L483" s="171">
        <v>0.97314938583569599</v>
      </c>
      <c r="M483" s="171">
        <v>0.97314938583569599</v>
      </c>
      <c r="N483" s="305">
        <v>0.97314938583569499</v>
      </c>
      <c r="O483" s="305">
        <v>0.97281091829880695</v>
      </c>
      <c r="P483" s="305">
        <v>0.97281091829880695</v>
      </c>
      <c r="Q483" s="305">
        <v>0.97281091829880695</v>
      </c>
      <c r="R483" s="305">
        <v>0.97281091829880695</v>
      </c>
      <c r="S483" s="305">
        <v>0.97281091829880695</v>
      </c>
      <c r="T483" s="305">
        <v>0.97281091829880695</v>
      </c>
      <c r="U483" s="305">
        <v>0.97281091829880695</v>
      </c>
      <c r="V483" s="305">
        <v>0.97281091829880695</v>
      </c>
      <c r="W483" s="305">
        <v>0.97281091829880695</v>
      </c>
      <c r="X483" s="305">
        <v>0.97281091829880695</v>
      </c>
      <c r="Y483" s="305">
        <v>0.97281091829880695</v>
      </c>
      <c r="Z483" s="305">
        <v>0.97281091829880695</v>
      </c>
      <c r="AA483" s="305">
        <v>0.97281091829880595</v>
      </c>
      <c r="AB483" s="305">
        <v>0.97284191139765697</v>
      </c>
      <c r="AC483" s="305">
        <v>0.97284191139765697</v>
      </c>
      <c r="AD483" s="305">
        <v>0.97284191139765697</v>
      </c>
      <c r="AE483" s="305">
        <v>0.97284191139765697</v>
      </c>
      <c r="AF483" s="305">
        <v>0.97284191139765697</v>
      </c>
      <c r="AG483" s="305">
        <v>0.97284191139765697</v>
      </c>
      <c r="AH483" s="305">
        <v>0.97284191139765697</v>
      </c>
      <c r="AI483" s="305">
        <v>0.97284191139765697</v>
      </c>
      <c r="AJ483" s="305">
        <v>0.97284191139765697</v>
      </c>
      <c r="AK483" s="305">
        <v>0.97284191139765697</v>
      </c>
      <c r="AL483" s="305">
        <v>0.97284191139765697</v>
      </c>
      <c r="AM483" s="305">
        <v>0.97284191139765697</v>
      </c>
      <c r="AN483" s="305">
        <v>0.97284191139765797</v>
      </c>
    </row>
    <row r="484" spans="1:40" s="171" customFormat="1" x14ac:dyDescent="0.2">
      <c r="A484" s="128" t="s">
        <v>2323</v>
      </c>
      <c r="B484" s="171">
        <v>0.97314938583569599</v>
      </c>
      <c r="C484" s="171">
        <v>0.97314938583569599</v>
      </c>
      <c r="D484" s="171">
        <v>0.97314938583569599</v>
      </c>
      <c r="E484" s="171">
        <v>0.97314938583569599</v>
      </c>
      <c r="F484" s="171">
        <v>0.97314938583569599</v>
      </c>
      <c r="G484" s="171">
        <v>0.97314938583569599</v>
      </c>
      <c r="H484" s="171">
        <v>0.97314938583569599</v>
      </c>
      <c r="I484" s="171">
        <v>0.97314938583569599</v>
      </c>
      <c r="J484" s="171">
        <v>0.97314938583569599</v>
      </c>
      <c r="K484" s="171">
        <v>0.97314938583569599</v>
      </c>
      <c r="L484" s="171">
        <v>0.97314938583569599</v>
      </c>
      <c r="M484" s="171">
        <v>0.97314938583569599</v>
      </c>
      <c r="N484" s="305">
        <v>0.97314938583569499</v>
      </c>
      <c r="O484" s="305">
        <v>0.97281091829880695</v>
      </c>
      <c r="P484" s="305">
        <v>0.97281091829880695</v>
      </c>
      <c r="Q484" s="305">
        <v>0.97281091829880695</v>
      </c>
      <c r="R484" s="305">
        <v>0.97281091829880695</v>
      </c>
      <c r="S484" s="305">
        <v>0.97281091829880695</v>
      </c>
      <c r="T484" s="305">
        <v>0.97281091829880695</v>
      </c>
      <c r="U484" s="305">
        <v>0.97281091829880695</v>
      </c>
      <c r="V484" s="305">
        <v>0.97281091829880695</v>
      </c>
      <c r="W484" s="305">
        <v>0.97281091829880695</v>
      </c>
      <c r="X484" s="305">
        <v>0.97281091829880695</v>
      </c>
      <c r="Y484" s="305">
        <v>0.97281091829880695</v>
      </c>
      <c r="Z484" s="305">
        <v>0.97281091829880695</v>
      </c>
      <c r="AA484" s="305">
        <v>0.97281091829880595</v>
      </c>
      <c r="AB484" s="305">
        <v>0.97284191139765697</v>
      </c>
      <c r="AC484" s="305">
        <v>0.97284191139765697</v>
      </c>
      <c r="AD484" s="305">
        <v>0.97284191139765697</v>
      </c>
      <c r="AE484" s="305">
        <v>0.97284191139765697</v>
      </c>
      <c r="AF484" s="305">
        <v>0.97284191139765697</v>
      </c>
      <c r="AG484" s="305">
        <v>0.97284191139765697</v>
      </c>
      <c r="AH484" s="305">
        <v>0.97284191139765697</v>
      </c>
      <c r="AI484" s="305">
        <v>0.97284191139765697</v>
      </c>
      <c r="AJ484" s="305">
        <v>0.97284191139765697</v>
      </c>
      <c r="AK484" s="305">
        <v>0.97284191139765697</v>
      </c>
      <c r="AL484" s="305">
        <v>0.97284191139765697</v>
      </c>
      <c r="AM484" s="305">
        <v>0.97284191139765697</v>
      </c>
      <c r="AN484" s="305">
        <v>0.97284191139765797</v>
      </c>
    </row>
    <row r="485" spans="1:40" s="171" customFormat="1" x14ac:dyDescent="0.2">
      <c r="A485" s="128" t="s">
        <v>2324</v>
      </c>
      <c r="B485" s="171">
        <v>0.97314938583569599</v>
      </c>
      <c r="C485" s="171">
        <v>0.97314938583569599</v>
      </c>
      <c r="D485" s="171">
        <v>0.97314938583569599</v>
      </c>
      <c r="E485" s="171">
        <v>0.97314938583569599</v>
      </c>
      <c r="F485" s="171">
        <v>0.97314938583569599</v>
      </c>
      <c r="G485" s="171">
        <v>0.97314938583569599</v>
      </c>
      <c r="H485" s="171">
        <v>0.97314938583569599</v>
      </c>
      <c r="I485" s="171">
        <v>0.97314938583569599</v>
      </c>
      <c r="J485" s="171">
        <v>0.97314938583569599</v>
      </c>
      <c r="K485" s="171">
        <v>0.97314938583569599</v>
      </c>
      <c r="L485" s="171">
        <v>0.97314938583569599</v>
      </c>
      <c r="M485" s="171">
        <v>0.97314938583569599</v>
      </c>
      <c r="N485" s="305">
        <v>0.97314938583569499</v>
      </c>
      <c r="O485" s="305">
        <v>0.97281091829880695</v>
      </c>
      <c r="P485" s="305">
        <v>0.97281091829880695</v>
      </c>
      <c r="Q485" s="305">
        <v>0.97281091829880695</v>
      </c>
      <c r="R485" s="305">
        <v>0.97281091829880695</v>
      </c>
      <c r="S485" s="305">
        <v>0.97281091829880695</v>
      </c>
      <c r="T485" s="305">
        <v>0.97281091829880695</v>
      </c>
      <c r="U485" s="305">
        <v>0.97281091829880695</v>
      </c>
      <c r="V485" s="305">
        <v>0.97281091829880695</v>
      </c>
      <c r="W485" s="305">
        <v>0.97281091829880695</v>
      </c>
      <c r="X485" s="305">
        <v>0.97281091829880695</v>
      </c>
      <c r="Y485" s="305">
        <v>0.97281091829880695</v>
      </c>
      <c r="Z485" s="305">
        <v>0.97281091829880695</v>
      </c>
      <c r="AA485" s="305">
        <v>0.97281091829880595</v>
      </c>
      <c r="AB485" s="305">
        <v>0.97284191139765697</v>
      </c>
      <c r="AC485" s="305">
        <v>0.97284191139765697</v>
      </c>
      <c r="AD485" s="305">
        <v>0.97284191139765697</v>
      </c>
      <c r="AE485" s="305">
        <v>0.97284191139765697</v>
      </c>
      <c r="AF485" s="305">
        <v>0.97284191139765697</v>
      </c>
      <c r="AG485" s="305">
        <v>0.97284191139765697</v>
      </c>
      <c r="AH485" s="305">
        <v>0.97284191139765697</v>
      </c>
      <c r="AI485" s="305">
        <v>0.97284191139765697</v>
      </c>
      <c r="AJ485" s="305">
        <v>0.97284191139765697</v>
      </c>
      <c r="AK485" s="305">
        <v>0.97284191139765697</v>
      </c>
      <c r="AL485" s="305">
        <v>0.97284191139765697</v>
      </c>
      <c r="AM485" s="305">
        <v>0.97284191139765697</v>
      </c>
      <c r="AN485" s="305">
        <v>0.97284191139765797</v>
      </c>
    </row>
    <row r="486" spans="1:40" s="171" customFormat="1" x14ac:dyDescent="0.2">
      <c r="A486" s="128" t="s">
        <v>2325</v>
      </c>
      <c r="B486" s="171">
        <v>0.97314938583569599</v>
      </c>
      <c r="C486" s="171">
        <v>0.97314938583569599</v>
      </c>
      <c r="D486" s="171">
        <v>0.97314938583569599</v>
      </c>
      <c r="E486" s="171">
        <v>0.97314938583569599</v>
      </c>
      <c r="F486" s="171">
        <v>0.97314938583569599</v>
      </c>
      <c r="G486" s="171">
        <v>0.97314938583569599</v>
      </c>
      <c r="H486" s="171">
        <v>0.97314938583569599</v>
      </c>
      <c r="I486" s="171">
        <v>0.97314938583569599</v>
      </c>
      <c r="J486" s="171">
        <v>0.97314938583569599</v>
      </c>
      <c r="K486" s="171">
        <v>0.97314938583569599</v>
      </c>
      <c r="L486" s="171">
        <v>0.97314938583569599</v>
      </c>
      <c r="M486" s="171">
        <v>0.97314938583569599</v>
      </c>
      <c r="N486" s="305">
        <v>0.97314938583569499</v>
      </c>
      <c r="O486" s="305">
        <v>0.97281091829880695</v>
      </c>
      <c r="P486" s="305">
        <v>0.97281091829880695</v>
      </c>
      <c r="Q486" s="305">
        <v>0.97281091829880695</v>
      </c>
      <c r="R486" s="305">
        <v>0.97281091829880695</v>
      </c>
      <c r="S486" s="305">
        <v>0.97281091829880695</v>
      </c>
      <c r="T486" s="305">
        <v>0.97281091829880695</v>
      </c>
      <c r="U486" s="305">
        <v>0.97281091829880695</v>
      </c>
      <c r="V486" s="305">
        <v>0.97281091829880695</v>
      </c>
      <c r="W486" s="305">
        <v>0.97281091829880695</v>
      </c>
      <c r="X486" s="305">
        <v>0.97281091829880695</v>
      </c>
      <c r="Y486" s="305">
        <v>0.97281091829880695</v>
      </c>
      <c r="Z486" s="305">
        <v>0.97281091829880695</v>
      </c>
      <c r="AA486" s="305">
        <v>0.97281091829880595</v>
      </c>
      <c r="AB486" s="305">
        <v>0.97284191139765697</v>
      </c>
      <c r="AC486" s="305">
        <v>0.97284191139765697</v>
      </c>
      <c r="AD486" s="305">
        <v>0.97284191139765697</v>
      </c>
      <c r="AE486" s="305">
        <v>0.97284191139765697</v>
      </c>
      <c r="AF486" s="305">
        <v>0.97284191139765697</v>
      </c>
      <c r="AG486" s="305">
        <v>0.97284191139765697</v>
      </c>
      <c r="AH486" s="305">
        <v>0.97284191139765697</v>
      </c>
      <c r="AI486" s="305">
        <v>0.97284191139765697</v>
      </c>
      <c r="AJ486" s="305">
        <v>0.97284191139765697</v>
      </c>
      <c r="AK486" s="305">
        <v>0.97284191139765697</v>
      </c>
      <c r="AL486" s="305">
        <v>0.97284191139765697</v>
      </c>
      <c r="AM486" s="305">
        <v>0.97284191139765697</v>
      </c>
      <c r="AN486" s="305">
        <v>0.97284191139765797</v>
      </c>
    </row>
    <row r="487" spans="1:40" s="171" customFormat="1" x14ac:dyDescent="0.2">
      <c r="A487" s="128" t="s">
        <v>2326</v>
      </c>
      <c r="B487" s="171">
        <v>0.97314938583569599</v>
      </c>
      <c r="C487" s="171">
        <v>0.97314938583569599</v>
      </c>
      <c r="D487" s="171">
        <v>0.97314938583569599</v>
      </c>
      <c r="E487" s="171">
        <v>0.97314938583569599</v>
      </c>
      <c r="F487" s="171">
        <v>0.97314938583569599</v>
      </c>
      <c r="G487" s="171">
        <v>0.97314938583569599</v>
      </c>
      <c r="H487" s="171">
        <v>0.97314938583569599</v>
      </c>
      <c r="I487" s="171">
        <v>0.97314938583569599</v>
      </c>
      <c r="J487" s="171">
        <v>0.97314938583569599</v>
      </c>
      <c r="K487" s="171">
        <v>0.97314938583569599</v>
      </c>
      <c r="L487" s="171">
        <v>0.97314938583569599</v>
      </c>
      <c r="M487" s="171">
        <v>0.97314938583569599</v>
      </c>
      <c r="N487" s="305">
        <v>0.97314938583569499</v>
      </c>
      <c r="O487" s="305">
        <v>0.97281091829880695</v>
      </c>
      <c r="P487" s="305">
        <v>0.97281091829880695</v>
      </c>
      <c r="Q487" s="305">
        <v>0.97281091829880695</v>
      </c>
      <c r="R487" s="305">
        <v>0.97281091829880695</v>
      </c>
      <c r="S487" s="305">
        <v>0.97281091829880695</v>
      </c>
      <c r="T487" s="305">
        <v>0.97281091829880695</v>
      </c>
      <c r="U487" s="305">
        <v>0.97281091829880695</v>
      </c>
      <c r="V487" s="305">
        <v>0.97281091829880695</v>
      </c>
      <c r="W487" s="305">
        <v>0.97281091829880695</v>
      </c>
      <c r="X487" s="305">
        <v>0.97281091829880695</v>
      </c>
      <c r="Y487" s="305">
        <v>0.97281091829880695</v>
      </c>
      <c r="Z487" s="305">
        <v>0.97281091829880695</v>
      </c>
      <c r="AA487" s="305">
        <v>0.97281091829880595</v>
      </c>
      <c r="AB487" s="305">
        <v>0.97284191139765697</v>
      </c>
      <c r="AC487" s="305">
        <v>0.97284191139765697</v>
      </c>
      <c r="AD487" s="305">
        <v>0.97284191139765697</v>
      </c>
      <c r="AE487" s="305">
        <v>0.97284191139765697</v>
      </c>
      <c r="AF487" s="305">
        <v>0.97284191139765697</v>
      </c>
      <c r="AG487" s="305">
        <v>0.97284191139765697</v>
      </c>
      <c r="AH487" s="305">
        <v>0.97284191139765697</v>
      </c>
      <c r="AI487" s="305">
        <v>0.97284191139765697</v>
      </c>
      <c r="AJ487" s="305">
        <v>0.97284191139765697</v>
      </c>
      <c r="AK487" s="305">
        <v>0.97284191139765697</v>
      </c>
      <c r="AL487" s="305">
        <v>0.97284191139765697</v>
      </c>
      <c r="AM487" s="305">
        <v>0.97284191139765697</v>
      </c>
      <c r="AN487" s="305">
        <v>0.97284191139765797</v>
      </c>
    </row>
    <row r="488" spans="1:40" s="171" customFormat="1" x14ac:dyDescent="0.2">
      <c r="A488" s="128" t="s">
        <v>2327</v>
      </c>
      <c r="B488" s="171">
        <v>0.97314938583569599</v>
      </c>
      <c r="C488" s="171">
        <v>0.97314938583569599</v>
      </c>
      <c r="D488" s="171">
        <v>0.97314938583569599</v>
      </c>
      <c r="E488" s="171">
        <v>0.97314938583569599</v>
      </c>
      <c r="F488" s="171">
        <v>0.97314938583569599</v>
      </c>
      <c r="G488" s="171">
        <v>0.97314938583569599</v>
      </c>
      <c r="H488" s="171">
        <v>0.97314938583569599</v>
      </c>
      <c r="I488" s="171">
        <v>0.97314938583569599</v>
      </c>
      <c r="J488" s="171">
        <v>0.97314938583569599</v>
      </c>
      <c r="K488" s="171">
        <v>0.97314938583569599</v>
      </c>
      <c r="L488" s="171">
        <v>0.97314938583569599</v>
      </c>
      <c r="M488" s="171">
        <v>0.97314938583569599</v>
      </c>
      <c r="N488" s="305">
        <v>0.97314938583569499</v>
      </c>
      <c r="O488" s="305">
        <v>0.97281091829880695</v>
      </c>
      <c r="P488" s="305">
        <v>0.97281091829880695</v>
      </c>
      <c r="Q488" s="305">
        <v>0.97281091829880695</v>
      </c>
      <c r="R488" s="305">
        <v>0.97281091829880695</v>
      </c>
      <c r="S488" s="305">
        <v>0.97281091829880695</v>
      </c>
      <c r="T488" s="305">
        <v>0.97281091829880695</v>
      </c>
      <c r="U488" s="305">
        <v>0.97281091829880695</v>
      </c>
      <c r="V488" s="305">
        <v>0.97281091829880695</v>
      </c>
      <c r="W488" s="305">
        <v>0.97281091829880695</v>
      </c>
      <c r="X488" s="305">
        <v>0.97281091829880695</v>
      </c>
      <c r="Y488" s="305">
        <v>0.97281091829880695</v>
      </c>
      <c r="Z488" s="305">
        <v>0.97281091829880695</v>
      </c>
      <c r="AA488" s="305">
        <v>0.97281091829880595</v>
      </c>
      <c r="AB488" s="305">
        <v>0.97284191139765697</v>
      </c>
      <c r="AC488" s="305">
        <v>0.97284191139765697</v>
      </c>
      <c r="AD488" s="305">
        <v>0.97284191139765697</v>
      </c>
      <c r="AE488" s="305">
        <v>0.97284191139765697</v>
      </c>
      <c r="AF488" s="305">
        <v>0.97284191139765697</v>
      </c>
      <c r="AG488" s="305">
        <v>0.97284191139765697</v>
      </c>
      <c r="AH488" s="305">
        <v>0.97284191139765697</v>
      </c>
      <c r="AI488" s="305">
        <v>0.97284191139765697</v>
      </c>
      <c r="AJ488" s="305">
        <v>0.97284191139765697</v>
      </c>
      <c r="AK488" s="305">
        <v>0.97284191139765697</v>
      </c>
      <c r="AL488" s="305">
        <v>0.97284191139765697</v>
      </c>
      <c r="AM488" s="305">
        <v>0.97284191139765697</v>
      </c>
      <c r="AN488" s="305">
        <v>0.97284191139765797</v>
      </c>
    </row>
    <row r="489" spans="1:40" s="171" customFormat="1" x14ac:dyDescent="0.2">
      <c r="A489" s="128" t="s">
        <v>2328</v>
      </c>
      <c r="B489" s="171">
        <v>0.97314938583569599</v>
      </c>
      <c r="C489" s="171">
        <v>0.97314938583569599</v>
      </c>
      <c r="D489" s="171">
        <v>0.97314938583569599</v>
      </c>
      <c r="E489" s="171">
        <v>0.97314938583569599</v>
      </c>
      <c r="F489" s="171">
        <v>0.97314938583569599</v>
      </c>
      <c r="G489" s="171">
        <v>0.97314938583569599</v>
      </c>
      <c r="H489" s="171">
        <v>0.97314938583569599</v>
      </c>
      <c r="I489" s="171">
        <v>0.97314938583569599</v>
      </c>
      <c r="J489" s="171">
        <v>0.97314938583569599</v>
      </c>
      <c r="K489" s="171">
        <v>0.97314938583569599</v>
      </c>
      <c r="L489" s="171">
        <v>0.97314938583569599</v>
      </c>
      <c r="M489" s="171">
        <v>0.97314938583569599</v>
      </c>
      <c r="N489" s="305">
        <v>0.97314938583569499</v>
      </c>
      <c r="O489" s="305">
        <v>0.97281091829880695</v>
      </c>
      <c r="P489" s="305">
        <v>0.97281091829880695</v>
      </c>
      <c r="Q489" s="305">
        <v>0.97281091829880695</v>
      </c>
      <c r="R489" s="305">
        <v>0.97281091829880695</v>
      </c>
      <c r="S489" s="305">
        <v>0.97281091829880695</v>
      </c>
      <c r="T489" s="305">
        <v>0.97281091829880695</v>
      </c>
      <c r="U489" s="305">
        <v>0.97281091829880695</v>
      </c>
      <c r="V489" s="305">
        <v>0.97281091829880695</v>
      </c>
      <c r="W489" s="305">
        <v>0.97281091829880695</v>
      </c>
      <c r="X489" s="305">
        <v>0.97281091829880695</v>
      </c>
      <c r="Y489" s="305">
        <v>0.97281091829880695</v>
      </c>
      <c r="Z489" s="305">
        <v>0.97281091829880695</v>
      </c>
      <c r="AA489" s="305">
        <v>0.97281091829880595</v>
      </c>
      <c r="AB489" s="305">
        <v>0.97284191139765697</v>
      </c>
      <c r="AC489" s="305">
        <v>0.97284191139765697</v>
      </c>
      <c r="AD489" s="305">
        <v>0.97284191139765697</v>
      </c>
      <c r="AE489" s="305">
        <v>0.97284191139765697</v>
      </c>
      <c r="AF489" s="305">
        <v>0.97284191139765697</v>
      </c>
      <c r="AG489" s="305">
        <v>0.97284191139765697</v>
      </c>
      <c r="AH489" s="305">
        <v>0.97284191139765697</v>
      </c>
      <c r="AI489" s="305">
        <v>0.97284191139765697</v>
      </c>
      <c r="AJ489" s="305">
        <v>0.97284191139765697</v>
      </c>
      <c r="AK489" s="305">
        <v>0.97284191139765697</v>
      </c>
      <c r="AL489" s="305">
        <v>0.97284191139765697</v>
      </c>
      <c r="AM489" s="305">
        <v>0.97284191139765697</v>
      </c>
      <c r="AN489" s="305">
        <v>0.97284191139765797</v>
      </c>
    </row>
    <row r="490" spans="1:40" s="171" customFormat="1" x14ac:dyDescent="0.2">
      <c r="A490" s="128" t="s">
        <v>2329</v>
      </c>
      <c r="B490" s="171">
        <v>0.97314938583569599</v>
      </c>
      <c r="C490" s="171">
        <v>0.97314938583569599</v>
      </c>
      <c r="D490" s="171">
        <v>0.97314938583569599</v>
      </c>
      <c r="E490" s="171">
        <v>0.97314938583569599</v>
      </c>
      <c r="F490" s="171">
        <v>0.97314938583569599</v>
      </c>
      <c r="G490" s="171">
        <v>0.97314938583569599</v>
      </c>
      <c r="H490" s="171">
        <v>0.97314938583569599</v>
      </c>
      <c r="I490" s="171">
        <v>0.97314938583569599</v>
      </c>
      <c r="J490" s="171">
        <v>0.97314938583569599</v>
      </c>
      <c r="K490" s="171">
        <v>0.97314938583569599</v>
      </c>
      <c r="L490" s="171">
        <v>0.97314938583569599</v>
      </c>
      <c r="M490" s="171">
        <v>0.97314938583569599</v>
      </c>
      <c r="N490" s="305">
        <v>0.97314938583569499</v>
      </c>
      <c r="O490" s="305">
        <v>0.97281091829880695</v>
      </c>
      <c r="P490" s="305">
        <v>0.97281091829880695</v>
      </c>
      <c r="Q490" s="305">
        <v>0.97281091829880695</v>
      </c>
      <c r="R490" s="305">
        <v>0.97281091829880695</v>
      </c>
      <c r="S490" s="305">
        <v>0.97281091829880695</v>
      </c>
      <c r="T490" s="305">
        <v>0.97281091829880695</v>
      </c>
      <c r="U490" s="305">
        <v>0.97281091829880695</v>
      </c>
      <c r="V490" s="305">
        <v>0.97281091829880695</v>
      </c>
      <c r="W490" s="305">
        <v>0.97281091829880695</v>
      </c>
      <c r="X490" s="305">
        <v>0.97281091829880695</v>
      </c>
      <c r="Y490" s="305">
        <v>0.97281091829880695</v>
      </c>
      <c r="Z490" s="305">
        <v>0.97281091829880695</v>
      </c>
      <c r="AA490" s="305">
        <v>0.97281091829880595</v>
      </c>
      <c r="AB490" s="305">
        <v>0.97284191139765697</v>
      </c>
      <c r="AC490" s="305">
        <v>0.97284191139765697</v>
      </c>
      <c r="AD490" s="305">
        <v>0.97284191139765697</v>
      </c>
      <c r="AE490" s="305">
        <v>0.97284191139765697</v>
      </c>
      <c r="AF490" s="305">
        <v>0.97284191139765697</v>
      </c>
      <c r="AG490" s="305">
        <v>0.97284191139765697</v>
      </c>
      <c r="AH490" s="305">
        <v>0.97284191139765697</v>
      </c>
      <c r="AI490" s="305">
        <v>0.97284191139765697</v>
      </c>
      <c r="AJ490" s="305">
        <v>0.97284191139765697</v>
      </c>
      <c r="AK490" s="305">
        <v>0.97284191139765697</v>
      </c>
      <c r="AL490" s="305">
        <v>0.97284191139765697</v>
      </c>
      <c r="AM490" s="305">
        <v>0.97284191139765697</v>
      </c>
      <c r="AN490" s="305">
        <v>0.97284191139765797</v>
      </c>
    </row>
    <row r="491" spans="1:40" s="171" customFormat="1" x14ac:dyDescent="0.2">
      <c r="A491" s="128" t="s">
        <v>2330</v>
      </c>
      <c r="B491" s="171">
        <v>0.97314938583569599</v>
      </c>
      <c r="C491" s="171">
        <v>0.97314938583569599</v>
      </c>
      <c r="D491" s="171">
        <v>0.97314938583569599</v>
      </c>
      <c r="E491" s="171">
        <v>0.97314938583569599</v>
      </c>
      <c r="F491" s="171">
        <v>0.97314938583569599</v>
      </c>
      <c r="G491" s="171">
        <v>0.97314938583569599</v>
      </c>
      <c r="H491" s="171">
        <v>0.97314938583569599</v>
      </c>
      <c r="I491" s="171">
        <v>0.97314938583569599</v>
      </c>
      <c r="J491" s="171">
        <v>0.97314938583569599</v>
      </c>
      <c r="K491" s="171">
        <v>0.97314938583569599</v>
      </c>
      <c r="L491" s="171">
        <v>0.97314938583569599</v>
      </c>
      <c r="M491" s="171">
        <v>0.97314938583569599</v>
      </c>
      <c r="N491" s="305">
        <v>0.97314938583569499</v>
      </c>
      <c r="O491" s="305">
        <v>0.97281091829880695</v>
      </c>
      <c r="P491" s="305">
        <v>0.97281091829880695</v>
      </c>
      <c r="Q491" s="305">
        <v>0.97281091829880695</v>
      </c>
      <c r="R491" s="305">
        <v>0.97281091829880695</v>
      </c>
      <c r="S491" s="305">
        <v>0.97281091829880695</v>
      </c>
      <c r="T491" s="305">
        <v>0.97281091829880695</v>
      </c>
      <c r="U491" s="305">
        <v>0.97281091829880695</v>
      </c>
      <c r="V491" s="305">
        <v>0.97281091829880695</v>
      </c>
      <c r="W491" s="305">
        <v>0.97281091829880695</v>
      </c>
      <c r="X491" s="305">
        <v>0.97281091829880695</v>
      </c>
      <c r="Y491" s="305">
        <v>0.97281091829880695</v>
      </c>
      <c r="Z491" s="305">
        <v>0.97281091829880695</v>
      </c>
      <c r="AA491" s="305">
        <v>0.97281091829880595</v>
      </c>
      <c r="AB491" s="305">
        <v>0.97284191139765697</v>
      </c>
      <c r="AC491" s="305">
        <v>0.97284191139765697</v>
      </c>
      <c r="AD491" s="305">
        <v>0.97284191139765697</v>
      </c>
      <c r="AE491" s="305">
        <v>0.97284191139765697</v>
      </c>
      <c r="AF491" s="305">
        <v>0.97284191139765697</v>
      </c>
      <c r="AG491" s="305">
        <v>0.97284191139765697</v>
      </c>
      <c r="AH491" s="305">
        <v>0.97284191139765697</v>
      </c>
      <c r="AI491" s="305">
        <v>0.97284191139765697</v>
      </c>
      <c r="AJ491" s="305">
        <v>0.97284191139765697</v>
      </c>
      <c r="AK491" s="305">
        <v>0.97284191139765697</v>
      </c>
      <c r="AL491" s="305">
        <v>0.97284191139765697</v>
      </c>
      <c r="AM491" s="305">
        <v>0.97284191139765697</v>
      </c>
      <c r="AN491" s="305">
        <v>0.97284191139765797</v>
      </c>
    </row>
    <row r="492" spans="1:40" s="171" customFormat="1" x14ac:dyDescent="0.2">
      <c r="A492" s="128" t="s">
        <v>2331</v>
      </c>
      <c r="B492" s="171">
        <v>0.97314938583569599</v>
      </c>
      <c r="C492" s="171">
        <v>0.97314938583569599</v>
      </c>
      <c r="D492" s="171">
        <v>0.97314938583569599</v>
      </c>
      <c r="E492" s="171">
        <v>0.97314938583569599</v>
      </c>
      <c r="F492" s="171">
        <v>0.97314938583569599</v>
      </c>
      <c r="G492" s="171">
        <v>0.97314938583569599</v>
      </c>
      <c r="H492" s="171">
        <v>0.97314938583569599</v>
      </c>
      <c r="I492" s="171">
        <v>0.97314938583569599</v>
      </c>
      <c r="J492" s="171">
        <v>0.97314938583569599</v>
      </c>
      <c r="K492" s="171">
        <v>0.97314938583569599</v>
      </c>
      <c r="L492" s="171">
        <v>0.97314938583569599</v>
      </c>
      <c r="M492" s="171">
        <v>0.97314938583569599</v>
      </c>
      <c r="N492" s="305">
        <v>0.97314938583569499</v>
      </c>
      <c r="O492" s="305">
        <v>0.97281091829880695</v>
      </c>
      <c r="P492" s="305">
        <v>0.97281091829880695</v>
      </c>
      <c r="Q492" s="305">
        <v>0.97281091829880695</v>
      </c>
      <c r="R492" s="305">
        <v>0.97281091829880695</v>
      </c>
      <c r="S492" s="305">
        <v>0.97281091829880695</v>
      </c>
      <c r="T492" s="305">
        <v>0.97281091829880695</v>
      </c>
      <c r="U492" s="305">
        <v>0.97281091829880695</v>
      </c>
      <c r="V492" s="305">
        <v>0.97281091829880695</v>
      </c>
      <c r="W492" s="305">
        <v>0.97281091829880695</v>
      </c>
      <c r="X492" s="305">
        <v>0.97281091829880695</v>
      </c>
      <c r="Y492" s="305">
        <v>0.97281091829880695</v>
      </c>
      <c r="Z492" s="305">
        <v>0.97281091829880695</v>
      </c>
      <c r="AA492" s="305">
        <v>0.97281091829880595</v>
      </c>
      <c r="AB492" s="305">
        <v>0.97284191139765697</v>
      </c>
      <c r="AC492" s="305">
        <v>0.97284191139765697</v>
      </c>
      <c r="AD492" s="305">
        <v>0.97284191139765697</v>
      </c>
      <c r="AE492" s="305">
        <v>0.97284191139765697</v>
      </c>
      <c r="AF492" s="305">
        <v>0.97284191139765697</v>
      </c>
      <c r="AG492" s="305">
        <v>0.97284191139765697</v>
      </c>
      <c r="AH492" s="305">
        <v>0.97284191139765697</v>
      </c>
      <c r="AI492" s="305">
        <v>0.97284191139765697</v>
      </c>
      <c r="AJ492" s="305">
        <v>0.97284191139765697</v>
      </c>
      <c r="AK492" s="305">
        <v>0.97284191139765697</v>
      </c>
      <c r="AL492" s="305">
        <v>0.97284191139765697</v>
      </c>
      <c r="AM492" s="305">
        <v>0.97284191139765697</v>
      </c>
      <c r="AN492" s="305">
        <v>0.97284191139765797</v>
      </c>
    </row>
    <row r="493" spans="1:40" s="171" customFormat="1" x14ac:dyDescent="0.2">
      <c r="A493" s="128" t="s">
        <v>2332</v>
      </c>
      <c r="B493" s="171">
        <v>0.97314938583569599</v>
      </c>
      <c r="C493" s="171">
        <v>0.97314938583569599</v>
      </c>
      <c r="D493" s="171">
        <v>0.97314938583569599</v>
      </c>
      <c r="E493" s="171">
        <v>0.97314938583569599</v>
      </c>
      <c r="F493" s="171">
        <v>0.97314938583569599</v>
      </c>
      <c r="G493" s="171">
        <v>0.97314938583569599</v>
      </c>
      <c r="H493" s="171">
        <v>0.97314938583569599</v>
      </c>
      <c r="I493" s="171">
        <v>0.97314938583569599</v>
      </c>
      <c r="J493" s="171">
        <v>0.97314938583569599</v>
      </c>
      <c r="K493" s="171">
        <v>0.97314938583569599</v>
      </c>
      <c r="L493" s="171">
        <v>0.97314938583569599</v>
      </c>
      <c r="M493" s="171">
        <v>0.97314938583569599</v>
      </c>
      <c r="N493" s="305">
        <v>0.97314938583569499</v>
      </c>
      <c r="O493" s="305">
        <v>0.97281091829880695</v>
      </c>
      <c r="P493" s="305">
        <v>0.97281091829880695</v>
      </c>
      <c r="Q493" s="305">
        <v>0.97281091829880695</v>
      </c>
      <c r="R493" s="305">
        <v>0.97281091829880695</v>
      </c>
      <c r="S493" s="305">
        <v>0.97281091829880695</v>
      </c>
      <c r="T493" s="305">
        <v>0.97281091829880695</v>
      </c>
      <c r="U493" s="305">
        <v>0.97281091829880695</v>
      </c>
      <c r="V493" s="305">
        <v>0.97281091829880695</v>
      </c>
      <c r="W493" s="305">
        <v>0.97281091829880695</v>
      </c>
      <c r="X493" s="305">
        <v>0.97281091829880695</v>
      </c>
      <c r="Y493" s="305">
        <v>0.97281091829880695</v>
      </c>
      <c r="Z493" s="305">
        <v>0.97281091829880695</v>
      </c>
      <c r="AA493" s="305">
        <v>0.97281091829880595</v>
      </c>
      <c r="AB493" s="305">
        <v>0.97284191139765697</v>
      </c>
      <c r="AC493" s="305">
        <v>0.97284191139765697</v>
      </c>
      <c r="AD493" s="305">
        <v>0.97284191139765697</v>
      </c>
      <c r="AE493" s="305">
        <v>0.97284191139765697</v>
      </c>
      <c r="AF493" s="305">
        <v>0.97284191139765697</v>
      </c>
      <c r="AG493" s="305">
        <v>0.97284191139765697</v>
      </c>
      <c r="AH493" s="305">
        <v>0.97284191139765697</v>
      </c>
      <c r="AI493" s="305">
        <v>0.97284191139765697</v>
      </c>
      <c r="AJ493" s="305">
        <v>0.97284191139765697</v>
      </c>
      <c r="AK493" s="305">
        <v>0.97284191139765697</v>
      </c>
      <c r="AL493" s="305">
        <v>0.97284191139765697</v>
      </c>
      <c r="AM493" s="305">
        <v>0.97284191139765697</v>
      </c>
      <c r="AN493" s="305">
        <v>0.97284191139765797</v>
      </c>
    </row>
    <row r="494" spans="1:40" s="171" customFormat="1" x14ac:dyDescent="0.2">
      <c r="A494" s="128" t="s">
        <v>2333</v>
      </c>
      <c r="B494" s="171">
        <v>0.97314938583569599</v>
      </c>
      <c r="C494" s="171">
        <v>0.97314938583569599</v>
      </c>
      <c r="D494" s="171">
        <v>0.97314938583569599</v>
      </c>
      <c r="E494" s="171">
        <v>0.97314938583569599</v>
      </c>
      <c r="F494" s="171">
        <v>0.97314938583569599</v>
      </c>
      <c r="G494" s="171">
        <v>0.97314938583569599</v>
      </c>
      <c r="H494" s="171">
        <v>0.97314938583569599</v>
      </c>
      <c r="I494" s="171">
        <v>0.97314938583569599</v>
      </c>
      <c r="J494" s="171">
        <v>0.97314938583569599</v>
      </c>
      <c r="K494" s="171">
        <v>0.97314938583569599</v>
      </c>
      <c r="L494" s="171">
        <v>0.97314938583569599</v>
      </c>
      <c r="M494" s="171">
        <v>0.97314938583569599</v>
      </c>
      <c r="N494" s="305">
        <v>0.97314938583569499</v>
      </c>
      <c r="O494" s="305">
        <v>0.97281091829880695</v>
      </c>
      <c r="P494" s="305">
        <v>0.97281091829880695</v>
      </c>
      <c r="Q494" s="305">
        <v>0.97281091829880695</v>
      </c>
      <c r="R494" s="305">
        <v>0.97281091829880695</v>
      </c>
      <c r="S494" s="305">
        <v>0.97281091829880695</v>
      </c>
      <c r="T494" s="305">
        <v>0.97281091829880695</v>
      </c>
      <c r="U494" s="305">
        <v>0.97281091829880695</v>
      </c>
      <c r="V494" s="305">
        <v>0.97281091829880695</v>
      </c>
      <c r="W494" s="305">
        <v>0.97281091829880695</v>
      </c>
      <c r="X494" s="305">
        <v>0.97281091829880695</v>
      </c>
      <c r="Y494" s="305">
        <v>0.97281091829880695</v>
      </c>
      <c r="Z494" s="305">
        <v>0.97281091829880695</v>
      </c>
      <c r="AA494" s="305">
        <v>0.97281091829880595</v>
      </c>
      <c r="AB494" s="305">
        <v>0.97284191139765697</v>
      </c>
      <c r="AC494" s="305">
        <v>0.97284191139765697</v>
      </c>
      <c r="AD494" s="305">
        <v>0.97284191139765697</v>
      </c>
      <c r="AE494" s="305">
        <v>0.97284191139765697</v>
      </c>
      <c r="AF494" s="305">
        <v>0.97284191139765697</v>
      </c>
      <c r="AG494" s="305">
        <v>0.97284191139765697</v>
      </c>
      <c r="AH494" s="305">
        <v>0.97284191139765697</v>
      </c>
      <c r="AI494" s="305">
        <v>0.97284191139765697</v>
      </c>
      <c r="AJ494" s="305">
        <v>0.97284191139765697</v>
      </c>
      <c r="AK494" s="305">
        <v>0.97284191139765697</v>
      </c>
      <c r="AL494" s="305">
        <v>0.97284191139765697</v>
      </c>
      <c r="AM494" s="305">
        <v>0.97284191139765697</v>
      </c>
      <c r="AN494" s="305">
        <v>0.97284191139765797</v>
      </c>
    </row>
    <row r="495" spans="1:40" s="171" customFormat="1" x14ac:dyDescent="0.2">
      <c r="A495" s="128" t="s">
        <v>2334</v>
      </c>
      <c r="B495" s="171">
        <v>0.97314938583569599</v>
      </c>
      <c r="C495" s="171">
        <v>0.97314938583569599</v>
      </c>
      <c r="D495" s="171">
        <v>0.97314938583569599</v>
      </c>
      <c r="E495" s="171">
        <v>0.97314938583569599</v>
      </c>
      <c r="F495" s="171">
        <v>0.97314938583569599</v>
      </c>
      <c r="G495" s="171">
        <v>0.97314938583569599</v>
      </c>
      <c r="H495" s="171">
        <v>0.97314938583569599</v>
      </c>
      <c r="I495" s="171">
        <v>0.97314938583569599</v>
      </c>
      <c r="J495" s="171">
        <v>0.97314938583569599</v>
      </c>
      <c r="K495" s="171">
        <v>0.97314938583569599</v>
      </c>
      <c r="L495" s="171">
        <v>0.97314938583569599</v>
      </c>
      <c r="M495" s="171">
        <v>0.97314938583569599</v>
      </c>
      <c r="N495" s="305">
        <v>0.97314938583569499</v>
      </c>
      <c r="O495" s="305">
        <v>0.97281091829880695</v>
      </c>
      <c r="P495" s="305">
        <v>0.97281091829880695</v>
      </c>
      <c r="Q495" s="305">
        <v>0.97281091829880695</v>
      </c>
      <c r="R495" s="305">
        <v>0.97281091829880695</v>
      </c>
      <c r="S495" s="305">
        <v>0.97281091829880695</v>
      </c>
      <c r="T495" s="305">
        <v>0.97281091829880695</v>
      </c>
      <c r="U495" s="305">
        <v>0.97281091829880695</v>
      </c>
      <c r="V495" s="305">
        <v>0.97281091829880695</v>
      </c>
      <c r="W495" s="305">
        <v>0.97281091829880695</v>
      </c>
      <c r="X495" s="305">
        <v>0.97281091829880695</v>
      </c>
      <c r="Y495" s="305">
        <v>0.97281091829880695</v>
      </c>
      <c r="Z495" s="305">
        <v>0.97281091829880695</v>
      </c>
      <c r="AA495" s="305">
        <v>0.97281091829880595</v>
      </c>
      <c r="AB495" s="305">
        <v>0.97284191139765697</v>
      </c>
      <c r="AC495" s="305">
        <v>0.97284191139765697</v>
      </c>
      <c r="AD495" s="305">
        <v>0.97284191139765697</v>
      </c>
      <c r="AE495" s="305">
        <v>0.97284191139765697</v>
      </c>
      <c r="AF495" s="305">
        <v>0.97284191139765697</v>
      </c>
      <c r="AG495" s="305">
        <v>0.97284191139765697</v>
      </c>
      <c r="AH495" s="305">
        <v>0.97284191139765697</v>
      </c>
      <c r="AI495" s="305">
        <v>0.97284191139765697</v>
      </c>
      <c r="AJ495" s="305">
        <v>0.97284191139765697</v>
      </c>
      <c r="AK495" s="305">
        <v>0.97284191139765697</v>
      </c>
      <c r="AL495" s="305">
        <v>0.97284191139765697</v>
      </c>
      <c r="AM495" s="305">
        <v>0.97284191139765697</v>
      </c>
      <c r="AN495" s="305">
        <v>0.97284191139765797</v>
      </c>
    </row>
    <row r="496" spans="1:40" s="171" customFormat="1" x14ac:dyDescent="0.2">
      <c r="A496" s="128" t="s">
        <v>2335</v>
      </c>
      <c r="B496" s="171">
        <v>0.97314938583569599</v>
      </c>
      <c r="C496" s="171">
        <v>0.97314938583569599</v>
      </c>
      <c r="D496" s="171">
        <v>0.97314938583569599</v>
      </c>
      <c r="E496" s="171">
        <v>0.97314938583569599</v>
      </c>
      <c r="F496" s="171">
        <v>0.97314938583569599</v>
      </c>
      <c r="G496" s="171">
        <v>0.97314938583569599</v>
      </c>
      <c r="H496" s="171">
        <v>0.97314938583569599</v>
      </c>
      <c r="I496" s="171">
        <v>0.97314938583569599</v>
      </c>
      <c r="J496" s="171">
        <v>0.97314938583569599</v>
      </c>
      <c r="K496" s="171">
        <v>0.97314938583569599</v>
      </c>
      <c r="L496" s="171">
        <v>0.97314938583569599</v>
      </c>
      <c r="M496" s="171">
        <v>0.97314938583569599</v>
      </c>
      <c r="N496" s="305">
        <v>0.97314938583569499</v>
      </c>
      <c r="O496" s="305">
        <v>0.97281091829880695</v>
      </c>
      <c r="P496" s="305">
        <v>0.97281091829880695</v>
      </c>
      <c r="Q496" s="305">
        <v>0.97281091829880695</v>
      </c>
      <c r="R496" s="305">
        <v>0.97281091829880695</v>
      </c>
      <c r="S496" s="305">
        <v>0.97281091829880695</v>
      </c>
      <c r="T496" s="305">
        <v>0.97281091829880695</v>
      </c>
      <c r="U496" s="305">
        <v>0.97281091829880695</v>
      </c>
      <c r="V496" s="305">
        <v>0.97281091829880695</v>
      </c>
      <c r="W496" s="305">
        <v>0.97281091829880695</v>
      </c>
      <c r="X496" s="305">
        <v>0.97281091829880695</v>
      </c>
      <c r="Y496" s="305">
        <v>0.97281091829880695</v>
      </c>
      <c r="Z496" s="305">
        <v>0.97281091829880695</v>
      </c>
      <c r="AA496" s="305">
        <v>0.97281091829880595</v>
      </c>
      <c r="AB496" s="305">
        <v>0.97284191139765697</v>
      </c>
      <c r="AC496" s="305">
        <v>0.97284191139765697</v>
      </c>
      <c r="AD496" s="305">
        <v>0.97284191139765697</v>
      </c>
      <c r="AE496" s="305">
        <v>0.97284191139765697</v>
      </c>
      <c r="AF496" s="305">
        <v>0.97284191139765697</v>
      </c>
      <c r="AG496" s="305">
        <v>0.97284191139765697</v>
      </c>
      <c r="AH496" s="305">
        <v>0.97284191139765697</v>
      </c>
      <c r="AI496" s="305">
        <v>0.97284191139765697</v>
      </c>
      <c r="AJ496" s="305">
        <v>0.97284191139765697</v>
      </c>
      <c r="AK496" s="305">
        <v>0.97284191139765697</v>
      </c>
      <c r="AL496" s="305">
        <v>0.97284191139765697</v>
      </c>
      <c r="AM496" s="305">
        <v>0.97284191139765697</v>
      </c>
      <c r="AN496" s="305">
        <v>0.97284191139765797</v>
      </c>
    </row>
    <row r="497" spans="1:40" s="171" customFormat="1" x14ac:dyDescent="0.2">
      <c r="A497" s="128" t="s">
        <v>2336</v>
      </c>
      <c r="B497" s="171">
        <v>0.97314938583569599</v>
      </c>
      <c r="C497" s="171">
        <v>0.97314938583569599</v>
      </c>
      <c r="D497" s="171">
        <v>0.97314938583569599</v>
      </c>
      <c r="E497" s="171">
        <v>0.97314938583569599</v>
      </c>
      <c r="F497" s="171">
        <v>0.97314938583569599</v>
      </c>
      <c r="G497" s="171">
        <v>0.97314938583569599</v>
      </c>
      <c r="H497" s="171">
        <v>0.97314938583569599</v>
      </c>
      <c r="I497" s="171">
        <v>0.97314938583569599</v>
      </c>
      <c r="J497" s="171">
        <v>0.97314938583569599</v>
      </c>
      <c r="K497" s="171">
        <v>0.97314938583569599</v>
      </c>
      <c r="L497" s="171">
        <v>0.97314938583569599</v>
      </c>
      <c r="M497" s="171">
        <v>0.97314938583569599</v>
      </c>
      <c r="N497" s="305">
        <v>0.97314938583569499</v>
      </c>
      <c r="O497" s="305">
        <v>0.97281091829880695</v>
      </c>
      <c r="P497" s="305">
        <v>0.97281091829880695</v>
      </c>
      <c r="Q497" s="305">
        <v>0.97281091829880695</v>
      </c>
      <c r="R497" s="305">
        <v>0.97281091829880695</v>
      </c>
      <c r="S497" s="305">
        <v>0.97281091829880695</v>
      </c>
      <c r="T497" s="305">
        <v>0.97281091829880695</v>
      </c>
      <c r="U497" s="305">
        <v>0.97281091829880695</v>
      </c>
      <c r="V497" s="305">
        <v>0.97281091829880695</v>
      </c>
      <c r="W497" s="305">
        <v>0.97281091829880695</v>
      </c>
      <c r="X497" s="305">
        <v>0.97281091829880695</v>
      </c>
      <c r="Y497" s="305">
        <v>0.97281091829880695</v>
      </c>
      <c r="Z497" s="305">
        <v>0.97281091829880695</v>
      </c>
      <c r="AA497" s="305">
        <v>0.97281091829880595</v>
      </c>
      <c r="AB497" s="305">
        <v>0.97284191139765697</v>
      </c>
      <c r="AC497" s="305">
        <v>0.97284191139765697</v>
      </c>
      <c r="AD497" s="305">
        <v>0.97284191139765697</v>
      </c>
      <c r="AE497" s="305">
        <v>0.97284191139765697</v>
      </c>
      <c r="AF497" s="305">
        <v>0.97284191139765697</v>
      </c>
      <c r="AG497" s="305">
        <v>0.97284191139765697</v>
      </c>
      <c r="AH497" s="305">
        <v>0.97284191139765697</v>
      </c>
      <c r="AI497" s="305">
        <v>0.97284191139765697</v>
      </c>
      <c r="AJ497" s="305">
        <v>0.97284191139765697</v>
      </c>
      <c r="AK497" s="305">
        <v>0.97284191139765697</v>
      </c>
      <c r="AL497" s="305">
        <v>0.97284191139765697</v>
      </c>
      <c r="AM497" s="305">
        <v>0.97284191139765697</v>
      </c>
      <c r="AN497" s="305">
        <v>0.97284191139765797</v>
      </c>
    </row>
    <row r="498" spans="1:40" s="171" customFormat="1" x14ac:dyDescent="0.2">
      <c r="A498" s="128" t="s">
        <v>2337</v>
      </c>
      <c r="B498" s="171">
        <v>0.97314938583569599</v>
      </c>
      <c r="C498" s="171">
        <v>0.97314938583569599</v>
      </c>
      <c r="D498" s="171">
        <v>0.97314938583569599</v>
      </c>
      <c r="E498" s="171">
        <v>0.97314938583569599</v>
      </c>
      <c r="F498" s="171">
        <v>0.97314938583569599</v>
      </c>
      <c r="G498" s="171">
        <v>0.97314938583569599</v>
      </c>
      <c r="H498" s="171">
        <v>0.97314938583569599</v>
      </c>
      <c r="I498" s="171">
        <v>0.97314938583569599</v>
      </c>
      <c r="J498" s="171">
        <v>0.97314938583569599</v>
      </c>
      <c r="K498" s="171">
        <v>0.97314938583569599</v>
      </c>
      <c r="L498" s="171">
        <v>0.97314938583569599</v>
      </c>
      <c r="M498" s="171">
        <v>0.97314938583569599</v>
      </c>
      <c r="N498" s="305">
        <v>0.97314938583569499</v>
      </c>
      <c r="O498" s="305">
        <v>0.97281091829880695</v>
      </c>
      <c r="P498" s="305">
        <v>0.97281091829880695</v>
      </c>
      <c r="Q498" s="305">
        <v>0.97281091829880695</v>
      </c>
      <c r="R498" s="305">
        <v>0.97281091829880695</v>
      </c>
      <c r="S498" s="305">
        <v>0.97281091829880695</v>
      </c>
      <c r="T498" s="305">
        <v>0.97281091829880695</v>
      </c>
      <c r="U498" s="305">
        <v>0.97281091829880695</v>
      </c>
      <c r="V498" s="305">
        <v>0.97281091829880695</v>
      </c>
      <c r="W498" s="305">
        <v>0.97281091829880695</v>
      </c>
      <c r="X498" s="305">
        <v>0.97281091829880695</v>
      </c>
      <c r="Y498" s="305">
        <v>0.97281091829880695</v>
      </c>
      <c r="Z498" s="305">
        <v>0.97281091829880695</v>
      </c>
      <c r="AA498" s="305">
        <v>0.97281091829880595</v>
      </c>
      <c r="AB498" s="305">
        <v>0.97284191139765697</v>
      </c>
      <c r="AC498" s="305">
        <v>0.97284191139765697</v>
      </c>
      <c r="AD498" s="305">
        <v>0.97284191139765697</v>
      </c>
      <c r="AE498" s="305">
        <v>0.97284191139765697</v>
      </c>
      <c r="AF498" s="305">
        <v>0.97284191139765697</v>
      </c>
      <c r="AG498" s="305">
        <v>0.97284191139765697</v>
      </c>
      <c r="AH498" s="305">
        <v>0.97284191139765697</v>
      </c>
      <c r="AI498" s="305">
        <v>0.97284191139765697</v>
      </c>
      <c r="AJ498" s="305">
        <v>0.97284191139765697</v>
      </c>
      <c r="AK498" s="305">
        <v>0.97284191139765697</v>
      </c>
      <c r="AL498" s="305">
        <v>0.97284191139765697</v>
      </c>
      <c r="AM498" s="305">
        <v>0.97284191139765697</v>
      </c>
      <c r="AN498" s="305">
        <v>0.97284191139765797</v>
      </c>
    </row>
    <row r="499" spans="1:40" s="171" customFormat="1" x14ac:dyDescent="0.2">
      <c r="A499" s="172" t="s">
        <v>2338</v>
      </c>
      <c r="B499" s="171">
        <v>0</v>
      </c>
      <c r="C499" s="171">
        <v>0</v>
      </c>
      <c r="D499" s="171">
        <v>0</v>
      </c>
      <c r="E499" s="171">
        <v>0</v>
      </c>
      <c r="F499" s="171">
        <v>0</v>
      </c>
      <c r="G499" s="171">
        <v>0</v>
      </c>
      <c r="H499" s="171">
        <v>0</v>
      </c>
      <c r="I499" s="171">
        <v>0</v>
      </c>
      <c r="J499" s="171">
        <v>0</v>
      </c>
      <c r="K499" s="171">
        <v>0</v>
      </c>
      <c r="L499" s="171">
        <v>0</v>
      </c>
      <c r="M499" s="171">
        <v>0</v>
      </c>
      <c r="N499" s="305">
        <v>0</v>
      </c>
      <c r="O499" s="305">
        <v>0</v>
      </c>
      <c r="P499" s="305">
        <v>0</v>
      </c>
      <c r="Q499" s="305">
        <v>0</v>
      </c>
      <c r="R499" s="305">
        <v>0</v>
      </c>
      <c r="S499" s="305">
        <v>0</v>
      </c>
      <c r="T499" s="305">
        <v>0</v>
      </c>
      <c r="U499" s="305">
        <v>0</v>
      </c>
      <c r="V499" s="305">
        <v>0</v>
      </c>
      <c r="W499" s="305">
        <v>0</v>
      </c>
      <c r="X499" s="305">
        <v>0</v>
      </c>
      <c r="Y499" s="305">
        <v>0</v>
      </c>
      <c r="Z499" s="305">
        <v>0</v>
      </c>
      <c r="AA499" s="305">
        <v>0</v>
      </c>
      <c r="AB499" s="305">
        <v>0</v>
      </c>
      <c r="AC499" s="305">
        <v>0</v>
      </c>
      <c r="AD499" s="305">
        <v>0</v>
      </c>
      <c r="AE499" s="305">
        <v>0</v>
      </c>
      <c r="AF499" s="305">
        <v>0</v>
      </c>
      <c r="AG499" s="305">
        <v>0</v>
      </c>
      <c r="AH499" s="305">
        <v>0</v>
      </c>
      <c r="AI499" s="305">
        <v>0</v>
      </c>
      <c r="AJ499" s="305">
        <v>0</v>
      </c>
      <c r="AK499" s="305">
        <v>0</v>
      </c>
      <c r="AL499" s="305">
        <v>0</v>
      </c>
      <c r="AM499" s="305">
        <v>0</v>
      </c>
      <c r="AN499" s="305">
        <v>0</v>
      </c>
    </row>
    <row r="500" spans="1:40" s="171" customFormat="1" x14ac:dyDescent="0.2">
      <c r="A500" s="128" t="s">
        <v>2339</v>
      </c>
      <c r="B500" s="171">
        <v>0.97314938583569599</v>
      </c>
      <c r="C500" s="171">
        <v>0.97314938583569599</v>
      </c>
      <c r="D500" s="171">
        <v>0.97314938583569599</v>
      </c>
      <c r="E500" s="171">
        <v>0.97314938583569599</v>
      </c>
      <c r="F500" s="171">
        <v>0.97314938583569599</v>
      </c>
      <c r="G500" s="171">
        <v>0.97314938583569599</v>
      </c>
      <c r="H500" s="171">
        <v>0.97314938583569599</v>
      </c>
      <c r="I500" s="171">
        <v>0.97314938583569599</v>
      </c>
      <c r="J500" s="171">
        <v>0.97314938583569599</v>
      </c>
      <c r="K500" s="171">
        <v>0.97314938583569599</v>
      </c>
      <c r="L500" s="171">
        <v>0.97314938583569599</v>
      </c>
      <c r="M500" s="171">
        <v>0.97314938583569599</v>
      </c>
      <c r="N500" s="305">
        <v>0.97314938583569499</v>
      </c>
      <c r="O500" s="305">
        <v>0.97281091829880695</v>
      </c>
      <c r="P500" s="305">
        <v>0.97281091829880695</v>
      </c>
      <c r="Q500" s="305">
        <v>0.97281091829880695</v>
      </c>
      <c r="R500" s="305">
        <v>0.97281091829880695</v>
      </c>
      <c r="S500" s="305">
        <v>0.97281091829880695</v>
      </c>
      <c r="T500" s="305">
        <v>0.97281091829880695</v>
      </c>
      <c r="U500" s="305">
        <v>0.97281091829880695</v>
      </c>
      <c r="V500" s="305">
        <v>0.97281091829880695</v>
      </c>
      <c r="W500" s="305">
        <v>0.97281091829880695</v>
      </c>
      <c r="X500" s="305">
        <v>0.97281091829880695</v>
      </c>
      <c r="Y500" s="305">
        <v>0.97281091829880695</v>
      </c>
      <c r="Z500" s="305">
        <v>0.97281091829880695</v>
      </c>
      <c r="AA500" s="305">
        <v>0.97281091829880595</v>
      </c>
      <c r="AB500" s="305">
        <v>0.97284191139765697</v>
      </c>
      <c r="AC500" s="305">
        <v>0.97284191139765697</v>
      </c>
      <c r="AD500" s="305">
        <v>0.97284191139765697</v>
      </c>
      <c r="AE500" s="305">
        <v>0.97284191139765697</v>
      </c>
      <c r="AF500" s="305">
        <v>0.97284191139765697</v>
      </c>
      <c r="AG500" s="305">
        <v>0.97284191139765697</v>
      </c>
      <c r="AH500" s="305">
        <v>0.97284191139765697</v>
      </c>
      <c r="AI500" s="305">
        <v>0.97284191139765697</v>
      </c>
      <c r="AJ500" s="305">
        <v>0.97284191139765697</v>
      </c>
      <c r="AK500" s="305">
        <v>0.97284191139765697</v>
      </c>
      <c r="AL500" s="305">
        <v>0.97284191139765697</v>
      </c>
      <c r="AM500" s="305">
        <v>0.97284191139765697</v>
      </c>
      <c r="AN500" s="305">
        <v>0.97284191139765797</v>
      </c>
    </row>
    <row r="501" spans="1:40" s="171" customFormat="1" x14ac:dyDescent="0.2">
      <c r="A501" s="128" t="s">
        <v>2340</v>
      </c>
      <c r="B501" s="171">
        <v>0.97314938583569599</v>
      </c>
      <c r="C501" s="171">
        <v>0.97314938583569599</v>
      </c>
      <c r="D501" s="171">
        <v>0.97314938583569599</v>
      </c>
      <c r="E501" s="171">
        <v>0.97314938583569599</v>
      </c>
      <c r="F501" s="171">
        <v>0.97314938583569599</v>
      </c>
      <c r="G501" s="171">
        <v>0.97314938583569599</v>
      </c>
      <c r="H501" s="171">
        <v>0.97314938583569599</v>
      </c>
      <c r="I501" s="171">
        <v>0.97314938583569599</v>
      </c>
      <c r="J501" s="171">
        <v>0.97314938583569599</v>
      </c>
      <c r="K501" s="171">
        <v>0.97314938583569599</v>
      </c>
      <c r="L501" s="171">
        <v>0.97314938583569599</v>
      </c>
      <c r="M501" s="171">
        <v>0.97314938583569599</v>
      </c>
      <c r="N501" s="305">
        <v>0.97314938583569499</v>
      </c>
      <c r="O501" s="305">
        <v>0.97281091829880695</v>
      </c>
      <c r="P501" s="305">
        <v>0.97281091829880695</v>
      </c>
      <c r="Q501" s="305">
        <v>0.97281091829880695</v>
      </c>
      <c r="R501" s="305">
        <v>0.97281091829880695</v>
      </c>
      <c r="S501" s="305">
        <v>0.97281091829880695</v>
      </c>
      <c r="T501" s="305">
        <v>0.97281091829880695</v>
      </c>
      <c r="U501" s="305">
        <v>0.97281091829880695</v>
      </c>
      <c r="V501" s="305">
        <v>0.97281091829880695</v>
      </c>
      <c r="W501" s="305">
        <v>0.97281091829880695</v>
      </c>
      <c r="X501" s="305">
        <v>0.97281091829880695</v>
      </c>
      <c r="Y501" s="305">
        <v>0.97281091829880695</v>
      </c>
      <c r="Z501" s="305">
        <v>0.97281091829880695</v>
      </c>
      <c r="AA501" s="305">
        <v>0.97281091829880595</v>
      </c>
      <c r="AB501" s="305">
        <v>0.97284191139765697</v>
      </c>
      <c r="AC501" s="305">
        <v>0.97284191139765697</v>
      </c>
      <c r="AD501" s="305">
        <v>0.97284191139765697</v>
      </c>
      <c r="AE501" s="305">
        <v>0.97284191139765697</v>
      </c>
      <c r="AF501" s="305">
        <v>0.97284191139765697</v>
      </c>
      <c r="AG501" s="305">
        <v>0.97284191139765697</v>
      </c>
      <c r="AH501" s="305">
        <v>0.97284191139765697</v>
      </c>
      <c r="AI501" s="305">
        <v>0.97284191139765697</v>
      </c>
      <c r="AJ501" s="305">
        <v>0.97284191139765697</v>
      </c>
      <c r="AK501" s="305">
        <v>0.97284191139765697</v>
      </c>
      <c r="AL501" s="305">
        <v>0.97284191139765697</v>
      </c>
      <c r="AM501" s="305">
        <v>0.97284191139765697</v>
      </c>
      <c r="AN501" s="305">
        <v>0.97284191139765797</v>
      </c>
    </row>
    <row r="502" spans="1:40" s="171" customFormat="1" x14ac:dyDescent="0.2">
      <c r="A502" s="128" t="s">
        <v>2341</v>
      </c>
      <c r="B502" s="171">
        <v>0.97314938583569599</v>
      </c>
      <c r="C502" s="171">
        <v>0.97314938583569599</v>
      </c>
      <c r="D502" s="171">
        <v>0.97314938583569599</v>
      </c>
      <c r="E502" s="171">
        <v>0.97314938583569599</v>
      </c>
      <c r="F502" s="171">
        <v>0.97314938583569599</v>
      </c>
      <c r="G502" s="171">
        <v>0.97314938583569599</v>
      </c>
      <c r="H502" s="171">
        <v>0.97314938583569599</v>
      </c>
      <c r="I502" s="171">
        <v>0.97314938583569599</v>
      </c>
      <c r="J502" s="171">
        <v>0.97314938583569599</v>
      </c>
      <c r="K502" s="171">
        <v>0.97314938583569599</v>
      </c>
      <c r="L502" s="171">
        <v>0.97314938583569599</v>
      </c>
      <c r="M502" s="171">
        <v>0.97314938583569599</v>
      </c>
      <c r="N502" s="305">
        <v>0.97314938583569499</v>
      </c>
      <c r="O502" s="305">
        <v>0.97281091829880695</v>
      </c>
      <c r="P502" s="305">
        <v>0.97281091829880695</v>
      </c>
      <c r="Q502" s="305">
        <v>0.97281091829880695</v>
      </c>
      <c r="R502" s="305">
        <v>0.97281091829880695</v>
      </c>
      <c r="S502" s="305">
        <v>0.97281091829880695</v>
      </c>
      <c r="T502" s="305">
        <v>0.97281091829880695</v>
      </c>
      <c r="U502" s="305">
        <v>0.97281091829880695</v>
      </c>
      <c r="V502" s="305">
        <v>0.97281091829880695</v>
      </c>
      <c r="W502" s="305">
        <v>0.97281091829880695</v>
      </c>
      <c r="X502" s="305">
        <v>0.97281091829880695</v>
      </c>
      <c r="Y502" s="305">
        <v>0.97281091829880695</v>
      </c>
      <c r="Z502" s="305">
        <v>0.97281091829880695</v>
      </c>
      <c r="AA502" s="305">
        <v>0.97281091829880595</v>
      </c>
      <c r="AB502" s="305">
        <v>0.97284191139765697</v>
      </c>
      <c r="AC502" s="305">
        <v>0.97284191139765697</v>
      </c>
      <c r="AD502" s="305">
        <v>0.97284191139765697</v>
      </c>
      <c r="AE502" s="305">
        <v>0.97284191139765697</v>
      </c>
      <c r="AF502" s="305">
        <v>0.97284191139765697</v>
      </c>
      <c r="AG502" s="305">
        <v>0.97284191139765697</v>
      </c>
      <c r="AH502" s="305">
        <v>0.97284191139765697</v>
      </c>
      <c r="AI502" s="305">
        <v>0.97284191139765697</v>
      </c>
      <c r="AJ502" s="305">
        <v>0.97284191139765697</v>
      </c>
      <c r="AK502" s="305">
        <v>0.97284191139765697</v>
      </c>
      <c r="AL502" s="305">
        <v>0.97284191139765697</v>
      </c>
      <c r="AM502" s="305">
        <v>0.97284191139765697</v>
      </c>
      <c r="AN502" s="305">
        <v>0.97284191139765797</v>
      </c>
    </row>
    <row r="503" spans="1:40" s="171" customFormat="1" x14ac:dyDescent="0.2">
      <c r="A503" s="128" t="s">
        <v>2342</v>
      </c>
      <c r="B503" s="171">
        <v>0.97314938583569599</v>
      </c>
      <c r="C503" s="171">
        <v>0.97314938583569599</v>
      </c>
      <c r="D503" s="171">
        <v>0.97314938583569599</v>
      </c>
      <c r="E503" s="171">
        <v>0.97314938583569599</v>
      </c>
      <c r="F503" s="171">
        <v>0.97314938583569599</v>
      </c>
      <c r="G503" s="171">
        <v>0.97314938583569599</v>
      </c>
      <c r="H503" s="171">
        <v>0.97314938583569599</v>
      </c>
      <c r="I503" s="171">
        <v>0.97314938583569599</v>
      </c>
      <c r="J503" s="171">
        <v>0.97314938583569599</v>
      </c>
      <c r="K503" s="171">
        <v>0.97314938583569599</v>
      </c>
      <c r="L503" s="171">
        <v>0.97314938583569599</v>
      </c>
      <c r="M503" s="171">
        <v>0.97314938583569599</v>
      </c>
      <c r="N503" s="305">
        <v>0.97314938583569499</v>
      </c>
      <c r="O503" s="305">
        <v>0.97281091829880695</v>
      </c>
      <c r="P503" s="305">
        <v>0.97281091829880695</v>
      </c>
      <c r="Q503" s="305">
        <v>0.97281091829880695</v>
      </c>
      <c r="R503" s="305">
        <v>0.97281091829880695</v>
      </c>
      <c r="S503" s="305">
        <v>0.97281091829880695</v>
      </c>
      <c r="T503" s="305">
        <v>0.97281091829880695</v>
      </c>
      <c r="U503" s="305">
        <v>0.97281091829880695</v>
      </c>
      <c r="V503" s="305">
        <v>0.97281091829880695</v>
      </c>
      <c r="W503" s="305">
        <v>0.97281091829880695</v>
      </c>
      <c r="X503" s="305">
        <v>0.97281091829880695</v>
      </c>
      <c r="Y503" s="305">
        <v>0.97281091829880695</v>
      </c>
      <c r="Z503" s="305">
        <v>0.97281091829880695</v>
      </c>
      <c r="AA503" s="305">
        <v>0.97281091829880595</v>
      </c>
      <c r="AB503" s="305">
        <v>0.97284191139765697</v>
      </c>
      <c r="AC503" s="305">
        <v>0.97284191139765697</v>
      </c>
      <c r="AD503" s="305">
        <v>0.97284191139765697</v>
      </c>
      <c r="AE503" s="305">
        <v>0.97284191139765697</v>
      </c>
      <c r="AF503" s="305">
        <v>0.97284191139765697</v>
      </c>
      <c r="AG503" s="305">
        <v>0.97284191139765697</v>
      </c>
      <c r="AH503" s="305">
        <v>0.97284191139765697</v>
      </c>
      <c r="AI503" s="305">
        <v>0.97284191139765697</v>
      </c>
      <c r="AJ503" s="305">
        <v>0.97284191139765697</v>
      </c>
      <c r="AK503" s="305">
        <v>0.97284191139765697</v>
      </c>
      <c r="AL503" s="305">
        <v>0.97284191139765697</v>
      </c>
      <c r="AM503" s="305">
        <v>0.97284191139765697</v>
      </c>
      <c r="AN503" s="305">
        <v>0.97284191139765797</v>
      </c>
    </row>
    <row r="504" spans="1:40" x14ac:dyDescent="0.2">
      <c r="A504" s="27" t="s">
        <v>2343</v>
      </c>
      <c r="B504" s="164">
        <v>973.14938583569597</v>
      </c>
      <c r="C504" s="164">
        <v>973.14938583569597</v>
      </c>
      <c r="D504" s="164">
        <v>973.14938583569597</v>
      </c>
      <c r="E504" s="164">
        <v>973.14938583569597</v>
      </c>
      <c r="F504" s="164">
        <v>973.14938583569597</v>
      </c>
      <c r="G504" s="164">
        <v>973.14938583569597</v>
      </c>
      <c r="H504" s="164">
        <v>973.14938583569597</v>
      </c>
      <c r="I504" s="164">
        <v>973.14938583569597</v>
      </c>
      <c r="J504" s="164">
        <v>973.14938583569597</v>
      </c>
      <c r="K504" s="164">
        <v>973.14938583569597</v>
      </c>
      <c r="L504" s="164">
        <v>973.14938583569597</v>
      </c>
      <c r="M504" s="164">
        <v>973.14938583569597</v>
      </c>
      <c r="N504" s="305">
        <v>973.14938583569506</v>
      </c>
      <c r="O504" s="305">
        <v>972.810918298807</v>
      </c>
      <c r="P504" s="305">
        <v>972.810918298807</v>
      </c>
      <c r="Q504" s="305">
        <v>972.810918298807</v>
      </c>
      <c r="R504" s="305">
        <v>972.810918298807</v>
      </c>
      <c r="S504" s="305">
        <v>972.810918298807</v>
      </c>
      <c r="T504" s="305">
        <v>972.810918298807</v>
      </c>
      <c r="U504" s="305">
        <v>972.810918298807</v>
      </c>
      <c r="V504" s="305">
        <v>972.810918298807</v>
      </c>
      <c r="W504" s="305">
        <v>972.810918298807</v>
      </c>
      <c r="X504" s="305">
        <v>972.810918298807</v>
      </c>
      <c r="Y504" s="305">
        <v>972.810918298807</v>
      </c>
      <c r="Z504" s="305">
        <v>972.810918298807</v>
      </c>
      <c r="AA504" s="305">
        <v>972.81091829880597</v>
      </c>
      <c r="AB504" s="305">
        <v>972.84191139765699</v>
      </c>
      <c r="AC504" s="305">
        <v>972.84191139765699</v>
      </c>
      <c r="AD504" s="305">
        <v>972.84191139765699</v>
      </c>
      <c r="AE504" s="305">
        <v>972.84191139765699</v>
      </c>
      <c r="AF504" s="305">
        <v>972.84191139765699</v>
      </c>
      <c r="AG504" s="305">
        <v>972.84191139765699</v>
      </c>
      <c r="AH504" s="305">
        <v>972.84191139765699</v>
      </c>
      <c r="AI504" s="305">
        <v>972.84191139765699</v>
      </c>
      <c r="AJ504" s="305">
        <v>972.84191139765699</v>
      </c>
      <c r="AK504" s="305">
        <v>972.84191139765699</v>
      </c>
      <c r="AL504" s="305">
        <v>972.84191139765699</v>
      </c>
      <c r="AM504" s="305">
        <v>972.84191139765699</v>
      </c>
      <c r="AN504" s="305">
        <v>972.84191139765801</v>
      </c>
    </row>
    <row r="505" spans="1:40" s="171" customFormat="1" x14ac:dyDescent="0.2">
      <c r="A505" s="128" t="s">
        <v>2344</v>
      </c>
      <c r="B505" s="171">
        <v>0.97314938583569599</v>
      </c>
      <c r="C505" s="171">
        <v>0.97314938583569599</v>
      </c>
      <c r="D505" s="171">
        <v>0.97314938583569599</v>
      </c>
      <c r="E505" s="171">
        <v>0.97314938583569599</v>
      </c>
      <c r="F505" s="171">
        <v>0.97314938583569599</v>
      </c>
      <c r="G505" s="171">
        <v>0.97314938583569599</v>
      </c>
      <c r="H505" s="171">
        <v>0.97314938583569599</v>
      </c>
      <c r="I505" s="171">
        <v>0.97314938583569599</v>
      </c>
      <c r="J505" s="171">
        <v>0.97314938583569599</v>
      </c>
      <c r="K505" s="171">
        <v>0.97314938583569599</v>
      </c>
      <c r="L505" s="171">
        <v>0.97314938583569599</v>
      </c>
      <c r="M505" s="171">
        <v>0.97314938583569599</v>
      </c>
      <c r="N505" s="305">
        <v>0.97314938583569499</v>
      </c>
      <c r="O505" s="305">
        <v>0.97281091829880695</v>
      </c>
      <c r="P505" s="305">
        <v>0.97281091829880695</v>
      </c>
      <c r="Q505" s="305">
        <v>0.97281091829880695</v>
      </c>
      <c r="R505" s="305">
        <v>0.97281091829880695</v>
      </c>
      <c r="S505" s="305">
        <v>0.97281091829880695</v>
      </c>
      <c r="T505" s="305">
        <v>0.97281091829880695</v>
      </c>
      <c r="U505" s="305">
        <v>0.97281091829880695</v>
      </c>
      <c r="V505" s="305">
        <v>0.97281091829880695</v>
      </c>
      <c r="W505" s="305">
        <v>0.97281091829880695</v>
      </c>
      <c r="X505" s="305">
        <v>0.97281091829880695</v>
      </c>
      <c r="Y505" s="305">
        <v>0.97281091829880695</v>
      </c>
      <c r="Z505" s="305">
        <v>0.97281091829880695</v>
      </c>
      <c r="AA505" s="305">
        <v>0.97281091829880595</v>
      </c>
      <c r="AB505" s="305">
        <v>0.97284191139765697</v>
      </c>
      <c r="AC505" s="305">
        <v>0.97284191139765697</v>
      </c>
      <c r="AD505" s="305">
        <v>0.97284191139765697</v>
      </c>
      <c r="AE505" s="305">
        <v>0.97284191139765697</v>
      </c>
      <c r="AF505" s="305">
        <v>0.97284191139765697</v>
      </c>
      <c r="AG505" s="305">
        <v>0.97284191139765697</v>
      </c>
      <c r="AH505" s="305">
        <v>0.97284191139765697</v>
      </c>
      <c r="AI505" s="305">
        <v>0.97284191139765697</v>
      </c>
      <c r="AJ505" s="305">
        <v>0.97284191139765697</v>
      </c>
      <c r="AK505" s="305">
        <v>0.97284191139765697</v>
      </c>
      <c r="AL505" s="305">
        <v>0.97284191139765697</v>
      </c>
      <c r="AM505" s="305">
        <v>0.97284191139765697</v>
      </c>
      <c r="AN505" s="305">
        <v>0.97284191139765797</v>
      </c>
    </row>
    <row r="506" spans="1:40" s="171" customFormat="1" x14ac:dyDescent="0.2">
      <c r="A506" s="128" t="s">
        <v>2345</v>
      </c>
      <c r="B506" s="171">
        <v>0.97314938583569599</v>
      </c>
      <c r="C506" s="171">
        <v>0.97314938583569599</v>
      </c>
      <c r="D506" s="171">
        <v>0.97314938583569599</v>
      </c>
      <c r="E506" s="171">
        <v>0.97314938583569599</v>
      </c>
      <c r="F506" s="171">
        <v>0.97314938583569599</v>
      </c>
      <c r="G506" s="171">
        <v>0.97314938583569599</v>
      </c>
      <c r="H506" s="171">
        <v>0.97314938583569599</v>
      </c>
      <c r="I506" s="171">
        <v>0.97314938583569599</v>
      </c>
      <c r="J506" s="171">
        <v>0.97314938583569599</v>
      </c>
      <c r="K506" s="171">
        <v>0.97314938583569599</v>
      </c>
      <c r="L506" s="171">
        <v>0.97314938583569599</v>
      </c>
      <c r="M506" s="171">
        <v>0.97314938583569599</v>
      </c>
      <c r="N506" s="305">
        <v>0.97314938583569499</v>
      </c>
      <c r="O506" s="305">
        <v>0.97281091829880695</v>
      </c>
      <c r="P506" s="305">
        <v>0.97281091829880695</v>
      </c>
      <c r="Q506" s="305">
        <v>0.97281091829880695</v>
      </c>
      <c r="R506" s="305">
        <v>0.97281091829880695</v>
      </c>
      <c r="S506" s="305">
        <v>0.97281091829880695</v>
      </c>
      <c r="T506" s="305">
        <v>0.97281091829880695</v>
      </c>
      <c r="U506" s="305">
        <v>0.97281091829880695</v>
      </c>
      <c r="V506" s="305">
        <v>0.97281091829880695</v>
      </c>
      <c r="W506" s="305">
        <v>0.97281091829880695</v>
      </c>
      <c r="X506" s="305">
        <v>0.97281091829880695</v>
      </c>
      <c r="Y506" s="305">
        <v>0.97281091829880695</v>
      </c>
      <c r="Z506" s="305">
        <v>0.97281091829880695</v>
      </c>
      <c r="AA506" s="305">
        <v>0.97281091829880595</v>
      </c>
      <c r="AB506" s="305">
        <v>0.97284191139765697</v>
      </c>
      <c r="AC506" s="305">
        <v>0.97284191139765697</v>
      </c>
      <c r="AD506" s="305">
        <v>0.97284191139765697</v>
      </c>
      <c r="AE506" s="305">
        <v>0.97284191139765697</v>
      </c>
      <c r="AF506" s="305">
        <v>0.97284191139765697</v>
      </c>
      <c r="AG506" s="305">
        <v>0.97284191139765697</v>
      </c>
      <c r="AH506" s="305">
        <v>0.97284191139765697</v>
      </c>
      <c r="AI506" s="305">
        <v>0.97284191139765697</v>
      </c>
      <c r="AJ506" s="305">
        <v>0.97284191139765697</v>
      </c>
      <c r="AK506" s="305">
        <v>0.97284191139765697</v>
      </c>
      <c r="AL506" s="305">
        <v>0.97284191139765697</v>
      </c>
      <c r="AM506" s="305">
        <v>0.97284191139765697</v>
      </c>
      <c r="AN506" s="305">
        <v>0.97284191139765797</v>
      </c>
    </row>
    <row r="507" spans="1:40" x14ac:dyDescent="0.2">
      <c r="A507" s="27" t="s">
        <v>2346</v>
      </c>
      <c r="B507" s="164">
        <v>973.14938583569597</v>
      </c>
      <c r="C507" s="164">
        <v>973.14938583569597</v>
      </c>
      <c r="D507" s="164">
        <v>973.14938583569597</v>
      </c>
      <c r="E507" s="164">
        <v>973.14938583569597</v>
      </c>
      <c r="F507" s="164">
        <v>973.14938583569597</v>
      </c>
      <c r="G507" s="164">
        <v>973.14938583569597</v>
      </c>
      <c r="H507" s="164">
        <v>973.14938583569597</v>
      </c>
      <c r="I507" s="164">
        <v>973.14938583569597</v>
      </c>
      <c r="J507" s="164">
        <v>973.14938583569597</v>
      </c>
      <c r="K507" s="164">
        <v>973.14938583569597</v>
      </c>
      <c r="L507" s="164">
        <v>973.14938583569597</v>
      </c>
      <c r="M507" s="164">
        <v>973.14938583569597</v>
      </c>
      <c r="N507" s="305">
        <v>973.14938583569506</v>
      </c>
      <c r="O507" s="305">
        <v>972.810918298807</v>
      </c>
      <c r="P507" s="305">
        <v>972.810918298807</v>
      </c>
      <c r="Q507" s="305">
        <v>972.810918298807</v>
      </c>
      <c r="R507" s="305">
        <v>972.810918298807</v>
      </c>
      <c r="S507" s="305">
        <v>972.810918298807</v>
      </c>
      <c r="T507" s="305">
        <v>972.810918298807</v>
      </c>
      <c r="U507" s="305">
        <v>972.810918298807</v>
      </c>
      <c r="V507" s="305">
        <v>972.810918298807</v>
      </c>
      <c r="W507" s="305">
        <v>972.810918298807</v>
      </c>
      <c r="X507" s="305">
        <v>972.810918298807</v>
      </c>
      <c r="Y507" s="305">
        <v>972.810918298807</v>
      </c>
      <c r="Z507" s="305">
        <v>972.810918298807</v>
      </c>
      <c r="AA507" s="305">
        <v>972.81091829880597</v>
      </c>
      <c r="AB507" s="305">
        <v>972.84191139765699</v>
      </c>
      <c r="AC507" s="305">
        <v>972.84191139765699</v>
      </c>
      <c r="AD507" s="305">
        <v>972.84191139765699</v>
      </c>
      <c r="AE507" s="305">
        <v>972.84191139765699</v>
      </c>
      <c r="AF507" s="305">
        <v>972.84191139765699</v>
      </c>
      <c r="AG507" s="305">
        <v>972.84191139765699</v>
      </c>
      <c r="AH507" s="305">
        <v>972.84191139765699</v>
      </c>
      <c r="AI507" s="305">
        <v>972.84191139765699</v>
      </c>
      <c r="AJ507" s="305">
        <v>972.84191139765699</v>
      </c>
      <c r="AK507" s="305">
        <v>972.84191139765699</v>
      </c>
      <c r="AL507" s="305">
        <v>972.84191139765699</v>
      </c>
      <c r="AM507" s="305">
        <v>972.84191139765699</v>
      </c>
      <c r="AN507" s="305">
        <v>972.84191139765801</v>
      </c>
    </row>
    <row r="508" spans="1:40" s="171" customFormat="1" x14ac:dyDescent="0.2">
      <c r="A508" s="128" t="s">
        <v>2347</v>
      </c>
      <c r="B508" s="171">
        <v>0.97314938583569599</v>
      </c>
      <c r="C508" s="171">
        <v>0.97314938583569599</v>
      </c>
      <c r="D508" s="171">
        <v>0.97314938583569599</v>
      </c>
      <c r="E508" s="171">
        <v>0.97314938583569599</v>
      </c>
      <c r="F508" s="171">
        <v>0.97314938583569599</v>
      </c>
      <c r="G508" s="171">
        <v>0.97314938583569599</v>
      </c>
      <c r="H508" s="171">
        <v>0.97314938583569599</v>
      </c>
      <c r="I508" s="171">
        <v>0.97314938583569599</v>
      </c>
      <c r="J508" s="171">
        <v>0.97314938583569599</v>
      </c>
      <c r="K508" s="171">
        <v>0.97314938583569599</v>
      </c>
      <c r="L508" s="171">
        <v>0.97314938583569599</v>
      </c>
      <c r="M508" s="171">
        <v>0.97314938583569599</v>
      </c>
      <c r="N508" s="305">
        <v>0.97314938583569499</v>
      </c>
      <c r="O508" s="305">
        <v>0.97281091829880695</v>
      </c>
      <c r="P508" s="305">
        <v>0.97281091829880695</v>
      </c>
      <c r="Q508" s="305">
        <v>0.97281091829880695</v>
      </c>
      <c r="R508" s="305">
        <v>0.97281091829880695</v>
      </c>
      <c r="S508" s="305">
        <v>0.97281091829880695</v>
      </c>
      <c r="T508" s="305">
        <v>0.97281091829880695</v>
      </c>
      <c r="U508" s="305">
        <v>0.97281091829880695</v>
      </c>
      <c r="V508" s="305">
        <v>0.97281091829880695</v>
      </c>
      <c r="W508" s="305">
        <v>0.97281091829880695</v>
      </c>
      <c r="X508" s="305">
        <v>0.97281091829880695</v>
      </c>
      <c r="Y508" s="305">
        <v>0.97281091829880695</v>
      </c>
      <c r="Z508" s="305">
        <v>0.97281091829880695</v>
      </c>
      <c r="AA508" s="305">
        <v>0.97281091829880595</v>
      </c>
      <c r="AB508" s="305">
        <v>0.97284191139765697</v>
      </c>
      <c r="AC508" s="305">
        <v>0.97284191139765697</v>
      </c>
      <c r="AD508" s="305">
        <v>0.97284191139765697</v>
      </c>
      <c r="AE508" s="305">
        <v>0.97284191139765697</v>
      </c>
      <c r="AF508" s="305">
        <v>0.97284191139765697</v>
      </c>
      <c r="AG508" s="305">
        <v>0.97284191139765697</v>
      </c>
      <c r="AH508" s="305">
        <v>0.97284191139765697</v>
      </c>
      <c r="AI508" s="305">
        <v>0.97284191139765697</v>
      </c>
      <c r="AJ508" s="305">
        <v>0.97284191139765697</v>
      </c>
      <c r="AK508" s="305">
        <v>0.97284191139765697</v>
      </c>
      <c r="AL508" s="305">
        <v>0.97284191139765697</v>
      </c>
      <c r="AM508" s="305">
        <v>0.97284191139765697</v>
      </c>
      <c r="AN508" s="305">
        <v>0.97284191139765797</v>
      </c>
    </row>
    <row r="509" spans="1:40" s="171" customFormat="1" x14ac:dyDescent="0.2">
      <c r="A509" s="172" t="s">
        <v>2348</v>
      </c>
      <c r="B509" s="171">
        <v>0</v>
      </c>
      <c r="C509" s="171">
        <v>0</v>
      </c>
      <c r="D509" s="171">
        <v>0</v>
      </c>
      <c r="E509" s="171">
        <v>0</v>
      </c>
      <c r="F509" s="171">
        <v>0</v>
      </c>
      <c r="G509" s="171">
        <v>0</v>
      </c>
      <c r="H509" s="171">
        <v>0</v>
      </c>
      <c r="I509" s="171">
        <v>0</v>
      </c>
      <c r="J509" s="171">
        <v>0</v>
      </c>
      <c r="K509" s="171">
        <v>0</v>
      </c>
      <c r="L509" s="171">
        <v>0</v>
      </c>
      <c r="M509" s="171">
        <v>0</v>
      </c>
      <c r="N509" s="305">
        <v>0</v>
      </c>
      <c r="O509" s="305">
        <v>0</v>
      </c>
      <c r="P509" s="305">
        <v>0</v>
      </c>
      <c r="Q509" s="305">
        <v>0</v>
      </c>
      <c r="R509" s="305">
        <v>0</v>
      </c>
      <c r="S509" s="305">
        <v>0</v>
      </c>
      <c r="T509" s="305">
        <v>0</v>
      </c>
      <c r="U509" s="305">
        <v>0</v>
      </c>
      <c r="V509" s="305">
        <v>0</v>
      </c>
      <c r="W509" s="305">
        <v>0</v>
      </c>
      <c r="X509" s="305">
        <v>0</v>
      </c>
      <c r="Y509" s="305">
        <v>0</v>
      </c>
      <c r="Z509" s="305">
        <v>0</v>
      </c>
      <c r="AA509" s="305">
        <v>0</v>
      </c>
      <c r="AB509" s="305">
        <v>0</v>
      </c>
      <c r="AC509" s="305">
        <v>0</v>
      </c>
      <c r="AD509" s="305">
        <v>0</v>
      </c>
      <c r="AE509" s="305">
        <v>0</v>
      </c>
      <c r="AF509" s="305">
        <v>0</v>
      </c>
      <c r="AG509" s="305">
        <v>0</v>
      </c>
      <c r="AH509" s="305">
        <v>0</v>
      </c>
      <c r="AI509" s="305">
        <v>0</v>
      </c>
      <c r="AJ509" s="305">
        <v>0</v>
      </c>
      <c r="AK509" s="305">
        <v>0</v>
      </c>
      <c r="AL509" s="305">
        <v>0</v>
      </c>
      <c r="AM509" s="305">
        <v>0</v>
      </c>
      <c r="AN509" s="305">
        <v>0</v>
      </c>
    </row>
    <row r="510" spans="1:40" s="171" customFormat="1" x14ac:dyDescent="0.2">
      <c r="A510" s="128" t="s">
        <v>2349</v>
      </c>
      <c r="B510" s="171">
        <v>1</v>
      </c>
      <c r="C510" s="171">
        <v>1</v>
      </c>
      <c r="D510" s="171">
        <v>1</v>
      </c>
      <c r="E510" s="171">
        <v>1</v>
      </c>
      <c r="F510" s="171">
        <v>1</v>
      </c>
      <c r="G510" s="171">
        <v>1</v>
      </c>
      <c r="H510" s="171">
        <v>1</v>
      </c>
      <c r="I510" s="171">
        <v>1</v>
      </c>
      <c r="J510" s="171">
        <v>1</v>
      </c>
      <c r="K510" s="171">
        <v>1</v>
      </c>
      <c r="L510" s="171">
        <v>1</v>
      </c>
      <c r="M510" s="171">
        <v>1</v>
      </c>
      <c r="N510" s="305">
        <v>1</v>
      </c>
      <c r="O510" s="305">
        <v>1</v>
      </c>
      <c r="P510" s="305">
        <v>1</v>
      </c>
      <c r="Q510" s="305">
        <v>1</v>
      </c>
      <c r="R510" s="305">
        <v>1</v>
      </c>
      <c r="S510" s="305">
        <v>1</v>
      </c>
      <c r="T510" s="305">
        <v>1</v>
      </c>
      <c r="U510" s="305">
        <v>1</v>
      </c>
      <c r="V510" s="305">
        <v>1</v>
      </c>
      <c r="W510" s="305">
        <v>1</v>
      </c>
      <c r="X510" s="305">
        <v>1</v>
      </c>
      <c r="Y510" s="305">
        <v>1</v>
      </c>
      <c r="Z510" s="305">
        <v>1</v>
      </c>
      <c r="AA510" s="305">
        <v>1</v>
      </c>
      <c r="AB510" s="305">
        <v>1</v>
      </c>
      <c r="AC510" s="305">
        <v>1</v>
      </c>
      <c r="AD510" s="305">
        <v>1</v>
      </c>
      <c r="AE510" s="305">
        <v>1</v>
      </c>
      <c r="AF510" s="305">
        <v>1</v>
      </c>
      <c r="AG510" s="305">
        <v>1</v>
      </c>
      <c r="AH510" s="305">
        <v>1</v>
      </c>
      <c r="AI510" s="305">
        <v>1</v>
      </c>
      <c r="AJ510" s="305">
        <v>1</v>
      </c>
      <c r="AK510" s="305">
        <v>1</v>
      </c>
      <c r="AL510" s="305">
        <v>1</v>
      </c>
      <c r="AM510" s="305">
        <v>1</v>
      </c>
      <c r="AN510" s="305">
        <v>1</v>
      </c>
    </row>
    <row r="511" spans="1:40" s="171" customFormat="1" x14ac:dyDescent="0.2">
      <c r="A511" s="128" t="s">
        <v>2350</v>
      </c>
      <c r="B511" s="171">
        <v>0.97314938583569599</v>
      </c>
      <c r="C511" s="171">
        <v>0.97314938583569599</v>
      </c>
      <c r="D511" s="171">
        <v>0.97314938583569599</v>
      </c>
      <c r="E511" s="171">
        <v>0.97314938583569599</v>
      </c>
      <c r="F511" s="171">
        <v>0.97314938583569599</v>
      </c>
      <c r="G511" s="171">
        <v>0.97314938583569599</v>
      </c>
      <c r="H511" s="171">
        <v>0.97314938583569599</v>
      </c>
      <c r="I511" s="171">
        <v>0.97314938583569599</v>
      </c>
      <c r="J511" s="171">
        <v>0.97314938583569599</v>
      </c>
      <c r="K511" s="171">
        <v>0.97314938583569599</v>
      </c>
      <c r="L511" s="171">
        <v>0.97314938583569599</v>
      </c>
      <c r="M511" s="171">
        <v>0.97314938583569599</v>
      </c>
      <c r="N511" s="305">
        <v>0.97314938583569499</v>
      </c>
      <c r="O511" s="305">
        <v>0.97281091829880695</v>
      </c>
      <c r="P511" s="305">
        <v>0.97281091829880695</v>
      </c>
      <c r="Q511" s="305">
        <v>0.97281091829880695</v>
      </c>
      <c r="R511" s="305">
        <v>0.97281091829880695</v>
      </c>
      <c r="S511" s="305">
        <v>0.97281091829880695</v>
      </c>
      <c r="T511" s="305">
        <v>0.97281091829880695</v>
      </c>
      <c r="U511" s="305">
        <v>0.97281091829880695</v>
      </c>
      <c r="V511" s="305">
        <v>0.97281091829880695</v>
      </c>
      <c r="W511" s="305">
        <v>0.97281091829880695</v>
      </c>
      <c r="X511" s="305">
        <v>0.97281091829880695</v>
      </c>
      <c r="Y511" s="305">
        <v>0.97281091829880695</v>
      </c>
      <c r="Z511" s="305">
        <v>0.97281091829880695</v>
      </c>
      <c r="AA511" s="305">
        <v>0.97281091829880595</v>
      </c>
      <c r="AB511" s="305">
        <v>0.97284191139765697</v>
      </c>
      <c r="AC511" s="305">
        <v>0.97284191139765697</v>
      </c>
      <c r="AD511" s="305">
        <v>0.97284191139765697</v>
      </c>
      <c r="AE511" s="305">
        <v>0.97284191139765697</v>
      </c>
      <c r="AF511" s="305">
        <v>0.97284191139765697</v>
      </c>
      <c r="AG511" s="305">
        <v>0.97284191139765697</v>
      </c>
      <c r="AH511" s="305">
        <v>0.97284191139765697</v>
      </c>
      <c r="AI511" s="305">
        <v>0.97284191139765697</v>
      </c>
      <c r="AJ511" s="305">
        <v>0.97284191139765697</v>
      </c>
      <c r="AK511" s="305">
        <v>0.97284191139765697</v>
      </c>
      <c r="AL511" s="305">
        <v>0.97284191139765697</v>
      </c>
      <c r="AM511" s="305">
        <v>0.97284191139765697</v>
      </c>
      <c r="AN511" s="305">
        <v>0.97284191139765797</v>
      </c>
    </row>
    <row r="512" spans="1:40" s="171" customFormat="1" x14ac:dyDescent="0.2">
      <c r="A512" s="128" t="s">
        <v>2351</v>
      </c>
      <c r="B512" s="171">
        <v>0.97314938583569599</v>
      </c>
      <c r="C512" s="171">
        <v>0.97314938583569599</v>
      </c>
      <c r="D512" s="171">
        <v>0.97314938583569599</v>
      </c>
      <c r="E512" s="171">
        <v>0.97314938583569599</v>
      </c>
      <c r="F512" s="171">
        <v>0.97314938583569599</v>
      </c>
      <c r="G512" s="171">
        <v>0.97314938583569599</v>
      </c>
      <c r="H512" s="171">
        <v>0.97314938583569599</v>
      </c>
      <c r="I512" s="171">
        <v>0.97314938583569599</v>
      </c>
      <c r="J512" s="171">
        <v>0.97314938583569599</v>
      </c>
      <c r="K512" s="171">
        <v>0.97314938583569599</v>
      </c>
      <c r="L512" s="171">
        <v>0.97314938583569599</v>
      </c>
      <c r="M512" s="171">
        <v>0.97314938583569599</v>
      </c>
      <c r="N512" s="305">
        <v>0.97314938583569499</v>
      </c>
      <c r="O512" s="305">
        <v>0.97281091829880695</v>
      </c>
      <c r="P512" s="305">
        <v>0.97281091829880695</v>
      </c>
      <c r="Q512" s="305">
        <v>0.97281091829880695</v>
      </c>
      <c r="R512" s="305">
        <v>0.97281091829880695</v>
      </c>
      <c r="S512" s="305">
        <v>0.97281091829880695</v>
      </c>
      <c r="T512" s="305">
        <v>0.97281091829880695</v>
      </c>
      <c r="U512" s="305">
        <v>0.97281091829880695</v>
      </c>
      <c r="V512" s="305">
        <v>0.97281091829880695</v>
      </c>
      <c r="W512" s="305">
        <v>0.97281091829880695</v>
      </c>
      <c r="X512" s="305">
        <v>0.97281091829880695</v>
      </c>
      <c r="Y512" s="305">
        <v>0.97281091829880695</v>
      </c>
      <c r="Z512" s="305">
        <v>0.97281091829880695</v>
      </c>
      <c r="AA512" s="305">
        <v>0.97281091829880595</v>
      </c>
      <c r="AB512" s="305">
        <v>0.97284191139765697</v>
      </c>
      <c r="AC512" s="305">
        <v>0.97284191139765697</v>
      </c>
      <c r="AD512" s="305">
        <v>0.97284191139765697</v>
      </c>
      <c r="AE512" s="305">
        <v>0.97284191139765697</v>
      </c>
      <c r="AF512" s="305">
        <v>0.97284191139765697</v>
      </c>
      <c r="AG512" s="305">
        <v>0.97284191139765697</v>
      </c>
      <c r="AH512" s="305">
        <v>0.97284191139765697</v>
      </c>
      <c r="AI512" s="305">
        <v>0.97284191139765697</v>
      </c>
      <c r="AJ512" s="305">
        <v>0.97284191139765697</v>
      </c>
      <c r="AK512" s="305">
        <v>0.97284191139765697</v>
      </c>
      <c r="AL512" s="305">
        <v>0.97284191139765697</v>
      </c>
      <c r="AM512" s="305">
        <v>0.97284191139765697</v>
      </c>
      <c r="AN512" s="305">
        <v>0.97284191139765797</v>
      </c>
    </row>
    <row r="513" spans="1:40" s="171" customFormat="1" x14ac:dyDescent="0.2">
      <c r="A513" s="128" t="s">
        <v>2352</v>
      </c>
      <c r="B513" s="171">
        <v>0.97314938583569599</v>
      </c>
      <c r="C513" s="171">
        <v>0.97314938583569599</v>
      </c>
      <c r="D513" s="171">
        <v>0.97314938583569599</v>
      </c>
      <c r="E513" s="171">
        <v>0.97314938583569599</v>
      </c>
      <c r="F513" s="171">
        <v>0.97314938583569599</v>
      </c>
      <c r="G513" s="171">
        <v>0.97314938583569599</v>
      </c>
      <c r="H513" s="171">
        <v>0.97314938583569599</v>
      </c>
      <c r="I513" s="171">
        <v>0.97314938583569599</v>
      </c>
      <c r="J513" s="171">
        <v>0.97314938583569599</v>
      </c>
      <c r="K513" s="171">
        <v>0.97314938583569599</v>
      </c>
      <c r="L513" s="171">
        <v>0.97314938583569599</v>
      </c>
      <c r="M513" s="171">
        <v>0.97314938583569599</v>
      </c>
      <c r="N513" s="305">
        <v>0.97314938583569499</v>
      </c>
      <c r="O513" s="305">
        <v>0.97281091829880695</v>
      </c>
      <c r="P513" s="305">
        <v>0.97281091829880695</v>
      </c>
      <c r="Q513" s="305">
        <v>0.97281091829880695</v>
      </c>
      <c r="R513" s="305">
        <v>0.97281091829880695</v>
      </c>
      <c r="S513" s="305">
        <v>0.97281091829880695</v>
      </c>
      <c r="T513" s="305">
        <v>0.97281091829880695</v>
      </c>
      <c r="U513" s="305">
        <v>0.97281091829880695</v>
      </c>
      <c r="V513" s="305">
        <v>0.97281091829880695</v>
      </c>
      <c r="W513" s="305">
        <v>0.97281091829880695</v>
      </c>
      <c r="X513" s="305">
        <v>0.97281091829880695</v>
      </c>
      <c r="Y513" s="305">
        <v>0.97281091829880695</v>
      </c>
      <c r="Z513" s="305">
        <v>0.97281091829880695</v>
      </c>
      <c r="AA513" s="305">
        <v>0.97281091829880595</v>
      </c>
      <c r="AB513" s="305">
        <v>0.97284191139765697</v>
      </c>
      <c r="AC513" s="305">
        <v>0.97284191139765697</v>
      </c>
      <c r="AD513" s="305">
        <v>0.97284191139765697</v>
      </c>
      <c r="AE513" s="305">
        <v>0.97284191139765697</v>
      </c>
      <c r="AF513" s="305">
        <v>0.97284191139765697</v>
      </c>
      <c r="AG513" s="305">
        <v>0.97284191139765697</v>
      </c>
      <c r="AH513" s="305">
        <v>0.97284191139765697</v>
      </c>
      <c r="AI513" s="305">
        <v>0.97284191139765697</v>
      </c>
      <c r="AJ513" s="305">
        <v>0.97284191139765697</v>
      </c>
      <c r="AK513" s="305">
        <v>0.97284191139765697</v>
      </c>
      <c r="AL513" s="305">
        <v>0.97284191139765697</v>
      </c>
      <c r="AM513" s="305">
        <v>0.97284191139765697</v>
      </c>
      <c r="AN513" s="305">
        <v>0.97284191139765797</v>
      </c>
    </row>
    <row r="514" spans="1:40" s="171" customFormat="1" x14ac:dyDescent="0.2">
      <c r="A514" s="128" t="s">
        <v>2353</v>
      </c>
      <c r="B514" s="171">
        <v>0.97314938583569599</v>
      </c>
      <c r="C514" s="171">
        <v>0.97314938583569599</v>
      </c>
      <c r="D514" s="171">
        <v>0.97314938583569599</v>
      </c>
      <c r="E514" s="171">
        <v>0.97314938583569599</v>
      </c>
      <c r="F514" s="171">
        <v>0.97314938583569599</v>
      </c>
      <c r="G514" s="171">
        <v>0.97314938583569599</v>
      </c>
      <c r="H514" s="171">
        <v>0.97314938583569599</v>
      </c>
      <c r="I514" s="171">
        <v>0.97314938583569599</v>
      </c>
      <c r="J514" s="171">
        <v>0.97314938583569599</v>
      </c>
      <c r="K514" s="171">
        <v>0.97314938583569599</v>
      </c>
      <c r="L514" s="171">
        <v>0.97314938583569599</v>
      </c>
      <c r="M514" s="171">
        <v>0.97314938583569599</v>
      </c>
      <c r="N514" s="305">
        <v>0.97314938583569499</v>
      </c>
      <c r="O514" s="305">
        <v>0.97281091829880695</v>
      </c>
      <c r="P514" s="305">
        <v>0.97281091829880695</v>
      </c>
      <c r="Q514" s="305">
        <v>0.97281091829880695</v>
      </c>
      <c r="R514" s="305">
        <v>0.97281091829880695</v>
      </c>
      <c r="S514" s="305">
        <v>0.97281091829880695</v>
      </c>
      <c r="T514" s="305">
        <v>0.97281091829880695</v>
      </c>
      <c r="U514" s="305">
        <v>0.97281091829880695</v>
      </c>
      <c r="V514" s="305">
        <v>0.97281091829880695</v>
      </c>
      <c r="W514" s="305">
        <v>0.97281091829880695</v>
      </c>
      <c r="X514" s="305">
        <v>0.97281091829880695</v>
      </c>
      <c r="Y514" s="305">
        <v>0.97281091829880695</v>
      </c>
      <c r="Z514" s="305">
        <v>0.97281091829880695</v>
      </c>
      <c r="AA514" s="305">
        <v>0.97281091829880595</v>
      </c>
      <c r="AB514" s="305">
        <v>0.97284191139765697</v>
      </c>
      <c r="AC514" s="305">
        <v>0.97284191139765697</v>
      </c>
      <c r="AD514" s="305">
        <v>0.97284191139765697</v>
      </c>
      <c r="AE514" s="305">
        <v>0.97284191139765697</v>
      </c>
      <c r="AF514" s="305">
        <v>0.97284191139765697</v>
      </c>
      <c r="AG514" s="305">
        <v>0.97284191139765697</v>
      </c>
      <c r="AH514" s="305">
        <v>0.97284191139765697</v>
      </c>
      <c r="AI514" s="305">
        <v>0.97284191139765697</v>
      </c>
      <c r="AJ514" s="305">
        <v>0.97284191139765697</v>
      </c>
      <c r="AK514" s="305">
        <v>0.97284191139765697</v>
      </c>
      <c r="AL514" s="305">
        <v>0.97284191139765697</v>
      </c>
      <c r="AM514" s="305">
        <v>0.97284191139765697</v>
      </c>
      <c r="AN514" s="305">
        <v>0.97284191139765797</v>
      </c>
    </row>
    <row r="515" spans="1:40" s="171" customFormat="1" x14ac:dyDescent="0.2">
      <c r="A515" s="128" t="s">
        <v>2354</v>
      </c>
      <c r="B515" s="171">
        <v>0.97314938583569599</v>
      </c>
      <c r="C515" s="171">
        <v>0.97314938583569599</v>
      </c>
      <c r="D515" s="171">
        <v>0.97314938583569599</v>
      </c>
      <c r="E515" s="171">
        <v>0.97314938583569599</v>
      </c>
      <c r="F515" s="171">
        <v>0.97314938583569599</v>
      </c>
      <c r="G515" s="171">
        <v>0.97314938583569599</v>
      </c>
      <c r="H515" s="171">
        <v>0.97314938583569599</v>
      </c>
      <c r="I515" s="171">
        <v>0.97314938583569599</v>
      </c>
      <c r="J515" s="171">
        <v>0.97314938583569599</v>
      </c>
      <c r="K515" s="171">
        <v>0.97314938583569599</v>
      </c>
      <c r="L515" s="171">
        <v>0.97314938583569599</v>
      </c>
      <c r="M515" s="171">
        <v>0.97314938583569599</v>
      </c>
      <c r="N515" s="305">
        <v>0.97314938583569499</v>
      </c>
      <c r="O515" s="305">
        <v>0.97281091829880695</v>
      </c>
      <c r="P515" s="305">
        <v>0.97281091829880695</v>
      </c>
      <c r="Q515" s="305">
        <v>0.97281091829880695</v>
      </c>
      <c r="R515" s="305">
        <v>0.97281091829880695</v>
      </c>
      <c r="S515" s="305">
        <v>0.97281091829880695</v>
      </c>
      <c r="T515" s="305">
        <v>0.97281091829880695</v>
      </c>
      <c r="U515" s="305">
        <v>0.97281091829880695</v>
      </c>
      <c r="V515" s="305">
        <v>0.97281091829880695</v>
      </c>
      <c r="W515" s="305">
        <v>0.97281091829880695</v>
      </c>
      <c r="X515" s="305">
        <v>0.97281091829880695</v>
      </c>
      <c r="Y515" s="305">
        <v>0.97281091829880695</v>
      </c>
      <c r="Z515" s="305">
        <v>0.97281091829880695</v>
      </c>
      <c r="AA515" s="305">
        <v>0.97281091829880595</v>
      </c>
      <c r="AB515" s="305">
        <v>0.97284191139765697</v>
      </c>
      <c r="AC515" s="305">
        <v>0.97284191139765697</v>
      </c>
      <c r="AD515" s="305">
        <v>0.97284191139765697</v>
      </c>
      <c r="AE515" s="305">
        <v>0.97284191139765697</v>
      </c>
      <c r="AF515" s="305">
        <v>0.97284191139765697</v>
      </c>
      <c r="AG515" s="305">
        <v>0.97284191139765697</v>
      </c>
      <c r="AH515" s="305">
        <v>0.97284191139765697</v>
      </c>
      <c r="AI515" s="305">
        <v>0.97284191139765697</v>
      </c>
      <c r="AJ515" s="305">
        <v>0.97284191139765697</v>
      </c>
      <c r="AK515" s="305">
        <v>0.97284191139765697</v>
      </c>
      <c r="AL515" s="305">
        <v>0.97284191139765697</v>
      </c>
      <c r="AM515" s="305">
        <v>0.97284191139765697</v>
      </c>
      <c r="AN515" s="305">
        <v>0.97284191139765797</v>
      </c>
    </row>
    <row r="516" spans="1:40" s="171" customFormat="1" x14ac:dyDescent="0.2">
      <c r="A516" s="128" t="s">
        <v>2355</v>
      </c>
      <c r="B516" s="171">
        <v>0.97314938583569599</v>
      </c>
      <c r="C516" s="171">
        <v>0.97314938583569599</v>
      </c>
      <c r="D516" s="171">
        <v>0.97314938583569599</v>
      </c>
      <c r="E516" s="171">
        <v>0.97314938583569599</v>
      </c>
      <c r="F516" s="171">
        <v>0.97314938583569599</v>
      </c>
      <c r="G516" s="171">
        <v>0.97314938583569599</v>
      </c>
      <c r="H516" s="171">
        <v>0.97314938583569599</v>
      </c>
      <c r="I516" s="171">
        <v>0.97314938583569599</v>
      </c>
      <c r="J516" s="171">
        <v>0.97314938583569599</v>
      </c>
      <c r="K516" s="171">
        <v>0.97314938583569599</v>
      </c>
      <c r="L516" s="171">
        <v>0.97314938583569599</v>
      </c>
      <c r="M516" s="171">
        <v>0.97314938583569599</v>
      </c>
      <c r="N516" s="305">
        <v>0.97314938583569499</v>
      </c>
      <c r="O516" s="305">
        <v>0.97281091829880695</v>
      </c>
      <c r="P516" s="305">
        <v>0.97281091829880695</v>
      </c>
      <c r="Q516" s="305">
        <v>0.97281091829880695</v>
      </c>
      <c r="R516" s="305">
        <v>0.97281091829880695</v>
      </c>
      <c r="S516" s="305">
        <v>0.97281091829880695</v>
      </c>
      <c r="T516" s="305">
        <v>0.97281091829880695</v>
      </c>
      <c r="U516" s="305">
        <v>0.97281091829880695</v>
      </c>
      <c r="V516" s="305">
        <v>0.97281091829880695</v>
      </c>
      <c r="W516" s="305">
        <v>0.97281091829880695</v>
      </c>
      <c r="X516" s="305">
        <v>0.97281091829880695</v>
      </c>
      <c r="Y516" s="305">
        <v>0.97281091829880695</v>
      </c>
      <c r="Z516" s="305">
        <v>0.97281091829880695</v>
      </c>
      <c r="AA516" s="305">
        <v>0.97281091829880595</v>
      </c>
      <c r="AB516" s="305">
        <v>0.97284191139765697</v>
      </c>
      <c r="AC516" s="305">
        <v>0.97284191139765697</v>
      </c>
      <c r="AD516" s="305">
        <v>0.97284191139765697</v>
      </c>
      <c r="AE516" s="305">
        <v>0.97284191139765697</v>
      </c>
      <c r="AF516" s="305">
        <v>0.97284191139765697</v>
      </c>
      <c r="AG516" s="305">
        <v>0.97284191139765697</v>
      </c>
      <c r="AH516" s="305">
        <v>0.97284191139765697</v>
      </c>
      <c r="AI516" s="305">
        <v>0.97284191139765697</v>
      </c>
      <c r="AJ516" s="305">
        <v>0.97284191139765697</v>
      </c>
      <c r="AK516" s="305">
        <v>0.97284191139765697</v>
      </c>
      <c r="AL516" s="305">
        <v>0.97284191139765697</v>
      </c>
      <c r="AM516" s="305">
        <v>0.97284191139765697</v>
      </c>
      <c r="AN516" s="305">
        <v>0.97284191139765797</v>
      </c>
    </row>
    <row r="517" spans="1:40" s="171" customFormat="1" x14ac:dyDescent="0.2">
      <c r="A517" s="128" t="s">
        <v>2356</v>
      </c>
      <c r="B517" s="171">
        <v>0.97314938583569599</v>
      </c>
      <c r="C517" s="171">
        <v>0.97314938583569599</v>
      </c>
      <c r="D517" s="171">
        <v>0.97314938583569599</v>
      </c>
      <c r="E517" s="171">
        <v>0.97314938583569599</v>
      </c>
      <c r="F517" s="171">
        <v>0.97314938583569599</v>
      </c>
      <c r="G517" s="171">
        <v>0.97314938583569599</v>
      </c>
      <c r="H517" s="171">
        <v>0.97314938583569599</v>
      </c>
      <c r="I517" s="171">
        <v>0.97314938583569599</v>
      </c>
      <c r="J517" s="171">
        <v>0.97314938583569599</v>
      </c>
      <c r="K517" s="171">
        <v>0.97314938583569599</v>
      </c>
      <c r="L517" s="171">
        <v>0.97314938583569599</v>
      </c>
      <c r="M517" s="171">
        <v>0.97314938583569599</v>
      </c>
      <c r="N517" s="305">
        <v>0.97314938583569499</v>
      </c>
      <c r="O517" s="305">
        <v>0.97281091829880695</v>
      </c>
      <c r="P517" s="305">
        <v>0.97281091829880695</v>
      </c>
      <c r="Q517" s="305">
        <v>0.97281091829880695</v>
      </c>
      <c r="R517" s="305">
        <v>0.97281091829880695</v>
      </c>
      <c r="S517" s="305">
        <v>0.97281091829880695</v>
      </c>
      <c r="T517" s="305">
        <v>0.97281091829880695</v>
      </c>
      <c r="U517" s="305">
        <v>0.97281091829880695</v>
      </c>
      <c r="V517" s="305">
        <v>0.97281091829880695</v>
      </c>
      <c r="W517" s="305">
        <v>0.97281091829880695</v>
      </c>
      <c r="X517" s="305">
        <v>0.97281091829880695</v>
      </c>
      <c r="Y517" s="305">
        <v>0.97281091829880695</v>
      </c>
      <c r="Z517" s="305">
        <v>0.97281091829880695</v>
      </c>
      <c r="AA517" s="305">
        <v>0.97281091829880595</v>
      </c>
      <c r="AB517" s="305">
        <v>0.97284191139765697</v>
      </c>
      <c r="AC517" s="305">
        <v>0.97284191139765697</v>
      </c>
      <c r="AD517" s="305">
        <v>0.97284191139765697</v>
      </c>
      <c r="AE517" s="305">
        <v>0.97284191139765697</v>
      </c>
      <c r="AF517" s="305">
        <v>0.97284191139765697</v>
      </c>
      <c r="AG517" s="305">
        <v>0.97284191139765697</v>
      </c>
      <c r="AH517" s="305">
        <v>0.97284191139765697</v>
      </c>
      <c r="AI517" s="305">
        <v>0.97284191139765697</v>
      </c>
      <c r="AJ517" s="305">
        <v>0.97284191139765697</v>
      </c>
      <c r="AK517" s="305">
        <v>0.97284191139765697</v>
      </c>
      <c r="AL517" s="305">
        <v>0.97284191139765697</v>
      </c>
      <c r="AM517" s="305">
        <v>0.97284191139765697</v>
      </c>
      <c r="AN517" s="305">
        <v>0.97284191139765797</v>
      </c>
    </row>
    <row r="518" spans="1:40" s="171" customFormat="1" x14ac:dyDescent="0.2">
      <c r="A518" s="128" t="s">
        <v>2357</v>
      </c>
      <c r="B518" s="171">
        <v>0.97314938583569599</v>
      </c>
      <c r="C518" s="171">
        <v>0.97314938583569599</v>
      </c>
      <c r="D518" s="171">
        <v>0.97314938583569599</v>
      </c>
      <c r="E518" s="171">
        <v>0.97314938583569599</v>
      </c>
      <c r="F518" s="171">
        <v>0.97314938583569599</v>
      </c>
      <c r="G518" s="171">
        <v>0.97314938583569599</v>
      </c>
      <c r="H518" s="171">
        <v>0.97314938583569599</v>
      </c>
      <c r="I518" s="171">
        <v>0.97314938583569599</v>
      </c>
      <c r="J518" s="171">
        <v>0.97314938583569599</v>
      </c>
      <c r="K518" s="171">
        <v>0.97314938583569599</v>
      </c>
      <c r="L518" s="171">
        <v>0.97314938583569599</v>
      </c>
      <c r="M518" s="171">
        <v>0.97314938583569599</v>
      </c>
      <c r="N518" s="305">
        <v>0.97314938583569499</v>
      </c>
      <c r="O518" s="305">
        <v>0.97281091829880695</v>
      </c>
      <c r="P518" s="305">
        <v>0.97281091829880695</v>
      </c>
      <c r="Q518" s="305">
        <v>0.97281091829880695</v>
      </c>
      <c r="R518" s="305">
        <v>0.97281091829880695</v>
      </c>
      <c r="S518" s="305">
        <v>0.97281091829880695</v>
      </c>
      <c r="T518" s="305">
        <v>0.97281091829880695</v>
      </c>
      <c r="U518" s="305">
        <v>0.97281091829880695</v>
      </c>
      <c r="V518" s="305">
        <v>0.97281091829880695</v>
      </c>
      <c r="W518" s="305">
        <v>0.97281091829880695</v>
      </c>
      <c r="X518" s="305">
        <v>0.97281091829880695</v>
      </c>
      <c r="Y518" s="305">
        <v>0.97281091829880695</v>
      </c>
      <c r="Z518" s="305">
        <v>0.97281091829880695</v>
      </c>
      <c r="AA518" s="305">
        <v>0.97281091829880595</v>
      </c>
      <c r="AB518" s="305">
        <v>0.97284191139765697</v>
      </c>
      <c r="AC518" s="305">
        <v>0.97284191139765697</v>
      </c>
      <c r="AD518" s="305">
        <v>0.97284191139765697</v>
      </c>
      <c r="AE518" s="305">
        <v>0.97284191139765697</v>
      </c>
      <c r="AF518" s="305">
        <v>0.97284191139765697</v>
      </c>
      <c r="AG518" s="305">
        <v>0.97284191139765697</v>
      </c>
      <c r="AH518" s="305">
        <v>0.97284191139765697</v>
      </c>
      <c r="AI518" s="305">
        <v>0.97284191139765697</v>
      </c>
      <c r="AJ518" s="305">
        <v>0.97284191139765697</v>
      </c>
      <c r="AK518" s="305">
        <v>0.97284191139765697</v>
      </c>
      <c r="AL518" s="305">
        <v>0.97284191139765697</v>
      </c>
      <c r="AM518" s="305">
        <v>0.97284191139765697</v>
      </c>
      <c r="AN518" s="305">
        <v>0.97284191139765797</v>
      </c>
    </row>
    <row r="519" spans="1:40" s="171" customFormat="1" x14ac:dyDescent="0.2">
      <c r="A519" s="128" t="s">
        <v>2358</v>
      </c>
      <c r="B519" s="171">
        <v>0.97314938583569599</v>
      </c>
      <c r="C519" s="171">
        <v>0.97314938583569599</v>
      </c>
      <c r="D519" s="171">
        <v>0.97314938583569599</v>
      </c>
      <c r="E519" s="171">
        <v>0.97314938583569599</v>
      </c>
      <c r="F519" s="171">
        <v>0.97314938583569599</v>
      </c>
      <c r="G519" s="171">
        <v>0.97314938583569599</v>
      </c>
      <c r="H519" s="171">
        <v>0.97314938583569599</v>
      </c>
      <c r="I519" s="171">
        <v>0.97314938583569599</v>
      </c>
      <c r="J519" s="171">
        <v>0.97314938583569599</v>
      </c>
      <c r="K519" s="171">
        <v>0.97314938583569599</v>
      </c>
      <c r="L519" s="171">
        <v>0.97314938583569599</v>
      </c>
      <c r="M519" s="171">
        <v>0.97314938583569599</v>
      </c>
      <c r="N519" s="305">
        <v>0.97314938583569499</v>
      </c>
      <c r="O519" s="305">
        <v>0.97281091829880695</v>
      </c>
      <c r="P519" s="305">
        <v>0.97281091829880695</v>
      </c>
      <c r="Q519" s="305">
        <v>0.97281091829880695</v>
      </c>
      <c r="R519" s="305">
        <v>0.97281091829880695</v>
      </c>
      <c r="S519" s="305">
        <v>0.97281091829880695</v>
      </c>
      <c r="T519" s="305">
        <v>0.97281091829880695</v>
      </c>
      <c r="U519" s="305">
        <v>0.97281091829880695</v>
      </c>
      <c r="V519" s="305">
        <v>0.97281091829880695</v>
      </c>
      <c r="W519" s="305">
        <v>0.97281091829880695</v>
      </c>
      <c r="X519" s="305">
        <v>0.97281091829880695</v>
      </c>
      <c r="Y519" s="305">
        <v>0.97281091829880695</v>
      </c>
      <c r="Z519" s="305">
        <v>0.97281091829880695</v>
      </c>
      <c r="AA519" s="305">
        <v>0.97281091829880595</v>
      </c>
      <c r="AB519" s="305">
        <v>0.97284191139765697</v>
      </c>
      <c r="AC519" s="305">
        <v>0.97284191139765697</v>
      </c>
      <c r="AD519" s="305">
        <v>0.97284191139765697</v>
      </c>
      <c r="AE519" s="305">
        <v>0.97284191139765697</v>
      </c>
      <c r="AF519" s="305">
        <v>0.97284191139765697</v>
      </c>
      <c r="AG519" s="305">
        <v>0.97284191139765697</v>
      </c>
      <c r="AH519" s="305">
        <v>0.97284191139765697</v>
      </c>
      <c r="AI519" s="305">
        <v>0.97284191139765697</v>
      </c>
      <c r="AJ519" s="305">
        <v>0.97284191139765697</v>
      </c>
      <c r="AK519" s="305">
        <v>0.97284191139765697</v>
      </c>
      <c r="AL519" s="305">
        <v>0.97284191139765697</v>
      </c>
      <c r="AM519" s="305">
        <v>0.97284191139765697</v>
      </c>
      <c r="AN519" s="305">
        <v>0.97284191139765797</v>
      </c>
    </row>
    <row r="520" spans="1:40" s="171" customFormat="1" x14ac:dyDescent="0.2">
      <c r="A520" s="128" t="s">
        <v>2359</v>
      </c>
      <c r="B520" s="171">
        <v>0.97314938583569599</v>
      </c>
      <c r="C520" s="171">
        <v>0.97314938583569599</v>
      </c>
      <c r="D520" s="171">
        <v>0.97314938583569599</v>
      </c>
      <c r="E520" s="171">
        <v>0.97314938583569599</v>
      </c>
      <c r="F520" s="171">
        <v>0.97314938583569599</v>
      </c>
      <c r="G520" s="171">
        <v>0.97314938583569599</v>
      </c>
      <c r="H520" s="171">
        <v>0.97314938583569599</v>
      </c>
      <c r="I520" s="171">
        <v>0.97314938583569599</v>
      </c>
      <c r="J520" s="171">
        <v>0.97314938583569599</v>
      </c>
      <c r="K520" s="171">
        <v>0.97314938583569599</v>
      </c>
      <c r="L520" s="171">
        <v>0.97314938583569599</v>
      </c>
      <c r="M520" s="171">
        <v>0.97314938583569599</v>
      </c>
      <c r="N520" s="305">
        <v>0.97314938583569499</v>
      </c>
      <c r="O520" s="305">
        <v>0.97281091829880695</v>
      </c>
      <c r="P520" s="305">
        <v>0.97281091829880695</v>
      </c>
      <c r="Q520" s="305">
        <v>0.97281091829880695</v>
      </c>
      <c r="R520" s="305">
        <v>0.97281091829880695</v>
      </c>
      <c r="S520" s="305">
        <v>0.97281091829880695</v>
      </c>
      <c r="T520" s="305">
        <v>0.97281091829880695</v>
      </c>
      <c r="U520" s="305">
        <v>0.97281091829880695</v>
      </c>
      <c r="V520" s="305">
        <v>0.97281091829880695</v>
      </c>
      <c r="W520" s="305">
        <v>0.97281091829880695</v>
      </c>
      <c r="X520" s="305">
        <v>0.97281091829880695</v>
      </c>
      <c r="Y520" s="305">
        <v>0.97281091829880695</v>
      </c>
      <c r="Z520" s="305">
        <v>0.97281091829880695</v>
      </c>
      <c r="AA520" s="305">
        <v>0.97281091829880595</v>
      </c>
      <c r="AB520" s="305">
        <v>0.97284191139765697</v>
      </c>
      <c r="AC520" s="305">
        <v>0.97284191139765697</v>
      </c>
      <c r="AD520" s="305">
        <v>0.97284191139765697</v>
      </c>
      <c r="AE520" s="305">
        <v>0.97284191139765697</v>
      </c>
      <c r="AF520" s="305">
        <v>0.97284191139765697</v>
      </c>
      <c r="AG520" s="305">
        <v>0.97284191139765697</v>
      </c>
      <c r="AH520" s="305">
        <v>0.97284191139765697</v>
      </c>
      <c r="AI520" s="305">
        <v>0.97284191139765697</v>
      </c>
      <c r="AJ520" s="305">
        <v>0.97284191139765697</v>
      </c>
      <c r="AK520" s="305">
        <v>0.97284191139765697</v>
      </c>
      <c r="AL520" s="305">
        <v>0.97284191139765697</v>
      </c>
      <c r="AM520" s="305">
        <v>0.97284191139765697</v>
      </c>
      <c r="AN520" s="305">
        <v>0.97284191139765797</v>
      </c>
    </row>
    <row r="521" spans="1:40" s="171" customFormat="1" x14ac:dyDescent="0.2">
      <c r="A521" s="172" t="s">
        <v>2360</v>
      </c>
      <c r="B521" s="171">
        <v>0</v>
      </c>
      <c r="C521" s="171">
        <v>0</v>
      </c>
      <c r="D521" s="171">
        <v>0</v>
      </c>
      <c r="E521" s="171">
        <v>0</v>
      </c>
      <c r="F521" s="171">
        <v>0</v>
      </c>
      <c r="G521" s="171">
        <v>0</v>
      </c>
      <c r="H521" s="171">
        <v>0</v>
      </c>
      <c r="I521" s="171">
        <v>0</v>
      </c>
      <c r="J521" s="171">
        <v>0</v>
      </c>
      <c r="K521" s="171">
        <v>0</v>
      </c>
      <c r="L521" s="171">
        <v>0</v>
      </c>
      <c r="M521" s="171">
        <v>0</v>
      </c>
      <c r="N521" s="305">
        <v>0</v>
      </c>
      <c r="O521" s="305">
        <v>0</v>
      </c>
      <c r="P521" s="305">
        <v>0</v>
      </c>
      <c r="Q521" s="305">
        <v>0</v>
      </c>
      <c r="R521" s="305">
        <v>0</v>
      </c>
      <c r="S521" s="305">
        <v>0</v>
      </c>
      <c r="T521" s="305">
        <v>0</v>
      </c>
      <c r="U521" s="305">
        <v>0</v>
      </c>
      <c r="V521" s="305">
        <v>0</v>
      </c>
      <c r="W521" s="305">
        <v>0</v>
      </c>
      <c r="X521" s="305">
        <v>0</v>
      </c>
      <c r="Y521" s="305">
        <v>0</v>
      </c>
      <c r="Z521" s="305">
        <v>0</v>
      </c>
      <c r="AA521" s="305">
        <v>0</v>
      </c>
      <c r="AB521" s="305">
        <v>0</v>
      </c>
      <c r="AC521" s="305">
        <v>0</v>
      </c>
      <c r="AD521" s="305">
        <v>0</v>
      </c>
      <c r="AE521" s="305">
        <v>0</v>
      </c>
      <c r="AF521" s="305">
        <v>0</v>
      </c>
      <c r="AG521" s="305">
        <v>0</v>
      </c>
      <c r="AH521" s="305">
        <v>0</v>
      </c>
      <c r="AI521" s="305">
        <v>0</v>
      </c>
      <c r="AJ521" s="305">
        <v>0</v>
      </c>
      <c r="AK521" s="305">
        <v>0</v>
      </c>
      <c r="AL521" s="305">
        <v>0</v>
      </c>
      <c r="AM521" s="305">
        <v>0</v>
      </c>
      <c r="AN521" s="305">
        <v>0</v>
      </c>
    </row>
    <row r="522" spans="1:40" s="171" customFormat="1" x14ac:dyDescent="0.2">
      <c r="A522" s="128" t="s">
        <v>2361</v>
      </c>
      <c r="B522" s="171">
        <v>0.97314938583569599</v>
      </c>
      <c r="C522" s="171">
        <v>0.97314938583569599</v>
      </c>
      <c r="D522" s="171">
        <v>0.97314938583569599</v>
      </c>
      <c r="E522" s="171">
        <v>0.97314938583569599</v>
      </c>
      <c r="F522" s="171">
        <v>0.97314938583569599</v>
      </c>
      <c r="G522" s="171">
        <v>0.97314938583569599</v>
      </c>
      <c r="H522" s="171">
        <v>0.97314938583569599</v>
      </c>
      <c r="I522" s="171">
        <v>0.97314938583569599</v>
      </c>
      <c r="J522" s="171">
        <v>0.97314938583569599</v>
      </c>
      <c r="K522" s="171">
        <v>0.97314938583569599</v>
      </c>
      <c r="L522" s="171">
        <v>0.97314938583569599</v>
      </c>
      <c r="M522" s="171">
        <v>0.97314938583569599</v>
      </c>
      <c r="N522" s="305">
        <v>0.97314938583569499</v>
      </c>
      <c r="O522" s="305">
        <v>0.97281091829880695</v>
      </c>
      <c r="P522" s="305">
        <v>0.97281091829880695</v>
      </c>
      <c r="Q522" s="305">
        <v>0.97281091829880695</v>
      </c>
      <c r="R522" s="305">
        <v>0.97281091829880695</v>
      </c>
      <c r="S522" s="305">
        <v>0.97281091829880695</v>
      </c>
      <c r="T522" s="305">
        <v>0.97281091829880695</v>
      </c>
      <c r="U522" s="305">
        <v>0.97281091829880695</v>
      </c>
      <c r="V522" s="305">
        <v>0.97281091829880695</v>
      </c>
      <c r="W522" s="305">
        <v>0.97281091829880695</v>
      </c>
      <c r="X522" s="305">
        <v>0.97281091829880695</v>
      </c>
      <c r="Y522" s="305">
        <v>0.97281091829880695</v>
      </c>
      <c r="Z522" s="305">
        <v>0.97281091829880695</v>
      </c>
      <c r="AA522" s="305">
        <v>0.97281091829880595</v>
      </c>
      <c r="AB522" s="305">
        <v>0.97284191139765697</v>
      </c>
      <c r="AC522" s="305">
        <v>0.97284191139765697</v>
      </c>
      <c r="AD522" s="305">
        <v>0.97284191139765697</v>
      </c>
      <c r="AE522" s="305">
        <v>0.97284191139765697</v>
      </c>
      <c r="AF522" s="305">
        <v>0.97284191139765697</v>
      </c>
      <c r="AG522" s="305">
        <v>0.97284191139765697</v>
      </c>
      <c r="AH522" s="305">
        <v>0.97284191139765697</v>
      </c>
      <c r="AI522" s="305">
        <v>0.97284191139765697</v>
      </c>
      <c r="AJ522" s="305">
        <v>0.97284191139765697</v>
      </c>
      <c r="AK522" s="305">
        <v>0.97284191139765697</v>
      </c>
      <c r="AL522" s="305">
        <v>0.97284191139765697</v>
      </c>
      <c r="AM522" s="305">
        <v>0.97284191139765697</v>
      </c>
      <c r="AN522" s="305">
        <v>0.97284191139765797</v>
      </c>
    </row>
    <row r="523" spans="1:40" s="171" customFormat="1" x14ac:dyDescent="0.2">
      <c r="A523" s="128" t="s">
        <v>2362</v>
      </c>
      <c r="B523" s="171">
        <v>0.97314938583569599</v>
      </c>
      <c r="C523" s="171">
        <v>0.97314938583569599</v>
      </c>
      <c r="D523" s="171">
        <v>0.97314938583569599</v>
      </c>
      <c r="E523" s="171">
        <v>0.97314938583569599</v>
      </c>
      <c r="F523" s="171">
        <v>0.97314938583569599</v>
      </c>
      <c r="G523" s="171">
        <v>0.97314938583569599</v>
      </c>
      <c r="H523" s="171">
        <v>0.97314938583569599</v>
      </c>
      <c r="I523" s="171">
        <v>0.97314938583569599</v>
      </c>
      <c r="J523" s="171">
        <v>0.97314938583569599</v>
      </c>
      <c r="K523" s="171">
        <v>0.97314938583569599</v>
      </c>
      <c r="L523" s="171">
        <v>0.97314938583569599</v>
      </c>
      <c r="M523" s="171">
        <v>0.97314938583569599</v>
      </c>
      <c r="N523" s="305">
        <v>0.97314938583569499</v>
      </c>
      <c r="O523" s="305">
        <v>0.97281091829880695</v>
      </c>
      <c r="P523" s="305">
        <v>0.97281091829880695</v>
      </c>
      <c r="Q523" s="305">
        <v>0.97281091829880695</v>
      </c>
      <c r="R523" s="305">
        <v>0.97281091829880695</v>
      </c>
      <c r="S523" s="305">
        <v>0.97281091829880695</v>
      </c>
      <c r="T523" s="305">
        <v>0.97281091829880695</v>
      </c>
      <c r="U523" s="305">
        <v>0.97281091829880695</v>
      </c>
      <c r="V523" s="305">
        <v>0.97281091829880695</v>
      </c>
      <c r="W523" s="305">
        <v>0.97281091829880695</v>
      </c>
      <c r="X523" s="305">
        <v>0.97281091829880695</v>
      </c>
      <c r="Y523" s="305">
        <v>0.97281091829880695</v>
      </c>
      <c r="Z523" s="305">
        <v>0.97281091829880695</v>
      </c>
      <c r="AA523" s="305">
        <v>0.97281091829880595</v>
      </c>
      <c r="AB523" s="305">
        <v>0.97284191139765697</v>
      </c>
      <c r="AC523" s="305">
        <v>0.97284191139765697</v>
      </c>
      <c r="AD523" s="305">
        <v>0.97284191139765697</v>
      </c>
      <c r="AE523" s="305">
        <v>0.97284191139765697</v>
      </c>
      <c r="AF523" s="305">
        <v>0.97284191139765697</v>
      </c>
      <c r="AG523" s="305">
        <v>0.97284191139765697</v>
      </c>
      <c r="AH523" s="305">
        <v>0.97284191139765697</v>
      </c>
      <c r="AI523" s="305">
        <v>0.97284191139765697</v>
      </c>
      <c r="AJ523" s="305">
        <v>0.97284191139765697</v>
      </c>
      <c r="AK523" s="305">
        <v>0.97284191139765697</v>
      </c>
      <c r="AL523" s="305">
        <v>0.97284191139765697</v>
      </c>
      <c r="AM523" s="305">
        <v>0.97284191139765697</v>
      </c>
      <c r="AN523" s="305">
        <v>0.97284191139765797</v>
      </c>
    </row>
    <row r="524" spans="1:40" s="171" customFormat="1" x14ac:dyDescent="0.2">
      <c r="A524" s="128" t="s">
        <v>2363</v>
      </c>
      <c r="B524" s="171">
        <v>0.97314938583569599</v>
      </c>
      <c r="C524" s="171">
        <v>0.97314938583569599</v>
      </c>
      <c r="D524" s="171">
        <v>0.97314938583569599</v>
      </c>
      <c r="E524" s="171">
        <v>0.97314938583569599</v>
      </c>
      <c r="F524" s="171">
        <v>0.97314938583569599</v>
      </c>
      <c r="G524" s="171">
        <v>0.97314938583569599</v>
      </c>
      <c r="H524" s="171">
        <v>0.97314938583569599</v>
      </c>
      <c r="I524" s="171">
        <v>0.97314938583569599</v>
      </c>
      <c r="J524" s="171">
        <v>0.97314938583569599</v>
      </c>
      <c r="K524" s="171">
        <v>0.97314938583569599</v>
      </c>
      <c r="L524" s="171">
        <v>0.97314938583569599</v>
      </c>
      <c r="M524" s="171">
        <v>0.97314938583569599</v>
      </c>
      <c r="N524" s="305">
        <v>0.97314938583569499</v>
      </c>
      <c r="O524" s="305">
        <v>0.97281091829880695</v>
      </c>
      <c r="P524" s="305">
        <v>0.97281091829880695</v>
      </c>
      <c r="Q524" s="305">
        <v>0.97281091829880695</v>
      </c>
      <c r="R524" s="305">
        <v>0.97281091829880695</v>
      </c>
      <c r="S524" s="305">
        <v>0.97281091829880695</v>
      </c>
      <c r="T524" s="305">
        <v>0.97281091829880695</v>
      </c>
      <c r="U524" s="305">
        <v>0.97281091829880695</v>
      </c>
      <c r="V524" s="305">
        <v>0.97281091829880695</v>
      </c>
      <c r="W524" s="305">
        <v>0.97281091829880695</v>
      </c>
      <c r="X524" s="305">
        <v>0.97281091829880695</v>
      </c>
      <c r="Y524" s="305">
        <v>0.97281091829880695</v>
      </c>
      <c r="Z524" s="305">
        <v>0.97281091829880695</v>
      </c>
      <c r="AA524" s="305">
        <v>0.97281091829880595</v>
      </c>
      <c r="AB524" s="305">
        <v>0.97284191139765697</v>
      </c>
      <c r="AC524" s="305">
        <v>0.97284191139765697</v>
      </c>
      <c r="AD524" s="305">
        <v>0.97284191139765697</v>
      </c>
      <c r="AE524" s="305">
        <v>0.97284191139765697</v>
      </c>
      <c r="AF524" s="305">
        <v>0.97284191139765697</v>
      </c>
      <c r="AG524" s="305">
        <v>0.97284191139765697</v>
      </c>
      <c r="AH524" s="305">
        <v>0.97284191139765697</v>
      </c>
      <c r="AI524" s="305">
        <v>0.97284191139765697</v>
      </c>
      <c r="AJ524" s="305">
        <v>0.97284191139765697</v>
      </c>
      <c r="AK524" s="305">
        <v>0.97284191139765697</v>
      </c>
      <c r="AL524" s="305">
        <v>0.97284191139765697</v>
      </c>
      <c r="AM524" s="305">
        <v>0.97284191139765697</v>
      </c>
      <c r="AN524" s="305">
        <v>0.97284191139765797</v>
      </c>
    </row>
    <row r="525" spans="1:40" s="171" customFormat="1" x14ac:dyDescent="0.2">
      <c r="A525" s="128" t="s">
        <v>2364</v>
      </c>
      <c r="B525" s="171">
        <v>0.97314938583569599</v>
      </c>
      <c r="C525" s="171">
        <v>0.97314938583569599</v>
      </c>
      <c r="D525" s="171">
        <v>0.97314938583569599</v>
      </c>
      <c r="E525" s="171">
        <v>0.97314938583569599</v>
      </c>
      <c r="F525" s="171">
        <v>0.97314938583569599</v>
      </c>
      <c r="G525" s="171">
        <v>0.97314938583569599</v>
      </c>
      <c r="H525" s="171">
        <v>0.97314938583569599</v>
      </c>
      <c r="I525" s="171">
        <v>0.97314938583569599</v>
      </c>
      <c r="J525" s="171">
        <v>0.97314938583569599</v>
      </c>
      <c r="K525" s="171">
        <v>0.97314938583569599</v>
      </c>
      <c r="L525" s="171">
        <v>0.97314938583569599</v>
      </c>
      <c r="M525" s="171">
        <v>0.97314938583569599</v>
      </c>
      <c r="N525" s="305">
        <v>0.97314938583569499</v>
      </c>
      <c r="O525" s="305">
        <v>0.97281091829880695</v>
      </c>
      <c r="P525" s="305">
        <v>0.97281091829880695</v>
      </c>
      <c r="Q525" s="305">
        <v>0.97281091829880695</v>
      </c>
      <c r="R525" s="305">
        <v>0.97281091829880695</v>
      </c>
      <c r="S525" s="305">
        <v>0.97281091829880695</v>
      </c>
      <c r="T525" s="305">
        <v>0.97281091829880695</v>
      </c>
      <c r="U525" s="305">
        <v>0.97281091829880695</v>
      </c>
      <c r="V525" s="305">
        <v>0.97281091829880695</v>
      </c>
      <c r="W525" s="305">
        <v>0.97281091829880695</v>
      </c>
      <c r="X525" s="305">
        <v>0.97281091829880695</v>
      </c>
      <c r="Y525" s="305">
        <v>0.97281091829880695</v>
      </c>
      <c r="Z525" s="305">
        <v>0.97281091829880695</v>
      </c>
      <c r="AA525" s="305">
        <v>0.97281091829880595</v>
      </c>
      <c r="AB525" s="305">
        <v>0.97284191139765697</v>
      </c>
      <c r="AC525" s="305">
        <v>0.97284191139765697</v>
      </c>
      <c r="AD525" s="305">
        <v>0.97284191139765697</v>
      </c>
      <c r="AE525" s="305">
        <v>0.97284191139765697</v>
      </c>
      <c r="AF525" s="305">
        <v>0.97284191139765697</v>
      </c>
      <c r="AG525" s="305">
        <v>0.97284191139765697</v>
      </c>
      <c r="AH525" s="305">
        <v>0.97284191139765697</v>
      </c>
      <c r="AI525" s="305">
        <v>0.97284191139765697</v>
      </c>
      <c r="AJ525" s="305">
        <v>0.97284191139765697</v>
      </c>
      <c r="AK525" s="305">
        <v>0.97284191139765697</v>
      </c>
      <c r="AL525" s="305">
        <v>0.97284191139765697</v>
      </c>
      <c r="AM525" s="305">
        <v>0.97284191139765697</v>
      </c>
      <c r="AN525" s="305">
        <v>0.97284191139765797</v>
      </c>
    </row>
    <row r="526" spans="1:40" s="171" customFormat="1" x14ac:dyDescent="0.2">
      <c r="A526" s="128" t="s">
        <v>2365</v>
      </c>
      <c r="B526" s="171">
        <v>0.97314938583569599</v>
      </c>
      <c r="C526" s="171">
        <v>0.97314938583569599</v>
      </c>
      <c r="D526" s="171">
        <v>0.97314938583569599</v>
      </c>
      <c r="E526" s="171">
        <v>0.97314938583569599</v>
      </c>
      <c r="F526" s="171">
        <v>0.97314938583569599</v>
      </c>
      <c r="G526" s="171">
        <v>0.97314938583569599</v>
      </c>
      <c r="H526" s="171">
        <v>0.97314938583569599</v>
      </c>
      <c r="I526" s="171">
        <v>0.97314938583569599</v>
      </c>
      <c r="J526" s="171">
        <v>0.97314938583569599</v>
      </c>
      <c r="K526" s="171">
        <v>0.97314938583569599</v>
      </c>
      <c r="L526" s="171">
        <v>0.97314938583569599</v>
      </c>
      <c r="M526" s="171">
        <v>0.97314938583569599</v>
      </c>
      <c r="N526" s="305">
        <v>0.97314938583569499</v>
      </c>
      <c r="O526" s="305">
        <v>0.97281091829880695</v>
      </c>
      <c r="P526" s="305">
        <v>0.97281091829880695</v>
      </c>
      <c r="Q526" s="305">
        <v>0.97281091829880695</v>
      </c>
      <c r="R526" s="305">
        <v>0.97281091829880695</v>
      </c>
      <c r="S526" s="305">
        <v>0.97281091829880695</v>
      </c>
      <c r="T526" s="305">
        <v>0.97281091829880695</v>
      </c>
      <c r="U526" s="305">
        <v>0.97281091829880695</v>
      </c>
      <c r="V526" s="305">
        <v>0.97281091829880695</v>
      </c>
      <c r="W526" s="305">
        <v>0.97281091829880695</v>
      </c>
      <c r="X526" s="305">
        <v>0.97281091829880695</v>
      </c>
      <c r="Y526" s="305">
        <v>0.97281091829880695</v>
      </c>
      <c r="Z526" s="305">
        <v>0.97281091829880695</v>
      </c>
      <c r="AA526" s="305">
        <v>0.97281091829880595</v>
      </c>
      <c r="AB526" s="305">
        <v>0.97284191139765697</v>
      </c>
      <c r="AC526" s="305">
        <v>0.97284191139765697</v>
      </c>
      <c r="AD526" s="305">
        <v>0.97284191139765697</v>
      </c>
      <c r="AE526" s="305">
        <v>0.97284191139765697</v>
      </c>
      <c r="AF526" s="305">
        <v>0.97284191139765697</v>
      </c>
      <c r="AG526" s="305">
        <v>0.97284191139765697</v>
      </c>
      <c r="AH526" s="305">
        <v>0.97284191139765697</v>
      </c>
      <c r="AI526" s="305">
        <v>0.97284191139765697</v>
      </c>
      <c r="AJ526" s="305">
        <v>0.97284191139765697</v>
      </c>
      <c r="AK526" s="305">
        <v>0.97284191139765697</v>
      </c>
      <c r="AL526" s="305">
        <v>0.97284191139765697</v>
      </c>
      <c r="AM526" s="305">
        <v>0.97284191139765697</v>
      </c>
      <c r="AN526" s="305">
        <v>0.97284191139765797</v>
      </c>
    </row>
    <row r="527" spans="1:40" s="353" customFormat="1" x14ac:dyDescent="0.2">
      <c r="A527" s="351" t="s">
        <v>2366</v>
      </c>
      <c r="B527" s="353">
        <v>0.99999799999999905</v>
      </c>
      <c r="C527" s="353">
        <v>0.99999799999999905</v>
      </c>
      <c r="D527" s="353">
        <v>0.99999799999999905</v>
      </c>
      <c r="E527" s="353">
        <v>0.99999799999999905</v>
      </c>
      <c r="F527" s="353">
        <v>0.99999799999999905</v>
      </c>
      <c r="G527" s="353">
        <v>0.99999799999999905</v>
      </c>
      <c r="H527" s="353">
        <v>0.99999799999999905</v>
      </c>
      <c r="I527" s="353">
        <v>0.99999799999999905</v>
      </c>
      <c r="J527" s="353">
        <v>0.99999799999999905</v>
      </c>
      <c r="K527" s="353">
        <v>0.99999799999999905</v>
      </c>
      <c r="L527" s="353">
        <v>0.99999799999999905</v>
      </c>
      <c r="M527" s="353">
        <v>0.99999799999999905</v>
      </c>
      <c r="N527" s="382">
        <v>0.99999799999999905</v>
      </c>
      <c r="O527" s="382">
        <v>0.99999799999999905</v>
      </c>
      <c r="P527" s="382">
        <v>0.99999799999999905</v>
      </c>
      <c r="Q527" s="382">
        <v>0.99999799999999905</v>
      </c>
      <c r="R527" s="382">
        <v>0.99999799999999905</v>
      </c>
      <c r="S527" s="382">
        <v>0.99999799999999905</v>
      </c>
      <c r="T527" s="382">
        <v>0.99999799999999905</v>
      </c>
      <c r="U527" s="382">
        <v>0.99999799999999905</v>
      </c>
      <c r="V527" s="382">
        <v>0.99999799999999905</v>
      </c>
      <c r="W527" s="382">
        <v>0.99999799999999905</v>
      </c>
      <c r="X527" s="382">
        <v>0.99999799999999905</v>
      </c>
      <c r="Y527" s="382">
        <v>0.99999799999999905</v>
      </c>
      <c r="Z527" s="382">
        <v>0.99999799999999905</v>
      </c>
      <c r="AA527" s="382">
        <v>0.99999799999999905</v>
      </c>
      <c r="AB527" s="382">
        <v>0.99999799999999905</v>
      </c>
      <c r="AC527" s="382">
        <v>0.99999799999999905</v>
      </c>
      <c r="AD527" s="382">
        <v>0.99999799999999905</v>
      </c>
      <c r="AE527" s="382">
        <v>0.99999799999999905</v>
      </c>
      <c r="AF527" s="382">
        <v>0.99999799999999905</v>
      </c>
      <c r="AG527" s="382">
        <v>0.99999799999999905</v>
      </c>
      <c r="AH527" s="382">
        <v>0.99999799999999905</v>
      </c>
      <c r="AI527" s="382">
        <v>0.99999799999999905</v>
      </c>
      <c r="AJ527" s="382">
        <v>0.99999799999999905</v>
      </c>
      <c r="AK527" s="382">
        <v>0.99999799999999905</v>
      </c>
      <c r="AL527" s="382">
        <v>0.99999799999999905</v>
      </c>
      <c r="AM527" s="382">
        <v>0.99999799999999905</v>
      </c>
      <c r="AN527" s="382">
        <v>0.99999799999999905</v>
      </c>
    </row>
    <row r="528" spans="1:40" s="171" customFormat="1" x14ac:dyDescent="0.2">
      <c r="A528" s="128" t="s">
        <v>2367</v>
      </c>
      <c r="B528" s="171">
        <v>0.97314938583569599</v>
      </c>
      <c r="C528" s="171">
        <v>0.97314938583569599</v>
      </c>
      <c r="D528" s="171">
        <v>0.97314938583569599</v>
      </c>
      <c r="E528" s="171">
        <v>0.97314938583569599</v>
      </c>
      <c r="F528" s="171">
        <v>0.97314938583569599</v>
      </c>
      <c r="G528" s="171">
        <v>0.97314938583569599</v>
      </c>
      <c r="H528" s="171">
        <v>0.97314938583569599</v>
      </c>
      <c r="I528" s="171">
        <v>0.97314938583569599</v>
      </c>
      <c r="J528" s="171">
        <v>0.97314938583569599</v>
      </c>
      <c r="K528" s="171">
        <v>0.97314938583569599</v>
      </c>
      <c r="L528" s="171">
        <v>0.97314938583569599</v>
      </c>
      <c r="M528" s="171">
        <v>0.97314938583569599</v>
      </c>
      <c r="N528" s="305">
        <v>0.97314938583569499</v>
      </c>
      <c r="O528" s="305">
        <v>0.97281091829880695</v>
      </c>
      <c r="P528" s="305">
        <v>0.97281091829880695</v>
      </c>
      <c r="Q528" s="305">
        <v>0.97281091829880695</v>
      </c>
      <c r="R528" s="305">
        <v>0.97281091829880695</v>
      </c>
      <c r="S528" s="305">
        <v>0.97281091829880695</v>
      </c>
      <c r="T528" s="305">
        <v>0.97281091829880695</v>
      </c>
      <c r="U528" s="305">
        <v>0.97281091829880695</v>
      </c>
      <c r="V528" s="305">
        <v>0.97281091829880695</v>
      </c>
      <c r="W528" s="305">
        <v>0.97281091829880695</v>
      </c>
      <c r="X528" s="305">
        <v>0.97281091829880695</v>
      </c>
      <c r="Y528" s="305">
        <v>0.97281091829880695</v>
      </c>
      <c r="Z528" s="305">
        <v>0.97281091829880695</v>
      </c>
      <c r="AA528" s="305">
        <v>0.97281091829880595</v>
      </c>
      <c r="AB528" s="305">
        <v>0.97284191139765697</v>
      </c>
      <c r="AC528" s="305">
        <v>0.97284191139765697</v>
      </c>
      <c r="AD528" s="305">
        <v>0.97284191139765697</v>
      </c>
      <c r="AE528" s="305">
        <v>0.97284191139765697</v>
      </c>
      <c r="AF528" s="305">
        <v>0.97284191139765697</v>
      </c>
      <c r="AG528" s="305">
        <v>0.97284191139765697</v>
      </c>
      <c r="AH528" s="305">
        <v>0.97284191139765697</v>
      </c>
      <c r="AI528" s="305">
        <v>0.97284191139765697</v>
      </c>
      <c r="AJ528" s="305">
        <v>0.97284191139765697</v>
      </c>
      <c r="AK528" s="305">
        <v>0.97284191139765697</v>
      </c>
      <c r="AL528" s="305">
        <v>0.97284191139765697</v>
      </c>
      <c r="AM528" s="305">
        <v>0.97284191139765697</v>
      </c>
      <c r="AN528" s="305">
        <v>0.97284191139765797</v>
      </c>
    </row>
    <row r="529" spans="1:40" s="171" customFormat="1" x14ac:dyDescent="0.2">
      <c r="A529" s="128" t="s">
        <v>2368</v>
      </c>
      <c r="B529" s="171">
        <v>0.97314938583569599</v>
      </c>
      <c r="C529" s="171">
        <v>0.97314938583569599</v>
      </c>
      <c r="D529" s="171">
        <v>0.97314938583569599</v>
      </c>
      <c r="E529" s="171">
        <v>0.97314938583569599</v>
      </c>
      <c r="F529" s="171">
        <v>0.97314938583569599</v>
      </c>
      <c r="G529" s="171">
        <v>0.97314938583569599</v>
      </c>
      <c r="H529" s="171">
        <v>0.97314938583569599</v>
      </c>
      <c r="I529" s="171">
        <v>0.97314938583569599</v>
      </c>
      <c r="J529" s="171">
        <v>0.97314938583569599</v>
      </c>
      <c r="K529" s="171">
        <v>0.97314938583569599</v>
      </c>
      <c r="L529" s="171">
        <v>0.97314938583569599</v>
      </c>
      <c r="M529" s="171">
        <v>0.97314938583569599</v>
      </c>
      <c r="N529" s="305">
        <v>0.97314938583569499</v>
      </c>
      <c r="O529" s="305">
        <v>0.97281091829880695</v>
      </c>
      <c r="P529" s="305">
        <v>0.97281091829880695</v>
      </c>
      <c r="Q529" s="305">
        <v>0.97281091829880695</v>
      </c>
      <c r="R529" s="305">
        <v>0.97281091829880695</v>
      </c>
      <c r="S529" s="305">
        <v>0.97281091829880695</v>
      </c>
      <c r="T529" s="305">
        <v>0.97281091829880695</v>
      </c>
      <c r="U529" s="305">
        <v>0.97281091829880695</v>
      </c>
      <c r="V529" s="305">
        <v>0.97281091829880695</v>
      </c>
      <c r="W529" s="305">
        <v>0.97281091829880695</v>
      </c>
      <c r="X529" s="305">
        <v>0.97281091829880695</v>
      </c>
      <c r="Y529" s="305">
        <v>0.97281091829880695</v>
      </c>
      <c r="Z529" s="305">
        <v>0.97281091829880695</v>
      </c>
      <c r="AA529" s="305">
        <v>0.97281091829880595</v>
      </c>
      <c r="AB529" s="305">
        <v>0.97284191139765697</v>
      </c>
      <c r="AC529" s="305">
        <v>0.97284191139765697</v>
      </c>
      <c r="AD529" s="305">
        <v>0.97284191139765697</v>
      </c>
      <c r="AE529" s="305">
        <v>0.97284191139765697</v>
      </c>
      <c r="AF529" s="305">
        <v>0.97284191139765697</v>
      </c>
      <c r="AG529" s="305">
        <v>0.97284191139765697</v>
      </c>
      <c r="AH529" s="305">
        <v>0.97284191139765697</v>
      </c>
      <c r="AI529" s="305">
        <v>0.97284191139765697</v>
      </c>
      <c r="AJ529" s="305">
        <v>0.97284191139765697</v>
      </c>
      <c r="AK529" s="305">
        <v>0.97284191139765697</v>
      </c>
      <c r="AL529" s="305">
        <v>0.97284191139765697</v>
      </c>
      <c r="AM529" s="305">
        <v>0.97284191139765697</v>
      </c>
      <c r="AN529" s="305">
        <v>0.97284191139765797</v>
      </c>
    </row>
    <row r="530" spans="1:40" s="171" customFormat="1" x14ac:dyDescent="0.2">
      <c r="A530" s="128" t="s">
        <v>2369</v>
      </c>
      <c r="B530" s="171">
        <v>0.97314938583569599</v>
      </c>
      <c r="C530" s="171">
        <v>0.97314938583569599</v>
      </c>
      <c r="D530" s="171">
        <v>0.97314938583569599</v>
      </c>
      <c r="E530" s="171">
        <v>0.97314938583569599</v>
      </c>
      <c r="F530" s="171">
        <v>0.97314938583569599</v>
      </c>
      <c r="G530" s="171">
        <v>0.97314938583569599</v>
      </c>
      <c r="H530" s="171">
        <v>0.97314938583569599</v>
      </c>
      <c r="I530" s="171">
        <v>0.97314938583569599</v>
      </c>
      <c r="J530" s="171">
        <v>0.97314938583569599</v>
      </c>
      <c r="K530" s="171">
        <v>0.97314938583569599</v>
      </c>
      <c r="L530" s="171">
        <v>0.97314938583569599</v>
      </c>
      <c r="M530" s="171">
        <v>0.97314938583569599</v>
      </c>
      <c r="N530" s="305">
        <v>0.97314938583569499</v>
      </c>
      <c r="O530" s="305">
        <v>0.97281091829880695</v>
      </c>
      <c r="P530" s="305">
        <v>0.97281091829880695</v>
      </c>
      <c r="Q530" s="305">
        <v>0.97281091829880695</v>
      </c>
      <c r="R530" s="305">
        <v>0.97281091829880695</v>
      </c>
      <c r="S530" s="305">
        <v>0.97281091829880695</v>
      </c>
      <c r="T530" s="305">
        <v>0.97281091829880695</v>
      </c>
      <c r="U530" s="305">
        <v>0.97281091829880695</v>
      </c>
      <c r="V530" s="305">
        <v>0.97281091829880695</v>
      </c>
      <c r="W530" s="305">
        <v>0.97281091829880695</v>
      </c>
      <c r="X530" s="305">
        <v>0.97281091829880695</v>
      </c>
      <c r="Y530" s="305">
        <v>0.97281091829880695</v>
      </c>
      <c r="Z530" s="305">
        <v>0.97281091829880695</v>
      </c>
      <c r="AA530" s="305">
        <v>0.97281091829880595</v>
      </c>
      <c r="AB530" s="305">
        <v>0.97284191139765697</v>
      </c>
      <c r="AC530" s="305">
        <v>0.97284191139765697</v>
      </c>
      <c r="AD530" s="305">
        <v>0.97284191139765697</v>
      </c>
      <c r="AE530" s="305">
        <v>0.97284191139765697</v>
      </c>
      <c r="AF530" s="305">
        <v>0.97284191139765697</v>
      </c>
      <c r="AG530" s="305">
        <v>0.97284191139765697</v>
      </c>
      <c r="AH530" s="305">
        <v>0.97284191139765697</v>
      </c>
      <c r="AI530" s="305">
        <v>0.97284191139765697</v>
      </c>
      <c r="AJ530" s="305">
        <v>0.97284191139765697</v>
      </c>
      <c r="AK530" s="305">
        <v>0.97284191139765697</v>
      </c>
      <c r="AL530" s="305">
        <v>0.97284191139765697</v>
      </c>
      <c r="AM530" s="305">
        <v>0.97284191139765697</v>
      </c>
      <c r="AN530" s="305">
        <v>0.97284191139765797</v>
      </c>
    </row>
    <row r="531" spans="1:40" s="171" customFormat="1" x14ac:dyDescent="0.2">
      <c r="A531" s="128" t="s">
        <v>2370</v>
      </c>
      <c r="B531" s="171">
        <v>0.97314938583569599</v>
      </c>
      <c r="C531" s="171">
        <v>0.97314938583569599</v>
      </c>
      <c r="D531" s="171">
        <v>0.97314938583569599</v>
      </c>
      <c r="E531" s="171">
        <v>0.97314938583569599</v>
      </c>
      <c r="F531" s="171">
        <v>0.97314938583569599</v>
      </c>
      <c r="G531" s="171">
        <v>0.97314938583569599</v>
      </c>
      <c r="H531" s="171">
        <v>0.97314938583569599</v>
      </c>
      <c r="I531" s="171">
        <v>0.97314938583569599</v>
      </c>
      <c r="J531" s="171">
        <v>0.97314938583569599</v>
      </c>
      <c r="K531" s="171">
        <v>0.97314938583569599</v>
      </c>
      <c r="L531" s="171">
        <v>0.97314938583569599</v>
      </c>
      <c r="M531" s="171">
        <v>0.97314938583569599</v>
      </c>
      <c r="N531" s="305">
        <v>0.97314938583569499</v>
      </c>
      <c r="O531" s="305">
        <v>0.97281091829880695</v>
      </c>
      <c r="P531" s="305">
        <v>0.97281091829880695</v>
      </c>
      <c r="Q531" s="305">
        <v>0.97281091829880695</v>
      </c>
      <c r="R531" s="305">
        <v>0.97281091829880695</v>
      </c>
      <c r="S531" s="305">
        <v>0.97281091829880695</v>
      </c>
      <c r="T531" s="305">
        <v>0.97281091829880695</v>
      </c>
      <c r="U531" s="305">
        <v>0.97281091829880695</v>
      </c>
      <c r="V531" s="305">
        <v>0.97281091829880695</v>
      </c>
      <c r="W531" s="305">
        <v>0.97281091829880695</v>
      </c>
      <c r="X531" s="305">
        <v>0.97281091829880695</v>
      </c>
      <c r="Y531" s="305">
        <v>0.97281091829880695</v>
      </c>
      <c r="Z531" s="305">
        <v>0.97281091829880695</v>
      </c>
      <c r="AA531" s="305">
        <v>0.97281091829880595</v>
      </c>
      <c r="AB531" s="305">
        <v>0.97284191139765697</v>
      </c>
      <c r="AC531" s="305">
        <v>0.97284191139765697</v>
      </c>
      <c r="AD531" s="305">
        <v>0.97284191139765697</v>
      </c>
      <c r="AE531" s="305">
        <v>0.97284191139765697</v>
      </c>
      <c r="AF531" s="305">
        <v>0.97284191139765697</v>
      </c>
      <c r="AG531" s="305">
        <v>0.97284191139765697</v>
      </c>
      <c r="AH531" s="305">
        <v>0.97284191139765697</v>
      </c>
      <c r="AI531" s="305">
        <v>0.97284191139765697</v>
      </c>
      <c r="AJ531" s="305">
        <v>0.97284191139765697</v>
      </c>
      <c r="AK531" s="305">
        <v>0.97284191139765697</v>
      </c>
      <c r="AL531" s="305">
        <v>0.97284191139765697</v>
      </c>
      <c r="AM531" s="305">
        <v>0.97284191139765697</v>
      </c>
      <c r="AN531" s="305">
        <v>0.97284191139765797</v>
      </c>
    </row>
    <row r="532" spans="1:40" s="171" customFormat="1" x14ac:dyDescent="0.2">
      <c r="A532" s="128" t="s">
        <v>2371</v>
      </c>
      <c r="B532" s="171">
        <v>0.97314938583569599</v>
      </c>
      <c r="C532" s="171">
        <v>0.97314938583569599</v>
      </c>
      <c r="D532" s="171">
        <v>0.97314938583569599</v>
      </c>
      <c r="E532" s="171">
        <v>0.97314938583569599</v>
      </c>
      <c r="F532" s="171">
        <v>0.97314938583569599</v>
      </c>
      <c r="G532" s="171">
        <v>0.97314938583569599</v>
      </c>
      <c r="H532" s="171">
        <v>0.97314938583569599</v>
      </c>
      <c r="I532" s="171">
        <v>0.97314938583569599</v>
      </c>
      <c r="J532" s="171">
        <v>0.97314938583569599</v>
      </c>
      <c r="K532" s="171">
        <v>0.97314938583569599</v>
      </c>
      <c r="L532" s="171">
        <v>0.97314938583569599</v>
      </c>
      <c r="M532" s="171">
        <v>0.97314938583569599</v>
      </c>
      <c r="N532" s="305">
        <v>0.97314938583569499</v>
      </c>
      <c r="O532" s="305">
        <v>0.97281091829880695</v>
      </c>
      <c r="P532" s="305">
        <v>0.97281091829880695</v>
      </c>
      <c r="Q532" s="305">
        <v>0.97281091829880695</v>
      </c>
      <c r="R532" s="305">
        <v>0.97281091829880695</v>
      </c>
      <c r="S532" s="305">
        <v>0.97281091829880695</v>
      </c>
      <c r="T532" s="305">
        <v>0.97281091829880695</v>
      </c>
      <c r="U532" s="305">
        <v>0.97281091829880695</v>
      </c>
      <c r="V532" s="305">
        <v>0.97281091829880695</v>
      </c>
      <c r="W532" s="305">
        <v>0.97281091829880695</v>
      </c>
      <c r="X532" s="305">
        <v>0.97281091829880695</v>
      </c>
      <c r="Y532" s="305">
        <v>0.97281091829880695</v>
      </c>
      <c r="Z532" s="305">
        <v>0.97281091829880695</v>
      </c>
      <c r="AA532" s="305">
        <v>0.97281091829880595</v>
      </c>
      <c r="AB532" s="305">
        <v>0.97284191139765697</v>
      </c>
      <c r="AC532" s="305">
        <v>0.97284191139765697</v>
      </c>
      <c r="AD532" s="305">
        <v>0.97284191139765697</v>
      </c>
      <c r="AE532" s="305">
        <v>0.97284191139765697</v>
      </c>
      <c r="AF532" s="305">
        <v>0.97284191139765697</v>
      </c>
      <c r="AG532" s="305">
        <v>0.97284191139765697</v>
      </c>
      <c r="AH532" s="305">
        <v>0.97284191139765697</v>
      </c>
      <c r="AI532" s="305">
        <v>0.97284191139765697</v>
      </c>
      <c r="AJ532" s="305">
        <v>0.97284191139765697</v>
      </c>
      <c r="AK532" s="305">
        <v>0.97284191139765697</v>
      </c>
      <c r="AL532" s="305">
        <v>0.97284191139765697</v>
      </c>
      <c r="AM532" s="305">
        <v>0.97284191139765697</v>
      </c>
      <c r="AN532" s="305">
        <v>0.97284191139765797</v>
      </c>
    </row>
    <row r="533" spans="1:40" x14ac:dyDescent="0.2">
      <c r="A533" s="27" t="s">
        <v>2372</v>
      </c>
      <c r="B533" s="164">
        <v>973.14938583569597</v>
      </c>
      <c r="C533" s="164">
        <v>973.14938583569597</v>
      </c>
      <c r="D533" s="164">
        <v>973.14938583569597</v>
      </c>
      <c r="E533" s="164">
        <v>973.14938583569597</v>
      </c>
      <c r="F533" s="164">
        <v>973.14938583569597</v>
      </c>
      <c r="G533" s="164">
        <v>973.14938583569597</v>
      </c>
      <c r="H533" s="164">
        <v>973.14938583569597</v>
      </c>
      <c r="I533" s="164">
        <v>973.14938583569597</v>
      </c>
      <c r="J533" s="164">
        <v>973.14938583569597</v>
      </c>
      <c r="K533" s="164">
        <v>973.14938583569597</v>
      </c>
      <c r="L533" s="164">
        <v>973.14938583569597</v>
      </c>
      <c r="M533" s="164">
        <v>973.14938583569597</v>
      </c>
      <c r="N533" s="305">
        <v>973.14938583569506</v>
      </c>
      <c r="O533" s="305">
        <v>972.810918298807</v>
      </c>
      <c r="P533" s="305">
        <v>972.810918298807</v>
      </c>
      <c r="Q533" s="305">
        <v>972.810918298807</v>
      </c>
      <c r="R533" s="305">
        <v>972.810918298807</v>
      </c>
      <c r="S533" s="305">
        <v>972.810918298807</v>
      </c>
      <c r="T533" s="305">
        <v>972.810918298807</v>
      </c>
      <c r="U533" s="305">
        <v>972.810918298807</v>
      </c>
      <c r="V533" s="305">
        <v>972.810918298807</v>
      </c>
      <c r="W533" s="305">
        <v>972.810918298807</v>
      </c>
      <c r="X533" s="305">
        <v>972.810918298807</v>
      </c>
      <c r="Y533" s="305">
        <v>972.810918298807</v>
      </c>
      <c r="Z533" s="305">
        <v>972.810918298807</v>
      </c>
      <c r="AA533" s="305">
        <v>972.81091829880597</v>
      </c>
      <c r="AB533" s="305">
        <v>972.84191139765699</v>
      </c>
      <c r="AC533" s="305">
        <v>972.84191139765699</v>
      </c>
      <c r="AD533" s="305">
        <v>972.84191139765699</v>
      </c>
      <c r="AE533" s="305">
        <v>972.84191139765699</v>
      </c>
      <c r="AF533" s="305">
        <v>972.84191139765699</v>
      </c>
      <c r="AG533" s="305">
        <v>972.84191139765699</v>
      </c>
      <c r="AH533" s="305">
        <v>972.84191139765699</v>
      </c>
      <c r="AI533" s="305">
        <v>972.84191139765699</v>
      </c>
      <c r="AJ533" s="305">
        <v>972.84191139765699</v>
      </c>
      <c r="AK533" s="305">
        <v>972.84191139765699</v>
      </c>
      <c r="AL533" s="305">
        <v>972.84191139765699</v>
      </c>
      <c r="AM533" s="305">
        <v>972.84191139765699</v>
      </c>
      <c r="AN533" s="305">
        <v>972.84191139765801</v>
      </c>
    </row>
    <row r="534" spans="1:40" s="171" customFormat="1" x14ac:dyDescent="0.2">
      <c r="A534" s="128" t="s">
        <v>2373</v>
      </c>
      <c r="B534" s="171">
        <v>0.97314938583569599</v>
      </c>
      <c r="C534" s="171">
        <v>0.97314938583569599</v>
      </c>
      <c r="D534" s="171">
        <v>0.97314938583569599</v>
      </c>
      <c r="E534" s="171">
        <v>0.97314938583569599</v>
      </c>
      <c r="F534" s="171">
        <v>0.97314938583569599</v>
      </c>
      <c r="G534" s="171">
        <v>0.97314938583569599</v>
      </c>
      <c r="H534" s="171">
        <v>0.97314938583569599</v>
      </c>
      <c r="I534" s="171">
        <v>0.97314938583569599</v>
      </c>
      <c r="J534" s="171">
        <v>0.97314938583569599</v>
      </c>
      <c r="K534" s="171">
        <v>0.97314938583569599</v>
      </c>
      <c r="L534" s="171">
        <v>0.97314938583569599</v>
      </c>
      <c r="M534" s="171">
        <v>0.97314938583569599</v>
      </c>
      <c r="N534" s="305">
        <v>0.97314938583569499</v>
      </c>
      <c r="O534" s="305">
        <v>0.97281091829880695</v>
      </c>
      <c r="P534" s="305">
        <v>0.97281091829880695</v>
      </c>
      <c r="Q534" s="305">
        <v>0.97281091829880695</v>
      </c>
      <c r="R534" s="305">
        <v>0.97281091829880695</v>
      </c>
      <c r="S534" s="305">
        <v>0.97281091829880695</v>
      </c>
      <c r="T534" s="305">
        <v>0.97281091829880695</v>
      </c>
      <c r="U534" s="305">
        <v>0.97281091829880695</v>
      </c>
      <c r="V534" s="305">
        <v>0.97281091829880695</v>
      </c>
      <c r="W534" s="305">
        <v>0.97281091829880695</v>
      </c>
      <c r="X534" s="305">
        <v>0.97281091829880695</v>
      </c>
      <c r="Y534" s="305">
        <v>0.97281091829880695</v>
      </c>
      <c r="Z534" s="305">
        <v>0.97281091829880695</v>
      </c>
      <c r="AA534" s="305">
        <v>0.97281091829880595</v>
      </c>
      <c r="AB534" s="305">
        <v>0.97284191139765697</v>
      </c>
      <c r="AC534" s="305">
        <v>0.97284191139765697</v>
      </c>
      <c r="AD534" s="305">
        <v>0.97284191139765697</v>
      </c>
      <c r="AE534" s="305">
        <v>0.97284191139765697</v>
      </c>
      <c r="AF534" s="305">
        <v>0.97284191139765697</v>
      </c>
      <c r="AG534" s="305">
        <v>0.97284191139765697</v>
      </c>
      <c r="AH534" s="305">
        <v>0.97284191139765697</v>
      </c>
      <c r="AI534" s="305">
        <v>0.97284191139765697</v>
      </c>
      <c r="AJ534" s="305">
        <v>0.97284191139765697</v>
      </c>
      <c r="AK534" s="305">
        <v>0.97284191139765697</v>
      </c>
      <c r="AL534" s="305">
        <v>0.97284191139765697</v>
      </c>
      <c r="AM534" s="305">
        <v>0.97284191139765697</v>
      </c>
      <c r="AN534" s="305">
        <v>0.97284191139765797</v>
      </c>
    </row>
    <row r="535" spans="1:40" s="171" customFormat="1" x14ac:dyDescent="0.2">
      <c r="A535" s="128" t="s">
        <v>2374</v>
      </c>
      <c r="B535" s="171">
        <v>0</v>
      </c>
      <c r="C535" s="171">
        <v>0</v>
      </c>
      <c r="D535" s="171">
        <v>0</v>
      </c>
      <c r="E535" s="171">
        <v>0</v>
      </c>
      <c r="F535" s="171">
        <v>0</v>
      </c>
      <c r="G535" s="171">
        <v>0</v>
      </c>
      <c r="H535" s="171">
        <v>0</v>
      </c>
      <c r="I535" s="171">
        <v>0</v>
      </c>
      <c r="J535" s="171">
        <v>0</v>
      </c>
      <c r="K535" s="171">
        <v>0</v>
      </c>
      <c r="L535" s="171">
        <v>0</v>
      </c>
      <c r="M535" s="171">
        <v>0</v>
      </c>
      <c r="N535" s="305">
        <v>0</v>
      </c>
      <c r="O535" s="305">
        <v>0</v>
      </c>
      <c r="P535" s="305">
        <v>0</v>
      </c>
      <c r="Q535" s="305">
        <v>0</v>
      </c>
      <c r="R535" s="305">
        <v>0</v>
      </c>
      <c r="S535" s="305">
        <v>0</v>
      </c>
      <c r="T535" s="305">
        <v>0</v>
      </c>
      <c r="U535" s="305">
        <v>0</v>
      </c>
      <c r="V535" s="305">
        <v>0</v>
      </c>
      <c r="W535" s="305">
        <v>0</v>
      </c>
      <c r="X535" s="305">
        <v>0</v>
      </c>
      <c r="Y535" s="305">
        <v>0</v>
      </c>
      <c r="Z535" s="305">
        <v>0</v>
      </c>
      <c r="AA535" s="305">
        <v>0</v>
      </c>
      <c r="AB535" s="305">
        <v>0</v>
      </c>
      <c r="AC535" s="305">
        <v>0</v>
      </c>
      <c r="AD535" s="305">
        <v>0</v>
      </c>
      <c r="AE535" s="305">
        <v>0</v>
      </c>
      <c r="AF535" s="305">
        <v>0</v>
      </c>
      <c r="AG535" s="305">
        <v>0</v>
      </c>
      <c r="AH535" s="305">
        <v>0</v>
      </c>
      <c r="AI535" s="305">
        <v>0</v>
      </c>
      <c r="AJ535" s="305">
        <v>0</v>
      </c>
      <c r="AK535" s="305">
        <v>0</v>
      </c>
      <c r="AL535" s="305">
        <v>0</v>
      </c>
      <c r="AM535" s="305">
        <v>0</v>
      </c>
      <c r="AN535" s="305">
        <v>0</v>
      </c>
    </row>
    <row r="536" spans="1:40" s="171" customFormat="1" x14ac:dyDescent="0.2">
      <c r="A536" s="128" t="s">
        <v>2375</v>
      </c>
      <c r="B536" s="171">
        <v>0.97314938583569599</v>
      </c>
      <c r="C536" s="171">
        <v>0.97314938583569599</v>
      </c>
      <c r="D536" s="171">
        <v>0.97314938583569599</v>
      </c>
      <c r="E536" s="171">
        <v>0.97314938583569599</v>
      </c>
      <c r="F536" s="171">
        <v>0.97314938583569599</v>
      </c>
      <c r="G536" s="171">
        <v>0.97314938583569599</v>
      </c>
      <c r="H536" s="171">
        <v>0.97314938583569599</v>
      </c>
      <c r="I536" s="171">
        <v>0.97314938583569599</v>
      </c>
      <c r="J536" s="171">
        <v>0.97314938583569599</v>
      </c>
      <c r="K536" s="171">
        <v>0.97314938583569599</v>
      </c>
      <c r="L536" s="171">
        <v>0.97314938583569599</v>
      </c>
      <c r="M536" s="171">
        <v>0.97314938583569599</v>
      </c>
      <c r="N536" s="305">
        <v>0.97314938583569499</v>
      </c>
      <c r="O536" s="305">
        <v>0.97281091829880695</v>
      </c>
      <c r="P536" s="305">
        <v>0.97281091829880695</v>
      </c>
      <c r="Q536" s="305">
        <v>0.97281091829880695</v>
      </c>
      <c r="R536" s="305">
        <v>0.97281091829880695</v>
      </c>
      <c r="S536" s="305">
        <v>0.97281091829880695</v>
      </c>
      <c r="T536" s="305">
        <v>0.97281091829880695</v>
      </c>
      <c r="U536" s="305">
        <v>0.97281091829880695</v>
      </c>
      <c r="V536" s="305">
        <v>0.97281091829880695</v>
      </c>
      <c r="W536" s="305">
        <v>0.97281091829880695</v>
      </c>
      <c r="X536" s="305">
        <v>0.97281091829880695</v>
      </c>
      <c r="Y536" s="305">
        <v>0.97281091829880695</v>
      </c>
      <c r="Z536" s="305">
        <v>0.97281091829880695</v>
      </c>
      <c r="AA536" s="305">
        <v>0.97281091829880595</v>
      </c>
      <c r="AB536" s="305">
        <v>0.97284191139765697</v>
      </c>
      <c r="AC536" s="305">
        <v>0.97284191139765697</v>
      </c>
      <c r="AD536" s="305">
        <v>0.97284191139765697</v>
      </c>
      <c r="AE536" s="305">
        <v>0.97284191139765697</v>
      </c>
      <c r="AF536" s="305">
        <v>0.97284191139765697</v>
      </c>
      <c r="AG536" s="305">
        <v>0.97284191139765697</v>
      </c>
      <c r="AH536" s="305">
        <v>0.97284191139765697</v>
      </c>
      <c r="AI536" s="305">
        <v>0.97284191139765697</v>
      </c>
      <c r="AJ536" s="305">
        <v>0.97284191139765697</v>
      </c>
      <c r="AK536" s="305">
        <v>0.97284191139765697</v>
      </c>
      <c r="AL536" s="305">
        <v>0.97284191139765697</v>
      </c>
      <c r="AM536" s="305">
        <v>0.97284191139765697</v>
      </c>
      <c r="AN536" s="305">
        <v>0.97284191139765797</v>
      </c>
    </row>
    <row r="537" spans="1:40" s="171" customFormat="1" x14ac:dyDescent="0.2">
      <c r="A537" s="128" t="s">
        <v>2376</v>
      </c>
      <c r="B537" s="171">
        <v>0.97314938583569599</v>
      </c>
      <c r="C537" s="171">
        <v>0.97314938583569599</v>
      </c>
      <c r="D537" s="171">
        <v>0.97314938583569599</v>
      </c>
      <c r="E537" s="171">
        <v>0.97314938583569599</v>
      </c>
      <c r="F537" s="171">
        <v>0.97314938583569599</v>
      </c>
      <c r="G537" s="171">
        <v>0.97314938583569599</v>
      </c>
      <c r="H537" s="171">
        <v>0.97314938583569599</v>
      </c>
      <c r="I537" s="171">
        <v>0.97314938583569599</v>
      </c>
      <c r="J537" s="171">
        <v>0.97314938583569599</v>
      </c>
      <c r="K537" s="171">
        <v>0.97314938583569599</v>
      </c>
      <c r="L537" s="171">
        <v>0.97314938583569599</v>
      </c>
      <c r="M537" s="171">
        <v>0.97314938583569599</v>
      </c>
      <c r="N537" s="305">
        <v>0.97314938583569499</v>
      </c>
      <c r="O537" s="305">
        <v>0.97281091829880695</v>
      </c>
      <c r="P537" s="305">
        <v>0.97281091829880695</v>
      </c>
      <c r="Q537" s="305">
        <v>0.97281091829880695</v>
      </c>
      <c r="R537" s="305">
        <v>0.97281091829880695</v>
      </c>
      <c r="S537" s="305">
        <v>0.97281091829880695</v>
      </c>
      <c r="T537" s="305">
        <v>0.97281091829880695</v>
      </c>
      <c r="U537" s="305">
        <v>0.97281091829880695</v>
      </c>
      <c r="V537" s="305">
        <v>0.97281091829880695</v>
      </c>
      <c r="W537" s="305">
        <v>0.97281091829880695</v>
      </c>
      <c r="X537" s="305">
        <v>0.97281091829880695</v>
      </c>
      <c r="Y537" s="305">
        <v>0.97281091829880695</v>
      </c>
      <c r="Z537" s="305">
        <v>0.97281091829880695</v>
      </c>
      <c r="AA537" s="305">
        <v>0.97281091829880595</v>
      </c>
      <c r="AB537" s="305">
        <v>0.97284191139765697</v>
      </c>
      <c r="AC537" s="305">
        <v>0.97284191139765697</v>
      </c>
      <c r="AD537" s="305">
        <v>0.97284191139765697</v>
      </c>
      <c r="AE537" s="305">
        <v>0.97284191139765697</v>
      </c>
      <c r="AF537" s="305">
        <v>0.97284191139765697</v>
      </c>
      <c r="AG537" s="305">
        <v>0.97284191139765697</v>
      </c>
      <c r="AH537" s="305">
        <v>0.97284191139765697</v>
      </c>
      <c r="AI537" s="305">
        <v>0.97284191139765697</v>
      </c>
      <c r="AJ537" s="305">
        <v>0.97284191139765697</v>
      </c>
      <c r="AK537" s="305">
        <v>0.97284191139765697</v>
      </c>
      <c r="AL537" s="305">
        <v>0.97284191139765697</v>
      </c>
      <c r="AM537" s="305">
        <v>0.97284191139765697</v>
      </c>
      <c r="AN537" s="305">
        <v>0.97284191139765797</v>
      </c>
    </row>
    <row r="538" spans="1:40" s="171" customFormat="1" x14ac:dyDescent="0.2">
      <c r="A538" s="128" t="s">
        <v>2377</v>
      </c>
      <c r="B538" s="171">
        <v>0.97314938583569599</v>
      </c>
      <c r="C538" s="171">
        <v>0.97314938583569599</v>
      </c>
      <c r="D538" s="171">
        <v>0.97314938583569599</v>
      </c>
      <c r="E538" s="171">
        <v>0.97314938583569599</v>
      </c>
      <c r="F538" s="171">
        <v>0.97314938583569599</v>
      </c>
      <c r="G538" s="171">
        <v>0.97314938583569599</v>
      </c>
      <c r="H538" s="171">
        <v>0.97314938583569599</v>
      </c>
      <c r="I538" s="171">
        <v>0.97314938583569599</v>
      </c>
      <c r="J538" s="171">
        <v>0.97314938583569599</v>
      </c>
      <c r="K538" s="171">
        <v>0.97314938583569599</v>
      </c>
      <c r="L538" s="171">
        <v>0.97314938583569599</v>
      </c>
      <c r="M538" s="171">
        <v>0.97314938583569599</v>
      </c>
      <c r="N538" s="305">
        <v>0.97314938583569499</v>
      </c>
      <c r="O538" s="305">
        <v>0.97281091829880695</v>
      </c>
      <c r="P538" s="305">
        <v>0.97281091829880695</v>
      </c>
      <c r="Q538" s="305">
        <v>0.97281091829880695</v>
      </c>
      <c r="R538" s="305">
        <v>0.97281091829880695</v>
      </c>
      <c r="S538" s="305">
        <v>0.97281091829880695</v>
      </c>
      <c r="T538" s="305">
        <v>0.97281091829880695</v>
      </c>
      <c r="U538" s="305">
        <v>0.97281091829880695</v>
      </c>
      <c r="V538" s="305">
        <v>0.97281091829880695</v>
      </c>
      <c r="W538" s="305">
        <v>0.97281091829880695</v>
      </c>
      <c r="X538" s="305">
        <v>0.97281091829880695</v>
      </c>
      <c r="Y538" s="305">
        <v>0.97281091829880695</v>
      </c>
      <c r="Z538" s="305">
        <v>0.97281091829880695</v>
      </c>
      <c r="AA538" s="305">
        <v>0.97281091829880595</v>
      </c>
      <c r="AB538" s="305">
        <v>0.97284191139765697</v>
      </c>
      <c r="AC538" s="305">
        <v>0.97284191139765697</v>
      </c>
      <c r="AD538" s="305">
        <v>0.97284191139765697</v>
      </c>
      <c r="AE538" s="305">
        <v>0.97284191139765697</v>
      </c>
      <c r="AF538" s="305">
        <v>0.97284191139765697</v>
      </c>
      <c r="AG538" s="305">
        <v>0.97284191139765697</v>
      </c>
      <c r="AH538" s="305">
        <v>0.97284191139765697</v>
      </c>
      <c r="AI538" s="305">
        <v>0.97284191139765697</v>
      </c>
      <c r="AJ538" s="305">
        <v>0.97284191139765697</v>
      </c>
      <c r="AK538" s="305">
        <v>0.97284191139765697</v>
      </c>
      <c r="AL538" s="305">
        <v>0.97284191139765697</v>
      </c>
      <c r="AM538" s="305">
        <v>0.97284191139765697</v>
      </c>
      <c r="AN538" s="305">
        <v>0.97284191139765797</v>
      </c>
    </row>
    <row r="539" spans="1:40" s="171" customFormat="1" x14ac:dyDescent="0.2">
      <c r="A539" s="128" t="s">
        <v>2378</v>
      </c>
      <c r="B539" s="171">
        <v>0.97314938583569599</v>
      </c>
      <c r="C539" s="171">
        <v>0.97314938583569599</v>
      </c>
      <c r="D539" s="171">
        <v>0.97314938583569599</v>
      </c>
      <c r="E539" s="171">
        <v>0.97314938583569599</v>
      </c>
      <c r="F539" s="171">
        <v>0.97314938583569599</v>
      </c>
      <c r="G539" s="171">
        <v>0.97314938583569599</v>
      </c>
      <c r="H539" s="171">
        <v>0.97314938583569599</v>
      </c>
      <c r="I539" s="171">
        <v>0.97314938583569599</v>
      </c>
      <c r="J539" s="171">
        <v>0.97314938583569599</v>
      </c>
      <c r="K539" s="171">
        <v>0.97314938583569599</v>
      </c>
      <c r="L539" s="171">
        <v>0.97314938583569599</v>
      </c>
      <c r="M539" s="171">
        <v>0.97314938583569599</v>
      </c>
      <c r="N539" s="305">
        <v>0.97314938583569499</v>
      </c>
      <c r="O539" s="305">
        <v>0.97281091829880695</v>
      </c>
      <c r="P539" s="305">
        <v>0.97281091829880695</v>
      </c>
      <c r="Q539" s="305">
        <v>0.97281091829880695</v>
      </c>
      <c r="R539" s="305">
        <v>0.97281091829880695</v>
      </c>
      <c r="S539" s="305">
        <v>0.97281091829880695</v>
      </c>
      <c r="T539" s="305">
        <v>0.97281091829880695</v>
      </c>
      <c r="U539" s="305">
        <v>0.97281091829880695</v>
      </c>
      <c r="V539" s="305">
        <v>0.97281091829880695</v>
      </c>
      <c r="W539" s="305">
        <v>0.97281091829880695</v>
      </c>
      <c r="X539" s="305">
        <v>0.97281091829880695</v>
      </c>
      <c r="Y539" s="305">
        <v>0.97281091829880695</v>
      </c>
      <c r="Z539" s="305">
        <v>0.97281091829880695</v>
      </c>
      <c r="AA539" s="305">
        <v>0.97281091829880595</v>
      </c>
      <c r="AB539" s="305">
        <v>0.97284191139765697</v>
      </c>
      <c r="AC539" s="305">
        <v>0.97284191139765697</v>
      </c>
      <c r="AD539" s="305">
        <v>0.97284191139765697</v>
      </c>
      <c r="AE539" s="305">
        <v>0.97284191139765697</v>
      </c>
      <c r="AF539" s="305">
        <v>0.97284191139765697</v>
      </c>
      <c r="AG539" s="305">
        <v>0.97284191139765697</v>
      </c>
      <c r="AH539" s="305">
        <v>0.97284191139765697</v>
      </c>
      <c r="AI539" s="305">
        <v>0.97284191139765697</v>
      </c>
      <c r="AJ539" s="305">
        <v>0.97284191139765697</v>
      </c>
      <c r="AK539" s="305">
        <v>0.97284191139765697</v>
      </c>
      <c r="AL539" s="305">
        <v>0.97284191139765697</v>
      </c>
      <c r="AM539" s="305">
        <v>0.97284191139765697</v>
      </c>
      <c r="AN539" s="305">
        <v>0.97284191139765797</v>
      </c>
    </row>
    <row r="540" spans="1:40" s="171" customFormat="1" x14ac:dyDescent="0.2">
      <c r="A540" s="128" t="s">
        <v>2379</v>
      </c>
      <c r="B540" s="171">
        <v>0.97314938583569599</v>
      </c>
      <c r="C540" s="171">
        <v>0.97314938583569599</v>
      </c>
      <c r="D540" s="171">
        <v>0.97314938583569599</v>
      </c>
      <c r="E540" s="171">
        <v>0.97314938583569599</v>
      </c>
      <c r="F540" s="171">
        <v>0.97314938583569599</v>
      </c>
      <c r="G540" s="171">
        <v>0.97314938583569599</v>
      </c>
      <c r="H540" s="171">
        <v>0.97314938583569599</v>
      </c>
      <c r="I540" s="171">
        <v>0.97314938583569599</v>
      </c>
      <c r="J540" s="171">
        <v>0.97314938583569599</v>
      </c>
      <c r="K540" s="171">
        <v>0.97314938583569599</v>
      </c>
      <c r="L540" s="171">
        <v>0.97314938583569599</v>
      </c>
      <c r="M540" s="171">
        <v>0.97314938583569599</v>
      </c>
      <c r="N540" s="305">
        <v>0.97314938583569499</v>
      </c>
      <c r="O540" s="305">
        <v>0.97281091829880695</v>
      </c>
      <c r="P540" s="305">
        <v>0.97281091829880695</v>
      </c>
      <c r="Q540" s="305">
        <v>0.97281091829880695</v>
      </c>
      <c r="R540" s="305">
        <v>0.97281091829880695</v>
      </c>
      <c r="S540" s="305">
        <v>0.97281091829880695</v>
      </c>
      <c r="T540" s="305">
        <v>0.97281091829880695</v>
      </c>
      <c r="U540" s="305">
        <v>0.97281091829880695</v>
      </c>
      <c r="V540" s="305">
        <v>0.97281091829880695</v>
      </c>
      <c r="W540" s="305">
        <v>0.97281091829880695</v>
      </c>
      <c r="X540" s="305">
        <v>0.97281091829880695</v>
      </c>
      <c r="Y540" s="305">
        <v>0.97281091829880695</v>
      </c>
      <c r="Z540" s="305">
        <v>0.97281091829880695</v>
      </c>
      <c r="AA540" s="305">
        <v>0.97281091829880595</v>
      </c>
      <c r="AB540" s="305">
        <v>0.97284191139765697</v>
      </c>
      <c r="AC540" s="305">
        <v>0.97284191139765697</v>
      </c>
      <c r="AD540" s="305">
        <v>0.97284191139765697</v>
      </c>
      <c r="AE540" s="305">
        <v>0.97284191139765697</v>
      </c>
      <c r="AF540" s="305">
        <v>0.97284191139765697</v>
      </c>
      <c r="AG540" s="305">
        <v>0.97284191139765697</v>
      </c>
      <c r="AH540" s="305">
        <v>0.97284191139765697</v>
      </c>
      <c r="AI540" s="305">
        <v>0.97284191139765697</v>
      </c>
      <c r="AJ540" s="305">
        <v>0.97284191139765697</v>
      </c>
      <c r="AK540" s="305">
        <v>0.97284191139765697</v>
      </c>
      <c r="AL540" s="305">
        <v>0.97284191139765697</v>
      </c>
      <c r="AM540" s="305">
        <v>0.97284191139765697</v>
      </c>
      <c r="AN540" s="305">
        <v>0.97284191139765797</v>
      </c>
    </row>
    <row r="541" spans="1:40" s="171" customFormat="1" x14ac:dyDescent="0.2">
      <c r="A541" s="128" t="s">
        <v>2380</v>
      </c>
      <c r="B541" s="171">
        <v>0.97314938583569599</v>
      </c>
      <c r="C541" s="171">
        <v>0.97314938583569599</v>
      </c>
      <c r="D541" s="171">
        <v>0.97314938583569599</v>
      </c>
      <c r="E541" s="171">
        <v>0.97314938583569599</v>
      </c>
      <c r="F541" s="171">
        <v>0.97314938583569599</v>
      </c>
      <c r="G541" s="171">
        <v>0.97314938583569599</v>
      </c>
      <c r="H541" s="171">
        <v>0.97314938583569599</v>
      </c>
      <c r="I541" s="171">
        <v>0.97314938583569599</v>
      </c>
      <c r="J541" s="171">
        <v>0.97314938583569599</v>
      </c>
      <c r="K541" s="171">
        <v>0.97314938583569599</v>
      </c>
      <c r="L541" s="171">
        <v>0.97314938583569599</v>
      </c>
      <c r="M541" s="171">
        <v>0.97314938583569599</v>
      </c>
      <c r="N541" s="305">
        <v>0.97314938583569499</v>
      </c>
      <c r="O541" s="305">
        <v>0.97281091829880695</v>
      </c>
      <c r="P541" s="305">
        <v>0.97281091829880695</v>
      </c>
      <c r="Q541" s="305">
        <v>0.97281091829880695</v>
      </c>
      <c r="R541" s="305">
        <v>0.97281091829880695</v>
      </c>
      <c r="S541" s="305">
        <v>0.97281091829880695</v>
      </c>
      <c r="T541" s="305">
        <v>0.97281091829880695</v>
      </c>
      <c r="U541" s="305">
        <v>0.97281091829880695</v>
      </c>
      <c r="V541" s="305">
        <v>0.97281091829880695</v>
      </c>
      <c r="W541" s="305">
        <v>0.97281091829880695</v>
      </c>
      <c r="X541" s="305">
        <v>0.97281091829880695</v>
      </c>
      <c r="Y541" s="305">
        <v>0.97281091829880695</v>
      </c>
      <c r="Z541" s="305">
        <v>0.97281091829880695</v>
      </c>
      <c r="AA541" s="305">
        <v>0.97281091829880595</v>
      </c>
      <c r="AB541" s="305">
        <v>0.97284191139765697</v>
      </c>
      <c r="AC541" s="305">
        <v>0.97284191139765697</v>
      </c>
      <c r="AD541" s="305">
        <v>0.97284191139765697</v>
      </c>
      <c r="AE541" s="305">
        <v>0.97284191139765697</v>
      </c>
      <c r="AF541" s="305">
        <v>0.97284191139765697</v>
      </c>
      <c r="AG541" s="305">
        <v>0.97284191139765697</v>
      </c>
      <c r="AH541" s="305">
        <v>0.97284191139765697</v>
      </c>
      <c r="AI541" s="305">
        <v>0.97284191139765697</v>
      </c>
      <c r="AJ541" s="305">
        <v>0.97284191139765697</v>
      </c>
      <c r="AK541" s="305">
        <v>0.97284191139765697</v>
      </c>
      <c r="AL541" s="305">
        <v>0.97284191139765697</v>
      </c>
      <c r="AM541" s="305">
        <v>0.97284191139765697</v>
      </c>
      <c r="AN541" s="305">
        <v>0.97284191139765797</v>
      </c>
    </row>
    <row r="542" spans="1:40" s="171" customFormat="1" x14ac:dyDescent="0.2">
      <c r="A542" s="128" t="s">
        <v>2381</v>
      </c>
      <c r="B542" s="171">
        <v>0.97314938583569599</v>
      </c>
      <c r="C542" s="171">
        <v>0.97314938583569599</v>
      </c>
      <c r="D542" s="171">
        <v>0.97314938583569599</v>
      </c>
      <c r="E542" s="171">
        <v>0.97314938583569599</v>
      </c>
      <c r="F542" s="171">
        <v>0.97314938583569599</v>
      </c>
      <c r="G542" s="171">
        <v>0.97314938583569599</v>
      </c>
      <c r="H542" s="171">
        <v>0.97314938583569599</v>
      </c>
      <c r="I542" s="171">
        <v>0.97314938583569599</v>
      </c>
      <c r="J542" s="171">
        <v>0.97314938583569599</v>
      </c>
      <c r="K542" s="171">
        <v>0.97314938583569599</v>
      </c>
      <c r="L542" s="171">
        <v>0.97314938583569599</v>
      </c>
      <c r="M542" s="171">
        <v>0.97314938583569599</v>
      </c>
      <c r="N542" s="305">
        <v>0.97314938583569499</v>
      </c>
      <c r="O542" s="305">
        <v>0.97281091829880695</v>
      </c>
      <c r="P542" s="305">
        <v>0.97281091829880695</v>
      </c>
      <c r="Q542" s="305">
        <v>0.97281091829880695</v>
      </c>
      <c r="R542" s="305">
        <v>0.97281091829880695</v>
      </c>
      <c r="S542" s="305">
        <v>0.97281091829880695</v>
      </c>
      <c r="T542" s="305">
        <v>0.97281091829880695</v>
      </c>
      <c r="U542" s="305">
        <v>0.97281091829880695</v>
      </c>
      <c r="V542" s="305">
        <v>0.97281091829880695</v>
      </c>
      <c r="W542" s="305">
        <v>0.97281091829880695</v>
      </c>
      <c r="X542" s="305">
        <v>0.97281091829880695</v>
      </c>
      <c r="Y542" s="305">
        <v>0.97281091829880695</v>
      </c>
      <c r="Z542" s="305">
        <v>0.97281091829880695</v>
      </c>
      <c r="AA542" s="305">
        <v>0.97281091829880595</v>
      </c>
      <c r="AB542" s="305">
        <v>0.97284191139765697</v>
      </c>
      <c r="AC542" s="305">
        <v>0.97284191139765697</v>
      </c>
      <c r="AD542" s="305">
        <v>0.97284191139765697</v>
      </c>
      <c r="AE542" s="305">
        <v>0.97284191139765697</v>
      </c>
      <c r="AF542" s="305">
        <v>0.97284191139765697</v>
      </c>
      <c r="AG542" s="305">
        <v>0.97284191139765697</v>
      </c>
      <c r="AH542" s="305">
        <v>0.97284191139765697</v>
      </c>
      <c r="AI542" s="305">
        <v>0.97284191139765697</v>
      </c>
      <c r="AJ542" s="305">
        <v>0.97284191139765697</v>
      </c>
      <c r="AK542" s="305">
        <v>0.97284191139765697</v>
      </c>
      <c r="AL542" s="305">
        <v>0.97284191139765697</v>
      </c>
      <c r="AM542" s="305">
        <v>0.97284191139765697</v>
      </c>
      <c r="AN542" s="305">
        <v>0.97284191139765797</v>
      </c>
    </row>
    <row r="543" spans="1:40" s="171" customFormat="1" x14ac:dyDescent="0.2">
      <c r="A543" s="128" t="s">
        <v>2382</v>
      </c>
      <c r="B543" s="171">
        <v>0.97314938583569599</v>
      </c>
      <c r="C543" s="171">
        <v>0.97314938583569599</v>
      </c>
      <c r="D543" s="171">
        <v>0.97314938583569599</v>
      </c>
      <c r="E543" s="171">
        <v>0.97314938583569599</v>
      </c>
      <c r="F543" s="171">
        <v>0.97314938583569599</v>
      </c>
      <c r="G543" s="171">
        <v>0.97314938583569599</v>
      </c>
      <c r="H543" s="171">
        <v>0.97314938583569599</v>
      </c>
      <c r="I543" s="171">
        <v>0.97314938583569599</v>
      </c>
      <c r="J543" s="171">
        <v>0.97314938583569599</v>
      </c>
      <c r="K543" s="171">
        <v>0.97314938583569599</v>
      </c>
      <c r="L543" s="171">
        <v>0.97314938583569599</v>
      </c>
      <c r="M543" s="171">
        <v>0.97314938583569599</v>
      </c>
      <c r="N543" s="305">
        <v>0.97314938583569499</v>
      </c>
      <c r="O543" s="305">
        <v>0.97281091829880695</v>
      </c>
      <c r="P543" s="305">
        <v>0.97281091829880695</v>
      </c>
      <c r="Q543" s="305">
        <v>0.97281091829880695</v>
      </c>
      <c r="R543" s="305">
        <v>0.97281091829880695</v>
      </c>
      <c r="S543" s="305">
        <v>0.97281091829880695</v>
      </c>
      <c r="T543" s="305">
        <v>0.97281091829880695</v>
      </c>
      <c r="U543" s="305">
        <v>0.97281091829880695</v>
      </c>
      <c r="V543" s="305">
        <v>0.97281091829880695</v>
      </c>
      <c r="W543" s="305">
        <v>0.97281091829880695</v>
      </c>
      <c r="X543" s="305">
        <v>0.97281091829880695</v>
      </c>
      <c r="Y543" s="305">
        <v>0.97281091829880695</v>
      </c>
      <c r="Z543" s="305">
        <v>0.97281091829880695</v>
      </c>
      <c r="AA543" s="305">
        <v>0.97281091829880595</v>
      </c>
      <c r="AB543" s="305">
        <v>0.97284191139765697</v>
      </c>
      <c r="AC543" s="305">
        <v>0.97284191139765697</v>
      </c>
      <c r="AD543" s="305">
        <v>0.97284191139765697</v>
      </c>
      <c r="AE543" s="305">
        <v>0.97284191139765697</v>
      </c>
      <c r="AF543" s="305">
        <v>0.97284191139765697</v>
      </c>
      <c r="AG543" s="305">
        <v>0.97284191139765697</v>
      </c>
      <c r="AH543" s="305">
        <v>0.97284191139765697</v>
      </c>
      <c r="AI543" s="305">
        <v>0.97284191139765697</v>
      </c>
      <c r="AJ543" s="305">
        <v>0.97284191139765697</v>
      </c>
      <c r="AK543" s="305">
        <v>0.97284191139765697</v>
      </c>
      <c r="AL543" s="305">
        <v>0.97284191139765697</v>
      </c>
      <c r="AM543" s="305">
        <v>0.97284191139765697</v>
      </c>
      <c r="AN543" s="305">
        <v>0.97284191139765797</v>
      </c>
    </row>
    <row r="544" spans="1:40" s="171" customFormat="1" x14ac:dyDescent="0.2">
      <c r="A544" s="128" t="s">
        <v>2383</v>
      </c>
      <c r="B544" s="171">
        <v>0.97314938583569599</v>
      </c>
      <c r="C544" s="171">
        <v>0.97314938583569599</v>
      </c>
      <c r="D544" s="171">
        <v>0.97314938583569599</v>
      </c>
      <c r="E544" s="171">
        <v>0.97314938583569599</v>
      </c>
      <c r="F544" s="171">
        <v>0.97314938583569599</v>
      </c>
      <c r="G544" s="171">
        <v>0.97314938583569599</v>
      </c>
      <c r="H544" s="171">
        <v>0.97314938583569599</v>
      </c>
      <c r="I544" s="171">
        <v>0.97314938583569599</v>
      </c>
      <c r="J544" s="171">
        <v>0.97314938583569599</v>
      </c>
      <c r="K544" s="171">
        <v>0.97314938583569599</v>
      </c>
      <c r="L544" s="171">
        <v>0.97314938583569599</v>
      </c>
      <c r="M544" s="171">
        <v>0.97314938583569599</v>
      </c>
      <c r="N544" s="305">
        <v>0.97314938583569499</v>
      </c>
      <c r="O544" s="305">
        <v>0.97281091829880695</v>
      </c>
      <c r="P544" s="305">
        <v>0.97281091829880695</v>
      </c>
      <c r="Q544" s="305">
        <v>0.97281091829880695</v>
      </c>
      <c r="R544" s="305">
        <v>0.97281091829880695</v>
      </c>
      <c r="S544" s="305">
        <v>0.97281091829880695</v>
      </c>
      <c r="T544" s="305">
        <v>0.97281091829880695</v>
      </c>
      <c r="U544" s="305">
        <v>0.97281091829880695</v>
      </c>
      <c r="V544" s="305">
        <v>0.97281091829880695</v>
      </c>
      <c r="W544" s="305">
        <v>0.97281091829880695</v>
      </c>
      <c r="X544" s="305">
        <v>0.97281091829880695</v>
      </c>
      <c r="Y544" s="305">
        <v>0.97281091829880695</v>
      </c>
      <c r="Z544" s="305">
        <v>0.97281091829880695</v>
      </c>
      <c r="AA544" s="305">
        <v>0.97281091829880595</v>
      </c>
      <c r="AB544" s="305">
        <v>0.97284191139765697</v>
      </c>
      <c r="AC544" s="305">
        <v>0.97284191139765697</v>
      </c>
      <c r="AD544" s="305">
        <v>0.97284191139765697</v>
      </c>
      <c r="AE544" s="305">
        <v>0.97284191139765697</v>
      </c>
      <c r="AF544" s="305">
        <v>0.97284191139765697</v>
      </c>
      <c r="AG544" s="305">
        <v>0.97284191139765697</v>
      </c>
      <c r="AH544" s="305">
        <v>0.97284191139765697</v>
      </c>
      <c r="AI544" s="305">
        <v>0.97284191139765697</v>
      </c>
      <c r="AJ544" s="305">
        <v>0.97284191139765697</v>
      </c>
      <c r="AK544" s="305">
        <v>0.97284191139765697</v>
      </c>
      <c r="AL544" s="305">
        <v>0.97284191139765697</v>
      </c>
      <c r="AM544" s="305">
        <v>0.97284191139765697</v>
      </c>
      <c r="AN544" s="305">
        <v>0.97284191139765797</v>
      </c>
    </row>
    <row r="545" spans="1:40" s="171" customFormat="1" x14ac:dyDescent="0.2">
      <c r="A545" s="128" t="s">
        <v>2384</v>
      </c>
      <c r="B545" s="171">
        <v>0.97314938583569599</v>
      </c>
      <c r="C545" s="171">
        <v>0.97314938583569599</v>
      </c>
      <c r="D545" s="171">
        <v>0.97314938583569599</v>
      </c>
      <c r="E545" s="171">
        <v>0.97314938583569599</v>
      </c>
      <c r="F545" s="171">
        <v>0.97314938583569599</v>
      </c>
      <c r="G545" s="171">
        <v>0.97314938583569599</v>
      </c>
      <c r="H545" s="171">
        <v>0.97314938583569599</v>
      </c>
      <c r="I545" s="171">
        <v>0.97314938583569599</v>
      </c>
      <c r="J545" s="171">
        <v>0.97314938583569599</v>
      </c>
      <c r="K545" s="171">
        <v>0.97314938583569599</v>
      </c>
      <c r="L545" s="171">
        <v>0.97314938583569599</v>
      </c>
      <c r="M545" s="171">
        <v>0.97314938583569599</v>
      </c>
      <c r="N545" s="305">
        <v>0.97314938583569499</v>
      </c>
      <c r="O545" s="305">
        <v>0.97281091829880695</v>
      </c>
      <c r="P545" s="305">
        <v>0.97281091829880695</v>
      </c>
      <c r="Q545" s="305">
        <v>0.97281091829880695</v>
      </c>
      <c r="R545" s="305">
        <v>0.97281091829880695</v>
      </c>
      <c r="S545" s="305">
        <v>0.97281091829880695</v>
      </c>
      <c r="T545" s="305">
        <v>0.97281091829880695</v>
      </c>
      <c r="U545" s="305">
        <v>0.97281091829880695</v>
      </c>
      <c r="V545" s="305">
        <v>0.97281091829880695</v>
      </c>
      <c r="W545" s="305">
        <v>0.97281091829880695</v>
      </c>
      <c r="X545" s="305">
        <v>0.97281091829880695</v>
      </c>
      <c r="Y545" s="305">
        <v>0.97281091829880695</v>
      </c>
      <c r="Z545" s="305">
        <v>0.97281091829880695</v>
      </c>
      <c r="AA545" s="305">
        <v>0.97281091829880595</v>
      </c>
      <c r="AB545" s="305">
        <v>0.97284191139765697</v>
      </c>
      <c r="AC545" s="305">
        <v>0.97284191139765697</v>
      </c>
      <c r="AD545" s="305">
        <v>0.97284191139765697</v>
      </c>
      <c r="AE545" s="305">
        <v>0.97284191139765697</v>
      </c>
      <c r="AF545" s="305">
        <v>0.97284191139765697</v>
      </c>
      <c r="AG545" s="305">
        <v>0.97284191139765697</v>
      </c>
      <c r="AH545" s="305">
        <v>0.97284191139765697</v>
      </c>
      <c r="AI545" s="305">
        <v>0.97284191139765697</v>
      </c>
      <c r="AJ545" s="305">
        <v>0.97284191139765697</v>
      </c>
      <c r="AK545" s="305">
        <v>0.97284191139765697</v>
      </c>
      <c r="AL545" s="305">
        <v>0.97284191139765697</v>
      </c>
      <c r="AM545" s="305">
        <v>0.97284191139765697</v>
      </c>
      <c r="AN545" s="305">
        <v>0.97284191139765797</v>
      </c>
    </row>
    <row r="546" spans="1:40" s="171" customFormat="1" x14ac:dyDescent="0.2">
      <c r="A546" s="128" t="s">
        <v>2385</v>
      </c>
      <c r="B546" s="171">
        <v>0.97314938583569599</v>
      </c>
      <c r="C546" s="171">
        <v>0.97314938583569599</v>
      </c>
      <c r="D546" s="171">
        <v>0.97314938583569599</v>
      </c>
      <c r="E546" s="171">
        <v>0.97314938583569599</v>
      </c>
      <c r="F546" s="171">
        <v>0.97314938583569599</v>
      </c>
      <c r="G546" s="171">
        <v>0.97314938583569599</v>
      </c>
      <c r="H546" s="171">
        <v>0.97314938583569599</v>
      </c>
      <c r="I546" s="171">
        <v>0.97314938583569599</v>
      </c>
      <c r="J546" s="171">
        <v>0.97314938583569599</v>
      </c>
      <c r="K546" s="171">
        <v>0.97314938583569599</v>
      </c>
      <c r="L546" s="171">
        <v>0.97314938583569599</v>
      </c>
      <c r="M546" s="171">
        <v>0.97314938583569599</v>
      </c>
      <c r="N546" s="305">
        <v>0.97314938583569499</v>
      </c>
      <c r="O546" s="305">
        <v>0.97281091829880695</v>
      </c>
      <c r="P546" s="305">
        <v>0.97281091829880695</v>
      </c>
      <c r="Q546" s="305">
        <v>0.97281091829880695</v>
      </c>
      <c r="R546" s="305">
        <v>0.97281091829880695</v>
      </c>
      <c r="S546" s="305">
        <v>0.97281091829880695</v>
      </c>
      <c r="T546" s="305">
        <v>0.97281091829880695</v>
      </c>
      <c r="U546" s="305">
        <v>0.97281091829880695</v>
      </c>
      <c r="V546" s="305">
        <v>0.97281091829880695</v>
      </c>
      <c r="W546" s="305">
        <v>0.97281091829880695</v>
      </c>
      <c r="X546" s="305">
        <v>0.97281091829880695</v>
      </c>
      <c r="Y546" s="305">
        <v>0.97281091829880695</v>
      </c>
      <c r="Z546" s="305">
        <v>0.97281091829880695</v>
      </c>
      <c r="AA546" s="305">
        <v>0.97281091829880595</v>
      </c>
      <c r="AB546" s="305">
        <v>0.97284191139765697</v>
      </c>
      <c r="AC546" s="305">
        <v>0.97284191139765697</v>
      </c>
      <c r="AD546" s="305">
        <v>0.97284191139765697</v>
      </c>
      <c r="AE546" s="305">
        <v>0.97284191139765697</v>
      </c>
      <c r="AF546" s="305">
        <v>0.97284191139765697</v>
      </c>
      <c r="AG546" s="305">
        <v>0.97284191139765697</v>
      </c>
      <c r="AH546" s="305">
        <v>0.97284191139765697</v>
      </c>
      <c r="AI546" s="305">
        <v>0.97284191139765697</v>
      </c>
      <c r="AJ546" s="305">
        <v>0.97284191139765697</v>
      </c>
      <c r="AK546" s="305">
        <v>0.97284191139765697</v>
      </c>
      <c r="AL546" s="305">
        <v>0.97284191139765697</v>
      </c>
      <c r="AM546" s="305">
        <v>0.97284191139765697</v>
      </c>
      <c r="AN546" s="305">
        <v>0.97284191139765797</v>
      </c>
    </row>
    <row r="547" spans="1:40" s="171" customFormat="1" x14ac:dyDescent="0.2">
      <c r="A547" s="128" t="s">
        <v>2386</v>
      </c>
      <c r="B547" s="171">
        <v>0.97314938583569599</v>
      </c>
      <c r="C547" s="171">
        <v>0.97314938583569599</v>
      </c>
      <c r="D547" s="171">
        <v>0.97314938583569599</v>
      </c>
      <c r="E547" s="171">
        <v>0.97314938583569599</v>
      </c>
      <c r="F547" s="171">
        <v>0.97314938583569599</v>
      </c>
      <c r="G547" s="171">
        <v>0.97314938583569599</v>
      </c>
      <c r="H547" s="171">
        <v>0.97314938583569599</v>
      </c>
      <c r="I547" s="171">
        <v>0.97314938583569599</v>
      </c>
      <c r="J547" s="171">
        <v>0.97314938583569599</v>
      </c>
      <c r="K547" s="171">
        <v>0.97314938583569599</v>
      </c>
      <c r="L547" s="171">
        <v>0.97314938583569599</v>
      </c>
      <c r="M547" s="171">
        <v>0.97314938583569599</v>
      </c>
      <c r="N547" s="305">
        <v>0.97314938583569499</v>
      </c>
      <c r="O547" s="305">
        <v>0.97281091829880695</v>
      </c>
      <c r="P547" s="305">
        <v>0.97281091829880695</v>
      </c>
      <c r="Q547" s="305">
        <v>0.97281091829880695</v>
      </c>
      <c r="R547" s="305">
        <v>0.97281091829880695</v>
      </c>
      <c r="S547" s="305">
        <v>0.97281091829880695</v>
      </c>
      <c r="T547" s="305">
        <v>0.97281091829880695</v>
      </c>
      <c r="U547" s="305">
        <v>0.97281091829880695</v>
      </c>
      <c r="V547" s="305">
        <v>0.97281091829880695</v>
      </c>
      <c r="W547" s="305">
        <v>0.97281091829880695</v>
      </c>
      <c r="X547" s="305">
        <v>0.97281091829880695</v>
      </c>
      <c r="Y547" s="305">
        <v>0.97281091829880695</v>
      </c>
      <c r="Z547" s="305">
        <v>0.97281091829880695</v>
      </c>
      <c r="AA547" s="305">
        <v>0.97281091829880595</v>
      </c>
      <c r="AB547" s="305">
        <v>0.97284191139765697</v>
      </c>
      <c r="AC547" s="305">
        <v>0.97284191139765697</v>
      </c>
      <c r="AD547" s="305">
        <v>0.97284191139765697</v>
      </c>
      <c r="AE547" s="305">
        <v>0.97284191139765697</v>
      </c>
      <c r="AF547" s="305">
        <v>0.97284191139765697</v>
      </c>
      <c r="AG547" s="305">
        <v>0.97284191139765697</v>
      </c>
      <c r="AH547" s="305">
        <v>0.97284191139765697</v>
      </c>
      <c r="AI547" s="305">
        <v>0.97284191139765697</v>
      </c>
      <c r="AJ547" s="305">
        <v>0.97284191139765697</v>
      </c>
      <c r="AK547" s="305">
        <v>0.97284191139765697</v>
      </c>
      <c r="AL547" s="305">
        <v>0.97284191139765697</v>
      </c>
      <c r="AM547" s="305">
        <v>0.97284191139765697</v>
      </c>
      <c r="AN547" s="305">
        <v>0.97284191139765797</v>
      </c>
    </row>
    <row r="548" spans="1:40" s="171" customFormat="1" x14ac:dyDescent="0.2">
      <c r="A548" s="128" t="s">
        <v>2387</v>
      </c>
      <c r="B548" s="171">
        <v>0.97314938583569599</v>
      </c>
      <c r="C548" s="171">
        <v>0.97314938583569599</v>
      </c>
      <c r="D548" s="171">
        <v>0.97314938583569599</v>
      </c>
      <c r="E548" s="171">
        <v>0.97314938583569599</v>
      </c>
      <c r="F548" s="171">
        <v>0.97314938583569599</v>
      </c>
      <c r="G548" s="171">
        <v>0.97314938583569599</v>
      </c>
      <c r="H548" s="171">
        <v>0.97314938583569599</v>
      </c>
      <c r="I548" s="171">
        <v>0.97314938583569599</v>
      </c>
      <c r="J548" s="171">
        <v>0.97314938583569599</v>
      </c>
      <c r="K548" s="171">
        <v>0.97314938583569599</v>
      </c>
      <c r="L548" s="171">
        <v>0.97314938583569599</v>
      </c>
      <c r="M548" s="171">
        <v>0.97314938583569599</v>
      </c>
      <c r="N548" s="305">
        <v>0.97314938583569499</v>
      </c>
      <c r="O548" s="305">
        <v>0.97281091829880695</v>
      </c>
      <c r="P548" s="305">
        <v>0.97281091829880695</v>
      </c>
      <c r="Q548" s="305">
        <v>0.97281091829880695</v>
      </c>
      <c r="R548" s="305">
        <v>0.97281091829880695</v>
      </c>
      <c r="S548" s="305">
        <v>0.97281091829880695</v>
      </c>
      <c r="T548" s="305">
        <v>0.97281091829880695</v>
      </c>
      <c r="U548" s="305">
        <v>0.97281091829880695</v>
      </c>
      <c r="V548" s="305">
        <v>0.97281091829880695</v>
      </c>
      <c r="W548" s="305">
        <v>0.97281091829880695</v>
      </c>
      <c r="X548" s="305">
        <v>0.97281091829880695</v>
      </c>
      <c r="Y548" s="305">
        <v>0.97281091829880695</v>
      </c>
      <c r="Z548" s="305">
        <v>0.97281091829880695</v>
      </c>
      <c r="AA548" s="305">
        <v>0.97281091829880595</v>
      </c>
      <c r="AB548" s="305">
        <v>0.97284191139765697</v>
      </c>
      <c r="AC548" s="305">
        <v>0.97284191139765697</v>
      </c>
      <c r="AD548" s="305">
        <v>0.97284191139765697</v>
      </c>
      <c r="AE548" s="305">
        <v>0.97284191139765697</v>
      </c>
      <c r="AF548" s="305">
        <v>0.97284191139765697</v>
      </c>
      <c r="AG548" s="305">
        <v>0.97284191139765697</v>
      </c>
      <c r="AH548" s="305">
        <v>0.97284191139765697</v>
      </c>
      <c r="AI548" s="305">
        <v>0.97284191139765697</v>
      </c>
      <c r="AJ548" s="305">
        <v>0.97284191139765697</v>
      </c>
      <c r="AK548" s="305">
        <v>0.97284191139765697</v>
      </c>
      <c r="AL548" s="305">
        <v>0.97284191139765697</v>
      </c>
      <c r="AM548" s="305">
        <v>0.97284191139765697</v>
      </c>
      <c r="AN548" s="305">
        <v>0.97284191139765797</v>
      </c>
    </row>
    <row r="549" spans="1:40" s="171" customFormat="1" x14ac:dyDescent="0.2">
      <c r="A549" s="128" t="s">
        <v>2388</v>
      </c>
      <c r="B549" s="171">
        <v>0.97314938583569599</v>
      </c>
      <c r="C549" s="171">
        <v>0.97314938583569599</v>
      </c>
      <c r="D549" s="171">
        <v>0.97314938583569599</v>
      </c>
      <c r="E549" s="171">
        <v>0.97314938583569599</v>
      </c>
      <c r="F549" s="171">
        <v>0.97314938583569599</v>
      </c>
      <c r="G549" s="171">
        <v>0.97314938583569599</v>
      </c>
      <c r="H549" s="171">
        <v>0.97314938583569599</v>
      </c>
      <c r="I549" s="171">
        <v>0.97314938583569599</v>
      </c>
      <c r="J549" s="171">
        <v>0.97314938583569599</v>
      </c>
      <c r="K549" s="171">
        <v>0.97314938583569599</v>
      </c>
      <c r="L549" s="171">
        <v>0.97314938583569599</v>
      </c>
      <c r="M549" s="171">
        <v>0.97314938583569599</v>
      </c>
      <c r="N549" s="305">
        <v>0.97314938583569499</v>
      </c>
      <c r="O549" s="305">
        <v>0.97281091829880695</v>
      </c>
      <c r="P549" s="305">
        <v>0.97281091829880695</v>
      </c>
      <c r="Q549" s="305">
        <v>0.97281091829880695</v>
      </c>
      <c r="R549" s="305">
        <v>0.97281091829880695</v>
      </c>
      <c r="S549" s="305">
        <v>0.97281091829880695</v>
      </c>
      <c r="T549" s="305">
        <v>0.97281091829880695</v>
      </c>
      <c r="U549" s="305">
        <v>0.97281091829880695</v>
      </c>
      <c r="V549" s="305">
        <v>0.97281091829880695</v>
      </c>
      <c r="W549" s="305">
        <v>0.97281091829880695</v>
      </c>
      <c r="X549" s="305">
        <v>0.97281091829880695</v>
      </c>
      <c r="Y549" s="305">
        <v>0.97281091829880695</v>
      </c>
      <c r="Z549" s="305">
        <v>0.97281091829880695</v>
      </c>
      <c r="AA549" s="305">
        <v>0.97281091829880595</v>
      </c>
      <c r="AB549" s="305">
        <v>0.97284191139765697</v>
      </c>
      <c r="AC549" s="305">
        <v>0.97284191139765697</v>
      </c>
      <c r="AD549" s="305">
        <v>0.97284191139765697</v>
      </c>
      <c r="AE549" s="305">
        <v>0.97284191139765697</v>
      </c>
      <c r="AF549" s="305">
        <v>0.97284191139765697</v>
      </c>
      <c r="AG549" s="305">
        <v>0.97284191139765697</v>
      </c>
      <c r="AH549" s="305">
        <v>0.97284191139765697</v>
      </c>
      <c r="AI549" s="305">
        <v>0.97284191139765697</v>
      </c>
      <c r="AJ549" s="305">
        <v>0.97284191139765697</v>
      </c>
      <c r="AK549" s="305">
        <v>0.97284191139765697</v>
      </c>
      <c r="AL549" s="305">
        <v>0.97284191139765697</v>
      </c>
      <c r="AM549" s="305">
        <v>0.97284191139765697</v>
      </c>
      <c r="AN549" s="305">
        <v>0.97284191139765797</v>
      </c>
    </row>
    <row r="550" spans="1:40" s="171" customFormat="1" x14ac:dyDescent="0.2">
      <c r="A550" s="128" t="s">
        <v>2389</v>
      </c>
      <c r="B550" s="171">
        <v>0.97314938583569599</v>
      </c>
      <c r="C550" s="171">
        <v>0.97314938583569599</v>
      </c>
      <c r="D550" s="171">
        <v>0.97314938583569599</v>
      </c>
      <c r="E550" s="171">
        <v>0.97314938583569599</v>
      </c>
      <c r="F550" s="171">
        <v>0.97314938583569599</v>
      </c>
      <c r="G550" s="171">
        <v>0.97314938583569599</v>
      </c>
      <c r="H550" s="171">
        <v>0.97314938583569599</v>
      </c>
      <c r="I550" s="171">
        <v>0.97314938583569599</v>
      </c>
      <c r="J550" s="171">
        <v>0.97314938583569599</v>
      </c>
      <c r="K550" s="171">
        <v>0.97314938583569599</v>
      </c>
      <c r="L550" s="171">
        <v>0.97314938583569599</v>
      </c>
      <c r="M550" s="171">
        <v>0.97314938583569599</v>
      </c>
      <c r="N550" s="305">
        <v>0.97314938583569499</v>
      </c>
      <c r="O550" s="305">
        <v>0.97281091829880695</v>
      </c>
      <c r="P550" s="305">
        <v>0.97281091829880695</v>
      </c>
      <c r="Q550" s="305">
        <v>0.97281091829880695</v>
      </c>
      <c r="R550" s="305">
        <v>0.97281091829880695</v>
      </c>
      <c r="S550" s="305">
        <v>0.97281091829880695</v>
      </c>
      <c r="T550" s="305">
        <v>0.97281091829880695</v>
      </c>
      <c r="U550" s="305">
        <v>0.97281091829880695</v>
      </c>
      <c r="V550" s="305">
        <v>0.97281091829880695</v>
      </c>
      <c r="W550" s="305">
        <v>0.97281091829880695</v>
      </c>
      <c r="X550" s="305">
        <v>0.97281091829880695</v>
      </c>
      <c r="Y550" s="305">
        <v>0.97281091829880695</v>
      </c>
      <c r="Z550" s="305">
        <v>0.97281091829880695</v>
      </c>
      <c r="AA550" s="305">
        <v>0.97281091829880595</v>
      </c>
      <c r="AB550" s="305">
        <v>0.97284191139765697</v>
      </c>
      <c r="AC550" s="305">
        <v>0.97284191139765697</v>
      </c>
      <c r="AD550" s="305">
        <v>0.97284191139765697</v>
      </c>
      <c r="AE550" s="305">
        <v>0.97284191139765697</v>
      </c>
      <c r="AF550" s="305">
        <v>0.97284191139765697</v>
      </c>
      <c r="AG550" s="305">
        <v>0.97284191139765697</v>
      </c>
      <c r="AH550" s="305">
        <v>0.97284191139765697</v>
      </c>
      <c r="AI550" s="305">
        <v>0.97284191139765697</v>
      </c>
      <c r="AJ550" s="305">
        <v>0.97284191139765697</v>
      </c>
      <c r="AK550" s="305">
        <v>0.97284191139765697</v>
      </c>
      <c r="AL550" s="305">
        <v>0.97284191139765697</v>
      </c>
      <c r="AM550" s="305">
        <v>0.97284191139765697</v>
      </c>
      <c r="AN550" s="305">
        <v>0.97284191139765797</v>
      </c>
    </row>
    <row r="551" spans="1:40" x14ac:dyDescent="0.2">
      <c r="A551" s="27" t="s">
        <v>2390</v>
      </c>
      <c r="B551" s="164">
        <v>973.14938583569597</v>
      </c>
      <c r="C551" s="164">
        <v>973.14938583569597</v>
      </c>
      <c r="D551" s="164">
        <v>973.14938583569597</v>
      </c>
      <c r="E551" s="164">
        <v>973.14938583569597</v>
      </c>
      <c r="F551" s="164">
        <v>973.14938583569597</v>
      </c>
      <c r="G551" s="164">
        <v>973.14938583569597</v>
      </c>
      <c r="H551" s="164">
        <v>973.14938583569597</v>
      </c>
      <c r="I551" s="164">
        <v>973.14938583569597</v>
      </c>
      <c r="J551" s="164">
        <v>973.14938583569597</v>
      </c>
      <c r="K551" s="164">
        <v>973.14938583569597</v>
      </c>
      <c r="L551" s="164">
        <v>973.14938583569597</v>
      </c>
      <c r="M551" s="164">
        <v>973.14938583569597</v>
      </c>
      <c r="N551" s="305">
        <v>973.14938583569506</v>
      </c>
      <c r="O551" s="305">
        <v>972.810918298807</v>
      </c>
      <c r="P551" s="305">
        <v>972.810918298807</v>
      </c>
      <c r="Q551" s="305">
        <v>972.810918298807</v>
      </c>
      <c r="R551" s="305">
        <v>972.810918298807</v>
      </c>
      <c r="S551" s="305">
        <v>972.810918298807</v>
      </c>
      <c r="T551" s="305">
        <v>972.810918298807</v>
      </c>
      <c r="U551" s="305">
        <v>972.810918298807</v>
      </c>
      <c r="V551" s="305">
        <v>972.810918298807</v>
      </c>
      <c r="W551" s="305">
        <v>972.810918298807</v>
      </c>
      <c r="X551" s="305">
        <v>972.810918298807</v>
      </c>
      <c r="Y551" s="305">
        <v>972.810918298807</v>
      </c>
      <c r="Z551" s="305">
        <v>972.810918298807</v>
      </c>
      <c r="AA551" s="305">
        <v>972.81091829880597</v>
      </c>
      <c r="AB551" s="305">
        <v>972.84191139765699</v>
      </c>
      <c r="AC551" s="305">
        <v>972.84191139765699</v>
      </c>
      <c r="AD551" s="305">
        <v>972.84191139765699</v>
      </c>
      <c r="AE551" s="305">
        <v>972.84191139765699</v>
      </c>
      <c r="AF551" s="305">
        <v>972.84191139765699</v>
      </c>
      <c r="AG551" s="305">
        <v>972.84191139765699</v>
      </c>
      <c r="AH551" s="305">
        <v>972.84191139765699</v>
      </c>
      <c r="AI551" s="305">
        <v>972.84191139765699</v>
      </c>
      <c r="AJ551" s="305">
        <v>972.84191139765699</v>
      </c>
      <c r="AK551" s="305">
        <v>972.84191139765699</v>
      </c>
      <c r="AL551" s="305">
        <v>972.84191139765699</v>
      </c>
      <c r="AM551" s="305">
        <v>972.84191139765699</v>
      </c>
      <c r="AN551" s="305">
        <v>972.84191139765801</v>
      </c>
    </row>
    <row r="552" spans="1:40" s="171" customFormat="1" x14ac:dyDescent="0.2">
      <c r="A552" s="128" t="s">
        <v>2391</v>
      </c>
      <c r="B552" s="171">
        <v>0.97314938583569599</v>
      </c>
      <c r="C552" s="171">
        <v>0.97314938583569599</v>
      </c>
      <c r="D552" s="171">
        <v>0.97314938583569599</v>
      </c>
      <c r="E552" s="171">
        <v>0.97314938583569599</v>
      </c>
      <c r="F552" s="171">
        <v>0.97314938583569599</v>
      </c>
      <c r="G552" s="171">
        <v>0.97314938583569599</v>
      </c>
      <c r="H552" s="171">
        <v>0.97314938583569599</v>
      </c>
      <c r="I552" s="171">
        <v>0.97314938583569599</v>
      </c>
      <c r="J552" s="171">
        <v>0.97314938583569599</v>
      </c>
      <c r="K552" s="171">
        <v>0.97314938583569599</v>
      </c>
      <c r="L552" s="171">
        <v>0.97314938583569599</v>
      </c>
      <c r="M552" s="171">
        <v>0.97314938583569599</v>
      </c>
      <c r="N552" s="305">
        <v>0.97314938583569499</v>
      </c>
      <c r="O552" s="305">
        <v>0.97281091829880695</v>
      </c>
      <c r="P552" s="305">
        <v>0.97281091829880695</v>
      </c>
      <c r="Q552" s="305">
        <v>0.97281091829880695</v>
      </c>
      <c r="R552" s="305">
        <v>0.97281091829880695</v>
      </c>
      <c r="S552" s="305">
        <v>0.97281091829880695</v>
      </c>
      <c r="T552" s="305">
        <v>0.97281091829880695</v>
      </c>
      <c r="U552" s="305">
        <v>0.97281091829880695</v>
      </c>
      <c r="V552" s="305">
        <v>0.97281091829880695</v>
      </c>
      <c r="W552" s="305">
        <v>0.97281091829880695</v>
      </c>
      <c r="X552" s="305">
        <v>0.97281091829880695</v>
      </c>
      <c r="Y552" s="305">
        <v>0.97281091829880695</v>
      </c>
      <c r="Z552" s="305">
        <v>0.97281091829880695</v>
      </c>
      <c r="AA552" s="305">
        <v>0.97281091829880595</v>
      </c>
      <c r="AB552" s="305">
        <v>0.97284191139765697</v>
      </c>
      <c r="AC552" s="305">
        <v>0.97284191139765697</v>
      </c>
      <c r="AD552" s="305">
        <v>0.97284191139765697</v>
      </c>
      <c r="AE552" s="305">
        <v>0.97284191139765697</v>
      </c>
      <c r="AF552" s="305">
        <v>0.97284191139765697</v>
      </c>
      <c r="AG552" s="305">
        <v>0.97284191139765697</v>
      </c>
      <c r="AH552" s="305">
        <v>0.97284191139765697</v>
      </c>
      <c r="AI552" s="305">
        <v>0.97284191139765697</v>
      </c>
      <c r="AJ552" s="305">
        <v>0.97284191139765697</v>
      </c>
      <c r="AK552" s="305">
        <v>0.97284191139765697</v>
      </c>
      <c r="AL552" s="305">
        <v>0.97284191139765697</v>
      </c>
      <c r="AM552" s="305">
        <v>0.97284191139765697</v>
      </c>
      <c r="AN552" s="305">
        <v>0.97284191139765797</v>
      </c>
    </row>
    <row r="553" spans="1:40" s="171" customFormat="1" x14ac:dyDescent="0.2">
      <c r="A553" s="128" t="s">
        <v>2392</v>
      </c>
      <c r="B553" s="171">
        <v>0.97314938583569599</v>
      </c>
      <c r="C553" s="171">
        <v>0.97314938583569599</v>
      </c>
      <c r="D553" s="171">
        <v>0.97314938583569599</v>
      </c>
      <c r="E553" s="171">
        <v>0.97314938583569599</v>
      </c>
      <c r="F553" s="171">
        <v>0.97314938583569599</v>
      </c>
      <c r="G553" s="171">
        <v>0.97314938583569599</v>
      </c>
      <c r="H553" s="171">
        <v>0.97314938583569599</v>
      </c>
      <c r="I553" s="171">
        <v>0.97314938583569599</v>
      </c>
      <c r="J553" s="171">
        <v>0.97314938583569599</v>
      </c>
      <c r="K553" s="171">
        <v>0.97314938583569599</v>
      </c>
      <c r="L553" s="171">
        <v>0.97314938583569599</v>
      </c>
      <c r="M553" s="171">
        <v>0.97314938583569599</v>
      </c>
      <c r="N553" s="305">
        <v>0.97314938583569499</v>
      </c>
      <c r="O553" s="305">
        <v>0.97281091829880695</v>
      </c>
      <c r="P553" s="305">
        <v>0.97281091829880695</v>
      </c>
      <c r="Q553" s="305">
        <v>0.97281091829880695</v>
      </c>
      <c r="R553" s="305">
        <v>0.97281091829880695</v>
      </c>
      <c r="S553" s="305">
        <v>0.97281091829880695</v>
      </c>
      <c r="T553" s="305">
        <v>0.97281091829880695</v>
      </c>
      <c r="U553" s="305">
        <v>0.97281091829880695</v>
      </c>
      <c r="V553" s="305">
        <v>0.97281091829880695</v>
      </c>
      <c r="W553" s="305">
        <v>0.97281091829880695</v>
      </c>
      <c r="X553" s="305">
        <v>0.97281091829880695</v>
      </c>
      <c r="Y553" s="305">
        <v>0.97281091829880695</v>
      </c>
      <c r="Z553" s="305">
        <v>0.97281091829880695</v>
      </c>
      <c r="AA553" s="305">
        <v>0.97281091829880595</v>
      </c>
      <c r="AB553" s="305">
        <v>0.97284191139765697</v>
      </c>
      <c r="AC553" s="305">
        <v>0.97284191139765697</v>
      </c>
      <c r="AD553" s="305">
        <v>0.97284191139765697</v>
      </c>
      <c r="AE553" s="305">
        <v>0.97284191139765697</v>
      </c>
      <c r="AF553" s="305">
        <v>0.97284191139765697</v>
      </c>
      <c r="AG553" s="305">
        <v>0.97284191139765697</v>
      </c>
      <c r="AH553" s="305">
        <v>0.97284191139765697</v>
      </c>
      <c r="AI553" s="305">
        <v>0.97284191139765697</v>
      </c>
      <c r="AJ553" s="305">
        <v>0.97284191139765697</v>
      </c>
      <c r="AK553" s="305">
        <v>0.97284191139765697</v>
      </c>
      <c r="AL553" s="305">
        <v>0.97284191139765697</v>
      </c>
      <c r="AM553" s="305">
        <v>0.97284191139765697</v>
      </c>
      <c r="AN553" s="305">
        <v>0.97284191139765797</v>
      </c>
    </row>
    <row r="554" spans="1:40" s="171" customFormat="1" x14ac:dyDescent="0.2">
      <c r="A554" s="128" t="s">
        <v>2393</v>
      </c>
      <c r="B554" s="171">
        <v>0.97314938583569599</v>
      </c>
      <c r="C554" s="171">
        <v>0.97314938583569599</v>
      </c>
      <c r="D554" s="171">
        <v>0.97314938583569599</v>
      </c>
      <c r="E554" s="171">
        <v>0.97314938583569599</v>
      </c>
      <c r="F554" s="171">
        <v>0.97314938583569599</v>
      </c>
      <c r="G554" s="171">
        <v>0.97314938583569599</v>
      </c>
      <c r="H554" s="171">
        <v>0.97314938583569599</v>
      </c>
      <c r="I554" s="171">
        <v>0.97314938583569599</v>
      </c>
      <c r="J554" s="171">
        <v>0.97314938583569599</v>
      </c>
      <c r="K554" s="171">
        <v>0.97314938583569599</v>
      </c>
      <c r="L554" s="171">
        <v>0.97314938583569599</v>
      </c>
      <c r="M554" s="171">
        <v>0.97314938583569599</v>
      </c>
      <c r="N554" s="305">
        <v>0.97314938583569499</v>
      </c>
      <c r="O554" s="305">
        <v>0.97281091829880695</v>
      </c>
      <c r="P554" s="305">
        <v>0.97281091829880695</v>
      </c>
      <c r="Q554" s="305">
        <v>0.97281091829880695</v>
      </c>
      <c r="R554" s="305">
        <v>0.97281091829880695</v>
      </c>
      <c r="S554" s="305">
        <v>0.97281091829880695</v>
      </c>
      <c r="T554" s="305">
        <v>0.97281091829880695</v>
      </c>
      <c r="U554" s="305">
        <v>0.97281091829880695</v>
      </c>
      <c r="V554" s="305">
        <v>0.97281091829880695</v>
      </c>
      <c r="W554" s="305">
        <v>0.97281091829880695</v>
      </c>
      <c r="X554" s="305">
        <v>0.97281091829880695</v>
      </c>
      <c r="Y554" s="305">
        <v>0.97281091829880695</v>
      </c>
      <c r="Z554" s="305">
        <v>0.97281091829880695</v>
      </c>
      <c r="AA554" s="305">
        <v>0.97281091829880595</v>
      </c>
      <c r="AB554" s="305">
        <v>0.97284191139765697</v>
      </c>
      <c r="AC554" s="305">
        <v>0.97284191139765697</v>
      </c>
      <c r="AD554" s="305">
        <v>0.97284191139765697</v>
      </c>
      <c r="AE554" s="305">
        <v>0.97284191139765697</v>
      </c>
      <c r="AF554" s="305">
        <v>0.97284191139765697</v>
      </c>
      <c r="AG554" s="305">
        <v>0.97284191139765697</v>
      </c>
      <c r="AH554" s="305">
        <v>0.97284191139765697</v>
      </c>
      <c r="AI554" s="305">
        <v>0.97284191139765697</v>
      </c>
      <c r="AJ554" s="305">
        <v>0.97284191139765697</v>
      </c>
      <c r="AK554" s="305">
        <v>0.97284191139765697</v>
      </c>
      <c r="AL554" s="305">
        <v>0.97284191139765697</v>
      </c>
      <c r="AM554" s="305">
        <v>0.97284191139765697</v>
      </c>
      <c r="AN554" s="305">
        <v>0.97284191139765797</v>
      </c>
    </row>
    <row r="555" spans="1:40" s="171" customFormat="1" x14ac:dyDescent="0.2">
      <c r="A555" s="128" t="s">
        <v>2394</v>
      </c>
      <c r="B555" s="171">
        <v>0.97314938583569599</v>
      </c>
      <c r="C555" s="171">
        <v>0.97314938583569599</v>
      </c>
      <c r="D555" s="171">
        <v>0.97314938583569599</v>
      </c>
      <c r="E555" s="171">
        <v>0.97314938583569599</v>
      </c>
      <c r="F555" s="171">
        <v>0.97314938583569599</v>
      </c>
      <c r="G555" s="171">
        <v>0.97314938583569599</v>
      </c>
      <c r="H555" s="171">
        <v>0.97314938583569599</v>
      </c>
      <c r="I555" s="171">
        <v>0.97314938583569599</v>
      </c>
      <c r="J555" s="171">
        <v>0.97314938583569599</v>
      </c>
      <c r="K555" s="171">
        <v>0.97314938583569599</v>
      </c>
      <c r="L555" s="171">
        <v>0.97314938583569599</v>
      </c>
      <c r="M555" s="171">
        <v>0.97314938583569599</v>
      </c>
      <c r="N555" s="305">
        <v>0.97314938583569499</v>
      </c>
      <c r="O555" s="305">
        <v>0.97281091829880695</v>
      </c>
      <c r="P555" s="305">
        <v>0.97281091829880695</v>
      </c>
      <c r="Q555" s="305">
        <v>0.97281091829880695</v>
      </c>
      <c r="R555" s="305">
        <v>0.97281091829880695</v>
      </c>
      <c r="S555" s="305">
        <v>0.97281091829880695</v>
      </c>
      <c r="T555" s="305">
        <v>0.97281091829880695</v>
      </c>
      <c r="U555" s="305">
        <v>0.97281091829880695</v>
      </c>
      <c r="V555" s="305">
        <v>0.97281091829880695</v>
      </c>
      <c r="W555" s="305">
        <v>0.97281091829880695</v>
      </c>
      <c r="X555" s="305">
        <v>0.97281091829880695</v>
      </c>
      <c r="Y555" s="305">
        <v>0.97281091829880695</v>
      </c>
      <c r="Z555" s="305">
        <v>0.97281091829880695</v>
      </c>
      <c r="AA555" s="305">
        <v>0.97281091829880595</v>
      </c>
      <c r="AB555" s="305">
        <v>0.97284191139765697</v>
      </c>
      <c r="AC555" s="305">
        <v>0.97284191139765697</v>
      </c>
      <c r="AD555" s="305">
        <v>0.97284191139765697</v>
      </c>
      <c r="AE555" s="305">
        <v>0.97284191139765697</v>
      </c>
      <c r="AF555" s="305">
        <v>0.97284191139765697</v>
      </c>
      <c r="AG555" s="305">
        <v>0.97284191139765697</v>
      </c>
      <c r="AH555" s="305">
        <v>0.97284191139765697</v>
      </c>
      <c r="AI555" s="305">
        <v>0.97284191139765697</v>
      </c>
      <c r="AJ555" s="305">
        <v>0.97284191139765697</v>
      </c>
      <c r="AK555" s="305">
        <v>0.97284191139765697</v>
      </c>
      <c r="AL555" s="305">
        <v>0.97284191139765697</v>
      </c>
      <c r="AM555" s="305">
        <v>0.97284191139765697</v>
      </c>
      <c r="AN555" s="305">
        <v>0.97284191139765797</v>
      </c>
    </row>
    <row r="556" spans="1:40" s="171" customFormat="1" x14ac:dyDescent="0.2">
      <c r="A556" s="128" t="s">
        <v>2395</v>
      </c>
      <c r="B556" s="171">
        <v>0.97314938583569599</v>
      </c>
      <c r="C556" s="171">
        <v>0.97314938583569599</v>
      </c>
      <c r="D556" s="171">
        <v>0.97314938583569599</v>
      </c>
      <c r="E556" s="171">
        <v>0.97314938583569599</v>
      </c>
      <c r="F556" s="171">
        <v>0.97314938583569599</v>
      </c>
      <c r="G556" s="171">
        <v>0.97314938583569599</v>
      </c>
      <c r="H556" s="171">
        <v>0.97314938583569599</v>
      </c>
      <c r="I556" s="171">
        <v>0.97314938583569599</v>
      </c>
      <c r="J556" s="171">
        <v>0.97314938583569599</v>
      </c>
      <c r="K556" s="171">
        <v>0.97314938583569599</v>
      </c>
      <c r="L556" s="171">
        <v>0.97314938583569599</v>
      </c>
      <c r="M556" s="171">
        <v>0.97314938583569599</v>
      </c>
      <c r="N556" s="305">
        <v>0.97314938583569499</v>
      </c>
      <c r="O556" s="305">
        <v>0.97281091829880695</v>
      </c>
      <c r="P556" s="305">
        <v>0.97281091829880695</v>
      </c>
      <c r="Q556" s="305">
        <v>0.97281091829880695</v>
      </c>
      <c r="R556" s="305">
        <v>0.97281091829880695</v>
      </c>
      <c r="S556" s="305">
        <v>0.97281091829880695</v>
      </c>
      <c r="T556" s="305">
        <v>0.97281091829880695</v>
      </c>
      <c r="U556" s="305">
        <v>0.97281091829880695</v>
      </c>
      <c r="V556" s="305">
        <v>0.97281091829880695</v>
      </c>
      <c r="W556" s="305">
        <v>0.97281091829880695</v>
      </c>
      <c r="X556" s="305">
        <v>0.97281091829880695</v>
      </c>
      <c r="Y556" s="305">
        <v>0.97281091829880695</v>
      </c>
      <c r="Z556" s="305">
        <v>0.97281091829880695</v>
      </c>
      <c r="AA556" s="305">
        <v>0.97281091829880595</v>
      </c>
      <c r="AB556" s="305">
        <v>0.97284191139765697</v>
      </c>
      <c r="AC556" s="305">
        <v>0.97284191139765697</v>
      </c>
      <c r="AD556" s="305">
        <v>0.97284191139765697</v>
      </c>
      <c r="AE556" s="305">
        <v>0.97284191139765697</v>
      </c>
      <c r="AF556" s="305">
        <v>0.97284191139765697</v>
      </c>
      <c r="AG556" s="305">
        <v>0.97284191139765697</v>
      </c>
      <c r="AH556" s="305">
        <v>0.97284191139765697</v>
      </c>
      <c r="AI556" s="305">
        <v>0.97284191139765697</v>
      </c>
      <c r="AJ556" s="305">
        <v>0.97284191139765697</v>
      </c>
      <c r="AK556" s="305">
        <v>0.97284191139765697</v>
      </c>
      <c r="AL556" s="305">
        <v>0.97284191139765697</v>
      </c>
      <c r="AM556" s="305">
        <v>0.97284191139765697</v>
      </c>
      <c r="AN556" s="305">
        <v>0.97284191139765797</v>
      </c>
    </row>
    <row r="557" spans="1:40" s="171" customFormat="1" x14ac:dyDescent="0.2">
      <c r="A557" s="128" t="s">
        <v>2396</v>
      </c>
      <c r="B557" s="171">
        <v>0.97314938583569599</v>
      </c>
      <c r="C557" s="171">
        <v>0.97314938583569599</v>
      </c>
      <c r="D557" s="171">
        <v>0.97314938583569599</v>
      </c>
      <c r="E557" s="171">
        <v>0.97314938583569599</v>
      </c>
      <c r="F557" s="171">
        <v>0.97314938583569599</v>
      </c>
      <c r="G557" s="171">
        <v>0.97314938583569599</v>
      </c>
      <c r="H557" s="171">
        <v>0.97314938583569599</v>
      </c>
      <c r="I557" s="171">
        <v>0.97314938583569599</v>
      </c>
      <c r="J557" s="171">
        <v>0.97314938583569599</v>
      </c>
      <c r="K557" s="171">
        <v>0.97314938583569599</v>
      </c>
      <c r="L557" s="171">
        <v>0.97314938583569599</v>
      </c>
      <c r="M557" s="171">
        <v>0.97314938583569599</v>
      </c>
      <c r="N557" s="305">
        <v>0.97314938583569499</v>
      </c>
      <c r="O557" s="305">
        <v>0.97281091829880695</v>
      </c>
      <c r="P557" s="305">
        <v>0.97281091829880695</v>
      </c>
      <c r="Q557" s="305">
        <v>0.97281091829880695</v>
      </c>
      <c r="R557" s="305">
        <v>0.97281091829880695</v>
      </c>
      <c r="S557" s="305">
        <v>0.97281091829880695</v>
      </c>
      <c r="T557" s="305">
        <v>0.97281091829880695</v>
      </c>
      <c r="U557" s="305">
        <v>0.97281091829880695</v>
      </c>
      <c r="V557" s="305">
        <v>0.97281091829880695</v>
      </c>
      <c r="W557" s="305">
        <v>0.97281091829880695</v>
      </c>
      <c r="X557" s="305">
        <v>0.97281091829880695</v>
      </c>
      <c r="Y557" s="305">
        <v>0.97281091829880695</v>
      </c>
      <c r="Z557" s="305">
        <v>0.97281091829880695</v>
      </c>
      <c r="AA557" s="305">
        <v>0.97281091829880595</v>
      </c>
      <c r="AB557" s="305">
        <v>0.97284191139765697</v>
      </c>
      <c r="AC557" s="305">
        <v>0.97284191139765697</v>
      </c>
      <c r="AD557" s="305">
        <v>0.97284191139765697</v>
      </c>
      <c r="AE557" s="305">
        <v>0.97284191139765697</v>
      </c>
      <c r="AF557" s="305">
        <v>0.97284191139765697</v>
      </c>
      <c r="AG557" s="305">
        <v>0.97284191139765697</v>
      </c>
      <c r="AH557" s="305">
        <v>0.97284191139765697</v>
      </c>
      <c r="AI557" s="305">
        <v>0.97284191139765697</v>
      </c>
      <c r="AJ557" s="305">
        <v>0.97284191139765697</v>
      </c>
      <c r="AK557" s="305">
        <v>0.97284191139765697</v>
      </c>
      <c r="AL557" s="305">
        <v>0.97284191139765697</v>
      </c>
      <c r="AM557" s="305">
        <v>0.97284191139765697</v>
      </c>
      <c r="AN557" s="305">
        <v>0.97284191139765797</v>
      </c>
    </row>
    <row r="558" spans="1:40" s="171" customFormat="1" x14ac:dyDescent="0.2">
      <c r="A558" s="128" t="s">
        <v>2397</v>
      </c>
      <c r="B558" s="171">
        <v>0.97314938583569599</v>
      </c>
      <c r="C558" s="171">
        <v>0.97314938583569599</v>
      </c>
      <c r="D558" s="171">
        <v>0.97314938583569599</v>
      </c>
      <c r="E558" s="171">
        <v>0.97314938583569599</v>
      </c>
      <c r="F558" s="171">
        <v>0.97314938583569599</v>
      </c>
      <c r="G558" s="171">
        <v>0.97314938583569599</v>
      </c>
      <c r="H558" s="171">
        <v>0.97314938583569599</v>
      </c>
      <c r="I558" s="171">
        <v>0.97314938583569599</v>
      </c>
      <c r="J558" s="171">
        <v>0.97314938583569599</v>
      </c>
      <c r="K558" s="171">
        <v>0.97314938583569599</v>
      </c>
      <c r="L558" s="171">
        <v>0.97314938583569599</v>
      </c>
      <c r="M558" s="171">
        <v>0.97314938583569599</v>
      </c>
      <c r="N558" s="305">
        <v>0.97314938583569499</v>
      </c>
      <c r="O558" s="305">
        <v>0.97281091829880695</v>
      </c>
      <c r="P558" s="305">
        <v>0.97281091829880695</v>
      </c>
      <c r="Q558" s="305">
        <v>0.97281091829880695</v>
      </c>
      <c r="R558" s="305">
        <v>0.97281091829880695</v>
      </c>
      <c r="S558" s="305">
        <v>0.97281091829880695</v>
      </c>
      <c r="T558" s="305">
        <v>0.97281091829880695</v>
      </c>
      <c r="U558" s="305">
        <v>0.97281091829880695</v>
      </c>
      <c r="V558" s="305">
        <v>0.97281091829880695</v>
      </c>
      <c r="W558" s="305">
        <v>0.97281091829880695</v>
      </c>
      <c r="X558" s="305">
        <v>0.97281091829880695</v>
      </c>
      <c r="Y558" s="305">
        <v>0.97281091829880695</v>
      </c>
      <c r="Z558" s="305">
        <v>0.97281091829880695</v>
      </c>
      <c r="AA558" s="305">
        <v>0.97281091829880595</v>
      </c>
      <c r="AB558" s="305">
        <v>0.97284191139765697</v>
      </c>
      <c r="AC558" s="305">
        <v>0.97284191139765697</v>
      </c>
      <c r="AD558" s="305">
        <v>0.97284191139765697</v>
      </c>
      <c r="AE558" s="305">
        <v>0.97284191139765697</v>
      </c>
      <c r="AF558" s="305">
        <v>0.97284191139765697</v>
      </c>
      <c r="AG558" s="305">
        <v>0.97284191139765697</v>
      </c>
      <c r="AH558" s="305">
        <v>0.97284191139765697</v>
      </c>
      <c r="AI558" s="305">
        <v>0.97284191139765697</v>
      </c>
      <c r="AJ558" s="305">
        <v>0.97284191139765697</v>
      </c>
      <c r="AK558" s="305">
        <v>0.97284191139765697</v>
      </c>
      <c r="AL558" s="305">
        <v>0.97284191139765697</v>
      </c>
      <c r="AM558" s="305">
        <v>0.97284191139765697</v>
      </c>
      <c r="AN558" s="305">
        <v>0.97284191139765797</v>
      </c>
    </row>
    <row r="559" spans="1:40" x14ac:dyDescent="0.2">
      <c r="A559" s="27" t="s">
        <v>2398</v>
      </c>
      <c r="B559" s="164">
        <v>973.14938583569597</v>
      </c>
      <c r="C559" s="164">
        <v>973.14938583569597</v>
      </c>
      <c r="D559" s="164">
        <v>973.14938583569597</v>
      </c>
      <c r="E559" s="164">
        <v>973.14938583569597</v>
      </c>
      <c r="F559" s="164">
        <v>973.14938583569597</v>
      </c>
      <c r="G559" s="164">
        <v>973.14938583569597</v>
      </c>
      <c r="H559" s="164">
        <v>973.14938583569597</v>
      </c>
      <c r="I559" s="164">
        <v>973.14938583569597</v>
      </c>
      <c r="J559" s="164">
        <v>973.14938583569597</v>
      </c>
      <c r="K559" s="164">
        <v>973.14938583569597</v>
      </c>
      <c r="L559" s="164">
        <v>973.14938583569597</v>
      </c>
      <c r="M559" s="164">
        <v>973.14938583569597</v>
      </c>
      <c r="N559" s="305">
        <v>973.14938583569506</v>
      </c>
      <c r="O559" s="305">
        <v>972.810918298807</v>
      </c>
      <c r="P559" s="305">
        <v>972.810918298807</v>
      </c>
      <c r="Q559" s="305">
        <v>972.810918298807</v>
      </c>
      <c r="R559" s="305">
        <v>972.810918298807</v>
      </c>
      <c r="S559" s="305">
        <v>972.810918298807</v>
      </c>
      <c r="T559" s="305">
        <v>972.810918298807</v>
      </c>
      <c r="U559" s="305">
        <v>972.810918298807</v>
      </c>
      <c r="V559" s="305">
        <v>972.810918298807</v>
      </c>
      <c r="W559" s="305">
        <v>972.810918298807</v>
      </c>
      <c r="X559" s="305">
        <v>972.810918298807</v>
      </c>
      <c r="Y559" s="305">
        <v>972.810918298807</v>
      </c>
      <c r="Z559" s="305">
        <v>972.810918298807</v>
      </c>
      <c r="AA559" s="305">
        <v>972.81091829880597</v>
      </c>
      <c r="AB559" s="305">
        <v>972.84191139765699</v>
      </c>
      <c r="AC559" s="305">
        <v>972.84191139765699</v>
      </c>
      <c r="AD559" s="305">
        <v>972.84191139765699</v>
      </c>
      <c r="AE559" s="305">
        <v>972.84191139765699</v>
      </c>
      <c r="AF559" s="305">
        <v>972.84191139765699</v>
      </c>
      <c r="AG559" s="305">
        <v>972.84191139765699</v>
      </c>
      <c r="AH559" s="305">
        <v>972.84191139765699</v>
      </c>
      <c r="AI559" s="305">
        <v>972.84191139765699</v>
      </c>
      <c r="AJ559" s="305">
        <v>972.84191139765699</v>
      </c>
      <c r="AK559" s="305">
        <v>972.84191139765699</v>
      </c>
      <c r="AL559" s="305">
        <v>972.84191139765699</v>
      </c>
      <c r="AM559" s="305">
        <v>972.84191139765699</v>
      </c>
      <c r="AN559" s="305">
        <v>972.84191139765801</v>
      </c>
    </row>
    <row r="560" spans="1:40" s="171" customFormat="1" x14ac:dyDescent="0.2">
      <c r="A560" s="128" t="s">
        <v>2399</v>
      </c>
      <c r="B560" s="171">
        <v>0.97314938583569599</v>
      </c>
      <c r="C560" s="171">
        <v>0.97314938583569599</v>
      </c>
      <c r="D560" s="171">
        <v>0.97314938583569599</v>
      </c>
      <c r="E560" s="171">
        <v>0.97314938583569599</v>
      </c>
      <c r="F560" s="171">
        <v>0.97314938583569599</v>
      </c>
      <c r="G560" s="171">
        <v>0.97314938583569599</v>
      </c>
      <c r="H560" s="171">
        <v>0.97314938583569599</v>
      </c>
      <c r="I560" s="171">
        <v>0.97314938583569599</v>
      </c>
      <c r="J560" s="171">
        <v>0.97314938583569599</v>
      </c>
      <c r="K560" s="171">
        <v>0.97314938583569599</v>
      </c>
      <c r="L560" s="171">
        <v>0.97314938583569599</v>
      </c>
      <c r="M560" s="171">
        <v>0.97314938583569599</v>
      </c>
      <c r="N560" s="305">
        <v>0.97314938583569499</v>
      </c>
      <c r="O560" s="305">
        <v>0.97281091829880695</v>
      </c>
      <c r="P560" s="305">
        <v>0.97281091829880695</v>
      </c>
      <c r="Q560" s="305">
        <v>0.97281091829880695</v>
      </c>
      <c r="R560" s="305">
        <v>0.97281091829880695</v>
      </c>
      <c r="S560" s="305">
        <v>0.97281091829880695</v>
      </c>
      <c r="T560" s="305">
        <v>0.97281091829880695</v>
      </c>
      <c r="U560" s="305">
        <v>0.97281091829880695</v>
      </c>
      <c r="V560" s="305">
        <v>0.97281091829880695</v>
      </c>
      <c r="W560" s="305">
        <v>0.97281091829880695</v>
      </c>
      <c r="X560" s="305">
        <v>0.97281091829880695</v>
      </c>
      <c r="Y560" s="305">
        <v>0.97281091829880695</v>
      </c>
      <c r="Z560" s="305">
        <v>0.97281091829880695</v>
      </c>
      <c r="AA560" s="305">
        <v>0.97281091829880595</v>
      </c>
      <c r="AB560" s="305">
        <v>0.97284191139765697</v>
      </c>
      <c r="AC560" s="305">
        <v>0.97284191139765697</v>
      </c>
      <c r="AD560" s="305">
        <v>0.97284191139765697</v>
      </c>
      <c r="AE560" s="305">
        <v>0.97284191139765697</v>
      </c>
      <c r="AF560" s="305">
        <v>0.97284191139765697</v>
      </c>
      <c r="AG560" s="305">
        <v>0.97284191139765697</v>
      </c>
      <c r="AH560" s="305">
        <v>0.97284191139765697</v>
      </c>
      <c r="AI560" s="305">
        <v>0.97284191139765697</v>
      </c>
      <c r="AJ560" s="305">
        <v>0.97284191139765697</v>
      </c>
      <c r="AK560" s="305">
        <v>0.97284191139765697</v>
      </c>
      <c r="AL560" s="305">
        <v>0.97284191139765697</v>
      </c>
      <c r="AM560" s="305">
        <v>0.97284191139765697</v>
      </c>
      <c r="AN560" s="305">
        <v>0.97284191139765797</v>
      </c>
    </row>
    <row r="561" spans="1:40" s="171" customFormat="1" x14ac:dyDescent="0.2">
      <c r="A561" s="172" t="s">
        <v>2400</v>
      </c>
      <c r="B561" s="171">
        <v>0</v>
      </c>
      <c r="C561" s="171">
        <v>0</v>
      </c>
      <c r="D561" s="171">
        <v>0</v>
      </c>
      <c r="E561" s="171">
        <v>0</v>
      </c>
      <c r="F561" s="171">
        <v>0</v>
      </c>
      <c r="G561" s="171">
        <v>0</v>
      </c>
      <c r="H561" s="171">
        <v>0</v>
      </c>
      <c r="I561" s="171">
        <v>0</v>
      </c>
      <c r="J561" s="171">
        <v>0</v>
      </c>
      <c r="K561" s="171">
        <v>0</v>
      </c>
      <c r="L561" s="171">
        <v>0</v>
      </c>
      <c r="M561" s="171">
        <v>0</v>
      </c>
      <c r="N561" s="305">
        <v>0</v>
      </c>
      <c r="O561" s="305">
        <v>0</v>
      </c>
      <c r="P561" s="305">
        <v>0</v>
      </c>
      <c r="Q561" s="305">
        <v>0</v>
      </c>
      <c r="R561" s="305">
        <v>0</v>
      </c>
      <c r="S561" s="305">
        <v>0</v>
      </c>
      <c r="T561" s="305">
        <v>0</v>
      </c>
      <c r="U561" s="305">
        <v>0</v>
      </c>
      <c r="V561" s="305">
        <v>0</v>
      </c>
      <c r="W561" s="305">
        <v>0</v>
      </c>
      <c r="X561" s="305">
        <v>0</v>
      </c>
      <c r="Y561" s="305">
        <v>0</v>
      </c>
      <c r="Z561" s="305">
        <v>0</v>
      </c>
      <c r="AA561" s="305">
        <v>0</v>
      </c>
      <c r="AB561" s="305">
        <v>0</v>
      </c>
      <c r="AC561" s="305">
        <v>0</v>
      </c>
      <c r="AD561" s="305">
        <v>0</v>
      </c>
      <c r="AE561" s="305">
        <v>0</v>
      </c>
      <c r="AF561" s="305">
        <v>0</v>
      </c>
      <c r="AG561" s="305">
        <v>0</v>
      </c>
      <c r="AH561" s="305">
        <v>0</v>
      </c>
      <c r="AI561" s="305">
        <v>0</v>
      </c>
      <c r="AJ561" s="305">
        <v>0</v>
      </c>
      <c r="AK561" s="305">
        <v>0</v>
      </c>
      <c r="AL561" s="305">
        <v>0</v>
      </c>
      <c r="AM561" s="305">
        <v>0</v>
      </c>
      <c r="AN561" s="305">
        <v>0</v>
      </c>
    </row>
    <row r="562" spans="1:40" s="171" customFormat="1" x14ac:dyDescent="0.2">
      <c r="A562" s="128" t="s">
        <v>2401</v>
      </c>
      <c r="B562" s="171">
        <v>0.97365999999999997</v>
      </c>
      <c r="C562" s="171">
        <v>0.97365999999999997</v>
      </c>
      <c r="D562" s="171">
        <v>0.97365999999999997</v>
      </c>
      <c r="E562" s="171">
        <v>0.97365999999999997</v>
      </c>
      <c r="F562" s="171">
        <v>0.97365999999999997</v>
      </c>
      <c r="G562" s="171">
        <v>0.97365999999999997</v>
      </c>
      <c r="H562" s="171">
        <v>0.97365999999999997</v>
      </c>
      <c r="I562" s="171">
        <v>0.97365999999999997</v>
      </c>
      <c r="J562" s="171">
        <v>0.97365999999999997</v>
      </c>
      <c r="K562" s="171">
        <v>0.97365999999999997</v>
      </c>
      <c r="L562" s="171">
        <v>0.97365999999999997</v>
      </c>
      <c r="M562" s="171">
        <v>0.97365999999999997</v>
      </c>
      <c r="N562" s="305">
        <v>0.97365999999999997</v>
      </c>
      <c r="O562" s="305">
        <v>0.973414</v>
      </c>
      <c r="P562" s="305">
        <v>0.973414</v>
      </c>
      <c r="Q562" s="305">
        <v>0.973414</v>
      </c>
      <c r="R562" s="305">
        <v>0.973414</v>
      </c>
      <c r="S562" s="305">
        <v>0.973414</v>
      </c>
      <c r="T562" s="305">
        <v>0.973414</v>
      </c>
      <c r="U562" s="305">
        <v>0.973414</v>
      </c>
      <c r="V562" s="305">
        <v>0.973414</v>
      </c>
      <c r="W562" s="305">
        <v>0.973414</v>
      </c>
      <c r="X562" s="305">
        <v>0.973414</v>
      </c>
      <c r="Y562" s="305">
        <v>0.973414</v>
      </c>
      <c r="Z562" s="305">
        <v>0.973414</v>
      </c>
      <c r="AA562" s="305">
        <v>0.973414</v>
      </c>
      <c r="AB562" s="305">
        <v>0.97330000000000005</v>
      </c>
      <c r="AC562" s="305">
        <v>0.97330000000000005</v>
      </c>
      <c r="AD562" s="305">
        <v>0.97330000000000005</v>
      </c>
      <c r="AE562" s="305">
        <v>0.97330000000000005</v>
      </c>
      <c r="AF562" s="305">
        <v>0.97330000000000005</v>
      </c>
      <c r="AG562" s="305">
        <v>0.97330000000000005</v>
      </c>
      <c r="AH562" s="305">
        <v>0.97330000000000005</v>
      </c>
      <c r="AI562" s="305">
        <v>0.97330000000000005</v>
      </c>
      <c r="AJ562" s="305">
        <v>0.97330000000000005</v>
      </c>
      <c r="AK562" s="305">
        <v>0.97330000000000005</v>
      </c>
      <c r="AL562" s="305">
        <v>0.97330000000000005</v>
      </c>
      <c r="AM562" s="305">
        <v>0.97330000000000005</v>
      </c>
      <c r="AN562" s="305">
        <v>0.97330000000000005</v>
      </c>
    </row>
    <row r="563" spans="1:40" s="171" customFormat="1" x14ac:dyDescent="0.2">
      <c r="A563" s="128" t="s">
        <v>2402</v>
      </c>
      <c r="B563" s="171">
        <v>0.97365999999999997</v>
      </c>
      <c r="C563" s="171">
        <v>0.97365999999999997</v>
      </c>
      <c r="D563" s="171">
        <v>0.97365999999999997</v>
      </c>
      <c r="E563" s="171">
        <v>0.97365999999999997</v>
      </c>
      <c r="F563" s="171">
        <v>0.97365999999999997</v>
      </c>
      <c r="G563" s="171">
        <v>0.97365999999999997</v>
      </c>
      <c r="H563" s="171">
        <v>0.97365999999999997</v>
      </c>
      <c r="I563" s="171">
        <v>0.97365999999999997</v>
      </c>
      <c r="J563" s="171">
        <v>0.97365999999999997</v>
      </c>
      <c r="K563" s="171">
        <v>0.97365999999999997</v>
      </c>
      <c r="L563" s="171">
        <v>0.97365999999999997</v>
      </c>
      <c r="M563" s="171">
        <v>0.97365999999999997</v>
      </c>
      <c r="N563" s="305">
        <v>0.97365999999999997</v>
      </c>
      <c r="O563" s="305">
        <v>0.973414</v>
      </c>
      <c r="P563" s="305">
        <v>0.973414</v>
      </c>
      <c r="Q563" s="305">
        <v>0.973414</v>
      </c>
      <c r="R563" s="305">
        <v>0.973414</v>
      </c>
      <c r="S563" s="305">
        <v>0.973414</v>
      </c>
      <c r="T563" s="305">
        <v>0.973414</v>
      </c>
      <c r="U563" s="305">
        <v>0.973414</v>
      </c>
      <c r="V563" s="305">
        <v>0.973414</v>
      </c>
      <c r="W563" s="305">
        <v>0.973414</v>
      </c>
      <c r="X563" s="305">
        <v>0.973414</v>
      </c>
      <c r="Y563" s="305">
        <v>0.973414</v>
      </c>
      <c r="Z563" s="305">
        <v>0.973414</v>
      </c>
      <c r="AA563" s="305">
        <v>0.973414</v>
      </c>
      <c r="AB563" s="305">
        <v>0.97330000000000005</v>
      </c>
      <c r="AC563" s="305">
        <v>0.97330000000000005</v>
      </c>
      <c r="AD563" s="305">
        <v>0.97330000000000005</v>
      </c>
      <c r="AE563" s="305">
        <v>0.97330000000000005</v>
      </c>
      <c r="AF563" s="305">
        <v>0.97330000000000005</v>
      </c>
      <c r="AG563" s="305">
        <v>0.97330000000000005</v>
      </c>
      <c r="AH563" s="305">
        <v>0.97330000000000005</v>
      </c>
      <c r="AI563" s="305">
        <v>0.97330000000000005</v>
      </c>
      <c r="AJ563" s="305">
        <v>0.97330000000000005</v>
      </c>
      <c r="AK563" s="305">
        <v>0.97330000000000005</v>
      </c>
      <c r="AL563" s="305">
        <v>0.97330000000000005</v>
      </c>
      <c r="AM563" s="305">
        <v>0.97330000000000005</v>
      </c>
      <c r="AN563" s="305">
        <v>0.97330000000000005</v>
      </c>
    </row>
    <row r="564" spans="1:40" s="171" customFormat="1" x14ac:dyDescent="0.2">
      <c r="A564" s="128" t="s">
        <v>2403</v>
      </c>
      <c r="B564" s="171">
        <v>0.97365999999999997</v>
      </c>
      <c r="C564" s="171">
        <v>0.97365999999999997</v>
      </c>
      <c r="D564" s="171">
        <v>0.97365999999999997</v>
      </c>
      <c r="E564" s="171">
        <v>0.97365999999999997</v>
      </c>
      <c r="F564" s="171">
        <v>0.97365999999999997</v>
      </c>
      <c r="G564" s="171">
        <v>0.97365999999999997</v>
      </c>
      <c r="H564" s="171">
        <v>0.97365999999999997</v>
      </c>
      <c r="I564" s="171">
        <v>0.97365999999999997</v>
      </c>
      <c r="J564" s="171">
        <v>0.97365999999999997</v>
      </c>
      <c r="K564" s="171">
        <v>0.97365999999999997</v>
      </c>
      <c r="L564" s="171">
        <v>0.97365999999999997</v>
      </c>
      <c r="M564" s="171">
        <v>0.97365999999999997</v>
      </c>
      <c r="N564" s="305">
        <v>0.97365999999999997</v>
      </c>
      <c r="O564" s="305">
        <v>0.973414</v>
      </c>
      <c r="P564" s="305">
        <v>0.973414</v>
      </c>
      <c r="Q564" s="305">
        <v>0.973414</v>
      </c>
      <c r="R564" s="305">
        <v>0.973414</v>
      </c>
      <c r="S564" s="305">
        <v>0.973414</v>
      </c>
      <c r="T564" s="305">
        <v>0.973414</v>
      </c>
      <c r="U564" s="305">
        <v>0.973414</v>
      </c>
      <c r="V564" s="305">
        <v>0.973414</v>
      </c>
      <c r="W564" s="305">
        <v>0.973414</v>
      </c>
      <c r="X564" s="305">
        <v>0.973414</v>
      </c>
      <c r="Y564" s="305">
        <v>0.973414</v>
      </c>
      <c r="Z564" s="305">
        <v>0.973414</v>
      </c>
      <c r="AA564" s="305">
        <v>0.973414</v>
      </c>
      <c r="AB564" s="305">
        <v>0.97330000000000005</v>
      </c>
      <c r="AC564" s="305">
        <v>0.97330000000000005</v>
      </c>
      <c r="AD564" s="305">
        <v>0.97330000000000005</v>
      </c>
      <c r="AE564" s="305">
        <v>0.97330000000000005</v>
      </c>
      <c r="AF564" s="305">
        <v>0.97330000000000005</v>
      </c>
      <c r="AG564" s="305">
        <v>0.97330000000000005</v>
      </c>
      <c r="AH564" s="305">
        <v>0.97330000000000005</v>
      </c>
      <c r="AI564" s="305">
        <v>0.97330000000000005</v>
      </c>
      <c r="AJ564" s="305">
        <v>0.97330000000000005</v>
      </c>
      <c r="AK564" s="305">
        <v>0.97330000000000005</v>
      </c>
      <c r="AL564" s="305">
        <v>0.97330000000000005</v>
      </c>
      <c r="AM564" s="305">
        <v>0.97330000000000005</v>
      </c>
      <c r="AN564" s="305">
        <v>0.97330000000000005</v>
      </c>
    </row>
    <row r="565" spans="1:40" s="171" customFormat="1" x14ac:dyDescent="0.2">
      <c r="A565" s="128" t="s">
        <v>2404</v>
      </c>
      <c r="B565" s="171">
        <v>0.97365999999999997</v>
      </c>
      <c r="C565" s="171">
        <v>0.97365999999999997</v>
      </c>
      <c r="D565" s="171">
        <v>0.97365999999999997</v>
      </c>
      <c r="E565" s="171">
        <v>0.97365999999999997</v>
      </c>
      <c r="F565" s="171">
        <v>0.97365999999999997</v>
      </c>
      <c r="G565" s="171">
        <v>0.97365999999999997</v>
      </c>
      <c r="H565" s="171">
        <v>0.97365999999999997</v>
      </c>
      <c r="I565" s="171">
        <v>0.97365999999999997</v>
      </c>
      <c r="J565" s="171">
        <v>0.97365999999999997</v>
      </c>
      <c r="K565" s="171">
        <v>0.97365999999999997</v>
      </c>
      <c r="L565" s="171">
        <v>0.97365999999999997</v>
      </c>
      <c r="M565" s="171">
        <v>0.97365999999999997</v>
      </c>
      <c r="N565" s="305">
        <v>0.97365999999999997</v>
      </c>
      <c r="O565" s="305">
        <v>0.973414</v>
      </c>
      <c r="P565" s="305">
        <v>0.973414</v>
      </c>
      <c r="Q565" s="305">
        <v>0.973414</v>
      </c>
      <c r="R565" s="305">
        <v>0.973414</v>
      </c>
      <c r="S565" s="305">
        <v>0.973414</v>
      </c>
      <c r="T565" s="305">
        <v>0.973414</v>
      </c>
      <c r="U565" s="305">
        <v>0.973414</v>
      </c>
      <c r="V565" s="305">
        <v>0.973414</v>
      </c>
      <c r="W565" s="305">
        <v>0.973414</v>
      </c>
      <c r="X565" s="305">
        <v>0.973414</v>
      </c>
      <c r="Y565" s="305">
        <v>0.973414</v>
      </c>
      <c r="Z565" s="305">
        <v>0.973414</v>
      </c>
      <c r="AA565" s="305">
        <v>0.973414</v>
      </c>
      <c r="AB565" s="305">
        <v>0.97330000000000005</v>
      </c>
      <c r="AC565" s="305">
        <v>0.97330000000000005</v>
      </c>
      <c r="AD565" s="305">
        <v>0.97330000000000005</v>
      </c>
      <c r="AE565" s="305">
        <v>0.97330000000000005</v>
      </c>
      <c r="AF565" s="305">
        <v>0.97330000000000005</v>
      </c>
      <c r="AG565" s="305">
        <v>0.97330000000000005</v>
      </c>
      <c r="AH565" s="305">
        <v>0.97330000000000005</v>
      </c>
      <c r="AI565" s="305">
        <v>0.97330000000000005</v>
      </c>
      <c r="AJ565" s="305">
        <v>0.97330000000000005</v>
      </c>
      <c r="AK565" s="305">
        <v>0.97330000000000005</v>
      </c>
      <c r="AL565" s="305">
        <v>0.97330000000000005</v>
      </c>
      <c r="AM565" s="305">
        <v>0.97330000000000005</v>
      </c>
      <c r="AN565" s="305">
        <v>0.97330000000000005</v>
      </c>
    </row>
    <row r="566" spans="1:40" s="171" customFormat="1" x14ac:dyDescent="0.2">
      <c r="A566" s="172" t="s">
        <v>2405</v>
      </c>
      <c r="B566" s="171">
        <v>0</v>
      </c>
      <c r="C566" s="171">
        <v>0</v>
      </c>
      <c r="D566" s="171">
        <v>0</v>
      </c>
      <c r="E566" s="171">
        <v>0</v>
      </c>
      <c r="F566" s="171">
        <v>0</v>
      </c>
      <c r="G566" s="171">
        <v>0</v>
      </c>
      <c r="H566" s="171">
        <v>0</v>
      </c>
      <c r="I566" s="171">
        <v>0</v>
      </c>
      <c r="J566" s="171">
        <v>0</v>
      </c>
      <c r="K566" s="171">
        <v>0</v>
      </c>
      <c r="L566" s="171">
        <v>0</v>
      </c>
      <c r="M566" s="171">
        <v>0</v>
      </c>
      <c r="N566" s="305">
        <v>0</v>
      </c>
      <c r="O566" s="305">
        <v>0</v>
      </c>
      <c r="P566" s="305">
        <v>0</v>
      </c>
      <c r="Q566" s="305">
        <v>0</v>
      </c>
      <c r="R566" s="305">
        <v>0</v>
      </c>
      <c r="S566" s="305">
        <v>0</v>
      </c>
      <c r="T566" s="305">
        <v>0</v>
      </c>
      <c r="U566" s="305">
        <v>0</v>
      </c>
      <c r="V566" s="305">
        <v>0</v>
      </c>
      <c r="W566" s="305">
        <v>0</v>
      </c>
      <c r="X566" s="305">
        <v>0</v>
      </c>
      <c r="Y566" s="305">
        <v>0</v>
      </c>
      <c r="Z566" s="305">
        <v>0</v>
      </c>
      <c r="AA566" s="305">
        <v>0</v>
      </c>
      <c r="AB566" s="305">
        <v>0</v>
      </c>
      <c r="AC566" s="305">
        <v>0</v>
      </c>
      <c r="AD566" s="305">
        <v>0</v>
      </c>
      <c r="AE566" s="305">
        <v>0</v>
      </c>
      <c r="AF566" s="305">
        <v>0</v>
      </c>
      <c r="AG566" s="305">
        <v>0</v>
      </c>
      <c r="AH566" s="305">
        <v>0</v>
      </c>
      <c r="AI566" s="305">
        <v>0</v>
      </c>
      <c r="AJ566" s="305">
        <v>0</v>
      </c>
      <c r="AK566" s="305">
        <v>0</v>
      </c>
      <c r="AL566" s="305">
        <v>0</v>
      </c>
      <c r="AM566" s="305">
        <v>0</v>
      </c>
      <c r="AN566" s="305">
        <v>0</v>
      </c>
    </row>
    <row r="567" spans="1:40" s="171" customFormat="1" x14ac:dyDescent="0.2">
      <c r="A567" s="128" t="s">
        <v>2406</v>
      </c>
      <c r="B567" s="171">
        <v>1</v>
      </c>
      <c r="C567" s="171">
        <v>1</v>
      </c>
      <c r="D567" s="171">
        <v>1</v>
      </c>
      <c r="E567" s="171">
        <v>1</v>
      </c>
      <c r="F567" s="171">
        <v>1</v>
      </c>
      <c r="G567" s="171">
        <v>1</v>
      </c>
      <c r="H567" s="171">
        <v>1</v>
      </c>
      <c r="I567" s="171">
        <v>1</v>
      </c>
      <c r="J567" s="171">
        <v>1</v>
      </c>
      <c r="K567" s="171">
        <v>1</v>
      </c>
      <c r="L567" s="171">
        <v>1</v>
      </c>
      <c r="M567" s="171">
        <v>1</v>
      </c>
      <c r="N567" s="305">
        <v>1</v>
      </c>
      <c r="O567" s="305">
        <v>1</v>
      </c>
      <c r="P567" s="305">
        <v>1</v>
      </c>
      <c r="Q567" s="305">
        <v>1</v>
      </c>
      <c r="R567" s="305">
        <v>1</v>
      </c>
      <c r="S567" s="305">
        <v>1</v>
      </c>
      <c r="T567" s="305">
        <v>1</v>
      </c>
      <c r="U567" s="305">
        <v>1</v>
      </c>
      <c r="V567" s="305">
        <v>1</v>
      </c>
      <c r="W567" s="305">
        <v>1</v>
      </c>
      <c r="X567" s="305">
        <v>1</v>
      </c>
      <c r="Y567" s="305">
        <v>1</v>
      </c>
      <c r="Z567" s="305">
        <v>1</v>
      </c>
      <c r="AA567" s="305">
        <v>1</v>
      </c>
      <c r="AB567" s="305">
        <v>1</v>
      </c>
      <c r="AC567" s="305">
        <v>1</v>
      </c>
      <c r="AD567" s="305">
        <v>1</v>
      </c>
      <c r="AE567" s="305">
        <v>1</v>
      </c>
      <c r="AF567" s="305">
        <v>1</v>
      </c>
      <c r="AG567" s="305">
        <v>1</v>
      </c>
      <c r="AH567" s="305">
        <v>1</v>
      </c>
      <c r="AI567" s="305">
        <v>1</v>
      </c>
      <c r="AJ567" s="305">
        <v>1</v>
      </c>
      <c r="AK567" s="305">
        <v>1</v>
      </c>
      <c r="AL567" s="305">
        <v>1</v>
      </c>
      <c r="AM567" s="305">
        <v>1</v>
      </c>
      <c r="AN567" s="305">
        <v>1</v>
      </c>
    </row>
    <row r="568" spans="1:40" s="171" customFormat="1" x14ac:dyDescent="0.2">
      <c r="A568" s="128" t="s">
        <v>2407</v>
      </c>
      <c r="B568" s="171">
        <v>1</v>
      </c>
      <c r="C568" s="171">
        <v>1</v>
      </c>
      <c r="D568" s="171">
        <v>1</v>
      </c>
      <c r="E568" s="171">
        <v>1</v>
      </c>
      <c r="F568" s="171">
        <v>1</v>
      </c>
      <c r="G568" s="171">
        <v>1</v>
      </c>
      <c r="H568" s="171">
        <v>1</v>
      </c>
      <c r="I568" s="171">
        <v>1</v>
      </c>
      <c r="J568" s="171">
        <v>1</v>
      </c>
      <c r="K568" s="171">
        <v>1</v>
      </c>
      <c r="L568" s="171">
        <v>1</v>
      </c>
      <c r="M568" s="171">
        <v>1</v>
      </c>
      <c r="N568" s="305">
        <v>1</v>
      </c>
      <c r="O568" s="305">
        <v>1</v>
      </c>
      <c r="P568" s="305">
        <v>1</v>
      </c>
      <c r="Q568" s="305">
        <v>1</v>
      </c>
      <c r="R568" s="305">
        <v>1</v>
      </c>
      <c r="S568" s="305">
        <v>1</v>
      </c>
      <c r="T568" s="305">
        <v>1</v>
      </c>
      <c r="U568" s="305">
        <v>1</v>
      </c>
      <c r="V568" s="305">
        <v>1</v>
      </c>
      <c r="W568" s="305">
        <v>1</v>
      </c>
      <c r="X568" s="305">
        <v>1</v>
      </c>
      <c r="Y568" s="305">
        <v>1</v>
      </c>
      <c r="Z568" s="305">
        <v>1</v>
      </c>
      <c r="AA568" s="305">
        <v>1</v>
      </c>
      <c r="AB568" s="305">
        <v>1</v>
      </c>
      <c r="AC568" s="305">
        <v>1</v>
      </c>
      <c r="AD568" s="305">
        <v>1</v>
      </c>
      <c r="AE568" s="305">
        <v>1</v>
      </c>
      <c r="AF568" s="305">
        <v>1</v>
      </c>
      <c r="AG568" s="305">
        <v>1</v>
      </c>
      <c r="AH568" s="305">
        <v>1</v>
      </c>
      <c r="AI568" s="305">
        <v>1</v>
      </c>
      <c r="AJ568" s="305">
        <v>1</v>
      </c>
      <c r="AK568" s="305">
        <v>1</v>
      </c>
      <c r="AL568" s="305">
        <v>1</v>
      </c>
      <c r="AM568" s="305">
        <v>1</v>
      </c>
      <c r="AN568" s="305">
        <v>1</v>
      </c>
    </row>
    <row r="569" spans="1:40" s="171" customFormat="1" x14ac:dyDescent="0.2">
      <c r="A569" s="128" t="s">
        <v>2408</v>
      </c>
      <c r="B569" s="171">
        <v>1</v>
      </c>
      <c r="C569" s="171">
        <v>1</v>
      </c>
      <c r="D569" s="171">
        <v>1</v>
      </c>
      <c r="E569" s="171">
        <v>1</v>
      </c>
      <c r="F569" s="171">
        <v>1</v>
      </c>
      <c r="G569" s="171">
        <v>1</v>
      </c>
      <c r="H569" s="171">
        <v>1</v>
      </c>
      <c r="I569" s="171">
        <v>1</v>
      </c>
      <c r="J569" s="171">
        <v>1</v>
      </c>
      <c r="K569" s="171">
        <v>1</v>
      </c>
      <c r="L569" s="171">
        <v>1</v>
      </c>
      <c r="M569" s="171">
        <v>1</v>
      </c>
      <c r="N569" s="305">
        <v>1</v>
      </c>
      <c r="O569" s="305">
        <v>1</v>
      </c>
      <c r="P569" s="305">
        <v>1</v>
      </c>
      <c r="Q569" s="305">
        <v>1</v>
      </c>
      <c r="R569" s="305">
        <v>1</v>
      </c>
      <c r="S569" s="305">
        <v>1</v>
      </c>
      <c r="T569" s="305">
        <v>1</v>
      </c>
      <c r="U569" s="305">
        <v>1</v>
      </c>
      <c r="V569" s="305">
        <v>1</v>
      </c>
      <c r="W569" s="305">
        <v>1</v>
      </c>
      <c r="X569" s="305">
        <v>1</v>
      </c>
      <c r="Y569" s="305">
        <v>1</v>
      </c>
      <c r="Z569" s="305">
        <v>1</v>
      </c>
      <c r="AA569" s="305">
        <v>1</v>
      </c>
      <c r="AB569" s="305">
        <v>1</v>
      </c>
      <c r="AC569" s="305">
        <v>1</v>
      </c>
      <c r="AD569" s="305">
        <v>1</v>
      </c>
      <c r="AE569" s="305">
        <v>1</v>
      </c>
      <c r="AF569" s="305">
        <v>1</v>
      </c>
      <c r="AG569" s="305">
        <v>1</v>
      </c>
      <c r="AH569" s="305">
        <v>1</v>
      </c>
      <c r="AI569" s="305">
        <v>1</v>
      </c>
      <c r="AJ569" s="305">
        <v>1</v>
      </c>
      <c r="AK569" s="305">
        <v>1</v>
      </c>
      <c r="AL569" s="305">
        <v>1</v>
      </c>
      <c r="AM569" s="305">
        <v>1</v>
      </c>
      <c r="AN569" s="305">
        <v>1</v>
      </c>
    </row>
    <row r="570" spans="1:40" s="171" customFormat="1" x14ac:dyDescent="0.2">
      <c r="A570" s="128" t="s">
        <v>2409</v>
      </c>
      <c r="B570" s="171">
        <v>1</v>
      </c>
      <c r="C570" s="171">
        <v>1</v>
      </c>
      <c r="D570" s="171">
        <v>1</v>
      </c>
      <c r="E570" s="171">
        <v>1</v>
      </c>
      <c r="F570" s="171">
        <v>1</v>
      </c>
      <c r="G570" s="171">
        <v>1</v>
      </c>
      <c r="H570" s="171">
        <v>1</v>
      </c>
      <c r="I570" s="171">
        <v>1</v>
      </c>
      <c r="J570" s="171">
        <v>1</v>
      </c>
      <c r="K570" s="171">
        <v>1</v>
      </c>
      <c r="L570" s="171">
        <v>1</v>
      </c>
      <c r="M570" s="171">
        <v>1</v>
      </c>
      <c r="N570" s="305">
        <v>1</v>
      </c>
      <c r="O570" s="305">
        <v>1</v>
      </c>
      <c r="P570" s="305">
        <v>1</v>
      </c>
      <c r="Q570" s="305">
        <v>1</v>
      </c>
      <c r="R570" s="305">
        <v>1</v>
      </c>
      <c r="S570" s="305">
        <v>1</v>
      </c>
      <c r="T570" s="305">
        <v>1</v>
      </c>
      <c r="U570" s="305">
        <v>1</v>
      </c>
      <c r="V570" s="305">
        <v>1</v>
      </c>
      <c r="W570" s="305">
        <v>1</v>
      </c>
      <c r="X570" s="305">
        <v>1</v>
      </c>
      <c r="Y570" s="305">
        <v>1</v>
      </c>
      <c r="Z570" s="305">
        <v>1</v>
      </c>
      <c r="AA570" s="305">
        <v>1</v>
      </c>
      <c r="AB570" s="305">
        <v>1</v>
      </c>
      <c r="AC570" s="305">
        <v>1</v>
      </c>
      <c r="AD570" s="305">
        <v>1</v>
      </c>
      <c r="AE570" s="305">
        <v>1</v>
      </c>
      <c r="AF570" s="305">
        <v>1</v>
      </c>
      <c r="AG570" s="305">
        <v>1</v>
      </c>
      <c r="AH570" s="305">
        <v>1</v>
      </c>
      <c r="AI570" s="305">
        <v>1</v>
      </c>
      <c r="AJ570" s="305">
        <v>1</v>
      </c>
      <c r="AK570" s="305">
        <v>1</v>
      </c>
      <c r="AL570" s="305">
        <v>1</v>
      </c>
      <c r="AM570" s="305">
        <v>1</v>
      </c>
      <c r="AN570" s="305">
        <v>1</v>
      </c>
    </row>
    <row r="571" spans="1:40" s="171" customFormat="1" x14ac:dyDescent="0.2">
      <c r="A571" s="172" t="s">
        <v>2410</v>
      </c>
      <c r="B571" s="171">
        <v>0</v>
      </c>
      <c r="C571" s="171">
        <v>0</v>
      </c>
      <c r="D571" s="171">
        <v>0</v>
      </c>
      <c r="E571" s="171">
        <v>0</v>
      </c>
      <c r="F571" s="171">
        <v>0</v>
      </c>
      <c r="G571" s="171">
        <v>0</v>
      </c>
      <c r="H571" s="171">
        <v>0</v>
      </c>
      <c r="I571" s="171">
        <v>0</v>
      </c>
      <c r="J571" s="171">
        <v>0</v>
      </c>
      <c r="K571" s="171">
        <v>0</v>
      </c>
      <c r="L571" s="171">
        <v>0</v>
      </c>
      <c r="M571" s="171">
        <v>0</v>
      </c>
      <c r="N571" s="305">
        <v>0</v>
      </c>
      <c r="O571" s="305">
        <v>0</v>
      </c>
      <c r="P571" s="305">
        <v>0</v>
      </c>
      <c r="Q571" s="305">
        <v>0</v>
      </c>
      <c r="R571" s="305">
        <v>0</v>
      </c>
      <c r="S571" s="305">
        <v>0</v>
      </c>
      <c r="T571" s="305">
        <v>0</v>
      </c>
      <c r="U571" s="305">
        <v>0</v>
      </c>
      <c r="V571" s="305">
        <v>0</v>
      </c>
      <c r="W571" s="305">
        <v>0</v>
      </c>
      <c r="X571" s="305">
        <v>0</v>
      </c>
      <c r="Y571" s="305">
        <v>0</v>
      </c>
      <c r="Z571" s="305">
        <v>0</v>
      </c>
      <c r="AA571" s="305">
        <v>0</v>
      </c>
      <c r="AB571" s="305">
        <v>0</v>
      </c>
      <c r="AC571" s="305">
        <v>0</v>
      </c>
      <c r="AD571" s="305">
        <v>0</v>
      </c>
      <c r="AE571" s="305">
        <v>0</v>
      </c>
      <c r="AF571" s="305">
        <v>0</v>
      </c>
      <c r="AG571" s="305">
        <v>0</v>
      </c>
      <c r="AH571" s="305">
        <v>0</v>
      </c>
      <c r="AI571" s="305">
        <v>0</v>
      </c>
      <c r="AJ571" s="305">
        <v>0</v>
      </c>
      <c r="AK571" s="305">
        <v>0</v>
      </c>
      <c r="AL571" s="305">
        <v>0</v>
      </c>
      <c r="AM571" s="305">
        <v>0</v>
      </c>
      <c r="AN571" s="305">
        <v>0</v>
      </c>
    </row>
    <row r="572" spans="1:40" s="171" customFormat="1" x14ac:dyDescent="0.2">
      <c r="A572" s="128" t="s">
        <v>2411</v>
      </c>
      <c r="B572" s="171">
        <v>1</v>
      </c>
      <c r="C572" s="171">
        <v>1</v>
      </c>
      <c r="D572" s="171">
        <v>1</v>
      </c>
      <c r="E572" s="171">
        <v>1</v>
      </c>
      <c r="F572" s="171">
        <v>1</v>
      </c>
      <c r="G572" s="171">
        <v>1</v>
      </c>
      <c r="H572" s="171">
        <v>1</v>
      </c>
      <c r="I572" s="171">
        <v>1</v>
      </c>
      <c r="J572" s="171">
        <v>1</v>
      </c>
      <c r="K572" s="171">
        <v>1</v>
      </c>
      <c r="L572" s="171">
        <v>1</v>
      </c>
      <c r="M572" s="171">
        <v>1</v>
      </c>
      <c r="N572" s="305">
        <v>1</v>
      </c>
      <c r="O572" s="305">
        <v>1</v>
      </c>
      <c r="P572" s="305">
        <v>1</v>
      </c>
      <c r="Q572" s="305">
        <v>1</v>
      </c>
      <c r="R572" s="305">
        <v>1</v>
      </c>
      <c r="S572" s="305">
        <v>1</v>
      </c>
      <c r="T572" s="305">
        <v>1</v>
      </c>
      <c r="U572" s="305">
        <v>1</v>
      </c>
      <c r="V572" s="305">
        <v>1</v>
      </c>
      <c r="W572" s="305">
        <v>1</v>
      </c>
      <c r="X572" s="305">
        <v>1</v>
      </c>
      <c r="Y572" s="305">
        <v>1</v>
      </c>
      <c r="Z572" s="305">
        <v>1</v>
      </c>
      <c r="AA572" s="305">
        <v>1</v>
      </c>
      <c r="AB572" s="305">
        <v>1</v>
      </c>
      <c r="AC572" s="305">
        <v>1</v>
      </c>
      <c r="AD572" s="305">
        <v>1</v>
      </c>
      <c r="AE572" s="305">
        <v>1</v>
      </c>
      <c r="AF572" s="305">
        <v>1</v>
      </c>
      <c r="AG572" s="305">
        <v>1</v>
      </c>
      <c r="AH572" s="305">
        <v>1</v>
      </c>
      <c r="AI572" s="305">
        <v>1</v>
      </c>
      <c r="AJ572" s="305">
        <v>1</v>
      </c>
      <c r="AK572" s="305">
        <v>1</v>
      </c>
      <c r="AL572" s="305">
        <v>1</v>
      </c>
      <c r="AM572" s="305">
        <v>1</v>
      </c>
      <c r="AN572" s="305">
        <v>1</v>
      </c>
    </row>
    <row r="573" spans="1:40" s="171" customFormat="1" x14ac:dyDescent="0.2">
      <c r="A573" s="128" t="s">
        <v>2412</v>
      </c>
      <c r="B573" s="171">
        <v>1</v>
      </c>
      <c r="C573" s="171">
        <v>1</v>
      </c>
      <c r="D573" s="171">
        <v>1</v>
      </c>
      <c r="E573" s="171">
        <v>1</v>
      </c>
      <c r="F573" s="171">
        <v>1</v>
      </c>
      <c r="G573" s="171">
        <v>1</v>
      </c>
      <c r="H573" s="171">
        <v>1</v>
      </c>
      <c r="I573" s="171">
        <v>1</v>
      </c>
      <c r="J573" s="171">
        <v>1</v>
      </c>
      <c r="K573" s="171">
        <v>1</v>
      </c>
      <c r="L573" s="171">
        <v>1</v>
      </c>
      <c r="M573" s="171">
        <v>1</v>
      </c>
      <c r="N573" s="305">
        <v>1</v>
      </c>
      <c r="O573" s="305">
        <v>1</v>
      </c>
      <c r="P573" s="305">
        <v>1</v>
      </c>
      <c r="Q573" s="305">
        <v>1</v>
      </c>
      <c r="R573" s="305">
        <v>1</v>
      </c>
      <c r="S573" s="305">
        <v>1</v>
      </c>
      <c r="T573" s="305">
        <v>1</v>
      </c>
      <c r="U573" s="305">
        <v>1</v>
      </c>
      <c r="V573" s="305">
        <v>1</v>
      </c>
      <c r="W573" s="305">
        <v>1</v>
      </c>
      <c r="X573" s="305">
        <v>1</v>
      </c>
      <c r="Y573" s="305">
        <v>1</v>
      </c>
      <c r="Z573" s="305">
        <v>1</v>
      </c>
      <c r="AA573" s="305">
        <v>1</v>
      </c>
      <c r="AB573" s="305">
        <v>1</v>
      </c>
      <c r="AC573" s="305">
        <v>1</v>
      </c>
      <c r="AD573" s="305">
        <v>1</v>
      </c>
      <c r="AE573" s="305">
        <v>1</v>
      </c>
      <c r="AF573" s="305">
        <v>1</v>
      </c>
      <c r="AG573" s="305">
        <v>1</v>
      </c>
      <c r="AH573" s="305">
        <v>1</v>
      </c>
      <c r="AI573" s="305">
        <v>1</v>
      </c>
      <c r="AJ573" s="305">
        <v>1</v>
      </c>
      <c r="AK573" s="305">
        <v>1</v>
      </c>
      <c r="AL573" s="305">
        <v>1</v>
      </c>
      <c r="AM573" s="305">
        <v>1</v>
      </c>
      <c r="AN573" s="305">
        <v>1</v>
      </c>
    </row>
    <row r="574" spans="1:40" s="171" customFormat="1" x14ac:dyDescent="0.2">
      <c r="A574" s="172" t="s">
        <v>2413</v>
      </c>
      <c r="B574" s="171">
        <v>0</v>
      </c>
      <c r="C574" s="171">
        <v>0</v>
      </c>
      <c r="D574" s="171">
        <v>0</v>
      </c>
      <c r="E574" s="171">
        <v>0</v>
      </c>
      <c r="F574" s="171">
        <v>0</v>
      </c>
      <c r="G574" s="171">
        <v>0</v>
      </c>
      <c r="H574" s="171">
        <v>0</v>
      </c>
      <c r="I574" s="171">
        <v>0</v>
      </c>
      <c r="J574" s="171">
        <v>0</v>
      </c>
      <c r="K574" s="171">
        <v>0</v>
      </c>
      <c r="L574" s="171">
        <v>0</v>
      </c>
      <c r="M574" s="171">
        <v>0</v>
      </c>
      <c r="N574" s="305">
        <v>0</v>
      </c>
      <c r="O574" s="305">
        <v>0</v>
      </c>
      <c r="P574" s="305">
        <v>0</v>
      </c>
      <c r="Q574" s="305">
        <v>0</v>
      </c>
      <c r="R574" s="305">
        <v>0</v>
      </c>
      <c r="S574" s="305">
        <v>0</v>
      </c>
      <c r="T574" s="305">
        <v>0</v>
      </c>
      <c r="U574" s="305">
        <v>0</v>
      </c>
      <c r="V574" s="305">
        <v>0</v>
      </c>
      <c r="W574" s="305">
        <v>0</v>
      </c>
      <c r="X574" s="305">
        <v>0</v>
      </c>
      <c r="Y574" s="305">
        <v>0</v>
      </c>
      <c r="Z574" s="305">
        <v>0</v>
      </c>
      <c r="AA574" s="305">
        <v>0</v>
      </c>
      <c r="AB574" s="305">
        <v>0</v>
      </c>
      <c r="AC574" s="305">
        <v>0</v>
      </c>
      <c r="AD574" s="305">
        <v>0</v>
      </c>
      <c r="AE574" s="305">
        <v>0</v>
      </c>
      <c r="AF574" s="305">
        <v>0</v>
      </c>
      <c r="AG574" s="305">
        <v>0</v>
      </c>
      <c r="AH574" s="305">
        <v>0</v>
      </c>
      <c r="AI574" s="305">
        <v>0</v>
      </c>
      <c r="AJ574" s="305">
        <v>0</v>
      </c>
      <c r="AK574" s="305">
        <v>0</v>
      </c>
      <c r="AL574" s="305">
        <v>0</v>
      </c>
      <c r="AM574" s="305">
        <v>0</v>
      </c>
      <c r="AN574" s="305">
        <v>0</v>
      </c>
    </row>
    <row r="575" spans="1:40" s="171" customFormat="1" x14ac:dyDescent="0.2">
      <c r="A575" s="172" t="s">
        <v>2414</v>
      </c>
      <c r="B575" s="171">
        <v>0</v>
      </c>
      <c r="C575" s="171">
        <v>0</v>
      </c>
      <c r="D575" s="171">
        <v>0</v>
      </c>
      <c r="E575" s="171">
        <v>0</v>
      </c>
      <c r="F575" s="171">
        <v>0</v>
      </c>
      <c r="G575" s="171">
        <v>0</v>
      </c>
      <c r="H575" s="171">
        <v>0</v>
      </c>
      <c r="I575" s="171">
        <v>0</v>
      </c>
      <c r="J575" s="171">
        <v>0</v>
      </c>
      <c r="K575" s="171">
        <v>0</v>
      </c>
      <c r="L575" s="171">
        <v>0</v>
      </c>
      <c r="M575" s="171">
        <v>0</v>
      </c>
      <c r="N575" s="305">
        <v>0</v>
      </c>
      <c r="O575" s="305">
        <v>0</v>
      </c>
      <c r="P575" s="305">
        <v>0</v>
      </c>
      <c r="Q575" s="305">
        <v>0</v>
      </c>
      <c r="R575" s="305">
        <v>0</v>
      </c>
      <c r="S575" s="305">
        <v>0</v>
      </c>
      <c r="T575" s="305">
        <v>0</v>
      </c>
      <c r="U575" s="305">
        <v>0</v>
      </c>
      <c r="V575" s="305">
        <v>0</v>
      </c>
      <c r="W575" s="305">
        <v>0</v>
      </c>
      <c r="X575" s="305">
        <v>0</v>
      </c>
      <c r="Y575" s="305">
        <v>0</v>
      </c>
      <c r="Z575" s="305">
        <v>0</v>
      </c>
      <c r="AA575" s="305">
        <v>0</v>
      </c>
      <c r="AB575" s="305">
        <v>0</v>
      </c>
      <c r="AC575" s="305">
        <v>0</v>
      </c>
      <c r="AD575" s="305">
        <v>0</v>
      </c>
      <c r="AE575" s="305">
        <v>0</v>
      </c>
      <c r="AF575" s="305">
        <v>0</v>
      </c>
      <c r="AG575" s="305">
        <v>0</v>
      </c>
      <c r="AH575" s="305">
        <v>0</v>
      </c>
      <c r="AI575" s="305">
        <v>0</v>
      </c>
      <c r="AJ575" s="305">
        <v>0</v>
      </c>
      <c r="AK575" s="305">
        <v>0</v>
      </c>
      <c r="AL575" s="305">
        <v>0</v>
      </c>
      <c r="AM575" s="305">
        <v>0</v>
      </c>
      <c r="AN575" s="305">
        <v>0</v>
      </c>
    </row>
    <row r="576" spans="1:40" x14ac:dyDescent="0.2">
      <c r="A576" s="27" t="s">
        <v>2415</v>
      </c>
      <c r="N576" s="305"/>
      <c r="O576" s="305"/>
      <c r="P576" s="305"/>
      <c r="Q576" s="305"/>
      <c r="R576" s="305"/>
      <c r="S576" s="305"/>
      <c r="T576" s="305"/>
      <c r="U576" s="305"/>
      <c r="V576" s="305"/>
      <c r="W576" s="305"/>
      <c r="X576" s="305"/>
      <c r="Y576" s="305"/>
      <c r="Z576" s="305"/>
      <c r="AA576" s="305"/>
      <c r="AB576" s="305"/>
      <c r="AC576" s="305"/>
      <c r="AD576" s="305"/>
      <c r="AE576" s="305"/>
      <c r="AF576" s="305"/>
      <c r="AG576" s="305"/>
      <c r="AH576" s="305"/>
      <c r="AI576" s="305"/>
      <c r="AJ576" s="305"/>
      <c r="AK576" s="305"/>
      <c r="AL576" s="305"/>
      <c r="AM576" s="305"/>
      <c r="AN576" s="305"/>
    </row>
    <row r="577" spans="1:40" x14ac:dyDescent="0.2">
      <c r="A577" s="30" t="s">
        <v>2416</v>
      </c>
      <c r="N577" s="305"/>
      <c r="O577" s="305"/>
      <c r="P577" s="305"/>
      <c r="Q577" s="305"/>
      <c r="R577" s="305"/>
      <c r="S577" s="305"/>
      <c r="T577" s="305"/>
      <c r="U577" s="305"/>
      <c r="V577" s="305"/>
      <c r="W577" s="305"/>
      <c r="X577" s="305"/>
      <c r="Y577" s="305"/>
      <c r="Z577" s="305"/>
      <c r="AA577" s="305"/>
      <c r="AB577" s="305"/>
      <c r="AC577" s="305"/>
      <c r="AD577" s="305"/>
      <c r="AE577" s="305"/>
      <c r="AF577" s="305"/>
      <c r="AG577" s="305"/>
      <c r="AH577" s="305"/>
      <c r="AI577" s="305"/>
      <c r="AJ577" s="305"/>
      <c r="AK577" s="305"/>
      <c r="AL577" s="305"/>
      <c r="AM577" s="305"/>
      <c r="AN577" s="305"/>
    </row>
    <row r="578" spans="1:40" x14ac:dyDescent="0.2">
      <c r="A578" s="27" t="s">
        <v>2417</v>
      </c>
      <c r="B578" s="164">
        <v>714.09172049493202</v>
      </c>
      <c r="C578" s="164">
        <v>714.09172049493202</v>
      </c>
      <c r="D578" s="164">
        <v>714.09172049493202</v>
      </c>
      <c r="E578" s="164">
        <v>714.09172049493202</v>
      </c>
      <c r="F578" s="164">
        <v>714.09172049493202</v>
      </c>
      <c r="G578" s="164">
        <v>714.09172049493202</v>
      </c>
      <c r="H578" s="164">
        <v>714.09172049493202</v>
      </c>
      <c r="I578" s="164">
        <v>714.09172049493202</v>
      </c>
      <c r="J578" s="164">
        <v>714.09172049493202</v>
      </c>
      <c r="K578" s="164">
        <v>714.09172049493202</v>
      </c>
      <c r="L578" s="164">
        <v>714.09172049493202</v>
      </c>
      <c r="M578" s="164">
        <v>714.09172049493202</v>
      </c>
      <c r="N578" s="305">
        <v>714.09172049493202</v>
      </c>
      <c r="O578" s="305">
        <v>711.54503751611696</v>
      </c>
      <c r="P578" s="305">
        <v>711.54503751611696</v>
      </c>
      <c r="Q578" s="305">
        <v>711.54503751611696</v>
      </c>
      <c r="R578" s="305">
        <v>711.54503751611696</v>
      </c>
      <c r="S578" s="305">
        <v>711.54503751611696</v>
      </c>
      <c r="T578" s="305">
        <v>711.54503751611696</v>
      </c>
      <c r="U578" s="305">
        <v>711.54503751611696</v>
      </c>
      <c r="V578" s="305">
        <v>711.54503751611696</v>
      </c>
      <c r="W578" s="305">
        <v>711.54503751611696</v>
      </c>
      <c r="X578" s="305">
        <v>711.54503751611696</v>
      </c>
      <c r="Y578" s="305">
        <v>711.54503751611696</v>
      </c>
      <c r="Z578" s="305">
        <v>711.54503751611696</v>
      </c>
      <c r="AA578" s="305">
        <v>711.54503751611696</v>
      </c>
      <c r="AB578" s="305">
        <v>708.71137482231995</v>
      </c>
      <c r="AC578" s="305">
        <v>708.71137482231995</v>
      </c>
      <c r="AD578" s="305">
        <v>708.71137482231995</v>
      </c>
      <c r="AE578" s="305">
        <v>708.71137482231995</v>
      </c>
      <c r="AF578" s="305">
        <v>708.71137482231995</v>
      </c>
      <c r="AG578" s="305">
        <v>708.71137482231995</v>
      </c>
      <c r="AH578" s="305">
        <v>708.71137482231995</v>
      </c>
      <c r="AI578" s="305">
        <v>708.71137482231995</v>
      </c>
      <c r="AJ578" s="305">
        <v>708.71137482231995</v>
      </c>
      <c r="AK578" s="305">
        <v>708.71137482231995</v>
      </c>
      <c r="AL578" s="305">
        <v>708.71137482231995</v>
      </c>
      <c r="AM578" s="305">
        <v>708.71137482231995</v>
      </c>
      <c r="AN578" s="305">
        <v>708.71137482231995</v>
      </c>
    </row>
    <row r="579" spans="1:40" s="171" customFormat="1" x14ac:dyDescent="0.2">
      <c r="A579" s="128" t="s">
        <v>2418</v>
      </c>
      <c r="B579" s="171">
        <v>0.97314938583569599</v>
      </c>
      <c r="C579" s="171">
        <v>0.97314938583569599</v>
      </c>
      <c r="D579" s="171">
        <v>0.97314938583569599</v>
      </c>
      <c r="E579" s="171">
        <v>0.97314938583569599</v>
      </c>
      <c r="F579" s="171">
        <v>0.97314938583569599</v>
      </c>
      <c r="G579" s="171">
        <v>0.97314938583569599</v>
      </c>
      <c r="H579" s="171">
        <v>0.97314938583569599</v>
      </c>
      <c r="I579" s="171">
        <v>0.97314938583569599</v>
      </c>
      <c r="J579" s="171">
        <v>0.97314938583569599</v>
      </c>
      <c r="K579" s="171">
        <v>0.97314938583569599</v>
      </c>
      <c r="L579" s="171">
        <v>0.97314938583569599</v>
      </c>
      <c r="M579" s="171">
        <v>0.97314938583569599</v>
      </c>
      <c r="N579" s="305">
        <v>0.97314938583569499</v>
      </c>
      <c r="O579" s="305">
        <v>0.97281091829880695</v>
      </c>
      <c r="P579" s="305">
        <v>0.97281091829880695</v>
      </c>
      <c r="Q579" s="305">
        <v>0.97281091829880695</v>
      </c>
      <c r="R579" s="305">
        <v>0.97281091829880695</v>
      </c>
      <c r="S579" s="305">
        <v>0.97281091829880695</v>
      </c>
      <c r="T579" s="305">
        <v>0.97281091829880695</v>
      </c>
      <c r="U579" s="305">
        <v>0.97281091829880695</v>
      </c>
      <c r="V579" s="305">
        <v>0.97281091829880695</v>
      </c>
      <c r="W579" s="305">
        <v>0.97281091829880695</v>
      </c>
      <c r="X579" s="305">
        <v>0.97281091829880695</v>
      </c>
      <c r="Y579" s="305">
        <v>0.97281091829880695</v>
      </c>
      <c r="Z579" s="305">
        <v>0.97281091829880695</v>
      </c>
      <c r="AA579" s="305">
        <v>0.97281091829880595</v>
      </c>
      <c r="AB579" s="305">
        <v>0.97284191139765697</v>
      </c>
      <c r="AC579" s="305">
        <v>0.97284191139765697</v>
      </c>
      <c r="AD579" s="305">
        <v>0.97284191139765697</v>
      </c>
      <c r="AE579" s="305">
        <v>0.97284191139765697</v>
      </c>
      <c r="AF579" s="305">
        <v>0.97284191139765697</v>
      </c>
      <c r="AG579" s="305">
        <v>0.97284191139765697</v>
      </c>
      <c r="AH579" s="305">
        <v>0.97284191139765697</v>
      </c>
      <c r="AI579" s="305">
        <v>0.97284191139765697</v>
      </c>
      <c r="AJ579" s="305">
        <v>0.97284191139765697</v>
      </c>
      <c r="AK579" s="305">
        <v>0.97284191139765697</v>
      </c>
      <c r="AL579" s="305">
        <v>0.97284191139765697</v>
      </c>
      <c r="AM579" s="305">
        <v>0.97284191139765697</v>
      </c>
      <c r="AN579" s="305">
        <v>0.97284191139765797</v>
      </c>
    </row>
    <row r="580" spans="1:40" s="171" customFormat="1" x14ac:dyDescent="0.2">
      <c r="A580" s="128" t="s">
        <v>2419</v>
      </c>
      <c r="B580" s="171">
        <v>0.97314938583569599</v>
      </c>
      <c r="C580" s="171">
        <v>0.97314938583569599</v>
      </c>
      <c r="D580" s="171">
        <v>0.97314938583569599</v>
      </c>
      <c r="E580" s="171">
        <v>0.97314938583569599</v>
      </c>
      <c r="F580" s="171">
        <v>0.97314938583569599</v>
      </c>
      <c r="G580" s="171">
        <v>0.97314938583569599</v>
      </c>
      <c r="H580" s="171">
        <v>0.97314938583569599</v>
      </c>
      <c r="I580" s="171">
        <v>0.97314938583569599</v>
      </c>
      <c r="J580" s="171">
        <v>0.97314938583569599</v>
      </c>
      <c r="K580" s="171">
        <v>0.97314938583569599</v>
      </c>
      <c r="L580" s="171">
        <v>0.97314938583569599</v>
      </c>
      <c r="M580" s="171">
        <v>0.97314938583569599</v>
      </c>
      <c r="N580" s="305">
        <v>0.97314938583569499</v>
      </c>
      <c r="O580" s="305">
        <v>0.97281091829880695</v>
      </c>
      <c r="P580" s="305">
        <v>0.97281091829880695</v>
      </c>
      <c r="Q580" s="305">
        <v>0.97281091829880695</v>
      </c>
      <c r="R580" s="305">
        <v>0.97281091829880695</v>
      </c>
      <c r="S580" s="305">
        <v>0.97281091829880695</v>
      </c>
      <c r="T580" s="305">
        <v>0.97281091829880695</v>
      </c>
      <c r="U580" s="305">
        <v>0.97281091829880695</v>
      </c>
      <c r="V580" s="305">
        <v>0.97281091829880695</v>
      </c>
      <c r="W580" s="305">
        <v>0.97281091829880695</v>
      </c>
      <c r="X580" s="305">
        <v>0.97281091829880695</v>
      </c>
      <c r="Y580" s="305">
        <v>0.97281091829880695</v>
      </c>
      <c r="Z580" s="305">
        <v>0.97281091829880695</v>
      </c>
      <c r="AA580" s="305">
        <v>0.97281091829880595</v>
      </c>
      <c r="AB580" s="305">
        <v>0.97284191139765697</v>
      </c>
      <c r="AC580" s="305">
        <v>0.97284191139765697</v>
      </c>
      <c r="AD580" s="305">
        <v>0.97284191139765697</v>
      </c>
      <c r="AE580" s="305">
        <v>0.97284191139765697</v>
      </c>
      <c r="AF580" s="305">
        <v>0.97284191139765697</v>
      </c>
      <c r="AG580" s="305">
        <v>0.97284191139765697</v>
      </c>
      <c r="AH580" s="305">
        <v>0.97284191139765697</v>
      </c>
      <c r="AI580" s="305">
        <v>0.97284191139765697</v>
      </c>
      <c r="AJ580" s="305">
        <v>0.97284191139765697</v>
      </c>
      <c r="AK580" s="305">
        <v>0.97284191139765697</v>
      </c>
      <c r="AL580" s="305">
        <v>0.97284191139765697</v>
      </c>
      <c r="AM580" s="305">
        <v>0.97284191139765697</v>
      </c>
      <c r="AN580" s="305">
        <v>0.97284191139765797</v>
      </c>
    </row>
    <row r="581" spans="1:40" s="171" customFormat="1" x14ac:dyDescent="0.2">
      <c r="A581" s="172" t="s">
        <v>2420</v>
      </c>
      <c r="B581" s="171">
        <v>0</v>
      </c>
      <c r="C581" s="171">
        <v>0</v>
      </c>
      <c r="D581" s="171">
        <v>0</v>
      </c>
      <c r="E581" s="171">
        <v>0</v>
      </c>
      <c r="F581" s="171">
        <v>0</v>
      </c>
      <c r="G581" s="171">
        <v>0</v>
      </c>
      <c r="H581" s="171">
        <v>0</v>
      </c>
      <c r="I581" s="171">
        <v>0</v>
      </c>
      <c r="J581" s="171">
        <v>0</v>
      </c>
      <c r="K581" s="171">
        <v>0</v>
      </c>
      <c r="L581" s="171">
        <v>0</v>
      </c>
      <c r="M581" s="171">
        <v>0</v>
      </c>
      <c r="N581" s="305">
        <v>0</v>
      </c>
      <c r="O581" s="305">
        <v>0</v>
      </c>
      <c r="P581" s="305">
        <v>0</v>
      </c>
      <c r="Q581" s="305">
        <v>0</v>
      </c>
      <c r="R581" s="305">
        <v>0</v>
      </c>
      <c r="S581" s="305">
        <v>0</v>
      </c>
      <c r="T581" s="305">
        <v>0</v>
      </c>
      <c r="U581" s="305">
        <v>0</v>
      </c>
      <c r="V581" s="305">
        <v>0</v>
      </c>
      <c r="W581" s="305">
        <v>0</v>
      </c>
      <c r="X581" s="305">
        <v>0</v>
      </c>
      <c r="Y581" s="305">
        <v>0</v>
      </c>
      <c r="Z581" s="305">
        <v>0</v>
      </c>
      <c r="AA581" s="305">
        <v>0</v>
      </c>
      <c r="AB581" s="305">
        <v>0</v>
      </c>
      <c r="AC581" s="305">
        <v>0</v>
      </c>
      <c r="AD581" s="305">
        <v>0</v>
      </c>
      <c r="AE581" s="305">
        <v>0</v>
      </c>
      <c r="AF581" s="305">
        <v>0</v>
      </c>
      <c r="AG581" s="305">
        <v>0</v>
      </c>
      <c r="AH581" s="305">
        <v>0</v>
      </c>
      <c r="AI581" s="305">
        <v>0</v>
      </c>
      <c r="AJ581" s="305">
        <v>0</v>
      </c>
      <c r="AK581" s="305">
        <v>0</v>
      </c>
      <c r="AL581" s="305">
        <v>0</v>
      </c>
      <c r="AM581" s="305">
        <v>0</v>
      </c>
      <c r="AN581" s="305">
        <v>0</v>
      </c>
    </row>
    <row r="582" spans="1:40" s="171" customFormat="1" x14ac:dyDescent="0.2">
      <c r="A582" s="128" t="s">
        <v>2421</v>
      </c>
      <c r="B582" s="171">
        <v>0.97314938583569599</v>
      </c>
      <c r="C582" s="171">
        <v>0.97314938583569599</v>
      </c>
      <c r="D582" s="171">
        <v>0.97314938583569599</v>
      </c>
      <c r="E582" s="171">
        <v>0.97314938583569599</v>
      </c>
      <c r="F582" s="171">
        <v>0.97314938583569599</v>
      </c>
      <c r="G582" s="171">
        <v>0.97314938583569599</v>
      </c>
      <c r="H582" s="171">
        <v>0.97314938583569599</v>
      </c>
      <c r="I582" s="171">
        <v>0.97314938583569599</v>
      </c>
      <c r="J582" s="171">
        <v>0.97314938583569599</v>
      </c>
      <c r="K582" s="171">
        <v>0.97314938583569599</v>
      </c>
      <c r="L582" s="171">
        <v>0.97314938583569599</v>
      </c>
      <c r="M582" s="171">
        <v>0.97314938583569599</v>
      </c>
      <c r="N582" s="305">
        <v>0.97314938583569499</v>
      </c>
      <c r="O582" s="305">
        <v>0.97281091829880695</v>
      </c>
      <c r="P582" s="305">
        <v>0.97281091829880695</v>
      </c>
      <c r="Q582" s="305">
        <v>0.97281091829880695</v>
      </c>
      <c r="R582" s="305">
        <v>0.97281091829880695</v>
      </c>
      <c r="S582" s="305">
        <v>0.97281091829880695</v>
      </c>
      <c r="T582" s="305">
        <v>0.97281091829880695</v>
      </c>
      <c r="U582" s="305">
        <v>0.97281091829880695</v>
      </c>
      <c r="V582" s="305">
        <v>0.97281091829880695</v>
      </c>
      <c r="W582" s="305">
        <v>0.97281091829880695</v>
      </c>
      <c r="X582" s="305">
        <v>0.97281091829880695</v>
      </c>
      <c r="Y582" s="305">
        <v>0.97281091829880695</v>
      </c>
      <c r="Z582" s="305">
        <v>0.97281091829880695</v>
      </c>
      <c r="AA582" s="305">
        <v>0.97281091829880595</v>
      </c>
      <c r="AB582" s="305">
        <v>0.97284191139765697</v>
      </c>
      <c r="AC582" s="305">
        <v>0.97284191139765697</v>
      </c>
      <c r="AD582" s="305">
        <v>0.97284191139765697</v>
      </c>
      <c r="AE582" s="305">
        <v>0.97284191139765697</v>
      </c>
      <c r="AF582" s="305">
        <v>0.97284191139765697</v>
      </c>
      <c r="AG582" s="305">
        <v>0.97284191139765697</v>
      </c>
      <c r="AH582" s="305">
        <v>0.97284191139765697</v>
      </c>
      <c r="AI582" s="305">
        <v>0.97284191139765697</v>
      </c>
      <c r="AJ582" s="305">
        <v>0.97284191139765697</v>
      </c>
      <c r="AK582" s="305">
        <v>0.97284191139765697</v>
      </c>
      <c r="AL582" s="305">
        <v>0.97284191139765697</v>
      </c>
      <c r="AM582" s="305">
        <v>0.97284191139765697</v>
      </c>
      <c r="AN582" s="305">
        <v>0.97284191139765797</v>
      </c>
    </row>
    <row r="583" spans="1:40" s="171" customFormat="1" x14ac:dyDescent="0.2">
      <c r="A583" s="128" t="s">
        <v>2422</v>
      </c>
      <c r="B583" s="171">
        <v>0.97314938583569599</v>
      </c>
      <c r="C583" s="171">
        <v>0.97314938583569599</v>
      </c>
      <c r="D583" s="171">
        <v>0.97314938583569599</v>
      </c>
      <c r="E583" s="171">
        <v>0.97314938583569599</v>
      </c>
      <c r="F583" s="171">
        <v>0.97314938583569599</v>
      </c>
      <c r="G583" s="171">
        <v>0.97314938583569599</v>
      </c>
      <c r="H583" s="171">
        <v>0.97314938583569599</v>
      </c>
      <c r="I583" s="171">
        <v>0.97314938583569599</v>
      </c>
      <c r="J583" s="171">
        <v>0.97314938583569599</v>
      </c>
      <c r="K583" s="171">
        <v>0.97314938583569599</v>
      </c>
      <c r="L583" s="171">
        <v>0.97314938583569599</v>
      </c>
      <c r="M583" s="171">
        <v>0.97314938583569599</v>
      </c>
      <c r="N583" s="305">
        <v>0.97314938583569499</v>
      </c>
      <c r="O583" s="305">
        <v>0.97281091829880695</v>
      </c>
      <c r="P583" s="305">
        <v>0.97281091829880695</v>
      </c>
      <c r="Q583" s="305">
        <v>0.97281091829880695</v>
      </c>
      <c r="R583" s="305">
        <v>0.97281091829880695</v>
      </c>
      <c r="S583" s="305">
        <v>0.97281091829880695</v>
      </c>
      <c r="T583" s="305">
        <v>0.97281091829880695</v>
      </c>
      <c r="U583" s="305">
        <v>0.97281091829880695</v>
      </c>
      <c r="V583" s="305">
        <v>0.97281091829880695</v>
      </c>
      <c r="W583" s="305">
        <v>0.97281091829880695</v>
      </c>
      <c r="X583" s="305">
        <v>0.97281091829880695</v>
      </c>
      <c r="Y583" s="305">
        <v>0.97281091829880695</v>
      </c>
      <c r="Z583" s="305">
        <v>0.97281091829880695</v>
      </c>
      <c r="AA583" s="305">
        <v>0.97281091829880595</v>
      </c>
      <c r="AB583" s="305">
        <v>0.97284191139765697</v>
      </c>
      <c r="AC583" s="305">
        <v>0.97284191139765697</v>
      </c>
      <c r="AD583" s="305">
        <v>0.97284191139765697</v>
      </c>
      <c r="AE583" s="305">
        <v>0.97284191139765697</v>
      </c>
      <c r="AF583" s="305">
        <v>0.97284191139765697</v>
      </c>
      <c r="AG583" s="305">
        <v>0.97284191139765697</v>
      </c>
      <c r="AH583" s="305">
        <v>0.97284191139765697</v>
      </c>
      <c r="AI583" s="305">
        <v>0.97284191139765697</v>
      </c>
      <c r="AJ583" s="305">
        <v>0.97284191139765697</v>
      </c>
      <c r="AK583" s="305">
        <v>0.97284191139765697</v>
      </c>
      <c r="AL583" s="305">
        <v>0.97284191139765697</v>
      </c>
      <c r="AM583" s="305">
        <v>0.97284191139765697</v>
      </c>
      <c r="AN583" s="305">
        <v>0.97284191139765797</v>
      </c>
    </row>
    <row r="584" spans="1:40" s="171" customFormat="1" x14ac:dyDescent="0.2">
      <c r="A584" s="128" t="s">
        <v>2423</v>
      </c>
      <c r="B584" s="171">
        <v>0.97314938583569599</v>
      </c>
      <c r="C584" s="171">
        <v>0.97314938583569599</v>
      </c>
      <c r="D584" s="171">
        <v>0.97314938583569599</v>
      </c>
      <c r="E584" s="171">
        <v>0.97314938583569599</v>
      </c>
      <c r="F584" s="171">
        <v>0.97314938583569599</v>
      </c>
      <c r="G584" s="171">
        <v>0.97314938583569599</v>
      </c>
      <c r="H584" s="171">
        <v>0.97314938583569599</v>
      </c>
      <c r="I584" s="171">
        <v>0.97314938583569599</v>
      </c>
      <c r="J584" s="171">
        <v>0.97314938583569599</v>
      </c>
      <c r="K584" s="171">
        <v>0.97314938583569599</v>
      </c>
      <c r="L584" s="171">
        <v>0.97314938583569599</v>
      </c>
      <c r="M584" s="171">
        <v>0.97314938583569599</v>
      </c>
      <c r="N584" s="305">
        <v>0.97314938583569499</v>
      </c>
      <c r="O584" s="305">
        <v>0.97281091829880695</v>
      </c>
      <c r="P584" s="305">
        <v>0.97281091829880695</v>
      </c>
      <c r="Q584" s="305">
        <v>0.97281091829880695</v>
      </c>
      <c r="R584" s="305">
        <v>0.97281091829880695</v>
      </c>
      <c r="S584" s="305">
        <v>0.97281091829880695</v>
      </c>
      <c r="T584" s="305">
        <v>0.97281091829880695</v>
      </c>
      <c r="U584" s="305">
        <v>0.97281091829880695</v>
      </c>
      <c r="V584" s="305">
        <v>0.97281091829880695</v>
      </c>
      <c r="W584" s="305">
        <v>0.97281091829880695</v>
      </c>
      <c r="X584" s="305">
        <v>0.97281091829880695</v>
      </c>
      <c r="Y584" s="305">
        <v>0.97281091829880695</v>
      </c>
      <c r="Z584" s="305">
        <v>0.97281091829880695</v>
      </c>
      <c r="AA584" s="305">
        <v>0.97281091829880595</v>
      </c>
      <c r="AB584" s="305">
        <v>0.97284191139765697</v>
      </c>
      <c r="AC584" s="305">
        <v>0.97284191139765697</v>
      </c>
      <c r="AD584" s="305">
        <v>0.97284191139765697</v>
      </c>
      <c r="AE584" s="305">
        <v>0.97284191139765697</v>
      </c>
      <c r="AF584" s="305">
        <v>0.97284191139765697</v>
      </c>
      <c r="AG584" s="305">
        <v>0.97284191139765697</v>
      </c>
      <c r="AH584" s="305">
        <v>0.97284191139765697</v>
      </c>
      <c r="AI584" s="305">
        <v>0.97284191139765697</v>
      </c>
      <c r="AJ584" s="305">
        <v>0.97284191139765697</v>
      </c>
      <c r="AK584" s="305">
        <v>0.97284191139765697</v>
      </c>
      <c r="AL584" s="305">
        <v>0.97284191139765697</v>
      </c>
      <c r="AM584" s="305">
        <v>0.97284191139765697</v>
      </c>
      <c r="AN584" s="305">
        <v>0.97284191139765797</v>
      </c>
    </row>
    <row r="585" spans="1:40" s="171" customFormat="1" x14ac:dyDescent="0.2">
      <c r="A585" s="128" t="s">
        <v>2424</v>
      </c>
      <c r="B585" s="171">
        <v>0.97314938583569599</v>
      </c>
      <c r="C585" s="171">
        <v>0.97314938583569599</v>
      </c>
      <c r="D585" s="171">
        <v>0.97314938583569599</v>
      </c>
      <c r="E585" s="171">
        <v>0.97314938583569599</v>
      </c>
      <c r="F585" s="171">
        <v>0.97314938583569599</v>
      </c>
      <c r="G585" s="171">
        <v>0.97314938583569599</v>
      </c>
      <c r="H585" s="171">
        <v>0.97314938583569599</v>
      </c>
      <c r="I585" s="171">
        <v>0.97314938583569599</v>
      </c>
      <c r="J585" s="171">
        <v>0.97314938583569599</v>
      </c>
      <c r="K585" s="171">
        <v>0.97314938583569599</v>
      </c>
      <c r="L585" s="171">
        <v>0.97314938583569599</v>
      </c>
      <c r="M585" s="171">
        <v>0.97314938583569599</v>
      </c>
      <c r="N585" s="305">
        <v>0.97314938583569499</v>
      </c>
      <c r="O585" s="305">
        <v>0.97281091829880695</v>
      </c>
      <c r="P585" s="305">
        <v>0.97281091829880695</v>
      </c>
      <c r="Q585" s="305">
        <v>0.97281091829880695</v>
      </c>
      <c r="R585" s="305">
        <v>0.97281091829880695</v>
      </c>
      <c r="S585" s="305">
        <v>0.97281091829880695</v>
      </c>
      <c r="T585" s="305">
        <v>0.97281091829880695</v>
      </c>
      <c r="U585" s="305">
        <v>0.97281091829880695</v>
      </c>
      <c r="V585" s="305">
        <v>0.97281091829880695</v>
      </c>
      <c r="W585" s="305">
        <v>0.97281091829880695</v>
      </c>
      <c r="X585" s="305">
        <v>0.97281091829880695</v>
      </c>
      <c r="Y585" s="305">
        <v>0.97281091829880695</v>
      </c>
      <c r="Z585" s="305">
        <v>0.97281091829880695</v>
      </c>
      <c r="AA585" s="305">
        <v>0.97281091829880595</v>
      </c>
      <c r="AB585" s="305">
        <v>0.97284191139765697</v>
      </c>
      <c r="AC585" s="305">
        <v>0.97284191139765697</v>
      </c>
      <c r="AD585" s="305">
        <v>0.97284191139765697</v>
      </c>
      <c r="AE585" s="305">
        <v>0.97284191139765697</v>
      </c>
      <c r="AF585" s="305">
        <v>0.97284191139765697</v>
      </c>
      <c r="AG585" s="305">
        <v>0.97284191139765697</v>
      </c>
      <c r="AH585" s="305">
        <v>0.97284191139765697</v>
      </c>
      <c r="AI585" s="305">
        <v>0.97284191139765697</v>
      </c>
      <c r="AJ585" s="305">
        <v>0.97284191139765697</v>
      </c>
      <c r="AK585" s="305">
        <v>0.97284191139765697</v>
      </c>
      <c r="AL585" s="305">
        <v>0.97284191139765697</v>
      </c>
      <c r="AM585" s="305">
        <v>0.97284191139765697</v>
      </c>
      <c r="AN585" s="305">
        <v>0.97284191139765797</v>
      </c>
    </row>
    <row r="586" spans="1:40" s="171" customFormat="1" x14ac:dyDescent="0.2">
      <c r="A586" s="128" t="s">
        <v>2425</v>
      </c>
      <c r="B586" s="171">
        <v>0.97314938583569599</v>
      </c>
      <c r="C586" s="171">
        <v>0.97314938583569599</v>
      </c>
      <c r="D586" s="171">
        <v>0.97314938583569599</v>
      </c>
      <c r="E586" s="171">
        <v>0.97314938583569599</v>
      </c>
      <c r="F586" s="171">
        <v>0.97314938583569599</v>
      </c>
      <c r="G586" s="171">
        <v>0.97314938583569599</v>
      </c>
      <c r="H586" s="171">
        <v>0.97314938583569599</v>
      </c>
      <c r="I586" s="171">
        <v>0.97314938583569599</v>
      </c>
      <c r="J586" s="171">
        <v>0.97314938583569599</v>
      </c>
      <c r="K586" s="171">
        <v>0.97314938583569599</v>
      </c>
      <c r="L586" s="171">
        <v>0.97314938583569599</v>
      </c>
      <c r="M586" s="171">
        <v>0.97314938583569599</v>
      </c>
      <c r="N586" s="305">
        <v>0.97314938583569499</v>
      </c>
      <c r="O586" s="305">
        <v>0.97281091829880695</v>
      </c>
      <c r="P586" s="305">
        <v>0.97281091829880695</v>
      </c>
      <c r="Q586" s="305">
        <v>0.97281091829880695</v>
      </c>
      <c r="R586" s="305">
        <v>0.97281091829880695</v>
      </c>
      <c r="S586" s="305">
        <v>0.97281091829880695</v>
      </c>
      <c r="T586" s="305">
        <v>0.97281091829880695</v>
      </c>
      <c r="U586" s="305">
        <v>0.97281091829880695</v>
      </c>
      <c r="V586" s="305">
        <v>0.97281091829880695</v>
      </c>
      <c r="W586" s="305">
        <v>0.97281091829880695</v>
      </c>
      <c r="X586" s="305">
        <v>0.97281091829880695</v>
      </c>
      <c r="Y586" s="305">
        <v>0.97281091829880695</v>
      </c>
      <c r="Z586" s="305">
        <v>0.97281091829880695</v>
      </c>
      <c r="AA586" s="305">
        <v>0.97281091829880595</v>
      </c>
      <c r="AB586" s="305">
        <v>0.97284191139765697</v>
      </c>
      <c r="AC586" s="305">
        <v>0.97284191139765697</v>
      </c>
      <c r="AD586" s="305">
        <v>0.97284191139765697</v>
      </c>
      <c r="AE586" s="305">
        <v>0.97284191139765697</v>
      </c>
      <c r="AF586" s="305">
        <v>0.97284191139765697</v>
      </c>
      <c r="AG586" s="305">
        <v>0.97284191139765697</v>
      </c>
      <c r="AH586" s="305">
        <v>0.97284191139765697</v>
      </c>
      <c r="AI586" s="305">
        <v>0.97284191139765697</v>
      </c>
      <c r="AJ586" s="305">
        <v>0.97284191139765697</v>
      </c>
      <c r="AK586" s="305">
        <v>0.97284191139765697</v>
      </c>
      <c r="AL586" s="305">
        <v>0.97284191139765697</v>
      </c>
      <c r="AM586" s="305">
        <v>0.97284191139765697</v>
      </c>
      <c r="AN586" s="305">
        <v>0.97284191139765797</v>
      </c>
    </row>
    <row r="587" spans="1:40" s="171" customFormat="1" x14ac:dyDescent="0.2">
      <c r="A587" s="128" t="s">
        <v>2426</v>
      </c>
      <c r="B587" s="171">
        <v>0.93203279056849597</v>
      </c>
      <c r="C587" s="171">
        <v>0.93203279056849597</v>
      </c>
      <c r="D587" s="171">
        <v>0.93203279056849597</v>
      </c>
      <c r="E587" s="171">
        <v>0.93203279056849597</v>
      </c>
      <c r="F587" s="171">
        <v>0.93203279056849597</v>
      </c>
      <c r="G587" s="171">
        <v>0.93203279056849597</v>
      </c>
      <c r="H587" s="171">
        <v>0.93203279056849597</v>
      </c>
      <c r="I587" s="171">
        <v>0.93203279056849597</v>
      </c>
      <c r="J587" s="171">
        <v>0.93203279056849597</v>
      </c>
      <c r="K587" s="171">
        <v>0.93203279056849597</v>
      </c>
      <c r="L587" s="171">
        <v>0.93203279056849597</v>
      </c>
      <c r="M587" s="171">
        <v>0.93203279056849597</v>
      </c>
      <c r="N587" s="305">
        <v>0.93203279056849497</v>
      </c>
      <c r="O587" s="305">
        <v>0.93138205659147399</v>
      </c>
      <c r="P587" s="305">
        <v>0.93138205659147399</v>
      </c>
      <c r="Q587" s="305">
        <v>0.93138205659147399</v>
      </c>
      <c r="R587" s="305">
        <v>0.93138205659147399</v>
      </c>
      <c r="S587" s="305">
        <v>0.93138205659147399</v>
      </c>
      <c r="T587" s="305">
        <v>0.93138205659147399</v>
      </c>
      <c r="U587" s="305">
        <v>0.93138205659147399</v>
      </c>
      <c r="V587" s="305">
        <v>0.93138205659147399</v>
      </c>
      <c r="W587" s="305">
        <v>0.93138205659147399</v>
      </c>
      <c r="X587" s="305">
        <v>0.93138205659147399</v>
      </c>
      <c r="Y587" s="305">
        <v>0.93138205659147399</v>
      </c>
      <c r="Z587" s="305">
        <v>0.93138205659147399</v>
      </c>
      <c r="AA587" s="305">
        <v>0.93138205659147399</v>
      </c>
      <c r="AB587" s="305">
        <v>0.93138353683339303</v>
      </c>
      <c r="AC587" s="305">
        <v>0.93138353683339303</v>
      </c>
      <c r="AD587" s="305">
        <v>0.93138353683339303</v>
      </c>
      <c r="AE587" s="305">
        <v>0.93138353683339303</v>
      </c>
      <c r="AF587" s="305">
        <v>0.93138353683339303</v>
      </c>
      <c r="AG587" s="305">
        <v>0.93138353683339303</v>
      </c>
      <c r="AH587" s="305">
        <v>0.93138353683339303</v>
      </c>
      <c r="AI587" s="305">
        <v>0.93138353683339303</v>
      </c>
      <c r="AJ587" s="305">
        <v>0.93138353683339303</v>
      </c>
      <c r="AK587" s="305">
        <v>0.93138353683339303</v>
      </c>
      <c r="AL587" s="305">
        <v>0.93138353683339303</v>
      </c>
      <c r="AM587" s="305">
        <v>0.93138353683339303</v>
      </c>
      <c r="AN587" s="305">
        <v>0.93138353683339303</v>
      </c>
    </row>
    <row r="588" spans="1:40" s="171" customFormat="1" x14ac:dyDescent="0.2">
      <c r="A588" s="128" t="s">
        <v>2427</v>
      </c>
      <c r="B588" s="171">
        <v>0.97314938583569599</v>
      </c>
      <c r="C588" s="171">
        <v>0.97314938583569599</v>
      </c>
      <c r="D588" s="171">
        <v>0.97314938583569599</v>
      </c>
      <c r="E588" s="171">
        <v>0.97314938583569599</v>
      </c>
      <c r="F588" s="171">
        <v>0.97314938583569599</v>
      </c>
      <c r="G588" s="171">
        <v>0.97314938583569599</v>
      </c>
      <c r="H588" s="171">
        <v>0.97314938583569599</v>
      </c>
      <c r="I588" s="171">
        <v>0.97314938583569599</v>
      </c>
      <c r="J588" s="171">
        <v>0.97314938583569599</v>
      </c>
      <c r="K588" s="171">
        <v>0.97314938583569599</v>
      </c>
      <c r="L588" s="171">
        <v>0.97314938583569599</v>
      </c>
      <c r="M588" s="171">
        <v>0.97314938583569599</v>
      </c>
      <c r="N588" s="305">
        <v>0.97314938583569499</v>
      </c>
      <c r="O588" s="305">
        <v>0.97281091829880695</v>
      </c>
      <c r="P588" s="305">
        <v>0.97281091829880695</v>
      </c>
      <c r="Q588" s="305">
        <v>0.97281091829880695</v>
      </c>
      <c r="R588" s="305">
        <v>0.97281091829880695</v>
      </c>
      <c r="S588" s="305">
        <v>0.97281091829880695</v>
      </c>
      <c r="T588" s="305">
        <v>0.97281091829880695</v>
      </c>
      <c r="U588" s="305">
        <v>0.97281091829880695</v>
      </c>
      <c r="V588" s="305">
        <v>0.97281091829880695</v>
      </c>
      <c r="W588" s="305">
        <v>0.97281091829880695</v>
      </c>
      <c r="X588" s="305">
        <v>0.97281091829880695</v>
      </c>
      <c r="Y588" s="305">
        <v>0.97281091829880695</v>
      </c>
      <c r="Z588" s="305">
        <v>0.97281091829880695</v>
      </c>
      <c r="AA588" s="305">
        <v>0.97281091829880595</v>
      </c>
      <c r="AB588" s="305">
        <v>0.97284191139765697</v>
      </c>
      <c r="AC588" s="305">
        <v>0.97284191139765697</v>
      </c>
      <c r="AD588" s="305">
        <v>0.97284191139765697</v>
      </c>
      <c r="AE588" s="305">
        <v>0.97284191139765697</v>
      </c>
      <c r="AF588" s="305">
        <v>0.97284191139765697</v>
      </c>
      <c r="AG588" s="305">
        <v>0.97284191139765697</v>
      </c>
      <c r="AH588" s="305">
        <v>0.97284191139765697</v>
      </c>
      <c r="AI588" s="305">
        <v>0.97284191139765697</v>
      </c>
      <c r="AJ588" s="305">
        <v>0.97284191139765697</v>
      </c>
      <c r="AK588" s="305">
        <v>0.97284191139765697</v>
      </c>
      <c r="AL588" s="305">
        <v>0.97284191139765697</v>
      </c>
      <c r="AM588" s="305">
        <v>0.97284191139765697</v>
      </c>
      <c r="AN588" s="305">
        <v>0.97284191139765797</v>
      </c>
    </row>
    <row r="589" spans="1:40" s="171" customFormat="1" x14ac:dyDescent="0.2">
      <c r="A589" s="128" t="s">
        <v>2428</v>
      </c>
      <c r="B589" s="171">
        <v>0.97314938583569599</v>
      </c>
      <c r="C589" s="171">
        <v>0.97314938583569599</v>
      </c>
      <c r="D589" s="171">
        <v>0.97314938583569599</v>
      </c>
      <c r="E589" s="171">
        <v>0.97314938583569599</v>
      </c>
      <c r="F589" s="171">
        <v>0.97314938583569599</v>
      </c>
      <c r="G589" s="171">
        <v>0.97314938583569599</v>
      </c>
      <c r="H589" s="171">
        <v>0.97314938583569599</v>
      </c>
      <c r="I589" s="171">
        <v>0.97314938583569599</v>
      </c>
      <c r="J589" s="171">
        <v>0.97314938583569599</v>
      </c>
      <c r="K589" s="171">
        <v>0.97314938583569599</v>
      </c>
      <c r="L589" s="171">
        <v>0.97314938583569599</v>
      </c>
      <c r="M589" s="171">
        <v>0.97314938583569599</v>
      </c>
      <c r="N589" s="305">
        <v>0.97314938583569499</v>
      </c>
      <c r="O589" s="305">
        <v>0.97281091829880695</v>
      </c>
      <c r="P589" s="305">
        <v>0.97281091829880695</v>
      </c>
      <c r="Q589" s="305">
        <v>0.97281091829880695</v>
      </c>
      <c r="R589" s="305">
        <v>0.97281091829880695</v>
      </c>
      <c r="S589" s="305">
        <v>0.97281091829880695</v>
      </c>
      <c r="T589" s="305">
        <v>0.97281091829880695</v>
      </c>
      <c r="U589" s="305">
        <v>0.97281091829880695</v>
      </c>
      <c r="V589" s="305">
        <v>0.97281091829880695</v>
      </c>
      <c r="W589" s="305">
        <v>0.97281091829880695</v>
      </c>
      <c r="X589" s="305">
        <v>0.97281091829880695</v>
      </c>
      <c r="Y589" s="305">
        <v>0.97281091829880695</v>
      </c>
      <c r="Z589" s="305">
        <v>0.97281091829880695</v>
      </c>
      <c r="AA589" s="305">
        <v>0.97281091829880595</v>
      </c>
      <c r="AB589" s="305">
        <v>0.97284191139765697</v>
      </c>
      <c r="AC589" s="305">
        <v>0.97284191139765697</v>
      </c>
      <c r="AD589" s="305">
        <v>0.97284191139765697</v>
      </c>
      <c r="AE589" s="305">
        <v>0.97284191139765697</v>
      </c>
      <c r="AF589" s="305">
        <v>0.97284191139765697</v>
      </c>
      <c r="AG589" s="305">
        <v>0.97284191139765697</v>
      </c>
      <c r="AH589" s="305">
        <v>0.97284191139765697</v>
      </c>
      <c r="AI589" s="305">
        <v>0.97284191139765697</v>
      </c>
      <c r="AJ589" s="305">
        <v>0.97284191139765697</v>
      </c>
      <c r="AK589" s="305">
        <v>0.97284191139765697</v>
      </c>
      <c r="AL589" s="305">
        <v>0.97284191139765697</v>
      </c>
      <c r="AM589" s="305">
        <v>0.97284191139765697</v>
      </c>
      <c r="AN589" s="305">
        <v>0.97284191139765797</v>
      </c>
    </row>
    <row r="590" spans="1:40" s="171" customFormat="1" x14ac:dyDescent="0.2">
      <c r="A590" s="128" t="s">
        <v>2429</v>
      </c>
      <c r="B590" s="171">
        <v>1</v>
      </c>
      <c r="C590" s="171">
        <v>1</v>
      </c>
      <c r="D590" s="171">
        <v>1</v>
      </c>
      <c r="E590" s="171">
        <v>1</v>
      </c>
      <c r="F590" s="171">
        <v>1</v>
      </c>
      <c r="G590" s="171">
        <v>1</v>
      </c>
      <c r="H590" s="171">
        <v>1</v>
      </c>
      <c r="I590" s="171">
        <v>1</v>
      </c>
      <c r="J590" s="171">
        <v>1</v>
      </c>
      <c r="K590" s="171">
        <v>1</v>
      </c>
      <c r="L590" s="171">
        <v>1</v>
      </c>
      <c r="M590" s="171">
        <v>1</v>
      </c>
      <c r="N590" s="305">
        <v>1</v>
      </c>
      <c r="O590" s="305">
        <v>1</v>
      </c>
      <c r="P590" s="305">
        <v>1</v>
      </c>
      <c r="Q590" s="305">
        <v>1</v>
      </c>
      <c r="R590" s="305">
        <v>1</v>
      </c>
      <c r="S590" s="305">
        <v>1</v>
      </c>
      <c r="T590" s="305">
        <v>1</v>
      </c>
      <c r="U590" s="305">
        <v>1</v>
      </c>
      <c r="V590" s="305">
        <v>1</v>
      </c>
      <c r="W590" s="305">
        <v>1</v>
      </c>
      <c r="X590" s="305">
        <v>1</v>
      </c>
      <c r="Y590" s="305">
        <v>1</v>
      </c>
      <c r="Z590" s="305">
        <v>1</v>
      </c>
      <c r="AA590" s="305">
        <v>1</v>
      </c>
      <c r="AB590" s="305">
        <v>1</v>
      </c>
      <c r="AC590" s="305">
        <v>1</v>
      </c>
      <c r="AD590" s="305">
        <v>1</v>
      </c>
      <c r="AE590" s="305">
        <v>1</v>
      </c>
      <c r="AF590" s="305">
        <v>1</v>
      </c>
      <c r="AG590" s="305">
        <v>1</v>
      </c>
      <c r="AH590" s="305">
        <v>1</v>
      </c>
      <c r="AI590" s="305">
        <v>1</v>
      </c>
      <c r="AJ590" s="305">
        <v>1</v>
      </c>
      <c r="AK590" s="305">
        <v>1</v>
      </c>
      <c r="AL590" s="305">
        <v>1</v>
      </c>
      <c r="AM590" s="305">
        <v>1</v>
      </c>
      <c r="AN590" s="305">
        <v>1</v>
      </c>
    </row>
    <row r="591" spans="1:40" s="171" customFormat="1" x14ac:dyDescent="0.2">
      <c r="A591" s="128" t="s">
        <v>2430</v>
      </c>
      <c r="B591" s="171">
        <v>0.97314938583569599</v>
      </c>
      <c r="C591" s="171">
        <v>0.97314938583569599</v>
      </c>
      <c r="D591" s="171">
        <v>0.97314938583569599</v>
      </c>
      <c r="E591" s="171">
        <v>0.97314938583569599</v>
      </c>
      <c r="F591" s="171">
        <v>0.97314938583569599</v>
      </c>
      <c r="G591" s="171">
        <v>0.97314938583569599</v>
      </c>
      <c r="H591" s="171">
        <v>0.97314938583569599</v>
      </c>
      <c r="I591" s="171">
        <v>0.97314938583569599</v>
      </c>
      <c r="J591" s="171">
        <v>0.97314938583569599</v>
      </c>
      <c r="K591" s="171">
        <v>0.97314938583569599</v>
      </c>
      <c r="L591" s="171">
        <v>0.97314938583569599</v>
      </c>
      <c r="M591" s="171">
        <v>0.97314938583569599</v>
      </c>
      <c r="N591" s="305">
        <v>0.97314938583569499</v>
      </c>
      <c r="O591" s="305">
        <v>0.97281091829880695</v>
      </c>
      <c r="P591" s="305">
        <v>0.97281091829880695</v>
      </c>
      <c r="Q591" s="305">
        <v>0.97281091829880695</v>
      </c>
      <c r="R591" s="305">
        <v>0.97281091829880695</v>
      </c>
      <c r="S591" s="305">
        <v>0.97281091829880695</v>
      </c>
      <c r="T591" s="305">
        <v>0.97281091829880695</v>
      </c>
      <c r="U591" s="305">
        <v>0.97281091829880695</v>
      </c>
      <c r="V591" s="305">
        <v>0.97281091829880695</v>
      </c>
      <c r="W591" s="305">
        <v>0.97281091829880695</v>
      </c>
      <c r="X591" s="305">
        <v>0.97281091829880695</v>
      </c>
      <c r="Y591" s="305">
        <v>0.97281091829880695</v>
      </c>
      <c r="Z591" s="305">
        <v>0.97281091829880695</v>
      </c>
      <c r="AA591" s="305">
        <v>0.97281091829880595</v>
      </c>
      <c r="AB591" s="305">
        <v>0.97284191139765697</v>
      </c>
      <c r="AC591" s="305">
        <v>0.97284191139765697</v>
      </c>
      <c r="AD591" s="305">
        <v>0.97284191139765697</v>
      </c>
      <c r="AE591" s="305">
        <v>0.97284191139765697</v>
      </c>
      <c r="AF591" s="305">
        <v>0.97284191139765697</v>
      </c>
      <c r="AG591" s="305">
        <v>0.97284191139765697</v>
      </c>
      <c r="AH591" s="305">
        <v>0.97284191139765697</v>
      </c>
      <c r="AI591" s="305">
        <v>0.97284191139765697</v>
      </c>
      <c r="AJ591" s="305">
        <v>0.97284191139765697</v>
      </c>
      <c r="AK591" s="305">
        <v>0.97284191139765697</v>
      </c>
      <c r="AL591" s="305">
        <v>0.97284191139765697</v>
      </c>
      <c r="AM591" s="305">
        <v>0.97284191139765697</v>
      </c>
      <c r="AN591" s="305">
        <v>0.97284191139765797</v>
      </c>
    </row>
    <row r="592" spans="1:40" s="171" customFormat="1" x14ac:dyDescent="0.2">
      <c r="A592" s="128" t="s">
        <v>2431</v>
      </c>
      <c r="B592" s="171">
        <v>0.97314938583569599</v>
      </c>
      <c r="C592" s="171">
        <v>0.97314938583569599</v>
      </c>
      <c r="D592" s="171">
        <v>0.97314938583569599</v>
      </c>
      <c r="E592" s="171">
        <v>0.97314938583569599</v>
      </c>
      <c r="F592" s="171">
        <v>0.97314938583569599</v>
      </c>
      <c r="G592" s="171">
        <v>0.97314938583569599</v>
      </c>
      <c r="H592" s="171">
        <v>0.97314938583569599</v>
      </c>
      <c r="I592" s="171">
        <v>0.97314938583569599</v>
      </c>
      <c r="J592" s="171">
        <v>0.97314938583569599</v>
      </c>
      <c r="K592" s="171">
        <v>0.97314938583569599</v>
      </c>
      <c r="L592" s="171">
        <v>0.97314938583569599</v>
      </c>
      <c r="M592" s="171">
        <v>0.97314938583569599</v>
      </c>
      <c r="N592" s="305">
        <v>0.97314938583569499</v>
      </c>
      <c r="O592" s="305">
        <v>0.97281091829880695</v>
      </c>
      <c r="P592" s="305">
        <v>0.97281091829880695</v>
      </c>
      <c r="Q592" s="305">
        <v>0.97281091829880695</v>
      </c>
      <c r="R592" s="305">
        <v>0.97281091829880695</v>
      </c>
      <c r="S592" s="305">
        <v>0.97281091829880695</v>
      </c>
      <c r="T592" s="305">
        <v>0.97281091829880695</v>
      </c>
      <c r="U592" s="305">
        <v>0.97281091829880695</v>
      </c>
      <c r="V592" s="305">
        <v>0.97281091829880695</v>
      </c>
      <c r="W592" s="305">
        <v>0.97281091829880695</v>
      </c>
      <c r="X592" s="305">
        <v>0.97281091829880695</v>
      </c>
      <c r="Y592" s="305">
        <v>0.97281091829880695</v>
      </c>
      <c r="Z592" s="305">
        <v>0.97281091829880695</v>
      </c>
      <c r="AA592" s="305">
        <v>0.97281091829880595</v>
      </c>
      <c r="AB592" s="305">
        <v>0.97284191139765697</v>
      </c>
      <c r="AC592" s="305">
        <v>0.97284191139765697</v>
      </c>
      <c r="AD592" s="305">
        <v>0.97284191139765697</v>
      </c>
      <c r="AE592" s="305">
        <v>0.97284191139765697</v>
      </c>
      <c r="AF592" s="305">
        <v>0.97284191139765697</v>
      </c>
      <c r="AG592" s="305">
        <v>0.97284191139765697</v>
      </c>
      <c r="AH592" s="305">
        <v>0.97284191139765697</v>
      </c>
      <c r="AI592" s="305">
        <v>0.97284191139765697</v>
      </c>
      <c r="AJ592" s="305">
        <v>0.97284191139765697</v>
      </c>
      <c r="AK592" s="305">
        <v>0.97284191139765697</v>
      </c>
      <c r="AL592" s="305">
        <v>0.97284191139765697</v>
      </c>
      <c r="AM592" s="305">
        <v>0.97284191139765697</v>
      </c>
      <c r="AN592" s="305">
        <v>0.97284191139765797</v>
      </c>
    </row>
    <row r="593" spans="1:40" s="171" customFormat="1" x14ac:dyDescent="0.2">
      <c r="A593" s="128" t="s">
        <v>2432</v>
      </c>
      <c r="B593" s="171">
        <v>0.97314938583569599</v>
      </c>
      <c r="C593" s="171">
        <v>0.97314938583569599</v>
      </c>
      <c r="D593" s="171">
        <v>0.97314938583569599</v>
      </c>
      <c r="E593" s="171">
        <v>0.97314938583569599</v>
      </c>
      <c r="F593" s="171">
        <v>0.97314938583569599</v>
      </c>
      <c r="G593" s="171">
        <v>0.97314938583569599</v>
      </c>
      <c r="H593" s="171">
        <v>0.97314938583569599</v>
      </c>
      <c r="I593" s="171">
        <v>0.97314938583569599</v>
      </c>
      <c r="J593" s="171">
        <v>0.97314938583569599</v>
      </c>
      <c r="K593" s="171">
        <v>0.97314938583569599</v>
      </c>
      <c r="L593" s="171">
        <v>0.97314938583569599</v>
      </c>
      <c r="M593" s="171">
        <v>0.97314938583569599</v>
      </c>
      <c r="N593" s="305">
        <v>0.97314938583569499</v>
      </c>
      <c r="O593" s="305">
        <v>0.97281091829880695</v>
      </c>
      <c r="P593" s="305">
        <v>0.97281091829880695</v>
      </c>
      <c r="Q593" s="305">
        <v>0.97281091829880695</v>
      </c>
      <c r="R593" s="305">
        <v>0.97281091829880695</v>
      </c>
      <c r="S593" s="305">
        <v>0.97281091829880695</v>
      </c>
      <c r="T593" s="305">
        <v>0.97281091829880695</v>
      </c>
      <c r="U593" s="305">
        <v>0.97281091829880695</v>
      </c>
      <c r="V593" s="305">
        <v>0.97281091829880695</v>
      </c>
      <c r="W593" s="305">
        <v>0.97281091829880695</v>
      </c>
      <c r="X593" s="305">
        <v>0.97281091829880695</v>
      </c>
      <c r="Y593" s="305">
        <v>0.97281091829880695</v>
      </c>
      <c r="Z593" s="305">
        <v>0.97281091829880695</v>
      </c>
      <c r="AA593" s="305">
        <v>0.97281091829880595</v>
      </c>
      <c r="AB593" s="305">
        <v>0.97284191139765697</v>
      </c>
      <c r="AC593" s="305">
        <v>0.97284191139765697</v>
      </c>
      <c r="AD593" s="305">
        <v>0.97284191139765697</v>
      </c>
      <c r="AE593" s="305">
        <v>0.97284191139765697</v>
      </c>
      <c r="AF593" s="305">
        <v>0.97284191139765697</v>
      </c>
      <c r="AG593" s="305">
        <v>0.97284191139765697</v>
      </c>
      <c r="AH593" s="305">
        <v>0.97284191139765697</v>
      </c>
      <c r="AI593" s="305">
        <v>0.97284191139765697</v>
      </c>
      <c r="AJ593" s="305">
        <v>0.97284191139765697</v>
      </c>
      <c r="AK593" s="305">
        <v>0.97284191139765697</v>
      </c>
      <c r="AL593" s="305">
        <v>0.97284191139765697</v>
      </c>
      <c r="AM593" s="305">
        <v>0.97284191139765697</v>
      </c>
      <c r="AN593" s="305">
        <v>0.97284191139765797</v>
      </c>
    </row>
    <row r="594" spans="1:40" s="171" customFormat="1" x14ac:dyDescent="0.2">
      <c r="A594" s="128" t="s">
        <v>2433</v>
      </c>
      <c r="B594" s="171">
        <v>0.97314938583569599</v>
      </c>
      <c r="C594" s="171">
        <v>0.97314938583569599</v>
      </c>
      <c r="D594" s="171">
        <v>0.97314938583569599</v>
      </c>
      <c r="E594" s="171">
        <v>0.97314938583569599</v>
      </c>
      <c r="F594" s="171">
        <v>0.97314938583569599</v>
      </c>
      <c r="G594" s="171">
        <v>0.97314938583569599</v>
      </c>
      <c r="H594" s="171">
        <v>0.97314938583569599</v>
      </c>
      <c r="I594" s="171">
        <v>0.97314938583569599</v>
      </c>
      <c r="J594" s="171">
        <v>0.97314938583569599</v>
      </c>
      <c r="K594" s="171">
        <v>0.97314938583569599</v>
      </c>
      <c r="L594" s="171">
        <v>0.97314938583569599</v>
      </c>
      <c r="M594" s="171">
        <v>0.97314938583569599</v>
      </c>
      <c r="N594" s="305">
        <v>0.97314938583569499</v>
      </c>
      <c r="O594" s="305">
        <v>0.97281091829880695</v>
      </c>
      <c r="P594" s="305">
        <v>0.97281091829880695</v>
      </c>
      <c r="Q594" s="305">
        <v>0.97281091829880695</v>
      </c>
      <c r="R594" s="305">
        <v>0.97281091829880695</v>
      </c>
      <c r="S594" s="305">
        <v>0.97281091829880695</v>
      </c>
      <c r="T594" s="305">
        <v>0.97281091829880695</v>
      </c>
      <c r="U594" s="305">
        <v>0.97281091829880695</v>
      </c>
      <c r="V594" s="305">
        <v>0.97281091829880695</v>
      </c>
      <c r="W594" s="305">
        <v>0.97281091829880695</v>
      </c>
      <c r="X594" s="305">
        <v>0.97281091829880695</v>
      </c>
      <c r="Y594" s="305">
        <v>0.97281091829880695</v>
      </c>
      <c r="Z594" s="305">
        <v>0.97281091829880695</v>
      </c>
      <c r="AA594" s="305">
        <v>0.97281091829880595</v>
      </c>
      <c r="AB594" s="305">
        <v>0.97284191139765697</v>
      </c>
      <c r="AC594" s="305">
        <v>0.97284191139765697</v>
      </c>
      <c r="AD594" s="305">
        <v>0.97284191139765697</v>
      </c>
      <c r="AE594" s="305">
        <v>0.97284191139765697</v>
      </c>
      <c r="AF594" s="305">
        <v>0.97284191139765697</v>
      </c>
      <c r="AG594" s="305">
        <v>0.97284191139765697</v>
      </c>
      <c r="AH594" s="305">
        <v>0.97284191139765697</v>
      </c>
      <c r="AI594" s="305">
        <v>0.97284191139765697</v>
      </c>
      <c r="AJ594" s="305">
        <v>0.97284191139765697</v>
      </c>
      <c r="AK594" s="305">
        <v>0.97284191139765697</v>
      </c>
      <c r="AL594" s="305">
        <v>0.97284191139765697</v>
      </c>
      <c r="AM594" s="305">
        <v>0.97284191139765697</v>
      </c>
      <c r="AN594" s="305">
        <v>0.97284191139765797</v>
      </c>
    </row>
    <row r="595" spans="1:40" s="353" customFormat="1" x14ac:dyDescent="0.2">
      <c r="A595" s="351" t="s">
        <v>2434</v>
      </c>
      <c r="B595" s="353">
        <v>0.99577079779890998</v>
      </c>
      <c r="C595" s="353">
        <v>0.99577079779890998</v>
      </c>
      <c r="D595" s="353">
        <v>0.99577079779890998</v>
      </c>
      <c r="E595" s="353">
        <v>0.99577079779890998</v>
      </c>
      <c r="F595" s="353">
        <v>0.99577079779890998</v>
      </c>
      <c r="G595" s="353">
        <v>0.99577079779890998</v>
      </c>
      <c r="H595" s="353">
        <v>0.99577079779890998</v>
      </c>
      <c r="I595" s="353">
        <v>0.99577079779890998</v>
      </c>
      <c r="J595" s="353">
        <v>0.99577079779890998</v>
      </c>
      <c r="K595" s="353">
        <v>0.99577079779890998</v>
      </c>
      <c r="L595" s="353">
        <v>0.99577079779890998</v>
      </c>
      <c r="M595" s="353">
        <v>0.99577079779890998</v>
      </c>
      <c r="N595" s="382">
        <v>0.99577079779891098</v>
      </c>
      <c r="O595" s="382">
        <v>0.99596263175696098</v>
      </c>
      <c r="P595" s="382">
        <v>0.99596263175696098</v>
      </c>
      <c r="Q595" s="382">
        <v>0.99596263175696098</v>
      </c>
      <c r="R595" s="382">
        <v>0.99596263175696098</v>
      </c>
      <c r="S595" s="382">
        <v>0.99596263175696098</v>
      </c>
      <c r="T595" s="382">
        <v>0.99596263175696098</v>
      </c>
      <c r="U595" s="382">
        <v>0.99596263175696098</v>
      </c>
      <c r="V595" s="382">
        <v>0.99596263175696098</v>
      </c>
      <c r="W595" s="382">
        <v>0.99596263175696098</v>
      </c>
      <c r="X595" s="382">
        <v>0.99596263175696098</v>
      </c>
      <c r="Y595" s="382">
        <v>0.99596263175696098</v>
      </c>
      <c r="Z595" s="382">
        <v>0.99596263175696098</v>
      </c>
      <c r="AA595" s="382">
        <v>0.99596263175696098</v>
      </c>
      <c r="AB595" s="382">
        <v>0.99617167063356005</v>
      </c>
      <c r="AC595" s="382">
        <v>0.99617167063356005</v>
      </c>
      <c r="AD595" s="382">
        <v>0.99617167063356005</v>
      </c>
      <c r="AE595" s="382">
        <v>0.99617167063356005</v>
      </c>
      <c r="AF595" s="382">
        <v>0.99617167063356005</v>
      </c>
      <c r="AG595" s="382">
        <v>0.99617167063356005</v>
      </c>
      <c r="AH595" s="382">
        <v>0.99617167063356005</v>
      </c>
      <c r="AI595" s="382">
        <v>0.99617167063356005</v>
      </c>
      <c r="AJ595" s="382">
        <v>0.99617167063356005</v>
      </c>
      <c r="AK595" s="382">
        <v>0.99617167063356005</v>
      </c>
      <c r="AL595" s="382">
        <v>0.99617167063356005</v>
      </c>
      <c r="AM595" s="382">
        <v>0.99617167063356005</v>
      </c>
      <c r="AN595" s="382">
        <v>0.99617167063356005</v>
      </c>
    </row>
    <row r="596" spans="1:40" s="353" customFormat="1" x14ac:dyDescent="0.2">
      <c r="A596" s="351" t="s">
        <v>2435</v>
      </c>
      <c r="B596" s="353">
        <v>0.99577079779890998</v>
      </c>
      <c r="C596" s="353">
        <v>0.99577079779890998</v>
      </c>
      <c r="D596" s="353">
        <v>0.99577079779890998</v>
      </c>
      <c r="E596" s="353">
        <v>0.99577079779890998</v>
      </c>
      <c r="F596" s="353">
        <v>0.99577079779890998</v>
      </c>
      <c r="G596" s="353">
        <v>0.99577079779890998</v>
      </c>
      <c r="H596" s="353">
        <v>0.99577079779890998</v>
      </c>
      <c r="I596" s="353">
        <v>0.99577079779890998</v>
      </c>
      <c r="J596" s="353">
        <v>0.99577079779890998</v>
      </c>
      <c r="K596" s="353">
        <v>0.99577079779890998</v>
      </c>
      <c r="L596" s="353">
        <v>0.99577079779890998</v>
      </c>
      <c r="M596" s="353">
        <v>0.99577079779890998</v>
      </c>
      <c r="N596" s="382">
        <v>0.99577079779891098</v>
      </c>
      <c r="O596" s="382">
        <v>0.99596263175696098</v>
      </c>
      <c r="P596" s="382">
        <v>0.99596263175696098</v>
      </c>
      <c r="Q596" s="382">
        <v>0.99596263175696098</v>
      </c>
      <c r="R596" s="382">
        <v>0.99596263175696098</v>
      </c>
      <c r="S596" s="382">
        <v>0.99596263175696098</v>
      </c>
      <c r="T596" s="382">
        <v>0.99596263175696098</v>
      </c>
      <c r="U596" s="382">
        <v>0.99596263175696098</v>
      </c>
      <c r="V596" s="382">
        <v>0.99596263175696098</v>
      </c>
      <c r="W596" s="382">
        <v>0.99596263175696098</v>
      </c>
      <c r="X596" s="382">
        <v>0.99596263175696098</v>
      </c>
      <c r="Y596" s="382">
        <v>0.99596263175696098</v>
      </c>
      <c r="Z596" s="382">
        <v>0.99596263175696098</v>
      </c>
      <c r="AA596" s="382">
        <v>0.99596263175696098</v>
      </c>
      <c r="AB596" s="382">
        <v>0.99617167063356005</v>
      </c>
      <c r="AC596" s="382">
        <v>0.99617167063356005</v>
      </c>
      <c r="AD596" s="382">
        <v>0.99617167063356005</v>
      </c>
      <c r="AE596" s="382">
        <v>0.99617167063356005</v>
      </c>
      <c r="AF596" s="382">
        <v>0.99617167063356005</v>
      </c>
      <c r="AG596" s="382">
        <v>0.99617167063356005</v>
      </c>
      <c r="AH596" s="382">
        <v>0.99617167063356005</v>
      </c>
      <c r="AI596" s="382">
        <v>0.99617167063356005</v>
      </c>
      <c r="AJ596" s="382">
        <v>0.99617167063356005</v>
      </c>
      <c r="AK596" s="382">
        <v>0.99617167063356005</v>
      </c>
      <c r="AL596" s="382">
        <v>0.99617167063356005</v>
      </c>
      <c r="AM596" s="382">
        <v>0.99617167063356005</v>
      </c>
      <c r="AN596" s="382">
        <v>0.99617167063356005</v>
      </c>
    </row>
    <row r="597" spans="1:40" s="353" customFormat="1" x14ac:dyDescent="0.2">
      <c r="A597" s="351" t="s">
        <v>2436</v>
      </c>
      <c r="B597" s="353">
        <v>0.99577079779890998</v>
      </c>
      <c r="C597" s="353">
        <v>0.99577079779890998</v>
      </c>
      <c r="D597" s="353">
        <v>0.99577079779890998</v>
      </c>
      <c r="E597" s="353">
        <v>0.99577079779890998</v>
      </c>
      <c r="F597" s="353">
        <v>0.99577079779890998</v>
      </c>
      <c r="G597" s="353">
        <v>0.99577079779890998</v>
      </c>
      <c r="H597" s="353">
        <v>0.99577079779890998</v>
      </c>
      <c r="I597" s="353">
        <v>0.99577079779890998</v>
      </c>
      <c r="J597" s="353">
        <v>0.99577079779890998</v>
      </c>
      <c r="K597" s="353">
        <v>0.99577079779890998</v>
      </c>
      <c r="L597" s="353">
        <v>0.99577079779890998</v>
      </c>
      <c r="M597" s="353">
        <v>0.99577079779890998</v>
      </c>
      <c r="N597" s="382">
        <v>0.99577079779891098</v>
      </c>
      <c r="O597" s="382">
        <v>0.99596263175696098</v>
      </c>
      <c r="P597" s="382">
        <v>0.99596263175696098</v>
      </c>
      <c r="Q597" s="382">
        <v>0.99596263175696098</v>
      </c>
      <c r="R597" s="382">
        <v>0.99596263175696098</v>
      </c>
      <c r="S597" s="382">
        <v>0.99596263175696098</v>
      </c>
      <c r="T597" s="382">
        <v>0.99596263175696098</v>
      </c>
      <c r="U597" s="382">
        <v>0.99596263175696098</v>
      </c>
      <c r="V597" s="382">
        <v>0.99596263175696098</v>
      </c>
      <c r="W597" s="382">
        <v>0.99596263175696098</v>
      </c>
      <c r="X597" s="382">
        <v>0.99596263175696098</v>
      </c>
      <c r="Y597" s="382">
        <v>0.99596263175696098</v>
      </c>
      <c r="Z597" s="382">
        <v>0.99596263175696098</v>
      </c>
      <c r="AA597" s="382">
        <v>0.99596263175696098</v>
      </c>
      <c r="AB597" s="382">
        <v>0.99617167063356005</v>
      </c>
      <c r="AC597" s="382">
        <v>0.99617167063356005</v>
      </c>
      <c r="AD597" s="382">
        <v>0.99617167063356005</v>
      </c>
      <c r="AE597" s="382">
        <v>0.99617167063356005</v>
      </c>
      <c r="AF597" s="382">
        <v>0.99617167063356005</v>
      </c>
      <c r="AG597" s="382">
        <v>0.99617167063356005</v>
      </c>
      <c r="AH597" s="382">
        <v>0.99617167063356005</v>
      </c>
      <c r="AI597" s="382">
        <v>0.99617167063356005</v>
      </c>
      <c r="AJ597" s="382">
        <v>0.99617167063356005</v>
      </c>
      <c r="AK597" s="382">
        <v>0.99617167063356005</v>
      </c>
      <c r="AL597" s="382">
        <v>0.99617167063356005</v>
      </c>
      <c r="AM597" s="382">
        <v>0.99617167063356005</v>
      </c>
      <c r="AN597" s="382">
        <v>0.99617167063356005</v>
      </c>
    </row>
    <row r="598" spans="1:40" s="171" customFormat="1" x14ac:dyDescent="0.2">
      <c r="A598" s="128" t="s">
        <v>2437</v>
      </c>
      <c r="B598" s="171">
        <v>0.97314938583569599</v>
      </c>
      <c r="C598" s="171">
        <v>0.97314938583569599</v>
      </c>
      <c r="D598" s="171">
        <v>0.97314938583569599</v>
      </c>
      <c r="E598" s="171">
        <v>0.97314938583569599</v>
      </c>
      <c r="F598" s="171">
        <v>0.97314938583569599</v>
      </c>
      <c r="G598" s="171">
        <v>0.97314938583569599</v>
      </c>
      <c r="H598" s="171">
        <v>0.97314938583569599</v>
      </c>
      <c r="I598" s="171">
        <v>0.97314938583569599</v>
      </c>
      <c r="J598" s="171">
        <v>0.97314938583569599</v>
      </c>
      <c r="K598" s="171">
        <v>0.97314938583569599</v>
      </c>
      <c r="L598" s="171">
        <v>0.97314938583569599</v>
      </c>
      <c r="M598" s="171">
        <v>0.97314938583569599</v>
      </c>
      <c r="N598" s="305">
        <v>0.97314938583569499</v>
      </c>
      <c r="O598" s="305">
        <v>0.97281091829880695</v>
      </c>
      <c r="P598" s="305">
        <v>0.97281091829880695</v>
      </c>
      <c r="Q598" s="305">
        <v>0.97281091829880695</v>
      </c>
      <c r="R598" s="305">
        <v>0.97281091829880695</v>
      </c>
      <c r="S598" s="305">
        <v>0.97281091829880695</v>
      </c>
      <c r="T598" s="305">
        <v>0.97281091829880695</v>
      </c>
      <c r="U598" s="305">
        <v>0.97281091829880695</v>
      </c>
      <c r="V598" s="305">
        <v>0.97281091829880695</v>
      </c>
      <c r="W598" s="305">
        <v>0.97281091829880695</v>
      </c>
      <c r="X598" s="305">
        <v>0.97281091829880695</v>
      </c>
      <c r="Y598" s="305">
        <v>0.97281091829880695</v>
      </c>
      <c r="Z598" s="305">
        <v>0.97281091829880695</v>
      </c>
      <c r="AA598" s="305">
        <v>0.97281091829880595</v>
      </c>
      <c r="AB598" s="305">
        <v>0.97284191139765697</v>
      </c>
      <c r="AC598" s="305">
        <v>0.97284191139765697</v>
      </c>
      <c r="AD598" s="305">
        <v>0.97284191139765697</v>
      </c>
      <c r="AE598" s="305">
        <v>0.97284191139765697</v>
      </c>
      <c r="AF598" s="305">
        <v>0.97284191139765697</v>
      </c>
      <c r="AG598" s="305">
        <v>0.97284191139765697</v>
      </c>
      <c r="AH598" s="305">
        <v>0.97284191139765697</v>
      </c>
      <c r="AI598" s="305">
        <v>0.97284191139765697</v>
      </c>
      <c r="AJ598" s="305">
        <v>0.97284191139765697</v>
      </c>
      <c r="AK598" s="305">
        <v>0.97284191139765697</v>
      </c>
      <c r="AL598" s="305">
        <v>0.97284191139765697</v>
      </c>
      <c r="AM598" s="305">
        <v>0.97284191139765697</v>
      </c>
      <c r="AN598" s="305">
        <v>0.97284191139765797</v>
      </c>
    </row>
    <row r="599" spans="1:40" s="171" customFormat="1" x14ac:dyDescent="0.2">
      <c r="A599" s="128" t="s">
        <v>2438</v>
      </c>
      <c r="B599" s="171">
        <v>0.97314938583569599</v>
      </c>
      <c r="C599" s="171">
        <v>0.97314938583569599</v>
      </c>
      <c r="D599" s="171">
        <v>0.97314938583569599</v>
      </c>
      <c r="E599" s="171">
        <v>0.97314938583569599</v>
      </c>
      <c r="F599" s="171">
        <v>0.97314938583569599</v>
      </c>
      <c r="G599" s="171">
        <v>0.97314938583569599</v>
      </c>
      <c r="H599" s="171">
        <v>0.97314938583569599</v>
      </c>
      <c r="I599" s="171">
        <v>0.97314938583569599</v>
      </c>
      <c r="J599" s="171">
        <v>0.97314938583569599</v>
      </c>
      <c r="K599" s="171">
        <v>0.97314938583569599</v>
      </c>
      <c r="L599" s="171">
        <v>0.97314938583569599</v>
      </c>
      <c r="M599" s="171">
        <v>0.97314938583569599</v>
      </c>
      <c r="N599" s="305">
        <v>0.97314938583569499</v>
      </c>
      <c r="O599" s="305">
        <v>0.97281091829880695</v>
      </c>
      <c r="P599" s="305">
        <v>0.97281091829880695</v>
      </c>
      <c r="Q599" s="305">
        <v>0.97281091829880695</v>
      </c>
      <c r="R599" s="305">
        <v>0.97281091829880695</v>
      </c>
      <c r="S599" s="305">
        <v>0.97281091829880695</v>
      </c>
      <c r="T599" s="305">
        <v>0.97281091829880695</v>
      </c>
      <c r="U599" s="305">
        <v>0.97281091829880695</v>
      </c>
      <c r="V599" s="305">
        <v>0.97281091829880695</v>
      </c>
      <c r="W599" s="305">
        <v>0.97281091829880695</v>
      </c>
      <c r="X599" s="305">
        <v>0.97281091829880695</v>
      </c>
      <c r="Y599" s="305">
        <v>0.97281091829880695</v>
      </c>
      <c r="Z599" s="305">
        <v>0.97281091829880695</v>
      </c>
      <c r="AA599" s="305">
        <v>0.97281091829880595</v>
      </c>
      <c r="AB599" s="305">
        <v>0.97284191139765697</v>
      </c>
      <c r="AC599" s="305">
        <v>0.97284191139765697</v>
      </c>
      <c r="AD599" s="305">
        <v>0.97284191139765697</v>
      </c>
      <c r="AE599" s="305">
        <v>0.97284191139765697</v>
      </c>
      <c r="AF599" s="305">
        <v>0.97284191139765697</v>
      </c>
      <c r="AG599" s="305">
        <v>0.97284191139765697</v>
      </c>
      <c r="AH599" s="305">
        <v>0.97284191139765697</v>
      </c>
      <c r="AI599" s="305">
        <v>0.97284191139765697</v>
      </c>
      <c r="AJ599" s="305">
        <v>0.97284191139765697</v>
      </c>
      <c r="AK599" s="305">
        <v>0.97284191139765697</v>
      </c>
      <c r="AL599" s="305">
        <v>0.97284191139765697</v>
      </c>
      <c r="AM599" s="305">
        <v>0.97284191139765697</v>
      </c>
      <c r="AN599" s="305">
        <v>0.97284191139765797</v>
      </c>
    </row>
    <row r="600" spans="1:40" s="171" customFormat="1" x14ac:dyDescent="0.2">
      <c r="A600" s="128" t="s">
        <v>2439</v>
      </c>
      <c r="B600" s="171">
        <v>0.97314938583569599</v>
      </c>
      <c r="C600" s="171">
        <v>0.97314938583569599</v>
      </c>
      <c r="D600" s="171">
        <v>0.97314938583569599</v>
      </c>
      <c r="E600" s="171">
        <v>0.97314938583569599</v>
      </c>
      <c r="F600" s="171">
        <v>0.97314938583569599</v>
      </c>
      <c r="G600" s="171">
        <v>0.97314938583569599</v>
      </c>
      <c r="H600" s="171">
        <v>0.97314938583569599</v>
      </c>
      <c r="I600" s="171">
        <v>0.97314938583569599</v>
      </c>
      <c r="J600" s="171">
        <v>0.97314938583569599</v>
      </c>
      <c r="K600" s="171">
        <v>0.97314938583569599</v>
      </c>
      <c r="L600" s="171">
        <v>0.97314938583569599</v>
      </c>
      <c r="M600" s="171">
        <v>0.97314938583569599</v>
      </c>
      <c r="N600" s="305">
        <v>0.97314938583569499</v>
      </c>
      <c r="O600" s="305">
        <v>0.97281091829880695</v>
      </c>
      <c r="P600" s="305">
        <v>0.97281091829880695</v>
      </c>
      <c r="Q600" s="305">
        <v>0.97281091829880695</v>
      </c>
      <c r="R600" s="305">
        <v>0.97281091829880695</v>
      </c>
      <c r="S600" s="305">
        <v>0.97281091829880695</v>
      </c>
      <c r="T600" s="305">
        <v>0.97281091829880695</v>
      </c>
      <c r="U600" s="305">
        <v>0.97281091829880695</v>
      </c>
      <c r="V600" s="305">
        <v>0.97281091829880695</v>
      </c>
      <c r="W600" s="305">
        <v>0.97281091829880695</v>
      </c>
      <c r="X600" s="305">
        <v>0.97281091829880695</v>
      </c>
      <c r="Y600" s="305">
        <v>0.97281091829880695</v>
      </c>
      <c r="Z600" s="305">
        <v>0.97281091829880695</v>
      </c>
      <c r="AA600" s="305">
        <v>0.97281091829880595</v>
      </c>
      <c r="AB600" s="305">
        <v>0.97284191139765697</v>
      </c>
      <c r="AC600" s="305">
        <v>0.97284191139765697</v>
      </c>
      <c r="AD600" s="305">
        <v>0.97284191139765697</v>
      </c>
      <c r="AE600" s="305">
        <v>0.97284191139765697</v>
      </c>
      <c r="AF600" s="305">
        <v>0.97284191139765697</v>
      </c>
      <c r="AG600" s="305">
        <v>0.97284191139765697</v>
      </c>
      <c r="AH600" s="305">
        <v>0.97284191139765697</v>
      </c>
      <c r="AI600" s="305">
        <v>0.97284191139765697</v>
      </c>
      <c r="AJ600" s="305">
        <v>0.97284191139765697</v>
      </c>
      <c r="AK600" s="305">
        <v>0.97284191139765697</v>
      </c>
      <c r="AL600" s="305">
        <v>0.97284191139765697</v>
      </c>
      <c r="AM600" s="305">
        <v>0.97284191139765697</v>
      </c>
      <c r="AN600" s="305">
        <v>0.97284191139765797</v>
      </c>
    </row>
    <row r="601" spans="1:40" s="171" customFormat="1" x14ac:dyDescent="0.2">
      <c r="A601" s="128" t="s">
        <v>2440</v>
      </c>
      <c r="B601" s="171">
        <v>0.97314938583569599</v>
      </c>
      <c r="C601" s="171">
        <v>0.97314938583569599</v>
      </c>
      <c r="D601" s="171">
        <v>0.97314938583569599</v>
      </c>
      <c r="E601" s="171">
        <v>0.97314938583569599</v>
      </c>
      <c r="F601" s="171">
        <v>0.97314938583569599</v>
      </c>
      <c r="G601" s="171">
        <v>0.97314938583569599</v>
      </c>
      <c r="H601" s="171">
        <v>0.97314938583569599</v>
      </c>
      <c r="I601" s="171">
        <v>0.97314938583569599</v>
      </c>
      <c r="J601" s="171">
        <v>0.97314938583569599</v>
      </c>
      <c r="K601" s="171">
        <v>0.97314938583569599</v>
      </c>
      <c r="L601" s="171">
        <v>0.97314938583569599</v>
      </c>
      <c r="M601" s="171">
        <v>0.97314938583569599</v>
      </c>
      <c r="N601" s="305">
        <v>0.97314938583569499</v>
      </c>
      <c r="O601" s="305">
        <v>0.97281091829880695</v>
      </c>
      <c r="P601" s="305">
        <v>0.97281091829880695</v>
      </c>
      <c r="Q601" s="305">
        <v>0.97281091829880695</v>
      </c>
      <c r="R601" s="305">
        <v>0.97281091829880695</v>
      </c>
      <c r="S601" s="305">
        <v>0.97281091829880695</v>
      </c>
      <c r="T601" s="305">
        <v>0.97281091829880695</v>
      </c>
      <c r="U601" s="305">
        <v>0.97281091829880695</v>
      </c>
      <c r="V601" s="305">
        <v>0.97281091829880695</v>
      </c>
      <c r="W601" s="305">
        <v>0.97281091829880695</v>
      </c>
      <c r="X601" s="305">
        <v>0.97281091829880695</v>
      </c>
      <c r="Y601" s="305">
        <v>0.97281091829880695</v>
      </c>
      <c r="Z601" s="305">
        <v>0.97281091829880695</v>
      </c>
      <c r="AA601" s="305">
        <v>0.97281091829880595</v>
      </c>
      <c r="AB601" s="305">
        <v>0.97284191139765697</v>
      </c>
      <c r="AC601" s="305">
        <v>0.97284191139765697</v>
      </c>
      <c r="AD601" s="305">
        <v>0.97284191139765697</v>
      </c>
      <c r="AE601" s="305">
        <v>0.97284191139765697</v>
      </c>
      <c r="AF601" s="305">
        <v>0.97284191139765697</v>
      </c>
      <c r="AG601" s="305">
        <v>0.97284191139765697</v>
      </c>
      <c r="AH601" s="305">
        <v>0.97284191139765697</v>
      </c>
      <c r="AI601" s="305">
        <v>0.97284191139765697</v>
      </c>
      <c r="AJ601" s="305">
        <v>0.97284191139765697</v>
      </c>
      <c r="AK601" s="305">
        <v>0.97284191139765697</v>
      </c>
      <c r="AL601" s="305">
        <v>0.97284191139765697</v>
      </c>
      <c r="AM601" s="305">
        <v>0.97284191139765697</v>
      </c>
      <c r="AN601" s="305">
        <v>0.97284191139765797</v>
      </c>
    </row>
    <row r="602" spans="1:40" s="171" customFormat="1" x14ac:dyDescent="0.2">
      <c r="A602" s="128" t="s">
        <v>2441</v>
      </c>
      <c r="B602" s="171">
        <v>0.97314938583569599</v>
      </c>
      <c r="C602" s="171">
        <v>0.97314938583569599</v>
      </c>
      <c r="D602" s="171">
        <v>0.97314938583569599</v>
      </c>
      <c r="E602" s="171">
        <v>0.97314938583569599</v>
      </c>
      <c r="F602" s="171">
        <v>0.97314938583569599</v>
      </c>
      <c r="G602" s="171">
        <v>0.97314938583569599</v>
      </c>
      <c r="H602" s="171">
        <v>0.97314938583569599</v>
      </c>
      <c r="I602" s="171">
        <v>0.97314938583569599</v>
      </c>
      <c r="J602" s="171">
        <v>0.97314938583569599</v>
      </c>
      <c r="K602" s="171">
        <v>0.97314938583569599</v>
      </c>
      <c r="L602" s="171">
        <v>0.97314938583569599</v>
      </c>
      <c r="M602" s="171">
        <v>0.97314938583569599</v>
      </c>
      <c r="N602" s="305">
        <v>0.97314938583569499</v>
      </c>
      <c r="O602" s="305">
        <v>0.97281091829880695</v>
      </c>
      <c r="P602" s="305">
        <v>0.97281091829880695</v>
      </c>
      <c r="Q602" s="305">
        <v>0.97281091829880695</v>
      </c>
      <c r="R602" s="305">
        <v>0.97281091829880695</v>
      </c>
      <c r="S602" s="305">
        <v>0.97281091829880695</v>
      </c>
      <c r="T602" s="305">
        <v>0.97281091829880695</v>
      </c>
      <c r="U602" s="305">
        <v>0.97281091829880695</v>
      </c>
      <c r="V602" s="305">
        <v>0.97281091829880695</v>
      </c>
      <c r="W602" s="305">
        <v>0.97281091829880695</v>
      </c>
      <c r="X602" s="305">
        <v>0.97281091829880695</v>
      </c>
      <c r="Y602" s="305">
        <v>0.97281091829880695</v>
      </c>
      <c r="Z602" s="305">
        <v>0.97281091829880695</v>
      </c>
      <c r="AA602" s="305">
        <v>0.97281091829880595</v>
      </c>
      <c r="AB602" s="305">
        <v>0.97284191139765697</v>
      </c>
      <c r="AC602" s="305">
        <v>0.97284191139765697</v>
      </c>
      <c r="AD602" s="305">
        <v>0.97284191139765697</v>
      </c>
      <c r="AE602" s="305">
        <v>0.97284191139765697</v>
      </c>
      <c r="AF602" s="305">
        <v>0.97284191139765697</v>
      </c>
      <c r="AG602" s="305">
        <v>0.97284191139765697</v>
      </c>
      <c r="AH602" s="305">
        <v>0.97284191139765697</v>
      </c>
      <c r="AI602" s="305">
        <v>0.97284191139765697</v>
      </c>
      <c r="AJ602" s="305">
        <v>0.97284191139765697</v>
      </c>
      <c r="AK602" s="305">
        <v>0.97284191139765697</v>
      </c>
      <c r="AL602" s="305">
        <v>0.97284191139765697</v>
      </c>
      <c r="AM602" s="305">
        <v>0.97284191139765697</v>
      </c>
      <c r="AN602" s="305">
        <v>0.97284191139765797</v>
      </c>
    </row>
    <row r="603" spans="1:40" s="171" customFormat="1" x14ac:dyDescent="0.2">
      <c r="A603" s="128" t="s">
        <v>2442</v>
      </c>
      <c r="B603" s="171">
        <v>0.97314938583569599</v>
      </c>
      <c r="C603" s="171">
        <v>0.97314938583569599</v>
      </c>
      <c r="D603" s="171">
        <v>0.97314938583569599</v>
      </c>
      <c r="E603" s="171">
        <v>0.97314938583569599</v>
      </c>
      <c r="F603" s="171">
        <v>0.97314938583569599</v>
      </c>
      <c r="G603" s="171">
        <v>0.97314938583569599</v>
      </c>
      <c r="H603" s="171">
        <v>0.97314938583569599</v>
      </c>
      <c r="I603" s="171">
        <v>0.97314938583569599</v>
      </c>
      <c r="J603" s="171">
        <v>0.97314938583569599</v>
      </c>
      <c r="K603" s="171">
        <v>0.97314938583569599</v>
      </c>
      <c r="L603" s="171">
        <v>0.97314938583569599</v>
      </c>
      <c r="M603" s="171">
        <v>0.97314938583569599</v>
      </c>
      <c r="N603" s="305">
        <v>0.97314938583569499</v>
      </c>
      <c r="O603" s="305">
        <v>0.97281091829880695</v>
      </c>
      <c r="P603" s="305">
        <v>0.97281091829880695</v>
      </c>
      <c r="Q603" s="305">
        <v>0.97281091829880695</v>
      </c>
      <c r="R603" s="305">
        <v>0.97281091829880695</v>
      </c>
      <c r="S603" s="305">
        <v>0.97281091829880695</v>
      </c>
      <c r="T603" s="305">
        <v>0.97281091829880695</v>
      </c>
      <c r="U603" s="305">
        <v>0.97281091829880695</v>
      </c>
      <c r="V603" s="305">
        <v>0.97281091829880695</v>
      </c>
      <c r="W603" s="305">
        <v>0.97281091829880695</v>
      </c>
      <c r="X603" s="305">
        <v>0.97281091829880695</v>
      </c>
      <c r="Y603" s="305">
        <v>0.97281091829880695</v>
      </c>
      <c r="Z603" s="305">
        <v>0.97281091829880695</v>
      </c>
      <c r="AA603" s="305">
        <v>0.97281091829880595</v>
      </c>
      <c r="AB603" s="305">
        <v>0.97284191139765697</v>
      </c>
      <c r="AC603" s="305">
        <v>0.97284191139765697</v>
      </c>
      <c r="AD603" s="305">
        <v>0.97284191139765697</v>
      </c>
      <c r="AE603" s="305">
        <v>0.97284191139765697</v>
      </c>
      <c r="AF603" s="305">
        <v>0.97284191139765697</v>
      </c>
      <c r="AG603" s="305">
        <v>0.97284191139765697</v>
      </c>
      <c r="AH603" s="305">
        <v>0.97284191139765697</v>
      </c>
      <c r="AI603" s="305">
        <v>0.97284191139765697</v>
      </c>
      <c r="AJ603" s="305">
        <v>0.97284191139765697</v>
      </c>
      <c r="AK603" s="305">
        <v>0.97284191139765697</v>
      </c>
      <c r="AL603" s="305">
        <v>0.97284191139765697</v>
      </c>
      <c r="AM603" s="305">
        <v>0.97284191139765697</v>
      </c>
      <c r="AN603" s="305">
        <v>0.97284191139765797</v>
      </c>
    </row>
    <row r="604" spans="1:40" s="171" customFormat="1" x14ac:dyDescent="0.2">
      <c r="A604" s="172" t="s">
        <v>2443</v>
      </c>
      <c r="B604" s="171">
        <v>0</v>
      </c>
      <c r="C604" s="171">
        <v>0</v>
      </c>
      <c r="D604" s="171">
        <v>0</v>
      </c>
      <c r="E604" s="171">
        <v>0</v>
      </c>
      <c r="F604" s="171">
        <v>0</v>
      </c>
      <c r="G604" s="171">
        <v>0</v>
      </c>
      <c r="H604" s="171">
        <v>0</v>
      </c>
      <c r="I604" s="171">
        <v>0</v>
      </c>
      <c r="J604" s="171">
        <v>0</v>
      </c>
      <c r="K604" s="171">
        <v>0</v>
      </c>
      <c r="L604" s="171">
        <v>0</v>
      </c>
      <c r="M604" s="171">
        <v>0</v>
      </c>
      <c r="N604" s="305">
        <v>0</v>
      </c>
      <c r="O604" s="305">
        <v>0</v>
      </c>
      <c r="P604" s="305">
        <v>0</v>
      </c>
      <c r="Q604" s="305">
        <v>0</v>
      </c>
      <c r="R604" s="305">
        <v>0</v>
      </c>
      <c r="S604" s="305">
        <v>0</v>
      </c>
      <c r="T604" s="305">
        <v>0</v>
      </c>
      <c r="U604" s="305">
        <v>0</v>
      </c>
      <c r="V604" s="305">
        <v>0</v>
      </c>
      <c r="W604" s="305">
        <v>0</v>
      </c>
      <c r="X604" s="305">
        <v>0</v>
      </c>
      <c r="Y604" s="305">
        <v>0</v>
      </c>
      <c r="Z604" s="305">
        <v>0</v>
      </c>
      <c r="AA604" s="305">
        <v>0</v>
      </c>
      <c r="AB604" s="305">
        <v>0</v>
      </c>
      <c r="AC604" s="305">
        <v>0</v>
      </c>
      <c r="AD604" s="305">
        <v>0</v>
      </c>
      <c r="AE604" s="305">
        <v>0</v>
      </c>
      <c r="AF604" s="305">
        <v>0</v>
      </c>
      <c r="AG604" s="305">
        <v>0</v>
      </c>
      <c r="AH604" s="305">
        <v>0</v>
      </c>
      <c r="AI604" s="305">
        <v>0</v>
      </c>
      <c r="AJ604" s="305">
        <v>0</v>
      </c>
      <c r="AK604" s="305">
        <v>0</v>
      </c>
      <c r="AL604" s="305">
        <v>0</v>
      </c>
      <c r="AM604" s="305">
        <v>0</v>
      </c>
      <c r="AN604" s="305">
        <v>0</v>
      </c>
    </row>
    <row r="605" spans="1:40" s="171" customFormat="1" x14ac:dyDescent="0.2">
      <c r="A605" s="128" t="s">
        <v>2444</v>
      </c>
      <c r="B605" s="171">
        <v>1</v>
      </c>
      <c r="C605" s="171">
        <v>1</v>
      </c>
      <c r="D605" s="171">
        <v>1</v>
      </c>
      <c r="E605" s="171">
        <v>1</v>
      </c>
      <c r="F605" s="171">
        <v>1</v>
      </c>
      <c r="G605" s="171">
        <v>1</v>
      </c>
      <c r="H605" s="171">
        <v>1</v>
      </c>
      <c r="I605" s="171">
        <v>1</v>
      </c>
      <c r="J605" s="171">
        <v>1</v>
      </c>
      <c r="K605" s="171">
        <v>1</v>
      </c>
      <c r="L605" s="171">
        <v>1</v>
      </c>
      <c r="M605" s="171">
        <v>1</v>
      </c>
      <c r="N605" s="305">
        <v>1</v>
      </c>
      <c r="O605" s="305">
        <v>1</v>
      </c>
      <c r="P605" s="305">
        <v>1</v>
      </c>
      <c r="Q605" s="305">
        <v>1</v>
      </c>
      <c r="R605" s="305">
        <v>1</v>
      </c>
      <c r="S605" s="305">
        <v>1</v>
      </c>
      <c r="T605" s="305">
        <v>1</v>
      </c>
      <c r="U605" s="305">
        <v>1</v>
      </c>
      <c r="V605" s="305">
        <v>1</v>
      </c>
      <c r="W605" s="305">
        <v>1</v>
      </c>
      <c r="X605" s="305">
        <v>1</v>
      </c>
      <c r="Y605" s="305">
        <v>1</v>
      </c>
      <c r="Z605" s="305">
        <v>1</v>
      </c>
      <c r="AA605" s="305">
        <v>1</v>
      </c>
      <c r="AB605" s="305">
        <v>1</v>
      </c>
      <c r="AC605" s="305">
        <v>1</v>
      </c>
      <c r="AD605" s="305">
        <v>1</v>
      </c>
      <c r="AE605" s="305">
        <v>1</v>
      </c>
      <c r="AF605" s="305">
        <v>1</v>
      </c>
      <c r="AG605" s="305">
        <v>1</v>
      </c>
      <c r="AH605" s="305">
        <v>1</v>
      </c>
      <c r="AI605" s="305">
        <v>1</v>
      </c>
      <c r="AJ605" s="305">
        <v>1</v>
      </c>
      <c r="AK605" s="305">
        <v>1</v>
      </c>
      <c r="AL605" s="305">
        <v>1</v>
      </c>
      <c r="AM605" s="305">
        <v>1</v>
      </c>
      <c r="AN605" s="305">
        <v>1</v>
      </c>
    </row>
    <row r="606" spans="1:40" s="171" customFormat="1" x14ac:dyDescent="0.2">
      <c r="A606" s="128" t="s">
        <v>2445</v>
      </c>
      <c r="B606" s="171">
        <v>1</v>
      </c>
      <c r="C606" s="171">
        <v>1</v>
      </c>
      <c r="D606" s="171">
        <v>1</v>
      </c>
      <c r="E606" s="171">
        <v>1</v>
      </c>
      <c r="F606" s="171">
        <v>1</v>
      </c>
      <c r="G606" s="171">
        <v>1</v>
      </c>
      <c r="H606" s="171">
        <v>1</v>
      </c>
      <c r="I606" s="171">
        <v>1</v>
      </c>
      <c r="J606" s="171">
        <v>1</v>
      </c>
      <c r="K606" s="171">
        <v>1</v>
      </c>
      <c r="L606" s="171">
        <v>1</v>
      </c>
      <c r="M606" s="171">
        <v>1</v>
      </c>
      <c r="N606" s="305">
        <v>1</v>
      </c>
      <c r="O606" s="305">
        <v>1</v>
      </c>
      <c r="P606" s="305">
        <v>1</v>
      </c>
      <c r="Q606" s="305">
        <v>1</v>
      </c>
      <c r="R606" s="305">
        <v>1</v>
      </c>
      <c r="S606" s="305">
        <v>1</v>
      </c>
      <c r="T606" s="305">
        <v>1</v>
      </c>
      <c r="U606" s="305">
        <v>1</v>
      </c>
      <c r="V606" s="305">
        <v>1</v>
      </c>
      <c r="W606" s="305">
        <v>1</v>
      </c>
      <c r="X606" s="305">
        <v>1</v>
      </c>
      <c r="Y606" s="305">
        <v>1</v>
      </c>
      <c r="Z606" s="305">
        <v>1</v>
      </c>
      <c r="AA606" s="305">
        <v>1</v>
      </c>
      <c r="AB606" s="305">
        <v>1</v>
      </c>
      <c r="AC606" s="305">
        <v>1</v>
      </c>
      <c r="AD606" s="305">
        <v>1</v>
      </c>
      <c r="AE606" s="305">
        <v>1</v>
      </c>
      <c r="AF606" s="305">
        <v>1</v>
      </c>
      <c r="AG606" s="305">
        <v>1</v>
      </c>
      <c r="AH606" s="305">
        <v>1</v>
      </c>
      <c r="AI606" s="305">
        <v>1</v>
      </c>
      <c r="AJ606" s="305">
        <v>1</v>
      </c>
      <c r="AK606" s="305">
        <v>1</v>
      </c>
      <c r="AL606" s="305">
        <v>1</v>
      </c>
      <c r="AM606" s="305">
        <v>1</v>
      </c>
      <c r="AN606" s="305">
        <v>1</v>
      </c>
    </row>
    <row r="607" spans="1:40" s="171" customFormat="1" x14ac:dyDescent="0.2">
      <c r="A607" s="128" t="s">
        <v>2446</v>
      </c>
      <c r="B607" s="171">
        <v>1</v>
      </c>
      <c r="C607" s="171">
        <v>1</v>
      </c>
      <c r="D607" s="171">
        <v>1</v>
      </c>
      <c r="E607" s="171">
        <v>1</v>
      </c>
      <c r="F607" s="171">
        <v>1</v>
      </c>
      <c r="G607" s="171">
        <v>1</v>
      </c>
      <c r="H607" s="171">
        <v>1</v>
      </c>
      <c r="I607" s="171">
        <v>1</v>
      </c>
      <c r="J607" s="171">
        <v>1</v>
      </c>
      <c r="K607" s="171">
        <v>1</v>
      </c>
      <c r="L607" s="171">
        <v>1</v>
      </c>
      <c r="M607" s="171">
        <v>1</v>
      </c>
      <c r="N607" s="305">
        <v>1</v>
      </c>
      <c r="O607" s="305">
        <v>1</v>
      </c>
      <c r="P607" s="305">
        <v>1</v>
      </c>
      <c r="Q607" s="305">
        <v>1</v>
      </c>
      <c r="R607" s="305">
        <v>1</v>
      </c>
      <c r="S607" s="305">
        <v>1</v>
      </c>
      <c r="T607" s="305">
        <v>1</v>
      </c>
      <c r="U607" s="305">
        <v>1</v>
      </c>
      <c r="V607" s="305">
        <v>1</v>
      </c>
      <c r="W607" s="305">
        <v>1</v>
      </c>
      <c r="X607" s="305">
        <v>1</v>
      </c>
      <c r="Y607" s="305">
        <v>1</v>
      </c>
      <c r="Z607" s="305">
        <v>1</v>
      </c>
      <c r="AA607" s="305">
        <v>1</v>
      </c>
      <c r="AB607" s="305">
        <v>1</v>
      </c>
      <c r="AC607" s="305">
        <v>1</v>
      </c>
      <c r="AD607" s="305">
        <v>1</v>
      </c>
      <c r="AE607" s="305">
        <v>1</v>
      </c>
      <c r="AF607" s="305">
        <v>1</v>
      </c>
      <c r="AG607" s="305">
        <v>1</v>
      </c>
      <c r="AH607" s="305">
        <v>1</v>
      </c>
      <c r="AI607" s="305">
        <v>1</v>
      </c>
      <c r="AJ607" s="305">
        <v>1</v>
      </c>
      <c r="AK607" s="305">
        <v>1</v>
      </c>
      <c r="AL607" s="305">
        <v>1</v>
      </c>
      <c r="AM607" s="305">
        <v>1</v>
      </c>
      <c r="AN607" s="305">
        <v>1</v>
      </c>
    </row>
    <row r="608" spans="1:40" s="171" customFormat="1" x14ac:dyDescent="0.2">
      <c r="A608" s="128" t="s">
        <v>2447</v>
      </c>
      <c r="B608" s="171">
        <v>1</v>
      </c>
      <c r="C608" s="171">
        <v>1</v>
      </c>
      <c r="D608" s="171">
        <v>1</v>
      </c>
      <c r="E608" s="171">
        <v>1</v>
      </c>
      <c r="F608" s="171">
        <v>1</v>
      </c>
      <c r="G608" s="171">
        <v>1</v>
      </c>
      <c r="H608" s="171">
        <v>1</v>
      </c>
      <c r="I608" s="171">
        <v>1</v>
      </c>
      <c r="J608" s="171">
        <v>1</v>
      </c>
      <c r="K608" s="171">
        <v>1</v>
      </c>
      <c r="L608" s="171">
        <v>1</v>
      </c>
      <c r="M608" s="171">
        <v>1</v>
      </c>
      <c r="N608" s="305">
        <v>1</v>
      </c>
      <c r="O608" s="305">
        <v>1</v>
      </c>
      <c r="P608" s="305">
        <v>1</v>
      </c>
      <c r="Q608" s="305">
        <v>1</v>
      </c>
      <c r="R608" s="305">
        <v>1</v>
      </c>
      <c r="S608" s="305">
        <v>1</v>
      </c>
      <c r="T608" s="305">
        <v>1</v>
      </c>
      <c r="U608" s="305">
        <v>1</v>
      </c>
      <c r="V608" s="305">
        <v>1</v>
      </c>
      <c r="W608" s="305">
        <v>1</v>
      </c>
      <c r="X608" s="305">
        <v>1</v>
      </c>
      <c r="Y608" s="305">
        <v>1</v>
      </c>
      <c r="Z608" s="305">
        <v>1</v>
      </c>
      <c r="AA608" s="305">
        <v>1</v>
      </c>
      <c r="AB608" s="305">
        <v>1</v>
      </c>
      <c r="AC608" s="305">
        <v>1</v>
      </c>
      <c r="AD608" s="305">
        <v>1</v>
      </c>
      <c r="AE608" s="305">
        <v>1</v>
      </c>
      <c r="AF608" s="305">
        <v>1</v>
      </c>
      <c r="AG608" s="305">
        <v>1</v>
      </c>
      <c r="AH608" s="305">
        <v>1</v>
      </c>
      <c r="AI608" s="305">
        <v>1</v>
      </c>
      <c r="AJ608" s="305">
        <v>1</v>
      </c>
      <c r="AK608" s="305">
        <v>1</v>
      </c>
      <c r="AL608" s="305">
        <v>1</v>
      </c>
      <c r="AM608" s="305">
        <v>1</v>
      </c>
      <c r="AN608" s="305">
        <v>1</v>
      </c>
    </row>
    <row r="609" spans="1:40" s="171" customFormat="1" x14ac:dyDescent="0.2">
      <c r="A609" s="128" t="s">
        <v>2448</v>
      </c>
      <c r="B609" s="171">
        <v>1</v>
      </c>
      <c r="C609" s="171">
        <v>1</v>
      </c>
      <c r="D609" s="171">
        <v>1</v>
      </c>
      <c r="E609" s="171">
        <v>1</v>
      </c>
      <c r="F609" s="171">
        <v>1</v>
      </c>
      <c r="G609" s="171">
        <v>1</v>
      </c>
      <c r="H609" s="171">
        <v>1</v>
      </c>
      <c r="I609" s="171">
        <v>1</v>
      </c>
      <c r="J609" s="171">
        <v>1</v>
      </c>
      <c r="K609" s="171">
        <v>1</v>
      </c>
      <c r="L609" s="171">
        <v>1</v>
      </c>
      <c r="M609" s="171">
        <v>1</v>
      </c>
      <c r="N609" s="305">
        <v>1</v>
      </c>
      <c r="O609" s="305">
        <v>1</v>
      </c>
      <c r="P609" s="305">
        <v>1</v>
      </c>
      <c r="Q609" s="305">
        <v>1</v>
      </c>
      <c r="R609" s="305">
        <v>1</v>
      </c>
      <c r="S609" s="305">
        <v>1</v>
      </c>
      <c r="T609" s="305">
        <v>1</v>
      </c>
      <c r="U609" s="305">
        <v>1</v>
      </c>
      <c r="V609" s="305">
        <v>1</v>
      </c>
      <c r="W609" s="305">
        <v>1</v>
      </c>
      <c r="X609" s="305">
        <v>1</v>
      </c>
      <c r="Y609" s="305">
        <v>1</v>
      </c>
      <c r="Z609" s="305">
        <v>1</v>
      </c>
      <c r="AA609" s="305">
        <v>1</v>
      </c>
      <c r="AB609" s="305">
        <v>1</v>
      </c>
      <c r="AC609" s="305">
        <v>1</v>
      </c>
      <c r="AD609" s="305">
        <v>1</v>
      </c>
      <c r="AE609" s="305">
        <v>1</v>
      </c>
      <c r="AF609" s="305">
        <v>1</v>
      </c>
      <c r="AG609" s="305">
        <v>1</v>
      </c>
      <c r="AH609" s="305">
        <v>1</v>
      </c>
      <c r="AI609" s="305">
        <v>1</v>
      </c>
      <c r="AJ609" s="305">
        <v>1</v>
      </c>
      <c r="AK609" s="305">
        <v>1</v>
      </c>
      <c r="AL609" s="305">
        <v>1</v>
      </c>
      <c r="AM609" s="305">
        <v>1</v>
      </c>
      <c r="AN609" s="305">
        <v>1</v>
      </c>
    </row>
    <row r="610" spans="1:40" s="171" customFormat="1" x14ac:dyDescent="0.2">
      <c r="A610" s="128" t="s">
        <v>2449</v>
      </c>
      <c r="B610" s="171">
        <v>1</v>
      </c>
      <c r="C610" s="171">
        <v>1</v>
      </c>
      <c r="D610" s="171">
        <v>1</v>
      </c>
      <c r="E610" s="171">
        <v>1</v>
      </c>
      <c r="F610" s="171">
        <v>1</v>
      </c>
      <c r="G610" s="171">
        <v>1</v>
      </c>
      <c r="H610" s="171">
        <v>1</v>
      </c>
      <c r="I610" s="171">
        <v>1</v>
      </c>
      <c r="J610" s="171">
        <v>1</v>
      </c>
      <c r="K610" s="171">
        <v>1</v>
      </c>
      <c r="L610" s="171">
        <v>1</v>
      </c>
      <c r="M610" s="171">
        <v>1</v>
      </c>
      <c r="N610" s="305">
        <v>1</v>
      </c>
      <c r="O610" s="305">
        <v>1</v>
      </c>
      <c r="P610" s="305">
        <v>1</v>
      </c>
      <c r="Q610" s="305">
        <v>1</v>
      </c>
      <c r="R610" s="305">
        <v>1</v>
      </c>
      <c r="S610" s="305">
        <v>1</v>
      </c>
      <c r="T610" s="305">
        <v>1</v>
      </c>
      <c r="U610" s="305">
        <v>1</v>
      </c>
      <c r="V610" s="305">
        <v>1</v>
      </c>
      <c r="W610" s="305">
        <v>1</v>
      </c>
      <c r="X610" s="305">
        <v>1</v>
      </c>
      <c r="Y610" s="305">
        <v>1</v>
      </c>
      <c r="Z610" s="305">
        <v>1</v>
      </c>
      <c r="AA610" s="305">
        <v>1</v>
      </c>
      <c r="AB610" s="305">
        <v>1</v>
      </c>
      <c r="AC610" s="305">
        <v>1</v>
      </c>
      <c r="AD610" s="305">
        <v>1</v>
      </c>
      <c r="AE610" s="305">
        <v>1</v>
      </c>
      <c r="AF610" s="305">
        <v>1</v>
      </c>
      <c r="AG610" s="305">
        <v>1</v>
      </c>
      <c r="AH610" s="305">
        <v>1</v>
      </c>
      <c r="AI610" s="305">
        <v>1</v>
      </c>
      <c r="AJ610" s="305">
        <v>1</v>
      </c>
      <c r="AK610" s="305">
        <v>1</v>
      </c>
      <c r="AL610" s="305">
        <v>1</v>
      </c>
      <c r="AM610" s="305">
        <v>1</v>
      </c>
      <c r="AN610" s="305">
        <v>1</v>
      </c>
    </row>
    <row r="611" spans="1:40" s="171" customFormat="1" x14ac:dyDescent="0.2">
      <c r="A611" s="128" t="s">
        <v>2450</v>
      </c>
      <c r="B611" s="171">
        <v>1</v>
      </c>
      <c r="C611" s="171">
        <v>1</v>
      </c>
      <c r="D611" s="171">
        <v>1</v>
      </c>
      <c r="E611" s="171">
        <v>1</v>
      </c>
      <c r="F611" s="171">
        <v>1</v>
      </c>
      <c r="G611" s="171">
        <v>1</v>
      </c>
      <c r="H611" s="171">
        <v>1</v>
      </c>
      <c r="I611" s="171">
        <v>1</v>
      </c>
      <c r="J611" s="171">
        <v>1</v>
      </c>
      <c r="K611" s="171">
        <v>1</v>
      </c>
      <c r="L611" s="171">
        <v>1</v>
      </c>
      <c r="M611" s="171">
        <v>1</v>
      </c>
      <c r="N611" s="305">
        <v>1</v>
      </c>
      <c r="O611" s="305">
        <v>1</v>
      </c>
      <c r="P611" s="305">
        <v>1</v>
      </c>
      <c r="Q611" s="305">
        <v>1</v>
      </c>
      <c r="R611" s="305">
        <v>1</v>
      </c>
      <c r="S611" s="305">
        <v>1</v>
      </c>
      <c r="T611" s="305">
        <v>1</v>
      </c>
      <c r="U611" s="305">
        <v>1</v>
      </c>
      <c r="V611" s="305">
        <v>1</v>
      </c>
      <c r="W611" s="305">
        <v>1</v>
      </c>
      <c r="X611" s="305">
        <v>1</v>
      </c>
      <c r="Y611" s="305">
        <v>1</v>
      </c>
      <c r="Z611" s="305">
        <v>1</v>
      </c>
      <c r="AA611" s="305">
        <v>1</v>
      </c>
      <c r="AB611" s="305">
        <v>1</v>
      </c>
      <c r="AC611" s="305">
        <v>1</v>
      </c>
      <c r="AD611" s="305">
        <v>1</v>
      </c>
      <c r="AE611" s="305">
        <v>1</v>
      </c>
      <c r="AF611" s="305">
        <v>1</v>
      </c>
      <c r="AG611" s="305">
        <v>1</v>
      </c>
      <c r="AH611" s="305">
        <v>1</v>
      </c>
      <c r="AI611" s="305">
        <v>1</v>
      </c>
      <c r="AJ611" s="305">
        <v>1</v>
      </c>
      <c r="AK611" s="305">
        <v>1</v>
      </c>
      <c r="AL611" s="305">
        <v>1</v>
      </c>
      <c r="AM611" s="305">
        <v>1</v>
      </c>
      <c r="AN611" s="305">
        <v>1</v>
      </c>
    </row>
    <row r="612" spans="1:40" s="171" customFormat="1" x14ac:dyDescent="0.2">
      <c r="A612" s="128" t="s">
        <v>2451</v>
      </c>
      <c r="B612" s="171">
        <v>1</v>
      </c>
      <c r="C612" s="171">
        <v>1</v>
      </c>
      <c r="D612" s="171">
        <v>1</v>
      </c>
      <c r="E612" s="171">
        <v>1</v>
      </c>
      <c r="F612" s="171">
        <v>1</v>
      </c>
      <c r="G612" s="171">
        <v>1</v>
      </c>
      <c r="H612" s="171">
        <v>1</v>
      </c>
      <c r="I612" s="171">
        <v>1</v>
      </c>
      <c r="J612" s="171">
        <v>1</v>
      </c>
      <c r="K612" s="171">
        <v>1</v>
      </c>
      <c r="L612" s="171">
        <v>1</v>
      </c>
      <c r="M612" s="171">
        <v>1</v>
      </c>
      <c r="N612" s="305">
        <v>1</v>
      </c>
      <c r="O612" s="305">
        <v>1</v>
      </c>
      <c r="P612" s="305">
        <v>1</v>
      </c>
      <c r="Q612" s="305">
        <v>1</v>
      </c>
      <c r="R612" s="305">
        <v>1</v>
      </c>
      <c r="S612" s="305">
        <v>1</v>
      </c>
      <c r="T612" s="305">
        <v>1</v>
      </c>
      <c r="U612" s="305">
        <v>1</v>
      </c>
      <c r="V612" s="305">
        <v>1</v>
      </c>
      <c r="W612" s="305">
        <v>1</v>
      </c>
      <c r="X612" s="305">
        <v>1</v>
      </c>
      <c r="Y612" s="305">
        <v>1</v>
      </c>
      <c r="Z612" s="305">
        <v>1</v>
      </c>
      <c r="AA612" s="305">
        <v>1</v>
      </c>
      <c r="AB612" s="305">
        <v>1</v>
      </c>
      <c r="AC612" s="305">
        <v>1</v>
      </c>
      <c r="AD612" s="305">
        <v>1</v>
      </c>
      <c r="AE612" s="305">
        <v>1</v>
      </c>
      <c r="AF612" s="305">
        <v>1</v>
      </c>
      <c r="AG612" s="305">
        <v>1</v>
      </c>
      <c r="AH612" s="305">
        <v>1</v>
      </c>
      <c r="AI612" s="305">
        <v>1</v>
      </c>
      <c r="AJ612" s="305">
        <v>1</v>
      </c>
      <c r="AK612" s="305">
        <v>1</v>
      </c>
      <c r="AL612" s="305">
        <v>1</v>
      </c>
      <c r="AM612" s="305">
        <v>1</v>
      </c>
      <c r="AN612" s="305">
        <v>1</v>
      </c>
    </row>
    <row r="613" spans="1:40" x14ac:dyDescent="0.2">
      <c r="A613" s="27" t="s">
        <v>2452</v>
      </c>
      <c r="B613" s="164">
        <v>1000</v>
      </c>
      <c r="C613" s="164">
        <v>1000</v>
      </c>
      <c r="D613" s="164">
        <v>1000</v>
      </c>
      <c r="E613" s="164">
        <v>1000</v>
      </c>
      <c r="F613" s="164">
        <v>1000</v>
      </c>
      <c r="G613" s="164">
        <v>1000</v>
      </c>
      <c r="H613" s="164">
        <v>1000</v>
      </c>
      <c r="I613" s="164">
        <v>1000</v>
      </c>
      <c r="J613" s="164">
        <v>1000</v>
      </c>
      <c r="K613" s="164">
        <v>1000</v>
      </c>
      <c r="L613" s="164">
        <v>1000</v>
      </c>
      <c r="M613" s="164">
        <v>1000</v>
      </c>
      <c r="N613" s="305">
        <v>1000</v>
      </c>
      <c r="O613" s="305">
        <v>1000</v>
      </c>
      <c r="P613" s="305">
        <v>1000</v>
      </c>
      <c r="Q613" s="305">
        <v>1000</v>
      </c>
      <c r="R613" s="305">
        <v>1000</v>
      </c>
      <c r="S613" s="305">
        <v>1000</v>
      </c>
      <c r="T613" s="305">
        <v>1000</v>
      </c>
      <c r="U613" s="305">
        <v>1000</v>
      </c>
      <c r="V613" s="305">
        <v>1000</v>
      </c>
      <c r="W613" s="305">
        <v>1000</v>
      </c>
      <c r="X613" s="305">
        <v>1000</v>
      </c>
      <c r="Y613" s="305">
        <v>1000</v>
      </c>
      <c r="Z613" s="305">
        <v>1000</v>
      </c>
      <c r="AA613" s="305">
        <v>1000</v>
      </c>
      <c r="AB613" s="305">
        <v>1000</v>
      </c>
      <c r="AC613" s="305">
        <v>1000</v>
      </c>
      <c r="AD613" s="305">
        <v>1000</v>
      </c>
      <c r="AE613" s="305">
        <v>1000</v>
      </c>
      <c r="AF613" s="305">
        <v>1000</v>
      </c>
      <c r="AG613" s="305">
        <v>1000</v>
      </c>
      <c r="AH613" s="305">
        <v>1000</v>
      </c>
      <c r="AI613" s="305">
        <v>1000</v>
      </c>
      <c r="AJ613" s="305">
        <v>1000</v>
      </c>
      <c r="AK613" s="305">
        <v>1000</v>
      </c>
      <c r="AL613" s="305">
        <v>1000</v>
      </c>
      <c r="AM613" s="305">
        <v>1000</v>
      </c>
      <c r="AN613" s="305">
        <v>1000</v>
      </c>
    </row>
    <row r="614" spans="1:40" s="171" customFormat="1" x14ac:dyDescent="0.2">
      <c r="A614" s="128" t="s">
        <v>2453</v>
      </c>
      <c r="B614" s="171">
        <v>1</v>
      </c>
      <c r="C614" s="171">
        <v>1</v>
      </c>
      <c r="D614" s="171">
        <v>1</v>
      </c>
      <c r="E614" s="171">
        <v>1</v>
      </c>
      <c r="F614" s="171">
        <v>1</v>
      </c>
      <c r="G614" s="171">
        <v>1</v>
      </c>
      <c r="H614" s="171">
        <v>1</v>
      </c>
      <c r="I614" s="171">
        <v>1</v>
      </c>
      <c r="J614" s="171">
        <v>1</v>
      </c>
      <c r="K614" s="171">
        <v>1</v>
      </c>
      <c r="L614" s="171">
        <v>1</v>
      </c>
      <c r="M614" s="171">
        <v>1</v>
      </c>
      <c r="N614" s="305">
        <v>1</v>
      </c>
      <c r="O614" s="305">
        <v>1</v>
      </c>
      <c r="P614" s="305">
        <v>1</v>
      </c>
      <c r="Q614" s="305">
        <v>1</v>
      </c>
      <c r="R614" s="305">
        <v>1</v>
      </c>
      <c r="S614" s="305">
        <v>1</v>
      </c>
      <c r="T614" s="305">
        <v>1</v>
      </c>
      <c r="U614" s="305">
        <v>1</v>
      </c>
      <c r="V614" s="305">
        <v>1</v>
      </c>
      <c r="W614" s="305">
        <v>1</v>
      </c>
      <c r="X614" s="305">
        <v>1</v>
      </c>
      <c r="Y614" s="305">
        <v>1</v>
      </c>
      <c r="Z614" s="305">
        <v>1</v>
      </c>
      <c r="AA614" s="305">
        <v>1</v>
      </c>
      <c r="AB614" s="305">
        <v>1</v>
      </c>
      <c r="AC614" s="305">
        <v>1</v>
      </c>
      <c r="AD614" s="305">
        <v>1</v>
      </c>
      <c r="AE614" s="305">
        <v>1</v>
      </c>
      <c r="AF614" s="305">
        <v>1</v>
      </c>
      <c r="AG614" s="305">
        <v>1</v>
      </c>
      <c r="AH614" s="305">
        <v>1</v>
      </c>
      <c r="AI614" s="305">
        <v>1</v>
      </c>
      <c r="AJ614" s="305">
        <v>1</v>
      </c>
      <c r="AK614" s="305">
        <v>1</v>
      </c>
      <c r="AL614" s="305">
        <v>1</v>
      </c>
      <c r="AM614" s="305">
        <v>1</v>
      </c>
      <c r="AN614" s="305">
        <v>1</v>
      </c>
    </row>
    <row r="615" spans="1:40" s="171" customFormat="1" x14ac:dyDescent="0.2">
      <c r="A615" s="128" t="s">
        <v>2454</v>
      </c>
      <c r="B615" s="171">
        <v>0</v>
      </c>
      <c r="C615" s="171">
        <v>0</v>
      </c>
      <c r="D615" s="171">
        <v>0</v>
      </c>
      <c r="E615" s="171">
        <v>0</v>
      </c>
      <c r="F615" s="171">
        <v>0</v>
      </c>
      <c r="G615" s="171">
        <v>0</v>
      </c>
      <c r="H615" s="171">
        <v>0</v>
      </c>
      <c r="I615" s="171">
        <v>0</v>
      </c>
      <c r="J615" s="171">
        <v>0</v>
      </c>
      <c r="K615" s="171">
        <v>0</v>
      </c>
      <c r="L615" s="171">
        <v>0</v>
      </c>
      <c r="M615" s="171">
        <v>0</v>
      </c>
      <c r="N615" s="305">
        <v>0</v>
      </c>
      <c r="O615" s="305">
        <v>0</v>
      </c>
      <c r="P615" s="305">
        <v>0</v>
      </c>
      <c r="Q615" s="305">
        <v>0</v>
      </c>
      <c r="R615" s="305">
        <v>0</v>
      </c>
      <c r="S615" s="305">
        <v>0</v>
      </c>
      <c r="T615" s="305">
        <v>0</v>
      </c>
      <c r="U615" s="305">
        <v>0</v>
      </c>
      <c r="V615" s="305">
        <v>0</v>
      </c>
      <c r="W615" s="305">
        <v>0</v>
      </c>
      <c r="X615" s="305">
        <v>0</v>
      </c>
      <c r="Y615" s="305">
        <v>0</v>
      </c>
      <c r="Z615" s="305">
        <v>0</v>
      </c>
      <c r="AA615" s="305">
        <v>0</v>
      </c>
      <c r="AB615" s="305">
        <v>0</v>
      </c>
      <c r="AC615" s="305">
        <v>0</v>
      </c>
      <c r="AD615" s="305">
        <v>0</v>
      </c>
      <c r="AE615" s="305">
        <v>0</v>
      </c>
      <c r="AF615" s="305">
        <v>0</v>
      </c>
      <c r="AG615" s="305">
        <v>0</v>
      </c>
      <c r="AH615" s="305">
        <v>0</v>
      </c>
      <c r="AI615" s="305">
        <v>0</v>
      </c>
      <c r="AJ615" s="305">
        <v>0</v>
      </c>
      <c r="AK615" s="305">
        <v>0</v>
      </c>
      <c r="AL615" s="305">
        <v>0</v>
      </c>
      <c r="AM615" s="305">
        <v>0</v>
      </c>
      <c r="AN615" s="305">
        <v>0</v>
      </c>
    </row>
    <row r="616" spans="1:40" s="171" customFormat="1" x14ac:dyDescent="0.2">
      <c r="A616" s="128" t="s">
        <v>2455</v>
      </c>
      <c r="B616" s="171">
        <v>1</v>
      </c>
      <c r="C616" s="171">
        <v>1</v>
      </c>
      <c r="D616" s="171">
        <v>1</v>
      </c>
      <c r="E616" s="171">
        <v>1</v>
      </c>
      <c r="F616" s="171">
        <v>1</v>
      </c>
      <c r="G616" s="171">
        <v>1</v>
      </c>
      <c r="H616" s="171">
        <v>1</v>
      </c>
      <c r="I616" s="171">
        <v>1</v>
      </c>
      <c r="J616" s="171">
        <v>1</v>
      </c>
      <c r="K616" s="171">
        <v>1</v>
      </c>
      <c r="L616" s="171">
        <v>1</v>
      </c>
      <c r="M616" s="171">
        <v>1</v>
      </c>
      <c r="N616" s="305">
        <v>1</v>
      </c>
      <c r="O616" s="305">
        <v>1</v>
      </c>
      <c r="P616" s="305">
        <v>1</v>
      </c>
      <c r="Q616" s="305">
        <v>1</v>
      </c>
      <c r="R616" s="305">
        <v>1</v>
      </c>
      <c r="S616" s="305">
        <v>1</v>
      </c>
      <c r="T616" s="305">
        <v>1</v>
      </c>
      <c r="U616" s="305">
        <v>1</v>
      </c>
      <c r="V616" s="305">
        <v>1</v>
      </c>
      <c r="W616" s="305">
        <v>1</v>
      </c>
      <c r="X616" s="305">
        <v>1</v>
      </c>
      <c r="Y616" s="305">
        <v>1</v>
      </c>
      <c r="Z616" s="305">
        <v>1</v>
      </c>
      <c r="AA616" s="305">
        <v>1</v>
      </c>
      <c r="AB616" s="305">
        <v>1</v>
      </c>
      <c r="AC616" s="305">
        <v>1</v>
      </c>
      <c r="AD616" s="305">
        <v>1</v>
      </c>
      <c r="AE616" s="305">
        <v>1</v>
      </c>
      <c r="AF616" s="305">
        <v>1</v>
      </c>
      <c r="AG616" s="305">
        <v>1</v>
      </c>
      <c r="AH616" s="305">
        <v>1</v>
      </c>
      <c r="AI616" s="305">
        <v>1</v>
      </c>
      <c r="AJ616" s="305">
        <v>1</v>
      </c>
      <c r="AK616" s="305">
        <v>1</v>
      </c>
      <c r="AL616" s="305">
        <v>1</v>
      </c>
      <c r="AM616" s="305">
        <v>1</v>
      </c>
      <c r="AN616" s="305">
        <v>1</v>
      </c>
    </row>
    <row r="617" spans="1:40" s="171" customFormat="1" x14ac:dyDescent="0.2">
      <c r="A617" s="128" t="s">
        <v>2456</v>
      </c>
      <c r="B617" s="171">
        <v>1</v>
      </c>
      <c r="C617" s="171">
        <v>1</v>
      </c>
      <c r="D617" s="171">
        <v>1</v>
      </c>
      <c r="E617" s="171">
        <v>1</v>
      </c>
      <c r="F617" s="171">
        <v>1</v>
      </c>
      <c r="G617" s="171">
        <v>1</v>
      </c>
      <c r="H617" s="171">
        <v>1</v>
      </c>
      <c r="I617" s="171">
        <v>1</v>
      </c>
      <c r="J617" s="171">
        <v>1</v>
      </c>
      <c r="K617" s="171">
        <v>1</v>
      </c>
      <c r="L617" s="171">
        <v>1</v>
      </c>
      <c r="M617" s="171">
        <v>1</v>
      </c>
      <c r="N617" s="305">
        <v>1</v>
      </c>
      <c r="O617" s="305">
        <v>1</v>
      </c>
      <c r="P617" s="305">
        <v>1</v>
      </c>
      <c r="Q617" s="305">
        <v>1</v>
      </c>
      <c r="R617" s="305">
        <v>1</v>
      </c>
      <c r="S617" s="305">
        <v>1</v>
      </c>
      <c r="T617" s="305">
        <v>1</v>
      </c>
      <c r="U617" s="305">
        <v>1</v>
      </c>
      <c r="V617" s="305">
        <v>1</v>
      </c>
      <c r="W617" s="305">
        <v>1</v>
      </c>
      <c r="X617" s="305">
        <v>1</v>
      </c>
      <c r="Y617" s="305">
        <v>1</v>
      </c>
      <c r="Z617" s="305">
        <v>1</v>
      </c>
      <c r="AA617" s="305">
        <v>1</v>
      </c>
      <c r="AB617" s="305">
        <v>1</v>
      </c>
      <c r="AC617" s="305">
        <v>1</v>
      </c>
      <c r="AD617" s="305">
        <v>1</v>
      </c>
      <c r="AE617" s="305">
        <v>1</v>
      </c>
      <c r="AF617" s="305">
        <v>1</v>
      </c>
      <c r="AG617" s="305">
        <v>1</v>
      </c>
      <c r="AH617" s="305">
        <v>1</v>
      </c>
      <c r="AI617" s="305">
        <v>1</v>
      </c>
      <c r="AJ617" s="305">
        <v>1</v>
      </c>
      <c r="AK617" s="305">
        <v>1</v>
      </c>
      <c r="AL617" s="305">
        <v>1</v>
      </c>
      <c r="AM617" s="305">
        <v>1</v>
      </c>
      <c r="AN617" s="305">
        <v>1</v>
      </c>
    </row>
    <row r="618" spans="1:40" s="171" customFormat="1" x14ac:dyDescent="0.2">
      <c r="A618" s="128" t="s">
        <v>2457</v>
      </c>
      <c r="B618" s="171">
        <v>1</v>
      </c>
      <c r="C618" s="171">
        <v>1</v>
      </c>
      <c r="D618" s="171">
        <v>1</v>
      </c>
      <c r="E618" s="171">
        <v>1</v>
      </c>
      <c r="F618" s="171">
        <v>1</v>
      </c>
      <c r="G618" s="171">
        <v>1</v>
      </c>
      <c r="H618" s="171">
        <v>1</v>
      </c>
      <c r="I618" s="171">
        <v>1</v>
      </c>
      <c r="J618" s="171">
        <v>1</v>
      </c>
      <c r="K618" s="171">
        <v>1</v>
      </c>
      <c r="L618" s="171">
        <v>1</v>
      </c>
      <c r="M618" s="171">
        <v>1</v>
      </c>
      <c r="N618" s="305">
        <v>1</v>
      </c>
      <c r="O618" s="305">
        <v>1</v>
      </c>
      <c r="P618" s="305">
        <v>1</v>
      </c>
      <c r="Q618" s="305">
        <v>1</v>
      </c>
      <c r="R618" s="305">
        <v>1</v>
      </c>
      <c r="S618" s="305">
        <v>1</v>
      </c>
      <c r="T618" s="305">
        <v>1</v>
      </c>
      <c r="U618" s="305">
        <v>1</v>
      </c>
      <c r="V618" s="305">
        <v>1</v>
      </c>
      <c r="W618" s="305">
        <v>1</v>
      </c>
      <c r="X618" s="305">
        <v>1</v>
      </c>
      <c r="Y618" s="305">
        <v>1</v>
      </c>
      <c r="Z618" s="305">
        <v>1</v>
      </c>
      <c r="AA618" s="305">
        <v>1</v>
      </c>
      <c r="AB618" s="305">
        <v>1</v>
      </c>
      <c r="AC618" s="305">
        <v>1</v>
      </c>
      <c r="AD618" s="305">
        <v>1</v>
      </c>
      <c r="AE618" s="305">
        <v>1</v>
      </c>
      <c r="AF618" s="305">
        <v>1</v>
      </c>
      <c r="AG618" s="305">
        <v>1</v>
      </c>
      <c r="AH618" s="305">
        <v>1</v>
      </c>
      <c r="AI618" s="305">
        <v>1</v>
      </c>
      <c r="AJ618" s="305">
        <v>1</v>
      </c>
      <c r="AK618" s="305">
        <v>1</v>
      </c>
      <c r="AL618" s="305">
        <v>1</v>
      </c>
      <c r="AM618" s="305">
        <v>1</v>
      </c>
      <c r="AN618" s="305">
        <v>1</v>
      </c>
    </row>
    <row r="619" spans="1:40" s="171" customFormat="1" x14ac:dyDescent="0.2">
      <c r="A619" s="128" t="s">
        <v>2458</v>
      </c>
      <c r="B619" s="171">
        <v>1</v>
      </c>
      <c r="C619" s="171">
        <v>1</v>
      </c>
      <c r="D619" s="171">
        <v>1</v>
      </c>
      <c r="E619" s="171">
        <v>1</v>
      </c>
      <c r="F619" s="171">
        <v>1</v>
      </c>
      <c r="G619" s="171">
        <v>1</v>
      </c>
      <c r="H619" s="171">
        <v>1</v>
      </c>
      <c r="I619" s="171">
        <v>1</v>
      </c>
      <c r="J619" s="171">
        <v>1</v>
      </c>
      <c r="K619" s="171">
        <v>1</v>
      </c>
      <c r="L619" s="171">
        <v>1</v>
      </c>
      <c r="M619" s="171">
        <v>1</v>
      </c>
      <c r="N619" s="305">
        <v>1</v>
      </c>
      <c r="O619" s="305">
        <v>1</v>
      </c>
      <c r="P619" s="305">
        <v>1</v>
      </c>
      <c r="Q619" s="305">
        <v>1</v>
      </c>
      <c r="R619" s="305">
        <v>1</v>
      </c>
      <c r="S619" s="305">
        <v>1</v>
      </c>
      <c r="T619" s="305">
        <v>1</v>
      </c>
      <c r="U619" s="305">
        <v>1</v>
      </c>
      <c r="V619" s="305">
        <v>1</v>
      </c>
      <c r="W619" s="305">
        <v>1</v>
      </c>
      <c r="X619" s="305">
        <v>1</v>
      </c>
      <c r="Y619" s="305">
        <v>1</v>
      </c>
      <c r="Z619" s="305">
        <v>1</v>
      </c>
      <c r="AA619" s="305">
        <v>1</v>
      </c>
      <c r="AB619" s="305">
        <v>1</v>
      </c>
      <c r="AC619" s="305">
        <v>1</v>
      </c>
      <c r="AD619" s="305">
        <v>1</v>
      </c>
      <c r="AE619" s="305">
        <v>1</v>
      </c>
      <c r="AF619" s="305">
        <v>1</v>
      </c>
      <c r="AG619" s="305">
        <v>1</v>
      </c>
      <c r="AH619" s="305">
        <v>1</v>
      </c>
      <c r="AI619" s="305">
        <v>1</v>
      </c>
      <c r="AJ619" s="305">
        <v>1</v>
      </c>
      <c r="AK619" s="305">
        <v>1</v>
      </c>
      <c r="AL619" s="305">
        <v>1</v>
      </c>
      <c r="AM619" s="305">
        <v>1</v>
      </c>
      <c r="AN619" s="305">
        <v>1</v>
      </c>
    </row>
    <row r="620" spans="1:40" s="171" customFormat="1" x14ac:dyDescent="0.2">
      <c r="A620" s="128" t="s">
        <v>2459</v>
      </c>
      <c r="B620" s="171">
        <v>1</v>
      </c>
      <c r="C620" s="171">
        <v>1</v>
      </c>
      <c r="D620" s="171">
        <v>1</v>
      </c>
      <c r="E620" s="171">
        <v>1</v>
      </c>
      <c r="F620" s="171">
        <v>1</v>
      </c>
      <c r="G620" s="171">
        <v>1</v>
      </c>
      <c r="H620" s="171">
        <v>1</v>
      </c>
      <c r="I620" s="171">
        <v>1</v>
      </c>
      <c r="J620" s="171">
        <v>1</v>
      </c>
      <c r="K620" s="171">
        <v>1</v>
      </c>
      <c r="L620" s="171">
        <v>1</v>
      </c>
      <c r="M620" s="171">
        <v>1</v>
      </c>
      <c r="N620" s="305">
        <v>1</v>
      </c>
      <c r="O620" s="305">
        <v>1</v>
      </c>
      <c r="P620" s="305">
        <v>1</v>
      </c>
      <c r="Q620" s="305">
        <v>1</v>
      </c>
      <c r="R620" s="305">
        <v>1</v>
      </c>
      <c r="S620" s="305">
        <v>1</v>
      </c>
      <c r="T620" s="305">
        <v>1</v>
      </c>
      <c r="U620" s="305">
        <v>1</v>
      </c>
      <c r="V620" s="305">
        <v>1</v>
      </c>
      <c r="W620" s="305">
        <v>1</v>
      </c>
      <c r="X620" s="305">
        <v>1</v>
      </c>
      <c r="Y620" s="305">
        <v>1</v>
      </c>
      <c r="Z620" s="305">
        <v>1</v>
      </c>
      <c r="AA620" s="305">
        <v>1</v>
      </c>
      <c r="AB620" s="305">
        <v>1</v>
      </c>
      <c r="AC620" s="305">
        <v>1</v>
      </c>
      <c r="AD620" s="305">
        <v>1</v>
      </c>
      <c r="AE620" s="305">
        <v>1</v>
      </c>
      <c r="AF620" s="305">
        <v>1</v>
      </c>
      <c r="AG620" s="305">
        <v>1</v>
      </c>
      <c r="AH620" s="305">
        <v>1</v>
      </c>
      <c r="AI620" s="305">
        <v>1</v>
      </c>
      <c r="AJ620" s="305">
        <v>1</v>
      </c>
      <c r="AK620" s="305">
        <v>1</v>
      </c>
      <c r="AL620" s="305">
        <v>1</v>
      </c>
      <c r="AM620" s="305">
        <v>1</v>
      </c>
      <c r="AN620" s="305">
        <v>1</v>
      </c>
    </row>
    <row r="621" spans="1:40" s="171" customFormat="1" x14ac:dyDescent="0.2">
      <c r="A621" s="128" t="s">
        <v>2460</v>
      </c>
      <c r="B621" s="171">
        <v>1</v>
      </c>
      <c r="C621" s="171">
        <v>1</v>
      </c>
      <c r="D621" s="171">
        <v>1</v>
      </c>
      <c r="E621" s="171">
        <v>1</v>
      </c>
      <c r="F621" s="171">
        <v>1</v>
      </c>
      <c r="G621" s="171">
        <v>1</v>
      </c>
      <c r="H621" s="171">
        <v>1</v>
      </c>
      <c r="I621" s="171">
        <v>1</v>
      </c>
      <c r="J621" s="171">
        <v>1</v>
      </c>
      <c r="K621" s="171">
        <v>1</v>
      </c>
      <c r="L621" s="171">
        <v>1</v>
      </c>
      <c r="M621" s="171">
        <v>1</v>
      </c>
      <c r="N621" s="305">
        <v>1</v>
      </c>
      <c r="O621" s="305">
        <v>1</v>
      </c>
      <c r="P621" s="305">
        <v>1</v>
      </c>
      <c r="Q621" s="305">
        <v>1</v>
      </c>
      <c r="R621" s="305">
        <v>1</v>
      </c>
      <c r="S621" s="305">
        <v>1</v>
      </c>
      <c r="T621" s="305">
        <v>1</v>
      </c>
      <c r="U621" s="305">
        <v>1</v>
      </c>
      <c r="V621" s="305">
        <v>1</v>
      </c>
      <c r="W621" s="305">
        <v>1</v>
      </c>
      <c r="X621" s="305">
        <v>1</v>
      </c>
      <c r="Y621" s="305">
        <v>1</v>
      </c>
      <c r="Z621" s="305">
        <v>1</v>
      </c>
      <c r="AA621" s="305">
        <v>1</v>
      </c>
      <c r="AB621" s="305">
        <v>1</v>
      </c>
      <c r="AC621" s="305">
        <v>1</v>
      </c>
      <c r="AD621" s="305">
        <v>1</v>
      </c>
      <c r="AE621" s="305">
        <v>1</v>
      </c>
      <c r="AF621" s="305">
        <v>1</v>
      </c>
      <c r="AG621" s="305">
        <v>1</v>
      </c>
      <c r="AH621" s="305">
        <v>1</v>
      </c>
      <c r="AI621" s="305">
        <v>1</v>
      </c>
      <c r="AJ621" s="305">
        <v>1</v>
      </c>
      <c r="AK621" s="305">
        <v>1</v>
      </c>
      <c r="AL621" s="305">
        <v>1</v>
      </c>
      <c r="AM621" s="305">
        <v>1</v>
      </c>
      <c r="AN621" s="305">
        <v>1</v>
      </c>
    </row>
    <row r="622" spans="1:40" s="171" customFormat="1" x14ac:dyDescent="0.2">
      <c r="A622" s="128" t="s">
        <v>2461</v>
      </c>
      <c r="B622" s="171">
        <v>1</v>
      </c>
      <c r="C622" s="171">
        <v>1</v>
      </c>
      <c r="D622" s="171">
        <v>1</v>
      </c>
      <c r="E622" s="171">
        <v>1</v>
      </c>
      <c r="F622" s="171">
        <v>1</v>
      </c>
      <c r="G622" s="171">
        <v>1</v>
      </c>
      <c r="H622" s="171">
        <v>1</v>
      </c>
      <c r="I622" s="171">
        <v>1</v>
      </c>
      <c r="J622" s="171">
        <v>1</v>
      </c>
      <c r="K622" s="171">
        <v>1</v>
      </c>
      <c r="L622" s="171">
        <v>1</v>
      </c>
      <c r="M622" s="171">
        <v>1</v>
      </c>
      <c r="N622" s="305">
        <v>1</v>
      </c>
      <c r="O622" s="305">
        <v>1</v>
      </c>
      <c r="P622" s="305">
        <v>1</v>
      </c>
      <c r="Q622" s="305">
        <v>1</v>
      </c>
      <c r="R622" s="305">
        <v>1</v>
      </c>
      <c r="S622" s="305">
        <v>1</v>
      </c>
      <c r="T622" s="305">
        <v>1</v>
      </c>
      <c r="U622" s="305">
        <v>1</v>
      </c>
      <c r="V622" s="305">
        <v>1</v>
      </c>
      <c r="W622" s="305">
        <v>1</v>
      </c>
      <c r="X622" s="305">
        <v>1</v>
      </c>
      <c r="Y622" s="305">
        <v>1</v>
      </c>
      <c r="Z622" s="305">
        <v>1</v>
      </c>
      <c r="AA622" s="305">
        <v>1</v>
      </c>
      <c r="AB622" s="305">
        <v>1</v>
      </c>
      <c r="AC622" s="305">
        <v>1</v>
      </c>
      <c r="AD622" s="305">
        <v>1</v>
      </c>
      <c r="AE622" s="305">
        <v>1</v>
      </c>
      <c r="AF622" s="305">
        <v>1</v>
      </c>
      <c r="AG622" s="305">
        <v>1</v>
      </c>
      <c r="AH622" s="305">
        <v>1</v>
      </c>
      <c r="AI622" s="305">
        <v>1</v>
      </c>
      <c r="AJ622" s="305">
        <v>1</v>
      </c>
      <c r="AK622" s="305">
        <v>1</v>
      </c>
      <c r="AL622" s="305">
        <v>1</v>
      </c>
      <c r="AM622" s="305">
        <v>1</v>
      </c>
      <c r="AN622" s="305">
        <v>1</v>
      </c>
    </row>
    <row r="623" spans="1:40" s="171" customFormat="1" x14ac:dyDescent="0.2">
      <c r="A623" s="128" t="s">
        <v>2462</v>
      </c>
      <c r="B623" s="171">
        <v>1</v>
      </c>
      <c r="C623" s="171">
        <v>1</v>
      </c>
      <c r="D623" s="171">
        <v>1</v>
      </c>
      <c r="E623" s="171">
        <v>1</v>
      </c>
      <c r="F623" s="171">
        <v>1</v>
      </c>
      <c r="G623" s="171">
        <v>1</v>
      </c>
      <c r="H623" s="171">
        <v>1</v>
      </c>
      <c r="I623" s="171">
        <v>1</v>
      </c>
      <c r="J623" s="171">
        <v>1</v>
      </c>
      <c r="K623" s="171">
        <v>1</v>
      </c>
      <c r="L623" s="171">
        <v>1</v>
      </c>
      <c r="M623" s="171">
        <v>1</v>
      </c>
      <c r="N623" s="305">
        <v>1</v>
      </c>
      <c r="O623" s="305">
        <v>1</v>
      </c>
      <c r="P623" s="305">
        <v>1</v>
      </c>
      <c r="Q623" s="305">
        <v>1</v>
      </c>
      <c r="R623" s="305">
        <v>1</v>
      </c>
      <c r="S623" s="305">
        <v>1</v>
      </c>
      <c r="T623" s="305">
        <v>1</v>
      </c>
      <c r="U623" s="305">
        <v>1</v>
      </c>
      <c r="V623" s="305">
        <v>1</v>
      </c>
      <c r="W623" s="305">
        <v>1</v>
      </c>
      <c r="X623" s="305">
        <v>1</v>
      </c>
      <c r="Y623" s="305">
        <v>1</v>
      </c>
      <c r="Z623" s="305">
        <v>1</v>
      </c>
      <c r="AA623" s="305">
        <v>1</v>
      </c>
      <c r="AB623" s="305">
        <v>1</v>
      </c>
      <c r="AC623" s="305">
        <v>1</v>
      </c>
      <c r="AD623" s="305">
        <v>1</v>
      </c>
      <c r="AE623" s="305">
        <v>1</v>
      </c>
      <c r="AF623" s="305">
        <v>1</v>
      </c>
      <c r="AG623" s="305">
        <v>1</v>
      </c>
      <c r="AH623" s="305">
        <v>1</v>
      </c>
      <c r="AI623" s="305">
        <v>1</v>
      </c>
      <c r="AJ623" s="305">
        <v>1</v>
      </c>
      <c r="AK623" s="305">
        <v>1</v>
      </c>
      <c r="AL623" s="305">
        <v>1</v>
      </c>
      <c r="AM623" s="305">
        <v>1</v>
      </c>
      <c r="AN623" s="305">
        <v>1</v>
      </c>
    </row>
    <row r="624" spans="1:40" s="171" customFormat="1" x14ac:dyDescent="0.2">
      <c r="A624" s="128" t="s">
        <v>2463</v>
      </c>
      <c r="B624" s="171">
        <v>1</v>
      </c>
      <c r="C624" s="171">
        <v>1</v>
      </c>
      <c r="D624" s="171">
        <v>1</v>
      </c>
      <c r="E624" s="171">
        <v>1</v>
      </c>
      <c r="F624" s="171">
        <v>1</v>
      </c>
      <c r="G624" s="171">
        <v>1</v>
      </c>
      <c r="H624" s="171">
        <v>1</v>
      </c>
      <c r="I624" s="171">
        <v>1</v>
      </c>
      <c r="J624" s="171">
        <v>1</v>
      </c>
      <c r="K624" s="171">
        <v>1</v>
      </c>
      <c r="L624" s="171">
        <v>1</v>
      </c>
      <c r="M624" s="171">
        <v>1</v>
      </c>
      <c r="N624" s="305">
        <v>1</v>
      </c>
      <c r="O624" s="305">
        <v>1</v>
      </c>
      <c r="P624" s="305">
        <v>1</v>
      </c>
      <c r="Q624" s="305">
        <v>1</v>
      </c>
      <c r="R624" s="305">
        <v>1</v>
      </c>
      <c r="S624" s="305">
        <v>1</v>
      </c>
      <c r="T624" s="305">
        <v>1</v>
      </c>
      <c r="U624" s="305">
        <v>1</v>
      </c>
      <c r="V624" s="305">
        <v>1</v>
      </c>
      <c r="W624" s="305">
        <v>1</v>
      </c>
      <c r="X624" s="305">
        <v>1</v>
      </c>
      <c r="Y624" s="305">
        <v>1</v>
      </c>
      <c r="Z624" s="305">
        <v>1</v>
      </c>
      <c r="AA624" s="305">
        <v>1</v>
      </c>
      <c r="AB624" s="305">
        <v>1</v>
      </c>
      <c r="AC624" s="305">
        <v>1</v>
      </c>
      <c r="AD624" s="305">
        <v>1</v>
      </c>
      <c r="AE624" s="305">
        <v>1</v>
      </c>
      <c r="AF624" s="305">
        <v>1</v>
      </c>
      <c r="AG624" s="305">
        <v>1</v>
      </c>
      <c r="AH624" s="305">
        <v>1</v>
      </c>
      <c r="AI624" s="305">
        <v>1</v>
      </c>
      <c r="AJ624" s="305">
        <v>1</v>
      </c>
      <c r="AK624" s="305">
        <v>1</v>
      </c>
      <c r="AL624" s="305">
        <v>1</v>
      </c>
      <c r="AM624" s="305">
        <v>1</v>
      </c>
      <c r="AN624" s="305">
        <v>1</v>
      </c>
    </row>
    <row r="625" spans="1:40" s="171" customFormat="1" x14ac:dyDescent="0.2">
      <c r="A625" s="128" t="s">
        <v>2464</v>
      </c>
      <c r="B625" s="171">
        <v>1</v>
      </c>
      <c r="C625" s="171">
        <v>1</v>
      </c>
      <c r="D625" s="171">
        <v>1</v>
      </c>
      <c r="E625" s="171">
        <v>1</v>
      </c>
      <c r="F625" s="171">
        <v>1</v>
      </c>
      <c r="G625" s="171">
        <v>1</v>
      </c>
      <c r="H625" s="171">
        <v>1</v>
      </c>
      <c r="I625" s="171">
        <v>1</v>
      </c>
      <c r="J625" s="171">
        <v>1</v>
      </c>
      <c r="K625" s="171">
        <v>1</v>
      </c>
      <c r="L625" s="171">
        <v>1</v>
      </c>
      <c r="M625" s="171">
        <v>1</v>
      </c>
      <c r="N625" s="305">
        <v>1</v>
      </c>
      <c r="O625" s="305">
        <v>1</v>
      </c>
      <c r="P625" s="305">
        <v>1</v>
      </c>
      <c r="Q625" s="305">
        <v>1</v>
      </c>
      <c r="R625" s="305">
        <v>1</v>
      </c>
      <c r="S625" s="305">
        <v>1</v>
      </c>
      <c r="T625" s="305">
        <v>1</v>
      </c>
      <c r="U625" s="305">
        <v>1</v>
      </c>
      <c r="V625" s="305">
        <v>1</v>
      </c>
      <c r="W625" s="305">
        <v>1</v>
      </c>
      <c r="X625" s="305">
        <v>1</v>
      </c>
      <c r="Y625" s="305">
        <v>1</v>
      </c>
      <c r="Z625" s="305">
        <v>1</v>
      </c>
      <c r="AA625" s="305">
        <v>1</v>
      </c>
      <c r="AB625" s="305">
        <v>1</v>
      </c>
      <c r="AC625" s="305">
        <v>1</v>
      </c>
      <c r="AD625" s="305">
        <v>1</v>
      </c>
      <c r="AE625" s="305">
        <v>1</v>
      </c>
      <c r="AF625" s="305">
        <v>1</v>
      </c>
      <c r="AG625" s="305">
        <v>1</v>
      </c>
      <c r="AH625" s="305">
        <v>1</v>
      </c>
      <c r="AI625" s="305">
        <v>1</v>
      </c>
      <c r="AJ625" s="305">
        <v>1</v>
      </c>
      <c r="AK625" s="305">
        <v>1</v>
      </c>
      <c r="AL625" s="305">
        <v>1</v>
      </c>
      <c r="AM625" s="305">
        <v>1</v>
      </c>
      <c r="AN625" s="305">
        <v>1</v>
      </c>
    </row>
    <row r="626" spans="1:40" s="171" customFormat="1" x14ac:dyDescent="0.2">
      <c r="A626" s="128" t="s">
        <v>2465</v>
      </c>
      <c r="B626" s="171">
        <v>1</v>
      </c>
      <c r="C626" s="171">
        <v>1</v>
      </c>
      <c r="D626" s="171">
        <v>1</v>
      </c>
      <c r="E626" s="171">
        <v>1</v>
      </c>
      <c r="F626" s="171">
        <v>1</v>
      </c>
      <c r="G626" s="171">
        <v>1</v>
      </c>
      <c r="H626" s="171">
        <v>1</v>
      </c>
      <c r="I626" s="171">
        <v>1</v>
      </c>
      <c r="J626" s="171">
        <v>1</v>
      </c>
      <c r="K626" s="171">
        <v>1</v>
      </c>
      <c r="L626" s="171">
        <v>1</v>
      </c>
      <c r="M626" s="171">
        <v>1</v>
      </c>
      <c r="N626" s="305">
        <v>1</v>
      </c>
      <c r="O626" s="305">
        <v>1</v>
      </c>
      <c r="P626" s="305">
        <v>1</v>
      </c>
      <c r="Q626" s="305">
        <v>1</v>
      </c>
      <c r="R626" s="305">
        <v>1</v>
      </c>
      <c r="S626" s="305">
        <v>1</v>
      </c>
      <c r="T626" s="305">
        <v>1</v>
      </c>
      <c r="U626" s="305">
        <v>1</v>
      </c>
      <c r="V626" s="305">
        <v>1</v>
      </c>
      <c r="W626" s="305">
        <v>1</v>
      </c>
      <c r="X626" s="305">
        <v>1</v>
      </c>
      <c r="Y626" s="305">
        <v>1</v>
      </c>
      <c r="Z626" s="305">
        <v>1</v>
      </c>
      <c r="AA626" s="305">
        <v>1</v>
      </c>
      <c r="AB626" s="305">
        <v>1</v>
      </c>
      <c r="AC626" s="305">
        <v>1</v>
      </c>
      <c r="AD626" s="305">
        <v>1</v>
      </c>
      <c r="AE626" s="305">
        <v>1</v>
      </c>
      <c r="AF626" s="305">
        <v>1</v>
      </c>
      <c r="AG626" s="305">
        <v>1</v>
      </c>
      <c r="AH626" s="305">
        <v>1</v>
      </c>
      <c r="AI626" s="305">
        <v>1</v>
      </c>
      <c r="AJ626" s="305">
        <v>1</v>
      </c>
      <c r="AK626" s="305">
        <v>1</v>
      </c>
      <c r="AL626" s="305">
        <v>1</v>
      </c>
      <c r="AM626" s="305">
        <v>1</v>
      </c>
      <c r="AN626" s="305">
        <v>1</v>
      </c>
    </row>
    <row r="627" spans="1:40" s="171" customFormat="1" x14ac:dyDescent="0.2">
      <c r="A627" s="128" t="s">
        <v>2466</v>
      </c>
      <c r="B627" s="171">
        <v>0.97314938583569599</v>
      </c>
      <c r="C627" s="171">
        <v>0.97314938583569599</v>
      </c>
      <c r="D627" s="171">
        <v>0.97314938583569599</v>
      </c>
      <c r="E627" s="171">
        <v>0.97314938583569599</v>
      </c>
      <c r="F627" s="171">
        <v>0.97314938583569599</v>
      </c>
      <c r="G627" s="171">
        <v>0.97314938583569599</v>
      </c>
      <c r="H627" s="171">
        <v>0.97314938583569599</v>
      </c>
      <c r="I627" s="171">
        <v>0.97314938583569599</v>
      </c>
      <c r="J627" s="171">
        <v>0.97314938583569599</v>
      </c>
      <c r="K627" s="171">
        <v>0.97314938583569599</v>
      </c>
      <c r="L627" s="171">
        <v>0.97314938583569599</v>
      </c>
      <c r="M627" s="171">
        <v>0.97314938583569599</v>
      </c>
      <c r="N627" s="305">
        <v>0.97314938583569499</v>
      </c>
      <c r="O627" s="305">
        <v>0.97281091829880695</v>
      </c>
      <c r="P627" s="305">
        <v>0.97281091829880695</v>
      </c>
      <c r="Q627" s="305">
        <v>0.97281091829880695</v>
      </c>
      <c r="R627" s="305">
        <v>0.97281091829880695</v>
      </c>
      <c r="S627" s="305">
        <v>0.97281091829880695</v>
      </c>
      <c r="T627" s="305">
        <v>0.97281091829880695</v>
      </c>
      <c r="U627" s="305">
        <v>0.97281091829880695</v>
      </c>
      <c r="V627" s="305">
        <v>0.97281091829880695</v>
      </c>
      <c r="W627" s="305">
        <v>0.97281091829880695</v>
      </c>
      <c r="X627" s="305">
        <v>0.97281091829880695</v>
      </c>
      <c r="Y627" s="305">
        <v>0.97281091829880695</v>
      </c>
      <c r="Z627" s="305">
        <v>0.97281091829880695</v>
      </c>
      <c r="AA627" s="305">
        <v>0.97281091829880595</v>
      </c>
      <c r="AB627" s="305">
        <v>0.97284191139765697</v>
      </c>
      <c r="AC627" s="305">
        <v>0.97284191139765697</v>
      </c>
      <c r="AD627" s="305">
        <v>0.97284191139765697</v>
      </c>
      <c r="AE627" s="305">
        <v>0.97284191139765697</v>
      </c>
      <c r="AF627" s="305">
        <v>0.97284191139765697</v>
      </c>
      <c r="AG627" s="305">
        <v>0.97284191139765697</v>
      </c>
      <c r="AH627" s="305">
        <v>0.97284191139765697</v>
      </c>
      <c r="AI627" s="305">
        <v>0.97284191139765697</v>
      </c>
      <c r="AJ627" s="305">
        <v>0.97284191139765697</v>
      </c>
      <c r="AK627" s="305">
        <v>0.97284191139765697</v>
      </c>
      <c r="AL627" s="305">
        <v>0.97284191139765697</v>
      </c>
      <c r="AM627" s="305">
        <v>0.97284191139765697</v>
      </c>
      <c r="AN627" s="305">
        <v>0.97284191139765797</v>
      </c>
    </row>
    <row r="628" spans="1:40" s="171" customFormat="1" x14ac:dyDescent="0.2">
      <c r="A628" s="128" t="s">
        <v>2467</v>
      </c>
      <c r="B628" s="171">
        <v>0.97314938583569599</v>
      </c>
      <c r="C628" s="171">
        <v>0.97314938583569599</v>
      </c>
      <c r="D628" s="171">
        <v>0.97314938583569599</v>
      </c>
      <c r="E628" s="171">
        <v>0.97314938583569599</v>
      </c>
      <c r="F628" s="171">
        <v>0.97314938583569599</v>
      </c>
      <c r="G628" s="171">
        <v>0.97314938583569599</v>
      </c>
      <c r="H628" s="171">
        <v>0.97314938583569599</v>
      </c>
      <c r="I628" s="171">
        <v>0.97314938583569599</v>
      </c>
      <c r="J628" s="171">
        <v>0.97314938583569599</v>
      </c>
      <c r="K628" s="171">
        <v>0.97314938583569599</v>
      </c>
      <c r="L628" s="171">
        <v>0.97314938583569599</v>
      </c>
      <c r="M628" s="171">
        <v>0.97314938583569599</v>
      </c>
      <c r="N628" s="305">
        <v>0.97314938583569499</v>
      </c>
      <c r="O628" s="305">
        <v>0.97281091829880695</v>
      </c>
      <c r="P628" s="305">
        <v>0.97281091829880695</v>
      </c>
      <c r="Q628" s="305">
        <v>0.97281091829880695</v>
      </c>
      <c r="R628" s="305">
        <v>0.97281091829880695</v>
      </c>
      <c r="S628" s="305">
        <v>0.97281091829880695</v>
      </c>
      <c r="T628" s="305">
        <v>0.97281091829880695</v>
      </c>
      <c r="U628" s="305">
        <v>0.97281091829880695</v>
      </c>
      <c r="V628" s="305">
        <v>0.97281091829880695</v>
      </c>
      <c r="W628" s="305">
        <v>0.97281091829880695</v>
      </c>
      <c r="X628" s="305">
        <v>0.97281091829880695</v>
      </c>
      <c r="Y628" s="305">
        <v>0.97281091829880695</v>
      </c>
      <c r="Z628" s="305">
        <v>0.97281091829880695</v>
      </c>
      <c r="AA628" s="305">
        <v>0.97281091829880595</v>
      </c>
      <c r="AB628" s="305">
        <v>0.97284191139765697</v>
      </c>
      <c r="AC628" s="305">
        <v>0.97284191139765697</v>
      </c>
      <c r="AD628" s="305">
        <v>0.97284191139765697</v>
      </c>
      <c r="AE628" s="305">
        <v>0.97284191139765697</v>
      </c>
      <c r="AF628" s="305">
        <v>0.97284191139765697</v>
      </c>
      <c r="AG628" s="305">
        <v>0.97284191139765697</v>
      </c>
      <c r="AH628" s="305">
        <v>0.97284191139765697</v>
      </c>
      <c r="AI628" s="305">
        <v>0.97284191139765697</v>
      </c>
      <c r="AJ628" s="305">
        <v>0.97284191139765697</v>
      </c>
      <c r="AK628" s="305">
        <v>0.97284191139765697</v>
      </c>
      <c r="AL628" s="305">
        <v>0.97284191139765697</v>
      </c>
      <c r="AM628" s="305">
        <v>0.97284191139765697</v>
      </c>
      <c r="AN628" s="305">
        <v>0.97284191139765797</v>
      </c>
    </row>
    <row r="629" spans="1:40" s="171" customFormat="1" x14ac:dyDescent="0.2">
      <c r="A629" s="128" t="s">
        <v>2468</v>
      </c>
      <c r="B629" s="171">
        <v>1</v>
      </c>
      <c r="C629" s="171">
        <v>1</v>
      </c>
      <c r="D629" s="171">
        <v>1</v>
      </c>
      <c r="E629" s="171">
        <v>1</v>
      </c>
      <c r="F629" s="171">
        <v>1</v>
      </c>
      <c r="G629" s="171">
        <v>1</v>
      </c>
      <c r="H629" s="171">
        <v>1</v>
      </c>
      <c r="I629" s="171">
        <v>1</v>
      </c>
      <c r="J629" s="171">
        <v>1</v>
      </c>
      <c r="K629" s="171">
        <v>1</v>
      </c>
      <c r="L629" s="171">
        <v>1</v>
      </c>
      <c r="M629" s="171">
        <v>1</v>
      </c>
      <c r="N629" s="305">
        <v>1</v>
      </c>
      <c r="O629" s="305">
        <v>1</v>
      </c>
      <c r="P629" s="305">
        <v>1</v>
      </c>
      <c r="Q629" s="305">
        <v>1</v>
      </c>
      <c r="R629" s="305">
        <v>1</v>
      </c>
      <c r="S629" s="305">
        <v>1</v>
      </c>
      <c r="T629" s="305">
        <v>1</v>
      </c>
      <c r="U629" s="305">
        <v>1</v>
      </c>
      <c r="V629" s="305">
        <v>1</v>
      </c>
      <c r="W629" s="305">
        <v>1</v>
      </c>
      <c r="X629" s="305">
        <v>1</v>
      </c>
      <c r="Y629" s="305">
        <v>1</v>
      </c>
      <c r="Z629" s="305">
        <v>1</v>
      </c>
      <c r="AA629" s="305">
        <v>1</v>
      </c>
      <c r="AB629" s="305">
        <v>1</v>
      </c>
      <c r="AC629" s="305">
        <v>1</v>
      </c>
      <c r="AD629" s="305">
        <v>1</v>
      </c>
      <c r="AE629" s="305">
        <v>1</v>
      </c>
      <c r="AF629" s="305">
        <v>1</v>
      </c>
      <c r="AG629" s="305">
        <v>1</v>
      </c>
      <c r="AH629" s="305">
        <v>1</v>
      </c>
      <c r="AI629" s="305">
        <v>1</v>
      </c>
      <c r="AJ629" s="305">
        <v>1</v>
      </c>
      <c r="AK629" s="305">
        <v>1</v>
      </c>
      <c r="AL629" s="305">
        <v>1</v>
      </c>
      <c r="AM629" s="305">
        <v>1</v>
      </c>
      <c r="AN629" s="305">
        <v>1</v>
      </c>
    </row>
    <row r="630" spans="1:40" s="171" customFormat="1" x14ac:dyDescent="0.2">
      <c r="A630" s="128" t="s">
        <v>2469</v>
      </c>
      <c r="B630" s="171">
        <v>1</v>
      </c>
      <c r="C630" s="171">
        <v>1</v>
      </c>
      <c r="D630" s="171">
        <v>1</v>
      </c>
      <c r="E630" s="171">
        <v>1</v>
      </c>
      <c r="F630" s="171">
        <v>1</v>
      </c>
      <c r="G630" s="171">
        <v>1</v>
      </c>
      <c r="H630" s="171">
        <v>1</v>
      </c>
      <c r="I630" s="171">
        <v>1</v>
      </c>
      <c r="J630" s="171">
        <v>1</v>
      </c>
      <c r="K630" s="171">
        <v>1</v>
      </c>
      <c r="L630" s="171">
        <v>1</v>
      </c>
      <c r="M630" s="171">
        <v>1</v>
      </c>
      <c r="N630" s="305">
        <v>1</v>
      </c>
      <c r="O630" s="305">
        <v>1</v>
      </c>
      <c r="P630" s="305">
        <v>1</v>
      </c>
      <c r="Q630" s="305">
        <v>1</v>
      </c>
      <c r="R630" s="305">
        <v>1</v>
      </c>
      <c r="S630" s="305">
        <v>1</v>
      </c>
      <c r="T630" s="305">
        <v>1</v>
      </c>
      <c r="U630" s="305">
        <v>1</v>
      </c>
      <c r="V630" s="305">
        <v>1</v>
      </c>
      <c r="W630" s="305">
        <v>1</v>
      </c>
      <c r="X630" s="305">
        <v>1</v>
      </c>
      <c r="Y630" s="305">
        <v>1</v>
      </c>
      <c r="Z630" s="305">
        <v>1</v>
      </c>
      <c r="AA630" s="305">
        <v>1</v>
      </c>
      <c r="AB630" s="305">
        <v>1</v>
      </c>
      <c r="AC630" s="305">
        <v>1</v>
      </c>
      <c r="AD630" s="305">
        <v>1</v>
      </c>
      <c r="AE630" s="305">
        <v>1</v>
      </c>
      <c r="AF630" s="305">
        <v>1</v>
      </c>
      <c r="AG630" s="305">
        <v>1</v>
      </c>
      <c r="AH630" s="305">
        <v>1</v>
      </c>
      <c r="AI630" s="305">
        <v>1</v>
      </c>
      <c r="AJ630" s="305">
        <v>1</v>
      </c>
      <c r="AK630" s="305">
        <v>1</v>
      </c>
      <c r="AL630" s="305">
        <v>1</v>
      </c>
      <c r="AM630" s="305">
        <v>1</v>
      </c>
      <c r="AN630" s="305">
        <v>1</v>
      </c>
    </row>
    <row r="631" spans="1:40" s="171" customFormat="1" x14ac:dyDescent="0.2">
      <c r="A631" s="128" t="s">
        <v>2470</v>
      </c>
      <c r="B631" s="171">
        <v>1</v>
      </c>
      <c r="C631" s="171">
        <v>1</v>
      </c>
      <c r="D631" s="171">
        <v>1</v>
      </c>
      <c r="E631" s="171">
        <v>1</v>
      </c>
      <c r="F631" s="171">
        <v>1</v>
      </c>
      <c r="G631" s="171">
        <v>1</v>
      </c>
      <c r="H631" s="171">
        <v>1</v>
      </c>
      <c r="I631" s="171">
        <v>1</v>
      </c>
      <c r="J631" s="171">
        <v>1</v>
      </c>
      <c r="K631" s="171">
        <v>1</v>
      </c>
      <c r="L631" s="171">
        <v>1</v>
      </c>
      <c r="M631" s="171">
        <v>1</v>
      </c>
      <c r="N631" s="305">
        <v>1</v>
      </c>
      <c r="O631" s="305">
        <v>1</v>
      </c>
      <c r="P631" s="305">
        <v>1</v>
      </c>
      <c r="Q631" s="305">
        <v>1</v>
      </c>
      <c r="R631" s="305">
        <v>1</v>
      </c>
      <c r="S631" s="305">
        <v>1</v>
      </c>
      <c r="T631" s="305">
        <v>1</v>
      </c>
      <c r="U631" s="305">
        <v>1</v>
      </c>
      <c r="V631" s="305">
        <v>1</v>
      </c>
      <c r="W631" s="305">
        <v>1</v>
      </c>
      <c r="X631" s="305">
        <v>1</v>
      </c>
      <c r="Y631" s="305">
        <v>1</v>
      </c>
      <c r="Z631" s="305">
        <v>1</v>
      </c>
      <c r="AA631" s="305">
        <v>1</v>
      </c>
      <c r="AB631" s="305">
        <v>1</v>
      </c>
      <c r="AC631" s="305">
        <v>1</v>
      </c>
      <c r="AD631" s="305">
        <v>1</v>
      </c>
      <c r="AE631" s="305">
        <v>1</v>
      </c>
      <c r="AF631" s="305">
        <v>1</v>
      </c>
      <c r="AG631" s="305">
        <v>1</v>
      </c>
      <c r="AH631" s="305">
        <v>1</v>
      </c>
      <c r="AI631" s="305">
        <v>1</v>
      </c>
      <c r="AJ631" s="305">
        <v>1</v>
      </c>
      <c r="AK631" s="305">
        <v>1</v>
      </c>
      <c r="AL631" s="305">
        <v>1</v>
      </c>
      <c r="AM631" s="305">
        <v>1</v>
      </c>
      <c r="AN631" s="305">
        <v>1</v>
      </c>
    </row>
    <row r="632" spans="1:40" s="171" customFormat="1" x14ac:dyDescent="0.2">
      <c r="A632" s="128" t="s">
        <v>2471</v>
      </c>
      <c r="B632" s="171">
        <v>1</v>
      </c>
      <c r="C632" s="171">
        <v>1</v>
      </c>
      <c r="D632" s="171">
        <v>1</v>
      </c>
      <c r="E632" s="171">
        <v>1</v>
      </c>
      <c r="F632" s="171">
        <v>1</v>
      </c>
      <c r="G632" s="171">
        <v>1</v>
      </c>
      <c r="H632" s="171">
        <v>1</v>
      </c>
      <c r="I632" s="171">
        <v>1</v>
      </c>
      <c r="J632" s="171">
        <v>1</v>
      </c>
      <c r="K632" s="171">
        <v>1</v>
      </c>
      <c r="L632" s="171">
        <v>1</v>
      </c>
      <c r="M632" s="171">
        <v>1</v>
      </c>
      <c r="N632" s="305">
        <v>1</v>
      </c>
      <c r="O632" s="305">
        <v>1</v>
      </c>
      <c r="P632" s="305">
        <v>1</v>
      </c>
      <c r="Q632" s="305">
        <v>1</v>
      </c>
      <c r="R632" s="305">
        <v>1</v>
      </c>
      <c r="S632" s="305">
        <v>1</v>
      </c>
      <c r="T632" s="305">
        <v>1</v>
      </c>
      <c r="U632" s="305">
        <v>1</v>
      </c>
      <c r="V632" s="305">
        <v>1</v>
      </c>
      <c r="W632" s="305">
        <v>1</v>
      </c>
      <c r="X632" s="305">
        <v>1</v>
      </c>
      <c r="Y632" s="305">
        <v>1</v>
      </c>
      <c r="Z632" s="305">
        <v>1</v>
      </c>
      <c r="AA632" s="305">
        <v>1</v>
      </c>
      <c r="AB632" s="305">
        <v>1</v>
      </c>
      <c r="AC632" s="305">
        <v>1</v>
      </c>
      <c r="AD632" s="305">
        <v>1</v>
      </c>
      <c r="AE632" s="305">
        <v>1</v>
      </c>
      <c r="AF632" s="305">
        <v>1</v>
      </c>
      <c r="AG632" s="305">
        <v>1</v>
      </c>
      <c r="AH632" s="305">
        <v>1</v>
      </c>
      <c r="AI632" s="305">
        <v>1</v>
      </c>
      <c r="AJ632" s="305">
        <v>1</v>
      </c>
      <c r="AK632" s="305">
        <v>1</v>
      </c>
      <c r="AL632" s="305">
        <v>1</v>
      </c>
      <c r="AM632" s="305">
        <v>1</v>
      </c>
      <c r="AN632" s="305">
        <v>1</v>
      </c>
    </row>
    <row r="633" spans="1:40" s="171" customFormat="1" x14ac:dyDescent="0.2">
      <c r="A633" s="128" t="s">
        <v>2472</v>
      </c>
      <c r="B633" s="171">
        <v>1</v>
      </c>
      <c r="C633" s="171">
        <v>1</v>
      </c>
      <c r="D633" s="171">
        <v>1</v>
      </c>
      <c r="E633" s="171">
        <v>1</v>
      </c>
      <c r="F633" s="171">
        <v>1</v>
      </c>
      <c r="G633" s="171">
        <v>1</v>
      </c>
      <c r="H633" s="171">
        <v>1</v>
      </c>
      <c r="I633" s="171">
        <v>1</v>
      </c>
      <c r="J633" s="171">
        <v>1</v>
      </c>
      <c r="K633" s="171">
        <v>1</v>
      </c>
      <c r="L633" s="171">
        <v>1</v>
      </c>
      <c r="M633" s="171">
        <v>1</v>
      </c>
      <c r="N633" s="305">
        <v>1</v>
      </c>
      <c r="O633" s="305">
        <v>1</v>
      </c>
      <c r="P633" s="305">
        <v>1</v>
      </c>
      <c r="Q633" s="305">
        <v>1</v>
      </c>
      <c r="R633" s="305">
        <v>1</v>
      </c>
      <c r="S633" s="305">
        <v>1</v>
      </c>
      <c r="T633" s="305">
        <v>1</v>
      </c>
      <c r="U633" s="305">
        <v>1</v>
      </c>
      <c r="V633" s="305">
        <v>1</v>
      </c>
      <c r="W633" s="305">
        <v>1</v>
      </c>
      <c r="X633" s="305">
        <v>1</v>
      </c>
      <c r="Y633" s="305">
        <v>1</v>
      </c>
      <c r="Z633" s="305">
        <v>1</v>
      </c>
      <c r="AA633" s="305">
        <v>1</v>
      </c>
      <c r="AB633" s="305">
        <v>1</v>
      </c>
      <c r="AC633" s="305">
        <v>1</v>
      </c>
      <c r="AD633" s="305">
        <v>1</v>
      </c>
      <c r="AE633" s="305">
        <v>1</v>
      </c>
      <c r="AF633" s="305">
        <v>1</v>
      </c>
      <c r="AG633" s="305">
        <v>1</v>
      </c>
      <c r="AH633" s="305">
        <v>1</v>
      </c>
      <c r="AI633" s="305">
        <v>1</v>
      </c>
      <c r="AJ633" s="305">
        <v>1</v>
      </c>
      <c r="AK633" s="305">
        <v>1</v>
      </c>
      <c r="AL633" s="305">
        <v>1</v>
      </c>
      <c r="AM633" s="305">
        <v>1</v>
      </c>
      <c r="AN633" s="305">
        <v>1</v>
      </c>
    </row>
    <row r="634" spans="1:40" s="171" customFormat="1" x14ac:dyDescent="0.2">
      <c r="A634" s="128" t="s">
        <v>2473</v>
      </c>
      <c r="B634" s="171">
        <v>1</v>
      </c>
      <c r="C634" s="171">
        <v>1</v>
      </c>
      <c r="D634" s="171">
        <v>1</v>
      </c>
      <c r="E634" s="171">
        <v>1</v>
      </c>
      <c r="F634" s="171">
        <v>1</v>
      </c>
      <c r="G634" s="171">
        <v>1</v>
      </c>
      <c r="H634" s="171">
        <v>1</v>
      </c>
      <c r="I634" s="171">
        <v>1</v>
      </c>
      <c r="J634" s="171">
        <v>1</v>
      </c>
      <c r="K634" s="171">
        <v>1</v>
      </c>
      <c r="L634" s="171">
        <v>1</v>
      </c>
      <c r="M634" s="171">
        <v>1</v>
      </c>
      <c r="N634" s="305">
        <v>1</v>
      </c>
      <c r="O634" s="305">
        <v>1</v>
      </c>
      <c r="P634" s="305">
        <v>1</v>
      </c>
      <c r="Q634" s="305">
        <v>1</v>
      </c>
      <c r="R634" s="305">
        <v>1</v>
      </c>
      <c r="S634" s="305">
        <v>1</v>
      </c>
      <c r="T634" s="305">
        <v>1</v>
      </c>
      <c r="U634" s="305">
        <v>1</v>
      </c>
      <c r="V634" s="305">
        <v>1</v>
      </c>
      <c r="W634" s="305">
        <v>1</v>
      </c>
      <c r="X634" s="305">
        <v>1</v>
      </c>
      <c r="Y634" s="305">
        <v>1</v>
      </c>
      <c r="Z634" s="305">
        <v>1</v>
      </c>
      <c r="AA634" s="305">
        <v>1</v>
      </c>
      <c r="AB634" s="305">
        <v>1</v>
      </c>
      <c r="AC634" s="305">
        <v>1</v>
      </c>
      <c r="AD634" s="305">
        <v>1</v>
      </c>
      <c r="AE634" s="305">
        <v>1</v>
      </c>
      <c r="AF634" s="305">
        <v>1</v>
      </c>
      <c r="AG634" s="305">
        <v>1</v>
      </c>
      <c r="AH634" s="305">
        <v>1</v>
      </c>
      <c r="AI634" s="305">
        <v>1</v>
      </c>
      <c r="AJ634" s="305">
        <v>1</v>
      </c>
      <c r="AK634" s="305">
        <v>1</v>
      </c>
      <c r="AL634" s="305">
        <v>1</v>
      </c>
      <c r="AM634" s="305">
        <v>1</v>
      </c>
      <c r="AN634" s="305">
        <v>1</v>
      </c>
    </row>
    <row r="635" spans="1:40" s="171" customFormat="1" x14ac:dyDescent="0.2">
      <c r="A635" s="128" t="s">
        <v>2474</v>
      </c>
      <c r="B635" s="171">
        <v>1</v>
      </c>
      <c r="C635" s="171">
        <v>1</v>
      </c>
      <c r="D635" s="171">
        <v>1</v>
      </c>
      <c r="E635" s="171">
        <v>1</v>
      </c>
      <c r="F635" s="171">
        <v>1</v>
      </c>
      <c r="G635" s="171">
        <v>1</v>
      </c>
      <c r="H635" s="171">
        <v>1</v>
      </c>
      <c r="I635" s="171">
        <v>1</v>
      </c>
      <c r="J635" s="171">
        <v>1</v>
      </c>
      <c r="K635" s="171">
        <v>1</v>
      </c>
      <c r="L635" s="171">
        <v>1</v>
      </c>
      <c r="M635" s="171">
        <v>1</v>
      </c>
      <c r="N635" s="305">
        <v>1</v>
      </c>
      <c r="O635" s="305">
        <v>1</v>
      </c>
      <c r="P635" s="305">
        <v>1</v>
      </c>
      <c r="Q635" s="305">
        <v>1</v>
      </c>
      <c r="R635" s="305">
        <v>1</v>
      </c>
      <c r="S635" s="305">
        <v>1</v>
      </c>
      <c r="T635" s="305">
        <v>1</v>
      </c>
      <c r="U635" s="305">
        <v>1</v>
      </c>
      <c r="V635" s="305">
        <v>1</v>
      </c>
      <c r="W635" s="305">
        <v>1</v>
      </c>
      <c r="X635" s="305">
        <v>1</v>
      </c>
      <c r="Y635" s="305">
        <v>1</v>
      </c>
      <c r="Z635" s="305">
        <v>1</v>
      </c>
      <c r="AA635" s="305">
        <v>1</v>
      </c>
      <c r="AB635" s="305">
        <v>1</v>
      </c>
      <c r="AC635" s="305">
        <v>1</v>
      </c>
      <c r="AD635" s="305">
        <v>1</v>
      </c>
      <c r="AE635" s="305">
        <v>1</v>
      </c>
      <c r="AF635" s="305">
        <v>1</v>
      </c>
      <c r="AG635" s="305">
        <v>1</v>
      </c>
      <c r="AH635" s="305">
        <v>1</v>
      </c>
      <c r="AI635" s="305">
        <v>1</v>
      </c>
      <c r="AJ635" s="305">
        <v>1</v>
      </c>
      <c r="AK635" s="305">
        <v>1</v>
      </c>
      <c r="AL635" s="305">
        <v>1</v>
      </c>
      <c r="AM635" s="305">
        <v>1</v>
      </c>
      <c r="AN635" s="305">
        <v>1</v>
      </c>
    </row>
    <row r="636" spans="1:40" s="171" customFormat="1" x14ac:dyDescent="0.2">
      <c r="A636" s="128" t="s">
        <v>2475</v>
      </c>
      <c r="B636" s="171">
        <v>1</v>
      </c>
      <c r="C636" s="171">
        <v>1</v>
      </c>
      <c r="D636" s="171">
        <v>1</v>
      </c>
      <c r="E636" s="171">
        <v>1</v>
      </c>
      <c r="F636" s="171">
        <v>1</v>
      </c>
      <c r="G636" s="171">
        <v>1</v>
      </c>
      <c r="H636" s="171">
        <v>1</v>
      </c>
      <c r="I636" s="171">
        <v>1</v>
      </c>
      <c r="J636" s="171">
        <v>1</v>
      </c>
      <c r="K636" s="171">
        <v>1</v>
      </c>
      <c r="L636" s="171">
        <v>1</v>
      </c>
      <c r="M636" s="171">
        <v>1</v>
      </c>
      <c r="N636" s="305">
        <v>1</v>
      </c>
      <c r="O636" s="305">
        <v>1</v>
      </c>
      <c r="P636" s="305">
        <v>1</v>
      </c>
      <c r="Q636" s="305">
        <v>1</v>
      </c>
      <c r="R636" s="305">
        <v>1</v>
      </c>
      <c r="S636" s="305">
        <v>1</v>
      </c>
      <c r="T636" s="305">
        <v>1</v>
      </c>
      <c r="U636" s="305">
        <v>1</v>
      </c>
      <c r="V636" s="305">
        <v>1</v>
      </c>
      <c r="W636" s="305">
        <v>1</v>
      </c>
      <c r="X636" s="305">
        <v>1</v>
      </c>
      <c r="Y636" s="305">
        <v>1</v>
      </c>
      <c r="Z636" s="305">
        <v>1</v>
      </c>
      <c r="AA636" s="305">
        <v>1</v>
      </c>
      <c r="AB636" s="305">
        <v>1</v>
      </c>
      <c r="AC636" s="305">
        <v>1</v>
      </c>
      <c r="AD636" s="305">
        <v>1</v>
      </c>
      <c r="AE636" s="305">
        <v>1</v>
      </c>
      <c r="AF636" s="305">
        <v>1</v>
      </c>
      <c r="AG636" s="305">
        <v>1</v>
      </c>
      <c r="AH636" s="305">
        <v>1</v>
      </c>
      <c r="AI636" s="305">
        <v>1</v>
      </c>
      <c r="AJ636" s="305">
        <v>1</v>
      </c>
      <c r="AK636" s="305">
        <v>1</v>
      </c>
      <c r="AL636" s="305">
        <v>1</v>
      </c>
      <c r="AM636" s="305">
        <v>1</v>
      </c>
      <c r="AN636" s="305">
        <v>1</v>
      </c>
    </row>
    <row r="637" spans="1:40" s="171" customFormat="1" x14ac:dyDescent="0.2">
      <c r="A637" s="172" t="s">
        <v>2476</v>
      </c>
      <c r="B637" s="171">
        <v>0</v>
      </c>
      <c r="C637" s="171">
        <v>0</v>
      </c>
      <c r="D637" s="171">
        <v>0</v>
      </c>
      <c r="E637" s="171">
        <v>0</v>
      </c>
      <c r="F637" s="171">
        <v>0</v>
      </c>
      <c r="G637" s="171">
        <v>0</v>
      </c>
      <c r="H637" s="171">
        <v>0</v>
      </c>
      <c r="I637" s="171">
        <v>0</v>
      </c>
      <c r="J637" s="171">
        <v>0</v>
      </c>
      <c r="K637" s="171">
        <v>0</v>
      </c>
      <c r="L637" s="171">
        <v>0</v>
      </c>
      <c r="M637" s="171">
        <v>0</v>
      </c>
      <c r="N637" s="305">
        <v>0</v>
      </c>
      <c r="O637" s="305">
        <v>0</v>
      </c>
      <c r="P637" s="305">
        <v>0</v>
      </c>
      <c r="Q637" s="305">
        <v>0</v>
      </c>
      <c r="R637" s="305">
        <v>0</v>
      </c>
      <c r="S637" s="305">
        <v>0</v>
      </c>
      <c r="T637" s="305">
        <v>0</v>
      </c>
      <c r="U637" s="305">
        <v>0</v>
      </c>
      <c r="V637" s="305">
        <v>0</v>
      </c>
      <c r="W637" s="305">
        <v>0</v>
      </c>
      <c r="X637" s="305">
        <v>0</v>
      </c>
      <c r="Y637" s="305">
        <v>0</v>
      </c>
      <c r="Z637" s="305">
        <v>0</v>
      </c>
      <c r="AA637" s="305">
        <v>0</v>
      </c>
      <c r="AB637" s="305">
        <v>0</v>
      </c>
      <c r="AC637" s="305">
        <v>0</v>
      </c>
      <c r="AD637" s="305">
        <v>0</v>
      </c>
      <c r="AE637" s="305">
        <v>0</v>
      </c>
      <c r="AF637" s="305">
        <v>0</v>
      </c>
      <c r="AG637" s="305">
        <v>0</v>
      </c>
      <c r="AH637" s="305">
        <v>0</v>
      </c>
      <c r="AI637" s="305">
        <v>0</v>
      </c>
      <c r="AJ637" s="305">
        <v>0</v>
      </c>
      <c r="AK637" s="305">
        <v>0</v>
      </c>
      <c r="AL637" s="305">
        <v>0</v>
      </c>
      <c r="AM637" s="305">
        <v>0</v>
      </c>
      <c r="AN637" s="305">
        <v>0</v>
      </c>
    </row>
    <row r="638" spans="1:40" s="171" customFormat="1" x14ac:dyDescent="0.2">
      <c r="A638" s="172" t="s">
        <v>2477</v>
      </c>
      <c r="B638" s="171">
        <v>0</v>
      </c>
      <c r="C638" s="171">
        <v>0</v>
      </c>
      <c r="D638" s="171">
        <v>0</v>
      </c>
      <c r="E638" s="171">
        <v>0</v>
      </c>
      <c r="F638" s="171">
        <v>0</v>
      </c>
      <c r="G638" s="171">
        <v>0</v>
      </c>
      <c r="H638" s="171">
        <v>0</v>
      </c>
      <c r="I638" s="171">
        <v>0</v>
      </c>
      <c r="J638" s="171">
        <v>0</v>
      </c>
      <c r="K638" s="171">
        <v>0</v>
      </c>
      <c r="L638" s="171">
        <v>0</v>
      </c>
      <c r="M638" s="171">
        <v>0</v>
      </c>
      <c r="N638" s="305">
        <v>0</v>
      </c>
      <c r="O638" s="305">
        <v>0</v>
      </c>
      <c r="P638" s="305">
        <v>0</v>
      </c>
      <c r="Q638" s="305">
        <v>0</v>
      </c>
      <c r="R638" s="305">
        <v>0</v>
      </c>
      <c r="S638" s="305">
        <v>0</v>
      </c>
      <c r="T638" s="305">
        <v>0</v>
      </c>
      <c r="U638" s="305">
        <v>0</v>
      </c>
      <c r="V638" s="305">
        <v>0</v>
      </c>
      <c r="W638" s="305">
        <v>0</v>
      </c>
      <c r="X638" s="305">
        <v>0</v>
      </c>
      <c r="Y638" s="305">
        <v>0</v>
      </c>
      <c r="Z638" s="305">
        <v>0</v>
      </c>
      <c r="AA638" s="305">
        <v>0</v>
      </c>
      <c r="AB638" s="305">
        <v>0</v>
      </c>
      <c r="AC638" s="305">
        <v>0</v>
      </c>
      <c r="AD638" s="305">
        <v>0</v>
      </c>
      <c r="AE638" s="305">
        <v>0</v>
      </c>
      <c r="AF638" s="305">
        <v>0</v>
      </c>
      <c r="AG638" s="305">
        <v>0</v>
      </c>
      <c r="AH638" s="305">
        <v>0</v>
      </c>
      <c r="AI638" s="305">
        <v>0</v>
      </c>
      <c r="AJ638" s="305">
        <v>0</v>
      </c>
      <c r="AK638" s="305">
        <v>0</v>
      </c>
      <c r="AL638" s="305">
        <v>0</v>
      </c>
      <c r="AM638" s="305">
        <v>0</v>
      </c>
      <c r="AN638" s="305">
        <v>0</v>
      </c>
    </row>
    <row r="639" spans="1:40" s="171" customFormat="1" x14ac:dyDescent="0.2">
      <c r="A639" s="172" t="s">
        <v>2478</v>
      </c>
      <c r="B639" s="171">
        <v>0</v>
      </c>
      <c r="C639" s="171">
        <v>0</v>
      </c>
      <c r="D639" s="171">
        <v>0</v>
      </c>
      <c r="E639" s="171">
        <v>0</v>
      </c>
      <c r="F639" s="171">
        <v>0</v>
      </c>
      <c r="G639" s="171">
        <v>0</v>
      </c>
      <c r="H639" s="171">
        <v>0</v>
      </c>
      <c r="I639" s="171">
        <v>0</v>
      </c>
      <c r="J639" s="171">
        <v>0</v>
      </c>
      <c r="K639" s="171">
        <v>0</v>
      </c>
      <c r="L639" s="171">
        <v>0</v>
      </c>
      <c r="M639" s="171">
        <v>0</v>
      </c>
      <c r="N639" s="305">
        <v>0</v>
      </c>
      <c r="O639" s="305">
        <v>0</v>
      </c>
      <c r="P639" s="305">
        <v>0</v>
      </c>
      <c r="Q639" s="305">
        <v>0</v>
      </c>
      <c r="R639" s="305">
        <v>0</v>
      </c>
      <c r="S639" s="305">
        <v>0</v>
      </c>
      <c r="T639" s="305">
        <v>0</v>
      </c>
      <c r="U639" s="305">
        <v>0</v>
      </c>
      <c r="V639" s="305">
        <v>0</v>
      </c>
      <c r="W639" s="305">
        <v>0</v>
      </c>
      <c r="X639" s="305">
        <v>0</v>
      </c>
      <c r="Y639" s="305">
        <v>0</v>
      </c>
      <c r="Z639" s="305">
        <v>0</v>
      </c>
      <c r="AA639" s="305">
        <v>0</v>
      </c>
      <c r="AB639" s="305">
        <v>0</v>
      </c>
      <c r="AC639" s="305">
        <v>0</v>
      </c>
      <c r="AD639" s="305">
        <v>0</v>
      </c>
      <c r="AE639" s="305">
        <v>0</v>
      </c>
      <c r="AF639" s="305">
        <v>0</v>
      </c>
      <c r="AG639" s="305">
        <v>0</v>
      </c>
      <c r="AH639" s="305">
        <v>0</v>
      </c>
      <c r="AI639" s="305">
        <v>0</v>
      </c>
      <c r="AJ639" s="305">
        <v>0</v>
      </c>
      <c r="AK639" s="305">
        <v>0</v>
      </c>
      <c r="AL639" s="305">
        <v>0</v>
      </c>
      <c r="AM639" s="305">
        <v>0</v>
      </c>
      <c r="AN639" s="305">
        <v>0</v>
      </c>
    </row>
    <row r="640" spans="1:40" s="171" customFormat="1" x14ac:dyDescent="0.2">
      <c r="A640" s="172" t="s">
        <v>2479</v>
      </c>
      <c r="B640" s="171">
        <v>0</v>
      </c>
      <c r="C640" s="171">
        <v>0</v>
      </c>
      <c r="D640" s="171">
        <v>0</v>
      </c>
      <c r="E640" s="171">
        <v>0</v>
      </c>
      <c r="F640" s="171">
        <v>0</v>
      </c>
      <c r="G640" s="171">
        <v>0</v>
      </c>
      <c r="H640" s="171">
        <v>0</v>
      </c>
      <c r="I640" s="171">
        <v>0</v>
      </c>
      <c r="J640" s="171">
        <v>0</v>
      </c>
      <c r="K640" s="171">
        <v>0</v>
      </c>
      <c r="L640" s="171">
        <v>0</v>
      </c>
      <c r="M640" s="171">
        <v>0</v>
      </c>
      <c r="N640" s="305">
        <v>0</v>
      </c>
      <c r="O640" s="305">
        <v>0</v>
      </c>
      <c r="P640" s="305">
        <v>0</v>
      </c>
      <c r="Q640" s="305">
        <v>0</v>
      </c>
      <c r="R640" s="305">
        <v>0</v>
      </c>
      <c r="S640" s="305">
        <v>0</v>
      </c>
      <c r="T640" s="305">
        <v>0</v>
      </c>
      <c r="U640" s="305">
        <v>0</v>
      </c>
      <c r="V640" s="305">
        <v>0</v>
      </c>
      <c r="W640" s="305">
        <v>0</v>
      </c>
      <c r="X640" s="305">
        <v>0</v>
      </c>
      <c r="Y640" s="305">
        <v>0</v>
      </c>
      <c r="Z640" s="305">
        <v>0</v>
      </c>
      <c r="AA640" s="305">
        <v>0</v>
      </c>
      <c r="AB640" s="305">
        <v>0</v>
      </c>
      <c r="AC640" s="305">
        <v>0</v>
      </c>
      <c r="AD640" s="305">
        <v>0</v>
      </c>
      <c r="AE640" s="305">
        <v>0</v>
      </c>
      <c r="AF640" s="305">
        <v>0</v>
      </c>
      <c r="AG640" s="305">
        <v>0</v>
      </c>
      <c r="AH640" s="305">
        <v>0</v>
      </c>
      <c r="AI640" s="305">
        <v>0</v>
      </c>
      <c r="AJ640" s="305">
        <v>0</v>
      </c>
      <c r="AK640" s="305">
        <v>0</v>
      </c>
      <c r="AL640" s="305">
        <v>0</v>
      </c>
      <c r="AM640" s="305">
        <v>0</v>
      </c>
      <c r="AN640" s="305">
        <v>0</v>
      </c>
    </row>
    <row r="641" spans="1:40" x14ac:dyDescent="0.2">
      <c r="A641" s="27" t="s">
        <v>2480</v>
      </c>
      <c r="N641" s="305"/>
      <c r="O641" s="305"/>
      <c r="P641" s="305"/>
      <c r="Q641" s="305"/>
      <c r="R641" s="305"/>
      <c r="S641" s="305"/>
      <c r="T641" s="305"/>
      <c r="U641" s="305"/>
      <c r="V641" s="305"/>
      <c r="W641" s="305"/>
      <c r="X641" s="305"/>
      <c r="Y641" s="305"/>
      <c r="Z641" s="305"/>
      <c r="AA641" s="305"/>
      <c r="AB641" s="305"/>
      <c r="AC641" s="305"/>
      <c r="AD641" s="305"/>
      <c r="AE641" s="305"/>
      <c r="AF641" s="305"/>
      <c r="AG641" s="305"/>
      <c r="AH641" s="305"/>
      <c r="AI641" s="305"/>
      <c r="AJ641" s="305"/>
      <c r="AK641" s="305"/>
      <c r="AL641" s="305"/>
      <c r="AM641" s="305"/>
      <c r="AN641" s="305"/>
    </row>
    <row r="642" spans="1:40" x14ac:dyDescent="0.2">
      <c r="A642" s="30" t="s">
        <v>2481</v>
      </c>
      <c r="N642" s="305"/>
      <c r="O642" s="305"/>
      <c r="P642" s="305"/>
      <c r="Q642" s="305"/>
      <c r="R642" s="305"/>
      <c r="S642" s="305"/>
      <c r="T642" s="305"/>
      <c r="U642" s="305"/>
      <c r="V642" s="305"/>
      <c r="W642" s="305"/>
      <c r="X642" s="305"/>
      <c r="Y642" s="305"/>
      <c r="Z642" s="305"/>
      <c r="AA642" s="305"/>
      <c r="AB642" s="305"/>
      <c r="AC642" s="305"/>
      <c r="AD642" s="305"/>
      <c r="AE642" s="305"/>
      <c r="AF642" s="305"/>
      <c r="AG642" s="305"/>
      <c r="AH642" s="305"/>
      <c r="AI642" s="305"/>
      <c r="AJ642" s="305"/>
      <c r="AK642" s="305"/>
      <c r="AL642" s="305"/>
      <c r="AM642" s="305"/>
      <c r="AN642" s="305"/>
    </row>
    <row r="643" spans="1:40" s="171" customFormat="1" x14ac:dyDescent="0.2">
      <c r="A643" s="128" t="s">
        <v>2482</v>
      </c>
      <c r="B643" s="171">
        <v>0.70369199999999998</v>
      </c>
      <c r="C643" s="171">
        <v>0.70369199999999998</v>
      </c>
      <c r="D643" s="171">
        <v>0.70369199999999998</v>
      </c>
      <c r="E643" s="171">
        <v>0.70369199999999998</v>
      </c>
      <c r="F643" s="171">
        <v>0.70369199999999998</v>
      </c>
      <c r="G643" s="171">
        <v>0.70369199999999998</v>
      </c>
      <c r="H643" s="171">
        <v>0.70369199999999998</v>
      </c>
      <c r="I643" s="171">
        <v>0.70369199999999998</v>
      </c>
      <c r="J643" s="171">
        <v>0.70369199999999998</v>
      </c>
      <c r="K643" s="171">
        <v>0.70369199999999998</v>
      </c>
      <c r="L643" s="171">
        <v>0.70369199999999998</v>
      </c>
      <c r="M643" s="171">
        <v>0.70369199999999998</v>
      </c>
      <c r="N643" s="305">
        <v>0.70369199999999998</v>
      </c>
      <c r="O643" s="305">
        <v>0.70174700000000001</v>
      </c>
      <c r="P643" s="305">
        <v>0.70174700000000001</v>
      </c>
      <c r="Q643" s="305">
        <v>0.70174700000000001</v>
      </c>
      <c r="R643" s="305">
        <v>0.70174700000000001</v>
      </c>
      <c r="S643" s="305">
        <v>0.70174700000000001</v>
      </c>
      <c r="T643" s="305">
        <v>0.70174700000000001</v>
      </c>
      <c r="U643" s="305">
        <v>0.70174700000000001</v>
      </c>
      <c r="V643" s="305">
        <v>0.70174700000000001</v>
      </c>
      <c r="W643" s="305">
        <v>0.70174700000000001</v>
      </c>
      <c r="X643" s="305">
        <v>0.70174700000000001</v>
      </c>
      <c r="Y643" s="305">
        <v>0.70174700000000001</v>
      </c>
      <c r="Z643" s="305">
        <v>0.70174700000000001</v>
      </c>
      <c r="AA643" s="305">
        <v>0.70174700000000001</v>
      </c>
      <c r="AB643" s="305">
        <v>0.69923800000000003</v>
      </c>
      <c r="AC643" s="305">
        <v>0.69923800000000003</v>
      </c>
      <c r="AD643" s="305">
        <v>0.69923800000000003</v>
      </c>
      <c r="AE643" s="305">
        <v>0.69923800000000003</v>
      </c>
      <c r="AF643" s="305">
        <v>0.69923800000000003</v>
      </c>
      <c r="AG643" s="305">
        <v>0.69923800000000003</v>
      </c>
      <c r="AH643" s="305">
        <v>0.69923800000000003</v>
      </c>
      <c r="AI643" s="305">
        <v>0.69923800000000003</v>
      </c>
      <c r="AJ643" s="305">
        <v>0.69923800000000003</v>
      </c>
      <c r="AK643" s="305">
        <v>0.69923800000000003</v>
      </c>
      <c r="AL643" s="305">
        <v>0.69923800000000003</v>
      </c>
      <c r="AM643" s="305">
        <v>0.69923800000000003</v>
      </c>
      <c r="AN643" s="305">
        <v>0.69923800000000003</v>
      </c>
    </row>
    <row r="644" spans="1:40" s="171" customFormat="1" x14ac:dyDescent="0.2">
      <c r="A644" s="128" t="s">
        <v>2483</v>
      </c>
      <c r="B644" s="171">
        <v>0.99999799999999905</v>
      </c>
      <c r="C644" s="171">
        <v>0.99999799999999905</v>
      </c>
      <c r="D644" s="171">
        <v>0.99999799999999905</v>
      </c>
      <c r="E644" s="171">
        <v>0.99999799999999905</v>
      </c>
      <c r="F644" s="171">
        <v>0.99999799999999905</v>
      </c>
      <c r="G644" s="171">
        <v>0.99999799999999905</v>
      </c>
      <c r="H644" s="171">
        <v>0.99999799999999905</v>
      </c>
      <c r="I644" s="171">
        <v>0.99999799999999905</v>
      </c>
      <c r="J644" s="171">
        <v>0.99999799999999905</v>
      </c>
      <c r="K644" s="171">
        <v>0.99999799999999905</v>
      </c>
      <c r="L644" s="171">
        <v>0.99999799999999905</v>
      </c>
      <c r="M644" s="171">
        <v>0.99999799999999905</v>
      </c>
      <c r="N644" s="305">
        <v>0.99999799999999905</v>
      </c>
      <c r="O644" s="305">
        <v>0.99999799999999905</v>
      </c>
      <c r="P644" s="305">
        <v>0.99999799999999905</v>
      </c>
      <c r="Q644" s="305">
        <v>0.99999799999999905</v>
      </c>
      <c r="R644" s="305">
        <v>0.99999799999999905</v>
      </c>
      <c r="S644" s="305">
        <v>0.99999799999999905</v>
      </c>
      <c r="T644" s="305">
        <v>0.99999799999999905</v>
      </c>
      <c r="U644" s="305">
        <v>0.99999799999999905</v>
      </c>
      <c r="V644" s="305">
        <v>0.99999799999999905</v>
      </c>
      <c r="W644" s="305">
        <v>0.99999799999999905</v>
      </c>
      <c r="X644" s="305">
        <v>0.99999799999999905</v>
      </c>
      <c r="Y644" s="305">
        <v>0.99999799999999905</v>
      </c>
      <c r="Z644" s="305">
        <v>0.99999799999999905</v>
      </c>
      <c r="AA644" s="305">
        <v>0.99999799999999905</v>
      </c>
      <c r="AB644" s="305">
        <v>0.99999799999999905</v>
      </c>
      <c r="AC644" s="305">
        <v>0.99999799999999905</v>
      </c>
      <c r="AD644" s="305">
        <v>0.99999799999999905</v>
      </c>
      <c r="AE644" s="305">
        <v>0.99999799999999905</v>
      </c>
      <c r="AF644" s="305">
        <v>0.99999799999999905</v>
      </c>
      <c r="AG644" s="305">
        <v>0.99999799999999905</v>
      </c>
      <c r="AH644" s="305">
        <v>0.99999799999999905</v>
      </c>
      <c r="AI644" s="305">
        <v>0.99999799999999905</v>
      </c>
      <c r="AJ644" s="305">
        <v>0.99999799999999905</v>
      </c>
      <c r="AK644" s="305">
        <v>0.99999799999999905</v>
      </c>
      <c r="AL644" s="305">
        <v>0.99999799999999905</v>
      </c>
      <c r="AM644" s="305">
        <v>0.99999799999999905</v>
      </c>
      <c r="AN644" s="305">
        <v>0.99999799999999905</v>
      </c>
    </row>
    <row r="645" spans="1:40" s="171" customFormat="1" x14ac:dyDescent="0.2">
      <c r="A645" s="128" t="s">
        <v>2484</v>
      </c>
      <c r="B645" s="171">
        <v>1</v>
      </c>
      <c r="C645" s="171">
        <v>1</v>
      </c>
      <c r="D645" s="171">
        <v>1</v>
      </c>
      <c r="E645" s="171">
        <v>1</v>
      </c>
      <c r="F645" s="171">
        <v>1</v>
      </c>
      <c r="G645" s="171">
        <v>1</v>
      </c>
      <c r="H645" s="171">
        <v>1</v>
      </c>
      <c r="I645" s="171">
        <v>1</v>
      </c>
      <c r="J645" s="171">
        <v>1</v>
      </c>
      <c r="K645" s="171">
        <v>1</v>
      </c>
      <c r="L645" s="171">
        <v>1</v>
      </c>
      <c r="M645" s="171">
        <v>1</v>
      </c>
      <c r="N645" s="305">
        <v>1</v>
      </c>
      <c r="O645" s="305">
        <v>1</v>
      </c>
      <c r="P645" s="305">
        <v>1</v>
      </c>
      <c r="Q645" s="305">
        <v>1</v>
      </c>
      <c r="R645" s="305">
        <v>1</v>
      </c>
      <c r="S645" s="305">
        <v>1</v>
      </c>
      <c r="T645" s="305">
        <v>1</v>
      </c>
      <c r="U645" s="305">
        <v>1</v>
      </c>
      <c r="V645" s="305">
        <v>1</v>
      </c>
      <c r="W645" s="305">
        <v>1</v>
      </c>
      <c r="X645" s="305">
        <v>1</v>
      </c>
      <c r="Y645" s="305">
        <v>1</v>
      </c>
      <c r="Z645" s="305">
        <v>1</v>
      </c>
      <c r="AA645" s="305">
        <v>1</v>
      </c>
      <c r="AB645" s="305">
        <v>1</v>
      </c>
      <c r="AC645" s="305">
        <v>1</v>
      </c>
      <c r="AD645" s="305">
        <v>1</v>
      </c>
      <c r="AE645" s="305">
        <v>1</v>
      </c>
      <c r="AF645" s="305">
        <v>1</v>
      </c>
      <c r="AG645" s="305">
        <v>1</v>
      </c>
      <c r="AH645" s="305">
        <v>1</v>
      </c>
      <c r="AI645" s="305">
        <v>1</v>
      </c>
      <c r="AJ645" s="305">
        <v>1</v>
      </c>
      <c r="AK645" s="305">
        <v>1</v>
      </c>
      <c r="AL645" s="305">
        <v>1</v>
      </c>
      <c r="AM645" s="305">
        <v>1</v>
      </c>
      <c r="AN645" s="305">
        <v>1</v>
      </c>
    </row>
    <row r="646" spans="1:40" s="171" customFormat="1" x14ac:dyDescent="0.2">
      <c r="A646" s="172" t="s">
        <v>2485</v>
      </c>
      <c r="B646" s="171">
        <v>0</v>
      </c>
      <c r="C646" s="171">
        <v>0</v>
      </c>
      <c r="D646" s="171">
        <v>0</v>
      </c>
      <c r="E646" s="171">
        <v>0</v>
      </c>
      <c r="F646" s="171">
        <v>0</v>
      </c>
      <c r="G646" s="171">
        <v>0</v>
      </c>
      <c r="H646" s="171">
        <v>0</v>
      </c>
      <c r="I646" s="171">
        <v>0</v>
      </c>
      <c r="J646" s="171">
        <v>0</v>
      </c>
      <c r="K646" s="171">
        <v>0</v>
      </c>
      <c r="L646" s="171">
        <v>0</v>
      </c>
      <c r="M646" s="171">
        <v>0</v>
      </c>
      <c r="N646" s="305">
        <v>0</v>
      </c>
      <c r="O646" s="305">
        <v>0</v>
      </c>
      <c r="P646" s="305">
        <v>0</v>
      </c>
      <c r="Q646" s="305">
        <v>0</v>
      </c>
      <c r="R646" s="305">
        <v>0</v>
      </c>
      <c r="S646" s="305">
        <v>0</v>
      </c>
      <c r="T646" s="305">
        <v>0</v>
      </c>
      <c r="U646" s="305">
        <v>0</v>
      </c>
      <c r="V646" s="305">
        <v>0</v>
      </c>
      <c r="W646" s="305">
        <v>0</v>
      </c>
      <c r="X646" s="305">
        <v>0</v>
      </c>
      <c r="Y646" s="305">
        <v>0</v>
      </c>
      <c r="Z646" s="305">
        <v>0</v>
      </c>
      <c r="AA646" s="305">
        <v>0</v>
      </c>
      <c r="AB646" s="305">
        <v>0</v>
      </c>
      <c r="AC646" s="305">
        <v>0</v>
      </c>
      <c r="AD646" s="305">
        <v>0</v>
      </c>
      <c r="AE646" s="305">
        <v>0</v>
      </c>
      <c r="AF646" s="305">
        <v>0</v>
      </c>
      <c r="AG646" s="305">
        <v>0</v>
      </c>
      <c r="AH646" s="305">
        <v>0</v>
      </c>
      <c r="AI646" s="305">
        <v>0</v>
      </c>
      <c r="AJ646" s="305">
        <v>0</v>
      </c>
      <c r="AK646" s="305">
        <v>0</v>
      </c>
      <c r="AL646" s="305">
        <v>0</v>
      </c>
      <c r="AM646" s="305">
        <v>0</v>
      </c>
      <c r="AN646" s="305">
        <v>0</v>
      </c>
    </row>
    <row r="647" spans="1:40" x14ac:dyDescent="0.2">
      <c r="A647" s="27" t="s">
        <v>2486</v>
      </c>
      <c r="N647" s="305"/>
      <c r="O647" s="305"/>
      <c r="P647" s="305"/>
      <c r="Q647" s="305"/>
      <c r="R647" s="305"/>
      <c r="S647" s="305"/>
      <c r="T647" s="305"/>
      <c r="U647" s="305"/>
      <c r="V647" s="305"/>
      <c r="W647" s="305"/>
      <c r="X647" s="305"/>
      <c r="Y647" s="305"/>
      <c r="Z647" s="305"/>
      <c r="AA647" s="305"/>
      <c r="AB647" s="305"/>
      <c r="AC647" s="305"/>
      <c r="AD647" s="305"/>
      <c r="AE647" s="305"/>
      <c r="AF647" s="305"/>
      <c r="AG647" s="305"/>
      <c r="AH647" s="305"/>
      <c r="AI647" s="305"/>
      <c r="AJ647" s="305"/>
      <c r="AK647" s="305"/>
      <c r="AL647" s="305"/>
      <c r="AM647" s="305"/>
      <c r="AN647" s="305"/>
    </row>
    <row r="648" spans="1:40" x14ac:dyDescent="0.2">
      <c r="A648" s="27" t="s">
        <v>2487</v>
      </c>
      <c r="N648" s="305"/>
      <c r="O648" s="305"/>
      <c r="P648" s="305"/>
      <c r="Q648" s="305"/>
      <c r="R648" s="305"/>
      <c r="S648" s="305"/>
      <c r="T648" s="305"/>
      <c r="U648" s="305"/>
      <c r="V648" s="305"/>
      <c r="W648" s="305"/>
      <c r="X648" s="305"/>
      <c r="Y648" s="305"/>
      <c r="Z648" s="305"/>
      <c r="AA648" s="305"/>
      <c r="AB648" s="305"/>
      <c r="AC648" s="305"/>
      <c r="AD648" s="305"/>
      <c r="AE648" s="305"/>
      <c r="AF648" s="305"/>
      <c r="AG648" s="305"/>
      <c r="AH648" s="305"/>
      <c r="AI648" s="305"/>
      <c r="AJ648" s="305"/>
      <c r="AK648" s="305"/>
      <c r="AL648" s="305"/>
      <c r="AM648" s="305"/>
      <c r="AN648" s="305"/>
    </row>
    <row r="649" spans="1:40" x14ac:dyDescent="0.2">
      <c r="A649" s="27" t="s">
        <v>2488</v>
      </c>
      <c r="N649" s="305"/>
      <c r="O649" s="305"/>
      <c r="P649" s="305"/>
      <c r="Q649" s="305"/>
      <c r="R649" s="305"/>
      <c r="S649" s="305"/>
      <c r="T649" s="305"/>
      <c r="U649" s="305"/>
      <c r="V649" s="305"/>
      <c r="W649" s="305"/>
      <c r="X649" s="305"/>
      <c r="Y649" s="305"/>
      <c r="Z649" s="305"/>
      <c r="AA649" s="305"/>
      <c r="AB649" s="305"/>
      <c r="AC649" s="305"/>
      <c r="AD649" s="305"/>
      <c r="AE649" s="305"/>
      <c r="AF649" s="305"/>
      <c r="AG649" s="305"/>
      <c r="AH649" s="305"/>
      <c r="AI649" s="305"/>
      <c r="AJ649" s="305"/>
      <c r="AK649" s="305"/>
      <c r="AL649" s="305"/>
      <c r="AM649" s="305"/>
      <c r="AN649" s="305"/>
    </row>
    <row r="650" spans="1:40" s="171" customFormat="1" x14ac:dyDescent="0.2">
      <c r="A650" s="128" t="s">
        <v>2489</v>
      </c>
      <c r="B650" s="171">
        <v>0</v>
      </c>
      <c r="C650" s="171">
        <v>0</v>
      </c>
      <c r="D650" s="171">
        <v>0</v>
      </c>
      <c r="E650" s="171">
        <v>0</v>
      </c>
      <c r="F650" s="171">
        <v>0</v>
      </c>
      <c r="G650" s="171">
        <v>0</v>
      </c>
      <c r="H650" s="171">
        <v>0</v>
      </c>
      <c r="I650" s="171">
        <v>0</v>
      </c>
      <c r="J650" s="171">
        <v>0</v>
      </c>
      <c r="K650" s="171">
        <v>0</v>
      </c>
      <c r="L650" s="171">
        <v>0</v>
      </c>
      <c r="M650" s="171">
        <v>0</v>
      </c>
      <c r="N650" s="305">
        <v>0</v>
      </c>
      <c r="O650" s="305">
        <v>0</v>
      </c>
      <c r="P650" s="305">
        <v>0</v>
      </c>
      <c r="Q650" s="305">
        <v>0</v>
      </c>
      <c r="R650" s="305">
        <v>0</v>
      </c>
      <c r="S650" s="305">
        <v>0</v>
      </c>
      <c r="T650" s="305">
        <v>0</v>
      </c>
      <c r="U650" s="305">
        <v>0</v>
      </c>
      <c r="V650" s="305">
        <v>0</v>
      </c>
      <c r="W650" s="305">
        <v>0</v>
      </c>
      <c r="X650" s="305">
        <v>0</v>
      </c>
      <c r="Y650" s="305">
        <v>0</v>
      </c>
      <c r="Z650" s="305">
        <v>0</v>
      </c>
      <c r="AA650" s="305">
        <v>0</v>
      </c>
      <c r="AB650" s="305">
        <v>0</v>
      </c>
      <c r="AC650" s="305">
        <v>0</v>
      </c>
      <c r="AD650" s="305">
        <v>0</v>
      </c>
      <c r="AE650" s="305">
        <v>0</v>
      </c>
      <c r="AF650" s="305">
        <v>0</v>
      </c>
      <c r="AG650" s="305">
        <v>0</v>
      </c>
      <c r="AH650" s="305">
        <v>0</v>
      </c>
      <c r="AI650" s="305">
        <v>0</v>
      </c>
      <c r="AJ650" s="305">
        <v>0</v>
      </c>
      <c r="AK650" s="305">
        <v>0</v>
      </c>
      <c r="AL650" s="305">
        <v>0</v>
      </c>
      <c r="AM650" s="305">
        <v>0</v>
      </c>
      <c r="AN650" s="305">
        <v>0</v>
      </c>
    </row>
    <row r="651" spans="1:40" s="171" customFormat="1" x14ac:dyDescent="0.2">
      <c r="A651" s="128" t="s">
        <v>2490</v>
      </c>
      <c r="B651" s="171">
        <v>0</v>
      </c>
      <c r="C651" s="171">
        <v>0</v>
      </c>
      <c r="D651" s="171">
        <v>0</v>
      </c>
      <c r="E651" s="171">
        <v>0</v>
      </c>
      <c r="F651" s="171">
        <v>0</v>
      </c>
      <c r="G651" s="171">
        <v>0</v>
      </c>
      <c r="H651" s="171">
        <v>0</v>
      </c>
      <c r="I651" s="171">
        <v>0</v>
      </c>
      <c r="J651" s="171">
        <v>0</v>
      </c>
      <c r="K651" s="171">
        <v>0</v>
      </c>
      <c r="L651" s="171">
        <v>0</v>
      </c>
      <c r="M651" s="171">
        <v>0</v>
      </c>
      <c r="N651" s="305">
        <v>0</v>
      </c>
      <c r="O651" s="305">
        <v>0</v>
      </c>
      <c r="P651" s="305">
        <v>0</v>
      </c>
      <c r="Q651" s="305">
        <v>0</v>
      </c>
      <c r="R651" s="305">
        <v>0</v>
      </c>
      <c r="S651" s="305">
        <v>0</v>
      </c>
      <c r="T651" s="305">
        <v>0</v>
      </c>
      <c r="U651" s="305">
        <v>0</v>
      </c>
      <c r="V651" s="305">
        <v>0</v>
      </c>
      <c r="W651" s="305">
        <v>0</v>
      </c>
      <c r="X651" s="305">
        <v>0</v>
      </c>
      <c r="Y651" s="305">
        <v>0</v>
      </c>
      <c r="Z651" s="305">
        <v>0</v>
      </c>
      <c r="AA651" s="305">
        <v>0</v>
      </c>
      <c r="AB651" s="305">
        <v>0</v>
      </c>
      <c r="AC651" s="305">
        <v>0</v>
      </c>
      <c r="AD651" s="305">
        <v>0</v>
      </c>
      <c r="AE651" s="305">
        <v>0</v>
      </c>
      <c r="AF651" s="305">
        <v>0</v>
      </c>
      <c r="AG651" s="305">
        <v>0</v>
      </c>
      <c r="AH651" s="305">
        <v>0</v>
      </c>
      <c r="AI651" s="305">
        <v>0</v>
      </c>
      <c r="AJ651" s="305">
        <v>0</v>
      </c>
      <c r="AK651" s="305">
        <v>0</v>
      </c>
      <c r="AL651" s="305">
        <v>0</v>
      </c>
      <c r="AM651" s="305">
        <v>0</v>
      </c>
      <c r="AN651" s="305">
        <v>0</v>
      </c>
    </row>
    <row r="652" spans="1:40" s="171" customFormat="1" x14ac:dyDescent="0.2">
      <c r="A652" s="128" t="s">
        <v>2491</v>
      </c>
      <c r="B652" s="171">
        <v>0</v>
      </c>
      <c r="C652" s="171">
        <v>0</v>
      </c>
      <c r="D652" s="171">
        <v>0</v>
      </c>
      <c r="E652" s="171">
        <v>0</v>
      </c>
      <c r="F652" s="171">
        <v>0</v>
      </c>
      <c r="G652" s="171">
        <v>0</v>
      </c>
      <c r="H652" s="171">
        <v>0</v>
      </c>
      <c r="I652" s="171">
        <v>0</v>
      </c>
      <c r="J652" s="171">
        <v>0</v>
      </c>
      <c r="K652" s="171">
        <v>0</v>
      </c>
      <c r="L652" s="171">
        <v>0</v>
      </c>
      <c r="M652" s="171">
        <v>0</v>
      </c>
      <c r="N652" s="305">
        <v>0</v>
      </c>
      <c r="O652" s="305">
        <v>0</v>
      </c>
      <c r="P652" s="305">
        <v>0</v>
      </c>
      <c r="Q652" s="305">
        <v>0</v>
      </c>
      <c r="R652" s="305">
        <v>0</v>
      </c>
      <c r="S652" s="305">
        <v>0</v>
      </c>
      <c r="T652" s="305">
        <v>0</v>
      </c>
      <c r="U652" s="305">
        <v>0</v>
      </c>
      <c r="V652" s="305">
        <v>0</v>
      </c>
      <c r="W652" s="305">
        <v>0</v>
      </c>
      <c r="X652" s="305">
        <v>0</v>
      </c>
      <c r="Y652" s="305">
        <v>0</v>
      </c>
      <c r="Z652" s="305">
        <v>0</v>
      </c>
      <c r="AA652" s="305">
        <v>0</v>
      </c>
      <c r="AB652" s="305">
        <v>0</v>
      </c>
      <c r="AC652" s="305">
        <v>0</v>
      </c>
      <c r="AD652" s="305">
        <v>0</v>
      </c>
      <c r="AE652" s="305">
        <v>0</v>
      </c>
      <c r="AF652" s="305">
        <v>0</v>
      </c>
      <c r="AG652" s="305">
        <v>0</v>
      </c>
      <c r="AH652" s="305">
        <v>0</v>
      </c>
      <c r="AI652" s="305">
        <v>0</v>
      </c>
      <c r="AJ652" s="305">
        <v>0</v>
      </c>
      <c r="AK652" s="305">
        <v>0</v>
      </c>
      <c r="AL652" s="305">
        <v>0</v>
      </c>
      <c r="AM652" s="305">
        <v>0</v>
      </c>
      <c r="AN652" s="305">
        <v>0</v>
      </c>
    </row>
    <row r="653" spans="1:40" s="171" customFormat="1" x14ac:dyDescent="0.2">
      <c r="A653" s="128" t="s">
        <v>2492</v>
      </c>
      <c r="B653" s="171">
        <v>0</v>
      </c>
      <c r="C653" s="171">
        <v>0</v>
      </c>
      <c r="D653" s="171">
        <v>0</v>
      </c>
      <c r="E653" s="171">
        <v>0</v>
      </c>
      <c r="F653" s="171">
        <v>0</v>
      </c>
      <c r="G653" s="171">
        <v>0</v>
      </c>
      <c r="H653" s="171">
        <v>0</v>
      </c>
      <c r="I653" s="171">
        <v>0</v>
      </c>
      <c r="J653" s="171">
        <v>0</v>
      </c>
      <c r="K653" s="171">
        <v>0</v>
      </c>
      <c r="L653" s="171">
        <v>0</v>
      </c>
      <c r="M653" s="171">
        <v>0</v>
      </c>
      <c r="N653" s="305">
        <v>0</v>
      </c>
      <c r="O653" s="305">
        <v>0</v>
      </c>
      <c r="P653" s="305">
        <v>0</v>
      </c>
      <c r="Q653" s="305">
        <v>0</v>
      </c>
      <c r="R653" s="305">
        <v>0</v>
      </c>
      <c r="S653" s="305">
        <v>0</v>
      </c>
      <c r="T653" s="305">
        <v>0</v>
      </c>
      <c r="U653" s="305">
        <v>0</v>
      </c>
      <c r="V653" s="305">
        <v>0</v>
      </c>
      <c r="W653" s="305">
        <v>0</v>
      </c>
      <c r="X653" s="305">
        <v>0</v>
      </c>
      <c r="Y653" s="305">
        <v>0</v>
      </c>
      <c r="Z653" s="305">
        <v>0</v>
      </c>
      <c r="AA653" s="305">
        <v>0</v>
      </c>
      <c r="AB653" s="305">
        <v>0</v>
      </c>
      <c r="AC653" s="305">
        <v>0</v>
      </c>
      <c r="AD653" s="305">
        <v>0</v>
      </c>
      <c r="AE653" s="305">
        <v>0</v>
      </c>
      <c r="AF653" s="305">
        <v>0</v>
      </c>
      <c r="AG653" s="305">
        <v>0</v>
      </c>
      <c r="AH653" s="305">
        <v>0</v>
      </c>
      <c r="AI653" s="305">
        <v>0</v>
      </c>
      <c r="AJ653" s="305">
        <v>0</v>
      </c>
      <c r="AK653" s="305">
        <v>0</v>
      </c>
      <c r="AL653" s="305">
        <v>0</v>
      </c>
      <c r="AM653" s="305">
        <v>0</v>
      </c>
      <c r="AN653" s="305">
        <v>0</v>
      </c>
    </row>
    <row r="654" spans="1:40" s="171" customFormat="1" x14ac:dyDescent="0.2">
      <c r="A654" s="128" t="s">
        <v>2493</v>
      </c>
      <c r="B654" s="171">
        <v>0</v>
      </c>
      <c r="C654" s="171">
        <v>0</v>
      </c>
      <c r="D654" s="171">
        <v>0</v>
      </c>
      <c r="E654" s="171">
        <v>0</v>
      </c>
      <c r="F654" s="171">
        <v>0</v>
      </c>
      <c r="G654" s="171">
        <v>0</v>
      </c>
      <c r="H654" s="171">
        <v>0</v>
      </c>
      <c r="I654" s="171">
        <v>0</v>
      </c>
      <c r="J654" s="171">
        <v>0</v>
      </c>
      <c r="K654" s="171">
        <v>0</v>
      </c>
      <c r="L654" s="171">
        <v>0</v>
      </c>
      <c r="M654" s="171">
        <v>0</v>
      </c>
      <c r="N654" s="305">
        <v>0</v>
      </c>
      <c r="O654" s="305">
        <v>0</v>
      </c>
      <c r="P654" s="305">
        <v>0</v>
      </c>
      <c r="Q654" s="305">
        <v>0</v>
      </c>
      <c r="R654" s="305">
        <v>0</v>
      </c>
      <c r="S654" s="305">
        <v>0</v>
      </c>
      <c r="T654" s="305">
        <v>0</v>
      </c>
      <c r="U654" s="305">
        <v>0</v>
      </c>
      <c r="V654" s="305">
        <v>0</v>
      </c>
      <c r="W654" s="305">
        <v>0</v>
      </c>
      <c r="X654" s="305">
        <v>0</v>
      </c>
      <c r="Y654" s="305">
        <v>0</v>
      </c>
      <c r="Z654" s="305">
        <v>0</v>
      </c>
      <c r="AA654" s="305">
        <v>0</v>
      </c>
      <c r="AB654" s="305">
        <v>0</v>
      </c>
      <c r="AC654" s="305">
        <v>0</v>
      </c>
      <c r="AD654" s="305">
        <v>0</v>
      </c>
      <c r="AE654" s="305">
        <v>0</v>
      </c>
      <c r="AF654" s="305">
        <v>0</v>
      </c>
      <c r="AG654" s="305">
        <v>0</v>
      </c>
      <c r="AH654" s="305">
        <v>0</v>
      </c>
      <c r="AI654" s="305">
        <v>0</v>
      </c>
      <c r="AJ654" s="305">
        <v>0</v>
      </c>
      <c r="AK654" s="305">
        <v>0</v>
      </c>
      <c r="AL654" s="305">
        <v>0</v>
      </c>
      <c r="AM654" s="305">
        <v>0</v>
      </c>
      <c r="AN654" s="305">
        <v>0</v>
      </c>
    </row>
    <row r="655" spans="1:40" s="171" customFormat="1" x14ac:dyDescent="0.2">
      <c r="A655" s="128" t="s">
        <v>2494</v>
      </c>
      <c r="B655" s="171">
        <v>0</v>
      </c>
      <c r="C655" s="171">
        <v>0</v>
      </c>
      <c r="D655" s="171">
        <v>0</v>
      </c>
      <c r="E655" s="171">
        <v>0</v>
      </c>
      <c r="F655" s="171">
        <v>0</v>
      </c>
      <c r="G655" s="171">
        <v>0</v>
      </c>
      <c r="H655" s="171">
        <v>0</v>
      </c>
      <c r="I655" s="171">
        <v>0</v>
      </c>
      <c r="J655" s="171">
        <v>0</v>
      </c>
      <c r="K655" s="171">
        <v>0</v>
      </c>
      <c r="L655" s="171">
        <v>0</v>
      </c>
      <c r="M655" s="171">
        <v>0</v>
      </c>
      <c r="N655" s="305">
        <v>0</v>
      </c>
      <c r="O655" s="305">
        <v>0</v>
      </c>
      <c r="P655" s="305">
        <v>0</v>
      </c>
      <c r="Q655" s="305">
        <v>0</v>
      </c>
      <c r="R655" s="305">
        <v>0</v>
      </c>
      <c r="S655" s="305">
        <v>0</v>
      </c>
      <c r="T655" s="305">
        <v>0</v>
      </c>
      <c r="U655" s="305">
        <v>0</v>
      </c>
      <c r="V655" s="305">
        <v>0</v>
      </c>
      <c r="W655" s="305">
        <v>0</v>
      </c>
      <c r="X655" s="305">
        <v>0</v>
      </c>
      <c r="Y655" s="305">
        <v>0</v>
      </c>
      <c r="Z655" s="305">
        <v>0</v>
      </c>
      <c r="AA655" s="305">
        <v>0</v>
      </c>
      <c r="AB655" s="305">
        <v>0</v>
      </c>
      <c r="AC655" s="305">
        <v>0</v>
      </c>
      <c r="AD655" s="305">
        <v>0</v>
      </c>
      <c r="AE655" s="305">
        <v>0</v>
      </c>
      <c r="AF655" s="305">
        <v>0</v>
      </c>
      <c r="AG655" s="305">
        <v>0</v>
      </c>
      <c r="AH655" s="305">
        <v>0</v>
      </c>
      <c r="AI655" s="305">
        <v>0</v>
      </c>
      <c r="AJ655" s="305">
        <v>0</v>
      </c>
      <c r="AK655" s="305">
        <v>0</v>
      </c>
      <c r="AL655" s="305">
        <v>0</v>
      </c>
      <c r="AM655" s="305">
        <v>0</v>
      </c>
      <c r="AN655" s="305">
        <v>0</v>
      </c>
    </row>
    <row r="656" spans="1:40" s="171" customFormat="1" x14ac:dyDescent="0.2">
      <c r="A656" s="128" t="s">
        <v>2495</v>
      </c>
      <c r="B656" s="171">
        <v>0</v>
      </c>
      <c r="C656" s="171">
        <v>0</v>
      </c>
      <c r="D656" s="171">
        <v>0</v>
      </c>
      <c r="E656" s="171">
        <v>0</v>
      </c>
      <c r="F656" s="171">
        <v>0</v>
      </c>
      <c r="G656" s="171">
        <v>0</v>
      </c>
      <c r="H656" s="171">
        <v>0</v>
      </c>
      <c r="I656" s="171">
        <v>0</v>
      </c>
      <c r="J656" s="171">
        <v>0</v>
      </c>
      <c r="K656" s="171">
        <v>0</v>
      </c>
      <c r="L656" s="171">
        <v>0</v>
      </c>
      <c r="M656" s="171">
        <v>0</v>
      </c>
      <c r="N656" s="305">
        <v>0</v>
      </c>
      <c r="O656" s="305">
        <v>0</v>
      </c>
      <c r="P656" s="305">
        <v>0</v>
      </c>
      <c r="Q656" s="305">
        <v>0</v>
      </c>
      <c r="R656" s="305">
        <v>0</v>
      </c>
      <c r="S656" s="305">
        <v>0</v>
      </c>
      <c r="T656" s="305">
        <v>0</v>
      </c>
      <c r="U656" s="305">
        <v>0</v>
      </c>
      <c r="V656" s="305">
        <v>0</v>
      </c>
      <c r="W656" s="305">
        <v>0</v>
      </c>
      <c r="X656" s="305">
        <v>0</v>
      </c>
      <c r="Y656" s="305">
        <v>0</v>
      </c>
      <c r="Z656" s="305">
        <v>0</v>
      </c>
      <c r="AA656" s="305">
        <v>0</v>
      </c>
      <c r="AB656" s="305">
        <v>0</v>
      </c>
      <c r="AC656" s="305">
        <v>0</v>
      </c>
      <c r="AD656" s="305">
        <v>0</v>
      </c>
      <c r="AE656" s="305">
        <v>0</v>
      </c>
      <c r="AF656" s="305">
        <v>0</v>
      </c>
      <c r="AG656" s="305">
        <v>0</v>
      </c>
      <c r="AH656" s="305">
        <v>0</v>
      </c>
      <c r="AI656" s="305">
        <v>0</v>
      </c>
      <c r="AJ656" s="305">
        <v>0</v>
      </c>
      <c r="AK656" s="305">
        <v>0</v>
      </c>
      <c r="AL656" s="305">
        <v>0</v>
      </c>
      <c r="AM656" s="305">
        <v>0</v>
      </c>
      <c r="AN656" s="305">
        <v>0</v>
      </c>
    </row>
    <row r="657" spans="1:40" s="171" customFormat="1" x14ac:dyDescent="0.2">
      <c r="A657" s="128" t="s">
        <v>2496</v>
      </c>
      <c r="B657" s="171">
        <v>0</v>
      </c>
      <c r="C657" s="171">
        <v>0</v>
      </c>
      <c r="D657" s="171">
        <v>0</v>
      </c>
      <c r="E657" s="171">
        <v>0</v>
      </c>
      <c r="F657" s="171">
        <v>0</v>
      </c>
      <c r="G657" s="171">
        <v>0</v>
      </c>
      <c r="H657" s="171">
        <v>0</v>
      </c>
      <c r="I657" s="171">
        <v>0</v>
      </c>
      <c r="J657" s="171">
        <v>0</v>
      </c>
      <c r="K657" s="171">
        <v>0</v>
      </c>
      <c r="L657" s="171">
        <v>0</v>
      </c>
      <c r="M657" s="171">
        <v>0</v>
      </c>
      <c r="N657" s="305">
        <v>0</v>
      </c>
      <c r="O657" s="305">
        <v>0</v>
      </c>
      <c r="P657" s="305">
        <v>0</v>
      </c>
      <c r="Q657" s="305">
        <v>0</v>
      </c>
      <c r="R657" s="305">
        <v>0</v>
      </c>
      <c r="S657" s="305">
        <v>0</v>
      </c>
      <c r="T657" s="305">
        <v>0</v>
      </c>
      <c r="U657" s="305">
        <v>0</v>
      </c>
      <c r="V657" s="305">
        <v>0</v>
      </c>
      <c r="W657" s="305">
        <v>0</v>
      </c>
      <c r="X657" s="305">
        <v>0</v>
      </c>
      <c r="Y657" s="305">
        <v>0</v>
      </c>
      <c r="Z657" s="305">
        <v>0</v>
      </c>
      <c r="AA657" s="305">
        <v>0</v>
      </c>
      <c r="AB657" s="305">
        <v>0</v>
      </c>
      <c r="AC657" s="305">
        <v>0</v>
      </c>
      <c r="AD657" s="305">
        <v>0</v>
      </c>
      <c r="AE657" s="305">
        <v>0</v>
      </c>
      <c r="AF657" s="305">
        <v>0</v>
      </c>
      <c r="AG657" s="305">
        <v>0</v>
      </c>
      <c r="AH657" s="305">
        <v>0</v>
      </c>
      <c r="AI657" s="305">
        <v>0</v>
      </c>
      <c r="AJ657" s="305">
        <v>0</v>
      </c>
      <c r="AK657" s="305">
        <v>0</v>
      </c>
      <c r="AL657" s="305">
        <v>0</v>
      </c>
      <c r="AM657" s="305">
        <v>0</v>
      </c>
      <c r="AN657" s="305">
        <v>0</v>
      </c>
    </row>
    <row r="658" spans="1:40" s="171" customFormat="1" x14ac:dyDescent="0.2">
      <c r="A658" s="128" t="s">
        <v>2497</v>
      </c>
      <c r="B658" s="171">
        <v>0</v>
      </c>
      <c r="C658" s="171">
        <v>0</v>
      </c>
      <c r="D658" s="171">
        <v>0</v>
      </c>
      <c r="E658" s="171">
        <v>0</v>
      </c>
      <c r="F658" s="171">
        <v>0</v>
      </c>
      <c r="G658" s="171">
        <v>0</v>
      </c>
      <c r="H658" s="171">
        <v>0</v>
      </c>
      <c r="I658" s="171">
        <v>0</v>
      </c>
      <c r="J658" s="171">
        <v>0</v>
      </c>
      <c r="K658" s="171">
        <v>0</v>
      </c>
      <c r="L658" s="171">
        <v>0</v>
      </c>
      <c r="M658" s="171">
        <v>0</v>
      </c>
      <c r="N658" s="305">
        <v>0</v>
      </c>
      <c r="O658" s="305">
        <v>0</v>
      </c>
      <c r="P658" s="305">
        <v>0</v>
      </c>
      <c r="Q658" s="305">
        <v>0</v>
      </c>
      <c r="R658" s="305">
        <v>0</v>
      </c>
      <c r="S658" s="305">
        <v>0</v>
      </c>
      <c r="T658" s="305">
        <v>0</v>
      </c>
      <c r="U658" s="305">
        <v>0</v>
      </c>
      <c r="V658" s="305">
        <v>0</v>
      </c>
      <c r="W658" s="305">
        <v>0</v>
      </c>
      <c r="X658" s="305">
        <v>0</v>
      </c>
      <c r="Y658" s="305">
        <v>0</v>
      </c>
      <c r="Z658" s="305">
        <v>0</v>
      </c>
      <c r="AA658" s="305">
        <v>0</v>
      </c>
      <c r="AB658" s="305">
        <v>0</v>
      </c>
      <c r="AC658" s="305">
        <v>0</v>
      </c>
      <c r="AD658" s="305">
        <v>0</v>
      </c>
      <c r="AE658" s="305">
        <v>0</v>
      </c>
      <c r="AF658" s="305">
        <v>0</v>
      </c>
      <c r="AG658" s="305">
        <v>0</v>
      </c>
      <c r="AH658" s="305">
        <v>0</v>
      </c>
      <c r="AI658" s="305">
        <v>0</v>
      </c>
      <c r="AJ658" s="305">
        <v>0</v>
      </c>
      <c r="AK658" s="305">
        <v>0</v>
      </c>
      <c r="AL658" s="305">
        <v>0</v>
      </c>
      <c r="AM658" s="305">
        <v>0</v>
      </c>
      <c r="AN658" s="305">
        <v>0</v>
      </c>
    </row>
    <row r="659" spans="1:40" s="171" customFormat="1" x14ac:dyDescent="0.2">
      <c r="A659" s="183" t="s">
        <v>2498</v>
      </c>
      <c r="B659" s="171">
        <v>0</v>
      </c>
      <c r="C659" s="171">
        <v>0</v>
      </c>
      <c r="D659" s="171">
        <v>0</v>
      </c>
      <c r="E659" s="171">
        <v>0</v>
      </c>
      <c r="F659" s="171">
        <v>0</v>
      </c>
      <c r="G659" s="171">
        <v>0</v>
      </c>
      <c r="H659" s="171">
        <v>0</v>
      </c>
      <c r="I659" s="171">
        <v>0</v>
      </c>
      <c r="J659" s="171">
        <v>0</v>
      </c>
      <c r="K659" s="171">
        <v>0</v>
      </c>
      <c r="L659" s="171">
        <v>0</v>
      </c>
      <c r="M659" s="171">
        <v>0</v>
      </c>
      <c r="N659" s="305">
        <v>0</v>
      </c>
      <c r="O659" s="305">
        <v>0</v>
      </c>
      <c r="P659" s="305">
        <v>0</v>
      </c>
      <c r="Q659" s="305">
        <v>0</v>
      </c>
      <c r="R659" s="305">
        <v>0</v>
      </c>
      <c r="S659" s="305">
        <v>0</v>
      </c>
      <c r="T659" s="305">
        <v>0</v>
      </c>
      <c r="U659" s="305">
        <v>0</v>
      </c>
      <c r="V659" s="305">
        <v>0</v>
      </c>
      <c r="W659" s="305">
        <v>0</v>
      </c>
      <c r="X659" s="305">
        <v>0</v>
      </c>
      <c r="Y659" s="305">
        <v>0</v>
      </c>
      <c r="Z659" s="305">
        <v>0</v>
      </c>
      <c r="AA659" s="305">
        <v>0</v>
      </c>
      <c r="AB659" s="305">
        <v>0</v>
      </c>
      <c r="AC659" s="305">
        <v>0</v>
      </c>
      <c r="AD659" s="305">
        <v>0</v>
      </c>
      <c r="AE659" s="305">
        <v>0</v>
      </c>
      <c r="AF659" s="305">
        <v>0</v>
      </c>
      <c r="AG659" s="305">
        <v>0</v>
      </c>
      <c r="AH659" s="305">
        <v>0</v>
      </c>
      <c r="AI659" s="305">
        <v>0</v>
      </c>
      <c r="AJ659" s="305">
        <v>0</v>
      </c>
      <c r="AK659" s="305">
        <v>0</v>
      </c>
      <c r="AL659" s="305">
        <v>0</v>
      </c>
      <c r="AM659" s="305">
        <v>0</v>
      </c>
      <c r="AN659" s="305">
        <v>0</v>
      </c>
    </row>
    <row r="660" spans="1:40" s="171" customFormat="1" x14ac:dyDescent="0.2">
      <c r="A660" s="128" t="s">
        <v>2499</v>
      </c>
      <c r="B660" s="171">
        <v>0</v>
      </c>
      <c r="C660" s="171">
        <v>0</v>
      </c>
      <c r="D660" s="171">
        <v>0</v>
      </c>
      <c r="E660" s="171">
        <v>0</v>
      </c>
      <c r="F660" s="171">
        <v>0</v>
      </c>
      <c r="G660" s="171">
        <v>0</v>
      </c>
      <c r="H660" s="171">
        <v>0</v>
      </c>
      <c r="I660" s="171">
        <v>0</v>
      </c>
      <c r="J660" s="171">
        <v>0</v>
      </c>
      <c r="K660" s="171">
        <v>0</v>
      </c>
      <c r="L660" s="171">
        <v>0</v>
      </c>
      <c r="M660" s="171">
        <v>0</v>
      </c>
      <c r="N660" s="305">
        <v>0</v>
      </c>
      <c r="O660" s="305">
        <v>0</v>
      </c>
      <c r="P660" s="305">
        <v>0</v>
      </c>
      <c r="Q660" s="305">
        <v>0</v>
      </c>
      <c r="R660" s="305">
        <v>0</v>
      </c>
      <c r="S660" s="305">
        <v>0</v>
      </c>
      <c r="T660" s="305">
        <v>0</v>
      </c>
      <c r="U660" s="305">
        <v>0</v>
      </c>
      <c r="V660" s="305">
        <v>0</v>
      </c>
      <c r="W660" s="305">
        <v>0</v>
      </c>
      <c r="X660" s="305">
        <v>0</v>
      </c>
      <c r="Y660" s="305">
        <v>0</v>
      </c>
      <c r="Z660" s="305">
        <v>0</v>
      </c>
      <c r="AA660" s="305">
        <v>0</v>
      </c>
      <c r="AB660" s="305">
        <v>0</v>
      </c>
      <c r="AC660" s="305">
        <v>0</v>
      </c>
      <c r="AD660" s="305">
        <v>0</v>
      </c>
      <c r="AE660" s="305">
        <v>0</v>
      </c>
      <c r="AF660" s="305">
        <v>0</v>
      </c>
      <c r="AG660" s="305">
        <v>0</v>
      </c>
      <c r="AH660" s="305">
        <v>0</v>
      </c>
      <c r="AI660" s="305">
        <v>0</v>
      </c>
      <c r="AJ660" s="305">
        <v>0</v>
      </c>
      <c r="AK660" s="305">
        <v>0</v>
      </c>
      <c r="AL660" s="305">
        <v>0</v>
      </c>
      <c r="AM660" s="305">
        <v>0</v>
      </c>
      <c r="AN660" s="305">
        <v>0</v>
      </c>
    </row>
    <row r="661" spans="1:40" s="171" customFormat="1" x14ac:dyDescent="0.2">
      <c r="A661" s="128" t="s">
        <v>2500</v>
      </c>
      <c r="B661" s="171">
        <v>0</v>
      </c>
      <c r="C661" s="171">
        <v>0</v>
      </c>
      <c r="D661" s="171">
        <v>0</v>
      </c>
      <c r="E661" s="171">
        <v>0</v>
      </c>
      <c r="F661" s="171">
        <v>0</v>
      </c>
      <c r="G661" s="171">
        <v>0</v>
      </c>
      <c r="H661" s="171">
        <v>0</v>
      </c>
      <c r="I661" s="171">
        <v>0</v>
      </c>
      <c r="J661" s="171">
        <v>0</v>
      </c>
      <c r="K661" s="171">
        <v>0</v>
      </c>
      <c r="L661" s="171">
        <v>0</v>
      </c>
      <c r="M661" s="171">
        <v>0</v>
      </c>
      <c r="N661" s="305">
        <v>0</v>
      </c>
      <c r="O661" s="305">
        <v>0</v>
      </c>
      <c r="P661" s="305">
        <v>0</v>
      </c>
      <c r="Q661" s="305">
        <v>0</v>
      </c>
      <c r="R661" s="305">
        <v>0</v>
      </c>
      <c r="S661" s="305">
        <v>0</v>
      </c>
      <c r="T661" s="305">
        <v>0</v>
      </c>
      <c r="U661" s="305">
        <v>0</v>
      </c>
      <c r="V661" s="305">
        <v>0</v>
      </c>
      <c r="W661" s="305">
        <v>0</v>
      </c>
      <c r="X661" s="305">
        <v>0</v>
      </c>
      <c r="Y661" s="305">
        <v>0</v>
      </c>
      <c r="Z661" s="305">
        <v>0</v>
      </c>
      <c r="AA661" s="305">
        <v>0</v>
      </c>
      <c r="AB661" s="305">
        <v>0</v>
      </c>
      <c r="AC661" s="305">
        <v>0</v>
      </c>
      <c r="AD661" s="305">
        <v>0</v>
      </c>
      <c r="AE661" s="305">
        <v>0</v>
      </c>
      <c r="AF661" s="305">
        <v>0</v>
      </c>
      <c r="AG661" s="305">
        <v>0</v>
      </c>
      <c r="AH661" s="305">
        <v>0</v>
      </c>
      <c r="AI661" s="305">
        <v>0</v>
      </c>
      <c r="AJ661" s="305">
        <v>0</v>
      </c>
      <c r="AK661" s="305">
        <v>0</v>
      </c>
      <c r="AL661" s="305">
        <v>0</v>
      </c>
      <c r="AM661" s="305">
        <v>0</v>
      </c>
      <c r="AN661" s="305">
        <v>0</v>
      </c>
    </row>
    <row r="662" spans="1:40" s="171" customFormat="1" x14ac:dyDescent="0.2">
      <c r="A662" s="128" t="s">
        <v>2501</v>
      </c>
      <c r="B662" s="171">
        <v>0</v>
      </c>
      <c r="C662" s="171">
        <v>0</v>
      </c>
      <c r="D662" s="171">
        <v>0</v>
      </c>
      <c r="E662" s="171">
        <v>0</v>
      </c>
      <c r="F662" s="171">
        <v>0</v>
      </c>
      <c r="G662" s="171">
        <v>0</v>
      </c>
      <c r="H662" s="171">
        <v>0</v>
      </c>
      <c r="I662" s="171">
        <v>0</v>
      </c>
      <c r="J662" s="171">
        <v>0</v>
      </c>
      <c r="K662" s="171">
        <v>0</v>
      </c>
      <c r="L662" s="171">
        <v>0</v>
      </c>
      <c r="M662" s="171">
        <v>0</v>
      </c>
      <c r="N662" s="305">
        <v>0</v>
      </c>
      <c r="O662" s="305">
        <v>0</v>
      </c>
      <c r="P662" s="305">
        <v>0</v>
      </c>
      <c r="Q662" s="305">
        <v>0</v>
      </c>
      <c r="R662" s="305">
        <v>0</v>
      </c>
      <c r="S662" s="305">
        <v>0</v>
      </c>
      <c r="T662" s="305">
        <v>0</v>
      </c>
      <c r="U662" s="305">
        <v>0</v>
      </c>
      <c r="V662" s="305">
        <v>0</v>
      </c>
      <c r="W662" s="305">
        <v>0</v>
      </c>
      <c r="X662" s="305">
        <v>0</v>
      </c>
      <c r="Y662" s="305">
        <v>0</v>
      </c>
      <c r="Z662" s="305">
        <v>0</v>
      </c>
      <c r="AA662" s="305">
        <v>0</v>
      </c>
      <c r="AB662" s="305">
        <v>0</v>
      </c>
      <c r="AC662" s="305">
        <v>0</v>
      </c>
      <c r="AD662" s="305">
        <v>0</v>
      </c>
      <c r="AE662" s="305">
        <v>0</v>
      </c>
      <c r="AF662" s="305">
        <v>0</v>
      </c>
      <c r="AG662" s="305">
        <v>0</v>
      </c>
      <c r="AH662" s="305">
        <v>0</v>
      </c>
      <c r="AI662" s="305">
        <v>0</v>
      </c>
      <c r="AJ662" s="305">
        <v>0</v>
      </c>
      <c r="AK662" s="305">
        <v>0</v>
      </c>
      <c r="AL662" s="305">
        <v>0</v>
      </c>
      <c r="AM662" s="305">
        <v>0</v>
      </c>
      <c r="AN662" s="305">
        <v>0</v>
      </c>
    </row>
    <row r="663" spans="1:40" s="171" customFormat="1" x14ac:dyDescent="0.2">
      <c r="A663" s="128" t="s">
        <v>2502</v>
      </c>
      <c r="B663" s="171">
        <v>0</v>
      </c>
      <c r="C663" s="171">
        <v>0</v>
      </c>
      <c r="D663" s="171">
        <v>0</v>
      </c>
      <c r="E663" s="171">
        <v>0</v>
      </c>
      <c r="F663" s="171">
        <v>0</v>
      </c>
      <c r="G663" s="171">
        <v>0</v>
      </c>
      <c r="H663" s="171">
        <v>0</v>
      </c>
      <c r="I663" s="171">
        <v>0</v>
      </c>
      <c r="J663" s="171">
        <v>0</v>
      </c>
      <c r="K663" s="171">
        <v>0</v>
      </c>
      <c r="L663" s="171">
        <v>0</v>
      </c>
      <c r="M663" s="171">
        <v>0</v>
      </c>
      <c r="N663" s="305">
        <v>0</v>
      </c>
      <c r="O663" s="305">
        <v>0</v>
      </c>
      <c r="P663" s="305">
        <v>0</v>
      </c>
      <c r="Q663" s="305">
        <v>0</v>
      </c>
      <c r="R663" s="305">
        <v>0</v>
      </c>
      <c r="S663" s="305">
        <v>0</v>
      </c>
      <c r="T663" s="305">
        <v>0</v>
      </c>
      <c r="U663" s="305">
        <v>0</v>
      </c>
      <c r="V663" s="305">
        <v>0</v>
      </c>
      <c r="W663" s="305">
        <v>0</v>
      </c>
      <c r="X663" s="305">
        <v>0</v>
      </c>
      <c r="Y663" s="305">
        <v>0</v>
      </c>
      <c r="Z663" s="305">
        <v>0</v>
      </c>
      <c r="AA663" s="305">
        <v>0</v>
      </c>
      <c r="AB663" s="305">
        <v>0</v>
      </c>
      <c r="AC663" s="305">
        <v>0</v>
      </c>
      <c r="AD663" s="305">
        <v>0</v>
      </c>
      <c r="AE663" s="305">
        <v>0</v>
      </c>
      <c r="AF663" s="305">
        <v>0</v>
      </c>
      <c r="AG663" s="305">
        <v>0</v>
      </c>
      <c r="AH663" s="305">
        <v>0</v>
      </c>
      <c r="AI663" s="305">
        <v>0</v>
      </c>
      <c r="AJ663" s="305">
        <v>0</v>
      </c>
      <c r="AK663" s="305">
        <v>0</v>
      </c>
      <c r="AL663" s="305">
        <v>0</v>
      </c>
      <c r="AM663" s="305">
        <v>0</v>
      </c>
      <c r="AN663" s="305">
        <v>0</v>
      </c>
    </row>
    <row r="664" spans="1:40" s="171" customFormat="1" x14ac:dyDescent="0.2">
      <c r="A664" s="128" t="s">
        <v>2503</v>
      </c>
      <c r="B664" s="171">
        <v>0</v>
      </c>
      <c r="C664" s="171">
        <v>0</v>
      </c>
      <c r="D664" s="171">
        <v>0</v>
      </c>
      <c r="E664" s="171">
        <v>0</v>
      </c>
      <c r="F664" s="171">
        <v>0</v>
      </c>
      <c r="G664" s="171">
        <v>0</v>
      </c>
      <c r="H664" s="171">
        <v>0</v>
      </c>
      <c r="I664" s="171">
        <v>0</v>
      </c>
      <c r="J664" s="171">
        <v>0</v>
      </c>
      <c r="K664" s="171">
        <v>0</v>
      </c>
      <c r="L664" s="171">
        <v>0</v>
      </c>
      <c r="M664" s="171">
        <v>0</v>
      </c>
      <c r="N664" s="305">
        <v>0</v>
      </c>
      <c r="O664" s="305">
        <v>0</v>
      </c>
      <c r="P664" s="305">
        <v>0</v>
      </c>
      <c r="Q664" s="305">
        <v>0</v>
      </c>
      <c r="R664" s="305">
        <v>0</v>
      </c>
      <c r="S664" s="305">
        <v>0</v>
      </c>
      <c r="T664" s="305">
        <v>0</v>
      </c>
      <c r="U664" s="305">
        <v>0</v>
      </c>
      <c r="V664" s="305">
        <v>0</v>
      </c>
      <c r="W664" s="305">
        <v>0</v>
      </c>
      <c r="X664" s="305">
        <v>0</v>
      </c>
      <c r="Y664" s="305">
        <v>0</v>
      </c>
      <c r="Z664" s="305">
        <v>0</v>
      </c>
      <c r="AA664" s="305">
        <v>0</v>
      </c>
      <c r="AB664" s="305">
        <v>0</v>
      </c>
      <c r="AC664" s="305">
        <v>0</v>
      </c>
      <c r="AD664" s="305">
        <v>0</v>
      </c>
      <c r="AE664" s="305">
        <v>0</v>
      </c>
      <c r="AF664" s="305">
        <v>0</v>
      </c>
      <c r="AG664" s="305">
        <v>0</v>
      </c>
      <c r="AH664" s="305">
        <v>0</v>
      </c>
      <c r="AI664" s="305">
        <v>0</v>
      </c>
      <c r="AJ664" s="305">
        <v>0</v>
      </c>
      <c r="AK664" s="305">
        <v>0</v>
      </c>
      <c r="AL664" s="305">
        <v>0</v>
      </c>
      <c r="AM664" s="305">
        <v>0</v>
      </c>
      <c r="AN664" s="305">
        <v>0</v>
      </c>
    </row>
    <row r="665" spans="1:40" s="171" customFormat="1" x14ac:dyDescent="0.2">
      <c r="A665" s="128" t="s">
        <v>2504</v>
      </c>
      <c r="B665" s="171">
        <v>0</v>
      </c>
      <c r="C665" s="171">
        <v>0</v>
      </c>
      <c r="D665" s="171">
        <v>0</v>
      </c>
      <c r="E665" s="171">
        <v>0</v>
      </c>
      <c r="F665" s="171">
        <v>0</v>
      </c>
      <c r="G665" s="171">
        <v>0</v>
      </c>
      <c r="H665" s="171">
        <v>0</v>
      </c>
      <c r="I665" s="171">
        <v>0</v>
      </c>
      <c r="J665" s="171">
        <v>0</v>
      </c>
      <c r="K665" s="171">
        <v>0</v>
      </c>
      <c r="L665" s="171">
        <v>0</v>
      </c>
      <c r="M665" s="171">
        <v>0</v>
      </c>
      <c r="N665" s="305">
        <v>0</v>
      </c>
      <c r="O665" s="305">
        <v>0</v>
      </c>
      <c r="P665" s="305">
        <v>0</v>
      </c>
      <c r="Q665" s="305">
        <v>0</v>
      </c>
      <c r="R665" s="305">
        <v>0</v>
      </c>
      <c r="S665" s="305">
        <v>0</v>
      </c>
      <c r="T665" s="305">
        <v>0</v>
      </c>
      <c r="U665" s="305">
        <v>0</v>
      </c>
      <c r="V665" s="305">
        <v>0</v>
      </c>
      <c r="W665" s="305">
        <v>0</v>
      </c>
      <c r="X665" s="305">
        <v>0</v>
      </c>
      <c r="Y665" s="305">
        <v>0</v>
      </c>
      <c r="Z665" s="305">
        <v>0</v>
      </c>
      <c r="AA665" s="305">
        <v>0</v>
      </c>
      <c r="AB665" s="305">
        <v>0</v>
      </c>
      <c r="AC665" s="305">
        <v>0</v>
      </c>
      <c r="AD665" s="305">
        <v>0</v>
      </c>
      <c r="AE665" s="305">
        <v>0</v>
      </c>
      <c r="AF665" s="305">
        <v>0</v>
      </c>
      <c r="AG665" s="305">
        <v>0</v>
      </c>
      <c r="AH665" s="305">
        <v>0</v>
      </c>
      <c r="AI665" s="305">
        <v>0</v>
      </c>
      <c r="AJ665" s="305">
        <v>0</v>
      </c>
      <c r="AK665" s="305">
        <v>0</v>
      </c>
      <c r="AL665" s="305">
        <v>0</v>
      </c>
      <c r="AM665" s="305">
        <v>0</v>
      </c>
      <c r="AN665" s="305">
        <v>0</v>
      </c>
    </row>
    <row r="666" spans="1:40" s="171" customFormat="1" x14ac:dyDescent="0.2">
      <c r="A666" s="128" t="s">
        <v>2505</v>
      </c>
      <c r="B666" s="171">
        <v>0</v>
      </c>
      <c r="C666" s="171">
        <v>0</v>
      </c>
      <c r="D666" s="171">
        <v>0</v>
      </c>
      <c r="E666" s="171">
        <v>0</v>
      </c>
      <c r="F666" s="171">
        <v>0</v>
      </c>
      <c r="G666" s="171">
        <v>0</v>
      </c>
      <c r="H666" s="171">
        <v>0</v>
      </c>
      <c r="I666" s="171">
        <v>0</v>
      </c>
      <c r="J666" s="171">
        <v>0</v>
      </c>
      <c r="K666" s="171">
        <v>0</v>
      </c>
      <c r="L666" s="171">
        <v>0</v>
      </c>
      <c r="M666" s="171">
        <v>0</v>
      </c>
      <c r="N666" s="305">
        <v>0</v>
      </c>
      <c r="O666" s="305">
        <v>0</v>
      </c>
      <c r="P666" s="305">
        <v>0</v>
      </c>
      <c r="Q666" s="305">
        <v>0</v>
      </c>
      <c r="R666" s="305">
        <v>0</v>
      </c>
      <c r="S666" s="305">
        <v>0</v>
      </c>
      <c r="T666" s="305">
        <v>0</v>
      </c>
      <c r="U666" s="305">
        <v>0</v>
      </c>
      <c r="V666" s="305">
        <v>0</v>
      </c>
      <c r="W666" s="305">
        <v>0</v>
      </c>
      <c r="X666" s="305">
        <v>0</v>
      </c>
      <c r="Y666" s="305">
        <v>0</v>
      </c>
      <c r="Z666" s="305">
        <v>0</v>
      </c>
      <c r="AA666" s="305">
        <v>0</v>
      </c>
      <c r="AB666" s="305">
        <v>0</v>
      </c>
      <c r="AC666" s="305">
        <v>0</v>
      </c>
      <c r="AD666" s="305">
        <v>0</v>
      </c>
      <c r="AE666" s="305">
        <v>0</v>
      </c>
      <c r="AF666" s="305">
        <v>0</v>
      </c>
      <c r="AG666" s="305">
        <v>0</v>
      </c>
      <c r="AH666" s="305">
        <v>0</v>
      </c>
      <c r="AI666" s="305">
        <v>0</v>
      </c>
      <c r="AJ666" s="305">
        <v>0</v>
      </c>
      <c r="AK666" s="305">
        <v>0</v>
      </c>
      <c r="AL666" s="305">
        <v>0</v>
      </c>
      <c r="AM666" s="305">
        <v>0</v>
      </c>
      <c r="AN666" s="305">
        <v>0</v>
      </c>
    </row>
    <row r="667" spans="1:40" s="171" customFormat="1" x14ac:dyDescent="0.2">
      <c r="A667" s="128" t="s">
        <v>2506</v>
      </c>
      <c r="B667" s="171">
        <v>0</v>
      </c>
      <c r="C667" s="171">
        <v>0</v>
      </c>
      <c r="D667" s="171">
        <v>0</v>
      </c>
      <c r="E667" s="171">
        <v>0</v>
      </c>
      <c r="F667" s="171">
        <v>0</v>
      </c>
      <c r="G667" s="171">
        <v>0</v>
      </c>
      <c r="H667" s="171">
        <v>0</v>
      </c>
      <c r="I667" s="171">
        <v>0</v>
      </c>
      <c r="J667" s="171">
        <v>0</v>
      </c>
      <c r="K667" s="171">
        <v>0</v>
      </c>
      <c r="L667" s="171">
        <v>0</v>
      </c>
      <c r="M667" s="171">
        <v>0</v>
      </c>
      <c r="N667" s="305">
        <v>0</v>
      </c>
      <c r="O667" s="305">
        <v>0</v>
      </c>
      <c r="P667" s="305">
        <v>0</v>
      </c>
      <c r="Q667" s="305">
        <v>0</v>
      </c>
      <c r="R667" s="305">
        <v>0</v>
      </c>
      <c r="S667" s="305">
        <v>0</v>
      </c>
      <c r="T667" s="305">
        <v>0</v>
      </c>
      <c r="U667" s="305">
        <v>0</v>
      </c>
      <c r="V667" s="305">
        <v>0</v>
      </c>
      <c r="W667" s="305">
        <v>0</v>
      </c>
      <c r="X667" s="305">
        <v>0</v>
      </c>
      <c r="Y667" s="305">
        <v>0</v>
      </c>
      <c r="Z667" s="305">
        <v>0</v>
      </c>
      <c r="AA667" s="305">
        <v>0</v>
      </c>
      <c r="AB667" s="305">
        <v>0</v>
      </c>
      <c r="AC667" s="305">
        <v>0</v>
      </c>
      <c r="AD667" s="305">
        <v>0</v>
      </c>
      <c r="AE667" s="305">
        <v>0</v>
      </c>
      <c r="AF667" s="305">
        <v>0</v>
      </c>
      <c r="AG667" s="305">
        <v>0</v>
      </c>
      <c r="AH667" s="305">
        <v>0</v>
      </c>
      <c r="AI667" s="305">
        <v>0</v>
      </c>
      <c r="AJ667" s="305">
        <v>0</v>
      </c>
      <c r="AK667" s="305">
        <v>0</v>
      </c>
      <c r="AL667" s="305">
        <v>0</v>
      </c>
      <c r="AM667" s="305">
        <v>0</v>
      </c>
      <c r="AN667" s="305">
        <v>0</v>
      </c>
    </row>
    <row r="668" spans="1:40" s="171" customFormat="1" x14ac:dyDescent="0.2">
      <c r="A668" s="128" t="s">
        <v>2507</v>
      </c>
      <c r="B668" s="171">
        <v>0</v>
      </c>
      <c r="C668" s="171">
        <v>0</v>
      </c>
      <c r="D668" s="171">
        <v>0</v>
      </c>
      <c r="E668" s="171">
        <v>0</v>
      </c>
      <c r="F668" s="171">
        <v>0</v>
      </c>
      <c r="G668" s="171">
        <v>0</v>
      </c>
      <c r="H668" s="171">
        <v>0</v>
      </c>
      <c r="I668" s="171">
        <v>0</v>
      </c>
      <c r="J668" s="171">
        <v>0</v>
      </c>
      <c r="K668" s="171">
        <v>0</v>
      </c>
      <c r="L668" s="171">
        <v>0</v>
      </c>
      <c r="M668" s="171">
        <v>0</v>
      </c>
      <c r="N668" s="305">
        <v>0</v>
      </c>
      <c r="O668" s="305">
        <v>0</v>
      </c>
      <c r="P668" s="305">
        <v>0</v>
      </c>
      <c r="Q668" s="305">
        <v>0</v>
      </c>
      <c r="R668" s="305">
        <v>0</v>
      </c>
      <c r="S668" s="305">
        <v>0</v>
      </c>
      <c r="T668" s="305">
        <v>0</v>
      </c>
      <c r="U668" s="305">
        <v>0</v>
      </c>
      <c r="V668" s="305">
        <v>0</v>
      </c>
      <c r="W668" s="305">
        <v>0</v>
      </c>
      <c r="X668" s="305">
        <v>0</v>
      </c>
      <c r="Y668" s="305">
        <v>0</v>
      </c>
      <c r="Z668" s="305">
        <v>0</v>
      </c>
      <c r="AA668" s="305">
        <v>0</v>
      </c>
      <c r="AB668" s="305">
        <v>0</v>
      </c>
      <c r="AC668" s="305">
        <v>0</v>
      </c>
      <c r="AD668" s="305">
        <v>0</v>
      </c>
      <c r="AE668" s="305">
        <v>0</v>
      </c>
      <c r="AF668" s="305">
        <v>0</v>
      </c>
      <c r="AG668" s="305">
        <v>0</v>
      </c>
      <c r="AH668" s="305">
        <v>0</v>
      </c>
      <c r="AI668" s="305">
        <v>0</v>
      </c>
      <c r="AJ668" s="305">
        <v>0</v>
      </c>
      <c r="AK668" s="305">
        <v>0</v>
      </c>
      <c r="AL668" s="305">
        <v>0</v>
      </c>
      <c r="AM668" s="305">
        <v>0</v>
      </c>
      <c r="AN668" s="305">
        <v>0</v>
      </c>
    </row>
    <row r="669" spans="1:40" s="171" customFormat="1" x14ac:dyDescent="0.2">
      <c r="A669" s="128" t="s">
        <v>2508</v>
      </c>
      <c r="B669" s="171">
        <v>0</v>
      </c>
      <c r="C669" s="171">
        <v>0</v>
      </c>
      <c r="D669" s="171">
        <v>0</v>
      </c>
      <c r="E669" s="171">
        <v>0</v>
      </c>
      <c r="F669" s="171">
        <v>0</v>
      </c>
      <c r="G669" s="171">
        <v>0</v>
      </c>
      <c r="H669" s="171">
        <v>0</v>
      </c>
      <c r="I669" s="171">
        <v>0</v>
      </c>
      <c r="J669" s="171">
        <v>0</v>
      </c>
      <c r="K669" s="171">
        <v>0</v>
      </c>
      <c r="L669" s="171">
        <v>0</v>
      </c>
      <c r="M669" s="171">
        <v>0</v>
      </c>
      <c r="N669" s="305">
        <v>0</v>
      </c>
      <c r="O669" s="305">
        <v>0</v>
      </c>
      <c r="P669" s="305">
        <v>0</v>
      </c>
      <c r="Q669" s="305">
        <v>0</v>
      </c>
      <c r="R669" s="305">
        <v>0</v>
      </c>
      <c r="S669" s="305">
        <v>0</v>
      </c>
      <c r="T669" s="305">
        <v>0</v>
      </c>
      <c r="U669" s="305">
        <v>0</v>
      </c>
      <c r="V669" s="305">
        <v>0</v>
      </c>
      <c r="W669" s="305">
        <v>0</v>
      </c>
      <c r="X669" s="305">
        <v>0</v>
      </c>
      <c r="Y669" s="305">
        <v>0</v>
      </c>
      <c r="Z669" s="305">
        <v>0</v>
      </c>
      <c r="AA669" s="305">
        <v>0</v>
      </c>
      <c r="AB669" s="305">
        <v>0</v>
      </c>
      <c r="AC669" s="305">
        <v>0</v>
      </c>
      <c r="AD669" s="305">
        <v>0</v>
      </c>
      <c r="AE669" s="305">
        <v>0</v>
      </c>
      <c r="AF669" s="305">
        <v>0</v>
      </c>
      <c r="AG669" s="305">
        <v>0</v>
      </c>
      <c r="AH669" s="305">
        <v>0</v>
      </c>
      <c r="AI669" s="305">
        <v>0</v>
      </c>
      <c r="AJ669" s="305">
        <v>0</v>
      </c>
      <c r="AK669" s="305">
        <v>0</v>
      </c>
      <c r="AL669" s="305">
        <v>0</v>
      </c>
      <c r="AM669" s="305">
        <v>0</v>
      </c>
      <c r="AN669" s="305">
        <v>0</v>
      </c>
    </row>
    <row r="670" spans="1:40" s="171" customFormat="1" x14ac:dyDescent="0.2">
      <c r="A670" s="128" t="s">
        <v>2509</v>
      </c>
      <c r="B670" s="171">
        <v>0</v>
      </c>
      <c r="C670" s="171">
        <v>0</v>
      </c>
      <c r="D670" s="171">
        <v>0</v>
      </c>
      <c r="E670" s="171">
        <v>0</v>
      </c>
      <c r="F670" s="171">
        <v>0</v>
      </c>
      <c r="G670" s="171">
        <v>0</v>
      </c>
      <c r="H670" s="171">
        <v>0</v>
      </c>
      <c r="I670" s="171">
        <v>0</v>
      </c>
      <c r="J670" s="171">
        <v>0</v>
      </c>
      <c r="K670" s="171">
        <v>0</v>
      </c>
      <c r="L670" s="171">
        <v>0</v>
      </c>
      <c r="M670" s="171">
        <v>0</v>
      </c>
      <c r="N670" s="305">
        <v>0</v>
      </c>
      <c r="O670" s="305">
        <v>0</v>
      </c>
      <c r="P670" s="305">
        <v>0</v>
      </c>
      <c r="Q670" s="305">
        <v>0</v>
      </c>
      <c r="R670" s="305">
        <v>0</v>
      </c>
      <c r="S670" s="305">
        <v>0</v>
      </c>
      <c r="T670" s="305">
        <v>0</v>
      </c>
      <c r="U670" s="305">
        <v>0</v>
      </c>
      <c r="V670" s="305">
        <v>0</v>
      </c>
      <c r="W670" s="305">
        <v>0</v>
      </c>
      <c r="X670" s="305">
        <v>0</v>
      </c>
      <c r="Y670" s="305">
        <v>0</v>
      </c>
      <c r="Z670" s="305">
        <v>0</v>
      </c>
      <c r="AA670" s="305">
        <v>0</v>
      </c>
      <c r="AB670" s="305">
        <v>0</v>
      </c>
      <c r="AC670" s="305">
        <v>0</v>
      </c>
      <c r="AD670" s="305">
        <v>0</v>
      </c>
      <c r="AE670" s="305">
        <v>0</v>
      </c>
      <c r="AF670" s="305">
        <v>0</v>
      </c>
      <c r="AG670" s="305">
        <v>0</v>
      </c>
      <c r="AH670" s="305">
        <v>0</v>
      </c>
      <c r="AI670" s="305">
        <v>0</v>
      </c>
      <c r="AJ670" s="305">
        <v>0</v>
      </c>
      <c r="AK670" s="305">
        <v>0</v>
      </c>
      <c r="AL670" s="305">
        <v>0</v>
      </c>
      <c r="AM670" s="305">
        <v>0</v>
      </c>
      <c r="AN670" s="305">
        <v>0</v>
      </c>
    </row>
    <row r="671" spans="1:40" s="171" customFormat="1" x14ac:dyDescent="0.2">
      <c r="A671" s="128" t="s">
        <v>2510</v>
      </c>
      <c r="B671" s="171">
        <v>0</v>
      </c>
      <c r="C671" s="171">
        <v>0</v>
      </c>
      <c r="D671" s="171">
        <v>0</v>
      </c>
      <c r="E671" s="171">
        <v>0</v>
      </c>
      <c r="F671" s="171">
        <v>0</v>
      </c>
      <c r="G671" s="171">
        <v>0</v>
      </c>
      <c r="H671" s="171">
        <v>0</v>
      </c>
      <c r="I671" s="171">
        <v>0</v>
      </c>
      <c r="J671" s="171">
        <v>0</v>
      </c>
      <c r="K671" s="171">
        <v>0</v>
      </c>
      <c r="L671" s="171">
        <v>0</v>
      </c>
      <c r="M671" s="171">
        <v>0</v>
      </c>
      <c r="N671" s="305">
        <v>0</v>
      </c>
      <c r="O671" s="305">
        <v>0</v>
      </c>
      <c r="P671" s="305">
        <v>0</v>
      </c>
      <c r="Q671" s="305">
        <v>0</v>
      </c>
      <c r="R671" s="305">
        <v>0</v>
      </c>
      <c r="S671" s="305">
        <v>0</v>
      </c>
      <c r="T671" s="305">
        <v>0</v>
      </c>
      <c r="U671" s="305">
        <v>0</v>
      </c>
      <c r="V671" s="305">
        <v>0</v>
      </c>
      <c r="W671" s="305">
        <v>0</v>
      </c>
      <c r="X671" s="305">
        <v>0</v>
      </c>
      <c r="Y671" s="305">
        <v>0</v>
      </c>
      <c r="Z671" s="305">
        <v>0</v>
      </c>
      <c r="AA671" s="305">
        <v>0</v>
      </c>
      <c r="AB671" s="305">
        <v>0</v>
      </c>
      <c r="AC671" s="305">
        <v>0</v>
      </c>
      <c r="AD671" s="305">
        <v>0</v>
      </c>
      <c r="AE671" s="305">
        <v>0</v>
      </c>
      <c r="AF671" s="305">
        <v>0</v>
      </c>
      <c r="AG671" s="305">
        <v>0</v>
      </c>
      <c r="AH671" s="305">
        <v>0</v>
      </c>
      <c r="AI671" s="305">
        <v>0</v>
      </c>
      <c r="AJ671" s="305">
        <v>0</v>
      </c>
      <c r="AK671" s="305">
        <v>0</v>
      </c>
      <c r="AL671" s="305">
        <v>0</v>
      </c>
      <c r="AM671" s="305">
        <v>0</v>
      </c>
      <c r="AN671" s="305">
        <v>0</v>
      </c>
    </row>
    <row r="672" spans="1:40" s="171" customFormat="1" x14ac:dyDescent="0.2">
      <c r="A672" s="128" t="s">
        <v>2511</v>
      </c>
      <c r="B672" s="171">
        <v>0</v>
      </c>
      <c r="C672" s="171">
        <v>0</v>
      </c>
      <c r="D672" s="171">
        <v>0</v>
      </c>
      <c r="E672" s="171">
        <v>0</v>
      </c>
      <c r="F672" s="171">
        <v>0</v>
      </c>
      <c r="G672" s="171">
        <v>0</v>
      </c>
      <c r="H672" s="171">
        <v>0</v>
      </c>
      <c r="I672" s="171">
        <v>0</v>
      </c>
      <c r="J672" s="171">
        <v>0</v>
      </c>
      <c r="K672" s="171">
        <v>0</v>
      </c>
      <c r="L672" s="171">
        <v>0</v>
      </c>
      <c r="M672" s="171">
        <v>0</v>
      </c>
      <c r="N672" s="305">
        <v>0</v>
      </c>
      <c r="O672" s="305">
        <v>0</v>
      </c>
      <c r="P672" s="305">
        <v>0</v>
      </c>
      <c r="Q672" s="305">
        <v>0</v>
      </c>
      <c r="R672" s="305">
        <v>0</v>
      </c>
      <c r="S672" s="305">
        <v>0</v>
      </c>
      <c r="T672" s="305">
        <v>0</v>
      </c>
      <c r="U672" s="305">
        <v>0</v>
      </c>
      <c r="V672" s="305">
        <v>0</v>
      </c>
      <c r="W672" s="305">
        <v>0</v>
      </c>
      <c r="X672" s="305">
        <v>0</v>
      </c>
      <c r="Y672" s="305">
        <v>0</v>
      </c>
      <c r="Z672" s="305">
        <v>0</v>
      </c>
      <c r="AA672" s="305">
        <v>0</v>
      </c>
      <c r="AB672" s="305">
        <v>0</v>
      </c>
      <c r="AC672" s="305">
        <v>0</v>
      </c>
      <c r="AD672" s="305">
        <v>0</v>
      </c>
      <c r="AE672" s="305">
        <v>0</v>
      </c>
      <c r="AF672" s="305">
        <v>0</v>
      </c>
      <c r="AG672" s="305">
        <v>0</v>
      </c>
      <c r="AH672" s="305">
        <v>0</v>
      </c>
      <c r="AI672" s="305">
        <v>0</v>
      </c>
      <c r="AJ672" s="305">
        <v>0</v>
      </c>
      <c r="AK672" s="305">
        <v>0</v>
      </c>
      <c r="AL672" s="305">
        <v>0</v>
      </c>
      <c r="AM672" s="305">
        <v>0</v>
      </c>
      <c r="AN672" s="305">
        <v>0</v>
      </c>
    </row>
    <row r="673" spans="1:40" s="171" customFormat="1" x14ac:dyDescent="0.2">
      <c r="A673" s="128" t="s">
        <v>2512</v>
      </c>
      <c r="N673" s="305"/>
      <c r="O673" s="305"/>
      <c r="P673" s="305"/>
      <c r="Q673" s="305"/>
      <c r="R673" s="305"/>
      <c r="S673" s="305"/>
      <c r="T673" s="305"/>
      <c r="U673" s="305"/>
      <c r="V673" s="305"/>
      <c r="W673" s="305"/>
      <c r="X673" s="305"/>
      <c r="Y673" s="305"/>
      <c r="Z673" s="305"/>
      <c r="AA673" s="305"/>
      <c r="AB673" s="305"/>
      <c r="AC673" s="305"/>
      <c r="AD673" s="305"/>
      <c r="AE673" s="305"/>
      <c r="AF673" s="305"/>
      <c r="AG673" s="305"/>
      <c r="AH673" s="305"/>
      <c r="AI673" s="305"/>
      <c r="AJ673" s="305"/>
      <c r="AK673" s="305"/>
      <c r="AL673" s="305"/>
      <c r="AM673" s="305"/>
      <c r="AN673" s="305"/>
    </row>
    <row r="674" spans="1:40" x14ac:dyDescent="0.2">
      <c r="A674" s="27" t="s">
        <v>2513</v>
      </c>
      <c r="N674" s="305"/>
      <c r="O674" s="305"/>
      <c r="P674" s="305"/>
      <c r="Q674" s="305"/>
      <c r="R674" s="305"/>
      <c r="S674" s="305"/>
      <c r="T674" s="305"/>
      <c r="U674" s="305"/>
      <c r="V674" s="305"/>
      <c r="W674" s="305"/>
      <c r="X674" s="305"/>
      <c r="Y674" s="305"/>
      <c r="Z674" s="305"/>
      <c r="AA674" s="305"/>
      <c r="AB674" s="305"/>
      <c r="AC674" s="305"/>
      <c r="AD674" s="305"/>
      <c r="AE674" s="305"/>
      <c r="AF674" s="305"/>
      <c r="AG674" s="305"/>
      <c r="AH674" s="305"/>
      <c r="AI674" s="305"/>
      <c r="AJ674" s="305"/>
      <c r="AK674" s="305"/>
      <c r="AL674" s="305"/>
      <c r="AM674" s="305"/>
      <c r="AN674" s="305"/>
    </row>
    <row r="675" spans="1:40" x14ac:dyDescent="0.2">
      <c r="A675" s="27" t="s">
        <v>2514</v>
      </c>
      <c r="N675" s="305"/>
      <c r="O675" s="305"/>
      <c r="P675" s="305"/>
      <c r="Q675" s="305"/>
      <c r="R675" s="305"/>
      <c r="S675" s="305"/>
      <c r="T675" s="305"/>
      <c r="U675" s="305"/>
      <c r="V675" s="305"/>
      <c r="W675" s="305"/>
      <c r="X675" s="305"/>
      <c r="Y675" s="305"/>
      <c r="Z675" s="305"/>
      <c r="AA675" s="305"/>
      <c r="AB675" s="305"/>
      <c r="AC675" s="305"/>
      <c r="AD675" s="305"/>
      <c r="AE675" s="305"/>
      <c r="AF675" s="305"/>
      <c r="AG675" s="305"/>
      <c r="AH675" s="305"/>
      <c r="AI675" s="305"/>
      <c r="AJ675" s="305"/>
      <c r="AK675" s="305"/>
      <c r="AL675" s="305"/>
      <c r="AM675" s="305"/>
      <c r="AN675" s="305"/>
    </row>
    <row r="676" spans="1:40" x14ac:dyDescent="0.2">
      <c r="A676" s="27" t="s">
        <v>2515</v>
      </c>
      <c r="N676" s="305"/>
      <c r="O676" s="305"/>
      <c r="P676" s="305"/>
      <c r="Q676" s="305"/>
      <c r="R676" s="305"/>
      <c r="S676" s="305"/>
      <c r="T676" s="305"/>
      <c r="U676" s="305"/>
      <c r="V676" s="305"/>
      <c r="W676" s="305"/>
      <c r="X676" s="305"/>
      <c r="Y676" s="305"/>
      <c r="Z676" s="305"/>
      <c r="AA676" s="305"/>
      <c r="AB676" s="305"/>
      <c r="AC676" s="305"/>
      <c r="AD676" s="305"/>
      <c r="AE676" s="305"/>
      <c r="AF676" s="305"/>
      <c r="AG676" s="305"/>
      <c r="AH676" s="305"/>
      <c r="AI676" s="305"/>
      <c r="AJ676" s="305"/>
      <c r="AK676" s="305"/>
      <c r="AL676" s="305"/>
      <c r="AM676" s="305"/>
      <c r="AN676" s="305"/>
    </row>
    <row r="677" spans="1:40" x14ac:dyDescent="0.2">
      <c r="A677" s="27" t="s">
        <v>2516</v>
      </c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  <c r="Z677" s="305"/>
      <c r="AA677" s="305"/>
      <c r="AB677" s="305"/>
      <c r="AC677" s="305"/>
      <c r="AD677" s="305"/>
      <c r="AE677" s="305"/>
      <c r="AF677" s="305"/>
      <c r="AG677" s="305"/>
      <c r="AH677" s="305"/>
      <c r="AI677" s="305"/>
      <c r="AJ677" s="305"/>
      <c r="AK677" s="305"/>
      <c r="AL677" s="305"/>
      <c r="AM677" s="305"/>
      <c r="AN677" s="305"/>
    </row>
    <row r="678" spans="1:40" x14ac:dyDescent="0.2">
      <c r="A678" s="27" t="s">
        <v>2517</v>
      </c>
      <c r="N678" s="305"/>
      <c r="O678" s="305"/>
      <c r="P678" s="305"/>
      <c r="Q678" s="305"/>
      <c r="R678" s="305"/>
      <c r="S678" s="305"/>
      <c r="T678" s="305"/>
      <c r="U678" s="305"/>
      <c r="V678" s="305"/>
      <c r="W678" s="305"/>
      <c r="X678" s="305"/>
      <c r="Y678" s="305"/>
      <c r="Z678" s="305"/>
      <c r="AA678" s="305"/>
      <c r="AB678" s="305"/>
      <c r="AC678" s="305"/>
      <c r="AD678" s="305"/>
      <c r="AE678" s="305"/>
      <c r="AF678" s="305"/>
      <c r="AG678" s="305"/>
      <c r="AH678" s="305"/>
      <c r="AI678" s="305"/>
      <c r="AJ678" s="305"/>
      <c r="AK678" s="305"/>
      <c r="AL678" s="305"/>
      <c r="AM678" s="305"/>
      <c r="AN678" s="305"/>
    </row>
    <row r="679" spans="1:40" s="171" customFormat="1" x14ac:dyDescent="0.2">
      <c r="A679" s="128" t="s">
        <v>2518</v>
      </c>
      <c r="B679" s="171">
        <v>0</v>
      </c>
      <c r="C679" s="171">
        <v>0</v>
      </c>
      <c r="D679" s="171">
        <v>0</v>
      </c>
      <c r="E679" s="171">
        <v>0</v>
      </c>
      <c r="F679" s="171">
        <v>0</v>
      </c>
      <c r="G679" s="171">
        <v>0</v>
      </c>
      <c r="H679" s="171">
        <v>0</v>
      </c>
      <c r="I679" s="171">
        <v>0</v>
      </c>
      <c r="J679" s="171">
        <v>0</v>
      </c>
      <c r="K679" s="171">
        <v>0</v>
      </c>
      <c r="L679" s="171">
        <v>0</v>
      </c>
      <c r="M679" s="171">
        <v>0</v>
      </c>
      <c r="N679" s="305">
        <v>0</v>
      </c>
      <c r="O679" s="305">
        <v>0</v>
      </c>
      <c r="P679" s="305">
        <v>0</v>
      </c>
      <c r="Q679" s="305">
        <v>0</v>
      </c>
      <c r="R679" s="305">
        <v>0</v>
      </c>
      <c r="S679" s="305">
        <v>0</v>
      </c>
      <c r="T679" s="305">
        <v>0</v>
      </c>
      <c r="U679" s="305">
        <v>0</v>
      </c>
      <c r="V679" s="305">
        <v>0</v>
      </c>
      <c r="W679" s="305">
        <v>0</v>
      </c>
      <c r="X679" s="305">
        <v>0</v>
      </c>
      <c r="Y679" s="305">
        <v>0</v>
      </c>
      <c r="Z679" s="305">
        <v>0</v>
      </c>
      <c r="AA679" s="305">
        <v>0</v>
      </c>
      <c r="AB679" s="305">
        <v>0</v>
      </c>
      <c r="AC679" s="305">
        <v>0</v>
      </c>
      <c r="AD679" s="305">
        <v>0</v>
      </c>
      <c r="AE679" s="305">
        <v>0</v>
      </c>
      <c r="AF679" s="305">
        <v>0</v>
      </c>
      <c r="AG679" s="305">
        <v>0</v>
      </c>
      <c r="AH679" s="305">
        <v>0</v>
      </c>
      <c r="AI679" s="305">
        <v>0</v>
      </c>
      <c r="AJ679" s="305">
        <v>0</v>
      </c>
      <c r="AK679" s="305">
        <v>0</v>
      </c>
      <c r="AL679" s="305">
        <v>0</v>
      </c>
      <c r="AM679" s="305">
        <v>0</v>
      </c>
      <c r="AN679" s="305">
        <v>0</v>
      </c>
    </row>
    <row r="680" spans="1:40" s="171" customFormat="1" x14ac:dyDescent="0.2">
      <c r="A680" s="128" t="s">
        <v>2519</v>
      </c>
      <c r="B680" s="171">
        <v>0</v>
      </c>
      <c r="C680" s="171">
        <v>0</v>
      </c>
      <c r="D680" s="171">
        <v>0</v>
      </c>
      <c r="E680" s="171">
        <v>0</v>
      </c>
      <c r="F680" s="171">
        <v>0</v>
      </c>
      <c r="G680" s="171">
        <v>0</v>
      </c>
      <c r="H680" s="171">
        <v>0</v>
      </c>
      <c r="I680" s="171">
        <v>0</v>
      </c>
      <c r="J680" s="171">
        <v>0</v>
      </c>
      <c r="K680" s="171">
        <v>0</v>
      </c>
      <c r="L680" s="171">
        <v>0</v>
      </c>
      <c r="M680" s="171">
        <v>0</v>
      </c>
      <c r="N680" s="305">
        <v>0</v>
      </c>
      <c r="O680" s="305">
        <v>0</v>
      </c>
      <c r="P680" s="305">
        <v>0</v>
      </c>
      <c r="Q680" s="305">
        <v>0</v>
      </c>
      <c r="R680" s="305">
        <v>0</v>
      </c>
      <c r="S680" s="305">
        <v>0</v>
      </c>
      <c r="T680" s="305">
        <v>0</v>
      </c>
      <c r="U680" s="305">
        <v>0</v>
      </c>
      <c r="V680" s="305">
        <v>0</v>
      </c>
      <c r="W680" s="305">
        <v>0</v>
      </c>
      <c r="X680" s="305">
        <v>0</v>
      </c>
      <c r="Y680" s="305">
        <v>0</v>
      </c>
      <c r="Z680" s="305">
        <v>0</v>
      </c>
      <c r="AA680" s="305">
        <v>0</v>
      </c>
      <c r="AB680" s="305">
        <v>0</v>
      </c>
      <c r="AC680" s="305">
        <v>0</v>
      </c>
      <c r="AD680" s="305">
        <v>0</v>
      </c>
      <c r="AE680" s="305">
        <v>0</v>
      </c>
      <c r="AF680" s="305">
        <v>0</v>
      </c>
      <c r="AG680" s="305">
        <v>0</v>
      </c>
      <c r="AH680" s="305">
        <v>0</v>
      </c>
      <c r="AI680" s="305">
        <v>0</v>
      </c>
      <c r="AJ680" s="305">
        <v>0</v>
      </c>
      <c r="AK680" s="305">
        <v>0</v>
      </c>
      <c r="AL680" s="305">
        <v>0</v>
      </c>
      <c r="AM680" s="305">
        <v>0</v>
      </c>
      <c r="AN680" s="305">
        <v>0</v>
      </c>
    </row>
    <row r="681" spans="1:40" s="171" customFormat="1" x14ac:dyDescent="0.2">
      <c r="A681" s="128" t="s">
        <v>2520</v>
      </c>
      <c r="B681" s="171">
        <v>0</v>
      </c>
      <c r="C681" s="171">
        <v>0</v>
      </c>
      <c r="D681" s="171">
        <v>0</v>
      </c>
      <c r="E681" s="171">
        <v>0</v>
      </c>
      <c r="F681" s="171">
        <v>0</v>
      </c>
      <c r="G681" s="171">
        <v>0</v>
      </c>
      <c r="H681" s="171">
        <v>0</v>
      </c>
      <c r="I681" s="171">
        <v>0</v>
      </c>
      <c r="J681" s="171">
        <v>0</v>
      </c>
      <c r="K681" s="171">
        <v>0</v>
      </c>
      <c r="L681" s="171">
        <v>0</v>
      </c>
      <c r="M681" s="171">
        <v>0</v>
      </c>
      <c r="N681" s="305">
        <v>0</v>
      </c>
      <c r="O681" s="305">
        <v>0</v>
      </c>
      <c r="P681" s="305">
        <v>0</v>
      </c>
      <c r="Q681" s="305">
        <v>0</v>
      </c>
      <c r="R681" s="305">
        <v>0</v>
      </c>
      <c r="S681" s="305">
        <v>0</v>
      </c>
      <c r="T681" s="305">
        <v>0</v>
      </c>
      <c r="U681" s="305">
        <v>0</v>
      </c>
      <c r="V681" s="305">
        <v>0</v>
      </c>
      <c r="W681" s="305">
        <v>0</v>
      </c>
      <c r="X681" s="305">
        <v>0</v>
      </c>
      <c r="Y681" s="305">
        <v>0</v>
      </c>
      <c r="Z681" s="305">
        <v>0</v>
      </c>
      <c r="AA681" s="305">
        <v>0</v>
      </c>
      <c r="AB681" s="305">
        <v>0</v>
      </c>
      <c r="AC681" s="305">
        <v>0</v>
      </c>
      <c r="AD681" s="305">
        <v>0</v>
      </c>
      <c r="AE681" s="305">
        <v>0</v>
      </c>
      <c r="AF681" s="305">
        <v>0</v>
      </c>
      <c r="AG681" s="305">
        <v>0</v>
      </c>
      <c r="AH681" s="305">
        <v>0</v>
      </c>
      <c r="AI681" s="305">
        <v>0</v>
      </c>
      <c r="AJ681" s="305">
        <v>0</v>
      </c>
      <c r="AK681" s="305">
        <v>0</v>
      </c>
      <c r="AL681" s="305">
        <v>0</v>
      </c>
      <c r="AM681" s="305">
        <v>0</v>
      </c>
      <c r="AN681" s="305">
        <v>0</v>
      </c>
    </row>
    <row r="682" spans="1:40" s="171" customFormat="1" x14ac:dyDescent="0.2">
      <c r="A682" s="128" t="s">
        <v>2521</v>
      </c>
      <c r="B682" s="171">
        <v>0</v>
      </c>
      <c r="C682" s="171">
        <v>0</v>
      </c>
      <c r="D682" s="171">
        <v>0</v>
      </c>
      <c r="E682" s="171">
        <v>0</v>
      </c>
      <c r="F682" s="171">
        <v>0</v>
      </c>
      <c r="G682" s="171">
        <v>0</v>
      </c>
      <c r="H682" s="171">
        <v>0</v>
      </c>
      <c r="I682" s="171">
        <v>0</v>
      </c>
      <c r="J682" s="171">
        <v>0</v>
      </c>
      <c r="K682" s="171">
        <v>0</v>
      </c>
      <c r="L682" s="171">
        <v>0</v>
      </c>
      <c r="M682" s="171">
        <v>0</v>
      </c>
      <c r="N682" s="305">
        <v>0</v>
      </c>
      <c r="O682" s="305">
        <v>0</v>
      </c>
      <c r="P682" s="305">
        <v>0</v>
      </c>
      <c r="Q682" s="305">
        <v>0</v>
      </c>
      <c r="R682" s="305">
        <v>0</v>
      </c>
      <c r="S682" s="305">
        <v>0</v>
      </c>
      <c r="T682" s="305">
        <v>0</v>
      </c>
      <c r="U682" s="305">
        <v>0</v>
      </c>
      <c r="V682" s="305">
        <v>0</v>
      </c>
      <c r="W682" s="305">
        <v>0</v>
      </c>
      <c r="X682" s="305">
        <v>0</v>
      </c>
      <c r="Y682" s="305">
        <v>0</v>
      </c>
      <c r="Z682" s="305">
        <v>0</v>
      </c>
      <c r="AA682" s="305">
        <v>0</v>
      </c>
      <c r="AB682" s="305">
        <v>0</v>
      </c>
      <c r="AC682" s="305">
        <v>0</v>
      </c>
      <c r="AD682" s="305">
        <v>0</v>
      </c>
      <c r="AE682" s="305">
        <v>0</v>
      </c>
      <c r="AF682" s="305">
        <v>0</v>
      </c>
      <c r="AG682" s="305">
        <v>0</v>
      </c>
      <c r="AH682" s="305">
        <v>0</v>
      </c>
      <c r="AI682" s="305">
        <v>0</v>
      </c>
      <c r="AJ682" s="305">
        <v>0</v>
      </c>
      <c r="AK682" s="305">
        <v>0</v>
      </c>
      <c r="AL682" s="305">
        <v>0</v>
      </c>
      <c r="AM682" s="305">
        <v>0</v>
      </c>
      <c r="AN682" s="305">
        <v>0</v>
      </c>
    </row>
    <row r="683" spans="1:40" s="171" customFormat="1" x14ac:dyDescent="0.2">
      <c r="A683" s="128" t="s">
        <v>2522</v>
      </c>
      <c r="B683" s="171">
        <v>0</v>
      </c>
      <c r="C683" s="171">
        <v>0</v>
      </c>
      <c r="D683" s="171">
        <v>0</v>
      </c>
      <c r="E683" s="171">
        <v>0</v>
      </c>
      <c r="F683" s="171">
        <v>0</v>
      </c>
      <c r="G683" s="171">
        <v>0</v>
      </c>
      <c r="H683" s="171">
        <v>0</v>
      </c>
      <c r="I683" s="171">
        <v>0</v>
      </c>
      <c r="J683" s="171">
        <v>0</v>
      </c>
      <c r="K683" s="171">
        <v>0</v>
      </c>
      <c r="L683" s="171">
        <v>0</v>
      </c>
      <c r="M683" s="171">
        <v>0</v>
      </c>
      <c r="N683" s="305">
        <v>0</v>
      </c>
      <c r="O683" s="305">
        <v>0</v>
      </c>
      <c r="P683" s="305">
        <v>0</v>
      </c>
      <c r="Q683" s="305">
        <v>0</v>
      </c>
      <c r="R683" s="305">
        <v>0</v>
      </c>
      <c r="S683" s="305">
        <v>0</v>
      </c>
      <c r="T683" s="305">
        <v>0</v>
      </c>
      <c r="U683" s="305">
        <v>0</v>
      </c>
      <c r="V683" s="305">
        <v>0</v>
      </c>
      <c r="W683" s="305">
        <v>0</v>
      </c>
      <c r="X683" s="305">
        <v>0</v>
      </c>
      <c r="Y683" s="305">
        <v>0</v>
      </c>
      <c r="Z683" s="305">
        <v>0</v>
      </c>
      <c r="AA683" s="305">
        <v>0</v>
      </c>
      <c r="AB683" s="305">
        <v>0</v>
      </c>
      <c r="AC683" s="305">
        <v>0</v>
      </c>
      <c r="AD683" s="305">
        <v>0</v>
      </c>
      <c r="AE683" s="305">
        <v>0</v>
      </c>
      <c r="AF683" s="305">
        <v>0</v>
      </c>
      <c r="AG683" s="305">
        <v>0</v>
      </c>
      <c r="AH683" s="305">
        <v>0</v>
      </c>
      <c r="AI683" s="305">
        <v>0</v>
      </c>
      <c r="AJ683" s="305">
        <v>0</v>
      </c>
      <c r="AK683" s="305">
        <v>0</v>
      </c>
      <c r="AL683" s="305">
        <v>0</v>
      </c>
      <c r="AM683" s="305">
        <v>0</v>
      </c>
      <c r="AN683" s="305">
        <v>0</v>
      </c>
    </row>
    <row r="684" spans="1:40" s="171" customFormat="1" x14ac:dyDescent="0.2">
      <c r="A684" s="128" t="s">
        <v>2523</v>
      </c>
      <c r="B684" s="171">
        <v>0</v>
      </c>
      <c r="C684" s="171">
        <v>0</v>
      </c>
      <c r="D684" s="171">
        <v>0</v>
      </c>
      <c r="E684" s="171">
        <v>0</v>
      </c>
      <c r="F684" s="171">
        <v>0</v>
      </c>
      <c r="G684" s="171">
        <v>0</v>
      </c>
      <c r="H684" s="171">
        <v>0</v>
      </c>
      <c r="I684" s="171">
        <v>0</v>
      </c>
      <c r="J684" s="171">
        <v>0</v>
      </c>
      <c r="K684" s="171">
        <v>0</v>
      </c>
      <c r="L684" s="171">
        <v>0</v>
      </c>
      <c r="M684" s="171">
        <v>0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171">
        <v>0</v>
      </c>
      <c r="V684" s="171">
        <v>0</v>
      </c>
      <c r="W684" s="171">
        <v>0</v>
      </c>
      <c r="X684" s="171">
        <v>0</v>
      </c>
      <c r="Y684" s="171">
        <v>0</v>
      </c>
      <c r="Z684" s="171">
        <v>0</v>
      </c>
      <c r="AA684" s="171">
        <v>0</v>
      </c>
      <c r="AB684" s="171">
        <v>0</v>
      </c>
      <c r="AC684" s="171">
        <v>0</v>
      </c>
      <c r="AD684" s="171">
        <v>0</v>
      </c>
      <c r="AE684" s="171">
        <v>0</v>
      </c>
      <c r="AF684" s="171">
        <v>0</v>
      </c>
      <c r="AG684" s="171">
        <v>0</v>
      </c>
      <c r="AH684" s="171">
        <v>0</v>
      </c>
      <c r="AI684" s="171">
        <v>0</v>
      </c>
      <c r="AJ684" s="171">
        <v>0</v>
      </c>
      <c r="AK684" s="171">
        <v>0</v>
      </c>
      <c r="AL684" s="171">
        <v>0</v>
      </c>
      <c r="AM684" s="171">
        <v>0</v>
      </c>
      <c r="AN684" s="171">
        <v>0</v>
      </c>
    </row>
    <row r="685" spans="1:40" s="171" customFormat="1" x14ac:dyDescent="0.2">
      <c r="A685" s="128" t="s">
        <v>2524</v>
      </c>
      <c r="B685" s="171">
        <v>0</v>
      </c>
      <c r="C685" s="171">
        <v>0</v>
      </c>
      <c r="D685" s="171">
        <v>0</v>
      </c>
      <c r="E685" s="171">
        <v>0</v>
      </c>
      <c r="F685" s="171">
        <v>0</v>
      </c>
      <c r="G685" s="171">
        <v>0</v>
      </c>
      <c r="H685" s="171">
        <v>0</v>
      </c>
      <c r="I685" s="171">
        <v>0</v>
      </c>
      <c r="J685" s="171">
        <v>0</v>
      </c>
      <c r="K685" s="171">
        <v>0</v>
      </c>
      <c r="L685" s="171">
        <v>0</v>
      </c>
      <c r="M685" s="171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171">
        <v>0</v>
      </c>
      <c r="V685" s="171">
        <v>0</v>
      </c>
      <c r="W685" s="171">
        <v>0</v>
      </c>
      <c r="X685" s="171">
        <v>0</v>
      </c>
      <c r="Y685" s="171">
        <v>0</v>
      </c>
      <c r="Z685" s="171">
        <v>0</v>
      </c>
      <c r="AA685" s="171">
        <v>0</v>
      </c>
      <c r="AB685" s="171">
        <v>0</v>
      </c>
      <c r="AC685" s="171">
        <v>0</v>
      </c>
      <c r="AD685" s="171">
        <v>0</v>
      </c>
      <c r="AE685" s="171">
        <v>0</v>
      </c>
      <c r="AF685" s="171">
        <v>0</v>
      </c>
      <c r="AG685" s="171">
        <v>0</v>
      </c>
      <c r="AH685" s="171">
        <v>0</v>
      </c>
      <c r="AI685" s="171">
        <v>0</v>
      </c>
      <c r="AJ685" s="171">
        <v>0</v>
      </c>
      <c r="AK685" s="171">
        <v>0</v>
      </c>
      <c r="AL685" s="171">
        <v>0</v>
      </c>
      <c r="AM685" s="171">
        <v>0</v>
      </c>
      <c r="AN685" s="171">
        <v>0</v>
      </c>
    </row>
    <row r="686" spans="1:40" s="171" customFormat="1" x14ac:dyDescent="0.2">
      <c r="A686" s="128" t="s">
        <v>2525</v>
      </c>
      <c r="B686" s="171">
        <v>0</v>
      </c>
      <c r="C686" s="171">
        <v>0</v>
      </c>
      <c r="D686" s="171">
        <v>0</v>
      </c>
      <c r="E686" s="171">
        <v>0</v>
      </c>
      <c r="F686" s="171">
        <v>0</v>
      </c>
      <c r="G686" s="171">
        <v>0</v>
      </c>
      <c r="H686" s="171">
        <v>0</v>
      </c>
      <c r="I686" s="171">
        <v>0</v>
      </c>
      <c r="J686" s="171">
        <v>0</v>
      </c>
      <c r="K686" s="171">
        <v>0</v>
      </c>
      <c r="L686" s="171">
        <v>0</v>
      </c>
      <c r="M686" s="171">
        <v>0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171">
        <v>0</v>
      </c>
      <c r="V686" s="171">
        <v>0</v>
      </c>
      <c r="W686" s="171">
        <v>0</v>
      </c>
      <c r="X686" s="171">
        <v>0</v>
      </c>
      <c r="Y686" s="171">
        <v>0</v>
      </c>
      <c r="Z686" s="171">
        <v>0</v>
      </c>
      <c r="AA686" s="171">
        <v>0</v>
      </c>
      <c r="AB686" s="171">
        <v>0</v>
      </c>
      <c r="AC686" s="171">
        <v>0</v>
      </c>
      <c r="AD686" s="171">
        <v>0</v>
      </c>
      <c r="AE686" s="171">
        <v>0</v>
      </c>
      <c r="AF686" s="171">
        <v>0</v>
      </c>
      <c r="AG686" s="171">
        <v>0</v>
      </c>
      <c r="AH686" s="171">
        <v>0</v>
      </c>
      <c r="AI686" s="171">
        <v>0</v>
      </c>
      <c r="AJ686" s="171">
        <v>0</v>
      </c>
      <c r="AK686" s="171">
        <v>0</v>
      </c>
      <c r="AL686" s="171">
        <v>0</v>
      </c>
      <c r="AM686" s="171">
        <v>0</v>
      </c>
      <c r="AN686" s="171">
        <v>0</v>
      </c>
    </row>
    <row r="687" spans="1:40" s="171" customFormat="1" x14ac:dyDescent="0.2">
      <c r="A687" s="128" t="s">
        <v>2526</v>
      </c>
      <c r="B687" s="171">
        <v>0</v>
      </c>
      <c r="C687" s="171">
        <v>0</v>
      </c>
      <c r="D687" s="171">
        <v>0</v>
      </c>
      <c r="E687" s="171">
        <v>0</v>
      </c>
      <c r="F687" s="171">
        <v>0</v>
      </c>
      <c r="G687" s="171">
        <v>0</v>
      </c>
      <c r="H687" s="171">
        <v>0</v>
      </c>
      <c r="I687" s="171">
        <v>0</v>
      </c>
      <c r="J687" s="171">
        <v>0</v>
      </c>
      <c r="K687" s="171">
        <v>0</v>
      </c>
      <c r="L687" s="171">
        <v>0</v>
      </c>
      <c r="M687" s="171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171">
        <v>0</v>
      </c>
      <c r="V687" s="171">
        <v>0</v>
      </c>
      <c r="W687" s="171">
        <v>0</v>
      </c>
      <c r="X687" s="171">
        <v>0</v>
      </c>
      <c r="Y687" s="171">
        <v>0</v>
      </c>
      <c r="Z687" s="171">
        <v>0</v>
      </c>
      <c r="AA687" s="171">
        <v>0</v>
      </c>
      <c r="AB687" s="171">
        <v>0</v>
      </c>
      <c r="AC687" s="171">
        <v>0</v>
      </c>
      <c r="AD687" s="171">
        <v>0</v>
      </c>
      <c r="AE687" s="171">
        <v>0</v>
      </c>
      <c r="AF687" s="171">
        <v>0</v>
      </c>
      <c r="AG687" s="171">
        <v>0</v>
      </c>
      <c r="AH687" s="171">
        <v>0</v>
      </c>
      <c r="AI687" s="171">
        <v>0</v>
      </c>
      <c r="AJ687" s="171">
        <v>0</v>
      </c>
      <c r="AK687" s="171">
        <v>0</v>
      </c>
      <c r="AL687" s="171">
        <v>0</v>
      </c>
      <c r="AM687" s="171">
        <v>0</v>
      </c>
      <c r="AN687" s="171">
        <v>0</v>
      </c>
    </row>
    <row r="688" spans="1:40" s="171" customFormat="1" x14ac:dyDescent="0.2">
      <c r="A688" s="128" t="s">
        <v>2527</v>
      </c>
      <c r="B688" s="171">
        <v>0</v>
      </c>
      <c r="C688" s="171">
        <v>0</v>
      </c>
      <c r="D688" s="171">
        <v>0</v>
      </c>
      <c r="E688" s="171">
        <v>0</v>
      </c>
      <c r="F688" s="171">
        <v>0</v>
      </c>
      <c r="G688" s="171">
        <v>0</v>
      </c>
      <c r="H688" s="171">
        <v>0</v>
      </c>
      <c r="I688" s="171">
        <v>0</v>
      </c>
      <c r="J688" s="171">
        <v>0</v>
      </c>
      <c r="K688" s="171">
        <v>0</v>
      </c>
      <c r="L688" s="171">
        <v>0</v>
      </c>
      <c r="M688" s="171">
        <v>0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171">
        <v>0</v>
      </c>
      <c r="V688" s="171">
        <v>0</v>
      </c>
      <c r="W688" s="171">
        <v>0</v>
      </c>
      <c r="X688" s="171">
        <v>0</v>
      </c>
      <c r="Y688" s="171">
        <v>0</v>
      </c>
      <c r="Z688" s="171">
        <v>0</v>
      </c>
      <c r="AA688" s="171">
        <v>0</v>
      </c>
      <c r="AB688" s="171">
        <v>0</v>
      </c>
      <c r="AC688" s="171">
        <v>0</v>
      </c>
      <c r="AD688" s="171">
        <v>0</v>
      </c>
      <c r="AE688" s="171">
        <v>0</v>
      </c>
      <c r="AF688" s="171">
        <v>0</v>
      </c>
      <c r="AG688" s="171">
        <v>0</v>
      </c>
      <c r="AH688" s="171">
        <v>0</v>
      </c>
      <c r="AI688" s="171">
        <v>0</v>
      </c>
      <c r="AJ688" s="171">
        <v>0</v>
      </c>
      <c r="AK688" s="171">
        <v>0</v>
      </c>
      <c r="AL688" s="171">
        <v>0</v>
      </c>
      <c r="AM688" s="171">
        <v>0</v>
      </c>
      <c r="AN688" s="171">
        <v>0</v>
      </c>
    </row>
    <row r="689" spans="1:40" s="171" customFormat="1" x14ac:dyDescent="0.2">
      <c r="A689" s="128" t="s">
        <v>2528</v>
      </c>
      <c r="B689" s="171">
        <v>0</v>
      </c>
      <c r="C689" s="171">
        <v>0</v>
      </c>
      <c r="D689" s="171">
        <v>0</v>
      </c>
      <c r="E689" s="171">
        <v>0</v>
      </c>
      <c r="F689" s="171">
        <v>0</v>
      </c>
      <c r="G689" s="171">
        <v>0</v>
      </c>
      <c r="H689" s="171">
        <v>0</v>
      </c>
      <c r="I689" s="171">
        <v>0</v>
      </c>
      <c r="J689" s="171">
        <v>0</v>
      </c>
      <c r="K689" s="171">
        <v>0</v>
      </c>
      <c r="L689" s="171">
        <v>0</v>
      </c>
      <c r="M689" s="171">
        <v>0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171">
        <v>0</v>
      </c>
      <c r="V689" s="171">
        <v>0</v>
      </c>
      <c r="W689" s="171">
        <v>0</v>
      </c>
      <c r="X689" s="171">
        <v>0</v>
      </c>
      <c r="Y689" s="171">
        <v>0</v>
      </c>
      <c r="Z689" s="171">
        <v>0</v>
      </c>
      <c r="AA689" s="171">
        <v>0</v>
      </c>
      <c r="AB689" s="171">
        <v>0</v>
      </c>
      <c r="AC689" s="171">
        <v>0</v>
      </c>
      <c r="AD689" s="171">
        <v>0</v>
      </c>
      <c r="AE689" s="171">
        <v>0</v>
      </c>
      <c r="AF689" s="171">
        <v>0</v>
      </c>
      <c r="AG689" s="171">
        <v>0</v>
      </c>
      <c r="AH689" s="171">
        <v>0</v>
      </c>
      <c r="AI689" s="171">
        <v>0</v>
      </c>
      <c r="AJ689" s="171">
        <v>0</v>
      </c>
      <c r="AK689" s="171">
        <v>0</v>
      </c>
      <c r="AL689" s="171">
        <v>0</v>
      </c>
      <c r="AM689" s="171">
        <v>0</v>
      </c>
      <c r="AN689" s="171">
        <v>0</v>
      </c>
    </row>
    <row r="690" spans="1:40" s="171" customFormat="1" x14ac:dyDescent="0.2">
      <c r="A690" s="128" t="s">
        <v>2529</v>
      </c>
      <c r="B690" s="171">
        <v>0</v>
      </c>
      <c r="C690" s="171">
        <v>0</v>
      </c>
      <c r="D690" s="171">
        <v>0</v>
      </c>
      <c r="E690" s="171">
        <v>0</v>
      </c>
      <c r="F690" s="171">
        <v>0</v>
      </c>
      <c r="G690" s="171">
        <v>0</v>
      </c>
      <c r="H690" s="171">
        <v>0</v>
      </c>
      <c r="I690" s="171">
        <v>0</v>
      </c>
      <c r="J690" s="171">
        <v>0</v>
      </c>
      <c r="K690" s="171">
        <v>0</v>
      </c>
      <c r="L690" s="171">
        <v>0</v>
      </c>
      <c r="M690" s="171">
        <v>0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171">
        <v>0</v>
      </c>
      <c r="V690" s="171">
        <v>0</v>
      </c>
      <c r="W690" s="171">
        <v>0</v>
      </c>
      <c r="X690" s="171">
        <v>0</v>
      </c>
      <c r="Y690" s="171">
        <v>0</v>
      </c>
      <c r="Z690" s="171">
        <v>0</v>
      </c>
      <c r="AA690" s="171">
        <v>0</v>
      </c>
      <c r="AB690" s="171">
        <v>0</v>
      </c>
      <c r="AC690" s="171">
        <v>0</v>
      </c>
      <c r="AD690" s="171">
        <v>0</v>
      </c>
      <c r="AE690" s="171">
        <v>0</v>
      </c>
      <c r="AF690" s="171">
        <v>0</v>
      </c>
      <c r="AG690" s="171">
        <v>0</v>
      </c>
      <c r="AH690" s="171">
        <v>0</v>
      </c>
      <c r="AI690" s="171">
        <v>0</v>
      </c>
      <c r="AJ690" s="171">
        <v>0</v>
      </c>
      <c r="AK690" s="171">
        <v>0</v>
      </c>
      <c r="AL690" s="171">
        <v>0</v>
      </c>
      <c r="AM690" s="171">
        <v>0</v>
      </c>
      <c r="AN690" s="171">
        <v>0</v>
      </c>
    </row>
    <row r="691" spans="1:40" s="171" customFormat="1" x14ac:dyDescent="0.2">
      <c r="A691" s="128" t="s">
        <v>2530</v>
      </c>
      <c r="B691" s="171">
        <v>0</v>
      </c>
      <c r="C691" s="171">
        <v>0</v>
      </c>
      <c r="D691" s="171">
        <v>0</v>
      </c>
      <c r="E691" s="171">
        <v>0</v>
      </c>
      <c r="F691" s="171">
        <v>0</v>
      </c>
      <c r="G691" s="171">
        <v>0</v>
      </c>
      <c r="H691" s="171">
        <v>0</v>
      </c>
      <c r="I691" s="171">
        <v>0</v>
      </c>
      <c r="J691" s="171">
        <v>0</v>
      </c>
      <c r="K691" s="171">
        <v>0</v>
      </c>
      <c r="L691" s="171">
        <v>0</v>
      </c>
      <c r="M691" s="171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171">
        <v>0</v>
      </c>
      <c r="V691" s="171">
        <v>0</v>
      </c>
      <c r="W691" s="171">
        <v>0</v>
      </c>
      <c r="X691" s="171">
        <v>0</v>
      </c>
      <c r="Y691" s="171">
        <v>0</v>
      </c>
      <c r="Z691" s="171">
        <v>0</v>
      </c>
      <c r="AA691" s="171">
        <v>0</v>
      </c>
      <c r="AB691" s="171">
        <v>0</v>
      </c>
      <c r="AC691" s="171">
        <v>0</v>
      </c>
      <c r="AD691" s="171">
        <v>0</v>
      </c>
      <c r="AE691" s="171">
        <v>0</v>
      </c>
      <c r="AF691" s="171">
        <v>0</v>
      </c>
      <c r="AG691" s="171">
        <v>0</v>
      </c>
      <c r="AH691" s="171">
        <v>0</v>
      </c>
      <c r="AI691" s="171">
        <v>0</v>
      </c>
      <c r="AJ691" s="171">
        <v>0</v>
      </c>
      <c r="AK691" s="171">
        <v>0</v>
      </c>
      <c r="AL691" s="171">
        <v>0</v>
      </c>
      <c r="AM691" s="171">
        <v>0</v>
      </c>
      <c r="AN691" s="171">
        <v>0</v>
      </c>
    </row>
    <row r="692" spans="1:40" s="171" customFormat="1" x14ac:dyDescent="0.2">
      <c r="A692" s="128" t="s">
        <v>2531</v>
      </c>
      <c r="B692" s="171">
        <v>0</v>
      </c>
      <c r="C692" s="171">
        <v>0</v>
      </c>
      <c r="D692" s="171">
        <v>0</v>
      </c>
      <c r="E692" s="171">
        <v>0</v>
      </c>
      <c r="F692" s="171">
        <v>0</v>
      </c>
      <c r="G692" s="171">
        <v>0</v>
      </c>
      <c r="H692" s="171">
        <v>0</v>
      </c>
      <c r="I692" s="171">
        <v>0</v>
      </c>
      <c r="J692" s="171">
        <v>0</v>
      </c>
      <c r="K692" s="171">
        <v>0</v>
      </c>
      <c r="L692" s="171">
        <v>0</v>
      </c>
      <c r="M692" s="171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171">
        <v>0</v>
      </c>
      <c r="V692" s="171">
        <v>0</v>
      </c>
      <c r="W692" s="171">
        <v>0</v>
      </c>
      <c r="X692" s="171">
        <v>0</v>
      </c>
      <c r="Y692" s="171">
        <v>0</v>
      </c>
      <c r="Z692" s="171">
        <v>0</v>
      </c>
      <c r="AA692" s="171">
        <v>0</v>
      </c>
      <c r="AB692" s="171">
        <v>0</v>
      </c>
      <c r="AC692" s="171">
        <v>0</v>
      </c>
      <c r="AD692" s="171">
        <v>0</v>
      </c>
      <c r="AE692" s="171">
        <v>0</v>
      </c>
      <c r="AF692" s="171">
        <v>0</v>
      </c>
      <c r="AG692" s="171">
        <v>0</v>
      </c>
      <c r="AH692" s="171">
        <v>0</v>
      </c>
      <c r="AI692" s="171">
        <v>0</v>
      </c>
      <c r="AJ692" s="171">
        <v>0</v>
      </c>
      <c r="AK692" s="171">
        <v>0</v>
      </c>
      <c r="AL692" s="171">
        <v>0</v>
      </c>
      <c r="AM692" s="171">
        <v>0</v>
      </c>
      <c r="AN692" s="171">
        <v>0</v>
      </c>
    </row>
    <row r="693" spans="1:40" s="171" customFormat="1" x14ac:dyDescent="0.2">
      <c r="A693" s="128" t="s">
        <v>2532</v>
      </c>
      <c r="B693" s="171">
        <v>0</v>
      </c>
      <c r="C693" s="171">
        <v>0</v>
      </c>
      <c r="D693" s="171">
        <v>0</v>
      </c>
      <c r="E693" s="171">
        <v>0</v>
      </c>
      <c r="F693" s="171">
        <v>0</v>
      </c>
      <c r="G693" s="171">
        <v>0</v>
      </c>
      <c r="H693" s="171">
        <v>0</v>
      </c>
      <c r="I693" s="171">
        <v>0</v>
      </c>
      <c r="J693" s="171">
        <v>0</v>
      </c>
      <c r="K693" s="171">
        <v>0</v>
      </c>
      <c r="L693" s="171">
        <v>0</v>
      </c>
      <c r="M693" s="171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171">
        <v>0</v>
      </c>
      <c r="V693" s="171">
        <v>0</v>
      </c>
      <c r="W693" s="171">
        <v>0</v>
      </c>
      <c r="X693" s="171">
        <v>0</v>
      </c>
      <c r="Y693" s="171">
        <v>0</v>
      </c>
      <c r="Z693" s="171">
        <v>0</v>
      </c>
      <c r="AA693" s="171">
        <v>0</v>
      </c>
      <c r="AB693" s="171">
        <v>0</v>
      </c>
      <c r="AC693" s="171">
        <v>0</v>
      </c>
      <c r="AD693" s="171">
        <v>0</v>
      </c>
      <c r="AE693" s="171">
        <v>0</v>
      </c>
      <c r="AF693" s="171">
        <v>0</v>
      </c>
      <c r="AG693" s="171">
        <v>0</v>
      </c>
      <c r="AH693" s="171">
        <v>0</v>
      </c>
      <c r="AI693" s="171">
        <v>0</v>
      </c>
      <c r="AJ693" s="171">
        <v>0</v>
      </c>
      <c r="AK693" s="171">
        <v>0</v>
      </c>
      <c r="AL693" s="171">
        <v>0</v>
      </c>
      <c r="AM693" s="171">
        <v>0</v>
      </c>
      <c r="AN693" s="171">
        <v>0</v>
      </c>
    </row>
    <row r="694" spans="1:40" s="171" customFormat="1" x14ac:dyDescent="0.2">
      <c r="A694" s="128" t="s">
        <v>2533</v>
      </c>
      <c r="B694" s="171">
        <v>0</v>
      </c>
      <c r="C694" s="171">
        <v>0</v>
      </c>
      <c r="D694" s="171">
        <v>0</v>
      </c>
      <c r="E694" s="171">
        <v>0</v>
      </c>
      <c r="F694" s="171">
        <v>0</v>
      </c>
      <c r="G694" s="171">
        <v>0</v>
      </c>
      <c r="H694" s="171">
        <v>0</v>
      </c>
      <c r="I694" s="171">
        <v>0</v>
      </c>
      <c r="J694" s="171">
        <v>0</v>
      </c>
      <c r="K694" s="171">
        <v>0</v>
      </c>
      <c r="L694" s="171">
        <v>0</v>
      </c>
      <c r="M694" s="171">
        <v>0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171">
        <v>0</v>
      </c>
      <c r="V694" s="171">
        <v>0</v>
      </c>
      <c r="W694" s="171">
        <v>0</v>
      </c>
      <c r="X694" s="171">
        <v>0</v>
      </c>
      <c r="Y694" s="171">
        <v>0</v>
      </c>
      <c r="Z694" s="171">
        <v>0</v>
      </c>
      <c r="AA694" s="171">
        <v>0</v>
      </c>
      <c r="AB694" s="171">
        <v>0</v>
      </c>
      <c r="AC694" s="171">
        <v>0</v>
      </c>
      <c r="AD694" s="171">
        <v>0</v>
      </c>
      <c r="AE694" s="171">
        <v>0</v>
      </c>
      <c r="AF694" s="171">
        <v>0</v>
      </c>
      <c r="AG694" s="171">
        <v>0</v>
      </c>
      <c r="AH694" s="171">
        <v>0</v>
      </c>
      <c r="AI694" s="171">
        <v>0</v>
      </c>
      <c r="AJ694" s="171">
        <v>0</v>
      </c>
      <c r="AK694" s="171">
        <v>0</v>
      </c>
      <c r="AL694" s="171">
        <v>0</v>
      </c>
      <c r="AM694" s="171">
        <v>0</v>
      </c>
      <c r="AN694" s="171">
        <v>0</v>
      </c>
    </row>
    <row r="695" spans="1:40" x14ac:dyDescent="0.2">
      <c r="A695" s="27" t="s">
        <v>2534</v>
      </c>
      <c r="B695" s="164">
        <v>47572.018794557604</v>
      </c>
      <c r="C695" s="164">
        <v>48545.168180393302</v>
      </c>
      <c r="D695" s="164">
        <v>49518.317566229001</v>
      </c>
      <c r="E695" s="164">
        <v>50491.4669520647</v>
      </c>
      <c r="F695" s="164">
        <v>51464.616337900297</v>
      </c>
      <c r="G695" s="164">
        <v>52437.765723736004</v>
      </c>
      <c r="H695" s="164">
        <v>53410.915109571702</v>
      </c>
      <c r="I695" s="164">
        <v>54384.064495407401</v>
      </c>
      <c r="J695" s="164">
        <v>55357.2138812431</v>
      </c>
      <c r="K695" s="164">
        <v>56330.363267078799</v>
      </c>
      <c r="L695" s="164">
        <v>57303.512652914498</v>
      </c>
      <c r="M695" s="164">
        <v>58276.662038750197</v>
      </c>
      <c r="N695" s="164">
        <v>52924.340416653897</v>
      </c>
      <c r="O695" s="164">
        <v>59249.472957049002</v>
      </c>
      <c r="P695" s="164">
        <v>60222.283875347799</v>
      </c>
      <c r="Q695" s="164">
        <v>61195.094793646698</v>
      </c>
      <c r="R695" s="164">
        <v>62167.905711945503</v>
      </c>
      <c r="S695" s="164">
        <v>63140.7166302443</v>
      </c>
      <c r="T695" s="164">
        <v>64113.527548543098</v>
      </c>
      <c r="U695" s="164">
        <v>65086.338466841902</v>
      </c>
      <c r="V695" s="164">
        <v>66059.149385140699</v>
      </c>
      <c r="W695" s="164">
        <v>67031.960303439497</v>
      </c>
      <c r="X695" s="164">
        <v>68004.771221738294</v>
      </c>
      <c r="Y695" s="164">
        <v>68977.582140037106</v>
      </c>
      <c r="Z695" s="164">
        <v>69950.393058335903</v>
      </c>
      <c r="AA695" s="164">
        <v>64599.933007692503</v>
      </c>
      <c r="AB695" s="164">
        <v>70923.234969733603</v>
      </c>
      <c r="AC695" s="164">
        <v>71896.076881131201</v>
      </c>
      <c r="AD695" s="164">
        <v>72868.918792528901</v>
      </c>
      <c r="AE695" s="164">
        <v>73841.760703926499</v>
      </c>
      <c r="AF695" s="164">
        <v>74814.602615324198</v>
      </c>
      <c r="AG695" s="164">
        <v>75787.444526721796</v>
      </c>
      <c r="AH695" s="164">
        <v>76760.286438119496</v>
      </c>
      <c r="AI695" s="164">
        <v>77733.128349517094</v>
      </c>
      <c r="AJ695" s="164">
        <v>78705.970260914793</v>
      </c>
      <c r="AK695" s="164">
        <v>79678.812172312406</v>
      </c>
      <c r="AL695" s="164">
        <v>80651.654083710106</v>
      </c>
      <c r="AM695" s="164">
        <v>81624.495995107703</v>
      </c>
      <c r="AN695" s="164">
        <v>76273.865482420602</v>
      </c>
    </row>
    <row r="696" spans="1:40" x14ac:dyDescent="0.2">
      <c r="A696" s="27" t="s">
        <v>2535</v>
      </c>
    </row>
    <row r="697" spans="1:40" s="171" customFormat="1" x14ac:dyDescent="0.2">
      <c r="A697" s="128" t="s">
        <v>2536</v>
      </c>
      <c r="B697" s="171">
        <v>0</v>
      </c>
      <c r="C697" s="171">
        <v>0</v>
      </c>
      <c r="D697" s="171">
        <v>0</v>
      </c>
      <c r="E697" s="171">
        <v>0</v>
      </c>
      <c r="F697" s="171">
        <v>0</v>
      </c>
      <c r="G697" s="171">
        <v>0</v>
      </c>
      <c r="H697" s="171">
        <v>0</v>
      </c>
      <c r="I697" s="171">
        <v>0</v>
      </c>
      <c r="J697" s="171">
        <v>0</v>
      </c>
      <c r="K697" s="171">
        <v>0</v>
      </c>
      <c r="L697" s="171">
        <v>0</v>
      </c>
      <c r="M697" s="171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171">
        <v>0</v>
      </c>
      <c r="V697" s="171">
        <v>0</v>
      </c>
      <c r="W697" s="171">
        <v>0</v>
      </c>
      <c r="X697" s="171">
        <v>0</v>
      </c>
      <c r="Y697" s="171">
        <v>0</v>
      </c>
      <c r="Z697" s="171">
        <v>0</v>
      </c>
      <c r="AA697" s="171">
        <v>0</v>
      </c>
      <c r="AB697" s="171">
        <v>0</v>
      </c>
      <c r="AC697" s="171">
        <v>0</v>
      </c>
      <c r="AD697" s="171">
        <v>0</v>
      </c>
      <c r="AE697" s="171">
        <v>0</v>
      </c>
      <c r="AF697" s="171">
        <v>0</v>
      </c>
      <c r="AG697" s="171">
        <v>0</v>
      </c>
      <c r="AH697" s="171">
        <v>0</v>
      </c>
      <c r="AI697" s="171">
        <v>0</v>
      </c>
      <c r="AJ697" s="171">
        <v>0</v>
      </c>
      <c r="AK697" s="171">
        <v>0</v>
      </c>
      <c r="AL697" s="171">
        <v>0</v>
      </c>
      <c r="AM697" s="171">
        <v>0</v>
      </c>
      <c r="AN697" s="171">
        <v>0</v>
      </c>
    </row>
    <row r="698" spans="1:40" s="171" customFormat="1" x14ac:dyDescent="0.2">
      <c r="A698" s="128" t="s">
        <v>2537</v>
      </c>
      <c r="B698" s="171">
        <v>0</v>
      </c>
      <c r="C698" s="171">
        <v>0</v>
      </c>
      <c r="D698" s="171">
        <v>0</v>
      </c>
      <c r="E698" s="171">
        <v>0</v>
      </c>
      <c r="F698" s="171">
        <v>0</v>
      </c>
      <c r="G698" s="171">
        <v>0</v>
      </c>
      <c r="H698" s="171">
        <v>0</v>
      </c>
      <c r="I698" s="171">
        <v>0</v>
      </c>
      <c r="J698" s="171">
        <v>0</v>
      </c>
      <c r="K698" s="171">
        <v>0</v>
      </c>
      <c r="L698" s="171">
        <v>0</v>
      </c>
      <c r="M698" s="171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171">
        <v>0</v>
      </c>
      <c r="V698" s="171">
        <v>0</v>
      </c>
      <c r="W698" s="171">
        <v>0</v>
      </c>
      <c r="X698" s="171">
        <v>0</v>
      </c>
      <c r="Y698" s="171">
        <v>0</v>
      </c>
      <c r="Z698" s="171">
        <v>0</v>
      </c>
      <c r="AA698" s="171">
        <v>0</v>
      </c>
      <c r="AB698" s="171">
        <v>0</v>
      </c>
      <c r="AC698" s="171">
        <v>0</v>
      </c>
      <c r="AD698" s="171">
        <v>0</v>
      </c>
      <c r="AE698" s="171">
        <v>0</v>
      </c>
      <c r="AF698" s="171">
        <v>0</v>
      </c>
      <c r="AG698" s="171">
        <v>0</v>
      </c>
      <c r="AH698" s="171">
        <v>0</v>
      </c>
      <c r="AI698" s="171">
        <v>0</v>
      </c>
      <c r="AJ698" s="171">
        <v>0</v>
      </c>
      <c r="AK698" s="171">
        <v>0</v>
      </c>
      <c r="AL698" s="171">
        <v>0</v>
      </c>
      <c r="AM698" s="171">
        <v>0</v>
      </c>
      <c r="AN698" s="171">
        <v>0</v>
      </c>
    </row>
    <row r="699" spans="1:40" s="171" customFormat="1" x14ac:dyDescent="0.2">
      <c r="A699" s="128" t="s">
        <v>2538</v>
      </c>
      <c r="B699" s="171">
        <v>0</v>
      </c>
      <c r="C699" s="171">
        <v>0</v>
      </c>
      <c r="D699" s="171">
        <v>0</v>
      </c>
      <c r="E699" s="171">
        <v>0</v>
      </c>
      <c r="F699" s="171">
        <v>0</v>
      </c>
      <c r="G699" s="171">
        <v>0</v>
      </c>
      <c r="H699" s="171">
        <v>0</v>
      </c>
      <c r="I699" s="171">
        <v>0</v>
      </c>
      <c r="J699" s="171">
        <v>0</v>
      </c>
      <c r="K699" s="171">
        <v>0</v>
      </c>
      <c r="L699" s="171">
        <v>0</v>
      </c>
      <c r="M699" s="171">
        <v>0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171">
        <v>0</v>
      </c>
      <c r="V699" s="171">
        <v>0</v>
      </c>
      <c r="W699" s="171">
        <v>0</v>
      </c>
      <c r="X699" s="171">
        <v>0</v>
      </c>
      <c r="Y699" s="171">
        <v>0</v>
      </c>
      <c r="Z699" s="171">
        <v>0</v>
      </c>
      <c r="AA699" s="171">
        <v>0</v>
      </c>
      <c r="AB699" s="171">
        <v>0</v>
      </c>
      <c r="AC699" s="171">
        <v>0</v>
      </c>
      <c r="AD699" s="171">
        <v>0</v>
      </c>
      <c r="AE699" s="171">
        <v>0</v>
      </c>
      <c r="AF699" s="171">
        <v>0</v>
      </c>
      <c r="AG699" s="171">
        <v>0</v>
      </c>
      <c r="AH699" s="171">
        <v>0</v>
      </c>
      <c r="AI699" s="171">
        <v>0</v>
      </c>
      <c r="AJ699" s="171">
        <v>0</v>
      </c>
      <c r="AK699" s="171">
        <v>0</v>
      </c>
      <c r="AL699" s="171">
        <v>0</v>
      </c>
      <c r="AM699" s="171">
        <v>0</v>
      </c>
      <c r="AN699" s="171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51E52-7544-4998-B198-A357FE092AFE}">
  <dimension ref="A1:U185"/>
  <sheetViews>
    <sheetView tabSelected="1" workbookViewId="0">
      <selection activeCell="E16" sqref="E16"/>
    </sheetView>
  </sheetViews>
  <sheetFormatPr defaultColWidth="8.33203125" defaultRowHeight="13.8" outlineLevelCol="1" x14ac:dyDescent="0.3"/>
  <cols>
    <col min="1" max="1" width="3.6640625" style="25" customWidth="1"/>
    <col min="2" max="2" width="34" style="25" customWidth="1"/>
    <col min="3" max="3" width="15.5546875" style="25" customWidth="1"/>
    <col min="4" max="4" width="36.44140625" style="25" customWidth="1" outlineLevel="1"/>
    <col min="5" max="6" width="11.88671875" style="25" customWidth="1" outlineLevel="1"/>
    <col min="7" max="7" width="13" style="48" customWidth="1"/>
    <col min="8" max="8" width="14.6640625" style="56" customWidth="1"/>
    <col min="9" max="9" width="13.109375" style="56" customWidth="1"/>
    <col min="10" max="10" width="14.88671875" style="56" customWidth="1"/>
    <col min="11" max="11" width="13.109375" style="25" bestFit="1" customWidth="1"/>
    <col min="12" max="12" width="24.5546875" style="25" customWidth="1"/>
    <col min="13" max="15" width="11.33203125" style="25" bestFit="1" customWidth="1"/>
    <col min="16" max="16" width="8.33203125" style="25"/>
    <col min="17" max="20" width="11.33203125" style="25" bestFit="1" customWidth="1"/>
    <col min="21" max="16384" width="8.33203125" style="25"/>
  </cols>
  <sheetData>
    <row r="1" spans="2:20" x14ac:dyDescent="0.3">
      <c r="G1" s="211"/>
    </row>
    <row r="2" spans="2:20" x14ac:dyDescent="0.3">
      <c r="G2" s="212"/>
      <c r="H2" s="213"/>
      <c r="I2" s="213"/>
      <c r="J2" s="213"/>
      <c r="L2" s="212" t="s">
        <v>18</v>
      </c>
      <c r="M2" s="213"/>
      <c r="N2" s="213"/>
      <c r="O2" s="213"/>
      <c r="Q2" s="212" t="s">
        <v>19</v>
      </c>
      <c r="R2" s="213"/>
      <c r="S2" s="213"/>
      <c r="T2" s="213"/>
    </row>
    <row r="3" spans="2:20" s="34" customFormat="1" ht="14.4" x14ac:dyDescent="0.3">
      <c r="B3" s="215" t="s">
        <v>20</v>
      </c>
      <c r="C3" s="216"/>
      <c r="D3" s="216"/>
      <c r="E3" s="216"/>
      <c r="F3" s="216"/>
      <c r="G3" s="217" t="str">
        <f>+Inputs!G9</f>
        <v>Year 2027</v>
      </c>
      <c r="H3" s="217" t="str">
        <f>+Inputs!G10</f>
        <v>Year 2026</v>
      </c>
      <c r="I3" s="217" t="str">
        <f>+Inputs!G11</f>
        <v>Year 2025</v>
      </c>
      <c r="J3" s="217" t="str">
        <f>+Inputs!G13</f>
        <v>Year 2023</v>
      </c>
      <c r="K3" s="217"/>
      <c r="L3" s="217" t="str">
        <f>+G3</f>
        <v>Year 2027</v>
      </c>
      <c r="M3" s="217" t="str">
        <f t="shared" ref="M3:N3" si="0">+H3</f>
        <v>Year 2026</v>
      </c>
      <c r="N3" s="217" t="str">
        <f t="shared" si="0"/>
        <v>Year 2025</v>
      </c>
      <c r="O3" s="217" t="str">
        <f>+Inputs!G13</f>
        <v>Year 2023</v>
      </c>
      <c r="P3" s="219"/>
      <c r="Q3" s="217" t="str">
        <f>+L3</f>
        <v>Year 2027</v>
      </c>
      <c r="R3" s="217" t="str">
        <f t="shared" ref="R3" si="1">+M3</f>
        <v>Year 2026</v>
      </c>
      <c r="S3" s="217" t="str">
        <f t="shared" ref="S3" si="2">+N3</f>
        <v>Year 2025</v>
      </c>
      <c r="T3" s="217" t="str">
        <f>+'Check Figures'!O3</f>
        <v>Year 2023</v>
      </c>
    </row>
    <row r="4" spans="2:20" ht="14.4" x14ac:dyDescent="0.3">
      <c r="B4" t="s">
        <v>21</v>
      </c>
      <c r="C4"/>
      <c r="D4"/>
      <c r="E4"/>
      <c r="F4"/>
      <c r="G4" s="218">
        <f>+L4-Q4</f>
        <v>0</v>
      </c>
      <c r="H4" s="218">
        <f t="shared" ref="H4:J9" si="3">+M4-R4</f>
        <v>0</v>
      </c>
      <c r="I4" s="218">
        <f t="shared" si="3"/>
        <v>-4.0978193283081055E-8</v>
      </c>
      <c r="J4" s="218">
        <f t="shared" si="3"/>
        <v>0</v>
      </c>
      <c r="K4"/>
      <c r="L4" s="214">
        <f>VLOOKUP($B4,'REG FL  Summary - 2 System Per '!$A:$AN,MATCH(G$3,'REG FL  Summary - 2 System Per '!$2:$2,0),FALSE)/1000</f>
        <v>34971977.451199301</v>
      </c>
      <c r="M4" s="214">
        <f>VLOOKUP($B4,'REG FL  Summary - 2 System Per '!$A:$AN,MATCH(H$3,'REG FL  Summary - 2 System Per '!$2:$2,0),FALSE)/1000</f>
        <v>32983439.101788502</v>
      </c>
      <c r="N4" s="214">
        <f>VLOOKUP($B4,'REG FL  Summary - 2 System Per '!$A:$AN,MATCH(I$3,'REG FL  Summary - 2 System Per '!$2:$2,0),FALSE)/1000</f>
        <v>30234680.066328302</v>
      </c>
      <c r="O4" s="214">
        <f>VLOOKUP('Check Figures'!$B4,'HIST REG FL  Summary - 2 Sys '!$A:$CN,MATCH('Check Figures'!J$3,'HIST REG FL  Summary - 2 Sys '!$2:$2,0),FALSE)/1000</f>
        <v>25677179.689196099</v>
      </c>
      <c r="Q4" s="214">
        <f>+'Test Year 3'!$K$141</f>
        <v>34971977.451199256</v>
      </c>
      <c r="R4" s="214">
        <f>+'Test Year 2'!$K$141</f>
        <v>32983439.101788491</v>
      </c>
      <c r="S4" s="214">
        <f>+'Test Year 1'!$K$141</f>
        <v>30234680.066328343</v>
      </c>
      <c r="T4" s="214">
        <f>+'Historical Year'!$L$141</f>
        <v>25677179.689196125</v>
      </c>
    </row>
    <row r="5" spans="2:20" ht="14.4" x14ac:dyDescent="0.3">
      <c r="B5" t="s">
        <v>22</v>
      </c>
      <c r="C5"/>
      <c r="D5"/>
      <c r="E5"/>
      <c r="F5"/>
      <c r="G5" s="218">
        <f t="shared" ref="G5:G9" si="4">+L5-Q5</f>
        <v>0</v>
      </c>
      <c r="H5" s="218">
        <f t="shared" si="3"/>
        <v>0</v>
      </c>
      <c r="I5" s="218">
        <f t="shared" si="3"/>
        <v>8.3819031715393066E-9</v>
      </c>
      <c r="J5" s="218">
        <f t="shared" si="3"/>
        <v>1.1175870895385742E-8</v>
      </c>
      <c r="K5"/>
      <c r="L5" s="214">
        <f>VLOOKUP($B5,'REG FL  Summary - 2 System Per '!$A:$AN,MATCH(G$3,'REG FL  Summary - 2 System Per '!$2:$2,0),FALSE)/1000</f>
        <v>9487257.5088146795</v>
      </c>
      <c r="M5" s="214">
        <f>VLOOKUP($B5,'REG FL  Summary - 2 System Per '!$A:$AN,MATCH(H$3,'REG FL  Summary - 2 System Per '!$2:$2,0),FALSE)/1000</f>
        <v>8707490.7426270191</v>
      </c>
      <c r="N5" s="214">
        <f>VLOOKUP($B5,'REG FL  Summary - 2 System Per '!$A:$AN,MATCH(I$3,'REG FL  Summary - 2 System Per '!$2:$2,0),FALSE)/1000</f>
        <v>8071148.4625516701</v>
      </c>
      <c r="O5" s="214">
        <f>VLOOKUP('Check Figures'!$B5,'HIST REG FL  Summary - 2 Sys '!$A:$CN,MATCH('Check Figures'!J$3,'HIST REG FL  Summary - 2 Sys '!$2:$2,0),FALSE)/1000</f>
        <v>7009212.9869346106</v>
      </c>
      <c r="Q5" s="214">
        <f>+'Test Year 3'!$K$287</f>
        <v>9487257.5088146664</v>
      </c>
      <c r="R5" s="214">
        <f>+'Test Year 2'!$K$287</f>
        <v>8707490.7426270153</v>
      </c>
      <c r="S5" s="214">
        <f>+'Test Year 1'!$K$287</f>
        <v>8071148.4625516618</v>
      </c>
      <c r="T5" s="214">
        <f>+'Historical Year'!$L$287</f>
        <v>7009212.9869345995</v>
      </c>
    </row>
    <row r="6" spans="2:20" ht="14.4" x14ac:dyDescent="0.3">
      <c r="B6" t="s">
        <v>23</v>
      </c>
      <c r="C6"/>
      <c r="D6"/>
      <c r="E6"/>
      <c r="F6"/>
      <c r="G6" s="218">
        <f t="shared" si="4"/>
        <v>0</v>
      </c>
      <c r="H6" s="218">
        <f t="shared" si="3"/>
        <v>0</v>
      </c>
      <c r="I6" s="218">
        <f t="shared" si="3"/>
        <v>0</v>
      </c>
      <c r="J6" s="218">
        <f t="shared" si="3"/>
        <v>-1.4551915228366852E-10</v>
      </c>
      <c r="K6"/>
      <c r="L6" s="214">
        <f>VLOOKUP($B6,'REG FL  Summary - 2 System Per '!$A:$AN,MATCH(G$3,'REG FL  Summary - 2 System Per '!$2:$2,0),FALSE)/1000</f>
        <v>129702.8768</v>
      </c>
      <c r="M6" s="214">
        <f>VLOOKUP($B6,'REG FL  Summary - 2 System Per '!$A:$AN,MATCH(H$3,'REG FL  Summary - 2 System Per '!$2:$2,0),FALSE)/1000</f>
        <v>129702.8768</v>
      </c>
      <c r="N6" s="214">
        <f>VLOOKUP($B6,'REG FL  Summary - 2 System Per '!$A:$AN,MATCH(I$3,'REG FL  Summary - 2 System Per '!$2:$2,0),FALSE)/1000</f>
        <v>129702.8768</v>
      </c>
      <c r="O6" s="214">
        <f>VLOOKUP('Check Figures'!$B6,'HIST REG FL  Summary - 2 Sys '!$A:$CN,MATCH('Check Figures'!J$3,'HIST REG FL  Summary - 2 Sys '!$2:$2,0),FALSE)/1000</f>
        <v>124530.512300769</v>
      </c>
      <c r="Q6" s="214">
        <f>+'Test Year 3'!$K$340</f>
        <v>129702.8768</v>
      </c>
      <c r="R6" s="214">
        <f>+'Test Year 2'!$K$340</f>
        <v>129702.8768</v>
      </c>
      <c r="S6" s="214">
        <f>+'Test Year 1'!$K$340</f>
        <v>129702.8768</v>
      </c>
      <c r="T6" s="214">
        <f>+'Historical Year'!$L$340</f>
        <v>124530.51230076914</v>
      </c>
    </row>
    <row r="7" spans="2:20" ht="14.4" x14ac:dyDescent="0.3">
      <c r="B7" t="s">
        <v>24</v>
      </c>
      <c r="C7"/>
      <c r="D7"/>
      <c r="E7"/>
      <c r="F7"/>
      <c r="G7" s="218">
        <f t="shared" si="4"/>
        <v>-2.7939677238464355E-9</v>
      </c>
      <c r="H7" s="218">
        <f t="shared" si="3"/>
        <v>0</v>
      </c>
      <c r="I7" s="218">
        <f t="shared" si="3"/>
        <v>1.862645149230957E-9</v>
      </c>
      <c r="J7" s="218">
        <f t="shared" si="3"/>
        <v>2.0062228664755821E-2</v>
      </c>
      <c r="K7"/>
      <c r="L7" s="214">
        <f>VLOOKUP($B7,'REG FL  Summary - 2 System Per '!$A:$AN,MATCH(G$3,'REG FL  Summary - 2 System Per '!$2:$2,0),FALSE)/1000</f>
        <v>1852069.3526515299</v>
      </c>
      <c r="M7" s="214">
        <f>VLOOKUP($B7,'REG FL  Summary - 2 System Per '!$A:$AN,MATCH(H$3,'REG FL  Summary - 2 System Per '!$2:$2,0),FALSE)/1000</f>
        <v>1485130.0629106299</v>
      </c>
      <c r="N7" s="214">
        <f>VLOOKUP($B7,'REG FL  Summary - 2 System Per '!$A:$AN,MATCH(I$3,'REG FL  Summary - 2 System Per '!$2:$2,0),FALSE)/1000</f>
        <v>1853859.6638868598</v>
      </c>
      <c r="O7" s="214">
        <f>VLOOKUP('Check Figures'!$B7,'HIST REG FL  Summary - 2 Sys '!$A:$CN,MATCH('Check Figures'!J$3,'HIST REG FL  Summary - 2 Sys '!$2:$2,0),FALSE)/1000</f>
        <v>1882927.0551153801</v>
      </c>
      <c r="Q7" s="214">
        <f>+'Test Year 3'!$K$330</f>
        <v>1852069.3526515327</v>
      </c>
      <c r="R7" s="214">
        <f>+'Test Year 2'!$K$330</f>
        <v>1485130.0629106287</v>
      </c>
      <c r="S7" s="214">
        <f>+'Test Year 1'!$K$330</f>
        <v>1853859.6638868579</v>
      </c>
      <c r="T7" s="214">
        <f>+'Historical Year'!$L$330</f>
        <v>1882927.0350531514</v>
      </c>
    </row>
    <row r="8" spans="2:20" ht="14.4" x14ac:dyDescent="0.3">
      <c r="B8" t="s">
        <v>25</v>
      </c>
      <c r="C8"/>
      <c r="D8"/>
      <c r="E8"/>
      <c r="F8"/>
      <c r="G8" s="218">
        <f t="shared" si="4"/>
        <v>0.19557163713034242</v>
      </c>
      <c r="H8" s="218">
        <f t="shared" si="3"/>
        <v>0.19557161699049175</v>
      </c>
      <c r="I8" s="218">
        <f t="shared" si="3"/>
        <v>0.19557161221746355</v>
      </c>
      <c r="J8" s="218">
        <f t="shared" si="3"/>
        <v>6.4509998774155974E-2</v>
      </c>
      <c r="K8"/>
      <c r="L8" s="214">
        <f>VLOOKUP($B8,'REG FL  Summary - 2 System Per '!$A:$AN,MATCH(G$3,'REG FL  Summary - 2 System Per '!$2:$2,0),FALSE)/1000</f>
        <v>770970.89619069302</v>
      </c>
      <c r="M8" s="214">
        <f>VLOOKUP($B8,'REG FL  Summary - 2 System Per '!$A:$AN,MATCH(H$3,'REG FL  Summary - 2 System Per '!$2:$2,0),FALSE)/1000</f>
        <v>762323.11849366198</v>
      </c>
      <c r="N8" s="214">
        <f>VLOOKUP($B8,'REG FL  Summary - 2 System Per '!$A:$AN,MATCH(I$3,'REG FL  Summary - 2 System Per '!$2:$2,0),FALSE)/1000</f>
        <v>770312.06147491897</v>
      </c>
      <c r="O8" s="214">
        <f>VLOOKUP('Check Figures'!$B8,'HIST REG FL  Summary - 2 Sys '!$A:$CN,MATCH('Check Figures'!J$3,'HIST REG FL  Summary - 2 Sys '!$2:$2,0),FALSE)/1000</f>
        <v>2028331.7336246099</v>
      </c>
      <c r="Q8" s="214">
        <f>+'Test Year 3'!$K$583</f>
        <v>770970.70061905589</v>
      </c>
      <c r="R8" s="214">
        <f>+'Test Year 2'!$K$583</f>
        <v>762322.92292204499</v>
      </c>
      <c r="S8" s="214">
        <f>+'Test Year 1'!$K$583</f>
        <v>770311.86590330675</v>
      </c>
      <c r="T8" s="214">
        <f>+'Historical Year'!$L$585</f>
        <v>2028331.6691146111</v>
      </c>
    </row>
    <row r="9" spans="2:20" ht="14.4" x14ac:dyDescent="0.3">
      <c r="B9" t="s">
        <v>26</v>
      </c>
      <c r="C9"/>
      <c r="D9"/>
      <c r="E9"/>
      <c r="F9"/>
      <c r="G9" s="218">
        <f t="shared" si="4"/>
        <v>0.19557162001729012</v>
      </c>
      <c r="H9" s="218">
        <f t="shared" si="3"/>
        <v>0.1955716535449028</v>
      </c>
      <c r="I9" s="218">
        <f t="shared" si="3"/>
        <v>0.1955716535449028</v>
      </c>
      <c r="J9" s="218">
        <f t="shared" si="3"/>
        <v>8.4572236984968185E-2</v>
      </c>
      <c r="K9"/>
      <c r="L9" s="214">
        <f>VLOOKUP($B9,'REG FL  Summary - 2 System Per '!$A:$AN,MATCH(G$3,'REG FL  Summary - 2 System Per '!$2:$2,0),FALSE)/1000</f>
        <v>28237463.0680268</v>
      </c>
      <c r="M9" s="214">
        <f>VLOOKUP($B9,'REG FL  Summary - 2 System Per '!$A:$AN,MATCH(H$3,'REG FL  Summary - 2 System Per '!$2:$2,0),FALSE)/1000</f>
        <v>26653104.417365801</v>
      </c>
      <c r="N9" s="214">
        <f>VLOOKUP($B9,'REG FL  Summary - 2 System Per '!$A:$AN,MATCH(I$3,'REG FL  Summary - 2 System Per '!$2:$2,0),FALSE)/1000</f>
        <v>24917406.205938499</v>
      </c>
      <c r="O9" s="214">
        <f>VLOOKUP('Check Figures'!$B9,'HIST REG FL  Summary - 2 Sys '!$A:$CN,MATCH('Check Figures'!J$3,'HIST REG FL  Summary - 2 Sys '!$2:$2,0),FALSE)/1000</f>
        <v>22703756.003302298</v>
      </c>
      <c r="Q9" s="214">
        <f>+'Test Year 3'!$K$585</f>
        <v>28237462.87245518</v>
      </c>
      <c r="R9" s="214">
        <f>+'Test Year 2'!$K$585</f>
        <v>26653104.221794147</v>
      </c>
      <c r="S9" s="214">
        <f>+'Test Year 1'!$K$585</f>
        <v>24917406.010366846</v>
      </c>
      <c r="T9" s="214">
        <f>+'Historical Year'!$L$587</f>
        <v>22703755.918730062</v>
      </c>
    </row>
    <row r="10" spans="2:20" ht="14.4" x14ac:dyDescent="0.3">
      <c r="C10"/>
      <c r="D10"/>
      <c r="E10"/>
      <c r="F10"/>
      <c r="G10"/>
      <c r="H10"/>
      <c r="I10"/>
      <c r="J10"/>
      <c r="K10"/>
      <c r="L10"/>
    </row>
    <row r="11" spans="2:20" ht="14.4" x14ac:dyDescent="0.3">
      <c r="C11"/>
      <c r="D11"/>
      <c r="E11"/>
      <c r="F11"/>
      <c r="G11"/>
      <c r="H11"/>
      <c r="I11"/>
      <c r="J11"/>
      <c r="K11"/>
    </row>
    <row r="12" spans="2:20" ht="14.4" x14ac:dyDescent="0.3">
      <c r="B12" s="9" t="s">
        <v>27</v>
      </c>
      <c r="C12"/>
      <c r="D12"/>
      <c r="E12"/>
      <c r="F12"/>
      <c r="G12" s="217" t="str">
        <f>+G3</f>
        <v>Year 2027</v>
      </c>
      <c r="H12" s="217" t="str">
        <f t="shared" ref="H12:J12" si="5">+H3</f>
        <v>Year 2026</v>
      </c>
      <c r="I12" s="217" t="str">
        <f t="shared" si="5"/>
        <v>Year 2025</v>
      </c>
      <c r="J12" s="217" t="str">
        <f t="shared" si="5"/>
        <v>Year 2023</v>
      </c>
      <c r="K12" s="217"/>
      <c r="L12" s="217" t="str">
        <f>+G12</f>
        <v>Year 2027</v>
      </c>
      <c r="M12" s="217" t="str">
        <f t="shared" ref="M12" si="6">+H12</f>
        <v>Year 2026</v>
      </c>
      <c r="N12" s="217" t="str">
        <f t="shared" ref="N12" si="7">+I12</f>
        <v>Year 2025</v>
      </c>
      <c r="O12" s="217" t="str">
        <f>+'Check Figures'!J12</f>
        <v>Year 2023</v>
      </c>
      <c r="P12" s="219"/>
      <c r="Q12" s="217" t="str">
        <f>+L12</f>
        <v>Year 2027</v>
      </c>
      <c r="R12" s="217" t="str">
        <f t="shared" ref="R12" si="8">+M12</f>
        <v>Year 2026</v>
      </c>
      <c r="S12" s="217" t="str">
        <f t="shared" ref="S12" si="9">+N12</f>
        <v>Year 2025</v>
      </c>
      <c r="T12" s="217" t="str">
        <f>+'Check Figures'!O12</f>
        <v>Year 2023</v>
      </c>
    </row>
    <row r="13" spans="2:20" ht="14.4" x14ac:dyDescent="0.3">
      <c r="B13" t="s">
        <v>21</v>
      </c>
      <c r="C13"/>
      <c r="D13"/>
      <c r="E13"/>
      <c r="F13"/>
      <c r="G13" s="218">
        <f>+L13-Q13</f>
        <v>0</v>
      </c>
      <c r="H13" s="218">
        <f t="shared" ref="H13:H17" si="10">+M13-R13</f>
        <v>4.8428773880004883E-8</v>
      </c>
      <c r="I13" s="218">
        <f t="shared" ref="I13:J17" si="11">+N13-S13</f>
        <v>4.0978193283081055E-8</v>
      </c>
      <c r="J13" s="218">
        <f t="shared" si="11"/>
        <v>-1.2188988216221333</v>
      </c>
      <c r="K13"/>
      <c r="L13" s="214">
        <f>VLOOKUP($B13,'REG FL  Summary - 9 Retail Per '!$A:$AN,MATCH(G$3,'REG FL  Summary - 9 Retail Per '!$2:$2,0),FALSE)/1000</f>
        <v>32522183.0591713</v>
      </c>
      <c r="M13" s="214">
        <f>VLOOKUP($B13,'REG FL  Summary - 9 Retail Per '!$A:$AN,MATCH(H$3,'REG FL  Summary - 9 Retail Per '!$2:$2,0),FALSE)/1000</f>
        <v>30700180.895156398</v>
      </c>
      <c r="N13" s="214">
        <f>VLOOKUP($B13,'REG FL  Summary - 9 Retail Per '!$A:$AN,MATCH(I$3,'REG FL  Summary - 9 Retail Per '!$2:$2,0),FALSE)/1000</f>
        <v>28154175.4821289</v>
      </c>
      <c r="O13" s="214">
        <f>VLOOKUP('Check Figures'!$B13,'HIST REG FL  Summary - 9 Reta'!$A:$CN,MATCH('Check Figures'!J$3,'HIST REG FL  Summary - 9 Reta'!$2:$2,0),FALSE)/1000</f>
        <v>23851987.453968897</v>
      </c>
      <c r="Q13" s="214">
        <f>+'Test Year 3'!$M$141</f>
        <v>32522183.059171282</v>
      </c>
      <c r="R13" s="214">
        <f>+'Test Year 2'!$M$141</f>
        <v>30700180.89515635</v>
      </c>
      <c r="S13" s="214">
        <f>+'Test Year 1'!$M$141</f>
        <v>28154175.482128859</v>
      </c>
      <c r="T13" s="214">
        <f>+'Historical Year'!$N$141</f>
        <v>23851988.672867719</v>
      </c>
    </row>
    <row r="14" spans="2:20" ht="14.4" x14ac:dyDescent="0.3">
      <c r="B14" t="s">
        <v>22</v>
      </c>
      <c r="G14" s="218">
        <f t="shared" ref="G14:G17" si="12">+L14-Q14</f>
        <v>0</v>
      </c>
      <c r="H14" s="218">
        <f t="shared" si="10"/>
        <v>0</v>
      </c>
      <c r="I14" s="218">
        <f t="shared" si="11"/>
        <v>7.4505805969238281E-9</v>
      </c>
      <c r="J14" s="218">
        <f t="shared" si="11"/>
        <v>-6.5805472433567047E-2</v>
      </c>
      <c r="K14"/>
      <c r="L14" s="214">
        <f>VLOOKUP($B14,'REG FL  Summary - 9 Retail Per '!$A:$AN,MATCH(G$3,'REG FL  Summary - 9 Retail Per '!$2:$2,0),FALSE)/1000</f>
        <v>9122518.0413484089</v>
      </c>
      <c r="M14" s="214">
        <f>VLOOKUP($B14,'REG FL  Summary - 9 Retail Per '!$A:$AN,MATCH(H$3,'REG FL  Summary - 9 Retail Per '!$2:$2,0),FALSE)/1000</f>
        <v>8377345.2078316901</v>
      </c>
      <c r="N14" s="214">
        <f>VLOOKUP($B14,'REG FL  Summary - 9 Retail Per '!$A:$AN,MATCH(I$3,'REG FL  Summary - 9 Retail Per '!$2:$2,0),FALSE)/1000</f>
        <v>7766805.5365589308</v>
      </c>
      <c r="O14" s="214">
        <f>VLOOKUP('Check Figures'!$B14,'HIST REG FL  Summary - 9 Reta'!$A:$CN,MATCH('Check Figures'!J$3,'HIST REG FL  Summary - 9 Reta'!$2:$2,0),FALSE)/1000</f>
        <v>6659112.3102686796</v>
      </c>
      <c r="Q14" s="214">
        <f>+'Test Year 3'!$M$287</f>
        <v>9122518.041348407</v>
      </c>
      <c r="R14" s="214">
        <f>+'Test Year 2'!$M$287</f>
        <v>8377345.2078316901</v>
      </c>
      <c r="S14" s="214">
        <f>+'Test Year 1'!$M$287</f>
        <v>7766805.5365589233</v>
      </c>
      <c r="T14" s="214">
        <f>+'Historical Year'!$N$287</f>
        <v>6659112.3760741521</v>
      </c>
    </row>
    <row r="15" spans="2:20" ht="14.4" x14ac:dyDescent="0.3">
      <c r="B15" t="s">
        <v>23</v>
      </c>
      <c r="G15" s="218">
        <f t="shared" si="12"/>
        <v>0</v>
      </c>
      <c r="H15" s="218">
        <f t="shared" si="10"/>
        <v>0</v>
      </c>
      <c r="I15" s="218">
        <f t="shared" si="11"/>
        <v>-4.220055416226387E-10</v>
      </c>
      <c r="J15" s="218">
        <f t="shared" si="11"/>
        <v>-7.8580342233181E-10</v>
      </c>
      <c r="K15"/>
      <c r="L15" s="214">
        <f>VLOOKUP($B15,'REG FL  Summary - 9 Retail Per '!$A:$AN,MATCH(G$3,'REG FL  Summary - 9 Retail Per '!$2:$2,0),FALSE)/1000</f>
        <v>122423.691440321</v>
      </c>
      <c r="M15" s="214">
        <f>VLOOKUP($B15,'REG FL  Summary - 9 Retail Per '!$A:$AN,MATCH(H$3,'REG FL  Summary - 9 Retail Per '!$2:$2,0),FALSE)/1000</f>
        <v>122482.09155304401</v>
      </c>
      <c r="N15" s="214">
        <f>VLOOKUP($B15,'REG FL  Summary - 9 Retail Per '!$A:$AN,MATCH(I$3,'REG FL  Summary - 9 Retail Per '!$2:$2,0),FALSE)/1000</f>
        <v>122529.091656039</v>
      </c>
      <c r="O15" s="214">
        <f>VLOOKUP('Check Figures'!$B15,'HIST REG FL  Summary - 9 Reta'!$A:$CN,MATCH('Check Figures'!J$3,'HIST REG FL  Summary - 9 Reta'!$2:$2,0),FALSE)/1000</f>
        <v>115276.04477069799</v>
      </c>
      <c r="Q15" s="214">
        <f>+'Test Year 3'!$M$340</f>
        <v>122423.69144032094</v>
      </c>
      <c r="R15" s="214">
        <f>+'Test Year 2'!$M$340</f>
        <v>122482.09155304395</v>
      </c>
      <c r="S15" s="214">
        <f>+'Test Year 1'!$M$340</f>
        <v>122529.09165603943</v>
      </c>
      <c r="T15" s="214">
        <f>+'Historical Year'!$N$340</f>
        <v>115276.04477069878</v>
      </c>
    </row>
    <row r="16" spans="2:20" ht="14.4" x14ac:dyDescent="0.3">
      <c r="B16" t="s">
        <v>24</v>
      </c>
      <c r="G16" s="218">
        <f t="shared" si="12"/>
        <v>2.6106994599103928E-2</v>
      </c>
      <c r="H16" s="218">
        <f t="shared" si="10"/>
        <v>2.6106995530426502E-2</v>
      </c>
      <c r="I16" s="218">
        <f t="shared" si="11"/>
        <v>2.6106992503628135E-2</v>
      </c>
      <c r="J16" s="218">
        <f t="shared" si="11"/>
        <v>2.0954757928848267E-9</v>
      </c>
      <c r="K16"/>
      <c r="L16" s="214">
        <f>VLOOKUP($B16,'REG FL  Summary - 9 Retail Per '!$A:$AN,MATCH(G$3,'REG FL  Summary - 9 Retail Per '!$2:$2,0),FALSE)/1000</f>
        <v>1757504.51838717</v>
      </c>
      <c r="M16" s="214">
        <f>VLOOKUP($B16,'REG FL  Summary - 9 Retail Per '!$A:$AN,MATCH(H$3,'REG FL  Summary - 9 Retail Per '!$2:$2,0),FALSE)/1000</f>
        <v>1392401.791338</v>
      </c>
      <c r="N16" s="214">
        <f>VLOOKUP($B16,'REG FL  Summary - 9 Retail Per '!$A:$AN,MATCH(I$3,'REG FL  Summary - 9 Retail Per '!$2:$2,0),FALSE)/1000</f>
        <v>1728569.5013570699</v>
      </c>
      <c r="O16" s="214">
        <f>VLOOKUP('Check Figures'!$B16,'HIST REG FL  Summary - 9 Reta'!$A:$CN,MATCH('Check Figures'!J$3,'HIST REG FL  Summary - 9 Reta'!$2:$2,0),FALSE)/1000</f>
        <v>1690752.4515367502</v>
      </c>
      <c r="Q16" s="214">
        <f>+'Test Year 3'!$M$330</f>
        <v>1757504.4922801754</v>
      </c>
      <c r="R16" s="214">
        <f>+'Test Year 2'!$M$330</f>
        <v>1392401.7652310045</v>
      </c>
      <c r="S16" s="214">
        <f>+'Test Year 1'!$M$330</f>
        <v>1728569.4752500774</v>
      </c>
      <c r="T16" s="214">
        <f>+'Historical Year'!$N$330</f>
        <v>1690752.4515367481</v>
      </c>
    </row>
    <row r="17" spans="1:20" ht="14.4" x14ac:dyDescent="0.3">
      <c r="B17" t="s">
        <v>25</v>
      </c>
      <c r="G17" s="218">
        <f t="shared" si="12"/>
        <v>0.19654932571575046</v>
      </c>
      <c r="H17" s="218">
        <f t="shared" si="10"/>
        <v>0.19655042269732803</v>
      </c>
      <c r="I17" s="218">
        <f t="shared" si="11"/>
        <v>0.19653823156841099</v>
      </c>
      <c r="J17" s="218">
        <f t="shared" si="11"/>
        <v>6.2859716825187206E-2</v>
      </c>
      <c r="K17"/>
      <c r="L17" s="214">
        <f>VLOOKUP($B17,'REG FL  Summary - 9 Retail Per '!$A:$AN,MATCH(G$3,'REG FL  Summary - 9 Retail Per '!$2:$2,0),FALSE)/1000</f>
        <v>733696.14293387998</v>
      </c>
      <c r="M17" s="214">
        <f>VLOOKUP($B17,'REG FL  Summary - 9 Retail Per '!$A:$AN,MATCH(H$3,'REG FL  Summary - 9 Retail Per '!$2:$2,0),FALSE)/1000</f>
        <v>726250.75594208098</v>
      </c>
      <c r="N17" s="214">
        <f>VLOOKUP($B17,'REG FL  Summary - 9 Retail Per '!$A:$AN,MATCH(I$3,'REG FL  Summary - 9 Retail Per '!$2:$2,0),FALSE)/1000</f>
        <v>735863.28393188003</v>
      </c>
      <c r="O17" s="214">
        <f>VLOOKUP('Check Figures'!$B17,'HIST REG FL  Summary - 9 Reta'!$A:$CN,MATCH('Check Figures'!J$3,'HIST REG FL  Summary - 9 Reta'!$2:$2,0),FALSE)/1000</f>
        <v>2002255.4999929098</v>
      </c>
      <c r="Q17" s="214">
        <f>+'Test Year 3'!$M$583</f>
        <v>733695.94638455426</v>
      </c>
      <c r="R17" s="214">
        <f>+'Test Year 2'!$M$583</f>
        <v>726250.55939165829</v>
      </c>
      <c r="S17" s="214">
        <f>+'Test Year 1'!$M$583</f>
        <v>735863.08739364846</v>
      </c>
      <c r="T17" s="214">
        <f>+'Historical Year'!$N$585</f>
        <v>2002255.437133193</v>
      </c>
    </row>
    <row r="18" spans="1:20" ht="14.4" x14ac:dyDescent="0.3">
      <c r="B18" t="s">
        <v>26</v>
      </c>
      <c r="G18" s="218">
        <f t="shared" ref="G18" si="13">+L18-Q18</f>
        <v>0.22265637665987015</v>
      </c>
      <c r="H18" s="218">
        <f t="shared" ref="H18" si="14">+M18-R18</f>
        <v>0.22265743091702461</v>
      </c>
      <c r="I18" s="218">
        <f t="shared" ref="I18:J18" si="15">+N18-S18</f>
        <v>0.22264519706368446</v>
      </c>
      <c r="J18" s="218">
        <f t="shared" si="15"/>
        <v>-1.0902336053550243</v>
      </c>
      <c r="L18" s="214">
        <f>VLOOKUP($B18,'REG FL  Summary - 9 Retail Per '!$A:$AN,MATCH(G$3,'REG FL  Summary - 9 Retail Per '!$2:$2,0),FALSE)/1000</f>
        <v>26013289.370584302</v>
      </c>
      <c r="M18" s="214">
        <f>VLOOKUP($B18,'REG FL  Summary - 9 Retail Per '!$A:$AN,MATCH(H$3,'REG FL  Summary - 9 Retail Per '!$2:$2,0),FALSE)/1000</f>
        <v>24563970.326157797</v>
      </c>
      <c r="N18" s="214">
        <f>VLOOKUP($B18,'REG FL  Summary - 9 Retail Per '!$A:$AN,MATCH(I$3,'REG FL  Summary - 9 Retail Per '!$2:$2,0),FALSE)/1000</f>
        <v>22974331.822514899</v>
      </c>
      <c r="O18" s="214">
        <f>VLOOKUP('Check Figures'!$B18,'HIST REG FL  Summary - 9 Reta'!$A:$CN,MATCH('Check Figures'!J$3,'HIST REG FL  Summary - 9 Reta'!$2:$2,0),FALSE)/1000</f>
        <v>21001159.1400006</v>
      </c>
      <c r="Q18" s="214">
        <f>+'Test Year 3'!$M585</f>
        <v>26013289.147927925</v>
      </c>
      <c r="R18" s="214">
        <f>+'Test Year 2'!$M585</f>
        <v>24563970.103500366</v>
      </c>
      <c r="S18" s="214">
        <f>+'Test Year 1'!$M585</f>
        <v>22974331.599869702</v>
      </c>
      <c r="T18" s="214">
        <f>+'Historical Year'!$N587</f>
        <v>21001160.230234206</v>
      </c>
    </row>
    <row r="22" spans="1:20" s="59" customFormat="1" x14ac:dyDescent="0.3">
      <c r="A22" s="58"/>
      <c r="G22" s="60"/>
      <c r="H22" s="61"/>
      <c r="I22" s="61"/>
      <c r="J22" s="61"/>
    </row>
    <row r="23" spans="1:20" s="5" customFormat="1" x14ac:dyDescent="0.3">
      <c r="A23" s="1"/>
      <c r="B23" s="2"/>
      <c r="C23" s="3"/>
      <c r="D23" s="4"/>
      <c r="G23" s="6" t="s">
        <v>20</v>
      </c>
      <c r="H23" s="7"/>
      <c r="I23" s="8"/>
      <c r="J23" s="9" t="s">
        <v>27</v>
      </c>
      <c r="K23" s="10"/>
      <c r="L23" s="11"/>
    </row>
    <row r="24" spans="1:20" s="5" customFormat="1" ht="14.4" x14ac:dyDescent="0.3">
      <c r="A24" s="1"/>
      <c r="B24" s="12" t="str">
        <f>+J3</f>
        <v>Year 2023</v>
      </c>
      <c r="C24" s="13"/>
      <c r="D24" s="14"/>
      <c r="E24" s="15"/>
      <c r="F24" s="15"/>
      <c r="G24" s="16" t="s">
        <v>28</v>
      </c>
      <c r="H24" s="17" t="s">
        <v>29</v>
      </c>
      <c r="I24" s="18" t="s">
        <v>30</v>
      </c>
      <c r="J24" s="16" t="s">
        <v>28</v>
      </c>
      <c r="K24" s="17" t="s">
        <v>29</v>
      </c>
      <c r="L24" s="18" t="s">
        <v>30</v>
      </c>
    </row>
    <row r="25" spans="1:20" s="5" customFormat="1" x14ac:dyDescent="0.3">
      <c r="A25" s="1"/>
      <c r="B25" s="19" t="s">
        <v>31</v>
      </c>
      <c r="D25" s="5" t="s">
        <v>32</v>
      </c>
      <c r="G25" s="20">
        <f>+'Historical Year'!L25</f>
        <v>9504515.5887340754</v>
      </c>
      <c r="H25" s="21">
        <f>VLOOKUP('Check Figures'!$D25,'HIST REG FL  EPIS - 2 System PB'!$A:$CN,MATCH('Check Figures'!$B$24,'HIST REG FL  EPIS - 2 System PB'!$2:$2,0),FALSE)/1000</f>
        <v>9504515.5887340792</v>
      </c>
      <c r="I25" s="22">
        <f t="shared" ref="I25:I30" si="16">+G25-H25</f>
        <v>0</v>
      </c>
      <c r="J25" s="20">
        <f>+'Historical Year'!N25</f>
        <v>9228575.54235778</v>
      </c>
      <c r="K25" s="21">
        <f>VLOOKUP('Check Figures'!$D25,'HIST REG FL  EPIS - 9 Retail'!$A:$CN,MATCH('Check Figures'!$B$24,'HIST REG FL  EPIS - 9 Retail'!$2:$2,0),FALSE)/1000</f>
        <v>9228575.54235778</v>
      </c>
      <c r="L25" s="22">
        <f t="shared" ref="L25:L30" si="17">+J25-K25</f>
        <v>0</v>
      </c>
    </row>
    <row r="26" spans="1:20" ht="13.95" customHeight="1" x14ac:dyDescent="0.3">
      <c r="A26" s="1"/>
      <c r="B26" s="19" t="s">
        <v>33</v>
      </c>
      <c r="C26" s="23"/>
      <c r="D26" s="24" t="s">
        <v>34</v>
      </c>
      <c r="E26" s="27" t="s">
        <v>35</v>
      </c>
      <c r="F26" s="27"/>
      <c r="G26" s="20">
        <f>+'Historical Year'!L44</f>
        <v>5510574.1552307596</v>
      </c>
      <c r="H26" s="21">
        <f>VLOOKUP('Check Figures'!$D26,'HIST REG FL  EPIS - 2 System PB'!$A:$CN,MATCH('Check Figures'!$B$24,'HIST REG FL  EPIS - 2 System PB'!$2:$2,0),FALSE)/1000</f>
        <v>5510574.1552307699</v>
      </c>
      <c r="I26" s="22">
        <f t="shared" si="16"/>
        <v>-1.0244548320770264E-8</v>
      </c>
      <c r="J26" s="20">
        <f>+'Historical Year'!N44</f>
        <v>4021508.7961090356</v>
      </c>
      <c r="K26" s="21">
        <f>VLOOKUP('Check Figures'!$E26,'HIST REG FL  EPIS - 9 Retail'!$A:$CN,MATCH('Check Figures'!$B$24,'HIST REG FL  EPIS - 9 Retail'!$2:$2,0),FALSE)/1000</f>
        <v>4021508.7961090398</v>
      </c>
      <c r="L26" s="22">
        <f t="shared" si="17"/>
        <v>-4.1909515857696533E-9</v>
      </c>
    </row>
    <row r="27" spans="1:20" x14ac:dyDescent="0.3">
      <c r="A27" s="1"/>
      <c r="B27" s="19" t="s">
        <v>36</v>
      </c>
      <c r="C27" s="26"/>
      <c r="D27" s="19" t="s">
        <v>37</v>
      </c>
      <c r="G27" s="20">
        <f>+'Historical Year'!L88</f>
        <v>8653362.3350559101</v>
      </c>
      <c r="H27" s="21">
        <f>VLOOKUP('Check Figures'!$D27,'HIST REG FL  EPIS - 2 System PB'!$A:$CN,MATCH('Check Figures'!$B$24,'HIST REG FL  EPIS - 2 System PB'!$2:$2,0),FALSE)/1000</f>
        <v>8653362.3350559194</v>
      </c>
      <c r="I27" s="22">
        <f t="shared" si="16"/>
        <v>0</v>
      </c>
      <c r="J27" s="20">
        <f>+'Historical Year'!N88</f>
        <v>8648646</v>
      </c>
      <c r="K27" s="21">
        <f>VLOOKUP('Check Figures'!$D27,'HIST REG FL  EPIS - 9 Retail'!$A:$CN,MATCH('Check Figures'!$B$24,'HIST REG FL  EPIS - 9 Retail'!$2:$2,0),FALSE)/1000</f>
        <v>8648644.7811012194</v>
      </c>
      <c r="L27" s="22">
        <f t="shared" si="17"/>
        <v>1.21889878064394</v>
      </c>
      <c r="M27" s="25" t="s">
        <v>38</v>
      </c>
    </row>
    <row r="28" spans="1:20" x14ac:dyDescent="0.3">
      <c r="A28" s="1"/>
      <c r="B28" s="19" t="s">
        <v>39</v>
      </c>
      <c r="C28" s="26"/>
      <c r="D28" s="24" t="s">
        <v>40</v>
      </c>
      <c r="G28" s="20">
        <f>+'Historical Year'!L128</f>
        <v>1213230.3844830745</v>
      </c>
      <c r="H28" s="21">
        <f>VLOOKUP('Check Figures'!$D28,'HIST REG FL  EPIS - 2 System PB'!$A:$CN,MATCH('Check Figures'!$B$24,'HIST REG FL  EPIS - 2 System PB'!$2:$2,0),FALSE)/1000</f>
        <v>1213230.3844830699</v>
      </c>
      <c r="I28" s="22">
        <f t="shared" si="16"/>
        <v>4.6566128730773926E-9</v>
      </c>
      <c r="J28" s="20">
        <f>+'Historical Year'!N128</f>
        <v>1177330.5372139525</v>
      </c>
      <c r="K28" s="21">
        <f>VLOOKUP('Check Figures'!$D28,'HIST REG FL  EPIS - 9 Retail'!$A:$CN,MATCH('Check Figures'!$B$24,'HIST REG FL  EPIS - 9 Retail'!$2:$2,0),FALSE)/1000</f>
        <v>1177330.53721395</v>
      </c>
      <c r="L28" s="22">
        <f t="shared" si="17"/>
        <v>2.5611370801925659E-9</v>
      </c>
    </row>
    <row r="29" spans="1:20" x14ac:dyDescent="0.3">
      <c r="A29" s="1"/>
      <c r="B29" s="19" t="s">
        <v>41</v>
      </c>
      <c r="C29" s="26"/>
      <c r="D29" s="27" t="s">
        <v>42</v>
      </c>
      <c r="E29" s="27" t="s">
        <v>43</v>
      </c>
      <c r="F29" s="28" t="s">
        <v>44</v>
      </c>
      <c r="G29" s="20">
        <f>+'Historical Year'!L139</f>
        <v>795497.22569230478</v>
      </c>
      <c r="H29" s="21">
        <f>VLOOKUP('Check Figures'!$D29,'HIST REG FL  EPIS - 2 System PB'!$A:$CN,MATCH('Check Figures'!$B$24,'HIST REG FL  EPIS - 2 System PB'!$2:$2,0),FALSE)/1000+VLOOKUP('Check Figures'!$E29,'HIST REG FL  EPIS - 2 System PB'!$A:$CN,MATCH('Check Figures'!$B$24,'HIST REG FL  EPIS - 2 System PB'!$2:$2,0),FALSE)/1000</f>
        <v>795497.22569230711</v>
      </c>
      <c r="I29" s="22">
        <f t="shared" si="16"/>
        <v>-2.3283064365386963E-9</v>
      </c>
      <c r="J29" s="20">
        <f>+'Historical Year'!N139</f>
        <v>775927.79718695185</v>
      </c>
      <c r="K29" s="21">
        <f>VLOOKUP('Check Figures'!$D29,'HIST REG FL  EPIS - 9 Retail'!$A:$CN,MATCH('Check Figures'!$B$24,'HIST REG FL  EPIS - 9 Retail'!$2:$2,0),FALSE)/1000+VLOOKUP('Check Figures'!$E29,'HIST REG FL  EPIS - 9 Retail'!$A:$CN,MATCH('Check Figures'!$B$24,'HIST REG FL  EPIS - 9 Retail'!$2:$2,0),FALSE)/1000</f>
        <v>775927.7971869522</v>
      </c>
      <c r="L29" s="22">
        <f t="shared" si="17"/>
        <v>0</v>
      </c>
    </row>
    <row r="30" spans="1:20" s="34" customFormat="1" x14ac:dyDescent="0.3">
      <c r="A30" s="3"/>
      <c r="B30" s="28" t="s">
        <v>45</v>
      </c>
      <c r="C30" s="29"/>
      <c r="D30" s="28" t="s">
        <v>46</v>
      </c>
      <c r="E30" s="30"/>
      <c r="F30" s="30"/>
      <c r="G30" s="31">
        <f>+'Historical Year'!L141</f>
        <v>25677179.689196125</v>
      </c>
      <c r="H30" s="32">
        <f>VLOOKUP('Check Figures'!$D30,'HIST REG FL  EPIS - 2 System PB'!$A:$CN,MATCH('Check Figures'!$B$24,'HIST REG FL  EPIS - 2 System PB'!$2:$2,0),FALSE)/1000</f>
        <v>25677179.689196099</v>
      </c>
      <c r="I30" s="33">
        <f t="shared" si="16"/>
        <v>0</v>
      </c>
      <c r="J30" s="31">
        <f>+'Historical Year'!N141</f>
        <v>23851988.672867719</v>
      </c>
      <c r="K30" s="32">
        <f>VLOOKUP('Check Figures'!$D30,'HIST REG FL  EPIS - 9 Retail'!$A:$CN,MATCH('Check Figures'!$B$24,'HIST REG FL  EPIS - 9 Retail'!$2:$2,0),FALSE)/1000</f>
        <v>23851987.453968897</v>
      </c>
      <c r="L30" s="33">
        <f t="shared" si="17"/>
        <v>1.2188988216221333</v>
      </c>
    </row>
    <row r="31" spans="1:20" x14ac:dyDescent="0.3">
      <c r="A31" s="1"/>
      <c r="B31" s="19"/>
      <c r="C31" s="26"/>
      <c r="D31" s="19"/>
      <c r="E31" s="27"/>
      <c r="F31" s="27"/>
      <c r="G31" s="35"/>
      <c r="H31" s="21"/>
      <c r="I31" s="22"/>
      <c r="J31" s="36"/>
      <c r="K31" s="21"/>
      <c r="L31" s="22"/>
    </row>
    <row r="32" spans="1:20" s="5" customFormat="1" x14ac:dyDescent="0.3">
      <c r="A32" s="1"/>
      <c r="B32" s="37" t="s">
        <v>47</v>
      </c>
      <c r="D32" s="19" t="s">
        <v>48</v>
      </c>
      <c r="E32" s="25"/>
      <c r="F32" s="25"/>
      <c r="G32" s="20">
        <f>+'Historical Year'!L172</f>
        <v>2982753.1668351884</v>
      </c>
      <c r="H32" s="21">
        <f>VLOOKUP('Check Figures'!$D32,'HIST REG FL  Accum Depr - 2 Sys'!$A:$CN,MATCH('Check Figures'!$B$24,'HIST REG FL  Accum Depr - 2 Sys'!$2:$2,0),FALSE)/1000</f>
        <v>2982753.1668351898</v>
      </c>
      <c r="I32" s="22">
        <f t="shared" ref="I32:I38" si="18">+G32-H32</f>
        <v>0</v>
      </c>
      <c r="J32" s="20">
        <f>+'Historical Year'!N172</f>
        <v>2883877.7016348517</v>
      </c>
      <c r="K32" s="21">
        <f>VLOOKUP('Check Figures'!$D32,'HIST REG FL  Accum Depr - 9 Ret'!$A:$CN,MATCH('Check Figures'!$B$24,'HIST REG FL  Accum Depr - 9 Ret'!$2:$2,0),FALSE)/1000</f>
        <v>2883877.7016348601</v>
      </c>
      <c r="L32" s="22">
        <f t="shared" ref="L32:L38" si="19">+J32-K32</f>
        <v>-8.3819031715393066E-9</v>
      </c>
    </row>
    <row r="33" spans="1:12" s="5" customFormat="1" x14ac:dyDescent="0.3">
      <c r="A33" s="1"/>
      <c r="B33" s="37" t="s">
        <v>49</v>
      </c>
      <c r="D33" s="24" t="s">
        <v>50</v>
      </c>
      <c r="E33" s="30" t="s">
        <v>51</v>
      </c>
      <c r="F33" s="25"/>
      <c r="G33" s="20">
        <f>+'Historical Year'!L179</f>
        <v>172696.1969230767</v>
      </c>
      <c r="H33" s="21">
        <f>VLOOKUP('Check Figures'!$E33,'HIST REG FL  Accum Depr - 2 Sys'!$A:$CN,MATCH('Check Figures'!$B$24,'HIST REG FL  Accum Depr - 2 Sys'!$2:$2,0),FALSE)/1000</f>
        <v>172696.19692307699</v>
      </c>
      <c r="I33" s="22">
        <f t="shared" si="18"/>
        <v>-2.9103830456733704E-10</v>
      </c>
      <c r="J33" s="20">
        <f>+'Historical Year'!N179</f>
        <v>166793.1525717458</v>
      </c>
      <c r="K33" s="21">
        <f>VLOOKUP('Check Figures'!$E33,'HIST REG FL  Accum Depr - 9 Ret'!$A:$CN,MATCH('Check Figures'!$B$24,'HIST REG FL  Accum Depr - 9 Ret'!$2:$2,0),FALSE)/1000</f>
        <v>166793.152571746</v>
      </c>
      <c r="L33" s="22">
        <f t="shared" si="19"/>
        <v>0</v>
      </c>
    </row>
    <row r="34" spans="1:12" s="5" customFormat="1" ht="12" customHeight="1" x14ac:dyDescent="0.3">
      <c r="A34" s="1"/>
      <c r="B34" s="38" t="s">
        <v>52</v>
      </c>
      <c r="D34" s="19" t="s">
        <v>53</v>
      </c>
      <c r="E34" s="25"/>
      <c r="F34" s="25"/>
      <c r="G34" s="20">
        <f>+'Historical Year'!L215</f>
        <v>844884.80846153665</v>
      </c>
      <c r="H34" s="21">
        <f>VLOOKUP('Check Figures'!$D34,'HIST REG FL  Accum Depr - 2 Sys'!$A:$CN,MATCH('Check Figures'!$B$24,'HIST REG FL  Accum Depr - 2 Sys'!$2:$2,0),FALSE)/1000</f>
        <v>844884.80846153793</v>
      </c>
      <c r="I34" s="22">
        <f t="shared" si="18"/>
        <v>-1.280568540096283E-9</v>
      </c>
      <c r="J34" s="20">
        <f>+'Historical Year'!N215</f>
        <v>614656.35913032573</v>
      </c>
      <c r="K34" s="21">
        <f>VLOOKUP('Check Figures'!$D34,'HIST REG FL  Accum Depr - 9 Ret'!$A:$CN,MATCH('Check Figures'!$B$24,'HIST REG FL  Accum Depr - 9 Ret'!$2:$2,0),FALSE)/1000</f>
        <v>614656.35913032608</v>
      </c>
      <c r="L34" s="22">
        <f t="shared" si="19"/>
        <v>0</v>
      </c>
    </row>
    <row r="35" spans="1:12" x14ac:dyDescent="0.3">
      <c r="A35" s="1"/>
      <c r="B35" s="39" t="s">
        <v>54</v>
      </c>
      <c r="C35" s="26"/>
      <c r="D35" s="25" t="s">
        <v>55</v>
      </c>
      <c r="G35" s="20">
        <f>+'Historical Year'!L242</f>
        <v>2111702.2677801829</v>
      </c>
      <c r="H35" s="21">
        <f>VLOOKUP('Check Figures'!$D35,'HIST REG FL  Accum Depr - 2 Sys'!$A:$CN,MATCH('Check Figures'!$B$24,'HIST REG FL  Accum Depr - 2 Sys'!$2:$2,0),FALSE)/1000</f>
        <v>2111702.2677801801</v>
      </c>
      <c r="I35" s="22">
        <f t="shared" si="18"/>
        <v>0</v>
      </c>
      <c r="J35" s="20">
        <f>+'Historical Year'!N242</f>
        <v>2110509.6795074902</v>
      </c>
      <c r="K35" s="21">
        <f>VLOOKUP('Check Figures'!$D35,'HIST REG FL  Accum Depr - 9 Ret'!$A:$CN,MATCH('Check Figures'!$B$24,'HIST REG FL  Accum Depr - 9 Ret'!$2:$2,0),FALSE)/1000</f>
        <v>2110509.6137020001</v>
      </c>
      <c r="L35" s="22">
        <f t="shared" si="19"/>
        <v>6.5805490128695965E-2</v>
      </c>
    </row>
    <row r="36" spans="1:12" x14ac:dyDescent="0.3">
      <c r="A36" s="1"/>
      <c r="B36" s="40" t="s">
        <v>56</v>
      </c>
      <c r="C36" s="26"/>
      <c r="D36" s="27" t="s">
        <v>57</v>
      </c>
      <c r="G36" s="20">
        <f>+'Historical Year'!L275</f>
        <v>465809.06076923048</v>
      </c>
      <c r="H36" s="21">
        <f>VLOOKUP('Check Figures'!$D36,'HIST REG FL  Accum Depr - 2 Sys'!$A:$CN,MATCH('Check Figures'!$B$24,'HIST REG FL  Accum Depr - 2 Sys'!$2:$2,0),FALSE)/1000</f>
        <v>465809.06076923001</v>
      </c>
      <c r="I36" s="22">
        <f t="shared" si="18"/>
        <v>4.6566128730773926E-10</v>
      </c>
      <c r="J36" s="20">
        <f>+'Historical Year'!N275</f>
        <v>451274.31427512277</v>
      </c>
      <c r="K36" s="21">
        <f>VLOOKUP('Check Figures'!$D36,'HIST REG FL  Accum Depr - 9 Ret'!$A:$CN,MATCH('Check Figures'!$B$24,'HIST REG FL  Accum Depr - 9 Ret'!$2:$2,0),FALSE)/1000</f>
        <v>451274.314275123</v>
      </c>
      <c r="L36" s="22">
        <f t="shared" si="19"/>
        <v>0</v>
      </c>
    </row>
    <row r="37" spans="1:12" x14ac:dyDescent="0.3">
      <c r="A37" s="1"/>
      <c r="B37" s="40" t="s">
        <v>58</v>
      </c>
      <c r="C37" s="26"/>
      <c r="D37" s="26" t="s">
        <v>59</v>
      </c>
      <c r="E37" s="27" t="s">
        <v>60</v>
      </c>
      <c r="F37" s="27"/>
      <c r="G37" s="20">
        <f>+'Historical Year'!L285</f>
        <v>431367.48616538476</v>
      </c>
      <c r="H37" s="21">
        <f>VLOOKUP('Check Figures'!$D37,'HIST REG FL  Accum Depr - 2 Sys'!$A:$CN,MATCH('Check Figures'!$B$24,'HIST REG FL  Accum Depr - 2 Sys'!$2:$2,0),FALSE)/1000+VLOOKUP('Check Figures'!$E37,'HIST REG FL  Accum Depr - 2 Sys'!$A:$CN,MATCH('Check Figures'!$B$24,'HIST REG FL  Accum Depr - 2 Sys'!$2:$2,0),FALSE)/1000</f>
        <v>431367.48616538476</v>
      </c>
      <c r="I37" s="22">
        <f t="shared" si="18"/>
        <v>0</v>
      </c>
      <c r="J37" s="41">
        <f>+'Historical Year'!N285</f>
        <v>432001.16895461502</v>
      </c>
      <c r="K37" s="21">
        <f>VLOOKUP('Check Figures'!$D37,'HIST REG FL  Accum Depr - 9 Ret'!$A:$CN,MATCH('Check Figures'!$B$24,'HIST REG FL  Accum Depr - 9 Ret'!$2:$2,0),FALSE)/1000+VLOOKUP('Check Figures'!$E37,'HIST REG FL  Accum Depr - 9 Ret'!$A:$CN,MATCH('Check Figures'!$B$24,'HIST REG FL  Accum Depr - 9 Ret'!$2:$2,0),FALSE)/1000</f>
        <v>432001.16895461502</v>
      </c>
      <c r="L37" s="22">
        <f t="shared" si="19"/>
        <v>0</v>
      </c>
    </row>
    <row r="38" spans="1:12" s="34" customFormat="1" x14ac:dyDescent="0.3">
      <c r="A38" s="3"/>
      <c r="B38" s="42" t="s">
        <v>61</v>
      </c>
      <c r="C38" s="29"/>
      <c r="D38" s="30" t="s">
        <v>62</v>
      </c>
      <c r="G38" s="31">
        <f>+'Historical Year'!L287</f>
        <v>7009212.9869345995</v>
      </c>
      <c r="H38" s="32">
        <f>VLOOKUP('Check Figures'!$D38,'HIST REG FL  Accum Depr - 2 Sys'!$A:$CN,MATCH('Check Figures'!$B$24,'HIST REG FL  Accum Depr - 2 Sys'!$2:$2,0),FALSE)/1000</f>
        <v>7009212.9869346106</v>
      </c>
      <c r="I38" s="33">
        <f t="shared" si="18"/>
        <v>-1.1175870895385742E-8</v>
      </c>
      <c r="J38" s="31">
        <f>+'Historical Year'!N287</f>
        <v>6659112.3760741521</v>
      </c>
      <c r="K38" s="32">
        <f>VLOOKUP('Check Figures'!$D38,'HIST REG FL  Accum Depr - 9 Ret'!$A:$CN,MATCH('Check Figures'!$B$24,'HIST REG FL  Accum Depr - 9 Ret'!$2:$2,0),FALSE)/1000</f>
        <v>6659112.3102686796</v>
      </c>
      <c r="L38" s="33">
        <f t="shared" si="19"/>
        <v>6.5805472433567047E-2</v>
      </c>
    </row>
    <row r="39" spans="1:12" x14ac:dyDescent="0.3">
      <c r="A39" s="1"/>
      <c r="B39" s="40"/>
      <c r="C39" s="26"/>
      <c r="D39" s="27"/>
      <c r="G39" s="43"/>
      <c r="H39" s="21"/>
      <c r="I39" s="22"/>
      <c r="J39" s="41"/>
      <c r="K39" s="21"/>
      <c r="L39" s="22"/>
    </row>
    <row r="40" spans="1:12" s="4" customFormat="1" x14ac:dyDescent="0.3">
      <c r="A40" s="3"/>
      <c r="B40" s="44" t="s">
        <v>63</v>
      </c>
      <c r="C40" s="45"/>
      <c r="D40" s="30" t="s">
        <v>64</v>
      </c>
      <c r="E40" s="34"/>
      <c r="F40" s="34"/>
      <c r="G40" s="31">
        <f>+'Historical Year'!L330</f>
        <v>1882927.0350531514</v>
      </c>
      <c r="H40" s="32">
        <f>VLOOKUP('Check Figures'!$D40,'HIST REG FL  CWIP - 2 System Pe'!$A:$CN,MATCH('Check Figures'!$B$24,'HIST REG FL  CWIP - 2 System Pe'!$2:$2,0),FALSE)/1000</f>
        <v>1882927.0551153801</v>
      </c>
      <c r="I40" s="33">
        <f>+G40-H40</f>
        <v>-2.0062228664755821E-2</v>
      </c>
      <c r="J40" s="31">
        <f>+'Historical Year'!N330</f>
        <v>1690752.4515367481</v>
      </c>
      <c r="K40" s="32">
        <f>VLOOKUP('Check Figures'!$D40,'HIST REG FL  CWIP - 9 Retail'!$A:$CN,MATCH('Check Figures'!$B$24,'HIST REG FL  CWIP - 9 Retail'!$2:$2,0),FALSE)/1000</f>
        <v>1690752.4515367502</v>
      </c>
      <c r="L40" s="33">
        <f>+J40-K40</f>
        <v>-2.0954757928848267E-9</v>
      </c>
    </row>
    <row r="41" spans="1:12" s="5" customFormat="1" x14ac:dyDescent="0.3">
      <c r="A41" s="1"/>
      <c r="B41" s="26"/>
      <c r="C41" s="46"/>
      <c r="D41" s="19"/>
      <c r="E41" s="25"/>
      <c r="F41" s="25"/>
      <c r="G41" s="43"/>
      <c r="I41" s="22">
        <f>+G41-H41</f>
        <v>0</v>
      </c>
      <c r="K41" s="25"/>
      <c r="L41" s="22">
        <f>+J41-K41</f>
        <v>0</v>
      </c>
    </row>
    <row r="42" spans="1:12" x14ac:dyDescent="0.3">
      <c r="A42" s="1"/>
      <c r="B42" s="44" t="s">
        <v>65</v>
      </c>
      <c r="C42" s="47"/>
      <c r="D42" s="19" t="s">
        <v>66</v>
      </c>
      <c r="G42" s="31">
        <f>+'Historical Year'!L340</f>
        <v>124530.51230076914</v>
      </c>
      <c r="H42" s="32">
        <f>VLOOKUP('Check Figures'!$D42,'HIST REG FL  EPIS - 2 System PB'!$A:$CN,MATCH('Check Figures'!$B$24,'HIST REG FL  EPIS - 2 System PB'!$2:$2,0),FALSE)/1000</f>
        <v>124530.512300769</v>
      </c>
      <c r="I42" s="33">
        <f>+G42-H42</f>
        <v>1.4551915228366852E-10</v>
      </c>
      <c r="J42" s="31">
        <f>+'Historical Year'!N340</f>
        <v>115276.04477069878</v>
      </c>
      <c r="K42" s="32">
        <f>VLOOKUP('Check Figures'!$D42,'HIST REG FL  EPIS - 9 Retail'!$A:$CN,MATCH('Check Figures'!$B$24,'HIST REG FL  EPIS - 9 Retail'!$2:$2,0),FALSE)/1000</f>
        <v>115276.04477069799</v>
      </c>
      <c r="L42" s="22">
        <f>+J42-K42</f>
        <v>7.8580342233181E-10</v>
      </c>
    </row>
    <row r="43" spans="1:12" x14ac:dyDescent="0.3">
      <c r="A43" s="1"/>
      <c r="B43" s="29"/>
      <c r="C43" s="47"/>
      <c r="D43" s="19"/>
      <c r="H43" s="21"/>
      <c r="I43" s="21"/>
      <c r="J43" s="21"/>
      <c r="K43" s="21"/>
      <c r="L43" s="21"/>
    </row>
    <row r="44" spans="1:12" x14ac:dyDescent="0.3">
      <c r="A44" s="1"/>
      <c r="B44" s="49" t="s">
        <v>67</v>
      </c>
      <c r="C44" s="47"/>
      <c r="D44" s="27" t="s">
        <v>68</v>
      </c>
      <c r="G44" s="20">
        <f>+'Historical Year'!L363</f>
        <v>708976.74178461405</v>
      </c>
      <c r="H44" s="21">
        <f>VLOOKUP('Check Figures'!$D44,'HIST REG FL  Working Capital -2'!$A:$CI,MATCH('Check Figures'!$B$24,'HIST REG FL  Working Capital -2'!$2:$2,0),FALSE)/1000</f>
        <v>708976.74178461393</v>
      </c>
      <c r="I44" s="22">
        <f t="shared" ref="I44:I52" si="20">+G44-H44</f>
        <v>0</v>
      </c>
      <c r="J44" s="20">
        <f>+'Historical Year'!N363</f>
        <v>708976.74178461405</v>
      </c>
      <c r="K44" s="21">
        <f>VLOOKUP('Check Figures'!$D44,'HIST REG FL  Working Cap- 9 Ret'!$A:$CN,MATCH('Check Figures'!$B$24,'HIST REG FL  Working Cap- 9 Ret'!$2:$2,0),FALSE)/1000</f>
        <v>708976.74178461393</v>
      </c>
      <c r="L44" s="22">
        <f t="shared" ref="L44:L52" si="21">+J44-K44</f>
        <v>0</v>
      </c>
    </row>
    <row r="45" spans="1:12" x14ac:dyDescent="0.3">
      <c r="A45" s="1"/>
      <c r="B45" s="25" t="s">
        <v>69</v>
      </c>
      <c r="C45" s="47"/>
      <c r="D45" s="27" t="s">
        <v>70</v>
      </c>
      <c r="E45" s="50"/>
      <c r="F45" s="50"/>
      <c r="G45" s="20">
        <f>+'Historical Year'!L391</f>
        <v>1537686.2469846129</v>
      </c>
      <c r="H45" s="21">
        <f>VLOOKUP('Check Figures'!$D45,'HIST REG FL  Working Capital -2'!$A:$CI,MATCH('Check Figures'!$B$24,'HIST REG FL  Working Capital -2'!$2:$2,0),FALSE)/1000</f>
        <v>1537686.2469846101</v>
      </c>
      <c r="I45" s="22">
        <f t="shared" si="20"/>
        <v>2.7939677238464355E-9</v>
      </c>
      <c r="J45" s="20">
        <f>+'Historical Year'!N391</f>
        <v>1448556.4379892435</v>
      </c>
      <c r="K45" s="21">
        <f>VLOOKUP('Check Figures'!$D45,'HIST REG FL  Working Cap- 9 Ret'!$A:$CN,MATCH('Check Figures'!$B$24,'HIST REG FL  Working Cap- 9 Ret'!$2:$2,0),FALSE)/1000</f>
        <v>1448556.43798924</v>
      </c>
      <c r="L45" s="22">
        <f t="shared" si="21"/>
        <v>3.4924596548080444E-9</v>
      </c>
    </row>
    <row r="46" spans="1:12" x14ac:dyDescent="0.3">
      <c r="A46" s="1"/>
      <c r="B46" s="25" t="s">
        <v>71</v>
      </c>
      <c r="D46" s="27" t="s">
        <v>72</v>
      </c>
      <c r="G46" s="48">
        <f>SUM('Historical Year'!L409:L434)</f>
        <v>2041966.2829376871</v>
      </c>
      <c r="H46" s="21">
        <f>VLOOKUP('Check Figures'!$D46,'HIST REG FL  Working Capital -2'!$A:$CI,MATCH('Check Figures'!$B$24,'HIST REG FL  Working Capital -2'!$2:$2,0),FALSE)/1000</f>
        <v>2041966.3005015298</v>
      </c>
      <c r="I46" s="22">
        <f t="shared" si="20"/>
        <v>-1.7563842702656984E-2</v>
      </c>
      <c r="J46" s="41">
        <f>SUM('Historical Year'!$N$409:$N$434)</f>
        <v>2025982.0757479288</v>
      </c>
      <c r="K46" s="21">
        <f>VLOOKUP('Check Figures'!$D46,'HIST REG FL  Working Cap- 9 Ret'!$A:$CN,MATCH('Check Figures'!$B$24,'HIST REG FL  Working Cap- 9 Ret'!$2:$2,0),FALSE)/1000</f>
        <v>2025982.0933117799</v>
      </c>
      <c r="L46" s="22">
        <f t="shared" si="21"/>
        <v>-1.7563851084560156E-2</v>
      </c>
    </row>
    <row r="47" spans="1:12" x14ac:dyDescent="0.3">
      <c r="A47" s="1"/>
      <c r="B47" s="49" t="s">
        <v>73</v>
      </c>
      <c r="C47" s="46"/>
      <c r="D47" s="24" t="s">
        <v>74</v>
      </c>
      <c r="E47" s="49"/>
      <c r="F47" s="49"/>
      <c r="G47" s="51">
        <f>+'Historical Year'!L457</f>
        <v>4572.8449307692299</v>
      </c>
      <c r="H47" s="21">
        <f>VLOOKUP('Check Figures'!$D47,'HIST REG FL  Working Capital -2'!$A:$CI,MATCH('Check Figures'!$B$24,'HIST REG FL  Working Capital -2'!$2:$2,0),FALSE)/1000</f>
        <v>4572.8449307692299</v>
      </c>
      <c r="I47" s="22">
        <f t="shared" si="20"/>
        <v>0</v>
      </c>
      <c r="J47" s="41">
        <f>+'Historical Year'!$N$457</f>
        <v>4412.0971714626403</v>
      </c>
      <c r="K47" s="21">
        <f>VLOOKUP('Check Figures'!$D47,'HIST REG FL  Working Cap- 9 Ret'!$A:$CN,MATCH('Check Figures'!$B$24,'HIST REG FL  Working Cap- 9 Ret'!$2:$2,0),FALSE)/1000</f>
        <v>4412.0971714626403</v>
      </c>
      <c r="L47" s="22">
        <f t="shared" si="21"/>
        <v>0</v>
      </c>
    </row>
    <row r="48" spans="1:12" x14ac:dyDescent="0.3">
      <c r="A48" s="1"/>
      <c r="B48" s="49" t="s">
        <v>75</v>
      </c>
      <c r="C48" s="46"/>
      <c r="D48" s="24" t="s">
        <v>76</v>
      </c>
      <c r="E48" s="49"/>
      <c r="F48" s="49"/>
      <c r="G48" s="51">
        <f>+'Historical Year'!L458</f>
        <v>-1979.4434369230746</v>
      </c>
      <c r="H48" s="21">
        <f>VLOOKUP('Check Figures'!$D48,'HIST REG FL  Working Capital -2'!$A:$CI,MATCH('Check Figures'!$B$24,'HIST REG FL  Working Capital -2'!$2:$2,0),FALSE)/1000</f>
        <v>-1979.4600523076899</v>
      </c>
      <c r="I48" s="22">
        <f t="shared" si="20"/>
        <v>1.6615384615306539E-2</v>
      </c>
      <c r="J48" s="41">
        <f>+'Historical Year'!$N$458</f>
        <v>-1909.8606931439201</v>
      </c>
      <c r="K48" s="21">
        <f>VLOOKUP('Check Figures'!$D48,'HIST REG FL  Working Cap- 9 Ret'!$A:$CN,MATCH('Check Figures'!$B$24,'HIST REG FL  Working Cap- 9 Ret'!$2:$2,0),FALSE)/1000</f>
        <v>-1909.8767244532198</v>
      </c>
      <c r="L48" s="22">
        <f t="shared" si="21"/>
        <v>1.6031309299705754E-2</v>
      </c>
    </row>
    <row r="49" spans="1:13" x14ac:dyDescent="0.3">
      <c r="A49" s="1"/>
      <c r="B49" s="52" t="s">
        <v>77</v>
      </c>
      <c r="C49" s="46"/>
      <c r="D49" s="24" t="s">
        <v>78</v>
      </c>
      <c r="E49" s="52"/>
      <c r="F49" s="52"/>
      <c r="G49" s="53">
        <f>+'Historical Year'!L459</f>
        <v>108.330113076923</v>
      </c>
      <c r="H49" s="21">
        <f>VLOOKUP('Check Figures'!$D49,'HIST REG FL  Working Capital -2'!$A:$CI,MATCH('Check Figures'!$B$24,'HIST REG FL  Working Capital -2'!$2:$2,0),FALSE)/1000</f>
        <v>108.330113076923</v>
      </c>
      <c r="I49" s="22">
        <f t="shared" si="20"/>
        <v>0</v>
      </c>
      <c r="J49" s="41">
        <f>+'Historical Year'!$N$459</f>
        <v>104.52201916466899</v>
      </c>
      <c r="K49" s="21">
        <f>VLOOKUP('Check Figures'!$D49,'HIST REG FL  Working Cap- 9 Ret'!$A:$CN,MATCH('Check Figures'!$B$24,'HIST REG FL  Working Cap- 9 Ret'!$2:$2,0),FALSE)/1000</f>
        <v>104.52201916466899</v>
      </c>
      <c r="L49" s="22">
        <f t="shared" si="21"/>
        <v>0</v>
      </c>
    </row>
    <row r="50" spans="1:13" x14ac:dyDescent="0.3">
      <c r="A50" s="1"/>
      <c r="B50" s="54" t="s">
        <v>79</v>
      </c>
      <c r="C50" s="47"/>
      <c r="D50" s="27" t="s">
        <v>80</v>
      </c>
      <c r="G50" s="48">
        <f>SUM('Historical Year'!L460:L471)</f>
        <v>457108.56410230679</v>
      </c>
      <c r="H50" s="21">
        <f>VLOOKUP('Check Figures'!$D50,'HIST REG FL  Working Capital -2'!$A:$CI,MATCH('Check Figures'!$B$24,'HIST REG FL  Working Capital -2'!$2:$2,0),FALSE)/1000</f>
        <v>457108.62766384601</v>
      </c>
      <c r="I50" s="22">
        <f t="shared" si="20"/>
        <v>-6.3561539223883301E-2</v>
      </c>
      <c r="J50" s="41">
        <f>SUM('Historical Year'!$N$460:$N$471)</f>
        <v>454170.69605796773</v>
      </c>
      <c r="K50" s="21">
        <f>VLOOKUP('Check Figures'!$D50,'HIST REG FL  Working Cap- 9 Ret'!$A:$CN,MATCH('Check Figures'!$B$24,'HIST REG FL  Working Cap- 9 Ret'!$2:$2,0),FALSE)/1000</f>
        <v>454170.75738514797</v>
      </c>
      <c r="L50" s="22">
        <f t="shared" si="21"/>
        <v>-6.1327180243097246E-2</v>
      </c>
    </row>
    <row r="51" spans="1:13" x14ac:dyDescent="0.3">
      <c r="A51" s="1"/>
      <c r="B51" s="49" t="s">
        <v>81</v>
      </c>
      <c r="D51" s="30" t="s">
        <v>82</v>
      </c>
      <c r="G51" s="48">
        <f>+'Historical Year'!L472</f>
        <v>2501776.5786469169</v>
      </c>
      <c r="H51" s="21">
        <f>VLOOKUP('Check Figures'!$D51,'HIST REG FL  Working Capital -2'!$A:$CI,MATCH('Check Figures'!$B$24,'HIST REG FL  Working Capital -2'!$2:$2,0),FALSE)/1000</f>
        <v>2501776.6431569201</v>
      </c>
      <c r="I51" s="22">
        <f t="shared" si="20"/>
        <v>-6.4510003197938204E-2</v>
      </c>
      <c r="J51" s="41">
        <f>+'Historical Year'!$N$472</f>
        <v>2482759.53030338</v>
      </c>
      <c r="K51" s="21">
        <f>VLOOKUP('Check Figures'!$D51,'HIST REG FL  Working Cap- 9 Ret'!$A:$CN,MATCH('Check Figures'!$B$24,'HIST REG FL  Working Cap- 9 Ret'!$2:$2,0),FALSE)/1000</f>
        <v>2482759.5931630996</v>
      </c>
      <c r="L51" s="22">
        <f t="shared" si="21"/>
        <v>-6.285971961915493E-2</v>
      </c>
    </row>
    <row r="52" spans="1:13" x14ac:dyDescent="0.3">
      <c r="A52" s="1"/>
      <c r="B52" s="55" t="s">
        <v>83</v>
      </c>
      <c r="D52" s="30" t="s">
        <v>84</v>
      </c>
      <c r="G52" s="31">
        <f>+'Historical Year'!L478</f>
        <v>4748439.5674161445</v>
      </c>
      <c r="H52" s="32">
        <f>VLOOKUP('Check Figures'!$D52,'HIST REG FL  Working Capital -2'!$A:$CI,MATCH('Check Figures'!$B$24,'HIST REG FL  Working Capital -2'!$2:$2,0),FALSE)/1000</f>
        <v>4748439.6319261501</v>
      </c>
      <c r="I52" s="33">
        <f t="shared" si="20"/>
        <v>-6.451000552624464E-2</v>
      </c>
      <c r="J52" s="31">
        <f>+'Historical Year'!N478</f>
        <v>4640292.7100772373</v>
      </c>
      <c r="K52" s="32">
        <f>VLOOKUP('Check Figures'!$D52,'HIST REG FL  Working Cap- 9 Ret'!$A:$CN,MATCH('Check Figures'!$B$24,'HIST REG FL  Working Cap- 9 Ret'!$2:$2,0),FALSE)/1000</f>
        <v>4640292.7729369607</v>
      </c>
      <c r="L52" s="33">
        <f t="shared" si="21"/>
        <v>-6.2859723344445229E-2</v>
      </c>
    </row>
    <row r="53" spans="1:13" x14ac:dyDescent="0.3">
      <c r="A53" s="1"/>
      <c r="K53" s="56"/>
      <c r="L53" s="56"/>
    </row>
    <row r="54" spans="1:13" x14ac:dyDescent="0.3">
      <c r="A54" s="1"/>
      <c r="B54" s="49" t="s">
        <v>85</v>
      </c>
      <c r="C54" s="57"/>
      <c r="D54" s="27" t="s">
        <v>86</v>
      </c>
      <c r="E54" s="24"/>
      <c r="F54" s="24"/>
      <c r="G54" s="20">
        <f>+'Historical Year'!L515</f>
        <v>-775917.31930615171</v>
      </c>
      <c r="H54" s="21">
        <f>VLOOKUP('Check Figures'!$D54,'HIST REG FL  Working Capital -2'!$A:$CI,MATCH('Check Figures'!$B$24,'HIST REG FL  Working Capital -2'!$2:$2,0),FALSE)/1000</f>
        <v>-775917.31930615311</v>
      </c>
      <c r="I54" s="22">
        <f>+G54-H54</f>
        <v>1.3969838619232178E-9</v>
      </c>
      <c r="J54" s="20">
        <f>+'Historical Year'!N515</f>
        <v>-757323.73285689065</v>
      </c>
      <c r="K54" s="21">
        <f>VLOOKUP('Check Figures'!$D54,'HIST REG FL  Working Cap- 9 Ret'!$A:$CN,MATCH('Check Figures'!$B$24,'HIST REG FL  Working Cap- 9 Ret'!$2:$2,0),FALSE)/1000</f>
        <v>-757323.73285689193</v>
      </c>
      <c r="L54" s="22">
        <f>+J54-K54</f>
        <v>1.280568540096283E-9</v>
      </c>
    </row>
    <row r="55" spans="1:13" x14ac:dyDescent="0.3">
      <c r="A55" s="1"/>
      <c r="B55" s="49" t="s">
        <v>87</v>
      </c>
      <c r="C55" s="46"/>
      <c r="D55" s="30" t="s">
        <v>88</v>
      </c>
      <c r="E55" s="49"/>
      <c r="F55" s="49"/>
      <c r="G55" s="20">
        <f>+'Historical Year'!L531</f>
        <v>-1322606.3949207668</v>
      </c>
      <c r="H55" s="21">
        <f>VLOOKUP('Check Figures'!$D55,'HIST REG FL  Working Capital -2'!$A:$CI,MATCH('Check Figures'!$B$24,'HIST REG FL  Working Capital -2'!$2:$2,0),FALSE)/1000</f>
        <v>-1322606.3949207698</v>
      </c>
      <c r="I55" s="22">
        <f>+G55-H55</f>
        <v>3.0267983675003052E-9</v>
      </c>
      <c r="J55" s="20">
        <f>+'Historical Year'!N531</f>
        <v>-1269032.1093932982</v>
      </c>
      <c r="K55" s="21">
        <f>VLOOKUP('Check Figures'!$D55,'HIST REG FL  Working Cap- 9 Ret'!$A:$CN,MATCH('Check Figures'!$B$24,'HIST REG FL  Working Cap- 9 Ret'!$2:$2,0),FALSE)/1000</f>
        <v>-1269032.1093933</v>
      </c>
      <c r="L55" s="22">
        <f>+J55-K55</f>
        <v>1.862645149230957E-9</v>
      </c>
    </row>
    <row r="56" spans="1:13" x14ac:dyDescent="0.3">
      <c r="A56" s="1"/>
      <c r="B56" s="49" t="s">
        <v>89</v>
      </c>
      <c r="C56" s="57"/>
      <c r="D56" s="27" t="s">
        <v>90</v>
      </c>
      <c r="E56" s="24"/>
      <c r="F56" s="24"/>
      <c r="G56" s="20">
        <f>+'Historical Year'!L581</f>
        <v>-621584.1840746149</v>
      </c>
      <c r="H56" s="21">
        <f>VLOOKUP('Check Figures'!$D56,'HIST REG FL  Working Capital -2'!$A:$CI,MATCH('Check Figures'!$B$24,'HIST REG FL  Working Capital -2'!$2:$2,0),FALSE)/1000</f>
        <v>-621584.18407461501</v>
      </c>
      <c r="I56" s="22">
        <f>+G56-H56</f>
        <v>0</v>
      </c>
      <c r="J56" s="20">
        <f>+'Historical Year'!N581</f>
        <v>-611681.43069385574</v>
      </c>
      <c r="K56" s="21">
        <f>VLOOKUP('Check Figures'!$D56,'HIST REG FL  Working Cap- 9 Ret'!$A:$CN,MATCH('Check Figures'!$B$24,'HIST REG FL  Working Cap- 9 Ret'!$2:$2,0),FALSE)/1000</f>
        <v>-611681.43069385597</v>
      </c>
      <c r="L56" s="22">
        <f>+J56-K56</f>
        <v>0</v>
      </c>
    </row>
    <row r="57" spans="1:13" x14ac:dyDescent="0.3">
      <c r="A57" s="1"/>
      <c r="B57" s="55" t="s">
        <v>91</v>
      </c>
      <c r="D57" s="30" t="s">
        <v>92</v>
      </c>
      <c r="G57" s="20">
        <f>+'Historical Year'!L583</f>
        <v>-2720107.8983015334</v>
      </c>
      <c r="H57" s="21">
        <f>VLOOKUP('Check Figures'!$D57,'HIST REG FL  Working Capital -2'!$A:$CI,MATCH('Check Figures'!$B$24,'HIST REG FL  Working Capital -2'!$2:$2,0),FALSE)/1000</f>
        <v>-2720107.8983015399</v>
      </c>
      <c r="I57" s="22">
        <f>+G57-H57</f>
        <v>6.5192580223083496E-9</v>
      </c>
      <c r="J57" s="20">
        <f>+'Historical Year'!N583</f>
        <v>-2638037.2729440443</v>
      </c>
      <c r="K57" s="21">
        <f>VLOOKUP('Check Figures'!$D57,'HIST REG FL  Working Cap- 9 Ret'!$A:$CN,MATCH('Check Figures'!$B$24,'HIST REG FL  Working Cap- 9 Ret'!$2:$2,0),FALSE)/1000</f>
        <v>-2638037.2729440499</v>
      </c>
      <c r="L57" s="22">
        <f>+J57-K57</f>
        <v>5.5879354476928711E-9</v>
      </c>
    </row>
    <row r="58" spans="1:13" x14ac:dyDescent="0.3">
      <c r="A58" s="1"/>
      <c r="B58" s="34" t="s">
        <v>93</v>
      </c>
      <c r="D58" s="30" t="s">
        <v>94</v>
      </c>
      <c r="G58" s="20">
        <f>+'Historical Year'!L585</f>
        <v>2028331.6691146111</v>
      </c>
      <c r="H58" s="21">
        <f>VLOOKUP('Check Figures'!$D58,'HIST REG FL  Working Capital -2'!$A:$CI,MATCH('Check Figures'!$B$24,'HIST REG FL  Working Capital -2'!$2:$2,0),FALSE)/1000</f>
        <v>2028331.7336246099</v>
      </c>
      <c r="I58" s="22">
        <f>+G58-H58</f>
        <v>-6.4509998774155974E-2</v>
      </c>
      <c r="J58" s="20">
        <f>+'Historical Year'!N585</f>
        <v>2002255.437133193</v>
      </c>
      <c r="K58" s="21">
        <f>VLOOKUP('Check Figures'!$D58,'HIST REG FL  Working Cap- 9 Ret'!$A:$CN,MATCH('Check Figures'!$B$24,'HIST REG FL  Working Cap- 9 Ret'!$2:$2,0),FALSE)/1000</f>
        <v>2002255.4999929098</v>
      </c>
      <c r="L58" s="22">
        <f>+J58-K58</f>
        <v>-6.2859716825187206E-2</v>
      </c>
    </row>
    <row r="59" spans="1:13" x14ac:dyDescent="0.3">
      <c r="A59" s="1"/>
      <c r="B59" s="34"/>
      <c r="D59" s="30"/>
      <c r="H59" s="21"/>
      <c r="I59" s="22"/>
      <c r="J59" s="41"/>
      <c r="K59" s="21"/>
      <c r="L59" s="22"/>
    </row>
    <row r="60" spans="1:13" x14ac:dyDescent="0.3">
      <c r="A60" s="1"/>
      <c r="B60" s="34" t="s">
        <v>95</v>
      </c>
      <c r="D60" s="27" t="s">
        <v>26</v>
      </c>
      <c r="G60" s="20">
        <f>+'Historical Year'!L587</f>
        <v>22703755.918730062</v>
      </c>
      <c r="H60" s="21">
        <f>VLOOKUP('Check Figures'!$D60,'HIST REG FL  Summary - 2 Sys '!$A:$CN,MATCH('Check Figures'!$B$24,'HIST REG FL  Summary - 2 Sys '!$2:$2,0),FALSE)/1000</f>
        <v>22703756.003302298</v>
      </c>
      <c r="I60" s="22">
        <f>+G60-H60</f>
        <v>-8.4572236984968185E-2</v>
      </c>
      <c r="J60" s="20">
        <f>+'Historical Year'!N587</f>
        <v>21001160.230234206</v>
      </c>
      <c r="K60" s="21">
        <f>VLOOKUP('Check Figures'!$D60,'HIST REG FL  Summary - 9 Reta'!$A:$CN,MATCH('Check Figures'!$B$24,'HIST REG FL  Summary - 9 Reta'!$2:$2,0),FALSE)/1000</f>
        <v>21001159.1400006</v>
      </c>
      <c r="L60" s="22">
        <f>+J60-K60</f>
        <v>1.0902336053550243</v>
      </c>
      <c r="M60" s="25" t="s">
        <v>38</v>
      </c>
    </row>
    <row r="61" spans="1:13" x14ac:dyDescent="0.3">
      <c r="A61" s="1"/>
    </row>
    <row r="62" spans="1:13" x14ac:dyDescent="0.3">
      <c r="A62" s="1"/>
    </row>
    <row r="63" spans="1:13" s="59" customFormat="1" x14ac:dyDescent="0.3">
      <c r="A63" s="58"/>
      <c r="G63" s="60"/>
      <c r="H63" s="61"/>
      <c r="I63" s="61"/>
      <c r="J63" s="61"/>
    </row>
    <row r="64" spans="1:13" x14ac:dyDescent="0.3">
      <c r="A64" s="1"/>
    </row>
    <row r="65" spans="1:12" s="5" customFormat="1" x14ac:dyDescent="0.3">
      <c r="A65" s="1"/>
      <c r="B65" s="2"/>
      <c r="C65" s="3"/>
      <c r="D65" s="4"/>
      <c r="G65" s="6" t="s">
        <v>20</v>
      </c>
      <c r="H65" s="7"/>
      <c r="I65" s="8"/>
      <c r="J65" s="9" t="s">
        <v>27</v>
      </c>
      <c r="K65" s="10"/>
      <c r="L65" s="11"/>
    </row>
    <row r="66" spans="1:12" s="5" customFormat="1" ht="14.4" x14ac:dyDescent="0.3">
      <c r="A66" s="1"/>
      <c r="B66" s="12" t="str">
        <f>+Inputs!G11</f>
        <v>Year 2025</v>
      </c>
      <c r="C66" s="13"/>
      <c r="D66" s="14"/>
      <c r="E66" s="15"/>
      <c r="F66" s="15"/>
      <c r="G66" s="16" t="s">
        <v>28</v>
      </c>
      <c r="H66" s="17" t="s">
        <v>29</v>
      </c>
      <c r="I66" s="18" t="s">
        <v>30</v>
      </c>
      <c r="J66" s="16" t="s">
        <v>28</v>
      </c>
      <c r="K66" s="17" t="s">
        <v>29</v>
      </c>
      <c r="L66" s="18" t="s">
        <v>30</v>
      </c>
    </row>
    <row r="67" spans="1:12" s="5" customFormat="1" x14ac:dyDescent="0.3">
      <c r="A67" s="1"/>
      <c r="B67" s="19" t="s">
        <v>31</v>
      </c>
      <c r="D67" s="5" t="str">
        <f>+D25</f>
        <v>*Total Production Plant*</v>
      </c>
      <c r="G67" s="20">
        <f>+VLOOKUP($D67,'Test Year 1'!$D:$O,8,FALSE)</f>
        <v>10520504.435006348</v>
      </c>
      <c r="H67" s="21">
        <f>VLOOKUP($D67,'REG FL  EPIS - 2 System Per Boo'!$A:$AN,MATCH($B$66,'REG FL  EPIS - 2 System Per Boo'!$2:$2,0),FALSE)/1000</f>
        <v>10520504.4350063</v>
      </c>
      <c r="I67" s="404">
        <f>+G67-H67</f>
        <v>4.8428773880004883E-8</v>
      </c>
      <c r="J67" s="20">
        <f>+VLOOKUP($D67,'Test Year 1'!$D:$O,10,FALSE)</f>
        <v>10476194.680207018</v>
      </c>
      <c r="K67" s="21">
        <f>VLOOKUP($D67,'REG FL  EPIS - 9 Retail Per Boo'!$A:$AN,MATCH($B$66,'REG FL  EPIS - 9 Retail Per Boo'!$2:$2,0),FALSE)/1000</f>
        <v>10476194.680207001</v>
      </c>
      <c r="L67" s="22">
        <f>+J67-K67</f>
        <v>1.6763806343078613E-8</v>
      </c>
    </row>
    <row r="68" spans="1:12" ht="13.95" customHeight="1" x14ac:dyDescent="0.3">
      <c r="A68" s="1"/>
      <c r="B68" s="19" t="s">
        <v>33</v>
      </c>
      <c r="C68" s="23"/>
      <c r="D68" s="5" t="str">
        <f t="shared" ref="D68:D72" si="22">+D26</f>
        <v>*Total Transmission Plant*</v>
      </c>
      <c r="G68" s="20">
        <f>+VLOOKUP($D68,'Test Year 1'!$D:$O,8,FALSE)</f>
        <v>6932555.1137924986</v>
      </c>
      <c r="H68" s="21">
        <f>VLOOKUP($D68,'REG FL  EPIS - 2 System Per Boo'!$A:$AN,MATCH($B$66,'REG FL  EPIS - 2 System Per Boo'!$2:$2,0),FALSE)/1000</f>
        <v>6932555.1137925098</v>
      </c>
      <c r="I68" s="404">
        <f t="shared" ref="I68:I72" si="23">+G68-H68</f>
        <v>-1.1175870895385742E-8</v>
      </c>
      <c r="J68" s="20">
        <f>+VLOOKUP($D68,'Test Year 1'!$D:$O,10,FALSE)</f>
        <v>4944772.4915675968</v>
      </c>
      <c r="K68" s="21">
        <f>VLOOKUP($D68,'REG FL  EPIS - 9 Retail Per Boo'!$A:$AN,MATCH($B$66,'REG FL  EPIS - 9 Retail Per Boo'!$2:$2,0),FALSE)/1000</f>
        <v>4944772.4915676098</v>
      </c>
      <c r="L68" s="22">
        <f t="shared" ref="L68:L72" si="24">+J68-K68</f>
        <v>-1.3038516044616699E-8</v>
      </c>
    </row>
    <row r="69" spans="1:12" x14ac:dyDescent="0.3">
      <c r="A69" s="1"/>
      <c r="B69" s="19" t="s">
        <v>36</v>
      </c>
      <c r="C69" s="26"/>
      <c r="D69" s="5" t="str">
        <f t="shared" si="22"/>
        <v>*Total Distribution Plant*</v>
      </c>
      <c r="G69" s="20">
        <f>+VLOOKUP($D69,'Test Year 1'!$D:$O,8,FALSE)</f>
        <v>10620466.696011912</v>
      </c>
      <c r="H69" s="21">
        <f>VLOOKUP($D69,'REG FL  EPIS - 2 System Per Boo'!$A:$AN,MATCH($B$66,'REG FL  EPIS - 2 System Per Boo'!$2:$2,0),FALSE)/1000</f>
        <v>10620466.696011899</v>
      </c>
      <c r="I69" s="404">
        <f t="shared" si="23"/>
        <v>0</v>
      </c>
      <c r="J69" s="20">
        <f>+VLOOKUP($D69,'Test Year 1'!$D:$O,10,FALSE)</f>
        <v>10620466.696011912</v>
      </c>
      <c r="K69" s="21">
        <f>VLOOKUP($D69,'REG FL  EPIS - 9 Retail Per Boo'!$A:$AN,MATCH($B$66,'REG FL  EPIS - 9 Retail Per Boo'!$2:$2,0),FALSE)/1000</f>
        <v>10620466.696011899</v>
      </c>
      <c r="L69" s="22">
        <f t="shared" si="24"/>
        <v>0</v>
      </c>
    </row>
    <row r="70" spans="1:12" x14ac:dyDescent="0.3">
      <c r="A70" s="1"/>
      <c r="B70" s="19" t="s">
        <v>39</v>
      </c>
      <c r="C70" s="26"/>
      <c r="D70" s="5" t="str">
        <f t="shared" si="22"/>
        <v>*Total General &amp; Intangible Property*</v>
      </c>
      <c r="G70" s="20">
        <f>+VLOOKUP($D70,'Test Year 1'!$D:$O,8,FALSE)</f>
        <v>1396191.6542876235</v>
      </c>
      <c r="H70" s="21">
        <f>VLOOKUP($D70,'REG FL  EPIS - 2 System Per Boo'!$A:$AN,MATCH($B$66,'REG FL  EPIS - 2 System Per Boo'!$2:$2,0),FALSE)/1000</f>
        <v>1396191.65428762</v>
      </c>
      <c r="I70" s="404">
        <f t="shared" si="23"/>
        <v>3.4924596548080444E-9</v>
      </c>
      <c r="J70" s="20">
        <f>+VLOOKUP($D70,'Test Year 1'!$D:$O,10,FALSE)</f>
        <v>1362628.2788300628</v>
      </c>
      <c r="K70" s="21">
        <f>VLOOKUP($D70,'REG FL  EPIS - 9 Retail Per Boo'!$A:$AN,MATCH($B$66,'REG FL  EPIS - 9 Retail Per Boo'!$2:$2,0),FALSE)/1000</f>
        <v>1362628.27883006</v>
      </c>
      <c r="L70" s="22">
        <f t="shared" si="24"/>
        <v>2.7939677238464355E-9</v>
      </c>
    </row>
    <row r="71" spans="1:12" x14ac:dyDescent="0.3">
      <c r="A71" s="1"/>
      <c r="B71" s="19" t="s">
        <v>41</v>
      </c>
      <c r="C71" s="26"/>
      <c r="D71" s="5" t="str">
        <f t="shared" si="22"/>
        <v xml:space="preserve">  *[Total Other Items from Balance Sheet Not Included Above]*</v>
      </c>
      <c r="E71" s="28" t="s">
        <v>96</v>
      </c>
      <c r="F71" s="27"/>
      <c r="G71" s="20">
        <f>+VLOOKUP($E71,'Test Year 1'!$D:$O,8,FALSE)</f>
        <v>764962.16722995637</v>
      </c>
      <c r="H71" s="21">
        <f>VLOOKUP($D71,'REG FL  EPIS - 2 System Per Boo'!$A:$AN,MATCH($B$66,'REG FL  EPIS - 2 System Per Boo'!$2:$2,0),FALSE)/1000</f>
        <v>764962.17159000004</v>
      </c>
      <c r="I71" s="404">
        <f t="shared" si="23"/>
        <v>-4.3600436765700579E-3</v>
      </c>
      <c r="J71" s="20">
        <f>+VLOOKUP($E71,'Test Year 1'!$D:$O,10,FALSE)</f>
        <v>750113.33551226882</v>
      </c>
      <c r="K71" s="21">
        <f>VLOOKUP($D71,'REG FL  EPIS - 9 Retail Per Boo'!$A:$AN,MATCH($B$66,'REG FL  EPIS - 9 Retail Per Boo'!$2:$2,0),FALSE)/1000</f>
        <v>750113.33975746902</v>
      </c>
      <c r="L71" s="22">
        <f t="shared" si="24"/>
        <v>-4.2452001944184303E-3</v>
      </c>
    </row>
    <row r="72" spans="1:12" s="34" customFormat="1" x14ac:dyDescent="0.3">
      <c r="A72" s="3"/>
      <c r="B72" s="28" t="s">
        <v>45</v>
      </c>
      <c r="C72" s="29"/>
      <c r="D72" s="5" t="str">
        <f t="shared" si="22"/>
        <v>*Total Electric Plant in Service - Final Adjusted*</v>
      </c>
      <c r="E72" s="30"/>
      <c r="F72" s="30"/>
      <c r="G72" s="31">
        <f>+VLOOKUP($D72,'Test Year 1'!$D:$O,8,FALSE)</f>
        <v>30234680.066328343</v>
      </c>
      <c r="H72" s="32">
        <f>VLOOKUP($D72,'REG FL  EPIS - 2 System Per Boo'!$A:$AN,MATCH($B$66,'REG FL  EPIS - 2 System Per Boo'!$2:$2,0),FALSE)/1000</f>
        <v>30234680.066328302</v>
      </c>
      <c r="I72" s="405">
        <f t="shared" si="23"/>
        <v>4.0978193283081055E-8</v>
      </c>
      <c r="J72" s="31">
        <f>+VLOOKUP($D72,'Test Year 1'!$D:$O,10,FALSE)</f>
        <v>28154175.482128859</v>
      </c>
      <c r="K72" s="32">
        <f>VLOOKUP($D72,'REG FL  EPIS - 9 Retail Per Boo'!$A:$AN,MATCH($B$66,'REG FL  EPIS - 9 Retail Per Boo'!$2:$2,0),FALSE)/1000</f>
        <v>28154175.4821289</v>
      </c>
      <c r="L72" s="33">
        <f t="shared" si="24"/>
        <v>-4.0978193283081055E-8</v>
      </c>
    </row>
    <row r="73" spans="1:12" x14ac:dyDescent="0.3">
      <c r="A73" s="1"/>
      <c r="B73" s="19"/>
      <c r="C73" s="26"/>
      <c r="D73" s="19"/>
      <c r="E73" s="27"/>
      <c r="F73" s="27"/>
      <c r="G73" s="35"/>
      <c r="H73" s="21"/>
      <c r="I73" s="22"/>
      <c r="J73" s="36"/>
      <c r="K73" s="21"/>
      <c r="L73" s="22"/>
    </row>
    <row r="74" spans="1:12" s="5" customFormat="1" x14ac:dyDescent="0.3">
      <c r="A74" s="1"/>
      <c r="B74" s="37" t="s">
        <v>47</v>
      </c>
      <c r="D74" s="5" t="str">
        <f>+D32</f>
        <v>*Total Production Plant - Accum Depr*</v>
      </c>
      <c r="E74" s="25"/>
      <c r="F74" s="25"/>
      <c r="G74" s="20">
        <f>+VLOOKUP($D74,'Test Year 1'!$D:$O,8,FALSE)</f>
        <v>3697137.8084760709</v>
      </c>
      <c r="H74" s="21">
        <f>VLOOKUP($D74,'REG FL  Accum Depr - 2 System P'!$A:$AN,MATCH($B$66,'REG FL  Accum Depr - 2 System P'!$2:$2,0),FALSE)/1000</f>
        <v>3697137.8084760699</v>
      </c>
      <c r="I74" s="22">
        <f t="shared" ref="I74:I80" si="25">+G74-H74</f>
        <v>0</v>
      </c>
      <c r="J74" s="20">
        <f>+VLOOKUP($D74,'Test Year 1'!$D:$O,10,FALSE)</f>
        <v>3670319.2078384589</v>
      </c>
      <c r="K74" s="21">
        <f>VLOOKUP($D74,'REG FL  Accum Depr - 9 Retail P'!$A:$AN,MATCH($B$66,'REG FL  Accum Depr - 9 Retail P'!$2:$2,0),FALSE)/1000</f>
        <v>3670319.2078384599</v>
      </c>
      <c r="L74" s="22">
        <f t="shared" ref="L74:L80" si="26">+J74-K74</f>
        <v>0</v>
      </c>
    </row>
    <row r="75" spans="1:12" s="5" customFormat="1" x14ac:dyDescent="0.3">
      <c r="A75" s="1"/>
      <c r="B75" s="37" t="s">
        <v>49</v>
      </c>
      <c r="D75" s="5" t="str">
        <f t="shared" ref="D75:D78" si="27">+D33</f>
        <v>*Total Fossil Dismantlement Reserve*</v>
      </c>
      <c r="E75" s="25"/>
      <c r="F75" s="25"/>
      <c r="G75" s="20">
        <f>+VLOOKUP($D75,'Test Year 1'!$D:$O,8,FALSE)</f>
        <v>210751.2949026452</v>
      </c>
      <c r="H75" s="21">
        <f>VLOOKUP($D75,'REG FL  Accum Depr - 2 System P'!$A:$AN,MATCH($B$66,'REG FL  Accum Depr - 2 System P'!$2:$2,0),FALSE)/1000</f>
        <v>210751.29490264499</v>
      </c>
      <c r="I75" s="22">
        <f t="shared" si="25"/>
        <v>0</v>
      </c>
      <c r="J75" s="20">
        <f>+VLOOKUP($D75,'Test Year 1'!$D:$O,10,FALSE)</f>
        <v>209100.4035400821</v>
      </c>
      <c r="K75" s="21">
        <f>VLOOKUP($D75,'REG FL  Accum Depr - 9 Retail P'!$A:$AN,MATCH($B$66,'REG FL  Accum Depr - 9 Retail P'!$2:$2,0),FALSE)/1000</f>
        <v>209100.40354008201</v>
      </c>
      <c r="L75" s="22">
        <f t="shared" si="26"/>
        <v>0</v>
      </c>
    </row>
    <row r="76" spans="1:12" s="5" customFormat="1" ht="12" customHeight="1" x14ac:dyDescent="0.3">
      <c r="A76" s="1"/>
      <c r="B76" s="38" t="s">
        <v>52</v>
      </c>
      <c r="D76" s="5" t="str">
        <f t="shared" si="27"/>
        <v>*Total Transmission Plant - Accum Depr*</v>
      </c>
      <c r="E76" s="25"/>
      <c r="F76" s="25"/>
      <c r="G76" s="20">
        <f>+VLOOKUP($D76,'Test Year 1'!$D:$O,8,FALSE)</f>
        <v>906539.38788353791</v>
      </c>
      <c r="H76" s="21">
        <f>VLOOKUP($D76,'REG FL  Accum Depr - 2 System P'!$A:$AN,MATCH($B$66,'REG FL  Accum Depr - 2 System P'!$2:$2,0),FALSE)/1000</f>
        <v>906539.38788353896</v>
      </c>
      <c r="I76" s="22">
        <f t="shared" si="25"/>
        <v>-1.0477378964424133E-9</v>
      </c>
      <c r="J76" s="20">
        <f>+VLOOKUP($D76,'Test Year 1'!$D:$O,10,FALSE)</f>
        <v>645664.08147900389</v>
      </c>
      <c r="K76" s="21">
        <f>VLOOKUP($D76,'REG FL  Accum Depr - 9 Retail P'!$A:$AN,MATCH($B$66,'REG FL  Accum Depr - 9 Retail P'!$2:$2,0),FALSE)/1000</f>
        <v>645664.08147900493</v>
      </c>
      <c r="L76" s="22">
        <f t="shared" si="26"/>
        <v>-1.0477378964424133E-9</v>
      </c>
    </row>
    <row r="77" spans="1:12" x14ac:dyDescent="0.3">
      <c r="A77" s="1"/>
      <c r="B77" s="39" t="s">
        <v>54</v>
      </c>
      <c r="C77" s="26"/>
      <c r="D77" s="5" t="str">
        <f t="shared" si="27"/>
        <v>*Total Distribution Plant - Accum Depr*</v>
      </c>
      <c r="G77" s="20">
        <f>+VLOOKUP($D77,'Test Year 1'!$D:$O,8,FALSE)</f>
        <v>2193799.5352069326</v>
      </c>
      <c r="H77" s="21">
        <f>VLOOKUP($D77,'REG FL  Accum Depr - 2 System P'!$A:$AN,MATCH($B$66,'REG FL  Accum Depr - 2 System P'!$2:$2,0),FALSE)/1000</f>
        <v>2193799.5352069302</v>
      </c>
      <c r="I77" s="22">
        <f t="shared" si="25"/>
        <v>0</v>
      </c>
      <c r="J77" s="20">
        <f>+VLOOKUP($D77,'Test Year 1'!$D:$O,10,FALSE)</f>
        <v>2193799.5352069326</v>
      </c>
      <c r="K77" s="21">
        <f>VLOOKUP($D77,'REG FL  Accum Depr - 9 Retail P'!$A:$AN,MATCH($B$66,'REG FL  Accum Depr - 9 Retail P'!$2:$2,0),FALSE)/1000</f>
        <v>2193799.5352069302</v>
      </c>
      <c r="L77" s="22">
        <f t="shared" si="26"/>
        <v>0</v>
      </c>
    </row>
    <row r="78" spans="1:12" x14ac:dyDescent="0.3">
      <c r="A78" s="1"/>
      <c r="B78" s="40" t="s">
        <v>56</v>
      </c>
      <c r="C78" s="26"/>
      <c r="D78" s="5" t="str">
        <f t="shared" si="27"/>
        <v xml:space="preserve">   *[Total General - Accum Depr]*</v>
      </c>
      <c r="G78" s="20">
        <f>+VLOOKUP($D78,'Test Year 1'!$D:$O,8,FALSE)</f>
        <v>625023.29919425561</v>
      </c>
      <c r="H78" s="21">
        <f>VLOOKUP($D78,'REG FL  Accum Depr - 2 System P'!$A:$AN,MATCH($B$66,'REG FL  Accum Depr - 2 System P'!$2:$2,0),FALSE)/1000</f>
        <v>625023.29919425596</v>
      </c>
      <c r="I78" s="22">
        <f t="shared" si="25"/>
        <v>0</v>
      </c>
      <c r="J78" s="20">
        <f>+VLOOKUP($D78,'Test Year 1'!$D:$O,10,FALSE)</f>
        <v>609433.85602622386</v>
      </c>
      <c r="K78" s="21">
        <f>VLOOKUP($D78,'REG FL  Accum Depr - 9 Retail P'!$A:$AN,MATCH($B$66,'REG FL  Accum Depr - 9 Retail P'!$2:$2,0),FALSE)/1000</f>
        <v>609433.85602622502</v>
      </c>
      <c r="L78" s="22">
        <f t="shared" si="26"/>
        <v>-1.1641532182693481E-9</v>
      </c>
    </row>
    <row r="79" spans="1:12" x14ac:dyDescent="0.3">
      <c r="A79" s="1"/>
      <c r="B79" s="40" t="s">
        <v>58</v>
      </c>
      <c r="C79" s="26"/>
      <c r="D79" s="5" t="str">
        <f>+D37</f>
        <v>*Total Other Items from Balance Sheet Items Not Included Above*</v>
      </c>
      <c r="E79" s="27" t="s">
        <v>60</v>
      </c>
      <c r="F79" s="27"/>
      <c r="G79" s="20">
        <f>+'Test Year 1'!K$285</f>
        <v>437897.13688821974</v>
      </c>
      <c r="H79" s="21">
        <f>VLOOKUP($D79,'REG FL  Accum Depr - 2 System P'!$A:$AN,MATCH($B$66,'REG FL  Accum Depr - 2 System P'!$2:$2,0),FALSE)/1000+VLOOKUP($E79,'REG FL  Accum Depr - 2 System P'!$A:$AN,MATCH($B$66,'REG FL  Accum Depr - 2 System P'!$2:$2,0),FALSE)/1000</f>
        <v>437897.13688821974</v>
      </c>
      <c r="I79" s="22">
        <f t="shared" si="25"/>
        <v>0</v>
      </c>
      <c r="J79" s="41">
        <f>+'Test Year 1'!M$285</f>
        <v>438488.45246822201</v>
      </c>
      <c r="K79" s="21">
        <f>VLOOKUP($D79,'REG FL  Accum Depr - 9 Retail P'!$A:$AN,MATCH($B$66,'REG FL  Accum Depr - 9 Retail P'!$2:$2,0),FALSE)/1000+VLOOKUP($E79,'REG FL  Accum Depr - 9 Retail P'!$A:$AN,MATCH($B$66,'REG FL  Accum Depr - 9 Retail P'!$2:$2,0),FALSE)/1000</f>
        <v>438488.45246822201</v>
      </c>
      <c r="L79" s="22">
        <f t="shared" si="26"/>
        <v>0</v>
      </c>
    </row>
    <row r="80" spans="1:12" s="34" customFormat="1" x14ac:dyDescent="0.3">
      <c r="A80" s="3"/>
      <c r="B80" s="42" t="s">
        <v>61</v>
      </c>
      <c r="C80" s="29"/>
      <c r="D80" s="5" t="str">
        <f>+D38</f>
        <v>*[Total Accumulated Depreciation - Final Adjusted]*</v>
      </c>
      <c r="G80" s="31">
        <f>+VLOOKUP($D80,'Test Year 1'!$D:$O,8,FALSE)</f>
        <v>8071148.4625516618</v>
      </c>
      <c r="H80" s="32">
        <f>VLOOKUP($D80,'REG FL  Accum Depr - 2 System P'!$A:$AN,MATCH($B$66,'REG FL  Accum Depr - 2 System P'!$2:$2,0),FALSE)/1000</f>
        <v>8071148.4625516701</v>
      </c>
      <c r="I80" s="33">
        <f t="shared" si="25"/>
        <v>-8.3819031715393066E-9</v>
      </c>
      <c r="J80" s="31">
        <f>+VLOOKUP($D80,'Test Year 1'!$D:$O,10,FALSE)</f>
        <v>7766805.5365589233</v>
      </c>
      <c r="K80" s="32">
        <f>VLOOKUP($D80,'REG FL  Accum Depr - 9 Retail P'!$A:$AN,MATCH($B$66,'REG FL  Accum Depr - 9 Retail P'!$2:$2,0),FALSE)/1000</f>
        <v>7766805.5365589308</v>
      </c>
      <c r="L80" s="33">
        <f t="shared" si="26"/>
        <v>-7.4505805969238281E-9</v>
      </c>
    </row>
    <row r="81" spans="1:21" x14ac:dyDescent="0.3">
      <c r="A81" s="1"/>
      <c r="B81" s="40"/>
      <c r="C81" s="26"/>
      <c r="D81" s="27"/>
      <c r="G81" s="43"/>
      <c r="H81" s="21"/>
      <c r="I81" s="22"/>
      <c r="J81" s="41"/>
      <c r="K81" s="21"/>
      <c r="L81" s="22"/>
      <c r="M81" s="34"/>
    </row>
    <row r="82" spans="1:21" s="4" customFormat="1" x14ac:dyDescent="0.3">
      <c r="A82" s="3"/>
      <c r="B82" s="44" t="s">
        <v>63</v>
      </c>
      <c r="C82" s="45"/>
      <c r="D82" s="5" t="str">
        <f>+D40</f>
        <v>*[Total CWIP]*</v>
      </c>
      <c r="E82" s="34"/>
      <c r="F82" s="34"/>
      <c r="G82" s="31">
        <f>+VLOOKUP($D82,'Test Year 1'!$D:$O,8,FALSE)</f>
        <v>1853859.6638868579</v>
      </c>
      <c r="H82" s="32">
        <f>VLOOKUP($D82,'REG FL  CWIP - 2 System Per Boo'!$A:$AN,MATCH($B$66,'REG FL  CWIP - 2 System Per Boo'!$2:$2,0),FALSE)/1000</f>
        <v>1853859.6638868598</v>
      </c>
      <c r="I82" s="33">
        <f t="shared" ref="I82:I84" si="28">+G82-H82</f>
        <v>-1.862645149230957E-9</v>
      </c>
      <c r="J82" s="31">
        <f>+VLOOKUP($D82,'Test Year 1'!$D:$O,10,FALSE)</f>
        <v>1728569.4752500774</v>
      </c>
      <c r="K82" s="32">
        <f>VLOOKUP($D82,'REG FL  CWIP - 9 Retail Per Boo'!$A:$AN,MATCH($B$66,'REG FL  CWIP - 9 Retail Per Boo'!$2:$2,0),FALSE)/1000</f>
        <v>1728569.5013570699</v>
      </c>
      <c r="L82" s="33">
        <f t="shared" ref="L82:L84" si="29">+J82-K82</f>
        <v>-2.6106992503628135E-2</v>
      </c>
      <c r="M82" s="34"/>
      <c r="N82" s="34"/>
      <c r="O82" s="34"/>
      <c r="P82" s="34"/>
      <c r="Q82" s="34"/>
      <c r="R82" s="34"/>
      <c r="S82" s="34"/>
      <c r="T82" s="34"/>
      <c r="U82" s="34"/>
    </row>
    <row r="83" spans="1:21" s="5" customFormat="1" x14ac:dyDescent="0.3">
      <c r="A83" s="1"/>
      <c r="B83" s="26"/>
      <c r="C83" s="46"/>
      <c r="D83" s="19"/>
      <c r="E83" s="25"/>
      <c r="F83" s="25"/>
      <c r="G83" s="43"/>
    </row>
    <row r="84" spans="1:21" x14ac:dyDescent="0.3">
      <c r="A84" s="1"/>
      <c r="B84" s="44" t="s">
        <v>65</v>
      </c>
      <c r="C84" s="47"/>
      <c r="D84" s="5" t="str">
        <f>+D42</f>
        <v>*PHFFU - Total*</v>
      </c>
      <c r="G84" s="31">
        <f>+VLOOKUP($D84,'Test Year 1'!$D:$O,8,FALSE)</f>
        <v>129702.8768</v>
      </c>
      <c r="H84" s="32">
        <f>VLOOKUP($D84,'REG FL  EPIS - 2 System Per Boo'!$A:$AN,MATCH($B$66,'REG FL  EPIS - 2 System Per Boo'!$2:$2,0),FALSE)/1000</f>
        <v>129702.8768</v>
      </c>
      <c r="I84" s="33">
        <f t="shared" si="28"/>
        <v>0</v>
      </c>
      <c r="J84" s="31">
        <f>+VLOOKUP($D84,'Test Year 1'!$D:$O,10,FALSE)</f>
        <v>122529.09165603943</v>
      </c>
      <c r="K84" s="32">
        <f>VLOOKUP($D84,'REG FL  EPIS - 9 Retail Per Boo'!$A:$AN,MATCH($B$66,'REG FL  EPIS - 9 Retail Per Boo'!$2:$2,0),FALSE)/1000</f>
        <v>122529.091656039</v>
      </c>
      <c r="L84" s="22">
        <f t="shared" si="29"/>
        <v>4.220055416226387E-10</v>
      </c>
    </row>
    <row r="85" spans="1:21" x14ac:dyDescent="0.3">
      <c r="A85" s="1"/>
      <c r="B85" s="29"/>
      <c r="C85" s="47"/>
      <c r="D85" s="19"/>
      <c r="H85" s="21"/>
      <c r="I85" s="21"/>
      <c r="J85" s="21"/>
      <c r="K85" s="21"/>
      <c r="L85" s="21"/>
    </row>
    <row r="86" spans="1:21" x14ac:dyDescent="0.3">
      <c r="A86" s="1"/>
      <c r="B86" s="49" t="s">
        <v>67</v>
      </c>
      <c r="C86" s="47"/>
      <c r="D86" s="5" t="str">
        <f>+D44</f>
        <v xml:space="preserve"> *[Total Other Property &amp; Investments]*</v>
      </c>
      <c r="G86" s="20">
        <f>+VLOOKUP($D86,'Test Year 1'!$D:$O,8,FALSE)</f>
        <v>518874.44476999907</v>
      </c>
      <c r="H86" s="21">
        <f>VLOOKUP($D86,'REG FL  Working Capital - 2 Sys'!$A:$AN,MATCH($B$66,'REG FL  Working Capital - 2 Sys'!$2:$2,0),FALSE)/1000</f>
        <v>518874.44476999901</v>
      </c>
      <c r="I86" s="22">
        <f t="shared" ref="I86:I94" si="30">+G86-H86</f>
        <v>0</v>
      </c>
      <c r="J86" s="20">
        <f>+VLOOKUP($D86,'Test Year 1'!$D:$O,10,FALSE)</f>
        <v>518874.44476999907</v>
      </c>
      <c r="K86" s="21">
        <f>VLOOKUP($D86,'REG FL  Working Capital - 9 Ret'!$A:$AN,MATCH($B$66,'REG FL  Working Capital - 9 Ret'!$2:$2,0),FALSE)/1000</f>
        <v>518874.44476999901</v>
      </c>
      <c r="L86" s="22">
        <f t="shared" ref="L86" si="31">+J86-K86</f>
        <v>0</v>
      </c>
    </row>
    <row r="87" spans="1:21" x14ac:dyDescent="0.3">
      <c r="A87" s="1"/>
      <c r="B87" s="25" t="s">
        <v>69</v>
      </c>
      <c r="C87" s="47"/>
      <c r="D87" s="5" t="str">
        <f t="shared" ref="D87:D102" si="32">+D45</f>
        <v>*[Total Current &amp; Accrued Assets]*</v>
      </c>
      <c r="E87" s="50"/>
      <c r="F87" s="50"/>
      <c r="G87" s="20">
        <f>+VLOOKUP($D87,'Test Year 1'!$D:$O,8,FALSE)</f>
        <v>1470759.8717126069</v>
      </c>
      <c r="H87" s="21">
        <f>VLOOKUP($D87,'REG FL  Working Capital - 2 Sys'!$A:$AN,MATCH($B$66,'REG FL  Working Capital - 2 Sys'!$2:$2,0),FALSE)/1000</f>
        <v>1470759.8717125999</v>
      </c>
      <c r="I87" s="22">
        <f t="shared" si="30"/>
        <v>6.9849193096160889E-9</v>
      </c>
      <c r="J87" s="20">
        <f>+VLOOKUP($D87,'Test Year 1'!$D:$O,10,FALSE)</f>
        <v>1383189.5887782646</v>
      </c>
      <c r="K87" s="21">
        <f>VLOOKUP($D87,'REG FL  Working Capital - 9 Ret'!$A:$AN,MATCH($B$66,'REG FL  Working Capital - 9 Ret'!$2:$2,0),FALSE)/1000</f>
        <v>1383189.5887782599</v>
      </c>
      <c r="L87" s="22">
        <f>+J87-K87</f>
        <v>4.6566128730773926E-9</v>
      </c>
    </row>
    <row r="88" spans="1:21" x14ac:dyDescent="0.3">
      <c r="A88" s="1"/>
      <c r="B88" s="25" t="s">
        <v>71</v>
      </c>
      <c r="D88" s="5" t="str">
        <f t="shared" si="32"/>
        <v>*[     0182 Other Regulatory Assets]*</v>
      </c>
      <c r="G88" s="48">
        <f>SUM('Test Year 1'!K$409:K$432)</f>
        <v>1089407.3425028147</v>
      </c>
      <c r="H88" s="21">
        <f>VLOOKUP($D88,'REG FL  Working Capital - 2 Sys'!$A:$AN,MATCH($B$66,'REG FL  Working Capital - 2 Sys'!$2:$2,0),FALSE)/1000</f>
        <v>1089407.5742043699</v>
      </c>
      <c r="I88" s="22">
        <f t="shared" si="30"/>
        <v>-0.23170155519619584</v>
      </c>
      <c r="J88" s="41">
        <f>SUM('Test Year 1'!$M$409:$M$432)</f>
        <v>1074674.9398395189</v>
      </c>
      <c r="K88" s="21">
        <f>VLOOKUP($D88,'REG FL  Working Capital - 9 Ret'!$A:$AN,MATCH($B$66,'REG FL  Working Capital - 9 Ret'!$2:$2,0),FALSE)/1000</f>
        <v>1074675.1715410801</v>
      </c>
      <c r="L88" s="22">
        <f>+J88-K88</f>
        <v>-0.23170156124979258</v>
      </c>
    </row>
    <row r="89" spans="1:21" x14ac:dyDescent="0.3">
      <c r="A89" s="1"/>
      <c r="B89" s="49" t="s">
        <v>73</v>
      </c>
      <c r="C89" s="46"/>
      <c r="D89" s="5" t="str">
        <f t="shared" si="32"/>
        <v>*[     0183 Prelim Survey &amp; Invest Charges]*</v>
      </c>
      <c r="E89" s="49"/>
      <c r="F89" s="49"/>
      <c r="G89" s="51">
        <f>+'Test Year 1'!K$457</f>
        <v>5261.4489699999904</v>
      </c>
      <c r="H89" s="21">
        <f>VLOOKUP($D89,'REG FL  Working Capital - 2 Sys'!$A:$AN,MATCH($B$66,'REG FL  Working Capital - 2 Sys'!$2:$2,0),FALSE)/1000</f>
        <v>5261.4129699999903</v>
      </c>
      <c r="I89" s="22">
        <f t="shared" si="30"/>
        <v>3.6000000000058208E-2</v>
      </c>
      <c r="J89" s="41">
        <f>+'Test Year 1'!$M$457</f>
        <v>5120.1758337613492</v>
      </c>
      <c r="K89" s="21">
        <f>VLOOKUP($D89,'REG FL  Working Capital - 9 Ret'!$A:$AN,MATCH($B$66,'REG FL  Working Capital - 9 Ret'!$2:$2,0),FALSE)/1000</f>
        <v>5120.1408003834595</v>
      </c>
      <c r="L89" s="22">
        <f t="shared" ref="L89:L94" si="33">+J89-K89</f>
        <v>3.5033377889703843E-2</v>
      </c>
    </row>
    <row r="90" spans="1:21" x14ac:dyDescent="0.3">
      <c r="A90" s="1"/>
      <c r="B90" s="49" t="s">
        <v>75</v>
      </c>
      <c r="C90" s="46"/>
      <c r="D90" s="5" t="str">
        <f t="shared" si="32"/>
        <v>*[     0184 Clearing Accounts]*</v>
      </c>
      <c r="E90" s="49"/>
      <c r="F90" s="49"/>
      <c r="G90" s="51">
        <f>+'Test Year 1'!K$458</f>
        <v>8.4749199999999885</v>
      </c>
      <c r="H90" s="21">
        <f>VLOOKUP($D90,'REG FL  Working Capital - 2 Sys'!$A:$AN,MATCH($B$66,'REG FL  Working Capital - 2 Sys'!$2:$2,0),FALSE)/1000</f>
        <v>8.4749199999999885</v>
      </c>
      <c r="I90" s="22">
        <f t="shared" si="30"/>
        <v>0</v>
      </c>
      <c r="J90" s="41">
        <f>+'Test Year 1'!$M$458</f>
        <v>8.2473631930066489</v>
      </c>
      <c r="K90" s="21">
        <f>VLOOKUP($D90,'REG FL  Working Capital - 9 Ret'!$A:$AN,MATCH($B$66,'REG FL  Working Capital - 9 Ret'!$2:$2,0),FALSE)/1000</f>
        <v>8.2473631930066489</v>
      </c>
      <c r="L90" s="22">
        <f t="shared" si="33"/>
        <v>0</v>
      </c>
    </row>
    <row r="91" spans="1:21" x14ac:dyDescent="0.3">
      <c r="A91" s="1"/>
      <c r="B91" s="52" t="s">
        <v>77</v>
      </c>
      <c r="C91" s="46"/>
      <c r="D91" s="5" t="str">
        <f t="shared" si="32"/>
        <v>*[0185 Temporary Facilities]*</v>
      </c>
      <c r="E91" s="52"/>
      <c r="F91" s="52"/>
      <c r="G91" s="53">
        <f>+'Test Year 1'!K$459</f>
        <v>0</v>
      </c>
      <c r="H91" s="21">
        <f>VLOOKUP($D91,'REG FL  Working Capital - 2 Sys'!$A:$AN,MATCH($B$66,'REG FL  Working Capital - 2 Sys'!$2:$2,0),FALSE)/1000</f>
        <v>0</v>
      </c>
      <c r="I91" s="22">
        <f t="shared" si="30"/>
        <v>0</v>
      </c>
      <c r="J91" s="41">
        <f>+'Test Year 1'!$M$459</f>
        <v>0</v>
      </c>
      <c r="K91" s="21">
        <f>VLOOKUP($D91,'REG FL  Working Capital - 9 Ret'!$A:$AN,MATCH($B$66,'REG FL  Working Capital - 9 Ret'!$2:$2,0),FALSE)/1000</f>
        <v>0</v>
      </c>
      <c r="L91" s="22">
        <f t="shared" si="33"/>
        <v>0</v>
      </c>
    </row>
    <row r="92" spans="1:21" x14ac:dyDescent="0.3">
      <c r="A92" s="1"/>
      <c r="B92" s="54" t="s">
        <v>79</v>
      </c>
      <c r="C92" s="47"/>
      <c r="D92" s="5" t="str">
        <f t="shared" si="32"/>
        <v xml:space="preserve">   *[     0186 Misc Deferred Debits]*</v>
      </c>
      <c r="G92" s="48">
        <f>SUM('Test Year 1'!K$460:K$471)</f>
        <v>172968.43873867104</v>
      </c>
      <c r="H92" s="21">
        <f>VLOOKUP($D92,'REG FL  Working Capital - 2 Sys'!$A:$AN,MATCH($B$66,'REG FL  Working Capital - 2 Sys'!$2:$2,0),FALSE)/1000</f>
        <v>172968.43873872102</v>
      </c>
      <c r="I92" s="22">
        <f t="shared" si="30"/>
        <v>-4.9971276894211769E-8</v>
      </c>
      <c r="J92" s="41">
        <f>SUM('Test Year 1'!$M$460:$M$471)</f>
        <v>169739.07326304176</v>
      </c>
      <c r="K92" s="21">
        <f>VLOOKUP($D92,'REG FL  Working Capital - 9 Ret'!$A:$AN,MATCH($B$66,'REG FL  Working Capital - 9 Ret'!$2:$2,0),FALSE)/1000</f>
        <v>169739.07326309101</v>
      </c>
      <c r="L92" s="22">
        <f t="shared" si="33"/>
        <v>-4.9243681132793427E-8</v>
      </c>
    </row>
    <row r="93" spans="1:21" x14ac:dyDescent="0.3">
      <c r="A93" s="1"/>
      <c r="B93" s="49" t="s">
        <v>81</v>
      </c>
      <c r="D93" s="5" t="str">
        <f t="shared" si="32"/>
        <v>*[Total Deferred Debits]*</v>
      </c>
      <c r="G93" s="48">
        <f>+'Test Year 1'!K$472</f>
        <v>1267645.7051314858</v>
      </c>
      <c r="H93" s="21">
        <f>VLOOKUP($D93,'REG FL  Working Capital - 2 Sys'!$A:$AN,MATCH($B$66,'REG FL  Working Capital - 2 Sys'!$2:$2,0),FALSE)/1000</f>
        <v>1267645.9008331001</v>
      </c>
      <c r="I93" s="22">
        <f t="shared" si="30"/>
        <v>-0.19570161425508559</v>
      </c>
      <c r="J93" s="41">
        <f>+'Test Year 1'!$M$472</f>
        <v>1249542.436299515</v>
      </c>
      <c r="K93" s="21">
        <f>VLOOKUP($D93,'REG FL  Working Capital - 9 Ret'!$A:$AN,MATCH($B$66,'REG FL  Working Capital - 9 Ret'!$2:$2,0),FALSE)/1000</f>
        <v>1249542.6329677501</v>
      </c>
      <c r="L93" s="22">
        <f t="shared" si="33"/>
        <v>-0.19666823511943221</v>
      </c>
    </row>
    <row r="94" spans="1:21" x14ac:dyDescent="0.3">
      <c r="A94" s="1"/>
      <c r="B94" s="55" t="s">
        <v>83</v>
      </c>
      <c r="D94" s="5" t="str">
        <f t="shared" si="32"/>
        <v>*[Total Working Capital Assets]*</v>
      </c>
      <c r="G94" s="31">
        <f>+VLOOKUP($D94,'Test Year 1'!$D:$O,8,FALSE)</f>
        <v>3257280.0216140915</v>
      </c>
      <c r="H94" s="32">
        <f>VLOOKUP($D94,'REG FL  Working Capital - 2 Sys'!$A:$AN,MATCH($B$66,'REG FL  Working Capital - 2 Sys'!$2:$2,0),FALSE)/1000</f>
        <v>3257280.2173156999</v>
      </c>
      <c r="I94" s="33">
        <f t="shared" si="30"/>
        <v>-0.1957016084343195</v>
      </c>
      <c r="J94" s="31">
        <f>+VLOOKUP($D94,'Test Year 1'!$D:$O,10,FALSE)</f>
        <v>3151606.4698477788</v>
      </c>
      <c r="K94" s="32">
        <f>VLOOKUP($D94,'REG FL  Working Capital - 9 Ret'!$A:$AN,MATCH($B$66,'REG FL  Working Capital - 9 Ret'!$2:$2,0),FALSE)/1000</f>
        <v>3151606.6665160097</v>
      </c>
      <c r="L94" s="33">
        <f t="shared" si="33"/>
        <v>-0.19666823092848063</v>
      </c>
    </row>
    <row r="95" spans="1:21" x14ac:dyDescent="0.3">
      <c r="A95" s="1"/>
      <c r="K95" s="56"/>
      <c r="L95" s="56"/>
    </row>
    <row r="96" spans="1:21" x14ac:dyDescent="0.3">
      <c r="A96" s="1"/>
      <c r="B96" s="49" t="s">
        <v>85</v>
      </c>
      <c r="C96" s="57"/>
      <c r="D96" s="5" t="str">
        <f t="shared" si="32"/>
        <v>*[Total Other Noncurrent Liabilities]*</v>
      </c>
      <c r="E96" s="24"/>
      <c r="F96" s="24"/>
      <c r="G96" s="20">
        <f>+VLOOKUP($D96,'Test Year 1'!$D:$O,8,FALSE)</f>
        <v>-638174.47450147592</v>
      </c>
      <c r="H96" s="21">
        <f>VLOOKUP($D96,'REG FL  Working Capital - 2 Sys'!$A:$AN,MATCH($B$66,'REG FL  Working Capital - 2 Sys'!$2:$2,0),FALSE)/1000</f>
        <v>-638174.47450147697</v>
      </c>
      <c r="I96" s="22">
        <f t="shared" ref="I96:I100" si="34">+G96-H96</f>
        <v>1.0477378964424133E-9</v>
      </c>
      <c r="J96" s="20">
        <f>+VLOOKUP($D96,'Test Year 1'!$D:$O,10,FALSE)</f>
        <v>-620025.31843563891</v>
      </c>
      <c r="K96" s="21">
        <f>VLOOKUP($D96,'REG FL  Working Capital - 9 Ret'!$A:$AN,MATCH($B$66,'REG FL  Working Capital - 9 Ret'!$2:$2,0),FALSE)/1000</f>
        <v>-620025.31843563996</v>
      </c>
      <c r="L96" s="22">
        <f t="shared" ref="L96:L100" si="35">+J96-K96</f>
        <v>1.0477378964424133E-9</v>
      </c>
    </row>
    <row r="97" spans="1:12" x14ac:dyDescent="0.3">
      <c r="A97" s="1"/>
      <c r="B97" s="49" t="s">
        <v>87</v>
      </c>
      <c r="C97" s="46"/>
      <c r="D97" s="5" t="str">
        <f t="shared" si="32"/>
        <v>*[Total Current &amp; Accrued Liabilities]*</v>
      </c>
      <c r="E97" s="49"/>
      <c r="F97" s="49"/>
      <c r="G97" s="20">
        <f>+VLOOKUP($D97,'Test Year 1'!$D:$O,8,FALSE)</f>
        <v>-1448127.2328167888</v>
      </c>
      <c r="H97" s="21">
        <f>VLOOKUP($D97,'REG FL  Working Capital - 2 Sys'!$A:$AN,MATCH($B$66,'REG FL  Working Capital - 2 Sys'!$2:$2,0),FALSE)/1000</f>
        <v>-1448127.23281678</v>
      </c>
      <c r="I97" s="22">
        <f t="shared" si="34"/>
        <v>-8.8475644588470459E-9</v>
      </c>
      <c r="J97" s="20">
        <f>+VLOOKUP($D97,'Test Year 1'!$D:$O,10,FALSE)</f>
        <v>-1401230.751030663</v>
      </c>
      <c r="K97" s="21">
        <f>VLOOKUP($D97,'REG FL  Working Capital - 9 Ret'!$A:$AN,MATCH($B$66,'REG FL  Working Capital - 9 Ret'!$2:$2,0),FALSE)/1000</f>
        <v>-1401230.75103066</v>
      </c>
      <c r="L97" s="22">
        <f t="shared" si="35"/>
        <v>-3.0267983675003052E-9</v>
      </c>
    </row>
    <row r="98" spans="1:12" x14ac:dyDescent="0.3">
      <c r="A98" s="1"/>
      <c r="B98" s="49" t="s">
        <v>89</v>
      </c>
      <c r="C98" s="57"/>
      <c r="D98" s="5" t="str">
        <f t="shared" si="32"/>
        <v>*[Total Deferred Credits]*</v>
      </c>
      <c r="E98" s="24"/>
      <c r="F98" s="24"/>
      <c r="G98" s="20">
        <f>+VLOOKUP($D98,'Test Year 1'!$D:$O,8,FALSE)</f>
        <v>-400666.44839252002</v>
      </c>
      <c r="H98" s="21">
        <f>VLOOKUP($D98,'REG FL  Working Capital - 2 Sys'!$A:$AN,MATCH($B$66,'REG FL  Working Capital - 2 Sys'!$2:$2,0),FALSE)/1000</f>
        <v>-400666.44852252002</v>
      </c>
      <c r="I98" s="22">
        <f t="shared" si="34"/>
        <v>1.3000000035390258E-4</v>
      </c>
      <c r="J98" s="20">
        <f>+VLOOKUP($D98,'Test Year 1'!$D:$O,10,FALSE)</f>
        <v>-394487.31298782845</v>
      </c>
      <c r="K98" s="21">
        <f>VLOOKUP($D98,'REG FL  Working Capital - 9 Ret'!$A:$AN,MATCH($B$66,'REG FL  Working Capital - 9 Ret'!$2:$2,0),FALSE)/1000</f>
        <v>-394487.31311782799</v>
      </c>
      <c r="L98" s="22">
        <f t="shared" si="35"/>
        <v>1.2999953469261527E-4</v>
      </c>
    </row>
    <row r="99" spans="1:12" x14ac:dyDescent="0.3">
      <c r="A99" s="1"/>
      <c r="B99" s="55" t="s">
        <v>91</v>
      </c>
      <c r="D99" s="5" t="str">
        <f t="shared" si="32"/>
        <v>*[Total Working Capital Liabilities]*</v>
      </c>
      <c r="G99" s="20">
        <f>+VLOOKUP($D99,'Test Year 1'!$D:$O,8,FALSE)</f>
        <v>-2486968.1557107847</v>
      </c>
      <c r="H99" s="21">
        <f>VLOOKUP($D99,'REG FL  Working Capital - 2 Sys'!$A:$AN,MATCH($B$66,'REG FL  Working Capital - 2 Sys'!$2:$2,0),FALSE)/1000</f>
        <v>-2486968.1558407797</v>
      </c>
      <c r="I99" s="22">
        <f t="shared" si="34"/>
        <v>1.2999493628740311E-4</v>
      </c>
      <c r="J99" s="20">
        <f>+VLOOKUP($D99,'Test Year 1'!$D:$O,10,FALSE)</f>
        <v>-2415743.3824541303</v>
      </c>
      <c r="K99" s="21">
        <f>VLOOKUP($D99,'REG FL  Working Capital - 9 Ret'!$A:$AN,MATCH($B$66,'REG FL  Working Capital - 9 Ret'!$2:$2,0),FALSE)/1000</f>
        <v>-2415743.3825841299</v>
      </c>
      <c r="L99" s="22">
        <f t="shared" si="35"/>
        <v>1.2999959290027618E-4</v>
      </c>
    </row>
    <row r="100" spans="1:12" x14ac:dyDescent="0.3">
      <c r="A100" s="1"/>
      <c r="B100" s="34" t="s">
        <v>93</v>
      </c>
      <c r="D100" s="5" t="str">
        <f t="shared" si="32"/>
        <v>*[Total Working Capital Including Adjustments]*</v>
      </c>
      <c r="G100" s="20">
        <f>+VLOOKUP($D100,'Test Year 1'!$D:$O,8,FALSE)</f>
        <v>770311.86590330675</v>
      </c>
      <c r="H100" s="21">
        <f>VLOOKUP($D100,'REG FL  Working Capital - 2 Sys'!$A:$AN,MATCH($B$66,'REG FL  Working Capital - 2 Sys'!$2:$2,0),FALSE)/1000</f>
        <v>770312.06147491897</v>
      </c>
      <c r="I100" s="22">
        <f t="shared" si="34"/>
        <v>-0.19557161221746355</v>
      </c>
      <c r="J100" s="20">
        <f>+VLOOKUP($D100,'Test Year 1'!$D:$O,10,FALSE)</f>
        <v>735863.08739364846</v>
      </c>
      <c r="K100" s="21">
        <f>VLOOKUP($D100,'REG FL  Working Capital - 9 Ret'!$A:$AN,MATCH($B$66,'REG FL  Working Capital - 9 Ret'!$2:$2,0),FALSE)/1000</f>
        <v>735863.28393188003</v>
      </c>
      <c r="L100" s="22">
        <f t="shared" si="35"/>
        <v>-0.19653823156841099</v>
      </c>
    </row>
    <row r="101" spans="1:12" x14ac:dyDescent="0.3">
      <c r="A101" s="1"/>
      <c r="B101" s="34"/>
      <c r="D101" s="30"/>
      <c r="H101" s="21"/>
      <c r="I101" s="22"/>
      <c r="J101" s="41"/>
      <c r="K101" s="21"/>
      <c r="L101" s="22"/>
    </row>
    <row r="102" spans="1:12" x14ac:dyDescent="0.3">
      <c r="A102" s="1"/>
      <c r="B102" s="34" t="s">
        <v>95</v>
      </c>
      <c r="D102" s="5" t="str">
        <f t="shared" si="32"/>
        <v>*[Total Rate Base]*</v>
      </c>
      <c r="G102" s="20">
        <f>+VLOOKUP($D102,'Test Year 1'!$D:$O,8,FALSE)</f>
        <v>24917406.010366846</v>
      </c>
      <c r="H102" s="21">
        <f>VLOOKUP($D102,'REG FL  Summary - 2 System Per '!$A:$AN,MATCH($B$66,'REG FL  Summary - 2 System Per '!$2:$2,0),FALSE)/1000</f>
        <v>24917406.205938499</v>
      </c>
      <c r="I102" s="22">
        <f t="shared" ref="I102" si="36">+G102-H102</f>
        <v>-0.1955716535449028</v>
      </c>
      <c r="J102" s="20">
        <f>+VLOOKUP($D102,'Test Year 1'!$D:$O,10,FALSE)</f>
        <v>22974331.599869702</v>
      </c>
      <c r="K102" s="21">
        <f>VLOOKUP($D102,'REG FL  Summary - 9 Retail Per '!$A:$AN,MATCH($B$66,'REG FL  Summary - 9 Retail Per '!$2:$2,0),FALSE)/1000</f>
        <v>22974331.822514899</v>
      </c>
      <c r="L102" s="22">
        <f t="shared" ref="L102" si="37">+J102-K102</f>
        <v>-0.22264519706368446</v>
      </c>
    </row>
    <row r="103" spans="1:12" x14ac:dyDescent="0.3">
      <c r="A103" s="1"/>
    </row>
    <row r="104" spans="1:12" s="59" customFormat="1" x14ac:dyDescent="0.3">
      <c r="A104" s="58"/>
      <c r="G104" s="60"/>
      <c r="H104" s="61"/>
      <c r="I104" s="61"/>
      <c r="J104" s="61"/>
    </row>
    <row r="105" spans="1:12" x14ac:dyDescent="0.3">
      <c r="A105" s="1"/>
    </row>
    <row r="106" spans="1:12" s="5" customFormat="1" x14ac:dyDescent="0.3">
      <c r="A106" s="1"/>
      <c r="B106" s="2"/>
      <c r="C106" s="3"/>
      <c r="D106" s="4"/>
      <c r="G106" s="6" t="s">
        <v>20</v>
      </c>
      <c r="H106" s="7"/>
      <c r="I106" s="8"/>
      <c r="J106" s="9" t="s">
        <v>27</v>
      </c>
      <c r="K106" s="10"/>
      <c r="L106" s="11"/>
    </row>
    <row r="107" spans="1:12" s="5" customFormat="1" ht="14.4" x14ac:dyDescent="0.3">
      <c r="A107" s="1"/>
      <c r="B107" s="12" t="str">
        <f>+Inputs!G10</f>
        <v>Year 2026</v>
      </c>
      <c r="C107" s="13"/>
      <c r="D107" s="14"/>
      <c r="E107" s="15"/>
      <c r="F107" s="15"/>
      <c r="G107" s="16" t="s">
        <v>28</v>
      </c>
      <c r="H107" s="17" t="s">
        <v>29</v>
      </c>
      <c r="I107" s="18" t="s">
        <v>30</v>
      </c>
      <c r="J107" s="16" t="s">
        <v>28</v>
      </c>
      <c r="K107" s="17" t="s">
        <v>29</v>
      </c>
      <c r="L107" s="18" t="s">
        <v>30</v>
      </c>
    </row>
    <row r="108" spans="1:12" s="5" customFormat="1" x14ac:dyDescent="0.3">
      <c r="A108" s="1"/>
      <c r="B108" s="19" t="s">
        <v>31</v>
      </c>
      <c r="D108" s="5" t="s">
        <v>32</v>
      </c>
      <c r="G108" s="20">
        <f>+VLOOKUP($D108,'Test Year 2'!$D:$O,8,FALSE)</f>
        <v>11357222.70189327</v>
      </c>
      <c r="H108" s="21">
        <f>VLOOKUP($D108,'REG FL  EPIS - 2 System Per Boo'!$A:$AN,MATCH($B$107,'REG FL  EPIS - 2 System Per Boo'!$2:$2,0),FALSE)/1000</f>
        <v>11357222.701893199</v>
      </c>
      <c r="I108" s="22">
        <f>+G108-H108</f>
        <v>7.0780515670776367E-8</v>
      </c>
      <c r="J108" s="20">
        <f>+VLOOKUP($D108,'Test Year 2'!$D:$O,10,FALSE)</f>
        <v>11311543.113291921</v>
      </c>
      <c r="K108" s="21">
        <f>VLOOKUP($D108,'REG FL  EPIS - 9 Retail Per Boo'!$A:$AN,MATCH($B$107,'REG FL  EPIS - 9 Retail Per Boo'!$2:$2,0),FALSE)/1000</f>
        <v>11311543.113291901</v>
      </c>
      <c r="L108" s="22">
        <f>+J108-K108</f>
        <v>2.0489096641540527E-8</v>
      </c>
    </row>
    <row r="109" spans="1:12" ht="13.95" customHeight="1" x14ac:dyDescent="0.3">
      <c r="A109" s="1"/>
      <c r="B109" s="19" t="s">
        <v>33</v>
      </c>
      <c r="C109" s="23"/>
      <c r="D109" s="24" t="s">
        <v>34</v>
      </c>
      <c r="G109" s="20">
        <f>+VLOOKUP($D109,'Test Year 2'!$D:$O,8,FALSE)</f>
        <v>7557935.194260966</v>
      </c>
      <c r="H109" s="21">
        <f>VLOOKUP($D109,'REG FL  EPIS - 2 System Per Boo'!$A:$AN,MATCH($B$107,'REG FL  EPIS - 2 System Per Boo'!$2:$2,0),FALSE)/1000</f>
        <v>7557935.19426098</v>
      </c>
      <c r="I109" s="22">
        <f t="shared" ref="I109:I113" si="38">+G109-H109</f>
        <v>-1.3969838619232178E-8</v>
      </c>
      <c r="J109" s="20">
        <f>+VLOOKUP($D109,'Test Year 2'!$D:$O,10,FALSE)</f>
        <v>5370599.1906679282</v>
      </c>
      <c r="K109" s="21">
        <f>VLOOKUP($D109,'REG FL  EPIS - 9 Retail Per Boo'!$A:$AN,MATCH($B$107,'REG FL  EPIS - 9 Retail Per Boo'!$2:$2,0),FALSE)/1000</f>
        <v>5370599.1906679403</v>
      </c>
      <c r="L109" s="22">
        <f t="shared" ref="L109:L113" si="39">+J109-K109</f>
        <v>-1.2107193470001221E-8</v>
      </c>
    </row>
    <row r="110" spans="1:12" x14ac:dyDescent="0.3">
      <c r="A110" s="1"/>
      <c r="B110" s="19" t="s">
        <v>36</v>
      </c>
      <c r="C110" s="26"/>
      <c r="D110" s="19" t="s">
        <v>37</v>
      </c>
      <c r="G110" s="20">
        <f>+VLOOKUP($D110,'Test Year 2'!$D:$O,8,FALSE)</f>
        <v>11849548.47044657</v>
      </c>
      <c r="H110" s="21">
        <f>VLOOKUP($D110,'REG FL  EPIS - 2 System Per Boo'!$A:$AN,MATCH($B$107,'REG FL  EPIS - 2 System Per Boo'!$2:$2,0),FALSE)/1000</f>
        <v>11849548.470446501</v>
      </c>
      <c r="I110" s="22">
        <f t="shared" si="38"/>
        <v>6.891787052154541E-8</v>
      </c>
      <c r="J110" s="20">
        <f>+VLOOKUP($D110,'Test Year 2'!$D:$O,10,FALSE)</f>
        <v>11849548.47044657</v>
      </c>
      <c r="K110" s="21">
        <f>VLOOKUP($D110,'REG FL  EPIS - 9 Retail Per Boo'!$A:$AN,MATCH($B$107,'REG FL  EPIS - 9 Retail Per Boo'!$2:$2,0),FALSE)/1000</f>
        <v>11849548.470446501</v>
      </c>
      <c r="L110" s="22">
        <f t="shared" si="39"/>
        <v>6.891787052154541E-8</v>
      </c>
    </row>
    <row r="111" spans="1:12" x14ac:dyDescent="0.3">
      <c r="A111" s="1"/>
      <c r="B111" s="19" t="s">
        <v>39</v>
      </c>
      <c r="C111" s="26"/>
      <c r="D111" s="24" t="s">
        <v>40</v>
      </c>
      <c r="G111" s="20">
        <f>+VLOOKUP($D111,'Test Year 2'!$D:$O,8,FALSE)</f>
        <v>1453770.5679577405</v>
      </c>
      <c r="H111" s="21">
        <f>VLOOKUP($D111,'REG FL  EPIS - 2 System Per Boo'!$A:$AN,MATCH($B$107,'REG FL  EPIS - 2 System Per Boo'!$2:$2,0),FALSE)/1000</f>
        <v>1453770.56795774</v>
      </c>
      <c r="I111" s="22">
        <f t="shared" si="38"/>
        <v>0</v>
      </c>
      <c r="J111" s="20">
        <f>+VLOOKUP($D111,'Test Year 2'!$D:$O,10,FALSE)</f>
        <v>1418538.7158479216</v>
      </c>
      <c r="K111" s="21">
        <f>VLOOKUP($D111,'REG FL  EPIS - 9 Retail Per Boo'!$A:$AN,MATCH($B$107,'REG FL  EPIS - 9 Retail Per Boo'!$2:$2,0),FALSE)/1000</f>
        <v>1418538.7158479199</v>
      </c>
      <c r="L111" s="22">
        <f t="shared" si="39"/>
        <v>0</v>
      </c>
    </row>
    <row r="112" spans="1:12" x14ac:dyDescent="0.3">
      <c r="A112" s="1"/>
      <c r="B112" s="19" t="s">
        <v>41</v>
      </c>
      <c r="C112" s="26"/>
      <c r="D112" s="27" t="s">
        <v>42</v>
      </c>
      <c r="E112" s="28" t="s">
        <v>96</v>
      </c>
      <c r="F112" s="27"/>
      <c r="G112" s="20">
        <f>+VLOOKUP($E112,'Test Year 2'!$D:$O,8,FALSE)</f>
        <v>764962.16722994577</v>
      </c>
      <c r="H112" s="21">
        <f>VLOOKUP($D112,'REG FL  EPIS - 2 System Per Boo'!$A:$AN,MATCH($B$107,'REG FL  EPIS - 2 System Per Boo'!$2:$2,0),FALSE)/1000</f>
        <v>764962.17159000004</v>
      </c>
      <c r="I112" s="22">
        <f t="shared" si="38"/>
        <v>-4.3600542703643441E-3</v>
      </c>
      <c r="J112" s="20">
        <f>+VLOOKUP($E112,'Test Year 2'!$D:$O,10,FALSE)</f>
        <v>749951.40490201209</v>
      </c>
      <c r="K112" s="21">
        <f>VLOOKUP($D112,'REG FL  EPIS - 9 Retail Per Boo'!$A:$AN,MATCH($B$107,'REG FL  EPIS - 9 Retail Per Boo'!$2:$2,0),FALSE)/1000</f>
        <v>749951.40914614906</v>
      </c>
      <c r="L112" s="22">
        <f t="shared" si="39"/>
        <v>-4.2441369732841849E-3</v>
      </c>
    </row>
    <row r="113" spans="1:19" s="34" customFormat="1" x14ac:dyDescent="0.3">
      <c r="A113" s="3"/>
      <c r="B113" s="28" t="s">
        <v>45</v>
      </c>
      <c r="C113" s="29"/>
      <c r="D113" s="28" t="s">
        <v>46</v>
      </c>
      <c r="E113" s="30"/>
      <c r="F113" s="30"/>
      <c r="G113" s="31">
        <f>+VLOOKUP($D113,'Test Year 2'!$D:$O,8,FALSE)</f>
        <v>32983439.101788491</v>
      </c>
      <c r="H113" s="32">
        <f>VLOOKUP($D113,'REG FL  EPIS - 2 System Per Boo'!$A:$AN,MATCH($B$107,'REG FL  EPIS - 2 System Per Boo'!$2:$2,0),FALSE)/1000</f>
        <v>32983439.101788502</v>
      </c>
      <c r="I113" s="33">
        <f t="shared" si="38"/>
        <v>0</v>
      </c>
      <c r="J113" s="31">
        <f>+VLOOKUP($D113,'Test Year 2'!$D:$O,10,FALSE)</f>
        <v>30700180.89515635</v>
      </c>
      <c r="K113" s="32">
        <f>VLOOKUP($D113,'REG FL  EPIS - 9 Retail Per Boo'!$A:$AN,MATCH($B$107,'REG FL  EPIS - 9 Retail Per Boo'!$2:$2,0),FALSE)/1000</f>
        <v>30700180.895156398</v>
      </c>
      <c r="L113" s="408">
        <f t="shared" si="39"/>
        <v>-4.8428773880004883E-8</v>
      </c>
    </row>
    <row r="114" spans="1:19" x14ac:dyDescent="0.3">
      <c r="A114" s="1"/>
      <c r="B114" s="19"/>
      <c r="C114" s="26"/>
      <c r="D114" s="19"/>
      <c r="E114" s="27"/>
      <c r="F114" s="27"/>
      <c r="G114" s="35"/>
      <c r="H114" s="21"/>
      <c r="I114" s="22"/>
      <c r="J114" s="36"/>
      <c r="K114" s="21"/>
      <c r="L114" s="22"/>
    </row>
    <row r="115" spans="1:19" s="5" customFormat="1" x14ac:dyDescent="0.3">
      <c r="A115" s="1"/>
      <c r="B115" s="37" t="s">
        <v>47</v>
      </c>
      <c r="D115" s="19" t="s">
        <v>48</v>
      </c>
      <c r="E115" s="25"/>
      <c r="F115" s="25"/>
      <c r="G115" s="20">
        <f>+VLOOKUP($D115,'Test Year 2'!$D:$O,8,FALSE)</f>
        <v>4094643.2650152673</v>
      </c>
      <c r="H115" s="21">
        <f>VLOOKUP($D115,'REG FL  Accum Depr - 2 System P'!$A:$AN,MATCH($B$107,'REG FL  Accum Depr - 2 System P'!$2:$2,0),FALSE)/1000</f>
        <v>4094643.2650152701</v>
      </c>
      <c r="I115" s="22">
        <f t="shared" ref="I115:I121" si="40">+G115-H115</f>
        <v>0</v>
      </c>
      <c r="J115" s="20">
        <f>+VLOOKUP($D115,'Test Year 2'!$D:$O,10,FALSE)</f>
        <v>4065515.2226269455</v>
      </c>
      <c r="K115" s="21">
        <f>VLOOKUP($D115,'REG FL  Accum Depr - 9 Retail P'!$A:$AN,MATCH($B$107,'REG FL  Accum Depr - 9 Retail P'!$2:$2,0),FALSE)/1000</f>
        <v>4065515.2226269399</v>
      </c>
      <c r="L115" s="22">
        <f t="shared" ref="L115:L121" si="41">+J115-K115</f>
        <v>5.5879354476928711E-9</v>
      </c>
    </row>
    <row r="116" spans="1:19" s="5" customFormat="1" x14ac:dyDescent="0.3">
      <c r="A116" s="1"/>
      <c r="B116" s="37" t="s">
        <v>49</v>
      </c>
      <c r="D116" s="24" t="s">
        <v>50</v>
      </c>
      <c r="E116" s="25"/>
      <c r="F116" s="25"/>
      <c r="G116" s="20">
        <f>+VLOOKUP($D116,'Test Year 2'!$D:$O,8,FALSE)</f>
        <v>231348.6848637026</v>
      </c>
      <c r="H116" s="21">
        <f>VLOOKUP($D116,'REG FL  Accum Depr - 2 System P'!$A:$AN,MATCH($B$107,'REG FL  Accum Depr - 2 System P'!$2:$2,0),FALSE)/1000</f>
        <v>231348.68486370301</v>
      </c>
      <c r="I116" s="22">
        <f t="shared" si="40"/>
        <v>-4.0745362639427185E-10</v>
      </c>
      <c r="J116" s="20">
        <f>+VLOOKUP($D116,'Test Year 2'!$D:$O,10,FALSE)</f>
        <v>229601.27913721499</v>
      </c>
      <c r="K116" s="21">
        <f>VLOOKUP($D116,'REG FL  Accum Depr - 9 Retail P'!$A:$AN,MATCH($B$107,'REG FL  Accum Depr - 9 Retail P'!$2:$2,0),FALSE)/1000</f>
        <v>229601.27913721499</v>
      </c>
      <c r="L116" s="22">
        <f t="shared" si="41"/>
        <v>0</v>
      </c>
    </row>
    <row r="117" spans="1:19" s="5" customFormat="1" ht="12" customHeight="1" x14ac:dyDescent="0.3">
      <c r="A117" s="1"/>
      <c r="B117" s="38" t="s">
        <v>52</v>
      </c>
      <c r="D117" s="19" t="s">
        <v>53</v>
      </c>
      <c r="E117" s="25"/>
      <c r="F117" s="25"/>
      <c r="G117" s="20">
        <f>+VLOOKUP($D117,'Test Year 2'!$D:$O,8,FALSE)</f>
        <v>972667.55758244917</v>
      </c>
      <c r="H117" s="21">
        <f>VLOOKUP($D117,'REG FL  Accum Depr - 2 System P'!$A:$AN,MATCH($B$107,'REG FL  Accum Depr - 2 System P'!$2:$2,0),FALSE)/1000</f>
        <v>972667.55758244894</v>
      </c>
      <c r="I117" s="22">
        <f t="shared" si="40"/>
        <v>0</v>
      </c>
      <c r="J117" s="20">
        <f>+VLOOKUP($D117,'Test Year 2'!$D:$O,10,FALSE)</f>
        <v>690358.97815850971</v>
      </c>
      <c r="K117" s="21">
        <f>VLOOKUP($D117,'REG FL  Accum Depr - 9 Retail P'!$A:$AN,MATCH($B$107,'REG FL  Accum Depr - 9 Retail P'!$2:$2,0),FALSE)/1000</f>
        <v>690358.97815850994</v>
      </c>
      <c r="L117" s="22">
        <f t="shared" si="41"/>
        <v>0</v>
      </c>
    </row>
    <row r="118" spans="1:19" x14ac:dyDescent="0.3">
      <c r="A118" s="1"/>
      <c r="B118" s="39" t="s">
        <v>54</v>
      </c>
      <c r="C118" s="26"/>
      <c r="D118" s="25" t="s">
        <v>55</v>
      </c>
      <c r="G118" s="20">
        <f>+VLOOKUP($D118,'Test Year 2'!$D:$O,8,FALSE)</f>
        <v>2258623.3213845021</v>
      </c>
      <c r="H118" s="21">
        <f>VLOOKUP($D118,'REG FL  Accum Depr - 2 System P'!$A:$AN,MATCH($B$107,'REG FL  Accum Depr - 2 System P'!$2:$2,0),FALSE)/1000</f>
        <v>2258623.3213845002</v>
      </c>
      <c r="I118" s="22">
        <f t="shared" si="40"/>
        <v>0</v>
      </c>
      <c r="J118" s="20">
        <f>+VLOOKUP($D118,'Test Year 2'!$D:$O,10,FALSE)</f>
        <v>2258623.3213845021</v>
      </c>
      <c r="K118" s="21">
        <f>VLOOKUP($D118,'REG FL  Accum Depr - 9 Retail P'!$A:$AN,MATCH($B$107,'REG FL  Accum Depr - 9 Retail P'!$2:$2,0),FALSE)/1000</f>
        <v>2258623.3213845002</v>
      </c>
      <c r="L118" s="22">
        <f t="shared" si="41"/>
        <v>0</v>
      </c>
    </row>
    <row r="119" spans="1:19" x14ac:dyDescent="0.3">
      <c r="A119" s="1"/>
      <c r="B119" s="40" t="s">
        <v>56</v>
      </c>
      <c r="C119" s="26"/>
      <c r="D119" s="27" t="s">
        <v>57</v>
      </c>
      <c r="G119" s="20">
        <f>+VLOOKUP($D119,'Test Year 2'!$D:$O,8,FALSE)</f>
        <v>704880.95014904556</v>
      </c>
      <c r="H119" s="21">
        <f>VLOOKUP($D119,'REG FL  Accum Depr - 2 System P'!$A:$AN,MATCH($B$107,'REG FL  Accum Depr - 2 System P'!$2:$2,0),FALSE)/1000</f>
        <v>704880.95014904707</v>
      </c>
      <c r="I119" s="22">
        <f t="shared" si="40"/>
        <v>-1.5133991837501526E-9</v>
      </c>
      <c r="J119" s="20">
        <f>+VLOOKUP($D119,'Test Year 2'!$D:$O,10,FALSE)</f>
        <v>687328.12731246511</v>
      </c>
      <c r="K119" s="21">
        <f>VLOOKUP($D119,'REG FL  Accum Depr - 9 Retail P'!$A:$AN,MATCH($B$107,'REG FL  Accum Depr - 9 Retail P'!$2:$2,0),FALSE)/1000</f>
        <v>687328.12731246604</v>
      </c>
      <c r="L119" s="22">
        <f t="shared" si="41"/>
        <v>-9.3132257461547852E-10</v>
      </c>
    </row>
    <row r="120" spans="1:19" x14ac:dyDescent="0.3">
      <c r="A120" s="1"/>
      <c r="B120" s="40" t="s">
        <v>58</v>
      </c>
      <c r="C120" s="26"/>
      <c r="D120" s="26" t="s">
        <v>59</v>
      </c>
      <c r="E120" s="27" t="s">
        <v>60</v>
      </c>
      <c r="F120" s="27"/>
      <c r="G120" s="20">
        <f>+'Test Year 2'!K$285</f>
        <v>445326.96363204892</v>
      </c>
      <c r="H120" s="21">
        <f>VLOOKUP($D120,'REG FL  Accum Depr - 2 System P'!$A:$AN,MATCH($B$107,'REG FL  Accum Depr - 2 System P'!$2:$2,0),FALSE)/1000+VLOOKUP($E120,'REG FL  Accum Depr - 2 System P'!$A:$AN,MATCH($B$107,'REG FL  Accum Depr - 2 System P'!$2:$2,0),FALSE)/1000</f>
        <v>445326.96363204892</v>
      </c>
      <c r="I120" s="22">
        <f t="shared" si="40"/>
        <v>0</v>
      </c>
      <c r="J120" s="41">
        <f>+'Test Year 2'!M$285</f>
        <v>445918.27921205404</v>
      </c>
      <c r="K120" s="21">
        <f>VLOOKUP($D120,'REG FL  Accum Depr - 9 Retail P'!$A:$AN,MATCH($B$107,'REG FL  Accum Depr - 9 Retail P'!$2:$2,0),FALSE)/1000+VLOOKUP($E120,'REG FL  Accum Depr - 9 Retail P'!$A:$AN,MATCH($B$107,'REG FL  Accum Depr - 9 Retail P'!$2:$2,0),FALSE)/1000</f>
        <v>445918.27921205404</v>
      </c>
      <c r="L120" s="22">
        <f t="shared" si="41"/>
        <v>0</v>
      </c>
    </row>
    <row r="121" spans="1:19" s="34" customFormat="1" x14ac:dyDescent="0.3">
      <c r="A121" s="3"/>
      <c r="B121" s="42" t="s">
        <v>61</v>
      </c>
      <c r="C121" s="29"/>
      <c r="D121" s="30" t="s">
        <v>62</v>
      </c>
      <c r="G121" s="31">
        <f>+VLOOKUP($D121,'Test Year 2'!$D:$O,8,FALSE)</f>
        <v>8707490.7426270153</v>
      </c>
      <c r="H121" s="32">
        <f>VLOOKUP($D121,'REG FL  Accum Depr - 2 System P'!$A:$AN,MATCH($B$107,'REG FL  Accum Depr - 2 System P'!$2:$2,0),FALSE)/1000</f>
        <v>8707490.7426270191</v>
      </c>
      <c r="I121" s="33">
        <f t="shared" si="40"/>
        <v>0</v>
      </c>
      <c r="J121" s="31">
        <f>+VLOOKUP($D121,'Test Year 2'!$D:$O,10,FALSE)</f>
        <v>8377345.2078316901</v>
      </c>
      <c r="K121" s="32">
        <f>VLOOKUP($D121,'REG FL  Accum Depr - 9 Retail P'!$A:$AN,MATCH($B$107,'REG FL  Accum Depr - 9 Retail P'!$2:$2,0),FALSE)/1000</f>
        <v>8377345.2078316901</v>
      </c>
      <c r="L121" s="33">
        <f t="shared" si="41"/>
        <v>0</v>
      </c>
    </row>
    <row r="122" spans="1:19" x14ac:dyDescent="0.3">
      <c r="A122" s="1"/>
      <c r="B122" s="40"/>
      <c r="C122" s="26"/>
      <c r="D122" s="27"/>
      <c r="G122" s="43"/>
      <c r="H122" s="21"/>
      <c r="I122" s="22"/>
      <c r="J122" s="41"/>
      <c r="K122" s="21"/>
      <c r="L122" s="22"/>
    </row>
    <row r="123" spans="1:19" s="4" customFormat="1" x14ac:dyDescent="0.3">
      <c r="A123" s="3"/>
      <c r="B123" s="44" t="s">
        <v>63</v>
      </c>
      <c r="C123" s="45"/>
      <c r="D123" s="30" t="s">
        <v>64</v>
      </c>
      <c r="E123" s="34"/>
      <c r="F123" s="34"/>
      <c r="G123" s="31">
        <f>+VLOOKUP($D123,'Test Year 2'!$D:$O,8,FALSE)</f>
        <v>1485130.0629106287</v>
      </c>
      <c r="H123" s="32">
        <f>VLOOKUP($D123,'REG FL  CWIP - 2 System Per Boo'!$A:$AN,MATCH($B$107,'REG FL  CWIP - 2 System Per Boo'!$2:$2,0),FALSE)/1000</f>
        <v>1485130.0629106299</v>
      </c>
      <c r="I123" s="409">
        <f t="shared" ref="I123:I125" si="42">+G123-H123</f>
        <v>0</v>
      </c>
      <c r="J123" s="31">
        <f>+VLOOKUP($D123,'Test Year 2'!$D:$O,10,FALSE)</f>
        <v>1392401.7652310045</v>
      </c>
      <c r="K123" s="32">
        <f>VLOOKUP($D123,'REG FL  CWIP - 9 Retail Per Boo'!$A:$AN,MATCH($B$107,'REG FL  CWIP - 9 Retail Per Boo'!$2:$2,0),FALSE)/1000</f>
        <v>1392401.791338</v>
      </c>
      <c r="L123" s="405">
        <f t="shared" ref="L123:L125" si="43">+J123-K123</f>
        <v>-2.6106995530426502E-2</v>
      </c>
      <c r="M123" s="25"/>
      <c r="N123" s="25"/>
      <c r="O123" s="25"/>
      <c r="P123" s="25"/>
      <c r="Q123" s="25"/>
      <c r="R123" s="25"/>
      <c r="S123" s="25"/>
    </row>
    <row r="124" spans="1:19" s="5" customFormat="1" x14ac:dyDescent="0.3">
      <c r="A124" s="1"/>
      <c r="B124" s="26"/>
      <c r="C124" s="46"/>
      <c r="D124" s="19"/>
      <c r="E124" s="25"/>
      <c r="F124" s="25"/>
      <c r="G124" s="43"/>
    </row>
    <row r="125" spans="1:19" x14ac:dyDescent="0.3">
      <c r="A125" s="1"/>
      <c r="B125" s="44" t="s">
        <v>65</v>
      </c>
      <c r="C125" s="47"/>
      <c r="D125" s="19" t="s">
        <v>66</v>
      </c>
      <c r="G125" s="31">
        <f>+VLOOKUP($D125,'Test Year 2'!$D:$O,8,FALSE)</f>
        <v>129702.8768</v>
      </c>
      <c r="H125" s="32">
        <f>VLOOKUP($D125,'REG FL  EPIS - 2 System Per Boo'!$A:$AN,MATCH($B$107,'REG FL  EPIS - 2 System Per Boo'!$2:$2,0),FALSE)/1000</f>
        <v>129702.8768</v>
      </c>
      <c r="I125" s="33">
        <f t="shared" si="42"/>
        <v>0</v>
      </c>
      <c r="J125" s="31">
        <f>+VLOOKUP($D125,'Test Year 2'!$D:$O,10,FALSE)</f>
        <v>122482.09155304395</v>
      </c>
      <c r="K125" s="32">
        <f>VLOOKUP($D125,'REG FL  EPIS - 9 Retail Per Boo'!$A:$AN,MATCH($B$107,'REG FL  EPIS - 9 Retail Per Boo'!$2:$2,0),FALSE)/1000</f>
        <v>122482.09155304401</v>
      </c>
      <c r="L125" s="22">
        <f t="shared" si="43"/>
        <v>0</v>
      </c>
    </row>
    <row r="126" spans="1:19" x14ac:dyDescent="0.3">
      <c r="A126" s="1"/>
      <c r="B126" s="29"/>
      <c r="C126" s="47"/>
      <c r="D126" s="19"/>
      <c r="H126" s="21"/>
      <c r="I126" s="21"/>
      <c r="J126" s="21"/>
      <c r="K126" s="21"/>
      <c r="L126" s="21"/>
    </row>
    <row r="127" spans="1:19" x14ac:dyDescent="0.3">
      <c r="A127" s="1"/>
      <c r="B127" s="49" t="s">
        <v>67</v>
      </c>
      <c r="C127" s="47"/>
      <c r="D127" s="27" t="s">
        <v>68</v>
      </c>
      <c r="G127" s="20">
        <f>+VLOOKUP($D127,'Test Year 2'!$D:$O,8,FALSE)</f>
        <v>474832.44477000006</v>
      </c>
      <c r="H127" s="21">
        <f>VLOOKUP($D127,'REG FL  Working Capital - 2 Sys'!$A:$AN,MATCH($B$107,'REG FL  Working Capital - 2 Sys'!$2:$2,0),FALSE)/1000</f>
        <v>474832.44477</v>
      </c>
      <c r="I127" s="22">
        <f t="shared" ref="I127:I135" si="44">+G127-H127</f>
        <v>0</v>
      </c>
      <c r="J127" s="20">
        <f>+VLOOKUP($D127,'Test Year 2'!$D:$O,10,FALSE)</f>
        <v>474832.44477000006</v>
      </c>
      <c r="K127" s="21">
        <f>VLOOKUP($D127,'REG FL  Working Capital - 9 Ret'!$A:$AN,MATCH($B$107,'REG FL  Working Capital - 9 Ret'!$2:$2,0),FALSE)/1000</f>
        <v>474832.44477</v>
      </c>
      <c r="L127" s="22">
        <f t="shared" ref="L127" si="45">+J127-K127</f>
        <v>0</v>
      </c>
    </row>
    <row r="128" spans="1:19" x14ac:dyDescent="0.3">
      <c r="A128" s="1"/>
      <c r="B128" s="25" t="s">
        <v>69</v>
      </c>
      <c r="C128" s="47"/>
      <c r="D128" s="27" t="s">
        <v>70</v>
      </c>
      <c r="E128" s="50"/>
      <c r="F128" s="50"/>
      <c r="G128" s="20">
        <f>+VLOOKUP($D128,'Test Year 2'!$D:$O,8,FALSE)</f>
        <v>1479283.7988559331</v>
      </c>
      <c r="H128" s="21">
        <f>VLOOKUP($D128,'REG FL  Working Capital - 2 Sys'!$A:$AN,MATCH($B$107,'REG FL  Working Capital - 2 Sys'!$2:$2,0),FALSE)/1000</f>
        <v>1479283.7988559301</v>
      </c>
      <c r="I128" s="22">
        <f t="shared" si="44"/>
        <v>3.0267983675003052E-9</v>
      </c>
      <c r="J128" s="20">
        <f>+VLOOKUP($D128,'Test Year 2'!$D:$O,10,FALSE)</f>
        <v>1390071.6235222069</v>
      </c>
      <c r="K128" s="21">
        <f>VLOOKUP($D128,'REG FL  Working Capital - 9 Ret'!$A:$AN,MATCH($B$107,'REG FL  Working Capital - 9 Ret'!$2:$2,0),FALSE)/1000</f>
        <v>1390071.6235222002</v>
      </c>
      <c r="L128" s="22">
        <f>+J128-K128</f>
        <v>6.7520886659622192E-9</v>
      </c>
    </row>
    <row r="129" spans="1:12" x14ac:dyDescent="0.3">
      <c r="A129" s="1"/>
      <c r="B129" s="25" t="s">
        <v>71</v>
      </c>
      <c r="D129" s="27" t="s">
        <v>72</v>
      </c>
      <c r="G129" s="48">
        <f>SUM('Test Year 2'!K$409:K$432)</f>
        <v>1072345.9121345829</v>
      </c>
      <c r="H129" s="21">
        <f>VLOOKUP($D129,'REG FL  Working Capital - 2 Sys'!$A:$AN,MATCH($B$107,'REG FL  Working Capital - 2 Sys'!$2:$2,0),FALSE)/1000</f>
        <v>1072346.1438361299</v>
      </c>
      <c r="I129" s="22">
        <f t="shared" si="44"/>
        <v>-0.23170154704712331</v>
      </c>
      <c r="J129" s="41">
        <f>SUM('Test Year 2'!$M$409:$M$432)</f>
        <v>1057222.9362661764</v>
      </c>
      <c r="K129" s="21">
        <f>VLOOKUP($D129,'REG FL  Working Capital - 9 Ret'!$A:$AN,MATCH($B$107,'REG FL  Working Capital - 9 Ret'!$2:$2,0),FALSE)/1000</f>
        <v>1057223.16796773</v>
      </c>
      <c r="L129" s="22">
        <f>+J129-K129</f>
        <v>-0.23170155356638134</v>
      </c>
    </row>
    <row r="130" spans="1:12" x14ac:dyDescent="0.3">
      <c r="A130" s="1"/>
      <c r="B130" s="49" t="s">
        <v>73</v>
      </c>
      <c r="C130" s="46"/>
      <c r="D130" s="24" t="s">
        <v>74</v>
      </c>
      <c r="E130" s="49"/>
      <c r="F130" s="49"/>
      <c r="G130" s="51">
        <f>+'Test Year 2'!K$457</f>
        <v>5261.4489699999904</v>
      </c>
      <c r="H130" s="21">
        <f>VLOOKUP($D130,'REG FL  Working Capital - 2 Sys'!$A:$AN,MATCH($B$107,'REG FL  Working Capital - 2 Sys'!$2:$2,0),FALSE)/1000</f>
        <v>5261.4129699999903</v>
      </c>
      <c r="I130" s="22">
        <f t="shared" si="44"/>
        <v>3.6000000000058208E-2</v>
      </c>
      <c r="J130" s="41">
        <f>+'Test Year 2'!$M$457</f>
        <v>5118.395004088009</v>
      </c>
      <c r="K130" s="21">
        <f>VLOOKUP($D130,'REG FL  Working Capital - 9 Ret'!$A:$AN,MATCH($B$107,'REG FL  Working Capital - 9 Ret'!$2:$2,0),FALSE)/1000</f>
        <v>5118.35998289495</v>
      </c>
      <c r="L130" s="22">
        <f t="shared" ref="L130:L135" si="46">+J130-K130</f>
        <v>3.5021193059037614E-2</v>
      </c>
    </row>
    <row r="131" spans="1:12" x14ac:dyDescent="0.3">
      <c r="A131" s="1"/>
      <c r="B131" s="49" t="s">
        <v>75</v>
      </c>
      <c r="C131" s="46"/>
      <c r="D131" s="24" t="s">
        <v>76</v>
      </c>
      <c r="E131" s="49"/>
      <c r="F131" s="49"/>
      <c r="G131" s="51">
        <f>+'Test Year 2'!K$458</f>
        <v>8.4749199999999885</v>
      </c>
      <c r="H131" s="21">
        <f>VLOOKUP($D131,'REG FL  Working Capital - 2 Sys'!$A:$AN,MATCH($B$107,'REG FL  Working Capital - 2 Sys'!$2:$2,0),FALSE)/1000</f>
        <v>8.4749199999999885</v>
      </c>
      <c r="I131" s="22">
        <f t="shared" si="44"/>
        <v>0</v>
      </c>
      <c r="J131" s="41">
        <f>+'Test Year 2'!$M$458</f>
        <v>8.2444947077089203</v>
      </c>
      <c r="K131" s="21">
        <f>VLOOKUP($D131,'REG FL  Working Capital - 9 Ret'!$A:$AN,MATCH($B$107,'REG FL  Working Capital - 9 Ret'!$2:$2,0),FALSE)/1000</f>
        <v>8.2444947077089203</v>
      </c>
      <c r="L131" s="22">
        <f t="shared" si="46"/>
        <v>0</v>
      </c>
    </row>
    <row r="132" spans="1:12" x14ac:dyDescent="0.3">
      <c r="A132" s="1"/>
      <c r="B132" s="52" t="s">
        <v>77</v>
      </c>
      <c r="C132" s="46"/>
      <c r="D132" s="24" t="s">
        <v>78</v>
      </c>
      <c r="E132" s="52"/>
      <c r="F132" s="52"/>
      <c r="G132" s="53">
        <f>+'Test Year 2'!K$459</f>
        <v>0</v>
      </c>
      <c r="H132" s="21">
        <f>VLOOKUP($D132,'REG FL  Working Capital - 2 Sys'!$A:$AN,MATCH($B$107,'REG FL  Working Capital - 2 Sys'!$2:$2,0),FALSE)/1000</f>
        <v>0</v>
      </c>
      <c r="I132" s="22">
        <f t="shared" si="44"/>
        <v>0</v>
      </c>
      <c r="J132" s="41">
        <f>+'Test Year 2'!$M$459</f>
        <v>0</v>
      </c>
      <c r="K132" s="21">
        <f>VLOOKUP($D132,'REG FL  Working Capital - 9 Ret'!$A:$AN,MATCH($B$107,'REG FL  Working Capital - 9 Ret'!$2:$2,0),FALSE)/1000</f>
        <v>0</v>
      </c>
      <c r="L132" s="22">
        <f t="shared" si="46"/>
        <v>0</v>
      </c>
    </row>
    <row r="133" spans="1:12" x14ac:dyDescent="0.3">
      <c r="A133" s="1"/>
      <c r="B133" s="54" t="s">
        <v>79</v>
      </c>
      <c r="C133" s="47"/>
      <c r="D133" s="27" t="s">
        <v>80</v>
      </c>
      <c r="G133" s="48">
        <f>SUM('Test Year 2'!K$460:K$471)</f>
        <v>161259.32476762024</v>
      </c>
      <c r="H133" s="21">
        <f>VLOOKUP($D133,'REG FL  Working Capital - 2 Sys'!$A:$AN,MATCH($B$107,'REG FL  Working Capital - 2 Sys'!$2:$2,0),FALSE)/1000</f>
        <v>161259.32476768602</v>
      </c>
      <c r="I133" s="22">
        <f t="shared" si="44"/>
        <v>-6.577465683221817E-8</v>
      </c>
      <c r="J133" s="41">
        <f>SUM('Test Year 2'!$M$460:$M$471)</f>
        <v>158028.69144257932</v>
      </c>
      <c r="K133" s="21">
        <f>VLOOKUP($D133,'REG FL  Working Capital - 9 Ret'!$A:$AN,MATCH($B$107,'REG FL  Working Capital - 9 Ret'!$2:$2,0),FALSE)/1000</f>
        <v>158028.691442643</v>
      </c>
      <c r="L133" s="22">
        <f t="shared" si="46"/>
        <v>-6.3679181039333344E-8</v>
      </c>
    </row>
    <row r="134" spans="1:12" x14ac:dyDescent="0.3">
      <c r="A134" s="1"/>
      <c r="B134" s="49" t="s">
        <v>81</v>
      </c>
      <c r="D134" s="30" t="s">
        <v>82</v>
      </c>
      <c r="G134" s="48">
        <f>+'Test Year 2'!K$472</f>
        <v>1238875.1607922032</v>
      </c>
      <c r="H134" s="21">
        <f>VLOOKUP($D134,'REG FL  Working Capital - 2 Sys'!$A:$AN,MATCH($B$107,'REG FL  Working Capital - 2 Sys'!$2:$2,0),FALSE)/1000</f>
        <v>1238875.35649382</v>
      </c>
      <c r="I134" s="22">
        <f t="shared" si="44"/>
        <v>-0.19570161681622267</v>
      </c>
      <c r="J134" s="41">
        <f>+'Test Year 2'!$M$472</f>
        <v>1220378.2672075515</v>
      </c>
      <c r="K134" s="21">
        <f>VLOOKUP($D134,'REG FL  Working Capital - 9 Ret'!$A:$AN,MATCH($B$107,'REG FL  Working Capital - 9 Ret'!$2:$2,0),FALSE)/1000</f>
        <v>1220378.46388797</v>
      </c>
      <c r="L134" s="22">
        <f t="shared" si="46"/>
        <v>-0.19668041844852269</v>
      </c>
    </row>
    <row r="135" spans="1:12" x14ac:dyDescent="0.3">
      <c r="A135" s="1"/>
      <c r="B135" s="55" t="s">
        <v>83</v>
      </c>
      <c r="D135" s="30" t="s">
        <v>84</v>
      </c>
      <c r="G135" s="31">
        <f>+VLOOKUP($D135,'Test Year 2'!$D:$O,8,FALSE)</f>
        <v>3192991.404418136</v>
      </c>
      <c r="H135" s="32">
        <f>VLOOKUP($D135,'REG FL  Working Capital - 2 Sys'!$A:$AN,MATCH($B$107,'REG FL  Working Capital - 2 Sys'!$2:$2,0),FALSE)/1000</f>
        <v>3192991.60011975</v>
      </c>
      <c r="I135" s="33">
        <f t="shared" si="44"/>
        <v>-0.19570161402225494</v>
      </c>
      <c r="J135" s="31">
        <f>+VLOOKUP($D135,'Test Year 2'!$D:$O,10,FALSE)</f>
        <v>3085282.3354997584</v>
      </c>
      <c r="K135" s="32">
        <f>VLOOKUP($D135,'REG FL  Working Capital - 9 Ret'!$A:$AN,MATCH($B$107,'REG FL  Working Capital - 9 Ret'!$2:$2,0),FALSE)/1000</f>
        <v>3085282.5321801798</v>
      </c>
      <c r="L135" s="33">
        <f t="shared" si="46"/>
        <v>-0.19668042147532105</v>
      </c>
    </row>
    <row r="136" spans="1:12" x14ac:dyDescent="0.3">
      <c r="A136" s="1"/>
      <c r="K136" s="56"/>
      <c r="L136" s="56"/>
    </row>
    <row r="137" spans="1:12" x14ac:dyDescent="0.3">
      <c r="A137" s="1"/>
      <c r="B137" s="49" t="s">
        <v>85</v>
      </c>
      <c r="C137" s="57"/>
      <c r="D137" s="27" t="s">
        <v>86</v>
      </c>
      <c r="E137" s="24"/>
      <c r="F137" s="24"/>
      <c r="G137" s="20">
        <f>+VLOOKUP($D137,'Test Year 2'!$D:$O,8,FALSE)</f>
        <v>-590642.28487209184</v>
      </c>
      <c r="H137" s="21">
        <f>VLOOKUP($D137,'REG FL  Working Capital - 2 Sys'!$A:$AN,MATCH($B$107,'REG FL  Working Capital - 2 Sys'!$2:$2,0),FALSE)/1000</f>
        <v>-590642.28487209405</v>
      </c>
      <c r="I137" s="22">
        <f t="shared" ref="I137:I141" si="47">+G137-H137</f>
        <v>2.2118911147117615E-9</v>
      </c>
      <c r="J137" s="20">
        <f>+VLOOKUP($D137,'Test Year 2'!$D:$O,10,FALSE)</f>
        <v>-572491.56238813605</v>
      </c>
      <c r="K137" s="21">
        <f>VLOOKUP($D137,'REG FL  Working Capital - 9 Ret'!$A:$AN,MATCH($B$107,'REG FL  Working Capital - 9 Ret'!$2:$2,0),FALSE)/1000</f>
        <v>-572491.56238813698</v>
      </c>
      <c r="L137" s="22">
        <f t="shared" ref="L137:L141" si="48">+J137-K137</f>
        <v>9.3132257461547852E-10</v>
      </c>
    </row>
    <row r="138" spans="1:12" x14ac:dyDescent="0.3">
      <c r="A138" s="1"/>
      <c r="B138" s="49" t="s">
        <v>87</v>
      </c>
      <c r="C138" s="46"/>
      <c r="D138" s="30" t="s">
        <v>88</v>
      </c>
      <c r="E138" s="49"/>
      <c r="F138" s="49"/>
      <c r="G138" s="20">
        <f>+VLOOKUP($D138,'Test Year 2'!$D:$O,8,FALSE)</f>
        <v>-1443539.6105891922</v>
      </c>
      <c r="H138" s="21">
        <f>VLOOKUP($D138,'REG FL  Working Capital - 2 Sys'!$A:$AN,MATCH($B$107,'REG FL  Working Capital - 2 Sys'!$2:$2,0),FALSE)/1000</f>
        <v>-1443539.6105891899</v>
      </c>
      <c r="I138" s="22">
        <f t="shared" si="47"/>
        <v>-2.3283064365386963E-9</v>
      </c>
      <c r="J138" s="20">
        <f>+VLOOKUP($D138,'Test Year 2'!$D:$O,10,FALSE)</f>
        <v>-1396290.9443733734</v>
      </c>
      <c r="K138" s="21">
        <f>VLOOKUP($D138,'REG FL  Working Capital - 9 Ret'!$A:$AN,MATCH($B$107,'REG FL  Working Capital - 9 Ret'!$2:$2,0),FALSE)/1000</f>
        <v>-1396290.9443733699</v>
      </c>
      <c r="L138" s="22">
        <f t="shared" si="48"/>
        <v>-3.4924596548080444E-9</v>
      </c>
    </row>
    <row r="139" spans="1:12" x14ac:dyDescent="0.3">
      <c r="A139" s="1"/>
      <c r="B139" s="49" t="s">
        <v>89</v>
      </c>
      <c r="C139" s="57"/>
      <c r="D139" s="27" t="s">
        <v>90</v>
      </c>
      <c r="E139" s="24"/>
      <c r="F139" s="24"/>
      <c r="G139" s="20">
        <f>+VLOOKUP($D139,'Test Year 2'!$D:$O,8,FALSE)</f>
        <v>-396486.58603480714</v>
      </c>
      <c r="H139" s="21">
        <f>VLOOKUP($D139,'REG FL  Working Capital - 2 Sys'!$A:$AN,MATCH($B$107,'REG FL  Working Capital - 2 Sys'!$2:$2,0),FALSE)/1000</f>
        <v>-396486.58616480703</v>
      </c>
      <c r="I139" s="22">
        <f t="shared" si="47"/>
        <v>1.2999988393858075E-4</v>
      </c>
      <c r="J139" s="20">
        <f>+VLOOKUP($D139,'Test Year 2'!$D:$O,10,FALSE)</f>
        <v>-390249.26934659044</v>
      </c>
      <c r="K139" s="21">
        <f>VLOOKUP($D139,'REG FL  Working Capital - 9 Ret'!$A:$AN,MATCH($B$107,'REG FL  Working Capital - 9 Ret'!$2:$2,0),FALSE)/1000</f>
        <v>-390249.26947658998</v>
      </c>
      <c r="L139" s="22">
        <f t="shared" si="48"/>
        <v>1.2999953469261527E-4</v>
      </c>
    </row>
    <row r="140" spans="1:12" x14ac:dyDescent="0.3">
      <c r="A140" s="1"/>
      <c r="B140" s="55" t="s">
        <v>91</v>
      </c>
      <c r="D140" s="30" t="s">
        <v>92</v>
      </c>
      <c r="G140" s="20">
        <f>+VLOOKUP($D140,'Test Year 2'!$D:$O,8,FALSE)</f>
        <v>-2430668.481496091</v>
      </c>
      <c r="H140" s="21">
        <f>VLOOKUP($D140,'REG FL  Working Capital - 2 Sys'!$A:$AN,MATCH($B$107,'REG FL  Working Capital - 2 Sys'!$2:$2,0),FALSE)/1000</f>
        <v>-2430668.4816260901</v>
      </c>
      <c r="I140" s="22">
        <f t="shared" si="47"/>
        <v>1.2999912723898888E-4</v>
      </c>
      <c r="J140" s="20">
        <f>+VLOOKUP($D140,'Test Year 2'!$D:$O,10,FALSE)</f>
        <v>-2359031.7761081001</v>
      </c>
      <c r="K140" s="21">
        <f>VLOOKUP($D140,'REG FL  Working Capital - 9 Ret'!$A:$AN,MATCH($B$107,'REG FL  Working Capital - 9 Ret'!$2:$2,0),FALSE)/1000</f>
        <v>-2359031.7762381001</v>
      </c>
      <c r="L140" s="22">
        <f t="shared" si="48"/>
        <v>1.3000005856156349E-4</v>
      </c>
    </row>
    <row r="141" spans="1:12" x14ac:dyDescent="0.3">
      <c r="A141" s="1"/>
      <c r="B141" s="34" t="s">
        <v>93</v>
      </c>
      <c r="D141" s="30" t="s">
        <v>94</v>
      </c>
      <c r="G141" s="20">
        <f>+VLOOKUP($D141,'Test Year 2'!$D:$O,8,FALSE)</f>
        <v>762322.92292204499</v>
      </c>
      <c r="H141" s="21">
        <f>VLOOKUP($D141,'REG FL  Working Capital - 2 Sys'!$A:$AN,MATCH($B$107,'REG FL  Working Capital - 2 Sys'!$2:$2,0),FALSE)/1000</f>
        <v>762323.11849366198</v>
      </c>
      <c r="I141" s="22">
        <f t="shared" si="47"/>
        <v>-0.19557161699049175</v>
      </c>
      <c r="J141" s="20">
        <f>+VLOOKUP($D141,'Test Year 2'!$D:$O,10,FALSE)</f>
        <v>726250.55939165829</v>
      </c>
      <c r="K141" s="21">
        <f>VLOOKUP($D141,'REG FL  Working Capital - 9 Ret'!$A:$AN,MATCH($B$107,'REG FL  Working Capital - 9 Ret'!$2:$2,0),FALSE)/1000</f>
        <v>726250.75594208098</v>
      </c>
      <c r="L141" s="22">
        <f t="shared" si="48"/>
        <v>-0.19655042269732803</v>
      </c>
    </row>
    <row r="142" spans="1:12" x14ac:dyDescent="0.3">
      <c r="A142" s="1"/>
      <c r="B142" s="34"/>
      <c r="D142" s="30"/>
      <c r="H142" s="21"/>
      <c r="I142" s="22"/>
      <c r="J142" s="41"/>
      <c r="K142" s="21"/>
      <c r="L142" s="22"/>
    </row>
    <row r="143" spans="1:12" x14ac:dyDescent="0.3">
      <c r="A143" s="1"/>
      <c r="B143" s="34" t="s">
        <v>95</v>
      </c>
      <c r="D143" s="27" t="s">
        <v>26</v>
      </c>
      <c r="G143" s="20">
        <f>+VLOOKUP($D143,'Test Year 2'!$D:$O,8,FALSE)</f>
        <v>26653104.221794147</v>
      </c>
      <c r="H143" s="21">
        <f>VLOOKUP($D143,'REG FL  Summary - 2 System Per '!$A:$AN,MATCH($B$107,'REG FL  Summary - 2 System Per '!$2:$2,0),FALSE)/1000</f>
        <v>26653104.417365801</v>
      </c>
      <c r="I143" s="22">
        <f t="shared" ref="I143" si="49">+G143-H143</f>
        <v>-0.1955716535449028</v>
      </c>
      <c r="J143" s="20">
        <f>+VLOOKUP($D143,'Test Year 2'!$D:$O,10,FALSE)</f>
        <v>24563970.103500366</v>
      </c>
      <c r="K143" s="21">
        <f>VLOOKUP($D143,'REG FL  Summary - 9 Retail Per '!$A:$AN,MATCH($B$107,'REG FL  Summary - 9 Retail Per '!$2:$2,0),FALSE)/1000</f>
        <v>24563970.326157797</v>
      </c>
      <c r="L143" s="22">
        <f t="shared" ref="L143" si="50">+J143-K143</f>
        <v>-0.22265743091702461</v>
      </c>
    </row>
    <row r="146" spans="1:12" s="59" customFormat="1" x14ac:dyDescent="0.3">
      <c r="A146" s="58"/>
      <c r="G146" s="60"/>
      <c r="H146" s="61"/>
      <c r="I146" s="61"/>
      <c r="J146" s="61"/>
    </row>
    <row r="147" spans="1:12" x14ac:dyDescent="0.3">
      <c r="A147" s="1"/>
    </row>
    <row r="148" spans="1:12" s="5" customFormat="1" x14ac:dyDescent="0.3">
      <c r="A148" s="1"/>
      <c r="B148" s="2"/>
      <c r="C148" s="3"/>
      <c r="D148" s="4"/>
      <c r="G148" s="6" t="s">
        <v>20</v>
      </c>
      <c r="H148" s="7"/>
      <c r="I148" s="8"/>
      <c r="J148" s="9" t="s">
        <v>27</v>
      </c>
      <c r="K148" s="10"/>
      <c r="L148" s="11"/>
    </row>
    <row r="149" spans="1:12" s="5" customFormat="1" ht="14.4" x14ac:dyDescent="0.3">
      <c r="A149" s="1"/>
      <c r="B149" s="12" t="str">
        <f>+Inputs!G9</f>
        <v>Year 2027</v>
      </c>
      <c r="C149" s="13"/>
      <c r="D149" s="14"/>
      <c r="E149" s="15"/>
      <c r="F149" s="15"/>
      <c r="G149" s="16" t="s">
        <v>28</v>
      </c>
      <c r="H149" s="17" t="s">
        <v>29</v>
      </c>
      <c r="I149" s="18" t="s">
        <v>30</v>
      </c>
      <c r="J149" s="16" t="s">
        <v>28</v>
      </c>
      <c r="K149" s="17" t="s">
        <v>29</v>
      </c>
      <c r="L149" s="18" t="s">
        <v>30</v>
      </c>
    </row>
    <row r="150" spans="1:12" s="5" customFormat="1" x14ac:dyDescent="0.3">
      <c r="A150" s="1"/>
      <c r="B150" s="19" t="s">
        <v>31</v>
      </c>
      <c r="D150" s="5" t="s">
        <v>32</v>
      </c>
      <c r="G150" s="20">
        <f>+VLOOKUP($D150,'Test Year 3'!$D:$O,8,FALSE)</f>
        <v>11941498.566097444</v>
      </c>
      <c r="H150" s="21">
        <f>VLOOKUP($D150,'REG FL  EPIS - 2 System Per Boo'!$A:$AN,MATCH($B$149,'REG FL  EPIS - 2 System Per Boo'!$2:$2,0),FALSE)/1000</f>
        <v>11941498.566097401</v>
      </c>
      <c r="I150" s="22">
        <f>+G150-H150</f>
        <v>4.2840838432312012E-8</v>
      </c>
      <c r="J150" s="20">
        <f>+VLOOKUP($D150,'Test Year 3'!$D:$O,10,FALSE)</f>
        <v>11895945.806690879</v>
      </c>
      <c r="K150" s="21">
        <f>VLOOKUP($D150,'REG FL  EPIS - 9 Retail Per Boo'!$A:$AN,MATCH($B$149,'REG FL  EPIS - 9 Retail Per Boo'!$2:$2,0),FALSE)/1000</f>
        <v>11895945.806690799</v>
      </c>
      <c r="L150" s="22">
        <f>+J150-K150</f>
        <v>8.0093741416931152E-8</v>
      </c>
    </row>
    <row r="151" spans="1:12" ht="13.95" customHeight="1" x14ac:dyDescent="0.3">
      <c r="A151" s="1"/>
      <c r="B151" s="19" t="s">
        <v>33</v>
      </c>
      <c r="C151" s="23"/>
      <c r="D151" s="24" t="s">
        <v>34</v>
      </c>
      <c r="E151" s="300" t="s">
        <v>97</v>
      </c>
      <c r="G151" s="20">
        <f>+VLOOKUP($D151,'Test Year 3'!$D:$O,8,FALSE)</f>
        <v>8157154.491790073</v>
      </c>
      <c r="H151" s="21">
        <f>VLOOKUP($D151,'REG FL  EPIS - 2 System Per Boo'!$A:$AN,MATCH($B$149,'REG FL  EPIS - 2 System Per Boo'!$2:$2,0),FALSE)/1000+VLOOKUP($E151,'REG FL  EPIS - 2 System Per Boo'!$A:$AN,MATCH($B$149,'REG FL  EPIS - 2 System Per Boo'!$2:$2,0),FALSE)/1000</f>
        <v>8157154.4917900963</v>
      </c>
      <c r="I151" s="22">
        <f t="shared" ref="I151:I155" si="51">+G151-H151</f>
        <v>-2.3283064365386963E-8</v>
      </c>
      <c r="J151" s="20">
        <f>+VLOOKUP($D151,'Test Year 3'!$D:$O,10,FALSE)</f>
        <v>5804214.0604909956</v>
      </c>
      <c r="K151" s="21">
        <f>VLOOKUP($D151,'REG FL  EPIS - 9 Retail Per Boo'!$A:$AN,MATCH($B$149,'REG FL  EPIS - 9 Retail Per Boo'!$2:$2,0),FALSE)/1000+VLOOKUP($E151,'REG FL  EPIS - 9 Retail Per Boo'!$A:$AN,MATCH($B$149,'REG FL  EPIS - 9 Retail Per Boo'!$2:$2,0),FALSE)/1000</f>
        <v>5804214.0604910087</v>
      </c>
      <c r="L151" s="22">
        <f t="shared" ref="L151:L155" si="52">+J151-K151</f>
        <v>-1.3038516044616699E-8</v>
      </c>
    </row>
    <row r="152" spans="1:12" x14ac:dyDescent="0.3">
      <c r="A152" s="1"/>
      <c r="B152" s="19" t="s">
        <v>36</v>
      </c>
      <c r="C152" s="26"/>
      <c r="D152" s="19" t="s">
        <v>37</v>
      </c>
      <c r="G152" s="20">
        <f>+VLOOKUP($D152,'Test Year 3'!$D:$O,8,FALSE)</f>
        <v>12616801.214905696</v>
      </c>
      <c r="H152" s="21">
        <f>VLOOKUP($D152,'REG FL  EPIS - 2 System Per Boo'!$A:$AN,MATCH($B$149,'REG FL  EPIS - 2 System Per Boo'!$2:$2,0),FALSE)/1000</f>
        <v>12616801.214905702</v>
      </c>
      <c r="I152" s="22">
        <f t="shared" si="51"/>
        <v>0</v>
      </c>
      <c r="J152" s="20">
        <f>+VLOOKUP($D152,'Test Year 3'!$D:$O,10,FALSE)</f>
        <v>12616801.214905696</v>
      </c>
      <c r="K152" s="21">
        <f>VLOOKUP($D152,'REG FL  EPIS - 9 Retail Per Boo'!$A:$AN,MATCH($B$149,'REG FL  EPIS - 9 Retail Per Boo'!$2:$2,0),FALSE)/1000</f>
        <v>12616801.214905702</v>
      </c>
      <c r="L152" s="22">
        <f t="shared" si="52"/>
        <v>0</v>
      </c>
    </row>
    <row r="153" spans="1:12" x14ac:dyDescent="0.3">
      <c r="A153" s="1"/>
      <c r="B153" s="19" t="s">
        <v>39</v>
      </c>
      <c r="C153" s="26"/>
      <c r="D153" s="24" t="s">
        <v>40</v>
      </c>
      <c r="G153" s="20">
        <f>+VLOOKUP($D153,'Test Year 3'!$D:$O,8,FALSE)</f>
        <v>1491561.01117611</v>
      </c>
      <c r="H153" s="21">
        <f>VLOOKUP($D153,'REG FL  EPIS - 2 System Per Boo'!$A:$AN,MATCH($B$149,'REG FL  EPIS - 2 System Per Boo'!$2:$2,0),FALSE)/1000</f>
        <v>1491561.01117611</v>
      </c>
      <c r="I153" s="22">
        <f t="shared" si="51"/>
        <v>0</v>
      </c>
      <c r="J153" s="20">
        <f>+VLOOKUP($D153,'Test Year 3'!$D:$O,10,FALSE)</f>
        <v>1455345.6131962168</v>
      </c>
      <c r="K153" s="21">
        <f>VLOOKUP($D153,'REG FL  EPIS - 9 Retail Per Boo'!$A:$AN,MATCH($B$149,'REG FL  EPIS - 9 Retail Per Boo'!$2:$2,0),FALSE)/1000</f>
        <v>1455345.61319622</v>
      </c>
      <c r="L153" s="22">
        <f t="shared" si="52"/>
        <v>-3.2596290111541748E-9</v>
      </c>
    </row>
    <row r="154" spans="1:12" x14ac:dyDescent="0.3">
      <c r="A154" s="1"/>
      <c r="B154" s="19" t="s">
        <v>41</v>
      </c>
      <c r="C154" s="26"/>
      <c r="D154" s="27" t="s">
        <v>42</v>
      </c>
      <c r="E154" s="28" t="s">
        <v>96</v>
      </c>
      <c r="F154" s="27"/>
      <c r="G154" s="20">
        <f>+VLOOKUP($E154,'Test Year 3'!$D:$O,8,FALSE)</f>
        <v>764962.16722993343</v>
      </c>
      <c r="H154" s="21">
        <f>VLOOKUP($D154,'REG FL  EPIS - 2 System Per Boo'!$A:$AN,MATCH($B$149,'REG FL  EPIS - 2 System Per Boo'!$2:$2,0),FALSE)/1000</f>
        <v>764962.17159000004</v>
      </c>
      <c r="I154" s="22">
        <f t="shared" si="51"/>
        <v>-4.3600666103884578E-3</v>
      </c>
      <c r="J154" s="20">
        <f>+VLOOKUP($E154,'Test Year 3'!$D:$O,10,FALSE)</f>
        <v>749876.36388749606</v>
      </c>
      <c r="K154" s="21">
        <f>VLOOKUP($D154,'REG FL  EPIS - 9 Retail Per Boo'!$A:$AN,MATCH($B$149,'REG FL  EPIS - 9 Retail Per Boo'!$2:$2,0),FALSE)/1000</f>
        <v>749876.36813114793</v>
      </c>
      <c r="L154" s="22">
        <f t="shared" si="52"/>
        <v>-4.2436518706381321E-3</v>
      </c>
    </row>
    <row r="155" spans="1:12" s="34" customFormat="1" x14ac:dyDescent="0.3">
      <c r="A155" s="3"/>
      <c r="B155" s="28" t="s">
        <v>45</v>
      </c>
      <c r="C155" s="29"/>
      <c r="D155" s="28" t="s">
        <v>46</v>
      </c>
      <c r="E155" s="30"/>
      <c r="F155" s="30"/>
      <c r="G155" s="31">
        <f>+VLOOKUP($D155,'Test Year 3'!$D:$O,8,FALSE)</f>
        <v>34971977.451199256</v>
      </c>
      <c r="H155" s="32">
        <f>VLOOKUP($D155,'REG FL  EPIS - 2 System Per Boo'!$A:$AN,MATCH($B$149,'REG FL  EPIS - 2 System Per Boo'!$2:$2,0),FALSE)/1000</f>
        <v>34971977.451199301</v>
      </c>
      <c r="I155" s="33">
        <f t="shared" si="51"/>
        <v>0</v>
      </c>
      <c r="J155" s="31">
        <f>+VLOOKUP($D155,'Test Year 3'!$D:$O,10,FALSE)</f>
        <v>32522183.059171282</v>
      </c>
      <c r="K155" s="32">
        <f>VLOOKUP($D155,'REG FL  EPIS - 9 Retail Per Boo'!$A:$AN,MATCH($B$149,'REG FL  EPIS - 9 Retail Per Boo'!$2:$2,0),FALSE)/1000</f>
        <v>32522183.0591713</v>
      </c>
      <c r="L155" s="33">
        <f t="shared" si="52"/>
        <v>0</v>
      </c>
    </row>
    <row r="156" spans="1:12" x14ac:dyDescent="0.3">
      <c r="A156" s="1"/>
      <c r="B156" s="19"/>
      <c r="C156" s="26"/>
      <c r="D156" s="19"/>
      <c r="E156" s="27"/>
      <c r="F156" s="27"/>
      <c r="G156" s="35"/>
      <c r="H156" s="21"/>
      <c r="I156" s="22"/>
      <c r="J156" s="36"/>
      <c r="K156" s="21"/>
      <c r="L156" s="22"/>
    </row>
    <row r="157" spans="1:12" s="5" customFormat="1" x14ac:dyDescent="0.3">
      <c r="A157" s="1"/>
      <c r="B157" s="37" t="s">
        <v>47</v>
      </c>
      <c r="D157" s="19" t="s">
        <v>48</v>
      </c>
      <c r="E157" s="25"/>
      <c r="F157" s="25"/>
      <c r="G157" s="20">
        <f>+VLOOKUP($D157,'Test Year 3'!$D:$O,8,FALSE)</f>
        <v>4499119.6841399139</v>
      </c>
      <c r="H157" s="21">
        <f>VLOOKUP($D157,'REG FL  Accum Depr - 2 System P'!$A:$AN,MATCH($B$149,'REG FL  Accum Depr - 2 System P'!$2:$2,0),FALSE)/1000</f>
        <v>4499119.6841399102</v>
      </c>
      <c r="I157" s="22">
        <f t="shared" ref="I157:I163" si="53">+G157-H157</f>
        <v>0</v>
      </c>
      <c r="J157" s="20">
        <f>+VLOOKUP($D157,'Test Year 3'!$D:$O,10,FALSE)</f>
        <v>4468163.2560928082</v>
      </c>
      <c r="K157" s="21">
        <f>VLOOKUP($D157,'REG FL  Accum Depr - 9 Retail P'!$A:$AN,MATCH($B$149,'REG FL  Accum Depr - 9 Retail P'!$2:$2,0),FALSE)/1000</f>
        <v>4468163.2560928101</v>
      </c>
      <c r="L157" s="406">
        <f t="shared" ref="L157:L163" si="54">+J157-K157</f>
        <v>0</v>
      </c>
    </row>
    <row r="158" spans="1:12" s="5" customFormat="1" x14ac:dyDescent="0.3">
      <c r="A158" s="1"/>
      <c r="B158" s="37" t="s">
        <v>49</v>
      </c>
      <c r="D158" s="24" t="s">
        <v>50</v>
      </c>
      <c r="E158" s="25"/>
      <c r="F158" s="25"/>
      <c r="G158" s="20">
        <f>+VLOOKUP($D158,'Test Year 3'!$D:$O,8,FALSE)</f>
        <v>251946.07482476119</v>
      </c>
      <c r="H158" s="21">
        <f>VLOOKUP($D158,'REG FL  Accum Depr - 2 System P'!$A:$AN,MATCH($B$149,'REG FL  Accum Depr - 2 System P'!$2:$2,0),FALSE)/1000</f>
        <v>251946.07482476198</v>
      </c>
      <c r="I158" s="22">
        <f t="shared" si="53"/>
        <v>-7.8580342233181E-10</v>
      </c>
      <c r="J158" s="20">
        <f>+VLOOKUP($D158,'Test Year 3'!$D:$O,10,FALSE)</f>
        <v>250133.32368722843</v>
      </c>
      <c r="K158" s="21">
        <f>VLOOKUP($D158,'REG FL  Accum Depr - 9 Retail P'!$A:$AN,MATCH($B$149,'REG FL  Accum Depr - 9 Retail P'!$2:$2,0),FALSE)/1000</f>
        <v>250133.32368722901</v>
      </c>
      <c r="L158" s="406">
        <f t="shared" si="54"/>
        <v>-5.8207660913467407E-10</v>
      </c>
    </row>
    <row r="159" spans="1:12" s="5" customFormat="1" ht="12" customHeight="1" x14ac:dyDescent="0.3">
      <c r="A159" s="1"/>
      <c r="B159" s="38" t="s">
        <v>52</v>
      </c>
      <c r="D159" s="19" t="s">
        <v>53</v>
      </c>
      <c r="E159" s="300" t="s">
        <v>97</v>
      </c>
      <c r="F159" s="25"/>
      <c r="G159" s="20">
        <f>+VLOOKUP($D159,'Test Year 3'!$D:$O,8,FALSE)</f>
        <v>1070640.2171666306</v>
      </c>
      <c r="H159" s="21">
        <f>VLOOKUP($D159,'REG FL  Accum Depr - 2 System P'!$A:$AN,MATCH($B$149,'REG FL  Accum Depr - 2 System P'!$2:$2,0),FALSE)/1000+VLOOKUP($E159,'REG FL  Accum Depr - 2 System P'!$A:$AN,MATCH($B$149,'REG FL  Accum Depr - 2 System P'!$2:$2,0),FALSE)/1000</f>
        <v>1070640.2171666233</v>
      </c>
      <c r="I159" s="22">
        <f t="shared" si="53"/>
        <v>7.2177499532699585E-9</v>
      </c>
      <c r="J159" s="20">
        <f>+VLOOKUP($D159,'Test Year 3'!$D:$O,10,FALSE)</f>
        <v>757290.94370275701</v>
      </c>
      <c r="K159" s="21">
        <f>VLOOKUP($D159,'REG FL  Accum Depr - 9 Retail P'!$A:$AN,MATCH($B$149,'REG FL  Accum Depr - 9 Retail P'!$2:$2,0),FALSE)/1000+VLOOKUP($E159,'REG FL  Accum Depr - 9 Retail P'!$A:$AN,MATCH($B$149,'REG FL  Accum Depr - 9 Retail P'!$2:$2,0),FALSE)/1000</f>
        <v>757290.94370275747</v>
      </c>
      <c r="L159" s="406">
        <f t="shared" si="54"/>
        <v>0</v>
      </c>
    </row>
    <row r="160" spans="1:12" x14ac:dyDescent="0.3">
      <c r="A160" s="1"/>
      <c r="B160" s="39" t="s">
        <v>54</v>
      </c>
      <c r="C160" s="26"/>
      <c r="D160" s="25" t="s">
        <v>55</v>
      </c>
      <c r="G160" s="20">
        <f>+VLOOKUP($D160,'Test Year 3'!$D:$O,8,FALSE)</f>
        <v>2436966.5203671861</v>
      </c>
      <c r="H160" s="21">
        <f>VLOOKUP($D160,'REG FL  Accum Depr - 2 System P'!$A:$AN,MATCH($B$149,'REG FL  Accum Depr - 2 System P'!$2:$2,0),FALSE)/1000</f>
        <v>2436966.5203671898</v>
      </c>
      <c r="I160" s="22">
        <f t="shared" si="53"/>
        <v>-3.7252902984619141E-9</v>
      </c>
      <c r="J160" s="20">
        <f>+VLOOKUP($D160,'Test Year 3'!$D:$O,10,FALSE)</f>
        <v>2436966.5203671861</v>
      </c>
      <c r="K160" s="21">
        <f>VLOOKUP($D160,'REG FL  Accum Depr - 9 Retail P'!$A:$AN,MATCH($B$149,'REG FL  Accum Depr - 9 Retail P'!$2:$2,0),FALSE)/1000</f>
        <v>2436966.5203671898</v>
      </c>
      <c r="L160" s="406">
        <f t="shared" si="54"/>
        <v>-3.7252902984619141E-9</v>
      </c>
    </row>
    <row r="161" spans="1:18" x14ac:dyDescent="0.3">
      <c r="A161" s="1"/>
      <c r="B161" s="40" t="s">
        <v>56</v>
      </c>
      <c r="C161" s="26"/>
      <c r="D161" s="27" t="s">
        <v>57</v>
      </c>
      <c r="G161" s="20">
        <f>+VLOOKUP($D161,'Test Year 3'!$D:$O,8,FALSE)</f>
        <v>776999.23591128027</v>
      </c>
      <c r="H161" s="21">
        <f>VLOOKUP($D161,'REG FL  Accum Depr - 2 System P'!$A:$AN,MATCH($B$149,'REG FL  Accum Depr - 2 System P'!$2:$2,0),FALSE)/1000</f>
        <v>776999.2359112819</v>
      </c>
      <c r="I161" s="22">
        <f t="shared" si="53"/>
        <v>-1.6298145055770874E-9</v>
      </c>
      <c r="J161" s="20">
        <f>+VLOOKUP($D161,'Test Year 3'!$D:$O,10,FALSE)</f>
        <v>757786.90551352676</v>
      </c>
      <c r="K161" s="21">
        <f>VLOOKUP($D161,'REG FL  Accum Depr - 9 Retail P'!$A:$AN,MATCH($B$149,'REG FL  Accum Depr - 9 Retail P'!$2:$2,0),FALSE)/1000</f>
        <v>757786.90551352699</v>
      </c>
      <c r="L161" s="406">
        <f t="shared" si="54"/>
        <v>0</v>
      </c>
    </row>
    <row r="162" spans="1:18" x14ac:dyDescent="0.3">
      <c r="A162" s="1"/>
      <c r="B162" s="40" t="s">
        <v>58</v>
      </c>
      <c r="C162" s="26"/>
      <c r="D162" s="26" t="s">
        <v>59</v>
      </c>
      <c r="E162" s="27" t="s">
        <v>60</v>
      </c>
      <c r="F162" s="27"/>
      <c r="G162" s="20">
        <f>+'Test Year 3'!K$285</f>
        <v>451585.77640489442</v>
      </c>
      <c r="H162" s="21">
        <f>VLOOKUP($D162,'REG FL  Accum Depr - 2 System P'!$A:$AN,MATCH($B$149,'REG FL  Accum Depr - 2 System P'!$2:$2,0),FALSE)/1000+VLOOKUP($E162,'REG FL  Accum Depr - 2 System P'!$A:$AN,MATCH($B$149,'REG FL  Accum Depr - 2 System P'!$2:$2,0),FALSE)/1000</f>
        <v>451585.77640489442</v>
      </c>
      <c r="I162" s="22">
        <f t="shared" si="53"/>
        <v>0</v>
      </c>
      <c r="J162" s="41">
        <f>+'Test Year 3'!M$285</f>
        <v>452177.09198490001</v>
      </c>
      <c r="K162" s="21">
        <f>VLOOKUP($D162,'REG FL  Accum Depr - 9 Retail P'!$A:$AN,MATCH($B$149,'REG FL  Accum Depr - 9 Retail P'!$2:$2,0),FALSE)/1000+VLOOKUP($E162,'REG FL  Accum Depr - 9 Retail P'!$A:$AN,MATCH($B$149,'REG FL  Accum Depr - 9 Retail P'!$2:$2,0),FALSE)/1000</f>
        <v>452177.09198490001</v>
      </c>
      <c r="L162" s="406">
        <f t="shared" si="54"/>
        <v>0</v>
      </c>
    </row>
    <row r="163" spans="1:18" s="34" customFormat="1" x14ac:dyDescent="0.3">
      <c r="A163" s="3"/>
      <c r="B163" s="42" t="s">
        <v>61</v>
      </c>
      <c r="C163" s="29"/>
      <c r="D163" s="30" t="s">
        <v>62</v>
      </c>
      <c r="G163" s="31">
        <f>+VLOOKUP($D163,'Test Year 3'!$D:$O,8,FALSE)</f>
        <v>9487257.5088146664</v>
      </c>
      <c r="H163" s="32">
        <f>VLOOKUP($D163,'REG FL  Accum Depr - 2 System P'!$A:$AN,MATCH($B$149,'REG FL  Accum Depr - 2 System P'!$2:$2,0),FALSE)/1000</f>
        <v>9487257.5088146795</v>
      </c>
      <c r="I163" s="33">
        <f t="shared" si="53"/>
        <v>0</v>
      </c>
      <c r="J163" s="31">
        <f>+VLOOKUP($D163,'Test Year 3'!$D:$O,10,FALSE)</f>
        <v>9122518.041348407</v>
      </c>
      <c r="K163" s="32">
        <f>VLOOKUP($D163,'REG FL  Accum Depr - 9 Retail P'!$A:$AN,MATCH($B$149,'REG FL  Accum Depr - 9 Retail P'!$2:$2,0),FALSE)/1000</f>
        <v>9122518.0413484089</v>
      </c>
      <c r="L163" s="407">
        <f t="shared" si="54"/>
        <v>0</v>
      </c>
    </row>
    <row r="164" spans="1:18" x14ac:dyDescent="0.3">
      <c r="A164" s="1"/>
      <c r="B164" s="40"/>
      <c r="C164" s="26"/>
      <c r="D164" s="27"/>
      <c r="G164" s="43"/>
      <c r="H164" s="21"/>
      <c r="I164" s="22"/>
      <c r="J164" s="41"/>
      <c r="K164" s="21"/>
      <c r="L164" s="22"/>
    </row>
    <row r="165" spans="1:18" s="4" customFormat="1" x14ac:dyDescent="0.3">
      <c r="A165" s="3"/>
      <c r="B165" s="44" t="s">
        <v>63</v>
      </c>
      <c r="C165" s="45"/>
      <c r="D165" s="30" t="s">
        <v>64</v>
      </c>
      <c r="E165" s="34"/>
      <c r="F165" s="34"/>
      <c r="G165" s="31">
        <f>+VLOOKUP($D165,'Test Year 3'!$D:$O,8,FALSE)</f>
        <v>1852069.3526515327</v>
      </c>
      <c r="H165" s="32">
        <f>VLOOKUP($D165,'REG FL  CWIP - 2 System Per Boo'!$A:$AN,MATCH($B$149,'REG FL  CWIP - 2 System Per Boo'!$2:$2,0),FALSE)/1000</f>
        <v>1852069.3526515299</v>
      </c>
      <c r="I165" s="408">
        <f t="shared" ref="I165:I167" si="55">+G165-H165</f>
        <v>2.7939677238464355E-9</v>
      </c>
      <c r="J165" s="410">
        <f>+VLOOKUP($D165,'Test Year 3'!$D:$O,10,FALSE)</f>
        <v>1757504.4922801754</v>
      </c>
      <c r="K165" s="411">
        <f>VLOOKUP($D165,'REG FL  CWIP - 9 Retail Per Boo'!$A:$AN,MATCH($B$149,'REG FL  CWIP - 9 Retail Per Boo'!$2:$2,0),FALSE)/1000</f>
        <v>1757504.51838717</v>
      </c>
      <c r="L165" s="405">
        <f t="shared" ref="L165:L167" si="56">+J165-K165</f>
        <v>-2.6106994599103928E-2</v>
      </c>
      <c r="M165" s="25"/>
      <c r="N165" s="25"/>
      <c r="O165" s="25"/>
      <c r="P165" s="25"/>
      <c r="Q165" s="25"/>
      <c r="R165" s="25"/>
    </row>
    <row r="166" spans="1:18" s="5" customFormat="1" x14ac:dyDescent="0.3">
      <c r="A166" s="1"/>
      <c r="B166" s="26"/>
      <c r="C166" s="46"/>
      <c r="D166" s="19"/>
      <c r="E166" s="25"/>
      <c r="F166" s="25"/>
      <c r="G166" s="43"/>
    </row>
    <row r="167" spans="1:18" x14ac:dyDescent="0.3">
      <c r="A167" s="1"/>
      <c r="B167" s="44" t="s">
        <v>65</v>
      </c>
      <c r="C167" s="47"/>
      <c r="D167" s="19" t="s">
        <v>66</v>
      </c>
      <c r="G167" s="31">
        <f>+VLOOKUP($D167,'Test Year 3'!$D:$O,8,FALSE)</f>
        <v>129702.8768</v>
      </c>
      <c r="H167" s="32">
        <f>VLOOKUP($D167,'REG FL  EPIS - 2 System Per Boo'!$A:$AN,MATCH($B$149,'REG FL  EPIS - 2 System Per Boo'!$2:$2,0),FALSE)/1000</f>
        <v>129702.8768</v>
      </c>
      <c r="I167" s="33">
        <f t="shared" si="55"/>
        <v>0</v>
      </c>
      <c r="J167" s="31">
        <f>+VLOOKUP($D167,'Test Year 3'!$D:$O,10,FALSE)</f>
        <v>122423.69144032094</v>
      </c>
      <c r="K167" s="32">
        <f>VLOOKUP($D167,'REG FL  EPIS - 9 Retail Per Boo'!$A:$AN,MATCH($B$149,'REG FL  EPIS - 9 Retail Per Boo'!$2:$2,0),FALSE)/1000</f>
        <v>122423.691440321</v>
      </c>
      <c r="L167" s="22">
        <f t="shared" si="56"/>
        <v>0</v>
      </c>
    </row>
    <row r="168" spans="1:18" x14ac:dyDescent="0.3">
      <c r="A168" s="1"/>
      <c r="B168" s="29"/>
      <c r="C168" s="47"/>
      <c r="D168" s="19"/>
      <c r="H168" s="21"/>
      <c r="I168" s="21"/>
      <c r="J168" s="21"/>
      <c r="K168" s="21"/>
      <c r="L168" s="21"/>
    </row>
    <row r="169" spans="1:18" x14ac:dyDescent="0.3">
      <c r="A169" s="1"/>
      <c r="B169" s="49" t="s">
        <v>67</v>
      </c>
      <c r="C169" s="47"/>
      <c r="D169" s="27" t="s">
        <v>68</v>
      </c>
      <c r="G169" s="20">
        <f>+VLOOKUP($D169,'Test Year 3'!$D:$O,8,FALSE)</f>
        <v>456312.44477000006</v>
      </c>
      <c r="H169" s="21">
        <f>VLOOKUP($D169,'REG FL  Working Capital - 2 Sys'!$A:$AN,MATCH($B$149,'REG FL  Working Capital - 2 Sys'!$2:$2,0),FALSE)/1000</f>
        <v>456312.44477</v>
      </c>
      <c r="I169" s="22">
        <f t="shared" ref="I169:I177" si="57">+G169-H169</f>
        <v>0</v>
      </c>
      <c r="J169" s="20">
        <f>+VLOOKUP($D169,'Test Year 3'!$D:$O,10,FALSE)</f>
        <v>456312.44477000006</v>
      </c>
      <c r="K169" s="21">
        <f>VLOOKUP($D169,'REG FL  Working Capital - 9 Ret'!$A:$AN,MATCH($B$149,'REG FL  Working Capital - 9 Ret'!$2:$2,0),FALSE)/1000</f>
        <v>456312.44477</v>
      </c>
      <c r="L169" s="22">
        <f t="shared" ref="L169" si="58">+J169-K169</f>
        <v>0</v>
      </c>
    </row>
    <row r="170" spans="1:18" x14ac:dyDescent="0.3">
      <c r="A170" s="1"/>
      <c r="B170" s="25" t="s">
        <v>69</v>
      </c>
      <c r="C170" s="47"/>
      <c r="D170" s="27" t="s">
        <v>70</v>
      </c>
      <c r="E170" s="50"/>
      <c r="F170" s="50"/>
      <c r="G170" s="20">
        <f>+VLOOKUP($D170,'Test Year 3'!$D:$O,8,FALSE)</f>
        <v>1495247.686949482</v>
      </c>
      <c r="H170" s="21">
        <f>VLOOKUP($D170,'REG FL  Working Capital - 2 Sys'!$A:$AN,MATCH($B$149,'REG FL  Working Capital - 2 Sys'!$2:$2,0),FALSE)/1000</f>
        <v>1495247.6869494801</v>
      </c>
      <c r="I170" s="22">
        <f t="shared" si="57"/>
        <v>1.862645149230957E-9</v>
      </c>
      <c r="J170" s="20">
        <f>+VLOOKUP($D170,'Test Year 3'!$D:$O,10,FALSE)</f>
        <v>1404924.0652900157</v>
      </c>
      <c r="K170" s="21">
        <f>VLOOKUP($D170,'REG FL  Working Capital - 9 Ret'!$A:$AN,MATCH($B$149,'REG FL  Working Capital - 9 Ret'!$2:$2,0),FALSE)/1000</f>
        <v>1404924.0652900101</v>
      </c>
      <c r="L170" s="22">
        <f>+J170-K170</f>
        <v>5.5879354476928711E-9</v>
      </c>
    </row>
    <row r="171" spans="1:18" x14ac:dyDescent="0.3">
      <c r="A171" s="1"/>
      <c r="B171" s="25" t="s">
        <v>71</v>
      </c>
      <c r="D171" s="27" t="s">
        <v>72</v>
      </c>
      <c r="G171" s="48">
        <f>SUM('Test Year 3'!K$409:K$432)</f>
        <v>1069417.7035333901</v>
      </c>
      <c r="H171" s="21">
        <f>VLOOKUP($D171,'REG FL  Working Capital - 2 Sys'!$A:$AN,MATCH($B$149,'REG FL  Working Capital - 2 Sys'!$2:$2,0),FALSE)/1000</f>
        <v>1069417.9352349401</v>
      </c>
      <c r="I171" s="22">
        <f t="shared" si="57"/>
        <v>-0.23170155007392168</v>
      </c>
      <c r="J171" s="41">
        <f>SUM('Test Year 3'!$M$409:$M$432)</f>
        <v>1054303.0039082542</v>
      </c>
      <c r="K171" s="21">
        <f>VLOOKUP($D171,'REG FL  Working Capital - 9 Ret'!$A:$AN,MATCH($B$149,'REG FL  Working Capital - 9 Ret'!$2:$2,0),FALSE)/1000</f>
        <v>1054303.2356098001</v>
      </c>
      <c r="L171" s="22">
        <f>+J171-K171</f>
        <v>-0.23170154588297009</v>
      </c>
    </row>
    <row r="172" spans="1:18" x14ac:dyDescent="0.3">
      <c r="A172" s="1"/>
      <c r="B172" s="49" t="s">
        <v>73</v>
      </c>
      <c r="C172" s="46"/>
      <c r="D172" s="24" t="s">
        <v>74</v>
      </c>
      <c r="E172" s="49"/>
      <c r="F172" s="49"/>
      <c r="G172" s="51">
        <f>+'Test Year 3'!K$457</f>
        <v>5261.4489699999904</v>
      </c>
      <c r="H172" s="21">
        <f>VLOOKUP($D172,'REG FL  Working Capital - 2 Sys'!$A:$AN,MATCH($B$149,'REG FL  Working Capital - 2 Sys'!$2:$2,0),FALSE)/1000</f>
        <v>5261.4129699999903</v>
      </c>
      <c r="I172" s="22">
        <f t="shared" si="57"/>
        <v>3.6000000000058208E-2</v>
      </c>
      <c r="J172" s="41">
        <f>+'Test Year 3'!$M$457</f>
        <v>5118.5580726960316</v>
      </c>
      <c r="K172" s="21">
        <f>VLOOKUP($D172,'REG FL  Working Capital - 9 Ret'!$A:$AN,MATCH($B$149,'REG FL  Working Capital - 9 Ret'!$2:$2,0),FALSE)/1000</f>
        <v>5118.5230503872208</v>
      </c>
      <c r="L172" s="22">
        <f t="shared" ref="L172:L177" si="59">+J172-K172</f>
        <v>3.5022308810766845E-2</v>
      </c>
    </row>
    <row r="173" spans="1:18" x14ac:dyDescent="0.3">
      <c r="A173" s="1"/>
      <c r="B173" s="49" t="s">
        <v>75</v>
      </c>
      <c r="C173" s="46"/>
      <c r="D173" s="24" t="s">
        <v>76</v>
      </c>
      <c r="E173" s="49"/>
      <c r="F173" s="49"/>
      <c r="G173" s="51">
        <f>+'Test Year 3'!K$458</f>
        <v>8.4749199999999885</v>
      </c>
      <c r="H173" s="21">
        <f>VLOOKUP($D173,'REG FL  Working Capital - 2 Sys'!$A:$AN,MATCH($B$149,'REG FL  Working Capital - 2 Sys'!$2:$2,0),FALSE)/1000</f>
        <v>8.4749199999999885</v>
      </c>
      <c r="I173" s="22">
        <f t="shared" si="57"/>
        <v>0</v>
      </c>
      <c r="J173" s="41">
        <f>+'Test Year 3'!$M$458</f>
        <v>8.2447573717422298</v>
      </c>
      <c r="K173" s="21">
        <f>VLOOKUP($D173,'REG FL  Working Capital - 9 Ret'!$A:$AN,MATCH($B$149,'REG FL  Working Capital - 9 Ret'!$2:$2,0),FALSE)/1000</f>
        <v>8.2447573717422298</v>
      </c>
      <c r="L173" s="22">
        <f t="shared" si="59"/>
        <v>0</v>
      </c>
    </row>
    <row r="174" spans="1:18" x14ac:dyDescent="0.3">
      <c r="A174" s="1"/>
      <c r="B174" s="52" t="s">
        <v>77</v>
      </c>
      <c r="C174" s="46"/>
      <c r="D174" s="24" t="s">
        <v>78</v>
      </c>
      <c r="E174" s="52"/>
      <c r="F174" s="52"/>
      <c r="G174" s="53">
        <f>+'Test Year 3'!K$459</f>
        <v>0</v>
      </c>
      <c r="H174" s="21">
        <f>VLOOKUP($D174,'REG FL  Working Capital - 2 Sys'!$A:$AN,MATCH($B$149,'REG FL  Working Capital - 2 Sys'!$2:$2,0),FALSE)/1000</f>
        <v>0</v>
      </c>
      <c r="I174" s="22">
        <f t="shared" si="57"/>
        <v>0</v>
      </c>
      <c r="J174" s="41">
        <f>+'Test Year 3'!$M$459</f>
        <v>0</v>
      </c>
      <c r="K174" s="21">
        <f>VLOOKUP($D174,'REG FL  Working Capital - 9 Ret'!$A:$AN,MATCH($B$149,'REG FL  Working Capital - 9 Ret'!$2:$2,0),FALSE)/1000</f>
        <v>0</v>
      </c>
      <c r="L174" s="22">
        <f t="shared" si="59"/>
        <v>0</v>
      </c>
    </row>
    <row r="175" spans="1:18" x14ac:dyDescent="0.3">
      <c r="A175" s="1"/>
      <c r="B175" s="54" t="s">
        <v>79</v>
      </c>
      <c r="C175" s="47"/>
      <c r="D175" s="27" t="s">
        <v>80</v>
      </c>
      <c r="G175" s="48">
        <f>SUM('Test Year 3'!K$460:K$471)</f>
        <v>150357.60875030037</v>
      </c>
      <c r="H175" s="21">
        <f>VLOOKUP($D175,'REG FL  Working Capital - 2 Sys'!$A:$AN,MATCH($B$149,'REG FL  Working Capital - 2 Sys'!$2:$2,0),FALSE)/1000</f>
        <v>150357.60875038599</v>
      </c>
      <c r="I175" s="22">
        <f t="shared" si="57"/>
        <v>-8.5623469203710556E-8</v>
      </c>
      <c r="J175" s="41">
        <f>SUM('Test Year 3'!$M$460:$M$471)</f>
        <v>147127.09152083093</v>
      </c>
      <c r="K175" s="21">
        <f>VLOOKUP($D175,'REG FL  Working Capital - 9 Ret'!$A:$AN,MATCH($B$149,'REG FL  Working Capital - 9 Ret'!$2:$2,0),FALSE)/1000</f>
        <v>147127.09152091501</v>
      </c>
      <c r="L175" s="22">
        <f t="shared" si="59"/>
        <v>-8.408096618950367E-8</v>
      </c>
    </row>
    <row r="176" spans="1:18" x14ac:dyDescent="0.3">
      <c r="A176" s="1"/>
      <c r="B176" s="49" t="s">
        <v>81</v>
      </c>
      <c r="D176" s="30" t="s">
        <v>82</v>
      </c>
      <c r="G176" s="48">
        <f>+'Test Year 3'!K$472</f>
        <v>1225045.2361736905</v>
      </c>
      <c r="H176" s="21">
        <f>VLOOKUP($D176,'REG FL  Working Capital - 2 Sys'!$A:$AN,MATCH($B$149,'REG FL  Working Capital - 2 Sys'!$2:$2,0),FALSE)/1000</f>
        <v>1225045.4318753299</v>
      </c>
      <c r="I176" s="22">
        <f t="shared" si="57"/>
        <v>-0.1957016394007951</v>
      </c>
      <c r="J176" s="41">
        <f>+'Test Year 3'!$M$472</f>
        <v>1206556.8982591529</v>
      </c>
      <c r="K176" s="21">
        <f>VLOOKUP($D176,'REG FL  Working Capital - 9 Ret'!$A:$AN,MATCH($B$149,'REG FL  Working Capital - 9 Ret'!$2:$2,0),FALSE)/1000</f>
        <v>1206557.0949384798</v>
      </c>
      <c r="L176" s="22">
        <f t="shared" si="59"/>
        <v>-0.19667932693846524</v>
      </c>
    </row>
    <row r="177" spans="1:12" x14ac:dyDescent="0.3">
      <c r="A177" s="1"/>
      <c r="B177" s="55" t="s">
        <v>83</v>
      </c>
      <c r="D177" s="30" t="s">
        <v>84</v>
      </c>
      <c r="G177" s="31">
        <f>+VLOOKUP($D177,'Test Year 3'!$D:$O,8,FALSE)</f>
        <v>3176605.3678931724</v>
      </c>
      <c r="H177" s="32">
        <f>VLOOKUP($D177,'REG FL  Working Capital - 2 Sys'!$A:$AN,MATCH($B$149,'REG FL  Working Capital - 2 Sys'!$2:$2,0),FALSE)/1000</f>
        <v>3176605.5635948102</v>
      </c>
      <c r="I177" s="33">
        <f t="shared" si="57"/>
        <v>-0.1957016377709806</v>
      </c>
      <c r="J177" s="31">
        <f>+VLOOKUP($D177,'Test Year 3'!$D:$O,10,FALSE)</f>
        <v>3067793.4083191687</v>
      </c>
      <c r="K177" s="32">
        <f>VLOOKUP($D177,'REG FL  Working Capital - 9 Ret'!$A:$AN,MATCH($B$149,'REG FL  Working Capital - 9 Ret'!$2:$2,0),FALSE)/1000</f>
        <v>3067793.6049984898</v>
      </c>
      <c r="L177" s="33">
        <f t="shared" si="59"/>
        <v>-0.19667932111769915</v>
      </c>
    </row>
    <row r="178" spans="1:12" x14ac:dyDescent="0.3">
      <c r="A178" s="1"/>
      <c r="K178" s="56"/>
      <c r="L178" s="56"/>
    </row>
    <row r="179" spans="1:12" x14ac:dyDescent="0.3">
      <c r="A179" s="1"/>
      <c r="B179" s="49" t="s">
        <v>85</v>
      </c>
      <c r="C179" s="57"/>
      <c r="D179" s="27" t="s">
        <v>86</v>
      </c>
      <c r="E179" s="24"/>
      <c r="F179" s="24"/>
      <c r="G179" s="20">
        <f>+VLOOKUP($D179,'Test Year 3'!$D:$O,8,FALSE)</f>
        <v>-571928.63993431395</v>
      </c>
      <c r="H179" s="21">
        <f>VLOOKUP($D179,'REG FL  Working Capital - 2 Sys'!$A:$AN,MATCH($B$149,'REG FL  Working Capital - 2 Sys'!$2:$2,0),FALSE)/1000</f>
        <v>-571928.639934315</v>
      </c>
      <c r="I179" s="22">
        <f t="shared" ref="I179:I183" si="60">+G179-H179</f>
        <v>1.0477378964424133E-9</v>
      </c>
      <c r="J179" s="20">
        <f>+VLOOKUP($D179,'Test Year 3'!$D:$O,10,FALSE)</f>
        <v>-553762.8213921868</v>
      </c>
      <c r="K179" s="21">
        <f>VLOOKUP($D179,'REG FL  Working Capital - 9 Ret'!$A:$AN,MATCH($B$149,'REG FL  Working Capital - 9 Ret'!$2:$2,0),FALSE)/1000</f>
        <v>-553762.82139218797</v>
      </c>
      <c r="L179" s="22">
        <f t="shared" ref="L179:L183" si="61">+J179-K179</f>
        <v>1.1641532182693481E-9</v>
      </c>
    </row>
    <row r="180" spans="1:12" x14ac:dyDescent="0.3">
      <c r="A180" s="1"/>
      <c r="B180" s="49" t="s">
        <v>87</v>
      </c>
      <c r="C180" s="46"/>
      <c r="D180" s="30" t="s">
        <v>88</v>
      </c>
      <c r="E180" s="49"/>
      <c r="F180" s="49"/>
      <c r="G180" s="20">
        <f>+VLOOKUP($D180,'Test Year 3'!$D:$O,8,FALSE)</f>
        <v>-1439017.5952846678</v>
      </c>
      <c r="H180" s="21">
        <f>VLOOKUP($D180,'REG FL  Working Capital - 2 Sys'!$A:$AN,MATCH($B$149,'REG FL  Working Capital - 2 Sys'!$2:$2,0),FALSE)/1000</f>
        <v>-1439017.5952846601</v>
      </c>
      <c r="I180" s="22">
        <f t="shared" si="60"/>
        <v>-7.6834112405776978E-9</v>
      </c>
      <c r="J180" s="20">
        <f>+VLOOKUP($D180,'Test Year 3'!$D:$O,10,FALSE)</f>
        <v>-1391927.0113313755</v>
      </c>
      <c r="K180" s="21">
        <f>VLOOKUP($D180,'REG FL  Working Capital - 9 Ret'!$A:$AN,MATCH($B$149,'REG FL  Working Capital - 9 Ret'!$2:$2,0),FALSE)/1000</f>
        <v>-1391927.0113313701</v>
      </c>
      <c r="L180" s="22">
        <f t="shared" si="61"/>
        <v>-5.3551048040390015E-9</v>
      </c>
    </row>
    <row r="181" spans="1:12" x14ac:dyDescent="0.3">
      <c r="A181" s="1"/>
      <c r="B181" s="49" t="s">
        <v>89</v>
      </c>
      <c r="C181" s="57"/>
      <c r="D181" s="27" t="s">
        <v>90</v>
      </c>
      <c r="E181" s="24"/>
      <c r="F181" s="24"/>
      <c r="G181" s="20">
        <f>+VLOOKUP($D181,'Test Year 3'!$D:$O,8,FALSE)</f>
        <v>-394688.43205513468</v>
      </c>
      <c r="H181" s="21">
        <f>VLOOKUP($D181,'REG FL  Working Capital - 2 Sys'!$A:$AN,MATCH($B$149,'REG FL  Working Capital - 2 Sys'!$2:$2,0),FALSE)/1000</f>
        <v>-394688.43218513398</v>
      </c>
      <c r="I181" s="22">
        <f t="shared" si="60"/>
        <v>1.2999930186197162E-4</v>
      </c>
      <c r="J181" s="20">
        <f>+VLOOKUP($D181,'Test Year 3'!$D:$O,10,FALSE)</f>
        <v>-388407.62921105232</v>
      </c>
      <c r="K181" s="21">
        <f>VLOOKUP($D181,'REG FL  Working Capital - 9 Ret'!$A:$AN,MATCH($B$149,'REG FL  Working Capital - 9 Ret'!$2:$2,0),FALSE)/1000</f>
        <v>-388407.62934105197</v>
      </c>
      <c r="L181" s="22">
        <f t="shared" si="61"/>
        <v>1.299996511079371E-4</v>
      </c>
    </row>
    <row r="182" spans="1:12" x14ac:dyDescent="0.3">
      <c r="A182" s="1"/>
      <c r="B182" s="55" t="s">
        <v>91</v>
      </c>
      <c r="D182" s="30" t="s">
        <v>92</v>
      </c>
      <c r="G182" s="20">
        <f>+VLOOKUP($D182,'Test Year 3'!$D:$O,8,FALSE)</f>
        <v>-2405634.6672741165</v>
      </c>
      <c r="H182" s="21">
        <f>VLOOKUP($D182,'REG FL  Working Capital - 2 Sys'!$A:$AN,MATCH($B$149,'REG FL  Working Capital - 2 Sys'!$2:$2,0),FALSE)/1000</f>
        <v>-2405634.6674041199</v>
      </c>
      <c r="I182" s="22">
        <f t="shared" si="60"/>
        <v>1.3000331819057465E-4</v>
      </c>
      <c r="J182" s="20">
        <f>+VLOOKUP($D182,'Test Year 3'!$D:$O,10,FALSE)</f>
        <v>-2334097.4619346145</v>
      </c>
      <c r="K182" s="21">
        <f>VLOOKUP($D182,'REG FL  Working Capital - 9 Ret'!$A:$AN,MATCH($B$149,'REG FL  Working Capital - 9 Ret'!$2:$2,0),FALSE)/1000</f>
        <v>-2334097.4620646099</v>
      </c>
      <c r="L182" s="22">
        <f t="shared" si="61"/>
        <v>1.2999540194869041E-4</v>
      </c>
    </row>
    <row r="183" spans="1:12" x14ac:dyDescent="0.3">
      <c r="A183" s="1"/>
      <c r="B183" s="34" t="s">
        <v>93</v>
      </c>
      <c r="D183" s="30" t="s">
        <v>94</v>
      </c>
      <c r="G183" s="20">
        <f>+VLOOKUP($D183,'Test Year 3'!$D:$O,8,FALSE)</f>
        <v>770970.70061905589</v>
      </c>
      <c r="H183" s="21">
        <f>VLOOKUP($D183,'REG FL  Working Capital - 2 Sys'!$A:$AN,MATCH($B$149,'REG FL  Working Capital - 2 Sys'!$2:$2,0),FALSE)/1000</f>
        <v>770970.89619069302</v>
      </c>
      <c r="I183" s="22">
        <f t="shared" si="60"/>
        <v>-0.19557163713034242</v>
      </c>
      <c r="J183" s="20">
        <f>+VLOOKUP($D183,'Test Year 3'!$D:$O,10,FALSE)</f>
        <v>733695.94638455426</v>
      </c>
      <c r="K183" s="21">
        <f>VLOOKUP($D183,'REG FL  Working Capital - 9 Ret'!$A:$AN,MATCH($B$149,'REG FL  Working Capital - 9 Ret'!$2:$2,0),FALSE)/1000</f>
        <v>733696.14293387998</v>
      </c>
      <c r="L183" s="22">
        <f t="shared" si="61"/>
        <v>-0.19654932571575046</v>
      </c>
    </row>
    <row r="184" spans="1:12" x14ac:dyDescent="0.3">
      <c r="A184" s="1"/>
      <c r="B184" s="34"/>
      <c r="D184" s="30"/>
      <c r="H184" s="21"/>
      <c r="I184" s="22"/>
      <c r="J184" s="41"/>
      <c r="K184" s="21"/>
      <c r="L184" s="22"/>
    </row>
    <row r="185" spans="1:12" x14ac:dyDescent="0.3">
      <c r="A185" s="1"/>
      <c r="B185" s="34" t="s">
        <v>95</v>
      </c>
      <c r="D185" s="27" t="s">
        <v>26</v>
      </c>
      <c r="G185" s="20">
        <f>+VLOOKUP($D185,'Test Year 3'!$D:$O,8,FALSE)</f>
        <v>28237462.87245518</v>
      </c>
      <c r="H185" s="21">
        <f>VLOOKUP($D185,'REG FL  Summary - 2 System Per '!$A:$AN,MATCH($B$149,'REG FL  Summary - 2 System Per '!$2:$2,0),FALSE)/1000</f>
        <v>28237463.0680268</v>
      </c>
      <c r="I185" s="22">
        <f t="shared" ref="I185" si="62">+G185-H185</f>
        <v>-0.19557162001729012</v>
      </c>
      <c r="J185" s="20">
        <f>+VLOOKUP($D185,'Test Year 3'!$D:$O,10,FALSE)</f>
        <v>26013289.147927925</v>
      </c>
      <c r="K185" s="21">
        <f>VLOOKUP($D185,'REG FL  Summary - 9 Retail Per '!$A:$AN,MATCH($B$149,'REG FL  Summary - 9 Retail Per '!$2:$2,0),FALSE)/1000</f>
        <v>26013289.370584302</v>
      </c>
      <c r="L185" s="22">
        <f t="shared" ref="L185" si="63">+J185-K185</f>
        <v>-0.22265637665987015</v>
      </c>
    </row>
  </sheetData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EC51C-FC2D-4566-A00C-C9F68CA7165E}">
  <dimension ref="A1:AN699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58.6640625" style="27" bestFit="1" customWidth="1"/>
    <col min="2" max="13" width="10.6640625" style="164" hidden="1" customWidth="1" outlineLevel="1"/>
    <col min="14" max="14" width="10.6640625" style="164" customWidth="1" collapsed="1"/>
    <col min="15" max="26" width="10.6640625" style="164" hidden="1" customWidth="1" outlineLevel="1"/>
    <col min="27" max="27" width="10.6640625" style="164" customWidth="1" collapsed="1"/>
    <col min="28" max="39" width="10.6640625" style="164" hidden="1" customWidth="1" outlineLevel="1"/>
    <col min="40" max="40" width="10.6640625" style="164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1231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1859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1860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1861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1862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1863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1864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1865</v>
      </c>
    </row>
    <row r="25" spans="1:40" x14ac:dyDescent="0.2">
      <c r="A25" s="27" t="s">
        <v>1866</v>
      </c>
    </row>
    <row r="26" spans="1:40" x14ac:dyDescent="0.2">
      <c r="A26" s="27" t="s">
        <v>1867</v>
      </c>
    </row>
    <row r="27" spans="1:40" x14ac:dyDescent="0.2">
      <c r="A27" s="27" t="s">
        <v>1868</v>
      </c>
    </row>
    <row r="28" spans="1:40" x14ac:dyDescent="0.2">
      <c r="A28" s="27" t="s">
        <v>1869</v>
      </c>
    </row>
    <row r="29" spans="1:40" x14ac:dyDescent="0.2">
      <c r="A29" s="27" t="s">
        <v>1870</v>
      </c>
    </row>
    <row r="30" spans="1:40" x14ac:dyDescent="0.2">
      <c r="A30" s="27" t="s">
        <v>1871</v>
      </c>
    </row>
    <row r="31" spans="1:40" x14ac:dyDescent="0.2">
      <c r="A31" s="27" t="s">
        <v>1872</v>
      </c>
    </row>
    <row r="32" spans="1:40" x14ac:dyDescent="0.2">
      <c r="A32" s="27" t="s">
        <v>1873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1874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  <c r="Q33" s="164">
        <v>0</v>
      </c>
      <c r="R33" s="164">
        <v>0</v>
      </c>
      <c r="S33" s="164">
        <v>0</v>
      </c>
      <c r="T33" s="164">
        <v>0</v>
      </c>
      <c r="U33" s="164">
        <v>0</v>
      </c>
      <c r="V33" s="164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  <c r="AC33" s="164">
        <v>0</v>
      </c>
      <c r="AD33" s="164">
        <v>0</v>
      </c>
      <c r="AE33" s="164">
        <v>0</v>
      </c>
      <c r="AF33" s="164">
        <v>0</v>
      </c>
      <c r="AG33" s="164">
        <v>0</v>
      </c>
      <c r="AH33" s="164">
        <v>0</v>
      </c>
      <c r="AI33" s="164">
        <v>0</v>
      </c>
      <c r="AJ33" s="164">
        <v>0</v>
      </c>
      <c r="AK33" s="164">
        <v>0</v>
      </c>
      <c r="AL33" s="164">
        <v>0</v>
      </c>
      <c r="AM33" s="164">
        <v>0</v>
      </c>
      <c r="AN33" s="164">
        <v>0</v>
      </c>
    </row>
    <row r="34" spans="1:40" x14ac:dyDescent="0.2">
      <c r="A34" s="27" t="s">
        <v>1875</v>
      </c>
      <c r="B34" s="164">
        <v>6697564.1700000698</v>
      </c>
      <c r="C34" s="164">
        <v>6697564.1700000698</v>
      </c>
      <c r="D34" s="164">
        <v>6697564.1700000698</v>
      </c>
      <c r="E34" s="164">
        <v>6697564.1700000698</v>
      </c>
      <c r="F34" s="164">
        <v>6697564.1700000698</v>
      </c>
      <c r="G34" s="164">
        <v>6697564.1700000698</v>
      </c>
      <c r="H34" s="164">
        <v>6697564.1700000698</v>
      </c>
      <c r="I34" s="164">
        <v>6697564.1700000698</v>
      </c>
      <c r="J34" s="164">
        <v>6697564.1700000698</v>
      </c>
      <c r="K34" s="164">
        <v>6697564.1700000698</v>
      </c>
      <c r="L34" s="164">
        <v>6697564.1700000698</v>
      </c>
      <c r="M34" s="164">
        <v>6697564.1700000698</v>
      </c>
      <c r="N34" s="164">
        <v>6697564.1700000698</v>
      </c>
      <c r="O34" s="164">
        <v>6697564.1700000698</v>
      </c>
      <c r="P34" s="164">
        <v>6697564.1700000698</v>
      </c>
      <c r="Q34" s="164">
        <v>6697564.1700000698</v>
      </c>
      <c r="R34" s="164">
        <v>6697564.1700000698</v>
      </c>
      <c r="S34" s="164">
        <v>6697564.1700000698</v>
      </c>
      <c r="T34" s="164">
        <v>6697564.1700000698</v>
      </c>
      <c r="U34" s="164">
        <v>6697564.1700000698</v>
      </c>
      <c r="V34" s="164">
        <v>6697564.1700000698</v>
      </c>
      <c r="W34" s="164">
        <v>6697564.1700000698</v>
      </c>
      <c r="X34" s="164">
        <v>6697564.1700000698</v>
      </c>
      <c r="Y34" s="164">
        <v>6697564.1700000698</v>
      </c>
      <c r="Z34" s="164">
        <v>6697564.1700000698</v>
      </c>
      <c r="AA34" s="164">
        <v>6697564.1700000698</v>
      </c>
      <c r="AB34" s="164">
        <v>6697564.1700000698</v>
      </c>
      <c r="AC34" s="164">
        <v>6697564.1700000698</v>
      </c>
      <c r="AD34" s="164">
        <v>6697564.1700000698</v>
      </c>
      <c r="AE34" s="164">
        <v>6697564.1700000698</v>
      </c>
      <c r="AF34" s="164">
        <v>6697564.1700000698</v>
      </c>
      <c r="AG34" s="164">
        <v>6697564.1700000698</v>
      </c>
      <c r="AH34" s="164">
        <v>6697564.1700000698</v>
      </c>
      <c r="AI34" s="164">
        <v>6697564.1700000698</v>
      </c>
      <c r="AJ34" s="164">
        <v>6697564.1700000698</v>
      </c>
      <c r="AK34" s="164">
        <v>6697564.1700000698</v>
      </c>
      <c r="AL34" s="164">
        <v>6697564.1700000698</v>
      </c>
      <c r="AM34" s="164">
        <v>6697564.1700000698</v>
      </c>
      <c r="AN34" s="164">
        <v>6697564.1700000698</v>
      </c>
    </row>
    <row r="35" spans="1:40" x14ac:dyDescent="0.2">
      <c r="A35" s="27" t="s">
        <v>1876</v>
      </c>
      <c r="B35" s="164">
        <v>-144446.879999995</v>
      </c>
      <c r="C35" s="164">
        <v>-144446.879999995</v>
      </c>
      <c r="D35" s="164">
        <v>-144446.879999995</v>
      </c>
      <c r="E35" s="164">
        <v>-144446.879999995</v>
      </c>
      <c r="F35" s="164">
        <v>-144446.879999995</v>
      </c>
      <c r="G35" s="164">
        <v>-144446.879999995</v>
      </c>
      <c r="H35" s="164">
        <v>-144446.879999995</v>
      </c>
      <c r="I35" s="164">
        <v>-144446.879999995</v>
      </c>
      <c r="J35" s="164">
        <v>-144446.879999995</v>
      </c>
      <c r="K35" s="164">
        <v>-144446.879999995</v>
      </c>
      <c r="L35" s="164">
        <v>-144446.879999995</v>
      </c>
      <c r="M35" s="164">
        <v>-144446.879999995</v>
      </c>
      <c r="N35" s="164">
        <v>-144446.879999995</v>
      </c>
      <c r="O35" s="164">
        <v>-144446.879999995</v>
      </c>
      <c r="P35" s="164">
        <v>-144446.879999995</v>
      </c>
      <c r="Q35" s="164">
        <v>-144446.879999995</v>
      </c>
      <c r="R35" s="164">
        <v>-144446.879999995</v>
      </c>
      <c r="S35" s="164">
        <v>-144446.879999995</v>
      </c>
      <c r="T35" s="164">
        <v>-144446.879999995</v>
      </c>
      <c r="U35" s="164">
        <v>-144446.879999995</v>
      </c>
      <c r="V35" s="164">
        <v>-144446.879999995</v>
      </c>
      <c r="W35" s="164">
        <v>-144446.879999995</v>
      </c>
      <c r="X35" s="164">
        <v>-144446.879999995</v>
      </c>
      <c r="Y35" s="164">
        <v>-144446.879999995</v>
      </c>
      <c r="Z35" s="164">
        <v>-144446.879999995</v>
      </c>
      <c r="AA35" s="164">
        <v>-144446.879999995</v>
      </c>
      <c r="AB35" s="164">
        <v>-144446.879999995</v>
      </c>
      <c r="AC35" s="164">
        <v>-144446.879999995</v>
      </c>
      <c r="AD35" s="164">
        <v>-144446.879999995</v>
      </c>
      <c r="AE35" s="164">
        <v>-144446.879999995</v>
      </c>
      <c r="AF35" s="164">
        <v>-144446.879999995</v>
      </c>
      <c r="AG35" s="164">
        <v>-144446.879999995</v>
      </c>
      <c r="AH35" s="164">
        <v>-144446.879999995</v>
      </c>
      <c r="AI35" s="164">
        <v>-144446.879999995</v>
      </c>
      <c r="AJ35" s="164">
        <v>-144446.879999995</v>
      </c>
      <c r="AK35" s="164">
        <v>-144446.879999995</v>
      </c>
      <c r="AL35" s="164">
        <v>-144446.879999995</v>
      </c>
      <c r="AM35" s="164">
        <v>-144446.879999995</v>
      </c>
      <c r="AN35" s="164">
        <v>-144446.879999995</v>
      </c>
    </row>
    <row r="36" spans="1:40" x14ac:dyDescent="0.2">
      <c r="A36" s="27" t="s">
        <v>1877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0</v>
      </c>
      <c r="AH36" s="164">
        <v>0</v>
      </c>
      <c r="AI36" s="164">
        <v>0</v>
      </c>
      <c r="AJ36" s="164">
        <v>0</v>
      </c>
      <c r="AK36" s="164">
        <v>0</v>
      </c>
      <c r="AL36" s="164">
        <v>0</v>
      </c>
      <c r="AM36" s="164">
        <v>0</v>
      </c>
      <c r="AN36" s="164">
        <v>0</v>
      </c>
    </row>
    <row r="37" spans="1:40" x14ac:dyDescent="0.2">
      <c r="A37" s="27" t="s">
        <v>1878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0</v>
      </c>
      <c r="AK37" s="164">
        <v>0</v>
      </c>
      <c r="AL37" s="164">
        <v>0</v>
      </c>
      <c r="AM37" s="164">
        <v>0</v>
      </c>
      <c r="AN37" s="164">
        <v>0</v>
      </c>
    </row>
    <row r="38" spans="1:40" x14ac:dyDescent="0.2">
      <c r="A38" s="27" t="s">
        <v>1879</v>
      </c>
      <c r="B38" s="164">
        <v>6553117.2900000801</v>
      </c>
      <c r="C38" s="164">
        <v>6553117.2900000801</v>
      </c>
      <c r="D38" s="164">
        <v>6553117.2900000801</v>
      </c>
      <c r="E38" s="164">
        <v>6553117.2900000801</v>
      </c>
      <c r="F38" s="164">
        <v>6553117.2900000801</v>
      </c>
      <c r="G38" s="164">
        <v>6553117.2900000801</v>
      </c>
      <c r="H38" s="164">
        <v>6553117.2900000801</v>
      </c>
      <c r="I38" s="164">
        <v>6553117.2900000801</v>
      </c>
      <c r="J38" s="164">
        <v>6553117.2900000801</v>
      </c>
      <c r="K38" s="164">
        <v>6553117.2900000801</v>
      </c>
      <c r="L38" s="164">
        <v>6553117.2900000801</v>
      </c>
      <c r="M38" s="164">
        <v>6553117.2900000801</v>
      </c>
      <c r="N38" s="164">
        <v>6553117.2900000801</v>
      </c>
      <c r="O38" s="164">
        <v>6553117.2900000801</v>
      </c>
      <c r="P38" s="164">
        <v>6553117.2900000801</v>
      </c>
      <c r="Q38" s="164">
        <v>6553117.2900000801</v>
      </c>
      <c r="R38" s="164">
        <v>6553117.2900000801</v>
      </c>
      <c r="S38" s="164">
        <v>6553117.2900000801</v>
      </c>
      <c r="T38" s="164">
        <v>6553117.2900000801</v>
      </c>
      <c r="U38" s="164">
        <v>6553117.2900000801</v>
      </c>
      <c r="V38" s="164">
        <v>6553117.2900000801</v>
      </c>
      <c r="W38" s="164">
        <v>6553117.2900000801</v>
      </c>
      <c r="X38" s="164">
        <v>6553117.2900000801</v>
      </c>
      <c r="Y38" s="164">
        <v>6553117.2900000801</v>
      </c>
      <c r="Z38" s="164">
        <v>6553117.2900000801</v>
      </c>
      <c r="AA38" s="164">
        <v>6553117.2900000801</v>
      </c>
      <c r="AB38" s="164">
        <v>6553117.2900000801</v>
      </c>
      <c r="AC38" s="164">
        <v>6553117.2900000801</v>
      </c>
      <c r="AD38" s="164">
        <v>6553117.2900000801</v>
      </c>
      <c r="AE38" s="164">
        <v>6553117.2900000801</v>
      </c>
      <c r="AF38" s="164">
        <v>6553117.2900000801</v>
      </c>
      <c r="AG38" s="164">
        <v>6553117.2900000801</v>
      </c>
      <c r="AH38" s="164">
        <v>6553117.2900000801</v>
      </c>
      <c r="AI38" s="164">
        <v>6553117.2900000801</v>
      </c>
      <c r="AJ38" s="164">
        <v>6553117.2900000801</v>
      </c>
      <c r="AK38" s="164">
        <v>6553117.2900000801</v>
      </c>
      <c r="AL38" s="164">
        <v>6553117.2900000801</v>
      </c>
      <c r="AM38" s="164">
        <v>6553117.2900000801</v>
      </c>
      <c r="AN38" s="164">
        <v>6553117.2900000801</v>
      </c>
    </row>
    <row r="39" spans="1:40" x14ac:dyDescent="0.2">
      <c r="A39" s="27" t="s">
        <v>1880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0</v>
      </c>
      <c r="AE39" s="164">
        <v>0</v>
      </c>
      <c r="AF39" s="164">
        <v>0</v>
      </c>
      <c r="AG39" s="164">
        <v>0</v>
      </c>
      <c r="AH39" s="164">
        <v>0</v>
      </c>
      <c r="AI39" s="164">
        <v>0</v>
      </c>
      <c r="AJ39" s="164">
        <v>0</v>
      </c>
      <c r="AK39" s="164">
        <v>0</v>
      </c>
      <c r="AL39" s="164">
        <v>0</v>
      </c>
      <c r="AM39" s="164">
        <v>0</v>
      </c>
      <c r="AN39" s="164">
        <v>0</v>
      </c>
    </row>
    <row r="40" spans="1:40" x14ac:dyDescent="0.2">
      <c r="A40" s="27" t="s">
        <v>1881</v>
      </c>
      <c r="B40" s="164">
        <v>1362872.04</v>
      </c>
      <c r="C40" s="164">
        <v>1362872.04</v>
      </c>
      <c r="D40" s="164">
        <v>1362872.04</v>
      </c>
      <c r="E40" s="164">
        <v>1362872.04</v>
      </c>
      <c r="F40" s="164">
        <v>1362872.04</v>
      </c>
      <c r="G40" s="164">
        <v>1362872.04</v>
      </c>
      <c r="H40" s="164">
        <v>1362872.04</v>
      </c>
      <c r="I40" s="164">
        <v>1362872.04</v>
      </c>
      <c r="J40" s="164">
        <v>1362872.04</v>
      </c>
      <c r="K40" s="164">
        <v>1362872.04</v>
      </c>
      <c r="L40" s="164">
        <v>1362872.04</v>
      </c>
      <c r="M40" s="164">
        <v>1362872.04</v>
      </c>
      <c r="N40" s="164">
        <v>1362872.04</v>
      </c>
      <c r="O40" s="164">
        <v>1362872.04</v>
      </c>
      <c r="P40" s="164">
        <v>1362872.04</v>
      </c>
      <c r="Q40" s="164">
        <v>1362872.04</v>
      </c>
      <c r="R40" s="164">
        <v>1362872.04</v>
      </c>
      <c r="S40" s="164">
        <v>1362872.04</v>
      </c>
      <c r="T40" s="164">
        <v>1362872.04</v>
      </c>
      <c r="U40" s="164">
        <v>1362872.04</v>
      </c>
      <c r="V40" s="164">
        <v>1362872.04</v>
      </c>
      <c r="W40" s="164">
        <v>1362872.04</v>
      </c>
      <c r="X40" s="164">
        <v>1362872.04</v>
      </c>
      <c r="Y40" s="164">
        <v>1362872.04</v>
      </c>
      <c r="Z40" s="164">
        <v>1362872.04</v>
      </c>
      <c r="AA40" s="164">
        <v>1362872.04</v>
      </c>
      <c r="AB40" s="164">
        <v>1362872.04</v>
      </c>
      <c r="AC40" s="164">
        <v>1362872.04</v>
      </c>
      <c r="AD40" s="164">
        <v>1362872.04</v>
      </c>
      <c r="AE40" s="164">
        <v>1362872.04</v>
      </c>
      <c r="AF40" s="164">
        <v>1362872.04</v>
      </c>
      <c r="AG40" s="164">
        <v>1362872.04</v>
      </c>
      <c r="AH40" s="164">
        <v>1362872.04</v>
      </c>
      <c r="AI40" s="164">
        <v>1362872.04</v>
      </c>
      <c r="AJ40" s="164">
        <v>1362872.04</v>
      </c>
      <c r="AK40" s="164">
        <v>1362872.04</v>
      </c>
      <c r="AL40" s="164">
        <v>1362872.04</v>
      </c>
      <c r="AM40" s="164">
        <v>1362872.04</v>
      </c>
      <c r="AN40" s="164">
        <v>1362872.04</v>
      </c>
    </row>
    <row r="41" spans="1:40" x14ac:dyDescent="0.2">
      <c r="A41" s="27" t="s">
        <v>1882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  <c r="O41" s="164">
        <v>0</v>
      </c>
      <c r="P41" s="164">
        <v>0</v>
      </c>
      <c r="Q41" s="164">
        <v>0</v>
      </c>
      <c r="R41" s="164">
        <v>0</v>
      </c>
      <c r="S41" s="164">
        <v>0</v>
      </c>
      <c r="T41" s="164">
        <v>0</v>
      </c>
      <c r="U41" s="164">
        <v>0</v>
      </c>
      <c r="V41" s="164">
        <v>0</v>
      </c>
      <c r="W41" s="164">
        <v>0</v>
      </c>
      <c r="X41" s="164">
        <v>0</v>
      </c>
      <c r="Y41" s="164">
        <v>0</v>
      </c>
      <c r="Z41" s="164">
        <v>0</v>
      </c>
      <c r="AA41" s="164">
        <v>0</v>
      </c>
      <c r="AB41" s="164">
        <v>0</v>
      </c>
      <c r="AC41" s="164">
        <v>0</v>
      </c>
      <c r="AD41" s="164">
        <v>0</v>
      </c>
      <c r="AE41" s="164">
        <v>0</v>
      </c>
      <c r="AF41" s="164">
        <v>0</v>
      </c>
      <c r="AG41" s="164">
        <v>0</v>
      </c>
      <c r="AH41" s="164">
        <v>0</v>
      </c>
      <c r="AI41" s="164">
        <v>0</v>
      </c>
      <c r="AJ41" s="164">
        <v>0</v>
      </c>
      <c r="AK41" s="164">
        <v>0</v>
      </c>
      <c r="AL41" s="164">
        <v>0</v>
      </c>
      <c r="AM41" s="164">
        <v>0</v>
      </c>
      <c r="AN41" s="164">
        <v>0</v>
      </c>
    </row>
    <row r="42" spans="1:40" x14ac:dyDescent="0.2">
      <c r="A42" s="30" t="s">
        <v>1883</v>
      </c>
      <c r="B42" s="164">
        <v>1362872.04</v>
      </c>
      <c r="C42" s="164">
        <v>1362872.04</v>
      </c>
      <c r="D42" s="164">
        <v>1362872.04</v>
      </c>
      <c r="E42" s="164">
        <v>1362872.04</v>
      </c>
      <c r="F42" s="164">
        <v>1362872.04</v>
      </c>
      <c r="G42" s="164">
        <v>1362872.04</v>
      </c>
      <c r="H42" s="164">
        <v>1362872.04</v>
      </c>
      <c r="I42" s="164">
        <v>1362872.04</v>
      </c>
      <c r="J42" s="164">
        <v>1362872.04</v>
      </c>
      <c r="K42" s="164">
        <v>1362872.04</v>
      </c>
      <c r="L42" s="164">
        <v>1362872.04</v>
      </c>
      <c r="M42" s="164">
        <v>1362872.04</v>
      </c>
      <c r="N42" s="164">
        <v>1362872.04</v>
      </c>
      <c r="O42" s="164">
        <v>1362872.04</v>
      </c>
      <c r="P42" s="164">
        <v>1362872.04</v>
      </c>
      <c r="Q42" s="164">
        <v>1362872.04</v>
      </c>
      <c r="R42" s="164">
        <v>1362872.04</v>
      </c>
      <c r="S42" s="164">
        <v>1362872.04</v>
      </c>
      <c r="T42" s="164">
        <v>1362872.04</v>
      </c>
      <c r="U42" s="164">
        <v>1362872.04</v>
      </c>
      <c r="V42" s="164">
        <v>1362872.04</v>
      </c>
      <c r="W42" s="164">
        <v>1362872.04</v>
      </c>
      <c r="X42" s="164">
        <v>1362872.04</v>
      </c>
      <c r="Y42" s="164">
        <v>1362872.04</v>
      </c>
      <c r="Z42" s="164">
        <v>1362872.04</v>
      </c>
      <c r="AA42" s="164">
        <v>1362872.04</v>
      </c>
      <c r="AB42" s="164">
        <v>1362872.04</v>
      </c>
      <c r="AC42" s="164">
        <v>1362872.04</v>
      </c>
      <c r="AD42" s="164">
        <v>1362872.04</v>
      </c>
      <c r="AE42" s="164">
        <v>1362872.04</v>
      </c>
      <c r="AF42" s="164">
        <v>1362872.04</v>
      </c>
      <c r="AG42" s="164">
        <v>1362872.04</v>
      </c>
      <c r="AH42" s="164">
        <v>1362872.04</v>
      </c>
      <c r="AI42" s="164">
        <v>1362872.04</v>
      </c>
      <c r="AJ42" s="164">
        <v>1362872.04</v>
      </c>
      <c r="AK42" s="164">
        <v>1362872.04</v>
      </c>
      <c r="AL42" s="164">
        <v>1362872.04</v>
      </c>
      <c r="AM42" s="164">
        <v>1362872.04</v>
      </c>
      <c r="AN42" s="164">
        <v>1362872.04</v>
      </c>
    </row>
    <row r="43" spans="1:40" x14ac:dyDescent="0.2">
      <c r="A43" s="27" t="s">
        <v>1884</v>
      </c>
      <c r="B43" s="164">
        <v>18939905.02</v>
      </c>
      <c r="C43" s="164">
        <v>18939905.02</v>
      </c>
      <c r="D43" s="164">
        <v>18939905.02</v>
      </c>
      <c r="E43" s="164">
        <v>18939905.02</v>
      </c>
      <c r="F43" s="164">
        <v>18939905.02</v>
      </c>
      <c r="G43" s="164">
        <v>18939905.02</v>
      </c>
      <c r="H43" s="164">
        <v>18939905.02</v>
      </c>
      <c r="I43" s="164">
        <v>18939905.02</v>
      </c>
      <c r="J43" s="164">
        <v>18939905.02</v>
      </c>
      <c r="K43" s="164">
        <v>18939905.02</v>
      </c>
      <c r="L43" s="164">
        <v>18939905.02</v>
      </c>
      <c r="M43" s="164">
        <v>18939905.02</v>
      </c>
      <c r="N43" s="164">
        <v>18939905.02</v>
      </c>
      <c r="O43" s="164">
        <v>18939905.02</v>
      </c>
      <c r="P43" s="164">
        <v>18939905.02</v>
      </c>
      <c r="Q43" s="164">
        <v>18939905.02</v>
      </c>
      <c r="R43" s="164">
        <v>18939905.02</v>
      </c>
      <c r="S43" s="164">
        <v>18939905.02</v>
      </c>
      <c r="T43" s="164">
        <v>18939905.02</v>
      </c>
      <c r="U43" s="164">
        <v>18939905.02</v>
      </c>
      <c r="V43" s="164">
        <v>18939905.02</v>
      </c>
      <c r="W43" s="164">
        <v>18939905.02</v>
      </c>
      <c r="X43" s="164">
        <v>18939905.02</v>
      </c>
      <c r="Y43" s="164">
        <v>18939905.02</v>
      </c>
      <c r="Z43" s="164">
        <v>18939905.02</v>
      </c>
      <c r="AA43" s="164">
        <v>18939905.02</v>
      </c>
      <c r="AB43" s="164">
        <v>18939905.02</v>
      </c>
      <c r="AC43" s="164">
        <v>18939905.02</v>
      </c>
      <c r="AD43" s="164">
        <v>18939905.02</v>
      </c>
      <c r="AE43" s="164">
        <v>18939905.02</v>
      </c>
      <c r="AF43" s="164">
        <v>18939905.02</v>
      </c>
      <c r="AG43" s="164">
        <v>18939905.02</v>
      </c>
      <c r="AH43" s="164">
        <v>18939905.02</v>
      </c>
      <c r="AI43" s="164">
        <v>18939905.02</v>
      </c>
      <c r="AJ43" s="164">
        <v>18939905.02</v>
      </c>
      <c r="AK43" s="164">
        <v>18939905.02</v>
      </c>
      <c r="AL43" s="164">
        <v>18939905.02</v>
      </c>
      <c r="AM43" s="164">
        <v>18939905.02</v>
      </c>
      <c r="AN43" s="164">
        <v>18939905.02</v>
      </c>
    </row>
    <row r="44" spans="1:40" x14ac:dyDescent="0.2">
      <c r="A44" s="27" t="s">
        <v>1885</v>
      </c>
      <c r="B44" s="164">
        <v>196687699.03999901</v>
      </c>
      <c r="C44" s="164">
        <v>196687699.03999901</v>
      </c>
      <c r="D44" s="164">
        <v>196687699.03999901</v>
      </c>
      <c r="E44" s="164">
        <v>196687699.03999901</v>
      </c>
      <c r="F44" s="164">
        <v>196687699.03999901</v>
      </c>
      <c r="G44" s="164">
        <v>196687699.03999901</v>
      </c>
      <c r="H44" s="164">
        <v>196687699.03999901</v>
      </c>
      <c r="I44" s="164">
        <v>196687699.03999901</v>
      </c>
      <c r="J44" s="164">
        <v>196687699.03999901</v>
      </c>
      <c r="K44" s="164">
        <v>196687699.03999901</v>
      </c>
      <c r="L44" s="164">
        <v>196687699.03999901</v>
      </c>
      <c r="M44" s="164">
        <v>196687699.03999901</v>
      </c>
      <c r="N44" s="164">
        <v>196687699.03999901</v>
      </c>
      <c r="O44" s="164">
        <v>196687699.03999901</v>
      </c>
      <c r="P44" s="164">
        <v>196687699.03999901</v>
      </c>
      <c r="Q44" s="164">
        <v>196687699.03999901</v>
      </c>
      <c r="R44" s="164">
        <v>196687699.03999901</v>
      </c>
      <c r="S44" s="164">
        <v>196687699.03999901</v>
      </c>
      <c r="T44" s="164">
        <v>196687699.03999901</v>
      </c>
      <c r="U44" s="164">
        <v>196687699.03999901</v>
      </c>
      <c r="V44" s="164">
        <v>196687699.03999901</v>
      </c>
      <c r="W44" s="164">
        <v>196687699.03999901</v>
      </c>
      <c r="X44" s="164">
        <v>196687699.03999901</v>
      </c>
      <c r="Y44" s="164">
        <v>196687699.03999901</v>
      </c>
      <c r="Z44" s="164">
        <v>196687699.03999901</v>
      </c>
      <c r="AA44" s="164">
        <v>196687699.03999901</v>
      </c>
      <c r="AB44" s="164">
        <v>196687699.03999901</v>
      </c>
      <c r="AC44" s="164">
        <v>196687699.03999901</v>
      </c>
      <c r="AD44" s="164">
        <v>196687699.03999901</v>
      </c>
      <c r="AE44" s="164">
        <v>196687699.03999901</v>
      </c>
      <c r="AF44" s="164">
        <v>196687699.03999901</v>
      </c>
      <c r="AG44" s="164">
        <v>196687699.03999901</v>
      </c>
      <c r="AH44" s="164">
        <v>196687699.03999901</v>
      </c>
      <c r="AI44" s="164">
        <v>196687699.03999901</v>
      </c>
      <c r="AJ44" s="164">
        <v>196687699.03999901</v>
      </c>
      <c r="AK44" s="164">
        <v>196687699.03999901</v>
      </c>
      <c r="AL44" s="164">
        <v>196687699.03999901</v>
      </c>
      <c r="AM44" s="164">
        <v>196687699.03999901</v>
      </c>
      <c r="AN44" s="164">
        <v>196687699.03999901</v>
      </c>
    </row>
    <row r="45" spans="1:40" x14ac:dyDescent="0.2">
      <c r="A45" s="27" t="s">
        <v>1886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1887</v>
      </c>
      <c r="B46" s="164">
        <v>24950157.170000002</v>
      </c>
      <c r="C46" s="164">
        <v>24950157.170000002</v>
      </c>
      <c r="D46" s="164">
        <v>24950157.170000002</v>
      </c>
      <c r="E46" s="164">
        <v>24950157.170000002</v>
      </c>
      <c r="F46" s="164">
        <v>24950157.170000002</v>
      </c>
      <c r="G46" s="164">
        <v>24950157.170000002</v>
      </c>
      <c r="H46" s="164">
        <v>24950157.170000002</v>
      </c>
      <c r="I46" s="164">
        <v>24950157.170000002</v>
      </c>
      <c r="J46" s="164">
        <v>24950157.170000002</v>
      </c>
      <c r="K46" s="164">
        <v>24950157.170000002</v>
      </c>
      <c r="L46" s="164">
        <v>24950157.170000002</v>
      </c>
      <c r="M46" s="164">
        <v>24950157.170000002</v>
      </c>
      <c r="N46" s="164">
        <v>24950157.170000002</v>
      </c>
      <c r="O46" s="164">
        <v>24950157.170000002</v>
      </c>
      <c r="P46" s="164">
        <v>24950157.170000002</v>
      </c>
      <c r="Q46" s="164">
        <v>24950157.170000002</v>
      </c>
      <c r="R46" s="164">
        <v>24950157.170000002</v>
      </c>
      <c r="S46" s="164">
        <v>24950157.170000002</v>
      </c>
      <c r="T46" s="164">
        <v>24950157.170000002</v>
      </c>
      <c r="U46" s="164">
        <v>24950157.170000002</v>
      </c>
      <c r="V46" s="164">
        <v>24950157.170000002</v>
      </c>
      <c r="W46" s="164">
        <v>24950157.170000002</v>
      </c>
      <c r="X46" s="164">
        <v>24950157.170000002</v>
      </c>
      <c r="Y46" s="164">
        <v>24950157.170000002</v>
      </c>
      <c r="Z46" s="164">
        <v>24950157.170000002</v>
      </c>
      <c r="AA46" s="164">
        <v>24950157.170000002</v>
      </c>
      <c r="AB46" s="164">
        <v>24950157.170000002</v>
      </c>
      <c r="AC46" s="164">
        <v>24950157.170000002</v>
      </c>
      <c r="AD46" s="164">
        <v>24950157.170000002</v>
      </c>
      <c r="AE46" s="164">
        <v>24950157.170000002</v>
      </c>
      <c r="AF46" s="164">
        <v>24950157.170000002</v>
      </c>
      <c r="AG46" s="164">
        <v>24950157.170000002</v>
      </c>
      <c r="AH46" s="164">
        <v>24950157.170000002</v>
      </c>
      <c r="AI46" s="164">
        <v>24950157.170000002</v>
      </c>
      <c r="AJ46" s="164">
        <v>24950157.170000002</v>
      </c>
      <c r="AK46" s="164">
        <v>24950157.170000002</v>
      </c>
      <c r="AL46" s="164">
        <v>24950157.170000002</v>
      </c>
      <c r="AM46" s="164">
        <v>24950157.170000002</v>
      </c>
      <c r="AN46" s="164">
        <v>24950157.170000002</v>
      </c>
    </row>
    <row r="47" spans="1:40" x14ac:dyDescent="0.2">
      <c r="A47" s="27" t="s">
        <v>1888</v>
      </c>
      <c r="B47" s="164">
        <v>43765394.359999903</v>
      </c>
      <c r="C47" s="164">
        <v>43765394.359999903</v>
      </c>
      <c r="D47" s="164">
        <v>43765394.359999903</v>
      </c>
      <c r="E47" s="164">
        <v>43765394.359999903</v>
      </c>
      <c r="F47" s="164">
        <v>43765394.359999903</v>
      </c>
      <c r="G47" s="164">
        <v>43765394.359999903</v>
      </c>
      <c r="H47" s="164">
        <v>43765394.359999903</v>
      </c>
      <c r="I47" s="164">
        <v>43765394.359999903</v>
      </c>
      <c r="J47" s="164">
        <v>43765394.359999903</v>
      </c>
      <c r="K47" s="164">
        <v>43765394.359999903</v>
      </c>
      <c r="L47" s="164">
        <v>43765394.359999903</v>
      </c>
      <c r="M47" s="164">
        <v>43765394.359999903</v>
      </c>
      <c r="N47" s="164">
        <v>43765394.359999903</v>
      </c>
      <c r="O47" s="164">
        <v>43765394.359999903</v>
      </c>
      <c r="P47" s="164">
        <v>43765394.359999903</v>
      </c>
      <c r="Q47" s="164">
        <v>43765394.359999903</v>
      </c>
      <c r="R47" s="164">
        <v>43765394.359999903</v>
      </c>
      <c r="S47" s="164">
        <v>43765394.359999903</v>
      </c>
      <c r="T47" s="164">
        <v>43765394.359999903</v>
      </c>
      <c r="U47" s="164">
        <v>43765394.359999903</v>
      </c>
      <c r="V47" s="164">
        <v>43765394.359999903</v>
      </c>
      <c r="W47" s="164">
        <v>43765394.359999903</v>
      </c>
      <c r="X47" s="164">
        <v>43765394.359999903</v>
      </c>
      <c r="Y47" s="164">
        <v>43765394.359999903</v>
      </c>
      <c r="Z47" s="164">
        <v>43765394.359999903</v>
      </c>
      <c r="AA47" s="164">
        <v>43765394.359999903</v>
      </c>
      <c r="AB47" s="164">
        <v>43765394.359999903</v>
      </c>
      <c r="AC47" s="164">
        <v>43765394.359999903</v>
      </c>
      <c r="AD47" s="164">
        <v>43765394.359999903</v>
      </c>
      <c r="AE47" s="164">
        <v>43765394.359999903</v>
      </c>
      <c r="AF47" s="164">
        <v>43765394.359999903</v>
      </c>
      <c r="AG47" s="164">
        <v>43765394.359999903</v>
      </c>
      <c r="AH47" s="164">
        <v>43765394.359999903</v>
      </c>
      <c r="AI47" s="164">
        <v>43765394.359999903</v>
      </c>
      <c r="AJ47" s="164">
        <v>43765394.359999903</v>
      </c>
      <c r="AK47" s="164">
        <v>43765394.359999903</v>
      </c>
      <c r="AL47" s="164">
        <v>43765394.359999903</v>
      </c>
      <c r="AM47" s="164">
        <v>43765394.359999903</v>
      </c>
      <c r="AN47" s="164">
        <v>43765394.359999903</v>
      </c>
    </row>
    <row r="48" spans="1:40" x14ac:dyDescent="0.2">
      <c r="A48" s="27" t="s">
        <v>1889</v>
      </c>
      <c r="B48" s="164">
        <v>77675184.819999799</v>
      </c>
      <c r="C48" s="164">
        <v>77675184.819999903</v>
      </c>
      <c r="D48" s="164">
        <v>77675184.819999799</v>
      </c>
      <c r="E48" s="164">
        <v>77675184.819999903</v>
      </c>
      <c r="F48" s="164">
        <v>77675184.819999799</v>
      </c>
      <c r="G48" s="164">
        <v>77675184.819999903</v>
      </c>
      <c r="H48" s="164">
        <v>77675184.819999903</v>
      </c>
      <c r="I48" s="164">
        <v>77675184.819999903</v>
      </c>
      <c r="J48" s="164">
        <v>77675184.819999903</v>
      </c>
      <c r="K48" s="164">
        <v>77675184.819999903</v>
      </c>
      <c r="L48" s="164">
        <v>77675184.819999903</v>
      </c>
      <c r="M48" s="164">
        <v>77675184.819999903</v>
      </c>
      <c r="N48" s="164">
        <v>77675184.819999903</v>
      </c>
      <c r="O48" s="164">
        <v>77675184.819999903</v>
      </c>
      <c r="P48" s="164">
        <v>77675184.819999993</v>
      </c>
      <c r="Q48" s="164">
        <v>77675184.819999993</v>
      </c>
      <c r="R48" s="164">
        <v>77675184.819999993</v>
      </c>
      <c r="S48" s="164">
        <v>77675184.819999993</v>
      </c>
      <c r="T48" s="164">
        <v>77675184.819999993</v>
      </c>
      <c r="U48" s="164">
        <v>77675184.819999993</v>
      </c>
      <c r="V48" s="164">
        <v>77675184.819999993</v>
      </c>
      <c r="W48" s="164">
        <v>77675184.820000097</v>
      </c>
      <c r="X48" s="164">
        <v>77675184.820000097</v>
      </c>
      <c r="Y48" s="164">
        <v>77675184.820000097</v>
      </c>
      <c r="Z48" s="164">
        <v>77675184.820000097</v>
      </c>
      <c r="AA48" s="164">
        <v>77675184.820000097</v>
      </c>
      <c r="AB48" s="164">
        <v>77675184.820000097</v>
      </c>
      <c r="AC48" s="164">
        <v>77675184.820000097</v>
      </c>
      <c r="AD48" s="164">
        <v>77675184.820000097</v>
      </c>
      <c r="AE48" s="164">
        <v>77675184.820000097</v>
      </c>
      <c r="AF48" s="164">
        <v>77675184.820000097</v>
      </c>
      <c r="AG48" s="164">
        <v>77675184.820000097</v>
      </c>
      <c r="AH48" s="164">
        <v>77675184.820000201</v>
      </c>
      <c r="AI48" s="164">
        <v>77675184.820000201</v>
      </c>
      <c r="AJ48" s="164">
        <v>77675184.820000201</v>
      </c>
      <c r="AK48" s="164">
        <v>77675184.820000201</v>
      </c>
      <c r="AL48" s="164">
        <v>77675184.820000201</v>
      </c>
      <c r="AM48" s="164">
        <v>77675184.820000201</v>
      </c>
      <c r="AN48" s="164">
        <v>77675184.820000201</v>
      </c>
    </row>
    <row r="49" spans="1:40" x14ac:dyDescent="0.2">
      <c r="A49" s="27" t="s">
        <v>1890</v>
      </c>
      <c r="B49" s="164">
        <v>21099551.25</v>
      </c>
      <c r="C49" s="164">
        <v>21099551.25</v>
      </c>
      <c r="D49" s="164">
        <v>21099551.25</v>
      </c>
      <c r="E49" s="164">
        <v>21099551.25</v>
      </c>
      <c r="F49" s="164">
        <v>21099551.25</v>
      </c>
      <c r="G49" s="164">
        <v>21099551.25</v>
      </c>
      <c r="H49" s="164">
        <v>21099551.25</v>
      </c>
      <c r="I49" s="164">
        <v>21099551.25</v>
      </c>
      <c r="J49" s="164">
        <v>21099551.25</v>
      </c>
      <c r="K49" s="164">
        <v>21099551.25</v>
      </c>
      <c r="L49" s="164">
        <v>21099551.25</v>
      </c>
      <c r="M49" s="164">
        <v>21099551.25</v>
      </c>
      <c r="N49" s="164">
        <v>21099551.25</v>
      </c>
      <c r="O49" s="164">
        <v>21099551.25</v>
      </c>
      <c r="P49" s="164">
        <v>21099551.25</v>
      </c>
      <c r="Q49" s="164">
        <v>21099551.25</v>
      </c>
      <c r="R49" s="164">
        <v>21099551.25</v>
      </c>
      <c r="S49" s="164">
        <v>21099551.25</v>
      </c>
      <c r="T49" s="164">
        <v>21099551.25</v>
      </c>
      <c r="U49" s="164">
        <v>21099551.25</v>
      </c>
      <c r="V49" s="164">
        <v>21099551.25</v>
      </c>
      <c r="W49" s="164">
        <v>21099551.25</v>
      </c>
      <c r="X49" s="164">
        <v>21099551.25</v>
      </c>
      <c r="Y49" s="164">
        <v>21099551.25</v>
      </c>
      <c r="Z49" s="164">
        <v>21099551.25</v>
      </c>
      <c r="AA49" s="164">
        <v>21099551.25</v>
      </c>
      <c r="AB49" s="164">
        <v>21099551.25</v>
      </c>
      <c r="AC49" s="164">
        <v>21099551.25</v>
      </c>
      <c r="AD49" s="164">
        <v>21099551.25</v>
      </c>
      <c r="AE49" s="164">
        <v>21099551.25</v>
      </c>
      <c r="AF49" s="164">
        <v>21099551.25</v>
      </c>
      <c r="AG49" s="164">
        <v>21099551.25</v>
      </c>
      <c r="AH49" s="164">
        <v>21099551.25</v>
      </c>
      <c r="AI49" s="164">
        <v>21099551.25</v>
      </c>
      <c r="AJ49" s="164">
        <v>21099551.25</v>
      </c>
      <c r="AK49" s="164">
        <v>21099551.25</v>
      </c>
      <c r="AL49" s="164">
        <v>21099551.25</v>
      </c>
      <c r="AM49" s="164">
        <v>21099551.25</v>
      </c>
      <c r="AN49" s="164">
        <v>21099551.25</v>
      </c>
    </row>
    <row r="50" spans="1:40" x14ac:dyDescent="0.2">
      <c r="A50" s="27" t="s">
        <v>1891</v>
      </c>
      <c r="B50" s="164">
        <v>-2679992.0299999998</v>
      </c>
      <c r="C50" s="164">
        <v>-2679992.0299999998</v>
      </c>
      <c r="D50" s="164">
        <v>-2679992.0299999998</v>
      </c>
      <c r="E50" s="164">
        <v>-2679992.0299999998</v>
      </c>
      <c r="F50" s="164">
        <v>-2679992.0299999998</v>
      </c>
      <c r="G50" s="164">
        <v>-2679992.0299999998</v>
      </c>
      <c r="H50" s="164">
        <v>-2679992.0299999998</v>
      </c>
      <c r="I50" s="164">
        <v>-2679992.0299999998</v>
      </c>
      <c r="J50" s="164">
        <v>-2679992.0299999998</v>
      </c>
      <c r="K50" s="164">
        <v>-2679992.0299999998</v>
      </c>
      <c r="L50" s="164">
        <v>-2679992.0299999998</v>
      </c>
      <c r="M50" s="164">
        <v>-2679992.0299999998</v>
      </c>
      <c r="N50" s="164">
        <v>-2679992.0299999998</v>
      </c>
      <c r="O50" s="164">
        <v>-2679992.0299999998</v>
      </c>
      <c r="P50" s="164">
        <v>-2679992.0299999998</v>
      </c>
      <c r="Q50" s="164">
        <v>-2679992.0299999998</v>
      </c>
      <c r="R50" s="164">
        <v>-2679992.0299999998</v>
      </c>
      <c r="S50" s="164">
        <v>-2679992.0299999998</v>
      </c>
      <c r="T50" s="164">
        <v>-2679992.0299999998</v>
      </c>
      <c r="U50" s="164">
        <v>-2679992.0299999998</v>
      </c>
      <c r="V50" s="164">
        <v>-2679992.0299999998</v>
      </c>
      <c r="W50" s="164">
        <v>-2679992.0299999998</v>
      </c>
      <c r="X50" s="164">
        <v>-2679992.0299999998</v>
      </c>
      <c r="Y50" s="164">
        <v>-2679992.0299999998</v>
      </c>
      <c r="Z50" s="164">
        <v>-2679992.0299999998</v>
      </c>
      <c r="AA50" s="164">
        <v>-2679992.0299999998</v>
      </c>
      <c r="AB50" s="164">
        <v>-2679992.0299999998</v>
      </c>
      <c r="AC50" s="164">
        <v>-2679992.0299999998</v>
      </c>
      <c r="AD50" s="164">
        <v>-2679992.0299999998</v>
      </c>
      <c r="AE50" s="164">
        <v>-2679992.0299999998</v>
      </c>
      <c r="AF50" s="164">
        <v>-2679992.0299999998</v>
      </c>
      <c r="AG50" s="164">
        <v>-2679992.0299999998</v>
      </c>
      <c r="AH50" s="164">
        <v>-2679992.0299999998</v>
      </c>
      <c r="AI50" s="164">
        <v>-2679992.0299999998</v>
      </c>
      <c r="AJ50" s="164">
        <v>-2679992.0299999998</v>
      </c>
      <c r="AK50" s="164">
        <v>-2679992.0299999998</v>
      </c>
      <c r="AL50" s="164">
        <v>-2679992.0299999998</v>
      </c>
      <c r="AM50" s="164">
        <v>-2679992.0299999998</v>
      </c>
      <c r="AN50" s="164">
        <v>-2679992.0299999998</v>
      </c>
    </row>
    <row r="51" spans="1:40" x14ac:dyDescent="0.2">
      <c r="A51" s="27" t="s">
        <v>1892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0</v>
      </c>
      <c r="U51" s="164">
        <v>0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0</v>
      </c>
      <c r="AE51" s="164">
        <v>0</v>
      </c>
      <c r="AF51" s="164">
        <v>0</v>
      </c>
      <c r="AG51" s="164">
        <v>0</v>
      </c>
      <c r="AH51" s="164">
        <v>0</v>
      </c>
      <c r="AI51" s="164">
        <v>0</v>
      </c>
      <c r="AJ51" s="164">
        <v>0</v>
      </c>
      <c r="AK51" s="164">
        <v>0</v>
      </c>
      <c r="AL51" s="164">
        <v>0</v>
      </c>
      <c r="AM51" s="164">
        <v>0</v>
      </c>
      <c r="AN51" s="164">
        <v>0</v>
      </c>
    </row>
    <row r="52" spans="1:40" x14ac:dyDescent="0.2">
      <c r="A52" s="27" t="s">
        <v>1893</v>
      </c>
      <c r="B52" s="164">
        <v>-19415104.27</v>
      </c>
      <c r="C52" s="164">
        <v>-19415104.27</v>
      </c>
      <c r="D52" s="164">
        <v>-19415104.27</v>
      </c>
      <c r="E52" s="164">
        <v>-19415104.27</v>
      </c>
      <c r="F52" s="164">
        <v>-19415104.27</v>
      </c>
      <c r="G52" s="164">
        <v>-19415104.27</v>
      </c>
      <c r="H52" s="164">
        <v>-19415104.27</v>
      </c>
      <c r="I52" s="164">
        <v>-19415104.27</v>
      </c>
      <c r="J52" s="164">
        <v>-19415104.27</v>
      </c>
      <c r="K52" s="164">
        <v>-19415104.27</v>
      </c>
      <c r="L52" s="164">
        <v>-19415104.27</v>
      </c>
      <c r="M52" s="164">
        <v>-19415104.27</v>
      </c>
      <c r="N52" s="164">
        <v>-19415104.27</v>
      </c>
      <c r="O52" s="164">
        <v>-19415104.27</v>
      </c>
      <c r="P52" s="164">
        <v>-19415104.27</v>
      </c>
      <c r="Q52" s="164">
        <v>-19415104.27</v>
      </c>
      <c r="R52" s="164">
        <v>-19415104.27</v>
      </c>
      <c r="S52" s="164">
        <v>-19415104.27</v>
      </c>
      <c r="T52" s="164">
        <v>-19415104.27</v>
      </c>
      <c r="U52" s="164">
        <v>-19415104.27</v>
      </c>
      <c r="V52" s="164">
        <v>-19415104.27</v>
      </c>
      <c r="W52" s="164">
        <v>-19415104.27</v>
      </c>
      <c r="X52" s="164">
        <v>-19415104.27</v>
      </c>
      <c r="Y52" s="164">
        <v>-19415104.27</v>
      </c>
      <c r="Z52" s="164">
        <v>-19415104.27</v>
      </c>
      <c r="AA52" s="164">
        <v>-19415104.27</v>
      </c>
      <c r="AB52" s="164">
        <v>-19415104.27</v>
      </c>
      <c r="AC52" s="164">
        <v>-19415104.27</v>
      </c>
      <c r="AD52" s="164">
        <v>-19415104.27</v>
      </c>
      <c r="AE52" s="164">
        <v>-19415104.27</v>
      </c>
      <c r="AF52" s="164">
        <v>-19415104.27</v>
      </c>
      <c r="AG52" s="164">
        <v>-19415104.27</v>
      </c>
      <c r="AH52" s="164">
        <v>-19415104.27</v>
      </c>
      <c r="AI52" s="164">
        <v>-19415104.27</v>
      </c>
      <c r="AJ52" s="164">
        <v>-19415104.27</v>
      </c>
      <c r="AK52" s="164">
        <v>-19415104.27</v>
      </c>
      <c r="AL52" s="164">
        <v>-19415104.27</v>
      </c>
      <c r="AM52" s="164">
        <v>-19415104.27</v>
      </c>
      <c r="AN52" s="164">
        <v>-19415104.27</v>
      </c>
    </row>
    <row r="53" spans="1:40" x14ac:dyDescent="0.2">
      <c r="A53" s="27" t="s">
        <v>1894</v>
      </c>
      <c r="B53" s="164">
        <v>293033167.13999999</v>
      </c>
      <c r="C53" s="164">
        <v>293033167.13999999</v>
      </c>
      <c r="D53" s="164">
        <v>293033167.13999999</v>
      </c>
      <c r="E53" s="164">
        <v>293033167.13999999</v>
      </c>
      <c r="F53" s="164">
        <v>293033167.13999999</v>
      </c>
      <c r="G53" s="164">
        <v>293033167.13999999</v>
      </c>
      <c r="H53" s="164">
        <v>293033167.13999999</v>
      </c>
      <c r="I53" s="164">
        <v>293033167.13999999</v>
      </c>
      <c r="J53" s="164">
        <v>293033167.13999999</v>
      </c>
      <c r="K53" s="164">
        <v>293033167.13999999</v>
      </c>
      <c r="L53" s="164">
        <v>293033167.13999999</v>
      </c>
      <c r="M53" s="164">
        <v>293033167.13999999</v>
      </c>
      <c r="N53" s="164">
        <v>293033167.13999999</v>
      </c>
      <c r="O53" s="164">
        <v>293033167.13999999</v>
      </c>
      <c r="P53" s="164">
        <v>293033167.13999999</v>
      </c>
      <c r="Q53" s="164">
        <v>293033167.13999999</v>
      </c>
      <c r="R53" s="164">
        <v>293033167.13999999</v>
      </c>
      <c r="S53" s="164">
        <v>293033167.13999999</v>
      </c>
      <c r="T53" s="164">
        <v>293033167.13999999</v>
      </c>
      <c r="U53" s="164">
        <v>293033167.13999999</v>
      </c>
      <c r="V53" s="164">
        <v>293033167.13999999</v>
      </c>
      <c r="W53" s="164">
        <v>293033167.13999999</v>
      </c>
      <c r="X53" s="164">
        <v>293033167.13999999</v>
      </c>
      <c r="Y53" s="164">
        <v>293033167.13999999</v>
      </c>
      <c r="Z53" s="164">
        <v>293033167.13999999</v>
      </c>
      <c r="AA53" s="164">
        <v>293033167.13999999</v>
      </c>
      <c r="AB53" s="164">
        <v>293033167.13999999</v>
      </c>
      <c r="AC53" s="164">
        <v>293033167.13999999</v>
      </c>
      <c r="AD53" s="164">
        <v>293033167.13999999</v>
      </c>
      <c r="AE53" s="164">
        <v>293033167.13999999</v>
      </c>
      <c r="AF53" s="164">
        <v>293033167.13999999</v>
      </c>
      <c r="AG53" s="164">
        <v>293033167.13999999</v>
      </c>
      <c r="AH53" s="164">
        <v>293033167.13999999</v>
      </c>
      <c r="AI53" s="164">
        <v>293033167.13999999</v>
      </c>
      <c r="AJ53" s="164">
        <v>293033167.13999999</v>
      </c>
      <c r="AK53" s="164">
        <v>293033167.13999999</v>
      </c>
      <c r="AL53" s="164">
        <v>293033167.13999999</v>
      </c>
      <c r="AM53" s="164">
        <v>293033167.13999999</v>
      </c>
      <c r="AN53" s="164">
        <v>293033167.13999999</v>
      </c>
    </row>
    <row r="54" spans="1:40" x14ac:dyDescent="0.2">
      <c r="A54" s="27" t="s">
        <v>1895</v>
      </c>
      <c r="B54" s="164">
        <v>-89653866.034358993</v>
      </c>
      <c r="C54" s="164">
        <v>-95016417.316410303</v>
      </c>
      <c r="D54" s="164">
        <v>-100278160.90615299</v>
      </c>
      <c r="E54" s="164">
        <v>-105439096.803589</v>
      </c>
      <c r="F54" s="164">
        <v>-110499225.008718</v>
      </c>
      <c r="G54" s="164">
        <v>-115458545.521538</v>
      </c>
      <c r="H54" s="164">
        <v>-120317058.342051</v>
      </c>
      <c r="I54" s="164">
        <v>-125074763.470256</v>
      </c>
      <c r="J54" s="164">
        <v>-129731660.90615299</v>
      </c>
      <c r="K54" s="164">
        <v>-134287750.64974299</v>
      </c>
      <c r="L54" s="164">
        <v>-138743032.70102501</v>
      </c>
      <c r="M54" s="164">
        <v>-143097507.06</v>
      </c>
      <c r="N54" s="164">
        <v>-143097507.06</v>
      </c>
      <c r="O54" s="164">
        <v>-147261404.495897</v>
      </c>
      <c r="P54" s="164">
        <v>-151335532.70102501</v>
      </c>
      <c r="Q54" s="164">
        <v>-155319891.67538401</v>
      </c>
      <c r="R54" s="164">
        <v>-159214481.41897401</v>
      </c>
      <c r="S54" s="164">
        <v>-163019301.93179399</v>
      </c>
      <c r="T54" s="164">
        <v>-166734353.213846</v>
      </c>
      <c r="U54" s="164">
        <v>-170359635.26512799</v>
      </c>
      <c r="V54" s="164">
        <v>-173895148.085641</v>
      </c>
      <c r="W54" s="164">
        <v>-177340891.67538401</v>
      </c>
      <c r="X54" s="164">
        <v>-180696866.03435799</v>
      </c>
      <c r="Y54" s="164">
        <v>-183963071.16256401</v>
      </c>
      <c r="Z54" s="164">
        <v>-187139507.05999899</v>
      </c>
      <c r="AA54" s="164">
        <v>-187139507.05999899</v>
      </c>
      <c r="AB54" s="164">
        <v>-189988737.82923001</v>
      </c>
      <c r="AC54" s="164">
        <v>-192600532.70102501</v>
      </c>
      <c r="AD54" s="164">
        <v>-194974891.67538401</v>
      </c>
      <c r="AE54" s="164">
        <v>-197111814.752307</v>
      </c>
      <c r="AF54" s="164">
        <v>-199011301.93179399</v>
      </c>
      <c r="AG54" s="164">
        <v>-200673353.213846</v>
      </c>
      <c r="AH54" s="164">
        <v>-202097968.598461</v>
      </c>
      <c r="AI54" s="164">
        <v>-203285148.08564001</v>
      </c>
      <c r="AJ54" s="164">
        <v>-204234891.67538401</v>
      </c>
      <c r="AK54" s="164">
        <v>-204947199.36769199</v>
      </c>
      <c r="AL54" s="164">
        <v>-205422071.16256401</v>
      </c>
      <c r="AM54" s="164">
        <v>-205659507.05999899</v>
      </c>
      <c r="AN54" s="164">
        <v>-205659507.05999899</v>
      </c>
    </row>
    <row r="55" spans="1:40" x14ac:dyDescent="0.2">
      <c r="A55" s="30" t="s">
        <v>1896</v>
      </c>
      <c r="B55" s="164">
        <v>564402096.46563995</v>
      </c>
      <c r="C55" s="164">
        <v>559039545.18358898</v>
      </c>
      <c r="D55" s="164">
        <v>553777801.59384596</v>
      </c>
      <c r="E55" s="164">
        <v>548616865.69640994</v>
      </c>
      <c r="F55" s="164">
        <v>543556737.49128103</v>
      </c>
      <c r="G55" s="164">
        <v>538597416.97846103</v>
      </c>
      <c r="H55" s="164">
        <v>533738904.15794802</v>
      </c>
      <c r="I55" s="164">
        <v>528981199.02974302</v>
      </c>
      <c r="J55" s="164">
        <v>524324301.59384501</v>
      </c>
      <c r="K55" s="164">
        <v>519768211.85025603</v>
      </c>
      <c r="L55" s="164">
        <v>515312929.79897398</v>
      </c>
      <c r="M55" s="164">
        <v>510958455.43999898</v>
      </c>
      <c r="N55" s="164">
        <v>510958455.43999898</v>
      </c>
      <c r="O55" s="164">
        <v>506794558.00410199</v>
      </c>
      <c r="P55" s="164">
        <v>502720429.79897398</v>
      </c>
      <c r="Q55" s="164">
        <v>498736070.824615</v>
      </c>
      <c r="R55" s="164">
        <v>494841481.081025</v>
      </c>
      <c r="S55" s="164">
        <v>491036660.568205</v>
      </c>
      <c r="T55" s="164">
        <v>487321609.28615302</v>
      </c>
      <c r="U55" s="164">
        <v>483696327.23487097</v>
      </c>
      <c r="V55" s="164">
        <v>480160814.41435802</v>
      </c>
      <c r="W55" s="164">
        <v>476715070.824615</v>
      </c>
      <c r="X55" s="164">
        <v>473359096.46564102</v>
      </c>
      <c r="Y55" s="164">
        <v>470092891.33743501</v>
      </c>
      <c r="Z55" s="164">
        <v>466916455.44</v>
      </c>
      <c r="AA55" s="164">
        <v>466916455.44</v>
      </c>
      <c r="AB55" s="164">
        <v>464067224.67076898</v>
      </c>
      <c r="AC55" s="164">
        <v>461455429.79897398</v>
      </c>
      <c r="AD55" s="164">
        <v>459081070.824615</v>
      </c>
      <c r="AE55" s="164">
        <v>456944147.74769199</v>
      </c>
      <c r="AF55" s="164">
        <v>455044660.568205</v>
      </c>
      <c r="AG55" s="164">
        <v>453382609.28615397</v>
      </c>
      <c r="AH55" s="164">
        <v>451957993.90153801</v>
      </c>
      <c r="AI55" s="164">
        <v>450770814.41435897</v>
      </c>
      <c r="AJ55" s="164">
        <v>449821070.824615</v>
      </c>
      <c r="AK55" s="164">
        <v>449108763.13230699</v>
      </c>
      <c r="AL55" s="164">
        <v>448633891.33743602</v>
      </c>
      <c r="AM55" s="164">
        <v>448396455.44</v>
      </c>
      <c r="AN55" s="164">
        <v>448396455.44</v>
      </c>
    </row>
    <row r="56" spans="1:40" x14ac:dyDescent="0.2">
      <c r="A56" s="30" t="s">
        <v>1897</v>
      </c>
      <c r="B56" s="164">
        <v>572318085.79564095</v>
      </c>
      <c r="C56" s="164">
        <v>566955534.51358902</v>
      </c>
      <c r="D56" s="164">
        <v>561693790.92384601</v>
      </c>
      <c r="E56" s="164">
        <v>556532855.02640998</v>
      </c>
      <c r="F56" s="164">
        <v>551472726.82128096</v>
      </c>
      <c r="G56" s="164">
        <v>546513406.30846095</v>
      </c>
      <c r="H56" s="164">
        <v>541654893.48794794</v>
      </c>
      <c r="I56" s="164">
        <v>536897188.359743</v>
      </c>
      <c r="J56" s="164">
        <v>532240290.92384601</v>
      </c>
      <c r="K56" s="164">
        <v>527684201.18025601</v>
      </c>
      <c r="L56" s="164">
        <v>523228919.12897402</v>
      </c>
      <c r="M56" s="164">
        <v>518874444.76999903</v>
      </c>
      <c r="N56" s="164">
        <v>518874444.76999903</v>
      </c>
      <c r="O56" s="164">
        <v>514710547.33410197</v>
      </c>
      <c r="P56" s="164">
        <v>510636419.12897402</v>
      </c>
      <c r="Q56" s="164">
        <v>506652060.15461498</v>
      </c>
      <c r="R56" s="164">
        <v>502757470.41102499</v>
      </c>
      <c r="S56" s="164">
        <v>498952649.89820498</v>
      </c>
      <c r="T56" s="164">
        <v>495237598.616153</v>
      </c>
      <c r="U56" s="164">
        <v>491612316.56487101</v>
      </c>
      <c r="V56" s="164">
        <v>488076803.74435902</v>
      </c>
      <c r="W56" s="164">
        <v>484631060.15461498</v>
      </c>
      <c r="X56" s="164">
        <v>481275085.79564101</v>
      </c>
      <c r="Y56" s="164">
        <v>478008880.667436</v>
      </c>
      <c r="Z56" s="164">
        <v>474832444.76999998</v>
      </c>
      <c r="AA56" s="164">
        <v>474832444.76999998</v>
      </c>
      <c r="AB56" s="164">
        <v>471983214.00076902</v>
      </c>
      <c r="AC56" s="164">
        <v>469371419.12897402</v>
      </c>
      <c r="AD56" s="164">
        <v>466997060.15461498</v>
      </c>
      <c r="AE56" s="164">
        <v>464860137.07769197</v>
      </c>
      <c r="AF56" s="164">
        <v>462960649.89820498</v>
      </c>
      <c r="AG56" s="164">
        <v>461298598.61615402</v>
      </c>
      <c r="AH56" s="164">
        <v>459873983.231538</v>
      </c>
      <c r="AI56" s="164">
        <v>458686803.74435902</v>
      </c>
      <c r="AJ56" s="164">
        <v>457737060.15461498</v>
      </c>
      <c r="AK56" s="164">
        <v>457024752.46230698</v>
      </c>
      <c r="AL56" s="164">
        <v>456549880.667436</v>
      </c>
      <c r="AM56" s="164">
        <v>456312444.76999998</v>
      </c>
      <c r="AN56" s="164">
        <v>456312444.76999998</v>
      </c>
    </row>
    <row r="57" spans="1:40" x14ac:dyDescent="0.2">
      <c r="A57" s="27" t="s">
        <v>785</v>
      </c>
    </row>
    <row r="58" spans="1:40" x14ac:dyDescent="0.2">
      <c r="A58" s="27" t="s">
        <v>1898</v>
      </c>
    </row>
    <row r="59" spans="1:40" x14ac:dyDescent="0.2">
      <c r="A59" s="27" t="s">
        <v>1899</v>
      </c>
      <c r="B59" s="164">
        <v>-4413340.1826703995</v>
      </c>
      <c r="C59" s="164">
        <v>-4413340.1826703995</v>
      </c>
      <c r="D59" s="164">
        <v>-4413340.1826703995</v>
      </c>
      <c r="E59" s="164">
        <v>-4413340.1826703995</v>
      </c>
      <c r="F59" s="164">
        <v>-4413340.1826703995</v>
      </c>
      <c r="G59" s="164">
        <v>-4413340.1826703995</v>
      </c>
      <c r="H59" s="164">
        <v>-4413340.1826703995</v>
      </c>
      <c r="I59" s="164">
        <v>-4413340.1826703995</v>
      </c>
      <c r="J59" s="164">
        <v>-4413340.1826703995</v>
      </c>
      <c r="K59" s="164">
        <v>-4413340.1826703995</v>
      </c>
      <c r="L59" s="164">
        <v>-4413340.1826703995</v>
      </c>
      <c r="M59" s="164">
        <v>-4413340.1826703995</v>
      </c>
      <c r="N59" s="164">
        <v>-4413340.1826703995</v>
      </c>
      <c r="O59" s="164">
        <v>-4411805.1949256305</v>
      </c>
      <c r="P59" s="164">
        <v>-4411805.1949256305</v>
      </c>
      <c r="Q59" s="164">
        <v>-4411805.1949256305</v>
      </c>
      <c r="R59" s="164">
        <v>-4411805.1949256305</v>
      </c>
      <c r="S59" s="164">
        <v>-4411805.1949256305</v>
      </c>
      <c r="T59" s="164">
        <v>-4411805.1949256305</v>
      </c>
      <c r="U59" s="164">
        <v>-4411805.1949256305</v>
      </c>
      <c r="V59" s="164">
        <v>-4411805.1949256305</v>
      </c>
      <c r="W59" s="164">
        <v>-4411805.1949256305</v>
      </c>
      <c r="X59" s="164">
        <v>-4411805.1949256305</v>
      </c>
      <c r="Y59" s="164">
        <v>-4411805.1949256305</v>
      </c>
      <c r="Z59" s="164">
        <v>-4411805.1949256305</v>
      </c>
      <c r="AA59" s="164">
        <v>-4411805.1949256305</v>
      </c>
      <c r="AB59" s="164">
        <v>-4411945.75205955</v>
      </c>
      <c r="AC59" s="164">
        <v>-4411945.75205955</v>
      </c>
      <c r="AD59" s="164">
        <v>-4411945.75205955</v>
      </c>
      <c r="AE59" s="164">
        <v>-4411945.75205955</v>
      </c>
      <c r="AF59" s="164">
        <v>-4411945.75205955</v>
      </c>
      <c r="AG59" s="164">
        <v>-4411945.75205955</v>
      </c>
      <c r="AH59" s="164">
        <v>-4411945.75205955</v>
      </c>
      <c r="AI59" s="164">
        <v>-4411945.75205955</v>
      </c>
      <c r="AJ59" s="164">
        <v>-4411945.75205955</v>
      </c>
      <c r="AK59" s="164">
        <v>-4411945.75205955</v>
      </c>
      <c r="AL59" s="164">
        <v>-4411945.75205955</v>
      </c>
      <c r="AM59" s="164">
        <v>-4411945.75205955</v>
      </c>
      <c r="AN59" s="164">
        <v>-4411945.75205955</v>
      </c>
    </row>
    <row r="60" spans="1:40" x14ac:dyDescent="0.2">
      <c r="A60" s="27" t="s">
        <v>1900</v>
      </c>
      <c r="B60" s="164">
        <v>9709833.6876881607</v>
      </c>
      <c r="C60" s="164">
        <v>10527243.689577401</v>
      </c>
      <c r="D60" s="164">
        <v>11313461.0934142</v>
      </c>
      <c r="E60" s="164">
        <v>12122178.928918499</v>
      </c>
      <c r="F60" s="164">
        <v>12949309.868393401</v>
      </c>
      <c r="G60" s="164">
        <v>13712507.6064249</v>
      </c>
      <c r="H60" s="164">
        <v>14547166.238221699</v>
      </c>
      <c r="I60" s="164">
        <v>15385452.7605813</v>
      </c>
      <c r="J60" s="164">
        <v>16159544.848617399</v>
      </c>
      <c r="K60" s="164">
        <v>17003216.4785765</v>
      </c>
      <c r="L60" s="164">
        <v>17850617.997176901</v>
      </c>
      <c r="M60" s="164">
        <v>18615424.211185101</v>
      </c>
      <c r="N60" s="164">
        <v>18615424.211185101</v>
      </c>
      <c r="O60" s="164">
        <v>19461584.064489901</v>
      </c>
      <c r="P60" s="164">
        <v>20317475.643081602</v>
      </c>
      <c r="Q60" s="164">
        <v>21140841.652922001</v>
      </c>
      <c r="R60" s="164">
        <v>21987311.765627701</v>
      </c>
      <c r="S60" s="164">
        <v>22851940.8314691</v>
      </c>
      <c r="T60" s="164">
        <v>23650764.863095999</v>
      </c>
      <c r="U60" s="164">
        <v>24520049.971752699</v>
      </c>
      <c r="V60" s="164">
        <v>25392601.4501605</v>
      </c>
      <c r="W60" s="164">
        <v>26199188.580785502</v>
      </c>
      <c r="X60" s="164">
        <v>27076611.859253399</v>
      </c>
      <c r="Y60" s="164">
        <v>27957516.007326201</v>
      </c>
      <c r="Z60" s="164">
        <v>28753784.176528901</v>
      </c>
      <c r="AA60" s="164">
        <v>28753784.176528901</v>
      </c>
      <c r="AB60" s="164">
        <v>29642001.594281901</v>
      </c>
      <c r="AC60" s="164">
        <v>30533730.536600702</v>
      </c>
      <c r="AD60" s="164">
        <v>31393330.648433</v>
      </c>
      <c r="AE60" s="164">
        <v>32277679.310268302</v>
      </c>
      <c r="AF60" s="164">
        <v>33181690.639660899</v>
      </c>
      <c r="AG60" s="164">
        <v>34019517.099524498</v>
      </c>
      <c r="AH60" s="164">
        <v>34930472.286027998</v>
      </c>
      <c r="AI60" s="164">
        <v>35845883.793674</v>
      </c>
      <c r="AJ60" s="164">
        <v>36694951.760378703</v>
      </c>
      <c r="AK60" s="164">
        <v>37617534.522505797</v>
      </c>
      <c r="AL60" s="164">
        <v>38544796.721089803</v>
      </c>
      <c r="AM60" s="164">
        <v>39386630.856152698</v>
      </c>
      <c r="AN60" s="164">
        <v>39386630.856152698</v>
      </c>
    </row>
    <row r="61" spans="1:40" x14ac:dyDescent="0.2">
      <c r="A61" s="27" t="s">
        <v>1901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1902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1903</v>
      </c>
      <c r="B63" s="164">
        <v>11147259.8548603</v>
      </c>
      <c r="C63" s="164">
        <v>11147259.8548603</v>
      </c>
      <c r="D63" s="164">
        <v>11147259.8548603</v>
      </c>
      <c r="E63" s="164">
        <v>11147259.8548603</v>
      </c>
      <c r="F63" s="164">
        <v>11147259.8548603</v>
      </c>
      <c r="G63" s="164">
        <v>11147259.8548603</v>
      </c>
      <c r="H63" s="164">
        <v>11147259.8548603</v>
      </c>
      <c r="I63" s="164">
        <v>11147259.8548603</v>
      </c>
      <c r="J63" s="164">
        <v>11147259.8548603</v>
      </c>
      <c r="K63" s="164">
        <v>11147259.8548603</v>
      </c>
      <c r="L63" s="164">
        <v>11147259.8548603</v>
      </c>
      <c r="M63" s="164">
        <v>11147259.8548603</v>
      </c>
      <c r="N63" s="164">
        <v>11147259.8548603</v>
      </c>
      <c r="O63" s="164">
        <v>11143382.767086299</v>
      </c>
      <c r="P63" s="164">
        <v>11143382.767086299</v>
      </c>
      <c r="Q63" s="164">
        <v>11143382.767086299</v>
      </c>
      <c r="R63" s="164">
        <v>11143382.767086299</v>
      </c>
      <c r="S63" s="164">
        <v>11143382.767086299</v>
      </c>
      <c r="T63" s="164">
        <v>11143382.767086299</v>
      </c>
      <c r="U63" s="164">
        <v>11143382.767086299</v>
      </c>
      <c r="V63" s="164">
        <v>11143382.767086299</v>
      </c>
      <c r="W63" s="164">
        <v>11143382.767086299</v>
      </c>
      <c r="X63" s="164">
        <v>11143382.767086299</v>
      </c>
      <c r="Y63" s="164">
        <v>11143382.767086299</v>
      </c>
      <c r="Z63" s="164">
        <v>11143382.767086299</v>
      </c>
      <c r="AA63" s="164">
        <v>11143382.767086299</v>
      </c>
      <c r="AB63" s="164">
        <v>11143737.787735401</v>
      </c>
      <c r="AC63" s="164">
        <v>11143737.787735401</v>
      </c>
      <c r="AD63" s="164">
        <v>11143737.787735401</v>
      </c>
      <c r="AE63" s="164">
        <v>11143737.787735401</v>
      </c>
      <c r="AF63" s="164">
        <v>11143737.787735401</v>
      </c>
      <c r="AG63" s="164">
        <v>11143737.787735401</v>
      </c>
      <c r="AH63" s="164">
        <v>11143737.787735401</v>
      </c>
      <c r="AI63" s="164">
        <v>11143737.787735401</v>
      </c>
      <c r="AJ63" s="164">
        <v>11143737.787735401</v>
      </c>
      <c r="AK63" s="164">
        <v>11143737.787735401</v>
      </c>
      <c r="AL63" s="164">
        <v>11143737.787735401</v>
      </c>
      <c r="AM63" s="164">
        <v>11143737.787735401</v>
      </c>
      <c r="AN63" s="164">
        <v>11143737.787735401</v>
      </c>
    </row>
    <row r="64" spans="1:40" x14ac:dyDescent="0.2">
      <c r="A64" s="27" t="s">
        <v>1904</v>
      </c>
      <c r="B64" s="164">
        <v>7309.7824172232504</v>
      </c>
      <c r="C64" s="164">
        <v>7309.7824172232504</v>
      </c>
      <c r="D64" s="164">
        <v>7309.7824172232504</v>
      </c>
      <c r="E64" s="164">
        <v>7309.7824172232504</v>
      </c>
      <c r="F64" s="164">
        <v>7309.7824172232504</v>
      </c>
      <c r="G64" s="164">
        <v>7309.7824172232504</v>
      </c>
      <c r="H64" s="164">
        <v>7309.7824172232504</v>
      </c>
      <c r="I64" s="164">
        <v>7309.7824172232504</v>
      </c>
      <c r="J64" s="164">
        <v>7309.7824172232504</v>
      </c>
      <c r="K64" s="164">
        <v>7309.7824172232504</v>
      </c>
      <c r="L64" s="164">
        <v>7309.7824172232504</v>
      </c>
      <c r="M64" s="164">
        <v>7309.7824172232504</v>
      </c>
      <c r="N64" s="164">
        <v>7309.7824172232504</v>
      </c>
      <c r="O64" s="164">
        <v>7307.2400284739397</v>
      </c>
      <c r="P64" s="164">
        <v>7307.2400284739397</v>
      </c>
      <c r="Q64" s="164">
        <v>7307.2400284739397</v>
      </c>
      <c r="R64" s="164">
        <v>7307.2400284739397</v>
      </c>
      <c r="S64" s="164">
        <v>7307.2400284739397</v>
      </c>
      <c r="T64" s="164">
        <v>7307.2400284739397</v>
      </c>
      <c r="U64" s="164">
        <v>7307.2400284739397</v>
      </c>
      <c r="V64" s="164">
        <v>7307.2400284739397</v>
      </c>
      <c r="W64" s="164">
        <v>7307.2400284739397</v>
      </c>
      <c r="X64" s="164">
        <v>7307.2400284739397</v>
      </c>
      <c r="Y64" s="164">
        <v>7307.2400284739397</v>
      </c>
      <c r="Z64" s="164">
        <v>7307.2400284739397</v>
      </c>
      <c r="AA64" s="164">
        <v>7307.2400284739397</v>
      </c>
      <c r="AB64" s="164">
        <v>7307.4728322061601</v>
      </c>
      <c r="AC64" s="164">
        <v>7307.4728322061601</v>
      </c>
      <c r="AD64" s="164">
        <v>7307.4728322061601</v>
      </c>
      <c r="AE64" s="164">
        <v>7307.4728322061601</v>
      </c>
      <c r="AF64" s="164">
        <v>7307.4728322061601</v>
      </c>
      <c r="AG64" s="164">
        <v>7307.4728322061601</v>
      </c>
      <c r="AH64" s="164">
        <v>7307.4728322061601</v>
      </c>
      <c r="AI64" s="164">
        <v>7307.4728322061601</v>
      </c>
      <c r="AJ64" s="164">
        <v>7307.4728322061601</v>
      </c>
      <c r="AK64" s="164">
        <v>7307.4728322061601</v>
      </c>
      <c r="AL64" s="164">
        <v>7307.4728322061601</v>
      </c>
      <c r="AM64" s="164">
        <v>7307.4728322061601</v>
      </c>
      <c r="AN64" s="164">
        <v>7307.4728322061601</v>
      </c>
    </row>
    <row r="65" spans="1:40" x14ac:dyDescent="0.2">
      <c r="A65" s="27" t="s">
        <v>1905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0</v>
      </c>
      <c r="U65" s="164">
        <v>0</v>
      </c>
      <c r="V65" s="164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0</v>
      </c>
      <c r="AD65" s="164">
        <v>0</v>
      </c>
      <c r="AE65" s="164">
        <v>0</v>
      </c>
      <c r="AF65" s="164">
        <v>0</v>
      </c>
      <c r="AG65" s="164">
        <v>0</v>
      </c>
      <c r="AH65" s="164">
        <v>0</v>
      </c>
      <c r="AI65" s="164">
        <v>0</v>
      </c>
      <c r="AJ65" s="164">
        <v>0</v>
      </c>
      <c r="AK65" s="164">
        <v>0</v>
      </c>
      <c r="AL65" s="164">
        <v>0</v>
      </c>
      <c r="AM65" s="164">
        <v>0</v>
      </c>
      <c r="AN65" s="164">
        <v>0</v>
      </c>
    </row>
    <row r="66" spans="1:40" x14ac:dyDescent="0.2">
      <c r="A66" s="27" t="s">
        <v>1906</v>
      </c>
      <c r="B66" s="164">
        <v>-1664218.3722536501</v>
      </c>
      <c r="C66" s="164">
        <v>-1664218.3722536501</v>
      </c>
      <c r="D66" s="164">
        <v>-1664218.3722536501</v>
      </c>
      <c r="E66" s="164">
        <v>-1664218.3722536501</v>
      </c>
      <c r="F66" s="164">
        <v>-1664218.3722536501</v>
      </c>
      <c r="G66" s="164">
        <v>-1664218.3722536501</v>
      </c>
      <c r="H66" s="164">
        <v>-1664218.3722536501</v>
      </c>
      <c r="I66" s="164">
        <v>-1664218.3722536501</v>
      </c>
      <c r="J66" s="164">
        <v>-1664218.3722536501</v>
      </c>
      <c r="K66" s="164">
        <v>-1664218.3722536501</v>
      </c>
      <c r="L66" s="164">
        <v>-1664218.3722536501</v>
      </c>
      <c r="M66" s="164">
        <v>-1664218.3722536501</v>
      </c>
      <c r="N66" s="164">
        <v>-1664218.3722536501</v>
      </c>
      <c r="O66" s="164">
        <v>-1663639.5465342901</v>
      </c>
      <c r="P66" s="164">
        <v>-1663639.5465342901</v>
      </c>
      <c r="Q66" s="164">
        <v>-1663639.5465342901</v>
      </c>
      <c r="R66" s="164">
        <v>-1663639.5465342901</v>
      </c>
      <c r="S66" s="164">
        <v>-1663639.5465342901</v>
      </c>
      <c r="T66" s="164">
        <v>-1663639.5465342901</v>
      </c>
      <c r="U66" s="164">
        <v>-1663639.5465342901</v>
      </c>
      <c r="V66" s="164">
        <v>-1663639.5465342901</v>
      </c>
      <c r="W66" s="164">
        <v>-1663639.5465342901</v>
      </c>
      <c r="X66" s="164">
        <v>-1663639.5465342901</v>
      </c>
      <c r="Y66" s="164">
        <v>-1663639.5465342901</v>
      </c>
      <c r="Z66" s="164">
        <v>-1663639.5465342901</v>
      </c>
      <c r="AA66" s="164">
        <v>-1663639.5465342901</v>
      </c>
      <c r="AB66" s="164">
        <v>-1663692.5489666699</v>
      </c>
      <c r="AC66" s="164">
        <v>-1663692.5489666699</v>
      </c>
      <c r="AD66" s="164">
        <v>-1663692.5489666699</v>
      </c>
      <c r="AE66" s="164">
        <v>-1663692.5489666699</v>
      </c>
      <c r="AF66" s="164">
        <v>-1663692.5489666699</v>
      </c>
      <c r="AG66" s="164">
        <v>-1663692.5489666699</v>
      </c>
      <c r="AH66" s="164">
        <v>-1663692.5489666699</v>
      </c>
      <c r="AI66" s="164">
        <v>-1663692.5489666699</v>
      </c>
      <c r="AJ66" s="164">
        <v>-1663692.5489666699</v>
      </c>
      <c r="AK66" s="164">
        <v>-1663692.5489666699</v>
      </c>
      <c r="AL66" s="164">
        <v>-1663692.5489666699</v>
      </c>
      <c r="AM66" s="164">
        <v>-1663692.5489666699</v>
      </c>
      <c r="AN66" s="164">
        <v>-1663692.5489666699</v>
      </c>
    </row>
    <row r="67" spans="1:40" x14ac:dyDescent="0.2">
      <c r="A67" s="27" t="s">
        <v>1907</v>
      </c>
      <c r="B67" s="164">
        <v>2535887.5844304902</v>
      </c>
      <c r="C67" s="164">
        <v>2535887.5844304902</v>
      </c>
      <c r="D67" s="164">
        <v>2535887.5844304902</v>
      </c>
      <c r="E67" s="164">
        <v>2535887.5844304902</v>
      </c>
      <c r="F67" s="164">
        <v>2535887.5844304902</v>
      </c>
      <c r="G67" s="164">
        <v>2535887.5844304902</v>
      </c>
      <c r="H67" s="164">
        <v>2535887.5844304902</v>
      </c>
      <c r="I67" s="164">
        <v>2535887.5844304902</v>
      </c>
      <c r="J67" s="164">
        <v>2535887.5844304902</v>
      </c>
      <c r="K67" s="164">
        <v>2535887.5844304902</v>
      </c>
      <c r="L67" s="164">
        <v>2535887.5844304902</v>
      </c>
      <c r="M67" s="164">
        <v>2535887.5844304902</v>
      </c>
      <c r="N67" s="164">
        <v>2535887.5844304902</v>
      </c>
      <c r="O67" s="164">
        <v>2535005.5866231499</v>
      </c>
      <c r="P67" s="164">
        <v>2535005.5866231499</v>
      </c>
      <c r="Q67" s="164">
        <v>2535005.5866231499</v>
      </c>
      <c r="R67" s="164">
        <v>2535005.5866231499</v>
      </c>
      <c r="S67" s="164">
        <v>2535005.5866231499</v>
      </c>
      <c r="T67" s="164">
        <v>2535005.5866231499</v>
      </c>
      <c r="U67" s="164">
        <v>2535005.5866231499</v>
      </c>
      <c r="V67" s="164">
        <v>2535005.5866231499</v>
      </c>
      <c r="W67" s="164">
        <v>2535005.5866231499</v>
      </c>
      <c r="X67" s="164">
        <v>2535005.5866231499</v>
      </c>
      <c r="Y67" s="164">
        <v>2535005.5866231499</v>
      </c>
      <c r="Z67" s="164">
        <v>2535005.5866231499</v>
      </c>
      <c r="AA67" s="164">
        <v>2535005.5866231499</v>
      </c>
      <c r="AB67" s="164">
        <v>2535086.3501890702</v>
      </c>
      <c r="AC67" s="164">
        <v>2535086.3501890702</v>
      </c>
      <c r="AD67" s="164">
        <v>2535086.3501890702</v>
      </c>
      <c r="AE67" s="164">
        <v>2535086.3501890702</v>
      </c>
      <c r="AF67" s="164">
        <v>2535086.3501890702</v>
      </c>
      <c r="AG67" s="164">
        <v>2535086.3501890702</v>
      </c>
      <c r="AH67" s="164">
        <v>2535086.3501890702</v>
      </c>
      <c r="AI67" s="164">
        <v>2535086.3501890702</v>
      </c>
      <c r="AJ67" s="164">
        <v>2535086.3501890702</v>
      </c>
      <c r="AK67" s="164">
        <v>2535086.3501890702</v>
      </c>
      <c r="AL67" s="164">
        <v>2535086.3501890702</v>
      </c>
      <c r="AM67" s="164">
        <v>2535086.3501890702</v>
      </c>
      <c r="AN67" s="164">
        <v>2535086.3501890702</v>
      </c>
    </row>
    <row r="68" spans="1:40" x14ac:dyDescent="0.2">
      <c r="A68" s="27" t="s">
        <v>1908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1909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</row>
    <row r="70" spans="1:40" x14ac:dyDescent="0.2">
      <c r="A70" s="27" t="s">
        <v>1910</v>
      </c>
      <c r="B70" s="164">
        <v>-22998230.821421102</v>
      </c>
      <c r="C70" s="164">
        <v>-22998230.821421102</v>
      </c>
      <c r="D70" s="164">
        <v>-22998230.821421102</v>
      </c>
      <c r="E70" s="164">
        <v>-22998230.821421102</v>
      </c>
      <c r="F70" s="164">
        <v>-22998230.821421102</v>
      </c>
      <c r="G70" s="164">
        <v>-22998230.821421102</v>
      </c>
      <c r="H70" s="164">
        <v>-22998230.821421102</v>
      </c>
      <c r="I70" s="164">
        <v>-22998230.821421102</v>
      </c>
      <c r="J70" s="164">
        <v>-22998230.821421102</v>
      </c>
      <c r="K70" s="164">
        <v>-22998230.821421102</v>
      </c>
      <c r="L70" s="164">
        <v>-22998230.821421102</v>
      </c>
      <c r="M70" s="164">
        <v>-22998230.821421102</v>
      </c>
      <c r="N70" s="164">
        <v>-22998230.821421102</v>
      </c>
      <c r="O70" s="164">
        <v>-22990231.890679099</v>
      </c>
      <c r="P70" s="164">
        <v>-22990231.890679099</v>
      </c>
      <c r="Q70" s="164">
        <v>-22990231.890679099</v>
      </c>
      <c r="R70" s="164">
        <v>-22990231.890679099</v>
      </c>
      <c r="S70" s="164">
        <v>-22990231.890679099</v>
      </c>
      <c r="T70" s="164">
        <v>-22990231.890679099</v>
      </c>
      <c r="U70" s="164">
        <v>-22990231.890679099</v>
      </c>
      <c r="V70" s="164">
        <v>-22990231.890679099</v>
      </c>
      <c r="W70" s="164">
        <v>-22990231.890679099</v>
      </c>
      <c r="X70" s="164">
        <v>-22990231.890679099</v>
      </c>
      <c r="Y70" s="164">
        <v>-22990231.890679099</v>
      </c>
      <c r="Z70" s="164">
        <v>-22990231.890679099</v>
      </c>
      <c r="AA70" s="164">
        <v>-22990231.890679099</v>
      </c>
      <c r="AB70" s="164">
        <v>-22990964.343940299</v>
      </c>
      <c r="AC70" s="164">
        <v>-22990964.343940299</v>
      </c>
      <c r="AD70" s="164">
        <v>-22990964.343940299</v>
      </c>
      <c r="AE70" s="164">
        <v>-22990964.343940299</v>
      </c>
      <c r="AF70" s="164">
        <v>-22990964.343940299</v>
      </c>
      <c r="AG70" s="164">
        <v>-22990964.343940299</v>
      </c>
      <c r="AH70" s="164">
        <v>-22990964.343940299</v>
      </c>
      <c r="AI70" s="164">
        <v>-22990964.343940299</v>
      </c>
      <c r="AJ70" s="164">
        <v>-22990964.343940299</v>
      </c>
      <c r="AK70" s="164">
        <v>-22990964.343940299</v>
      </c>
      <c r="AL70" s="164">
        <v>-22990964.343940299</v>
      </c>
      <c r="AM70" s="164">
        <v>-22990964.343940299</v>
      </c>
      <c r="AN70" s="164">
        <v>-22990964.343940299</v>
      </c>
    </row>
    <row r="71" spans="1:40" x14ac:dyDescent="0.2">
      <c r="A71" s="27" t="s">
        <v>1911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1912</v>
      </c>
      <c r="B72" s="164">
        <v>8394.9218343809207</v>
      </c>
      <c r="C72" s="164">
        <v>8394.9218343809207</v>
      </c>
      <c r="D72" s="164">
        <v>8394.9218343809207</v>
      </c>
      <c r="E72" s="164">
        <v>8394.9218343809207</v>
      </c>
      <c r="F72" s="164">
        <v>8394.9218343809207</v>
      </c>
      <c r="G72" s="164">
        <v>8394.9218343809207</v>
      </c>
      <c r="H72" s="164">
        <v>8394.9218343809207</v>
      </c>
      <c r="I72" s="164">
        <v>8394.9218343809207</v>
      </c>
      <c r="J72" s="164">
        <v>8394.9218343809207</v>
      </c>
      <c r="K72" s="164">
        <v>8394.9218343809207</v>
      </c>
      <c r="L72" s="164">
        <v>8394.9218343809207</v>
      </c>
      <c r="M72" s="164">
        <v>8394.9218343809207</v>
      </c>
      <c r="N72" s="164">
        <v>8394.9218343809207</v>
      </c>
      <c r="O72" s="164">
        <v>8392.0020272505699</v>
      </c>
      <c r="P72" s="164">
        <v>8392.0020272505699</v>
      </c>
      <c r="Q72" s="164">
        <v>8392.0020272505699</v>
      </c>
      <c r="R72" s="164">
        <v>8392.0020272505699</v>
      </c>
      <c r="S72" s="164">
        <v>8392.0020272505699</v>
      </c>
      <c r="T72" s="164">
        <v>8392.0020272505699</v>
      </c>
      <c r="U72" s="164">
        <v>8392.0020272505699</v>
      </c>
      <c r="V72" s="164">
        <v>8392.0020272505699</v>
      </c>
      <c r="W72" s="164">
        <v>8392.0020272505699</v>
      </c>
      <c r="X72" s="164">
        <v>8392.0020272505699</v>
      </c>
      <c r="Y72" s="164">
        <v>8392.0020272505699</v>
      </c>
      <c r="Z72" s="164">
        <v>8392.0020272505699</v>
      </c>
      <c r="AA72" s="164">
        <v>8392.0020272505699</v>
      </c>
      <c r="AB72" s="164">
        <v>8392.2693907674602</v>
      </c>
      <c r="AC72" s="164">
        <v>8392.2693907674602</v>
      </c>
      <c r="AD72" s="164">
        <v>8392.2693907674602</v>
      </c>
      <c r="AE72" s="164">
        <v>8392.2693907674602</v>
      </c>
      <c r="AF72" s="164">
        <v>8392.2693907674602</v>
      </c>
      <c r="AG72" s="164">
        <v>8392.2693907674602</v>
      </c>
      <c r="AH72" s="164">
        <v>8392.2693907674602</v>
      </c>
      <c r="AI72" s="164">
        <v>8392.2693907674602</v>
      </c>
      <c r="AJ72" s="164">
        <v>8392.2693907674602</v>
      </c>
      <c r="AK72" s="164">
        <v>8392.2693907674602</v>
      </c>
      <c r="AL72" s="164">
        <v>8392.2693907674602</v>
      </c>
      <c r="AM72" s="164">
        <v>8392.2693907674602</v>
      </c>
      <c r="AN72" s="164">
        <v>8392.2693907674602</v>
      </c>
    </row>
    <row r="73" spans="1:40" x14ac:dyDescent="0.2">
      <c r="A73" s="27" t="s">
        <v>1913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1914</v>
      </c>
      <c r="B74" s="164">
        <v>19889441.1043339</v>
      </c>
      <c r="C74" s="164">
        <v>19889441.1043339</v>
      </c>
      <c r="D74" s="164">
        <v>19889441.1043339</v>
      </c>
      <c r="E74" s="164">
        <v>19889441.1043339</v>
      </c>
      <c r="F74" s="164">
        <v>19889441.1043339</v>
      </c>
      <c r="G74" s="164">
        <v>19889441.1043339</v>
      </c>
      <c r="H74" s="164">
        <v>19889441.1043339</v>
      </c>
      <c r="I74" s="164">
        <v>19889441.1043339</v>
      </c>
      <c r="J74" s="164">
        <v>19889441.1043339</v>
      </c>
      <c r="K74" s="164">
        <v>19889441.1043339</v>
      </c>
      <c r="L74" s="164">
        <v>19889441.1043339</v>
      </c>
      <c r="M74" s="164">
        <v>19889441.1043339</v>
      </c>
      <c r="N74" s="164">
        <v>19889441.1043339</v>
      </c>
      <c r="O74" s="164">
        <v>19882523.4303995</v>
      </c>
      <c r="P74" s="164">
        <v>19882523.4303995</v>
      </c>
      <c r="Q74" s="164">
        <v>19882523.4303995</v>
      </c>
      <c r="R74" s="164">
        <v>19882523.4303995</v>
      </c>
      <c r="S74" s="164">
        <v>19882523.4303995</v>
      </c>
      <c r="T74" s="164">
        <v>19882523.4303995</v>
      </c>
      <c r="U74" s="164">
        <v>19882523.4303995</v>
      </c>
      <c r="V74" s="164">
        <v>19882523.4303995</v>
      </c>
      <c r="W74" s="164">
        <v>19882523.4303995</v>
      </c>
      <c r="X74" s="164">
        <v>19882523.4303995</v>
      </c>
      <c r="Y74" s="164">
        <v>19882523.4303995</v>
      </c>
      <c r="Z74" s="164">
        <v>19882523.4303995</v>
      </c>
      <c r="AA74" s="164">
        <v>19882523.4303995</v>
      </c>
      <c r="AB74" s="164">
        <v>19883156.874167901</v>
      </c>
      <c r="AC74" s="164">
        <v>19883156.874167901</v>
      </c>
      <c r="AD74" s="164">
        <v>19883156.874167901</v>
      </c>
      <c r="AE74" s="164">
        <v>19883156.874167901</v>
      </c>
      <c r="AF74" s="164">
        <v>19883156.874167901</v>
      </c>
      <c r="AG74" s="164">
        <v>19883156.874167901</v>
      </c>
      <c r="AH74" s="164">
        <v>19883156.874167901</v>
      </c>
      <c r="AI74" s="164">
        <v>19883156.874167901</v>
      </c>
      <c r="AJ74" s="164">
        <v>19883156.874167901</v>
      </c>
      <c r="AK74" s="164">
        <v>19883156.874167901</v>
      </c>
      <c r="AL74" s="164">
        <v>19883156.874167901</v>
      </c>
      <c r="AM74" s="164">
        <v>19883156.874167901</v>
      </c>
      <c r="AN74" s="164">
        <v>19883156.874167901</v>
      </c>
    </row>
    <row r="75" spans="1:40" x14ac:dyDescent="0.2">
      <c r="A75" s="27" t="s">
        <v>1915</v>
      </c>
      <c r="B75" s="164">
        <v>-1880214.92169757</v>
      </c>
      <c r="C75" s="164">
        <v>-1880214.92169757</v>
      </c>
      <c r="D75" s="164">
        <v>-1880214.92169757</v>
      </c>
      <c r="E75" s="164">
        <v>-1880214.92169757</v>
      </c>
      <c r="F75" s="164">
        <v>-1880214.92169757</v>
      </c>
      <c r="G75" s="164">
        <v>-1880214.92169757</v>
      </c>
      <c r="H75" s="164">
        <v>-1880214.92169757</v>
      </c>
      <c r="I75" s="164">
        <v>-1880214.92169757</v>
      </c>
      <c r="J75" s="164">
        <v>-1880214.92169757</v>
      </c>
      <c r="K75" s="164">
        <v>-1880214.92169757</v>
      </c>
      <c r="L75" s="164">
        <v>-1880214.92169757</v>
      </c>
      <c r="M75" s="164">
        <v>-1880214.92169757</v>
      </c>
      <c r="N75" s="164">
        <v>-1880214.92169757</v>
      </c>
      <c r="O75" s="164">
        <v>-1879560.9710065101</v>
      </c>
      <c r="P75" s="164">
        <v>-1879560.9710065101</v>
      </c>
      <c r="Q75" s="164">
        <v>-1879560.9710065101</v>
      </c>
      <c r="R75" s="164">
        <v>-1879560.9710065101</v>
      </c>
      <c r="S75" s="164">
        <v>-1879560.9710065101</v>
      </c>
      <c r="T75" s="164">
        <v>-1879560.9710065101</v>
      </c>
      <c r="U75" s="164">
        <v>-1879560.9710065101</v>
      </c>
      <c r="V75" s="164">
        <v>-1879560.9710065101</v>
      </c>
      <c r="W75" s="164">
        <v>-1879560.9710065101</v>
      </c>
      <c r="X75" s="164">
        <v>-1879560.9710065101</v>
      </c>
      <c r="Y75" s="164">
        <v>-1879560.9710065101</v>
      </c>
      <c r="Z75" s="164">
        <v>-1879560.9710065101</v>
      </c>
      <c r="AA75" s="164">
        <v>-1879560.9710065101</v>
      </c>
      <c r="AB75" s="164">
        <v>-1879620.85254965</v>
      </c>
      <c r="AC75" s="164">
        <v>-1879620.85254965</v>
      </c>
      <c r="AD75" s="164">
        <v>-1879620.85254965</v>
      </c>
      <c r="AE75" s="164">
        <v>-1879620.85254965</v>
      </c>
      <c r="AF75" s="164">
        <v>-1879620.85254965</v>
      </c>
      <c r="AG75" s="164">
        <v>-1879620.85254965</v>
      </c>
      <c r="AH75" s="164">
        <v>-1879620.85254965</v>
      </c>
      <c r="AI75" s="164">
        <v>-1879620.85254965</v>
      </c>
      <c r="AJ75" s="164">
        <v>-1879620.85254965</v>
      </c>
      <c r="AK75" s="164">
        <v>-1879620.85254965</v>
      </c>
      <c r="AL75" s="164">
        <v>-1879620.85254965</v>
      </c>
      <c r="AM75" s="164">
        <v>-1879620.85254965</v>
      </c>
      <c r="AN75" s="164">
        <v>-1879620.85254965</v>
      </c>
    </row>
    <row r="76" spans="1:40" x14ac:dyDescent="0.2">
      <c r="A76" s="30" t="s">
        <v>1916</v>
      </c>
      <c r="B76" s="164">
        <v>12342122.6375218</v>
      </c>
      <c r="C76" s="164">
        <v>13159532.639411099</v>
      </c>
      <c r="D76" s="164">
        <v>13945750.043247901</v>
      </c>
      <c r="E76" s="164">
        <v>14754467.878752099</v>
      </c>
      <c r="F76" s="164">
        <v>15581598.818227099</v>
      </c>
      <c r="G76" s="164">
        <v>16344796.5562585</v>
      </c>
      <c r="H76" s="164">
        <v>17179455.188055299</v>
      </c>
      <c r="I76" s="164">
        <v>18017741.710414901</v>
      </c>
      <c r="J76" s="164">
        <v>18791833.7984511</v>
      </c>
      <c r="K76" s="164">
        <v>19635505.428410199</v>
      </c>
      <c r="L76" s="164">
        <v>20482906.947010599</v>
      </c>
      <c r="M76" s="164">
        <v>21247713.1610188</v>
      </c>
      <c r="N76" s="164">
        <v>21247713.1610188</v>
      </c>
      <c r="O76" s="164">
        <v>22092957.487509001</v>
      </c>
      <c r="P76" s="164">
        <v>22948849.066100799</v>
      </c>
      <c r="Q76" s="164">
        <v>23772215.075941201</v>
      </c>
      <c r="R76" s="164">
        <v>24618685.188646801</v>
      </c>
      <c r="S76" s="164">
        <v>25483314.254488301</v>
      </c>
      <c r="T76" s="164">
        <v>26282138.286115199</v>
      </c>
      <c r="U76" s="164">
        <v>27151423.3947719</v>
      </c>
      <c r="V76" s="164">
        <v>28023974.8731797</v>
      </c>
      <c r="W76" s="164">
        <v>28830562.003804699</v>
      </c>
      <c r="X76" s="164">
        <v>29707985.2822726</v>
      </c>
      <c r="Y76" s="164">
        <v>30588889.430345401</v>
      </c>
      <c r="Z76" s="164">
        <v>31385157.599548001</v>
      </c>
      <c r="AA76" s="164">
        <v>31385157.599548001</v>
      </c>
      <c r="AB76" s="164">
        <v>32273458.8510812</v>
      </c>
      <c r="AC76" s="164">
        <v>33165187.793400001</v>
      </c>
      <c r="AD76" s="164">
        <v>34024787.905232303</v>
      </c>
      <c r="AE76" s="164">
        <v>34909136.567067601</v>
      </c>
      <c r="AF76" s="164">
        <v>35813147.896460198</v>
      </c>
      <c r="AG76" s="164">
        <v>36650974.356323801</v>
      </c>
      <c r="AH76" s="164">
        <v>37561929.542827301</v>
      </c>
      <c r="AI76" s="164">
        <v>38477341.050473303</v>
      </c>
      <c r="AJ76" s="164">
        <v>39326409.017177999</v>
      </c>
      <c r="AK76" s="164">
        <v>40248991.7793051</v>
      </c>
      <c r="AL76" s="164">
        <v>41176253.977889001</v>
      </c>
      <c r="AM76" s="164">
        <v>42018088.112952001</v>
      </c>
      <c r="AN76" s="164">
        <v>42018088.112952001</v>
      </c>
    </row>
    <row r="77" spans="1:40" x14ac:dyDescent="0.2">
      <c r="A77" s="27" t="s">
        <v>1917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4">
        <v>0</v>
      </c>
      <c r="R77" s="164">
        <v>0</v>
      </c>
      <c r="S77" s="164">
        <v>0</v>
      </c>
      <c r="T77" s="164">
        <v>0</v>
      </c>
      <c r="U77" s="164">
        <v>0</v>
      </c>
      <c r="V77" s="164">
        <v>0</v>
      </c>
      <c r="W77" s="164">
        <v>0</v>
      </c>
      <c r="X77" s="164">
        <v>0</v>
      </c>
      <c r="Y77" s="164">
        <v>0</v>
      </c>
      <c r="Z77" s="164">
        <v>0</v>
      </c>
      <c r="AA77" s="164">
        <v>0</v>
      </c>
      <c r="AB77" s="164">
        <v>0</v>
      </c>
      <c r="AC77" s="164">
        <v>0</v>
      </c>
      <c r="AD77" s="164">
        <v>0</v>
      </c>
      <c r="AE77" s="164">
        <v>0</v>
      </c>
      <c r="AF77" s="164">
        <v>0</v>
      </c>
      <c r="AG77" s="164">
        <v>0</v>
      </c>
      <c r="AH77" s="164">
        <v>0</v>
      </c>
      <c r="AI77" s="164">
        <v>0</v>
      </c>
      <c r="AJ77" s="164">
        <v>0</v>
      </c>
      <c r="AK77" s="164">
        <v>0</v>
      </c>
      <c r="AL77" s="164">
        <v>0</v>
      </c>
      <c r="AM77" s="164">
        <v>0</v>
      </c>
      <c r="AN77" s="164">
        <v>0</v>
      </c>
    </row>
    <row r="78" spans="1:40" x14ac:dyDescent="0.2">
      <c r="A78" s="30" t="s">
        <v>1918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4">
        <v>0</v>
      </c>
      <c r="R78" s="164">
        <v>0</v>
      </c>
      <c r="S78" s="164">
        <v>0</v>
      </c>
      <c r="T78" s="164">
        <v>0</v>
      </c>
      <c r="U78" s="164">
        <v>0</v>
      </c>
      <c r="V78" s="164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164">
        <v>0</v>
      </c>
      <c r="AD78" s="164">
        <v>0</v>
      </c>
      <c r="AE78" s="164">
        <v>0</v>
      </c>
      <c r="AF78" s="164">
        <v>0</v>
      </c>
      <c r="AG78" s="164">
        <v>0</v>
      </c>
      <c r="AH78" s="164">
        <v>0</v>
      </c>
      <c r="AI78" s="164">
        <v>0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</row>
    <row r="79" spans="1:40" x14ac:dyDescent="0.2">
      <c r="A79" s="27" t="s">
        <v>1919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v>0</v>
      </c>
      <c r="AD79" s="164"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</row>
    <row r="80" spans="1:40" x14ac:dyDescent="0.2">
      <c r="A80" s="27" t="s">
        <v>1920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  <c r="O80" s="164">
        <v>0</v>
      </c>
      <c r="P80" s="164">
        <v>0</v>
      </c>
      <c r="Q80" s="164">
        <v>0</v>
      </c>
      <c r="R80" s="164">
        <v>0</v>
      </c>
      <c r="S80" s="164">
        <v>0</v>
      </c>
      <c r="T80" s="164">
        <v>0</v>
      </c>
      <c r="U80" s="164">
        <v>0</v>
      </c>
      <c r="V80" s="164">
        <v>0</v>
      </c>
      <c r="W80" s="164">
        <v>0</v>
      </c>
      <c r="X80" s="164">
        <v>0</v>
      </c>
      <c r="Y80" s="164">
        <v>0</v>
      </c>
      <c r="Z80" s="164">
        <v>0</v>
      </c>
      <c r="AA80" s="164">
        <v>0</v>
      </c>
      <c r="AB80" s="164">
        <v>0</v>
      </c>
      <c r="AC80" s="164">
        <v>0</v>
      </c>
      <c r="AD80" s="164">
        <v>0</v>
      </c>
      <c r="AE80" s="164">
        <v>0</v>
      </c>
      <c r="AF80" s="164">
        <v>0</v>
      </c>
      <c r="AG80" s="164">
        <v>0</v>
      </c>
      <c r="AH80" s="164">
        <v>0</v>
      </c>
      <c r="AI80" s="164">
        <v>0</v>
      </c>
      <c r="AJ80" s="164">
        <v>0</v>
      </c>
      <c r="AK80" s="164">
        <v>0</v>
      </c>
      <c r="AL80" s="164">
        <v>0</v>
      </c>
      <c r="AM80" s="164">
        <v>0</v>
      </c>
      <c r="AN80" s="164">
        <v>0</v>
      </c>
    </row>
    <row r="81" spans="1:40" x14ac:dyDescent="0.2">
      <c r="A81" s="27" t="s">
        <v>1921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0</v>
      </c>
      <c r="S81" s="164">
        <v>0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  <c r="AC81" s="164">
        <v>0</v>
      </c>
      <c r="AD81" s="164">
        <v>0</v>
      </c>
      <c r="AE81" s="164">
        <v>0</v>
      </c>
      <c r="AF81" s="164">
        <v>0</v>
      </c>
      <c r="AG81" s="164">
        <v>0</v>
      </c>
      <c r="AH81" s="164">
        <v>0</v>
      </c>
      <c r="AI81" s="164">
        <v>0</v>
      </c>
      <c r="AJ81" s="164">
        <v>0</v>
      </c>
      <c r="AK81" s="164">
        <v>0</v>
      </c>
      <c r="AL81" s="164">
        <v>0</v>
      </c>
      <c r="AM81" s="164">
        <v>0</v>
      </c>
      <c r="AN81" s="164">
        <v>0</v>
      </c>
    </row>
    <row r="82" spans="1:40" x14ac:dyDescent="0.2">
      <c r="A82" s="30" t="s">
        <v>1922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0</v>
      </c>
      <c r="U82" s="164">
        <v>0</v>
      </c>
      <c r="V82" s="164">
        <v>0</v>
      </c>
      <c r="W82" s="164">
        <v>0</v>
      </c>
      <c r="X82" s="164">
        <v>0</v>
      </c>
      <c r="Y82" s="164">
        <v>0</v>
      </c>
      <c r="Z82" s="164">
        <v>0</v>
      </c>
      <c r="AA82" s="164">
        <v>0</v>
      </c>
      <c r="AB82" s="164">
        <v>0</v>
      </c>
      <c r="AC82" s="164">
        <v>0</v>
      </c>
      <c r="AD82" s="164">
        <v>0</v>
      </c>
      <c r="AE82" s="164">
        <v>0</v>
      </c>
      <c r="AF82" s="164">
        <v>0</v>
      </c>
      <c r="AG82" s="164">
        <v>0</v>
      </c>
      <c r="AH82" s="164">
        <v>0</v>
      </c>
      <c r="AI82" s="164">
        <v>0</v>
      </c>
      <c r="AJ82" s="164">
        <v>0</v>
      </c>
      <c r="AK82" s="164">
        <v>0</v>
      </c>
      <c r="AL82" s="164">
        <v>0</v>
      </c>
      <c r="AM82" s="164">
        <v>0</v>
      </c>
      <c r="AN82" s="164">
        <v>0</v>
      </c>
    </row>
    <row r="83" spans="1:40" x14ac:dyDescent="0.2">
      <c r="A83" s="27" t="s">
        <v>1923</v>
      </c>
      <c r="B83" s="164">
        <v>3452561.15</v>
      </c>
      <c r="C83" s="164">
        <v>3452561.15</v>
      </c>
      <c r="D83" s="164">
        <v>3452561.15</v>
      </c>
      <c r="E83" s="164">
        <v>3452561.15</v>
      </c>
      <c r="F83" s="164">
        <v>3452561.15</v>
      </c>
      <c r="G83" s="164">
        <v>3452561.15</v>
      </c>
      <c r="H83" s="164">
        <v>3452561.15</v>
      </c>
      <c r="I83" s="164">
        <v>3452561.15</v>
      </c>
      <c r="J83" s="164">
        <v>3452561.15</v>
      </c>
      <c r="K83" s="164">
        <v>3452561.15</v>
      </c>
      <c r="L83" s="164">
        <v>3452561.15</v>
      </c>
      <c r="M83" s="164">
        <v>3452561.15</v>
      </c>
      <c r="N83" s="164">
        <v>3452561.15</v>
      </c>
      <c r="O83" s="164">
        <v>3452561.15</v>
      </c>
      <c r="P83" s="164">
        <v>3452561.15</v>
      </c>
      <c r="Q83" s="164">
        <v>3452561.15</v>
      </c>
      <c r="R83" s="164">
        <v>3452561.15</v>
      </c>
      <c r="S83" s="164">
        <v>3452561.15</v>
      </c>
      <c r="T83" s="164">
        <v>3452561.15</v>
      </c>
      <c r="U83" s="164">
        <v>3452561.15</v>
      </c>
      <c r="V83" s="164">
        <v>3452561.15</v>
      </c>
      <c r="W83" s="164">
        <v>3452561.15</v>
      </c>
      <c r="X83" s="164">
        <v>3452561.15</v>
      </c>
      <c r="Y83" s="164">
        <v>3452561.15</v>
      </c>
      <c r="Z83" s="164">
        <v>3452561.15</v>
      </c>
      <c r="AA83" s="164">
        <v>3452561.15</v>
      </c>
      <c r="AB83" s="164">
        <v>3452561.15</v>
      </c>
      <c r="AC83" s="164">
        <v>3452561.15</v>
      </c>
      <c r="AD83" s="164">
        <v>3452561.15</v>
      </c>
      <c r="AE83" s="164">
        <v>3452561.15</v>
      </c>
      <c r="AF83" s="164">
        <v>3452561.15</v>
      </c>
      <c r="AG83" s="164">
        <v>3452561.15</v>
      </c>
      <c r="AH83" s="164">
        <v>3452561.15</v>
      </c>
      <c r="AI83" s="164">
        <v>3452561.15</v>
      </c>
      <c r="AJ83" s="164">
        <v>3452561.15</v>
      </c>
      <c r="AK83" s="164">
        <v>3452561.15</v>
      </c>
      <c r="AL83" s="164">
        <v>3452561.15</v>
      </c>
      <c r="AM83" s="164">
        <v>3452561.15</v>
      </c>
      <c r="AN83" s="164">
        <v>3452561.15</v>
      </c>
    </row>
    <row r="84" spans="1:40" x14ac:dyDescent="0.2">
      <c r="A84" s="27" t="s">
        <v>1924</v>
      </c>
      <c r="B84" s="164">
        <v>2316016.3433919302</v>
      </c>
      <c r="C84" s="164">
        <v>2316016.3433919302</v>
      </c>
      <c r="D84" s="164">
        <v>2316016.3433919302</v>
      </c>
      <c r="E84" s="164">
        <v>2316016.3433919302</v>
      </c>
      <c r="F84" s="164">
        <v>2316016.3433919302</v>
      </c>
      <c r="G84" s="164">
        <v>2316016.3433919302</v>
      </c>
      <c r="H84" s="164">
        <v>2316016.3433919302</v>
      </c>
      <c r="I84" s="164">
        <v>2316016.3433919302</v>
      </c>
      <c r="J84" s="164">
        <v>2316016.3433919302</v>
      </c>
      <c r="K84" s="164">
        <v>2316016.3433919302</v>
      </c>
      <c r="L84" s="164">
        <v>2316016.3433919302</v>
      </c>
      <c r="M84" s="164">
        <v>2316016.3433919302</v>
      </c>
      <c r="N84" s="164">
        <v>2316016.3433919302</v>
      </c>
      <c r="O84" s="164">
        <v>2315210.8181986199</v>
      </c>
      <c r="P84" s="164">
        <v>2315210.8181986199</v>
      </c>
      <c r="Q84" s="164">
        <v>2315210.8181986199</v>
      </c>
      <c r="R84" s="164">
        <v>2315210.8181986199</v>
      </c>
      <c r="S84" s="164">
        <v>2315210.8181986199</v>
      </c>
      <c r="T84" s="164">
        <v>2315210.8181986199</v>
      </c>
      <c r="U84" s="164">
        <v>2315210.8181986199</v>
      </c>
      <c r="V84" s="164">
        <v>2315210.8181986199</v>
      </c>
      <c r="W84" s="164">
        <v>2315210.8181986199</v>
      </c>
      <c r="X84" s="164">
        <v>2315210.8181986199</v>
      </c>
      <c r="Y84" s="164">
        <v>2315210.8181986199</v>
      </c>
      <c r="Z84" s="164">
        <v>2315210.8181986199</v>
      </c>
      <c r="AA84" s="164">
        <v>2315210.8181986199</v>
      </c>
      <c r="AB84" s="164">
        <v>2315284.5792516698</v>
      </c>
      <c r="AC84" s="164">
        <v>2315284.5792516698</v>
      </c>
      <c r="AD84" s="164">
        <v>2315284.5792516698</v>
      </c>
      <c r="AE84" s="164">
        <v>2315284.5792516698</v>
      </c>
      <c r="AF84" s="164">
        <v>2315284.5792516698</v>
      </c>
      <c r="AG84" s="164">
        <v>2315284.5792516698</v>
      </c>
      <c r="AH84" s="164">
        <v>2315284.5792516698</v>
      </c>
      <c r="AI84" s="164">
        <v>2315284.5792516698</v>
      </c>
      <c r="AJ84" s="164">
        <v>2315284.5792516698</v>
      </c>
      <c r="AK84" s="164">
        <v>2315284.5792516698</v>
      </c>
      <c r="AL84" s="164">
        <v>2315284.5792516698</v>
      </c>
      <c r="AM84" s="164">
        <v>2315284.5792516698</v>
      </c>
      <c r="AN84" s="164">
        <v>2315284.5792516698</v>
      </c>
    </row>
    <row r="85" spans="1:40" x14ac:dyDescent="0.2">
      <c r="A85" s="27" t="s">
        <v>1925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4">
        <v>0</v>
      </c>
      <c r="Z85" s="164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4">
        <v>0</v>
      </c>
      <c r="AL85" s="164">
        <v>0</v>
      </c>
      <c r="AM85" s="164">
        <v>0</v>
      </c>
      <c r="AN85" s="164">
        <v>0</v>
      </c>
    </row>
    <row r="86" spans="1:40" x14ac:dyDescent="0.2">
      <c r="A86" s="27" t="s">
        <v>1926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4">
        <v>0</v>
      </c>
      <c r="R86" s="164">
        <v>0</v>
      </c>
      <c r="S86" s="164">
        <v>0</v>
      </c>
      <c r="T86" s="164">
        <v>0</v>
      </c>
      <c r="U86" s="164">
        <v>0</v>
      </c>
      <c r="V86" s="164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  <c r="AB86" s="164">
        <v>0</v>
      </c>
      <c r="AC86" s="164">
        <v>0</v>
      </c>
      <c r="AD86" s="164">
        <v>0</v>
      </c>
      <c r="AE86" s="164">
        <v>0</v>
      </c>
      <c r="AF86" s="164">
        <v>0</v>
      </c>
      <c r="AG86" s="164">
        <v>0</v>
      </c>
      <c r="AH86" s="164">
        <v>0</v>
      </c>
      <c r="AI86" s="164">
        <v>0</v>
      </c>
      <c r="AJ86" s="164">
        <v>0</v>
      </c>
      <c r="AK86" s="164">
        <v>0</v>
      </c>
      <c r="AL86" s="164">
        <v>0</v>
      </c>
      <c r="AM86" s="164">
        <v>0</v>
      </c>
      <c r="AN86" s="164">
        <v>0</v>
      </c>
    </row>
    <row r="87" spans="1:40" x14ac:dyDescent="0.2">
      <c r="A87" s="27" t="s">
        <v>1927</v>
      </c>
      <c r="B87" s="164">
        <v>1188024.4584643899</v>
      </c>
      <c r="C87" s="164">
        <v>1188024.4584643899</v>
      </c>
      <c r="D87" s="164">
        <v>1188024.4584643899</v>
      </c>
      <c r="E87" s="164">
        <v>1188024.4584643899</v>
      </c>
      <c r="F87" s="164">
        <v>1188024.4584643899</v>
      </c>
      <c r="G87" s="164">
        <v>1188024.4584643899</v>
      </c>
      <c r="H87" s="164">
        <v>1188024.4584643899</v>
      </c>
      <c r="I87" s="164">
        <v>1188024.4584643899</v>
      </c>
      <c r="J87" s="164">
        <v>1188024.4584643899</v>
      </c>
      <c r="K87" s="164">
        <v>1188024.4584643899</v>
      </c>
      <c r="L87" s="164">
        <v>1188024.4584643899</v>
      </c>
      <c r="M87" s="164">
        <v>1188024.4584643899</v>
      </c>
      <c r="N87" s="164">
        <v>1188024.4584643899</v>
      </c>
      <c r="O87" s="164">
        <v>1187611.2560125601</v>
      </c>
      <c r="P87" s="164">
        <v>1187611.2560125601</v>
      </c>
      <c r="Q87" s="164">
        <v>1187611.2560125601</v>
      </c>
      <c r="R87" s="164">
        <v>1187611.2560125601</v>
      </c>
      <c r="S87" s="164">
        <v>1187611.2560125601</v>
      </c>
      <c r="T87" s="164">
        <v>1187611.2560125601</v>
      </c>
      <c r="U87" s="164">
        <v>1187611.2560125601</v>
      </c>
      <c r="V87" s="164">
        <v>1187611.2560125601</v>
      </c>
      <c r="W87" s="164">
        <v>1187611.2560125601</v>
      </c>
      <c r="X87" s="164">
        <v>1187611.2560125601</v>
      </c>
      <c r="Y87" s="164">
        <v>1187611.2560125601</v>
      </c>
      <c r="Z87" s="164">
        <v>1187611.2560125601</v>
      </c>
      <c r="AA87" s="164">
        <v>1187611.2560125601</v>
      </c>
      <c r="AB87" s="164">
        <v>1187649.0925051</v>
      </c>
      <c r="AC87" s="164">
        <v>1187649.0925051</v>
      </c>
      <c r="AD87" s="164">
        <v>1187649.0925051</v>
      </c>
      <c r="AE87" s="164">
        <v>1187649.0925051</v>
      </c>
      <c r="AF87" s="164">
        <v>1187649.0925051</v>
      </c>
      <c r="AG87" s="164">
        <v>1187649.0925051</v>
      </c>
      <c r="AH87" s="164">
        <v>1187649.0925051</v>
      </c>
      <c r="AI87" s="164">
        <v>1187649.0925051</v>
      </c>
      <c r="AJ87" s="164">
        <v>1187649.0925051</v>
      </c>
      <c r="AK87" s="164">
        <v>1187649.0925051</v>
      </c>
      <c r="AL87" s="164">
        <v>1187649.0925051</v>
      </c>
      <c r="AM87" s="164">
        <v>1187649.0925051</v>
      </c>
      <c r="AN87" s="164">
        <v>1187649.0925051</v>
      </c>
    </row>
    <row r="88" spans="1:40" x14ac:dyDescent="0.2">
      <c r="A88" s="27" t="s">
        <v>1928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  <c r="O88" s="164">
        <v>0</v>
      </c>
      <c r="P88" s="164">
        <v>0</v>
      </c>
      <c r="Q88" s="164">
        <v>0</v>
      </c>
      <c r="R88" s="164">
        <v>0</v>
      </c>
      <c r="S88" s="164">
        <v>0</v>
      </c>
      <c r="T88" s="164">
        <v>0</v>
      </c>
      <c r="U88" s="164">
        <v>0</v>
      </c>
      <c r="V88" s="164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0</v>
      </c>
      <c r="AB88" s="164">
        <v>0</v>
      </c>
      <c r="AC88" s="164">
        <v>0</v>
      </c>
      <c r="AD88" s="164">
        <v>0</v>
      </c>
      <c r="AE88" s="164">
        <v>0</v>
      </c>
      <c r="AF88" s="164">
        <v>0</v>
      </c>
      <c r="AG88" s="164">
        <v>0</v>
      </c>
      <c r="AH88" s="164">
        <v>0</v>
      </c>
      <c r="AI88" s="164">
        <v>0</v>
      </c>
      <c r="AJ88" s="164">
        <v>0</v>
      </c>
      <c r="AK88" s="164">
        <v>0</v>
      </c>
      <c r="AL88" s="164">
        <v>0</v>
      </c>
      <c r="AM88" s="164">
        <v>0</v>
      </c>
      <c r="AN88" s="164">
        <v>0</v>
      </c>
    </row>
    <row r="89" spans="1:40" x14ac:dyDescent="0.2">
      <c r="A89" s="27" t="s">
        <v>1929</v>
      </c>
      <c r="B89" s="164">
        <v>560418348.51453996</v>
      </c>
      <c r="C89" s="164">
        <v>543311362.57411003</v>
      </c>
      <c r="D89" s="164">
        <v>535449585.994982</v>
      </c>
      <c r="E89" s="164">
        <v>529795905.31094402</v>
      </c>
      <c r="F89" s="164">
        <v>531034142.23786801</v>
      </c>
      <c r="G89" s="164">
        <v>529165360.49565899</v>
      </c>
      <c r="H89" s="164">
        <v>524137977.82621902</v>
      </c>
      <c r="I89" s="164">
        <v>524661090.30811697</v>
      </c>
      <c r="J89" s="164">
        <v>511333419.66440499</v>
      </c>
      <c r="K89" s="164">
        <v>498564930.61673898</v>
      </c>
      <c r="L89" s="164">
        <v>492659242.890468</v>
      </c>
      <c r="M89" s="164">
        <v>489507865.48271698</v>
      </c>
      <c r="N89" s="164">
        <v>489507865.48271698</v>
      </c>
      <c r="O89" s="164">
        <v>496538249.71616</v>
      </c>
      <c r="P89" s="164">
        <v>486933598.23438501</v>
      </c>
      <c r="Q89" s="164">
        <v>486090883.60591</v>
      </c>
      <c r="R89" s="164">
        <v>487091001.75316101</v>
      </c>
      <c r="S89" s="164">
        <v>492928858.16538602</v>
      </c>
      <c r="T89" s="164">
        <v>496386089.69376701</v>
      </c>
      <c r="U89" s="164">
        <v>497165608.34308499</v>
      </c>
      <c r="V89" s="164">
        <v>503422800.93099499</v>
      </c>
      <c r="W89" s="164">
        <v>496985885.049173</v>
      </c>
      <c r="X89" s="164">
        <v>489916505.33212602</v>
      </c>
      <c r="Y89" s="164">
        <v>488495911.35292298</v>
      </c>
      <c r="Z89" s="164">
        <v>489428154.31062698</v>
      </c>
      <c r="AA89" s="164">
        <v>489428154.31062698</v>
      </c>
      <c r="AB89" s="164">
        <v>500681547.56901699</v>
      </c>
      <c r="AC89" s="164">
        <v>491843880.58851498</v>
      </c>
      <c r="AD89" s="164">
        <v>491155242.48510599</v>
      </c>
      <c r="AE89" s="164">
        <v>492237182.27414203</v>
      </c>
      <c r="AF89" s="164">
        <v>498228226.999538</v>
      </c>
      <c r="AG89" s="164">
        <v>501958592.59927601</v>
      </c>
      <c r="AH89" s="164">
        <v>502919180.752644</v>
      </c>
      <c r="AI89" s="164">
        <v>509326977.99554902</v>
      </c>
      <c r="AJ89" s="164">
        <v>503168052.53639698</v>
      </c>
      <c r="AK89" s="164">
        <v>496312276.68071598</v>
      </c>
      <c r="AL89" s="164">
        <v>495025137.67289901</v>
      </c>
      <c r="AM89" s="164">
        <v>496200526.56095999</v>
      </c>
      <c r="AN89" s="164">
        <v>496200526.56095999</v>
      </c>
    </row>
    <row r="90" spans="1:40" x14ac:dyDescent="0.2">
      <c r="A90" s="27" t="s">
        <v>1930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  <c r="O90" s="164">
        <v>0</v>
      </c>
      <c r="P90" s="164">
        <v>0</v>
      </c>
      <c r="Q90" s="164">
        <v>0</v>
      </c>
      <c r="R90" s="164">
        <v>0</v>
      </c>
      <c r="S90" s="164">
        <v>0</v>
      </c>
      <c r="T90" s="164">
        <v>0</v>
      </c>
      <c r="U90" s="164">
        <v>0</v>
      </c>
      <c r="V90" s="164">
        <v>0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  <c r="AB90" s="164">
        <v>0</v>
      </c>
      <c r="AC90" s="164">
        <v>0</v>
      </c>
      <c r="AD90" s="164">
        <v>0</v>
      </c>
      <c r="AE90" s="164">
        <v>0</v>
      </c>
      <c r="AF90" s="164">
        <v>0</v>
      </c>
      <c r="AG90" s="164">
        <v>0</v>
      </c>
      <c r="AH90" s="164">
        <v>0</v>
      </c>
      <c r="AI90" s="164">
        <v>0</v>
      </c>
      <c r="AJ90" s="164">
        <v>0</v>
      </c>
      <c r="AK90" s="164">
        <v>0</v>
      </c>
      <c r="AL90" s="164">
        <v>0</v>
      </c>
      <c r="AM90" s="164">
        <v>0</v>
      </c>
      <c r="AN90" s="164">
        <v>0</v>
      </c>
    </row>
    <row r="91" spans="1:40" x14ac:dyDescent="0.2">
      <c r="A91" s="27" t="s">
        <v>1931</v>
      </c>
      <c r="B91" s="164">
        <v>546296.16032753303</v>
      </c>
      <c r="C91" s="164">
        <v>546296.16032753303</v>
      </c>
      <c r="D91" s="164">
        <v>546296.16032753303</v>
      </c>
      <c r="E91" s="164">
        <v>546296.16032753303</v>
      </c>
      <c r="F91" s="164">
        <v>546296.16032753303</v>
      </c>
      <c r="G91" s="164">
        <v>546296.16032753303</v>
      </c>
      <c r="H91" s="164">
        <v>546296.16032753303</v>
      </c>
      <c r="I91" s="164">
        <v>546296.16032753303</v>
      </c>
      <c r="J91" s="164">
        <v>546296.16032753303</v>
      </c>
      <c r="K91" s="164">
        <v>546296.16032753303</v>
      </c>
      <c r="L91" s="164">
        <v>546296.16032753303</v>
      </c>
      <c r="M91" s="164">
        <v>546296.16032753303</v>
      </c>
      <c r="N91" s="164">
        <v>546296.16032753303</v>
      </c>
      <c r="O91" s="164">
        <v>546106.15505343</v>
      </c>
      <c r="P91" s="164">
        <v>546106.15505343</v>
      </c>
      <c r="Q91" s="164">
        <v>546106.15505343</v>
      </c>
      <c r="R91" s="164">
        <v>546106.15505343</v>
      </c>
      <c r="S91" s="164">
        <v>546106.15505343</v>
      </c>
      <c r="T91" s="164">
        <v>546106.15505343</v>
      </c>
      <c r="U91" s="164">
        <v>546106.15505343</v>
      </c>
      <c r="V91" s="164">
        <v>546106.15505343</v>
      </c>
      <c r="W91" s="164">
        <v>546106.15505343</v>
      </c>
      <c r="X91" s="164">
        <v>546106.15505343</v>
      </c>
      <c r="Y91" s="164">
        <v>546106.15505343</v>
      </c>
      <c r="Z91" s="164">
        <v>546106.15505343</v>
      </c>
      <c r="AA91" s="164">
        <v>546106.15505343</v>
      </c>
      <c r="AB91" s="164">
        <v>546123.55362670706</v>
      </c>
      <c r="AC91" s="164">
        <v>546123.55362670706</v>
      </c>
      <c r="AD91" s="164">
        <v>546123.55362670706</v>
      </c>
      <c r="AE91" s="164">
        <v>546123.55362670706</v>
      </c>
      <c r="AF91" s="164">
        <v>546123.55362670706</v>
      </c>
      <c r="AG91" s="164">
        <v>546123.55362670706</v>
      </c>
      <c r="AH91" s="164">
        <v>546123.55362670706</v>
      </c>
      <c r="AI91" s="164">
        <v>546123.55362670706</v>
      </c>
      <c r="AJ91" s="164">
        <v>546123.55362670706</v>
      </c>
      <c r="AK91" s="164">
        <v>546123.55362670706</v>
      </c>
      <c r="AL91" s="164">
        <v>546123.55362670706</v>
      </c>
      <c r="AM91" s="164">
        <v>546123.55362670706</v>
      </c>
      <c r="AN91" s="164">
        <v>546123.55362670706</v>
      </c>
    </row>
    <row r="92" spans="1:40" x14ac:dyDescent="0.2">
      <c r="A92" s="27" t="s">
        <v>1932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  <c r="O92" s="164">
        <v>0</v>
      </c>
      <c r="P92" s="164">
        <v>0</v>
      </c>
      <c r="Q92" s="164">
        <v>0</v>
      </c>
      <c r="R92" s="164">
        <v>0</v>
      </c>
      <c r="S92" s="164">
        <v>0</v>
      </c>
      <c r="T92" s="164">
        <v>0</v>
      </c>
      <c r="U92" s="164">
        <v>0</v>
      </c>
      <c r="V92" s="164">
        <v>0</v>
      </c>
      <c r="W92" s="164">
        <v>0</v>
      </c>
      <c r="X92" s="164">
        <v>0</v>
      </c>
      <c r="Y92" s="164">
        <v>0</v>
      </c>
      <c r="Z92" s="164">
        <v>0</v>
      </c>
      <c r="AA92" s="164">
        <v>0</v>
      </c>
      <c r="AB92" s="164">
        <v>0</v>
      </c>
      <c r="AC92" s="164">
        <v>0</v>
      </c>
      <c r="AD92" s="164">
        <v>0</v>
      </c>
      <c r="AE92" s="164">
        <v>0</v>
      </c>
      <c r="AF92" s="164">
        <v>0</v>
      </c>
      <c r="AG92" s="164">
        <v>0</v>
      </c>
      <c r="AH92" s="164">
        <v>0</v>
      </c>
      <c r="AI92" s="164">
        <v>0</v>
      </c>
      <c r="AJ92" s="164">
        <v>0</v>
      </c>
      <c r="AK92" s="164">
        <v>0</v>
      </c>
      <c r="AL92" s="164">
        <v>0</v>
      </c>
      <c r="AM92" s="164">
        <v>0</v>
      </c>
      <c r="AN92" s="164">
        <v>0</v>
      </c>
    </row>
    <row r="93" spans="1:40" x14ac:dyDescent="0.2">
      <c r="A93" s="27" t="s">
        <v>1933</v>
      </c>
      <c r="B93" s="164">
        <v>4469864.4164303904</v>
      </c>
      <c r="C93" s="164">
        <v>4469864.4164303904</v>
      </c>
      <c r="D93" s="164">
        <v>4469864.4164303904</v>
      </c>
      <c r="E93" s="164">
        <v>4469864.4164303904</v>
      </c>
      <c r="F93" s="164">
        <v>4469864.4164303904</v>
      </c>
      <c r="G93" s="164">
        <v>4469864.4164303904</v>
      </c>
      <c r="H93" s="164">
        <v>4469864.4164303904</v>
      </c>
      <c r="I93" s="164">
        <v>4469864.4164303904</v>
      </c>
      <c r="J93" s="164">
        <v>4469864.4164303904</v>
      </c>
      <c r="K93" s="164">
        <v>4469864.4164303904</v>
      </c>
      <c r="L93" s="164">
        <v>4469864.4164303904</v>
      </c>
      <c r="M93" s="164">
        <v>4469864.4164303904</v>
      </c>
      <c r="N93" s="164">
        <v>4469864.4164303904</v>
      </c>
      <c r="O93" s="164">
        <v>4468309.7691981299</v>
      </c>
      <c r="P93" s="164">
        <v>4468309.7691981299</v>
      </c>
      <c r="Q93" s="164">
        <v>4468309.7691981299</v>
      </c>
      <c r="R93" s="164">
        <v>4468309.7691981299</v>
      </c>
      <c r="S93" s="164">
        <v>4468309.7691981299</v>
      </c>
      <c r="T93" s="164">
        <v>4468309.7691981299</v>
      </c>
      <c r="U93" s="164">
        <v>4468309.7691981299</v>
      </c>
      <c r="V93" s="164">
        <v>4468309.7691981299</v>
      </c>
      <c r="W93" s="164">
        <v>4468309.7691981299</v>
      </c>
      <c r="X93" s="164">
        <v>4468309.7691981299</v>
      </c>
      <c r="Y93" s="164">
        <v>4468309.7691981299</v>
      </c>
      <c r="Z93" s="164">
        <v>4468309.7691981299</v>
      </c>
      <c r="AA93" s="164">
        <v>4468309.7691981299</v>
      </c>
      <c r="AB93" s="164">
        <v>4468452.12652962</v>
      </c>
      <c r="AC93" s="164">
        <v>4468452.12652962</v>
      </c>
      <c r="AD93" s="164">
        <v>4468452.12652962</v>
      </c>
      <c r="AE93" s="164">
        <v>4468452.12652962</v>
      </c>
      <c r="AF93" s="164">
        <v>4468452.12652962</v>
      </c>
      <c r="AG93" s="164">
        <v>4468452.12652962</v>
      </c>
      <c r="AH93" s="164">
        <v>4468452.12652962</v>
      </c>
      <c r="AI93" s="164">
        <v>4468452.12652962</v>
      </c>
      <c r="AJ93" s="164">
        <v>4468452.12652962</v>
      </c>
      <c r="AK93" s="164">
        <v>4468452.12652962</v>
      </c>
      <c r="AL93" s="164">
        <v>4468452.12652962</v>
      </c>
      <c r="AM93" s="164">
        <v>4468452.12652962</v>
      </c>
      <c r="AN93" s="164">
        <v>4468452.12652962</v>
      </c>
    </row>
    <row r="94" spans="1:40" x14ac:dyDescent="0.2">
      <c r="A94" s="27" t="s">
        <v>1934</v>
      </c>
      <c r="B94" s="164">
        <v>31090416.411344901</v>
      </c>
      <c r="C94" s="164">
        <v>31090416.411344901</v>
      </c>
      <c r="D94" s="164">
        <v>31090416.411344901</v>
      </c>
      <c r="E94" s="164">
        <v>31090416.411344901</v>
      </c>
      <c r="F94" s="164">
        <v>31090416.411344901</v>
      </c>
      <c r="G94" s="164">
        <v>31090416.411344901</v>
      </c>
      <c r="H94" s="164">
        <v>31090416.411344901</v>
      </c>
      <c r="I94" s="164">
        <v>31090416.411344901</v>
      </c>
      <c r="J94" s="164">
        <v>31090416.411344901</v>
      </c>
      <c r="K94" s="164">
        <v>31090416.411344901</v>
      </c>
      <c r="L94" s="164">
        <v>31090416.411344901</v>
      </c>
      <c r="M94" s="164">
        <v>31090416.411344901</v>
      </c>
      <c r="N94" s="164">
        <v>31090416.411344901</v>
      </c>
      <c r="O94" s="164">
        <v>31079602.967061099</v>
      </c>
      <c r="P94" s="164">
        <v>31079602.967061099</v>
      </c>
      <c r="Q94" s="164">
        <v>31079602.967061099</v>
      </c>
      <c r="R94" s="164">
        <v>31079602.967061099</v>
      </c>
      <c r="S94" s="164">
        <v>31079602.967061099</v>
      </c>
      <c r="T94" s="164">
        <v>31079602.967061099</v>
      </c>
      <c r="U94" s="164">
        <v>31079602.967061099</v>
      </c>
      <c r="V94" s="164">
        <v>31079602.967061099</v>
      </c>
      <c r="W94" s="164">
        <v>31079602.967061099</v>
      </c>
      <c r="X94" s="164">
        <v>31079602.967061099</v>
      </c>
      <c r="Y94" s="164">
        <v>31079602.967061099</v>
      </c>
      <c r="Z94" s="164">
        <v>31079602.967061099</v>
      </c>
      <c r="AA94" s="164">
        <v>31079602.967061099</v>
      </c>
      <c r="AB94" s="164">
        <v>31080593.142221399</v>
      </c>
      <c r="AC94" s="164">
        <v>31080593.142221399</v>
      </c>
      <c r="AD94" s="164">
        <v>31080593.142221399</v>
      </c>
      <c r="AE94" s="164">
        <v>31080593.142221399</v>
      </c>
      <c r="AF94" s="164">
        <v>31080593.142221399</v>
      </c>
      <c r="AG94" s="164">
        <v>31080593.142221399</v>
      </c>
      <c r="AH94" s="164">
        <v>31080593.142221399</v>
      </c>
      <c r="AI94" s="164">
        <v>31080593.142221399</v>
      </c>
      <c r="AJ94" s="164">
        <v>31080593.142221399</v>
      </c>
      <c r="AK94" s="164">
        <v>31080593.142221399</v>
      </c>
      <c r="AL94" s="164">
        <v>31080593.142221399</v>
      </c>
      <c r="AM94" s="164">
        <v>31080593.142221399</v>
      </c>
      <c r="AN94" s="164">
        <v>31080593.142221399</v>
      </c>
    </row>
    <row r="95" spans="1:40" x14ac:dyDescent="0.2">
      <c r="A95" s="27" t="s">
        <v>1935</v>
      </c>
      <c r="B95" s="164">
        <v>172668.756588021</v>
      </c>
      <c r="C95" s="164">
        <v>172668.756588021</v>
      </c>
      <c r="D95" s="164">
        <v>172668.756588021</v>
      </c>
      <c r="E95" s="164">
        <v>172668.756588021</v>
      </c>
      <c r="F95" s="164">
        <v>172668.756588021</v>
      </c>
      <c r="G95" s="164">
        <v>172668.756588021</v>
      </c>
      <c r="H95" s="164">
        <v>172668.756588021</v>
      </c>
      <c r="I95" s="164">
        <v>172668.756588021</v>
      </c>
      <c r="J95" s="164">
        <v>172668.756588021</v>
      </c>
      <c r="K95" s="164">
        <v>172668.756588021</v>
      </c>
      <c r="L95" s="164">
        <v>172668.756588021</v>
      </c>
      <c r="M95" s="164">
        <v>172668.756588021</v>
      </c>
      <c r="N95" s="164">
        <v>172668.756588021</v>
      </c>
      <c r="O95" s="164">
        <v>172608.70129785599</v>
      </c>
      <c r="P95" s="164">
        <v>172608.70129785599</v>
      </c>
      <c r="Q95" s="164">
        <v>172608.70129785599</v>
      </c>
      <c r="R95" s="164">
        <v>172608.70129785599</v>
      </c>
      <c r="S95" s="164">
        <v>172608.70129785599</v>
      </c>
      <c r="T95" s="164">
        <v>172608.70129785599</v>
      </c>
      <c r="U95" s="164">
        <v>172608.70129785599</v>
      </c>
      <c r="V95" s="164">
        <v>172608.70129785599</v>
      </c>
      <c r="W95" s="164">
        <v>172608.70129785599</v>
      </c>
      <c r="X95" s="164">
        <v>172608.70129785599</v>
      </c>
      <c r="Y95" s="164">
        <v>172608.70129785599</v>
      </c>
      <c r="Z95" s="164">
        <v>172608.70129785599</v>
      </c>
      <c r="AA95" s="164">
        <v>172608.70129785599</v>
      </c>
      <c r="AB95" s="164">
        <v>172614.200494505</v>
      </c>
      <c r="AC95" s="164">
        <v>172614.200494505</v>
      </c>
      <c r="AD95" s="164">
        <v>172614.200494505</v>
      </c>
      <c r="AE95" s="164">
        <v>172614.200494505</v>
      </c>
      <c r="AF95" s="164">
        <v>172614.200494505</v>
      </c>
      <c r="AG95" s="164">
        <v>172614.200494505</v>
      </c>
      <c r="AH95" s="164">
        <v>172614.200494505</v>
      </c>
      <c r="AI95" s="164">
        <v>172614.200494505</v>
      </c>
      <c r="AJ95" s="164">
        <v>172614.200494505</v>
      </c>
      <c r="AK95" s="164">
        <v>172614.200494505</v>
      </c>
      <c r="AL95" s="164">
        <v>172614.200494505</v>
      </c>
      <c r="AM95" s="164">
        <v>172614.200494505</v>
      </c>
      <c r="AN95" s="164">
        <v>172614.200494505</v>
      </c>
    </row>
    <row r="96" spans="1:40" x14ac:dyDescent="0.2">
      <c r="A96" s="27" t="s">
        <v>1936</v>
      </c>
      <c r="B96" s="164">
        <v>5063850.60905076</v>
      </c>
      <c r="C96" s="164">
        <v>5063850.60905076</v>
      </c>
      <c r="D96" s="164">
        <v>5063850.60905076</v>
      </c>
      <c r="E96" s="164">
        <v>5063850.60905076</v>
      </c>
      <c r="F96" s="164">
        <v>5063850.60905076</v>
      </c>
      <c r="G96" s="164">
        <v>5063850.60905076</v>
      </c>
      <c r="H96" s="164">
        <v>5063850.60905076</v>
      </c>
      <c r="I96" s="164">
        <v>5063850.60905076</v>
      </c>
      <c r="J96" s="164">
        <v>5063850.60905076</v>
      </c>
      <c r="K96" s="164">
        <v>5063850.60905076</v>
      </c>
      <c r="L96" s="164">
        <v>5063850.60905076</v>
      </c>
      <c r="M96" s="164">
        <v>5063850.60905076</v>
      </c>
      <c r="N96" s="164">
        <v>5063850.60905076</v>
      </c>
      <c r="O96" s="164">
        <v>5062089.3696483001</v>
      </c>
      <c r="P96" s="164">
        <v>5062089.3696483001</v>
      </c>
      <c r="Q96" s="164">
        <v>5062089.3696483001</v>
      </c>
      <c r="R96" s="164">
        <v>5062089.3696483001</v>
      </c>
      <c r="S96" s="164">
        <v>5062089.3696483001</v>
      </c>
      <c r="T96" s="164">
        <v>5062089.3696483001</v>
      </c>
      <c r="U96" s="164">
        <v>5062089.3696483001</v>
      </c>
      <c r="V96" s="164">
        <v>5062089.3696483001</v>
      </c>
      <c r="W96" s="164">
        <v>5062089.3696483001</v>
      </c>
      <c r="X96" s="164">
        <v>5062089.3696483001</v>
      </c>
      <c r="Y96" s="164">
        <v>5062089.3696483001</v>
      </c>
      <c r="Z96" s="164">
        <v>5062089.3696483001</v>
      </c>
      <c r="AA96" s="164">
        <v>5062089.3696483001</v>
      </c>
      <c r="AB96" s="164">
        <v>5062250.6443968397</v>
      </c>
      <c r="AC96" s="164">
        <v>5062250.6443968397</v>
      </c>
      <c r="AD96" s="164">
        <v>5062250.6443968397</v>
      </c>
      <c r="AE96" s="164">
        <v>5062250.6443968397</v>
      </c>
      <c r="AF96" s="164">
        <v>5062250.6443968397</v>
      </c>
      <c r="AG96" s="164">
        <v>5062250.6443968397</v>
      </c>
      <c r="AH96" s="164">
        <v>5062250.6443968397</v>
      </c>
      <c r="AI96" s="164">
        <v>5062250.6443968397</v>
      </c>
      <c r="AJ96" s="164">
        <v>5062250.6443968397</v>
      </c>
      <c r="AK96" s="164">
        <v>5062250.6443968397</v>
      </c>
      <c r="AL96" s="164">
        <v>5062250.6443968397</v>
      </c>
      <c r="AM96" s="164">
        <v>5062250.6443968397</v>
      </c>
      <c r="AN96" s="164">
        <v>5062250.6443968397</v>
      </c>
    </row>
    <row r="97" spans="1:40" x14ac:dyDescent="0.2">
      <c r="A97" s="27" t="s">
        <v>1937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0</v>
      </c>
      <c r="T97" s="164">
        <v>0</v>
      </c>
      <c r="U97" s="164">
        <v>0</v>
      </c>
      <c r="V97" s="164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0</v>
      </c>
      <c r="AI97" s="164">
        <v>0</v>
      </c>
      <c r="AJ97" s="164">
        <v>0</v>
      </c>
      <c r="AK97" s="164">
        <v>0</v>
      </c>
      <c r="AL97" s="164">
        <v>0</v>
      </c>
      <c r="AM97" s="164">
        <v>0</v>
      </c>
      <c r="AN97" s="164">
        <v>0</v>
      </c>
    </row>
    <row r="98" spans="1:40" x14ac:dyDescent="0.2">
      <c r="A98" s="27" t="s">
        <v>1938</v>
      </c>
      <c r="B98" s="164">
        <v>277680.05</v>
      </c>
      <c r="C98" s="164">
        <v>277680.05</v>
      </c>
      <c r="D98" s="164">
        <v>277680.05</v>
      </c>
      <c r="E98" s="164">
        <v>277680.05</v>
      </c>
      <c r="F98" s="164">
        <v>277680.05</v>
      </c>
      <c r="G98" s="164">
        <v>277680.05</v>
      </c>
      <c r="H98" s="164">
        <v>277680.05</v>
      </c>
      <c r="I98" s="164">
        <v>277680.05</v>
      </c>
      <c r="J98" s="164">
        <v>277680.05</v>
      </c>
      <c r="K98" s="164">
        <v>277680.05</v>
      </c>
      <c r="L98" s="164">
        <v>277680.05</v>
      </c>
      <c r="M98" s="164">
        <v>277680.05</v>
      </c>
      <c r="N98" s="164">
        <v>277680.05</v>
      </c>
      <c r="O98" s="164">
        <v>277680.05</v>
      </c>
      <c r="P98" s="164">
        <v>277680.05</v>
      </c>
      <c r="Q98" s="164">
        <v>277680.05</v>
      </c>
      <c r="R98" s="164">
        <v>277680.05</v>
      </c>
      <c r="S98" s="164">
        <v>277680.05</v>
      </c>
      <c r="T98" s="164">
        <v>277680.05</v>
      </c>
      <c r="U98" s="164">
        <v>277680.05</v>
      </c>
      <c r="V98" s="164">
        <v>277680.05</v>
      </c>
      <c r="W98" s="164">
        <v>277680.05</v>
      </c>
      <c r="X98" s="164">
        <v>277680.05</v>
      </c>
      <c r="Y98" s="164">
        <v>277680.05</v>
      </c>
      <c r="Z98" s="164">
        <v>277680.05</v>
      </c>
      <c r="AA98" s="164">
        <v>277680.05</v>
      </c>
      <c r="AB98" s="164">
        <v>277680.05</v>
      </c>
      <c r="AC98" s="164">
        <v>277680.05</v>
      </c>
      <c r="AD98" s="164">
        <v>277680.05</v>
      </c>
      <c r="AE98" s="164">
        <v>277680.05</v>
      </c>
      <c r="AF98" s="164">
        <v>277680.05</v>
      </c>
      <c r="AG98" s="164">
        <v>277680.05</v>
      </c>
      <c r="AH98" s="164">
        <v>277680.05</v>
      </c>
      <c r="AI98" s="164">
        <v>277680.05</v>
      </c>
      <c r="AJ98" s="164">
        <v>277680.05</v>
      </c>
      <c r="AK98" s="164">
        <v>277680.05</v>
      </c>
      <c r="AL98" s="164">
        <v>277680.05</v>
      </c>
      <c r="AM98" s="164">
        <v>277680.05</v>
      </c>
      <c r="AN98" s="164">
        <v>277680.05</v>
      </c>
    </row>
    <row r="99" spans="1:40" x14ac:dyDescent="0.2">
      <c r="A99" s="30" t="s">
        <v>1939</v>
      </c>
      <c r="B99" s="164">
        <v>608995726.87013805</v>
      </c>
      <c r="C99" s="164">
        <v>591888740.929708</v>
      </c>
      <c r="D99" s="164">
        <v>584026964.35057998</v>
      </c>
      <c r="E99" s="164">
        <v>578373283.66654098</v>
      </c>
      <c r="F99" s="164">
        <v>579611520.59346604</v>
      </c>
      <c r="G99" s="164">
        <v>577742738.85125601</v>
      </c>
      <c r="H99" s="164">
        <v>572715356.18181705</v>
      </c>
      <c r="I99" s="164">
        <v>573238468.663715</v>
      </c>
      <c r="J99" s="164">
        <v>559910798.02000296</v>
      </c>
      <c r="K99" s="164">
        <v>547142308.97233701</v>
      </c>
      <c r="L99" s="164">
        <v>541236621.24606597</v>
      </c>
      <c r="M99" s="164">
        <v>538085243.83831501</v>
      </c>
      <c r="N99" s="164">
        <v>538085243.83831501</v>
      </c>
      <c r="O99" s="164">
        <v>545100029.95263004</v>
      </c>
      <c r="P99" s="164">
        <v>535495378.470855</v>
      </c>
      <c r="Q99" s="164">
        <v>534652663.84237999</v>
      </c>
      <c r="R99" s="164">
        <v>535652781.989631</v>
      </c>
      <c r="S99" s="164">
        <v>541490638.40185595</v>
      </c>
      <c r="T99" s="164">
        <v>544947869.93023705</v>
      </c>
      <c r="U99" s="164">
        <v>545727388.57955503</v>
      </c>
      <c r="V99" s="164">
        <v>551984581.16746497</v>
      </c>
      <c r="W99" s="164">
        <v>545547665.28564298</v>
      </c>
      <c r="X99" s="164">
        <v>538478285.56859601</v>
      </c>
      <c r="Y99" s="164">
        <v>537057691.58939302</v>
      </c>
      <c r="Z99" s="164">
        <v>537989934.54709697</v>
      </c>
      <c r="AA99" s="164">
        <v>537989934.54709697</v>
      </c>
      <c r="AB99" s="164">
        <v>549244756.10804296</v>
      </c>
      <c r="AC99" s="164">
        <v>540407089.12754095</v>
      </c>
      <c r="AD99" s="164">
        <v>539718451.02413201</v>
      </c>
      <c r="AE99" s="164">
        <v>540800390.81316805</v>
      </c>
      <c r="AF99" s="164">
        <v>546791435.53856397</v>
      </c>
      <c r="AG99" s="164">
        <v>550521801.13830197</v>
      </c>
      <c r="AH99" s="164">
        <v>551482389.29166996</v>
      </c>
      <c r="AI99" s="164">
        <v>557890186.53457499</v>
      </c>
      <c r="AJ99" s="164">
        <v>551731261.075423</v>
      </c>
      <c r="AK99" s="164">
        <v>544875485.21974194</v>
      </c>
      <c r="AL99" s="164">
        <v>543588346.21192503</v>
      </c>
      <c r="AM99" s="164">
        <v>544763735.09998596</v>
      </c>
      <c r="AN99" s="164">
        <v>544763735.09998596</v>
      </c>
    </row>
    <row r="100" spans="1:40" x14ac:dyDescent="0.2">
      <c r="A100" s="27" t="s">
        <v>1940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4">
        <v>0</v>
      </c>
      <c r="R100" s="164">
        <v>0</v>
      </c>
      <c r="S100" s="164">
        <v>0</v>
      </c>
      <c r="T100" s="164">
        <v>0</v>
      </c>
      <c r="U100" s="164">
        <v>0</v>
      </c>
      <c r="V100" s="164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  <c r="AC100" s="164">
        <v>0</v>
      </c>
      <c r="AD100" s="164">
        <v>0</v>
      </c>
      <c r="AE100" s="164">
        <v>0</v>
      </c>
      <c r="AF100" s="164">
        <v>0</v>
      </c>
      <c r="AG100" s="164">
        <v>0</v>
      </c>
      <c r="AH100" s="164">
        <v>0</v>
      </c>
      <c r="AI100" s="164">
        <v>0</v>
      </c>
      <c r="AJ100" s="164">
        <v>0</v>
      </c>
      <c r="AK100" s="164">
        <v>0</v>
      </c>
      <c r="AL100" s="164">
        <v>0</v>
      </c>
      <c r="AM100" s="164">
        <v>0</v>
      </c>
      <c r="AN100" s="164">
        <v>0</v>
      </c>
    </row>
    <row r="101" spans="1:40" x14ac:dyDescent="0.2">
      <c r="A101" s="27" t="s">
        <v>1941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164">
        <v>0</v>
      </c>
      <c r="AD101" s="164">
        <v>0</v>
      </c>
      <c r="AE101" s="164">
        <v>0</v>
      </c>
      <c r="AF101" s="164">
        <v>0</v>
      </c>
      <c r="AG101" s="164">
        <v>0</v>
      </c>
      <c r="AH101" s="164">
        <v>0</v>
      </c>
      <c r="AI101" s="164">
        <v>0</v>
      </c>
      <c r="AJ101" s="164">
        <v>0</v>
      </c>
      <c r="AK101" s="164">
        <v>0</v>
      </c>
      <c r="AL101" s="164">
        <v>0</v>
      </c>
      <c r="AM101" s="164">
        <v>0</v>
      </c>
      <c r="AN101" s="164">
        <v>0</v>
      </c>
    </row>
    <row r="102" spans="1:40" x14ac:dyDescent="0.2">
      <c r="A102" s="27" t="s">
        <v>1942</v>
      </c>
      <c r="B102" s="164">
        <v>2426543.6727980301</v>
      </c>
      <c r="C102" s="164">
        <v>2426543.6727980301</v>
      </c>
      <c r="D102" s="164">
        <v>2426543.6727980301</v>
      </c>
      <c r="E102" s="164">
        <v>2426543.6727980301</v>
      </c>
      <c r="F102" s="164">
        <v>2426543.6727980301</v>
      </c>
      <c r="G102" s="164">
        <v>2426543.6727980301</v>
      </c>
      <c r="H102" s="164">
        <v>2426543.6727980301</v>
      </c>
      <c r="I102" s="164">
        <v>2426543.6727980301</v>
      </c>
      <c r="J102" s="164">
        <v>2426543.6727980301</v>
      </c>
      <c r="K102" s="164">
        <v>2426543.6727980301</v>
      </c>
      <c r="L102" s="164">
        <v>2426543.6727980301</v>
      </c>
      <c r="M102" s="164">
        <v>2426543.6727980301</v>
      </c>
      <c r="N102" s="164">
        <v>2426543.6727980301</v>
      </c>
      <c r="O102" s="164">
        <v>2425699.7054975899</v>
      </c>
      <c r="P102" s="164">
        <v>2425699.7054975899</v>
      </c>
      <c r="Q102" s="164">
        <v>2425699.7054975899</v>
      </c>
      <c r="R102" s="164">
        <v>2425699.7054975899</v>
      </c>
      <c r="S102" s="164">
        <v>2425699.7054975899</v>
      </c>
      <c r="T102" s="164">
        <v>2425699.7054975899</v>
      </c>
      <c r="U102" s="164">
        <v>2425699.7054975899</v>
      </c>
      <c r="V102" s="164">
        <v>2425699.7054975899</v>
      </c>
      <c r="W102" s="164">
        <v>2425699.7054975899</v>
      </c>
      <c r="X102" s="164">
        <v>2425699.7054975899</v>
      </c>
      <c r="Y102" s="164">
        <v>2425699.7054975899</v>
      </c>
      <c r="Z102" s="164">
        <v>2425699.7054975899</v>
      </c>
      <c r="AA102" s="164">
        <v>2425699.7054975899</v>
      </c>
      <c r="AB102" s="164">
        <v>2425776.9866519701</v>
      </c>
      <c r="AC102" s="164">
        <v>2425776.9866519701</v>
      </c>
      <c r="AD102" s="164">
        <v>2425776.9866519701</v>
      </c>
      <c r="AE102" s="164">
        <v>2425776.9866519701</v>
      </c>
      <c r="AF102" s="164">
        <v>2425776.9866519701</v>
      </c>
      <c r="AG102" s="164">
        <v>2425776.9866519701</v>
      </c>
      <c r="AH102" s="164">
        <v>2425776.9866519701</v>
      </c>
      <c r="AI102" s="164">
        <v>2425776.9866519701</v>
      </c>
      <c r="AJ102" s="164">
        <v>2425776.9866519701</v>
      </c>
      <c r="AK102" s="164">
        <v>2425776.9866519701</v>
      </c>
      <c r="AL102" s="164">
        <v>2425776.9866519701</v>
      </c>
      <c r="AM102" s="164">
        <v>2425776.9866519701</v>
      </c>
      <c r="AN102" s="164">
        <v>2425776.9866519701</v>
      </c>
    </row>
    <row r="103" spans="1:40" x14ac:dyDescent="0.2">
      <c r="A103" s="27" t="s">
        <v>1943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27" t="s">
        <v>1944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1945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1946</v>
      </c>
      <c r="B106" s="164">
        <v>211653.01393816699</v>
      </c>
      <c r="C106" s="164">
        <v>211653.01393816699</v>
      </c>
      <c r="D106" s="164">
        <v>211653.01393816699</v>
      </c>
      <c r="E106" s="164">
        <v>211653.01393816699</v>
      </c>
      <c r="F106" s="164">
        <v>211653.01393816699</v>
      </c>
      <c r="G106" s="164">
        <v>211653.01393816699</v>
      </c>
      <c r="H106" s="164">
        <v>211653.01393816699</v>
      </c>
      <c r="I106" s="164">
        <v>211653.01393816699</v>
      </c>
      <c r="J106" s="164">
        <v>211653.01393816699</v>
      </c>
      <c r="K106" s="164">
        <v>211653.01393816699</v>
      </c>
      <c r="L106" s="164">
        <v>211653.01393816699</v>
      </c>
      <c r="M106" s="164">
        <v>211653.01393816699</v>
      </c>
      <c r="N106" s="164">
        <v>211653.01393816699</v>
      </c>
      <c r="O106" s="164">
        <v>211579.39967570599</v>
      </c>
      <c r="P106" s="164">
        <v>211579.39967570599</v>
      </c>
      <c r="Q106" s="164">
        <v>211579.39967570599</v>
      </c>
      <c r="R106" s="164">
        <v>211579.39967570599</v>
      </c>
      <c r="S106" s="164">
        <v>211579.39967570599</v>
      </c>
      <c r="T106" s="164">
        <v>211579.39967570599</v>
      </c>
      <c r="U106" s="164">
        <v>211579.39967570599</v>
      </c>
      <c r="V106" s="164">
        <v>211579.39967570599</v>
      </c>
      <c r="W106" s="164">
        <v>211579.39967570599</v>
      </c>
      <c r="X106" s="164">
        <v>211579.39967570599</v>
      </c>
      <c r="Y106" s="164">
        <v>211579.39967570599</v>
      </c>
      <c r="Z106" s="164">
        <v>211579.39967570599</v>
      </c>
      <c r="AA106" s="164">
        <v>211579.39967570599</v>
      </c>
      <c r="AB106" s="164">
        <v>211586.14045248501</v>
      </c>
      <c r="AC106" s="164">
        <v>211586.14045248501</v>
      </c>
      <c r="AD106" s="164">
        <v>211586.14045248501</v>
      </c>
      <c r="AE106" s="164">
        <v>211586.14045248501</v>
      </c>
      <c r="AF106" s="164">
        <v>211586.14045248501</v>
      </c>
      <c r="AG106" s="164">
        <v>211586.14045248501</v>
      </c>
      <c r="AH106" s="164">
        <v>211586.14045248501</v>
      </c>
      <c r="AI106" s="164">
        <v>211586.14045248501</v>
      </c>
      <c r="AJ106" s="164">
        <v>211586.14045248501</v>
      </c>
      <c r="AK106" s="164">
        <v>211586.14045248501</v>
      </c>
      <c r="AL106" s="164">
        <v>211586.14045248501</v>
      </c>
      <c r="AM106" s="164">
        <v>211586.14045248501</v>
      </c>
      <c r="AN106" s="164">
        <v>211586.14045248501</v>
      </c>
    </row>
    <row r="107" spans="1:40" x14ac:dyDescent="0.2">
      <c r="A107" s="27" t="s">
        <v>1947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27" t="s">
        <v>1948</v>
      </c>
      <c r="B108" s="164">
        <v>16041193.345600501</v>
      </c>
      <c r="C108" s="164">
        <v>16041193.345600501</v>
      </c>
      <c r="D108" s="164">
        <v>16041193.345600501</v>
      </c>
      <c r="E108" s="164">
        <v>16041193.345600501</v>
      </c>
      <c r="F108" s="164">
        <v>16041193.345600501</v>
      </c>
      <c r="G108" s="164">
        <v>16041193.345600501</v>
      </c>
      <c r="H108" s="164">
        <v>16041193.345600501</v>
      </c>
      <c r="I108" s="164">
        <v>16041193.345600501</v>
      </c>
      <c r="J108" s="164">
        <v>16041193.345600501</v>
      </c>
      <c r="K108" s="164">
        <v>16041193.345600501</v>
      </c>
      <c r="L108" s="164">
        <v>16041193.345600501</v>
      </c>
      <c r="M108" s="164">
        <v>16041193.345600501</v>
      </c>
      <c r="N108" s="164">
        <v>16041193.345600501</v>
      </c>
      <c r="O108" s="164">
        <v>16035614.116676901</v>
      </c>
      <c r="P108" s="164">
        <v>16035614.116676901</v>
      </c>
      <c r="Q108" s="164">
        <v>16035614.116676901</v>
      </c>
      <c r="R108" s="164">
        <v>16035614.116676901</v>
      </c>
      <c r="S108" s="164">
        <v>16035614.116676901</v>
      </c>
      <c r="T108" s="164">
        <v>16035614.116676901</v>
      </c>
      <c r="U108" s="164">
        <v>16035614.116676901</v>
      </c>
      <c r="V108" s="164">
        <v>16035614.116676901</v>
      </c>
      <c r="W108" s="164">
        <v>16035614.116676901</v>
      </c>
      <c r="X108" s="164">
        <v>16035614.116676901</v>
      </c>
      <c r="Y108" s="164">
        <v>16035614.116676901</v>
      </c>
      <c r="Z108" s="164">
        <v>16035614.116676901</v>
      </c>
      <c r="AA108" s="164">
        <v>16035614.116676901</v>
      </c>
      <c r="AB108" s="164">
        <v>16036125.000512701</v>
      </c>
      <c r="AC108" s="164">
        <v>16036125.000512701</v>
      </c>
      <c r="AD108" s="164">
        <v>16036125.000512701</v>
      </c>
      <c r="AE108" s="164">
        <v>16036125.000512701</v>
      </c>
      <c r="AF108" s="164">
        <v>16036125.000512701</v>
      </c>
      <c r="AG108" s="164">
        <v>16036125.000512701</v>
      </c>
      <c r="AH108" s="164">
        <v>16036125.000512701</v>
      </c>
      <c r="AI108" s="164">
        <v>16036125.000512701</v>
      </c>
      <c r="AJ108" s="164">
        <v>16036125.000512701</v>
      </c>
      <c r="AK108" s="164">
        <v>16036125.000512701</v>
      </c>
      <c r="AL108" s="164">
        <v>16036125.000512701</v>
      </c>
      <c r="AM108" s="164">
        <v>16036125.000512701</v>
      </c>
      <c r="AN108" s="164">
        <v>16036125.000512701</v>
      </c>
    </row>
    <row r="109" spans="1:40" x14ac:dyDescent="0.2">
      <c r="A109" s="27" t="s">
        <v>1949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4">
        <v>0</v>
      </c>
      <c r="R109" s="164">
        <v>0</v>
      </c>
      <c r="S109" s="164">
        <v>0</v>
      </c>
      <c r="T109" s="164">
        <v>0</v>
      </c>
      <c r="U109" s="164">
        <v>0</v>
      </c>
      <c r="V109" s="164">
        <v>0</v>
      </c>
      <c r="W109" s="164">
        <v>0</v>
      </c>
      <c r="X109" s="164">
        <v>0</v>
      </c>
      <c r="Y109" s="164">
        <v>0</v>
      </c>
      <c r="Z109" s="164">
        <v>0</v>
      </c>
      <c r="AA109" s="164">
        <v>0</v>
      </c>
      <c r="AB109" s="164">
        <v>0</v>
      </c>
      <c r="AC109" s="164">
        <v>0</v>
      </c>
      <c r="AD109" s="164">
        <v>0</v>
      </c>
      <c r="AE109" s="164">
        <v>0</v>
      </c>
      <c r="AF109" s="164">
        <v>0</v>
      </c>
      <c r="AG109" s="164">
        <v>0</v>
      </c>
      <c r="AH109" s="164">
        <v>0</v>
      </c>
      <c r="AI109" s="164">
        <v>0</v>
      </c>
      <c r="AJ109" s="164">
        <v>0</v>
      </c>
      <c r="AK109" s="164">
        <v>0</v>
      </c>
      <c r="AL109" s="164">
        <v>0</v>
      </c>
      <c r="AM109" s="164">
        <v>0</v>
      </c>
      <c r="AN109" s="164">
        <v>0</v>
      </c>
    </row>
    <row r="110" spans="1:40" x14ac:dyDescent="0.2">
      <c r="A110" s="27" t="s">
        <v>1950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4">
        <v>0</v>
      </c>
      <c r="R110" s="164">
        <v>0</v>
      </c>
      <c r="S110" s="164">
        <v>0</v>
      </c>
      <c r="T110" s="164">
        <v>0</v>
      </c>
      <c r="U110" s="164">
        <v>0</v>
      </c>
      <c r="V110" s="164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  <c r="AB110" s="164">
        <v>0</v>
      </c>
      <c r="AC110" s="164">
        <v>0</v>
      </c>
      <c r="AD110" s="164">
        <v>0</v>
      </c>
      <c r="AE110" s="164">
        <v>0</v>
      </c>
      <c r="AF110" s="164">
        <v>0</v>
      </c>
      <c r="AG110" s="164">
        <v>0</v>
      </c>
      <c r="AH110" s="164">
        <v>0</v>
      </c>
      <c r="AI110" s="164">
        <v>0</v>
      </c>
      <c r="AJ110" s="164">
        <v>0</v>
      </c>
      <c r="AK110" s="164">
        <v>0</v>
      </c>
      <c r="AL110" s="164">
        <v>0</v>
      </c>
      <c r="AM110" s="164">
        <v>0</v>
      </c>
      <c r="AN110" s="164">
        <v>0</v>
      </c>
    </row>
    <row r="111" spans="1:40" x14ac:dyDescent="0.2">
      <c r="A111" s="27" t="s">
        <v>1951</v>
      </c>
      <c r="B111" s="164">
        <v>1371293.0209132601</v>
      </c>
      <c r="C111" s="164">
        <v>1371293.0209132601</v>
      </c>
      <c r="D111" s="164">
        <v>1371293.0209132601</v>
      </c>
      <c r="E111" s="164">
        <v>1371293.0209132601</v>
      </c>
      <c r="F111" s="164">
        <v>1371293.0209132601</v>
      </c>
      <c r="G111" s="164">
        <v>1371293.0209132601</v>
      </c>
      <c r="H111" s="164">
        <v>1371293.0209132601</v>
      </c>
      <c r="I111" s="164">
        <v>1371293.0209132601</v>
      </c>
      <c r="J111" s="164">
        <v>1371293.0209132601</v>
      </c>
      <c r="K111" s="164">
        <v>1371293.0209132601</v>
      </c>
      <c r="L111" s="164">
        <v>1371293.0209132601</v>
      </c>
      <c r="M111" s="164">
        <v>1371293.0209132601</v>
      </c>
      <c r="N111" s="164">
        <v>1371293.0209132601</v>
      </c>
      <c r="O111" s="164">
        <v>1370816.07649148</v>
      </c>
      <c r="P111" s="164">
        <v>1370816.07649148</v>
      </c>
      <c r="Q111" s="164">
        <v>1370816.07649148</v>
      </c>
      <c r="R111" s="164">
        <v>1370816.07649148</v>
      </c>
      <c r="S111" s="164">
        <v>1370816.07649148</v>
      </c>
      <c r="T111" s="164">
        <v>1370816.07649148</v>
      </c>
      <c r="U111" s="164">
        <v>1370816.07649148</v>
      </c>
      <c r="V111" s="164">
        <v>1370816.07649148</v>
      </c>
      <c r="W111" s="164">
        <v>1370816.07649148</v>
      </c>
      <c r="X111" s="164">
        <v>1370816.07649148</v>
      </c>
      <c r="Y111" s="164">
        <v>1370816.07649148</v>
      </c>
      <c r="Z111" s="164">
        <v>1370816.07649148</v>
      </c>
      <c r="AA111" s="164">
        <v>1370816.07649148</v>
      </c>
      <c r="AB111" s="164">
        <v>1370859.7497658699</v>
      </c>
      <c r="AC111" s="164">
        <v>1370859.7497658699</v>
      </c>
      <c r="AD111" s="164">
        <v>1370859.7497658699</v>
      </c>
      <c r="AE111" s="164">
        <v>1370859.7497658699</v>
      </c>
      <c r="AF111" s="164">
        <v>1370859.7497658699</v>
      </c>
      <c r="AG111" s="164">
        <v>1370859.7497658699</v>
      </c>
      <c r="AH111" s="164">
        <v>1370859.7497658699</v>
      </c>
      <c r="AI111" s="164">
        <v>1370859.7497658699</v>
      </c>
      <c r="AJ111" s="164">
        <v>1370859.7497658699</v>
      </c>
      <c r="AK111" s="164">
        <v>1370859.7497658699</v>
      </c>
      <c r="AL111" s="164">
        <v>1370859.7497658699</v>
      </c>
      <c r="AM111" s="164">
        <v>1370859.7497658699</v>
      </c>
      <c r="AN111" s="164">
        <v>1370859.7497658699</v>
      </c>
    </row>
    <row r="112" spans="1:40" x14ac:dyDescent="0.2">
      <c r="A112" s="27" t="s">
        <v>1952</v>
      </c>
      <c r="B112" s="164">
        <v>19940394.1259804</v>
      </c>
      <c r="C112" s="164">
        <v>19940394.1259804</v>
      </c>
      <c r="D112" s="164">
        <v>19940394.1259804</v>
      </c>
      <c r="E112" s="164">
        <v>19940394.1259804</v>
      </c>
      <c r="F112" s="164">
        <v>19940394.1259804</v>
      </c>
      <c r="G112" s="164">
        <v>19940394.1259804</v>
      </c>
      <c r="H112" s="164">
        <v>19940394.1259804</v>
      </c>
      <c r="I112" s="164">
        <v>19940394.1259804</v>
      </c>
      <c r="J112" s="164">
        <v>19940394.1259804</v>
      </c>
      <c r="K112" s="164">
        <v>19940394.1259804</v>
      </c>
      <c r="L112" s="164">
        <v>19940394.1259804</v>
      </c>
      <c r="M112" s="164">
        <v>19940394.1259804</v>
      </c>
      <c r="N112" s="164">
        <v>19940394.1259804</v>
      </c>
      <c r="O112" s="164">
        <v>19933458.730261501</v>
      </c>
      <c r="P112" s="164">
        <v>19933458.730261501</v>
      </c>
      <c r="Q112" s="164">
        <v>19933458.730261501</v>
      </c>
      <c r="R112" s="164">
        <v>19933458.730261501</v>
      </c>
      <c r="S112" s="164">
        <v>19933458.730261501</v>
      </c>
      <c r="T112" s="164">
        <v>19933458.730261501</v>
      </c>
      <c r="U112" s="164">
        <v>19933458.730261501</v>
      </c>
      <c r="V112" s="164">
        <v>19933458.730261501</v>
      </c>
      <c r="W112" s="164">
        <v>19933458.730261501</v>
      </c>
      <c r="X112" s="164">
        <v>19933458.730261501</v>
      </c>
      <c r="Y112" s="164">
        <v>19933458.730261501</v>
      </c>
      <c r="Z112" s="164">
        <v>19933458.730261501</v>
      </c>
      <c r="AA112" s="164">
        <v>19933458.730261501</v>
      </c>
      <c r="AB112" s="164">
        <v>19934093.796794198</v>
      </c>
      <c r="AC112" s="164">
        <v>19934093.796794198</v>
      </c>
      <c r="AD112" s="164">
        <v>19934093.796794198</v>
      </c>
      <c r="AE112" s="164">
        <v>19934093.796794198</v>
      </c>
      <c r="AF112" s="164">
        <v>19934093.796794198</v>
      </c>
      <c r="AG112" s="164">
        <v>19934093.796794198</v>
      </c>
      <c r="AH112" s="164">
        <v>19934093.796794198</v>
      </c>
      <c r="AI112" s="164">
        <v>19934093.796794198</v>
      </c>
      <c r="AJ112" s="164">
        <v>19934093.796794198</v>
      </c>
      <c r="AK112" s="164">
        <v>19934093.796794198</v>
      </c>
      <c r="AL112" s="164">
        <v>19934093.796794198</v>
      </c>
      <c r="AM112" s="164">
        <v>19934093.796794198</v>
      </c>
      <c r="AN112" s="164">
        <v>19934093.796794198</v>
      </c>
    </row>
    <row r="113" spans="1:40" x14ac:dyDescent="0.2">
      <c r="A113" s="27" t="s">
        <v>1953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4">
        <v>0</v>
      </c>
      <c r="R113" s="164">
        <v>0</v>
      </c>
      <c r="S113" s="164">
        <v>0</v>
      </c>
      <c r="T113" s="164">
        <v>0</v>
      </c>
      <c r="U113" s="164">
        <v>0</v>
      </c>
      <c r="V113" s="164">
        <v>0</v>
      </c>
      <c r="W113" s="164">
        <v>0</v>
      </c>
      <c r="X113" s="164">
        <v>0</v>
      </c>
      <c r="Y113" s="164">
        <v>0</v>
      </c>
      <c r="Z113" s="164">
        <v>0</v>
      </c>
      <c r="AA113" s="164">
        <v>0</v>
      </c>
      <c r="AB113" s="164">
        <v>0</v>
      </c>
      <c r="AC113" s="164">
        <v>0</v>
      </c>
      <c r="AD113" s="164">
        <v>0</v>
      </c>
      <c r="AE113" s="164">
        <v>0</v>
      </c>
      <c r="AF113" s="164">
        <v>0</v>
      </c>
      <c r="AG113" s="164">
        <v>0</v>
      </c>
      <c r="AH113" s="164">
        <v>0</v>
      </c>
      <c r="AI113" s="164">
        <v>0</v>
      </c>
      <c r="AJ113" s="164">
        <v>0</v>
      </c>
      <c r="AK113" s="164">
        <v>0</v>
      </c>
      <c r="AL113" s="164">
        <v>0</v>
      </c>
      <c r="AM113" s="164">
        <v>0</v>
      </c>
      <c r="AN113" s="164">
        <v>0</v>
      </c>
    </row>
    <row r="114" spans="1:40" x14ac:dyDescent="0.2">
      <c r="A114" s="27" t="s">
        <v>1954</v>
      </c>
      <c r="B114" s="164">
        <v>11564371.3100526</v>
      </c>
      <c r="C114" s="164">
        <v>11564371.3100526</v>
      </c>
      <c r="D114" s="164">
        <v>11564371.3100526</v>
      </c>
      <c r="E114" s="164">
        <v>11564371.3100526</v>
      </c>
      <c r="F114" s="164">
        <v>11564371.3100526</v>
      </c>
      <c r="G114" s="164">
        <v>11564371.3100526</v>
      </c>
      <c r="H114" s="164">
        <v>11564371.3100526</v>
      </c>
      <c r="I114" s="164">
        <v>11564371.3100526</v>
      </c>
      <c r="J114" s="164">
        <v>11564371.3100526</v>
      </c>
      <c r="K114" s="164">
        <v>11564371.3100526</v>
      </c>
      <c r="L114" s="164">
        <v>11564371.3100526</v>
      </c>
      <c r="M114" s="164">
        <v>11564371.3100526</v>
      </c>
      <c r="N114" s="164">
        <v>11564371.3100526</v>
      </c>
      <c r="O114" s="164">
        <v>11560349.148265401</v>
      </c>
      <c r="P114" s="164">
        <v>11560349.148265401</v>
      </c>
      <c r="Q114" s="164">
        <v>11560349.148265401</v>
      </c>
      <c r="R114" s="164">
        <v>11560349.148265401</v>
      </c>
      <c r="S114" s="164">
        <v>11560349.148265401</v>
      </c>
      <c r="T114" s="164">
        <v>11560349.148265401</v>
      </c>
      <c r="U114" s="164">
        <v>11560349.148265401</v>
      </c>
      <c r="V114" s="164">
        <v>11560349.148265401</v>
      </c>
      <c r="W114" s="164">
        <v>11560349.148265401</v>
      </c>
      <c r="X114" s="164">
        <v>11560349.148265401</v>
      </c>
      <c r="Y114" s="164">
        <v>11560349.148265401</v>
      </c>
      <c r="Z114" s="164">
        <v>11560349.148265401</v>
      </c>
      <c r="AA114" s="164">
        <v>11560349.148265401</v>
      </c>
      <c r="AB114" s="164">
        <v>11560717.4531818</v>
      </c>
      <c r="AC114" s="164">
        <v>11560717.4531818</v>
      </c>
      <c r="AD114" s="164">
        <v>11560717.4531818</v>
      </c>
      <c r="AE114" s="164">
        <v>11560717.4531818</v>
      </c>
      <c r="AF114" s="164">
        <v>11560717.4531818</v>
      </c>
      <c r="AG114" s="164">
        <v>11560717.4531818</v>
      </c>
      <c r="AH114" s="164">
        <v>11560717.4531818</v>
      </c>
      <c r="AI114" s="164">
        <v>11560717.4531818</v>
      </c>
      <c r="AJ114" s="164">
        <v>11560717.4531818</v>
      </c>
      <c r="AK114" s="164">
        <v>11560717.4531818</v>
      </c>
      <c r="AL114" s="164">
        <v>11560717.4531818</v>
      </c>
      <c r="AM114" s="164">
        <v>11560717.4531818</v>
      </c>
      <c r="AN114" s="164">
        <v>11560717.4531818</v>
      </c>
    </row>
    <row r="115" spans="1:40" x14ac:dyDescent="0.2">
      <c r="A115" s="27" t="s">
        <v>1955</v>
      </c>
      <c r="B115" s="164">
        <v>14159.1873229953</v>
      </c>
      <c r="C115" s="164">
        <v>14159.1873229953</v>
      </c>
      <c r="D115" s="164">
        <v>14159.1873229953</v>
      </c>
      <c r="E115" s="164">
        <v>14159.1873229953</v>
      </c>
      <c r="F115" s="164">
        <v>14159.1873229953</v>
      </c>
      <c r="G115" s="164">
        <v>14159.1873229953</v>
      </c>
      <c r="H115" s="164">
        <v>14159.1873229953</v>
      </c>
      <c r="I115" s="164">
        <v>14159.1873229953</v>
      </c>
      <c r="J115" s="164">
        <v>14159.1873229953</v>
      </c>
      <c r="K115" s="164">
        <v>14159.1873229953</v>
      </c>
      <c r="L115" s="164">
        <v>14159.1873229953</v>
      </c>
      <c r="M115" s="164">
        <v>14159.1873229953</v>
      </c>
      <c r="N115" s="164">
        <v>14159.1873229953</v>
      </c>
      <c r="O115" s="164">
        <v>14154.262667719</v>
      </c>
      <c r="P115" s="164">
        <v>14154.262667719</v>
      </c>
      <c r="Q115" s="164">
        <v>14154.262667719</v>
      </c>
      <c r="R115" s="164">
        <v>14154.262667719</v>
      </c>
      <c r="S115" s="164">
        <v>14154.262667719</v>
      </c>
      <c r="T115" s="164">
        <v>14154.262667719</v>
      </c>
      <c r="U115" s="164">
        <v>14154.262667719</v>
      </c>
      <c r="V115" s="164">
        <v>14154.262667719</v>
      </c>
      <c r="W115" s="164">
        <v>14154.262667719</v>
      </c>
      <c r="X115" s="164">
        <v>14154.262667719</v>
      </c>
      <c r="Y115" s="164">
        <v>14154.262667719</v>
      </c>
      <c r="Z115" s="164">
        <v>14154.262667719</v>
      </c>
      <c r="AA115" s="164">
        <v>14154.262667719</v>
      </c>
      <c r="AB115" s="164">
        <v>14154.7136129683</v>
      </c>
      <c r="AC115" s="164">
        <v>14154.7136129683</v>
      </c>
      <c r="AD115" s="164">
        <v>14154.7136129683</v>
      </c>
      <c r="AE115" s="164">
        <v>14154.7136129683</v>
      </c>
      <c r="AF115" s="164">
        <v>14154.7136129683</v>
      </c>
      <c r="AG115" s="164">
        <v>14154.7136129683</v>
      </c>
      <c r="AH115" s="164">
        <v>14154.7136129683</v>
      </c>
      <c r="AI115" s="164">
        <v>14154.7136129683</v>
      </c>
      <c r="AJ115" s="164">
        <v>14154.7136129683</v>
      </c>
      <c r="AK115" s="164">
        <v>14154.7136129683</v>
      </c>
      <c r="AL115" s="164">
        <v>14154.7136129683</v>
      </c>
      <c r="AM115" s="164">
        <v>14154.7136129683</v>
      </c>
      <c r="AN115" s="164">
        <v>14154.7136129683</v>
      </c>
    </row>
    <row r="116" spans="1:40" x14ac:dyDescent="0.2">
      <c r="A116" s="27" t="s">
        <v>1956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4">
        <v>0</v>
      </c>
      <c r="V116" s="164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  <c r="AC116" s="164">
        <v>0</v>
      </c>
      <c r="AD116" s="164">
        <v>0</v>
      </c>
      <c r="AE116" s="164">
        <v>0</v>
      </c>
      <c r="AF116" s="164">
        <v>0</v>
      </c>
      <c r="AG116" s="164">
        <v>0</v>
      </c>
      <c r="AH116" s="164">
        <v>0</v>
      </c>
      <c r="AI116" s="164">
        <v>0</v>
      </c>
      <c r="AJ116" s="164">
        <v>0</v>
      </c>
      <c r="AK116" s="164">
        <v>0</v>
      </c>
      <c r="AL116" s="164">
        <v>0</v>
      </c>
      <c r="AM116" s="164">
        <v>0</v>
      </c>
      <c r="AN116" s="164">
        <v>0</v>
      </c>
    </row>
    <row r="117" spans="1:40" x14ac:dyDescent="0.2">
      <c r="A117" s="27" t="s">
        <v>1957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v>0</v>
      </c>
      <c r="S117" s="164">
        <v>0</v>
      </c>
      <c r="T117" s="164">
        <v>0</v>
      </c>
      <c r="U117" s="164">
        <v>0</v>
      </c>
      <c r="V117" s="164">
        <v>0</v>
      </c>
      <c r="W117" s="164">
        <v>0</v>
      </c>
      <c r="X117" s="164">
        <v>0</v>
      </c>
      <c r="Y117" s="164">
        <v>0</v>
      </c>
      <c r="Z117" s="164">
        <v>0</v>
      </c>
      <c r="AA117" s="164">
        <v>0</v>
      </c>
      <c r="AB117" s="164">
        <v>0</v>
      </c>
      <c r="AC117" s="164">
        <v>0</v>
      </c>
      <c r="AD117" s="164">
        <v>0</v>
      </c>
      <c r="AE117" s="164">
        <v>0</v>
      </c>
      <c r="AF117" s="164">
        <v>0</v>
      </c>
      <c r="AG117" s="164">
        <v>0</v>
      </c>
      <c r="AH117" s="164">
        <v>0</v>
      </c>
      <c r="AI117" s="164">
        <v>0</v>
      </c>
      <c r="AJ117" s="164">
        <v>0</v>
      </c>
      <c r="AK117" s="164">
        <v>0</v>
      </c>
      <c r="AL117" s="164">
        <v>0</v>
      </c>
      <c r="AM117" s="164">
        <v>0</v>
      </c>
      <c r="AN117" s="164">
        <v>0</v>
      </c>
    </row>
    <row r="118" spans="1:40" x14ac:dyDescent="0.2">
      <c r="A118" s="27" t="s">
        <v>1958</v>
      </c>
      <c r="B118" s="164">
        <v>19268.357839546701</v>
      </c>
      <c r="C118" s="164">
        <v>19268.357839546701</v>
      </c>
      <c r="D118" s="164">
        <v>19268.357839546701</v>
      </c>
      <c r="E118" s="164">
        <v>19268.357839546701</v>
      </c>
      <c r="F118" s="164">
        <v>19268.357839546701</v>
      </c>
      <c r="G118" s="164">
        <v>19268.357839546701</v>
      </c>
      <c r="H118" s="164">
        <v>19268.357839546701</v>
      </c>
      <c r="I118" s="164">
        <v>19268.357839546701</v>
      </c>
      <c r="J118" s="164">
        <v>19268.357839546701</v>
      </c>
      <c r="K118" s="164">
        <v>19268.357839546701</v>
      </c>
      <c r="L118" s="164">
        <v>19268.357839546701</v>
      </c>
      <c r="M118" s="164">
        <v>19268.357839546701</v>
      </c>
      <c r="N118" s="164">
        <v>19268.357839546701</v>
      </c>
      <c r="O118" s="164">
        <v>19261.656182316299</v>
      </c>
      <c r="P118" s="164">
        <v>19261.656182316299</v>
      </c>
      <c r="Q118" s="164">
        <v>19261.656182316299</v>
      </c>
      <c r="R118" s="164">
        <v>19261.656182316299</v>
      </c>
      <c r="S118" s="164">
        <v>19261.656182316299</v>
      </c>
      <c r="T118" s="164">
        <v>19261.656182316299</v>
      </c>
      <c r="U118" s="164">
        <v>19261.656182316299</v>
      </c>
      <c r="V118" s="164">
        <v>19261.656182316299</v>
      </c>
      <c r="W118" s="164">
        <v>19261.656182316299</v>
      </c>
      <c r="X118" s="164">
        <v>19261.656182316299</v>
      </c>
      <c r="Y118" s="164">
        <v>19261.656182316299</v>
      </c>
      <c r="Z118" s="164">
        <v>19261.656182316299</v>
      </c>
      <c r="AA118" s="164">
        <v>19261.656182316299</v>
      </c>
      <c r="AB118" s="164">
        <v>19262.2698456736</v>
      </c>
      <c r="AC118" s="164">
        <v>19262.2698456736</v>
      </c>
      <c r="AD118" s="164">
        <v>19262.2698456736</v>
      </c>
      <c r="AE118" s="164">
        <v>19262.2698456736</v>
      </c>
      <c r="AF118" s="164">
        <v>19262.2698456736</v>
      </c>
      <c r="AG118" s="164">
        <v>19262.2698456736</v>
      </c>
      <c r="AH118" s="164">
        <v>19262.2698456736</v>
      </c>
      <c r="AI118" s="164">
        <v>19262.2698456736</v>
      </c>
      <c r="AJ118" s="164">
        <v>19262.2698456736</v>
      </c>
      <c r="AK118" s="164">
        <v>19262.2698456736</v>
      </c>
      <c r="AL118" s="164">
        <v>19262.2698456736</v>
      </c>
      <c r="AM118" s="164">
        <v>19262.2698456736</v>
      </c>
      <c r="AN118" s="164">
        <v>19262.2698456736</v>
      </c>
    </row>
    <row r="119" spans="1:40" x14ac:dyDescent="0.2">
      <c r="A119" s="27" t="s">
        <v>1959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0</v>
      </c>
      <c r="U119" s="164">
        <v>0</v>
      </c>
      <c r="V119" s="164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164">
        <v>0</v>
      </c>
      <c r="AF119" s="164">
        <v>0</v>
      </c>
      <c r="AG119" s="164">
        <v>0</v>
      </c>
      <c r="AH119" s="164">
        <v>0</v>
      </c>
      <c r="AI119" s="164">
        <v>0</v>
      </c>
      <c r="AJ119" s="164">
        <v>0</v>
      </c>
      <c r="AK119" s="164">
        <v>0</v>
      </c>
      <c r="AL119" s="164">
        <v>0</v>
      </c>
      <c r="AM119" s="164">
        <v>0</v>
      </c>
      <c r="AN119" s="164">
        <v>0</v>
      </c>
    </row>
    <row r="120" spans="1:40" x14ac:dyDescent="0.2">
      <c r="A120" s="27" t="s">
        <v>1960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27" t="s">
        <v>1961</v>
      </c>
      <c r="B121" s="164">
        <v>-3254193.1050537</v>
      </c>
      <c r="C121" s="164">
        <v>-3254193.1050537</v>
      </c>
      <c r="D121" s="164">
        <v>-3254193.1050537</v>
      </c>
      <c r="E121" s="164">
        <v>-3254193.1050537</v>
      </c>
      <c r="F121" s="164">
        <v>-3254193.1050537</v>
      </c>
      <c r="G121" s="164">
        <v>-3254193.1050537</v>
      </c>
      <c r="H121" s="164">
        <v>-3254193.1050537</v>
      </c>
      <c r="I121" s="164">
        <v>-3254193.1050537</v>
      </c>
      <c r="J121" s="164">
        <v>-3254193.1050537</v>
      </c>
      <c r="K121" s="164">
        <v>-3254193.1050537</v>
      </c>
      <c r="L121" s="164">
        <v>-3254193.1050537</v>
      </c>
      <c r="M121" s="164">
        <v>-3254193.1050537</v>
      </c>
      <c r="N121" s="164">
        <v>-3254193.1050537</v>
      </c>
      <c r="O121" s="164">
        <v>-3253061.2760243001</v>
      </c>
      <c r="P121" s="164">
        <v>-3253061.2760243001</v>
      </c>
      <c r="Q121" s="164">
        <v>-3253061.2760243001</v>
      </c>
      <c r="R121" s="164">
        <v>-3253061.2760243001</v>
      </c>
      <c r="S121" s="164">
        <v>-3253061.2760243001</v>
      </c>
      <c r="T121" s="164">
        <v>-3253061.2760243001</v>
      </c>
      <c r="U121" s="164">
        <v>-3253061.2760243001</v>
      </c>
      <c r="V121" s="164">
        <v>-3253061.2760243001</v>
      </c>
      <c r="W121" s="164">
        <v>-3253061.2760243001</v>
      </c>
      <c r="X121" s="164">
        <v>-3253061.2760243001</v>
      </c>
      <c r="Y121" s="164">
        <v>-3253061.2760243001</v>
      </c>
      <c r="Z121" s="164">
        <v>-3253061.2760243001</v>
      </c>
      <c r="AA121" s="164">
        <v>-3253061.2760243001</v>
      </c>
      <c r="AB121" s="164">
        <v>-3253164.9163595401</v>
      </c>
      <c r="AC121" s="164">
        <v>-3253164.9163595401</v>
      </c>
      <c r="AD121" s="164">
        <v>-3253164.9163595401</v>
      </c>
      <c r="AE121" s="164">
        <v>-3253164.9163595401</v>
      </c>
      <c r="AF121" s="164">
        <v>-3253164.9163595401</v>
      </c>
      <c r="AG121" s="164">
        <v>-3253164.9163595401</v>
      </c>
      <c r="AH121" s="164">
        <v>-3253164.9163595401</v>
      </c>
      <c r="AI121" s="164">
        <v>-3253164.9163595401</v>
      </c>
      <c r="AJ121" s="164">
        <v>-3253164.9163595401</v>
      </c>
      <c r="AK121" s="164">
        <v>-3253164.9163595401</v>
      </c>
      <c r="AL121" s="164">
        <v>-3253164.9163595401</v>
      </c>
      <c r="AM121" s="164">
        <v>-3253164.9163595401</v>
      </c>
      <c r="AN121" s="164">
        <v>-3253164.9163595401</v>
      </c>
    </row>
    <row r="122" spans="1:40" x14ac:dyDescent="0.2">
      <c r="A122" s="27" t="s">
        <v>1962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1963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4">
        <v>0</v>
      </c>
      <c r="R123" s="164">
        <v>0</v>
      </c>
      <c r="S123" s="164">
        <v>0</v>
      </c>
      <c r="T123" s="164">
        <v>0</v>
      </c>
      <c r="U123" s="164">
        <v>0</v>
      </c>
      <c r="V123" s="164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  <c r="AC123" s="164">
        <v>0</v>
      </c>
      <c r="AD123" s="164">
        <v>0</v>
      </c>
      <c r="AE123" s="164">
        <v>0</v>
      </c>
      <c r="AF123" s="164">
        <v>0</v>
      </c>
      <c r="AG123" s="164">
        <v>0</v>
      </c>
      <c r="AH123" s="164">
        <v>0</v>
      </c>
      <c r="AI123" s="164">
        <v>0</v>
      </c>
      <c r="AJ123" s="164">
        <v>0</v>
      </c>
      <c r="AK123" s="164">
        <v>0</v>
      </c>
      <c r="AL123" s="164">
        <v>0</v>
      </c>
      <c r="AM123" s="164">
        <v>0</v>
      </c>
      <c r="AN123" s="164">
        <v>0</v>
      </c>
    </row>
    <row r="124" spans="1:40" x14ac:dyDescent="0.2">
      <c r="A124" s="27" t="s">
        <v>1964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27" t="s">
        <v>1965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</row>
    <row r="126" spans="1:40" x14ac:dyDescent="0.2">
      <c r="A126" s="27" t="s">
        <v>1966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</row>
    <row r="127" spans="1:40" x14ac:dyDescent="0.2">
      <c r="A127" s="30" t="s">
        <v>1967</v>
      </c>
      <c r="B127" s="164">
        <v>48334682.929391898</v>
      </c>
      <c r="C127" s="164">
        <v>48334682.929391898</v>
      </c>
      <c r="D127" s="164">
        <v>48334682.929391898</v>
      </c>
      <c r="E127" s="164">
        <v>48334682.929391898</v>
      </c>
      <c r="F127" s="164">
        <v>48334682.929391898</v>
      </c>
      <c r="G127" s="164">
        <v>48334682.929391898</v>
      </c>
      <c r="H127" s="164">
        <v>48334682.929391898</v>
      </c>
      <c r="I127" s="164">
        <v>48334682.929391898</v>
      </c>
      <c r="J127" s="164">
        <v>48334682.929391898</v>
      </c>
      <c r="K127" s="164">
        <v>48334682.929391898</v>
      </c>
      <c r="L127" s="164">
        <v>48334682.929391898</v>
      </c>
      <c r="M127" s="164">
        <v>48334682.929391898</v>
      </c>
      <c r="N127" s="164">
        <v>48334682.929391898</v>
      </c>
      <c r="O127" s="164">
        <v>48317871.8196944</v>
      </c>
      <c r="P127" s="164">
        <v>48317871.8196944</v>
      </c>
      <c r="Q127" s="164">
        <v>48317871.8196944</v>
      </c>
      <c r="R127" s="164">
        <v>48317871.8196944</v>
      </c>
      <c r="S127" s="164">
        <v>48317871.8196944</v>
      </c>
      <c r="T127" s="164">
        <v>48317871.8196944</v>
      </c>
      <c r="U127" s="164">
        <v>48317871.8196944</v>
      </c>
      <c r="V127" s="164">
        <v>48317871.8196944</v>
      </c>
      <c r="W127" s="164">
        <v>48317871.8196944</v>
      </c>
      <c r="X127" s="164">
        <v>48317871.8196944</v>
      </c>
      <c r="Y127" s="164">
        <v>48317871.8196944</v>
      </c>
      <c r="Z127" s="164">
        <v>48317871.8196944</v>
      </c>
      <c r="AA127" s="164">
        <v>48317871.8196944</v>
      </c>
      <c r="AB127" s="164">
        <v>48319411.194458097</v>
      </c>
      <c r="AC127" s="164">
        <v>48319411.194458097</v>
      </c>
      <c r="AD127" s="164">
        <v>48319411.194458097</v>
      </c>
      <c r="AE127" s="164">
        <v>48319411.194458097</v>
      </c>
      <c r="AF127" s="164">
        <v>48319411.194458097</v>
      </c>
      <c r="AG127" s="164">
        <v>48319411.194458097</v>
      </c>
      <c r="AH127" s="164">
        <v>48319411.194458097</v>
      </c>
      <c r="AI127" s="164">
        <v>48319411.194458097</v>
      </c>
      <c r="AJ127" s="164">
        <v>48319411.194458097</v>
      </c>
      <c r="AK127" s="164">
        <v>48319411.194458097</v>
      </c>
      <c r="AL127" s="164">
        <v>48319411.194458097</v>
      </c>
      <c r="AM127" s="164">
        <v>48319411.194458097</v>
      </c>
      <c r="AN127" s="164">
        <v>48319411.194458097</v>
      </c>
    </row>
    <row r="128" spans="1:40" x14ac:dyDescent="0.2">
      <c r="A128" s="27" t="s">
        <v>1968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0</v>
      </c>
      <c r="U128" s="164">
        <v>0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164">
        <v>0</v>
      </c>
      <c r="AF128" s="164">
        <v>0</v>
      </c>
      <c r="AG128" s="164">
        <v>0</v>
      </c>
      <c r="AH128" s="164">
        <v>0</v>
      </c>
      <c r="AI128" s="164">
        <v>0</v>
      </c>
      <c r="AJ128" s="164">
        <v>0</v>
      </c>
      <c r="AK128" s="164">
        <v>0</v>
      </c>
      <c r="AL128" s="164">
        <v>0</v>
      </c>
      <c r="AM128" s="164">
        <v>0</v>
      </c>
      <c r="AN128" s="164">
        <v>0</v>
      </c>
    </row>
    <row r="129" spans="1:40" x14ac:dyDescent="0.2">
      <c r="A129" s="27" t="s">
        <v>1969</v>
      </c>
      <c r="B129" s="164">
        <v>-26802408.999999899</v>
      </c>
      <c r="C129" s="164">
        <v>-26802408.999999899</v>
      </c>
      <c r="D129" s="164">
        <v>-26802408.999999899</v>
      </c>
      <c r="E129" s="164">
        <v>-26802408.999999899</v>
      </c>
      <c r="F129" s="164">
        <v>-26802408.999999899</v>
      </c>
      <c r="G129" s="164">
        <v>-26802408.999999899</v>
      </c>
      <c r="H129" s="164">
        <v>-26802408.999999899</v>
      </c>
      <c r="I129" s="164">
        <v>-26802408.999999899</v>
      </c>
      <c r="J129" s="164">
        <v>-26802408.999999899</v>
      </c>
      <c r="K129" s="164">
        <v>-26802408.999999899</v>
      </c>
      <c r="L129" s="164">
        <v>-26802408.999999899</v>
      </c>
      <c r="M129" s="164">
        <v>-26802408.999999899</v>
      </c>
      <c r="N129" s="164">
        <v>-26802408.999999899</v>
      </c>
      <c r="O129" s="164">
        <v>-26802408.999999899</v>
      </c>
      <c r="P129" s="164">
        <v>-26802408.999999899</v>
      </c>
      <c r="Q129" s="164">
        <v>-26802408.999999899</v>
      </c>
      <c r="R129" s="164">
        <v>-26802408.999999899</v>
      </c>
      <c r="S129" s="164">
        <v>-26802408.999999899</v>
      </c>
      <c r="T129" s="164">
        <v>-26802408.999999899</v>
      </c>
      <c r="U129" s="164">
        <v>-26802408.999999899</v>
      </c>
      <c r="V129" s="164">
        <v>-26802408.999999899</v>
      </c>
      <c r="W129" s="164">
        <v>-26802408.999999899</v>
      </c>
      <c r="X129" s="164">
        <v>-26802408.999999899</v>
      </c>
      <c r="Y129" s="164">
        <v>-26802408.999999899</v>
      </c>
      <c r="Z129" s="164">
        <v>-26802408.999999899</v>
      </c>
      <c r="AA129" s="164">
        <v>-26802408.999999899</v>
      </c>
      <c r="AB129" s="164">
        <v>-26802408.999999899</v>
      </c>
      <c r="AC129" s="164">
        <v>-26802408.999999899</v>
      </c>
      <c r="AD129" s="164">
        <v>-26802408.999999899</v>
      </c>
      <c r="AE129" s="164">
        <v>-26802408.999999899</v>
      </c>
      <c r="AF129" s="164">
        <v>-26802408.999999899</v>
      </c>
      <c r="AG129" s="164">
        <v>-26802408.999999899</v>
      </c>
      <c r="AH129" s="164">
        <v>-26802408.999999899</v>
      </c>
      <c r="AI129" s="164">
        <v>-26802408.999999899</v>
      </c>
      <c r="AJ129" s="164">
        <v>-26802408.999999899</v>
      </c>
      <c r="AK129" s="164">
        <v>-26802408.999999899</v>
      </c>
      <c r="AL129" s="164">
        <v>-26802408.999999899</v>
      </c>
      <c r="AM129" s="164">
        <v>-26802408.999999899</v>
      </c>
      <c r="AN129" s="164">
        <v>-26802408.999999899</v>
      </c>
    </row>
    <row r="130" spans="1:40" x14ac:dyDescent="0.2">
      <c r="A130" s="27" t="s">
        <v>1970</v>
      </c>
      <c r="B130" s="164">
        <v>-736991</v>
      </c>
      <c r="C130" s="164">
        <v>-736991</v>
      </c>
      <c r="D130" s="164">
        <v>-736991</v>
      </c>
      <c r="E130" s="164">
        <v>-736991</v>
      </c>
      <c r="F130" s="164">
        <v>-736991</v>
      </c>
      <c r="G130" s="164">
        <v>-736991</v>
      </c>
      <c r="H130" s="164">
        <v>-736991</v>
      </c>
      <c r="I130" s="164">
        <v>-736991</v>
      </c>
      <c r="J130" s="164">
        <v>-736991</v>
      </c>
      <c r="K130" s="164">
        <v>-736991</v>
      </c>
      <c r="L130" s="164">
        <v>-736991</v>
      </c>
      <c r="M130" s="164">
        <v>-736991</v>
      </c>
      <c r="N130" s="164">
        <v>-736991</v>
      </c>
      <c r="O130" s="164">
        <v>-736991</v>
      </c>
      <c r="P130" s="164">
        <v>-736991</v>
      </c>
      <c r="Q130" s="164">
        <v>-736991</v>
      </c>
      <c r="R130" s="164">
        <v>-736991</v>
      </c>
      <c r="S130" s="164">
        <v>-736991</v>
      </c>
      <c r="T130" s="164">
        <v>-736991</v>
      </c>
      <c r="U130" s="164">
        <v>-736991</v>
      </c>
      <c r="V130" s="164">
        <v>-736991</v>
      </c>
      <c r="W130" s="164">
        <v>-736991</v>
      </c>
      <c r="X130" s="164">
        <v>-736991</v>
      </c>
      <c r="Y130" s="164">
        <v>-736991</v>
      </c>
      <c r="Z130" s="164">
        <v>-736991</v>
      </c>
      <c r="AA130" s="164">
        <v>-736991</v>
      </c>
      <c r="AB130" s="164">
        <v>-736991</v>
      </c>
      <c r="AC130" s="164">
        <v>-736991</v>
      </c>
      <c r="AD130" s="164">
        <v>-736991</v>
      </c>
      <c r="AE130" s="164">
        <v>-736991</v>
      </c>
      <c r="AF130" s="164">
        <v>-736991</v>
      </c>
      <c r="AG130" s="164">
        <v>-736991</v>
      </c>
      <c r="AH130" s="164">
        <v>-736991</v>
      </c>
      <c r="AI130" s="164">
        <v>-736991</v>
      </c>
      <c r="AJ130" s="164">
        <v>-736991</v>
      </c>
      <c r="AK130" s="164">
        <v>-736991</v>
      </c>
      <c r="AL130" s="164">
        <v>-736991</v>
      </c>
      <c r="AM130" s="164">
        <v>-736991</v>
      </c>
      <c r="AN130" s="164">
        <v>-736991</v>
      </c>
    </row>
    <row r="131" spans="1:40" x14ac:dyDescent="0.2">
      <c r="A131" s="27" t="s">
        <v>1971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</row>
    <row r="132" spans="1:40" x14ac:dyDescent="0.2">
      <c r="A132" s="27" t="s">
        <v>1972</v>
      </c>
      <c r="B132" s="164">
        <v>-179278.78999999899</v>
      </c>
      <c r="C132" s="164">
        <v>-179278.78999999899</v>
      </c>
      <c r="D132" s="164">
        <v>-179278.78999999899</v>
      </c>
      <c r="E132" s="164">
        <v>-179278.78999999899</v>
      </c>
      <c r="F132" s="164">
        <v>-179278.78999999899</v>
      </c>
      <c r="G132" s="164">
        <v>-179278.78999999899</v>
      </c>
      <c r="H132" s="164">
        <v>-179278.78999999899</v>
      </c>
      <c r="I132" s="164">
        <v>-179278.78999999899</v>
      </c>
      <c r="J132" s="164">
        <v>-179278.78999999899</v>
      </c>
      <c r="K132" s="164">
        <v>-179278.78999999899</v>
      </c>
      <c r="L132" s="164">
        <v>-179278.78999999899</v>
      </c>
      <c r="M132" s="164">
        <v>-179278.78999999899</v>
      </c>
      <c r="N132" s="164">
        <v>-179278.78999999899</v>
      </c>
      <c r="O132" s="164">
        <v>-179278.78999999899</v>
      </c>
      <c r="P132" s="164">
        <v>-179278.78999999899</v>
      </c>
      <c r="Q132" s="164">
        <v>-179278.78999999899</v>
      </c>
      <c r="R132" s="164">
        <v>-179278.78999999899</v>
      </c>
      <c r="S132" s="164">
        <v>-179278.78999999899</v>
      </c>
      <c r="T132" s="164">
        <v>-179278.78999999899</v>
      </c>
      <c r="U132" s="164">
        <v>-179278.78999999899</v>
      </c>
      <c r="V132" s="164">
        <v>-179278.78999999899</v>
      </c>
      <c r="W132" s="164">
        <v>-179278.78999999899</v>
      </c>
      <c r="X132" s="164">
        <v>-179278.78999999899</v>
      </c>
      <c r="Y132" s="164">
        <v>-179278.78999999899</v>
      </c>
      <c r="Z132" s="164">
        <v>-179278.78999999899</v>
      </c>
      <c r="AA132" s="164">
        <v>-179278.78999999899</v>
      </c>
      <c r="AB132" s="164">
        <v>-179278.78999999899</v>
      </c>
      <c r="AC132" s="164">
        <v>-179278.78999999899</v>
      </c>
      <c r="AD132" s="164">
        <v>-179278.78999999899</v>
      </c>
      <c r="AE132" s="164">
        <v>-179278.78999999899</v>
      </c>
      <c r="AF132" s="164">
        <v>-179278.78999999899</v>
      </c>
      <c r="AG132" s="164">
        <v>-179278.78999999899</v>
      </c>
      <c r="AH132" s="164">
        <v>-179278.78999999899</v>
      </c>
      <c r="AI132" s="164">
        <v>-179278.78999999899</v>
      </c>
      <c r="AJ132" s="164">
        <v>-179278.78999999899</v>
      </c>
      <c r="AK132" s="164">
        <v>-179278.78999999899</v>
      </c>
      <c r="AL132" s="164">
        <v>-179278.78999999899</v>
      </c>
      <c r="AM132" s="164">
        <v>-179278.78999999899</v>
      </c>
      <c r="AN132" s="164">
        <v>-179278.78999999899</v>
      </c>
    </row>
    <row r="133" spans="1:40" x14ac:dyDescent="0.2">
      <c r="A133" s="27" t="s">
        <v>1973</v>
      </c>
      <c r="B133" s="164">
        <v>-8401958.1899999995</v>
      </c>
      <c r="C133" s="164">
        <v>-8401958.1899999995</v>
      </c>
      <c r="D133" s="164">
        <v>-8401958.1899999995</v>
      </c>
      <c r="E133" s="164">
        <v>-8401958.1899999995</v>
      </c>
      <c r="F133" s="164">
        <v>-8401958.1899999995</v>
      </c>
      <c r="G133" s="164">
        <v>-8401958.1899999995</v>
      </c>
      <c r="H133" s="164">
        <v>-8401958.1899999995</v>
      </c>
      <c r="I133" s="164">
        <v>-8401958.1899999995</v>
      </c>
      <c r="J133" s="164">
        <v>-8401958.1899999995</v>
      </c>
      <c r="K133" s="164">
        <v>-8401958.1899999995</v>
      </c>
      <c r="L133" s="164">
        <v>-8401958.1899999995</v>
      </c>
      <c r="M133" s="164">
        <v>-8401958.1899999995</v>
      </c>
      <c r="N133" s="164">
        <v>-8401958.1899999995</v>
      </c>
      <c r="O133" s="164">
        <v>-8401958.1899999995</v>
      </c>
      <c r="P133" s="164">
        <v>-8401958.1899999995</v>
      </c>
      <c r="Q133" s="164">
        <v>-8401958.1899999995</v>
      </c>
      <c r="R133" s="164">
        <v>-8401958.1899999995</v>
      </c>
      <c r="S133" s="164">
        <v>-8401958.1899999995</v>
      </c>
      <c r="T133" s="164">
        <v>-8401958.1899999995</v>
      </c>
      <c r="U133" s="164">
        <v>-8401958.1899999995</v>
      </c>
      <c r="V133" s="164">
        <v>-8401958.1899999995</v>
      </c>
      <c r="W133" s="164">
        <v>-8401958.1899999995</v>
      </c>
      <c r="X133" s="164">
        <v>-8401958.1899999995</v>
      </c>
      <c r="Y133" s="164">
        <v>-8401958.1899999995</v>
      </c>
      <c r="Z133" s="164">
        <v>-8401958.1899999995</v>
      </c>
      <c r="AA133" s="164">
        <v>-8401958.1899999995</v>
      </c>
      <c r="AB133" s="164">
        <v>-8401958.1899999995</v>
      </c>
      <c r="AC133" s="164">
        <v>-8401958.1899999995</v>
      </c>
      <c r="AD133" s="164">
        <v>-8401958.1899999995</v>
      </c>
      <c r="AE133" s="164">
        <v>-8401958.1899999995</v>
      </c>
      <c r="AF133" s="164">
        <v>-8401958.1899999995</v>
      </c>
      <c r="AG133" s="164">
        <v>-8401958.1899999995</v>
      </c>
      <c r="AH133" s="164">
        <v>-8401958.1899999995</v>
      </c>
      <c r="AI133" s="164">
        <v>-8401958.1899999995</v>
      </c>
      <c r="AJ133" s="164">
        <v>-8401958.1899999995</v>
      </c>
      <c r="AK133" s="164">
        <v>-8401958.1899999995</v>
      </c>
      <c r="AL133" s="164">
        <v>-8401958.1899999995</v>
      </c>
      <c r="AM133" s="164">
        <v>-8401958.1899999995</v>
      </c>
      <c r="AN133" s="164">
        <v>-8401958.1899999995</v>
      </c>
    </row>
    <row r="134" spans="1:40" x14ac:dyDescent="0.2">
      <c r="A134" s="30" t="s">
        <v>1974</v>
      </c>
      <c r="B134" s="164">
        <v>-36120636.9799999</v>
      </c>
      <c r="C134" s="164">
        <v>-36120636.9799999</v>
      </c>
      <c r="D134" s="164">
        <v>-36120636.9799999</v>
      </c>
      <c r="E134" s="164">
        <v>-36120636.9799999</v>
      </c>
      <c r="F134" s="164">
        <v>-36120636.9799999</v>
      </c>
      <c r="G134" s="164">
        <v>-36120636.9799999</v>
      </c>
      <c r="H134" s="164">
        <v>-36120636.9799999</v>
      </c>
      <c r="I134" s="164">
        <v>-36120636.9799999</v>
      </c>
      <c r="J134" s="164">
        <v>-36120636.9799999</v>
      </c>
      <c r="K134" s="164">
        <v>-36120636.9799999</v>
      </c>
      <c r="L134" s="164">
        <v>-36120636.9799999</v>
      </c>
      <c r="M134" s="164">
        <v>-36120636.9799999</v>
      </c>
      <c r="N134" s="164">
        <v>-36120636.9799999</v>
      </c>
      <c r="O134" s="164">
        <v>-36120636.9799999</v>
      </c>
      <c r="P134" s="164">
        <v>-36120636.9799999</v>
      </c>
      <c r="Q134" s="164">
        <v>-36120636.9799999</v>
      </c>
      <c r="R134" s="164">
        <v>-36120636.9799999</v>
      </c>
      <c r="S134" s="164">
        <v>-36120636.9799999</v>
      </c>
      <c r="T134" s="164">
        <v>-36120636.9799999</v>
      </c>
      <c r="U134" s="164">
        <v>-36120636.9799999</v>
      </c>
      <c r="V134" s="164">
        <v>-36120636.9799999</v>
      </c>
      <c r="W134" s="164">
        <v>-36120636.9799999</v>
      </c>
      <c r="X134" s="164">
        <v>-36120636.9799999</v>
      </c>
      <c r="Y134" s="164">
        <v>-36120636.9799999</v>
      </c>
      <c r="Z134" s="164">
        <v>-36120636.9799999</v>
      </c>
      <c r="AA134" s="164">
        <v>-36120636.9799999</v>
      </c>
      <c r="AB134" s="164">
        <v>-36120636.9799999</v>
      </c>
      <c r="AC134" s="164">
        <v>-36120636.9799999</v>
      </c>
      <c r="AD134" s="164">
        <v>-36120636.9799999</v>
      </c>
      <c r="AE134" s="164">
        <v>-36120636.9799999</v>
      </c>
      <c r="AF134" s="164">
        <v>-36120636.9799999</v>
      </c>
      <c r="AG134" s="164">
        <v>-36120636.9799999</v>
      </c>
      <c r="AH134" s="164">
        <v>-36120636.9799999</v>
      </c>
      <c r="AI134" s="164">
        <v>-36120636.9799999</v>
      </c>
      <c r="AJ134" s="164">
        <v>-36120636.9799999</v>
      </c>
      <c r="AK134" s="164">
        <v>-36120636.9799999</v>
      </c>
      <c r="AL134" s="164">
        <v>-36120636.9799999</v>
      </c>
      <c r="AM134" s="164">
        <v>-36120636.9799999</v>
      </c>
      <c r="AN134" s="164">
        <v>-36120636.9799999</v>
      </c>
    </row>
    <row r="135" spans="1:40" x14ac:dyDescent="0.2">
      <c r="A135" s="27" t="s">
        <v>1975</v>
      </c>
      <c r="B135" s="164">
        <v>-45769238.423629098</v>
      </c>
      <c r="C135" s="164">
        <v>-45769238.423629098</v>
      </c>
      <c r="D135" s="164">
        <v>-45769238.423629098</v>
      </c>
      <c r="E135" s="164">
        <v>-45769238.423629098</v>
      </c>
      <c r="F135" s="164">
        <v>-45769238.423629098</v>
      </c>
      <c r="G135" s="164">
        <v>-45769238.423629098</v>
      </c>
      <c r="H135" s="164">
        <v>-45769238.423629098</v>
      </c>
      <c r="I135" s="164">
        <v>-45769238.423629098</v>
      </c>
      <c r="J135" s="164">
        <v>-45769238.423629098</v>
      </c>
      <c r="K135" s="164">
        <v>-45769238.423629098</v>
      </c>
      <c r="L135" s="164">
        <v>-45769238.423629098</v>
      </c>
      <c r="M135" s="164">
        <v>-45769238.423629098</v>
      </c>
      <c r="N135" s="164">
        <v>-45769238.423629098</v>
      </c>
      <c r="O135" s="164">
        <v>-45753319.591823801</v>
      </c>
      <c r="P135" s="164">
        <v>-45753319.591823801</v>
      </c>
      <c r="Q135" s="164">
        <v>-45753319.591823801</v>
      </c>
      <c r="R135" s="164">
        <v>-45753319.591823801</v>
      </c>
      <c r="S135" s="164">
        <v>-45753319.591823801</v>
      </c>
      <c r="T135" s="164">
        <v>-45753319.591823801</v>
      </c>
      <c r="U135" s="164">
        <v>-45753319.591823801</v>
      </c>
      <c r="V135" s="164">
        <v>-45753319.591823801</v>
      </c>
      <c r="W135" s="164">
        <v>-45753319.591823801</v>
      </c>
      <c r="X135" s="164">
        <v>-45753319.591823801</v>
      </c>
      <c r="Y135" s="164">
        <v>-45753319.591823801</v>
      </c>
      <c r="Z135" s="164">
        <v>-45753319.591823801</v>
      </c>
      <c r="AA135" s="164">
        <v>-45753319.591823801</v>
      </c>
      <c r="AB135" s="164">
        <v>-45754777.261685699</v>
      </c>
      <c r="AC135" s="164">
        <v>-45754777.261685699</v>
      </c>
      <c r="AD135" s="164">
        <v>-45754777.261685699</v>
      </c>
      <c r="AE135" s="164">
        <v>-45754777.261685699</v>
      </c>
      <c r="AF135" s="164">
        <v>-45754777.261685699</v>
      </c>
      <c r="AG135" s="164">
        <v>-45754777.261685699</v>
      </c>
      <c r="AH135" s="164">
        <v>-45754777.261685699</v>
      </c>
      <c r="AI135" s="164">
        <v>-45754777.261685699</v>
      </c>
      <c r="AJ135" s="164">
        <v>-45754777.261685699</v>
      </c>
      <c r="AK135" s="164">
        <v>-45754777.261685699</v>
      </c>
      <c r="AL135" s="164">
        <v>-45754777.261685699</v>
      </c>
      <c r="AM135" s="164">
        <v>-45754777.261685699</v>
      </c>
      <c r="AN135" s="164">
        <v>-45754777.261685699</v>
      </c>
    </row>
    <row r="136" spans="1:40" x14ac:dyDescent="0.2">
      <c r="A136" s="27" t="s">
        <v>1976</v>
      </c>
      <c r="B136" s="164">
        <v>-106776620.254602</v>
      </c>
      <c r="C136" s="164">
        <v>-106776620.254602</v>
      </c>
      <c r="D136" s="164">
        <v>-106776620.254602</v>
      </c>
      <c r="E136" s="164">
        <v>-106776620.254602</v>
      </c>
      <c r="F136" s="164">
        <v>-106776620.254602</v>
      </c>
      <c r="G136" s="164">
        <v>-106776620.254602</v>
      </c>
      <c r="H136" s="164">
        <v>-106776620.254602</v>
      </c>
      <c r="I136" s="164">
        <v>-106776620.254602</v>
      </c>
      <c r="J136" s="164">
        <v>-106776620.254602</v>
      </c>
      <c r="K136" s="164">
        <v>-106776620.254602</v>
      </c>
      <c r="L136" s="164">
        <v>-106776620.254602</v>
      </c>
      <c r="M136" s="164">
        <v>-106776620.254602</v>
      </c>
      <c r="N136" s="164">
        <v>-106776620.254602</v>
      </c>
      <c r="O136" s="164">
        <v>-106739482.667937</v>
      </c>
      <c r="P136" s="164">
        <v>-106739482.667937</v>
      </c>
      <c r="Q136" s="164">
        <v>-106739482.667937</v>
      </c>
      <c r="R136" s="164">
        <v>-106739482.667937</v>
      </c>
      <c r="S136" s="164">
        <v>-106739482.667937</v>
      </c>
      <c r="T136" s="164">
        <v>-106739482.667937</v>
      </c>
      <c r="U136" s="164">
        <v>-106739482.667937</v>
      </c>
      <c r="V136" s="164">
        <v>-106739482.667937</v>
      </c>
      <c r="W136" s="164">
        <v>-106739482.667937</v>
      </c>
      <c r="X136" s="164">
        <v>-106739482.667937</v>
      </c>
      <c r="Y136" s="164">
        <v>-106739482.667937</v>
      </c>
      <c r="Z136" s="164">
        <v>-106739482.667937</v>
      </c>
      <c r="AA136" s="164">
        <v>-106739482.667937</v>
      </c>
      <c r="AB136" s="164">
        <v>-106742883.31576601</v>
      </c>
      <c r="AC136" s="164">
        <v>-106742883.31576601</v>
      </c>
      <c r="AD136" s="164">
        <v>-106742883.31576601</v>
      </c>
      <c r="AE136" s="164">
        <v>-106742883.31576601</v>
      </c>
      <c r="AF136" s="164">
        <v>-106742883.31576601</v>
      </c>
      <c r="AG136" s="164">
        <v>-106742883.31576601</v>
      </c>
      <c r="AH136" s="164">
        <v>-106742883.31576601</v>
      </c>
      <c r="AI136" s="164">
        <v>-106742883.31576601</v>
      </c>
      <c r="AJ136" s="164">
        <v>-106742883.31576601</v>
      </c>
      <c r="AK136" s="164">
        <v>-106742883.31576601</v>
      </c>
      <c r="AL136" s="164">
        <v>-106742883.31576601</v>
      </c>
      <c r="AM136" s="164">
        <v>-106742883.31576601</v>
      </c>
      <c r="AN136" s="164">
        <v>-106742883.31576601</v>
      </c>
    </row>
    <row r="137" spans="1:40" x14ac:dyDescent="0.2">
      <c r="A137" s="27" t="s">
        <v>1977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  <c r="O137" s="164">
        <v>0</v>
      </c>
      <c r="P137" s="164">
        <v>0</v>
      </c>
      <c r="Q137" s="164">
        <v>0</v>
      </c>
      <c r="R137" s="164">
        <v>0</v>
      </c>
      <c r="S137" s="164">
        <v>0</v>
      </c>
      <c r="T137" s="164">
        <v>0</v>
      </c>
      <c r="U137" s="164">
        <v>0</v>
      </c>
      <c r="V137" s="164">
        <v>0</v>
      </c>
      <c r="W137" s="164">
        <v>0</v>
      </c>
      <c r="X137" s="164">
        <v>0</v>
      </c>
      <c r="Y137" s="164">
        <v>0</v>
      </c>
      <c r="Z137" s="164">
        <v>0</v>
      </c>
      <c r="AA137" s="164">
        <v>0</v>
      </c>
      <c r="AB137" s="164">
        <v>0</v>
      </c>
      <c r="AC137" s="164">
        <v>0</v>
      </c>
      <c r="AD137" s="164">
        <v>0</v>
      </c>
      <c r="AE137" s="164">
        <v>0</v>
      </c>
      <c r="AF137" s="164">
        <v>0</v>
      </c>
      <c r="AG137" s="164">
        <v>0</v>
      </c>
      <c r="AH137" s="164">
        <v>0</v>
      </c>
      <c r="AI137" s="164">
        <v>0</v>
      </c>
      <c r="AJ137" s="164">
        <v>0</v>
      </c>
      <c r="AK137" s="164">
        <v>0</v>
      </c>
      <c r="AL137" s="164">
        <v>0</v>
      </c>
      <c r="AM137" s="164">
        <v>0</v>
      </c>
      <c r="AN137" s="164">
        <v>0</v>
      </c>
    </row>
    <row r="138" spans="1:40" x14ac:dyDescent="0.2">
      <c r="A138" s="27" t="s">
        <v>1978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4">
        <v>0</v>
      </c>
      <c r="R138" s="164">
        <v>0</v>
      </c>
      <c r="S138" s="164">
        <v>0</v>
      </c>
      <c r="T138" s="164">
        <v>0</v>
      </c>
      <c r="U138" s="164">
        <v>0</v>
      </c>
      <c r="V138" s="164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  <c r="AC138" s="164">
        <v>0</v>
      </c>
      <c r="AD138" s="164">
        <v>0</v>
      </c>
      <c r="AE138" s="164">
        <v>0</v>
      </c>
      <c r="AF138" s="164">
        <v>0</v>
      </c>
      <c r="AG138" s="164">
        <v>0</v>
      </c>
      <c r="AH138" s="164">
        <v>0</v>
      </c>
      <c r="AI138" s="164">
        <v>0</v>
      </c>
      <c r="AJ138" s="164">
        <v>0</v>
      </c>
      <c r="AK138" s="164">
        <v>0</v>
      </c>
      <c r="AL138" s="164">
        <v>0</v>
      </c>
      <c r="AM138" s="164">
        <v>0</v>
      </c>
      <c r="AN138" s="164">
        <v>0</v>
      </c>
    </row>
    <row r="139" spans="1:40" x14ac:dyDescent="0.2">
      <c r="A139" s="27" t="s">
        <v>1979</v>
      </c>
      <c r="B139" s="164">
        <v>163625910.95832801</v>
      </c>
      <c r="C139" s="164">
        <v>163625910.95832801</v>
      </c>
      <c r="D139" s="164">
        <v>163625910.95832801</v>
      </c>
      <c r="E139" s="164">
        <v>163625910.95832801</v>
      </c>
      <c r="F139" s="164">
        <v>163625910.95832801</v>
      </c>
      <c r="G139" s="164">
        <v>163625910.95832801</v>
      </c>
      <c r="H139" s="164">
        <v>163625910.95832801</v>
      </c>
      <c r="I139" s="164">
        <v>163625910.95832801</v>
      </c>
      <c r="J139" s="164">
        <v>163625910.95832801</v>
      </c>
      <c r="K139" s="164">
        <v>163625910.95832801</v>
      </c>
      <c r="L139" s="164">
        <v>163625910.95832801</v>
      </c>
      <c r="M139" s="164">
        <v>163625910.95832801</v>
      </c>
      <c r="N139" s="164">
        <v>163625910.95832801</v>
      </c>
      <c r="O139" s="164">
        <v>163569000.82730401</v>
      </c>
      <c r="P139" s="164">
        <v>163569000.82730401</v>
      </c>
      <c r="Q139" s="164">
        <v>163569000.82730401</v>
      </c>
      <c r="R139" s="164">
        <v>163569000.82730401</v>
      </c>
      <c r="S139" s="164">
        <v>163569000.82730401</v>
      </c>
      <c r="T139" s="164">
        <v>163569000.82730401</v>
      </c>
      <c r="U139" s="164">
        <v>163569000.82730401</v>
      </c>
      <c r="V139" s="164">
        <v>163569000.82730401</v>
      </c>
      <c r="W139" s="164">
        <v>163569000.82730401</v>
      </c>
      <c r="X139" s="164">
        <v>163569000.82730401</v>
      </c>
      <c r="Y139" s="164">
        <v>163569000.82730401</v>
      </c>
      <c r="Z139" s="164">
        <v>163569000.82730401</v>
      </c>
      <c r="AA139" s="164">
        <v>163569000.82730401</v>
      </c>
      <c r="AB139" s="164">
        <v>163574212.02520099</v>
      </c>
      <c r="AC139" s="164">
        <v>163574212.02520099</v>
      </c>
      <c r="AD139" s="164">
        <v>163574212.02520099</v>
      </c>
      <c r="AE139" s="164">
        <v>163574212.02520099</v>
      </c>
      <c r="AF139" s="164">
        <v>163574212.02520099</v>
      </c>
      <c r="AG139" s="164">
        <v>163574212.02520099</v>
      </c>
      <c r="AH139" s="164">
        <v>163574212.02520099</v>
      </c>
      <c r="AI139" s="164">
        <v>163574212.02520099</v>
      </c>
      <c r="AJ139" s="164">
        <v>163574212.02520099</v>
      </c>
      <c r="AK139" s="164">
        <v>163574212.02520099</v>
      </c>
      <c r="AL139" s="164">
        <v>163574212.02520099</v>
      </c>
      <c r="AM139" s="164">
        <v>163574212.02520099</v>
      </c>
      <c r="AN139" s="164">
        <v>163574212.02520099</v>
      </c>
    </row>
    <row r="140" spans="1:40" x14ac:dyDescent="0.2">
      <c r="A140" s="27" t="s">
        <v>1980</v>
      </c>
      <c r="B140" s="164">
        <v>291470.288647187</v>
      </c>
      <c r="C140" s="164">
        <v>291470.288647187</v>
      </c>
      <c r="D140" s="164">
        <v>291470.288647187</v>
      </c>
      <c r="E140" s="164">
        <v>291470.288647187</v>
      </c>
      <c r="F140" s="164">
        <v>291470.288647187</v>
      </c>
      <c r="G140" s="164">
        <v>291470.288647187</v>
      </c>
      <c r="H140" s="164">
        <v>291470.288647187</v>
      </c>
      <c r="I140" s="164">
        <v>291470.288647187</v>
      </c>
      <c r="J140" s="164">
        <v>291470.288647187</v>
      </c>
      <c r="K140" s="164">
        <v>291470.288647187</v>
      </c>
      <c r="L140" s="164">
        <v>291470.288647187</v>
      </c>
      <c r="M140" s="164">
        <v>291470.288647187</v>
      </c>
      <c r="N140" s="164">
        <v>291470.288647187</v>
      </c>
      <c r="O140" s="164">
        <v>291368.91342966101</v>
      </c>
      <c r="P140" s="164">
        <v>291368.91342966101</v>
      </c>
      <c r="Q140" s="164">
        <v>291368.91342966101</v>
      </c>
      <c r="R140" s="164">
        <v>291368.91342966101</v>
      </c>
      <c r="S140" s="164">
        <v>291368.91342966101</v>
      </c>
      <c r="T140" s="164">
        <v>291368.91342966101</v>
      </c>
      <c r="U140" s="164">
        <v>291368.91342966101</v>
      </c>
      <c r="V140" s="164">
        <v>291368.91342966101</v>
      </c>
      <c r="W140" s="164">
        <v>291368.91342966101</v>
      </c>
      <c r="X140" s="164">
        <v>291368.91342966101</v>
      </c>
      <c r="Y140" s="164">
        <v>291368.91342966101</v>
      </c>
      <c r="Z140" s="164">
        <v>291368.91342966101</v>
      </c>
      <c r="AA140" s="164">
        <v>291368.91342966101</v>
      </c>
      <c r="AB140" s="164">
        <v>291378.19624646101</v>
      </c>
      <c r="AC140" s="164">
        <v>291378.19624646101</v>
      </c>
      <c r="AD140" s="164">
        <v>291378.19624646101</v>
      </c>
      <c r="AE140" s="164">
        <v>291378.19624646101</v>
      </c>
      <c r="AF140" s="164">
        <v>291378.19624646101</v>
      </c>
      <c r="AG140" s="164">
        <v>291378.19624646101</v>
      </c>
      <c r="AH140" s="164">
        <v>291378.19624646101</v>
      </c>
      <c r="AI140" s="164">
        <v>291378.19624646101</v>
      </c>
      <c r="AJ140" s="164">
        <v>291378.19624646101</v>
      </c>
      <c r="AK140" s="164">
        <v>291378.19624646101</v>
      </c>
      <c r="AL140" s="164">
        <v>291378.19624646101</v>
      </c>
      <c r="AM140" s="164">
        <v>291378.19624646101</v>
      </c>
      <c r="AN140" s="164">
        <v>291378.19624646101</v>
      </c>
    </row>
    <row r="141" spans="1:40" x14ac:dyDescent="0.2">
      <c r="A141" s="27" t="s">
        <v>1981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v>0</v>
      </c>
      <c r="S141" s="164">
        <v>0</v>
      </c>
      <c r="T141" s="164">
        <v>0</v>
      </c>
      <c r="U141" s="164">
        <v>0</v>
      </c>
      <c r="V141" s="164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  <c r="AC141" s="164">
        <v>0</v>
      </c>
      <c r="AD141" s="164">
        <v>0</v>
      </c>
      <c r="AE141" s="164">
        <v>0</v>
      </c>
      <c r="AF141" s="164">
        <v>0</v>
      </c>
      <c r="AG141" s="164">
        <v>0</v>
      </c>
      <c r="AH141" s="164">
        <v>0</v>
      </c>
      <c r="AI141" s="164">
        <v>0</v>
      </c>
      <c r="AJ141" s="164">
        <v>0</v>
      </c>
      <c r="AK141" s="164">
        <v>0</v>
      </c>
      <c r="AL141" s="164">
        <v>0</v>
      </c>
      <c r="AM141" s="164">
        <v>0</v>
      </c>
      <c r="AN141" s="164">
        <v>0</v>
      </c>
    </row>
    <row r="142" spans="1:40" x14ac:dyDescent="0.2">
      <c r="A142" s="27" t="s">
        <v>1982</v>
      </c>
      <c r="B142" s="164">
        <v>31013.151804789901</v>
      </c>
      <c r="C142" s="164">
        <v>31013.151804789901</v>
      </c>
      <c r="D142" s="164">
        <v>31013.151804789901</v>
      </c>
      <c r="E142" s="164">
        <v>31013.151804789901</v>
      </c>
      <c r="F142" s="164">
        <v>31013.151804789901</v>
      </c>
      <c r="G142" s="164">
        <v>31013.151804789901</v>
      </c>
      <c r="H142" s="164">
        <v>31013.151804789901</v>
      </c>
      <c r="I142" s="164">
        <v>31013.151804789901</v>
      </c>
      <c r="J142" s="164">
        <v>31013.151804789901</v>
      </c>
      <c r="K142" s="164">
        <v>31013.151804789901</v>
      </c>
      <c r="L142" s="164">
        <v>31013.151804789901</v>
      </c>
      <c r="M142" s="164">
        <v>31013.151804789901</v>
      </c>
      <c r="N142" s="164">
        <v>31013.151804789901</v>
      </c>
      <c r="O142" s="164">
        <v>31002.365233626901</v>
      </c>
      <c r="P142" s="164">
        <v>31002.365233626901</v>
      </c>
      <c r="Q142" s="164">
        <v>31002.365233626901</v>
      </c>
      <c r="R142" s="164">
        <v>31002.365233626901</v>
      </c>
      <c r="S142" s="164">
        <v>31002.365233626901</v>
      </c>
      <c r="T142" s="164">
        <v>31002.365233626901</v>
      </c>
      <c r="U142" s="164">
        <v>31002.365233626901</v>
      </c>
      <c r="V142" s="164">
        <v>31002.365233626901</v>
      </c>
      <c r="W142" s="164">
        <v>31002.365233626901</v>
      </c>
      <c r="X142" s="164">
        <v>31002.365233626901</v>
      </c>
      <c r="Y142" s="164">
        <v>31002.365233626901</v>
      </c>
      <c r="Z142" s="164">
        <v>31002.365233626901</v>
      </c>
      <c r="AA142" s="164">
        <v>31002.365233626901</v>
      </c>
      <c r="AB142" s="164">
        <v>31003.352948045202</v>
      </c>
      <c r="AC142" s="164">
        <v>31003.352948045202</v>
      </c>
      <c r="AD142" s="164">
        <v>31003.352948045202</v>
      </c>
      <c r="AE142" s="164">
        <v>31003.352948045202</v>
      </c>
      <c r="AF142" s="164">
        <v>31003.352948045202</v>
      </c>
      <c r="AG142" s="164">
        <v>31003.352948045202</v>
      </c>
      <c r="AH142" s="164">
        <v>31003.352948045202</v>
      </c>
      <c r="AI142" s="164">
        <v>31003.352948045202</v>
      </c>
      <c r="AJ142" s="164">
        <v>31003.352948045202</v>
      </c>
      <c r="AK142" s="164">
        <v>31003.352948045202</v>
      </c>
      <c r="AL142" s="164">
        <v>31003.352948045202</v>
      </c>
      <c r="AM142" s="164">
        <v>31003.352948045202</v>
      </c>
      <c r="AN142" s="164">
        <v>31003.352948045202</v>
      </c>
    </row>
    <row r="143" spans="1:40" x14ac:dyDescent="0.2">
      <c r="A143" s="27" t="s">
        <v>1983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27" t="s">
        <v>1984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  <c r="O144" s="164">
        <v>0</v>
      </c>
      <c r="P144" s="164">
        <v>0</v>
      </c>
      <c r="Q144" s="164">
        <v>0</v>
      </c>
      <c r="R144" s="164">
        <v>0</v>
      </c>
      <c r="S144" s="164">
        <v>0</v>
      </c>
      <c r="T144" s="164">
        <v>0</v>
      </c>
      <c r="U144" s="164">
        <v>0</v>
      </c>
      <c r="V144" s="164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0</v>
      </c>
      <c r="AI144" s="164">
        <v>0</v>
      </c>
      <c r="AJ144" s="164">
        <v>0</v>
      </c>
      <c r="AK144" s="164">
        <v>0</v>
      </c>
      <c r="AL144" s="164">
        <v>0</v>
      </c>
      <c r="AM144" s="164">
        <v>0</v>
      </c>
      <c r="AN144" s="164">
        <v>0</v>
      </c>
    </row>
    <row r="145" spans="1:40" x14ac:dyDescent="0.2">
      <c r="A145" s="30" t="s">
        <v>1985</v>
      </c>
      <c r="B145" s="164">
        <v>11402535.720548199</v>
      </c>
      <c r="C145" s="164">
        <v>11402535.720548199</v>
      </c>
      <c r="D145" s="164">
        <v>11402535.720548199</v>
      </c>
      <c r="E145" s="164">
        <v>11402535.720548199</v>
      </c>
      <c r="F145" s="164">
        <v>11402535.720548199</v>
      </c>
      <c r="G145" s="164">
        <v>11402535.720548199</v>
      </c>
      <c r="H145" s="164">
        <v>11402535.720548199</v>
      </c>
      <c r="I145" s="164">
        <v>11402535.720548199</v>
      </c>
      <c r="J145" s="164">
        <v>11402535.720548199</v>
      </c>
      <c r="K145" s="164">
        <v>11402535.720548199</v>
      </c>
      <c r="L145" s="164">
        <v>11402535.720548199</v>
      </c>
      <c r="M145" s="164">
        <v>11402535.720548199</v>
      </c>
      <c r="N145" s="164">
        <v>11402535.720548199</v>
      </c>
      <c r="O145" s="164">
        <v>11398569.846206799</v>
      </c>
      <c r="P145" s="164">
        <v>11398569.846206799</v>
      </c>
      <c r="Q145" s="164">
        <v>11398569.846206799</v>
      </c>
      <c r="R145" s="164">
        <v>11398569.846206799</v>
      </c>
      <c r="S145" s="164">
        <v>11398569.846206799</v>
      </c>
      <c r="T145" s="164">
        <v>11398569.846206799</v>
      </c>
      <c r="U145" s="164">
        <v>11398569.846206799</v>
      </c>
      <c r="V145" s="164">
        <v>11398569.846206799</v>
      </c>
      <c r="W145" s="164">
        <v>11398569.846206799</v>
      </c>
      <c r="X145" s="164">
        <v>11398569.846206799</v>
      </c>
      <c r="Y145" s="164">
        <v>11398569.846206799</v>
      </c>
      <c r="Z145" s="164">
        <v>11398569.846206799</v>
      </c>
      <c r="AA145" s="164">
        <v>11398569.846206799</v>
      </c>
      <c r="AB145" s="164">
        <v>11398932.9969439</v>
      </c>
      <c r="AC145" s="164">
        <v>11398932.9969439</v>
      </c>
      <c r="AD145" s="164">
        <v>11398932.9969439</v>
      </c>
      <c r="AE145" s="164">
        <v>11398932.9969439</v>
      </c>
      <c r="AF145" s="164">
        <v>11398932.9969439</v>
      </c>
      <c r="AG145" s="164">
        <v>11398932.9969439</v>
      </c>
      <c r="AH145" s="164">
        <v>11398932.9969439</v>
      </c>
      <c r="AI145" s="164">
        <v>11398932.9969439</v>
      </c>
      <c r="AJ145" s="164">
        <v>11398932.9969439</v>
      </c>
      <c r="AK145" s="164">
        <v>11398932.9969439</v>
      </c>
      <c r="AL145" s="164">
        <v>11398932.9969439</v>
      </c>
      <c r="AM145" s="164">
        <v>11398932.9969439</v>
      </c>
      <c r="AN145" s="164">
        <v>11398932.9969439</v>
      </c>
    </row>
    <row r="146" spans="1:40" x14ac:dyDescent="0.2">
      <c r="A146" s="27" t="s">
        <v>1986</v>
      </c>
      <c r="B146" s="164">
        <v>0</v>
      </c>
      <c r="C146" s="164">
        <v>0</v>
      </c>
      <c r="D146" s="164">
        <v>0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0</v>
      </c>
      <c r="S146" s="164">
        <v>0</v>
      </c>
      <c r="T146" s="164">
        <v>0</v>
      </c>
      <c r="U146" s="164">
        <v>0</v>
      </c>
      <c r="V146" s="164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164">
        <v>0</v>
      </c>
      <c r="AD146" s="164">
        <v>0</v>
      </c>
      <c r="AE146" s="164">
        <v>0</v>
      </c>
      <c r="AF146" s="164">
        <v>0</v>
      </c>
      <c r="AG146" s="164">
        <v>0</v>
      </c>
      <c r="AH146" s="164">
        <v>0</v>
      </c>
      <c r="AI146" s="164">
        <v>0</v>
      </c>
      <c r="AJ146" s="164">
        <v>0</v>
      </c>
      <c r="AK146" s="164">
        <v>0</v>
      </c>
      <c r="AL146" s="164">
        <v>0</v>
      </c>
      <c r="AM146" s="164">
        <v>0</v>
      </c>
      <c r="AN146" s="164">
        <v>0</v>
      </c>
    </row>
    <row r="147" spans="1:40" x14ac:dyDescent="0.2">
      <c r="A147" s="27" t="s">
        <v>1987</v>
      </c>
      <c r="B147" s="164">
        <v>72406517.992209896</v>
      </c>
      <c r="C147" s="164">
        <v>72095854.569199696</v>
      </c>
      <c r="D147" s="164">
        <v>71761033.350302801</v>
      </c>
      <c r="E147" s="164">
        <v>71414690.774943098</v>
      </c>
      <c r="F147" s="164">
        <v>71049606.813838199</v>
      </c>
      <c r="G147" s="164">
        <v>70717243.131061703</v>
      </c>
      <c r="H147" s="164">
        <v>70416261.783488706</v>
      </c>
      <c r="I147" s="164">
        <v>70151940.177864194</v>
      </c>
      <c r="J147" s="164">
        <v>69933437.054412693</v>
      </c>
      <c r="K147" s="164">
        <v>69737391.958156407</v>
      </c>
      <c r="L147" s="164">
        <v>69555437.0973804</v>
      </c>
      <c r="M147" s="164">
        <v>69394056.418070793</v>
      </c>
      <c r="N147" s="164">
        <v>69394056.418070793</v>
      </c>
      <c r="O147" s="164">
        <v>69228457.655589193</v>
      </c>
      <c r="P147" s="164">
        <v>69064852.310920894</v>
      </c>
      <c r="Q147" s="164">
        <v>68901910.342860505</v>
      </c>
      <c r="R147" s="164">
        <v>68763443.182891205</v>
      </c>
      <c r="S147" s="164">
        <v>68602175.497178197</v>
      </c>
      <c r="T147" s="164">
        <v>68431930.014875695</v>
      </c>
      <c r="U147" s="164">
        <v>68254951.544919193</v>
      </c>
      <c r="V147" s="164">
        <v>68072521.833591506</v>
      </c>
      <c r="W147" s="164">
        <v>67881566.7297194</v>
      </c>
      <c r="X147" s="164">
        <v>67678250.158181399</v>
      </c>
      <c r="Y147" s="164">
        <v>67475454.934227198</v>
      </c>
      <c r="Z147" s="164">
        <v>67272659.710273102</v>
      </c>
      <c r="AA147" s="164">
        <v>67272659.710273102</v>
      </c>
      <c r="AB147" s="164">
        <v>67066571.275795802</v>
      </c>
      <c r="AC147" s="164">
        <v>66863046.5355912</v>
      </c>
      <c r="AD147" s="164">
        <v>66644502.339044198</v>
      </c>
      <c r="AE147" s="164">
        <v>66425747.271187402</v>
      </c>
      <c r="AF147" s="164">
        <v>66185033.159561299</v>
      </c>
      <c r="AG147" s="164">
        <v>65956665.603905797</v>
      </c>
      <c r="AH147" s="164">
        <v>65741341.9560882</v>
      </c>
      <c r="AI147" s="164">
        <v>65540426.2375741</v>
      </c>
      <c r="AJ147" s="164">
        <v>65353046.659904197</v>
      </c>
      <c r="AK147" s="164">
        <v>65179077.807415299</v>
      </c>
      <c r="AL147" s="164">
        <v>65034167.443925798</v>
      </c>
      <c r="AM147" s="164">
        <v>64897236.786644801</v>
      </c>
      <c r="AN147" s="164">
        <v>64897236.786644801</v>
      </c>
    </row>
    <row r="148" spans="1:40" x14ac:dyDescent="0.2">
      <c r="A148" s="27" t="s">
        <v>1988</v>
      </c>
      <c r="B148" s="164">
        <v>26881553.3515612</v>
      </c>
      <c r="C148" s="164">
        <v>26881553.3515612</v>
      </c>
      <c r="D148" s="164">
        <v>26881553.3515612</v>
      </c>
      <c r="E148" s="164">
        <v>26881553.3515612</v>
      </c>
      <c r="F148" s="164">
        <v>26881553.3515612</v>
      </c>
      <c r="G148" s="164">
        <v>26881553.3515612</v>
      </c>
      <c r="H148" s="164">
        <v>26881553.3515612</v>
      </c>
      <c r="I148" s="164">
        <v>26881553.3515612</v>
      </c>
      <c r="J148" s="164">
        <v>26881553.3515612</v>
      </c>
      <c r="K148" s="164">
        <v>26881553.3515612</v>
      </c>
      <c r="L148" s="164">
        <v>26881553.3515612</v>
      </c>
      <c r="M148" s="164">
        <v>26881553.3515612</v>
      </c>
      <c r="N148" s="164">
        <v>26881553.3515612</v>
      </c>
      <c r="O148" s="164">
        <v>26881553.3515612</v>
      </c>
      <c r="P148" s="164">
        <v>26881553.3515612</v>
      </c>
      <c r="Q148" s="164">
        <v>26881553.3515612</v>
      </c>
      <c r="R148" s="164">
        <v>26881553.3515612</v>
      </c>
      <c r="S148" s="164">
        <v>26881553.3515612</v>
      </c>
      <c r="T148" s="164">
        <v>26881553.3515612</v>
      </c>
      <c r="U148" s="164">
        <v>26881553.3515612</v>
      </c>
      <c r="V148" s="164">
        <v>26881553.3515612</v>
      </c>
      <c r="W148" s="164">
        <v>26881553.3515612</v>
      </c>
      <c r="X148" s="164">
        <v>26881553.3515612</v>
      </c>
      <c r="Y148" s="164">
        <v>26881553.3515612</v>
      </c>
      <c r="Z148" s="164">
        <v>26881553.3515612</v>
      </c>
      <c r="AA148" s="164">
        <v>26881553.3515612</v>
      </c>
      <c r="AB148" s="164">
        <v>26881553.3515612</v>
      </c>
      <c r="AC148" s="164">
        <v>26881553.3515612</v>
      </c>
      <c r="AD148" s="164">
        <v>26881553.3515612</v>
      </c>
      <c r="AE148" s="164">
        <v>26881553.3515612</v>
      </c>
      <c r="AF148" s="164">
        <v>26881553.3515612</v>
      </c>
      <c r="AG148" s="164">
        <v>26881553.3515612</v>
      </c>
      <c r="AH148" s="164">
        <v>26881553.3515612</v>
      </c>
      <c r="AI148" s="164">
        <v>26881553.3515612</v>
      </c>
      <c r="AJ148" s="164">
        <v>26881553.3515612</v>
      </c>
      <c r="AK148" s="164">
        <v>26881553.3515612</v>
      </c>
      <c r="AL148" s="164">
        <v>26881553.3515612</v>
      </c>
      <c r="AM148" s="164">
        <v>26881553.3515612</v>
      </c>
      <c r="AN148" s="164">
        <v>26881553.3515612</v>
      </c>
    </row>
    <row r="149" spans="1:40" x14ac:dyDescent="0.2">
      <c r="A149" s="27" t="s">
        <v>1989</v>
      </c>
      <c r="B149" s="164">
        <v>3196886.4654877498</v>
      </c>
      <c r="C149" s="164">
        <v>3196886.4654877498</v>
      </c>
      <c r="D149" s="164">
        <v>3196886.4654877498</v>
      </c>
      <c r="E149" s="164">
        <v>3196886.4654877498</v>
      </c>
      <c r="F149" s="164">
        <v>3196886.4654877498</v>
      </c>
      <c r="G149" s="164">
        <v>3196886.4654877498</v>
      </c>
      <c r="H149" s="164">
        <v>3196886.4654877498</v>
      </c>
      <c r="I149" s="164">
        <v>3196886.4654877498</v>
      </c>
      <c r="J149" s="164">
        <v>3196886.4654877498</v>
      </c>
      <c r="K149" s="164">
        <v>3196886.4654877498</v>
      </c>
      <c r="L149" s="164">
        <v>3196886.4654877498</v>
      </c>
      <c r="M149" s="164">
        <v>3196886.4654877498</v>
      </c>
      <c r="N149" s="164">
        <v>3196886.4654877498</v>
      </c>
      <c r="O149" s="164">
        <v>3196886.4654877498</v>
      </c>
      <c r="P149" s="164">
        <v>3196886.4654877498</v>
      </c>
      <c r="Q149" s="164">
        <v>3196886.4654877498</v>
      </c>
      <c r="R149" s="164">
        <v>3196886.4654877498</v>
      </c>
      <c r="S149" s="164">
        <v>3196886.4654877498</v>
      </c>
      <c r="T149" s="164">
        <v>3196886.4654877498</v>
      </c>
      <c r="U149" s="164">
        <v>3196886.4654877498</v>
      </c>
      <c r="V149" s="164">
        <v>3196886.4654877498</v>
      </c>
      <c r="W149" s="164">
        <v>3196886.4654877498</v>
      </c>
      <c r="X149" s="164">
        <v>3196886.4654877498</v>
      </c>
      <c r="Y149" s="164">
        <v>3196886.4654877498</v>
      </c>
      <c r="Z149" s="164">
        <v>3196886.4654877498</v>
      </c>
      <c r="AA149" s="164">
        <v>3196886.4654877498</v>
      </c>
      <c r="AB149" s="164">
        <v>3196886.4654877498</v>
      </c>
      <c r="AC149" s="164">
        <v>3196886.4654877498</v>
      </c>
      <c r="AD149" s="164">
        <v>3196886.4654877498</v>
      </c>
      <c r="AE149" s="164">
        <v>3196886.4654877498</v>
      </c>
      <c r="AF149" s="164">
        <v>3196886.4654877498</v>
      </c>
      <c r="AG149" s="164">
        <v>3196886.4654877498</v>
      </c>
      <c r="AH149" s="164">
        <v>3196886.4654877498</v>
      </c>
      <c r="AI149" s="164">
        <v>3196886.4654877498</v>
      </c>
      <c r="AJ149" s="164">
        <v>3196886.4654877498</v>
      </c>
      <c r="AK149" s="164">
        <v>3196886.4654877498</v>
      </c>
      <c r="AL149" s="164">
        <v>3196886.4654877498</v>
      </c>
      <c r="AM149" s="164">
        <v>3196886.4654877498</v>
      </c>
      <c r="AN149" s="164">
        <v>3196886.4654877498</v>
      </c>
    </row>
    <row r="150" spans="1:40" x14ac:dyDescent="0.2">
      <c r="A150" s="27" t="s">
        <v>1990</v>
      </c>
      <c r="B150" s="164">
        <v>0</v>
      </c>
      <c r="C150" s="164">
        <v>0</v>
      </c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  <c r="O150" s="164">
        <v>0</v>
      </c>
      <c r="P150" s="164">
        <v>0</v>
      </c>
      <c r="Q150" s="164">
        <v>0</v>
      </c>
      <c r="R150" s="164">
        <v>0</v>
      </c>
      <c r="S150" s="164">
        <v>0</v>
      </c>
      <c r="T150" s="164">
        <v>0</v>
      </c>
      <c r="U150" s="164">
        <v>0</v>
      </c>
      <c r="V150" s="164">
        <v>0</v>
      </c>
      <c r="W150" s="164">
        <v>0</v>
      </c>
      <c r="X150" s="164">
        <v>0</v>
      </c>
      <c r="Y150" s="164">
        <v>0</v>
      </c>
      <c r="Z150" s="164">
        <v>0</v>
      </c>
      <c r="AA150" s="164">
        <v>0</v>
      </c>
      <c r="AB150" s="164">
        <v>0</v>
      </c>
      <c r="AC150" s="164">
        <v>0</v>
      </c>
      <c r="AD150" s="164">
        <v>0</v>
      </c>
      <c r="AE150" s="164">
        <v>0</v>
      </c>
      <c r="AF150" s="164">
        <v>0</v>
      </c>
      <c r="AG150" s="164">
        <v>0</v>
      </c>
      <c r="AH150" s="164">
        <v>0</v>
      </c>
      <c r="AI150" s="164">
        <v>0</v>
      </c>
      <c r="AJ150" s="164">
        <v>0</v>
      </c>
      <c r="AK150" s="164">
        <v>0</v>
      </c>
      <c r="AL150" s="164">
        <v>0</v>
      </c>
      <c r="AM150" s="164">
        <v>0</v>
      </c>
      <c r="AN150" s="164">
        <v>0</v>
      </c>
    </row>
    <row r="151" spans="1:40" s="363" customFormat="1" x14ac:dyDescent="0.2">
      <c r="A151" s="362" t="s">
        <v>1991</v>
      </c>
      <c r="B151" s="363">
        <v>94779040.631276593</v>
      </c>
      <c r="C151" s="363">
        <v>94775216.107125401</v>
      </c>
      <c r="D151" s="363">
        <v>94762467.848284602</v>
      </c>
      <c r="E151" s="363">
        <v>94749064.3840276</v>
      </c>
      <c r="F151" s="363">
        <v>94728119.173678607</v>
      </c>
      <c r="G151" s="363">
        <v>94703949.029734895</v>
      </c>
      <c r="H151" s="363">
        <v>94681094.697466999</v>
      </c>
      <c r="I151" s="363">
        <v>94665606.553213894</v>
      </c>
      <c r="J151" s="363">
        <v>94647575.053091004</v>
      </c>
      <c r="K151" s="363">
        <v>94627162.916498497</v>
      </c>
      <c r="L151" s="363">
        <v>94601321.250162601</v>
      </c>
      <c r="M151" s="363">
        <v>94574343.899664402</v>
      </c>
      <c r="N151" s="363">
        <v>94574343.899664402</v>
      </c>
      <c r="O151" s="363">
        <v>93687777.583775103</v>
      </c>
      <c r="P151" s="363">
        <v>93661259.562157094</v>
      </c>
      <c r="Q151" s="363">
        <v>93632165.831832901</v>
      </c>
      <c r="R151" s="363">
        <v>93606986.434338301</v>
      </c>
      <c r="S151" s="363">
        <v>93579159.144538403</v>
      </c>
      <c r="T151" s="363">
        <v>93552694.148577899</v>
      </c>
      <c r="U151" s="363">
        <v>93530668.336894095</v>
      </c>
      <c r="V151" s="363">
        <v>93519830.447597697</v>
      </c>
      <c r="W151" s="363">
        <v>93509881.944475397</v>
      </c>
      <c r="X151" s="363">
        <v>93500434.470078602</v>
      </c>
      <c r="Y151" s="363">
        <v>93491785.812196493</v>
      </c>
      <c r="Z151" s="363">
        <v>93486091.113571197</v>
      </c>
      <c r="AA151" s="363">
        <v>93486091.113571197</v>
      </c>
      <c r="AB151" s="363">
        <v>92865095.994508103</v>
      </c>
      <c r="AC151" s="363">
        <v>92862919.578426197</v>
      </c>
      <c r="AD151" s="363">
        <v>92860530.691753894</v>
      </c>
      <c r="AE151" s="363">
        <v>92861386.171360195</v>
      </c>
      <c r="AF151" s="363">
        <v>92860938.480772704</v>
      </c>
      <c r="AG151" s="363">
        <v>92863333.027667299</v>
      </c>
      <c r="AH151" s="363">
        <v>92868960.438180506</v>
      </c>
      <c r="AI151" s="363">
        <v>92886324.731227696</v>
      </c>
      <c r="AJ151" s="363">
        <v>92904329.346235603</v>
      </c>
      <c r="AK151" s="363">
        <v>92921141.157726094</v>
      </c>
      <c r="AL151" s="363">
        <v>92937764.559538096</v>
      </c>
      <c r="AM151" s="363">
        <v>92956000.797484994</v>
      </c>
      <c r="AN151" s="363">
        <v>92956000.797484994</v>
      </c>
    </row>
    <row r="152" spans="1:40" x14ac:dyDescent="0.2">
      <c r="A152" s="27" t="s">
        <v>1992</v>
      </c>
      <c r="B152" s="164">
        <v>0</v>
      </c>
      <c r="C152" s="164">
        <v>0</v>
      </c>
      <c r="D152" s="164">
        <v>0</v>
      </c>
      <c r="E152" s="164">
        <v>0</v>
      </c>
      <c r="F152" s="164">
        <v>0</v>
      </c>
      <c r="G152" s="164">
        <v>0</v>
      </c>
      <c r="H152" s="164">
        <v>0</v>
      </c>
      <c r="I152" s="164">
        <v>0</v>
      </c>
      <c r="J152" s="164">
        <v>0</v>
      </c>
      <c r="K152" s="164">
        <v>0</v>
      </c>
      <c r="L152" s="164">
        <v>0</v>
      </c>
      <c r="M152" s="164">
        <v>0</v>
      </c>
      <c r="N152" s="164">
        <v>0</v>
      </c>
      <c r="O152" s="164">
        <v>0</v>
      </c>
      <c r="P152" s="164">
        <v>0</v>
      </c>
      <c r="Q152" s="164">
        <v>0</v>
      </c>
      <c r="R152" s="164">
        <v>0</v>
      </c>
      <c r="S152" s="164">
        <v>0</v>
      </c>
      <c r="T152" s="164">
        <v>0</v>
      </c>
      <c r="U152" s="164">
        <v>0</v>
      </c>
      <c r="V152" s="164">
        <v>0</v>
      </c>
      <c r="W152" s="164">
        <v>0</v>
      </c>
      <c r="X152" s="164">
        <v>0</v>
      </c>
      <c r="Y152" s="164">
        <v>0</v>
      </c>
      <c r="Z152" s="164">
        <v>0</v>
      </c>
      <c r="AA152" s="164">
        <v>0</v>
      </c>
      <c r="AB152" s="164">
        <v>0</v>
      </c>
      <c r="AC152" s="164">
        <v>0</v>
      </c>
      <c r="AD152" s="164">
        <v>0</v>
      </c>
      <c r="AE152" s="164">
        <v>0</v>
      </c>
      <c r="AF152" s="164">
        <v>0</v>
      </c>
      <c r="AG152" s="164">
        <v>0</v>
      </c>
      <c r="AH152" s="164">
        <v>0</v>
      </c>
      <c r="AI152" s="164">
        <v>0</v>
      </c>
      <c r="AJ152" s="164">
        <v>0</v>
      </c>
      <c r="AK152" s="164">
        <v>0</v>
      </c>
      <c r="AL152" s="164">
        <v>0</v>
      </c>
      <c r="AM152" s="164">
        <v>0</v>
      </c>
      <c r="AN152" s="164">
        <v>0</v>
      </c>
    </row>
    <row r="153" spans="1:40" x14ac:dyDescent="0.2">
      <c r="A153" s="27" t="s">
        <v>1993</v>
      </c>
      <c r="B153" s="164">
        <v>13011928.7700308</v>
      </c>
      <c r="C153" s="164">
        <v>13011928.7700308</v>
      </c>
      <c r="D153" s="164">
        <v>13011928.7700308</v>
      </c>
      <c r="E153" s="164">
        <v>13011928.7700308</v>
      </c>
      <c r="F153" s="164">
        <v>13011928.7700308</v>
      </c>
      <c r="G153" s="164">
        <v>13011928.7700308</v>
      </c>
      <c r="H153" s="164">
        <v>13011928.7700308</v>
      </c>
      <c r="I153" s="164">
        <v>13011928.7700308</v>
      </c>
      <c r="J153" s="164">
        <v>13011928.7700308</v>
      </c>
      <c r="K153" s="164">
        <v>13011928.7700308</v>
      </c>
      <c r="L153" s="164">
        <v>13011928.7700308</v>
      </c>
      <c r="M153" s="164">
        <v>13011928.7700308</v>
      </c>
      <c r="N153" s="164">
        <v>13011928.7700308</v>
      </c>
      <c r="O153" s="164">
        <v>13011928.7700308</v>
      </c>
      <c r="P153" s="164">
        <v>13011928.7700308</v>
      </c>
      <c r="Q153" s="164">
        <v>13011928.7700308</v>
      </c>
      <c r="R153" s="164">
        <v>13011928.7700308</v>
      </c>
      <c r="S153" s="164">
        <v>13011928.7700308</v>
      </c>
      <c r="T153" s="164">
        <v>13011928.7700308</v>
      </c>
      <c r="U153" s="164">
        <v>13011928.7700308</v>
      </c>
      <c r="V153" s="164">
        <v>13011928.7700308</v>
      </c>
      <c r="W153" s="164">
        <v>13011928.7700308</v>
      </c>
      <c r="X153" s="164">
        <v>13011928.7700308</v>
      </c>
      <c r="Y153" s="164">
        <v>13011928.7700308</v>
      </c>
      <c r="Z153" s="164">
        <v>13011928.7700308</v>
      </c>
      <c r="AA153" s="164">
        <v>13011928.7700308</v>
      </c>
      <c r="AB153" s="164">
        <v>13011928.7700308</v>
      </c>
      <c r="AC153" s="164">
        <v>13011928.7700308</v>
      </c>
      <c r="AD153" s="164">
        <v>13011928.7700308</v>
      </c>
      <c r="AE153" s="164">
        <v>13011928.7700308</v>
      </c>
      <c r="AF153" s="164">
        <v>13011928.7700308</v>
      </c>
      <c r="AG153" s="164">
        <v>13011928.7700308</v>
      </c>
      <c r="AH153" s="164">
        <v>13011928.7700308</v>
      </c>
      <c r="AI153" s="164">
        <v>13011928.7700308</v>
      </c>
      <c r="AJ153" s="164">
        <v>13011928.7700308</v>
      </c>
      <c r="AK153" s="164">
        <v>13011928.7700308</v>
      </c>
      <c r="AL153" s="164">
        <v>13011928.7700308</v>
      </c>
      <c r="AM153" s="164">
        <v>13011928.7700308</v>
      </c>
      <c r="AN153" s="164">
        <v>13011928.7700308</v>
      </c>
    </row>
    <row r="154" spans="1:40" x14ac:dyDescent="0.2">
      <c r="A154" s="30" t="s">
        <v>1994</v>
      </c>
      <c r="B154" s="164">
        <v>210275927.21056601</v>
      </c>
      <c r="C154" s="164">
        <v>209961439.26340401</v>
      </c>
      <c r="D154" s="164">
        <v>209613869.785667</v>
      </c>
      <c r="E154" s="164">
        <v>209254123.74605</v>
      </c>
      <c r="F154" s="164">
        <v>208868094.57459599</v>
      </c>
      <c r="G154" s="164">
        <v>208511560.74787599</v>
      </c>
      <c r="H154" s="164">
        <v>208187725.06803501</v>
      </c>
      <c r="I154" s="164">
        <v>207907915.318158</v>
      </c>
      <c r="J154" s="164">
        <v>207671380.694583</v>
      </c>
      <c r="K154" s="164">
        <v>207454923.461734</v>
      </c>
      <c r="L154" s="164">
        <v>207247126.93462199</v>
      </c>
      <c r="M154" s="164">
        <v>207058768.90481499</v>
      </c>
      <c r="N154" s="164">
        <v>207058768.90481499</v>
      </c>
      <c r="O154" s="164">
        <v>206006603.826444</v>
      </c>
      <c r="P154" s="164">
        <v>205816480.46015701</v>
      </c>
      <c r="Q154" s="164">
        <v>205624444.76177299</v>
      </c>
      <c r="R154" s="164">
        <v>205460798.20430899</v>
      </c>
      <c r="S154" s="164">
        <v>205271703.22879601</v>
      </c>
      <c r="T154" s="164">
        <v>205074992.75053301</v>
      </c>
      <c r="U154" s="164">
        <v>204875988.46889299</v>
      </c>
      <c r="V154" s="164">
        <v>204682720.868269</v>
      </c>
      <c r="W154" s="164">
        <v>204481817.26127401</v>
      </c>
      <c r="X154" s="164">
        <v>204269053.21533999</v>
      </c>
      <c r="Y154" s="164">
        <v>204057609.33350301</v>
      </c>
      <c r="Z154" s="164">
        <v>203849119.41092399</v>
      </c>
      <c r="AA154" s="164">
        <v>203849119.41092399</v>
      </c>
      <c r="AB154" s="164">
        <v>203022035.85738301</v>
      </c>
      <c r="AC154" s="164">
        <v>202816334.70109701</v>
      </c>
      <c r="AD154" s="164">
        <v>202595401.61787701</v>
      </c>
      <c r="AE154" s="164">
        <v>202377502.029627</v>
      </c>
      <c r="AF154" s="164">
        <v>202136340.227413</v>
      </c>
      <c r="AG154" s="164">
        <v>201910367.21865201</v>
      </c>
      <c r="AH154" s="164">
        <v>201700670.98134801</v>
      </c>
      <c r="AI154" s="164">
        <v>201517119.55588099</v>
      </c>
      <c r="AJ154" s="164">
        <v>201347744.59321901</v>
      </c>
      <c r="AK154" s="164">
        <v>201190587.552221</v>
      </c>
      <c r="AL154" s="164">
        <v>201062300.590543</v>
      </c>
      <c r="AM154" s="164">
        <v>200943606.17120901</v>
      </c>
      <c r="AN154" s="164">
        <v>200943606.17120901</v>
      </c>
    </row>
    <row r="155" spans="1:40" x14ac:dyDescent="0.2">
      <c r="A155" s="27" t="s">
        <v>1995</v>
      </c>
      <c r="B155" s="164">
        <v>0</v>
      </c>
      <c r="C155" s="164">
        <v>0</v>
      </c>
      <c r="D155" s="164">
        <v>0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  <c r="O155" s="164">
        <v>0</v>
      </c>
      <c r="P155" s="164">
        <v>0</v>
      </c>
      <c r="Q155" s="164">
        <v>0</v>
      </c>
      <c r="R155" s="164">
        <v>0</v>
      </c>
      <c r="S155" s="164">
        <v>0</v>
      </c>
      <c r="T155" s="164">
        <v>0</v>
      </c>
      <c r="U155" s="164">
        <v>0</v>
      </c>
      <c r="V155" s="164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  <c r="AC155" s="164">
        <v>0</v>
      </c>
      <c r="AD155" s="164">
        <v>0</v>
      </c>
      <c r="AE155" s="164">
        <v>0</v>
      </c>
      <c r="AF155" s="164">
        <v>0</v>
      </c>
      <c r="AG155" s="164">
        <v>0</v>
      </c>
      <c r="AH155" s="164">
        <v>0</v>
      </c>
      <c r="AI155" s="164">
        <v>0</v>
      </c>
      <c r="AJ155" s="164">
        <v>0</v>
      </c>
      <c r="AK155" s="164">
        <v>0</v>
      </c>
      <c r="AL155" s="164">
        <v>0</v>
      </c>
      <c r="AM155" s="164">
        <v>0</v>
      </c>
      <c r="AN155" s="164">
        <v>0</v>
      </c>
    </row>
    <row r="156" spans="1:40" x14ac:dyDescent="0.2">
      <c r="A156" s="27" t="s">
        <v>1996</v>
      </c>
      <c r="B156" s="164">
        <v>0</v>
      </c>
      <c r="C156" s="164">
        <v>0</v>
      </c>
      <c r="D156" s="164">
        <v>0</v>
      </c>
      <c r="E156" s="164">
        <v>0</v>
      </c>
      <c r="F156" s="164">
        <v>0</v>
      </c>
      <c r="G156" s="164">
        <v>0</v>
      </c>
      <c r="H156" s="164">
        <v>0</v>
      </c>
      <c r="I156" s="164">
        <v>0</v>
      </c>
      <c r="J156" s="164">
        <v>0</v>
      </c>
      <c r="K156" s="164">
        <v>0</v>
      </c>
      <c r="L156" s="164">
        <v>0</v>
      </c>
      <c r="M156" s="164">
        <v>0</v>
      </c>
      <c r="N156" s="164">
        <v>0</v>
      </c>
      <c r="O156" s="164">
        <v>0</v>
      </c>
      <c r="P156" s="164">
        <v>0</v>
      </c>
      <c r="Q156" s="164">
        <v>0</v>
      </c>
      <c r="R156" s="164">
        <v>0</v>
      </c>
      <c r="S156" s="164">
        <v>0</v>
      </c>
      <c r="T156" s="164">
        <v>0</v>
      </c>
      <c r="U156" s="164">
        <v>0</v>
      </c>
      <c r="V156" s="164">
        <v>0</v>
      </c>
      <c r="W156" s="164">
        <v>0</v>
      </c>
      <c r="X156" s="164">
        <v>0</v>
      </c>
      <c r="Y156" s="164">
        <v>0</v>
      </c>
      <c r="Z156" s="164">
        <v>0</v>
      </c>
      <c r="AA156" s="164">
        <v>0</v>
      </c>
      <c r="AB156" s="164">
        <v>0</v>
      </c>
      <c r="AC156" s="164">
        <v>0</v>
      </c>
      <c r="AD156" s="164">
        <v>0</v>
      </c>
      <c r="AE156" s="164">
        <v>0</v>
      </c>
      <c r="AF156" s="164">
        <v>0</v>
      </c>
      <c r="AG156" s="164">
        <v>0</v>
      </c>
      <c r="AH156" s="164">
        <v>0</v>
      </c>
      <c r="AI156" s="164">
        <v>0</v>
      </c>
      <c r="AJ156" s="164">
        <v>0</v>
      </c>
      <c r="AK156" s="164">
        <v>0</v>
      </c>
      <c r="AL156" s="164">
        <v>0</v>
      </c>
      <c r="AM156" s="164">
        <v>0</v>
      </c>
      <c r="AN156" s="164">
        <v>0</v>
      </c>
    </row>
    <row r="157" spans="1:40" x14ac:dyDescent="0.2">
      <c r="A157" s="27" t="s">
        <v>1997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v>0</v>
      </c>
      <c r="S157" s="164">
        <v>0</v>
      </c>
      <c r="T157" s="164">
        <v>0</v>
      </c>
      <c r="U157" s="164">
        <v>0</v>
      </c>
      <c r="V157" s="164">
        <v>0</v>
      </c>
      <c r="W157" s="164">
        <v>0</v>
      </c>
      <c r="X157" s="164">
        <v>0</v>
      </c>
      <c r="Y157" s="164">
        <v>0</v>
      </c>
      <c r="Z157" s="164">
        <v>0</v>
      </c>
      <c r="AA157" s="164">
        <v>0</v>
      </c>
      <c r="AB157" s="164">
        <v>0</v>
      </c>
      <c r="AC157" s="164">
        <v>0</v>
      </c>
      <c r="AD157" s="164">
        <v>0</v>
      </c>
      <c r="AE157" s="164">
        <v>0</v>
      </c>
      <c r="AF157" s="164">
        <v>0</v>
      </c>
      <c r="AG157" s="164">
        <v>0</v>
      </c>
      <c r="AH157" s="164">
        <v>0</v>
      </c>
      <c r="AI157" s="164">
        <v>0</v>
      </c>
      <c r="AJ157" s="164">
        <v>0</v>
      </c>
      <c r="AK157" s="164">
        <v>0</v>
      </c>
      <c r="AL157" s="164">
        <v>0</v>
      </c>
      <c r="AM157" s="164">
        <v>0</v>
      </c>
      <c r="AN157" s="164">
        <v>0</v>
      </c>
    </row>
    <row r="158" spans="1:40" x14ac:dyDescent="0.2">
      <c r="A158" s="27" t="s">
        <v>1998</v>
      </c>
      <c r="B158" s="164">
        <v>347566599.66619802</v>
      </c>
      <c r="C158" s="164">
        <v>347566599.666197</v>
      </c>
      <c r="D158" s="164">
        <v>347566599.666197</v>
      </c>
      <c r="E158" s="164">
        <v>347566599.666197</v>
      </c>
      <c r="F158" s="164">
        <v>347566599.66619802</v>
      </c>
      <c r="G158" s="164">
        <v>347566599.66619802</v>
      </c>
      <c r="H158" s="164">
        <v>347566599.66619802</v>
      </c>
      <c r="I158" s="164">
        <v>347566599.66619802</v>
      </c>
      <c r="J158" s="164">
        <v>347566599.66619802</v>
      </c>
      <c r="K158" s="164">
        <v>347566599.66619802</v>
      </c>
      <c r="L158" s="164">
        <v>347566599.66619802</v>
      </c>
      <c r="M158" s="164">
        <v>347566599.66619802</v>
      </c>
      <c r="N158" s="164">
        <v>347566599.66619802</v>
      </c>
      <c r="O158" s="164">
        <v>347323932.88669199</v>
      </c>
      <c r="P158" s="164">
        <v>347323932.88669199</v>
      </c>
      <c r="Q158" s="164">
        <v>347323932.88669199</v>
      </c>
      <c r="R158" s="164">
        <v>347323932.88669199</v>
      </c>
      <c r="S158" s="164">
        <v>347323932.88669199</v>
      </c>
      <c r="T158" s="164">
        <v>347323932.88669199</v>
      </c>
      <c r="U158" s="164">
        <v>347323932.88669199</v>
      </c>
      <c r="V158" s="164">
        <v>347323932.88669199</v>
      </c>
      <c r="W158" s="164">
        <v>347323932.88669199</v>
      </c>
      <c r="X158" s="164">
        <v>347323932.88669199</v>
      </c>
      <c r="Y158" s="164">
        <v>347323932.88669199</v>
      </c>
      <c r="Z158" s="164">
        <v>347323932.88669199</v>
      </c>
      <c r="AA158" s="164">
        <v>347323932.88669199</v>
      </c>
      <c r="AB158" s="164">
        <v>347324484.88728303</v>
      </c>
      <c r="AC158" s="164">
        <v>347324484.88728303</v>
      </c>
      <c r="AD158" s="164">
        <v>347324484.88728303</v>
      </c>
      <c r="AE158" s="164">
        <v>347324484.88728303</v>
      </c>
      <c r="AF158" s="164">
        <v>347324484.88728303</v>
      </c>
      <c r="AG158" s="164">
        <v>347324484.88728303</v>
      </c>
      <c r="AH158" s="164">
        <v>347324484.88728303</v>
      </c>
      <c r="AI158" s="164">
        <v>347324484.88728303</v>
      </c>
      <c r="AJ158" s="164">
        <v>347324484.88728303</v>
      </c>
      <c r="AK158" s="164">
        <v>347324484.88728303</v>
      </c>
      <c r="AL158" s="164">
        <v>347324484.88728303</v>
      </c>
      <c r="AM158" s="164">
        <v>347324484.88728303</v>
      </c>
      <c r="AN158" s="164">
        <v>347324484.88728303</v>
      </c>
    </row>
    <row r="159" spans="1:40" x14ac:dyDescent="0.2">
      <c r="A159" s="27" t="s">
        <v>1999</v>
      </c>
      <c r="B159" s="164">
        <v>0</v>
      </c>
      <c r="C159" s="164">
        <v>0</v>
      </c>
      <c r="D159" s="164">
        <v>0</v>
      </c>
      <c r="E159" s="164">
        <v>0</v>
      </c>
      <c r="F159" s="164">
        <v>0</v>
      </c>
      <c r="G159" s="164">
        <v>0</v>
      </c>
      <c r="H159" s="164">
        <v>0</v>
      </c>
      <c r="I159" s="164">
        <v>0</v>
      </c>
      <c r="J159" s="164">
        <v>0</v>
      </c>
      <c r="K159" s="164">
        <v>0</v>
      </c>
      <c r="L159" s="164">
        <v>0</v>
      </c>
      <c r="M159" s="164">
        <v>0</v>
      </c>
      <c r="N159" s="164">
        <v>0</v>
      </c>
      <c r="O159" s="164">
        <v>0</v>
      </c>
      <c r="P159" s="164">
        <v>0</v>
      </c>
      <c r="Q159" s="164">
        <v>0</v>
      </c>
      <c r="R159" s="164">
        <v>0</v>
      </c>
      <c r="S159" s="164">
        <v>0</v>
      </c>
      <c r="T159" s="164">
        <v>0</v>
      </c>
      <c r="U159" s="164">
        <v>0</v>
      </c>
      <c r="V159" s="164">
        <v>0</v>
      </c>
      <c r="W159" s="164">
        <v>0</v>
      </c>
      <c r="X159" s="164">
        <v>0</v>
      </c>
      <c r="Y159" s="164">
        <v>0</v>
      </c>
      <c r="Z159" s="164">
        <v>0</v>
      </c>
      <c r="AA159" s="164">
        <v>0</v>
      </c>
      <c r="AB159" s="164">
        <v>0</v>
      </c>
      <c r="AC159" s="164">
        <v>0</v>
      </c>
      <c r="AD159" s="164">
        <v>0</v>
      </c>
      <c r="AE159" s="164">
        <v>0</v>
      </c>
      <c r="AF159" s="164">
        <v>0</v>
      </c>
      <c r="AG159" s="164">
        <v>0</v>
      </c>
      <c r="AH159" s="164">
        <v>0</v>
      </c>
      <c r="AI159" s="164">
        <v>0</v>
      </c>
      <c r="AJ159" s="164">
        <v>0</v>
      </c>
      <c r="AK159" s="164">
        <v>0</v>
      </c>
      <c r="AL159" s="164">
        <v>0</v>
      </c>
      <c r="AM159" s="164">
        <v>0</v>
      </c>
      <c r="AN159" s="164">
        <v>0</v>
      </c>
    </row>
    <row r="160" spans="1:40" x14ac:dyDescent="0.2">
      <c r="A160" s="27" t="s">
        <v>2000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2001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  <c r="O161" s="164">
        <v>0</v>
      </c>
      <c r="P161" s="164">
        <v>0</v>
      </c>
      <c r="Q161" s="164">
        <v>0</v>
      </c>
      <c r="R161" s="164">
        <v>0</v>
      </c>
      <c r="S161" s="164">
        <v>0</v>
      </c>
      <c r="T161" s="164">
        <v>0</v>
      </c>
      <c r="U161" s="164">
        <v>0</v>
      </c>
      <c r="V161" s="164">
        <v>0</v>
      </c>
      <c r="W161" s="164">
        <v>0</v>
      </c>
      <c r="X161" s="164">
        <v>0</v>
      </c>
      <c r="Y161" s="164">
        <v>0</v>
      </c>
      <c r="Z161" s="164">
        <v>0</v>
      </c>
      <c r="AA161" s="164">
        <v>0</v>
      </c>
      <c r="AB161" s="164">
        <v>0</v>
      </c>
      <c r="AC161" s="164">
        <v>0</v>
      </c>
      <c r="AD161" s="164">
        <v>0</v>
      </c>
      <c r="AE161" s="164">
        <v>0</v>
      </c>
      <c r="AF161" s="164">
        <v>0</v>
      </c>
      <c r="AG161" s="164">
        <v>0</v>
      </c>
      <c r="AH161" s="164">
        <v>0</v>
      </c>
      <c r="AI161" s="164">
        <v>0</v>
      </c>
      <c r="AJ161" s="164">
        <v>0</v>
      </c>
      <c r="AK161" s="164">
        <v>0</v>
      </c>
      <c r="AL161" s="164">
        <v>0</v>
      </c>
      <c r="AM161" s="164">
        <v>0</v>
      </c>
      <c r="AN161" s="164">
        <v>0</v>
      </c>
    </row>
    <row r="162" spans="1:40" x14ac:dyDescent="0.2">
      <c r="A162" s="27" t="s">
        <v>2002</v>
      </c>
      <c r="B162" s="164">
        <v>3384326.6159795802</v>
      </c>
      <c r="C162" s="164">
        <v>3384326.6159795802</v>
      </c>
      <c r="D162" s="164">
        <v>3384326.6159795802</v>
      </c>
      <c r="E162" s="164">
        <v>3384326.6159795802</v>
      </c>
      <c r="F162" s="164">
        <v>3384326.6159795802</v>
      </c>
      <c r="G162" s="164">
        <v>3384326.6159795802</v>
      </c>
      <c r="H162" s="164">
        <v>3384326.6159795802</v>
      </c>
      <c r="I162" s="164">
        <v>3384326.6159795802</v>
      </c>
      <c r="J162" s="164">
        <v>3384326.6159795802</v>
      </c>
      <c r="K162" s="164">
        <v>3384326.6159795802</v>
      </c>
      <c r="L162" s="164">
        <v>3384326.6159795802</v>
      </c>
      <c r="M162" s="164">
        <v>3384326.6159795802</v>
      </c>
      <c r="N162" s="164">
        <v>3384326.6159795802</v>
      </c>
      <c r="O162" s="164">
        <v>3381963.7202310101</v>
      </c>
      <c r="P162" s="164">
        <v>3381963.7202310101</v>
      </c>
      <c r="Q162" s="164">
        <v>3381963.7202310101</v>
      </c>
      <c r="R162" s="164">
        <v>3381963.7202310101</v>
      </c>
      <c r="S162" s="164">
        <v>3381963.7202310101</v>
      </c>
      <c r="T162" s="164">
        <v>3381963.7202310101</v>
      </c>
      <c r="U162" s="164">
        <v>3381963.7202310101</v>
      </c>
      <c r="V162" s="164">
        <v>3381963.7202310101</v>
      </c>
      <c r="W162" s="164">
        <v>3381963.7202310101</v>
      </c>
      <c r="X162" s="164">
        <v>3381963.7202310101</v>
      </c>
      <c r="Y162" s="164">
        <v>3381963.7202310101</v>
      </c>
      <c r="Z162" s="164">
        <v>3381963.7202310101</v>
      </c>
      <c r="AA162" s="164">
        <v>3381963.7202310101</v>
      </c>
      <c r="AB162" s="164">
        <v>3381969.0951729398</v>
      </c>
      <c r="AC162" s="164">
        <v>3381969.0951729398</v>
      </c>
      <c r="AD162" s="164">
        <v>3381969.0951729398</v>
      </c>
      <c r="AE162" s="164">
        <v>3381969.0951729398</v>
      </c>
      <c r="AF162" s="164">
        <v>3381969.0951729398</v>
      </c>
      <c r="AG162" s="164">
        <v>3381969.0951729398</v>
      </c>
      <c r="AH162" s="164">
        <v>3381969.0951729398</v>
      </c>
      <c r="AI162" s="164">
        <v>3381969.0951729398</v>
      </c>
      <c r="AJ162" s="164">
        <v>3381969.0951729398</v>
      </c>
      <c r="AK162" s="164">
        <v>3381969.0951729398</v>
      </c>
      <c r="AL162" s="164">
        <v>3381969.0951729398</v>
      </c>
      <c r="AM162" s="164">
        <v>3381969.0951729398</v>
      </c>
      <c r="AN162" s="164">
        <v>3381969.0951729398</v>
      </c>
    </row>
    <row r="163" spans="1:40" x14ac:dyDescent="0.2">
      <c r="A163" s="27" t="s">
        <v>2003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  <c r="O163" s="164">
        <v>0</v>
      </c>
      <c r="P163" s="164">
        <v>0</v>
      </c>
      <c r="Q163" s="164">
        <v>0</v>
      </c>
      <c r="R163" s="164">
        <v>0</v>
      </c>
      <c r="S163" s="164">
        <v>0</v>
      </c>
      <c r="T163" s="164">
        <v>0</v>
      </c>
      <c r="U163" s="164">
        <v>0</v>
      </c>
      <c r="V163" s="164">
        <v>0</v>
      </c>
      <c r="W163" s="164">
        <v>0</v>
      </c>
      <c r="X163" s="164">
        <v>0</v>
      </c>
      <c r="Y163" s="164">
        <v>0</v>
      </c>
      <c r="Z163" s="164">
        <v>0</v>
      </c>
      <c r="AA163" s="164">
        <v>0</v>
      </c>
      <c r="AB163" s="164">
        <v>0</v>
      </c>
      <c r="AC163" s="164">
        <v>0</v>
      </c>
      <c r="AD163" s="164">
        <v>0</v>
      </c>
      <c r="AE163" s="164">
        <v>0</v>
      </c>
      <c r="AF163" s="164">
        <v>0</v>
      </c>
      <c r="AG163" s="164">
        <v>0</v>
      </c>
      <c r="AH163" s="164">
        <v>0</v>
      </c>
      <c r="AI163" s="164">
        <v>0</v>
      </c>
      <c r="AJ163" s="164">
        <v>0</v>
      </c>
      <c r="AK163" s="164">
        <v>0</v>
      </c>
      <c r="AL163" s="164">
        <v>0</v>
      </c>
      <c r="AM163" s="164">
        <v>0</v>
      </c>
      <c r="AN163" s="164">
        <v>0</v>
      </c>
    </row>
    <row r="164" spans="1:40" x14ac:dyDescent="0.2">
      <c r="A164" s="27" t="s">
        <v>2004</v>
      </c>
      <c r="B164" s="164">
        <v>1562598.7969669499</v>
      </c>
      <c r="C164" s="164">
        <v>1562598.7969669499</v>
      </c>
      <c r="D164" s="164">
        <v>1562598.7969669499</v>
      </c>
      <c r="E164" s="164">
        <v>1562598.7969669499</v>
      </c>
      <c r="F164" s="164">
        <v>1562598.7969669499</v>
      </c>
      <c r="G164" s="164">
        <v>1562598.7969669499</v>
      </c>
      <c r="H164" s="164">
        <v>1562598.7969669499</v>
      </c>
      <c r="I164" s="164">
        <v>1562598.7969669499</v>
      </c>
      <c r="J164" s="164">
        <v>1562598.7969669499</v>
      </c>
      <c r="K164" s="164">
        <v>1562598.7969669499</v>
      </c>
      <c r="L164" s="164">
        <v>1562598.7969669499</v>
      </c>
      <c r="M164" s="164">
        <v>1562598.7969669499</v>
      </c>
      <c r="N164" s="164">
        <v>1562598.7969669499</v>
      </c>
      <c r="O164" s="164">
        <v>1562598.7969669499</v>
      </c>
      <c r="P164" s="164">
        <v>1562598.7969669499</v>
      </c>
      <c r="Q164" s="164">
        <v>1562598.7969669499</v>
      </c>
      <c r="R164" s="164">
        <v>1562598.7969669499</v>
      </c>
      <c r="S164" s="164">
        <v>1562598.7969669499</v>
      </c>
      <c r="T164" s="164">
        <v>1562598.7969669499</v>
      </c>
      <c r="U164" s="164">
        <v>1562598.7969669499</v>
      </c>
      <c r="V164" s="164">
        <v>1562598.7969669499</v>
      </c>
      <c r="W164" s="164">
        <v>1562598.7969669499</v>
      </c>
      <c r="X164" s="164">
        <v>1562598.7969669499</v>
      </c>
      <c r="Y164" s="164">
        <v>1562598.7969669499</v>
      </c>
      <c r="Z164" s="164">
        <v>1562598.7969669499</v>
      </c>
      <c r="AA164" s="164">
        <v>1562598.7969669499</v>
      </c>
      <c r="AB164" s="164">
        <v>1562598.7969669499</v>
      </c>
      <c r="AC164" s="164">
        <v>1562598.7969669499</v>
      </c>
      <c r="AD164" s="164">
        <v>1562598.7969669499</v>
      </c>
      <c r="AE164" s="164">
        <v>1562598.7969669499</v>
      </c>
      <c r="AF164" s="164">
        <v>1562598.7969669499</v>
      </c>
      <c r="AG164" s="164">
        <v>1562598.7969669499</v>
      </c>
      <c r="AH164" s="164">
        <v>1562598.7969669499</v>
      </c>
      <c r="AI164" s="164">
        <v>1562598.7969669499</v>
      </c>
      <c r="AJ164" s="164">
        <v>1562598.7969669499</v>
      </c>
      <c r="AK164" s="164">
        <v>1562598.7969669499</v>
      </c>
      <c r="AL164" s="164">
        <v>1562598.7969669499</v>
      </c>
      <c r="AM164" s="164">
        <v>1562598.7969669499</v>
      </c>
      <c r="AN164" s="164">
        <v>1562598.7969669499</v>
      </c>
    </row>
    <row r="165" spans="1:40" x14ac:dyDescent="0.2">
      <c r="A165" s="27" t="s">
        <v>2005</v>
      </c>
      <c r="B165" s="164">
        <v>4025364.8930748999</v>
      </c>
      <c r="C165" s="164">
        <v>4025364.8930748999</v>
      </c>
      <c r="D165" s="164">
        <v>4025364.8930748999</v>
      </c>
      <c r="E165" s="164">
        <v>4025364.8930748999</v>
      </c>
      <c r="F165" s="164">
        <v>4025364.8930748999</v>
      </c>
      <c r="G165" s="164">
        <v>4025364.8930748999</v>
      </c>
      <c r="H165" s="164">
        <v>4025364.8930748999</v>
      </c>
      <c r="I165" s="164">
        <v>4025364.8930748999</v>
      </c>
      <c r="J165" s="164">
        <v>4025364.8930748999</v>
      </c>
      <c r="K165" s="164">
        <v>4025364.8930748999</v>
      </c>
      <c r="L165" s="164">
        <v>4025364.8930748999</v>
      </c>
      <c r="M165" s="164">
        <v>4025364.8930748999</v>
      </c>
      <c r="N165" s="164">
        <v>4025364.8930748999</v>
      </c>
      <c r="O165" s="164">
        <v>4025364.8930748999</v>
      </c>
      <c r="P165" s="164">
        <v>4025364.8930748999</v>
      </c>
      <c r="Q165" s="164">
        <v>4025364.8930748999</v>
      </c>
      <c r="R165" s="164">
        <v>4025364.8930748999</v>
      </c>
      <c r="S165" s="164">
        <v>4025364.8930748999</v>
      </c>
      <c r="T165" s="164">
        <v>4025364.8930748999</v>
      </c>
      <c r="U165" s="164">
        <v>4025364.8930748999</v>
      </c>
      <c r="V165" s="164">
        <v>4025364.8930748999</v>
      </c>
      <c r="W165" s="164">
        <v>4025364.8930748999</v>
      </c>
      <c r="X165" s="164">
        <v>4025364.8930748999</v>
      </c>
      <c r="Y165" s="164">
        <v>4025364.8930748999</v>
      </c>
      <c r="Z165" s="164">
        <v>4025364.8930748999</v>
      </c>
      <c r="AA165" s="164">
        <v>4025364.8930748999</v>
      </c>
      <c r="AB165" s="164">
        <v>4025364.8930748999</v>
      </c>
      <c r="AC165" s="164">
        <v>4025364.8930748999</v>
      </c>
      <c r="AD165" s="164">
        <v>4025364.8930748999</v>
      </c>
      <c r="AE165" s="164">
        <v>4025364.8930748999</v>
      </c>
      <c r="AF165" s="164">
        <v>4025364.8930748999</v>
      </c>
      <c r="AG165" s="164">
        <v>4025364.8930748999</v>
      </c>
      <c r="AH165" s="164">
        <v>4025364.8930748999</v>
      </c>
      <c r="AI165" s="164">
        <v>4025364.8930748999</v>
      </c>
      <c r="AJ165" s="164">
        <v>4025364.8930748999</v>
      </c>
      <c r="AK165" s="164">
        <v>4025364.8930748999</v>
      </c>
      <c r="AL165" s="164">
        <v>4025364.8930748999</v>
      </c>
      <c r="AM165" s="164">
        <v>4025364.8930748999</v>
      </c>
      <c r="AN165" s="164">
        <v>4025364.8930748999</v>
      </c>
    </row>
    <row r="166" spans="1:40" x14ac:dyDescent="0.2">
      <c r="A166" s="27" t="s">
        <v>2006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  <c r="O166" s="164">
        <v>0</v>
      </c>
      <c r="P166" s="164">
        <v>0</v>
      </c>
      <c r="Q166" s="164">
        <v>0</v>
      </c>
      <c r="R166" s="164">
        <v>0</v>
      </c>
      <c r="S166" s="164">
        <v>0</v>
      </c>
      <c r="T166" s="164">
        <v>0</v>
      </c>
      <c r="U166" s="164">
        <v>0</v>
      </c>
      <c r="V166" s="164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  <c r="AC166" s="164">
        <v>0</v>
      </c>
      <c r="AD166" s="164">
        <v>0</v>
      </c>
      <c r="AE166" s="164">
        <v>0</v>
      </c>
      <c r="AF166" s="164">
        <v>0</v>
      </c>
      <c r="AG166" s="164">
        <v>0</v>
      </c>
      <c r="AH166" s="164">
        <v>0</v>
      </c>
      <c r="AI166" s="164">
        <v>0</v>
      </c>
      <c r="AJ166" s="164">
        <v>0</v>
      </c>
      <c r="AK166" s="164">
        <v>0</v>
      </c>
      <c r="AL166" s="164">
        <v>0</v>
      </c>
      <c r="AM166" s="164">
        <v>0</v>
      </c>
      <c r="AN166" s="164">
        <v>0</v>
      </c>
    </row>
    <row r="167" spans="1:40" x14ac:dyDescent="0.2">
      <c r="A167" s="27" t="s">
        <v>2007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x14ac:dyDescent="0.2">
      <c r="A168" s="27" t="s">
        <v>2008</v>
      </c>
      <c r="B168" s="164">
        <v>0</v>
      </c>
      <c r="C168" s="164">
        <v>0</v>
      </c>
      <c r="D168" s="164">
        <v>0</v>
      </c>
      <c r="E168" s="164">
        <v>0</v>
      </c>
      <c r="F168" s="164">
        <v>0</v>
      </c>
      <c r="G168" s="164">
        <v>0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0</v>
      </c>
      <c r="P168" s="164">
        <v>0</v>
      </c>
      <c r="Q168" s="164">
        <v>0</v>
      </c>
      <c r="R168" s="164">
        <v>0</v>
      </c>
      <c r="S168" s="164">
        <v>0</v>
      </c>
      <c r="T168" s="164">
        <v>0</v>
      </c>
      <c r="U168" s="164">
        <v>0</v>
      </c>
      <c r="V168" s="164">
        <v>0</v>
      </c>
      <c r="W168" s="164">
        <v>0</v>
      </c>
      <c r="X168" s="164">
        <v>0</v>
      </c>
      <c r="Y168" s="164">
        <v>0</v>
      </c>
      <c r="Z168" s="164">
        <v>0</v>
      </c>
      <c r="AA168" s="164">
        <v>0</v>
      </c>
      <c r="AB168" s="164">
        <v>0</v>
      </c>
      <c r="AC168" s="164">
        <v>0</v>
      </c>
      <c r="AD168" s="164">
        <v>0</v>
      </c>
      <c r="AE168" s="164">
        <v>0</v>
      </c>
      <c r="AF168" s="164">
        <v>0</v>
      </c>
      <c r="AG168" s="164">
        <v>0</v>
      </c>
      <c r="AH168" s="164">
        <v>0</v>
      </c>
      <c r="AI168" s="164">
        <v>0</v>
      </c>
      <c r="AJ168" s="164">
        <v>0</v>
      </c>
      <c r="AK168" s="164">
        <v>0</v>
      </c>
      <c r="AL168" s="164">
        <v>0</v>
      </c>
      <c r="AM168" s="164">
        <v>0</v>
      </c>
      <c r="AN168" s="164">
        <v>0</v>
      </c>
    </row>
    <row r="169" spans="1:40" x14ac:dyDescent="0.2">
      <c r="A169" s="27" t="s">
        <v>2009</v>
      </c>
      <c r="B169" s="164">
        <v>-736122.37797231996</v>
      </c>
      <c r="C169" s="164">
        <v>-736122.37797231996</v>
      </c>
      <c r="D169" s="164">
        <v>-736122.37797231996</v>
      </c>
      <c r="E169" s="164">
        <v>-736122.37797231996</v>
      </c>
      <c r="F169" s="164">
        <v>-736122.37797231996</v>
      </c>
      <c r="G169" s="164">
        <v>-736122.37797231996</v>
      </c>
      <c r="H169" s="164">
        <v>-736122.37797231996</v>
      </c>
      <c r="I169" s="164">
        <v>-736122.37797231996</v>
      </c>
      <c r="J169" s="164">
        <v>-736122.37797231996</v>
      </c>
      <c r="K169" s="164">
        <v>-736122.37797231996</v>
      </c>
      <c r="L169" s="164">
        <v>-736122.37797231996</v>
      </c>
      <c r="M169" s="164">
        <v>-736122.37797231996</v>
      </c>
      <c r="N169" s="164">
        <v>-736122.37797231996</v>
      </c>
      <c r="O169" s="164">
        <v>-735608.42626650096</v>
      </c>
      <c r="P169" s="164">
        <v>-735608.42626650096</v>
      </c>
      <c r="Q169" s="164">
        <v>-735608.42626650096</v>
      </c>
      <c r="R169" s="164">
        <v>-735608.42626650096</v>
      </c>
      <c r="S169" s="164">
        <v>-735608.42626650096</v>
      </c>
      <c r="T169" s="164">
        <v>-735608.42626650096</v>
      </c>
      <c r="U169" s="164">
        <v>-735608.42626650096</v>
      </c>
      <c r="V169" s="164">
        <v>-735608.42626650096</v>
      </c>
      <c r="W169" s="164">
        <v>-735608.42626650096</v>
      </c>
      <c r="X169" s="164">
        <v>-735608.42626650096</v>
      </c>
      <c r="Y169" s="164">
        <v>-735608.42626650096</v>
      </c>
      <c r="Z169" s="164">
        <v>-735608.42626650096</v>
      </c>
      <c r="AA169" s="164">
        <v>-735608.42626650096</v>
      </c>
      <c r="AB169" s="164">
        <v>-735609.59536614304</v>
      </c>
      <c r="AC169" s="164">
        <v>-735609.59536614304</v>
      </c>
      <c r="AD169" s="164">
        <v>-735609.59536614304</v>
      </c>
      <c r="AE169" s="164">
        <v>-735609.59536614304</v>
      </c>
      <c r="AF169" s="164">
        <v>-735609.59536614304</v>
      </c>
      <c r="AG169" s="164">
        <v>-735609.59536614304</v>
      </c>
      <c r="AH169" s="164">
        <v>-735609.59536614304</v>
      </c>
      <c r="AI169" s="164">
        <v>-735609.59536614304</v>
      </c>
      <c r="AJ169" s="164">
        <v>-735609.59536614304</v>
      </c>
      <c r="AK169" s="164">
        <v>-735609.59536614304</v>
      </c>
      <c r="AL169" s="164">
        <v>-735609.59536614304</v>
      </c>
      <c r="AM169" s="164">
        <v>-735609.59536614304</v>
      </c>
      <c r="AN169" s="164">
        <v>-735609.59536614304</v>
      </c>
    </row>
    <row r="170" spans="1:40" x14ac:dyDescent="0.2">
      <c r="A170" s="27" t="s">
        <v>2010</v>
      </c>
      <c r="B170" s="164">
        <v>-66774.389481587001</v>
      </c>
      <c r="C170" s="164">
        <v>-66774.389481587001</v>
      </c>
      <c r="D170" s="164">
        <v>-66774.389481587001</v>
      </c>
      <c r="E170" s="164">
        <v>-66774.389481587001</v>
      </c>
      <c r="F170" s="164">
        <v>-66774.389481587001</v>
      </c>
      <c r="G170" s="164">
        <v>-66774.389481587001</v>
      </c>
      <c r="H170" s="164">
        <v>-66774.389481587001</v>
      </c>
      <c r="I170" s="164">
        <v>-66774.389481587001</v>
      </c>
      <c r="J170" s="164">
        <v>-66774.389481587001</v>
      </c>
      <c r="K170" s="164">
        <v>-66774.389481587001</v>
      </c>
      <c r="L170" s="164">
        <v>-66774.389481587001</v>
      </c>
      <c r="M170" s="164">
        <v>-66774.389481587001</v>
      </c>
      <c r="N170" s="164">
        <v>-66774.389481587001</v>
      </c>
      <c r="O170" s="164">
        <v>-66727.768413669401</v>
      </c>
      <c r="P170" s="164">
        <v>-66727.768413669401</v>
      </c>
      <c r="Q170" s="164">
        <v>-66727.768413669401</v>
      </c>
      <c r="R170" s="164">
        <v>-66727.768413669401</v>
      </c>
      <c r="S170" s="164">
        <v>-66727.768413669401</v>
      </c>
      <c r="T170" s="164">
        <v>-66727.768413669401</v>
      </c>
      <c r="U170" s="164">
        <v>-66727.768413669401</v>
      </c>
      <c r="V170" s="164">
        <v>-66727.768413669401</v>
      </c>
      <c r="W170" s="164">
        <v>-66727.768413669401</v>
      </c>
      <c r="X170" s="164">
        <v>-66727.768413669401</v>
      </c>
      <c r="Y170" s="164">
        <v>-66727.768413669401</v>
      </c>
      <c r="Z170" s="164">
        <v>-66727.768413669401</v>
      </c>
      <c r="AA170" s="164">
        <v>-66727.768413669401</v>
      </c>
      <c r="AB170" s="164">
        <v>-66727.874463854998</v>
      </c>
      <c r="AC170" s="164">
        <v>-66727.874463854998</v>
      </c>
      <c r="AD170" s="164">
        <v>-66727.874463854998</v>
      </c>
      <c r="AE170" s="164">
        <v>-66727.874463854998</v>
      </c>
      <c r="AF170" s="164">
        <v>-66727.874463854998</v>
      </c>
      <c r="AG170" s="164">
        <v>-66727.874463854998</v>
      </c>
      <c r="AH170" s="164">
        <v>-66727.874463854998</v>
      </c>
      <c r="AI170" s="164">
        <v>-66727.874463854998</v>
      </c>
      <c r="AJ170" s="164">
        <v>-66727.874463854998</v>
      </c>
      <c r="AK170" s="164">
        <v>-66727.874463854998</v>
      </c>
      <c r="AL170" s="164">
        <v>-66727.874463854998</v>
      </c>
      <c r="AM170" s="164">
        <v>-66727.874463854998</v>
      </c>
      <c r="AN170" s="164">
        <v>-66727.874463854998</v>
      </c>
    </row>
    <row r="171" spans="1:40" x14ac:dyDescent="0.2">
      <c r="A171" s="27" t="s">
        <v>2011</v>
      </c>
      <c r="B171" s="164">
        <v>0</v>
      </c>
      <c r="C171" s="164">
        <v>0</v>
      </c>
      <c r="D171" s="164">
        <v>0</v>
      </c>
      <c r="E171" s="164">
        <v>0</v>
      </c>
      <c r="F171" s="164">
        <v>0</v>
      </c>
      <c r="G171" s="164">
        <v>0</v>
      </c>
      <c r="H171" s="164">
        <v>0</v>
      </c>
      <c r="I171" s="164">
        <v>0</v>
      </c>
      <c r="J171" s="164">
        <v>0</v>
      </c>
      <c r="K171" s="164">
        <v>0</v>
      </c>
      <c r="L171" s="164">
        <v>0</v>
      </c>
      <c r="M171" s="164">
        <v>0</v>
      </c>
      <c r="N171" s="164">
        <v>0</v>
      </c>
      <c r="O171" s="164">
        <v>0</v>
      </c>
      <c r="P171" s="164">
        <v>0</v>
      </c>
      <c r="Q171" s="164">
        <v>0</v>
      </c>
      <c r="R171" s="164">
        <v>0</v>
      </c>
      <c r="S171" s="164">
        <v>0</v>
      </c>
      <c r="T171" s="164">
        <v>0</v>
      </c>
      <c r="U171" s="164">
        <v>0</v>
      </c>
      <c r="V171" s="164">
        <v>0</v>
      </c>
      <c r="W171" s="164">
        <v>0</v>
      </c>
      <c r="X171" s="164">
        <v>0</v>
      </c>
      <c r="Y171" s="164">
        <v>0</v>
      </c>
      <c r="Z171" s="164">
        <v>0</v>
      </c>
      <c r="AA171" s="164">
        <v>0</v>
      </c>
      <c r="AB171" s="164">
        <v>0</v>
      </c>
      <c r="AC171" s="164">
        <v>0</v>
      </c>
      <c r="AD171" s="164">
        <v>0</v>
      </c>
      <c r="AE171" s="164">
        <v>0</v>
      </c>
      <c r="AF171" s="164">
        <v>0</v>
      </c>
      <c r="AG171" s="164">
        <v>0</v>
      </c>
      <c r="AH171" s="164">
        <v>0</v>
      </c>
      <c r="AI171" s="164">
        <v>0</v>
      </c>
      <c r="AJ171" s="164">
        <v>0</v>
      </c>
      <c r="AK171" s="164">
        <v>0</v>
      </c>
      <c r="AL171" s="164">
        <v>0</v>
      </c>
      <c r="AM171" s="164">
        <v>0</v>
      </c>
      <c r="AN171" s="164">
        <v>0</v>
      </c>
    </row>
    <row r="172" spans="1:40" x14ac:dyDescent="0.2">
      <c r="A172" s="27" t="s">
        <v>2012</v>
      </c>
      <c r="B172" s="164">
        <v>3210137.3992327498</v>
      </c>
      <c r="C172" s="164">
        <v>3210137.3992327498</v>
      </c>
      <c r="D172" s="164">
        <v>3210137.3992327498</v>
      </c>
      <c r="E172" s="164">
        <v>3210137.3992327498</v>
      </c>
      <c r="F172" s="164">
        <v>3210137.3992327498</v>
      </c>
      <c r="G172" s="164">
        <v>3210137.3992327498</v>
      </c>
      <c r="H172" s="164">
        <v>3210137.3992327498</v>
      </c>
      <c r="I172" s="164">
        <v>3210137.3992327498</v>
      </c>
      <c r="J172" s="164">
        <v>3210137.3992327498</v>
      </c>
      <c r="K172" s="164">
        <v>3210137.3992327498</v>
      </c>
      <c r="L172" s="164">
        <v>3210137.3992327498</v>
      </c>
      <c r="M172" s="164">
        <v>3210137.3992327498</v>
      </c>
      <c r="N172" s="164">
        <v>3210137.3992327498</v>
      </c>
      <c r="O172" s="164">
        <v>3210137.3992327498</v>
      </c>
      <c r="P172" s="164">
        <v>3210137.3992327498</v>
      </c>
      <c r="Q172" s="164">
        <v>3210137.3992327498</v>
      </c>
      <c r="R172" s="164">
        <v>3210137.3992327498</v>
      </c>
      <c r="S172" s="164">
        <v>3210137.3992327498</v>
      </c>
      <c r="T172" s="164">
        <v>3210137.3992327498</v>
      </c>
      <c r="U172" s="164">
        <v>3210137.3992327498</v>
      </c>
      <c r="V172" s="164">
        <v>3210137.3992327498</v>
      </c>
      <c r="W172" s="164">
        <v>3210137.3992327498</v>
      </c>
      <c r="X172" s="164">
        <v>3210137.3992327498</v>
      </c>
      <c r="Y172" s="164">
        <v>3210137.3992327498</v>
      </c>
      <c r="Z172" s="164">
        <v>3210137.3992327498</v>
      </c>
      <c r="AA172" s="164">
        <v>3210137.3992327498</v>
      </c>
      <c r="AB172" s="164">
        <v>3210137.3992327498</v>
      </c>
      <c r="AC172" s="164">
        <v>3210137.3992327498</v>
      </c>
      <c r="AD172" s="164">
        <v>3210137.3992327498</v>
      </c>
      <c r="AE172" s="164">
        <v>3210137.3992327498</v>
      </c>
      <c r="AF172" s="164">
        <v>3210137.3992327498</v>
      </c>
      <c r="AG172" s="164">
        <v>3210137.3992327498</v>
      </c>
      <c r="AH172" s="164">
        <v>3210137.3992327498</v>
      </c>
      <c r="AI172" s="164">
        <v>3210137.3992327498</v>
      </c>
      <c r="AJ172" s="164">
        <v>3210137.3992327498</v>
      </c>
      <c r="AK172" s="164">
        <v>3210137.3992327498</v>
      </c>
      <c r="AL172" s="164">
        <v>3210137.3992327498</v>
      </c>
      <c r="AM172" s="164">
        <v>3210137.3992327498</v>
      </c>
      <c r="AN172" s="164">
        <v>3210137.3992327498</v>
      </c>
    </row>
    <row r="173" spans="1:40" x14ac:dyDescent="0.2">
      <c r="A173" s="27" t="s">
        <v>2013</v>
      </c>
      <c r="B173" s="164">
        <v>0</v>
      </c>
      <c r="C173" s="164">
        <v>0</v>
      </c>
      <c r="D173" s="164">
        <v>0</v>
      </c>
      <c r="E173" s="164">
        <v>0</v>
      </c>
      <c r="F173" s="164">
        <v>0</v>
      </c>
      <c r="G173" s="164">
        <v>0</v>
      </c>
      <c r="H173" s="164">
        <v>0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  <c r="O173" s="164">
        <v>0</v>
      </c>
      <c r="P173" s="164">
        <v>0</v>
      </c>
      <c r="Q173" s="164">
        <v>0</v>
      </c>
      <c r="R173" s="164">
        <v>0</v>
      </c>
      <c r="S173" s="164">
        <v>0</v>
      </c>
      <c r="T173" s="164">
        <v>0</v>
      </c>
      <c r="U173" s="164">
        <v>0</v>
      </c>
      <c r="V173" s="164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  <c r="AB173" s="164">
        <v>0</v>
      </c>
      <c r="AC173" s="164">
        <v>0</v>
      </c>
      <c r="AD173" s="164">
        <v>0</v>
      </c>
      <c r="AE173" s="164">
        <v>0</v>
      </c>
      <c r="AF173" s="164">
        <v>0</v>
      </c>
      <c r="AG173" s="164">
        <v>0</v>
      </c>
      <c r="AH173" s="164">
        <v>0</v>
      </c>
      <c r="AI173" s="164">
        <v>0</v>
      </c>
      <c r="AJ173" s="164">
        <v>0</v>
      </c>
      <c r="AK173" s="164">
        <v>0</v>
      </c>
      <c r="AL173" s="164">
        <v>0</v>
      </c>
      <c r="AM173" s="164">
        <v>0</v>
      </c>
      <c r="AN173" s="164">
        <v>0</v>
      </c>
    </row>
    <row r="174" spans="1:40" x14ac:dyDescent="0.2">
      <c r="A174" s="27" t="s">
        <v>2014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64">
        <v>0</v>
      </c>
      <c r="N174" s="164">
        <v>0</v>
      </c>
      <c r="O174" s="164">
        <v>0</v>
      </c>
      <c r="P174" s="164">
        <v>0</v>
      </c>
      <c r="Q174" s="164">
        <v>0</v>
      </c>
      <c r="R174" s="164">
        <v>0</v>
      </c>
      <c r="S174" s="164">
        <v>0</v>
      </c>
      <c r="T174" s="164">
        <v>0</v>
      </c>
      <c r="U174" s="164">
        <v>0</v>
      </c>
      <c r="V174" s="164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  <c r="AB174" s="164">
        <v>0</v>
      </c>
      <c r="AC174" s="164">
        <v>0</v>
      </c>
      <c r="AD174" s="164">
        <v>0</v>
      </c>
      <c r="AE174" s="164">
        <v>0</v>
      </c>
      <c r="AF174" s="164">
        <v>0</v>
      </c>
      <c r="AG174" s="164">
        <v>0</v>
      </c>
      <c r="AH174" s="164">
        <v>0</v>
      </c>
      <c r="AI174" s="164">
        <v>0</v>
      </c>
      <c r="AJ174" s="164">
        <v>0</v>
      </c>
      <c r="AK174" s="164">
        <v>0</v>
      </c>
      <c r="AL174" s="164">
        <v>0</v>
      </c>
      <c r="AM174" s="164">
        <v>0</v>
      </c>
      <c r="AN174" s="164">
        <v>0</v>
      </c>
    </row>
    <row r="175" spans="1:40" x14ac:dyDescent="0.2">
      <c r="A175" s="27" t="s">
        <v>2015</v>
      </c>
      <c r="B175" s="164">
        <v>15340844.5680712</v>
      </c>
      <c r="C175" s="164">
        <v>15340844.5680712</v>
      </c>
      <c r="D175" s="164">
        <v>15340844.5680712</v>
      </c>
      <c r="E175" s="164">
        <v>15340844.5680712</v>
      </c>
      <c r="F175" s="164">
        <v>15340844.5680712</v>
      </c>
      <c r="G175" s="164">
        <v>15340844.5680712</v>
      </c>
      <c r="H175" s="164">
        <v>15340844.5680712</v>
      </c>
      <c r="I175" s="164">
        <v>15340844.5680712</v>
      </c>
      <c r="J175" s="164">
        <v>15340844.5680712</v>
      </c>
      <c r="K175" s="164">
        <v>15340844.5680712</v>
      </c>
      <c r="L175" s="164">
        <v>15340844.5680712</v>
      </c>
      <c r="M175" s="164">
        <v>15340844.5680712</v>
      </c>
      <c r="N175" s="164">
        <v>15340844.5680712</v>
      </c>
      <c r="O175" s="164">
        <v>15330133.7766723</v>
      </c>
      <c r="P175" s="164">
        <v>15330133.7766723</v>
      </c>
      <c r="Q175" s="164">
        <v>15330133.7766723</v>
      </c>
      <c r="R175" s="164">
        <v>15330133.7766723</v>
      </c>
      <c r="S175" s="164">
        <v>15330133.7766723</v>
      </c>
      <c r="T175" s="164">
        <v>15330133.7766723</v>
      </c>
      <c r="U175" s="164">
        <v>15330133.7766723</v>
      </c>
      <c r="V175" s="164">
        <v>15330133.7766723</v>
      </c>
      <c r="W175" s="164">
        <v>15330133.7766723</v>
      </c>
      <c r="X175" s="164">
        <v>15330133.7766723</v>
      </c>
      <c r="Y175" s="164">
        <v>15330133.7766723</v>
      </c>
      <c r="Z175" s="164">
        <v>15330133.7766723</v>
      </c>
      <c r="AA175" s="164">
        <v>15330133.7766723</v>
      </c>
      <c r="AB175" s="164">
        <v>15330158.140795</v>
      </c>
      <c r="AC175" s="164">
        <v>15330158.140795</v>
      </c>
      <c r="AD175" s="164">
        <v>15330158.140795</v>
      </c>
      <c r="AE175" s="164">
        <v>15330158.140795</v>
      </c>
      <c r="AF175" s="164">
        <v>15330158.140795</v>
      </c>
      <c r="AG175" s="164">
        <v>15330158.140795</v>
      </c>
      <c r="AH175" s="164">
        <v>15330158.140795</v>
      </c>
      <c r="AI175" s="164">
        <v>15330158.140795</v>
      </c>
      <c r="AJ175" s="164">
        <v>15330158.140795</v>
      </c>
      <c r="AK175" s="164">
        <v>15330158.140795</v>
      </c>
      <c r="AL175" s="164">
        <v>15330158.140795</v>
      </c>
      <c r="AM175" s="164">
        <v>15330158.140795</v>
      </c>
      <c r="AN175" s="164">
        <v>15330158.140795</v>
      </c>
    </row>
    <row r="176" spans="1:40" x14ac:dyDescent="0.2">
      <c r="A176" s="27" t="s">
        <v>2016</v>
      </c>
      <c r="B176" s="164">
        <v>0</v>
      </c>
      <c r="C176" s="164">
        <v>0</v>
      </c>
      <c r="D176" s="164">
        <v>0</v>
      </c>
      <c r="E176" s="164">
        <v>0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64">
        <v>0</v>
      </c>
      <c r="N176" s="164">
        <v>0</v>
      </c>
      <c r="O176" s="164">
        <v>0</v>
      </c>
      <c r="P176" s="164">
        <v>0</v>
      </c>
      <c r="Q176" s="164">
        <v>0</v>
      </c>
      <c r="R176" s="164">
        <v>0</v>
      </c>
      <c r="S176" s="164">
        <v>0</v>
      </c>
      <c r="T176" s="164">
        <v>0</v>
      </c>
      <c r="U176" s="164">
        <v>0</v>
      </c>
      <c r="V176" s="164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  <c r="AB176" s="164">
        <v>0</v>
      </c>
      <c r="AC176" s="164">
        <v>0</v>
      </c>
      <c r="AD176" s="164">
        <v>0</v>
      </c>
      <c r="AE176" s="164">
        <v>0</v>
      </c>
      <c r="AF176" s="164">
        <v>0</v>
      </c>
      <c r="AG176" s="164">
        <v>0</v>
      </c>
      <c r="AH176" s="164">
        <v>0</v>
      </c>
      <c r="AI176" s="164">
        <v>0</v>
      </c>
      <c r="AJ176" s="164">
        <v>0</v>
      </c>
      <c r="AK176" s="164">
        <v>0</v>
      </c>
      <c r="AL176" s="164">
        <v>0</v>
      </c>
      <c r="AM176" s="164">
        <v>0</v>
      </c>
      <c r="AN176" s="164">
        <v>0</v>
      </c>
    </row>
    <row r="177" spans="1:40" x14ac:dyDescent="0.2">
      <c r="A177" s="27" t="s">
        <v>2017</v>
      </c>
      <c r="B177" s="164">
        <v>-3114.3689290288098</v>
      </c>
      <c r="C177" s="164">
        <v>-3114.3689290288098</v>
      </c>
      <c r="D177" s="164">
        <v>-3114.3689290288098</v>
      </c>
      <c r="E177" s="164">
        <v>-3114.3689290288098</v>
      </c>
      <c r="F177" s="164">
        <v>-3114.3689290288098</v>
      </c>
      <c r="G177" s="164">
        <v>-3114.3689290288098</v>
      </c>
      <c r="H177" s="164">
        <v>-3114.3689290288098</v>
      </c>
      <c r="I177" s="164">
        <v>-3114.3689290288098</v>
      </c>
      <c r="J177" s="164">
        <v>-3114.3689290288098</v>
      </c>
      <c r="K177" s="164">
        <v>-3114.3689290288098</v>
      </c>
      <c r="L177" s="164">
        <v>-3114.3689290288098</v>
      </c>
      <c r="M177" s="164">
        <v>-3114.3689290288098</v>
      </c>
      <c r="N177" s="164">
        <v>-3114.3689290288098</v>
      </c>
      <c r="O177" s="164">
        <v>-3112.1945144592801</v>
      </c>
      <c r="P177" s="164">
        <v>-3112.1945144592801</v>
      </c>
      <c r="Q177" s="164">
        <v>-3112.1945144592801</v>
      </c>
      <c r="R177" s="164">
        <v>-3112.1945144592801</v>
      </c>
      <c r="S177" s="164">
        <v>-3112.1945144592801</v>
      </c>
      <c r="T177" s="164">
        <v>-3112.1945144592801</v>
      </c>
      <c r="U177" s="164">
        <v>-3112.1945144592801</v>
      </c>
      <c r="V177" s="164">
        <v>-3112.1945144592801</v>
      </c>
      <c r="W177" s="164">
        <v>-3112.1945144592801</v>
      </c>
      <c r="X177" s="164">
        <v>-3112.1945144592801</v>
      </c>
      <c r="Y177" s="164">
        <v>-3112.1945144592801</v>
      </c>
      <c r="Z177" s="164">
        <v>-3112.1945144592801</v>
      </c>
      <c r="AA177" s="164">
        <v>-3112.1945144592801</v>
      </c>
      <c r="AB177" s="164">
        <v>-3112.1994606580402</v>
      </c>
      <c r="AC177" s="164">
        <v>-3112.1994606580402</v>
      </c>
      <c r="AD177" s="164">
        <v>-3112.1994606580402</v>
      </c>
      <c r="AE177" s="164">
        <v>-3112.1994606580402</v>
      </c>
      <c r="AF177" s="164">
        <v>-3112.1994606580402</v>
      </c>
      <c r="AG177" s="164">
        <v>-3112.1994606580402</v>
      </c>
      <c r="AH177" s="164">
        <v>-3112.1994606580402</v>
      </c>
      <c r="AI177" s="164">
        <v>-3112.1994606580402</v>
      </c>
      <c r="AJ177" s="164">
        <v>-3112.1994606580402</v>
      </c>
      <c r="AK177" s="164">
        <v>-3112.1994606580402</v>
      </c>
      <c r="AL177" s="164">
        <v>-3112.1994606580402</v>
      </c>
      <c r="AM177" s="164">
        <v>-3112.1994606580402</v>
      </c>
      <c r="AN177" s="164">
        <v>-3112.1994606580402</v>
      </c>
    </row>
    <row r="178" spans="1:40" x14ac:dyDescent="0.2">
      <c r="A178" s="27" t="s">
        <v>2018</v>
      </c>
      <c r="B178" s="164">
        <v>2293488.81256876</v>
      </c>
      <c r="C178" s="164">
        <v>2293488.81256876</v>
      </c>
      <c r="D178" s="164">
        <v>2293488.81256876</v>
      </c>
      <c r="E178" s="164">
        <v>2293488.81256876</v>
      </c>
      <c r="F178" s="164">
        <v>2293488.81256876</v>
      </c>
      <c r="G178" s="164">
        <v>2293488.81256876</v>
      </c>
      <c r="H178" s="164">
        <v>2293488.81256876</v>
      </c>
      <c r="I178" s="164">
        <v>2293488.81256876</v>
      </c>
      <c r="J178" s="164">
        <v>2293488.81256876</v>
      </c>
      <c r="K178" s="164">
        <v>2293488.81256876</v>
      </c>
      <c r="L178" s="164">
        <v>2293488.81256876</v>
      </c>
      <c r="M178" s="164">
        <v>2293488.81256876</v>
      </c>
      <c r="N178" s="164">
        <v>2293488.81256876</v>
      </c>
      <c r="O178" s="164">
        <v>2291887.5265288702</v>
      </c>
      <c r="P178" s="164">
        <v>2291887.5265288702</v>
      </c>
      <c r="Q178" s="164">
        <v>2291887.5265288702</v>
      </c>
      <c r="R178" s="164">
        <v>2291887.5265288702</v>
      </c>
      <c r="S178" s="164">
        <v>2291887.5265288702</v>
      </c>
      <c r="T178" s="164">
        <v>2291887.5265288702</v>
      </c>
      <c r="U178" s="164">
        <v>2291887.5265288702</v>
      </c>
      <c r="V178" s="164">
        <v>2291887.5265288702</v>
      </c>
      <c r="W178" s="164">
        <v>2291887.5265288702</v>
      </c>
      <c r="X178" s="164">
        <v>2291887.5265288702</v>
      </c>
      <c r="Y178" s="164">
        <v>2291887.5265288702</v>
      </c>
      <c r="Z178" s="164">
        <v>2291887.5265288702</v>
      </c>
      <c r="AA178" s="164">
        <v>2291887.5265288702</v>
      </c>
      <c r="AB178" s="164">
        <v>2291891.1690168902</v>
      </c>
      <c r="AC178" s="164">
        <v>2291891.1690168902</v>
      </c>
      <c r="AD178" s="164">
        <v>2291891.1690168902</v>
      </c>
      <c r="AE178" s="164">
        <v>2291891.1690168902</v>
      </c>
      <c r="AF178" s="164">
        <v>2291891.1690168902</v>
      </c>
      <c r="AG178" s="164">
        <v>2291891.1690168902</v>
      </c>
      <c r="AH178" s="164">
        <v>2291891.1690168902</v>
      </c>
      <c r="AI178" s="164">
        <v>2291891.1690168902</v>
      </c>
      <c r="AJ178" s="164">
        <v>2291891.1690168902</v>
      </c>
      <c r="AK178" s="164">
        <v>2291891.1690168902</v>
      </c>
      <c r="AL178" s="164">
        <v>2291891.1690168902</v>
      </c>
      <c r="AM178" s="164">
        <v>2291891.1690168902</v>
      </c>
      <c r="AN178" s="164">
        <v>2291891.1690168902</v>
      </c>
    </row>
    <row r="179" spans="1:40" x14ac:dyDescent="0.2">
      <c r="A179" s="27" t="s">
        <v>2019</v>
      </c>
      <c r="B179" s="164">
        <v>2456.31649757583</v>
      </c>
      <c r="C179" s="164">
        <v>2456.31649757583</v>
      </c>
      <c r="D179" s="164">
        <v>2456.31649757583</v>
      </c>
      <c r="E179" s="164">
        <v>2456.31649757583</v>
      </c>
      <c r="F179" s="164">
        <v>2456.31649757583</v>
      </c>
      <c r="G179" s="164">
        <v>2456.31649757583</v>
      </c>
      <c r="H179" s="164">
        <v>2456.31649757583</v>
      </c>
      <c r="I179" s="164">
        <v>2456.31649757583</v>
      </c>
      <c r="J179" s="164">
        <v>2456.31649757583</v>
      </c>
      <c r="K179" s="164">
        <v>2456.31649757583</v>
      </c>
      <c r="L179" s="164">
        <v>2456.31649757583</v>
      </c>
      <c r="M179" s="164">
        <v>2456.31649757583</v>
      </c>
      <c r="N179" s="164">
        <v>2456.31649757583</v>
      </c>
      <c r="O179" s="164">
        <v>2454.6015272234299</v>
      </c>
      <c r="P179" s="164">
        <v>2454.6015272234299</v>
      </c>
      <c r="Q179" s="164">
        <v>2454.6015272234299</v>
      </c>
      <c r="R179" s="164">
        <v>2454.6015272234299</v>
      </c>
      <c r="S179" s="164">
        <v>2454.6015272234299</v>
      </c>
      <c r="T179" s="164">
        <v>2454.6015272234299</v>
      </c>
      <c r="U179" s="164">
        <v>2454.6015272234299</v>
      </c>
      <c r="V179" s="164">
        <v>2454.6015272234299</v>
      </c>
      <c r="W179" s="164">
        <v>2454.6015272234299</v>
      </c>
      <c r="X179" s="164">
        <v>2454.6015272234299</v>
      </c>
      <c r="Y179" s="164">
        <v>2454.6015272234299</v>
      </c>
      <c r="Z179" s="164">
        <v>2454.6015272234299</v>
      </c>
      <c r="AA179" s="164">
        <v>2454.6015272234299</v>
      </c>
      <c r="AB179" s="164">
        <v>2454.6054283121898</v>
      </c>
      <c r="AC179" s="164">
        <v>2454.6054283121898</v>
      </c>
      <c r="AD179" s="164">
        <v>2454.6054283121898</v>
      </c>
      <c r="AE179" s="164">
        <v>2454.6054283121898</v>
      </c>
      <c r="AF179" s="164">
        <v>2454.6054283121898</v>
      </c>
      <c r="AG179" s="164">
        <v>2454.6054283121898</v>
      </c>
      <c r="AH179" s="164">
        <v>2454.6054283121898</v>
      </c>
      <c r="AI179" s="164">
        <v>2454.6054283121898</v>
      </c>
      <c r="AJ179" s="164">
        <v>2454.6054283121898</v>
      </c>
      <c r="AK179" s="164">
        <v>2454.6054283121898</v>
      </c>
      <c r="AL179" s="164">
        <v>2454.6054283121898</v>
      </c>
      <c r="AM179" s="164">
        <v>2454.6054283121898</v>
      </c>
      <c r="AN179" s="164">
        <v>2454.6054283121898</v>
      </c>
    </row>
    <row r="180" spans="1:40" x14ac:dyDescent="0.2">
      <c r="A180" s="30" t="s">
        <v>2020</v>
      </c>
      <c r="B180" s="164">
        <v>376579805.93220598</v>
      </c>
      <c r="C180" s="164">
        <v>376579805.93220598</v>
      </c>
      <c r="D180" s="164">
        <v>376579805.93220598</v>
      </c>
      <c r="E180" s="164">
        <v>376579805.93220598</v>
      </c>
      <c r="F180" s="164">
        <v>376579805.93220598</v>
      </c>
      <c r="G180" s="164">
        <v>376579805.93220598</v>
      </c>
      <c r="H180" s="164">
        <v>376579805.93220598</v>
      </c>
      <c r="I180" s="164">
        <v>376579805.93220598</v>
      </c>
      <c r="J180" s="164">
        <v>376579805.93220598</v>
      </c>
      <c r="K180" s="164">
        <v>376579805.93220699</v>
      </c>
      <c r="L180" s="164">
        <v>376579805.93220598</v>
      </c>
      <c r="M180" s="164">
        <v>376579805.93220699</v>
      </c>
      <c r="N180" s="164">
        <v>376579805.93220699</v>
      </c>
      <c r="O180" s="164">
        <v>376323025.21173197</v>
      </c>
      <c r="P180" s="164">
        <v>376323025.21173197</v>
      </c>
      <c r="Q180" s="164">
        <v>376323025.21173197</v>
      </c>
      <c r="R180" s="164">
        <v>376323025.21173197</v>
      </c>
      <c r="S180" s="164">
        <v>376323025.21173197</v>
      </c>
      <c r="T180" s="164">
        <v>376323025.21173197</v>
      </c>
      <c r="U180" s="164">
        <v>376323025.21173197</v>
      </c>
      <c r="V180" s="164">
        <v>376323025.21173197</v>
      </c>
      <c r="W180" s="164">
        <v>376323025.21173197</v>
      </c>
      <c r="X180" s="164">
        <v>376323025.21173197</v>
      </c>
      <c r="Y180" s="164">
        <v>376323025.21173197</v>
      </c>
      <c r="Z180" s="164">
        <v>376323025.21173197</v>
      </c>
      <c r="AA180" s="164">
        <v>376323025.21173197</v>
      </c>
      <c r="AB180" s="164">
        <v>376323609.31768</v>
      </c>
      <c r="AC180" s="164">
        <v>376323609.31768</v>
      </c>
      <c r="AD180" s="164">
        <v>376323609.31768</v>
      </c>
      <c r="AE180" s="164">
        <v>376323609.31768</v>
      </c>
      <c r="AF180" s="164">
        <v>376323609.31768</v>
      </c>
      <c r="AG180" s="164">
        <v>376323609.31768</v>
      </c>
      <c r="AH180" s="164">
        <v>376323609.31768</v>
      </c>
      <c r="AI180" s="164">
        <v>376323609.31768</v>
      </c>
      <c r="AJ180" s="164">
        <v>376323609.31768</v>
      </c>
      <c r="AK180" s="164">
        <v>376323609.31768</v>
      </c>
      <c r="AL180" s="164">
        <v>376323609.31768</v>
      </c>
      <c r="AM180" s="164">
        <v>376323609.31768</v>
      </c>
      <c r="AN180" s="164">
        <v>376323609.31768</v>
      </c>
    </row>
    <row r="181" spans="1:40" s="333" customFormat="1" x14ac:dyDescent="0.2">
      <c r="A181" s="334" t="s">
        <v>2021</v>
      </c>
      <c r="B181" s="333">
        <v>264.409471179999</v>
      </c>
      <c r="C181" s="333">
        <v>264.409471179999</v>
      </c>
      <c r="D181" s="333">
        <v>264.409471179999</v>
      </c>
      <c r="E181" s="333">
        <v>264.409471179999</v>
      </c>
      <c r="F181" s="333">
        <v>264.409471179999</v>
      </c>
      <c r="G181" s="333">
        <v>264.409471179999</v>
      </c>
      <c r="H181" s="333">
        <v>264.409471179999</v>
      </c>
      <c r="I181" s="333">
        <v>264.409471179999</v>
      </c>
      <c r="J181" s="333">
        <v>264.409471179999</v>
      </c>
      <c r="K181" s="333">
        <v>264.409471179999</v>
      </c>
      <c r="L181" s="333">
        <v>264.409471179999</v>
      </c>
      <c r="M181" s="333">
        <v>264.409471179999</v>
      </c>
      <c r="N181" s="333">
        <v>264.409471179999</v>
      </c>
      <c r="O181" s="333">
        <v>264.409471179999</v>
      </c>
      <c r="P181" s="333">
        <v>264.409471179999</v>
      </c>
      <c r="Q181" s="333">
        <v>264.409471179999</v>
      </c>
      <c r="R181" s="333">
        <v>264.409471179999</v>
      </c>
      <c r="S181" s="333">
        <v>264.409471179999</v>
      </c>
      <c r="T181" s="333">
        <v>264.409471179999</v>
      </c>
      <c r="U181" s="333">
        <v>264.409471179999</v>
      </c>
      <c r="V181" s="333">
        <v>264.409471179999</v>
      </c>
      <c r="W181" s="333">
        <v>264.409471179999</v>
      </c>
      <c r="X181" s="333">
        <v>264.409471179999</v>
      </c>
      <c r="Y181" s="333">
        <v>264.409471179999</v>
      </c>
      <c r="Z181" s="333">
        <v>264.409471179999</v>
      </c>
      <c r="AA181" s="333">
        <v>264.409471179999</v>
      </c>
      <c r="AB181" s="333">
        <v>264.409471179999</v>
      </c>
      <c r="AC181" s="333">
        <v>264.409471179999</v>
      </c>
      <c r="AD181" s="333">
        <v>264.409471179999</v>
      </c>
      <c r="AE181" s="333">
        <v>264.409471179999</v>
      </c>
      <c r="AF181" s="333">
        <v>264.409471179999</v>
      </c>
      <c r="AG181" s="333">
        <v>264.409471179999</v>
      </c>
      <c r="AH181" s="333">
        <v>264.409471179999</v>
      </c>
      <c r="AI181" s="333">
        <v>264.409471179999</v>
      </c>
      <c r="AJ181" s="333">
        <v>264.409471179999</v>
      </c>
      <c r="AK181" s="333">
        <v>264.409471179999</v>
      </c>
      <c r="AL181" s="333">
        <v>264.409471179999</v>
      </c>
      <c r="AM181" s="333">
        <v>264.409471179999</v>
      </c>
      <c r="AN181" s="333">
        <v>264.409471179999</v>
      </c>
    </row>
    <row r="182" spans="1:40" s="333" customFormat="1" x14ac:dyDescent="0.2">
      <c r="A182" s="334" t="s">
        <v>2022</v>
      </c>
      <c r="B182" s="333">
        <v>37566660.256529197</v>
      </c>
      <c r="C182" s="333">
        <v>37566660.256529197</v>
      </c>
      <c r="D182" s="333">
        <v>37566660.256529197</v>
      </c>
      <c r="E182" s="333">
        <v>37566660.256529197</v>
      </c>
      <c r="F182" s="333">
        <v>37566660.256529197</v>
      </c>
      <c r="G182" s="333">
        <v>37566660.256529197</v>
      </c>
      <c r="H182" s="333">
        <v>37566660.256529197</v>
      </c>
      <c r="I182" s="333">
        <v>37566660.256529197</v>
      </c>
      <c r="J182" s="333">
        <v>37566660.256529197</v>
      </c>
      <c r="K182" s="333">
        <v>37566660.256529197</v>
      </c>
      <c r="L182" s="333">
        <v>37566660.256529197</v>
      </c>
      <c r="M182" s="333">
        <v>37566660.256529197</v>
      </c>
      <c r="N182" s="333">
        <v>37566660.256529197</v>
      </c>
      <c r="O182" s="333">
        <v>37566660.256529197</v>
      </c>
      <c r="P182" s="333">
        <v>37566660.256529197</v>
      </c>
      <c r="Q182" s="333">
        <v>37566660.256529197</v>
      </c>
      <c r="R182" s="333">
        <v>37566660.256529197</v>
      </c>
      <c r="S182" s="333">
        <v>37566660.256529197</v>
      </c>
      <c r="T182" s="333">
        <v>37566660.256529197</v>
      </c>
      <c r="U182" s="333">
        <v>37566660.256529197</v>
      </c>
      <c r="V182" s="333">
        <v>37566660.256529197</v>
      </c>
      <c r="W182" s="333">
        <v>37566660.256529197</v>
      </c>
      <c r="X182" s="333">
        <v>37566660.256529197</v>
      </c>
      <c r="Y182" s="333">
        <v>37566660.256529197</v>
      </c>
      <c r="Z182" s="333">
        <v>37566660.256529197</v>
      </c>
      <c r="AA182" s="333">
        <v>37566660.256529197</v>
      </c>
      <c r="AB182" s="333">
        <v>37566660.256529197</v>
      </c>
      <c r="AC182" s="333">
        <v>37566660.256529197</v>
      </c>
      <c r="AD182" s="333">
        <v>37566660.256529197</v>
      </c>
      <c r="AE182" s="333">
        <v>37566660.256529197</v>
      </c>
      <c r="AF182" s="333">
        <v>37566660.256529197</v>
      </c>
      <c r="AG182" s="333">
        <v>37566660.256529197</v>
      </c>
      <c r="AH182" s="333">
        <v>37566660.256529197</v>
      </c>
      <c r="AI182" s="333">
        <v>37566660.256529197</v>
      </c>
      <c r="AJ182" s="333">
        <v>37566660.256529197</v>
      </c>
      <c r="AK182" s="333">
        <v>37566660.256529197</v>
      </c>
      <c r="AL182" s="333">
        <v>37566660.256529197</v>
      </c>
      <c r="AM182" s="333">
        <v>37566660.256529197</v>
      </c>
      <c r="AN182" s="333">
        <v>37566660.256529197</v>
      </c>
    </row>
    <row r="183" spans="1:40" s="333" customFormat="1" x14ac:dyDescent="0.2">
      <c r="A183" s="334" t="s">
        <v>2023</v>
      </c>
      <c r="B183" s="333">
        <v>6168006.6539620096</v>
      </c>
      <c r="C183" s="333">
        <v>6168006.6539620096</v>
      </c>
      <c r="D183" s="333">
        <v>6168006.6539620096</v>
      </c>
      <c r="E183" s="333">
        <v>6168006.6539620096</v>
      </c>
      <c r="F183" s="333">
        <v>6168006.6539620096</v>
      </c>
      <c r="G183" s="333">
        <v>6168006.6539620096</v>
      </c>
      <c r="H183" s="333">
        <v>6168006.6539620096</v>
      </c>
      <c r="I183" s="333">
        <v>6168006.6539620096</v>
      </c>
      <c r="J183" s="333">
        <v>6168006.6539620096</v>
      </c>
      <c r="K183" s="333">
        <v>6168006.6539620096</v>
      </c>
      <c r="L183" s="333">
        <v>6168006.6539620096</v>
      </c>
      <c r="M183" s="333">
        <v>6168006.6539620096</v>
      </c>
      <c r="N183" s="333">
        <v>6168006.6539620096</v>
      </c>
      <c r="O183" s="333">
        <v>6168006.6539620096</v>
      </c>
      <c r="P183" s="333">
        <v>6168006.6539620096</v>
      </c>
      <c r="Q183" s="333">
        <v>6168006.6539620096</v>
      </c>
      <c r="R183" s="333">
        <v>6168006.6539620096</v>
      </c>
      <c r="S183" s="333">
        <v>6168006.6539620096</v>
      </c>
      <c r="T183" s="333">
        <v>6168006.6539620096</v>
      </c>
      <c r="U183" s="333">
        <v>6168006.6539620096</v>
      </c>
      <c r="V183" s="333">
        <v>6168006.6539620096</v>
      </c>
      <c r="W183" s="333">
        <v>6168006.6539620096</v>
      </c>
      <c r="X183" s="333">
        <v>6168006.6539620096</v>
      </c>
      <c r="Y183" s="333">
        <v>6168006.6539620096</v>
      </c>
      <c r="Z183" s="333">
        <v>6168006.6539620096</v>
      </c>
      <c r="AA183" s="333">
        <v>6168006.6539620096</v>
      </c>
      <c r="AB183" s="333">
        <v>6168006.6539620096</v>
      </c>
      <c r="AC183" s="333">
        <v>6168006.6539620096</v>
      </c>
      <c r="AD183" s="333">
        <v>6168006.6539620096</v>
      </c>
      <c r="AE183" s="333">
        <v>6168006.6539620096</v>
      </c>
      <c r="AF183" s="333">
        <v>6168006.6539620096</v>
      </c>
      <c r="AG183" s="333">
        <v>6168006.6539620096</v>
      </c>
      <c r="AH183" s="333">
        <v>6168006.6539620096</v>
      </c>
      <c r="AI183" s="333">
        <v>6168006.6539620096</v>
      </c>
      <c r="AJ183" s="333">
        <v>6168006.6539620096</v>
      </c>
      <c r="AK183" s="333">
        <v>6168006.6539620096</v>
      </c>
      <c r="AL183" s="333">
        <v>6168006.6539620096</v>
      </c>
      <c r="AM183" s="333">
        <v>6168006.6539620096</v>
      </c>
      <c r="AN183" s="333">
        <v>6168006.6539620096</v>
      </c>
    </row>
    <row r="184" spans="1:40" s="333" customFormat="1" x14ac:dyDescent="0.2">
      <c r="A184" s="334" t="s">
        <v>2024</v>
      </c>
      <c r="B184" s="333">
        <v>21767147.165618598</v>
      </c>
      <c r="C184" s="333">
        <v>21767147.165618598</v>
      </c>
      <c r="D184" s="333">
        <v>21767147.165618598</v>
      </c>
      <c r="E184" s="333">
        <v>21767147.165618598</v>
      </c>
      <c r="F184" s="333">
        <v>21767147.165618598</v>
      </c>
      <c r="G184" s="333">
        <v>21767147.165618598</v>
      </c>
      <c r="H184" s="333">
        <v>21767147.165618598</v>
      </c>
      <c r="I184" s="333">
        <v>21767147.165618598</v>
      </c>
      <c r="J184" s="333">
        <v>21767147.165618598</v>
      </c>
      <c r="K184" s="333">
        <v>21767147.165618598</v>
      </c>
      <c r="L184" s="333">
        <v>21767147.165618598</v>
      </c>
      <c r="M184" s="333">
        <v>21767147.165618598</v>
      </c>
      <c r="N184" s="333">
        <v>21767147.165618598</v>
      </c>
      <c r="O184" s="333">
        <v>21767147.165618598</v>
      </c>
      <c r="P184" s="333">
        <v>21767147.165618598</v>
      </c>
      <c r="Q184" s="333">
        <v>21767147.165618598</v>
      </c>
      <c r="R184" s="333">
        <v>21767147.165618598</v>
      </c>
      <c r="S184" s="333">
        <v>21767147.165618598</v>
      </c>
      <c r="T184" s="333">
        <v>21767147.165618598</v>
      </c>
      <c r="U184" s="333">
        <v>21767147.165618598</v>
      </c>
      <c r="V184" s="333">
        <v>21767147.165618598</v>
      </c>
      <c r="W184" s="333">
        <v>21767147.165618598</v>
      </c>
      <c r="X184" s="333">
        <v>21767147.165618598</v>
      </c>
      <c r="Y184" s="333">
        <v>21767147.165618598</v>
      </c>
      <c r="Z184" s="333">
        <v>21767147.165618598</v>
      </c>
      <c r="AA184" s="333">
        <v>21767147.165618598</v>
      </c>
      <c r="AB184" s="333">
        <v>21767147.165618598</v>
      </c>
      <c r="AC184" s="333">
        <v>21767147.165618598</v>
      </c>
      <c r="AD184" s="333">
        <v>21767147.165618598</v>
      </c>
      <c r="AE184" s="333">
        <v>21767147.165618598</v>
      </c>
      <c r="AF184" s="333">
        <v>21767147.165618598</v>
      </c>
      <c r="AG184" s="333">
        <v>21767147.165618598</v>
      </c>
      <c r="AH184" s="333">
        <v>21767147.165618598</v>
      </c>
      <c r="AI184" s="333">
        <v>21767147.165618598</v>
      </c>
      <c r="AJ184" s="333">
        <v>21767147.165618598</v>
      </c>
      <c r="AK184" s="333">
        <v>21767147.165618598</v>
      </c>
      <c r="AL184" s="333">
        <v>21767147.165618598</v>
      </c>
      <c r="AM184" s="333">
        <v>21767147.165618598</v>
      </c>
      <c r="AN184" s="333">
        <v>21767147.165618598</v>
      </c>
    </row>
    <row r="185" spans="1:40" s="333" customFormat="1" x14ac:dyDescent="0.2">
      <c r="A185" s="334" t="s">
        <v>2025</v>
      </c>
      <c r="B185" s="333">
        <v>1016918.63615865</v>
      </c>
      <c r="C185" s="333">
        <v>1016918.63615865</v>
      </c>
      <c r="D185" s="333">
        <v>1016918.63615865</v>
      </c>
      <c r="E185" s="333">
        <v>1016918.63615865</v>
      </c>
      <c r="F185" s="333">
        <v>1016918.63615865</v>
      </c>
      <c r="G185" s="333">
        <v>1016918.63615865</v>
      </c>
      <c r="H185" s="333">
        <v>1016918.63615865</v>
      </c>
      <c r="I185" s="333">
        <v>1016918.63615865</v>
      </c>
      <c r="J185" s="333">
        <v>1016918.63615865</v>
      </c>
      <c r="K185" s="333">
        <v>1016918.63615865</v>
      </c>
      <c r="L185" s="333">
        <v>1016918.63615865</v>
      </c>
      <c r="M185" s="333">
        <v>1016918.63615865</v>
      </c>
      <c r="N185" s="333">
        <v>1016918.63615865</v>
      </c>
      <c r="O185" s="333">
        <v>1016918.63615865</v>
      </c>
      <c r="P185" s="333">
        <v>1016918.63615865</v>
      </c>
      <c r="Q185" s="333">
        <v>1016918.63615865</v>
      </c>
      <c r="R185" s="333">
        <v>1016918.63615865</v>
      </c>
      <c r="S185" s="333">
        <v>1016918.63615865</v>
      </c>
      <c r="T185" s="333">
        <v>1016918.63615865</v>
      </c>
      <c r="U185" s="333">
        <v>1016918.63615865</v>
      </c>
      <c r="V185" s="333">
        <v>1016918.63615865</v>
      </c>
      <c r="W185" s="333">
        <v>1016918.63615865</v>
      </c>
      <c r="X185" s="333">
        <v>1016918.63615865</v>
      </c>
      <c r="Y185" s="333">
        <v>1016918.63615865</v>
      </c>
      <c r="Z185" s="333">
        <v>1016918.63615865</v>
      </c>
      <c r="AA185" s="333">
        <v>1016918.63615865</v>
      </c>
      <c r="AB185" s="333">
        <v>1016918.63615865</v>
      </c>
      <c r="AC185" s="333">
        <v>1016918.63615865</v>
      </c>
      <c r="AD185" s="333">
        <v>1016918.63615865</v>
      </c>
      <c r="AE185" s="333">
        <v>1016918.63615865</v>
      </c>
      <c r="AF185" s="333">
        <v>1016918.63615865</v>
      </c>
      <c r="AG185" s="333">
        <v>1016918.63615865</v>
      </c>
      <c r="AH185" s="333">
        <v>1016918.63615865</v>
      </c>
      <c r="AI185" s="333">
        <v>1016918.63615865</v>
      </c>
      <c r="AJ185" s="333">
        <v>1016918.63615865</v>
      </c>
      <c r="AK185" s="333">
        <v>1016918.63615865</v>
      </c>
      <c r="AL185" s="333">
        <v>1016918.63615865</v>
      </c>
      <c r="AM185" s="333">
        <v>1016918.63615865</v>
      </c>
      <c r="AN185" s="333">
        <v>1016918.63615865</v>
      </c>
    </row>
    <row r="186" spans="1:40" s="327" customFormat="1" x14ac:dyDescent="0.2">
      <c r="A186" s="326" t="s">
        <v>2026</v>
      </c>
      <c r="B186" s="327">
        <v>0</v>
      </c>
      <c r="C186" s="327">
        <v>0</v>
      </c>
      <c r="D186" s="327">
        <v>0</v>
      </c>
      <c r="E186" s="327">
        <v>0</v>
      </c>
      <c r="F186" s="327">
        <v>0</v>
      </c>
      <c r="G186" s="327">
        <v>0</v>
      </c>
      <c r="H186" s="327">
        <v>0</v>
      </c>
      <c r="I186" s="327">
        <v>0</v>
      </c>
      <c r="J186" s="327">
        <v>0</v>
      </c>
      <c r="K186" s="327">
        <v>0</v>
      </c>
      <c r="L186" s="327">
        <v>0</v>
      </c>
      <c r="M186" s="327">
        <v>0</v>
      </c>
      <c r="N186" s="327">
        <v>0</v>
      </c>
      <c r="O186" s="327">
        <v>0</v>
      </c>
      <c r="P186" s="327">
        <v>0</v>
      </c>
      <c r="Q186" s="327">
        <v>0</v>
      </c>
      <c r="R186" s="327">
        <v>0</v>
      </c>
      <c r="S186" s="327">
        <v>0</v>
      </c>
      <c r="T186" s="327">
        <v>0</v>
      </c>
      <c r="U186" s="327">
        <v>0</v>
      </c>
      <c r="V186" s="327">
        <v>0</v>
      </c>
      <c r="W186" s="327">
        <v>0</v>
      </c>
      <c r="X186" s="327">
        <v>0</v>
      </c>
      <c r="Y186" s="327">
        <v>0</v>
      </c>
      <c r="Z186" s="327">
        <v>0</v>
      </c>
      <c r="AA186" s="327">
        <v>0</v>
      </c>
      <c r="AB186" s="327">
        <v>0</v>
      </c>
      <c r="AC186" s="327">
        <v>0</v>
      </c>
      <c r="AD186" s="327">
        <v>0</v>
      </c>
      <c r="AE186" s="327">
        <v>0</v>
      </c>
      <c r="AF186" s="327">
        <v>0</v>
      </c>
      <c r="AG186" s="327">
        <v>0</v>
      </c>
      <c r="AH186" s="327">
        <v>0</v>
      </c>
      <c r="AI186" s="327">
        <v>0</v>
      </c>
      <c r="AJ186" s="327">
        <v>0</v>
      </c>
      <c r="AK186" s="327">
        <v>0</v>
      </c>
      <c r="AL186" s="327">
        <v>0</v>
      </c>
      <c r="AM186" s="327">
        <v>0</v>
      </c>
      <c r="AN186" s="327">
        <v>0</v>
      </c>
    </row>
    <row r="187" spans="1:40" s="327" customFormat="1" x14ac:dyDescent="0.2">
      <c r="A187" s="326" t="s">
        <v>2027</v>
      </c>
      <c r="B187" s="327">
        <v>0</v>
      </c>
      <c r="C187" s="327">
        <v>0</v>
      </c>
      <c r="D187" s="327">
        <v>0</v>
      </c>
      <c r="E187" s="327">
        <v>0</v>
      </c>
      <c r="F187" s="327">
        <v>0</v>
      </c>
      <c r="G187" s="327">
        <v>0</v>
      </c>
      <c r="H187" s="327">
        <v>0</v>
      </c>
      <c r="I187" s="327">
        <v>0</v>
      </c>
      <c r="J187" s="327">
        <v>0</v>
      </c>
      <c r="K187" s="327">
        <v>0</v>
      </c>
      <c r="L187" s="327">
        <v>0</v>
      </c>
      <c r="M187" s="327">
        <v>0</v>
      </c>
      <c r="N187" s="327">
        <v>0</v>
      </c>
      <c r="O187" s="327">
        <v>0</v>
      </c>
      <c r="P187" s="327">
        <v>0</v>
      </c>
      <c r="Q187" s="327">
        <v>0</v>
      </c>
      <c r="R187" s="327">
        <v>0</v>
      </c>
      <c r="S187" s="327">
        <v>0</v>
      </c>
      <c r="T187" s="327">
        <v>0</v>
      </c>
      <c r="U187" s="327">
        <v>0</v>
      </c>
      <c r="V187" s="327">
        <v>0</v>
      </c>
      <c r="W187" s="327">
        <v>0</v>
      </c>
      <c r="X187" s="327">
        <v>0</v>
      </c>
      <c r="Y187" s="327">
        <v>0</v>
      </c>
      <c r="Z187" s="327">
        <v>0</v>
      </c>
      <c r="AA187" s="327">
        <v>0</v>
      </c>
      <c r="AB187" s="327">
        <v>0</v>
      </c>
      <c r="AC187" s="327">
        <v>0</v>
      </c>
      <c r="AD187" s="327">
        <v>0</v>
      </c>
      <c r="AE187" s="327">
        <v>0</v>
      </c>
      <c r="AF187" s="327">
        <v>0</v>
      </c>
      <c r="AG187" s="327">
        <v>0</v>
      </c>
      <c r="AH187" s="327">
        <v>0</v>
      </c>
      <c r="AI187" s="327">
        <v>0</v>
      </c>
      <c r="AJ187" s="327">
        <v>0</v>
      </c>
      <c r="AK187" s="327">
        <v>0</v>
      </c>
      <c r="AL187" s="327">
        <v>0</v>
      </c>
      <c r="AM187" s="327">
        <v>0</v>
      </c>
      <c r="AN187" s="327">
        <v>0</v>
      </c>
    </row>
    <row r="188" spans="1:40" s="341" customFormat="1" x14ac:dyDescent="0.2">
      <c r="A188" s="340" t="s">
        <v>2028</v>
      </c>
      <c r="B188" s="341">
        <v>0</v>
      </c>
      <c r="C188" s="341">
        <v>0</v>
      </c>
      <c r="D188" s="341">
        <v>0</v>
      </c>
      <c r="E188" s="341">
        <v>0</v>
      </c>
      <c r="F188" s="341">
        <v>0</v>
      </c>
      <c r="G188" s="341">
        <v>0</v>
      </c>
      <c r="H188" s="341">
        <v>0</v>
      </c>
      <c r="I188" s="341">
        <v>0</v>
      </c>
      <c r="J188" s="341">
        <v>0</v>
      </c>
      <c r="K188" s="341">
        <v>0</v>
      </c>
      <c r="L188" s="341">
        <v>0</v>
      </c>
      <c r="M188" s="341">
        <v>0</v>
      </c>
      <c r="N188" s="341">
        <v>0</v>
      </c>
      <c r="O188" s="341">
        <v>0</v>
      </c>
      <c r="P188" s="341">
        <v>0</v>
      </c>
      <c r="Q188" s="341">
        <v>0</v>
      </c>
      <c r="R188" s="341">
        <v>0</v>
      </c>
      <c r="S188" s="341">
        <v>0</v>
      </c>
      <c r="T188" s="341">
        <v>0</v>
      </c>
      <c r="U188" s="341">
        <v>0</v>
      </c>
      <c r="V188" s="341">
        <v>0</v>
      </c>
      <c r="W188" s="341">
        <v>0</v>
      </c>
      <c r="X188" s="341">
        <v>0</v>
      </c>
      <c r="Y188" s="341">
        <v>0</v>
      </c>
      <c r="Z188" s="341">
        <v>0</v>
      </c>
      <c r="AA188" s="341">
        <v>0</v>
      </c>
      <c r="AB188" s="341">
        <v>0</v>
      </c>
      <c r="AC188" s="341">
        <v>0</v>
      </c>
      <c r="AD188" s="341">
        <v>0</v>
      </c>
      <c r="AE188" s="341">
        <v>0</v>
      </c>
      <c r="AF188" s="341">
        <v>0</v>
      </c>
      <c r="AG188" s="341">
        <v>0</v>
      </c>
      <c r="AH188" s="341">
        <v>0</v>
      </c>
      <c r="AI188" s="341">
        <v>0</v>
      </c>
      <c r="AJ188" s="341">
        <v>0</v>
      </c>
      <c r="AK188" s="341">
        <v>0</v>
      </c>
      <c r="AL188" s="341">
        <v>0</v>
      </c>
      <c r="AM188" s="341">
        <v>0</v>
      </c>
      <c r="AN188" s="341">
        <v>0</v>
      </c>
    </row>
    <row r="189" spans="1:40" s="341" customFormat="1" x14ac:dyDescent="0.2">
      <c r="A189" s="340" t="s">
        <v>2029</v>
      </c>
      <c r="B189" s="341">
        <v>0</v>
      </c>
      <c r="C189" s="341">
        <v>0</v>
      </c>
      <c r="D189" s="341">
        <v>0</v>
      </c>
      <c r="E189" s="341">
        <v>0</v>
      </c>
      <c r="F189" s="341">
        <v>0</v>
      </c>
      <c r="G189" s="341">
        <v>0</v>
      </c>
      <c r="H189" s="341">
        <v>0</v>
      </c>
      <c r="I189" s="341">
        <v>0</v>
      </c>
      <c r="J189" s="341">
        <v>0</v>
      </c>
      <c r="K189" s="341">
        <v>0</v>
      </c>
      <c r="L189" s="341">
        <v>0</v>
      </c>
      <c r="M189" s="341">
        <v>0</v>
      </c>
      <c r="N189" s="341">
        <v>0</v>
      </c>
      <c r="O189" s="341">
        <v>0</v>
      </c>
      <c r="P189" s="341">
        <v>0</v>
      </c>
      <c r="Q189" s="341">
        <v>0</v>
      </c>
      <c r="R189" s="341">
        <v>0</v>
      </c>
      <c r="S189" s="341">
        <v>0</v>
      </c>
      <c r="T189" s="341">
        <v>0</v>
      </c>
      <c r="U189" s="341">
        <v>0</v>
      </c>
      <c r="V189" s="341">
        <v>0</v>
      </c>
      <c r="W189" s="341">
        <v>0</v>
      </c>
      <c r="X189" s="341">
        <v>0</v>
      </c>
      <c r="Y189" s="341">
        <v>0</v>
      </c>
      <c r="Z189" s="341">
        <v>0</v>
      </c>
      <c r="AA189" s="341">
        <v>0</v>
      </c>
      <c r="AB189" s="341">
        <v>0</v>
      </c>
      <c r="AC189" s="341">
        <v>0</v>
      </c>
      <c r="AD189" s="341">
        <v>0</v>
      </c>
      <c r="AE189" s="341">
        <v>0</v>
      </c>
      <c r="AF189" s="341">
        <v>0</v>
      </c>
      <c r="AG189" s="341">
        <v>0</v>
      </c>
      <c r="AH189" s="341">
        <v>0</v>
      </c>
      <c r="AI189" s="341">
        <v>0</v>
      </c>
      <c r="AJ189" s="341">
        <v>0</v>
      </c>
      <c r="AK189" s="341">
        <v>0</v>
      </c>
      <c r="AL189" s="341">
        <v>0</v>
      </c>
      <c r="AM189" s="341">
        <v>0</v>
      </c>
      <c r="AN189" s="341">
        <v>0</v>
      </c>
    </row>
    <row r="190" spans="1:40" s="341" customFormat="1" x14ac:dyDescent="0.2">
      <c r="A190" s="340" t="s">
        <v>2030</v>
      </c>
      <c r="B190" s="341">
        <v>9375572.9391975794</v>
      </c>
      <c r="C190" s="341">
        <v>11285264.5478814</v>
      </c>
      <c r="D190" s="341">
        <v>11185638.8489275</v>
      </c>
      <c r="E190" s="341">
        <v>11078547.013091199</v>
      </c>
      <c r="F190" s="341">
        <v>10963989.040372301</v>
      </c>
      <c r="G190" s="341">
        <v>10841964.930771001</v>
      </c>
      <c r="H190" s="341">
        <v>10712474.6842872</v>
      </c>
      <c r="I190" s="341">
        <v>10575518.3009209</v>
      </c>
      <c r="J190" s="341">
        <v>10431095.780672099</v>
      </c>
      <c r="K190" s="341">
        <v>10279207.1235408</v>
      </c>
      <c r="L190" s="341">
        <v>10119852.329527</v>
      </c>
      <c r="M190" s="341">
        <v>9953031.3986307606</v>
      </c>
      <c r="N190" s="341">
        <v>9953031.3986307606</v>
      </c>
      <c r="O190" s="341">
        <v>9765729.2878712397</v>
      </c>
      <c r="P190" s="341">
        <v>11743424.9214678</v>
      </c>
      <c r="Q190" s="341">
        <v>11624948.320663501</v>
      </c>
      <c r="R190" s="341">
        <v>11500284.0774302</v>
      </c>
      <c r="S190" s="341">
        <v>11369432.1917681</v>
      </c>
      <c r="T190" s="341">
        <v>11232392.663677</v>
      </c>
      <c r="U190" s="341">
        <v>11089165.4931571</v>
      </c>
      <c r="V190" s="341">
        <v>10939750.680208299</v>
      </c>
      <c r="W190" s="341">
        <v>10784148.2248306</v>
      </c>
      <c r="X190" s="341">
        <v>10622358.127024001</v>
      </c>
      <c r="Y190" s="341">
        <v>10454380.386788599</v>
      </c>
      <c r="Z190" s="341">
        <v>10280215.0041242</v>
      </c>
      <c r="AA190" s="341">
        <v>10280215.0041242</v>
      </c>
      <c r="AB190" s="341">
        <v>10093420.279201901</v>
      </c>
      <c r="AC190" s="341">
        <v>12141884.2232142</v>
      </c>
      <c r="AD190" s="341">
        <v>12019650.6749945</v>
      </c>
      <c r="AE190" s="341">
        <v>11890959.3752739</v>
      </c>
      <c r="AF190" s="341">
        <v>11755810.324052401</v>
      </c>
      <c r="AG190" s="341">
        <v>11614203.5213301</v>
      </c>
      <c r="AH190" s="341">
        <v>11466138.967106801</v>
      </c>
      <c r="AI190" s="341">
        <v>11311616.661382699</v>
      </c>
      <c r="AJ190" s="341">
        <v>11150636.6041578</v>
      </c>
      <c r="AK190" s="341">
        <v>10983198.795431901</v>
      </c>
      <c r="AL190" s="341">
        <v>10809303.2352052</v>
      </c>
      <c r="AM190" s="341">
        <v>10628949.923477599</v>
      </c>
      <c r="AN190" s="341">
        <v>10628949.923477599</v>
      </c>
    </row>
    <row r="191" spans="1:40" s="341" customFormat="1" x14ac:dyDescent="0.2">
      <c r="A191" s="340" t="s">
        <v>2031</v>
      </c>
      <c r="B191" s="341">
        <v>74474.080130375602</v>
      </c>
      <c r="C191" s="341">
        <v>74474.080130375602</v>
      </c>
      <c r="D191" s="341">
        <v>74474.080130375602</v>
      </c>
      <c r="E191" s="341">
        <v>74474.080130375602</v>
      </c>
      <c r="F191" s="341">
        <v>74474.080130375602</v>
      </c>
      <c r="G191" s="341">
        <v>74474.080130375602</v>
      </c>
      <c r="H191" s="341">
        <v>74474.080130375602</v>
      </c>
      <c r="I191" s="341">
        <v>74474.080130375602</v>
      </c>
      <c r="J191" s="341">
        <v>74474.080130375602</v>
      </c>
      <c r="K191" s="341">
        <v>74474.080130375602</v>
      </c>
      <c r="L191" s="341">
        <v>74474.080130375602</v>
      </c>
      <c r="M191" s="341">
        <v>74474.080130375602</v>
      </c>
      <c r="N191" s="341">
        <v>74474.080130375602</v>
      </c>
      <c r="O191" s="341">
        <v>74422.083231941695</v>
      </c>
      <c r="P191" s="341">
        <v>74422.083231941695</v>
      </c>
      <c r="Q191" s="341">
        <v>74422.083231941695</v>
      </c>
      <c r="R191" s="341">
        <v>74422.083231941695</v>
      </c>
      <c r="S191" s="341">
        <v>74422.083231941695</v>
      </c>
      <c r="T191" s="341">
        <v>74422.083231941695</v>
      </c>
      <c r="U191" s="341">
        <v>74422.083231941695</v>
      </c>
      <c r="V191" s="341">
        <v>74422.083231941695</v>
      </c>
      <c r="W191" s="341">
        <v>74422.083231941695</v>
      </c>
      <c r="X191" s="341">
        <v>74422.083231941695</v>
      </c>
      <c r="Y191" s="341">
        <v>74422.083231941695</v>
      </c>
      <c r="Z191" s="341">
        <v>74422.083231941695</v>
      </c>
      <c r="AA191" s="341">
        <v>74422.083231941695</v>
      </c>
      <c r="AB191" s="341">
        <v>74422.201510672297</v>
      </c>
      <c r="AC191" s="341">
        <v>74422.201510672297</v>
      </c>
      <c r="AD191" s="341">
        <v>74422.201510672297</v>
      </c>
      <c r="AE191" s="341">
        <v>74422.201510672297</v>
      </c>
      <c r="AF191" s="341">
        <v>74422.201510672297</v>
      </c>
      <c r="AG191" s="341">
        <v>74422.201510672297</v>
      </c>
      <c r="AH191" s="341">
        <v>74422.201510672297</v>
      </c>
      <c r="AI191" s="341">
        <v>74422.201510672297</v>
      </c>
      <c r="AJ191" s="341">
        <v>74422.201510672297</v>
      </c>
      <c r="AK191" s="341">
        <v>74422.201510672297</v>
      </c>
      <c r="AL191" s="341">
        <v>74422.201510672297</v>
      </c>
      <c r="AM191" s="341">
        <v>74422.201510672297</v>
      </c>
      <c r="AN191" s="341">
        <v>74422.201510672297</v>
      </c>
    </row>
    <row r="192" spans="1:40" s="327" customFormat="1" x14ac:dyDescent="0.2">
      <c r="A192" s="326" t="s">
        <v>2032</v>
      </c>
      <c r="B192" s="327">
        <v>0</v>
      </c>
      <c r="C192" s="327">
        <v>0</v>
      </c>
      <c r="D192" s="327">
        <v>0</v>
      </c>
      <c r="E192" s="327">
        <v>0</v>
      </c>
      <c r="F192" s="327">
        <v>0</v>
      </c>
      <c r="G192" s="327">
        <v>0</v>
      </c>
      <c r="H192" s="327">
        <v>0</v>
      </c>
      <c r="I192" s="327">
        <v>0</v>
      </c>
      <c r="J192" s="327">
        <v>0</v>
      </c>
      <c r="K192" s="327">
        <v>0</v>
      </c>
      <c r="L192" s="327">
        <v>0</v>
      </c>
      <c r="M192" s="327">
        <v>0</v>
      </c>
      <c r="N192" s="327">
        <v>0</v>
      </c>
      <c r="O192" s="327">
        <v>0</v>
      </c>
      <c r="P192" s="327">
        <v>0</v>
      </c>
      <c r="Q192" s="327">
        <v>0</v>
      </c>
      <c r="R192" s="327">
        <v>0</v>
      </c>
      <c r="S192" s="327">
        <v>0</v>
      </c>
      <c r="T192" s="327">
        <v>0</v>
      </c>
      <c r="U192" s="327">
        <v>0</v>
      </c>
      <c r="V192" s="327">
        <v>0</v>
      </c>
      <c r="W192" s="327">
        <v>0</v>
      </c>
      <c r="X192" s="327">
        <v>0</v>
      </c>
      <c r="Y192" s="327">
        <v>0</v>
      </c>
      <c r="Z192" s="327">
        <v>0</v>
      </c>
      <c r="AA192" s="327">
        <v>0</v>
      </c>
      <c r="AB192" s="327">
        <v>0</v>
      </c>
      <c r="AC192" s="327">
        <v>0</v>
      </c>
      <c r="AD192" s="327">
        <v>0</v>
      </c>
      <c r="AE192" s="327">
        <v>0</v>
      </c>
      <c r="AF192" s="327">
        <v>0</v>
      </c>
      <c r="AG192" s="327">
        <v>0</v>
      </c>
      <c r="AH192" s="327">
        <v>0</v>
      </c>
      <c r="AI192" s="327">
        <v>0</v>
      </c>
      <c r="AJ192" s="327">
        <v>0</v>
      </c>
      <c r="AK192" s="327">
        <v>0</v>
      </c>
      <c r="AL192" s="327">
        <v>0</v>
      </c>
      <c r="AM192" s="327">
        <v>0</v>
      </c>
      <c r="AN192" s="327">
        <v>0</v>
      </c>
    </row>
    <row r="193" spans="1:40" s="327" customFormat="1" x14ac:dyDescent="0.2">
      <c r="A193" s="326" t="s">
        <v>2033</v>
      </c>
      <c r="B193" s="327">
        <v>-219.221362147207</v>
      </c>
      <c r="C193" s="327">
        <v>-219.221362147207</v>
      </c>
      <c r="D193" s="327">
        <v>-219.221362147207</v>
      </c>
      <c r="E193" s="327">
        <v>-219.221362147207</v>
      </c>
      <c r="F193" s="327">
        <v>-219.221362147207</v>
      </c>
      <c r="G193" s="327">
        <v>-219.221362147207</v>
      </c>
      <c r="H193" s="327">
        <v>-219.221362147207</v>
      </c>
      <c r="I193" s="327">
        <v>-219.221362147207</v>
      </c>
      <c r="J193" s="327">
        <v>-219.221362147207</v>
      </c>
      <c r="K193" s="327">
        <v>-219.221362147207</v>
      </c>
      <c r="L193" s="327">
        <v>-219.221362147207</v>
      </c>
      <c r="M193" s="327">
        <v>-219.221362147207</v>
      </c>
      <c r="N193" s="327">
        <v>-219.221362147207</v>
      </c>
      <c r="O193" s="327">
        <v>-219.14511556517201</v>
      </c>
      <c r="P193" s="327">
        <v>-219.14511556517201</v>
      </c>
      <c r="Q193" s="327">
        <v>-219.14511556517201</v>
      </c>
      <c r="R193" s="327">
        <v>-219.14511556517201</v>
      </c>
      <c r="S193" s="327">
        <v>-219.14511556517201</v>
      </c>
      <c r="T193" s="327">
        <v>-219.14511556517201</v>
      </c>
      <c r="U193" s="327">
        <v>-219.14511556517201</v>
      </c>
      <c r="V193" s="327">
        <v>-219.14511556517201</v>
      </c>
      <c r="W193" s="327">
        <v>-219.14511556517201</v>
      </c>
      <c r="X193" s="327">
        <v>-219.14511556517201</v>
      </c>
      <c r="Y193" s="327">
        <v>-219.14511556517201</v>
      </c>
      <c r="Z193" s="327">
        <v>-219.14511556517201</v>
      </c>
      <c r="AA193" s="327">
        <v>-219.14511556517201</v>
      </c>
      <c r="AB193" s="327">
        <v>-219.15209738055</v>
      </c>
      <c r="AC193" s="327">
        <v>-219.15209738055</v>
      </c>
      <c r="AD193" s="327">
        <v>-219.15209738055</v>
      </c>
      <c r="AE193" s="327">
        <v>-219.15209738055</v>
      </c>
      <c r="AF193" s="327">
        <v>-219.15209738055</v>
      </c>
      <c r="AG193" s="327">
        <v>-219.15209738055</v>
      </c>
      <c r="AH193" s="327">
        <v>-219.15209738055</v>
      </c>
      <c r="AI193" s="327">
        <v>-219.15209738055</v>
      </c>
      <c r="AJ193" s="327">
        <v>-219.15209738055</v>
      </c>
      <c r="AK193" s="327">
        <v>-219.15209738055</v>
      </c>
      <c r="AL193" s="327">
        <v>-219.15209738055</v>
      </c>
      <c r="AM193" s="327">
        <v>-219.15209738055</v>
      </c>
      <c r="AN193" s="327">
        <v>-219.15209738055</v>
      </c>
    </row>
    <row r="194" spans="1:40" s="327" customFormat="1" x14ac:dyDescent="0.2">
      <c r="A194" s="326" t="s">
        <v>2034</v>
      </c>
      <c r="B194" s="327">
        <v>0</v>
      </c>
      <c r="C194" s="327">
        <v>0</v>
      </c>
      <c r="D194" s="327">
        <v>0</v>
      </c>
      <c r="E194" s="327">
        <v>0</v>
      </c>
      <c r="F194" s="327">
        <v>0</v>
      </c>
      <c r="G194" s="327">
        <v>0</v>
      </c>
      <c r="H194" s="327">
        <v>0</v>
      </c>
      <c r="I194" s="327">
        <v>0</v>
      </c>
      <c r="J194" s="327">
        <v>0</v>
      </c>
      <c r="K194" s="327">
        <v>0</v>
      </c>
      <c r="L194" s="327">
        <v>0</v>
      </c>
      <c r="M194" s="327">
        <v>0</v>
      </c>
      <c r="N194" s="327">
        <v>0</v>
      </c>
      <c r="O194" s="327">
        <v>0</v>
      </c>
      <c r="P194" s="327">
        <v>0</v>
      </c>
      <c r="Q194" s="327">
        <v>0</v>
      </c>
      <c r="R194" s="327">
        <v>0</v>
      </c>
      <c r="S194" s="327">
        <v>0</v>
      </c>
      <c r="T194" s="327">
        <v>0</v>
      </c>
      <c r="U194" s="327">
        <v>0</v>
      </c>
      <c r="V194" s="327">
        <v>0</v>
      </c>
      <c r="W194" s="327">
        <v>0</v>
      </c>
      <c r="X194" s="327">
        <v>0</v>
      </c>
      <c r="Y194" s="327">
        <v>0</v>
      </c>
      <c r="Z194" s="327">
        <v>0</v>
      </c>
      <c r="AA194" s="327">
        <v>0</v>
      </c>
      <c r="AB194" s="327">
        <v>0</v>
      </c>
      <c r="AC194" s="327">
        <v>0</v>
      </c>
      <c r="AD194" s="327">
        <v>0</v>
      </c>
      <c r="AE194" s="327">
        <v>0</v>
      </c>
      <c r="AF194" s="327">
        <v>0</v>
      </c>
      <c r="AG194" s="327">
        <v>0</v>
      </c>
      <c r="AH194" s="327">
        <v>0</v>
      </c>
      <c r="AI194" s="327">
        <v>0</v>
      </c>
      <c r="AJ194" s="327">
        <v>0</v>
      </c>
      <c r="AK194" s="327">
        <v>0</v>
      </c>
      <c r="AL194" s="327">
        <v>0</v>
      </c>
      <c r="AM194" s="327">
        <v>0</v>
      </c>
      <c r="AN194" s="327">
        <v>0</v>
      </c>
    </row>
    <row r="195" spans="1:40" s="327" customFormat="1" x14ac:dyDescent="0.2">
      <c r="A195" s="326" t="s">
        <v>2035</v>
      </c>
      <c r="B195" s="327">
        <v>0</v>
      </c>
      <c r="C195" s="327">
        <v>0</v>
      </c>
      <c r="D195" s="327">
        <v>0</v>
      </c>
      <c r="E195" s="327">
        <v>0</v>
      </c>
      <c r="F195" s="327">
        <v>0</v>
      </c>
      <c r="G195" s="327">
        <v>0</v>
      </c>
      <c r="H195" s="327">
        <v>0</v>
      </c>
      <c r="I195" s="327">
        <v>0</v>
      </c>
      <c r="J195" s="327">
        <v>0</v>
      </c>
      <c r="K195" s="327">
        <v>0</v>
      </c>
      <c r="L195" s="327">
        <v>0</v>
      </c>
      <c r="M195" s="327">
        <v>0</v>
      </c>
      <c r="N195" s="327">
        <v>0</v>
      </c>
      <c r="O195" s="327">
        <v>0</v>
      </c>
      <c r="P195" s="327">
        <v>0</v>
      </c>
      <c r="Q195" s="327">
        <v>0</v>
      </c>
      <c r="R195" s="327">
        <v>0</v>
      </c>
      <c r="S195" s="327">
        <v>0</v>
      </c>
      <c r="T195" s="327">
        <v>0</v>
      </c>
      <c r="U195" s="327">
        <v>0</v>
      </c>
      <c r="V195" s="327">
        <v>0</v>
      </c>
      <c r="W195" s="327">
        <v>0</v>
      </c>
      <c r="X195" s="327">
        <v>0</v>
      </c>
      <c r="Y195" s="327">
        <v>0</v>
      </c>
      <c r="Z195" s="327">
        <v>0</v>
      </c>
      <c r="AA195" s="327">
        <v>0</v>
      </c>
      <c r="AB195" s="327">
        <v>0</v>
      </c>
      <c r="AC195" s="327">
        <v>0</v>
      </c>
      <c r="AD195" s="327">
        <v>0</v>
      </c>
      <c r="AE195" s="327">
        <v>0</v>
      </c>
      <c r="AF195" s="327">
        <v>0</v>
      </c>
      <c r="AG195" s="327">
        <v>0</v>
      </c>
      <c r="AH195" s="327">
        <v>0</v>
      </c>
      <c r="AI195" s="327">
        <v>0</v>
      </c>
      <c r="AJ195" s="327">
        <v>0</v>
      </c>
      <c r="AK195" s="327">
        <v>0</v>
      </c>
      <c r="AL195" s="327">
        <v>0</v>
      </c>
      <c r="AM195" s="327">
        <v>0</v>
      </c>
      <c r="AN195" s="327">
        <v>0</v>
      </c>
    </row>
    <row r="196" spans="1:40" s="341" customFormat="1" x14ac:dyDescent="0.2">
      <c r="A196" s="340" t="s">
        <v>2036</v>
      </c>
      <c r="B196" s="341">
        <v>0</v>
      </c>
      <c r="C196" s="341">
        <v>0</v>
      </c>
      <c r="D196" s="341">
        <v>0</v>
      </c>
      <c r="E196" s="341">
        <v>0</v>
      </c>
      <c r="F196" s="341">
        <v>0</v>
      </c>
      <c r="G196" s="341">
        <v>0</v>
      </c>
      <c r="H196" s="341">
        <v>0</v>
      </c>
      <c r="I196" s="341">
        <v>0</v>
      </c>
      <c r="J196" s="341">
        <v>0</v>
      </c>
      <c r="K196" s="341">
        <v>0</v>
      </c>
      <c r="L196" s="341">
        <v>0</v>
      </c>
      <c r="M196" s="341">
        <v>0</v>
      </c>
      <c r="N196" s="341">
        <v>0</v>
      </c>
      <c r="O196" s="341">
        <v>0</v>
      </c>
      <c r="P196" s="341">
        <v>0</v>
      </c>
      <c r="Q196" s="341">
        <v>0</v>
      </c>
      <c r="R196" s="341">
        <v>0</v>
      </c>
      <c r="S196" s="341">
        <v>0</v>
      </c>
      <c r="T196" s="341">
        <v>0</v>
      </c>
      <c r="U196" s="341">
        <v>0</v>
      </c>
      <c r="V196" s="341">
        <v>0</v>
      </c>
      <c r="W196" s="341">
        <v>0</v>
      </c>
      <c r="X196" s="341">
        <v>0</v>
      </c>
      <c r="Y196" s="341">
        <v>0</v>
      </c>
      <c r="Z196" s="341">
        <v>0</v>
      </c>
      <c r="AA196" s="341">
        <v>0</v>
      </c>
      <c r="AB196" s="341">
        <v>0</v>
      </c>
      <c r="AC196" s="341">
        <v>0</v>
      </c>
      <c r="AD196" s="341">
        <v>0</v>
      </c>
      <c r="AE196" s="341">
        <v>0</v>
      </c>
      <c r="AF196" s="341">
        <v>0</v>
      </c>
      <c r="AG196" s="341">
        <v>0</v>
      </c>
      <c r="AH196" s="341">
        <v>0</v>
      </c>
      <c r="AI196" s="341">
        <v>0</v>
      </c>
      <c r="AJ196" s="341">
        <v>0</v>
      </c>
      <c r="AK196" s="341">
        <v>0</v>
      </c>
      <c r="AL196" s="341">
        <v>0</v>
      </c>
      <c r="AM196" s="341">
        <v>0</v>
      </c>
      <c r="AN196" s="341">
        <v>0</v>
      </c>
    </row>
    <row r="197" spans="1:40" s="341" customFormat="1" x14ac:dyDescent="0.2">
      <c r="A197" s="340" t="s">
        <v>2037</v>
      </c>
      <c r="B197" s="341">
        <v>0</v>
      </c>
      <c r="C197" s="341">
        <v>0</v>
      </c>
      <c r="D197" s="341">
        <v>0</v>
      </c>
      <c r="E197" s="341">
        <v>0</v>
      </c>
      <c r="F197" s="341">
        <v>0</v>
      </c>
      <c r="G197" s="341">
        <v>0</v>
      </c>
      <c r="H197" s="341">
        <v>0</v>
      </c>
      <c r="I197" s="341">
        <v>0</v>
      </c>
      <c r="J197" s="341">
        <v>0</v>
      </c>
      <c r="K197" s="341">
        <v>0</v>
      </c>
      <c r="L197" s="341">
        <v>0</v>
      </c>
      <c r="M197" s="341">
        <v>0</v>
      </c>
      <c r="N197" s="341">
        <v>0</v>
      </c>
      <c r="O197" s="341">
        <v>0</v>
      </c>
      <c r="P197" s="341">
        <v>0</v>
      </c>
      <c r="Q197" s="341">
        <v>0</v>
      </c>
      <c r="R197" s="341">
        <v>0</v>
      </c>
      <c r="S197" s="341">
        <v>0</v>
      </c>
      <c r="T197" s="341">
        <v>0</v>
      </c>
      <c r="U197" s="341">
        <v>0</v>
      </c>
      <c r="V197" s="341">
        <v>0</v>
      </c>
      <c r="W197" s="341">
        <v>0</v>
      </c>
      <c r="X197" s="341">
        <v>0</v>
      </c>
      <c r="Y197" s="341">
        <v>0</v>
      </c>
      <c r="Z197" s="341">
        <v>0</v>
      </c>
      <c r="AA197" s="341">
        <v>0</v>
      </c>
      <c r="AB197" s="341">
        <v>0</v>
      </c>
      <c r="AC197" s="341">
        <v>0</v>
      </c>
      <c r="AD197" s="341">
        <v>0</v>
      </c>
      <c r="AE197" s="341">
        <v>0</v>
      </c>
      <c r="AF197" s="341">
        <v>0</v>
      </c>
      <c r="AG197" s="341">
        <v>0</v>
      </c>
      <c r="AH197" s="341">
        <v>0</v>
      </c>
      <c r="AI197" s="341">
        <v>0</v>
      </c>
      <c r="AJ197" s="341">
        <v>0</v>
      </c>
      <c r="AK197" s="341">
        <v>0</v>
      </c>
      <c r="AL197" s="341">
        <v>0</v>
      </c>
      <c r="AM197" s="341">
        <v>0</v>
      </c>
      <c r="AN197" s="341">
        <v>0</v>
      </c>
    </row>
    <row r="198" spans="1:40" s="341" customFormat="1" x14ac:dyDescent="0.2">
      <c r="A198" s="340" t="s">
        <v>2038</v>
      </c>
      <c r="B198" s="341">
        <v>0</v>
      </c>
      <c r="C198" s="341">
        <v>0</v>
      </c>
      <c r="D198" s="341">
        <v>0</v>
      </c>
      <c r="E198" s="341">
        <v>0</v>
      </c>
      <c r="F198" s="341">
        <v>0</v>
      </c>
      <c r="G198" s="341">
        <v>0</v>
      </c>
      <c r="H198" s="341">
        <v>0</v>
      </c>
      <c r="I198" s="341">
        <v>0</v>
      </c>
      <c r="J198" s="341">
        <v>0</v>
      </c>
      <c r="K198" s="341">
        <v>0</v>
      </c>
      <c r="L198" s="341">
        <v>0</v>
      </c>
      <c r="M198" s="341">
        <v>0</v>
      </c>
      <c r="N198" s="341">
        <v>0</v>
      </c>
      <c r="O198" s="341">
        <v>0</v>
      </c>
      <c r="P198" s="341">
        <v>0</v>
      </c>
      <c r="Q198" s="341">
        <v>0</v>
      </c>
      <c r="R198" s="341">
        <v>0</v>
      </c>
      <c r="S198" s="341">
        <v>0</v>
      </c>
      <c r="T198" s="341">
        <v>0</v>
      </c>
      <c r="U198" s="341">
        <v>0</v>
      </c>
      <c r="V198" s="341">
        <v>0</v>
      </c>
      <c r="W198" s="341">
        <v>0</v>
      </c>
      <c r="X198" s="341">
        <v>0</v>
      </c>
      <c r="Y198" s="341">
        <v>0</v>
      </c>
      <c r="Z198" s="341">
        <v>0</v>
      </c>
      <c r="AA198" s="341">
        <v>0</v>
      </c>
      <c r="AB198" s="341">
        <v>0</v>
      </c>
      <c r="AC198" s="341">
        <v>0</v>
      </c>
      <c r="AD198" s="341">
        <v>0</v>
      </c>
      <c r="AE198" s="341">
        <v>0</v>
      </c>
      <c r="AF198" s="341">
        <v>0</v>
      </c>
      <c r="AG198" s="341">
        <v>0</v>
      </c>
      <c r="AH198" s="341">
        <v>0</v>
      </c>
      <c r="AI198" s="341">
        <v>0</v>
      </c>
      <c r="AJ198" s="341">
        <v>0</v>
      </c>
      <c r="AK198" s="341">
        <v>0</v>
      </c>
      <c r="AL198" s="341">
        <v>0</v>
      </c>
      <c r="AM198" s="341">
        <v>0</v>
      </c>
      <c r="AN198" s="341">
        <v>0</v>
      </c>
    </row>
    <row r="199" spans="1:40" x14ac:dyDescent="0.2">
      <c r="A199" s="30" t="s">
        <v>2039</v>
      </c>
      <c r="B199" s="164">
        <v>75968824.919705406</v>
      </c>
      <c r="C199" s="164">
        <v>77878516.528389305</v>
      </c>
      <c r="D199" s="164">
        <v>77778890.829435393</v>
      </c>
      <c r="E199" s="164">
        <v>77671798.993599102</v>
      </c>
      <c r="F199" s="164">
        <v>77557241.020880207</v>
      </c>
      <c r="G199" s="164">
        <v>77435216.911278903</v>
      </c>
      <c r="H199" s="164">
        <v>77305726.664795101</v>
      </c>
      <c r="I199" s="164">
        <v>77168770.281428695</v>
      </c>
      <c r="J199" s="164">
        <v>77024347.761179999</v>
      </c>
      <c r="K199" s="164">
        <v>76872459.104048699</v>
      </c>
      <c r="L199" s="164">
        <v>76713104.310034901</v>
      </c>
      <c r="M199" s="164">
        <v>76546283.379138604</v>
      </c>
      <c r="N199" s="164">
        <v>76546283.379138604</v>
      </c>
      <c r="O199" s="164">
        <v>76358929.347727194</v>
      </c>
      <c r="P199" s="164">
        <v>78336624.981323898</v>
      </c>
      <c r="Q199" s="164">
        <v>78218148.380519494</v>
      </c>
      <c r="R199" s="164">
        <v>78093484.137286201</v>
      </c>
      <c r="S199" s="164">
        <v>77962632.251624107</v>
      </c>
      <c r="T199" s="164">
        <v>77825592.723533094</v>
      </c>
      <c r="U199" s="164">
        <v>77682365.553013101</v>
      </c>
      <c r="V199" s="164">
        <v>77532950.740064397</v>
      </c>
      <c r="W199" s="164">
        <v>77377348.2846867</v>
      </c>
      <c r="X199" s="164">
        <v>77215558.186880097</v>
      </c>
      <c r="Y199" s="164">
        <v>77047580.446644604</v>
      </c>
      <c r="Z199" s="164">
        <v>76873415.063980296</v>
      </c>
      <c r="AA199" s="164">
        <v>76873415.063980296</v>
      </c>
      <c r="AB199" s="164">
        <v>76686620.450354904</v>
      </c>
      <c r="AC199" s="164">
        <v>78735084.394367203</v>
      </c>
      <c r="AD199" s="164">
        <v>78612850.846147507</v>
      </c>
      <c r="AE199" s="164">
        <v>78484159.546426907</v>
      </c>
      <c r="AF199" s="164">
        <v>78349010.495205402</v>
      </c>
      <c r="AG199" s="164">
        <v>78207403.692482993</v>
      </c>
      <c r="AH199" s="164">
        <v>78059339.138259798</v>
      </c>
      <c r="AI199" s="164">
        <v>77904816.832535699</v>
      </c>
      <c r="AJ199" s="164">
        <v>77743836.775310695</v>
      </c>
      <c r="AK199" s="164">
        <v>77576398.966584906</v>
      </c>
      <c r="AL199" s="164">
        <v>77402503.406358093</v>
      </c>
      <c r="AM199" s="164">
        <v>77222150.094630495</v>
      </c>
      <c r="AN199" s="164">
        <v>77222150.094630495</v>
      </c>
    </row>
    <row r="200" spans="1:40" x14ac:dyDescent="0.2">
      <c r="A200" s="27" t="s">
        <v>2040</v>
      </c>
      <c r="B200" s="164">
        <v>0</v>
      </c>
      <c r="C200" s="164">
        <v>0</v>
      </c>
      <c r="D200" s="164">
        <v>0</v>
      </c>
      <c r="E200" s="164">
        <v>0</v>
      </c>
      <c r="F200" s="164">
        <v>0</v>
      </c>
      <c r="G200" s="164">
        <v>0</v>
      </c>
      <c r="H200" s="164">
        <v>0</v>
      </c>
      <c r="I200" s="164">
        <v>0</v>
      </c>
      <c r="J200" s="164">
        <v>0</v>
      </c>
      <c r="K200" s="164">
        <v>0</v>
      </c>
      <c r="L200" s="164">
        <v>0</v>
      </c>
      <c r="M200" s="164">
        <v>0</v>
      </c>
      <c r="N200" s="164">
        <v>0</v>
      </c>
      <c r="O200" s="164">
        <v>0</v>
      </c>
      <c r="P200" s="164">
        <v>0</v>
      </c>
      <c r="Q200" s="164">
        <v>0</v>
      </c>
      <c r="R200" s="164">
        <v>0</v>
      </c>
      <c r="S200" s="164">
        <v>0</v>
      </c>
      <c r="T200" s="164">
        <v>0</v>
      </c>
      <c r="U200" s="164">
        <v>0</v>
      </c>
      <c r="V200" s="164">
        <v>0</v>
      </c>
      <c r="W200" s="164">
        <v>0</v>
      </c>
      <c r="X200" s="164">
        <v>0</v>
      </c>
      <c r="Y200" s="164">
        <v>0</v>
      </c>
      <c r="Z200" s="164">
        <v>0</v>
      </c>
      <c r="AA200" s="164">
        <v>0</v>
      </c>
      <c r="AB200" s="164">
        <v>0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0</v>
      </c>
      <c r="AI200" s="164">
        <v>0</v>
      </c>
      <c r="AJ200" s="164">
        <v>0</v>
      </c>
      <c r="AK200" s="164">
        <v>0</v>
      </c>
      <c r="AL200" s="164">
        <v>0</v>
      </c>
      <c r="AM200" s="164">
        <v>0</v>
      </c>
      <c r="AN200" s="164">
        <v>0</v>
      </c>
    </row>
    <row r="201" spans="1:40" x14ac:dyDescent="0.2">
      <c r="A201" s="30" t="s">
        <v>2041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4">
        <v>0</v>
      </c>
      <c r="R201" s="164">
        <v>0</v>
      </c>
      <c r="S201" s="164">
        <v>0</v>
      </c>
      <c r="T201" s="164">
        <v>0</v>
      </c>
      <c r="U201" s="164">
        <v>0</v>
      </c>
      <c r="V201" s="164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164">
        <v>0</v>
      </c>
      <c r="AD201" s="164">
        <v>0</v>
      </c>
      <c r="AE201" s="164">
        <v>0</v>
      </c>
      <c r="AF201" s="164">
        <v>0</v>
      </c>
      <c r="AG201" s="164">
        <v>0</v>
      </c>
      <c r="AH201" s="164">
        <v>0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0</v>
      </c>
    </row>
    <row r="202" spans="1:40" x14ac:dyDescent="0.2">
      <c r="A202" s="27" t="s">
        <v>2042</v>
      </c>
      <c r="B202" s="164">
        <v>71562.252830346901</v>
      </c>
      <c r="C202" s="164">
        <v>71562.252830346901</v>
      </c>
      <c r="D202" s="164">
        <v>71562.252830346901</v>
      </c>
      <c r="E202" s="164">
        <v>71562.252830346901</v>
      </c>
      <c r="F202" s="164">
        <v>71562.252830346901</v>
      </c>
      <c r="G202" s="164">
        <v>71562.252830346901</v>
      </c>
      <c r="H202" s="164">
        <v>71562.252830346901</v>
      </c>
      <c r="I202" s="164">
        <v>71562.252830346901</v>
      </c>
      <c r="J202" s="164">
        <v>71562.252830346901</v>
      </c>
      <c r="K202" s="164">
        <v>71562.252830346901</v>
      </c>
      <c r="L202" s="164">
        <v>71562.252830346901</v>
      </c>
      <c r="M202" s="164">
        <v>71562.252830346901</v>
      </c>
      <c r="N202" s="164">
        <v>71562.252830346901</v>
      </c>
      <c r="O202" s="164">
        <v>71537.363024318896</v>
      </c>
      <c r="P202" s="164">
        <v>71537.363024318896</v>
      </c>
      <c r="Q202" s="164">
        <v>71537.363024318896</v>
      </c>
      <c r="R202" s="164">
        <v>71537.363024318896</v>
      </c>
      <c r="S202" s="164">
        <v>71537.363024318896</v>
      </c>
      <c r="T202" s="164">
        <v>71537.363024318896</v>
      </c>
      <c r="U202" s="164">
        <v>71537.363024318896</v>
      </c>
      <c r="V202" s="164">
        <v>71537.363024318896</v>
      </c>
      <c r="W202" s="164">
        <v>71537.363024318896</v>
      </c>
      <c r="X202" s="164">
        <v>71537.363024318896</v>
      </c>
      <c r="Y202" s="164">
        <v>71537.363024318896</v>
      </c>
      <c r="Z202" s="164">
        <v>71537.363024318896</v>
      </c>
      <c r="AA202" s="164">
        <v>71537.363024318896</v>
      </c>
      <c r="AB202" s="164">
        <v>71539.642156390793</v>
      </c>
      <c r="AC202" s="164">
        <v>71539.642156390793</v>
      </c>
      <c r="AD202" s="164">
        <v>71539.642156390793</v>
      </c>
      <c r="AE202" s="164">
        <v>71539.642156390793</v>
      </c>
      <c r="AF202" s="164">
        <v>71539.642156390793</v>
      </c>
      <c r="AG202" s="164">
        <v>71539.642156390793</v>
      </c>
      <c r="AH202" s="164">
        <v>71539.642156390793</v>
      </c>
      <c r="AI202" s="164">
        <v>71539.642156390793</v>
      </c>
      <c r="AJ202" s="164">
        <v>71539.642156390793</v>
      </c>
      <c r="AK202" s="164">
        <v>71539.642156390793</v>
      </c>
      <c r="AL202" s="164">
        <v>71539.642156390793</v>
      </c>
      <c r="AM202" s="164">
        <v>71539.642156390793</v>
      </c>
      <c r="AN202" s="164">
        <v>71539.642156390793</v>
      </c>
    </row>
    <row r="203" spans="1:40" x14ac:dyDescent="0.2">
      <c r="A203" s="30" t="s">
        <v>2043</v>
      </c>
      <c r="B203" s="164">
        <v>71562.252830346901</v>
      </c>
      <c r="C203" s="164">
        <v>71562.252830346901</v>
      </c>
      <c r="D203" s="164">
        <v>71562.252830346901</v>
      </c>
      <c r="E203" s="164">
        <v>71562.252830346901</v>
      </c>
      <c r="F203" s="164">
        <v>71562.252830346901</v>
      </c>
      <c r="G203" s="164">
        <v>71562.252830346901</v>
      </c>
      <c r="H203" s="164">
        <v>71562.252830346901</v>
      </c>
      <c r="I203" s="164">
        <v>71562.252830346901</v>
      </c>
      <c r="J203" s="164">
        <v>71562.252830346901</v>
      </c>
      <c r="K203" s="164">
        <v>71562.252830346901</v>
      </c>
      <c r="L203" s="164">
        <v>71562.252830346901</v>
      </c>
      <c r="M203" s="164">
        <v>71562.252830346901</v>
      </c>
      <c r="N203" s="164">
        <v>71562.252830346901</v>
      </c>
      <c r="O203" s="164">
        <v>71537.363024318896</v>
      </c>
      <c r="P203" s="164">
        <v>71537.363024318896</v>
      </c>
      <c r="Q203" s="164">
        <v>71537.363024318896</v>
      </c>
      <c r="R203" s="164">
        <v>71537.363024318896</v>
      </c>
      <c r="S203" s="164">
        <v>71537.363024318896</v>
      </c>
      <c r="T203" s="164">
        <v>71537.363024318896</v>
      </c>
      <c r="U203" s="164">
        <v>71537.363024318896</v>
      </c>
      <c r="V203" s="164">
        <v>71537.363024318896</v>
      </c>
      <c r="W203" s="164">
        <v>71537.363024318896</v>
      </c>
      <c r="X203" s="164">
        <v>71537.363024318896</v>
      </c>
      <c r="Y203" s="164">
        <v>71537.363024318896</v>
      </c>
      <c r="Z203" s="164">
        <v>71537.363024318896</v>
      </c>
      <c r="AA203" s="164">
        <v>71537.363024318896</v>
      </c>
      <c r="AB203" s="164">
        <v>71539.642156390793</v>
      </c>
      <c r="AC203" s="164">
        <v>71539.642156390793</v>
      </c>
      <c r="AD203" s="164">
        <v>71539.642156390793</v>
      </c>
      <c r="AE203" s="164">
        <v>71539.642156390793</v>
      </c>
      <c r="AF203" s="164">
        <v>71539.642156390793</v>
      </c>
      <c r="AG203" s="164">
        <v>71539.642156390793</v>
      </c>
      <c r="AH203" s="164">
        <v>71539.642156390793</v>
      </c>
      <c r="AI203" s="164">
        <v>71539.642156390793</v>
      </c>
      <c r="AJ203" s="164">
        <v>71539.642156390793</v>
      </c>
      <c r="AK203" s="164">
        <v>71539.642156390793</v>
      </c>
      <c r="AL203" s="164">
        <v>71539.642156390793</v>
      </c>
      <c r="AM203" s="164">
        <v>71539.642156390793</v>
      </c>
      <c r="AN203" s="164">
        <v>71539.642156390793</v>
      </c>
    </row>
    <row r="204" spans="1:40" x14ac:dyDescent="0.2">
      <c r="A204" s="27" t="s">
        <v>2044</v>
      </c>
      <c r="B204" s="164">
        <v>122821339.26000001</v>
      </c>
      <c r="C204" s="164">
        <v>122821339.26000001</v>
      </c>
      <c r="D204" s="164">
        <v>122821339.26000001</v>
      </c>
      <c r="E204" s="164">
        <v>122821339.26000001</v>
      </c>
      <c r="F204" s="164">
        <v>122821339.26000001</v>
      </c>
      <c r="G204" s="164">
        <v>122821339.26000001</v>
      </c>
      <c r="H204" s="164">
        <v>122821339.26000001</v>
      </c>
      <c r="I204" s="164">
        <v>122821339.26000001</v>
      </c>
      <c r="J204" s="164">
        <v>122821339.26000001</v>
      </c>
      <c r="K204" s="164">
        <v>122821339.26000001</v>
      </c>
      <c r="L204" s="164">
        <v>122821339.26000001</v>
      </c>
      <c r="M204" s="164">
        <v>122821339.26000001</v>
      </c>
      <c r="N204" s="164">
        <v>122821339.26000001</v>
      </c>
      <c r="O204" s="164">
        <v>122821339.26000001</v>
      </c>
      <c r="P204" s="164">
        <v>122821339.26000001</v>
      </c>
      <c r="Q204" s="164">
        <v>122821339.26000001</v>
      </c>
      <c r="R204" s="164">
        <v>122821339.26000001</v>
      </c>
      <c r="S204" s="164">
        <v>122821339.26000001</v>
      </c>
      <c r="T204" s="164">
        <v>122821339.26000001</v>
      </c>
      <c r="U204" s="164">
        <v>122821339.26000001</v>
      </c>
      <c r="V204" s="164">
        <v>122821339.26000001</v>
      </c>
      <c r="W204" s="164">
        <v>122821339.26000001</v>
      </c>
      <c r="X204" s="164">
        <v>122821339.26000001</v>
      </c>
      <c r="Y204" s="164">
        <v>122821339.26000001</v>
      </c>
      <c r="Z204" s="164">
        <v>122821339.26000001</v>
      </c>
      <c r="AA204" s="164">
        <v>122821339.26000001</v>
      </c>
      <c r="AB204" s="164">
        <v>122821339.26000001</v>
      </c>
      <c r="AC204" s="164">
        <v>122821339.26000001</v>
      </c>
      <c r="AD204" s="164">
        <v>122821339.26000001</v>
      </c>
      <c r="AE204" s="164">
        <v>122821339.26000001</v>
      </c>
      <c r="AF204" s="164">
        <v>122821339.26000001</v>
      </c>
      <c r="AG204" s="164">
        <v>122821339.26000001</v>
      </c>
      <c r="AH204" s="164">
        <v>122821339.26000001</v>
      </c>
      <c r="AI204" s="164">
        <v>122821339.26000001</v>
      </c>
      <c r="AJ204" s="164">
        <v>122821339.26000001</v>
      </c>
      <c r="AK204" s="164">
        <v>122821339.26000001</v>
      </c>
      <c r="AL204" s="164">
        <v>122821339.26000001</v>
      </c>
      <c r="AM204" s="164">
        <v>122821339.26000001</v>
      </c>
      <c r="AN204" s="164">
        <v>122821339.26000001</v>
      </c>
    </row>
    <row r="205" spans="1:40" x14ac:dyDescent="0.2">
      <c r="A205" s="27" t="s">
        <v>2045</v>
      </c>
      <c r="B205" s="164">
        <v>0</v>
      </c>
      <c r="C205" s="164">
        <v>0</v>
      </c>
      <c r="D205" s="164">
        <v>0</v>
      </c>
      <c r="E205" s="164">
        <v>0</v>
      </c>
      <c r="F205" s="164">
        <v>0</v>
      </c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v>0</v>
      </c>
      <c r="S205" s="164">
        <v>0</v>
      </c>
      <c r="T205" s="164">
        <v>0</v>
      </c>
      <c r="U205" s="164">
        <v>0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0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0</v>
      </c>
    </row>
    <row r="206" spans="1:40" x14ac:dyDescent="0.2">
      <c r="A206" s="30" t="s">
        <v>2046</v>
      </c>
      <c r="B206" s="164">
        <v>122821339.26000001</v>
      </c>
      <c r="C206" s="164">
        <v>122821339.26000001</v>
      </c>
      <c r="D206" s="164">
        <v>122821339.26000001</v>
      </c>
      <c r="E206" s="164">
        <v>122821339.26000001</v>
      </c>
      <c r="F206" s="164">
        <v>122821339.26000001</v>
      </c>
      <c r="G206" s="164">
        <v>122821339.26000001</v>
      </c>
      <c r="H206" s="164">
        <v>122821339.26000001</v>
      </c>
      <c r="I206" s="164">
        <v>122821339.26000001</v>
      </c>
      <c r="J206" s="164">
        <v>122821339.26000001</v>
      </c>
      <c r="K206" s="164">
        <v>122821339.26000001</v>
      </c>
      <c r="L206" s="164">
        <v>122821339.26000001</v>
      </c>
      <c r="M206" s="164">
        <v>122821339.26000001</v>
      </c>
      <c r="N206" s="164">
        <v>122821339.26000001</v>
      </c>
      <c r="O206" s="164">
        <v>122821339.26000001</v>
      </c>
      <c r="P206" s="164">
        <v>122821339.26000001</v>
      </c>
      <c r="Q206" s="164">
        <v>122821339.26000001</v>
      </c>
      <c r="R206" s="164">
        <v>122821339.26000001</v>
      </c>
      <c r="S206" s="164">
        <v>122821339.26000001</v>
      </c>
      <c r="T206" s="164">
        <v>122821339.26000001</v>
      </c>
      <c r="U206" s="164">
        <v>122821339.26000001</v>
      </c>
      <c r="V206" s="164">
        <v>122821339.26000001</v>
      </c>
      <c r="W206" s="164">
        <v>122821339.26000001</v>
      </c>
      <c r="X206" s="164">
        <v>122821339.26000001</v>
      </c>
      <c r="Y206" s="164">
        <v>122821339.26000001</v>
      </c>
      <c r="Z206" s="164">
        <v>122821339.26000001</v>
      </c>
      <c r="AA206" s="164">
        <v>122821339.26000001</v>
      </c>
      <c r="AB206" s="164">
        <v>122821339.26000001</v>
      </c>
      <c r="AC206" s="164">
        <v>122821339.26000001</v>
      </c>
      <c r="AD206" s="164">
        <v>122821339.26000001</v>
      </c>
      <c r="AE206" s="164">
        <v>122821339.26000001</v>
      </c>
      <c r="AF206" s="164">
        <v>122821339.26000001</v>
      </c>
      <c r="AG206" s="164">
        <v>122821339.26000001</v>
      </c>
      <c r="AH206" s="164">
        <v>122821339.26000001</v>
      </c>
      <c r="AI206" s="164">
        <v>122821339.26000001</v>
      </c>
      <c r="AJ206" s="164">
        <v>122821339.26000001</v>
      </c>
      <c r="AK206" s="164">
        <v>122821339.26000001</v>
      </c>
      <c r="AL206" s="164">
        <v>122821339.26000001</v>
      </c>
      <c r="AM206" s="164">
        <v>122821339.26000001</v>
      </c>
      <c r="AN206" s="164">
        <v>122821339.26000001</v>
      </c>
    </row>
    <row r="207" spans="1:40" x14ac:dyDescent="0.2">
      <c r="A207" s="27" t="s">
        <v>2047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27" t="s">
        <v>2048</v>
      </c>
      <c r="B208" s="164">
        <v>0</v>
      </c>
      <c r="C208" s="164">
        <v>0</v>
      </c>
      <c r="D208" s="164">
        <v>0</v>
      </c>
      <c r="E208" s="164">
        <v>0</v>
      </c>
      <c r="F208" s="164">
        <v>0</v>
      </c>
      <c r="G208" s="164">
        <v>0</v>
      </c>
      <c r="H208" s="164">
        <v>0</v>
      </c>
      <c r="I208" s="164">
        <v>0</v>
      </c>
      <c r="J208" s="164">
        <v>0</v>
      </c>
      <c r="K208" s="164">
        <v>0</v>
      </c>
      <c r="L208" s="164">
        <v>0</v>
      </c>
      <c r="M208" s="164">
        <v>0</v>
      </c>
      <c r="N208" s="164">
        <v>0</v>
      </c>
      <c r="O208" s="164">
        <v>0</v>
      </c>
      <c r="P208" s="164">
        <v>0</v>
      </c>
      <c r="Q208" s="164">
        <v>0</v>
      </c>
      <c r="R208" s="164">
        <v>0</v>
      </c>
      <c r="S208" s="164">
        <v>0</v>
      </c>
      <c r="T208" s="164">
        <v>0</v>
      </c>
      <c r="U208" s="164">
        <v>0</v>
      </c>
      <c r="V208" s="164">
        <v>0</v>
      </c>
      <c r="W208" s="164">
        <v>0</v>
      </c>
      <c r="X208" s="164">
        <v>0</v>
      </c>
      <c r="Y208" s="164">
        <v>0</v>
      </c>
      <c r="Z208" s="164">
        <v>0</v>
      </c>
      <c r="AA208" s="164">
        <v>0</v>
      </c>
      <c r="AB208" s="164">
        <v>0</v>
      </c>
      <c r="AC208" s="164">
        <v>0</v>
      </c>
      <c r="AD208" s="164">
        <v>0</v>
      </c>
      <c r="AE208" s="164">
        <v>0</v>
      </c>
      <c r="AF208" s="164">
        <v>0</v>
      </c>
      <c r="AG208" s="164">
        <v>0</v>
      </c>
      <c r="AH208" s="164">
        <v>0</v>
      </c>
      <c r="AI208" s="164">
        <v>0</v>
      </c>
      <c r="AJ208" s="164">
        <v>0</v>
      </c>
      <c r="AK208" s="164">
        <v>0</v>
      </c>
      <c r="AL208" s="164">
        <v>0</v>
      </c>
      <c r="AM208" s="164">
        <v>0</v>
      </c>
      <c r="AN208" s="164">
        <v>0</v>
      </c>
    </row>
    <row r="209" spans="1:40" x14ac:dyDescent="0.2">
      <c r="A209" s="27" t="s">
        <v>2049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  <c r="O209" s="164">
        <v>0</v>
      </c>
      <c r="P209" s="164">
        <v>0</v>
      </c>
      <c r="Q209" s="164">
        <v>0</v>
      </c>
      <c r="R209" s="164">
        <v>0</v>
      </c>
      <c r="S209" s="164">
        <v>0</v>
      </c>
      <c r="T209" s="164">
        <v>0</v>
      </c>
      <c r="U209" s="164">
        <v>0</v>
      </c>
      <c r="V209" s="164">
        <v>0</v>
      </c>
      <c r="W209" s="164">
        <v>0</v>
      </c>
      <c r="X209" s="164">
        <v>0</v>
      </c>
      <c r="Y209" s="164">
        <v>0</v>
      </c>
      <c r="Z209" s="164">
        <v>0</v>
      </c>
      <c r="AA209" s="164">
        <v>0</v>
      </c>
      <c r="AB209" s="164">
        <v>0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>
        <v>0</v>
      </c>
      <c r="AI209" s="164">
        <v>0</v>
      </c>
      <c r="AJ209" s="164">
        <v>0</v>
      </c>
      <c r="AK209" s="164">
        <v>0</v>
      </c>
      <c r="AL209" s="164">
        <v>0</v>
      </c>
      <c r="AM209" s="164">
        <v>0</v>
      </c>
      <c r="AN209" s="164">
        <v>0</v>
      </c>
    </row>
    <row r="210" spans="1:40" x14ac:dyDescent="0.2">
      <c r="A210" s="30" t="s">
        <v>2050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4">
        <v>0</v>
      </c>
      <c r="R210" s="164">
        <v>0</v>
      </c>
      <c r="S210" s="164">
        <v>0</v>
      </c>
      <c r="T210" s="164">
        <v>0</v>
      </c>
      <c r="U210" s="164">
        <v>0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>
        <v>0</v>
      </c>
      <c r="AJ210" s="164">
        <v>0</v>
      </c>
      <c r="AK210" s="164">
        <v>0</v>
      </c>
      <c r="AL210" s="164">
        <v>0</v>
      </c>
      <c r="AM210" s="164">
        <v>0</v>
      </c>
      <c r="AN210" s="164">
        <v>0</v>
      </c>
    </row>
    <row r="211" spans="1:40" x14ac:dyDescent="0.2">
      <c r="A211" s="27" t="s">
        <v>2051</v>
      </c>
      <c r="B211" s="164">
        <v>17162290.379999898</v>
      </c>
      <c r="C211" s="164">
        <v>17162290.379999898</v>
      </c>
      <c r="D211" s="164">
        <v>17162290.379999898</v>
      </c>
      <c r="E211" s="164">
        <v>17162290.379999898</v>
      </c>
      <c r="F211" s="164">
        <v>17162290.379999898</v>
      </c>
      <c r="G211" s="164">
        <v>17162290.379999898</v>
      </c>
      <c r="H211" s="164">
        <v>17162290.379999898</v>
      </c>
      <c r="I211" s="164">
        <v>17162290.379999898</v>
      </c>
      <c r="J211" s="164">
        <v>17162290.379999898</v>
      </c>
      <c r="K211" s="164">
        <v>17162290.379999898</v>
      </c>
      <c r="L211" s="164">
        <v>17162290.379999898</v>
      </c>
      <c r="M211" s="164">
        <v>17162290.379999898</v>
      </c>
      <c r="N211" s="164">
        <v>17162290.379999898</v>
      </c>
      <c r="O211" s="164">
        <v>17162290.379999898</v>
      </c>
      <c r="P211" s="164">
        <v>17162290.379999898</v>
      </c>
      <c r="Q211" s="164">
        <v>17162290.379999898</v>
      </c>
      <c r="R211" s="164">
        <v>17162290.379999898</v>
      </c>
      <c r="S211" s="164">
        <v>17162290.379999898</v>
      </c>
      <c r="T211" s="164">
        <v>17162290.379999898</v>
      </c>
      <c r="U211" s="164">
        <v>17162290.379999898</v>
      </c>
      <c r="V211" s="164">
        <v>17162290.379999898</v>
      </c>
      <c r="W211" s="164">
        <v>17162290.379999898</v>
      </c>
      <c r="X211" s="164">
        <v>17162290.379999898</v>
      </c>
      <c r="Y211" s="164">
        <v>17162290.379999898</v>
      </c>
      <c r="Z211" s="164">
        <v>17162290.379999898</v>
      </c>
      <c r="AA211" s="164">
        <v>17162290.379999898</v>
      </c>
      <c r="AB211" s="164">
        <v>17162290.379999898</v>
      </c>
      <c r="AC211" s="164">
        <v>17162290.379999898</v>
      </c>
      <c r="AD211" s="164">
        <v>17162290.379999898</v>
      </c>
      <c r="AE211" s="164">
        <v>17162290.379999898</v>
      </c>
      <c r="AF211" s="164">
        <v>17162290.379999898</v>
      </c>
      <c r="AG211" s="164">
        <v>17162290.379999898</v>
      </c>
      <c r="AH211" s="164">
        <v>17162290.379999898</v>
      </c>
      <c r="AI211" s="164">
        <v>17162290.379999898</v>
      </c>
      <c r="AJ211" s="164">
        <v>17162290.379999898</v>
      </c>
      <c r="AK211" s="164">
        <v>17162290.379999898</v>
      </c>
      <c r="AL211" s="164">
        <v>17162290.379999898</v>
      </c>
      <c r="AM211" s="164">
        <v>17162290.379999898</v>
      </c>
      <c r="AN211" s="164">
        <v>17162290.379999898</v>
      </c>
    </row>
    <row r="212" spans="1:40" x14ac:dyDescent="0.2">
      <c r="A212" s="27" t="s">
        <v>2052</v>
      </c>
      <c r="B212" s="164">
        <v>0</v>
      </c>
      <c r="C212" s="164">
        <v>0</v>
      </c>
      <c r="D212" s="164">
        <v>0</v>
      </c>
      <c r="E212" s="164">
        <v>0</v>
      </c>
      <c r="F212" s="164">
        <v>0</v>
      </c>
      <c r="G212" s="164">
        <v>0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64">
        <v>0</v>
      </c>
      <c r="N212" s="164">
        <v>0</v>
      </c>
      <c r="O212" s="164">
        <v>0</v>
      </c>
      <c r="P212" s="164">
        <v>0</v>
      </c>
      <c r="Q212" s="164">
        <v>0</v>
      </c>
      <c r="R212" s="164">
        <v>0</v>
      </c>
      <c r="S212" s="164">
        <v>0</v>
      </c>
      <c r="T212" s="164">
        <v>0</v>
      </c>
      <c r="U212" s="164">
        <v>0</v>
      </c>
      <c r="V212" s="164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  <c r="AB212" s="164">
        <v>0</v>
      </c>
      <c r="AC212" s="164">
        <v>0</v>
      </c>
      <c r="AD212" s="164">
        <v>0</v>
      </c>
      <c r="AE212" s="164">
        <v>0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>
        <v>0</v>
      </c>
      <c r="AL212" s="164">
        <v>0</v>
      </c>
      <c r="AM212" s="164">
        <v>0</v>
      </c>
      <c r="AN212" s="164">
        <v>0</v>
      </c>
    </row>
    <row r="213" spans="1:40" x14ac:dyDescent="0.2">
      <c r="A213" s="27" t="s">
        <v>2053</v>
      </c>
      <c r="B213" s="164">
        <v>17162290.379999898</v>
      </c>
      <c r="C213" s="164">
        <v>17162290.379999898</v>
      </c>
      <c r="D213" s="164">
        <v>17162290.379999898</v>
      </c>
      <c r="E213" s="164">
        <v>17162290.379999898</v>
      </c>
      <c r="F213" s="164">
        <v>17162290.379999898</v>
      </c>
      <c r="G213" s="164">
        <v>17162290.379999898</v>
      </c>
      <c r="H213" s="164">
        <v>17162290.379999898</v>
      </c>
      <c r="I213" s="164">
        <v>17162290.379999898</v>
      </c>
      <c r="J213" s="164">
        <v>17162290.379999898</v>
      </c>
      <c r="K213" s="164">
        <v>17162290.379999898</v>
      </c>
      <c r="L213" s="164">
        <v>17162290.379999898</v>
      </c>
      <c r="M213" s="164">
        <v>17162290.379999898</v>
      </c>
      <c r="N213" s="164">
        <v>17162290.379999898</v>
      </c>
      <c r="O213" s="164">
        <v>17162290.379999898</v>
      </c>
      <c r="P213" s="164">
        <v>17162290.379999898</v>
      </c>
      <c r="Q213" s="164">
        <v>17162290.379999898</v>
      </c>
      <c r="R213" s="164">
        <v>17162290.379999898</v>
      </c>
      <c r="S213" s="164">
        <v>17162290.379999898</v>
      </c>
      <c r="T213" s="164">
        <v>17162290.379999898</v>
      </c>
      <c r="U213" s="164">
        <v>17162290.379999898</v>
      </c>
      <c r="V213" s="164">
        <v>17162290.379999898</v>
      </c>
      <c r="W213" s="164">
        <v>17162290.379999898</v>
      </c>
      <c r="X213" s="164">
        <v>17162290.379999898</v>
      </c>
      <c r="Y213" s="164">
        <v>17162290.379999898</v>
      </c>
      <c r="Z213" s="164">
        <v>17162290.379999898</v>
      </c>
      <c r="AA213" s="164">
        <v>17162290.379999898</v>
      </c>
      <c r="AB213" s="164">
        <v>17162290.379999898</v>
      </c>
      <c r="AC213" s="164">
        <v>17162290.379999898</v>
      </c>
      <c r="AD213" s="164">
        <v>17162290.379999898</v>
      </c>
      <c r="AE213" s="164">
        <v>17162290.379999898</v>
      </c>
      <c r="AF213" s="164">
        <v>17162290.379999898</v>
      </c>
      <c r="AG213" s="164">
        <v>17162290.379999898</v>
      </c>
      <c r="AH213" s="164">
        <v>17162290.379999898</v>
      </c>
      <c r="AI213" s="164">
        <v>17162290.379999898</v>
      </c>
      <c r="AJ213" s="164">
        <v>17162290.379999898</v>
      </c>
      <c r="AK213" s="164">
        <v>17162290.379999898</v>
      </c>
      <c r="AL213" s="164">
        <v>17162290.379999898</v>
      </c>
      <c r="AM213" s="164">
        <v>17162290.379999898</v>
      </c>
      <c r="AN213" s="164">
        <v>17162290.379999898</v>
      </c>
    </row>
    <row r="214" spans="1:40" x14ac:dyDescent="0.2">
      <c r="A214" s="27" t="s">
        <v>2054</v>
      </c>
      <c r="B214" s="164">
        <v>0</v>
      </c>
      <c r="C214" s="164">
        <v>0</v>
      </c>
      <c r="D214" s="164">
        <v>0</v>
      </c>
      <c r="E214" s="164">
        <v>0</v>
      </c>
      <c r="F214" s="164">
        <v>0</v>
      </c>
      <c r="G214" s="164">
        <v>0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64">
        <v>0</v>
      </c>
      <c r="N214" s="164">
        <v>0</v>
      </c>
      <c r="O214" s="164">
        <v>0</v>
      </c>
      <c r="P214" s="164">
        <v>0</v>
      </c>
      <c r="Q214" s="164">
        <v>0</v>
      </c>
      <c r="R214" s="164">
        <v>0</v>
      </c>
      <c r="S214" s="164">
        <v>0</v>
      </c>
      <c r="T214" s="164">
        <v>0</v>
      </c>
      <c r="U214" s="164">
        <v>0</v>
      </c>
      <c r="V214" s="164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  <c r="AB214" s="164">
        <v>0</v>
      </c>
      <c r="AC214" s="164">
        <v>0</v>
      </c>
      <c r="AD214" s="164">
        <v>0</v>
      </c>
      <c r="AE214" s="164">
        <v>0</v>
      </c>
      <c r="AF214" s="164">
        <v>0</v>
      </c>
      <c r="AG214" s="164">
        <v>0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>
        <v>0</v>
      </c>
      <c r="AN214" s="164">
        <v>0</v>
      </c>
    </row>
    <row r="215" spans="1:40" x14ac:dyDescent="0.2">
      <c r="A215" s="27" t="s">
        <v>2055</v>
      </c>
      <c r="B215" s="164">
        <v>0</v>
      </c>
      <c r="C215" s="164">
        <v>0</v>
      </c>
      <c r="D215" s="164">
        <v>0</v>
      </c>
      <c r="E215" s="164">
        <v>0</v>
      </c>
      <c r="F215" s="164">
        <v>0</v>
      </c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  <c r="O215" s="164">
        <v>0</v>
      </c>
      <c r="P215" s="164">
        <v>0</v>
      </c>
      <c r="Q215" s="164">
        <v>0</v>
      </c>
      <c r="R215" s="164">
        <v>0</v>
      </c>
      <c r="S215" s="164">
        <v>0</v>
      </c>
      <c r="T215" s="164">
        <v>0</v>
      </c>
      <c r="U215" s="164">
        <v>0</v>
      </c>
      <c r="V215" s="164">
        <v>0</v>
      </c>
      <c r="W215" s="164">
        <v>0</v>
      </c>
      <c r="X215" s="164">
        <v>0</v>
      </c>
      <c r="Y215" s="164">
        <v>0</v>
      </c>
      <c r="Z215" s="164">
        <v>0</v>
      </c>
      <c r="AA215" s="164">
        <v>0</v>
      </c>
      <c r="AB215" s="164">
        <v>0</v>
      </c>
      <c r="AC215" s="164">
        <v>0</v>
      </c>
      <c r="AD215" s="164">
        <v>0</v>
      </c>
      <c r="AE215" s="164">
        <v>0</v>
      </c>
      <c r="AF215" s="164">
        <v>0</v>
      </c>
      <c r="AG215" s="164">
        <v>0</v>
      </c>
      <c r="AH215" s="164">
        <v>0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>
        <v>0</v>
      </c>
    </row>
    <row r="216" spans="1:40" x14ac:dyDescent="0.2">
      <c r="A216" s="27" t="s">
        <v>2056</v>
      </c>
      <c r="B216" s="164">
        <v>0</v>
      </c>
      <c r="C216" s="164">
        <v>0</v>
      </c>
      <c r="D216" s="164">
        <v>0</v>
      </c>
      <c r="E216" s="164">
        <v>0</v>
      </c>
      <c r="F216" s="164">
        <v>0</v>
      </c>
      <c r="G216" s="164">
        <v>0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64">
        <v>0</v>
      </c>
      <c r="N216" s="164">
        <v>0</v>
      </c>
      <c r="O216" s="164">
        <v>0</v>
      </c>
      <c r="P216" s="164">
        <v>0</v>
      </c>
      <c r="Q216" s="164">
        <v>0</v>
      </c>
      <c r="R216" s="164">
        <v>0</v>
      </c>
      <c r="S216" s="164">
        <v>0</v>
      </c>
      <c r="T216" s="164">
        <v>0</v>
      </c>
      <c r="U216" s="164">
        <v>0</v>
      </c>
      <c r="V216" s="164">
        <v>0</v>
      </c>
      <c r="W216" s="164">
        <v>0</v>
      </c>
      <c r="X216" s="164">
        <v>0</v>
      </c>
      <c r="Y216" s="164">
        <v>0</v>
      </c>
      <c r="Z216" s="164">
        <v>0</v>
      </c>
      <c r="AA216" s="164">
        <v>0</v>
      </c>
      <c r="AB216" s="164">
        <v>0</v>
      </c>
      <c r="AC216" s="164">
        <v>0</v>
      </c>
      <c r="AD216" s="164">
        <v>0</v>
      </c>
      <c r="AE216" s="164">
        <v>0</v>
      </c>
      <c r="AF216" s="164">
        <v>0</v>
      </c>
      <c r="AG216" s="164">
        <v>0</v>
      </c>
      <c r="AH216" s="164">
        <v>0</v>
      </c>
      <c r="AI216" s="164">
        <v>0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</row>
    <row r="217" spans="1:40" x14ac:dyDescent="0.2">
      <c r="A217" s="30" t="s">
        <v>2057</v>
      </c>
      <c r="B217" s="164">
        <v>0</v>
      </c>
      <c r="C217" s="164">
        <v>0</v>
      </c>
      <c r="D217" s="164">
        <v>0</v>
      </c>
      <c r="E217" s="164">
        <v>0</v>
      </c>
      <c r="F217" s="164">
        <v>0</v>
      </c>
      <c r="G217" s="164">
        <v>0</v>
      </c>
      <c r="H217" s="164">
        <v>0</v>
      </c>
      <c r="I217" s="164">
        <v>0</v>
      </c>
      <c r="J217" s="164">
        <v>0</v>
      </c>
      <c r="K217" s="164">
        <v>0</v>
      </c>
      <c r="L217" s="164">
        <v>0</v>
      </c>
      <c r="M217" s="164">
        <v>0</v>
      </c>
      <c r="N217" s="164">
        <v>0</v>
      </c>
      <c r="O217" s="164">
        <v>0</v>
      </c>
      <c r="P217" s="164">
        <v>0</v>
      </c>
      <c r="Q217" s="164">
        <v>0</v>
      </c>
      <c r="R217" s="164">
        <v>0</v>
      </c>
      <c r="S217" s="164">
        <v>0</v>
      </c>
      <c r="T217" s="164">
        <v>0</v>
      </c>
      <c r="U217" s="164">
        <v>0</v>
      </c>
      <c r="V217" s="164">
        <v>0</v>
      </c>
      <c r="W217" s="164">
        <v>0</v>
      </c>
      <c r="X217" s="164">
        <v>0</v>
      </c>
      <c r="Y217" s="164">
        <v>0</v>
      </c>
      <c r="Z217" s="164">
        <v>0</v>
      </c>
      <c r="AA217" s="164">
        <v>0</v>
      </c>
      <c r="AB217" s="164">
        <v>0</v>
      </c>
      <c r="AC217" s="164">
        <v>0</v>
      </c>
      <c r="AD217" s="164">
        <v>0</v>
      </c>
      <c r="AE217" s="164">
        <v>0</v>
      </c>
      <c r="AF217" s="164">
        <v>0</v>
      </c>
      <c r="AG217" s="164">
        <v>0</v>
      </c>
      <c r="AH217" s="164">
        <v>0</v>
      </c>
      <c r="AI217" s="164">
        <v>0</v>
      </c>
      <c r="AJ217" s="164">
        <v>0</v>
      </c>
      <c r="AK217" s="164">
        <v>0</v>
      </c>
      <c r="AL217" s="164">
        <v>0</v>
      </c>
      <c r="AM217" s="164">
        <v>0</v>
      </c>
      <c r="AN217" s="164">
        <v>0</v>
      </c>
    </row>
    <row r="218" spans="1:40" x14ac:dyDescent="0.2">
      <c r="A218" s="30" t="s">
        <v>2058</v>
      </c>
      <c r="B218" s="164">
        <v>1447834181.1329</v>
      </c>
      <c r="C218" s="164">
        <v>1433139808.85589</v>
      </c>
      <c r="D218" s="164">
        <v>1425617054.5039001</v>
      </c>
      <c r="E218" s="164">
        <v>1420305253.7799201</v>
      </c>
      <c r="F218" s="164">
        <v>1421870034.50214</v>
      </c>
      <c r="G218" s="164">
        <v>1420285892.56164</v>
      </c>
      <c r="H218" s="164">
        <v>1415639842.5976801</v>
      </c>
      <c r="I218" s="164">
        <v>1416584475.4686899</v>
      </c>
      <c r="J218" s="164">
        <v>1403649939.7691901</v>
      </c>
      <c r="K218" s="164">
        <v>1391356776.4614999</v>
      </c>
      <c r="L218" s="164">
        <v>1385931338.9327099</v>
      </c>
      <c r="M218" s="164">
        <v>1383189588.77826</v>
      </c>
      <c r="N218" s="164">
        <v>1383189588.77826</v>
      </c>
      <c r="O218" s="164">
        <v>1389532517.5149601</v>
      </c>
      <c r="P218" s="164">
        <v>1382571329.8790901</v>
      </c>
      <c r="Q218" s="164">
        <v>1382241468.9612701</v>
      </c>
      <c r="R218" s="164">
        <v>1383799746.4205301</v>
      </c>
      <c r="S218" s="164">
        <v>1390182285.03742</v>
      </c>
      <c r="T218" s="164">
        <v>1394104590.5910699</v>
      </c>
      <c r="U218" s="164">
        <v>1395411162.8968899</v>
      </c>
      <c r="V218" s="164">
        <v>1402198224.5496299</v>
      </c>
      <c r="W218" s="164">
        <v>1396211389.7360599</v>
      </c>
      <c r="X218" s="164">
        <v>1389644879.1537399</v>
      </c>
      <c r="Y218" s="164">
        <v>1388725767.7005401</v>
      </c>
      <c r="Z218" s="164">
        <v>1390071623.5222001</v>
      </c>
      <c r="AA218" s="164">
        <v>1390071623.5222001</v>
      </c>
      <c r="AB218" s="164">
        <v>1401203357.0781</v>
      </c>
      <c r="AC218" s="164">
        <v>1395100181.8276401</v>
      </c>
      <c r="AD218" s="164">
        <v>1394927977.2046199</v>
      </c>
      <c r="AE218" s="164">
        <v>1396547674.76752</v>
      </c>
      <c r="AF218" s="164">
        <v>1403066419.9688799</v>
      </c>
      <c r="AG218" s="164">
        <v>1407267032.217</v>
      </c>
      <c r="AH218" s="164">
        <v>1408780814.7653401</v>
      </c>
      <c r="AI218" s="164">
        <v>1415765949.7846999</v>
      </c>
      <c r="AJ218" s="164">
        <v>1410125737.2723701</v>
      </c>
      <c r="AK218" s="164">
        <v>1403867949.3290901</v>
      </c>
      <c r="AL218" s="164">
        <v>1403205889.9979501</v>
      </c>
      <c r="AM218" s="164">
        <v>1404924065.29001</v>
      </c>
      <c r="AN218" s="164">
        <v>1404924065.29001</v>
      </c>
    </row>
    <row r="219" spans="1:40" x14ac:dyDescent="0.2">
      <c r="A219" s="27" t="s">
        <v>2059</v>
      </c>
    </row>
    <row r="220" spans="1:40" x14ac:dyDescent="0.2">
      <c r="A220" s="27" t="s">
        <v>2060</v>
      </c>
    </row>
    <row r="221" spans="1:40" x14ac:dyDescent="0.2">
      <c r="A221" s="27" t="s">
        <v>2061</v>
      </c>
      <c r="B221" s="164">
        <v>0</v>
      </c>
      <c r="C221" s="164">
        <v>0</v>
      </c>
      <c r="D221" s="164">
        <v>0</v>
      </c>
      <c r="E221" s="164">
        <v>0</v>
      </c>
      <c r="F221" s="164">
        <v>0</v>
      </c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4">
        <v>0</v>
      </c>
      <c r="R221" s="164">
        <v>0</v>
      </c>
      <c r="S221" s="164">
        <v>0</v>
      </c>
      <c r="T221" s="164">
        <v>0</v>
      </c>
      <c r="U221" s="164">
        <v>0</v>
      </c>
      <c r="V221" s="164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  <c r="AC221" s="164">
        <v>0</v>
      </c>
      <c r="AD221" s="164">
        <v>0</v>
      </c>
      <c r="AE221" s="164">
        <v>0</v>
      </c>
      <c r="AF221" s="164">
        <v>0</v>
      </c>
      <c r="AG221" s="164">
        <v>0</v>
      </c>
      <c r="AH221" s="164">
        <v>0</v>
      </c>
      <c r="AI221" s="164">
        <v>0</v>
      </c>
      <c r="AJ221" s="164">
        <v>0</v>
      </c>
      <c r="AK221" s="164">
        <v>0</v>
      </c>
      <c r="AL221" s="164">
        <v>0</v>
      </c>
      <c r="AM221" s="164">
        <v>0</v>
      </c>
      <c r="AN221" s="164">
        <v>0</v>
      </c>
    </row>
    <row r="222" spans="1:40" x14ac:dyDescent="0.2">
      <c r="A222" s="27" t="s">
        <v>2062</v>
      </c>
      <c r="B222" s="164">
        <v>0</v>
      </c>
      <c r="C222" s="164">
        <v>0</v>
      </c>
      <c r="D222" s="164">
        <v>0</v>
      </c>
      <c r="E222" s="164">
        <v>0</v>
      </c>
      <c r="F222" s="164">
        <v>0</v>
      </c>
      <c r="G222" s="164">
        <v>0</v>
      </c>
      <c r="H222" s="164">
        <v>0</v>
      </c>
      <c r="I222" s="164">
        <v>0</v>
      </c>
      <c r="J222" s="164">
        <v>0</v>
      </c>
      <c r="K222" s="164">
        <v>0</v>
      </c>
      <c r="L222" s="164">
        <v>0</v>
      </c>
      <c r="M222" s="164">
        <v>0</v>
      </c>
      <c r="N222" s="164">
        <v>0</v>
      </c>
      <c r="O222" s="164">
        <v>0</v>
      </c>
      <c r="P222" s="164">
        <v>0</v>
      </c>
      <c r="Q222" s="164">
        <v>0</v>
      </c>
      <c r="R222" s="164">
        <v>0</v>
      </c>
      <c r="S222" s="164">
        <v>0</v>
      </c>
      <c r="T222" s="164">
        <v>0</v>
      </c>
      <c r="U222" s="164">
        <v>0</v>
      </c>
      <c r="V222" s="164">
        <v>0</v>
      </c>
      <c r="W222" s="164">
        <v>0</v>
      </c>
      <c r="X222" s="164">
        <v>0</v>
      </c>
      <c r="Y222" s="164">
        <v>0</v>
      </c>
      <c r="Z222" s="164">
        <v>0</v>
      </c>
      <c r="AA222" s="164">
        <v>0</v>
      </c>
      <c r="AB222" s="164">
        <v>0</v>
      </c>
      <c r="AC222" s="164">
        <v>0</v>
      </c>
      <c r="AD222" s="164">
        <v>0</v>
      </c>
      <c r="AE222" s="164">
        <v>0</v>
      </c>
      <c r="AF222" s="164">
        <v>0</v>
      </c>
      <c r="AG222" s="164">
        <v>0</v>
      </c>
      <c r="AH222" s="164">
        <v>0</v>
      </c>
      <c r="AI222" s="164">
        <v>0</v>
      </c>
      <c r="AJ222" s="164">
        <v>0</v>
      </c>
      <c r="AK222" s="164">
        <v>0</v>
      </c>
      <c r="AL222" s="164">
        <v>0</v>
      </c>
      <c r="AM222" s="164">
        <v>0</v>
      </c>
      <c r="AN222" s="164">
        <v>0</v>
      </c>
    </row>
    <row r="223" spans="1:40" x14ac:dyDescent="0.2">
      <c r="A223" s="27" t="s">
        <v>2063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  <c r="O223" s="164">
        <v>0</v>
      </c>
      <c r="P223" s="164">
        <v>0</v>
      </c>
      <c r="Q223" s="164">
        <v>0</v>
      </c>
      <c r="R223" s="164">
        <v>0</v>
      </c>
      <c r="S223" s="164">
        <v>0</v>
      </c>
      <c r="T223" s="164">
        <v>0</v>
      </c>
      <c r="U223" s="164">
        <v>0</v>
      </c>
      <c r="V223" s="164">
        <v>0</v>
      </c>
      <c r="W223" s="164">
        <v>0</v>
      </c>
      <c r="X223" s="164">
        <v>0</v>
      </c>
      <c r="Y223" s="164">
        <v>0</v>
      </c>
      <c r="Z223" s="164">
        <v>0</v>
      </c>
      <c r="AA223" s="164">
        <v>0</v>
      </c>
      <c r="AB223" s="164">
        <v>0</v>
      </c>
      <c r="AC223" s="164">
        <v>0</v>
      </c>
      <c r="AD223" s="164">
        <v>0</v>
      </c>
      <c r="AE223" s="164">
        <v>0</v>
      </c>
      <c r="AF223" s="164">
        <v>0</v>
      </c>
      <c r="AG223" s="164">
        <v>0</v>
      </c>
      <c r="AH223" s="164">
        <v>0</v>
      </c>
      <c r="AI223" s="164">
        <v>0</v>
      </c>
      <c r="AJ223" s="164">
        <v>0</v>
      </c>
      <c r="AK223" s="164">
        <v>0</v>
      </c>
      <c r="AL223" s="164">
        <v>0</v>
      </c>
      <c r="AM223" s="164">
        <v>0</v>
      </c>
      <c r="AN223" s="164">
        <v>0</v>
      </c>
    </row>
    <row r="224" spans="1:40" x14ac:dyDescent="0.2">
      <c r="A224" s="27" t="s">
        <v>2064</v>
      </c>
      <c r="B224" s="164">
        <v>0</v>
      </c>
      <c r="C224" s="164">
        <v>0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4">
        <v>0</v>
      </c>
      <c r="R224" s="164">
        <v>0</v>
      </c>
      <c r="S224" s="164">
        <v>0</v>
      </c>
      <c r="T224" s="164">
        <v>0</v>
      </c>
      <c r="U224" s="164">
        <v>0</v>
      </c>
      <c r="V224" s="164">
        <v>0</v>
      </c>
      <c r="W224" s="164">
        <v>0</v>
      </c>
      <c r="X224" s="164">
        <v>0</v>
      </c>
      <c r="Y224" s="164">
        <v>0</v>
      </c>
      <c r="Z224" s="164">
        <v>0</v>
      </c>
      <c r="AA224" s="164">
        <v>0</v>
      </c>
      <c r="AB224" s="164">
        <v>0</v>
      </c>
      <c r="AC224" s="164">
        <v>0</v>
      </c>
      <c r="AD224" s="164">
        <v>0</v>
      </c>
      <c r="AE224" s="164">
        <v>0</v>
      </c>
      <c r="AF224" s="164">
        <v>0</v>
      </c>
      <c r="AG224" s="164">
        <v>0</v>
      </c>
      <c r="AH224" s="164">
        <v>0</v>
      </c>
      <c r="AI224" s="164">
        <v>0</v>
      </c>
      <c r="AJ224" s="164">
        <v>0</v>
      </c>
      <c r="AK224" s="164">
        <v>0</v>
      </c>
      <c r="AL224" s="164">
        <v>0</v>
      </c>
      <c r="AM224" s="164">
        <v>0</v>
      </c>
      <c r="AN224" s="164">
        <v>0</v>
      </c>
    </row>
    <row r="225" spans="1:40" x14ac:dyDescent="0.2">
      <c r="A225" s="27" t="s">
        <v>2065</v>
      </c>
      <c r="B225" s="164">
        <v>0</v>
      </c>
      <c r="C225" s="164">
        <v>0</v>
      </c>
      <c r="D225" s="164">
        <v>0</v>
      </c>
      <c r="E225" s="164">
        <v>0</v>
      </c>
      <c r="F225" s="164">
        <v>0</v>
      </c>
      <c r="G225" s="164">
        <v>0</v>
      </c>
      <c r="H225" s="164">
        <v>0</v>
      </c>
      <c r="I225" s="164">
        <v>0</v>
      </c>
      <c r="J225" s="164">
        <v>0</v>
      </c>
      <c r="K225" s="164">
        <v>0</v>
      </c>
      <c r="L225" s="164">
        <v>0</v>
      </c>
      <c r="M225" s="164">
        <v>0</v>
      </c>
      <c r="N225" s="164">
        <v>0</v>
      </c>
      <c r="O225" s="164">
        <v>0</v>
      </c>
      <c r="P225" s="164">
        <v>0</v>
      </c>
      <c r="Q225" s="164">
        <v>0</v>
      </c>
      <c r="R225" s="164">
        <v>0</v>
      </c>
      <c r="S225" s="164">
        <v>0</v>
      </c>
      <c r="T225" s="164">
        <v>0</v>
      </c>
      <c r="U225" s="164">
        <v>0</v>
      </c>
      <c r="V225" s="164">
        <v>0</v>
      </c>
      <c r="W225" s="164">
        <v>0</v>
      </c>
      <c r="X225" s="164">
        <v>0</v>
      </c>
      <c r="Y225" s="164">
        <v>0</v>
      </c>
      <c r="Z225" s="164">
        <v>0</v>
      </c>
      <c r="AA225" s="164">
        <v>0</v>
      </c>
      <c r="AB225" s="164">
        <v>0</v>
      </c>
      <c r="AC225" s="164">
        <v>0</v>
      </c>
      <c r="AD225" s="164">
        <v>0</v>
      </c>
      <c r="AE225" s="164">
        <v>0</v>
      </c>
      <c r="AF225" s="164">
        <v>0</v>
      </c>
      <c r="AG225" s="164">
        <v>0</v>
      </c>
      <c r="AH225" s="164">
        <v>0</v>
      </c>
      <c r="AI225" s="164">
        <v>0</v>
      </c>
      <c r="AJ225" s="164">
        <v>0</v>
      </c>
      <c r="AK225" s="164">
        <v>0</v>
      </c>
      <c r="AL225" s="164">
        <v>0</v>
      </c>
      <c r="AM225" s="164">
        <v>0</v>
      </c>
      <c r="AN225" s="164">
        <v>0</v>
      </c>
    </row>
    <row r="226" spans="1:40" x14ac:dyDescent="0.2">
      <c r="A226" s="27" t="s">
        <v>2066</v>
      </c>
      <c r="B226" s="164">
        <v>0</v>
      </c>
      <c r="C226" s="164">
        <v>0</v>
      </c>
      <c r="D226" s="164">
        <v>0</v>
      </c>
      <c r="E226" s="164">
        <v>0</v>
      </c>
      <c r="F226" s="164">
        <v>0</v>
      </c>
      <c r="G226" s="164">
        <v>0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64">
        <v>0</v>
      </c>
      <c r="N226" s="164">
        <v>0</v>
      </c>
      <c r="O226" s="164">
        <v>0</v>
      </c>
      <c r="P226" s="164">
        <v>0</v>
      </c>
      <c r="Q226" s="164">
        <v>0</v>
      </c>
      <c r="R226" s="164">
        <v>0</v>
      </c>
      <c r="S226" s="164">
        <v>0</v>
      </c>
      <c r="T226" s="164">
        <v>0</v>
      </c>
      <c r="U226" s="164">
        <v>0</v>
      </c>
      <c r="V226" s="164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  <c r="AC226" s="164">
        <v>0</v>
      </c>
      <c r="AD226" s="164">
        <v>0</v>
      </c>
      <c r="AE226" s="164">
        <v>0</v>
      </c>
      <c r="AF226" s="164">
        <v>0</v>
      </c>
      <c r="AG226" s="164">
        <v>0</v>
      </c>
      <c r="AH226" s="164">
        <v>0</v>
      </c>
      <c r="AI226" s="164">
        <v>0</v>
      </c>
      <c r="AJ226" s="164">
        <v>0</v>
      </c>
      <c r="AK226" s="164">
        <v>0</v>
      </c>
      <c r="AL226" s="164">
        <v>0</v>
      </c>
      <c r="AM226" s="164">
        <v>0</v>
      </c>
      <c r="AN226" s="164">
        <v>0</v>
      </c>
    </row>
    <row r="227" spans="1:40" x14ac:dyDescent="0.2">
      <c r="A227" s="27" t="s">
        <v>2067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v>0</v>
      </c>
      <c r="S227" s="164">
        <v>0</v>
      </c>
      <c r="T227" s="164">
        <v>0</v>
      </c>
      <c r="U227" s="164">
        <v>0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64">
        <v>0</v>
      </c>
      <c r="AB227" s="164">
        <v>0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0</v>
      </c>
      <c r="AI227" s="164">
        <v>0</v>
      </c>
      <c r="AJ227" s="164">
        <v>0</v>
      </c>
      <c r="AK227" s="164">
        <v>0</v>
      </c>
      <c r="AL227" s="164">
        <v>0</v>
      </c>
      <c r="AM227" s="164">
        <v>0</v>
      </c>
      <c r="AN227" s="164">
        <v>0</v>
      </c>
    </row>
    <row r="228" spans="1:40" x14ac:dyDescent="0.2">
      <c r="A228" s="27" t="s">
        <v>2068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4">
        <v>0</v>
      </c>
      <c r="R228" s="164">
        <v>0</v>
      </c>
      <c r="S228" s="164">
        <v>0</v>
      </c>
      <c r="T228" s="164">
        <v>0</v>
      </c>
      <c r="U228" s="164">
        <v>0</v>
      </c>
      <c r="V228" s="164">
        <v>0</v>
      </c>
      <c r="W228" s="164">
        <v>0</v>
      </c>
      <c r="X228" s="164">
        <v>0</v>
      </c>
      <c r="Y228" s="164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  <c r="AG228" s="164">
        <v>0</v>
      </c>
      <c r="AH228" s="164">
        <v>0</v>
      </c>
      <c r="AI228" s="164">
        <v>0</v>
      </c>
      <c r="AJ228" s="164">
        <v>0</v>
      </c>
      <c r="AK228" s="164">
        <v>0</v>
      </c>
      <c r="AL228" s="164">
        <v>0</v>
      </c>
      <c r="AM228" s="164">
        <v>0</v>
      </c>
      <c r="AN228" s="164">
        <v>0</v>
      </c>
    </row>
    <row r="229" spans="1:40" x14ac:dyDescent="0.2">
      <c r="A229" s="27" t="s">
        <v>2069</v>
      </c>
      <c r="B229" s="164">
        <v>0</v>
      </c>
      <c r="C229" s="164">
        <v>0</v>
      </c>
      <c r="D229" s="164">
        <v>0</v>
      </c>
      <c r="E229" s="164">
        <v>0</v>
      </c>
      <c r="F229" s="164">
        <v>0</v>
      </c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4">
        <v>0</v>
      </c>
      <c r="R229" s="164">
        <v>0</v>
      </c>
      <c r="S229" s="164">
        <v>0</v>
      </c>
      <c r="T229" s="164">
        <v>0</v>
      </c>
      <c r="U229" s="164">
        <v>0</v>
      </c>
      <c r="V229" s="164">
        <v>0</v>
      </c>
      <c r="W229" s="164">
        <v>0</v>
      </c>
      <c r="X229" s="164">
        <v>0</v>
      </c>
      <c r="Y229" s="164">
        <v>0</v>
      </c>
      <c r="Z229" s="164">
        <v>0</v>
      </c>
      <c r="AA229" s="164">
        <v>0</v>
      </c>
      <c r="AB229" s="164">
        <v>0</v>
      </c>
      <c r="AC229" s="164">
        <v>0</v>
      </c>
      <c r="AD229" s="164">
        <v>0</v>
      </c>
      <c r="AE229" s="164">
        <v>0</v>
      </c>
      <c r="AF229" s="164">
        <v>0</v>
      </c>
      <c r="AG229" s="164">
        <v>0</v>
      </c>
      <c r="AH229" s="164">
        <v>0</v>
      </c>
      <c r="AI229" s="164">
        <v>0</v>
      </c>
      <c r="AJ229" s="164">
        <v>0</v>
      </c>
      <c r="AK229" s="164">
        <v>0</v>
      </c>
      <c r="AL229" s="164">
        <v>0</v>
      </c>
      <c r="AM229" s="164">
        <v>0</v>
      </c>
      <c r="AN229" s="164">
        <v>0</v>
      </c>
    </row>
    <row r="230" spans="1:40" x14ac:dyDescent="0.2">
      <c r="A230" s="27" t="s">
        <v>2070</v>
      </c>
      <c r="B230" s="164">
        <v>-23451012.553076901</v>
      </c>
      <c r="C230" s="164">
        <v>-23816253.168461502</v>
      </c>
      <c r="D230" s="164">
        <v>-24180219.706923001</v>
      </c>
      <c r="E230" s="164">
        <v>-24543007.168461502</v>
      </c>
      <c r="F230" s="164">
        <v>-24904821.860769201</v>
      </c>
      <c r="G230" s="164">
        <v>-25266198.706923001</v>
      </c>
      <c r="H230" s="164">
        <v>-25627493.783846099</v>
      </c>
      <c r="I230" s="164">
        <v>-25988972.860769201</v>
      </c>
      <c r="J230" s="164">
        <v>-26350830.091538399</v>
      </c>
      <c r="K230" s="164">
        <v>-26712892.168461502</v>
      </c>
      <c r="L230" s="164">
        <v>-27075432.091538399</v>
      </c>
      <c r="M230" s="164">
        <v>-27438916.629999999</v>
      </c>
      <c r="N230" s="164">
        <v>-27438916.629999999</v>
      </c>
      <c r="O230" s="164">
        <v>-27806533.476153798</v>
      </c>
      <c r="P230" s="164">
        <v>-28177173.168461502</v>
      </c>
      <c r="Q230" s="164">
        <v>-28550835.706923001</v>
      </c>
      <c r="R230" s="164">
        <v>-28927521.091538399</v>
      </c>
      <c r="S230" s="164">
        <v>-29307229.322307698</v>
      </c>
      <c r="T230" s="164">
        <v>-29689960.3992307</v>
      </c>
      <c r="U230" s="164">
        <v>-30075714.322307698</v>
      </c>
      <c r="V230" s="164">
        <v>-30464491.091538399</v>
      </c>
      <c r="W230" s="164">
        <v>-30856290.706923001</v>
      </c>
      <c r="X230" s="164">
        <v>-31251113.168461502</v>
      </c>
      <c r="Y230" s="164">
        <v>-31648958.476153798</v>
      </c>
      <c r="Z230" s="164">
        <v>-32049826.629999999</v>
      </c>
      <c r="AA230" s="164">
        <v>-32049826.629999999</v>
      </c>
      <c r="AB230" s="164">
        <v>-32456680.629999999</v>
      </c>
      <c r="AC230" s="164">
        <v>-32866497.629999999</v>
      </c>
      <c r="AD230" s="164">
        <v>-33279277.629999999</v>
      </c>
      <c r="AE230" s="164">
        <v>-33695020.630000003</v>
      </c>
      <c r="AF230" s="164">
        <v>-34113726.630000003</v>
      </c>
      <c r="AG230" s="164">
        <v>-34535395.630000003</v>
      </c>
      <c r="AH230" s="164">
        <v>-34960027.630000003</v>
      </c>
      <c r="AI230" s="164">
        <v>-35387622.630000003</v>
      </c>
      <c r="AJ230" s="164">
        <v>-35818180.630000003</v>
      </c>
      <c r="AK230" s="164">
        <v>-36251701.630000003</v>
      </c>
      <c r="AL230" s="164">
        <v>-36688185.630000003</v>
      </c>
      <c r="AM230" s="164">
        <v>-37127632.630000003</v>
      </c>
      <c r="AN230" s="164">
        <v>-37127632.630000003</v>
      </c>
    </row>
    <row r="231" spans="1:40" x14ac:dyDescent="0.2">
      <c r="A231" s="27" t="s">
        <v>2071</v>
      </c>
      <c r="B231" s="164">
        <v>-13167.4799783742</v>
      </c>
      <c r="C231" s="164">
        <v>-13167.4799783742</v>
      </c>
      <c r="D231" s="164">
        <v>-13167.4799783742</v>
      </c>
      <c r="E231" s="164">
        <v>-13167.4799783742</v>
      </c>
      <c r="F231" s="164">
        <v>-13167.4799783742</v>
      </c>
      <c r="G231" s="164">
        <v>-13167.4799783742</v>
      </c>
      <c r="H231" s="164">
        <v>-13167.4799783742</v>
      </c>
      <c r="I231" s="164">
        <v>-13167.4799783742</v>
      </c>
      <c r="J231" s="164">
        <v>-13167.4799783742</v>
      </c>
      <c r="K231" s="164">
        <v>-13167.4799783742</v>
      </c>
      <c r="L231" s="164">
        <v>-13167.4799783742</v>
      </c>
      <c r="M231" s="164">
        <v>-13167.4799783742</v>
      </c>
      <c r="N231" s="164">
        <v>-13167.4799783742</v>
      </c>
      <c r="O231" s="164">
        <v>-13162.9002452107</v>
      </c>
      <c r="P231" s="164">
        <v>-13162.9002452107</v>
      </c>
      <c r="Q231" s="164">
        <v>-13162.9002452107</v>
      </c>
      <c r="R231" s="164">
        <v>-13162.9002452107</v>
      </c>
      <c r="S231" s="164">
        <v>-13162.9002452107</v>
      </c>
      <c r="T231" s="164">
        <v>-13162.9002452107</v>
      </c>
      <c r="U231" s="164">
        <v>-13162.9002452107</v>
      </c>
      <c r="V231" s="164">
        <v>-13162.9002452107</v>
      </c>
      <c r="W231" s="164">
        <v>-13162.9002452107</v>
      </c>
      <c r="X231" s="164">
        <v>-13162.9002452107</v>
      </c>
      <c r="Y231" s="164">
        <v>-13162.9002452107</v>
      </c>
      <c r="Z231" s="164">
        <v>-13162.9002452107</v>
      </c>
      <c r="AA231" s="164">
        <v>-13162.9002452107</v>
      </c>
      <c r="AB231" s="164">
        <v>-13163.319606322701</v>
      </c>
      <c r="AC231" s="164">
        <v>-13163.319606322701</v>
      </c>
      <c r="AD231" s="164">
        <v>-13163.319606322701</v>
      </c>
      <c r="AE231" s="164">
        <v>-13163.319606322701</v>
      </c>
      <c r="AF231" s="164">
        <v>-13163.319606322701</v>
      </c>
      <c r="AG231" s="164">
        <v>-13163.319606322701</v>
      </c>
      <c r="AH231" s="164">
        <v>-13163.319606322701</v>
      </c>
      <c r="AI231" s="164">
        <v>-13163.319606322701</v>
      </c>
      <c r="AJ231" s="164">
        <v>-13163.319606322701</v>
      </c>
      <c r="AK231" s="164">
        <v>-13163.319606322701</v>
      </c>
      <c r="AL231" s="164">
        <v>-13163.319606322701</v>
      </c>
      <c r="AM231" s="164">
        <v>-13163.319606322701</v>
      </c>
      <c r="AN231" s="164">
        <v>-13163.319606322701</v>
      </c>
    </row>
    <row r="232" spans="1:40" x14ac:dyDescent="0.2">
      <c r="A232" s="27" t="s">
        <v>2072</v>
      </c>
      <c r="B232" s="164">
        <v>11347277.8168895</v>
      </c>
      <c r="C232" s="164">
        <v>11347277.8168895</v>
      </c>
      <c r="D232" s="164">
        <v>11347277.8168895</v>
      </c>
      <c r="E232" s="164">
        <v>11347277.8168895</v>
      </c>
      <c r="F232" s="164">
        <v>11347277.8168895</v>
      </c>
      <c r="G232" s="164">
        <v>11347277.8168895</v>
      </c>
      <c r="H232" s="164">
        <v>11347277.8168895</v>
      </c>
      <c r="I232" s="164">
        <v>11347277.8168895</v>
      </c>
      <c r="J232" s="164">
        <v>11347277.8168895</v>
      </c>
      <c r="K232" s="164">
        <v>11347277.8168895</v>
      </c>
      <c r="L232" s="164">
        <v>11347277.8168895</v>
      </c>
      <c r="M232" s="164">
        <v>11347277.8168895</v>
      </c>
      <c r="N232" s="164">
        <v>11347277.8168895</v>
      </c>
      <c r="O232" s="164">
        <v>11343331.161598001</v>
      </c>
      <c r="P232" s="164">
        <v>11343331.161598001</v>
      </c>
      <c r="Q232" s="164">
        <v>11343331.161598001</v>
      </c>
      <c r="R232" s="164">
        <v>11343331.161598001</v>
      </c>
      <c r="S232" s="164">
        <v>11343331.161598001</v>
      </c>
      <c r="T232" s="164">
        <v>11343331.161598001</v>
      </c>
      <c r="U232" s="164">
        <v>11343331.161598001</v>
      </c>
      <c r="V232" s="164">
        <v>11343331.161598001</v>
      </c>
      <c r="W232" s="164">
        <v>11343331.161598001</v>
      </c>
      <c r="X232" s="164">
        <v>11343331.161598001</v>
      </c>
      <c r="Y232" s="164">
        <v>11343331.161598001</v>
      </c>
      <c r="Z232" s="164">
        <v>11343331.161598001</v>
      </c>
      <c r="AA232" s="164">
        <v>11343331.161598001</v>
      </c>
      <c r="AB232" s="164">
        <v>11343692.552467801</v>
      </c>
      <c r="AC232" s="164">
        <v>11343692.552467801</v>
      </c>
      <c r="AD232" s="164">
        <v>11343692.552467801</v>
      </c>
      <c r="AE232" s="164">
        <v>11343692.552467801</v>
      </c>
      <c r="AF232" s="164">
        <v>11343692.552467801</v>
      </c>
      <c r="AG232" s="164">
        <v>11343692.552467801</v>
      </c>
      <c r="AH232" s="164">
        <v>11343692.552467801</v>
      </c>
      <c r="AI232" s="164">
        <v>11343692.552467801</v>
      </c>
      <c r="AJ232" s="164">
        <v>11343692.552467801</v>
      </c>
      <c r="AK232" s="164">
        <v>11343692.552467801</v>
      </c>
      <c r="AL232" s="164">
        <v>11343692.552467801</v>
      </c>
      <c r="AM232" s="164">
        <v>11343692.552467801</v>
      </c>
      <c r="AN232" s="164">
        <v>11343692.552467801</v>
      </c>
    </row>
    <row r="233" spans="1:40" x14ac:dyDescent="0.2">
      <c r="A233" s="27" t="s">
        <v>2073</v>
      </c>
      <c r="B233" s="164">
        <v>-0.15</v>
      </c>
      <c r="C233" s="164">
        <v>-0.15</v>
      </c>
      <c r="D233" s="164">
        <v>-0.15</v>
      </c>
      <c r="E233" s="164">
        <v>-0.15</v>
      </c>
      <c r="F233" s="164">
        <v>-0.15</v>
      </c>
      <c r="G233" s="164">
        <v>-0.15</v>
      </c>
      <c r="H233" s="164">
        <v>-0.15</v>
      </c>
      <c r="I233" s="164">
        <v>-0.15</v>
      </c>
      <c r="J233" s="164">
        <v>-0.15</v>
      </c>
      <c r="K233" s="164">
        <v>-0.15</v>
      </c>
      <c r="L233" s="164">
        <v>-0.15</v>
      </c>
      <c r="M233" s="164">
        <v>-0.15</v>
      </c>
      <c r="N233" s="164">
        <v>-0.15</v>
      </c>
      <c r="O233" s="164">
        <v>-0.15</v>
      </c>
      <c r="P233" s="164">
        <v>-0.15</v>
      </c>
      <c r="Q233" s="164">
        <v>-0.15</v>
      </c>
      <c r="R233" s="164">
        <v>-0.15</v>
      </c>
      <c r="S233" s="164">
        <v>-0.15</v>
      </c>
      <c r="T233" s="164">
        <v>-0.15</v>
      </c>
      <c r="U233" s="164">
        <v>-0.15</v>
      </c>
      <c r="V233" s="164">
        <v>-0.15</v>
      </c>
      <c r="W233" s="164">
        <v>-0.15</v>
      </c>
      <c r="X233" s="164">
        <v>-0.15</v>
      </c>
      <c r="Y233" s="164">
        <v>-0.15</v>
      </c>
      <c r="Z233" s="164">
        <v>-0.15</v>
      </c>
      <c r="AA233" s="164">
        <v>-0.15</v>
      </c>
      <c r="AB233" s="164">
        <v>-0.15</v>
      </c>
      <c r="AC233" s="164">
        <v>-0.15</v>
      </c>
      <c r="AD233" s="164">
        <v>-0.15</v>
      </c>
      <c r="AE233" s="164">
        <v>-0.15</v>
      </c>
      <c r="AF233" s="164">
        <v>-0.15</v>
      </c>
      <c r="AG233" s="164">
        <v>-0.15</v>
      </c>
      <c r="AH233" s="164">
        <v>-0.15</v>
      </c>
      <c r="AI233" s="164">
        <v>-0.15</v>
      </c>
      <c r="AJ233" s="164">
        <v>-0.15</v>
      </c>
      <c r="AK233" s="164">
        <v>-0.15</v>
      </c>
      <c r="AL233" s="164">
        <v>-0.15</v>
      </c>
      <c r="AM233" s="164">
        <v>-0.15</v>
      </c>
      <c r="AN233" s="164">
        <v>-0.15</v>
      </c>
    </row>
    <row r="234" spans="1:40" x14ac:dyDescent="0.2">
      <c r="A234" s="27" t="s">
        <v>2074</v>
      </c>
      <c r="B234" s="164">
        <v>11075799.2399999</v>
      </c>
      <c r="C234" s="164">
        <v>11075799.2399999</v>
      </c>
      <c r="D234" s="164">
        <v>11075799.2399999</v>
      </c>
      <c r="E234" s="164">
        <v>11075799.2399999</v>
      </c>
      <c r="F234" s="164">
        <v>11075799.2399999</v>
      </c>
      <c r="G234" s="164">
        <v>11075799.2399999</v>
      </c>
      <c r="H234" s="164">
        <v>11075799.2399999</v>
      </c>
      <c r="I234" s="164">
        <v>11075799.2399999</v>
      </c>
      <c r="J234" s="164">
        <v>11075799.2399999</v>
      </c>
      <c r="K234" s="164">
        <v>11075799.2399999</v>
      </c>
      <c r="L234" s="164">
        <v>11075799.2399999</v>
      </c>
      <c r="M234" s="164">
        <v>11075799.2399999</v>
      </c>
      <c r="N234" s="164">
        <v>11075799.2399999</v>
      </c>
      <c r="O234" s="164">
        <v>11075799.2399999</v>
      </c>
      <c r="P234" s="164">
        <v>11075799.2399999</v>
      </c>
      <c r="Q234" s="164">
        <v>11075799.2399999</v>
      </c>
      <c r="R234" s="164">
        <v>11075799.2399999</v>
      </c>
      <c r="S234" s="164">
        <v>11075799.2399999</v>
      </c>
      <c r="T234" s="164">
        <v>11075799.2399999</v>
      </c>
      <c r="U234" s="164">
        <v>11075799.2399999</v>
      </c>
      <c r="V234" s="164">
        <v>11075799.2399999</v>
      </c>
      <c r="W234" s="164">
        <v>11075799.2399999</v>
      </c>
      <c r="X234" s="164">
        <v>11075799.2399999</v>
      </c>
      <c r="Y234" s="164">
        <v>11075799.2399999</v>
      </c>
      <c r="Z234" s="164">
        <v>11075799.2399999</v>
      </c>
      <c r="AA234" s="164">
        <v>11075799.2399999</v>
      </c>
      <c r="AB234" s="164">
        <v>11075799.2399999</v>
      </c>
      <c r="AC234" s="164">
        <v>11075799.2399999</v>
      </c>
      <c r="AD234" s="164">
        <v>11075799.2399999</v>
      </c>
      <c r="AE234" s="164">
        <v>11075799.2399999</v>
      </c>
      <c r="AF234" s="164">
        <v>11075799.2399999</v>
      </c>
      <c r="AG234" s="164">
        <v>11075799.2399999</v>
      </c>
      <c r="AH234" s="164">
        <v>11075799.2399999</v>
      </c>
      <c r="AI234" s="164">
        <v>11075799.2399999</v>
      </c>
      <c r="AJ234" s="164">
        <v>11075799.2399999</v>
      </c>
      <c r="AK234" s="164">
        <v>11075799.2399999</v>
      </c>
      <c r="AL234" s="164">
        <v>11075799.2399999</v>
      </c>
      <c r="AM234" s="164">
        <v>11075799.2399999</v>
      </c>
      <c r="AN234" s="164">
        <v>11075799.2399999</v>
      </c>
    </row>
    <row r="235" spans="1:40" x14ac:dyDescent="0.2">
      <c r="A235" s="176" t="s">
        <v>2075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  <c r="I235" s="164">
        <v>0</v>
      </c>
      <c r="J235" s="164">
        <v>0</v>
      </c>
      <c r="K235" s="164">
        <v>0</v>
      </c>
      <c r="L235" s="164">
        <v>0</v>
      </c>
      <c r="M235" s="164">
        <v>0</v>
      </c>
      <c r="N235" s="164">
        <v>0</v>
      </c>
      <c r="O235" s="164">
        <v>0</v>
      </c>
      <c r="P235" s="164">
        <v>0</v>
      </c>
      <c r="Q235" s="164">
        <v>0</v>
      </c>
      <c r="R235" s="164">
        <v>0</v>
      </c>
      <c r="S235" s="164">
        <v>0</v>
      </c>
      <c r="T235" s="164">
        <v>0</v>
      </c>
      <c r="U235" s="164">
        <v>0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0</v>
      </c>
      <c r="AI235" s="164">
        <v>0</v>
      </c>
      <c r="AJ235" s="164">
        <v>0</v>
      </c>
      <c r="AK235" s="164">
        <v>0</v>
      </c>
      <c r="AL235" s="164">
        <v>0</v>
      </c>
      <c r="AM235" s="164">
        <v>0</v>
      </c>
      <c r="AN235" s="164">
        <v>0</v>
      </c>
    </row>
    <row r="236" spans="1:40" x14ac:dyDescent="0.2">
      <c r="A236" s="27" t="s">
        <v>2076</v>
      </c>
      <c r="B236" s="164">
        <v>17521839</v>
      </c>
      <c r="C236" s="164">
        <v>17521839</v>
      </c>
      <c r="D236" s="164">
        <v>17521839</v>
      </c>
      <c r="E236" s="164">
        <v>17521839</v>
      </c>
      <c r="F236" s="164">
        <v>17521839</v>
      </c>
      <c r="G236" s="164">
        <v>17521839</v>
      </c>
      <c r="H236" s="164">
        <v>17521839</v>
      </c>
      <c r="I236" s="164">
        <v>17521839</v>
      </c>
      <c r="J236" s="164">
        <v>17521839</v>
      </c>
      <c r="K236" s="164">
        <v>17521839</v>
      </c>
      <c r="L236" s="164">
        <v>17521839</v>
      </c>
      <c r="M236" s="164">
        <v>17521839</v>
      </c>
      <c r="N236" s="164">
        <v>17521839</v>
      </c>
      <c r="O236" s="164">
        <v>17521839</v>
      </c>
      <c r="P236" s="164">
        <v>17521839</v>
      </c>
      <c r="Q236" s="164">
        <v>17521839</v>
      </c>
      <c r="R236" s="164">
        <v>17521839</v>
      </c>
      <c r="S236" s="164">
        <v>17521839</v>
      </c>
      <c r="T236" s="164">
        <v>17521839</v>
      </c>
      <c r="U236" s="164">
        <v>17521839</v>
      </c>
      <c r="V236" s="164">
        <v>17521839</v>
      </c>
      <c r="W236" s="164">
        <v>17521839</v>
      </c>
      <c r="X236" s="164">
        <v>17521839</v>
      </c>
      <c r="Y236" s="164">
        <v>17521839</v>
      </c>
      <c r="Z236" s="164">
        <v>17521839</v>
      </c>
      <c r="AA236" s="164">
        <v>17521839</v>
      </c>
      <c r="AB236" s="164">
        <v>17521839</v>
      </c>
      <c r="AC236" s="164">
        <v>17521839</v>
      </c>
      <c r="AD236" s="164">
        <v>17521839</v>
      </c>
      <c r="AE236" s="164">
        <v>17521839</v>
      </c>
      <c r="AF236" s="164">
        <v>17521839</v>
      </c>
      <c r="AG236" s="164">
        <v>17521839</v>
      </c>
      <c r="AH236" s="164">
        <v>17521839</v>
      </c>
      <c r="AI236" s="164">
        <v>17521839</v>
      </c>
      <c r="AJ236" s="164">
        <v>17521839</v>
      </c>
      <c r="AK236" s="164">
        <v>17521839</v>
      </c>
      <c r="AL236" s="164">
        <v>17521839</v>
      </c>
      <c r="AM236" s="164">
        <v>17521839</v>
      </c>
      <c r="AN236" s="164">
        <v>17521839</v>
      </c>
    </row>
    <row r="237" spans="1:40" x14ac:dyDescent="0.2">
      <c r="A237" s="27" t="s">
        <v>2077</v>
      </c>
      <c r="B237" s="164">
        <v>377266486.42505002</v>
      </c>
      <c r="C237" s="164">
        <v>379894565.45328802</v>
      </c>
      <c r="D237" s="164">
        <v>382490050.56457299</v>
      </c>
      <c r="E237" s="164">
        <v>385052941.75890499</v>
      </c>
      <c r="F237" s="164">
        <v>387583239.03628403</v>
      </c>
      <c r="G237" s="164">
        <v>390080942.39671099</v>
      </c>
      <c r="H237" s="164">
        <v>392546051.84018499</v>
      </c>
      <c r="I237" s="164">
        <v>394587225.73143297</v>
      </c>
      <c r="J237" s="164">
        <v>396599524.91799498</v>
      </c>
      <c r="K237" s="164">
        <v>398582949.39986998</v>
      </c>
      <c r="L237" s="164">
        <v>400537499.17705798</v>
      </c>
      <c r="M237" s="164">
        <v>402463174.24955797</v>
      </c>
      <c r="N237" s="164">
        <v>402463174.24955797</v>
      </c>
      <c r="O237" s="164">
        <v>404162178.80810302</v>
      </c>
      <c r="P237" s="164">
        <v>405947723.317249</v>
      </c>
      <c r="Q237" s="164">
        <v>407679828.52894002</v>
      </c>
      <c r="R237" s="164">
        <v>409358494.44317502</v>
      </c>
      <c r="S237" s="164">
        <v>410983721.059955</v>
      </c>
      <c r="T237" s="164">
        <v>412555508.37927902</v>
      </c>
      <c r="U237" s="164">
        <v>414073856.40114701</v>
      </c>
      <c r="V237" s="164">
        <v>415166311.84887999</v>
      </c>
      <c r="W237" s="164">
        <v>416600101.00055701</v>
      </c>
      <c r="X237" s="164">
        <v>417980300.41331202</v>
      </c>
      <c r="Y237" s="164">
        <v>419306910.08714402</v>
      </c>
      <c r="Z237" s="164">
        <v>420579930.02205402</v>
      </c>
      <c r="AA237" s="164">
        <v>420579930.02205402</v>
      </c>
      <c r="AB237" s="164">
        <v>421743547.68341398</v>
      </c>
      <c r="AC237" s="164">
        <v>422828082.76576698</v>
      </c>
      <c r="AD237" s="164">
        <v>423846934.66163701</v>
      </c>
      <c r="AE237" s="164">
        <v>424800103.371023</v>
      </c>
      <c r="AF237" s="164">
        <v>425687588.89392698</v>
      </c>
      <c r="AG237" s="164">
        <v>426509391.23034799</v>
      </c>
      <c r="AH237" s="164">
        <v>427265510.38028598</v>
      </c>
      <c r="AI237" s="164">
        <v>427626441.31605297</v>
      </c>
      <c r="AJ237" s="164">
        <v>428297338.81360698</v>
      </c>
      <c r="AK237" s="164">
        <v>428902170.13926798</v>
      </c>
      <c r="AL237" s="164">
        <v>429440935.29303598</v>
      </c>
      <c r="AM237" s="164">
        <v>429913634.27490997</v>
      </c>
      <c r="AN237" s="164">
        <v>429913634.27490997</v>
      </c>
    </row>
    <row r="238" spans="1:40" x14ac:dyDescent="0.2">
      <c r="A238" s="27" t="s">
        <v>2078</v>
      </c>
      <c r="B238" s="164">
        <v>35060976.654539198</v>
      </c>
      <c r="C238" s="164">
        <v>34468998.062172502</v>
      </c>
      <c r="D238" s="164">
        <v>33877019.469805799</v>
      </c>
      <c r="E238" s="164">
        <v>33285040.8774391</v>
      </c>
      <c r="F238" s="164">
        <v>32693062.285072502</v>
      </c>
      <c r="G238" s="164">
        <v>32101083.692705799</v>
      </c>
      <c r="H238" s="164">
        <v>31509105.1003391</v>
      </c>
      <c r="I238" s="164">
        <v>30917126.507972401</v>
      </c>
      <c r="J238" s="164">
        <v>30325147.915605702</v>
      </c>
      <c r="K238" s="164">
        <v>29733169.323239099</v>
      </c>
      <c r="L238" s="164">
        <v>29141190.7308724</v>
      </c>
      <c r="M238" s="164">
        <v>28549212.138505701</v>
      </c>
      <c r="N238" s="164">
        <v>28549212.138505701</v>
      </c>
      <c r="O238" s="164">
        <v>27947509.842754599</v>
      </c>
      <c r="P238" s="164">
        <v>27355737.144301999</v>
      </c>
      <c r="Q238" s="164">
        <v>26763964.4458494</v>
      </c>
      <c r="R238" s="164">
        <v>26172191.747396801</v>
      </c>
      <c r="S238" s="164">
        <v>25580419.048944298</v>
      </c>
      <c r="T238" s="164">
        <v>24988646.350491699</v>
      </c>
      <c r="U238" s="164">
        <v>24396873.652039099</v>
      </c>
      <c r="V238" s="164">
        <v>23805100.9535865</v>
      </c>
      <c r="W238" s="164">
        <v>23213328.255133901</v>
      </c>
      <c r="X238" s="164">
        <v>22621555.556681301</v>
      </c>
      <c r="Y238" s="164">
        <v>22029782.858228698</v>
      </c>
      <c r="Z238" s="164">
        <v>21438010.1597762</v>
      </c>
      <c r="AA238" s="164">
        <v>21438010.1597762</v>
      </c>
      <c r="AB238" s="164">
        <v>20846901.6083702</v>
      </c>
      <c r="AC238" s="164">
        <v>20255110.056439102</v>
      </c>
      <c r="AD238" s="164">
        <v>19663318.504508</v>
      </c>
      <c r="AE238" s="164">
        <v>19071526.952576902</v>
      </c>
      <c r="AF238" s="164">
        <v>18479735.4006458</v>
      </c>
      <c r="AG238" s="164">
        <v>17887943.848714702</v>
      </c>
      <c r="AH238" s="164">
        <v>17295523.171904199</v>
      </c>
      <c r="AI238" s="164">
        <v>16701844.245334901</v>
      </c>
      <c r="AJ238" s="164">
        <v>16106907.069006801</v>
      </c>
      <c r="AK238" s="164">
        <v>15510711.642919799</v>
      </c>
      <c r="AL238" s="164">
        <v>14913257.967073999</v>
      </c>
      <c r="AM238" s="164">
        <v>14314546.041469499</v>
      </c>
      <c r="AN238" s="164">
        <v>14314546.041469499</v>
      </c>
    </row>
    <row r="239" spans="1:40" x14ac:dyDescent="0.2">
      <c r="A239" s="27" t="s">
        <v>2079</v>
      </c>
      <c r="B239" s="164">
        <v>18570146.829999901</v>
      </c>
      <c r="C239" s="164">
        <v>18570146.829999901</v>
      </c>
      <c r="D239" s="164">
        <v>18570146.829999901</v>
      </c>
      <c r="E239" s="164">
        <v>18570146.829999901</v>
      </c>
      <c r="F239" s="164">
        <v>18570146.829999901</v>
      </c>
      <c r="G239" s="164">
        <v>18570146.829999901</v>
      </c>
      <c r="H239" s="164">
        <v>18570146.829999901</v>
      </c>
      <c r="I239" s="164">
        <v>18570146.829999901</v>
      </c>
      <c r="J239" s="164">
        <v>18570146.829999901</v>
      </c>
      <c r="K239" s="164">
        <v>18570146.829999901</v>
      </c>
      <c r="L239" s="164">
        <v>18570146.829999901</v>
      </c>
      <c r="M239" s="164">
        <v>18570146.829999901</v>
      </c>
      <c r="N239" s="164">
        <v>18570146.829999901</v>
      </c>
      <c r="O239" s="164">
        <v>18570146.829999901</v>
      </c>
      <c r="P239" s="164">
        <v>18570146.829999901</v>
      </c>
      <c r="Q239" s="164">
        <v>18570146.829999901</v>
      </c>
      <c r="R239" s="164">
        <v>18570146.829999901</v>
      </c>
      <c r="S239" s="164">
        <v>18570146.829999901</v>
      </c>
      <c r="T239" s="164">
        <v>18570146.829999901</v>
      </c>
      <c r="U239" s="164">
        <v>18570146.829999901</v>
      </c>
      <c r="V239" s="164">
        <v>18570146.829999901</v>
      </c>
      <c r="W239" s="164">
        <v>18570146.829999901</v>
      </c>
      <c r="X239" s="164">
        <v>18570146.829999901</v>
      </c>
      <c r="Y239" s="164">
        <v>18570146.829999901</v>
      </c>
      <c r="Z239" s="164">
        <v>18570146.829999901</v>
      </c>
      <c r="AA239" s="164">
        <v>18570146.829999901</v>
      </c>
      <c r="AB239" s="164">
        <v>18570146.829999901</v>
      </c>
      <c r="AC239" s="164">
        <v>18570146.829999901</v>
      </c>
      <c r="AD239" s="164">
        <v>18570146.829999901</v>
      </c>
      <c r="AE239" s="164">
        <v>18570146.829999901</v>
      </c>
      <c r="AF239" s="164">
        <v>18570146.829999901</v>
      </c>
      <c r="AG239" s="164">
        <v>18570146.829999901</v>
      </c>
      <c r="AH239" s="164">
        <v>18570146.829999901</v>
      </c>
      <c r="AI239" s="164">
        <v>18570146.829999901</v>
      </c>
      <c r="AJ239" s="164">
        <v>18570146.829999901</v>
      </c>
      <c r="AK239" s="164">
        <v>18570146.829999901</v>
      </c>
      <c r="AL239" s="164">
        <v>18570146.829999901</v>
      </c>
      <c r="AM239" s="164">
        <v>18570146.829999901</v>
      </c>
      <c r="AN239" s="164">
        <v>18570146.829999901</v>
      </c>
    </row>
    <row r="240" spans="1:40" x14ac:dyDescent="0.2">
      <c r="A240" s="27" t="s">
        <v>2080</v>
      </c>
      <c r="B240" s="164">
        <v>7097096.0938042104</v>
      </c>
      <c r="C240" s="164">
        <v>7097096.0938042104</v>
      </c>
      <c r="D240" s="164">
        <v>7097096.0938042104</v>
      </c>
      <c r="E240" s="164">
        <v>7097096.0938042104</v>
      </c>
      <c r="F240" s="164">
        <v>7097096.0938042104</v>
      </c>
      <c r="G240" s="164">
        <v>7097096.0938042104</v>
      </c>
      <c r="H240" s="164">
        <v>7097096.0938042104</v>
      </c>
      <c r="I240" s="164">
        <v>7097096.0938042104</v>
      </c>
      <c r="J240" s="164">
        <v>7097096.0938042104</v>
      </c>
      <c r="K240" s="164">
        <v>7097096.0938042104</v>
      </c>
      <c r="L240" s="164">
        <v>7097096.0938042104</v>
      </c>
      <c r="M240" s="164">
        <v>7097096.0938042104</v>
      </c>
      <c r="N240" s="164">
        <v>7097096.0938042104</v>
      </c>
      <c r="O240" s="164">
        <v>7094627.6787089603</v>
      </c>
      <c r="P240" s="164">
        <v>7094627.6787089603</v>
      </c>
      <c r="Q240" s="164">
        <v>7094627.6787089603</v>
      </c>
      <c r="R240" s="164">
        <v>7094627.6787089603</v>
      </c>
      <c r="S240" s="164">
        <v>7094627.6787089603</v>
      </c>
      <c r="T240" s="164">
        <v>7094627.6787089603</v>
      </c>
      <c r="U240" s="164">
        <v>7094627.6787089603</v>
      </c>
      <c r="V240" s="164">
        <v>7094627.6787089603</v>
      </c>
      <c r="W240" s="164">
        <v>7094627.6787089603</v>
      </c>
      <c r="X240" s="164">
        <v>7094627.6787089603</v>
      </c>
      <c r="Y240" s="164">
        <v>7094627.6787089603</v>
      </c>
      <c r="Z240" s="164">
        <v>7094627.6787089603</v>
      </c>
      <c r="AA240" s="164">
        <v>7094627.6787089603</v>
      </c>
      <c r="AB240" s="164">
        <v>7094853.7087553097</v>
      </c>
      <c r="AC240" s="164">
        <v>7094853.7087553097</v>
      </c>
      <c r="AD240" s="164">
        <v>7094853.7087553097</v>
      </c>
      <c r="AE240" s="164">
        <v>7094853.7087553097</v>
      </c>
      <c r="AF240" s="164">
        <v>7094853.7087553097</v>
      </c>
      <c r="AG240" s="164">
        <v>7094853.7087553097</v>
      </c>
      <c r="AH240" s="164">
        <v>7094853.7087553097</v>
      </c>
      <c r="AI240" s="164">
        <v>7094853.7087553097</v>
      </c>
      <c r="AJ240" s="164">
        <v>7094853.7087553097</v>
      </c>
      <c r="AK240" s="164">
        <v>7094853.7087553097</v>
      </c>
      <c r="AL240" s="164">
        <v>7094853.7087553097</v>
      </c>
      <c r="AM240" s="164">
        <v>7094853.7087553097</v>
      </c>
      <c r="AN240" s="164">
        <v>7094853.7087553097</v>
      </c>
    </row>
    <row r="241" spans="1:40" x14ac:dyDescent="0.2">
      <c r="A241" s="27" t="s">
        <v>2081</v>
      </c>
      <c r="B241" s="164">
        <v>0</v>
      </c>
      <c r="C241" s="164">
        <v>0</v>
      </c>
      <c r="D241" s="164">
        <v>0</v>
      </c>
      <c r="E241" s="164">
        <v>0</v>
      </c>
      <c r="F241" s="164">
        <v>0</v>
      </c>
      <c r="G241" s="164">
        <v>0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  <c r="O241" s="164">
        <v>0</v>
      </c>
      <c r="P241" s="164">
        <v>0</v>
      </c>
      <c r="Q241" s="164">
        <v>0</v>
      </c>
      <c r="R241" s="164">
        <v>0</v>
      </c>
      <c r="S241" s="164">
        <v>0</v>
      </c>
      <c r="T241" s="164">
        <v>0</v>
      </c>
      <c r="U241" s="164">
        <v>0</v>
      </c>
      <c r="V241" s="164">
        <v>0</v>
      </c>
      <c r="W241" s="164">
        <v>0</v>
      </c>
      <c r="X241" s="164">
        <v>0</v>
      </c>
      <c r="Y241" s="164">
        <v>0</v>
      </c>
      <c r="Z241" s="164">
        <v>0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>
        <v>0</v>
      </c>
      <c r="AG241" s="164">
        <v>0</v>
      </c>
      <c r="AH241" s="164">
        <v>0</v>
      </c>
      <c r="AI241" s="164">
        <v>0</v>
      </c>
      <c r="AJ241" s="164">
        <v>0</v>
      </c>
      <c r="AK241" s="164">
        <v>0</v>
      </c>
      <c r="AL241" s="164">
        <v>0</v>
      </c>
      <c r="AM241" s="164">
        <v>0</v>
      </c>
      <c r="AN241" s="164">
        <v>0</v>
      </c>
    </row>
    <row r="242" spans="1:40" x14ac:dyDescent="0.2">
      <c r="A242" s="27" t="s">
        <v>2082</v>
      </c>
      <c r="B242" s="164">
        <v>37083932.043370798</v>
      </c>
      <c r="C242" s="164">
        <v>35982520.917220399</v>
      </c>
      <c r="D242" s="164">
        <v>34755754.750656001</v>
      </c>
      <c r="E242" s="164">
        <v>33403633.543677401</v>
      </c>
      <c r="F242" s="164">
        <v>31926157.296284799</v>
      </c>
      <c r="G242" s="164">
        <v>30323326.008478001</v>
      </c>
      <c r="H242" s="164">
        <v>28595139.680257101</v>
      </c>
      <c r="I242" s="164">
        <v>26741598.311622102</v>
      </c>
      <c r="J242" s="164">
        <v>24762701.902573101</v>
      </c>
      <c r="K242" s="164">
        <v>22658450.453109901</v>
      </c>
      <c r="L242" s="164">
        <v>20428843.963232599</v>
      </c>
      <c r="M242" s="164">
        <v>18073882.432941198</v>
      </c>
      <c r="N242" s="164">
        <v>18073882.432941198</v>
      </c>
      <c r="O242" s="164">
        <v>15588142.320993699</v>
      </c>
      <c r="P242" s="164">
        <v>15278805.0840414</v>
      </c>
      <c r="Q242" s="164">
        <v>14969467.847089101</v>
      </c>
      <c r="R242" s="164">
        <v>14660130.610136701</v>
      </c>
      <c r="S242" s="164">
        <v>14350793.3731844</v>
      </c>
      <c r="T242" s="164">
        <v>14041456.1362321</v>
      </c>
      <c r="U242" s="164">
        <v>13732118.899279799</v>
      </c>
      <c r="V242" s="164">
        <v>13422781.6623275</v>
      </c>
      <c r="W242" s="164">
        <v>13113444.425375201</v>
      </c>
      <c r="X242" s="164">
        <v>12804107.188422799</v>
      </c>
      <c r="Y242" s="164">
        <v>12494769.9514705</v>
      </c>
      <c r="Z242" s="164">
        <v>12185432.714518201</v>
      </c>
      <c r="AA242" s="164">
        <v>12185432.714518201</v>
      </c>
      <c r="AB242" s="164">
        <v>11876473.841947099</v>
      </c>
      <c r="AC242" s="164">
        <v>11567126.749719299</v>
      </c>
      <c r="AD242" s="164">
        <v>11257779.6574915</v>
      </c>
      <c r="AE242" s="164">
        <v>10948432.5652638</v>
      </c>
      <c r="AF242" s="164">
        <v>10639085.473036001</v>
      </c>
      <c r="AG242" s="164">
        <v>10329738.380808201</v>
      </c>
      <c r="AH242" s="164">
        <v>10020391.288580401</v>
      </c>
      <c r="AI242" s="164">
        <v>9711044.1963527203</v>
      </c>
      <c r="AJ242" s="164">
        <v>9401697.1041249502</v>
      </c>
      <c r="AK242" s="164">
        <v>9092350.0118971802</v>
      </c>
      <c r="AL242" s="164">
        <v>8783002.9196694102</v>
      </c>
      <c r="AM242" s="164">
        <v>8473655.8274416402</v>
      </c>
      <c r="AN242" s="164">
        <v>8473655.8274416402</v>
      </c>
    </row>
    <row r="243" spans="1:40" x14ac:dyDescent="0.2">
      <c r="A243" s="27" t="s">
        <v>2083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v>0</v>
      </c>
      <c r="S243" s="164">
        <v>0</v>
      </c>
      <c r="T243" s="164">
        <v>0</v>
      </c>
      <c r="U243" s="164">
        <v>0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164">
        <v>0</v>
      </c>
      <c r="AD243" s="164">
        <v>0</v>
      </c>
      <c r="AE243" s="164">
        <v>0</v>
      </c>
      <c r="AF243" s="164">
        <v>0</v>
      </c>
      <c r="AG243" s="164">
        <v>0</v>
      </c>
      <c r="AH243" s="164">
        <v>0</v>
      </c>
      <c r="AI243" s="164">
        <v>0</v>
      </c>
      <c r="AJ243" s="164">
        <v>0</v>
      </c>
      <c r="AK243" s="164">
        <v>0</v>
      </c>
      <c r="AL243" s="164">
        <v>0</v>
      </c>
      <c r="AM243" s="164">
        <v>0</v>
      </c>
      <c r="AN243" s="164">
        <v>0</v>
      </c>
    </row>
    <row r="244" spans="1:40" x14ac:dyDescent="0.2">
      <c r="A244" s="27" t="s">
        <v>2084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4">
        <v>0</v>
      </c>
      <c r="AD244" s="164">
        <v>0</v>
      </c>
      <c r="AE244" s="164">
        <v>0</v>
      </c>
      <c r="AF244" s="164">
        <v>0</v>
      </c>
      <c r="AG244" s="164">
        <v>0</v>
      </c>
      <c r="AH244" s="164">
        <v>0</v>
      </c>
      <c r="AI244" s="164">
        <v>0</v>
      </c>
      <c r="AJ244" s="164">
        <v>0</v>
      </c>
      <c r="AK244" s="164">
        <v>0</v>
      </c>
      <c r="AL244" s="164">
        <v>0</v>
      </c>
      <c r="AM244" s="164">
        <v>0</v>
      </c>
      <c r="AN244" s="164">
        <v>0</v>
      </c>
    </row>
    <row r="245" spans="1:40" x14ac:dyDescent="0.2">
      <c r="A245" s="27" t="s">
        <v>2085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v>0</v>
      </c>
      <c r="S245" s="164">
        <v>0</v>
      </c>
      <c r="T245" s="164">
        <v>0</v>
      </c>
      <c r="U245" s="164">
        <v>0</v>
      </c>
      <c r="V245" s="164">
        <v>0</v>
      </c>
      <c r="W245" s="164">
        <v>0</v>
      </c>
      <c r="X245" s="164">
        <v>0</v>
      </c>
      <c r="Y245" s="164">
        <v>0</v>
      </c>
      <c r="Z245" s="164">
        <v>0</v>
      </c>
      <c r="AA245" s="164">
        <v>0</v>
      </c>
      <c r="AB245" s="164">
        <v>0</v>
      </c>
      <c r="AC245" s="164">
        <v>0</v>
      </c>
      <c r="AD245" s="164">
        <v>0</v>
      </c>
      <c r="AE245" s="164">
        <v>0</v>
      </c>
      <c r="AF245" s="164">
        <v>0</v>
      </c>
      <c r="AG245" s="164">
        <v>0</v>
      </c>
      <c r="AH245" s="164">
        <v>0</v>
      </c>
      <c r="AI245" s="164">
        <v>0</v>
      </c>
      <c r="AJ245" s="164">
        <v>0</v>
      </c>
      <c r="AK245" s="164">
        <v>0</v>
      </c>
      <c r="AL245" s="164">
        <v>0</v>
      </c>
      <c r="AM245" s="164">
        <v>0</v>
      </c>
      <c r="AN245" s="164">
        <v>0</v>
      </c>
    </row>
    <row r="246" spans="1:40" x14ac:dyDescent="0.2">
      <c r="A246" s="27" t="s">
        <v>2086</v>
      </c>
      <c r="B246" s="164">
        <v>12785294.1961393</v>
      </c>
      <c r="C246" s="164">
        <v>12632122.996778</v>
      </c>
      <c r="D246" s="164">
        <v>12478951.797416801</v>
      </c>
      <c r="E246" s="164">
        <v>12325780.598055501</v>
      </c>
      <c r="F246" s="164">
        <v>12172609.3986942</v>
      </c>
      <c r="G246" s="164">
        <v>12019438.1993329</v>
      </c>
      <c r="H246" s="164">
        <v>11866266.9999716</v>
      </c>
      <c r="I246" s="164">
        <v>12104437.435883</v>
      </c>
      <c r="J246" s="164">
        <v>12338888.659528499</v>
      </c>
      <c r="K246" s="164">
        <v>12569620.6709082</v>
      </c>
      <c r="L246" s="164">
        <v>12796633.470022099</v>
      </c>
      <c r="M246" s="164">
        <v>13019927.056870099</v>
      </c>
      <c r="N246" s="164">
        <v>13019927.056870099</v>
      </c>
      <c r="O246" s="164">
        <v>13234939.9114177</v>
      </c>
      <c r="P246" s="164">
        <v>13450806.523232801</v>
      </c>
      <c r="Q246" s="164">
        <v>13662998.4789954</v>
      </c>
      <c r="R246" s="164">
        <v>13871515.7787055</v>
      </c>
      <c r="S246" s="164">
        <v>14076358.422362899</v>
      </c>
      <c r="T246" s="164">
        <v>14277526.4099677</v>
      </c>
      <c r="U246" s="164">
        <v>14475019.7415199</v>
      </c>
      <c r="V246" s="164">
        <v>15041291.6936996</v>
      </c>
      <c r="W246" s="164">
        <v>15209115.988426801</v>
      </c>
      <c r="X246" s="164">
        <v>15373416.068568399</v>
      </c>
      <c r="Y246" s="164">
        <v>15534191.934124401</v>
      </c>
      <c r="Z246" s="164">
        <v>15691443.5850947</v>
      </c>
      <c r="AA246" s="164">
        <v>15691443.5850947</v>
      </c>
      <c r="AB246" s="164">
        <v>15845698.623630401</v>
      </c>
      <c r="AC246" s="164">
        <v>15995908.938184099</v>
      </c>
      <c r="AD246" s="164">
        <v>16142574.447550699</v>
      </c>
      <c r="AE246" s="164">
        <v>16285695.1517304</v>
      </c>
      <c r="AF246" s="164">
        <v>16425271.0507231</v>
      </c>
      <c r="AG246" s="164">
        <v>16561302.144528801</v>
      </c>
      <c r="AH246" s="164">
        <v>16693788.433147499</v>
      </c>
      <c r="AI246" s="164">
        <v>17152234.9442669</v>
      </c>
      <c r="AJ246" s="164">
        <v>17231486.901929099</v>
      </c>
      <c r="AK246" s="164">
        <v>17307577.039814599</v>
      </c>
      <c r="AL246" s="164">
        <v>17380505.3579235</v>
      </c>
      <c r="AM246" s="164">
        <v>17450271.856255699</v>
      </c>
      <c r="AN246" s="164">
        <v>17450271.856255699</v>
      </c>
    </row>
    <row r="247" spans="1:40" x14ac:dyDescent="0.2">
      <c r="A247" s="27" t="s">
        <v>2087</v>
      </c>
      <c r="B247" s="164">
        <v>26225313.999999899</v>
      </c>
      <c r="C247" s="164">
        <v>26135807.999999899</v>
      </c>
      <c r="D247" s="164">
        <v>26046301.999999899</v>
      </c>
      <c r="E247" s="164">
        <v>25956795.999999899</v>
      </c>
      <c r="F247" s="164">
        <v>25867289.999999899</v>
      </c>
      <c r="G247" s="164">
        <v>25777783.999999899</v>
      </c>
      <c r="H247" s="164">
        <v>25688277.999999899</v>
      </c>
      <c r="I247" s="164">
        <v>25598771.999999899</v>
      </c>
      <c r="J247" s="164">
        <v>25509265.999999899</v>
      </c>
      <c r="K247" s="164">
        <v>25419759.999999899</v>
      </c>
      <c r="L247" s="164">
        <v>25330253.999999899</v>
      </c>
      <c r="M247" s="164">
        <v>25240747.999999899</v>
      </c>
      <c r="N247" s="164">
        <v>25240747.999999899</v>
      </c>
      <c r="O247" s="164">
        <v>25151241.999999899</v>
      </c>
      <c r="P247" s="164">
        <v>25061735.999999899</v>
      </c>
      <c r="Q247" s="164">
        <v>24972229.999999899</v>
      </c>
      <c r="R247" s="164">
        <v>24882723.999999899</v>
      </c>
      <c r="S247" s="164">
        <v>24793217.999999899</v>
      </c>
      <c r="T247" s="164">
        <v>24703711.999999899</v>
      </c>
      <c r="U247" s="164">
        <v>24614205.999999899</v>
      </c>
      <c r="V247" s="164">
        <v>24524699.999999899</v>
      </c>
      <c r="W247" s="164">
        <v>24435193.999999899</v>
      </c>
      <c r="X247" s="164">
        <v>24345687.999999899</v>
      </c>
      <c r="Y247" s="164">
        <v>24256181.999999899</v>
      </c>
      <c r="Z247" s="164">
        <v>24166675.999999899</v>
      </c>
      <c r="AA247" s="164">
        <v>24166675.999999899</v>
      </c>
      <c r="AB247" s="164">
        <v>24077169.999999899</v>
      </c>
      <c r="AC247" s="164">
        <v>23987663.999999899</v>
      </c>
      <c r="AD247" s="164">
        <v>23898157.999999899</v>
      </c>
      <c r="AE247" s="164">
        <v>23808651.999999899</v>
      </c>
      <c r="AF247" s="164">
        <v>23719145.999999899</v>
      </c>
      <c r="AG247" s="164">
        <v>23629639.999999899</v>
      </c>
      <c r="AH247" s="164">
        <v>23540133.999999899</v>
      </c>
      <c r="AI247" s="164">
        <v>23450627.999999899</v>
      </c>
      <c r="AJ247" s="164">
        <v>23361121.999999899</v>
      </c>
      <c r="AK247" s="164">
        <v>23271615.999999899</v>
      </c>
      <c r="AL247" s="164">
        <v>23182109.999999899</v>
      </c>
      <c r="AM247" s="164">
        <v>23092603.999999899</v>
      </c>
      <c r="AN247" s="164">
        <v>23092603.999999899</v>
      </c>
    </row>
    <row r="248" spans="1:40" x14ac:dyDescent="0.2">
      <c r="A248" s="27" t="s">
        <v>2088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0</v>
      </c>
      <c r="U248" s="164">
        <v>0</v>
      </c>
      <c r="V248" s="164">
        <v>0</v>
      </c>
      <c r="W248" s="164">
        <v>0</v>
      </c>
      <c r="X248" s="164">
        <v>0</v>
      </c>
      <c r="Y248" s="164">
        <v>0</v>
      </c>
      <c r="Z248" s="164">
        <v>0</v>
      </c>
      <c r="AA248" s="164">
        <v>0</v>
      </c>
      <c r="AB248" s="164">
        <v>0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0</v>
      </c>
      <c r="AI248" s="164">
        <v>0</v>
      </c>
      <c r="AJ248" s="164">
        <v>0</v>
      </c>
      <c r="AK248" s="164">
        <v>0</v>
      </c>
      <c r="AL248" s="164">
        <v>0</v>
      </c>
      <c r="AM248" s="164">
        <v>0</v>
      </c>
      <c r="AN248" s="164">
        <v>0</v>
      </c>
    </row>
    <row r="249" spans="1:40" x14ac:dyDescent="0.2">
      <c r="A249" s="180" t="s">
        <v>2089</v>
      </c>
      <c r="B249" s="164">
        <v>5.4992591676986702E-8</v>
      </c>
      <c r="C249" s="164">
        <v>5.1320315518611198E-8</v>
      </c>
      <c r="D249" s="164">
        <v>4.68123317887148E-8</v>
      </c>
      <c r="E249" s="164">
        <v>4.1403051927073402E-8</v>
      </c>
      <c r="F249" s="164">
        <v>3.61555571806513E-8</v>
      </c>
      <c r="G249" s="164">
        <v>3.1069847549448297E-8</v>
      </c>
      <c r="H249" s="164">
        <v>2.7265301127954401E-8</v>
      </c>
      <c r="I249" s="164">
        <v>2.25031617271899E-8</v>
      </c>
      <c r="J249" s="164">
        <v>1.6783429347154902E-8</v>
      </c>
      <c r="K249" s="164">
        <v>1.1785171129584E-8</v>
      </c>
      <c r="L249" s="164">
        <v>7.5083870744772507E-9</v>
      </c>
      <c r="M249" s="164">
        <v>2.27401004009992E-9</v>
      </c>
      <c r="N249" s="164">
        <v>2.27401004009992E-9</v>
      </c>
      <c r="O249" s="164">
        <v>-2.7985818790581901E-9</v>
      </c>
      <c r="P249" s="164">
        <v>-8.2690777302419592E-9</v>
      </c>
      <c r="Q249" s="164">
        <v>-1.290441258124E-8</v>
      </c>
      <c r="R249" s="164">
        <v>-1.7321118898158001E-8</v>
      </c>
      <c r="S249" s="164">
        <v>-2.26877661956538E-8</v>
      </c>
      <c r="T249" s="164">
        <v>-2.7325287331992599E-8</v>
      </c>
      <c r="U249" s="164">
        <v>-3.1233682307174597E-8</v>
      </c>
      <c r="V249" s="164">
        <v>-3.7211396357423997E-8</v>
      </c>
      <c r="W249" s="164">
        <v>-4.3019673293761398E-8</v>
      </c>
      <c r="X249" s="164">
        <v>-4.6979445974452199E-8</v>
      </c>
      <c r="Y249" s="164">
        <v>-5.0769781541230902E-8</v>
      </c>
      <c r="Z249" s="164">
        <v>-5.4950369041342501E-8</v>
      </c>
      <c r="AA249" s="164">
        <v>-5.4950369041342501E-8</v>
      </c>
      <c r="AB249" s="164">
        <v>-5.8961519427542101E-8</v>
      </c>
      <c r="AC249" s="164">
        <v>-6.2243543652584697E-8</v>
      </c>
      <c r="AD249" s="164">
        <v>-6.5242443925993797E-8</v>
      </c>
      <c r="AE249" s="164">
        <v>-6.8559448716489205E-8</v>
      </c>
      <c r="AF249" s="164">
        <v>-7.1691712395687105E-8</v>
      </c>
      <c r="AG249" s="164">
        <v>-7.4078452773672001E-8</v>
      </c>
      <c r="AH249" s="164">
        <v>-7.63028614651025E-8</v>
      </c>
      <c r="AI249" s="164">
        <v>-7.8924627517223501E-8</v>
      </c>
      <c r="AJ249" s="164">
        <v>-8.1384061882789999E-8</v>
      </c>
      <c r="AK249" s="164">
        <v>-8.2002097420067504E-8</v>
      </c>
      <c r="AL249" s="164">
        <v>-8.3577179365280294E-8</v>
      </c>
      <c r="AM249" s="164">
        <v>-8.5549618671183599E-8</v>
      </c>
      <c r="AN249" s="164">
        <v>-8.5549618671183599E-8</v>
      </c>
    </row>
    <row r="250" spans="1:40" x14ac:dyDescent="0.2">
      <c r="A250" s="27" t="s">
        <v>2090</v>
      </c>
      <c r="B250" s="164">
        <v>-31007402.6199999</v>
      </c>
      <c r="C250" s="164">
        <v>-30790568.6199999</v>
      </c>
      <c r="D250" s="164">
        <v>-30573734.6199999</v>
      </c>
      <c r="E250" s="164">
        <v>-30356900.6199999</v>
      </c>
      <c r="F250" s="164">
        <v>-30140066.6199999</v>
      </c>
      <c r="G250" s="164">
        <v>-29923232.6199999</v>
      </c>
      <c r="H250" s="164">
        <v>-29706398.6199999</v>
      </c>
      <c r="I250" s="164">
        <v>-29489564.6199999</v>
      </c>
      <c r="J250" s="164">
        <v>-29272730.6199999</v>
      </c>
      <c r="K250" s="164">
        <v>-29055896.6199999</v>
      </c>
      <c r="L250" s="164">
        <v>-28839062.6199999</v>
      </c>
      <c r="M250" s="164">
        <v>-28622228.6199999</v>
      </c>
      <c r="N250" s="164">
        <v>-28622228.6199999</v>
      </c>
      <c r="O250" s="164">
        <v>-28405394.6199999</v>
      </c>
      <c r="P250" s="164">
        <v>-28188560.620000001</v>
      </c>
      <c r="Q250" s="164">
        <v>-27971726.6199999</v>
      </c>
      <c r="R250" s="164">
        <v>-27754892.6199999</v>
      </c>
      <c r="S250" s="164">
        <v>-27538058.620000001</v>
      </c>
      <c r="T250" s="164">
        <v>-27321224.620000001</v>
      </c>
      <c r="U250" s="164">
        <v>-27104390.6199999</v>
      </c>
      <c r="V250" s="164">
        <v>-26887556.620000001</v>
      </c>
      <c r="W250" s="164">
        <v>-26670722.620000001</v>
      </c>
      <c r="X250" s="164">
        <v>-26453888.620000001</v>
      </c>
      <c r="Y250" s="164">
        <v>-26237054.620000001</v>
      </c>
      <c r="Z250" s="164">
        <v>-26020220.620000001</v>
      </c>
      <c r="AA250" s="164">
        <v>-26020220.620000001</v>
      </c>
      <c r="AB250" s="164">
        <v>-25803386.620000001</v>
      </c>
      <c r="AC250" s="164">
        <v>-25586552.620000001</v>
      </c>
      <c r="AD250" s="164">
        <v>-25369718.620000001</v>
      </c>
      <c r="AE250" s="164">
        <v>-25152884.620000001</v>
      </c>
      <c r="AF250" s="164">
        <v>-24936050.620000001</v>
      </c>
      <c r="AG250" s="164">
        <v>-24719216.620000001</v>
      </c>
      <c r="AH250" s="164">
        <v>-24502382.620000001</v>
      </c>
      <c r="AI250" s="164">
        <v>-24285548.620000001</v>
      </c>
      <c r="AJ250" s="164">
        <v>-24068714.620000001</v>
      </c>
      <c r="AK250" s="164">
        <v>-23851880.620000001</v>
      </c>
      <c r="AL250" s="164">
        <v>-23635046.620000001</v>
      </c>
      <c r="AM250" s="164">
        <v>-23418212.620000001</v>
      </c>
      <c r="AN250" s="164">
        <v>-23418212.620000001</v>
      </c>
    </row>
    <row r="251" spans="1:40" x14ac:dyDescent="0.2">
      <c r="A251" s="27" t="s">
        <v>2091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4">
        <v>0</v>
      </c>
      <c r="R251" s="164">
        <v>0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0</v>
      </c>
      <c r="AI251" s="164">
        <v>0</v>
      </c>
      <c r="AJ251" s="164">
        <v>0</v>
      </c>
      <c r="AK251" s="164">
        <v>0</v>
      </c>
      <c r="AL251" s="164">
        <v>0</v>
      </c>
      <c r="AM251" s="164">
        <v>0</v>
      </c>
      <c r="AN251" s="164">
        <v>0</v>
      </c>
    </row>
    <row r="252" spans="1:40" x14ac:dyDescent="0.2">
      <c r="A252" s="27" t="s">
        <v>2092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0</v>
      </c>
      <c r="T252" s="164">
        <v>0</v>
      </c>
      <c r="U252" s="164">
        <v>0</v>
      </c>
      <c r="V252" s="164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164">
        <v>0</v>
      </c>
      <c r="AD252" s="164">
        <v>0</v>
      </c>
      <c r="AE252" s="164">
        <v>0</v>
      </c>
      <c r="AF252" s="164">
        <v>0</v>
      </c>
      <c r="AG252" s="164">
        <v>0</v>
      </c>
      <c r="AH252" s="164">
        <v>0</v>
      </c>
      <c r="AI252" s="164">
        <v>0</v>
      </c>
      <c r="AJ252" s="164">
        <v>0</v>
      </c>
      <c r="AK252" s="164">
        <v>0</v>
      </c>
      <c r="AL252" s="164">
        <v>0</v>
      </c>
      <c r="AM252" s="164">
        <v>0</v>
      </c>
      <c r="AN252" s="164">
        <v>0</v>
      </c>
    </row>
    <row r="253" spans="1:40" x14ac:dyDescent="0.2">
      <c r="A253" s="27" t="s">
        <v>2093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64">
        <v>0</v>
      </c>
      <c r="AB253" s="164">
        <v>0</v>
      </c>
      <c r="AC253" s="164">
        <v>0</v>
      </c>
      <c r="AD253" s="164">
        <v>0</v>
      </c>
      <c r="AE253" s="164">
        <v>0</v>
      </c>
      <c r="AF253" s="164">
        <v>0</v>
      </c>
      <c r="AG253" s="164">
        <v>0</v>
      </c>
      <c r="AH253" s="164">
        <v>0</v>
      </c>
      <c r="AI253" s="164">
        <v>0</v>
      </c>
      <c r="AJ253" s="164">
        <v>0</v>
      </c>
      <c r="AK253" s="164">
        <v>0</v>
      </c>
      <c r="AL253" s="164">
        <v>0</v>
      </c>
      <c r="AM253" s="164">
        <v>0</v>
      </c>
      <c r="AN253" s="164">
        <v>0</v>
      </c>
    </row>
    <row r="254" spans="1:40" x14ac:dyDescent="0.2">
      <c r="A254" s="27" t="s">
        <v>2094</v>
      </c>
      <c r="B254" s="164">
        <v>525070.4</v>
      </c>
      <c r="C254" s="164">
        <v>525070.4</v>
      </c>
      <c r="D254" s="164">
        <v>525070.4</v>
      </c>
      <c r="E254" s="164">
        <v>525070.4</v>
      </c>
      <c r="F254" s="164">
        <v>525070.4</v>
      </c>
      <c r="G254" s="164">
        <v>525070.4</v>
      </c>
      <c r="H254" s="164">
        <v>525070.4</v>
      </c>
      <c r="I254" s="164">
        <v>525070.4</v>
      </c>
      <c r="J254" s="164">
        <v>525070.4</v>
      </c>
      <c r="K254" s="164">
        <v>525070.4</v>
      </c>
      <c r="L254" s="164">
        <v>525070.4</v>
      </c>
      <c r="M254" s="164">
        <v>525070.4</v>
      </c>
      <c r="N254" s="164">
        <v>525070.4</v>
      </c>
      <c r="O254" s="164">
        <v>525070.4</v>
      </c>
      <c r="P254" s="164">
        <v>525070.4</v>
      </c>
      <c r="Q254" s="164">
        <v>525070.4</v>
      </c>
      <c r="R254" s="164">
        <v>525070.4</v>
      </c>
      <c r="S254" s="164">
        <v>525070.4</v>
      </c>
      <c r="T254" s="164">
        <v>525070.4</v>
      </c>
      <c r="U254" s="164">
        <v>525070.4</v>
      </c>
      <c r="V254" s="164">
        <v>525070.4</v>
      </c>
      <c r="W254" s="164">
        <v>525070.4</v>
      </c>
      <c r="X254" s="164">
        <v>525070.4</v>
      </c>
      <c r="Y254" s="164">
        <v>525070.4</v>
      </c>
      <c r="Z254" s="164">
        <v>525070.4</v>
      </c>
      <c r="AA254" s="164">
        <v>525070.4</v>
      </c>
      <c r="AB254" s="164">
        <v>525070.4</v>
      </c>
      <c r="AC254" s="164">
        <v>525070.4</v>
      </c>
      <c r="AD254" s="164">
        <v>525070.4</v>
      </c>
      <c r="AE254" s="164">
        <v>525070.4</v>
      </c>
      <c r="AF254" s="164">
        <v>525070.4</v>
      </c>
      <c r="AG254" s="164">
        <v>525070.4</v>
      </c>
      <c r="AH254" s="164">
        <v>525070.4</v>
      </c>
      <c r="AI254" s="164">
        <v>525070.4</v>
      </c>
      <c r="AJ254" s="164">
        <v>525070.4</v>
      </c>
      <c r="AK254" s="164">
        <v>525070.4</v>
      </c>
      <c r="AL254" s="164">
        <v>525070.4</v>
      </c>
      <c r="AM254" s="164">
        <v>525070.4</v>
      </c>
      <c r="AN254" s="164">
        <v>525070.4</v>
      </c>
    </row>
    <row r="255" spans="1:40" x14ac:dyDescent="0.2">
      <c r="A255" s="27" t="s">
        <v>2095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64">
        <v>0</v>
      </c>
      <c r="AB255" s="164">
        <v>0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0</v>
      </c>
      <c r="AI255" s="164">
        <v>0</v>
      </c>
      <c r="AJ255" s="164">
        <v>0</v>
      </c>
      <c r="AK255" s="164">
        <v>0</v>
      </c>
      <c r="AL255" s="164">
        <v>0</v>
      </c>
      <c r="AM255" s="164">
        <v>0</v>
      </c>
      <c r="AN255" s="164">
        <v>0</v>
      </c>
    </row>
    <row r="256" spans="1:40" x14ac:dyDescent="0.2">
      <c r="A256" s="27" t="s">
        <v>2096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4">
        <v>0</v>
      </c>
      <c r="AL256" s="164">
        <v>0</v>
      </c>
      <c r="AM256" s="164">
        <v>0</v>
      </c>
      <c r="AN256" s="164">
        <v>0</v>
      </c>
    </row>
    <row r="257" spans="1:40" x14ac:dyDescent="0.2">
      <c r="A257" s="181" t="s">
        <v>2097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2098</v>
      </c>
      <c r="B258" s="164">
        <v>0</v>
      </c>
      <c r="C258" s="164">
        <v>0</v>
      </c>
      <c r="D258" s="164">
        <v>0</v>
      </c>
      <c r="E258" s="164">
        <v>0</v>
      </c>
      <c r="F258" s="164">
        <v>0</v>
      </c>
      <c r="G258" s="164">
        <v>0</v>
      </c>
      <c r="H258" s="164">
        <v>0</v>
      </c>
      <c r="I258" s="164">
        <v>0</v>
      </c>
      <c r="J258" s="164">
        <v>0</v>
      </c>
      <c r="K258" s="164">
        <v>0</v>
      </c>
      <c r="L258" s="164">
        <v>0</v>
      </c>
      <c r="M258" s="164">
        <v>0</v>
      </c>
      <c r="N258" s="164">
        <v>0</v>
      </c>
      <c r="O258" s="164">
        <v>0</v>
      </c>
      <c r="P258" s="164">
        <v>0</v>
      </c>
      <c r="Q258" s="164">
        <v>0</v>
      </c>
      <c r="R258" s="164">
        <v>0</v>
      </c>
      <c r="S258" s="164">
        <v>0</v>
      </c>
      <c r="T258" s="164">
        <v>0</v>
      </c>
      <c r="U258" s="164">
        <v>0</v>
      </c>
      <c r="V258" s="164">
        <v>0</v>
      </c>
      <c r="W258" s="164">
        <v>0</v>
      </c>
      <c r="X258" s="164">
        <v>0</v>
      </c>
      <c r="Y258" s="164">
        <v>0</v>
      </c>
      <c r="Z258" s="164">
        <v>0</v>
      </c>
      <c r="AA258" s="164">
        <v>0</v>
      </c>
      <c r="AB258" s="164">
        <v>0</v>
      </c>
      <c r="AC258" s="164">
        <v>0</v>
      </c>
      <c r="AD258" s="164">
        <v>0</v>
      </c>
      <c r="AE258" s="164">
        <v>0</v>
      </c>
      <c r="AF258" s="164">
        <v>0</v>
      </c>
      <c r="AG258" s="164">
        <v>0</v>
      </c>
      <c r="AH258" s="164">
        <v>0</v>
      </c>
      <c r="AI258" s="164">
        <v>0</v>
      </c>
      <c r="AJ258" s="164">
        <v>0</v>
      </c>
      <c r="AK258" s="164">
        <v>0</v>
      </c>
      <c r="AL258" s="164">
        <v>0</v>
      </c>
      <c r="AM258" s="164">
        <v>0</v>
      </c>
      <c r="AN258" s="164">
        <v>0</v>
      </c>
    </row>
    <row r="259" spans="1:40" x14ac:dyDescent="0.2">
      <c r="A259" s="27" t="s">
        <v>2099</v>
      </c>
      <c r="B259" s="164">
        <v>24241726.68</v>
      </c>
      <c r="C259" s="164">
        <v>24241726.68</v>
      </c>
      <c r="D259" s="164">
        <v>24241726.68</v>
      </c>
      <c r="E259" s="164">
        <v>24241726.68</v>
      </c>
      <c r="F259" s="164">
        <v>24241726.68</v>
      </c>
      <c r="G259" s="164">
        <v>24241726.68</v>
      </c>
      <c r="H259" s="164">
        <v>24241726.68</v>
      </c>
      <c r="I259" s="164">
        <v>24241726.68</v>
      </c>
      <c r="J259" s="164">
        <v>24241726.68</v>
      </c>
      <c r="K259" s="164">
        <v>24241726.68</v>
      </c>
      <c r="L259" s="164">
        <v>24241726.68</v>
      </c>
      <c r="M259" s="164">
        <v>24241726.68</v>
      </c>
      <c r="N259" s="164">
        <v>24241726.68</v>
      </c>
      <c r="O259" s="164">
        <v>24241726.68</v>
      </c>
      <c r="P259" s="164">
        <v>24241726.68</v>
      </c>
      <c r="Q259" s="164">
        <v>24241726.68</v>
      </c>
      <c r="R259" s="164">
        <v>24241726.68</v>
      </c>
      <c r="S259" s="164">
        <v>24241726.68</v>
      </c>
      <c r="T259" s="164">
        <v>24241726.68</v>
      </c>
      <c r="U259" s="164">
        <v>24241726.68</v>
      </c>
      <c r="V259" s="164">
        <v>24241726.68</v>
      </c>
      <c r="W259" s="164">
        <v>24241726.68</v>
      </c>
      <c r="X259" s="164">
        <v>24241726.68</v>
      </c>
      <c r="Y259" s="164">
        <v>24241726.68</v>
      </c>
      <c r="Z259" s="164">
        <v>24241726.68</v>
      </c>
      <c r="AA259" s="164">
        <v>24241726.68</v>
      </c>
      <c r="AB259" s="164">
        <v>24241726.68</v>
      </c>
      <c r="AC259" s="164">
        <v>24241726.68</v>
      </c>
      <c r="AD259" s="164">
        <v>24241726.68</v>
      </c>
      <c r="AE259" s="164">
        <v>24241726.68</v>
      </c>
      <c r="AF259" s="164">
        <v>24241726.68</v>
      </c>
      <c r="AG259" s="164">
        <v>24241726.68</v>
      </c>
      <c r="AH259" s="164">
        <v>24241726.68</v>
      </c>
      <c r="AI259" s="164">
        <v>24241726.68</v>
      </c>
      <c r="AJ259" s="164">
        <v>24241726.68</v>
      </c>
      <c r="AK259" s="164">
        <v>24241726.68</v>
      </c>
      <c r="AL259" s="164">
        <v>24241726.68</v>
      </c>
      <c r="AM259" s="164">
        <v>24241726.68</v>
      </c>
      <c r="AN259" s="164">
        <v>24241726.68</v>
      </c>
    </row>
    <row r="260" spans="1:40" x14ac:dyDescent="0.2">
      <c r="A260" s="27" t="s">
        <v>2100</v>
      </c>
      <c r="B260" s="164">
        <v>17301315.166666601</v>
      </c>
      <c r="C260" s="164">
        <v>17442070.833333299</v>
      </c>
      <c r="D260" s="164">
        <v>17582826.5</v>
      </c>
      <c r="E260" s="164">
        <v>17723582.166666601</v>
      </c>
      <c r="F260" s="164">
        <v>17864337.833333299</v>
      </c>
      <c r="G260" s="164">
        <v>18005093.5</v>
      </c>
      <c r="H260" s="164">
        <v>18145849.166666601</v>
      </c>
      <c r="I260" s="164">
        <v>18286604.833333299</v>
      </c>
      <c r="J260" s="164">
        <v>18427360.5</v>
      </c>
      <c r="K260" s="164">
        <v>18568116.166666601</v>
      </c>
      <c r="L260" s="164">
        <v>18708871.833333299</v>
      </c>
      <c r="M260" s="164">
        <v>18849627.5</v>
      </c>
      <c r="N260" s="164">
        <v>18849627.5</v>
      </c>
      <c r="O260" s="164">
        <v>18990383.166666701</v>
      </c>
      <c r="P260" s="164">
        <v>19131138.833333299</v>
      </c>
      <c r="Q260" s="164">
        <v>19271894.5</v>
      </c>
      <c r="R260" s="164">
        <v>19412650.166666701</v>
      </c>
      <c r="S260" s="164">
        <v>19553405.833333299</v>
      </c>
      <c r="T260" s="164">
        <v>19694161.5</v>
      </c>
      <c r="U260" s="164">
        <v>19834917.166666701</v>
      </c>
      <c r="V260" s="164">
        <v>19975672.833333299</v>
      </c>
      <c r="W260" s="164">
        <v>20116428.5</v>
      </c>
      <c r="X260" s="164">
        <v>20257184.166666701</v>
      </c>
      <c r="Y260" s="164">
        <v>20397939.833333299</v>
      </c>
      <c r="Z260" s="164">
        <v>20538695.5</v>
      </c>
      <c r="AA260" s="164">
        <v>20538695.5</v>
      </c>
      <c r="AB260" s="164">
        <v>20679451.166666701</v>
      </c>
      <c r="AC260" s="164">
        <v>20820206.833333299</v>
      </c>
      <c r="AD260" s="164">
        <v>20960962.5</v>
      </c>
      <c r="AE260" s="164">
        <v>21101718.166666701</v>
      </c>
      <c r="AF260" s="164">
        <v>21242473.833333299</v>
      </c>
      <c r="AG260" s="164">
        <v>21383229.5</v>
      </c>
      <c r="AH260" s="164">
        <v>21523985.166666701</v>
      </c>
      <c r="AI260" s="164">
        <v>21664740.833333299</v>
      </c>
      <c r="AJ260" s="164">
        <v>21805496.5</v>
      </c>
      <c r="AK260" s="164">
        <v>21946252.166666701</v>
      </c>
      <c r="AL260" s="164">
        <v>22087007.833333299</v>
      </c>
      <c r="AM260" s="164">
        <v>22227763.5</v>
      </c>
      <c r="AN260" s="164">
        <v>22227763.5</v>
      </c>
    </row>
    <row r="261" spans="1:40" x14ac:dyDescent="0.2">
      <c r="A261" s="27" t="s">
        <v>2101</v>
      </c>
      <c r="B261" s="164">
        <v>0.99999999974897902</v>
      </c>
      <c r="C261" s="164">
        <v>0.99999999974897902</v>
      </c>
      <c r="D261" s="164">
        <v>0.99999999974897902</v>
      </c>
      <c r="E261" s="164">
        <v>0.99999999974897902</v>
      </c>
      <c r="F261" s="164">
        <v>0.99999999974897902</v>
      </c>
      <c r="G261" s="164">
        <v>0.99999999974897902</v>
      </c>
      <c r="H261" s="164">
        <v>0.99999999974897902</v>
      </c>
      <c r="I261" s="164">
        <v>0.99999999974897902</v>
      </c>
      <c r="J261" s="164">
        <v>0.99999999974897902</v>
      </c>
      <c r="K261" s="164">
        <v>0.99999999974897902</v>
      </c>
      <c r="L261" s="164">
        <v>0.99999999974897902</v>
      </c>
      <c r="M261" s="164">
        <v>0.99999999974897902</v>
      </c>
      <c r="N261" s="164">
        <v>0.99999999974897902</v>
      </c>
      <c r="O261" s="164">
        <v>0.99999999974897902</v>
      </c>
      <c r="P261" s="164">
        <v>0.99999999974897902</v>
      </c>
      <c r="Q261" s="164">
        <v>0.99999999974897902</v>
      </c>
      <c r="R261" s="164">
        <v>0.99999999974897902</v>
      </c>
      <c r="S261" s="164">
        <v>0.99999999974897902</v>
      </c>
      <c r="T261" s="164">
        <v>0.99999999974897902</v>
      </c>
      <c r="U261" s="164">
        <v>0.99999999974897902</v>
      </c>
      <c r="V261" s="164">
        <v>0.99999999974897902</v>
      </c>
      <c r="W261" s="164">
        <v>0.99999999974897902</v>
      </c>
      <c r="X261" s="164">
        <v>0.99999999974897902</v>
      </c>
      <c r="Y261" s="164">
        <v>0.99999999974897902</v>
      </c>
      <c r="Z261" s="164">
        <v>0.99999999974897902</v>
      </c>
      <c r="AA261" s="164">
        <v>0.99999999974897902</v>
      </c>
      <c r="AB261" s="164">
        <v>0.99999999974897902</v>
      </c>
      <c r="AC261" s="164">
        <v>0.99999999974897902</v>
      </c>
      <c r="AD261" s="164">
        <v>0.99999999974897902</v>
      </c>
      <c r="AE261" s="164">
        <v>0.99999999974897902</v>
      </c>
      <c r="AF261" s="164">
        <v>0.99999999974897902</v>
      </c>
      <c r="AG261" s="164">
        <v>0.99999999974897902</v>
      </c>
      <c r="AH261" s="164">
        <v>0.99999999974897902</v>
      </c>
      <c r="AI261" s="164">
        <v>0.99999999974897902</v>
      </c>
      <c r="AJ261" s="164">
        <v>0.99999999974897902</v>
      </c>
      <c r="AK261" s="164">
        <v>0.99999999974897902</v>
      </c>
      <c r="AL261" s="164">
        <v>0.99999999974897902</v>
      </c>
      <c r="AM261" s="164">
        <v>0.99999999974897902</v>
      </c>
      <c r="AN261" s="164">
        <v>0.99999999974897902</v>
      </c>
    </row>
    <row r="262" spans="1:40" x14ac:dyDescent="0.2">
      <c r="A262" s="27" t="s">
        <v>2102</v>
      </c>
      <c r="B262" s="164">
        <v>0</v>
      </c>
      <c r="C262" s="164">
        <v>0</v>
      </c>
      <c r="D262" s="164">
        <v>0</v>
      </c>
      <c r="E262" s="164">
        <v>0</v>
      </c>
      <c r="F262" s="164">
        <v>0</v>
      </c>
      <c r="G262" s="164">
        <v>0</v>
      </c>
      <c r="H262" s="164">
        <v>0</v>
      </c>
      <c r="I262" s="164">
        <v>0</v>
      </c>
      <c r="J262" s="164">
        <v>0</v>
      </c>
      <c r="K262" s="164">
        <v>0</v>
      </c>
      <c r="L262" s="164">
        <v>0</v>
      </c>
      <c r="M262" s="164">
        <v>0</v>
      </c>
      <c r="N262" s="164">
        <v>0</v>
      </c>
      <c r="O262" s="164">
        <v>0</v>
      </c>
      <c r="P262" s="164">
        <v>0</v>
      </c>
      <c r="Q262" s="164">
        <v>0</v>
      </c>
      <c r="R262" s="164">
        <v>0</v>
      </c>
      <c r="S262" s="164">
        <v>0</v>
      </c>
      <c r="T262" s="164">
        <v>0</v>
      </c>
      <c r="U262" s="164">
        <v>0</v>
      </c>
      <c r="V262" s="164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  <c r="AB262" s="164">
        <v>0</v>
      </c>
      <c r="AC262" s="164">
        <v>0</v>
      </c>
      <c r="AD262" s="164">
        <v>0</v>
      </c>
      <c r="AE262" s="164">
        <v>0</v>
      </c>
      <c r="AF262" s="164">
        <v>0</v>
      </c>
      <c r="AG262" s="164">
        <v>0</v>
      </c>
      <c r="AH262" s="164">
        <v>0</v>
      </c>
      <c r="AI262" s="164">
        <v>0</v>
      </c>
      <c r="AJ262" s="164">
        <v>0</v>
      </c>
      <c r="AK262" s="164">
        <v>0</v>
      </c>
      <c r="AL262" s="164">
        <v>0</v>
      </c>
      <c r="AM262" s="164">
        <v>0</v>
      </c>
      <c r="AN262" s="164">
        <v>0</v>
      </c>
    </row>
    <row r="263" spans="1:40" x14ac:dyDescent="0.2">
      <c r="A263" s="27" t="s">
        <v>2103</v>
      </c>
      <c r="B263" s="164">
        <v>0</v>
      </c>
      <c r="C263" s="164">
        <v>0</v>
      </c>
      <c r="D263" s="164">
        <v>0</v>
      </c>
      <c r="E263" s="164">
        <v>0</v>
      </c>
      <c r="F263" s="164">
        <v>0</v>
      </c>
      <c r="G263" s="164">
        <v>0</v>
      </c>
      <c r="H263" s="164">
        <v>0</v>
      </c>
      <c r="I263" s="164">
        <v>0</v>
      </c>
      <c r="J263" s="164">
        <v>0</v>
      </c>
      <c r="K263" s="164">
        <v>0</v>
      </c>
      <c r="L263" s="164">
        <v>0</v>
      </c>
      <c r="M263" s="164">
        <v>0</v>
      </c>
      <c r="N263" s="164">
        <v>0</v>
      </c>
      <c r="O263" s="164">
        <v>0</v>
      </c>
      <c r="P263" s="164">
        <v>0</v>
      </c>
      <c r="Q263" s="164">
        <v>0</v>
      </c>
      <c r="R263" s="164">
        <v>0</v>
      </c>
      <c r="S263" s="164">
        <v>0</v>
      </c>
      <c r="T263" s="164">
        <v>0</v>
      </c>
      <c r="U263" s="164">
        <v>0</v>
      </c>
      <c r="V263" s="164">
        <v>0</v>
      </c>
      <c r="W263" s="164">
        <v>0</v>
      </c>
      <c r="X263" s="164">
        <v>0</v>
      </c>
      <c r="Y263" s="164">
        <v>0</v>
      </c>
      <c r="Z263" s="164">
        <v>0</v>
      </c>
      <c r="AA263" s="164">
        <v>0</v>
      </c>
      <c r="AB263" s="164">
        <v>0</v>
      </c>
      <c r="AC263" s="164">
        <v>0</v>
      </c>
      <c r="AD263" s="164">
        <v>0</v>
      </c>
      <c r="AE263" s="164">
        <v>0</v>
      </c>
      <c r="AF263" s="164">
        <v>0</v>
      </c>
      <c r="AG263" s="164">
        <v>0</v>
      </c>
      <c r="AH263" s="164">
        <v>0</v>
      </c>
      <c r="AI263" s="164">
        <v>0</v>
      </c>
      <c r="AJ263" s="164">
        <v>0</v>
      </c>
      <c r="AK263" s="164">
        <v>0</v>
      </c>
      <c r="AL263" s="164">
        <v>0</v>
      </c>
      <c r="AM263" s="164">
        <v>0</v>
      </c>
      <c r="AN263" s="164">
        <v>0</v>
      </c>
    </row>
    <row r="264" spans="1:40" x14ac:dyDescent="0.2">
      <c r="A264" s="27" t="s">
        <v>2104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  <c r="O264" s="164">
        <v>0</v>
      </c>
      <c r="P264" s="164">
        <v>0</v>
      </c>
      <c r="Q264" s="164">
        <v>0</v>
      </c>
      <c r="R264" s="164">
        <v>0</v>
      </c>
      <c r="S264" s="164">
        <v>0</v>
      </c>
      <c r="T264" s="164">
        <v>0</v>
      </c>
      <c r="U264" s="164">
        <v>0</v>
      </c>
      <c r="V264" s="164">
        <v>0</v>
      </c>
      <c r="W264" s="164">
        <v>0</v>
      </c>
      <c r="X264" s="164">
        <v>0</v>
      </c>
      <c r="Y264" s="164">
        <v>0</v>
      </c>
      <c r="Z264" s="164">
        <v>0</v>
      </c>
      <c r="AA264" s="164">
        <v>0</v>
      </c>
      <c r="AB264" s="164">
        <v>0</v>
      </c>
      <c r="AC264" s="164">
        <v>0</v>
      </c>
      <c r="AD264" s="164">
        <v>0</v>
      </c>
      <c r="AE264" s="164">
        <v>0</v>
      </c>
      <c r="AF264" s="164">
        <v>0</v>
      </c>
      <c r="AG264" s="164">
        <v>0</v>
      </c>
      <c r="AH264" s="164">
        <v>0</v>
      </c>
      <c r="AI264" s="164">
        <v>0</v>
      </c>
      <c r="AJ264" s="164">
        <v>0</v>
      </c>
      <c r="AK264" s="164">
        <v>0</v>
      </c>
      <c r="AL264" s="164">
        <v>0</v>
      </c>
      <c r="AM264" s="164">
        <v>0</v>
      </c>
      <c r="AN264" s="164">
        <v>0</v>
      </c>
    </row>
    <row r="265" spans="1:40" x14ac:dyDescent="0.2">
      <c r="A265" s="27" t="s">
        <v>2105</v>
      </c>
      <c r="B265" s="164">
        <v>1.5239871561205601E-8</v>
      </c>
      <c r="C265" s="164">
        <v>1.5769639538134301E-8</v>
      </c>
      <c r="D265" s="164">
        <v>1.65717380413556E-8</v>
      </c>
      <c r="E265" s="164">
        <v>1.7373836544577001E-8</v>
      </c>
      <c r="F265" s="164">
        <v>1.81759350477983E-8</v>
      </c>
      <c r="G265" s="164">
        <v>1.8978033551019701E-8</v>
      </c>
      <c r="H265" s="164">
        <v>1.9780132054241E-8</v>
      </c>
      <c r="I265" s="164">
        <v>2.0582230557462398E-8</v>
      </c>
      <c r="J265" s="164">
        <v>2.1111998534391101E-8</v>
      </c>
      <c r="K265" s="164">
        <v>2.1369435985027099E-8</v>
      </c>
      <c r="L265" s="164">
        <v>2.13545429093705E-8</v>
      </c>
      <c r="M265" s="164">
        <v>2.10673193074212E-8</v>
      </c>
      <c r="N265" s="164">
        <v>2.10673193074212E-8</v>
      </c>
      <c r="O265" s="164">
        <v>2.05006324482046E-8</v>
      </c>
      <c r="P265" s="164">
        <v>1.9669037128436199E-8</v>
      </c>
      <c r="Q265" s="164">
        <v>1.8837441808667698E-8</v>
      </c>
      <c r="R265" s="164">
        <v>1.7461374872887199E-8</v>
      </c>
      <c r="S265" s="164">
        <v>1.58130721291006E-8</v>
      </c>
      <c r="T265" s="164">
        <v>1.3892533577308101E-8</v>
      </c>
      <c r="U265" s="164">
        <v>1.16997592175094E-8</v>
      </c>
      <c r="V265" s="164">
        <v>9.2347490497048006E-9</v>
      </c>
      <c r="W265" s="164">
        <v>6.4975030738940898E-9</v>
      </c>
      <c r="X265" s="164">
        <v>3.7602570980833897E-9</v>
      </c>
      <c r="Y265" s="164">
        <v>1.02301112227268E-9</v>
      </c>
      <c r="Z265" s="164">
        <v>-1.71423485353801E-9</v>
      </c>
      <c r="AA265" s="164">
        <v>-1.71423485353801E-9</v>
      </c>
      <c r="AB265" s="164">
        <v>-4.4516226505215502E-9</v>
      </c>
      <c r="AC265" s="164">
        <v>-7.1889558331403897E-9</v>
      </c>
      <c r="AD265" s="164">
        <v>-9.92628901575924E-9</v>
      </c>
      <c r="AE265" s="164">
        <v>-1.2663622198378E-8</v>
      </c>
      <c r="AF265" s="164">
        <v>-1.5400955380996901E-8</v>
      </c>
      <c r="AG265" s="164">
        <v>-1.8138288563615699E-8</v>
      </c>
      <c r="AH265" s="164">
        <v>629.12487938818299</v>
      </c>
      <c r="AI265" s="164">
        <v>2516.4995176120701</v>
      </c>
      <c r="AJ265" s="164">
        <v>5662.1239146535399</v>
      </c>
      <c r="AK265" s="164">
        <v>10065.9980705125</v>
      </c>
      <c r="AL265" s="164">
        <v>15728.1219851892</v>
      </c>
      <c r="AM265" s="164">
        <v>22648.495658683401</v>
      </c>
      <c r="AN265" s="164">
        <v>22648.495658683401</v>
      </c>
    </row>
    <row r="266" spans="1:40" x14ac:dyDescent="0.2">
      <c r="A266" s="27" t="s">
        <v>2106</v>
      </c>
      <c r="B266" s="164">
        <v>1387849493.21173</v>
      </c>
      <c r="C266" s="164">
        <v>1391020449.0713601</v>
      </c>
      <c r="D266" s="164">
        <v>1391617500.9397399</v>
      </c>
      <c r="E266" s="164">
        <v>1389669618.2074399</v>
      </c>
      <c r="F266" s="164">
        <v>1386802976.2646201</v>
      </c>
      <c r="G266" s="164">
        <v>1383959411.17522</v>
      </c>
      <c r="H266" s="164">
        <v>1381858655.0199599</v>
      </c>
      <c r="I266" s="164">
        <v>1377219864.05516</v>
      </c>
      <c r="J266" s="164">
        <v>1378587662.0693901</v>
      </c>
      <c r="K266" s="164">
        <v>1380996087.49821</v>
      </c>
      <c r="L266" s="164">
        <v>1384311106.8805001</v>
      </c>
      <c r="M266" s="164">
        <v>1387005493.11094</v>
      </c>
      <c r="N266" s="164">
        <v>1387005493.11094</v>
      </c>
      <c r="O266" s="164">
        <v>1385138997.72785</v>
      </c>
      <c r="P266" s="164">
        <v>1386963840.77759</v>
      </c>
      <c r="Q266" s="164">
        <v>1388023112.3187799</v>
      </c>
      <c r="R266" s="164">
        <v>1387581713.5613799</v>
      </c>
      <c r="S266" s="164">
        <v>1386719270.63572</v>
      </c>
      <c r="T266" s="164">
        <v>1385747276.51616</v>
      </c>
      <c r="U266" s="164">
        <v>1384835999.81545</v>
      </c>
      <c r="V266" s="164">
        <v>1380653042.8643601</v>
      </c>
      <c r="W266" s="164">
        <v>1380221106.99441</v>
      </c>
      <c r="X266" s="164">
        <v>1380458614.50582</v>
      </c>
      <c r="Y266" s="164">
        <v>1382090704.97352</v>
      </c>
      <c r="Z266" s="164">
        <v>1384120694.8371899</v>
      </c>
      <c r="AA266" s="164">
        <v>1384120694.8371899</v>
      </c>
      <c r="AB266" s="164">
        <v>1382526652.8360801</v>
      </c>
      <c r="AC266" s="164">
        <v>1384736563.07095</v>
      </c>
      <c r="AD266" s="164">
        <v>1386514737.91401</v>
      </c>
      <c r="AE266" s="164">
        <v>1387238540.8301599</v>
      </c>
      <c r="AF266" s="164">
        <v>1387703726.59114</v>
      </c>
      <c r="AG266" s="164">
        <v>1388121687.8713</v>
      </c>
      <c r="AH266" s="164">
        <v>1388652634.2384701</v>
      </c>
      <c r="AI266" s="164">
        <v>1385999211.4820299</v>
      </c>
      <c r="AJ266" s="164">
        <v>1386820491.3902099</v>
      </c>
      <c r="AK266" s="164">
        <v>1388052888.1235199</v>
      </c>
      <c r="AL266" s="164">
        <v>1389898477.8278601</v>
      </c>
      <c r="AM266" s="164">
        <v>1391803251.1366</v>
      </c>
      <c r="AN266" s="164">
        <v>1391803251.1366</v>
      </c>
    </row>
    <row r="267" spans="1:40" x14ac:dyDescent="0.2">
      <c r="A267" s="27" t="s">
        <v>2107</v>
      </c>
      <c r="B267" s="164">
        <v>-1064074612.3701299</v>
      </c>
      <c r="C267" s="164">
        <v>-1117262490.2349</v>
      </c>
      <c r="D267" s="164">
        <v>-1165734827.5181899</v>
      </c>
      <c r="E267" s="164">
        <v>-1209491624.21997</v>
      </c>
      <c r="F267" s="164">
        <v>-1248532880.34027</v>
      </c>
      <c r="G267" s="164">
        <v>-1282858595.87906</v>
      </c>
      <c r="H267" s="164">
        <v>-1312468770.83637</v>
      </c>
      <c r="I267" s="164">
        <v>-1337363405.2121799</v>
      </c>
      <c r="J267" s="164">
        <v>-1357542499.00649</v>
      </c>
      <c r="K267" s="164">
        <v>-1373006052.21931</v>
      </c>
      <c r="L267" s="164">
        <v>-1383754064.8506401</v>
      </c>
      <c r="M267" s="164">
        <v>-1389786536.90047</v>
      </c>
      <c r="N267" s="164">
        <v>-1389786536.90047</v>
      </c>
      <c r="O267" s="164">
        <v>-1391002165.9477</v>
      </c>
      <c r="P267" s="164">
        <v>-1392116492.5738299</v>
      </c>
      <c r="Q267" s="164">
        <v>-1393129516.7788501</v>
      </c>
      <c r="R267" s="164">
        <v>-1394041238.5627699</v>
      </c>
      <c r="S267" s="164">
        <v>-1394851657.92559</v>
      </c>
      <c r="T267" s="164">
        <v>-1395560774.8673</v>
      </c>
      <c r="U267" s="164">
        <v>-1396168589.3879099</v>
      </c>
      <c r="V267" s="164">
        <v>-1396675101.4874101</v>
      </c>
      <c r="W267" s="164">
        <v>-1397080311.1658101</v>
      </c>
      <c r="X267" s="164">
        <v>-1397384218.4231</v>
      </c>
      <c r="Y267" s="164">
        <v>-1397586823.25929</v>
      </c>
      <c r="Z267" s="164">
        <v>-1397688125.6743701</v>
      </c>
      <c r="AA267" s="164">
        <v>-1397688125.6743701</v>
      </c>
      <c r="AB267" s="164">
        <v>-1397688125.6673999</v>
      </c>
      <c r="AC267" s="164">
        <v>-1397688125.6594701</v>
      </c>
      <c r="AD267" s="164">
        <v>-1397688125.6505899</v>
      </c>
      <c r="AE267" s="164">
        <v>-1397688125.6407499</v>
      </c>
      <c r="AF267" s="164">
        <v>-1397688125.6299601</v>
      </c>
      <c r="AG267" s="164">
        <v>-1397688125.6182101</v>
      </c>
      <c r="AH267" s="164">
        <v>-1397688125.6055</v>
      </c>
      <c r="AI267" s="164">
        <v>-1397688125.59185</v>
      </c>
      <c r="AJ267" s="164">
        <v>-1397688125.57723</v>
      </c>
      <c r="AK267" s="164">
        <v>-1397688125.5616601</v>
      </c>
      <c r="AL267" s="164">
        <v>-1397688125.54514</v>
      </c>
      <c r="AM267" s="164">
        <v>-1397688125.5276599</v>
      </c>
      <c r="AN267" s="164">
        <v>-1397688125.5276599</v>
      </c>
    </row>
    <row r="268" spans="1:40" x14ac:dyDescent="0.2">
      <c r="A268" s="27" t="s">
        <v>2108</v>
      </c>
      <c r="B268" s="164">
        <v>12976472.041797301</v>
      </c>
      <c r="C268" s="164">
        <v>13037080.105314599</v>
      </c>
      <c r="D268" s="164">
        <v>12353196.512665</v>
      </c>
      <c r="E268" s="164">
        <v>11051710.7666361</v>
      </c>
      <c r="F268" s="164">
        <v>9189266.5889559705</v>
      </c>
      <c r="G268" s="164">
        <v>7335859.9742759401</v>
      </c>
      <c r="H268" s="164">
        <v>5363762.4501968902</v>
      </c>
      <c r="I268" s="164">
        <v>3134862.8567220899</v>
      </c>
      <c r="J268" s="164">
        <v>1348049.8257311</v>
      </c>
      <c r="K268" s="164">
        <v>289662.95805716299</v>
      </c>
      <c r="L268" s="164">
        <v>-122260.807673257</v>
      </c>
      <c r="M268" s="164">
        <v>-275602.15052390401</v>
      </c>
      <c r="N268" s="164">
        <v>-275602.15052390401</v>
      </c>
      <c r="O268" s="164">
        <v>-361492.31874032598</v>
      </c>
      <c r="P268" s="164">
        <v>-211127.57646976999</v>
      </c>
      <c r="Q268" s="164">
        <v>-297575.04099368502</v>
      </c>
      <c r="R268" s="164">
        <v>-524580.08946594596</v>
      </c>
      <c r="S268" s="164">
        <v>-827566.36867794895</v>
      </c>
      <c r="T268" s="164">
        <v>-906278.09280279803</v>
      </c>
      <c r="U268" s="164">
        <v>-933631.25845102104</v>
      </c>
      <c r="V268" s="164">
        <v>-947702.866533202</v>
      </c>
      <c r="W268" s="164">
        <v>-796740.60538808699</v>
      </c>
      <c r="X268" s="164">
        <v>-590140.99904223403</v>
      </c>
      <c r="Y268" s="164">
        <v>-349707.53036696801</v>
      </c>
      <c r="Z268" s="164">
        <v>-205053.77450418001</v>
      </c>
      <c r="AA268" s="164">
        <v>-205053.77450418001</v>
      </c>
      <c r="AB268" s="164">
        <v>-99975.725137708898</v>
      </c>
      <c r="AC268" s="164">
        <v>263666.82798456098</v>
      </c>
      <c r="AD268" s="164">
        <v>675748.12670342298</v>
      </c>
      <c r="AE268" s="164">
        <v>1205408.1732902101</v>
      </c>
      <c r="AF268" s="164">
        <v>1903843.6073771</v>
      </c>
      <c r="AG268" s="164">
        <v>2559210.9389201198</v>
      </c>
      <c r="AH268" s="164">
        <v>2970448.9337685099</v>
      </c>
      <c r="AI268" s="164">
        <v>3114828.1381244301</v>
      </c>
      <c r="AJ268" s="164">
        <v>3138270.8289587698</v>
      </c>
      <c r="AK268" s="164">
        <v>3167163.96988256</v>
      </c>
      <c r="AL268" s="164">
        <v>3234575.5809307499</v>
      </c>
      <c r="AM268" s="164">
        <v>3266371.5608418002</v>
      </c>
      <c r="AN268" s="164">
        <v>3266371.5608418002</v>
      </c>
    </row>
    <row r="269" spans="1:40" x14ac:dyDescent="0.2">
      <c r="A269" s="27" t="s">
        <v>2109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v>0</v>
      </c>
      <c r="S269" s="164">
        <v>0</v>
      </c>
      <c r="T269" s="164">
        <v>0</v>
      </c>
      <c r="U269" s="164">
        <v>0</v>
      </c>
      <c r="V269" s="164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164">
        <v>0</v>
      </c>
      <c r="AD269" s="164">
        <v>0</v>
      </c>
      <c r="AE269" s="164">
        <v>0</v>
      </c>
      <c r="AF269" s="164">
        <v>0</v>
      </c>
      <c r="AG269" s="164">
        <v>0</v>
      </c>
      <c r="AH269" s="164">
        <v>0</v>
      </c>
      <c r="AI269" s="164">
        <v>0</v>
      </c>
      <c r="AJ269" s="164">
        <v>0</v>
      </c>
      <c r="AK269" s="164">
        <v>0</v>
      </c>
      <c r="AL269" s="164">
        <v>0</v>
      </c>
      <c r="AM269" s="164">
        <v>0</v>
      </c>
      <c r="AN269" s="164">
        <v>0</v>
      </c>
    </row>
    <row r="270" spans="1:40" x14ac:dyDescent="0.2">
      <c r="A270" s="27" t="s">
        <v>2110</v>
      </c>
      <c r="B270" s="164">
        <v>460648795.64999902</v>
      </c>
      <c r="C270" s="164">
        <v>460648795.64999902</v>
      </c>
      <c r="D270" s="164">
        <v>460648795.64999902</v>
      </c>
      <c r="E270" s="164">
        <v>460648795.64999902</v>
      </c>
      <c r="F270" s="164">
        <v>460648795.64999902</v>
      </c>
      <c r="G270" s="164">
        <v>460648795.64999902</v>
      </c>
      <c r="H270" s="164">
        <v>460648795.64999902</v>
      </c>
      <c r="I270" s="164">
        <v>460648795.64999902</v>
      </c>
      <c r="J270" s="164">
        <v>460648795.64999902</v>
      </c>
      <c r="K270" s="164">
        <v>460648795.64999902</v>
      </c>
      <c r="L270" s="164">
        <v>460648795.64999902</v>
      </c>
      <c r="M270" s="164">
        <v>460648795.64999902</v>
      </c>
      <c r="N270" s="164">
        <v>460648795.64999902</v>
      </c>
      <c r="O270" s="164">
        <v>460648795.64999902</v>
      </c>
      <c r="P270" s="164">
        <v>460648795.64999902</v>
      </c>
      <c r="Q270" s="164">
        <v>460648795.64999902</v>
      </c>
      <c r="R270" s="164">
        <v>460648795.64999902</v>
      </c>
      <c r="S270" s="164">
        <v>460648795.64999902</v>
      </c>
      <c r="T270" s="164">
        <v>460648795.64999902</v>
      </c>
      <c r="U270" s="164">
        <v>460648795.64999902</v>
      </c>
      <c r="V270" s="164">
        <v>460648795.64999902</v>
      </c>
      <c r="W270" s="164">
        <v>460648795.64999902</v>
      </c>
      <c r="X270" s="164">
        <v>460648795.64999902</v>
      </c>
      <c r="Y270" s="164">
        <v>460648795.64999902</v>
      </c>
      <c r="Z270" s="164">
        <v>460648795.64999902</v>
      </c>
      <c r="AA270" s="164">
        <v>460648795.64999902</v>
      </c>
      <c r="AB270" s="164">
        <v>460648795.64999902</v>
      </c>
      <c r="AC270" s="164">
        <v>460648795.64999902</v>
      </c>
      <c r="AD270" s="164">
        <v>460648795.64999902</v>
      </c>
      <c r="AE270" s="164">
        <v>460648795.64999902</v>
      </c>
      <c r="AF270" s="164">
        <v>460648795.64999902</v>
      </c>
      <c r="AG270" s="164">
        <v>460648795.64999902</v>
      </c>
      <c r="AH270" s="164">
        <v>460648795.64999902</v>
      </c>
      <c r="AI270" s="164">
        <v>460648795.64999902</v>
      </c>
      <c r="AJ270" s="164">
        <v>460648795.64999902</v>
      </c>
      <c r="AK270" s="164">
        <v>460648795.64999902</v>
      </c>
      <c r="AL270" s="164">
        <v>460648795.64999902</v>
      </c>
      <c r="AM270" s="164">
        <v>460648795.64999902</v>
      </c>
      <c r="AN270" s="164">
        <v>460648795.64999902</v>
      </c>
    </row>
    <row r="271" spans="1:40" x14ac:dyDescent="0.2">
      <c r="A271" s="27" t="s">
        <v>2111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  <c r="O271" s="164">
        <v>0</v>
      </c>
      <c r="P271" s="164">
        <v>0</v>
      </c>
      <c r="Q271" s="164">
        <v>0</v>
      </c>
      <c r="R271" s="164">
        <v>0</v>
      </c>
      <c r="S271" s="164">
        <v>0</v>
      </c>
      <c r="T271" s="164">
        <v>0</v>
      </c>
      <c r="U271" s="164">
        <v>0</v>
      </c>
      <c r="V271" s="164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  <c r="AC271" s="164">
        <v>0</v>
      </c>
      <c r="AD271" s="164">
        <v>0</v>
      </c>
      <c r="AE271" s="164">
        <v>0</v>
      </c>
      <c r="AF271" s="164">
        <v>0</v>
      </c>
      <c r="AG271" s="164">
        <v>0</v>
      </c>
      <c r="AH271" s="164">
        <v>0</v>
      </c>
      <c r="AI271" s="164">
        <v>0</v>
      </c>
      <c r="AJ271" s="164">
        <v>0</v>
      </c>
      <c r="AK271" s="164">
        <v>0</v>
      </c>
      <c r="AL271" s="164">
        <v>0</v>
      </c>
      <c r="AM271" s="164">
        <v>0</v>
      </c>
      <c r="AN271" s="164">
        <v>0</v>
      </c>
    </row>
    <row r="272" spans="1:40" x14ac:dyDescent="0.2">
      <c r="A272" s="27" t="s">
        <v>2112</v>
      </c>
      <c r="B272" s="164">
        <v>336026.87</v>
      </c>
      <c r="C272" s="164">
        <v>336026.87</v>
      </c>
      <c r="D272" s="164">
        <v>336026.87</v>
      </c>
      <c r="E272" s="164">
        <v>336026.87</v>
      </c>
      <c r="F272" s="164">
        <v>336026.87</v>
      </c>
      <c r="G272" s="164">
        <v>336026.87</v>
      </c>
      <c r="H272" s="164">
        <v>336026.87</v>
      </c>
      <c r="I272" s="164">
        <v>336026.87</v>
      </c>
      <c r="J272" s="164">
        <v>336026.87</v>
      </c>
      <c r="K272" s="164">
        <v>336026.87</v>
      </c>
      <c r="L272" s="164">
        <v>336026.87</v>
      </c>
      <c r="M272" s="164">
        <v>336026.87</v>
      </c>
      <c r="N272" s="164">
        <v>336026.87</v>
      </c>
      <c r="O272" s="164">
        <v>336026.87</v>
      </c>
      <c r="P272" s="164">
        <v>336026.87</v>
      </c>
      <c r="Q272" s="164">
        <v>336026.87</v>
      </c>
      <c r="R272" s="164">
        <v>336026.87</v>
      </c>
      <c r="S272" s="164">
        <v>336026.87</v>
      </c>
      <c r="T272" s="164">
        <v>336026.87</v>
      </c>
      <c r="U272" s="164">
        <v>336026.87</v>
      </c>
      <c r="V272" s="164">
        <v>336026.87</v>
      </c>
      <c r="W272" s="164">
        <v>336026.87</v>
      </c>
      <c r="X272" s="164">
        <v>336026.87</v>
      </c>
      <c r="Y272" s="164">
        <v>336026.87</v>
      </c>
      <c r="Z272" s="164">
        <v>336026.87</v>
      </c>
      <c r="AA272" s="164">
        <v>336026.87</v>
      </c>
      <c r="AB272" s="164">
        <v>336026.87</v>
      </c>
      <c r="AC272" s="164">
        <v>336026.87</v>
      </c>
      <c r="AD272" s="164">
        <v>336026.87</v>
      </c>
      <c r="AE272" s="164">
        <v>336026.87</v>
      </c>
      <c r="AF272" s="164">
        <v>336026.87</v>
      </c>
      <c r="AG272" s="164">
        <v>336026.87</v>
      </c>
      <c r="AH272" s="164">
        <v>336026.87</v>
      </c>
      <c r="AI272" s="164">
        <v>336026.87</v>
      </c>
      <c r="AJ272" s="164">
        <v>336026.87</v>
      </c>
      <c r="AK272" s="164">
        <v>336026.87</v>
      </c>
      <c r="AL272" s="164">
        <v>336026.87</v>
      </c>
      <c r="AM272" s="164">
        <v>336026.87</v>
      </c>
      <c r="AN272" s="164">
        <v>336026.87</v>
      </c>
    </row>
    <row r="273" spans="1:40" x14ac:dyDescent="0.2">
      <c r="A273" s="27" t="s">
        <v>2113</v>
      </c>
      <c r="B273" s="164">
        <v>0</v>
      </c>
      <c r="C273" s="164">
        <v>0</v>
      </c>
      <c r="D273" s="164">
        <v>0</v>
      </c>
      <c r="E273" s="164">
        <v>0</v>
      </c>
      <c r="F273" s="164">
        <v>0</v>
      </c>
      <c r="G273" s="164">
        <v>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4"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v>0</v>
      </c>
      <c r="S273" s="164">
        <v>0</v>
      </c>
      <c r="T273" s="164">
        <v>0</v>
      </c>
      <c r="U273" s="164">
        <v>0</v>
      </c>
      <c r="V273" s="164">
        <v>0</v>
      </c>
      <c r="W273" s="164">
        <v>0</v>
      </c>
      <c r="X273" s="164">
        <v>0</v>
      </c>
      <c r="Y273" s="164">
        <v>0</v>
      </c>
      <c r="Z273" s="164">
        <v>0</v>
      </c>
      <c r="AA273" s="164">
        <v>0</v>
      </c>
      <c r="AB273" s="164">
        <v>0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0</v>
      </c>
      <c r="AI273" s="164">
        <v>0</v>
      </c>
      <c r="AJ273" s="164">
        <v>0</v>
      </c>
      <c r="AK273" s="164">
        <v>0</v>
      </c>
      <c r="AL273" s="164">
        <v>0</v>
      </c>
      <c r="AM273" s="164">
        <v>0</v>
      </c>
      <c r="AN273" s="164">
        <v>0</v>
      </c>
    </row>
    <row r="274" spans="1:40" x14ac:dyDescent="0.2">
      <c r="A274" s="27" t="s">
        <v>2114</v>
      </c>
      <c r="B274" s="164">
        <v>0</v>
      </c>
      <c r="C274" s="164">
        <v>0</v>
      </c>
      <c r="D274" s="164">
        <v>0</v>
      </c>
      <c r="E274" s="164">
        <v>0</v>
      </c>
      <c r="F274" s="164">
        <v>0</v>
      </c>
      <c r="G274" s="164">
        <v>0</v>
      </c>
      <c r="H274" s="164">
        <v>0</v>
      </c>
      <c r="I274" s="164">
        <v>0</v>
      </c>
      <c r="J274" s="164">
        <v>0</v>
      </c>
      <c r="K274" s="164">
        <v>0</v>
      </c>
      <c r="L274" s="164">
        <v>0</v>
      </c>
      <c r="M274" s="164">
        <v>0</v>
      </c>
      <c r="N274" s="164">
        <v>0</v>
      </c>
      <c r="O274" s="164">
        <v>0</v>
      </c>
      <c r="P274" s="164">
        <v>0</v>
      </c>
      <c r="Q274" s="164">
        <v>0</v>
      </c>
      <c r="R274" s="164">
        <v>0</v>
      </c>
      <c r="S274" s="164">
        <v>0</v>
      </c>
      <c r="T274" s="164">
        <v>0</v>
      </c>
      <c r="U274" s="164">
        <v>0</v>
      </c>
      <c r="V274" s="164">
        <v>0</v>
      </c>
      <c r="W274" s="164">
        <v>0</v>
      </c>
      <c r="X274" s="164">
        <v>0</v>
      </c>
      <c r="Y274" s="164">
        <v>0</v>
      </c>
      <c r="Z274" s="164">
        <v>0</v>
      </c>
      <c r="AA274" s="164">
        <v>0</v>
      </c>
      <c r="AB274" s="164">
        <v>0</v>
      </c>
      <c r="AC274" s="164">
        <v>0</v>
      </c>
      <c r="AD274" s="164">
        <v>0</v>
      </c>
      <c r="AE274" s="164">
        <v>0</v>
      </c>
      <c r="AF274" s="164">
        <v>0</v>
      </c>
      <c r="AG274" s="164">
        <v>0</v>
      </c>
      <c r="AH274" s="164">
        <v>0</v>
      </c>
      <c r="AI274" s="164">
        <v>0</v>
      </c>
      <c r="AJ274" s="164">
        <v>0</v>
      </c>
      <c r="AK274" s="164">
        <v>0</v>
      </c>
      <c r="AL274" s="164">
        <v>0</v>
      </c>
      <c r="AM274" s="164">
        <v>0</v>
      </c>
      <c r="AN274" s="164">
        <v>0</v>
      </c>
    </row>
    <row r="275" spans="1:40" x14ac:dyDescent="0.2">
      <c r="A275" s="27" t="s">
        <v>2115</v>
      </c>
      <c r="B275" s="164">
        <v>19705432.169999901</v>
      </c>
      <c r="C275" s="164">
        <v>19222250.994615301</v>
      </c>
      <c r="D275" s="164">
        <v>18618274.525384601</v>
      </c>
      <c r="E275" s="164">
        <v>18135093.350000001</v>
      </c>
      <c r="F275" s="164">
        <v>17651912.174615301</v>
      </c>
      <c r="G275" s="164">
        <v>17047935.705384601</v>
      </c>
      <c r="H275" s="164">
        <v>16564754.529999901</v>
      </c>
      <c r="I275" s="164">
        <v>16081573.354615301</v>
      </c>
      <c r="J275" s="164">
        <v>15477596.885384601</v>
      </c>
      <c r="K275" s="164">
        <v>14994415.7099999</v>
      </c>
      <c r="L275" s="164">
        <v>14511234.534615301</v>
      </c>
      <c r="M275" s="164">
        <v>13907258.0653846</v>
      </c>
      <c r="N275" s="164">
        <v>13907258.0653846</v>
      </c>
      <c r="O275" s="164">
        <v>13424076.8899999</v>
      </c>
      <c r="P275" s="164">
        <v>12940895.7146153</v>
      </c>
      <c r="Q275" s="164">
        <v>12336919.2453846</v>
      </c>
      <c r="R275" s="164">
        <v>11853738.0699999</v>
      </c>
      <c r="S275" s="164">
        <v>11370556.8946153</v>
      </c>
      <c r="T275" s="164">
        <v>10766580.4253846</v>
      </c>
      <c r="U275" s="164">
        <v>10283399.249999899</v>
      </c>
      <c r="V275" s="164">
        <v>9800218.0746153705</v>
      </c>
      <c r="W275" s="164">
        <v>9196241.6053845994</v>
      </c>
      <c r="X275" s="164">
        <v>8713060.4299999904</v>
      </c>
      <c r="Y275" s="164">
        <v>8229879.2546153702</v>
      </c>
      <c r="Z275" s="164">
        <v>7625902.7853846001</v>
      </c>
      <c r="AA275" s="164">
        <v>7625902.7853846001</v>
      </c>
      <c r="AB275" s="164">
        <v>7142721.6099999798</v>
      </c>
      <c r="AC275" s="164">
        <v>6659540.4346153699</v>
      </c>
      <c r="AD275" s="164">
        <v>6055563.9653845998</v>
      </c>
      <c r="AE275" s="164">
        <v>5572382.7899999898</v>
      </c>
      <c r="AF275" s="164">
        <v>5089201.6146153696</v>
      </c>
      <c r="AG275" s="164">
        <v>4485225.1453846004</v>
      </c>
      <c r="AH275" s="164">
        <v>4002043.96999999</v>
      </c>
      <c r="AI275" s="164">
        <v>3518862.7946153702</v>
      </c>
      <c r="AJ275" s="164">
        <v>2969422.6961538298</v>
      </c>
      <c r="AK275" s="164">
        <v>2540777.89153845</v>
      </c>
      <c r="AL275" s="164">
        <v>2112133.08692306</v>
      </c>
      <c r="AM275" s="164">
        <v>1683488.28230768</v>
      </c>
      <c r="AN275" s="164">
        <v>1683488.28230768</v>
      </c>
    </row>
    <row r="276" spans="1:40" x14ac:dyDescent="0.2">
      <c r="A276" s="27" t="s">
        <v>2116</v>
      </c>
      <c r="B276" s="164">
        <v>64421514.502617702</v>
      </c>
      <c r="C276" s="164">
        <v>63875569.4764397</v>
      </c>
      <c r="D276" s="164">
        <v>63329624.450261697</v>
      </c>
      <c r="E276" s="164">
        <v>62783679.424083702</v>
      </c>
      <c r="F276" s="164">
        <v>62237734.3979057</v>
      </c>
      <c r="G276" s="164">
        <v>61691789.371727698</v>
      </c>
      <c r="H276" s="164">
        <v>61145844.345549703</v>
      </c>
      <c r="I276" s="164">
        <v>60599899.319371603</v>
      </c>
      <c r="J276" s="164">
        <v>60053954.293193601</v>
      </c>
      <c r="K276" s="164">
        <v>59508009.267015599</v>
      </c>
      <c r="L276" s="164">
        <v>58962064.240837596</v>
      </c>
      <c r="M276" s="164">
        <v>58416119.214659601</v>
      </c>
      <c r="N276" s="164">
        <v>58416119.214659601</v>
      </c>
      <c r="O276" s="164">
        <v>57870174.188481599</v>
      </c>
      <c r="P276" s="164">
        <v>57324229.162303597</v>
      </c>
      <c r="Q276" s="164">
        <v>56778284.136125602</v>
      </c>
      <c r="R276" s="164">
        <v>56232339.109947599</v>
      </c>
      <c r="S276" s="164">
        <v>55686394.083769597</v>
      </c>
      <c r="T276" s="164">
        <v>55140449.057591602</v>
      </c>
      <c r="U276" s="164">
        <v>54594504.0314136</v>
      </c>
      <c r="V276" s="164">
        <v>54048559.005235501</v>
      </c>
      <c r="W276" s="164">
        <v>53502613.979057498</v>
      </c>
      <c r="X276" s="164">
        <v>52956668.952879503</v>
      </c>
      <c r="Y276" s="164">
        <v>52410723.926701501</v>
      </c>
      <c r="Z276" s="164">
        <v>51864778.900523499</v>
      </c>
      <c r="AA276" s="164">
        <v>51864778.900523499</v>
      </c>
      <c r="AB276" s="164">
        <v>51318833.874345496</v>
      </c>
      <c r="AC276" s="164">
        <v>50772888.848167501</v>
      </c>
      <c r="AD276" s="164">
        <v>50226943.821989499</v>
      </c>
      <c r="AE276" s="164">
        <v>49680998.795811497</v>
      </c>
      <c r="AF276" s="164">
        <v>49135053.769633502</v>
      </c>
      <c r="AG276" s="164">
        <v>48589108.743455499</v>
      </c>
      <c r="AH276" s="164">
        <v>48043163.717277497</v>
      </c>
      <c r="AI276" s="164">
        <v>47497218.691099502</v>
      </c>
      <c r="AJ276" s="164">
        <v>46951273.6649215</v>
      </c>
      <c r="AK276" s="164">
        <v>46405328.638743401</v>
      </c>
      <c r="AL276" s="164">
        <v>45859383.612565398</v>
      </c>
      <c r="AM276" s="164">
        <v>45313438.586387403</v>
      </c>
      <c r="AN276" s="164">
        <v>45313438.586387403</v>
      </c>
    </row>
    <row r="277" spans="1:40" x14ac:dyDescent="0.2">
      <c r="A277" s="27" t="s">
        <v>2117</v>
      </c>
      <c r="B277" s="164">
        <v>0.40692111616635801</v>
      </c>
      <c r="C277" s="164">
        <v>0.40692111616635801</v>
      </c>
      <c r="D277" s="164">
        <v>0.40692111616635801</v>
      </c>
      <c r="E277" s="164">
        <v>0.40692111616635801</v>
      </c>
      <c r="F277" s="164">
        <v>0.40692111616635801</v>
      </c>
      <c r="G277" s="164">
        <v>0.40692111616635801</v>
      </c>
      <c r="H277" s="164">
        <v>0.40692111616635801</v>
      </c>
      <c r="I277" s="164">
        <v>0.40692111616635801</v>
      </c>
      <c r="J277" s="164">
        <v>0.40692111616635801</v>
      </c>
      <c r="K277" s="164">
        <v>0.40692111616635801</v>
      </c>
      <c r="L277" s="164">
        <v>0.40692111616635801</v>
      </c>
      <c r="M277" s="164">
        <v>0.40692111616635801</v>
      </c>
      <c r="N277" s="164">
        <v>0.40692111616635801</v>
      </c>
      <c r="O277" s="164">
        <v>0.40692111616635801</v>
      </c>
      <c r="P277" s="164">
        <v>0.40692111616635801</v>
      </c>
      <c r="Q277" s="164">
        <v>0.40692111616635801</v>
      </c>
      <c r="R277" s="164">
        <v>0.40692111616635801</v>
      </c>
      <c r="S277" s="164">
        <v>0.40692111616635801</v>
      </c>
      <c r="T277" s="164">
        <v>0.40692111616635801</v>
      </c>
      <c r="U277" s="164">
        <v>0.40692111616635801</v>
      </c>
      <c r="V277" s="164">
        <v>0.40692111616635801</v>
      </c>
      <c r="W277" s="164">
        <v>0.40692111616635801</v>
      </c>
      <c r="X277" s="164">
        <v>0.40692111616635801</v>
      </c>
      <c r="Y277" s="164">
        <v>0.40692111616635801</v>
      </c>
      <c r="Z277" s="164">
        <v>0.40692111616635801</v>
      </c>
      <c r="AA277" s="164">
        <v>0.40692111616635801</v>
      </c>
      <c r="AB277" s="164">
        <v>0.40692111616635801</v>
      </c>
      <c r="AC277" s="164">
        <v>0.40692111616635801</v>
      </c>
      <c r="AD277" s="164">
        <v>0.40692111616635801</v>
      </c>
      <c r="AE277" s="164">
        <v>0.40692111616635801</v>
      </c>
      <c r="AF277" s="164">
        <v>0.40692111616635801</v>
      </c>
      <c r="AG277" s="164">
        <v>0.40692111616635801</v>
      </c>
      <c r="AH277" s="164">
        <v>0.40692111616635801</v>
      </c>
      <c r="AI277" s="164">
        <v>0.40692111616635801</v>
      </c>
      <c r="AJ277" s="164">
        <v>0.40692111616635801</v>
      </c>
      <c r="AK277" s="164">
        <v>0.40692111616635801</v>
      </c>
      <c r="AL277" s="164">
        <v>0.40692111616635801</v>
      </c>
      <c r="AM277" s="164">
        <v>0.40692111616635801</v>
      </c>
      <c r="AN277" s="164">
        <v>0.40692111616635801</v>
      </c>
    </row>
    <row r="278" spans="1:40" x14ac:dyDescent="0.2">
      <c r="A278" s="27" t="s">
        <v>2118</v>
      </c>
      <c r="B278" s="164">
        <v>230.28</v>
      </c>
      <c r="C278" s="164">
        <v>230.28</v>
      </c>
      <c r="D278" s="164">
        <v>230.28</v>
      </c>
      <c r="E278" s="164">
        <v>230.28</v>
      </c>
      <c r="F278" s="164">
        <v>230.28</v>
      </c>
      <c r="G278" s="164">
        <v>230.28</v>
      </c>
      <c r="H278" s="164">
        <v>230.28</v>
      </c>
      <c r="I278" s="164">
        <v>230.28</v>
      </c>
      <c r="J278" s="164">
        <v>230.28</v>
      </c>
      <c r="K278" s="164">
        <v>230.28</v>
      </c>
      <c r="L278" s="164">
        <v>230.28</v>
      </c>
      <c r="M278" s="164">
        <v>230.28</v>
      </c>
      <c r="N278" s="164">
        <v>230.28</v>
      </c>
      <c r="O278" s="164">
        <v>230.28</v>
      </c>
      <c r="P278" s="164">
        <v>230.28</v>
      </c>
      <c r="Q278" s="164">
        <v>230.28</v>
      </c>
      <c r="R278" s="164">
        <v>230.28</v>
      </c>
      <c r="S278" s="164">
        <v>230.28</v>
      </c>
      <c r="T278" s="164">
        <v>230.28</v>
      </c>
      <c r="U278" s="164">
        <v>230.28</v>
      </c>
      <c r="V278" s="164">
        <v>230.28</v>
      </c>
      <c r="W278" s="164">
        <v>230.28</v>
      </c>
      <c r="X278" s="164">
        <v>230.28</v>
      </c>
      <c r="Y278" s="164">
        <v>230.28</v>
      </c>
      <c r="Z278" s="164">
        <v>230.28</v>
      </c>
      <c r="AA278" s="164">
        <v>230.28</v>
      </c>
      <c r="AB278" s="164">
        <v>230.28</v>
      </c>
      <c r="AC278" s="164">
        <v>230.28</v>
      </c>
      <c r="AD278" s="164">
        <v>230.28</v>
      </c>
      <c r="AE278" s="164">
        <v>230.28</v>
      </c>
      <c r="AF278" s="164">
        <v>230.28</v>
      </c>
      <c r="AG278" s="164">
        <v>230.28</v>
      </c>
      <c r="AH278" s="164">
        <v>230.28</v>
      </c>
      <c r="AI278" s="164">
        <v>230.28</v>
      </c>
      <c r="AJ278" s="164">
        <v>230.28</v>
      </c>
      <c r="AK278" s="164">
        <v>230.28</v>
      </c>
      <c r="AL278" s="164">
        <v>230.28</v>
      </c>
      <c r="AM278" s="164">
        <v>230.28</v>
      </c>
      <c r="AN278" s="164">
        <v>230.28</v>
      </c>
    </row>
    <row r="279" spans="1:40" x14ac:dyDescent="0.2">
      <c r="A279" s="27" t="s">
        <v>2119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  <c r="O279" s="164">
        <v>0</v>
      </c>
      <c r="P279" s="164">
        <v>0</v>
      </c>
      <c r="Q279" s="164">
        <v>0</v>
      </c>
      <c r="R279" s="164">
        <v>0</v>
      </c>
      <c r="S279" s="164">
        <v>0</v>
      </c>
      <c r="T279" s="164">
        <v>0</v>
      </c>
      <c r="U279" s="164">
        <v>0</v>
      </c>
      <c r="V279" s="164">
        <v>0</v>
      </c>
      <c r="W279" s="164">
        <v>0</v>
      </c>
      <c r="X279" s="164">
        <v>0</v>
      </c>
      <c r="Y279" s="164">
        <v>0</v>
      </c>
      <c r="Z279" s="164">
        <v>0</v>
      </c>
      <c r="AA279" s="164">
        <v>0</v>
      </c>
      <c r="AB279" s="164">
        <v>0</v>
      </c>
      <c r="AC279" s="164">
        <v>0</v>
      </c>
      <c r="AD279" s="164">
        <v>0</v>
      </c>
      <c r="AE279" s="164">
        <v>0</v>
      </c>
      <c r="AF279" s="164">
        <v>0</v>
      </c>
      <c r="AG279" s="164">
        <v>0</v>
      </c>
      <c r="AH279" s="164">
        <v>0</v>
      </c>
      <c r="AI279" s="164">
        <v>0</v>
      </c>
      <c r="AJ279" s="164">
        <v>0</v>
      </c>
      <c r="AK279" s="164">
        <v>0</v>
      </c>
      <c r="AL279" s="164">
        <v>0</v>
      </c>
      <c r="AM279" s="164">
        <v>0</v>
      </c>
      <c r="AN279" s="164">
        <v>0</v>
      </c>
    </row>
    <row r="280" spans="1:40" x14ac:dyDescent="0.2">
      <c r="A280" s="27" t="s">
        <v>2120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  <c r="O280" s="164">
        <v>0</v>
      </c>
      <c r="P280" s="164">
        <v>0</v>
      </c>
      <c r="Q280" s="164">
        <v>0</v>
      </c>
      <c r="R280" s="164">
        <v>0</v>
      </c>
      <c r="S280" s="164">
        <v>0</v>
      </c>
      <c r="T280" s="164">
        <v>0</v>
      </c>
      <c r="U280" s="164">
        <v>0</v>
      </c>
      <c r="V280" s="164">
        <v>0</v>
      </c>
      <c r="W280" s="164">
        <v>0</v>
      </c>
      <c r="X280" s="164">
        <v>0</v>
      </c>
      <c r="Y280" s="164">
        <v>0</v>
      </c>
      <c r="Z280" s="164">
        <v>0</v>
      </c>
      <c r="AA280" s="164">
        <v>0</v>
      </c>
      <c r="AB280" s="164">
        <v>0</v>
      </c>
      <c r="AC280" s="164">
        <v>0</v>
      </c>
      <c r="AD280" s="164">
        <v>0</v>
      </c>
      <c r="AE280" s="164">
        <v>0</v>
      </c>
      <c r="AF280" s="164">
        <v>0</v>
      </c>
      <c r="AG280" s="164">
        <v>0</v>
      </c>
      <c r="AH280" s="164">
        <v>0</v>
      </c>
      <c r="AI280" s="164">
        <v>0</v>
      </c>
      <c r="AJ280" s="164">
        <v>0</v>
      </c>
      <c r="AK280" s="164">
        <v>0</v>
      </c>
      <c r="AL280" s="164">
        <v>0</v>
      </c>
      <c r="AM280" s="164">
        <v>0</v>
      </c>
      <c r="AN280" s="164">
        <v>0</v>
      </c>
    </row>
    <row r="281" spans="1:40" x14ac:dyDescent="0.2">
      <c r="A281" s="27" t="s">
        <v>2121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  <c r="O281" s="164">
        <v>0</v>
      </c>
      <c r="P281" s="164">
        <v>0</v>
      </c>
      <c r="Q281" s="164">
        <v>0</v>
      </c>
      <c r="R281" s="164">
        <v>0</v>
      </c>
      <c r="S281" s="164">
        <v>0</v>
      </c>
      <c r="T281" s="164">
        <v>0</v>
      </c>
      <c r="U281" s="164">
        <v>0</v>
      </c>
      <c r="V281" s="164">
        <v>0</v>
      </c>
      <c r="W281" s="164">
        <v>0</v>
      </c>
      <c r="X281" s="164">
        <v>0</v>
      </c>
      <c r="Y281" s="164">
        <v>0</v>
      </c>
      <c r="Z281" s="164">
        <v>0</v>
      </c>
      <c r="AA281" s="164">
        <v>0</v>
      </c>
      <c r="AB281" s="164">
        <v>0</v>
      </c>
      <c r="AC281" s="164">
        <v>0</v>
      </c>
      <c r="AD281" s="164">
        <v>0</v>
      </c>
      <c r="AE281" s="164">
        <v>0</v>
      </c>
      <c r="AF281" s="164">
        <v>0</v>
      </c>
      <c r="AG281" s="164">
        <v>0</v>
      </c>
      <c r="AH281" s="164">
        <v>0</v>
      </c>
      <c r="AI281" s="164">
        <v>0</v>
      </c>
      <c r="AJ281" s="164">
        <v>0</v>
      </c>
      <c r="AK281" s="164">
        <v>0</v>
      </c>
      <c r="AL281" s="164">
        <v>0</v>
      </c>
      <c r="AM281" s="164">
        <v>0</v>
      </c>
      <c r="AN281" s="164">
        <v>0</v>
      </c>
    </row>
    <row r="282" spans="1:40" x14ac:dyDescent="0.2">
      <c r="A282" s="27" t="s">
        <v>2122</v>
      </c>
      <c r="B282" s="164">
        <v>823112.58687500004</v>
      </c>
      <c r="C282" s="164">
        <v>774694.20250000001</v>
      </c>
      <c r="D282" s="164">
        <v>726275.81812499999</v>
      </c>
      <c r="E282" s="164">
        <v>677857.43374999997</v>
      </c>
      <c r="F282" s="164">
        <v>629439.04937499994</v>
      </c>
      <c r="G282" s="164">
        <v>581020.66500000097</v>
      </c>
      <c r="H282" s="164">
        <v>532602.28062500001</v>
      </c>
      <c r="I282" s="164">
        <v>484183.89624999999</v>
      </c>
      <c r="J282" s="164">
        <v>435765.51187500003</v>
      </c>
      <c r="K282" s="164">
        <v>387347.12750000099</v>
      </c>
      <c r="L282" s="164">
        <v>338928.74312499998</v>
      </c>
      <c r="M282" s="164">
        <v>290510.35875000001</v>
      </c>
      <c r="N282" s="164">
        <v>290510.35875000001</v>
      </c>
      <c r="O282" s="164">
        <v>245816.46548077001</v>
      </c>
      <c r="P282" s="164">
        <v>204847.063317308</v>
      </c>
      <c r="Q282" s="164">
        <v>167602.15225961601</v>
      </c>
      <c r="R282" s="164">
        <v>134081.73230769299</v>
      </c>
      <c r="S282" s="164">
        <v>104285.80346153901</v>
      </c>
      <c r="T282" s="164">
        <v>78214.365721154594</v>
      </c>
      <c r="U282" s="164">
        <v>55867.419086539303</v>
      </c>
      <c r="V282" s="164">
        <v>37244.963557693103</v>
      </c>
      <c r="W282" s="164">
        <v>22346.999134616199</v>
      </c>
      <c r="X282" s="164">
        <v>11173.5258173085</v>
      </c>
      <c r="Y282" s="164">
        <v>3724.5436057700499</v>
      </c>
      <c r="Z282" s="164">
        <v>5.2500000819577501E-2</v>
      </c>
      <c r="AA282" s="164">
        <v>5.2500000819577501E-2</v>
      </c>
      <c r="AB282" s="164">
        <v>5.2500000819577501E-2</v>
      </c>
      <c r="AC282" s="164">
        <v>5.2500000819577501E-2</v>
      </c>
      <c r="AD282" s="164">
        <v>5.2500000819577501E-2</v>
      </c>
      <c r="AE282" s="164">
        <v>5.2500000819577501E-2</v>
      </c>
      <c r="AF282" s="164">
        <v>5.2500000819577501E-2</v>
      </c>
      <c r="AG282" s="164">
        <v>5.2500000819577501E-2</v>
      </c>
      <c r="AH282" s="164">
        <v>5.2500000819577501E-2</v>
      </c>
      <c r="AI282" s="164">
        <v>5.2500000819577501E-2</v>
      </c>
      <c r="AJ282" s="164">
        <v>5.2500000819577501E-2</v>
      </c>
      <c r="AK282" s="164">
        <v>5.2500000819577501E-2</v>
      </c>
      <c r="AL282" s="164">
        <v>5.2500000819577501E-2</v>
      </c>
      <c r="AM282" s="164">
        <v>5.2500000819577501E-2</v>
      </c>
      <c r="AN282" s="164">
        <v>5.2500000819577501E-2</v>
      </c>
    </row>
    <row r="283" spans="1:40" x14ac:dyDescent="0.2">
      <c r="A283" s="27" t="s">
        <v>2123</v>
      </c>
      <c r="B283" s="164">
        <v>1.54133728526499</v>
      </c>
      <c r="C283" s="164">
        <v>1.56148549188755</v>
      </c>
      <c r="D283" s="164">
        <v>1.57155959418275</v>
      </c>
      <c r="E283" s="164">
        <v>1.5715596031345</v>
      </c>
      <c r="F283" s="164">
        <v>1.57155961380794</v>
      </c>
      <c r="G283" s="164">
        <v>1.57155961923321</v>
      </c>
      <c r="H283" s="164">
        <v>1.57155962345056</v>
      </c>
      <c r="I283" s="164">
        <v>1.57155963381464</v>
      </c>
      <c r="J283" s="164">
        <v>1.5715596372667899</v>
      </c>
      <c r="K283" s="164">
        <v>1.5715596403877099</v>
      </c>
      <c r="L283" s="164">
        <v>1.5715596384725199</v>
      </c>
      <c r="M283" s="164">
        <v>1.5715596378876899</v>
      </c>
      <c r="N283" s="164">
        <v>1.5715596378876899</v>
      </c>
      <c r="O283" s="164">
        <v>1.5715596381172501</v>
      </c>
      <c r="P283" s="164">
        <v>1.5715596429926699</v>
      </c>
      <c r="Q283" s="164">
        <v>1.5715596387228501</v>
      </c>
      <c r="R283" s="164">
        <v>1.5715596349624401</v>
      </c>
      <c r="S283" s="164">
        <v>1.5715596268841201</v>
      </c>
      <c r="T283" s="164">
        <v>1.57155961861559</v>
      </c>
      <c r="U283" s="164">
        <v>1.57155961085646</v>
      </c>
      <c r="V283" s="164">
        <v>1.5715595987881601</v>
      </c>
      <c r="W283" s="164">
        <v>1.5715595954497099</v>
      </c>
      <c r="X283" s="164">
        <v>1.57155958479594</v>
      </c>
      <c r="Y283" s="164">
        <v>1.57155957602237</v>
      </c>
      <c r="Z283" s="164">
        <v>1.5715595732479799</v>
      </c>
      <c r="AA283" s="164">
        <v>1.5715595732479799</v>
      </c>
      <c r="AB283" s="164">
        <v>1.57155956789923</v>
      </c>
      <c r="AC283" s="164">
        <v>1.57155956225862</v>
      </c>
      <c r="AD283" s="164">
        <v>1.57155956044509</v>
      </c>
      <c r="AE283" s="164">
        <v>1.5715595541857601</v>
      </c>
      <c r="AF283" s="164">
        <v>1.57155954760832</v>
      </c>
      <c r="AG283" s="164">
        <v>1.5715595448492199</v>
      </c>
      <c r="AH283" s="164">
        <v>1.5715595389910699</v>
      </c>
      <c r="AI283" s="164">
        <v>1.5715595354908301</v>
      </c>
      <c r="AJ283" s="164">
        <v>1.57155953139264</v>
      </c>
      <c r="AK283" s="164">
        <v>1.5715595165696199</v>
      </c>
      <c r="AL283" s="164">
        <v>1.57155951306829</v>
      </c>
      <c r="AM283" s="164">
        <v>1.5715595119161201</v>
      </c>
      <c r="AN283" s="164">
        <v>1.5715595119161201</v>
      </c>
    </row>
    <row r="284" spans="1:40" x14ac:dyDescent="0.2">
      <c r="A284" s="27" t="s">
        <v>2124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0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0</v>
      </c>
      <c r="AI284" s="164">
        <v>0</v>
      </c>
      <c r="AJ284" s="164">
        <v>0</v>
      </c>
      <c r="AK284" s="164">
        <v>0</v>
      </c>
      <c r="AL284" s="164">
        <v>0</v>
      </c>
      <c r="AM284" s="164">
        <v>0</v>
      </c>
      <c r="AN284" s="164">
        <v>0</v>
      </c>
    </row>
    <row r="285" spans="1:40" x14ac:dyDescent="0.2">
      <c r="A285" s="27" t="s">
        <v>2125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  <c r="O285" s="164">
        <v>0</v>
      </c>
      <c r="P285" s="164">
        <v>0</v>
      </c>
      <c r="Q285" s="164">
        <v>0</v>
      </c>
      <c r="R285" s="164">
        <v>0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0</v>
      </c>
      <c r="AI285" s="164">
        <v>0</v>
      </c>
      <c r="AJ285" s="164">
        <v>0</v>
      </c>
      <c r="AK285" s="164">
        <v>0</v>
      </c>
      <c r="AL285" s="164">
        <v>0</v>
      </c>
      <c r="AM285" s="164">
        <v>0</v>
      </c>
      <c r="AN285" s="164">
        <v>0</v>
      </c>
    </row>
    <row r="286" spans="1:40" x14ac:dyDescent="0.2">
      <c r="A286" s="27" t="s">
        <v>2126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0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0</v>
      </c>
      <c r="AI286" s="164">
        <v>0</v>
      </c>
      <c r="AJ286" s="164">
        <v>0</v>
      </c>
      <c r="AK286" s="164">
        <v>0</v>
      </c>
      <c r="AL286" s="164">
        <v>0</v>
      </c>
      <c r="AM286" s="164">
        <v>0</v>
      </c>
      <c r="AN286" s="164">
        <v>0</v>
      </c>
    </row>
    <row r="287" spans="1:40" x14ac:dyDescent="0.2">
      <c r="A287" s="27" t="s">
        <v>2127</v>
      </c>
      <c r="B287" s="164">
        <v>3631659.50526838</v>
      </c>
      <c r="C287" s="164">
        <v>3631659.50526838</v>
      </c>
      <c r="D287" s="164">
        <v>3631659.50526838</v>
      </c>
      <c r="E287" s="164">
        <v>3631659.50526838</v>
      </c>
      <c r="F287" s="164">
        <v>3631659.50526838</v>
      </c>
      <c r="G287" s="164">
        <v>3631659.50526838</v>
      </c>
      <c r="H287" s="164">
        <v>3631659.50526838</v>
      </c>
      <c r="I287" s="164">
        <v>3631659.50526838</v>
      </c>
      <c r="J287" s="164">
        <v>3631659.50526838</v>
      </c>
      <c r="K287" s="164">
        <v>3631659.50526838</v>
      </c>
      <c r="L287" s="164">
        <v>3631659.50526838</v>
      </c>
      <c r="M287" s="164">
        <v>3631659.50526838</v>
      </c>
      <c r="N287" s="164">
        <v>3631659.50526838</v>
      </c>
      <c r="O287" s="164">
        <v>3630396.3910276899</v>
      </c>
      <c r="P287" s="164">
        <v>3630396.3910276899</v>
      </c>
      <c r="Q287" s="164">
        <v>3630396.3910276899</v>
      </c>
      <c r="R287" s="164">
        <v>3630396.3910276899</v>
      </c>
      <c r="S287" s="164">
        <v>3630396.3910276899</v>
      </c>
      <c r="T287" s="164">
        <v>3630396.3910276899</v>
      </c>
      <c r="U287" s="164">
        <v>3630396.3910276899</v>
      </c>
      <c r="V287" s="164">
        <v>3630396.3910276899</v>
      </c>
      <c r="W287" s="164">
        <v>3630396.3910276899</v>
      </c>
      <c r="X287" s="164">
        <v>3630396.3910276899</v>
      </c>
      <c r="Y287" s="164">
        <v>3630396.3910276899</v>
      </c>
      <c r="Z287" s="164">
        <v>3630396.3910276899</v>
      </c>
      <c r="AA287" s="164">
        <v>3630396.3910276899</v>
      </c>
      <c r="AB287" s="164">
        <v>3630512.0530048502</v>
      </c>
      <c r="AC287" s="164">
        <v>3630512.0530048502</v>
      </c>
      <c r="AD287" s="164">
        <v>3630512.0530048502</v>
      </c>
      <c r="AE287" s="164">
        <v>3630512.0530048502</v>
      </c>
      <c r="AF287" s="164">
        <v>3630512.0530048502</v>
      </c>
      <c r="AG287" s="164">
        <v>3630512.0530048502</v>
      </c>
      <c r="AH287" s="164">
        <v>3630512.0530048502</v>
      </c>
      <c r="AI287" s="164">
        <v>3630512.0530048502</v>
      </c>
      <c r="AJ287" s="164">
        <v>3630512.0530048502</v>
      </c>
      <c r="AK287" s="164">
        <v>3630512.0530048502</v>
      </c>
      <c r="AL287" s="164">
        <v>3630512.0530048502</v>
      </c>
      <c r="AM287" s="164">
        <v>3630512.0530048502</v>
      </c>
      <c r="AN287" s="164">
        <v>3630512.0530048502</v>
      </c>
    </row>
    <row r="288" spans="1:40" x14ac:dyDescent="0.2">
      <c r="A288" s="27" t="s">
        <v>2128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0</v>
      </c>
      <c r="U288" s="164">
        <v>0</v>
      </c>
      <c r="V288" s="164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164">
        <v>0</v>
      </c>
      <c r="AD288" s="164">
        <v>0</v>
      </c>
      <c r="AE288" s="164">
        <v>0</v>
      </c>
      <c r="AF288" s="164">
        <v>0</v>
      </c>
      <c r="AG288" s="164">
        <v>0</v>
      </c>
      <c r="AH288" s="164">
        <v>0</v>
      </c>
      <c r="AI288" s="164">
        <v>0</v>
      </c>
      <c r="AJ288" s="164">
        <v>0</v>
      </c>
      <c r="AK288" s="164">
        <v>0</v>
      </c>
      <c r="AL288" s="164">
        <v>0</v>
      </c>
      <c r="AM288" s="164">
        <v>0</v>
      </c>
      <c r="AN288" s="164">
        <v>0</v>
      </c>
    </row>
    <row r="289" spans="1:40" x14ac:dyDescent="0.2">
      <c r="A289" s="30" t="s">
        <v>2129</v>
      </c>
      <c r="B289" s="164">
        <v>1427948819.1398201</v>
      </c>
      <c r="C289" s="164">
        <v>1377599321.79404</v>
      </c>
      <c r="D289" s="164">
        <v>1328369499.1979799</v>
      </c>
      <c r="E289" s="164">
        <v>1280656705.83267</v>
      </c>
      <c r="F289" s="164">
        <v>1236022759.21856</v>
      </c>
      <c r="G289" s="164">
        <v>1195858161.19731</v>
      </c>
      <c r="H289" s="164">
        <v>1160996149.888</v>
      </c>
      <c r="I289" s="164">
        <v>1127896709.32388</v>
      </c>
      <c r="J289" s="164">
        <v>1105682362.47771</v>
      </c>
      <c r="K289" s="164">
        <v>1089915251.28127</v>
      </c>
      <c r="L289" s="164">
        <v>1080258310.91821</v>
      </c>
      <c r="M289" s="164">
        <v>1074675171.54108</v>
      </c>
      <c r="N289" s="164">
        <v>1074675171.54108</v>
      </c>
      <c r="O289" s="164">
        <v>1069152705.06872</v>
      </c>
      <c r="P289" s="164">
        <v>1069941235.79079</v>
      </c>
      <c r="Q289" s="164">
        <v>1069651477.61622</v>
      </c>
      <c r="R289" s="164">
        <v>1067886176.9655</v>
      </c>
      <c r="S289" s="164">
        <v>1065668741.02834</v>
      </c>
      <c r="T289" s="164">
        <v>1063490123.27106</v>
      </c>
      <c r="U289" s="164">
        <v>1061589266.8975101</v>
      </c>
      <c r="V289" s="164">
        <v>1056474901.94368</v>
      </c>
      <c r="W289" s="164">
        <v>1055200686.75892</v>
      </c>
      <c r="X289" s="164">
        <v>1054817237.70713</v>
      </c>
      <c r="Y289" s="164">
        <v>1055907095.5865</v>
      </c>
      <c r="Z289" s="164">
        <v>1057223167.96773</v>
      </c>
      <c r="AA289" s="164">
        <v>1057223167.96773</v>
      </c>
      <c r="AB289" s="164">
        <v>1054984815.42751</v>
      </c>
      <c r="AC289" s="164">
        <v>1056721115.44129</v>
      </c>
      <c r="AD289" s="164">
        <v>1057881132.52428</v>
      </c>
      <c r="AE289" s="164">
        <v>1058152960.73137</v>
      </c>
      <c r="AF289" s="164">
        <v>1058262756.18007</v>
      </c>
      <c r="AG289" s="164">
        <v>1058089272.76085</v>
      </c>
      <c r="AH289" s="164">
        <v>1057833249.39507</v>
      </c>
      <c r="AI289" s="164">
        <v>1054053807.12448</v>
      </c>
      <c r="AJ289" s="164">
        <v>1053489681.09119</v>
      </c>
      <c r="AK289" s="164">
        <v>1053390726.63625</v>
      </c>
      <c r="AL289" s="164">
        <v>1053871292.63175</v>
      </c>
      <c r="AM289" s="164">
        <v>1054303235.6098</v>
      </c>
      <c r="AN289" s="164">
        <v>1054303235.6098</v>
      </c>
    </row>
    <row r="290" spans="1:40" x14ac:dyDescent="0.2">
      <c r="A290" s="27" t="s">
        <v>2130</v>
      </c>
      <c r="B290" s="164">
        <v>5120140.8003834598</v>
      </c>
      <c r="C290" s="164">
        <v>5120140.8003834598</v>
      </c>
      <c r="D290" s="164">
        <v>5120140.8003834598</v>
      </c>
      <c r="E290" s="164">
        <v>5120140.8003834598</v>
      </c>
      <c r="F290" s="164">
        <v>5120140.8003834598</v>
      </c>
      <c r="G290" s="164">
        <v>5120140.8003834598</v>
      </c>
      <c r="H290" s="164">
        <v>5120140.8003834598</v>
      </c>
      <c r="I290" s="164">
        <v>5120140.8003834598</v>
      </c>
      <c r="J290" s="164">
        <v>5120140.8003834598</v>
      </c>
      <c r="K290" s="164">
        <v>5120140.8003834598</v>
      </c>
      <c r="L290" s="164">
        <v>5120140.8003834598</v>
      </c>
      <c r="M290" s="164">
        <v>5120140.8003834598</v>
      </c>
      <c r="N290" s="164">
        <v>5120140.8003834598</v>
      </c>
      <c r="O290" s="164">
        <v>5118359.9828949496</v>
      </c>
      <c r="P290" s="164">
        <v>5118359.9828949496</v>
      </c>
      <c r="Q290" s="164">
        <v>5118359.9828949496</v>
      </c>
      <c r="R290" s="164">
        <v>5118359.9828949496</v>
      </c>
      <c r="S290" s="164">
        <v>5118359.9828949496</v>
      </c>
      <c r="T290" s="164">
        <v>5118359.9828949496</v>
      </c>
      <c r="U290" s="164">
        <v>5118359.9828949496</v>
      </c>
      <c r="V290" s="164">
        <v>5118359.9828949496</v>
      </c>
      <c r="W290" s="164">
        <v>5118359.9828949496</v>
      </c>
      <c r="X290" s="164">
        <v>5118359.9828949496</v>
      </c>
      <c r="Y290" s="164">
        <v>5118359.9828949496</v>
      </c>
      <c r="Z290" s="164">
        <v>5118359.9828949496</v>
      </c>
      <c r="AA290" s="164">
        <v>5118359.9828949496</v>
      </c>
      <c r="AB290" s="164">
        <v>5118523.0503872205</v>
      </c>
      <c r="AC290" s="164">
        <v>5118523.0503872205</v>
      </c>
      <c r="AD290" s="164">
        <v>5118523.0503872205</v>
      </c>
      <c r="AE290" s="164">
        <v>5118523.0503872205</v>
      </c>
      <c r="AF290" s="164">
        <v>5118523.0503872205</v>
      </c>
      <c r="AG290" s="164">
        <v>5118523.0503872205</v>
      </c>
      <c r="AH290" s="164">
        <v>5118523.0503872205</v>
      </c>
      <c r="AI290" s="164">
        <v>5118523.0503872205</v>
      </c>
      <c r="AJ290" s="164">
        <v>5118523.0503872205</v>
      </c>
      <c r="AK290" s="164">
        <v>5118523.0503872205</v>
      </c>
      <c r="AL290" s="164">
        <v>5118523.0503872205</v>
      </c>
      <c r="AM290" s="164">
        <v>5118523.0503872205</v>
      </c>
      <c r="AN290" s="164">
        <v>5118523.0503872205</v>
      </c>
    </row>
    <row r="291" spans="1:40" x14ac:dyDescent="0.2">
      <c r="A291" s="27" t="s">
        <v>2131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0</v>
      </c>
      <c r="Q291" s="164">
        <v>0</v>
      </c>
      <c r="R291" s="164">
        <v>0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0</v>
      </c>
      <c r="AC291" s="164">
        <v>0</v>
      </c>
      <c r="AD291" s="164">
        <v>0</v>
      </c>
      <c r="AE291" s="164">
        <v>0</v>
      </c>
      <c r="AF291" s="164">
        <v>0</v>
      </c>
      <c r="AG291" s="164">
        <v>0</v>
      </c>
      <c r="AH291" s="164">
        <v>0</v>
      </c>
      <c r="AI291" s="164">
        <v>0</v>
      </c>
      <c r="AJ291" s="164">
        <v>0</v>
      </c>
      <c r="AK291" s="164">
        <v>0</v>
      </c>
      <c r="AL291" s="164">
        <v>0</v>
      </c>
      <c r="AM291" s="164">
        <v>0</v>
      </c>
      <c r="AN291" s="164">
        <v>0</v>
      </c>
    </row>
    <row r="292" spans="1:40" x14ac:dyDescent="0.2">
      <c r="A292" s="30" t="s">
        <v>2132</v>
      </c>
      <c r="B292" s="164">
        <v>5120140.8003834598</v>
      </c>
      <c r="C292" s="164">
        <v>5120140.8003834598</v>
      </c>
      <c r="D292" s="164">
        <v>5120140.8003834598</v>
      </c>
      <c r="E292" s="164">
        <v>5120140.8003834598</v>
      </c>
      <c r="F292" s="164">
        <v>5120140.8003834598</v>
      </c>
      <c r="G292" s="164">
        <v>5120140.8003834598</v>
      </c>
      <c r="H292" s="164">
        <v>5120140.8003834598</v>
      </c>
      <c r="I292" s="164">
        <v>5120140.8003834598</v>
      </c>
      <c r="J292" s="164">
        <v>5120140.8003834598</v>
      </c>
      <c r="K292" s="164">
        <v>5120140.8003834598</v>
      </c>
      <c r="L292" s="164">
        <v>5120140.8003834598</v>
      </c>
      <c r="M292" s="164">
        <v>5120140.8003834598</v>
      </c>
      <c r="N292" s="164">
        <v>5120140.8003834598</v>
      </c>
      <c r="O292" s="164">
        <v>5118359.9828949496</v>
      </c>
      <c r="P292" s="164">
        <v>5118359.9828949496</v>
      </c>
      <c r="Q292" s="164">
        <v>5118359.9828949496</v>
      </c>
      <c r="R292" s="164">
        <v>5118359.9828949496</v>
      </c>
      <c r="S292" s="164">
        <v>5118359.9828949496</v>
      </c>
      <c r="T292" s="164">
        <v>5118359.9828949496</v>
      </c>
      <c r="U292" s="164">
        <v>5118359.9828949496</v>
      </c>
      <c r="V292" s="164">
        <v>5118359.9828949496</v>
      </c>
      <c r="W292" s="164">
        <v>5118359.9828949496</v>
      </c>
      <c r="X292" s="164">
        <v>5118359.9828949496</v>
      </c>
      <c r="Y292" s="164">
        <v>5118359.9828949496</v>
      </c>
      <c r="Z292" s="164">
        <v>5118359.9828949496</v>
      </c>
      <c r="AA292" s="164">
        <v>5118359.9828949496</v>
      </c>
      <c r="AB292" s="164">
        <v>5118523.0503872205</v>
      </c>
      <c r="AC292" s="164">
        <v>5118523.0503872205</v>
      </c>
      <c r="AD292" s="164">
        <v>5118523.0503872205</v>
      </c>
      <c r="AE292" s="164">
        <v>5118523.0503872205</v>
      </c>
      <c r="AF292" s="164">
        <v>5118523.0503872205</v>
      </c>
      <c r="AG292" s="164">
        <v>5118523.0503872205</v>
      </c>
      <c r="AH292" s="164">
        <v>5118523.0503872205</v>
      </c>
      <c r="AI292" s="164">
        <v>5118523.0503872205</v>
      </c>
      <c r="AJ292" s="164">
        <v>5118523.0503872205</v>
      </c>
      <c r="AK292" s="164">
        <v>5118523.0503872205</v>
      </c>
      <c r="AL292" s="164">
        <v>5118523.0503872205</v>
      </c>
      <c r="AM292" s="164">
        <v>5118523.0503872205</v>
      </c>
      <c r="AN292" s="164">
        <v>5118523.0503872205</v>
      </c>
    </row>
    <row r="293" spans="1:40" x14ac:dyDescent="0.2">
      <c r="A293" s="27" t="s">
        <v>2133</v>
      </c>
      <c r="B293" s="164">
        <v>8247.3631930066495</v>
      </c>
      <c r="C293" s="164">
        <v>8247.3631930066495</v>
      </c>
      <c r="D293" s="164">
        <v>8247.3631930066495</v>
      </c>
      <c r="E293" s="164">
        <v>8247.3631930066495</v>
      </c>
      <c r="F293" s="164">
        <v>8247.3631930066495</v>
      </c>
      <c r="G293" s="164">
        <v>8247.3631930066495</v>
      </c>
      <c r="H293" s="164">
        <v>8247.3631930066495</v>
      </c>
      <c r="I293" s="164">
        <v>8247.3631930066495</v>
      </c>
      <c r="J293" s="164">
        <v>8247.3631930066495</v>
      </c>
      <c r="K293" s="164">
        <v>8247.3631930066495</v>
      </c>
      <c r="L293" s="164">
        <v>8247.3631930066495</v>
      </c>
      <c r="M293" s="164">
        <v>8247.3631930066495</v>
      </c>
      <c r="N293" s="164">
        <v>8247.3631930066495</v>
      </c>
      <c r="O293" s="164">
        <v>8244.49470770892</v>
      </c>
      <c r="P293" s="164">
        <v>8244.49470770892</v>
      </c>
      <c r="Q293" s="164">
        <v>8244.49470770892</v>
      </c>
      <c r="R293" s="164">
        <v>8244.49470770892</v>
      </c>
      <c r="S293" s="164">
        <v>8244.49470770892</v>
      </c>
      <c r="T293" s="164">
        <v>8244.49470770892</v>
      </c>
      <c r="U293" s="164">
        <v>8244.49470770892</v>
      </c>
      <c r="V293" s="164">
        <v>8244.49470770892</v>
      </c>
      <c r="W293" s="164">
        <v>8244.49470770892</v>
      </c>
      <c r="X293" s="164">
        <v>8244.49470770892</v>
      </c>
      <c r="Y293" s="164">
        <v>8244.49470770892</v>
      </c>
      <c r="Z293" s="164">
        <v>8244.49470770892</v>
      </c>
      <c r="AA293" s="164">
        <v>8244.49470770892</v>
      </c>
      <c r="AB293" s="164">
        <v>8244.7573717422292</v>
      </c>
      <c r="AC293" s="164">
        <v>8244.7573717422292</v>
      </c>
      <c r="AD293" s="164">
        <v>8244.7573717422292</v>
      </c>
      <c r="AE293" s="164">
        <v>8244.7573717422292</v>
      </c>
      <c r="AF293" s="164">
        <v>8244.7573717422292</v>
      </c>
      <c r="AG293" s="164">
        <v>8244.7573717422292</v>
      </c>
      <c r="AH293" s="164">
        <v>8244.7573717422292</v>
      </c>
      <c r="AI293" s="164">
        <v>8244.7573717422292</v>
      </c>
      <c r="AJ293" s="164">
        <v>8244.7573717422292</v>
      </c>
      <c r="AK293" s="164">
        <v>8244.7573717422292</v>
      </c>
      <c r="AL293" s="164">
        <v>8244.7573717422292</v>
      </c>
      <c r="AM293" s="164">
        <v>8244.7573717422292</v>
      </c>
      <c r="AN293" s="164">
        <v>8244.7573717422292</v>
      </c>
    </row>
    <row r="294" spans="1:40" x14ac:dyDescent="0.2">
      <c r="A294" s="27" t="s">
        <v>2134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2135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2136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2137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0</v>
      </c>
      <c r="AA297" s="164">
        <v>0</v>
      </c>
      <c r="AB297" s="164">
        <v>0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0</v>
      </c>
      <c r="AI297" s="164">
        <v>0</v>
      </c>
      <c r="AJ297" s="164">
        <v>0</v>
      </c>
      <c r="AK297" s="164">
        <v>0</v>
      </c>
      <c r="AL297" s="164">
        <v>0</v>
      </c>
      <c r="AM297" s="164">
        <v>0</v>
      </c>
      <c r="AN297" s="164">
        <v>0</v>
      </c>
    </row>
    <row r="298" spans="1:40" x14ac:dyDescent="0.2">
      <c r="A298" s="27" t="s">
        <v>2138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2139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0</v>
      </c>
      <c r="Z299" s="164">
        <v>0</v>
      </c>
      <c r="AA299" s="164">
        <v>0</v>
      </c>
      <c r="AB299" s="164">
        <v>0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0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</row>
    <row r="300" spans="1:40" x14ac:dyDescent="0.2">
      <c r="A300" s="27" t="s">
        <v>2140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0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4">
        <v>0</v>
      </c>
      <c r="AD300" s="164">
        <v>0</v>
      </c>
      <c r="AE300" s="164">
        <v>0</v>
      </c>
      <c r="AF300" s="164">
        <v>0</v>
      </c>
      <c r="AG300" s="164">
        <v>0</v>
      </c>
      <c r="AH300" s="164">
        <v>0</v>
      </c>
      <c r="AI300" s="164">
        <v>0</v>
      </c>
      <c r="AJ300" s="164">
        <v>0</v>
      </c>
      <c r="AK300" s="164">
        <v>0</v>
      </c>
      <c r="AL300" s="164">
        <v>0</v>
      </c>
      <c r="AM300" s="164">
        <v>0</v>
      </c>
      <c r="AN300" s="164">
        <v>0</v>
      </c>
    </row>
    <row r="301" spans="1:40" x14ac:dyDescent="0.2">
      <c r="A301" s="27" t="s">
        <v>2141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2142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0</v>
      </c>
      <c r="AB302" s="164">
        <v>0</v>
      </c>
      <c r="AC302" s="164">
        <v>0</v>
      </c>
      <c r="AD302" s="164">
        <v>0</v>
      </c>
      <c r="AE302" s="164">
        <v>0</v>
      </c>
      <c r="AF302" s="164">
        <v>0</v>
      </c>
      <c r="AG302" s="164">
        <v>0</v>
      </c>
      <c r="AH302" s="164">
        <v>0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</row>
    <row r="303" spans="1:40" x14ac:dyDescent="0.2">
      <c r="A303" s="27" t="s">
        <v>2143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2144</v>
      </c>
      <c r="B304" s="164">
        <v>0</v>
      </c>
      <c r="C304" s="164">
        <v>0</v>
      </c>
      <c r="D304" s="164">
        <v>0</v>
      </c>
      <c r="E304" s="164">
        <v>0</v>
      </c>
      <c r="F304" s="164">
        <v>0</v>
      </c>
      <c r="G304" s="164">
        <v>0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v>0</v>
      </c>
      <c r="S304" s="164">
        <v>0</v>
      </c>
      <c r="T304" s="164">
        <v>0</v>
      </c>
      <c r="U304" s="164">
        <v>0</v>
      </c>
      <c r="V304" s="164">
        <v>0</v>
      </c>
      <c r="W304" s="164">
        <v>0</v>
      </c>
      <c r="X304" s="164">
        <v>0</v>
      </c>
      <c r="Y304" s="164">
        <v>0</v>
      </c>
      <c r="Z304" s="164">
        <v>0</v>
      </c>
      <c r="AA304" s="164">
        <v>0</v>
      </c>
      <c r="AB304" s="164">
        <v>0</v>
      </c>
      <c r="AC304" s="164">
        <v>0</v>
      </c>
      <c r="AD304" s="164">
        <v>0</v>
      </c>
      <c r="AE304" s="164">
        <v>0</v>
      </c>
      <c r="AF304" s="164">
        <v>0</v>
      </c>
      <c r="AG304" s="164">
        <v>0</v>
      </c>
      <c r="AH304" s="164">
        <v>0</v>
      </c>
      <c r="AI304" s="164">
        <v>0</v>
      </c>
      <c r="AJ304" s="164">
        <v>0</v>
      </c>
      <c r="AK304" s="164">
        <v>0</v>
      </c>
      <c r="AL304" s="164">
        <v>0</v>
      </c>
      <c r="AM304" s="164">
        <v>0</v>
      </c>
      <c r="AN304" s="164">
        <v>0</v>
      </c>
    </row>
    <row r="305" spans="1:40" x14ac:dyDescent="0.2">
      <c r="A305" s="27" t="s">
        <v>2145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0</v>
      </c>
      <c r="S305" s="164">
        <v>0</v>
      </c>
      <c r="T305" s="164">
        <v>0</v>
      </c>
      <c r="U305" s="164">
        <v>0</v>
      </c>
      <c r="V305" s="164">
        <v>0</v>
      </c>
      <c r="W305" s="164">
        <v>0</v>
      </c>
      <c r="X305" s="164">
        <v>0</v>
      </c>
      <c r="Y305" s="164">
        <v>0</v>
      </c>
      <c r="Z305" s="164">
        <v>0</v>
      </c>
      <c r="AA305" s="164">
        <v>0</v>
      </c>
      <c r="AB305" s="164">
        <v>0</v>
      </c>
      <c r="AC305" s="164">
        <v>0</v>
      </c>
      <c r="AD305" s="164">
        <v>0</v>
      </c>
      <c r="AE305" s="164">
        <v>0</v>
      </c>
      <c r="AF305" s="164">
        <v>0</v>
      </c>
      <c r="AG305" s="164">
        <v>0</v>
      </c>
      <c r="AH305" s="164">
        <v>0</v>
      </c>
      <c r="AI305" s="164">
        <v>0</v>
      </c>
      <c r="AJ305" s="164">
        <v>0</v>
      </c>
      <c r="AK305" s="164">
        <v>0</v>
      </c>
      <c r="AL305" s="164">
        <v>0</v>
      </c>
      <c r="AM305" s="164">
        <v>0</v>
      </c>
      <c r="AN305" s="164">
        <v>0</v>
      </c>
    </row>
    <row r="306" spans="1:40" x14ac:dyDescent="0.2">
      <c r="A306" s="27" t="s">
        <v>2146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27" t="s">
        <v>2147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  <c r="O307" s="164">
        <v>0</v>
      </c>
      <c r="P307" s="164">
        <v>0</v>
      </c>
      <c r="Q307" s="164">
        <v>0</v>
      </c>
      <c r="R307" s="164">
        <v>0</v>
      </c>
      <c r="S307" s="164">
        <v>0</v>
      </c>
      <c r="T307" s="164">
        <v>0</v>
      </c>
      <c r="U307" s="164">
        <v>0</v>
      </c>
      <c r="V307" s="164">
        <v>0</v>
      </c>
      <c r="W307" s="164">
        <v>0</v>
      </c>
      <c r="X307" s="164">
        <v>0</v>
      </c>
      <c r="Y307" s="164">
        <v>0</v>
      </c>
      <c r="Z307" s="164">
        <v>0</v>
      </c>
      <c r="AA307" s="164">
        <v>0</v>
      </c>
      <c r="AB307" s="164">
        <v>0</v>
      </c>
      <c r="AC307" s="164">
        <v>0</v>
      </c>
      <c r="AD307" s="164">
        <v>0</v>
      </c>
      <c r="AE307" s="164">
        <v>0</v>
      </c>
      <c r="AF307" s="164">
        <v>0</v>
      </c>
      <c r="AG307" s="164">
        <v>0</v>
      </c>
      <c r="AH307" s="164">
        <v>0</v>
      </c>
      <c r="AI307" s="164">
        <v>0</v>
      </c>
      <c r="AJ307" s="164">
        <v>0</v>
      </c>
      <c r="AK307" s="164">
        <v>0</v>
      </c>
      <c r="AL307" s="164">
        <v>0</v>
      </c>
      <c r="AM307" s="164">
        <v>0</v>
      </c>
      <c r="AN307" s="164">
        <v>0</v>
      </c>
    </row>
    <row r="308" spans="1:40" x14ac:dyDescent="0.2">
      <c r="A308" s="27" t="s">
        <v>2148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v>0</v>
      </c>
      <c r="S308" s="164">
        <v>0</v>
      </c>
      <c r="T308" s="164">
        <v>0</v>
      </c>
      <c r="U308" s="164">
        <v>0</v>
      </c>
      <c r="V308" s="164">
        <v>0</v>
      </c>
      <c r="W308" s="164">
        <v>0</v>
      </c>
      <c r="X308" s="164">
        <v>0</v>
      </c>
      <c r="Y308" s="164">
        <v>0</v>
      </c>
      <c r="Z308" s="164">
        <v>0</v>
      </c>
      <c r="AA308" s="164">
        <v>0</v>
      </c>
      <c r="AB308" s="164">
        <v>0</v>
      </c>
      <c r="AC308" s="164">
        <v>0</v>
      </c>
      <c r="AD308" s="164">
        <v>0</v>
      </c>
      <c r="AE308" s="164">
        <v>0</v>
      </c>
      <c r="AF308" s="164">
        <v>0</v>
      </c>
      <c r="AG308" s="164">
        <v>0</v>
      </c>
      <c r="AH308" s="164">
        <v>0</v>
      </c>
      <c r="AI308" s="164">
        <v>0</v>
      </c>
      <c r="AJ308" s="164">
        <v>0</v>
      </c>
      <c r="AK308" s="164">
        <v>0</v>
      </c>
      <c r="AL308" s="164">
        <v>0</v>
      </c>
      <c r="AM308" s="164">
        <v>0</v>
      </c>
      <c r="AN308" s="164">
        <v>0</v>
      </c>
    </row>
    <row r="309" spans="1:40" x14ac:dyDescent="0.2">
      <c r="A309" s="27" t="s">
        <v>2149</v>
      </c>
      <c r="B309" s="164">
        <v>0</v>
      </c>
      <c r="C309" s="164">
        <v>0</v>
      </c>
      <c r="D309" s="164">
        <v>0</v>
      </c>
      <c r="E309" s="164">
        <v>0</v>
      </c>
      <c r="F309" s="164">
        <v>0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v>0</v>
      </c>
      <c r="S309" s="164">
        <v>0</v>
      </c>
      <c r="T309" s="164">
        <v>0</v>
      </c>
      <c r="U309" s="164">
        <v>0</v>
      </c>
      <c r="V309" s="164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164">
        <v>0</v>
      </c>
      <c r="AD309" s="164">
        <v>0</v>
      </c>
      <c r="AE309" s="164">
        <v>0</v>
      </c>
      <c r="AF309" s="164">
        <v>0</v>
      </c>
      <c r="AG309" s="164">
        <v>0</v>
      </c>
      <c r="AH309" s="164">
        <v>0</v>
      </c>
      <c r="AI309" s="164">
        <v>0</v>
      </c>
      <c r="AJ309" s="164">
        <v>0</v>
      </c>
      <c r="AK309" s="164">
        <v>0</v>
      </c>
      <c r="AL309" s="164">
        <v>0</v>
      </c>
      <c r="AM309" s="164">
        <v>0</v>
      </c>
      <c r="AN309" s="164">
        <v>0</v>
      </c>
    </row>
    <row r="310" spans="1:40" x14ac:dyDescent="0.2">
      <c r="A310" s="27" t="s">
        <v>2150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0</v>
      </c>
      <c r="T310" s="164">
        <v>0</v>
      </c>
      <c r="U310" s="164">
        <v>0</v>
      </c>
      <c r="V310" s="164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164">
        <v>0</v>
      </c>
      <c r="AD310" s="164">
        <v>0</v>
      </c>
      <c r="AE310" s="164">
        <v>0</v>
      </c>
      <c r="AF310" s="164">
        <v>0</v>
      </c>
      <c r="AG310" s="164">
        <v>0</v>
      </c>
      <c r="AH310" s="164">
        <v>0</v>
      </c>
      <c r="AI310" s="164">
        <v>0</v>
      </c>
      <c r="AJ310" s="164">
        <v>0</v>
      </c>
      <c r="AK310" s="164">
        <v>0</v>
      </c>
      <c r="AL310" s="164">
        <v>0</v>
      </c>
      <c r="AM310" s="164">
        <v>0</v>
      </c>
      <c r="AN310" s="164">
        <v>0</v>
      </c>
    </row>
    <row r="311" spans="1:40" x14ac:dyDescent="0.2">
      <c r="A311" s="27" t="s">
        <v>2151</v>
      </c>
      <c r="B311" s="164">
        <v>0</v>
      </c>
      <c r="C311" s="164">
        <v>0</v>
      </c>
      <c r="D311" s="164">
        <v>0</v>
      </c>
      <c r="E311" s="164">
        <v>0</v>
      </c>
      <c r="F311" s="164">
        <v>0</v>
      </c>
      <c r="G311" s="164">
        <v>0</v>
      </c>
      <c r="H311" s="164">
        <v>0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0</v>
      </c>
      <c r="T311" s="164">
        <v>0</v>
      </c>
      <c r="U311" s="164">
        <v>0</v>
      </c>
      <c r="V311" s="164">
        <v>0</v>
      </c>
      <c r="W311" s="164">
        <v>0</v>
      </c>
      <c r="X311" s="164">
        <v>0</v>
      </c>
      <c r="Y311" s="164">
        <v>0</v>
      </c>
      <c r="Z311" s="164">
        <v>0</v>
      </c>
      <c r="AA311" s="164">
        <v>0</v>
      </c>
      <c r="AB311" s="164">
        <v>0</v>
      </c>
      <c r="AC311" s="164">
        <v>0</v>
      </c>
      <c r="AD311" s="164">
        <v>0</v>
      </c>
      <c r="AE311" s="164">
        <v>0</v>
      </c>
      <c r="AF311" s="164">
        <v>0</v>
      </c>
      <c r="AG311" s="164">
        <v>0</v>
      </c>
      <c r="AH311" s="164">
        <v>0</v>
      </c>
      <c r="AI311" s="164">
        <v>0</v>
      </c>
      <c r="AJ311" s="164">
        <v>0</v>
      </c>
      <c r="AK311" s="164">
        <v>0</v>
      </c>
      <c r="AL311" s="164">
        <v>0</v>
      </c>
      <c r="AM311" s="164">
        <v>0</v>
      </c>
      <c r="AN311" s="164">
        <v>0</v>
      </c>
    </row>
    <row r="312" spans="1:40" x14ac:dyDescent="0.2">
      <c r="A312" s="30" t="s">
        <v>2152</v>
      </c>
      <c r="B312" s="164">
        <v>8247.3631930066495</v>
      </c>
      <c r="C312" s="164">
        <v>8247.3631930066495</v>
      </c>
      <c r="D312" s="164">
        <v>8247.3631930066495</v>
      </c>
      <c r="E312" s="164">
        <v>8247.3631930066495</v>
      </c>
      <c r="F312" s="164">
        <v>8247.3631930066495</v>
      </c>
      <c r="G312" s="164">
        <v>8247.3631930066495</v>
      </c>
      <c r="H312" s="164">
        <v>8247.3631930066495</v>
      </c>
      <c r="I312" s="164">
        <v>8247.3631930066495</v>
      </c>
      <c r="J312" s="164">
        <v>8247.3631930066495</v>
      </c>
      <c r="K312" s="164">
        <v>8247.3631930066495</v>
      </c>
      <c r="L312" s="164">
        <v>8247.3631930066495</v>
      </c>
      <c r="M312" s="164">
        <v>8247.3631930066495</v>
      </c>
      <c r="N312" s="164">
        <v>8247.3631930066495</v>
      </c>
      <c r="O312" s="164">
        <v>8244.49470770892</v>
      </c>
      <c r="P312" s="164">
        <v>8244.49470770892</v>
      </c>
      <c r="Q312" s="164">
        <v>8244.49470770892</v>
      </c>
      <c r="R312" s="164">
        <v>8244.49470770892</v>
      </c>
      <c r="S312" s="164">
        <v>8244.49470770892</v>
      </c>
      <c r="T312" s="164">
        <v>8244.49470770892</v>
      </c>
      <c r="U312" s="164">
        <v>8244.49470770892</v>
      </c>
      <c r="V312" s="164">
        <v>8244.49470770892</v>
      </c>
      <c r="W312" s="164">
        <v>8244.49470770892</v>
      </c>
      <c r="X312" s="164">
        <v>8244.49470770892</v>
      </c>
      <c r="Y312" s="164">
        <v>8244.49470770892</v>
      </c>
      <c r="Z312" s="164">
        <v>8244.49470770892</v>
      </c>
      <c r="AA312" s="164">
        <v>8244.49470770892</v>
      </c>
      <c r="AB312" s="164">
        <v>8244.7573717422292</v>
      </c>
      <c r="AC312" s="164">
        <v>8244.7573717422292</v>
      </c>
      <c r="AD312" s="164">
        <v>8244.7573717422292</v>
      </c>
      <c r="AE312" s="164">
        <v>8244.7573717422292</v>
      </c>
      <c r="AF312" s="164">
        <v>8244.7573717422292</v>
      </c>
      <c r="AG312" s="164">
        <v>8244.7573717422292</v>
      </c>
      <c r="AH312" s="164">
        <v>8244.7573717422292</v>
      </c>
      <c r="AI312" s="164">
        <v>8244.7573717422292</v>
      </c>
      <c r="AJ312" s="164">
        <v>8244.7573717422292</v>
      </c>
      <c r="AK312" s="164">
        <v>8244.7573717422292</v>
      </c>
      <c r="AL312" s="164">
        <v>8244.7573717422292</v>
      </c>
      <c r="AM312" s="164">
        <v>8244.7573717422292</v>
      </c>
      <c r="AN312" s="164">
        <v>8244.7573717422292</v>
      </c>
    </row>
    <row r="313" spans="1:40" x14ac:dyDescent="0.2">
      <c r="A313" s="27" t="s">
        <v>2153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4">
        <v>0</v>
      </c>
      <c r="Z313" s="164">
        <v>0</v>
      </c>
      <c r="AA313" s="164">
        <v>0</v>
      </c>
      <c r="AB313" s="164">
        <v>0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0</v>
      </c>
      <c r="AI313" s="164">
        <v>0</v>
      </c>
      <c r="AJ313" s="164">
        <v>0</v>
      </c>
      <c r="AK313" s="164">
        <v>0</v>
      </c>
      <c r="AL313" s="164">
        <v>0</v>
      </c>
      <c r="AM313" s="164">
        <v>0</v>
      </c>
      <c r="AN313" s="164">
        <v>0</v>
      </c>
    </row>
    <row r="314" spans="1:40" x14ac:dyDescent="0.2">
      <c r="A314" s="30" t="s">
        <v>2154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4">
        <v>0</v>
      </c>
      <c r="AL314" s="164">
        <v>0</v>
      </c>
      <c r="AM314" s="164">
        <v>0</v>
      </c>
      <c r="AN314" s="164">
        <v>0</v>
      </c>
    </row>
    <row r="315" spans="1:40" x14ac:dyDescent="0.2">
      <c r="A315" s="27" t="s">
        <v>2155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2156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2157</v>
      </c>
      <c r="B317" s="164">
        <v>2207013.6152864099</v>
      </c>
      <c r="C317" s="164">
        <v>2298763.1187092299</v>
      </c>
      <c r="D317" s="164">
        <v>2377874.3135684598</v>
      </c>
      <c r="E317" s="164">
        <v>2444347.1998641002</v>
      </c>
      <c r="F317" s="164">
        <v>2498181.7775961501</v>
      </c>
      <c r="G317" s="164">
        <v>2539378.0467646099</v>
      </c>
      <c r="H317" s="164">
        <v>2567936.0073694801</v>
      </c>
      <c r="I317" s="164">
        <v>2583855.6594107598</v>
      </c>
      <c r="J317" s="164">
        <v>2587137.0028884602</v>
      </c>
      <c r="K317" s="164">
        <v>2577780.0378025598</v>
      </c>
      <c r="L317" s="164">
        <v>2555784.7641530698</v>
      </c>
      <c r="M317" s="164">
        <v>2521151.1819399898</v>
      </c>
      <c r="N317" s="164">
        <v>2521151.1819399898</v>
      </c>
      <c r="O317" s="164">
        <v>2473879.29116333</v>
      </c>
      <c r="P317" s="164">
        <v>2426607.4003866599</v>
      </c>
      <c r="Q317" s="164">
        <v>2379335.5096100001</v>
      </c>
      <c r="R317" s="164">
        <v>2332063.61883333</v>
      </c>
      <c r="S317" s="164">
        <v>2284791.7280566599</v>
      </c>
      <c r="T317" s="164">
        <v>2237519.8372800001</v>
      </c>
      <c r="U317" s="164">
        <v>2190247.94650333</v>
      </c>
      <c r="V317" s="164">
        <v>2142976.0557266599</v>
      </c>
      <c r="W317" s="164">
        <v>2095704.1649499999</v>
      </c>
      <c r="X317" s="164">
        <v>2048432.27417333</v>
      </c>
      <c r="Y317" s="164">
        <v>2001160.38339666</v>
      </c>
      <c r="Z317" s="164">
        <v>1953888.4926199999</v>
      </c>
      <c r="AA317" s="164">
        <v>1953888.4926199999</v>
      </c>
      <c r="AB317" s="164">
        <v>1906616.6018433301</v>
      </c>
      <c r="AC317" s="164">
        <v>1859344.71106666</v>
      </c>
      <c r="AD317" s="164">
        <v>1812072.8202899999</v>
      </c>
      <c r="AE317" s="164">
        <v>1764800.9295133301</v>
      </c>
      <c r="AF317" s="164">
        <v>1717529.03873666</v>
      </c>
      <c r="AG317" s="164">
        <v>1670257.14796</v>
      </c>
      <c r="AH317" s="164">
        <v>1622985.2571833299</v>
      </c>
      <c r="AI317" s="164">
        <v>1575713.3664066601</v>
      </c>
      <c r="AJ317" s="164">
        <v>1528441.47563</v>
      </c>
      <c r="AK317" s="164">
        <v>1481169.5848533299</v>
      </c>
      <c r="AL317" s="164">
        <v>1433897.6940766601</v>
      </c>
      <c r="AM317" s="164">
        <v>1386625.8033</v>
      </c>
      <c r="AN317" s="164">
        <v>1386625.8033</v>
      </c>
    </row>
    <row r="318" spans="1:40" x14ac:dyDescent="0.2">
      <c r="A318" s="27" t="s">
        <v>2158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2159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2160</v>
      </c>
      <c r="B320" s="164">
        <v>2917040.8422500002</v>
      </c>
      <c r="C320" s="164">
        <v>2703753.4950000001</v>
      </c>
      <c r="D320" s="164">
        <v>2490466.14775</v>
      </c>
      <c r="E320" s="164">
        <v>2277178.8004999999</v>
      </c>
      <c r="F320" s="164">
        <v>2063891.45325</v>
      </c>
      <c r="G320" s="164">
        <v>1850604.1059999999</v>
      </c>
      <c r="H320" s="164">
        <v>1637316.75875</v>
      </c>
      <c r="I320" s="164">
        <v>1424029.4114999999</v>
      </c>
      <c r="J320" s="164">
        <v>1216048.39865385</v>
      </c>
      <c r="K320" s="164">
        <v>1024474.10482692</v>
      </c>
      <c r="L320" s="164">
        <v>849306.53001923603</v>
      </c>
      <c r="M320" s="164">
        <v>690545.67423077405</v>
      </c>
      <c r="N320" s="164">
        <v>690545.67423077405</v>
      </c>
      <c r="O320" s="164">
        <v>548191.53746154404</v>
      </c>
      <c r="P320" s="164">
        <v>422244.11971154402</v>
      </c>
      <c r="Q320" s="164">
        <v>312703.42098077398</v>
      </c>
      <c r="R320" s="164">
        <v>219569.44126923601</v>
      </c>
      <c r="S320" s="164">
        <v>142842.18057692799</v>
      </c>
      <c r="T320" s="164">
        <v>82521.638903851403</v>
      </c>
      <c r="U320" s="164">
        <v>38607.816250005402</v>
      </c>
      <c r="V320" s="164">
        <v>11100.712615390001</v>
      </c>
      <c r="W320" s="164">
        <v>0.32800000539623397</v>
      </c>
      <c r="X320" s="164">
        <v>0.32800000539623397</v>
      </c>
      <c r="Y320" s="164">
        <v>0.32800000539623397</v>
      </c>
      <c r="Z320" s="164">
        <v>0.32800000539623397</v>
      </c>
      <c r="AA320" s="164">
        <v>0.32800000539623397</v>
      </c>
      <c r="AB320" s="164">
        <v>0.32800000539623397</v>
      </c>
      <c r="AC320" s="164">
        <v>0.32800000539623397</v>
      </c>
      <c r="AD320" s="164">
        <v>0.32800000539623397</v>
      </c>
      <c r="AE320" s="164">
        <v>0.32800000539623397</v>
      </c>
      <c r="AF320" s="164">
        <v>0.32800000539623397</v>
      </c>
      <c r="AG320" s="164">
        <v>0.32800000539623397</v>
      </c>
      <c r="AH320" s="164">
        <v>0.32800000539623397</v>
      </c>
      <c r="AI320" s="164">
        <v>0.32800000539623397</v>
      </c>
      <c r="AJ320" s="164">
        <v>0.32800000539623397</v>
      </c>
      <c r="AK320" s="164">
        <v>0.32800000539623397</v>
      </c>
      <c r="AL320" s="164">
        <v>0.32800000539623397</v>
      </c>
      <c r="AM320" s="164">
        <v>0.32800000539623397</v>
      </c>
      <c r="AN320" s="164">
        <v>0.32800000539623397</v>
      </c>
    </row>
    <row r="321" spans="1:40" x14ac:dyDescent="0.2">
      <c r="A321" s="176" t="s">
        <v>2161</v>
      </c>
      <c r="B321" s="164">
        <v>0</v>
      </c>
      <c r="C321" s="164">
        <v>0</v>
      </c>
      <c r="D321" s="164">
        <v>0</v>
      </c>
      <c r="E321" s="164">
        <v>0</v>
      </c>
      <c r="F321" s="164">
        <v>0</v>
      </c>
      <c r="G321" s="164">
        <v>0</v>
      </c>
      <c r="H321" s="164">
        <v>0</v>
      </c>
      <c r="I321" s="164">
        <v>0</v>
      </c>
      <c r="J321" s="164">
        <v>0</v>
      </c>
      <c r="K321" s="164">
        <v>0</v>
      </c>
      <c r="L321" s="164">
        <v>0</v>
      </c>
      <c r="M321" s="164">
        <v>0</v>
      </c>
      <c r="N321" s="164">
        <v>0</v>
      </c>
      <c r="O321" s="164">
        <v>0</v>
      </c>
      <c r="P321" s="164">
        <v>0</v>
      </c>
      <c r="Q321" s="164">
        <v>0</v>
      </c>
      <c r="R321" s="164">
        <v>0</v>
      </c>
      <c r="S321" s="164">
        <v>0</v>
      </c>
      <c r="T321" s="164">
        <v>0</v>
      </c>
      <c r="U321" s="164">
        <v>0</v>
      </c>
      <c r="V321" s="164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  <c r="AB321" s="164">
        <v>0</v>
      </c>
      <c r="AC321" s="164">
        <v>0</v>
      </c>
      <c r="AD321" s="164">
        <v>0</v>
      </c>
      <c r="AE321" s="164">
        <v>0</v>
      </c>
      <c r="AF321" s="164">
        <v>0</v>
      </c>
      <c r="AG321" s="164">
        <v>0</v>
      </c>
      <c r="AH321" s="164">
        <v>0</v>
      </c>
      <c r="AI321" s="164">
        <v>0</v>
      </c>
      <c r="AJ321" s="164">
        <v>0</v>
      </c>
      <c r="AK321" s="164">
        <v>0</v>
      </c>
      <c r="AL321" s="164">
        <v>0</v>
      </c>
      <c r="AM321" s="164">
        <v>0</v>
      </c>
      <c r="AN321" s="164">
        <v>0</v>
      </c>
    </row>
    <row r="322" spans="1:40" x14ac:dyDescent="0.2">
      <c r="A322" s="27" t="s">
        <v>2162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  <c r="O322" s="164">
        <v>0</v>
      </c>
      <c r="P322" s="164">
        <v>0</v>
      </c>
      <c r="Q322" s="164">
        <v>0</v>
      </c>
      <c r="R322" s="164">
        <v>0</v>
      </c>
      <c r="S322" s="164">
        <v>0</v>
      </c>
      <c r="T322" s="164">
        <v>0</v>
      </c>
      <c r="U322" s="164">
        <v>0</v>
      </c>
      <c r="V322" s="164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  <c r="AC322" s="164">
        <v>0</v>
      </c>
      <c r="AD322" s="164">
        <v>0</v>
      </c>
      <c r="AE322" s="164">
        <v>0</v>
      </c>
      <c r="AF322" s="164">
        <v>0</v>
      </c>
      <c r="AG322" s="164">
        <v>0</v>
      </c>
      <c r="AH322" s="164">
        <v>0</v>
      </c>
      <c r="AI322" s="164">
        <v>0</v>
      </c>
      <c r="AJ322" s="164">
        <v>0</v>
      </c>
      <c r="AK322" s="164">
        <v>0</v>
      </c>
      <c r="AL322" s="164">
        <v>0</v>
      </c>
      <c r="AM322" s="164">
        <v>0</v>
      </c>
      <c r="AN322" s="164">
        <v>0</v>
      </c>
    </row>
    <row r="323" spans="1:40" x14ac:dyDescent="0.2">
      <c r="A323" s="27" t="s">
        <v>2163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0</v>
      </c>
      <c r="V323" s="164">
        <v>0</v>
      </c>
      <c r="W323" s="164">
        <v>0</v>
      </c>
      <c r="X323" s="164">
        <v>0</v>
      </c>
      <c r="Y323" s="164">
        <v>0</v>
      </c>
      <c r="Z323" s="164">
        <v>0</v>
      </c>
      <c r="AA323" s="164">
        <v>0</v>
      </c>
      <c r="AB323" s="164">
        <v>0</v>
      </c>
      <c r="AC323" s="164">
        <v>0</v>
      </c>
      <c r="AD323" s="164">
        <v>0</v>
      </c>
      <c r="AE323" s="164">
        <v>0</v>
      </c>
      <c r="AF323" s="164">
        <v>0</v>
      </c>
      <c r="AG323" s="164">
        <v>0</v>
      </c>
      <c r="AH323" s="164">
        <v>0</v>
      </c>
      <c r="AI323" s="164">
        <v>0</v>
      </c>
      <c r="AJ323" s="164">
        <v>0</v>
      </c>
      <c r="AK323" s="164">
        <v>0</v>
      </c>
      <c r="AL323" s="164">
        <v>0</v>
      </c>
      <c r="AM323" s="164">
        <v>0</v>
      </c>
      <c r="AN323" s="164">
        <v>0</v>
      </c>
    </row>
    <row r="324" spans="1:40" x14ac:dyDescent="0.2">
      <c r="A324" s="27" t="s">
        <v>2164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0</v>
      </c>
      <c r="Q324" s="164">
        <v>0</v>
      </c>
      <c r="R324" s="164">
        <v>0</v>
      </c>
      <c r="S324" s="164">
        <v>0</v>
      </c>
      <c r="T324" s="164">
        <v>0</v>
      </c>
      <c r="U324" s="164">
        <v>0</v>
      </c>
      <c r="V324" s="164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  <c r="AC324" s="164">
        <v>0</v>
      </c>
      <c r="AD324" s="164">
        <v>0</v>
      </c>
      <c r="AE324" s="164">
        <v>0</v>
      </c>
      <c r="AF324" s="164">
        <v>0</v>
      </c>
      <c r="AG324" s="164">
        <v>0</v>
      </c>
      <c r="AH324" s="164">
        <v>0</v>
      </c>
      <c r="AI324" s="164">
        <v>0</v>
      </c>
      <c r="AJ324" s="164">
        <v>0</v>
      </c>
      <c r="AK324" s="164">
        <v>0</v>
      </c>
      <c r="AL324" s="164">
        <v>0</v>
      </c>
      <c r="AM324" s="164">
        <v>0</v>
      </c>
      <c r="AN324" s="164">
        <v>0</v>
      </c>
    </row>
    <row r="325" spans="1:40" x14ac:dyDescent="0.2">
      <c r="A325" s="27" t="s">
        <v>2165</v>
      </c>
      <c r="B325" s="164">
        <v>1.0001338578097901E-7</v>
      </c>
      <c r="C325" s="164">
        <v>1.0001338578097901E-7</v>
      </c>
      <c r="D325" s="164">
        <v>1.0001338578097901E-7</v>
      </c>
      <c r="E325" s="164">
        <v>1.0001338578097901E-7</v>
      </c>
      <c r="F325" s="164">
        <v>1.0001338578097901E-7</v>
      </c>
      <c r="G325" s="164">
        <v>1.0001338578097901E-7</v>
      </c>
      <c r="H325" s="164">
        <v>1.0001338578097901E-7</v>
      </c>
      <c r="I325" s="164">
        <v>1.0001338578097901E-7</v>
      </c>
      <c r="J325" s="164">
        <v>1.0001338578097901E-7</v>
      </c>
      <c r="K325" s="164">
        <v>1.0001338578097901E-7</v>
      </c>
      <c r="L325" s="164">
        <v>1.0001338578097901E-7</v>
      </c>
      <c r="M325" s="164">
        <v>1.0001338578097901E-7</v>
      </c>
      <c r="N325" s="164">
        <v>1.0001338578097901E-7</v>
      </c>
      <c r="O325" s="164">
        <v>9.9978600490217198E-8</v>
      </c>
      <c r="P325" s="164">
        <v>9.9978600490217198E-8</v>
      </c>
      <c r="Q325" s="164">
        <v>9.9978600490217198E-8</v>
      </c>
      <c r="R325" s="164">
        <v>9.9978600490217198E-8</v>
      </c>
      <c r="S325" s="164">
        <v>9.9978600490217198E-8</v>
      </c>
      <c r="T325" s="164">
        <v>9.9978600490217198E-8</v>
      </c>
      <c r="U325" s="164">
        <v>9.9978600490217198E-8</v>
      </c>
      <c r="V325" s="164">
        <v>9.9978600490217198E-8</v>
      </c>
      <c r="W325" s="164">
        <v>9.9978600490217198E-8</v>
      </c>
      <c r="X325" s="164">
        <v>9.9978600490217198E-8</v>
      </c>
      <c r="Y325" s="164">
        <v>9.9978600490217198E-8</v>
      </c>
      <c r="Z325" s="164">
        <v>9.9978600490217198E-8</v>
      </c>
      <c r="AA325" s="164">
        <v>9.9978600490217198E-8</v>
      </c>
      <c r="AB325" s="164">
        <v>9.9981785740906405E-8</v>
      </c>
      <c r="AC325" s="164">
        <v>9.9981785740906405E-8</v>
      </c>
      <c r="AD325" s="164">
        <v>9.9981785740906405E-8</v>
      </c>
      <c r="AE325" s="164">
        <v>9.9981785740906405E-8</v>
      </c>
      <c r="AF325" s="164">
        <v>9.9981785740906405E-8</v>
      </c>
      <c r="AG325" s="164">
        <v>9.9981785740906405E-8</v>
      </c>
      <c r="AH325" s="164">
        <v>9.9981785740906405E-8</v>
      </c>
      <c r="AI325" s="164">
        <v>9.9981785740906405E-8</v>
      </c>
      <c r="AJ325" s="164">
        <v>9.9981785740906405E-8</v>
      </c>
      <c r="AK325" s="164">
        <v>9.9981785740906405E-8</v>
      </c>
      <c r="AL325" s="164">
        <v>9.9981785740906405E-8</v>
      </c>
      <c r="AM325" s="164">
        <v>9.9981785740906405E-8</v>
      </c>
      <c r="AN325" s="164">
        <v>9.9981785740906405E-8</v>
      </c>
    </row>
    <row r="326" spans="1:40" x14ac:dyDescent="0.2">
      <c r="A326" s="27" t="s">
        <v>2166</v>
      </c>
      <c r="B326" s="164">
        <v>96315498.584615394</v>
      </c>
      <c r="C326" s="164">
        <v>96253689.353846103</v>
      </c>
      <c r="D326" s="164">
        <v>96160975.507692307</v>
      </c>
      <c r="E326" s="164">
        <v>96037357.046153799</v>
      </c>
      <c r="F326" s="164">
        <v>95882833.969230697</v>
      </c>
      <c r="G326" s="164">
        <v>95697406.276923001</v>
      </c>
      <c r="H326" s="164">
        <v>95481073.969230697</v>
      </c>
      <c r="I326" s="164">
        <v>95233837.046153799</v>
      </c>
      <c r="J326" s="164">
        <v>94955695.507692307</v>
      </c>
      <c r="K326" s="164">
        <v>94646649.353846103</v>
      </c>
      <c r="L326" s="164">
        <v>94306698.584615394</v>
      </c>
      <c r="M326" s="164">
        <v>93935843.200000003</v>
      </c>
      <c r="N326" s="164">
        <v>93935843.200000003</v>
      </c>
      <c r="O326" s="164">
        <v>93534083.200000003</v>
      </c>
      <c r="P326" s="164">
        <v>93132323.200000003</v>
      </c>
      <c r="Q326" s="164">
        <v>92730563.200000003</v>
      </c>
      <c r="R326" s="164">
        <v>92328803.200000003</v>
      </c>
      <c r="S326" s="164">
        <v>91927043.200000003</v>
      </c>
      <c r="T326" s="164">
        <v>91525283.200000003</v>
      </c>
      <c r="U326" s="164">
        <v>91123523.200000003</v>
      </c>
      <c r="V326" s="164">
        <v>90721763.200000003</v>
      </c>
      <c r="W326" s="164">
        <v>90320003.200000003</v>
      </c>
      <c r="X326" s="164">
        <v>89918243.200000003</v>
      </c>
      <c r="Y326" s="164">
        <v>89516483.200000107</v>
      </c>
      <c r="Z326" s="164">
        <v>89114723.200000003</v>
      </c>
      <c r="AA326" s="164">
        <v>89114723.200000003</v>
      </c>
      <c r="AB326" s="164">
        <v>88712963.200000107</v>
      </c>
      <c r="AC326" s="164">
        <v>88311203.200000003</v>
      </c>
      <c r="AD326" s="164">
        <v>87909443.200000003</v>
      </c>
      <c r="AE326" s="164">
        <v>87507683.200000107</v>
      </c>
      <c r="AF326" s="164">
        <v>87105923.200000107</v>
      </c>
      <c r="AG326" s="164">
        <v>86704163.200000107</v>
      </c>
      <c r="AH326" s="164">
        <v>86302403.200000107</v>
      </c>
      <c r="AI326" s="164">
        <v>85900643.200000107</v>
      </c>
      <c r="AJ326" s="164">
        <v>85498883.200000107</v>
      </c>
      <c r="AK326" s="164">
        <v>85097123.200000107</v>
      </c>
      <c r="AL326" s="164">
        <v>84695363.200000107</v>
      </c>
      <c r="AM326" s="164">
        <v>84293603.200000107</v>
      </c>
      <c r="AN326" s="164">
        <v>84293603.200000107</v>
      </c>
    </row>
    <row r="327" spans="1:40" x14ac:dyDescent="0.2">
      <c r="A327" s="27" t="s">
        <v>2167</v>
      </c>
      <c r="B327" s="164">
        <v>-2448981.7000000002</v>
      </c>
      <c r="C327" s="164">
        <v>-2448981.7000000002</v>
      </c>
      <c r="D327" s="164">
        <v>-2448981.7000000002</v>
      </c>
      <c r="E327" s="164">
        <v>-2448981.7000000002</v>
      </c>
      <c r="F327" s="164">
        <v>-2448981.7000000002</v>
      </c>
      <c r="G327" s="164">
        <v>-2448981.7000000002</v>
      </c>
      <c r="H327" s="164">
        <v>-2448981.7000000002</v>
      </c>
      <c r="I327" s="164">
        <v>-2448981.7000000002</v>
      </c>
      <c r="J327" s="164">
        <v>-2448981.7000000002</v>
      </c>
      <c r="K327" s="164">
        <v>-2448981.7000000002</v>
      </c>
      <c r="L327" s="164">
        <v>-2448981.7000000002</v>
      </c>
      <c r="M327" s="164">
        <v>-2448981.7000000002</v>
      </c>
      <c r="N327" s="164">
        <v>-2448981.7000000002</v>
      </c>
      <c r="O327" s="164">
        <v>-2448981.7000000002</v>
      </c>
      <c r="P327" s="164">
        <v>-2448981.7000000002</v>
      </c>
      <c r="Q327" s="164">
        <v>-2448981.7000000002</v>
      </c>
      <c r="R327" s="164">
        <v>-2448981.7000000002</v>
      </c>
      <c r="S327" s="164">
        <v>-2448981.7000000002</v>
      </c>
      <c r="T327" s="164">
        <v>-2448981.7000000002</v>
      </c>
      <c r="U327" s="164">
        <v>-2448981.7000000002</v>
      </c>
      <c r="V327" s="164">
        <v>-2448981.7000000002</v>
      </c>
      <c r="W327" s="164">
        <v>-2448981.7000000002</v>
      </c>
      <c r="X327" s="164">
        <v>-2448981.7000000002</v>
      </c>
      <c r="Y327" s="164">
        <v>-2448981.7000000002</v>
      </c>
      <c r="Z327" s="164">
        <v>-2448981.7000000002</v>
      </c>
      <c r="AA327" s="164">
        <v>-2448981.7000000002</v>
      </c>
      <c r="AB327" s="164">
        <v>-2448981.7000000002</v>
      </c>
      <c r="AC327" s="164">
        <v>-2448981.7000000002</v>
      </c>
      <c r="AD327" s="164">
        <v>-2448981.7000000002</v>
      </c>
      <c r="AE327" s="164">
        <v>-2448981.7000000002</v>
      </c>
      <c r="AF327" s="164">
        <v>-2448981.7000000002</v>
      </c>
      <c r="AG327" s="164">
        <v>-2448981.7000000002</v>
      </c>
      <c r="AH327" s="164">
        <v>-2448981.7000000002</v>
      </c>
      <c r="AI327" s="164">
        <v>-2448981.7000000002</v>
      </c>
      <c r="AJ327" s="164">
        <v>-2448981.7000000002</v>
      </c>
      <c r="AK327" s="164">
        <v>-2448981.7000000002</v>
      </c>
      <c r="AL327" s="164">
        <v>-2448981.7000000002</v>
      </c>
      <c r="AM327" s="164">
        <v>-2448981.7000000002</v>
      </c>
      <c r="AN327" s="164">
        <v>-2448981.7000000002</v>
      </c>
    </row>
    <row r="328" spans="1:40" x14ac:dyDescent="0.2">
      <c r="A328" s="27" t="s">
        <v>2168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0</v>
      </c>
      <c r="AA328" s="164">
        <v>0</v>
      </c>
      <c r="AB328" s="164">
        <v>0</v>
      </c>
      <c r="AC328" s="164">
        <v>0</v>
      </c>
      <c r="AD328" s="164">
        <v>0</v>
      </c>
      <c r="AE328" s="164">
        <v>0</v>
      </c>
      <c r="AF328" s="164">
        <v>0</v>
      </c>
      <c r="AG328" s="164">
        <v>0</v>
      </c>
      <c r="AH328" s="164">
        <v>0</v>
      </c>
      <c r="AI328" s="164">
        <v>0</v>
      </c>
      <c r="AJ328" s="164">
        <v>0</v>
      </c>
      <c r="AK328" s="164">
        <v>0</v>
      </c>
      <c r="AL328" s="164">
        <v>0</v>
      </c>
      <c r="AM328" s="164">
        <v>0</v>
      </c>
      <c r="AN328" s="164">
        <v>0</v>
      </c>
    </row>
    <row r="329" spans="1:40" x14ac:dyDescent="0.2">
      <c r="A329" s="27" t="s">
        <v>2169</v>
      </c>
      <c r="B329" s="164">
        <v>73129203.5640001</v>
      </c>
      <c r="C329" s="164">
        <v>72669759.120000094</v>
      </c>
      <c r="D329" s="164">
        <v>72210314.676000103</v>
      </c>
      <c r="E329" s="164">
        <v>71750870.232000098</v>
      </c>
      <c r="F329" s="164">
        <v>71291425.788000107</v>
      </c>
      <c r="G329" s="164">
        <v>70831981.344000101</v>
      </c>
      <c r="H329" s="164">
        <v>70372536.900000095</v>
      </c>
      <c r="I329" s="164">
        <v>69913092.456000105</v>
      </c>
      <c r="J329" s="164">
        <v>69453648.012000099</v>
      </c>
      <c r="K329" s="164">
        <v>68994203.568000093</v>
      </c>
      <c r="L329" s="164">
        <v>68534759.124000102</v>
      </c>
      <c r="M329" s="164">
        <v>68075314.680000201</v>
      </c>
      <c r="N329" s="164">
        <v>68075314.680000201</v>
      </c>
      <c r="O329" s="164">
        <v>67615870.236000195</v>
      </c>
      <c r="P329" s="164">
        <v>67156425.792000204</v>
      </c>
      <c r="Q329" s="164">
        <v>66696981.348000199</v>
      </c>
      <c r="R329" s="164">
        <v>66237536.9040002</v>
      </c>
      <c r="S329" s="164">
        <v>65778092.460000202</v>
      </c>
      <c r="T329" s="164">
        <v>65318648.016000196</v>
      </c>
      <c r="U329" s="164">
        <v>64859203.572000198</v>
      </c>
      <c r="V329" s="164">
        <v>64399759.1280002</v>
      </c>
      <c r="W329" s="164">
        <v>63940314.684000202</v>
      </c>
      <c r="X329" s="164">
        <v>63480870.240000203</v>
      </c>
      <c r="Y329" s="164">
        <v>63021425.796000198</v>
      </c>
      <c r="Z329" s="164">
        <v>62561981.352000199</v>
      </c>
      <c r="AA329" s="164">
        <v>62561981.352000199</v>
      </c>
      <c r="AB329" s="164">
        <v>62102536.908000201</v>
      </c>
      <c r="AC329" s="164">
        <v>61643092.464000203</v>
      </c>
      <c r="AD329" s="164">
        <v>61183648.020000197</v>
      </c>
      <c r="AE329" s="164">
        <v>60724203.576000199</v>
      </c>
      <c r="AF329" s="164">
        <v>60264759.1320002</v>
      </c>
      <c r="AG329" s="164">
        <v>59805314.688000202</v>
      </c>
      <c r="AH329" s="164">
        <v>59345870.244000196</v>
      </c>
      <c r="AI329" s="164">
        <v>58886425.800000198</v>
      </c>
      <c r="AJ329" s="164">
        <v>58426981.3560002</v>
      </c>
      <c r="AK329" s="164">
        <v>57967536.912000202</v>
      </c>
      <c r="AL329" s="164">
        <v>57508092.468000203</v>
      </c>
      <c r="AM329" s="164">
        <v>57048648.024000198</v>
      </c>
      <c r="AN329" s="164">
        <v>57048648.024000198</v>
      </c>
    </row>
    <row r="330" spans="1:40" x14ac:dyDescent="0.2">
      <c r="A330" s="27" t="s">
        <v>2170</v>
      </c>
      <c r="B330" s="164">
        <v>844498.20999999903</v>
      </c>
      <c r="C330" s="164">
        <v>844498.20999999903</v>
      </c>
      <c r="D330" s="164">
        <v>844498.20999999903</v>
      </c>
      <c r="E330" s="164">
        <v>844498.20999999903</v>
      </c>
      <c r="F330" s="164">
        <v>844498.20999999903</v>
      </c>
      <c r="G330" s="164">
        <v>844498.20999999903</v>
      </c>
      <c r="H330" s="164">
        <v>844498.20999999903</v>
      </c>
      <c r="I330" s="164">
        <v>844498.20999999903</v>
      </c>
      <c r="J330" s="164">
        <v>844498.20999999903</v>
      </c>
      <c r="K330" s="164">
        <v>844498.20999999903</v>
      </c>
      <c r="L330" s="164">
        <v>844498.20999999903</v>
      </c>
      <c r="M330" s="164">
        <v>844498.20999999903</v>
      </c>
      <c r="N330" s="164">
        <v>844498.20999999903</v>
      </c>
      <c r="O330" s="164">
        <v>844498.20999999903</v>
      </c>
      <c r="P330" s="164">
        <v>844498.20999999903</v>
      </c>
      <c r="Q330" s="164">
        <v>844498.20999999903</v>
      </c>
      <c r="R330" s="164">
        <v>844498.20999999903</v>
      </c>
      <c r="S330" s="164">
        <v>844498.20999999903</v>
      </c>
      <c r="T330" s="164">
        <v>844498.20999999903</v>
      </c>
      <c r="U330" s="164">
        <v>844498.20999999903</v>
      </c>
      <c r="V330" s="164">
        <v>844498.20999999903</v>
      </c>
      <c r="W330" s="164">
        <v>844498.20999999903</v>
      </c>
      <c r="X330" s="164">
        <v>844498.20999999903</v>
      </c>
      <c r="Y330" s="164">
        <v>844498.20999999903</v>
      </c>
      <c r="Z330" s="164">
        <v>844498.20999999903</v>
      </c>
      <c r="AA330" s="164">
        <v>844498.20999999903</v>
      </c>
      <c r="AB330" s="164">
        <v>844498.20999999903</v>
      </c>
      <c r="AC330" s="164">
        <v>844498.20999999903</v>
      </c>
      <c r="AD330" s="164">
        <v>844498.20999999903</v>
      </c>
      <c r="AE330" s="164">
        <v>844498.20999999903</v>
      </c>
      <c r="AF330" s="164">
        <v>844498.20999999903</v>
      </c>
      <c r="AG330" s="164">
        <v>844498.20999999903</v>
      </c>
      <c r="AH330" s="164">
        <v>844498.20999999903</v>
      </c>
      <c r="AI330" s="164">
        <v>844498.20999999903</v>
      </c>
      <c r="AJ330" s="164">
        <v>844498.20999999903</v>
      </c>
      <c r="AK330" s="164">
        <v>844498.20999999903</v>
      </c>
      <c r="AL330" s="164">
        <v>844498.20999999903</v>
      </c>
      <c r="AM330" s="164">
        <v>844498.20999999903</v>
      </c>
      <c r="AN330" s="164">
        <v>844498.20999999903</v>
      </c>
    </row>
    <row r="331" spans="1:40" x14ac:dyDescent="0.2">
      <c r="A331" s="27" t="s">
        <v>2171</v>
      </c>
      <c r="B331" s="164">
        <v>644861.32291666802</v>
      </c>
      <c r="C331" s="164">
        <v>625385.88833333401</v>
      </c>
      <c r="D331" s="164">
        <v>605910.45375000103</v>
      </c>
      <c r="E331" s="164">
        <v>586435.01916666795</v>
      </c>
      <c r="F331" s="164">
        <v>566959.58458333497</v>
      </c>
      <c r="G331" s="164">
        <v>547484.15000000095</v>
      </c>
      <c r="H331" s="164">
        <v>528008.71541666798</v>
      </c>
      <c r="I331" s="164">
        <v>508533.28083333501</v>
      </c>
      <c r="J331" s="164">
        <v>489057.84625000099</v>
      </c>
      <c r="K331" s="164">
        <v>469582.41166666802</v>
      </c>
      <c r="L331" s="164">
        <v>450106.97708333499</v>
      </c>
      <c r="M331" s="164">
        <v>430631.54250000202</v>
      </c>
      <c r="N331" s="164">
        <v>430631.54250000202</v>
      </c>
      <c r="O331" s="164">
        <v>412654.21826923202</v>
      </c>
      <c r="P331" s="164">
        <v>396175.00439102697</v>
      </c>
      <c r="Q331" s="164">
        <v>381193.90086538601</v>
      </c>
      <c r="R331" s="164">
        <v>367710.907692309</v>
      </c>
      <c r="S331" s="164">
        <v>355726.02487179701</v>
      </c>
      <c r="T331" s="164">
        <v>345239.25240384799</v>
      </c>
      <c r="U331" s="164">
        <v>336250.59028846299</v>
      </c>
      <c r="V331" s="164">
        <v>328760.038525643</v>
      </c>
      <c r="W331" s="164">
        <v>322767.59711538599</v>
      </c>
      <c r="X331" s="164">
        <v>318273.26605769398</v>
      </c>
      <c r="Y331" s="164">
        <v>315277.045352566</v>
      </c>
      <c r="Z331" s="164">
        <v>313778.93500000198</v>
      </c>
      <c r="AA331" s="164">
        <v>313778.93500000198</v>
      </c>
      <c r="AB331" s="164">
        <v>313778.93500000198</v>
      </c>
      <c r="AC331" s="164">
        <v>313778.93500000198</v>
      </c>
      <c r="AD331" s="164">
        <v>313778.93500000198</v>
      </c>
      <c r="AE331" s="164">
        <v>313778.93500000198</v>
      </c>
      <c r="AF331" s="164">
        <v>313778.93500000198</v>
      </c>
      <c r="AG331" s="164">
        <v>313778.93500000198</v>
      </c>
      <c r="AH331" s="164">
        <v>313778.93500000198</v>
      </c>
      <c r="AI331" s="164">
        <v>313778.93500000198</v>
      </c>
      <c r="AJ331" s="164">
        <v>313778.93500000198</v>
      </c>
      <c r="AK331" s="164">
        <v>313778.93500000198</v>
      </c>
      <c r="AL331" s="164">
        <v>313778.93500000198</v>
      </c>
      <c r="AM331" s="164">
        <v>313778.93500000198</v>
      </c>
      <c r="AN331" s="164">
        <v>313778.93500000198</v>
      </c>
    </row>
    <row r="332" spans="1:40" x14ac:dyDescent="0.2">
      <c r="A332" s="27" t="s">
        <v>2172</v>
      </c>
      <c r="B332" s="164">
        <v>913.54</v>
      </c>
      <c r="C332" s="164">
        <v>913.54</v>
      </c>
      <c r="D332" s="164">
        <v>913.54</v>
      </c>
      <c r="E332" s="164">
        <v>913.54</v>
      </c>
      <c r="F332" s="164">
        <v>913.54</v>
      </c>
      <c r="G332" s="164">
        <v>913.54</v>
      </c>
      <c r="H332" s="164">
        <v>913.54</v>
      </c>
      <c r="I332" s="164">
        <v>913.54</v>
      </c>
      <c r="J332" s="164">
        <v>913.54</v>
      </c>
      <c r="K332" s="164">
        <v>913.54</v>
      </c>
      <c r="L332" s="164">
        <v>913.54</v>
      </c>
      <c r="M332" s="164">
        <v>913.54</v>
      </c>
      <c r="N332" s="164">
        <v>913.54</v>
      </c>
      <c r="O332" s="164">
        <v>913.54</v>
      </c>
      <c r="P332" s="164">
        <v>913.54</v>
      </c>
      <c r="Q332" s="164">
        <v>913.54</v>
      </c>
      <c r="R332" s="164">
        <v>913.54</v>
      </c>
      <c r="S332" s="164">
        <v>913.54</v>
      </c>
      <c r="T332" s="164">
        <v>913.54</v>
      </c>
      <c r="U332" s="164">
        <v>913.54</v>
      </c>
      <c r="V332" s="164">
        <v>913.54</v>
      </c>
      <c r="W332" s="164">
        <v>913.54</v>
      </c>
      <c r="X332" s="164">
        <v>913.54</v>
      </c>
      <c r="Y332" s="164">
        <v>913.54</v>
      </c>
      <c r="Z332" s="164">
        <v>913.54</v>
      </c>
      <c r="AA332" s="164">
        <v>913.54</v>
      </c>
      <c r="AB332" s="164">
        <v>913.54</v>
      </c>
      <c r="AC332" s="164">
        <v>913.54</v>
      </c>
      <c r="AD332" s="164">
        <v>913.54</v>
      </c>
      <c r="AE332" s="164">
        <v>913.54</v>
      </c>
      <c r="AF332" s="164">
        <v>913.54</v>
      </c>
      <c r="AG332" s="164">
        <v>913.54</v>
      </c>
      <c r="AH332" s="164">
        <v>913.54</v>
      </c>
      <c r="AI332" s="164">
        <v>913.54</v>
      </c>
      <c r="AJ332" s="164">
        <v>913.54</v>
      </c>
      <c r="AK332" s="164">
        <v>913.54</v>
      </c>
      <c r="AL332" s="164">
        <v>913.54</v>
      </c>
      <c r="AM332" s="164">
        <v>913.54</v>
      </c>
      <c r="AN332" s="164">
        <v>913.54</v>
      </c>
    </row>
    <row r="333" spans="1:40" x14ac:dyDescent="0.2">
      <c r="A333" s="27" t="s">
        <v>2173</v>
      </c>
      <c r="B333" s="164">
        <v>1869179.71</v>
      </c>
      <c r="C333" s="164">
        <v>1869179.71</v>
      </c>
      <c r="D333" s="164">
        <v>1869179.71</v>
      </c>
      <c r="E333" s="164">
        <v>1869179.71</v>
      </c>
      <c r="F333" s="164">
        <v>1869179.71</v>
      </c>
      <c r="G333" s="164">
        <v>1869179.71</v>
      </c>
      <c r="H333" s="164">
        <v>1869179.71</v>
      </c>
      <c r="I333" s="164">
        <v>1869179.71</v>
      </c>
      <c r="J333" s="164">
        <v>1869179.71</v>
      </c>
      <c r="K333" s="164">
        <v>1869179.71</v>
      </c>
      <c r="L333" s="164">
        <v>1869179.71</v>
      </c>
      <c r="M333" s="164">
        <v>1869179.71</v>
      </c>
      <c r="N333" s="164">
        <v>1869179.71</v>
      </c>
      <c r="O333" s="164">
        <v>1869179.71</v>
      </c>
      <c r="P333" s="164">
        <v>1869179.71</v>
      </c>
      <c r="Q333" s="164">
        <v>1869179.71</v>
      </c>
      <c r="R333" s="164">
        <v>1869179.71</v>
      </c>
      <c r="S333" s="164">
        <v>1869179.71</v>
      </c>
      <c r="T333" s="164">
        <v>1869179.71</v>
      </c>
      <c r="U333" s="164">
        <v>1869179.71</v>
      </c>
      <c r="V333" s="164">
        <v>1869179.71</v>
      </c>
      <c r="W333" s="164">
        <v>1869179.71</v>
      </c>
      <c r="X333" s="164">
        <v>1869179.71</v>
      </c>
      <c r="Y333" s="164">
        <v>1869179.71</v>
      </c>
      <c r="Z333" s="164">
        <v>1869179.71</v>
      </c>
      <c r="AA333" s="164">
        <v>1869179.71</v>
      </c>
      <c r="AB333" s="164">
        <v>1869179.71</v>
      </c>
      <c r="AC333" s="164">
        <v>1869179.71</v>
      </c>
      <c r="AD333" s="164">
        <v>1869179.71</v>
      </c>
      <c r="AE333" s="164">
        <v>1869179.71</v>
      </c>
      <c r="AF333" s="164">
        <v>1869179.71</v>
      </c>
      <c r="AG333" s="164">
        <v>1869179.71</v>
      </c>
      <c r="AH333" s="164">
        <v>1869179.71</v>
      </c>
      <c r="AI333" s="164">
        <v>1869179.71</v>
      </c>
      <c r="AJ333" s="164">
        <v>1869179.71</v>
      </c>
      <c r="AK333" s="164">
        <v>1869179.71</v>
      </c>
      <c r="AL333" s="164">
        <v>1869179.71</v>
      </c>
      <c r="AM333" s="164">
        <v>1869179.71</v>
      </c>
      <c r="AN333" s="164">
        <v>1869179.71</v>
      </c>
    </row>
    <row r="334" spans="1:40" x14ac:dyDescent="0.2">
      <c r="A334" s="27" t="s">
        <v>2174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  <c r="O334" s="164">
        <v>0</v>
      </c>
      <c r="P334" s="164">
        <v>0</v>
      </c>
      <c r="Q334" s="164">
        <v>0</v>
      </c>
      <c r="R334" s="164">
        <v>0</v>
      </c>
      <c r="S334" s="164">
        <v>0</v>
      </c>
      <c r="T334" s="164">
        <v>0</v>
      </c>
      <c r="U334" s="164">
        <v>0</v>
      </c>
      <c r="V334" s="164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  <c r="AC334" s="164">
        <v>0</v>
      </c>
      <c r="AD334" s="164">
        <v>0</v>
      </c>
      <c r="AE334" s="164">
        <v>0</v>
      </c>
      <c r="AF334" s="164">
        <v>0</v>
      </c>
      <c r="AG334" s="164">
        <v>0</v>
      </c>
      <c r="AH334" s="164">
        <v>0</v>
      </c>
      <c r="AI334" s="164">
        <v>0</v>
      </c>
      <c r="AJ334" s="164">
        <v>0</v>
      </c>
      <c r="AK334" s="164">
        <v>0</v>
      </c>
      <c r="AL334" s="164">
        <v>0</v>
      </c>
      <c r="AM334" s="164">
        <v>0</v>
      </c>
      <c r="AN334" s="164">
        <v>0</v>
      </c>
    </row>
    <row r="335" spans="1:40" x14ac:dyDescent="0.2">
      <c r="A335" s="27" t="s">
        <v>2175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  <c r="O335" s="164">
        <v>0</v>
      </c>
      <c r="P335" s="164">
        <v>0</v>
      </c>
      <c r="Q335" s="164">
        <v>0</v>
      </c>
      <c r="R335" s="164">
        <v>0</v>
      </c>
      <c r="S335" s="164">
        <v>0</v>
      </c>
      <c r="T335" s="164">
        <v>0</v>
      </c>
      <c r="U335" s="164">
        <v>0</v>
      </c>
      <c r="V335" s="164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164">
        <v>0</v>
      </c>
      <c r="AD335" s="164">
        <v>0</v>
      </c>
      <c r="AE335" s="164">
        <v>0</v>
      </c>
      <c r="AF335" s="164">
        <v>0</v>
      </c>
      <c r="AG335" s="164">
        <v>0</v>
      </c>
      <c r="AH335" s="164">
        <v>0</v>
      </c>
      <c r="AI335" s="164">
        <v>0</v>
      </c>
      <c r="AJ335" s="164">
        <v>0</v>
      </c>
      <c r="AK335" s="164">
        <v>0</v>
      </c>
      <c r="AL335" s="164">
        <v>0</v>
      </c>
      <c r="AM335" s="164">
        <v>0</v>
      </c>
      <c r="AN335" s="164">
        <v>0</v>
      </c>
    </row>
    <row r="336" spans="1:40" x14ac:dyDescent="0.2">
      <c r="A336" s="27" t="s">
        <v>2176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  <c r="O336" s="164">
        <v>0</v>
      </c>
      <c r="P336" s="164">
        <v>0</v>
      </c>
      <c r="Q336" s="164">
        <v>0</v>
      </c>
      <c r="R336" s="164">
        <v>0</v>
      </c>
      <c r="S336" s="164">
        <v>0</v>
      </c>
      <c r="T336" s="164">
        <v>0</v>
      </c>
      <c r="U336" s="164">
        <v>0</v>
      </c>
      <c r="V336" s="164">
        <v>0</v>
      </c>
      <c r="W336" s="164">
        <v>0</v>
      </c>
      <c r="X336" s="164">
        <v>0</v>
      </c>
      <c r="Y336" s="164">
        <v>0</v>
      </c>
      <c r="Z336" s="164">
        <v>0</v>
      </c>
      <c r="AA336" s="164">
        <v>0</v>
      </c>
      <c r="AB336" s="164">
        <v>0</v>
      </c>
      <c r="AC336" s="164">
        <v>0</v>
      </c>
      <c r="AD336" s="164">
        <v>0</v>
      </c>
      <c r="AE336" s="164">
        <v>0</v>
      </c>
      <c r="AF336" s="164">
        <v>0</v>
      </c>
      <c r="AG336" s="164">
        <v>0</v>
      </c>
      <c r="AH336" s="164">
        <v>0</v>
      </c>
      <c r="AI336" s="164">
        <v>0</v>
      </c>
      <c r="AJ336" s="164">
        <v>0</v>
      </c>
      <c r="AK336" s="164">
        <v>0</v>
      </c>
      <c r="AL336" s="164">
        <v>0</v>
      </c>
      <c r="AM336" s="164">
        <v>0</v>
      </c>
      <c r="AN336" s="164">
        <v>0</v>
      </c>
    </row>
    <row r="337" spans="1:40" x14ac:dyDescent="0.2">
      <c r="A337" s="27" t="s">
        <v>2177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  <c r="O337" s="164">
        <v>0</v>
      </c>
      <c r="P337" s="164">
        <v>0</v>
      </c>
      <c r="Q337" s="164">
        <v>0</v>
      </c>
      <c r="R337" s="164">
        <v>0</v>
      </c>
      <c r="S337" s="164">
        <v>0</v>
      </c>
      <c r="T337" s="164">
        <v>0</v>
      </c>
      <c r="U337" s="164">
        <v>0</v>
      </c>
      <c r="V337" s="164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  <c r="AB337" s="164">
        <v>0</v>
      </c>
      <c r="AC337" s="164">
        <v>0</v>
      </c>
      <c r="AD337" s="164">
        <v>0</v>
      </c>
      <c r="AE337" s="164">
        <v>0</v>
      </c>
      <c r="AF337" s="164">
        <v>0</v>
      </c>
      <c r="AG337" s="164">
        <v>0</v>
      </c>
      <c r="AH337" s="164">
        <v>0</v>
      </c>
      <c r="AI337" s="164">
        <v>0</v>
      </c>
      <c r="AJ337" s="164">
        <v>0</v>
      </c>
      <c r="AK337" s="164">
        <v>0</v>
      </c>
      <c r="AL337" s="164">
        <v>0</v>
      </c>
      <c r="AM337" s="164">
        <v>0</v>
      </c>
      <c r="AN337" s="164">
        <v>0</v>
      </c>
    </row>
    <row r="338" spans="1:40" x14ac:dyDescent="0.2">
      <c r="A338" s="27" t="s">
        <v>2178</v>
      </c>
      <c r="B338" s="164">
        <v>174703.32999998899</v>
      </c>
      <c r="C338" s="164">
        <v>174703.32999998899</v>
      </c>
      <c r="D338" s="164">
        <v>174703.32999998899</v>
      </c>
      <c r="E338" s="164">
        <v>174703.32999998899</v>
      </c>
      <c r="F338" s="164">
        <v>174703.32999998899</v>
      </c>
      <c r="G338" s="164">
        <v>174703.32999998899</v>
      </c>
      <c r="H338" s="164">
        <v>174703.32999998899</v>
      </c>
      <c r="I338" s="164">
        <v>174703.32999998899</v>
      </c>
      <c r="J338" s="164">
        <v>174703.32999998899</v>
      </c>
      <c r="K338" s="164">
        <v>174703.32999998899</v>
      </c>
      <c r="L338" s="164">
        <v>174703.32999998899</v>
      </c>
      <c r="M338" s="164">
        <v>174703.32999998899</v>
      </c>
      <c r="N338" s="164">
        <v>174703.32999998899</v>
      </c>
      <c r="O338" s="164">
        <v>174703.32999998899</v>
      </c>
      <c r="P338" s="164">
        <v>174703.32999998899</v>
      </c>
      <c r="Q338" s="164">
        <v>174703.32999998899</v>
      </c>
      <c r="R338" s="164">
        <v>174703.32999998899</v>
      </c>
      <c r="S338" s="164">
        <v>174703.32999998899</v>
      </c>
      <c r="T338" s="164">
        <v>174703.32999998899</v>
      </c>
      <c r="U338" s="164">
        <v>174703.32999998899</v>
      </c>
      <c r="V338" s="164">
        <v>174703.32999998899</v>
      </c>
      <c r="W338" s="164">
        <v>174703.32999998899</v>
      </c>
      <c r="X338" s="164">
        <v>174703.32999998899</v>
      </c>
      <c r="Y338" s="164">
        <v>174703.32999998899</v>
      </c>
      <c r="Z338" s="164">
        <v>174703.32999998899</v>
      </c>
      <c r="AA338" s="164">
        <v>174703.32999998899</v>
      </c>
      <c r="AB338" s="164">
        <v>174703.32999998899</v>
      </c>
      <c r="AC338" s="164">
        <v>174703.32999998899</v>
      </c>
      <c r="AD338" s="164">
        <v>174703.32999998899</v>
      </c>
      <c r="AE338" s="164">
        <v>174703.32999998899</v>
      </c>
      <c r="AF338" s="164">
        <v>174703.32999998899</v>
      </c>
      <c r="AG338" s="164">
        <v>174703.32999998899</v>
      </c>
      <c r="AH338" s="164">
        <v>174703.32999998899</v>
      </c>
      <c r="AI338" s="164">
        <v>174703.32999998899</v>
      </c>
      <c r="AJ338" s="164">
        <v>174703.32999998899</v>
      </c>
      <c r="AK338" s="164">
        <v>174703.32999998899</v>
      </c>
      <c r="AL338" s="164">
        <v>174703.32999998899</v>
      </c>
      <c r="AM338" s="164">
        <v>174703.32999998899</v>
      </c>
      <c r="AN338" s="164">
        <v>174703.32999998899</v>
      </c>
    </row>
    <row r="339" spans="1:40" x14ac:dyDescent="0.2">
      <c r="A339" s="27" t="s">
        <v>2179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  <c r="O339" s="164">
        <v>0</v>
      </c>
      <c r="P339" s="164">
        <v>0</v>
      </c>
      <c r="Q339" s="164">
        <v>0</v>
      </c>
      <c r="R339" s="164">
        <v>0</v>
      </c>
      <c r="S339" s="164">
        <v>0</v>
      </c>
      <c r="T339" s="164">
        <v>0</v>
      </c>
      <c r="U339" s="164">
        <v>0</v>
      </c>
      <c r="V339" s="164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  <c r="AB339" s="164">
        <v>0</v>
      </c>
      <c r="AC339" s="164">
        <v>0</v>
      </c>
      <c r="AD339" s="164">
        <v>0</v>
      </c>
      <c r="AE339" s="164">
        <v>0</v>
      </c>
      <c r="AF339" s="164">
        <v>0</v>
      </c>
      <c r="AG339" s="164">
        <v>0</v>
      </c>
      <c r="AH339" s="164">
        <v>0</v>
      </c>
      <c r="AI339" s="164">
        <v>0</v>
      </c>
      <c r="AJ339" s="164">
        <v>0</v>
      </c>
      <c r="AK339" s="164">
        <v>0</v>
      </c>
      <c r="AL339" s="164">
        <v>0</v>
      </c>
      <c r="AM339" s="164">
        <v>0</v>
      </c>
      <c r="AN339" s="164">
        <v>0</v>
      </c>
    </row>
    <row r="340" spans="1:40" x14ac:dyDescent="0.2">
      <c r="A340" s="27" t="s">
        <v>2180</v>
      </c>
      <c r="B340" s="164">
        <v>0</v>
      </c>
      <c r="C340" s="164">
        <v>0</v>
      </c>
      <c r="D340" s="164">
        <v>0</v>
      </c>
      <c r="E340" s="164">
        <v>0</v>
      </c>
      <c r="F340" s="164">
        <v>0</v>
      </c>
      <c r="G340" s="164">
        <v>0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  <c r="O340" s="164">
        <v>0</v>
      </c>
      <c r="P340" s="164">
        <v>0</v>
      </c>
      <c r="Q340" s="164">
        <v>0</v>
      </c>
      <c r="R340" s="164">
        <v>0</v>
      </c>
      <c r="S340" s="164">
        <v>0</v>
      </c>
      <c r="T340" s="164">
        <v>0</v>
      </c>
      <c r="U340" s="164">
        <v>0</v>
      </c>
      <c r="V340" s="164">
        <v>0</v>
      </c>
      <c r="W340" s="164">
        <v>0</v>
      </c>
      <c r="X340" s="164">
        <v>0</v>
      </c>
      <c r="Y340" s="164">
        <v>0</v>
      </c>
      <c r="Z340" s="164">
        <v>0</v>
      </c>
      <c r="AA340" s="164">
        <v>0</v>
      </c>
      <c r="AB340" s="164">
        <v>0</v>
      </c>
      <c r="AC340" s="164">
        <v>0</v>
      </c>
      <c r="AD340" s="164">
        <v>0</v>
      </c>
      <c r="AE340" s="164">
        <v>0</v>
      </c>
      <c r="AF340" s="164">
        <v>0</v>
      </c>
      <c r="AG340" s="164">
        <v>0</v>
      </c>
      <c r="AH340" s="164">
        <v>0</v>
      </c>
      <c r="AI340" s="164">
        <v>0</v>
      </c>
      <c r="AJ340" s="164">
        <v>0</v>
      </c>
      <c r="AK340" s="164">
        <v>0</v>
      </c>
      <c r="AL340" s="164">
        <v>0</v>
      </c>
      <c r="AM340" s="164">
        <v>0</v>
      </c>
      <c r="AN340" s="164">
        <v>0</v>
      </c>
    </row>
    <row r="341" spans="1:40" x14ac:dyDescent="0.2">
      <c r="A341" s="27" t="s">
        <v>2181</v>
      </c>
      <c r="B341" s="164">
        <v>3.1817464708876601E-5</v>
      </c>
      <c r="C341" s="164">
        <v>3.36955921834539E-5</v>
      </c>
      <c r="D341" s="164">
        <v>3.5323584069631398E-5</v>
      </c>
      <c r="E341" s="164">
        <v>3.7138939357898299E-5</v>
      </c>
      <c r="F341" s="164">
        <v>3.8788717686179198E-5</v>
      </c>
      <c r="G341" s="164">
        <v>4.0534356359715203E-5</v>
      </c>
      <c r="H341" s="164">
        <v>4.2157990957472001E-5</v>
      </c>
      <c r="I341" s="164">
        <v>4.3784348860491798E-5</v>
      </c>
      <c r="J341" s="164">
        <v>4.5020729449860499E-5</v>
      </c>
      <c r="K341" s="164">
        <v>4.6928132456014197E-5</v>
      </c>
      <c r="L341" s="164">
        <v>4.8415057129572201E-5</v>
      </c>
      <c r="M341" s="164">
        <v>4.94466451631688E-5</v>
      </c>
      <c r="N341" s="164">
        <v>4.94466451631688E-5</v>
      </c>
      <c r="O341" s="164">
        <v>5.05249241973605E-5</v>
      </c>
      <c r="P341" s="164">
        <v>5.1954162189392197E-5</v>
      </c>
      <c r="Q341" s="164">
        <v>5.3136210067754398E-5</v>
      </c>
      <c r="R341" s="164">
        <v>5.4044933194878502E-5</v>
      </c>
      <c r="S341" s="164">
        <v>5.4801204269519301E-5</v>
      </c>
      <c r="T341" s="164">
        <v>5.5744773580068201E-5</v>
      </c>
      <c r="U341" s="164">
        <v>5.6614294750839503E-5</v>
      </c>
      <c r="V341" s="164">
        <v>5.8394172463583003E-5</v>
      </c>
      <c r="W341" s="164">
        <v>5.9575131398713197E-5</v>
      </c>
      <c r="X341" s="164">
        <v>6.1423612535074201E-5</v>
      </c>
      <c r="Y341" s="164">
        <v>6.2723266282494998E-5</v>
      </c>
      <c r="Z341" s="164">
        <v>6.4201506719967802E-5</v>
      </c>
      <c r="AA341" s="164">
        <v>6.4201506719967802E-5</v>
      </c>
      <c r="AB341" s="164">
        <v>6.6139210398335403E-5</v>
      </c>
      <c r="AC341" s="164">
        <v>6.7928401129143401E-5</v>
      </c>
      <c r="AD341" s="164">
        <v>6.99370209118429E-5</v>
      </c>
      <c r="AE341" s="164">
        <v>7.1550341707760196E-5</v>
      </c>
      <c r="AF341" s="164">
        <v>7.3519758285159001E-5</v>
      </c>
      <c r="AG341" s="164">
        <v>7.57461736528626E-5</v>
      </c>
      <c r="AH341" s="164">
        <v>7.7253863590052903E-5</v>
      </c>
      <c r="AI341" s="164">
        <v>7.8931434083546296E-5</v>
      </c>
      <c r="AJ341" s="164">
        <v>8.0127676334180894E-5</v>
      </c>
      <c r="AK341" s="164">
        <v>8.1791090114648996E-5</v>
      </c>
      <c r="AL341" s="164">
        <v>8.2710731972328506E-5</v>
      </c>
      <c r="AM341" s="164">
        <v>8.4074676823416196E-5</v>
      </c>
      <c r="AN341" s="164">
        <v>8.4074676823416196E-5</v>
      </c>
    </row>
    <row r="342" spans="1:40" x14ac:dyDescent="0.2">
      <c r="A342" s="27" t="s">
        <v>2182</v>
      </c>
      <c r="B342" s="164">
        <v>0</v>
      </c>
      <c r="C342" s="164">
        <v>0</v>
      </c>
      <c r="D342" s="164">
        <v>0</v>
      </c>
      <c r="E342" s="164">
        <v>0</v>
      </c>
      <c r="F342" s="164">
        <v>0</v>
      </c>
      <c r="G342" s="164">
        <v>0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64">
        <v>0</v>
      </c>
      <c r="N342" s="164">
        <v>0</v>
      </c>
      <c r="O342" s="164">
        <v>0</v>
      </c>
      <c r="P342" s="164">
        <v>0</v>
      </c>
      <c r="Q342" s="164">
        <v>0</v>
      </c>
      <c r="R342" s="164">
        <v>0</v>
      </c>
      <c r="S342" s="164">
        <v>0</v>
      </c>
      <c r="T342" s="164">
        <v>0</v>
      </c>
      <c r="U342" s="164">
        <v>0</v>
      </c>
      <c r="V342" s="164">
        <v>0</v>
      </c>
      <c r="W342" s="164">
        <v>0</v>
      </c>
      <c r="X342" s="164">
        <v>0</v>
      </c>
      <c r="Y342" s="164">
        <v>0</v>
      </c>
      <c r="Z342" s="164">
        <v>0</v>
      </c>
      <c r="AA342" s="164">
        <v>0</v>
      </c>
      <c r="AB342" s="164">
        <v>0</v>
      </c>
      <c r="AC342" s="164">
        <v>0</v>
      </c>
      <c r="AD342" s="164">
        <v>0</v>
      </c>
      <c r="AE342" s="164">
        <v>0</v>
      </c>
      <c r="AF342" s="164">
        <v>0</v>
      </c>
      <c r="AG342" s="164">
        <v>0</v>
      </c>
      <c r="AH342" s="164">
        <v>0</v>
      </c>
      <c r="AI342" s="164">
        <v>0</v>
      </c>
      <c r="AJ342" s="164">
        <v>0</v>
      </c>
      <c r="AK342" s="164">
        <v>0</v>
      </c>
      <c r="AL342" s="164">
        <v>0</v>
      </c>
      <c r="AM342" s="164">
        <v>0</v>
      </c>
      <c r="AN342" s="164">
        <v>0</v>
      </c>
    </row>
    <row r="343" spans="1:40" x14ac:dyDescent="0.2">
      <c r="A343" s="27" t="s">
        <v>2183</v>
      </c>
      <c r="B343" s="164">
        <v>35.033377890084999</v>
      </c>
      <c r="C343" s="164">
        <v>35.033377890084999</v>
      </c>
      <c r="D343" s="164">
        <v>35.033377890084999</v>
      </c>
      <c r="E343" s="164">
        <v>35.033377890084999</v>
      </c>
      <c r="F343" s="164">
        <v>35.033377890084999</v>
      </c>
      <c r="G343" s="164">
        <v>35.033377890084999</v>
      </c>
      <c r="H343" s="164">
        <v>35.033377890084999</v>
      </c>
      <c r="I343" s="164">
        <v>35.033377890084999</v>
      </c>
      <c r="J343" s="164">
        <v>35.033377890084999</v>
      </c>
      <c r="K343" s="164">
        <v>35.033377890084999</v>
      </c>
      <c r="L343" s="164">
        <v>35.033377890084999</v>
      </c>
      <c r="M343" s="164">
        <v>35.033377890084999</v>
      </c>
      <c r="N343" s="164">
        <v>35.033377890084999</v>
      </c>
      <c r="O343" s="164">
        <v>35.021193058757</v>
      </c>
      <c r="P343" s="164">
        <v>35.021193058757</v>
      </c>
      <c r="Q343" s="164">
        <v>35.021193058757</v>
      </c>
      <c r="R343" s="164">
        <v>35.021193058757</v>
      </c>
      <c r="S343" s="164">
        <v>35.021193058757</v>
      </c>
      <c r="T343" s="164">
        <v>35.021193058757</v>
      </c>
      <c r="U343" s="164">
        <v>35.021193058757</v>
      </c>
      <c r="V343" s="164">
        <v>35.021193058757</v>
      </c>
      <c r="W343" s="164">
        <v>35.021193058757</v>
      </c>
      <c r="X343" s="164">
        <v>35.021193058757</v>
      </c>
      <c r="Y343" s="164">
        <v>35.021193058757</v>
      </c>
      <c r="Z343" s="164">
        <v>35.021193058757</v>
      </c>
      <c r="AA343" s="164">
        <v>35.021193058757</v>
      </c>
      <c r="AB343" s="164">
        <v>35.0223088103156</v>
      </c>
      <c r="AC343" s="164">
        <v>35.0223088103156</v>
      </c>
      <c r="AD343" s="164">
        <v>35.0223088103156</v>
      </c>
      <c r="AE343" s="164">
        <v>35.0223088103156</v>
      </c>
      <c r="AF343" s="164">
        <v>35.0223088103156</v>
      </c>
      <c r="AG343" s="164">
        <v>35.0223088103156</v>
      </c>
      <c r="AH343" s="164">
        <v>35.0223088103156</v>
      </c>
      <c r="AI343" s="164">
        <v>35.0223088103156</v>
      </c>
      <c r="AJ343" s="164">
        <v>35.0223088103156</v>
      </c>
      <c r="AK343" s="164">
        <v>35.0223088103156</v>
      </c>
      <c r="AL343" s="164">
        <v>35.0223088103156</v>
      </c>
      <c r="AM343" s="164">
        <v>35.0223088103156</v>
      </c>
      <c r="AN343" s="164">
        <v>35.0223088103156</v>
      </c>
    </row>
    <row r="344" spans="1:40" x14ac:dyDescent="0.2">
      <c r="A344" s="27" t="s">
        <v>2184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  <c r="O344" s="164">
        <v>0</v>
      </c>
      <c r="P344" s="164">
        <v>0</v>
      </c>
      <c r="Q344" s="164">
        <v>0</v>
      </c>
      <c r="R344" s="164">
        <v>0</v>
      </c>
      <c r="S344" s="164">
        <v>0</v>
      </c>
      <c r="T344" s="164">
        <v>0</v>
      </c>
      <c r="U344" s="164">
        <v>0</v>
      </c>
      <c r="V344" s="164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  <c r="AB344" s="164">
        <v>0</v>
      </c>
      <c r="AC344" s="164">
        <v>0</v>
      </c>
      <c r="AD344" s="164">
        <v>0</v>
      </c>
      <c r="AE344" s="164">
        <v>0</v>
      </c>
      <c r="AF344" s="164">
        <v>0</v>
      </c>
      <c r="AG344" s="164">
        <v>0</v>
      </c>
      <c r="AH344" s="164">
        <v>0</v>
      </c>
      <c r="AI344" s="164">
        <v>0</v>
      </c>
      <c r="AJ344" s="164">
        <v>0</v>
      </c>
      <c r="AK344" s="164">
        <v>0</v>
      </c>
      <c r="AL344" s="164">
        <v>0</v>
      </c>
      <c r="AM344" s="164">
        <v>0</v>
      </c>
      <c r="AN344" s="164">
        <v>0</v>
      </c>
    </row>
    <row r="345" spans="1:40" x14ac:dyDescent="0.2">
      <c r="A345" s="27" t="s">
        <v>2185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  <c r="O345" s="164">
        <v>0</v>
      </c>
      <c r="P345" s="164">
        <v>0</v>
      </c>
      <c r="Q345" s="164">
        <v>0</v>
      </c>
      <c r="R345" s="164">
        <v>0</v>
      </c>
      <c r="S345" s="164">
        <v>0</v>
      </c>
      <c r="T345" s="164">
        <v>0</v>
      </c>
      <c r="U345" s="164">
        <v>0</v>
      </c>
      <c r="V345" s="164">
        <v>0</v>
      </c>
      <c r="W345" s="164">
        <v>0</v>
      </c>
      <c r="X345" s="164">
        <v>0</v>
      </c>
      <c r="Y345" s="164">
        <v>0</v>
      </c>
      <c r="Z345" s="164">
        <v>0</v>
      </c>
      <c r="AA345" s="164">
        <v>0</v>
      </c>
      <c r="AB345" s="164">
        <v>0</v>
      </c>
      <c r="AC345" s="164">
        <v>0</v>
      </c>
      <c r="AD345" s="164">
        <v>0</v>
      </c>
      <c r="AE345" s="164">
        <v>0</v>
      </c>
      <c r="AF345" s="164">
        <v>0</v>
      </c>
      <c r="AG345" s="164">
        <v>0</v>
      </c>
      <c r="AH345" s="164">
        <v>0</v>
      </c>
      <c r="AI345" s="164">
        <v>0</v>
      </c>
      <c r="AJ345" s="164">
        <v>0</v>
      </c>
      <c r="AK345" s="164">
        <v>0</v>
      </c>
      <c r="AL345" s="164">
        <v>0</v>
      </c>
      <c r="AM345" s="164">
        <v>0</v>
      </c>
      <c r="AN345" s="164">
        <v>0</v>
      </c>
    </row>
    <row r="346" spans="1:40" x14ac:dyDescent="0.2">
      <c r="A346" s="27" t="s">
        <v>2186</v>
      </c>
      <c r="B346" s="164">
        <v>8689009.06769903</v>
      </c>
      <c r="C346" s="164">
        <v>8689009.06769903</v>
      </c>
      <c r="D346" s="164">
        <v>8689009.06769903</v>
      </c>
      <c r="E346" s="164">
        <v>8689009.06769903</v>
      </c>
      <c r="F346" s="164">
        <v>8689009.06769903</v>
      </c>
      <c r="G346" s="164">
        <v>8689009.06769903</v>
      </c>
      <c r="H346" s="164">
        <v>8689009.06769903</v>
      </c>
      <c r="I346" s="164">
        <v>8689009.06769903</v>
      </c>
      <c r="J346" s="164">
        <v>8689009.06769903</v>
      </c>
      <c r="K346" s="164">
        <v>8689009.06769903</v>
      </c>
      <c r="L346" s="164">
        <v>8689009.06769903</v>
      </c>
      <c r="M346" s="164">
        <v>8689009.06769903</v>
      </c>
      <c r="N346" s="164">
        <v>8689009.06769903</v>
      </c>
      <c r="O346" s="164">
        <v>8685986.9751611706</v>
      </c>
      <c r="P346" s="164">
        <v>8685986.9751611706</v>
      </c>
      <c r="Q346" s="164">
        <v>8685986.9751611706</v>
      </c>
      <c r="R346" s="164">
        <v>8685986.9751611706</v>
      </c>
      <c r="S346" s="164">
        <v>8685986.9751611706</v>
      </c>
      <c r="T346" s="164">
        <v>8685986.9751611706</v>
      </c>
      <c r="U346" s="164">
        <v>8685986.9751611706</v>
      </c>
      <c r="V346" s="164">
        <v>8685986.9751611706</v>
      </c>
      <c r="W346" s="164">
        <v>8685986.9751611706</v>
      </c>
      <c r="X346" s="164">
        <v>8685986.9751611706</v>
      </c>
      <c r="Y346" s="164">
        <v>8685986.9751611706</v>
      </c>
      <c r="Z346" s="164">
        <v>8685986.9751611706</v>
      </c>
      <c r="AA346" s="164">
        <v>8685986.9751611706</v>
      </c>
      <c r="AB346" s="164">
        <v>8686263.7048399597</v>
      </c>
      <c r="AC346" s="164">
        <v>8686263.7048399597</v>
      </c>
      <c r="AD346" s="164">
        <v>8686263.7048399597</v>
      </c>
      <c r="AE346" s="164">
        <v>8686263.7048399597</v>
      </c>
      <c r="AF346" s="164">
        <v>8686263.7048399597</v>
      </c>
      <c r="AG346" s="164">
        <v>8686263.7048399597</v>
      </c>
      <c r="AH346" s="164">
        <v>8686263.7048399597</v>
      </c>
      <c r="AI346" s="164">
        <v>8686263.7048399597</v>
      </c>
      <c r="AJ346" s="164">
        <v>8686263.7048399597</v>
      </c>
      <c r="AK346" s="164">
        <v>8686263.7048399597</v>
      </c>
      <c r="AL346" s="164">
        <v>8686263.7048399597</v>
      </c>
      <c r="AM346" s="164">
        <v>8686263.7048399597</v>
      </c>
      <c r="AN346" s="164">
        <v>8686263.7048399597</v>
      </c>
    </row>
    <row r="347" spans="1:40" x14ac:dyDescent="0.2">
      <c r="A347" s="27" t="s">
        <v>2187</v>
      </c>
      <c r="B347" s="164">
        <v>0</v>
      </c>
      <c r="C347" s="164">
        <v>0</v>
      </c>
      <c r="D347" s="164">
        <v>0</v>
      </c>
      <c r="E347" s="164">
        <v>0</v>
      </c>
      <c r="F347" s="164">
        <v>0</v>
      </c>
      <c r="G347" s="164">
        <v>0</v>
      </c>
      <c r="H347" s="164">
        <v>0</v>
      </c>
      <c r="I347" s="164">
        <v>0</v>
      </c>
      <c r="J347" s="164">
        <v>0</v>
      </c>
      <c r="K347" s="164">
        <v>0</v>
      </c>
      <c r="L347" s="164">
        <v>0</v>
      </c>
      <c r="M347" s="164">
        <v>0</v>
      </c>
      <c r="N347" s="164">
        <v>0</v>
      </c>
      <c r="O347" s="164">
        <v>0</v>
      </c>
      <c r="P347" s="164">
        <v>0</v>
      </c>
      <c r="Q347" s="164">
        <v>0</v>
      </c>
      <c r="R347" s="164">
        <v>0</v>
      </c>
      <c r="S347" s="164">
        <v>0</v>
      </c>
      <c r="T347" s="164">
        <v>0</v>
      </c>
      <c r="U347" s="164">
        <v>0</v>
      </c>
      <c r="V347" s="164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  <c r="AB347" s="164">
        <v>0</v>
      </c>
      <c r="AC347" s="164">
        <v>0</v>
      </c>
      <c r="AD347" s="164">
        <v>0</v>
      </c>
      <c r="AE347" s="164">
        <v>0</v>
      </c>
      <c r="AF347" s="164">
        <v>0</v>
      </c>
      <c r="AG347" s="164">
        <v>0</v>
      </c>
      <c r="AH347" s="164">
        <v>0</v>
      </c>
      <c r="AI347" s="164">
        <v>0</v>
      </c>
      <c r="AJ347" s="164">
        <v>0</v>
      </c>
      <c r="AK347" s="164">
        <v>0</v>
      </c>
      <c r="AL347" s="164">
        <v>0</v>
      </c>
      <c r="AM347" s="164">
        <v>0</v>
      </c>
      <c r="AN347" s="164">
        <v>0</v>
      </c>
    </row>
    <row r="348" spans="1:40" x14ac:dyDescent="0.2">
      <c r="A348" s="27" t="s">
        <v>2188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  <c r="O348" s="164">
        <v>0</v>
      </c>
      <c r="P348" s="164">
        <v>0</v>
      </c>
      <c r="Q348" s="164">
        <v>0</v>
      </c>
      <c r="R348" s="164">
        <v>0</v>
      </c>
      <c r="S348" s="164">
        <v>0</v>
      </c>
      <c r="T348" s="164">
        <v>0</v>
      </c>
      <c r="U348" s="164">
        <v>0</v>
      </c>
      <c r="V348" s="164">
        <v>0</v>
      </c>
      <c r="W348" s="164">
        <v>0</v>
      </c>
      <c r="X348" s="164">
        <v>0</v>
      </c>
      <c r="Y348" s="164">
        <v>0</v>
      </c>
      <c r="Z348" s="164">
        <v>0</v>
      </c>
      <c r="AA348" s="164">
        <v>0</v>
      </c>
      <c r="AB348" s="164">
        <v>0</v>
      </c>
      <c r="AC348" s="164">
        <v>0</v>
      </c>
      <c r="AD348" s="164">
        <v>0</v>
      </c>
      <c r="AE348" s="164">
        <v>0</v>
      </c>
      <c r="AF348" s="164">
        <v>0</v>
      </c>
      <c r="AG348" s="164">
        <v>0</v>
      </c>
      <c r="AH348" s="164">
        <v>0</v>
      </c>
      <c r="AI348" s="164">
        <v>0</v>
      </c>
      <c r="AJ348" s="164">
        <v>0</v>
      </c>
      <c r="AK348" s="164">
        <v>0</v>
      </c>
      <c r="AL348" s="164">
        <v>0</v>
      </c>
      <c r="AM348" s="164">
        <v>0</v>
      </c>
      <c r="AN348" s="164">
        <v>0</v>
      </c>
    </row>
    <row r="349" spans="1:40" x14ac:dyDescent="0.2">
      <c r="A349" s="27" t="s">
        <v>2189</v>
      </c>
      <c r="B349" s="164">
        <v>-5043770.20670621</v>
      </c>
      <c r="C349" s="164">
        <v>-5043770.20670621</v>
      </c>
      <c r="D349" s="164">
        <v>-5043770.20670621</v>
      </c>
      <c r="E349" s="164">
        <v>-5043770.20670621</v>
      </c>
      <c r="F349" s="164">
        <v>-5043770.20670621</v>
      </c>
      <c r="G349" s="164">
        <v>-5043770.20670621</v>
      </c>
      <c r="H349" s="164">
        <v>-5043770.20670621</v>
      </c>
      <c r="I349" s="164">
        <v>-5043770.20670621</v>
      </c>
      <c r="J349" s="164">
        <v>-5043770.20670621</v>
      </c>
      <c r="K349" s="164">
        <v>-5043770.20670621</v>
      </c>
      <c r="L349" s="164">
        <v>-5043770.20670621</v>
      </c>
      <c r="M349" s="164">
        <v>-5043770.20670621</v>
      </c>
      <c r="N349" s="164">
        <v>-5043770.20670621</v>
      </c>
      <c r="O349" s="164">
        <v>-5042015.9513952099</v>
      </c>
      <c r="P349" s="164">
        <v>-5042015.9513952099</v>
      </c>
      <c r="Q349" s="164">
        <v>-5042015.9513952099</v>
      </c>
      <c r="R349" s="164">
        <v>-5042015.9513952099</v>
      </c>
      <c r="S349" s="164">
        <v>-5042015.9513952099</v>
      </c>
      <c r="T349" s="164">
        <v>-5042015.9513952099</v>
      </c>
      <c r="U349" s="164">
        <v>-5042015.9513952099</v>
      </c>
      <c r="V349" s="164">
        <v>-5042015.9513952099</v>
      </c>
      <c r="W349" s="164">
        <v>-5042015.9513952099</v>
      </c>
      <c r="X349" s="164">
        <v>-5042015.9513952099</v>
      </c>
      <c r="Y349" s="164">
        <v>-5042015.9513952099</v>
      </c>
      <c r="Z349" s="164">
        <v>-5042015.9513952099</v>
      </c>
      <c r="AA349" s="164">
        <v>-5042015.9513952099</v>
      </c>
      <c r="AB349" s="164">
        <v>-5042176.5866181999</v>
      </c>
      <c r="AC349" s="164">
        <v>-5042176.5866181999</v>
      </c>
      <c r="AD349" s="164">
        <v>-5042176.5866181999</v>
      </c>
      <c r="AE349" s="164">
        <v>-5042176.5866181999</v>
      </c>
      <c r="AF349" s="164">
        <v>-5042176.5866181999</v>
      </c>
      <c r="AG349" s="164">
        <v>-5042176.5866181999</v>
      </c>
      <c r="AH349" s="164">
        <v>-5042176.5866181999</v>
      </c>
      <c r="AI349" s="164">
        <v>-5042176.5866181999</v>
      </c>
      <c r="AJ349" s="164">
        <v>-5042176.5866181999</v>
      </c>
      <c r="AK349" s="164">
        <v>-5042176.5866181999</v>
      </c>
      <c r="AL349" s="164">
        <v>-5042176.5866181999</v>
      </c>
      <c r="AM349" s="164">
        <v>-5042176.5866181999</v>
      </c>
      <c r="AN349" s="164">
        <v>-5042176.5866181999</v>
      </c>
    </row>
    <row r="350" spans="1:40" x14ac:dyDescent="0.2">
      <c r="A350" s="27" t="s">
        <v>2190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0</v>
      </c>
      <c r="Q350" s="164">
        <v>0</v>
      </c>
      <c r="R350" s="164">
        <v>0</v>
      </c>
      <c r="S350" s="164">
        <v>0</v>
      </c>
      <c r="T350" s="164">
        <v>0</v>
      </c>
      <c r="U350" s="164">
        <v>0</v>
      </c>
      <c r="V350" s="164">
        <v>0</v>
      </c>
      <c r="W350" s="164">
        <v>0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4">
        <v>0</v>
      </c>
      <c r="AD350" s="164">
        <v>0</v>
      </c>
      <c r="AE350" s="164">
        <v>0</v>
      </c>
      <c r="AF350" s="164">
        <v>0</v>
      </c>
      <c r="AG350" s="164">
        <v>0</v>
      </c>
      <c r="AH350" s="164">
        <v>0</v>
      </c>
      <c r="AI350" s="164">
        <v>0</v>
      </c>
      <c r="AJ350" s="164">
        <v>0</v>
      </c>
      <c r="AK350" s="164">
        <v>0</v>
      </c>
      <c r="AL350" s="164">
        <v>0</v>
      </c>
      <c r="AM350" s="164">
        <v>0</v>
      </c>
      <c r="AN350" s="164">
        <v>0</v>
      </c>
    </row>
    <row r="351" spans="1:40" x14ac:dyDescent="0.2">
      <c r="A351" s="27" t="s">
        <v>2191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0</v>
      </c>
      <c r="T351" s="164">
        <v>0</v>
      </c>
      <c r="U351" s="164">
        <v>0</v>
      </c>
      <c r="V351" s="164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  <c r="AC351" s="164">
        <v>0</v>
      </c>
      <c r="AD351" s="164">
        <v>0</v>
      </c>
      <c r="AE351" s="164">
        <v>0</v>
      </c>
      <c r="AF351" s="164">
        <v>0</v>
      </c>
      <c r="AG351" s="164">
        <v>0</v>
      </c>
      <c r="AH351" s="164">
        <v>0</v>
      </c>
      <c r="AI351" s="164">
        <v>0</v>
      </c>
      <c r="AJ351" s="164">
        <v>0</v>
      </c>
      <c r="AK351" s="164">
        <v>0</v>
      </c>
      <c r="AL351" s="164">
        <v>0</v>
      </c>
      <c r="AM351" s="164">
        <v>0</v>
      </c>
      <c r="AN351" s="164">
        <v>0</v>
      </c>
    </row>
    <row r="352" spans="1:40" x14ac:dyDescent="0.2">
      <c r="A352" s="27" t="s">
        <v>2192</v>
      </c>
      <c r="B352" s="164">
        <v>0</v>
      </c>
      <c r="C352" s="164">
        <v>0</v>
      </c>
      <c r="D352" s="164">
        <v>0</v>
      </c>
      <c r="E352" s="164">
        <v>0</v>
      </c>
      <c r="F352" s="164">
        <v>0</v>
      </c>
      <c r="G352" s="164">
        <v>0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64">
        <v>0</v>
      </c>
      <c r="N352" s="164">
        <v>0</v>
      </c>
      <c r="O352" s="164">
        <v>0</v>
      </c>
      <c r="P352" s="164">
        <v>0</v>
      </c>
      <c r="Q352" s="164">
        <v>0</v>
      </c>
      <c r="R352" s="164">
        <v>0</v>
      </c>
      <c r="S352" s="164">
        <v>0</v>
      </c>
      <c r="T352" s="164">
        <v>0</v>
      </c>
      <c r="U352" s="164">
        <v>0</v>
      </c>
      <c r="V352" s="164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  <c r="AB352" s="164">
        <v>0</v>
      </c>
      <c r="AC352" s="164">
        <v>0</v>
      </c>
      <c r="AD352" s="164">
        <v>0</v>
      </c>
      <c r="AE352" s="164">
        <v>0</v>
      </c>
      <c r="AF352" s="164">
        <v>0</v>
      </c>
      <c r="AG352" s="164">
        <v>0</v>
      </c>
      <c r="AH352" s="164">
        <v>0</v>
      </c>
      <c r="AI352" s="164">
        <v>0</v>
      </c>
      <c r="AJ352" s="164">
        <v>0</v>
      </c>
      <c r="AK352" s="164">
        <v>0</v>
      </c>
      <c r="AL352" s="164">
        <v>0</v>
      </c>
      <c r="AM352" s="164">
        <v>0</v>
      </c>
      <c r="AN352" s="164">
        <v>0</v>
      </c>
    </row>
    <row r="353" spans="1:40" x14ac:dyDescent="0.2">
      <c r="A353" s="30" t="s">
        <v>2193</v>
      </c>
      <c r="B353" s="164">
        <v>179299204.91347101</v>
      </c>
      <c r="C353" s="164">
        <v>178636937.96029299</v>
      </c>
      <c r="D353" s="164">
        <v>177931128.08316699</v>
      </c>
      <c r="E353" s="164">
        <v>177181775.28209201</v>
      </c>
      <c r="F353" s="164">
        <v>176388879.55706999</v>
      </c>
      <c r="G353" s="164">
        <v>175552440.908099</v>
      </c>
      <c r="H353" s="164">
        <v>174672459.33518001</v>
      </c>
      <c r="I353" s="164">
        <v>173748934.838312</v>
      </c>
      <c r="J353" s="164">
        <v>172787173.75189999</v>
      </c>
      <c r="K353" s="164">
        <v>171798276.46055999</v>
      </c>
      <c r="L353" s="164">
        <v>170782242.96428999</v>
      </c>
      <c r="M353" s="164">
        <v>169739073.263091</v>
      </c>
      <c r="N353" s="164">
        <v>169739073.263091</v>
      </c>
      <c r="O353" s="164">
        <v>168668997.61790299</v>
      </c>
      <c r="P353" s="164">
        <v>167618094.65149999</v>
      </c>
      <c r="Q353" s="164">
        <v>166585096.51446801</v>
      </c>
      <c r="R353" s="164">
        <v>165570003.206808</v>
      </c>
      <c r="S353" s="164">
        <v>164572814.72851899</v>
      </c>
      <c r="T353" s="164">
        <v>163593531.079602</v>
      </c>
      <c r="U353" s="164">
        <v>162632152.260057</v>
      </c>
      <c r="V353" s="164">
        <v>161688678.269885</v>
      </c>
      <c r="W353" s="164">
        <v>160763109.10908401</v>
      </c>
      <c r="X353" s="164">
        <v>159850138.44325101</v>
      </c>
      <c r="Y353" s="164">
        <v>158938665.88777101</v>
      </c>
      <c r="Z353" s="164">
        <v>158028691.44264299</v>
      </c>
      <c r="AA353" s="164">
        <v>158028691.44264299</v>
      </c>
      <c r="AB353" s="164">
        <v>157120331.20344001</v>
      </c>
      <c r="AC353" s="164">
        <v>156211854.86866501</v>
      </c>
      <c r="AD353" s="164">
        <v>155303378.53389001</v>
      </c>
      <c r="AE353" s="164">
        <v>154394902.19911501</v>
      </c>
      <c r="AF353" s="164">
        <v>153486425.86434099</v>
      </c>
      <c r="AG353" s="164">
        <v>152577949.52956599</v>
      </c>
      <c r="AH353" s="164">
        <v>151669473.19479099</v>
      </c>
      <c r="AI353" s="164">
        <v>150760996.86001599</v>
      </c>
      <c r="AJ353" s="164">
        <v>149852520.52524099</v>
      </c>
      <c r="AK353" s="164">
        <v>148944044.19046599</v>
      </c>
      <c r="AL353" s="164">
        <v>148035567.85569</v>
      </c>
      <c r="AM353" s="164">
        <v>147127091.520915</v>
      </c>
      <c r="AN353" s="164">
        <v>147127091.520915</v>
      </c>
    </row>
    <row r="354" spans="1:40" x14ac:dyDescent="0.2">
      <c r="A354" s="30" t="s">
        <v>2194</v>
      </c>
      <c r="B354" s="164">
        <v>1612376412.2168601</v>
      </c>
      <c r="C354" s="164">
        <v>1561364647.9179101</v>
      </c>
      <c r="D354" s="164">
        <v>1511429015.44473</v>
      </c>
      <c r="E354" s="164">
        <v>1462966869.2783401</v>
      </c>
      <c r="F354" s="164">
        <v>1417540026.9392099</v>
      </c>
      <c r="G354" s="164">
        <v>1376538990.26898</v>
      </c>
      <c r="H354" s="164">
        <v>1340796997.38675</v>
      </c>
      <c r="I354" s="164">
        <v>1306774032.3257699</v>
      </c>
      <c r="J354" s="164">
        <v>1283597924.3931799</v>
      </c>
      <c r="K354" s="164">
        <v>1266841915.9054</v>
      </c>
      <c r="L354" s="164">
        <v>1256168942.0460801</v>
      </c>
      <c r="M354" s="164">
        <v>1249542632.9677501</v>
      </c>
      <c r="N354" s="164">
        <v>1249542632.9677501</v>
      </c>
      <c r="O354" s="164">
        <v>1242948307.1642301</v>
      </c>
      <c r="P354" s="164">
        <v>1242685934.9198999</v>
      </c>
      <c r="Q354" s="164">
        <v>1241363178.60829</v>
      </c>
      <c r="R354" s="164">
        <v>1238582784.64991</v>
      </c>
      <c r="S354" s="164">
        <v>1235368160.2344601</v>
      </c>
      <c r="T354" s="164">
        <v>1232210258.82827</v>
      </c>
      <c r="U354" s="164">
        <v>1229348023.63517</v>
      </c>
      <c r="V354" s="164">
        <v>1223290184.69117</v>
      </c>
      <c r="W354" s="164">
        <v>1221090400.3456099</v>
      </c>
      <c r="X354" s="164">
        <v>1219793980.62798</v>
      </c>
      <c r="Y354" s="164">
        <v>1219972365.95188</v>
      </c>
      <c r="Z354" s="164">
        <v>1220378463.88797</v>
      </c>
      <c r="AA354" s="164">
        <v>1220378463.88797</v>
      </c>
      <c r="AB354" s="164">
        <v>1217231914.43871</v>
      </c>
      <c r="AC354" s="164">
        <v>1218059738.1177101</v>
      </c>
      <c r="AD354" s="164">
        <v>1218311278.8659301</v>
      </c>
      <c r="AE354" s="164">
        <v>1217674630.73825</v>
      </c>
      <c r="AF354" s="164">
        <v>1216875949.85217</v>
      </c>
      <c r="AG354" s="164">
        <v>1215793990.0981801</v>
      </c>
      <c r="AH354" s="164">
        <v>1214629490.39762</v>
      </c>
      <c r="AI354" s="164">
        <v>1209941571.7922599</v>
      </c>
      <c r="AJ354" s="164">
        <v>1208468969.42419</v>
      </c>
      <c r="AK354" s="164">
        <v>1207461538.63448</v>
      </c>
      <c r="AL354" s="164">
        <v>1207033628.2952001</v>
      </c>
      <c r="AM354" s="164">
        <v>1206557094.9384799</v>
      </c>
      <c r="AN354" s="164">
        <v>1206557094.9384799</v>
      </c>
    </row>
    <row r="355" spans="1:40" x14ac:dyDescent="0.2">
      <c r="A355" s="30" t="s">
        <v>2195</v>
      </c>
      <c r="B355" s="164">
        <v>3632528679.1454101</v>
      </c>
      <c r="C355" s="164">
        <v>3561459991.2873902</v>
      </c>
      <c r="D355" s="164">
        <v>3498739860.8724799</v>
      </c>
      <c r="E355" s="164">
        <v>3439804978.0846701</v>
      </c>
      <c r="F355" s="164">
        <v>3390882788.26264</v>
      </c>
      <c r="G355" s="164">
        <v>3343338289.1390901</v>
      </c>
      <c r="H355" s="164">
        <v>3298091733.4723802</v>
      </c>
      <c r="I355" s="164">
        <v>3260255696.1542001</v>
      </c>
      <c r="J355" s="164">
        <v>3219488155.0862198</v>
      </c>
      <c r="K355" s="164">
        <v>3185882893.5471702</v>
      </c>
      <c r="L355" s="164">
        <v>3165329200.10776</v>
      </c>
      <c r="M355" s="164">
        <v>3151606666.5160098</v>
      </c>
      <c r="N355" s="164">
        <v>3151606666.5160098</v>
      </c>
      <c r="O355" s="164">
        <v>3147191372.0132999</v>
      </c>
      <c r="P355" s="164">
        <v>3135893683.9279699</v>
      </c>
      <c r="Q355" s="164">
        <v>3130256707.7241802</v>
      </c>
      <c r="R355" s="164">
        <v>3125140001.4814701</v>
      </c>
      <c r="S355" s="164">
        <v>3124503095.1700902</v>
      </c>
      <c r="T355" s="164">
        <v>3121552448.0355</v>
      </c>
      <c r="U355" s="164">
        <v>3116371503.09693</v>
      </c>
      <c r="V355" s="164">
        <v>3113565212.9851699</v>
      </c>
      <c r="W355" s="164">
        <v>3101932850.2363</v>
      </c>
      <c r="X355" s="164">
        <v>3090713945.5773702</v>
      </c>
      <c r="Y355" s="164">
        <v>3086707014.31986</v>
      </c>
      <c r="Z355" s="164">
        <v>3085282532.1801801</v>
      </c>
      <c r="AA355" s="164">
        <v>3085282532.1801801</v>
      </c>
      <c r="AB355" s="164">
        <v>3090418485.51758</v>
      </c>
      <c r="AC355" s="164">
        <v>3082531339.0743299</v>
      </c>
      <c r="AD355" s="164">
        <v>3080236316.2251701</v>
      </c>
      <c r="AE355" s="164">
        <v>3079082442.5834699</v>
      </c>
      <c r="AF355" s="164">
        <v>3082903019.7192602</v>
      </c>
      <c r="AG355" s="164">
        <v>3084359620.9313302</v>
      </c>
      <c r="AH355" s="164">
        <v>3083284288.3944998</v>
      </c>
      <c r="AI355" s="164">
        <v>3084394325.3213201</v>
      </c>
      <c r="AJ355" s="164">
        <v>3076331766.8511801</v>
      </c>
      <c r="AK355" s="164">
        <v>3068354240.42588</v>
      </c>
      <c r="AL355" s="164">
        <v>3066789398.9605899</v>
      </c>
      <c r="AM355" s="164">
        <v>3067793604.9984899</v>
      </c>
      <c r="AN355" s="164">
        <v>3067793604.9984899</v>
      </c>
    </row>
    <row r="356" spans="1:40" x14ac:dyDescent="0.2">
      <c r="A356" s="27" t="s">
        <v>2196</v>
      </c>
    </row>
    <row r="357" spans="1:40" x14ac:dyDescent="0.2">
      <c r="A357" s="27" t="s">
        <v>2197</v>
      </c>
    </row>
    <row r="358" spans="1:40" x14ac:dyDescent="0.2">
      <c r="A358" s="27" t="s">
        <v>2198</v>
      </c>
      <c r="B358" s="164">
        <v>-7732883.8699865099</v>
      </c>
      <c r="C358" s="164">
        <v>-7367321.3252366697</v>
      </c>
      <c r="D358" s="164">
        <v>-6999531.9002180696</v>
      </c>
      <c r="E358" s="164">
        <v>-6629502.0295539498</v>
      </c>
      <c r="F358" s="164">
        <v>-6257218.0652320702</v>
      </c>
      <c r="G358" s="164">
        <v>-5882666.2761013098</v>
      </c>
      <c r="H358" s="164">
        <v>-5505832.84736518</v>
      </c>
      <c r="I358" s="164">
        <v>-5126703.8800723599</v>
      </c>
      <c r="J358" s="164">
        <v>-4745265.3906040099</v>
      </c>
      <c r="K358" s="164">
        <v>-4361503.3101579901</v>
      </c>
      <c r="L358" s="164">
        <v>-3975403.4842300001</v>
      </c>
      <c r="M358" s="164">
        <v>-3586951.6720914701</v>
      </c>
      <c r="N358" s="164">
        <v>-3586951.6720914701</v>
      </c>
      <c r="O358" s="164">
        <v>-3195326.0273641502</v>
      </c>
      <c r="P358" s="164">
        <v>-2802226.5167217902</v>
      </c>
      <c r="Q358" s="164">
        <v>-2406732.3802361502</v>
      </c>
      <c r="R358" s="164">
        <v>-2040565.05444691</v>
      </c>
      <c r="S358" s="164">
        <v>-1703902.8119524401</v>
      </c>
      <c r="T358" s="164">
        <v>-1396925.3874860699</v>
      </c>
      <c r="U358" s="164">
        <v>-1119813.6106622701</v>
      </c>
      <c r="V358" s="164">
        <v>-872749.41264638701</v>
      </c>
      <c r="W358" s="164">
        <v>-655915.832864795</v>
      </c>
      <c r="X358" s="164">
        <v>-469497.02575610997</v>
      </c>
      <c r="Y358" s="164">
        <v>-313678.26756341499</v>
      </c>
      <c r="Z358" s="164">
        <v>-188645.963167904</v>
      </c>
      <c r="AA358" s="164">
        <v>-188645.963167904</v>
      </c>
      <c r="AB358" s="164">
        <v>-94576.575465328497</v>
      </c>
      <c r="AC358" s="164">
        <v>-31688.308211301799</v>
      </c>
      <c r="AD358" s="164">
        <v>-148.878384381008</v>
      </c>
      <c r="AE358" s="164">
        <v>-149.25222359544699</v>
      </c>
      <c r="AF358" s="164">
        <v>-149.25222359544699</v>
      </c>
      <c r="AG358" s="164">
        <v>-149.25222359544699</v>
      </c>
      <c r="AH358" s="164">
        <v>-149.25222359544699</v>
      </c>
      <c r="AI358" s="164">
        <v>-149.25222359544699</v>
      </c>
      <c r="AJ358" s="164">
        <v>-149.25222359544699</v>
      </c>
      <c r="AK358" s="164">
        <v>-149.25222359544699</v>
      </c>
      <c r="AL358" s="164">
        <v>-149.25222359544699</v>
      </c>
      <c r="AM358" s="164">
        <v>-149.25222359544699</v>
      </c>
      <c r="AN358" s="164">
        <v>-149.25222359544699</v>
      </c>
    </row>
    <row r="359" spans="1:40" x14ac:dyDescent="0.2">
      <c r="A359" s="27" t="s">
        <v>2199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0</v>
      </c>
      <c r="T359" s="164">
        <v>0</v>
      </c>
      <c r="U359" s="164">
        <v>0</v>
      </c>
      <c r="V359" s="164">
        <v>0</v>
      </c>
      <c r="W359" s="164">
        <v>0</v>
      </c>
      <c r="X359" s="164">
        <v>0</v>
      </c>
      <c r="Y359" s="164">
        <v>0</v>
      </c>
      <c r="Z359" s="164">
        <v>0</v>
      </c>
      <c r="AA359" s="164">
        <v>0</v>
      </c>
      <c r="AB359" s="164">
        <v>0</v>
      </c>
      <c r="AC359" s="164">
        <v>0</v>
      </c>
      <c r="AD359" s="164">
        <v>0</v>
      </c>
      <c r="AE359" s="164">
        <v>0</v>
      </c>
      <c r="AF359" s="164">
        <v>0</v>
      </c>
      <c r="AG359" s="164">
        <v>0</v>
      </c>
      <c r="AH359" s="164">
        <v>0</v>
      </c>
      <c r="AI359" s="164">
        <v>0</v>
      </c>
      <c r="AJ359" s="164">
        <v>0</v>
      </c>
      <c r="AK359" s="164">
        <v>0</v>
      </c>
      <c r="AL359" s="164">
        <v>0</v>
      </c>
      <c r="AM359" s="164">
        <v>0</v>
      </c>
      <c r="AN359" s="164">
        <v>0</v>
      </c>
    </row>
    <row r="360" spans="1:40" x14ac:dyDescent="0.2">
      <c r="A360" s="27" t="s">
        <v>2200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0</v>
      </c>
      <c r="Q360" s="164">
        <v>0</v>
      </c>
      <c r="R360" s="164">
        <v>0</v>
      </c>
      <c r="S360" s="164">
        <v>0</v>
      </c>
      <c r="T360" s="164">
        <v>0</v>
      </c>
      <c r="U360" s="164">
        <v>0</v>
      </c>
      <c r="V360" s="164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  <c r="AC360" s="164">
        <v>0</v>
      </c>
      <c r="AD360" s="164">
        <v>0</v>
      </c>
      <c r="AE360" s="164">
        <v>0</v>
      </c>
      <c r="AF360" s="164">
        <v>0</v>
      </c>
      <c r="AG360" s="164">
        <v>0</v>
      </c>
      <c r="AH360" s="164">
        <v>0</v>
      </c>
      <c r="AI360" s="164">
        <v>0</v>
      </c>
      <c r="AJ360" s="164">
        <v>0</v>
      </c>
      <c r="AK360" s="164">
        <v>0</v>
      </c>
      <c r="AL360" s="164">
        <v>0</v>
      </c>
      <c r="AM360" s="164">
        <v>0</v>
      </c>
      <c r="AN360" s="164">
        <v>0</v>
      </c>
    </row>
    <row r="361" spans="1:40" x14ac:dyDescent="0.2">
      <c r="A361" s="27" t="s">
        <v>2201</v>
      </c>
      <c r="B361" s="164">
        <v>-205402709.41475999</v>
      </c>
      <c r="C361" s="164">
        <v>-205402709.41475999</v>
      </c>
      <c r="D361" s="164">
        <v>-205402709.41475999</v>
      </c>
      <c r="E361" s="164">
        <v>-205402709.41475999</v>
      </c>
      <c r="F361" s="164">
        <v>-205402709.41475999</v>
      </c>
      <c r="G361" s="164">
        <v>-205402709.41475999</v>
      </c>
      <c r="H361" s="164">
        <v>-205402709.41475999</v>
      </c>
      <c r="I361" s="164">
        <v>-205402709.41475999</v>
      </c>
      <c r="J361" s="164">
        <v>-205402709.41475999</v>
      </c>
      <c r="K361" s="164">
        <v>-205402709.41475999</v>
      </c>
      <c r="L361" s="164">
        <v>-205402709.41475999</v>
      </c>
      <c r="M361" s="164">
        <v>-205402709.41475999</v>
      </c>
      <c r="N361" s="164">
        <v>-205402709.41475999</v>
      </c>
      <c r="O361" s="164">
        <v>-205350813.40741</v>
      </c>
      <c r="P361" s="164">
        <v>-205350813.40741</v>
      </c>
      <c r="Q361" s="164">
        <v>-205350813.40741</v>
      </c>
      <c r="R361" s="164">
        <v>-205350813.40741</v>
      </c>
      <c r="S361" s="164">
        <v>-205350813.40741</v>
      </c>
      <c r="T361" s="164">
        <v>-205350813.40741</v>
      </c>
      <c r="U361" s="164">
        <v>-205350813.40741</v>
      </c>
      <c r="V361" s="164">
        <v>-205350813.40741</v>
      </c>
      <c r="W361" s="164">
        <v>-205350813.40741</v>
      </c>
      <c r="X361" s="164">
        <v>-205350813.40741</v>
      </c>
      <c r="Y361" s="164">
        <v>-205350813.40741</v>
      </c>
      <c r="Z361" s="164">
        <v>-205350813.40741</v>
      </c>
      <c r="AA361" s="164">
        <v>-205350813.40741</v>
      </c>
      <c r="AB361" s="164">
        <v>-205326764.038151</v>
      </c>
      <c r="AC361" s="164">
        <v>-205326764.038151</v>
      </c>
      <c r="AD361" s="164">
        <v>-205326764.038151</v>
      </c>
      <c r="AE361" s="164">
        <v>-205326764.038151</v>
      </c>
      <c r="AF361" s="164">
        <v>-205326764.038151</v>
      </c>
      <c r="AG361" s="164">
        <v>-205326764.038151</v>
      </c>
      <c r="AH361" s="164">
        <v>-205326764.038151</v>
      </c>
      <c r="AI361" s="164">
        <v>-205326764.038151</v>
      </c>
      <c r="AJ361" s="164">
        <v>-205326764.038151</v>
      </c>
      <c r="AK361" s="164">
        <v>-205326764.038151</v>
      </c>
      <c r="AL361" s="164">
        <v>-205326764.038151</v>
      </c>
      <c r="AM361" s="164">
        <v>-205326764.038151</v>
      </c>
      <c r="AN361" s="164">
        <v>-205326764.038151</v>
      </c>
    </row>
    <row r="362" spans="1:40" x14ac:dyDescent="0.2">
      <c r="A362" s="30" t="s">
        <v>2202</v>
      </c>
      <c r="B362" s="164">
        <v>-213135593.28474599</v>
      </c>
      <c r="C362" s="164">
        <v>-212770030.73999599</v>
      </c>
      <c r="D362" s="164">
        <v>-212402241.314978</v>
      </c>
      <c r="E362" s="164">
        <v>-212032211.444314</v>
      </c>
      <c r="F362" s="164">
        <v>-211659927.479992</v>
      </c>
      <c r="G362" s="164">
        <v>-211285375.69086099</v>
      </c>
      <c r="H362" s="164">
        <v>-210908542.26212499</v>
      </c>
      <c r="I362" s="164">
        <v>-210529413.29483199</v>
      </c>
      <c r="J362" s="164">
        <v>-210147974.80536401</v>
      </c>
      <c r="K362" s="164">
        <v>-209764212.72491801</v>
      </c>
      <c r="L362" s="164">
        <v>-209378112.89899001</v>
      </c>
      <c r="M362" s="164">
        <v>-208989661.086851</v>
      </c>
      <c r="N362" s="164">
        <v>-208989661.086851</v>
      </c>
      <c r="O362" s="164">
        <v>-208546139.43477401</v>
      </c>
      <c r="P362" s="164">
        <v>-208153039.92413199</v>
      </c>
      <c r="Q362" s="164">
        <v>-207757545.787646</v>
      </c>
      <c r="R362" s="164">
        <v>-207391378.46185699</v>
      </c>
      <c r="S362" s="164">
        <v>-207054716.219363</v>
      </c>
      <c r="T362" s="164">
        <v>-206747738.79489601</v>
      </c>
      <c r="U362" s="164">
        <v>-206470627.01807201</v>
      </c>
      <c r="V362" s="164">
        <v>-206223562.820057</v>
      </c>
      <c r="W362" s="164">
        <v>-206006729.240275</v>
      </c>
      <c r="X362" s="164">
        <v>-205820310.433166</v>
      </c>
      <c r="Y362" s="164">
        <v>-205664491.67497399</v>
      </c>
      <c r="Z362" s="164">
        <v>-205539459.37057799</v>
      </c>
      <c r="AA362" s="164">
        <v>-205539459.37057799</v>
      </c>
      <c r="AB362" s="164">
        <v>-205421340.61361599</v>
      </c>
      <c r="AC362" s="164">
        <v>-205358452.34636199</v>
      </c>
      <c r="AD362" s="164">
        <v>-205326912.91653499</v>
      </c>
      <c r="AE362" s="164">
        <v>-205326913.29037401</v>
      </c>
      <c r="AF362" s="164">
        <v>-205326913.29037401</v>
      </c>
      <c r="AG362" s="164">
        <v>-205326913.29037401</v>
      </c>
      <c r="AH362" s="164">
        <v>-205326913.29037401</v>
      </c>
      <c r="AI362" s="164">
        <v>-205326913.29037401</v>
      </c>
      <c r="AJ362" s="164">
        <v>-205326913.29037401</v>
      </c>
      <c r="AK362" s="164">
        <v>-205326913.29037401</v>
      </c>
      <c r="AL362" s="164">
        <v>-205326913.29037401</v>
      </c>
      <c r="AM362" s="164">
        <v>-205326913.29037401</v>
      </c>
      <c r="AN362" s="164">
        <v>-205326913.29037401</v>
      </c>
    </row>
    <row r="363" spans="1:40" x14ac:dyDescent="0.2">
      <c r="A363" s="27" t="s">
        <v>2203</v>
      </c>
      <c r="B363" s="164">
        <v>-123145422.788284</v>
      </c>
      <c r="C363" s="164">
        <v>-128947140.654586</v>
      </c>
      <c r="D363" s="164">
        <v>-131847999.58773699</v>
      </c>
      <c r="E363" s="164">
        <v>-131847999.58773699</v>
      </c>
      <c r="F363" s="164">
        <v>-131847999.58773699</v>
      </c>
      <c r="G363" s="164">
        <v>-131847999.58773699</v>
      </c>
      <c r="H363" s="164">
        <v>-131847999.58773699</v>
      </c>
      <c r="I363" s="164">
        <v>-131847999.58773699</v>
      </c>
      <c r="J363" s="164">
        <v>-131847999.58773699</v>
      </c>
      <c r="K363" s="164">
        <v>-131847999.58773699</v>
      </c>
      <c r="L363" s="164">
        <v>-131847999.58773699</v>
      </c>
      <c r="M363" s="164">
        <v>-131847999.58773699</v>
      </c>
      <c r="N363" s="164">
        <v>-131847999.58773699</v>
      </c>
      <c r="O363" s="164">
        <v>-131847999.58773699</v>
      </c>
      <c r="P363" s="164">
        <v>-131847999.58773699</v>
      </c>
      <c r="Q363" s="164">
        <v>-131847999.58773699</v>
      </c>
      <c r="R363" s="164">
        <v>-131847999.58773699</v>
      </c>
      <c r="S363" s="164">
        <v>-131847999.58773699</v>
      </c>
      <c r="T363" s="164">
        <v>-131847999.58773699</v>
      </c>
      <c r="U363" s="164">
        <v>-131847999.58773699</v>
      </c>
      <c r="V363" s="164">
        <v>-131847999.58773699</v>
      </c>
      <c r="W363" s="164">
        <v>-131847999.58773699</v>
      </c>
      <c r="X363" s="164">
        <v>-131847999.58773699</v>
      </c>
      <c r="Y363" s="164">
        <v>-131847999.58773699</v>
      </c>
      <c r="Z363" s="164">
        <v>-131847999.58773699</v>
      </c>
      <c r="AA363" s="164">
        <v>-131847999.58773699</v>
      </c>
      <c r="AB363" s="164">
        <v>-131847999.58773699</v>
      </c>
      <c r="AC363" s="164">
        <v>-131847999.58773699</v>
      </c>
      <c r="AD363" s="164">
        <v>-131847999.58773699</v>
      </c>
      <c r="AE363" s="164">
        <v>-131847999.58773699</v>
      </c>
      <c r="AF363" s="164">
        <v>-131847999.58773699</v>
      </c>
      <c r="AG363" s="164">
        <v>-131847999.58773699</v>
      </c>
      <c r="AH363" s="164">
        <v>-131847999.58773699</v>
      </c>
      <c r="AI363" s="164">
        <v>-131847999.58773699</v>
      </c>
      <c r="AJ363" s="164">
        <v>-131847999.58773699</v>
      </c>
      <c r="AK363" s="164">
        <v>-131847999.58773699</v>
      </c>
      <c r="AL363" s="164">
        <v>-131847999.58773699</v>
      </c>
      <c r="AM363" s="164">
        <v>-131847999.58773699</v>
      </c>
      <c r="AN363" s="164">
        <v>-131847999.58773699</v>
      </c>
    </row>
    <row r="364" spans="1:40" x14ac:dyDescent="0.2">
      <c r="A364" s="27" t="s">
        <v>2204</v>
      </c>
      <c r="B364" s="164">
        <v>0</v>
      </c>
      <c r="C364" s="164">
        <v>0</v>
      </c>
      <c r="D364" s="164">
        <v>0</v>
      </c>
      <c r="E364" s="164">
        <v>0</v>
      </c>
      <c r="F364" s="164">
        <v>0</v>
      </c>
      <c r="G364" s="164">
        <v>0</v>
      </c>
      <c r="H364" s="164">
        <v>0</v>
      </c>
      <c r="I364" s="164">
        <v>0</v>
      </c>
      <c r="J364" s="164">
        <v>0</v>
      </c>
      <c r="K364" s="164">
        <v>0</v>
      </c>
      <c r="L364" s="164">
        <v>0</v>
      </c>
      <c r="M364" s="164">
        <v>0</v>
      </c>
      <c r="N364" s="164">
        <v>0</v>
      </c>
      <c r="O364" s="164">
        <v>0</v>
      </c>
      <c r="P364" s="164">
        <v>0</v>
      </c>
      <c r="Q364" s="164">
        <v>0</v>
      </c>
      <c r="R364" s="164">
        <v>0</v>
      </c>
      <c r="S364" s="164">
        <v>0</v>
      </c>
      <c r="T364" s="164">
        <v>0</v>
      </c>
      <c r="U364" s="164">
        <v>0</v>
      </c>
      <c r="V364" s="164">
        <v>0</v>
      </c>
      <c r="W364" s="164">
        <v>0</v>
      </c>
      <c r="X364" s="164">
        <v>0</v>
      </c>
      <c r="Y364" s="164">
        <v>0</v>
      </c>
      <c r="Z364" s="164">
        <v>0</v>
      </c>
      <c r="AA364" s="164">
        <v>0</v>
      </c>
      <c r="AB364" s="164">
        <v>0</v>
      </c>
      <c r="AC364" s="164">
        <v>0</v>
      </c>
      <c r="AD364" s="164">
        <v>0</v>
      </c>
      <c r="AE364" s="164">
        <v>0</v>
      </c>
      <c r="AF364" s="164">
        <v>0</v>
      </c>
      <c r="AG364" s="164">
        <v>0</v>
      </c>
      <c r="AH364" s="164">
        <v>0</v>
      </c>
      <c r="AI364" s="164">
        <v>0</v>
      </c>
      <c r="AJ364" s="164">
        <v>0</v>
      </c>
      <c r="AK364" s="164">
        <v>0</v>
      </c>
      <c r="AL364" s="164">
        <v>0</v>
      </c>
      <c r="AM364" s="164">
        <v>0</v>
      </c>
      <c r="AN364" s="164">
        <v>0</v>
      </c>
    </row>
    <row r="365" spans="1:40" x14ac:dyDescent="0.2">
      <c r="A365" s="30" t="s">
        <v>2205</v>
      </c>
      <c r="B365" s="164">
        <v>-123145422.788284</v>
      </c>
      <c r="C365" s="164">
        <v>-128947140.654586</v>
      </c>
      <c r="D365" s="164">
        <v>-131847999.58773699</v>
      </c>
      <c r="E365" s="164">
        <v>-131847999.58773699</v>
      </c>
      <c r="F365" s="164">
        <v>-131847999.58773699</v>
      </c>
      <c r="G365" s="164">
        <v>-131847999.58773699</v>
      </c>
      <c r="H365" s="164">
        <v>-131847999.58773699</v>
      </c>
      <c r="I365" s="164">
        <v>-131847999.58773699</v>
      </c>
      <c r="J365" s="164">
        <v>-131847999.58773699</v>
      </c>
      <c r="K365" s="164">
        <v>-131847999.58773699</v>
      </c>
      <c r="L365" s="164">
        <v>-131847999.58773699</v>
      </c>
      <c r="M365" s="164">
        <v>-131847999.58773699</v>
      </c>
      <c r="N365" s="164">
        <v>-131847999.58773699</v>
      </c>
      <c r="O365" s="164">
        <v>-131847999.58773699</v>
      </c>
      <c r="P365" s="164">
        <v>-131847999.58773699</v>
      </c>
      <c r="Q365" s="164">
        <v>-131847999.58773699</v>
      </c>
      <c r="R365" s="164">
        <v>-131847999.58773699</v>
      </c>
      <c r="S365" s="164">
        <v>-131847999.58773699</v>
      </c>
      <c r="T365" s="164">
        <v>-131847999.58773699</v>
      </c>
      <c r="U365" s="164">
        <v>-131847999.58773699</v>
      </c>
      <c r="V365" s="164">
        <v>-131847999.58773699</v>
      </c>
      <c r="W365" s="164">
        <v>-131847999.58773699</v>
      </c>
      <c r="X365" s="164">
        <v>-131847999.58773699</v>
      </c>
      <c r="Y365" s="164">
        <v>-131847999.58773699</v>
      </c>
      <c r="Z365" s="164">
        <v>-131847999.58773699</v>
      </c>
      <c r="AA365" s="164">
        <v>-131847999.58773699</v>
      </c>
      <c r="AB365" s="164">
        <v>-131847999.58773699</v>
      </c>
      <c r="AC365" s="164">
        <v>-131847999.58773699</v>
      </c>
      <c r="AD365" s="164">
        <v>-131847999.58773699</v>
      </c>
      <c r="AE365" s="164">
        <v>-131847999.58773699</v>
      </c>
      <c r="AF365" s="164">
        <v>-131847999.58773699</v>
      </c>
      <c r="AG365" s="164">
        <v>-131847999.58773699</v>
      </c>
      <c r="AH365" s="164">
        <v>-131847999.58773699</v>
      </c>
      <c r="AI365" s="164">
        <v>-131847999.58773699</v>
      </c>
      <c r="AJ365" s="164">
        <v>-131847999.58773699</v>
      </c>
      <c r="AK365" s="164">
        <v>-131847999.58773699</v>
      </c>
      <c r="AL365" s="164">
        <v>-131847999.58773699</v>
      </c>
      <c r="AM365" s="164">
        <v>-131847999.58773699</v>
      </c>
      <c r="AN365" s="164">
        <v>-131847999.58773699</v>
      </c>
    </row>
    <row r="366" spans="1:40" x14ac:dyDescent="0.2">
      <c r="A366" s="27" t="s">
        <v>2206</v>
      </c>
      <c r="B366" s="164">
        <v>0</v>
      </c>
      <c r="C366" s="164">
        <v>0</v>
      </c>
      <c r="D366" s="164">
        <v>0</v>
      </c>
      <c r="E366" s="164">
        <v>0</v>
      </c>
      <c r="F366" s="164">
        <v>0</v>
      </c>
      <c r="G366" s="164">
        <v>0</v>
      </c>
      <c r="H366" s="164">
        <v>0</v>
      </c>
      <c r="I366" s="164">
        <v>0</v>
      </c>
      <c r="J366" s="164">
        <v>0</v>
      </c>
      <c r="K366" s="164">
        <v>0</v>
      </c>
      <c r="L366" s="164">
        <v>0</v>
      </c>
      <c r="M366" s="164">
        <v>0</v>
      </c>
      <c r="N366" s="164">
        <v>0</v>
      </c>
      <c r="O366" s="164">
        <v>0</v>
      </c>
      <c r="P366" s="164">
        <v>0</v>
      </c>
      <c r="Q366" s="164">
        <v>0</v>
      </c>
      <c r="R366" s="164">
        <v>0</v>
      </c>
      <c r="S366" s="164">
        <v>0</v>
      </c>
      <c r="T366" s="164">
        <v>0</v>
      </c>
      <c r="U366" s="164">
        <v>0</v>
      </c>
      <c r="V366" s="164">
        <v>0</v>
      </c>
      <c r="W366" s="164">
        <v>0</v>
      </c>
      <c r="X366" s="164">
        <v>0</v>
      </c>
      <c r="Y366" s="164">
        <v>0</v>
      </c>
      <c r="Z366" s="164">
        <v>0</v>
      </c>
      <c r="AA366" s="164">
        <v>0</v>
      </c>
      <c r="AB366" s="164">
        <v>0</v>
      </c>
      <c r="AC366" s="164">
        <v>0</v>
      </c>
      <c r="AD366" s="164">
        <v>0</v>
      </c>
      <c r="AE366" s="164">
        <v>0</v>
      </c>
      <c r="AF366" s="164">
        <v>0</v>
      </c>
      <c r="AG366" s="164">
        <v>0</v>
      </c>
      <c r="AH366" s="164">
        <v>0</v>
      </c>
      <c r="AI366" s="164">
        <v>0</v>
      </c>
      <c r="AJ366" s="164">
        <v>0</v>
      </c>
      <c r="AK366" s="164">
        <v>0</v>
      </c>
      <c r="AL366" s="164">
        <v>0</v>
      </c>
      <c r="AM366" s="164">
        <v>0</v>
      </c>
      <c r="AN366" s="164">
        <v>0</v>
      </c>
    </row>
    <row r="367" spans="1:40" x14ac:dyDescent="0.2">
      <c r="A367" s="27" t="s">
        <v>2207</v>
      </c>
      <c r="B367" s="164">
        <v>1649.50767197922</v>
      </c>
      <c r="C367" s="164">
        <v>1649.50767197922</v>
      </c>
      <c r="D367" s="164">
        <v>1649.50767197922</v>
      </c>
      <c r="E367" s="164">
        <v>1649.50767197922</v>
      </c>
      <c r="F367" s="164">
        <v>1649.50767197922</v>
      </c>
      <c r="G367" s="164">
        <v>1649.50767197922</v>
      </c>
      <c r="H367" s="164">
        <v>1649.50767197922</v>
      </c>
      <c r="I367" s="164">
        <v>1649.50767197922</v>
      </c>
      <c r="J367" s="164">
        <v>1649.50767197922</v>
      </c>
      <c r="K367" s="164">
        <v>1649.50767197922</v>
      </c>
      <c r="L367" s="164">
        <v>1649.50767197922</v>
      </c>
      <c r="M367" s="164">
        <v>1649.50767197922</v>
      </c>
      <c r="N367" s="164">
        <v>1649.50767197922</v>
      </c>
      <c r="O367" s="164">
        <v>1648.93396273484</v>
      </c>
      <c r="P367" s="164">
        <v>1648.93396273484</v>
      </c>
      <c r="Q367" s="164">
        <v>1648.93396273484</v>
      </c>
      <c r="R367" s="164">
        <v>1648.93396273484</v>
      </c>
      <c r="S367" s="164">
        <v>1648.93396273484</v>
      </c>
      <c r="T367" s="164">
        <v>1648.93396273484</v>
      </c>
      <c r="U367" s="164">
        <v>1648.93396273484</v>
      </c>
      <c r="V367" s="164">
        <v>1648.93396273484</v>
      </c>
      <c r="W367" s="164">
        <v>1648.93396273484</v>
      </c>
      <c r="X367" s="164">
        <v>1648.93396273484</v>
      </c>
      <c r="Y367" s="164">
        <v>1648.93396273484</v>
      </c>
      <c r="Z367" s="164">
        <v>1648.93396273484</v>
      </c>
      <c r="AA367" s="164">
        <v>1648.93396273484</v>
      </c>
      <c r="AB367" s="164">
        <v>1648.98649665725</v>
      </c>
      <c r="AC367" s="164">
        <v>1648.98649665725</v>
      </c>
      <c r="AD367" s="164">
        <v>1648.98649665725</v>
      </c>
      <c r="AE367" s="164">
        <v>1648.98649665725</v>
      </c>
      <c r="AF367" s="164">
        <v>1648.98649665725</v>
      </c>
      <c r="AG367" s="164">
        <v>1648.98649665725</v>
      </c>
      <c r="AH367" s="164">
        <v>1648.98649665725</v>
      </c>
      <c r="AI367" s="164">
        <v>1648.98649665725</v>
      </c>
      <c r="AJ367" s="164">
        <v>1648.98649665725</v>
      </c>
      <c r="AK367" s="164">
        <v>1648.98649665725</v>
      </c>
      <c r="AL367" s="164">
        <v>1648.98649665725</v>
      </c>
      <c r="AM367" s="164">
        <v>1648.98649665725</v>
      </c>
      <c r="AN367" s="164">
        <v>1648.98649665725</v>
      </c>
    </row>
    <row r="368" spans="1:40" x14ac:dyDescent="0.2">
      <c r="A368" s="27" t="s">
        <v>2208</v>
      </c>
      <c r="B368" s="164">
        <v>-14215674.421374699</v>
      </c>
      <c r="C368" s="164">
        <v>-14215674.421374699</v>
      </c>
      <c r="D368" s="164">
        <v>-14215674.421374699</v>
      </c>
      <c r="E368" s="164">
        <v>-14215674.421374699</v>
      </c>
      <c r="F368" s="164">
        <v>-14215674.421374699</v>
      </c>
      <c r="G368" s="164">
        <v>-14215674.421374699</v>
      </c>
      <c r="H368" s="164">
        <v>-14215674.421374699</v>
      </c>
      <c r="I368" s="164">
        <v>-14215674.421374699</v>
      </c>
      <c r="J368" s="164">
        <v>-14215674.421374699</v>
      </c>
      <c r="K368" s="164">
        <v>-14215674.421374699</v>
      </c>
      <c r="L368" s="164">
        <v>-14215674.421374699</v>
      </c>
      <c r="M368" s="164">
        <v>-14215674.421374699</v>
      </c>
      <c r="N368" s="164">
        <v>-14215674.421374699</v>
      </c>
      <c r="O368" s="164">
        <v>-14210730.1195269</v>
      </c>
      <c r="P368" s="164">
        <v>-14210730.1195269</v>
      </c>
      <c r="Q368" s="164">
        <v>-14210730.1195269</v>
      </c>
      <c r="R368" s="164">
        <v>-14210730.1195269</v>
      </c>
      <c r="S368" s="164">
        <v>-14210730.1195269</v>
      </c>
      <c r="T368" s="164">
        <v>-14210730.1195269</v>
      </c>
      <c r="U368" s="164">
        <v>-14210730.1195269</v>
      </c>
      <c r="V368" s="164">
        <v>-14210730.1195269</v>
      </c>
      <c r="W368" s="164">
        <v>-14210730.1195269</v>
      </c>
      <c r="X368" s="164">
        <v>-14210730.1195269</v>
      </c>
      <c r="Y368" s="164">
        <v>-14210730.1195269</v>
      </c>
      <c r="Z368" s="164">
        <v>-14210730.1195269</v>
      </c>
      <c r="AA368" s="164">
        <v>-14210730.1195269</v>
      </c>
      <c r="AB368" s="164">
        <v>-14211182.863791</v>
      </c>
      <c r="AC368" s="164">
        <v>-14211182.863791</v>
      </c>
      <c r="AD368" s="164">
        <v>-14211182.863791</v>
      </c>
      <c r="AE368" s="164">
        <v>-14211182.863791</v>
      </c>
      <c r="AF368" s="164">
        <v>-14211182.863791</v>
      </c>
      <c r="AG368" s="164">
        <v>-14211182.863791</v>
      </c>
      <c r="AH368" s="164">
        <v>-14211182.863791</v>
      </c>
      <c r="AI368" s="164">
        <v>-14211182.863791</v>
      </c>
      <c r="AJ368" s="164">
        <v>-14211182.863791</v>
      </c>
      <c r="AK368" s="164">
        <v>-14211182.863791</v>
      </c>
      <c r="AL368" s="164">
        <v>-14211182.863791</v>
      </c>
      <c r="AM368" s="164">
        <v>-14211182.863791</v>
      </c>
      <c r="AN368" s="164">
        <v>-14211182.863791</v>
      </c>
    </row>
    <row r="369" spans="1:40" x14ac:dyDescent="0.2">
      <c r="A369" s="27" t="s">
        <v>2209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v>0</v>
      </c>
      <c r="S369" s="164">
        <v>0</v>
      </c>
      <c r="T369" s="164">
        <v>0</v>
      </c>
      <c r="U369" s="164">
        <v>0</v>
      </c>
      <c r="V369" s="164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  <c r="AC369" s="164">
        <v>0</v>
      </c>
      <c r="AD369" s="164">
        <v>0</v>
      </c>
      <c r="AE369" s="164">
        <v>0</v>
      </c>
      <c r="AF369" s="164">
        <v>0</v>
      </c>
      <c r="AG369" s="164">
        <v>0</v>
      </c>
      <c r="AH369" s="164">
        <v>0</v>
      </c>
      <c r="AI369" s="164">
        <v>0</v>
      </c>
      <c r="AJ369" s="164">
        <v>0</v>
      </c>
      <c r="AK369" s="164">
        <v>0</v>
      </c>
      <c r="AL369" s="164">
        <v>0</v>
      </c>
      <c r="AM369" s="164">
        <v>0</v>
      </c>
      <c r="AN369" s="164">
        <v>0</v>
      </c>
    </row>
    <row r="370" spans="1:40" x14ac:dyDescent="0.2">
      <c r="A370" s="30" t="s">
        <v>2210</v>
      </c>
      <c r="B370" s="164">
        <v>-14214024.913702801</v>
      </c>
      <c r="C370" s="164">
        <v>-14214024.913702801</v>
      </c>
      <c r="D370" s="164">
        <v>-14214024.913702801</v>
      </c>
      <c r="E370" s="164">
        <v>-14214024.913702801</v>
      </c>
      <c r="F370" s="164">
        <v>-14214024.913702801</v>
      </c>
      <c r="G370" s="164">
        <v>-14214024.913702801</v>
      </c>
      <c r="H370" s="164">
        <v>-14214024.913702801</v>
      </c>
      <c r="I370" s="164">
        <v>-14214024.913702801</v>
      </c>
      <c r="J370" s="164">
        <v>-14214024.913702801</v>
      </c>
      <c r="K370" s="164">
        <v>-14214024.913702801</v>
      </c>
      <c r="L370" s="164">
        <v>-14214024.913702801</v>
      </c>
      <c r="M370" s="164">
        <v>-14214024.913702801</v>
      </c>
      <c r="N370" s="164">
        <v>-14214024.913702801</v>
      </c>
      <c r="O370" s="164">
        <v>-14209081.185564199</v>
      </c>
      <c r="P370" s="164">
        <v>-14209081.185564199</v>
      </c>
      <c r="Q370" s="164">
        <v>-14209081.185564199</v>
      </c>
      <c r="R370" s="164">
        <v>-14209081.185564199</v>
      </c>
      <c r="S370" s="164">
        <v>-14209081.185564199</v>
      </c>
      <c r="T370" s="164">
        <v>-14209081.185564199</v>
      </c>
      <c r="U370" s="164">
        <v>-14209081.185564199</v>
      </c>
      <c r="V370" s="164">
        <v>-14209081.185564199</v>
      </c>
      <c r="W370" s="164">
        <v>-14209081.185564199</v>
      </c>
      <c r="X370" s="164">
        <v>-14209081.185564199</v>
      </c>
      <c r="Y370" s="164">
        <v>-14209081.185564199</v>
      </c>
      <c r="Z370" s="164">
        <v>-14209081.185564199</v>
      </c>
      <c r="AA370" s="164">
        <v>-14209081.185564199</v>
      </c>
      <c r="AB370" s="164">
        <v>-14209533.877294401</v>
      </c>
      <c r="AC370" s="164">
        <v>-14209533.877294401</v>
      </c>
      <c r="AD370" s="164">
        <v>-14209533.877294401</v>
      </c>
      <c r="AE370" s="164">
        <v>-14209533.877294401</v>
      </c>
      <c r="AF370" s="164">
        <v>-14209533.877294401</v>
      </c>
      <c r="AG370" s="164">
        <v>-14209533.877294401</v>
      </c>
      <c r="AH370" s="164">
        <v>-14209533.877294401</v>
      </c>
      <c r="AI370" s="164">
        <v>-14209533.877294401</v>
      </c>
      <c r="AJ370" s="164">
        <v>-14209533.877294401</v>
      </c>
      <c r="AK370" s="164">
        <v>-14209533.877294401</v>
      </c>
      <c r="AL370" s="164">
        <v>-14209533.877294401</v>
      </c>
      <c r="AM370" s="164">
        <v>-14209533.877294401</v>
      </c>
      <c r="AN370" s="164">
        <v>-14209533.877294401</v>
      </c>
    </row>
    <row r="371" spans="1:40" x14ac:dyDescent="0.2">
      <c r="A371" s="27" t="s">
        <v>2211</v>
      </c>
      <c r="B371" s="164">
        <v>0</v>
      </c>
      <c r="C371" s="164">
        <v>0</v>
      </c>
      <c r="D371" s="164">
        <v>0</v>
      </c>
      <c r="E371" s="164">
        <v>0</v>
      </c>
      <c r="F371" s="164">
        <v>0</v>
      </c>
      <c r="G371" s="164">
        <v>0</v>
      </c>
      <c r="H371" s="164">
        <v>0</v>
      </c>
      <c r="I371" s="164">
        <v>0</v>
      </c>
      <c r="J371" s="164">
        <v>0</v>
      </c>
      <c r="K371" s="164">
        <v>0</v>
      </c>
      <c r="L371" s="164">
        <v>0</v>
      </c>
      <c r="M371" s="164">
        <v>0</v>
      </c>
      <c r="N371" s="164">
        <v>0</v>
      </c>
      <c r="O371" s="164">
        <v>0</v>
      </c>
      <c r="P371" s="164">
        <v>0</v>
      </c>
      <c r="Q371" s="164">
        <v>0</v>
      </c>
      <c r="R371" s="164">
        <v>0</v>
      </c>
      <c r="S371" s="164">
        <v>0</v>
      </c>
      <c r="T371" s="164">
        <v>0</v>
      </c>
      <c r="U371" s="164">
        <v>0</v>
      </c>
      <c r="V371" s="164">
        <v>0</v>
      </c>
      <c r="W371" s="164">
        <v>0</v>
      </c>
      <c r="X371" s="164">
        <v>0</v>
      </c>
      <c r="Y371" s="164">
        <v>0</v>
      </c>
      <c r="Z371" s="164">
        <v>0</v>
      </c>
      <c r="AA371" s="164">
        <v>0</v>
      </c>
      <c r="AB371" s="164">
        <v>0</v>
      </c>
      <c r="AC371" s="164">
        <v>0</v>
      </c>
      <c r="AD371" s="164">
        <v>0</v>
      </c>
      <c r="AE371" s="164">
        <v>0</v>
      </c>
      <c r="AF371" s="164">
        <v>0</v>
      </c>
      <c r="AG371" s="164">
        <v>0</v>
      </c>
      <c r="AH371" s="164">
        <v>0</v>
      </c>
      <c r="AI371" s="164">
        <v>0</v>
      </c>
      <c r="AJ371" s="164">
        <v>0</v>
      </c>
      <c r="AK371" s="164">
        <v>0</v>
      </c>
      <c r="AL371" s="164">
        <v>0</v>
      </c>
      <c r="AM371" s="164">
        <v>0</v>
      </c>
      <c r="AN371" s="164">
        <v>0</v>
      </c>
    </row>
    <row r="372" spans="1:40" x14ac:dyDescent="0.2">
      <c r="A372" s="27" t="s">
        <v>2212</v>
      </c>
      <c r="B372" s="164">
        <v>-22170026.353413198</v>
      </c>
      <c r="C372" s="164">
        <v>-22170026.353413198</v>
      </c>
      <c r="D372" s="164">
        <v>-22170026.353413198</v>
      </c>
      <c r="E372" s="164">
        <v>-22170026.353413198</v>
      </c>
      <c r="F372" s="164">
        <v>-22170026.353413198</v>
      </c>
      <c r="G372" s="164">
        <v>-22170026.353413198</v>
      </c>
      <c r="H372" s="164">
        <v>-22170026.353413198</v>
      </c>
      <c r="I372" s="164">
        <v>-22170026.353413198</v>
      </c>
      <c r="J372" s="164">
        <v>-22170026.353413198</v>
      </c>
      <c r="K372" s="164">
        <v>-22170026.353413198</v>
      </c>
      <c r="L372" s="164">
        <v>-22170026.353413198</v>
      </c>
      <c r="M372" s="164">
        <v>-22170026.353413198</v>
      </c>
      <c r="N372" s="164">
        <v>-22170026.353413198</v>
      </c>
      <c r="O372" s="164">
        <v>-22162315.4774451</v>
      </c>
      <c r="P372" s="164">
        <v>-22162315.4774451</v>
      </c>
      <c r="Q372" s="164">
        <v>-22162315.4774451</v>
      </c>
      <c r="R372" s="164">
        <v>-22162315.4774451</v>
      </c>
      <c r="S372" s="164">
        <v>-22162315.4774451</v>
      </c>
      <c r="T372" s="164">
        <v>-22162315.4774451</v>
      </c>
      <c r="U372" s="164">
        <v>-22162315.4774451</v>
      </c>
      <c r="V372" s="164">
        <v>-22162315.4774451</v>
      </c>
      <c r="W372" s="164">
        <v>-22162315.4774451</v>
      </c>
      <c r="X372" s="164">
        <v>-22162315.4774451</v>
      </c>
      <c r="Y372" s="164">
        <v>-22162315.4774451</v>
      </c>
      <c r="Z372" s="164">
        <v>-22162315.4774451</v>
      </c>
      <c r="AA372" s="164">
        <v>-22162315.4774451</v>
      </c>
      <c r="AB372" s="164">
        <v>-22163021.553848501</v>
      </c>
      <c r="AC372" s="164">
        <v>-22163021.553848501</v>
      </c>
      <c r="AD372" s="164">
        <v>-22163021.553848501</v>
      </c>
      <c r="AE372" s="164">
        <v>-22163021.553848501</v>
      </c>
      <c r="AF372" s="164">
        <v>-22163021.553848501</v>
      </c>
      <c r="AG372" s="164">
        <v>-22163021.553848501</v>
      </c>
      <c r="AH372" s="164">
        <v>-22163021.553848501</v>
      </c>
      <c r="AI372" s="164">
        <v>-22163021.553848501</v>
      </c>
      <c r="AJ372" s="164">
        <v>-22163021.553848501</v>
      </c>
      <c r="AK372" s="164">
        <v>-22163021.553848501</v>
      </c>
      <c r="AL372" s="164">
        <v>-22163021.553848501</v>
      </c>
      <c r="AM372" s="164">
        <v>-22163021.553848501</v>
      </c>
      <c r="AN372" s="164">
        <v>-22163021.553848501</v>
      </c>
    </row>
    <row r="373" spans="1:40" x14ac:dyDescent="0.2">
      <c r="A373" s="27" t="s">
        <v>2213</v>
      </c>
      <c r="B373" s="164">
        <v>-44792003.834523603</v>
      </c>
      <c r="C373" s="164">
        <v>-44792003.834523603</v>
      </c>
      <c r="D373" s="164">
        <v>-44792003.834523603</v>
      </c>
      <c r="E373" s="164">
        <v>-44792003.834523603</v>
      </c>
      <c r="F373" s="164">
        <v>-44792003.834523603</v>
      </c>
      <c r="G373" s="164">
        <v>-44792003.834523603</v>
      </c>
      <c r="H373" s="164">
        <v>-44792003.834523603</v>
      </c>
      <c r="I373" s="164">
        <v>-44792003.834523603</v>
      </c>
      <c r="J373" s="164">
        <v>-44792003.834523603</v>
      </c>
      <c r="K373" s="164">
        <v>-44792003.834523603</v>
      </c>
      <c r="L373" s="164">
        <v>-44792003.834523603</v>
      </c>
      <c r="M373" s="164">
        <v>-44792003.834523603</v>
      </c>
      <c r="N373" s="164">
        <v>-44792003.834523603</v>
      </c>
      <c r="O373" s="164">
        <v>-44776424.891114898</v>
      </c>
      <c r="P373" s="164">
        <v>-44776424.891114898</v>
      </c>
      <c r="Q373" s="164">
        <v>-44776424.891114898</v>
      </c>
      <c r="R373" s="164">
        <v>-44776424.891114898</v>
      </c>
      <c r="S373" s="164">
        <v>-44776424.891114898</v>
      </c>
      <c r="T373" s="164">
        <v>-44776424.891114898</v>
      </c>
      <c r="U373" s="164">
        <v>-44776424.891114898</v>
      </c>
      <c r="V373" s="164">
        <v>-44776424.891114898</v>
      </c>
      <c r="W373" s="164">
        <v>-44776424.891114898</v>
      </c>
      <c r="X373" s="164">
        <v>-44776424.891114898</v>
      </c>
      <c r="Y373" s="164">
        <v>-44776424.891114898</v>
      </c>
      <c r="Z373" s="164">
        <v>-44776424.891114898</v>
      </c>
      <c r="AA373" s="164">
        <v>-44776424.891114898</v>
      </c>
      <c r="AB373" s="164">
        <v>-44777851.437771298</v>
      </c>
      <c r="AC373" s="164">
        <v>-44777851.437771298</v>
      </c>
      <c r="AD373" s="164">
        <v>-44777851.437771298</v>
      </c>
      <c r="AE373" s="164">
        <v>-44777851.437771298</v>
      </c>
      <c r="AF373" s="164">
        <v>-44777851.437771298</v>
      </c>
      <c r="AG373" s="164">
        <v>-44777851.437771298</v>
      </c>
      <c r="AH373" s="164">
        <v>-44777851.437771298</v>
      </c>
      <c r="AI373" s="164">
        <v>-44777851.437771298</v>
      </c>
      <c r="AJ373" s="164">
        <v>-44777851.437771298</v>
      </c>
      <c r="AK373" s="164">
        <v>-44777851.437771298</v>
      </c>
      <c r="AL373" s="164">
        <v>-44777851.437771298</v>
      </c>
      <c r="AM373" s="164">
        <v>-44777851.437771298</v>
      </c>
      <c r="AN373" s="164">
        <v>-44777851.437771298</v>
      </c>
    </row>
    <row r="374" spans="1:40" x14ac:dyDescent="0.2">
      <c r="A374" s="27" t="s">
        <v>2214</v>
      </c>
      <c r="B374" s="164">
        <v>0</v>
      </c>
      <c r="C374" s="164">
        <v>0</v>
      </c>
      <c r="D374" s="164">
        <v>0</v>
      </c>
      <c r="E374" s="164">
        <v>0</v>
      </c>
      <c r="F374" s="164">
        <v>0</v>
      </c>
      <c r="G374" s="164">
        <v>0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64">
        <v>0</v>
      </c>
      <c r="N374" s="164">
        <v>0</v>
      </c>
      <c r="O374" s="164">
        <v>0</v>
      </c>
      <c r="P374" s="164">
        <v>0</v>
      </c>
      <c r="Q374" s="164">
        <v>0</v>
      </c>
      <c r="R374" s="164">
        <v>0</v>
      </c>
      <c r="S374" s="164">
        <v>0</v>
      </c>
      <c r="T374" s="164">
        <v>0</v>
      </c>
      <c r="U374" s="164">
        <v>0</v>
      </c>
      <c r="V374" s="164">
        <v>0</v>
      </c>
      <c r="W374" s="164">
        <v>0</v>
      </c>
      <c r="X374" s="164">
        <v>0</v>
      </c>
      <c r="Y374" s="164">
        <v>0</v>
      </c>
      <c r="Z374" s="164">
        <v>0</v>
      </c>
      <c r="AA374" s="164">
        <v>0</v>
      </c>
      <c r="AB374" s="164">
        <v>0</v>
      </c>
      <c r="AC374" s="164">
        <v>0</v>
      </c>
      <c r="AD374" s="164">
        <v>0</v>
      </c>
      <c r="AE374" s="164">
        <v>0</v>
      </c>
      <c r="AF374" s="164">
        <v>0</v>
      </c>
      <c r="AG374" s="164">
        <v>0</v>
      </c>
      <c r="AH374" s="164">
        <v>0</v>
      </c>
      <c r="AI374" s="164">
        <v>0</v>
      </c>
      <c r="AJ374" s="164">
        <v>0</v>
      </c>
      <c r="AK374" s="164">
        <v>0</v>
      </c>
      <c r="AL374" s="164">
        <v>0</v>
      </c>
      <c r="AM374" s="164">
        <v>0</v>
      </c>
      <c r="AN374" s="164">
        <v>0</v>
      </c>
    </row>
    <row r="375" spans="1:40" x14ac:dyDescent="0.2">
      <c r="A375" s="27" t="s">
        <v>2215</v>
      </c>
      <c r="B375" s="164">
        <v>-4525860.2787313396</v>
      </c>
      <c r="C375" s="164">
        <v>-4525860.2787313396</v>
      </c>
      <c r="D375" s="164">
        <v>-4525860.2787313396</v>
      </c>
      <c r="E375" s="164">
        <v>-4525860.2787313396</v>
      </c>
      <c r="F375" s="164">
        <v>-4525860.2787313396</v>
      </c>
      <c r="G375" s="164">
        <v>-4525860.2787313396</v>
      </c>
      <c r="H375" s="164">
        <v>-4525860.2787313396</v>
      </c>
      <c r="I375" s="164">
        <v>-4525860.2787313396</v>
      </c>
      <c r="J375" s="164">
        <v>-4525860.2787313396</v>
      </c>
      <c r="K375" s="164">
        <v>-4525860.2787313396</v>
      </c>
      <c r="L375" s="164">
        <v>-4525860.2787313396</v>
      </c>
      <c r="M375" s="164">
        <v>-4525860.2787313396</v>
      </c>
      <c r="N375" s="164">
        <v>-4525860.2787313396</v>
      </c>
      <c r="O375" s="164">
        <v>-4524286.1557825496</v>
      </c>
      <c r="P375" s="164">
        <v>-4524286.1557825496</v>
      </c>
      <c r="Q375" s="164">
        <v>-4524286.1557825496</v>
      </c>
      <c r="R375" s="164">
        <v>-4524286.1557825496</v>
      </c>
      <c r="S375" s="164">
        <v>-4524286.1557825496</v>
      </c>
      <c r="T375" s="164">
        <v>-4524286.1557825496</v>
      </c>
      <c r="U375" s="164">
        <v>-4524286.1557825496</v>
      </c>
      <c r="V375" s="164">
        <v>-4524286.1557825496</v>
      </c>
      <c r="W375" s="164">
        <v>-4524286.1557825496</v>
      </c>
      <c r="X375" s="164">
        <v>-4524286.1557825496</v>
      </c>
      <c r="Y375" s="164">
        <v>-4524286.1557825496</v>
      </c>
      <c r="Z375" s="164">
        <v>-4524286.1557825496</v>
      </c>
      <c r="AA375" s="164">
        <v>-4524286.1557825496</v>
      </c>
      <c r="AB375" s="164">
        <v>-4524430.2964839097</v>
      </c>
      <c r="AC375" s="164">
        <v>-4524430.2964839097</v>
      </c>
      <c r="AD375" s="164">
        <v>-4524430.2964839097</v>
      </c>
      <c r="AE375" s="164">
        <v>-4524430.2964839097</v>
      </c>
      <c r="AF375" s="164">
        <v>-4524430.2964839097</v>
      </c>
      <c r="AG375" s="164">
        <v>-4524430.2964839097</v>
      </c>
      <c r="AH375" s="164">
        <v>-4524430.2964839097</v>
      </c>
      <c r="AI375" s="164">
        <v>-4524430.2964839097</v>
      </c>
      <c r="AJ375" s="164">
        <v>-4524430.2964839097</v>
      </c>
      <c r="AK375" s="164">
        <v>-4524430.2964839097</v>
      </c>
      <c r="AL375" s="164">
        <v>-4524430.2964839097</v>
      </c>
      <c r="AM375" s="164">
        <v>-4524430.2964839097</v>
      </c>
      <c r="AN375" s="164">
        <v>-4524430.2964839097</v>
      </c>
    </row>
    <row r="376" spans="1:40" x14ac:dyDescent="0.2">
      <c r="A376" s="27" t="s">
        <v>2216</v>
      </c>
      <c r="B376" s="164">
        <v>-7038186.2816397902</v>
      </c>
      <c r="C376" s="164">
        <v>-7038186.2816397902</v>
      </c>
      <c r="D376" s="164">
        <v>-7038186.2816397902</v>
      </c>
      <c r="E376" s="164">
        <v>-7038186.2816397902</v>
      </c>
      <c r="F376" s="164">
        <v>-7038186.2816397902</v>
      </c>
      <c r="G376" s="164">
        <v>-7038186.2816397902</v>
      </c>
      <c r="H376" s="164">
        <v>-7038186.2816397902</v>
      </c>
      <c r="I376" s="164">
        <v>-7038186.2816397902</v>
      </c>
      <c r="J376" s="164">
        <v>-7038186.2816397902</v>
      </c>
      <c r="K376" s="164">
        <v>-7038186.2816397902</v>
      </c>
      <c r="L376" s="164">
        <v>-7038186.2816397902</v>
      </c>
      <c r="M376" s="164">
        <v>-7038186.2816397902</v>
      </c>
      <c r="N376" s="164">
        <v>-7038186.2816397902</v>
      </c>
      <c r="O376" s="164">
        <v>-7035738.3557513403</v>
      </c>
      <c r="P376" s="164">
        <v>-7035738.3557513403</v>
      </c>
      <c r="Q376" s="164">
        <v>-7035738.3557513403</v>
      </c>
      <c r="R376" s="164">
        <v>-7035738.3557513403</v>
      </c>
      <c r="S376" s="164">
        <v>-7035738.3557513403</v>
      </c>
      <c r="T376" s="164">
        <v>-7035738.3557513403</v>
      </c>
      <c r="U376" s="164">
        <v>-7035738.3557513403</v>
      </c>
      <c r="V376" s="164">
        <v>-7035738.3557513403</v>
      </c>
      <c r="W376" s="164">
        <v>-7035738.3557513403</v>
      </c>
      <c r="X376" s="164">
        <v>-7035738.3557513403</v>
      </c>
      <c r="Y376" s="164">
        <v>-7035738.3557513403</v>
      </c>
      <c r="Z376" s="164">
        <v>-7035738.3557513403</v>
      </c>
      <c r="AA376" s="164">
        <v>-7035738.3557513403</v>
      </c>
      <c r="AB376" s="164">
        <v>-7035962.5096236402</v>
      </c>
      <c r="AC376" s="164">
        <v>-7035962.5096236402</v>
      </c>
      <c r="AD376" s="164">
        <v>-7035962.5096236402</v>
      </c>
      <c r="AE376" s="164">
        <v>-7035962.5096236402</v>
      </c>
      <c r="AF376" s="164">
        <v>-7035962.5096236402</v>
      </c>
      <c r="AG376" s="164">
        <v>-7035962.5096236402</v>
      </c>
      <c r="AH376" s="164">
        <v>-7035962.5096236402</v>
      </c>
      <c r="AI376" s="164">
        <v>-7035962.5096236402</v>
      </c>
      <c r="AJ376" s="164">
        <v>-7035962.5096236402</v>
      </c>
      <c r="AK376" s="164">
        <v>-7035962.5096236402</v>
      </c>
      <c r="AL376" s="164">
        <v>-7035962.5096236402</v>
      </c>
      <c r="AM376" s="164">
        <v>-7035962.5096236402</v>
      </c>
      <c r="AN376" s="164">
        <v>-7035962.5096236402</v>
      </c>
    </row>
    <row r="377" spans="1:40" x14ac:dyDescent="0.2">
      <c r="A377" s="27" t="s">
        <v>2217</v>
      </c>
      <c r="B377" s="164">
        <v>-24092499.323772799</v>
      </c>
      <c r="C377" s="164">
        <v>-24092499.323772799</v>
      </c>
      <c r="D377" s="164">
        <v>-24092499.323772799</v>
      </c>
      <c r="E377" s="164">
        <v>-24092499.323772799</v>
      </c>
      <c r="F377" s="164">
        <v>-24092499.323772799</v>
      </c>
      <c r="G377" s="164">
        <v>-24092499.323772799</v>
      </c>
      <c r="H377" s="164">
        <v>-24092499.323772799</v>
      </c>
      <c r="I377" s="164">
        <v>-24092499.323772799</v>
      </c>
      <c r="J377" s="164">
        <v>-24092499.323772799</v>
      </c>
      <c r="K377" s="164">
        <v>-24092499.323772799</v>
      </c>
      <c r="L377" s="164">
        <v>-24092499.323772799</v>
      </c>
      <c r="M377" s="164">
        <v>-24092499.323772799</v>
      </c>
      <c r="N377" s="164">
        <v>-24092499.323772799</v>
      </c>
      <c r="O377" s="164">
        <v>-24084119.799495999</v>
      </c>
      <c r="P377" s="164">
        <v>-24084119.799495999</v>
      </c>
      <c r="Q377" s="164">
        <v>-24084119.799495999</v>
      </c>
      <c r="R377" s="164">
        <v>-24084119.799495999</v>
      </c>
      <c r="S377" s="164">
        <v>-24084119.799495999</v>
      </c>
      <c r="T377" s="164">
        <v>-24084119.799495999</v>
      </c>
      <c r="U377" s="164">
        <v>-24084119.799495999</v>
      </c>
      <c r="V377" s="164">
        <v>-24084119.799495999</v>
      </c>
      <c r="W377" s="164">
        <v>-24084119.799495999</v>
      </c>
      <c r="X377" s="164">
        <v>-24084119.799495999</v>
      </c>
      <c r="Y377" s="164">
        <v>-24084119.799495999</v>
      </c>
      <c r="Z377" s="164">
        <v>-24084119.799495999</v>
      </c>
      <c r="AA377" s="164">
        <v>-24084119.799495999</v>
      </c>
      <c r="AB377" s="164">
        <v>-24084887.103287101</v>
      </c>
      <c r="AC377" s="164">
        <v>-24084887.103287101</v>
      </c>
      <c r="AD377" s="164">
        <v>-24084887.103287101</v>
      </c>
      <c r="AE377" s="164">
        <v>-24084887.103287101</v>
      </c>
      <c r="AF377" s="164">
        <v>-24084887.103287101</v>
      </c>
      <c r="AG377" s="164">
        <v>-24084887.103287101</v>
      </c>
      <c r="AH377" s="164">
        <v>-24084887.103287101</v>
      </c>
      <c r="AI377" s="164">
        <v>-24084887.103287101</v>
      </c>
      <c r="AJ377" s="164">
        <v>-24084887.103287101</v>
      </c>
      <c r="AK377" s="164">
        <v>-24084887.103287101</v>
      </c>
      <c r="AL377" s="164">
        <v>-24084887.103287101</v>
      </c>
      <c r="AM377" s="164">
        <v>-24084887.103287101</v>
      </c>
      <c r="AN377" s="164">
        <v>-24084887.103287101</v>
      </c>
    </row>
    <row r="378" spans="1:40" x14ac:dyDescent="0.2">
      <c r="A378" s="27" t="s">
        <v>2218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  <c r="O378" s="164">
        <v>0</v>
      </c>
      <c r="P378" s="164">
        <v>0</v>
      </c>
      <c r="Q378" s="164">
        <v>0</v>
      </c>
      <c r="R378" s="164">
        <v>0</v>
      </c>
      <c r="S378" s="164">
        <v>0</v>
      </c>
      <c r="T378" s="164">
        <v>0</v>
      </c>
      <c r="U378" s="164">
        <v>0</v>
      </c>
      <c r="V378" s="164">
        <v>0</v>
      </c>
      <c r="W378" s="164">
        <v>0</v>
      </c>
      <c r="X378" s="164">
        <v>0</v>
      </c>
      <c r="Y378" s="164">
        <v>0</v>
      </c>
      <c r="Z378" s="164">
        <v>0</v>
      </c>
      <c r="AA378" s="164">
        <v>0</v>
      </c>
      <c r="AB378" s="164">
        <v>0</v>
      </c>
      <c r="AC378" s="164">
        <v>0</v>
      </c>
      <c r="AD378" s="164">
        <v>0</v>
      </c>
      <c r="AE378" s="164">
        <v>0</v>
      </c>
      <c r="AF378" s="164">
        <v>0</v>
      </c>
      <c r="AG378" s="164">
        <v>0</v>
      </c>
      <c r="AH378" s="164">
        <v>0</v>
      </c>
      <c r="AI378" s="164">
        <v>0</v>
      </c>
      <c r="AJ378" s="164">
        <v>0</v>
      </c>
      <c r="AK378" s="164">
        <v>0</v>
      </c>
      <c r="AL378" s="164">
        <v>0</v>
      </c>
      <c r="AM378" s="164">
        <v>0</v>
      </c>
      <c r="AN378" s="164">
        <v>0</v>
      </c>
    </row>
    <row r="379" spans="1:40" x14ac:dyDescent="0.2">
      <c r="A379" s="27" t="s">
        <v>2219</v>
      </c>
      <c r="B379" s="164">
        <v>0</v>
      </c>
      <c r="C379" s="164">
        <v>0</v>
      </c>
      <c r="D379" s="164">
        <v>0</v>
      </c>
      <c r="E379" s="164">
        <v>0</v>
      </c>
      <c r="F379" s="164">
        <v>0</v>
      </c>
      <c r="G379" s="164">
        <v>0</v>
      </c>
      <c r="H379" s="164">
        <v>0</v>
      </c>
      <c r="I379" s="164">
        <v>0</v>
      </c>
      <c r="J379" s="164">
        <v>0</v>
      </c>
      <c r="K379" s="164">
        <v>0</v>
      </c>
      <c r="L379" s="164">
        <v>0</v>
      </c>
      <c r="M379" s="164">
        <v>0</v>
      </c>
      <c r="N379" s="164">
        <v>0</v>
      </c>
      <c r="O379" s="164">
        <v>0</v>
      </c>
      <c r="P379" s="164">
        <v>0</v>
      </c>
      <c r="Q379" s="164">
        <v>0</v>
      </c>
      <c r="R379" s="164">
        <v>0</v>
      </c>
      <c r="S379" s="164">
        <v>0</v>
      </c>
      <c r="T379" s="164">
        <v>0</v>
      </c>
      <c r="U379" s="164">
        <v>0</v>
      </c>
      <c r="V379" s="164">
        <v>0</v>
      </c>
      <c r="W379" s="164">
        <v>0</v>
      </c>
      <c r="X379" s="164">
        <v>0</v>
      </c>
      <c r="Y379" s="164">
        <v>0</v>
      </c>
      <c r="Z379" s="164">
        <v>0</v>
      </c>
      <c r="AA379" s="164">
        <v>0</v>
      </c>
      <c r="AB379" s="164">
        <v>0</v>
      </c>
      <c r="AC379" s="164">
        <v>0</v>
      </c>
      <c r="AD379" s="164">
        <v>0</v>
      </c>
      <c r="AE379" s="164">
        <v>0</v>
      </c>
      <c r="AF379" s="164">
        <v>0</v>
      </c>
      <c r="AG379" s="164">
        <v>0</v>
      </c>
      <c r="AH379" s="164">
        <v>0</v>
      </c>
      <c r="AI379" s="164">
        <v>0</v>
      </c>
      <c r="AJ379" s="164">
        <v>0</v>
      </c>
      <c r="AK379" s="164">
        <v>0</v>
      </c>
      <c r="AL379" s="164">
        <v>0</v>
      </c>
      <c r="AM379" s="164">
        <v>0</v>
      </c>
      <c r="AN379" s="164">
        <v>0</v>
      </c>
    </row>
    <row r="380" spans="1:40" x14ac:dyDescent="0.2">
      <c r="A380" s="27" t="s">
        <v>2220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  <c r="O380" s="164">
        <v>0</v>
      </c>
      <c r="P380" s="164">
        <v>0</v>
      </c>
      <c r="Q380" s="164">
        <v>0</v>
      </c>
      <c r="R380" s="164">
        <v>0</v>
      </c>
      <c r="S380" s="164">
        <v>0</v>
      </c>
      <c r="T380" s="164">
        <v>0</v>
      </c>
      <c r="U380" s="164">
        <v>0</v>
      </c>
      <c r="V380" s="164">
        <v>0</v>
      </c>
      <c r="W380" s="164">
        <v>0</v>
      </c>
      <c r="X380" s="164">
        <v>0</v>
      </c>
      <c r="Y380" s="164">
        <v>0</v>
      </c>
      <c r="Z380" s="164">
        <v>0</v>
      </c>
      <c r="AA380" s="164">
        <v>0</v>
      </c>
      <c r="AB380" s="164">
        <v>0</v>
      </c>
      <c r="AC380" s="164">
        <v>0</v>
      </c>
      <c r="AD380" s="164">
        <v>0</v>
      </c>
      <c r="AE380" s="164">
        <v>0</v>
      </c>
      <c r="AF380" s="164">
        <v>0</v>
      </c>
      <c r="AG380" s="164">
        <v>0</v>
      </c>
      <c r="AH380" s="164">
        <v>0</v>
      </c>
      <c r="AI380" s="164">
        <v>0</v>
      </c>
      <c r="AJ380" s="164">
        <v>0</v>
      </c>
      <c r="AK380" s="164">
        <v>0</v>
      </c>
      <c r="AL380" s="164">
        <v>0</v>
      </c>
      <c r="AM380" s="164">
        <v>0</v>
      </c>
      <c r="AN380" s="164">
        <v>0</v>
      </c>
    </row>
    <row r="381" spans="1:40" x14ac:dyDescent="0.2">
      <c r="A381" s="27" t="s">
        <v>2221</v>
      </c>
      <c r="B381" s="164">
        <v>-312927.86280809803</v>
      </c>
      <c r="C381" s="164">
        <v>-312927.86280809803</v>
      </c>
      <c r="D381" s="164">
        <v>-312927.86280809803</v>
      </c>
      <c r="E381" s="164">
        <v>-312927.86280809803</v>
      </c>
      <c r="F381" s="164">
        <v>-312927.86280809803</v>
      </c>
      <c r="G381" s="164">
        <v>-312927.86280809803</v>
      </c>
      <c r="H381" s="164">
        <v>-312927.86280809803</v>
      </c>
      <c r="I381" s="164">
        <v>-312927.86280809803</v>
      </c>
      <c r="J381" s="164">
        <v>-312927.86280809803</v>
      </c>
      <c r="K381" s="164">
        <v>-312927.86280809803</v>
      </c>
      <c r="L381" s="164">
        <v>-312927.86280809803</v>
      </c>
      <c r="M381" s="164">
        <v>-312927.86280809803</v>
      </c>
      <c r="N381" s="164">
        <v>-312927.86280809803</v>
      </c>
      <c r="O381" s="164">
        <v>-312819.02451000002</v>
      </c>
      <c r="P381" s="164">
        <v>-312819.02451000002</v>
      </c>
      <c r="Q381" s="164">
        <v>-312819.02451000002</v>
      </c>
      <c r="R381" s="164">
        <v>-312819.02451000002</v>
      </c>
      <c r="S381" s="164">
        <v>-312819.02451000002</v>
      </c>
      <c r="T381" s="164">
        <v>-312819.02451000002</v>
      </c>
      <c r="U381" s="164">
        <v>-312819.02451000002</v>
      </c>
      <c r="V381" s="164">
        <v>-312819.02451000002</v>
      </c>
      <c r="W381" s="164">
        <v>-312819.02451000002</v>
      </c>
      <c r="X381" s="164">
        <v>-312819.02451000002</v>
      </c>
      <c r="Y381" s="164">
        <v>-312819.02451000002</v>
      </c>
      <c r="Z381" s="164">
        <v>-312819.02451000002</v>
      </c>
      <c r="AA381" s="164">
        <v>-312819.02451000002</v>
      </c>
      <c r="AB381" s="164">
        <v>-312828.99071285297</v>
      </c>
      <c r="AC381" s="164">
        <v>-312828.99071285297</v>
      </c>
      <c r="AD381" s="164">
        <v>-312828.99071285297</v>
      </c>
      <c r="AE381" s="164">
        <v>-312828.99071285297</v>
      </c>
      <c r="AF381" s="164">
        <v>-312828.99071285297</v>
      </c>
      <c r="AG381" s="164">
        <v>-312828.99071285297</v>
      </c>
      <c r="AH381" s="164">
        <v>-312828.99071285297</v>
      </c>
      <c r="AI381" s="164">
        <v>-312828.99071285297</v>
      </c>
      <c r="AJ381" s="164">
        <v>-312828.99071285297</v>
      </c>
      <c r="AK381" s="164">
        <v>-312828.99071285297</v>
      </c>
      <c r="AL381" s="164">
        <v>-312828.99071285297</v>
      </c>
      <c r="AM381" s="164">
        <v>-312828.99071285297</v>
      </c>
      <c r="AN381" s="164">
        <v>-312828.99071285297</v>
      </c>
    </row>
    <row r="382" spans="1:40" x14ac:dyDescent="0.2">
      <c r="A382" s="30" t="s">
        <v>2222</v>
      </c>
      <c r="B382" s="164">
        <v>-102931503.934889</v>
      </c>
      <c r="C382" s="164">
        <v>-102931503.934889</v>
      </c>
      <c r="D382" s="164">
        <v>-102931503.934889</v>
      </c>
      <c r="E382" s="164">
        <v>-102931503.934889</v>
      </c>
      <c r="F382" s="164">
        <v>-102931503.934889</v>
      </c>
      <c r="G382" s="164">
        <v>-102931503.934889</v>
      </c>
      <c r="H382" s="164">
        <v>-102931503.934889</v>
      </c>
      <c r="I382" s="164">
        <v>-102931503.934889</v>
      </c>
      <c r="J382" s="164">
        <v>-102931503.934889</v>
      </c>
      <c r="K382" s="164">
        <v>-102931503.934889</v>
      </c>
      <c r="L382" s="164">
        <v>-102931503.934889</v>
      </c>
      <c r="M382" s="164">
        <v>-102931503.934889</v>
      </c>
      <c r="N382" s="164">
        <v>-102931503.934889</v>
      </c>
      <c r="O382" s="164">
        <v>-102895703.7041</v>
      </c>
      <c r="P382" s="164">
        <v>-102895703.7041</v>
      </c>
      <c r="Q382" s="164">
        <v>-102895703.7041</v>
      </c>
      <c r="R382" s="164">
        <v>-102895703.7041</v>
      </c>
      <c r="S382" s="164">
        <v>-102895703.7041</v>
      </c>
      <c r="T382" s="164">
        <v>-102895703.7041</v>
      </c>
      <c r="U382" s="164">
        <v>-102895703.7041</v>
      </c>
      <c r="V382" s="164">
        <v>-102895703.7041</v>
      </c>
      <c r="W382" s="164">
        <v>-102895703.7041</v>
      </c>
      <c r="X382" s="164">
        <v>-102895703.7041</v>
      </c>
      <c r="Y382" s="164">
        <v>-102895703.7041</v>
      </c>
      <c r="Z382" s="164">
        <v>-102895703.7041</v>
      </c>
      <c r="AA382" s="164">
        <v>-102895703.7041</v>
      </c>
      <c r="AB382" s="164">
        <v>-102898981.891727</v>
      </c>
      <c r="AC382" s="164">
        <v>-102898981.891727</v>
      </c>
      <c r="AD382" s="164">
        <v>-102898981.891727</v>
      </c>
      <c r="AE382" s="164">
        <v>-102898981.891727</v>
      </c>
      <c r="AF382" s="164">
        <v>-102898981.891727</v>
      </c>
      <c r="AG382" s="164">
        <v>-102898981.891727</v>
      </c>
      <c r="AH382" s="164">
        <v>-102898981.891727</v>
      </c>
      <c r="AI382" s="164">
        <v>-102898981.891727</v>
      </c>
      <c r="AJ382" s="164">
        <v>-102898981.891727</v>
      </c>
      <c r="AK382" s="164">
        <v>-102898981.891727</v>
      </c>
      <c r="AL382" s="164">
        <v>-102898981.891727</v>
      </c>
      <c r="AM382" s="164">
        <v>-102898981.891727</v>
      </c>
      <c r="AN382" s="164">
        <v>-102898981.891727</v>
      </c>
    </row>
    <row r="383" spans="1:40" x14ac:dyDescent="0.2">
      <c r="A383" s="27" t="s">
        <v>2223</v>
      </c>
      <c r="B383" s="164">
        <v>0</v>
      </c>
      <c r="C383" s="164">
        <v>0</v>
      </c>
      <c r="D383" s="164">
        <v>0</v>
      </c>
      <c r="E383" s="164">
        <v>0</v>
      </c>
      <c r="F383" s="164">
        <v>0</v>
      </c>
      <c r="G383" s="164">
        <v>0</v>
      </c>
      <c r="H383" s="164">
        <v>0</v>
      </c>
      <c r="I383" s="164">
        <v>0</v>
      </c>
      <c r="J383" s="164">
        <v>0</v>
      </c>
      <c r="K383" s="164">
        <v>0</v>
      </c>
      <c r="L383" s="164">
        <v>0</v>
      </c>
      <c r="M383" s="164">
        <v>0</v>
      </c>
      <c r="N383" s="164">
        <v>0</v>
      </c>
      <c r="O383" s="164">
        <v>0</v>
      </c>
      <c r="P383" s="164">
        <v>0</v>
      </c>
      <c r="Q383" s="164">
        <v>0</v>
      </c>
      <c r="R383" s="164">
        <v>0</v>
      </c>
      <c r="S383" s="164">
        <v>0</v>
      </c>
      <c r="T383" s="164">
        <v>0</v>
      </c>
      <c r="U383" s="164">
        <v>0</v>
      </c>
      <c r="V383" s="164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  <c r="AB383" s="164">
        <v>0</v>
      </c>
      <c r="AC383" s="164">
        <v>0</v>
      </c>
      <c r="AD383" s="164">
        <v>0</v>
      </c>
      <c r="AE383" s="164">
        <v>0</v>
      </c>
      <c r="AF383" s="164">
        <v>0</v>
      </c>
      <c r="AG383" s="164">
        <v>0</v>
      </c>
      <c r="AH383" s="164">
        <v>0</v>
      </c>
      <c r="AI383" s="164">
        <v>0</v>
      </c>
      <c r="AJ383" s="164">
        <v>0</v>
      </c>
      <c r="AK383" s="164">
        <v>0</v>
      </c>
      <c r="AL383" s="164">
        <v>0</v>
      </c>
      <c r="AM383" s="164">
        <v>0</v>
      </c>
      <c r="AN383" s="164">
        <v>0</v>
      </c>
    </row>
    <row r="384" spans="1:40" x14ac:dyDescent="0.2">
      <c r="A384" s="27" t="s">
        <v>2224</v>
      </c>
      <c r="B384" s="164">
        <v>0</v>
      </c>
      <c r="C384" s="164">
        <v>0</v>
      </c>
      <c r="D384" s="164">
        <v>0</v>
      </c>
      <c r="E384" s="164">
        <v>0</v>
      </c>
      <c r="F384" s="164">
        <v>0</v>
      </c>
      <c r="G384" s="164">
        <v>0</v>
      </c>
      <c r="H384" s="164">
        <v>0</v>
      </c>
      <c r="I384" s="164">
        <v>0</v>
      </c>
      <c r="J384" s="164">
        <v>0</v>
      </c>
      <c r="K384" s="164">
        <v>0</v>
      </c>
      <c r="L384" s="164">
        <v>0</v>
      </c>
      <c r="M384" s="164">
        <v>0</v>
      </c>
      <c r="N384" s="164">
        <v>0</v>
      </c>
      <c r="O384" s="164">
        <v>0</v>
      </c>
      <c r="P384" s="164">
        <v>0</v>
      </c>
      <c r="Q384" s="164">
        <v>0</v>
      </c>
      <c r="R384" s="164">
        <v>0</v>
      </c>
      <c r="S384" s="164">
        <v>0</v>
      </c>
      <c r="T384" s="164">
        <v>0</v>
      </c>
      <c r="U384" s="164">
        <v>0</v>
      </c>
      <c r="V384" s="164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  <c r="AC384" s="164">
        <v>0</v>
      </c>
      <c r="AD384" s="164">
        <v>0</v>
      </c>
      <c r="AE384" s="164">
        <v>0</v>
      </c>
      <c r="AF384" s="164">
        <v>0</v>
      </c>
      <c r="AG384" s="164">
        <v>0</v>
      </c>
      <c r="AH384" s="164">
        <v>0</v>
      </c>
      <c r="AI384" s="164">
        <v>0</v>
      </c>
      <c r="AJ384" s="164">
        <v>0</v>
      </c>
      <c r="AK384" s="164">
        <v>0</v>
      </c>
      <c r="AL384" s="164">
        <v>0</v>
      </c>
      <c r="AM384" s="164">
        <v>0</v>
      </c>
      <c r="AN384" s="164">
        <v>0</v>
      </c>
    </row>
    <row r="385" spans="1:40" x14ac:dyDescent="0.2">
      <c r="A385" s="27" t="s">
        <v>2225</v>
      </c>
      <c r="B385" s="164">
        <v>-1450739.32134491</v>
      </c>
      <c r="C385" s="164">
        <v>-1450739.32134491</v>
      </c>
      <c r="D385" s="164">
        <v>-1450739.32134491</v>
      </c>
      <c r="E385" s="164">
        <v>-1450739.32134491</v>
      </c>
      <c r="F385" s="164">
        <v>-1450739.32134491</v>
      </c>
      <c r="G385" s="164">
        <v>-1450739.32134491</v>
      </c>
      <c r="H385" s="164">
        <v>-1450739.32134491</v>
      </c>
      <c r="I385" s="164">
        <v>-1450739.32134491</v>
      </c>
      <c r="J385" s="164">
        <v>-1450739.32134491</v>
      </c>
      <c r="K385" s="164">
        <v>-1450739.32134491</v>
      </c>
      <c r="L385" s="164">
        <v>-1450739.32134491</v>
      </c>
      <c r="M385" s="164">
        <v>-1450739.32134491</v>
      </c>
      <c r="N385" s="164">
        <v>-1450739.32134491</v>
      </c>
      <c r="O385" s="164">
        <v>-1450234.7449952599</v>
      </c>
      <c r="P385" s="164">
        <v>-1450234.7449952599</v>
      </c>
      <c r="Q385" s="164">
        <v>-1450234.7449952599</v>
      </c>
      <c r="R385" s="164">
        <v>-1450234.7449952599</v>
      </c>
      <c r="S385" s="164">
        <v>-1450234.7449952599</v>
      </c>
      <c r="T385" s="164">
        <v>-1450234.7449952599</v>
      </c>
      <c r="U385" s="164">
        <v>-1450234.7449952599</v>
      </c>
      <c r="V385" s="164">
        <v>-1450234.7449952599</v>
      </c>
      <c r="W385" s="164">
        <v>-1450234.7449952599</v>
      </c>
      <c r="X385" s="164">
        <v>-1450234.7449952599</v>
      </c>
      <c r="Y385" s="164">
        <v>-1450234.7449952599</v>
      </c>
      <c r="Z385" s="164">
        <v>-1450234.7449952599</v>
      </c>
      <c r="AA385" s="164">
        <v>-1450234.7449952599</v>
      </c>
      <c r="AB385" s="164">
        <v>-1450280.9484947999</v>
      </c>
      <c r="AC385" s="164">
        <v>-1450280.9484947999</v>
      </c>
      <c r="AD385" s="164">
        <v>-1450280.9484947999</v>
      </c>
      <c r="AE385" s="164">
        <v>-1450280.9484947999</v>
      </c>
      <c r="AF385" s="164">
        <v>-1450280.9484947999</v>
      </c>
      <c r="AG385" s="164">
        <v>-1450280.9484947999</v>
      </c>
      <c r="AH385" s="164">
        <v>-1450280.9484947999</v>
      </c>
      <c r="AI385" s="164">
        <v>-1450280.9484947999</v>
      </c>
      <c r="AJ385" s="164">
        <v>-1450280.9484947999</v>
      </c>
      <c r="AK385" s="164">
        <v>-1450280.9484947999</v>
      </c>
      <c r="AL385" s="164">
        <v>-1450280.9484947999</v>
      </c>
      <c r="AM385" s="164">
        <v>-1450280.9484947999</v>
      </c>
      <c r="AN385" s="164">
        <v>-1450280.9484947999</v>
      </c>
    </row>
    <row r="386" spans="1:40" x14ac:dyDescent="0.2">
      <c r="A386" s="27" t="s">
        <v>2226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  <c r="O386" s="164">
        <v>0</v>
      </c>
      <c r="P386" s="164">
        <v>0</v>
      </c>
      <c r="Q386" s="164">
        <v>0</v>
      </c>
      <c r="R386" s="164">
        <v>0</v>
      </c>
      <c r="S386" s="164">
        <v>0</v>
      </c>
      <c r="T386" s="164">
        <v>0</v>
      </c>
      <c r="U386" s="164">
        <v>0</v>
      </c>
      <c r="V386" s="164">
        <v>0</v>
      </c>
      <c r="W386" s="164">
        <v>0</v>
      </c>
      <c r="X386" s="164">
        <v>0</v>
      </c>
      <c r="Y386" s="164">
        <v>0</v>
      </c>
      <c r="Z386" s="164">
        <v>0</v>
      </c>
      <c r="AA386" s="164">
        <v>0</v>
      </c>
      <c r="AB386" s="164">
        <v>0</v>
      </c>
      <c r="AC386" s="164">
        <v>0</v>
      </c>
      <c r="AD386" s="164">
        <v>0</v>
      </c>
      <c r="AE386" s="164">
        <v>0</v>
      </c>
      <c r="AF386" s="164">
        <v>0</v>
      </c>
      <c r="AG386" s="164">
        <v>0</v>
      </c>
      <c r="AH386" s="164">
        <v>0</v>
      </c>
      <c r="AI386" s="164">
        <v>0</v>
      </c>
      <c r="AJ386" s="164">
        <v>0</v>
      </c>
      <c r="AK386" s="164">
        <v>0</v>
      </c>
      <c r="AL386" s="164">
        <v>0</v>
      </c>
      <c r="AM386" s="164">
        <v>0</v>
      </c>
      <c r="AN386" s="164">
        <v>0</v>
      </c>
    </row>
    <row r="387" spans="1:40" x14ac:dyDescent="0.2">
      <c r="A387" s="27" t="s">
        <v>2227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  <c r="O387" s="164">
        <v>0</v>
      </c>
      <c r="P387" s="164">
        <v>0</v>
      </c>
      <c r="Q387" s="164">
        <v>0</v>
      </c>
      <c r="R387" s="164">
        <v>0</v>
      </c>
      <c r="S387" s="164">
        <v>0</v>
      </c>
      <c r="T387" s="164">
        <v>0</v>
      </c>
      <c r="U387" s="164">
        <v>0</v>
      </c>
      <c r="V387" s="164">
        <v>0</v>
      </c>
      <c r="W387" s="164">
        <v>0</v>
      </c>
      <c r="X387" s="164">
        <v>0</v>
      </c>
      <c r="Y387" s="164">
        <v>0</v>
      </c>
      <c r="Z387" s="164">
        <v>0</v>
      </c>
      <c r="AA387" s="164">
        <v>0</v>
      </c>
      <c r="AB387" s="164">
        <v>0</v>
      </c>
      <c r="AC387" s="164">
        <v>0</v>
      </c>
      <c r="AD387" s="164">
        <v>0</v>
      </c>
      <c r="AE387" s="164">
        <v>0</v>
      </c>
      <c r="AF387" s="164">
        <v>0</v>
      </c>
      <c r="AG387" s="164">
        <v>0</v>
      </c>
      <c r="AH387" s="164">
        <v>0</v>
      </c>
      <c r="AI387" s="164">
        <v>0</v>
      </c>
      <c r="AJ387" s="164">
        <v>0</v>
      </c>
      <c r="AK387" s="164">
        <v>0</v>
      </c>
      <c r="AL387" s="164">
        <v>0</v>
      </c>
      <c r="AM387" s="164">
        <v>0</v>
      </c>
      <c r="AN387" s="164">
        <v>0</v>
      </c>
    </row>
    <row r="388" spans="1:40" x14ac:dyDescent="0.2">
      <c r="A388" s="27" t="s">
        <v>2228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  <c r="O388" s="164">
        <v>0</v>
      </c>
      <c r="P388" s="164">
        <v>0</v>
      </c>
      <c r="Q388" s="164">
        <v>0</v>
      </c>
      <c r="R388" s="164">
        <v>0</v>
      </c>
      <c r="S388" s="164">
        <v>0</v>
      </c>
      <c r="T388" s="164">
        <v>0</v>
      </c>
      <c r="U388" s="164">
        <v>0</v>
      </c>
      <c r="V388" s="164">
        <v>0</v>
      </c>
      <c r="W388" s="164">
        <v>0</v>
      </c>
      <c r="X388" s="164">
        <v>0</v>
      </c>
      <c r="Y388" s="164">
        <v>0</v>
      </c>
      <c r="Z388" s="164">
        <v>0</v>
      </c>
      <c r="AA388" s="164">
        <v>0</v>
      </c>
      <c r="AB388" s="164">
        <v>0</v>
      </c>
      <c r="AC388" s="164">
        <v>0</v>
      </c>
      <c r="AD388" s="164">
        <v>0</v>
      </c>
      <c r="AE388" s="164">
        <v>0</v>
      </c>
      <c r="AF388" s="164">
        <v>0</v>
      </c>
      <c r="AG388" s="164">
        <v>0</v>
      </c>
      <c r="AH388" s="164">
        <v>0</v>
      </c>
      <c r="AI388" s="164">
        <v>0</v>
      </c>
      <c r="AJ388" s="164">
        <v>0</v>
      </c>
      <c r="AK388" s="164">
        <v>0</v>
      </c>
      <c r="AL388" s="164">
        <v>0</v>
      </c>
      <c r="AM388" s="164">
        <v>0</v>
      </c>
      <c r="AN388" s="164">
        <v>0</v>
      </c>
    </row>
    <row r="389" spans="1:40" x14ac:dyDescent="0.2">
      <c r="A389" s="27" t="s">
        <v>2229</v>
      </c>
      <c r="B389" s="164">
        <v>-879213.25111422804</v>
      </c>
      <c r="C389" s="164">
        <v>-879213.25111422804</v>
      </c>
      <c r="D389" s="164">
        <v>-879213.25111422804</v>
      </c>
      <c r="E389" s="164">
        <v>-879213.25111422804</v>
      </c>
      <c r="F389" s="164">
        <v>-879213.25111422804</v>
      </c>
      <c r="G389" s="164">
        <v>-879213.25111422804</v>
      </c>
      <c r="H389" s="164">
        <v>-879213.25111422804</v>
      </c>
      <c r="I389" s="164">
        <v>-879213.25111422804</v>
      </c>
      <c r="J389" s="164">
        <v>-879213.25111422804</v>
      </c>
      <c r="K389" s="164">
        <v>-879213.25111422804</v>
      </c>
      <c r="L389" s="164">
        <v>-879213.25111422804</v>
      </c>
      <c r="M389" s="164">
        <v>-879213.25111422804</v>
      </c>
      <c r="N389" s="164">
        <v>-879213.25111422804</v>
      </c>
      <c r="O389" s="164">
        <v>-878907.45516158605</v>
      </c>
      <c r="P389" s="164">
        <v>-878907.45516158605</v>
      </c>
      <c r="Q389" s="164">
        <v>-878907.45516158605</v>
      </c>
      <c r="R389" s="164">
        <v>-878907.45516158605</v>
      </c>
      <c r="S389" s="164">
        <v>-878907.45516158605</v>
      </c>
      <c r="T389" s="164">
        <v>-878907.45516158605</v>
      </c>
      <c r="U389" s="164">
        <v>-878907.45516158605</v>
      </c>
      <c r="V389" s="164">
        <v>-878907.45516158605</v>
      </c>
      <c r="W389" s="164">
        <v>-878907.45516158605</v>
      </c>
      <c r="X389" s="164">
        <v>-878907.45516158605</v>
      </c>
      <c r="Y389" s="164">
        <v>-878907.45516158605</v>
      </c>
      <c r="Z389" s="164">
        <v>-878907.45516158605</v>
      </c>
      <c r="AA389" s="164">
        <v>-878907.45516158605</v>
      </c>
      <c r="AB389" s="164">
        <v>-878935.45655952103</v>
      </c>
      <c r="AC389" s="164">
        <v>-878935.45655952103</v>
      </c>
      <c r="AD389" s="164">
        <v>-878935.45655952103</v>
      </c>
      <c r="AE389" s="164">
        <v>-878935.45655952103</v>
      </c>
      <c r="AF389" s="164">
        <v>-878935.45655952103</v>
      </c>
      <c r="AG389" s="164">
        <v>-878935.45655952103</v>
      </c>
      <c r="AH389" s="164">
        <v>-878935.45655952103</v>
      </c>
      <c r="AI389" s="164">
        <v>-878935.45655952103</v>
      </c>
      <c r="AJ389" s="164">
        <v>-878935.45655952103</v>
      </c>
      <c r="AK389" s="164">
        <v>-878935.45655952103</v>
      </c>
      <c r="AL389" s="164">
        <v>-878935.45655952103</v>
      </c>
      <c r="AM389" s="164">
        <v>-878935.45655952103</v>
      </c>
      <c r="AN389" s="164">
        <v>-878935.45655952103</v>
      </c>
    </row>
    <row r="390" spans="1:40" x14ac:dyDescent="0.2">
      <c r="A390" s="30" t="s">
        <v>2230</v>
      </c>
      <c r="B390" s="164">
        <v>-2329952.5724591399</v>
      </c>
      <c r="C390" s="164">
        <v>-2329952.5724591399</v>
      </c>
      <c r="D390" s="164">
        <v>-2329952.5724591399</v>
      </c>
      <c r="E390" s="164">
        <v>-2329952.5724591399</v>
      </c>
      <c r="F390" s="164">
        <v>-2329952.5724591399</v>
      </c>
      <c r="G390" s="164">
        <v>-2329952.5724591399</v>
      </c>
      <c r="H390" s="164">
        <v>-2329952.5724591399</v>
      </c>
      <c r="I390" s="164">
        <v>-2329952.5724591399</v>
      </c>
      <c r="J390" s="164">
        <v>-2329952.5724591399</v>
      </c>
      <c r="K390" s="164">
        <v>-2329952.5724591399</v>
      </c>
      <c r="L390" s="164">
        <v>-2329952.5724591399</v>
      </c>
      <c r="M390" s="164">
        <v>-2329952.5724591399</v>
      </c>
      <c r="N390" s="164">
        <v>-2329952.5724591399</v>
      </c>
      <c r="O390" s="164">
        <v>-2329142.2001568498</v>
      </c>
      <c r="P390" s="164">
        <v>-2329142.2001568498</v>
      </c>
      <c r="Q390" s="164">
        <v>-2329142.2001568498</v>
      </c>
      <c r="R390" s="164">
        <v>-2329142.2001568498</v>
      </c>
      <c r="S390" s="164">
        <v>-2329142.2001568498</v>
      </c>
      <c r="T390" s="164">
        <v>-2329142.2001568498</v>
      </c>
      <c r="U390" s="164">
        <v>-2329142.2001568498</v>
      </c>
      <c r="V390" s="164">
        <v>-2329142.2001568498</v>
      </c>
      <c r="W390" s="164">
        <v>-2329142.2001568498</v>
      </c>
      <c r="X390" s="164">
        <v>-2329142.2001568498</v>
      </c>
      <c r="Y390" s="164">
        <v>-2329142.2001568498</v>
      </c>
      <c r="Z390" s="164">
        <v>-2329142.2001568498</v>
      </c>
      <c r="AA390" s="164">
        <v>-2329142.2001568498</v>
      </c>
      <c r="AB390" s="164">
        <v>-2329216.4050543201</v>
      </c>
      <c r="AC390" s="164">
        <v>-2329216.4050543201</v>
      </c>
      <c r="AD390" s="164">
        <v>-2329216.4050543201</v>
      </c>
      <c r="AE390" s="164">
        <v>-2329216.4050543201</v>
      </c>
      <c r="AF390" s="164">
        <v>-2329216.4050543201</v>
      </c>
      <c r="AG390" s="164">
        <v>-2329216.4050543201</v>
      </c>
      <c r="AH390" s="164">
        <v>-2329216.4050543201</v>
      </c>
      <c r="AI390" s="164">
        <v>-2329216.4050543201</v>
      </c>
      <c r="AJ390" s="164">
        <v>-2329216.4050543201</v>
      </c>
      <c r="AK390" s="164">
        <v>-2329216.4050543201</v>
      </c>
      <c r="AL390" s="164">
        <v>-2329216.4050543201</v>
      </c>
      <c r="AM390" s="164">
        <v>-2329216.4050543201</v>
      </c>
      <c r="AN390" s="164">
        <v>-2329216.4050543201</v>
      </c>
    </row>
    <row r="391" spans="1:40" x14ac:dyDescent="0.2">
      <c r="A391" s="27" t="s">
        <v>2231</v>
      </c>
      <c r="B391" s="164">
        <v>0</v>
      </c>
      <c r="C391" s="164">
        <v>0</v>
      </c>
      <c r="D391" s="164">
        <v>0</v>
      </c>
      <c r="E391" s="164">
        <v>0</v>
      </c>
      <c r="F391" s="164">
        <v>0</v>
      </c>
      <c r="G391" s="164">
        <v>0</v>
      </c>
      <c r="H391" s="164">
        <v>0</v>
      </c>
      <c r="I391" s="164">
        <v>0</v>
      </c>
      <c r="J391" s="164">
        <v>0</v>
      </c>
      <c r="K391" s="164">
        <v>0</v>
      </c>
      <c r="L391" s="164">
        <v>0</v>
      </c>
      <c r="M391" s="164">
        <v>0</v>
      </c>
      <c r="N391" s="164">
        <v>0</v>
      </c>
      <c r="O391" s="164">
        <v>0</v>
      </c>
      <c r="P391" s="164">
        <v>0</v>
      </c>
      <c r="Q391" s="164">
        <v>0</v>
      </c>
      <c r="R391" s="164">
        <v>0</v>
      </c>
      <c r="S391" s="164">
        <v>0</v>
      </c>
      <c r="T391" s="164">
        <v>0</v>
      </c>
      <c r="U391" s="164">
        <v>0</v>
      </c>
      <c r="V391" s="164">
        <v>0</v>
      </c>
      <c r="W391" s="164">
        <v>0</v>
      </c>
      <c r="X391" s="164">
        <v>0</v>
      </c>
      <c r="Y391" s="164">
        <v>0</v>
      </c>
      <c r="Z391" s="164">
        <v>0</v>
      </c>
      <c r="AA391" s="164">
        <v>0</v>
      </c>
      <c r="AB391" s="164">
        <v>0</v>
      </c>
      <c r="AC391" s="164">
        <v>0</v>
      </c>
      <c r="AD391" s="164">
        <v>0</v>
      </c>
      <c r="AE391" s="164">
        <v>0</v>
      </c>
      <c r="AF391" s="164">
        <v>0</v>
      </c>
      <c r="AG391" s="164">
        <v>0</v>
      </c>
      <c r="AH391" s="164">
        <v>0</v>
      </c>
      <c r="AI391" s="164">
        <v>0</v>
      </c>
      <c r="AJ391" s="164">
        <v>0</v>
      </c>
      <c r="AK391" s="164">
        <v>0</v>
      </c>
      <c r="AL391" s="164">
        <v>0</v>
      </c>
      <c r="AM391" s="164">
        <v>0</v>
      </c>
      <c r="AN391" s="164">
        <v>0</v>
      </c>
    </row>
    <row r="392" spans="1:40" x14ac:dyDescent="0.2">
      <c r="A392" s="27" t="s">
        <v>2232</v>
      </c>
      <c r="B392" s="164">
        <v>0</v>
      </c>
      <c r="C392" s="164">
        <v>0</v>
      </c>
      <c r="D392" s="164">
        <v>0</v>
      </c>
      <c r="E392" s="164">
        <v>0</v>
      </c>
      <c r="F392" s="164">
        <v>0</v>
      </c>
      <c r="G392" s="164">
        <v>0</v>
      </c>
      <c r="H392" s="164">
        <v>0</v>
      </c>
      <c r="I392" s="164">
        <v>0</v>
      </c>
      <c r="J392" s="164">
        <v>0</v>
      </c>
      <c r="K392" s="164">
        <v>0</v>
      </c>
      <c r="L392" s="164">
        <v>0</v>
      </c>
      <c r="M392" s="164">
        <v>0</v>
      </c>
      <c r="N392" s="164">
        <v>0</v>
      </c>
      <c r="O392" s="164">
        <v>0</v>
      </c>
      <c r="P392" s="164">
        <v>0</v>
      </c>
      <c r="Q392" s="164">
        <v>0</v>
      </c>
      <c r="R392" s="164">
        <v>0</v>
      </c>
      <c r="S392" s="164">
        <v>0</v>
      </c>
      <c r="T392" s="164">
        <v>0</v>
      </c>
      <c r="U392" s="164">
        <v>0</v>
      </c>
      <c r="V392" s="164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  <c r="AC392" s="164">
        <v>0</v>
      </c>
      <c r="AD392" s="164">
        <v>0</v>
      </c>
      <c r="AE392" s="164">
        <v>0</v>
      </c>
      <c r="AF392" s="164">
        <v>0</v>
      </c>
      <c r="AG392" s="164">
        <v>0</v>
      </c>
      <c r="AH392" s="164">
        <v>0</v>
      </c>
      <c r="AI392" s="164">
        <v>0</v>
      </c>
      <c r="AJ392" s="164">
        <v>0</v>
      </c>
      <c r="AK392" s="164">
        <v>0</v>
      </c>
      <c r="AL392" s="164">
        <v>0</v>
      </c>
      <c r="AM392" s="164">
        <v>0</v>
      </c>
      <c r="AN392" s="164">
        <v>0</v>
      </c>
    </row>
    <row r="393" spans="1:40" x14ac:dyDescent="0.2">
      <c r="A393" s="30" t="s">
        <v>2233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  <c r="O393" s="164">
        <v>0</v>
      </c>
      <c r="P393" s="164">
        <v>0</v>
      </c>
      <c r="Q393" s="164">
        <v>0</v>
      </c>
      <c r="R393" s="164">
        <v>0</v>
      </c>
      <c r="S393" s="164">
        <v>0</v>
      </c>
      <c r="T393" s="164">
        <v>0</v>
      </c>
      <c r="U393" s="164">
        <v>0</v>
      </c>
      <c r="V393" s="164">
        <v>0</v>
      </c>
      <c r="W393" s="164">
        <v>0</v>
      </c>
      <c r="X393" s="164">
        <v>0</v>
      </c>
      <c r="Y393" s="164">
        <v>0</v>
      </c>
      <c r="Z393" s="164">
        <v>0</v>
      </c>
      <c r="AA393" s="164">
        <v>0</v>
      </c>
      <c r="AB393" s="164">
        <v>0</v>
      </c>
      <c r="AC393" s="164">
        <v>0</v>
      </c>
      <c r="AD393" s="164">
        <v>0</v>
      </c>
      <c r="AE393" s="164">
        <v>0</v>
      </c>
      <c r="AF393" s="164">
        <v>0</v>
      </c>
      <c r="AG393" s="164">
        <v>0</v>
      </c>
      <c r="AH393" s="164">
        <v>0</v>
      </c>
      <c r="AI393" s="164">
        <v>0</v>
      </c>
      <c r="AJ393" s="164">
        <v>0</v>
      </c>
      <c r="AK393" s="164">
        <v>0</v>
      </c>
      <c r="AL393" s="164">
        <v>0</v>
      </c>
      <c r="AM393" s="164">
        <v>0</v>
      </c>
      <c r="AN393" s="164">
        <v>0</v>
      </c>
    </row>
    <row r="394" spans="1:40" x14ac:dyDescent="0.2">
      <c r="A394" s="27" t="s">
        <v>2234</v>
      </c>
      <c r="B394" s="164">
        <v>0</v>
      </c>
      <c r="C394" s="164">
        <v>0</v>
      </c>
      <c r="D394" s="164">
        <v>0</v>
      </c>
      <c r="E394" s="164">
        <v>0</v>
      </c>
      <c r="F394" s="164">
        <v>0</v>
      </c>
      <c r="G394" s="164">
        <v>0</v>
      </c>
      <c r="H394" s="164">
        <v>0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0</v>
      </c>
      <c r="S394" s="164">
        <v>0</v>
      </c>
      <c r="T394" s="164">
        <v>0</v>
      </c>
      <c r="U394" s="164">
        <v>0</v>
      </c>
      <c r="V394" s="164">
        <v>0</v>
      </c>
      <c r="W394" s="164">
        <v>0</v>
      </c>
      <c r="X394" s="164">
        <v>0</v>
      </c>
      <c r="Y394" s="164">
        <v>0</v>
      </c>
      <c r="Z394" s="164">
        <v>0</v>
      </c>
      <c r="AA394" s="164">
        <v>0</v>
      </c>
      <c r="AB394" s="164">
        <v>0</v>
      </c>
      <c r="AC394" s="164">
        <v>0</v>
      </c>
      <c r="AD394" s="164">
        <v>0</v>
      </c>
      <c r="AE394" s="164">
        <v>0</v>
      </c>
      <c r="AF394" s="164">
        <v>0</v>
      </c>
      <c r="AG394" s="164">
        <v>0</v>
      </c>
      <c r="AH394" s="164">
        <v>0</v>
      </c>
      <c r="AI394" s="164">
        <v>0</v>
      </c>
      <c r="AJ394" s="164">
        <v>0</v>
      </c>
      <c r="AK394" s="164">
        <v>0</v>
      </c>
      <c r="AL394" s="164">
        <v>0</v>
      </c>
      <c r="AM394" s="164">
        <v>0</v>
      </c>
      <c r="AN394" s="164">
        <v>0</v>
      </c>
    </row>
    <row r="395" spans="1:40" x14ac:dyDescent="0.2">
      <c r="A395" s="27" t="s">
        <v>2235</v>
      </c>
      <c r="B395" s="164">
        <v>0</v>
      </c>
      <c r="C395" s="164">
        <v>0</v>
      </c>
      <c r="D395" s="164">
        <v>0</v>
      </c>
      <c r="E395" s="164">
        <v>0</v>
      </c>
      <c r="F395" s="164">
        <v>0</v>
      </c>
      <c r="G395" s="164">
        <v>0</v>
      </c>
      <c r="H395" s="164">
        <v>0</v>
      </c>
      <c r="I395" s="164">
        <v>0</v>
      </c>
      <c r="J395" s="164">
        <v>0</v>
      </c>
      <c r="K395" s="164">
        <v>0</v>
      </c>
      <c r="L395" s="164">
        <v>0</v>
      </c>
      <c r="M395" s="164">
        <v>0</v>
      </c>
      <c r="N395" s="164">
        <v>0</v>
      </c>
      <c r="O395" s="164">
        <v>0</v>
      </c>
      <c r="P395" s="164">
        <v>0</v>
      </c>
      <c r="Q395" s="164">
        <v>0</v>
      </c>
      <c r="R395" s="164">
        <v>0</v>
      </c>
      <c r="S395" s="164">
        <v>0</v>
      </c>
      <c r="T395" s="164">
        <v>0</v>
      </c>
      <c r="U395" s="164">
        <v>0</v>
      </c>
      <c r="V395" s="164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  <c r="AC395" s="164">
        <v>0</v>
      </c>
      <c r="AD395" s="164">
        <v>0</v>
      </c>
      <c r="AE395" s="164">
        <v>0</v>
      </c>
      <c r="AF395" s="164">
        <v>0</v>
      </c>
      <c r="AG395" s="164">
        <v>0</v>
      </c>
      <c r="AH395" s="164">
        <v>0</v>
      </c>
      <c r="AI395" s="164">
        <v>0</v>
      </c>
      <c r="AJ395" s="164">
        <v>0</v>
      </c>
      <c r="AK395" s="164">
        <v>0</v>
      </c>
      <c r="AL395" s="164">
        <v>0</v>
      </c>
      <c r="AM395" s="164">
        <v>0</v>
      </c>
      <c r="AN395" s="164">
        <v>0</v>
      </c>
    </row>
    <row r="396" spans="1:40" x14ac:dyDescent="0.2">
      <c r="A396" s="27" t="s">
        <v>2236</v>
      </c>
      <c r="B396" s="164">
        <v>-28994603.089999899</v>
      </c>
      <c r="C396" s="164">
        <v>-28994603.089999899</v>
      </c>
      <c r="D396" s="164">
        <v>-28994603.089999899</v>
      </c>
      <c r="E396" s="164">
        <v>-28994603.089999899</v>
      </c>
      <c r="F396" s="164">
        <v>-28994603.089999899</v>
      </c>
      <c r="G396" s="164">
        <v>-28994603.089999899</v>
      </c>
      <c r="H396" s="164">
        <v>-28994603.089999899</v>
      </c>
      <c r="I396" s="164">
        <v>-28994603.089999899</v>
      </c>
      <c r="J396" s="164">
        <v>-28994603.089999899</v>
      </c>
      <c r="K396" s="164">
        <v>-28994603.089999899</v>
      </c>
      <c r="L396" s="164">
        <v>-28994603.089999899</v>
      </c>
      <c r="M396" s="164">
        <v>-28994603.089999899</v>
      </c>
      <c r="N396" s="164">
        <v>-28994603.089999899</v>
      </c>
      <c r="O396" s="164">
        <v>-28994603.089999899</v>
      </c>
      <c r="P396" s="164">
        <v>-28994603.089999899</v>
      </c>
      <c r="Q396" s="164">
        <v>-28994603.089999899</v>
      </c>
      <c r="R396" s="164">
        <v>-28994603.089999899</v>
      </c>
      <c r="S396" s="164">
        <v>-28994603.089999899</v>
      </c>
      <c r="T396" s="164">
        <v>-28994603.089999899</v>
      </c>
      <c r="U396" s="164">
        <v>-28994603.089999899</v>
      </c>
      <c r="V396" s="164">
        <v>-28994603.089999899</v>
      </c>
      <c r="W396" s="164">
        <v>-28994603.089999899</v>
      </c>
      <c r="X396" s="164">
        <v>-28994603.089999899</v>
      </c>
      <c r="Y396" s="164">
        <v>-28994603.089999899</v>
      </c>
      <c r="Z396" s="164">
        <v>-28994603.089999899</v>
      </c>
      <c r="AA396" s="164">
        <v>-28994603.089999899</v>
      </c>
      <c r="AB396" s="164">
        <v>-28994603.089999899</v>
      </c>
      <c r="AC396" s="164">
        <v>-28994603.089999899</v>
      </c>
      <c r="AD396" s="164">
        <v>-28994603.089999899</v>
      </c>
      <c r="AE396" s="164">
        <v>-28994603.089999899</v>
      </c>
      <c r="AF396" s="164">
        <v>-28994603.089999899</v>
      </c>
      <c r="AG396" s="164">
        <v>-28994603.089999899</v>
      </c>
      <c r="AH396" s="164">
        <v>-28994603.089999899</v>
      </c>
      <c r="AI396" s="164">
        <v>-28994603.089999899</v>
      </c>
      <c r="AJ396" s="164">
        <v>-28994603.089999899</v>
      </c>
      <c r="AK396" s="164">
        <v>-28994603.089999899</v>
      </c>
      <c r="AL396" s="164">
        <v>-28994603.089999899</v>
      </c>
      <c r="AM396" s="164">
        <v>-28994603.089999899</v>
      </c>
      <c r="AN396" s="164">
        <v>-28994603.089999899</v>
      </c>
    </row>
    <row r="397" spans="1:40" x14ac:dyDescent="0.2">
      <c r="A397" s="27" t="s">
        <v>2237</v>
      </c>
      <c r="B397" s="164">
        <v>-184161214.27564099</v>
      </c>
      <c r="C397" s="164">
        <v>-178798662.99358901</v>
      </c>
      <c r="D397" s="164">
        <v>-173536919.403846</v>
      </c>
      <c r="E397" s="164">
        <v>-168375983.50641</v>
      </c>
      <c r="F397" s="164">
        <v>-163315855.30128199</v>
      </c>
      <c r="G397" s="164">
        <v>-158356534.788461</v>
      </c>
      <c r="H397" s="164">
        <v>-153498021.96794799</v>
      </c>
      <c r="I397" s="164">
        <v>-148740316.83974299</v>
      </c>
      <c r="J397" s="164">
        <v>-144083419.403846</v>
      </c>
      <c r="K397" s="164">
        <v>-139527329.660256</v>
      </c>
      <c r="L397" s="164">
        <v>-135072047.60897401</v>
      </c>
      <c r="M397" s="164">
        <v>-130717573.25</v>
      </c>
      <c r="N397" s="164">
        <v>-130717573.25</v>
      </c>
      <c r="O397" s="164">
        <v>-126553675.81410199</v>
      </c>
      <c r="P397" s="164">
        <v>-122479547.60897399</v>
      </c>
      <c r="Q397" s="164">
        <v>-118495188.634615</v>
      </c>
      <c r="R397" s="164">
        <v>-114600598.89102501</v>
      </c>
      <c r="S397" s="164">
        <v>-110795778.378205</v>
      </c>
      <c r="T397" s="164">
        <v>-107080727.096154</v>
      </c>
      <c r="U397" s="164">
        <v>-103455445.044872</v>
      </c>
      <c r="V397" s="164">
        <v>-99919932.224359199</v>
      </c>
      <c r="W397" s="164">
        <v>-96474188.6346156</v>
      </c>
      <c r="X397" s="164">
        <v>-93118214.275641203</v>
      </c>
      <c r="Y397" s="164">
        <v>-89852009.147436097</v>
      </c>
      <c r="Z397" s="164">
        <v>-86675573.250000194</v>
      </c>
      <c r="AA397" s="164">
        <v>-86675573.250000194</v>
      </c>
      <c r="AB397" s="164">
        <v>-83826342.480769396</v>
      </c>
      <c r="AC397" s="164">
        <v>-81214547.608974501</v>
      </c>
      <c r="AD397" s="164">
        <v>-78840188.634615496</v>
      </c>
      <c r="AE397" s="164">
        <v>-76703265.557692394</v>
      </c>
      <c r="AF397" s="164">
        <v>-74803778.378205299</v>
      </c>
      <c r="AG397" s="164">
        <v>-73141727.096154004</v>
      </c>
      <c r="AH397" s="164">
        <v>-71717111.711538598</v>
      </c>
      <c r="AI397" s="164">
        <v>-70529932.224359095</v>
      </c>
      <c r="AJ397" s="164">
        <v>-69580188.634615496</v>
      </c>
      <c r="AK397" s="164">
        <v>-68867880.9423078</v>
      </c>
      <c r="AL397" s="164">
        <v>-68393009.147435993</v>
      </c>
      <c r="AM397" s="164">
        <v>-68155573.250000104</v>
      </c>
      <c r="AN397" s="164">
        <v>-68155573.250000104</v>
      </c>
    </row>
    <row r="398" spans="1:40" x14ac:dyDescent="0.2">
      <c r="A398" s="30" t="s">
        <v>2238</v>
      </c>
      <c r="B398" s="164">
        <v>-213155817.365641</v>
      </c>
      <c r="C398" s="164">
        <v>-207793266.08358899</v>
      </c>
      <c r="D398" s="164">
        <v>-202531522.493846</v>
      </c>
      <c r="E398" s="164">
        <v>-197370586.59641001</v>
      </c>
      <c r="F398" s="164">
        <v>-192310458.39128199</v>
      </c>
      <c r="G398" s="164">
        <v>-187351137.878461</v>
      </c>
      <c r="H398" s="164">
        <v>-182492625.05794799</v>
      </c>
      <c r="I398" s="164">
        <v>-177734919.92974299</v>
      </c>
      <c r="J398" s="164">
        <v>-173078022.493846</v>
      </c>
      <c r="K398" s="164">
        <v>-168521932.750256</v>
      </c>
      <c r="L398" s="164">
        <v>-164066650.69897401</v>
      </c>
      <c r="M398" s="164">
        <v>-159712176.34</v>
      </c>
      <c r="N398" s="164">
        <v>-159712176.34</v>
      </c>
      <c r="O398" s="164">
        <v>-155548278.904102</v>
      </c>
      <c r="P398" s="164">
        <v>-151474150.69897401</v>
      </c>
      <c r="Q398" s="164">
        <v>-147489791.72461501</v>
      </c>
      <c r="R398" s="164">
        <v>-143595201.98102501</v>
      </c>
      <c r="S398" s="164">
        <v>-139790381.468205</v>
      </c>
      <c r="T398" s="164">
        <v>-136075330.18615401</v>
      </c>
      <c r="U398" s="164">
        <v>-132450048.134872</v>
      </c>
      <c r="V398" s="164">
        <v>-128914535.31435899</v>
      </c>
      <c r="W398" s="164">
        <v>-125468791.72461499</v>
      </c>
      <c r="X398" s="164">
        <v>-122112817.365641</v>
      </c>
      <c r="Y398" s="164">
        <v>-118846612.237436</v>
      </c>
      <c r="Z398" s="164">
        <v>-115670176.34</v>
      </c>
      <c r="AA398" s="164">
        <v>-115670176.34</v>
      </c>
      <c r="AB398" s="164">
        <v>-112820945.570769</v>
      </c>
      <c r="AC398" s="164">
        <v>-110209150.698974</v>
      </c>
      <c r="AD398" s="164">
        <v>-107834791.72461499</v>
      </c>
      <c r="AE398" s="164">
        <v>-105697868.64769199</v>
      </c>
      <c r="AF398" s="164">
        <v>-103798381.468205</v>
      </c>
      <c r="AG398" s="164">
        <v>-102136330.18615399</v>
      </c>
      <c r="AH398" s="164">
        <v>-100711714.80153801</v>
      </c>
      <c r="AI398" s="164">
        <v>-99524535.314359099</v>
      </c>
      <c r="AJ398" s="164">
        <v>-98574791.724615499</v>
      </c>
      <c r="AK398" s="164">
        <v>-97862484.032307804</v>
      </c>
      <c r="AL398" s="164">
        <v>-97387612.237435997</v>
      </c>
      <c r="AM398" s="164">
        <v>-97150176.340000093</v>
      </c>
      <c r="AN398" s="164">
        <v>-97150176.340000093</v>
      </c>
    </row>
    <row r="399" spans="1:40" x14ac:dyDescent="0.2">
      <c r="A399" s="30" t="s">
        <v>2239</v>
      </c>
      <c r="B399" s="164">
        <v>-668912314.85972297</v>
      </c>
      <c r="C399" s="164">
        <v>-668985918.89922404</v>
      </c>
      <c r="D399" s="164">
        <v>-666257244.81761301</v>
      </c>
      <c r="E399" s="164">
        <v>-660726279.04951298</v>
      </c>
      <c r="F399" s="164">
        <v>-655293866.88006306</v>
      </c>
      <c r="G399" s="164">
        <v>-649959994.57811201</v>
      </c>
      <c r="H399" s="164">
        <v>-644724648.32886302</v>
      </c>
      <c r="I399" s="164">
        <v>-639587814.23336506</v>
      </c>
      <c r="J399" s="164">
        <v>-634549478.30799901</v>
      </c>
      <c r="K399" s="164">
        <v>-629609626.48396301</v>
      </c>
      <c r="L399" s="164">
        <v>-624768244.60675299</v>
      </c>
      <c r="M399" s="164">
        <v>-620025318.43563998</v>
      </c>
      <c r="N399" s="164">
        <v>-620025318.43563998</v>
      </c>
      <c r="O399" s="164">
        <v>-615376345.01643598</v>
      </c>
      <c r="P399" s="164">
        <v>-610909117.30066597</v>
      </c>
      <c r="Q399" s="164">
        <v>-606529264.189821</v>
      </c>
      <c r="R399" s="164">
        <v>-602268507.12044203</v>
      </c>
      <c r="S399" s="164">
        <v>-598127024.36512697</v>
      </c>
      <c r="T399" s="164">
        <v>-594104995.65860903</v>
      </c>
      <c r="U399" s="164">
        <v>-590202601.83050299</v>
      </c>
      <c r="V399" s="164">
        <v>-586420024.811975</v>
      </c>
      <c r="W399" s="164">
        <v>-582757447.64244998</v>
      </c>
      <c r="X399" s="164">
        <v>-579215054.47636604</v>
      </c>
      <c r="Y399" s="164">
        <v>-575793030.58996904</v>
      </c>
      <c r="Z399" s="164">
        <v>-572491562.38813698</v>
      </c>
      <c r="AA399" s="164">
        <v>-572491562.38813698</v>
      </c>
      <c r="AB399" s="164">
        <v>-569528017.94620001</v>
      </c>
      <c r="AC399" s="164">
        <v>-566853334.80715096</v>
      </c>
      <c r="AD399" s="164">
        <v>-564447436.40296495</v>
      </c>
      <c r="AE399" s="164">
        <v>-562310513.69988096</v>
      </c>
      <c r="AF399" s="164">
        <v>-560411026.52039397</v>
      </c>
      <c r="AG399" s="164">
        <v>-558748975.23834205</v>
      </c>
      <c r="AH399" s="164">
        <v>-557324359.85372698</v>
      </c>
      <c r="AI399" s="164">
        <v>-556137180.36654794</v>
      </c>
      <c r="AJ399" s="164">
        <v>-555187436.77680397</v>
      </c>
      <c r="AK399" s="164">
        <v>-554475129.08449602</v>
      </c>
      <c r="AL399" s="164">
        <v>-554000257.28962398</v>
      </c>
      <c r="AM399" s="164">
        <v>-553762821.39218795</v>
      </c>
      <c r="AN399" s="164">
        <v>-553762821.39218795</v>
      </c>
    </row>
    <row r="400" spans="1:40" x14ac:dyDescent="0.2">
      <c r="A400" s="27" t="s">
        <v>2240</v>
      </c>
    </row>
    <row r="401" spans="1:40" x14ac:dyDescent="0.2">
      <c r="A401" s="27" t="s">
        <v>2241</v>
      </c>
    </row>
    <row r="402" spans="1:40" x14ac:dyDescent="0.2">
      <c r="A402" s="27" t="s">
        <v>2242</v>
      </c>
      <c r="B402" s="164">
        <v>-407.22409199680499</v>
      </c>
      <c r="C402" s="164">
        <v>-407.22409199680499</v>
      </c>
      <c r="D402" s="164">
        <v>-407.22409199680499</v>
      </c>
      <c r="E402" s="164">
        <v>-407.22409199680499</v>
      </c>
      <c r="F402" s="164">
        <v>-407.22409199680499</v>
      </c>
      <c r="G402" s="164">
        <v>-407.22409199680499</v>
      </c>
      <c r="H402" s="164">
        <v>-407.22409199680499</v>
      </c>
      <c r="I402" s="164">
        <v>-407.22409199680499</v>
      </c>
      <c r="J402" s="164">
        <v>-407.22409199680499</v>
      </c>
      <c r="K402" s="164">
        <v>-407.22409199680499</v>
      </c>
      <c r="L402" s="164">
        <v>-407.22409199680499</v>
      </c>
      <c r="M402" s="164">
        <v>-407.22409199680499</v>
      </c>
      <c r="N402" s="164">
        <v>-407.22409199680499</v>
      </c>
      <c r="O402" s="164">
        <v>-407.08245687131802</v>
      </c>
      <c r="P402" s="164">
        <v>-407.08245687131802</v>
      </c>
      <c r="Q402" s="164">
        <v>-407.08245687131802</v>
      </c>
      <c r="R402" s="164">
        <v>-407.08245687131802</v>
      </c>
      <c r="S402" s="164">
        <v>-407.08245687131802</v>
      </c>
      <c r="T402" s="164">
        <v>-407.08245687131802</v>
      </c>
      <c r="U402" s="164">
        <v>-407.08245687131802</v>
      </c>
      <c r="V402" s="164">
        <v>-407.08245687131802</v>
      </c>
      <c r="W402" s="164">
        <v>-407.08245687131802</v>
      </c>
      <c r="X402" s="164">
        <v>-407.08245687131802</v>
      </c>
      <c r="Y402" s="164">
        <v>-407.08245687131802</v>
      </c>
      <c r="Z402" s="164">
        <v>-407.08245687131802</v>
      </c>
      <c r="AA402" s="164">
        <v>-407.08245687131802</v>
      </c>
      <c r="AB402" s="164">
        <v>-407.09542624346301</v>
      </c>
      <c r="AC402" s="164">
        <v>-407.09542624346301</v>
      </c>
      <c r="AD402" s="164">
        <v>-407.09542624346301</v>
      </c>
      <c r="AE402" s="164">
        <v>-407.09542624346301</v>
      </c>
      <c r="AF402" s="164">
        <v>-407.09542624346301</v>
      </c>
      <c r="AG402" s="164">
        <v>-407.09542624346301</v>
      </c>
      <c r="AH402" s="164">
        <v>-407.09542624346301</v>
      </c>
      <c r="AI402" s="164">
        <v>-407.09542624346301</v>
      </c>
      <c r="AJ402" s="164">
        <v>-407.09542624346301</v>
      </c>
      <c r="AK402" s="164">
        <v>-407.09542624346301</v>
      </c>
      <c r="AL402" s="164">
        <v>-407.09542624346301</v>
      </c>
      <c r="AM402" s="164">
        <v>-407.09542624346301</v>
      </c>
      <c r="AN402" s="164">
        <v>-407.09542624346301</v>
      </c>
    </row>
    <row r="403" spans="1:40" x14ac:dyDescent="0.2">
      <c r="A403" s="27" t="s">
        <v>2243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  <c r="O403" s="164">
        <v>0</v>
      </c>
      <c r="P403" s="164">
        <v>0</v>
      </c>
      <c r="Q403" s="164">
        <v>0</v>
      </c>
      <c r="R403" s="164">
        <v>0</v>
      </c>
      <c r="S403" s="164">
        <v>0</v>
      </c>
      <c r="T403" s="164">
        <v>0</v>
      </c>
      <c r="U403" s="164">
        <v>0</v>
      </c>
      <c r="V403" s="164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0</v>
      </c>
      <c r="AC403" s="164">
        <v>0</v>
      </c>
      <c r="AD403" s="164">
        <v>0</v>
      </c>
      <c r="AE403" s="164">
        <v>0</v>
      </c>
      <c r="AF403" s="164">
        <v>0</v>
      </c>
      <c r="AG403" s="164">
        <v>0</v>
      </c>
      <c r="AH403" s="164">
        <v>0</v>
      </c>
      <c r="AI403" s="164">
        <v>0</v>
      </c>
      <c r="AJ403" s="164">
        <v>0</v>
      </c>
      <c r="AK403" s="164">
        <v>0</v>
      </c>
      <c r="AL403" s="164">
        <v>0</v>
      </c>
      <c r="AM403" s="164">
        <v>0</v>
      </c>
      <c r="AN403" s="164">
        <v>0</v>
      </c>
    </row>
    <row r="404" spans="1:40" x14ac:dyDescent="0.2">
      <c r="A404" s="27" t="s">
        <v>2244</v>
      </c>
      <c r="B404" s="164">
        <v>-178811395.86080101</v>
      </c>
      <c r="C404" s="164">
        <v>-178811395.86080101</v>
      </c>
      <c r="D404" s="164">
        <v>-178811395.86080101</v>
      </c>
      <c r="E404" s="164">
        <v>-178811395.86080101</v>
      </c>
      <c r="F404" s="164">
        <v>-178811395.86080101</v>
      </c>
      <c r="G404" s="164">
        <v>-178811395.86080101</v>
      </c>
      <c r="H404" s="164">
        <v>-178811395.86080101</v>
      </c>
      <c r="I404" s="164">
        <v>-178811395.86080101</v>
      </c>
      <c r="J404" s="164">
        <v>-178811395.86080101</v>
      </c>
      <c r="K404" s="164">
        <v>-178811395.86080101</v>
      </c>
      <c r="L404" s="164">
        <v>-178811395.86080101</v>
      </c>
      <c r="M404" s="164">
        <v>-178811395.86080101</v>
      </c>
      <c r="N404" s="164">
        <v>-178811395.86080101</v>
      </c>
      <c r="O404" s="164">
        <v>-178749204.121685</v>
      </c>
      <c r="P404" s="164">
        <v>-178749204.121685</v>
      </c>
      <c r="Q404" s="164">
        <v>-178749204.121685</v>
      </c>
      <c r="R404" s="164">
        <v>-178749204.121685</v>
      </c>
      <c r="S404" s="164">
        <v>-178749204.121685</v>
      </c>
      <c r="T404" s="164">
        <v>-178749204.121685</v>
      </c>
      <c r="U404" s="164">
        <v>-178749204.121685</v>
      </c>
      <c r="V404" s="164">
        <v>-178749204.121685</v>
      </c>
      <c r="W404" s="164">
        <v>-178749204.121685</v>
      </c>
      <c r="X404" s="164">
        <v>-178749204.121685</v>
      </c>
      <c r="Y404" s="164">
        <v>-178749204.121685</v>
      </c>
      <c r="Z404" s="164">
        <v>-178749204.121685</v>
      </c>
      <c r="AA404" s="164">
        <v>-178749204.121685</v>
      </c>
      <c r="AB404" s="164">
        <v>-178754898.950607</v>
      </c>
      <c r="AC404" s="164">
        <v>-178754898.950607</v>
      </c>
      <c r="AD404" s="164">
        <v>-178754898.950607</v>
      </c>
      <c r="AE404" s="164">
        <v>-178754898.950607</v>
      </c>
      <c r="AF404" s="164">
        <v>-178754898.950607</v>
      </c>
      <c r="AG404" s="164">
        <v>-178754898.950607</v>
      </c>
      <c r="AH404" s="164">
        <v>-178754898.950607</v>
      </c>
      <c r="AI404" s="164">
        <v>-178754898.950607</v>
      </c>
      <c r="AJ404" s="164">
        <v>-178754898.950607</v>
      </c>
      <c r="AK404" s="164">
        <v>-178754898.950607</v>
      </c>
      <c r="AL404" s="164">
        <v>-178754898.950607</v>
      </c>
      <c r="AM404" s="164">
        <v>-178754898.950607</v>
      </c>
      <c r="AN404" s="164">
        <v>-178754898.950607</v>
      </c>
    </row>
    <row r="405" spans="1:40" x14ac:dyDescent="0.2">
      <c r="A405" s="27" t="s">
        <v>2245</v>
      </c>
      <c r="B405" s="164">
        <v>11529.844728899699</v>
      </c>
      <c r="C405" s="164">
        <v>11529.844728899699</v>
      </c>
      <c r="D405" s="164">
        <v>11529.844728899699</v>
      </c>
      <c r="E405" s="164">
        <v>11529.844728899699</v>
      </c>
      <c r="F405" s="164">
        <v>11529.844728899699</v>
      </c>
      <c r="G405" s="164">
        <v>11529.844728899699</v>
      </c>
      <c r="H405" s="164">
        <v>11529.844728899699</v>
      </c>
      <c r="I405" s="164">
        <v>11529.844728899699</v>
      </c>
      <c r="J405" s="164">
        <v>11529.844728899699</v>
      </c>
      <c r="K405" s="164">
        <v>11529.844728899699</v>
      </c>
      <c r="L405" s="164">
        <v>11529.844728899699</v>
      </c>
      <c r="M405" s="164">
        <v>11529.844728899699</v>
      </c>
      <c r="N405" s="164">
        <v>11529.844728899699</v>
      </c>
      <c r="O405" s="164">
        <v>11525.834575676699</v>
      </c>
      <c r="P405" s="164">
        <v>11525.834575676699</v>
      </c>
      <c r="Q405" s="164">
        <v>11525.834575676699</v>
      </c>
      <c r="R405" s="164">
        <v>11525.834575676699</v>
      </c>
      <c r="S405" s="164">
        <v>11525.834575676699</v>
      </c>
      <c r="T405" s="164">
        <v>11525.834575676699</v>
      </c>
      <c r="U405" s="164">
        <v>11525.834575676699</v>
      </c>
      <c r="V405" s="164">
        <v>11525.834575676699</v>
      </c>
      <c r="W405" s="164">
        <v>11525.834575676699</v>
      </c>
      <c r="X405" s="164">
        <v>11525.834575676699</v>
      </c>
      <c r="Y405" s="164">
        <v>11525.834575676699</v>
      </c>
      <c r="Z405" s="164">
        <v>11525.834575676699</v>
      </c>
      <c r="AA405" s="164">
        <v>11525.834575676699</v>
      </c>
      <c r="AB405" s="164">
        <v>11526.201780982101</v>
      </c>
      <c r="AC405" s="164">
        <v>11526.201780982101</v>
      </c>
      <c r="AD405" s="164">
        <v>11526.201780982101</v>
      </c>
      <c r="AE405" s="164">
        <v>11526.201780982101</v>
      </c>
      <c r="AF405" s="164">
        <v>11526.201780982101</v>
      </c>
      <c r="AG405" s="164">
        <v>11526.201780982101</v>
      </c>
      <c r="AH405" s="164">
        <v>11526.201780982101</v>
      </c>
      <c r="AI405" s="164">
        <v>11526.201780982101</v>
      </c>
      <c r="AJ405" s="164">
        <v>11526.201780982101</v>
      </c>
      <c r="AK405" s="164">
        <v>11526.201780982101</v>
      </c>
      <c r="AL405" s="164">
        <v>11526.201780982101</v>
      </c>
      <c r="AM405" s="164">
        <v>11526.201780982101</v>
      </c>
      <c r="AN405" s="164">
        <v>11526.201780982101</v>
      </c>
    </row>
    <row r="406" spans="1:40" x14ac:dyDescent="0.2">
      <c r="A406" s="27" t="s">
        <v>2246</v>
      </c>
      <c r="B406" s="164">
        <v>9486.2796761140798</v>
      </c>
      <c r="C406" s="164">
        <v>9486.2796761140798</v>
      </c>
      <c r="D406" s="164">
        <v>9486.2796761140798</v>
      </c>
      <c r="E406" s="164">
        <v>9486.2796761140798</v>
      </c>
      <c r="F406" s="164">
        <v>9486.2796761140798</v>
      </c>
      <c r="G406" s="164">
        <v>9486.2796761140798</v>
      </c>
      <c r="H406" s="164">
        <v>9486.2796761140798</v>
      </c>
      <c r="I406" s="164">
        <v>9486.2796761140798</v>
      </c>
      <c r="J406" s="164">
        <v>9486.2796761140798</v>
      </c>
      <c r="K406" s="164">
        <v>9486.2796761140798</v>
      </c>
      <c r="L406" s="164">
        <v>9486.2796761140798</v>
      </c>
      <c r="M406" s="164">
        <v>9486.2796761140798</v>
      </c>
      <c r="N406" s="164">
        <v>9486.2796761140798</v>
      </c>
      <c r="O406" s="164">
        <v>9482.9802877951297</v>
      </c>
      <c r="P406" s="164">
        <v>9482.9802877951297</v>
      </c>
      <c r="Q406" s="164">
        <v>9482.9802877951297</v>
      </c>
      <c r="R406" s="164">
        <v>9482.9802877951297</v>
      </c>
      <c r="S406" s="164">
        <v>9482.9802877951297</v>
      </c>
      <c r="T406" s="164">
        <v>9482.9802877951297</v>
      </c>
      <c r="U406" s="164">
        <v>9482.9802877951297</v>
      </c>
      <c r="V406" s="164">
        <v>9482.9802877951297</v>
      </c>
      <c r="W406" s="164">
        <v>9482.9802877951297</v>
      </c>
      <c r="X406" s="164">
        <v>9482.9802877951297</v>
      </c>
      <c r="Y406" s="164">
        <v>9482.9802877951297</v>
      </c>
      <c r="Z406" s="164">
        <v>9482.9802877951297</v>
      </c>
      <c r="AA406" s="164">
        <v>9482.9802877951297</v>
      </c>
      <c r="AB406" s="164">
        <v>9483.28240914259</v>
      </c>
      <c r="AC406" s="164">
        <v>9483.28240914259</v>
      </c>
      <c r="AD406" s="164">
        <v>9483.28240914259</v>
      </c>
      <c r="AE406" s="164">
        <v>9483.28240914259</v>
      </c>
      <c r="AF406" s="164">
        <v>9483.28240914259</v>
      </c>
      <c r="AG406" s="164">
        <v>9483.28240914259</v>
      </c>
      <c r="AH406" s="164">
        <v>9483.28240914259</v>
      </c>
      <c r="AI406" s="164">
        <v>9483.28240914259</v>
      </c>
      <c r="AJ406" s="164">
        <v>9483.28240914259</v>
      </c>
      <c r="AK406" s="164">
        <v>9483.28240914259</v>
      </c>
      <c r="AL406" s="164">
        <v>9483.28240914259</v>
      </c>
      <c r="AM406" s="164">
        <v>9483.28240914259</v>
      </c>
      <c r="AN406" s="164">
        <v>9483.28240914259</v>
      </c>
    </row>
    <row r="407" spans="1:40" x14ac:dyDescent="0.2">
      <c r="A407" s="27" t="s">
        <v>2247</v>
      </c>
      <c r="B407" s="164">
        <v>-197105597.523352</v>
      </c>
      <c r="C407" s="164">
        <v>-197105597.523352</v>
      </c>
      <c r="D407" s="164">
        <v>-197105597.523352</v>
      </c>
      <c r="E407" s="164">
        <v>-197105597.523352</v>
      </c>
      <c r="F407" s="164">
        <v>-197105597.523352</v>
      </c>
      <c r="G407" s="164">
        <v>-197105597.523352</v>
      </c>
      <c r="H407" s="164">
        <v>-197105597.523352</v>
      </c>
      <c r="I407" s="164">
        <v>-197105597.523352</v>
      </c>
      <c r="J407" s="164">
        <v>-197105597.523352</v>
      </c>
      <c r="K407" s="164">
        <v>-197105597.523352</v>
      </c>
      <c r="L407" s="164">
        <v>-197105597.523352</v>
      </c>
      <c r="M407" s="164">
        <v>-197105597.523352</v>
      </c>
      <c r="N407" s="164">
        <v>-197105597.523352</v>
      </c>
      <c r="O407" s="164">
        <v>-197037042.944711</v>
      </c>
      <c r="P407" s="164">
        <v>-197037042.944711</v>
      </c>
      <c r="Q407" s="164">
        <v>-197037042.944711</v>
      </c>
      <c r="R407" s="164">
        <v>-197037042.944711</v>
      </c>
      <c r="S407" s="164">
        <v>-197037042.944711</v>
      </c>
      <c r="T407" s="164">
        <v>-197037042.944711</v>
      </c>
      <c r="U407" s="164">
        <v>-197037042.944711</v>
      </c>
      <c r="V407" s="164">
        <v>-197037042.944711</v>
      </c>
      <c r="W407" s="164">
        <v>-197037042.944711</v>
      </c>
      <c r="X407" s="164">
        <v>-197037042.944711</v>
      </c>
      <c r="Y407" s="164">
        <v>-197037042.944711</v>
      </c>
      <c r="Z407" s="164">
        <v>-197037042.944711</v>
      </c>
      <c r="AA407" s="164">
        <v>-197037042.944711</v>
      </c>
      <c r="AB407" s="164">
        <v>-197043320.41182601</v>
      </c>
      <c r="AC407" s="164">
        <v>-197043320.41182601</v>
      </c>
      <c r="AD407" s="164">
        <v>-197043320.41182601</v>
      </c>
      <c r="AE407" s="164">
        <v>-197043320.41182601</v>
      </c>
      <c r="AF407" s="164">
        <v>-197043320.41182601</v>
      </c>
      <c r="AG407" s="164">
        <v>-197043320.41182601</v>
      </c>
      <c r="AH407" s="164">
        <v>-197043320.41182601</v>
      </c>
      <c r="AI407" s="164">
        <v>-197043320.41182601</v>
      </c>
      <c r="AJ407" s="164">
        <v>-197043320.41182601</v>
      </c>
      <c r="AK407" s="164">
        <v>-197043320.41182601</v>
      </c>
      <c r="AL407" s="164">
        <v>-197043320.41182601</v>
      </c>
      <c r="AM407" s="164">
        <v>-197043320.41182601</v>
      </c>
      <c r="AN407" s="164">
        <v>-197043320.41182601</v>
      </c>
    </row>
    <row r="408" spans="1:40" s="296" customFormat="1" x14ac:dyDescent="0.2">
      <c r="A408" s="295" t="s">
        <v>2248</v>
      </c>
      <c r="B408" s="296">
        <v>0</v>
      </c>
      <c r="C408" s="296">
        <v>0</v>
      </c>
      <c r="D408" s="296">
        <v>0</v>
      </c>
      <c r="E408" s="296">
        <v>0</v>
      </c>
      <c r="F408" s="296">
        <v>0</v>
      </c>
      <c r="G408" s="296">
        <v>0</v>
      </c>
      <c r="H408" s="296">
        <v>0</v>
      </c>
      <c r="I408" s="296">
        <v>0</v>
      </c>
      <c r="J408" s="296">
        <v>0</v>
      </c>
      <c r="K408" s="296">
        <v>0</v>
      </c>
      <c r="L408" s="296">
        <v>0</v>
      </c>
      <c r="M408" s="296">
        <v>0</v>
      </c>
      <c r="N408" s="296">
        <v>0</v>
      </c>
      <c r="O408" s="296">
        <v>0</v>
      </c>
      <c r="P408" s="296">
        <v>0</v>
      </c>
      <c r="Q408" s="296">
        <v>0</v>
      </c>
      <c r="R408" s="296">
        <v>0</v>
      </c>
      <c r="S408" s="296">
        <v>0</v>
      </c>
      <c r="T408" s="296">
        <v>0</v>
      </c>
      <c r="U408" s="296">
        <v>0</v>
      </c>
      <c r="V408" s="296">
        <v>0</v>
      </c>
      <c r="W408" s="296">
        <v>0</v>
      </c>
      <c r="X408" s="296">
        <v>0</v>
      </c>
      <c r="Y408" s="296">
        <v>0</v>
      </c>
      <c r="Z408" s="296">
        <v>0</v>
      </c>
      <c r="AA408" s="296">
        <v>0</v>
      </c>
      <c r="AB408" s="296">
        <v>0</v>
      </c>
      <c r="AC408" s="296">
        <v>0</v>
      </c>
      <c r="AD408" s="296">
        <v>0</v>
      </c>
      <c r="AE408" s="296">
        <v>0</v>
      </c>
      <c r="AF408" s="296">
        <v>0</v>
      </c>
      <c r="AG408" s="296">
        <v>0</v>
      </c>
      <c r="AH408" s="296">
        <v>0</v>
      </c>
      <c r="AI408" s="296">
        <v>0</v>
      </c>
      <c r="AJ408" s="296">
        <v>0</v>
      </c>
      <c r="AK408" s="296">
        <v>0</v>
      </c>
      <c r="AL408" s="296">
        <v>0</v>
      </c>
      <c r="AM408" s="296">
        <v>0</v>
      </c>
      <c r="AN408" s="296">
        <v>0</v>
      </c>
    </row>
    <row r="409" spans="1:40" x14ac:dyDescent="0.2">
      <c r="A409" s="27" t="s">
        <v>2249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  <c r="O409" s="164">
        <v>0</v>
      </c>
      <c r="P409" s="164">
        <v>0</v>
      </c>
      <c r="Q409" s="164">
        <v>0</v>
      </c>
      <c r="R409" s="164">
        <v>0</v>
      </c>
      <c r="S409" s="164">
        <v>0</v>
      </c>
      <c r="T409" s="164">
        <v>0</v>
      </c>
      <c r="U409" s="164">
        <v>0</v>
      </c>
      <c r="V409" s="164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  <c r="AC409" s="164">
        <v>0</v>
      </c>
      <c r="AD409" s="164">
        <v>0</v>
      </c>
      <c r="AE409" s="164">
        <v>0</v>
      </c>
      <c r="AF409" s="164">
        <v>0</v>
      </c>
      <c r="AG409" s="164">
        <v>0</v>
      </c>
      <c r="AH409" s="164">
        <v>0</v>
      </c>
      <c r="AI409" s="164">
        <v>0</v>
      </c>
      <c r="AJ409" s="164">
        <v>0</v>
      </c>
      <c r="AK409" s="164">
        <v>0</v>
      </c>
      <c r="AL409" s="164">
        <v>0</v>
      </c>
      <c r="AM409" s="164">
        <v>0</v>
      </c>
      <c r="AN409" s="164">
        <v>0</v>
      </c>
    </row>
    <row r="410" spans="1:40" x14ac:dyDescent="0.2">
      <c r="A410" s="27" t="s">
        <v>2250</v>
      </c>
      <c r="B410" s="164">
        <v>-398128.49287312798</v>
      </c>
      <c r="C410" s="164">
        <v>-398128.49287312798</v>
      </c>
      <c r="D410" s="164">
        <v>-398128.49287312798</v>
      </c>
      <c r="E410" s="164">
        <v>-398128.49287312798</v>
      </c>
      <c r="F410" s="164">
        <v>-398128.49287312798</v>
      </c>
      <c r="G410" s="164">
        <v>-398128.49287312798</v>
      </c>
      <c r="H410" s="164">
        <v>-398128.49287312798</v>
      </c>
      <c r="I410" s="164">
        <v>-398128.49287312798</v>
      </c>
      <c r="J410" s="164">
        <v>-398128.49287312798</v>
      </c>
      <c r="K410" s="164">
        <v>-398128.49287312798</v>
      </c>
      <c r="L410" s="164">
        <v>-398128.49287312798</v>
      </c>
      <c r="M410" s="164">
        <v>-398128.49287312798</v>
      </c>
      <c r="N410" s="164">
        <v>-398128.49287312798</v>
      </c>
      <c r="O410" s="164">
        <v>-397990.02125478297</v>
      </c>
      <c r="P410" s="164">
        <v>-397990.02125478297</v>
      </c>
      <c r="Q410" s="164">
        <v>-397990.02125478297</v>
      </c>
      <c r="R410" s="164">
        <v>-397990.02125478297</v>
      </c>
      <c r="S410" s="164">
        <v>-397990.02125478297</v>
      </c>
      <c r="T410" s="164">
        <v>-397990.02125478297</v>
      </c>
      <c r="U410" s="164">
        <v>-397990.02125478297</v>
      </c>
      <c r="V410" s="164">
        <v>-397990.02125478297</v>
      </c>
      <c r="W410" s="164">
        <v>-397990.02125478297</v>
      </c>
      <c r="X410" s="164">
        <v>-397990.02125478297</v>
      </c>
      <c r="Y410" s="164">
        <v>-397990.02125478297</v>
      </c>
      <c r="Z410" s="164">
        <v>-397990.02125478297</v>
      </c>
      <c r="AA410" s="164">
        <v>-397990.02125478297</v>
      </c>
      <c r="AB410" s="164">
        <v>-398002.70094806998</v>
      </c>
      <c r="AC410" s="164">
        <v>-398002.70094806998</v>
      </c>
      <c r="AD410" s="164">
        <v>-398002.70094806998</v>
      </c>
      <c r="AE410" s="164">
        <v>-398002.70094806998</v>
      </c>
      <c r="AF410" s="164">
        <v>-398002.70094806998</v>
      </c>
      <c r="AG410" s="164">
        <v>-398002.70094806998</v>
      </c>
      <c r="AH410" s="164">
        <v>-398002.70094806998</v>
      </c>
      <c r="AI410" s="164">
        <v>-398002.70094806998</v>
      </c>
      <c r="AJ410" s="164">
        <v>-398002.70094806998</v>
      </c>
      <c r="AK410" s="164">
        <v>-398002.70094806998</v>
      </c>
      <c r="AL410" s="164">
        <v>-398002.70094806998</v>
      </c>
      <c r="AM410" s="164">
        <v>-398002.70094806998</v>
      </c>
      <c r="AN410" s="164">
        <v>-398002.70094806998</v>
      </c>
    </row>
    <row r="411" spans="1:40" x14ac:dyDescent="0.2">
      <c r="A411" s="27" t="s">
        <v>2251</v>
      </c>
      <c r="B411" s="164">
        <v>-2308789.85283064</v>
      </c>
      <c r="C411" s="164">
        <v>-2308789.85283064</v>
      </c>
      <c r="D411" s="164">
        <v>-2308789.85283064</v>
      </c>
      <c r="E411" s="164">
        <v>-2308789.85283064</v>
      </c>
      <c r="F411" s="164">
        <v>-2308789.85283064</v>
      </c>
      <c r="G411" s="164">
        <v>-2308789.85283064</v>
      </c>
      <c r="H411" s="164">
        <v>-2308789.85283064</v>
      </c>
      <c r="I411" s="164">
        <v>-2308789.85283064</v>
      </c>
      <c r="J411" s="164">
        <v>-2308789.85283064</v>
      </c>
      <c r="K411" s="164">
        <v>-2308789.85283064</v>
      </c>
      <c r="L411" s="164">
        <v>-2308789.85283064</v>
      </c>
      <c r="M411" s="164">
        <v>-2308789.85283064</v>
      </c>
      <c r="N411" s="164">
        <v>-2308789.85283064</v>
      </c>
      <c r="O411" s="164">
        <v>-2307986.84105665</v>
      </c>
      <c r="P411" s="164">
        <v>-2307986.84105665</v>
      </c>
      <c r="Q411" s="164">
        <v>-2307986.84105665</v>
      </c>
      <c r="R411" s="164">
        <v>-2307986.84105665</v>
      </c>
      <c r="S411" s="164">
        <v>-2307986.84105665</v>
      </c>
      <c r="T411" s="164">
        <v>-2307986.84105665</v>
      </c>
      <c r="U411" s="164">
        <v>-2307986.84105665</v>
      </c>
      <c r="V411" s="164">
        <v>-2307986.84105665</v>
      </c>
      <c r="W411" s="164">
        <v>-2307986.84105665</v>
      </c>
      <c r="X411" s="164">
        <v>-2307986.84105665</v>
      </c>
      <c r="Y411" s="164">
        <v>-2307986.84105665</v>
      </c>
      <c r="Z411" s="164">
        <v>-2307986.84105665</v>
      </c>
      <c r="AA411" s="164">
        <v>-2307986.84105665</v>
      </c>
      <c r="AB411" s="164">
        <v>-2308060.37195866</v>
      </c>
      <c r="AC411" s="164">
        <v>-2308060.37195866</v>
      </c>
      <c r="AD411" s="164">
        <v>-2308060.37195866</v>
      </c>
      <c r="AE411" s="164">
        <v>-2308060.37195866</v>
      </c>
      <c r="AF411" s="164">
        <v>-2308060.37195866</v>
      </c>
      <c r="AG411" s="164">
        <v>-2308060.37195866</v>
      </c>
      <c r="AH411" s="164">
        <v>-2308060.37195866</v>
      </c>
      <c r="AI411" s="164">
        <v>-2308060.37195866</v>
      </c>
      <c r="AJ411" s="164">
        <v>-2308060.37195866</v>
      </c>
      <c r="AK411" s="164">
        <v>-2308060.37195866</v>
      </c>
      <c r="AL411" s="164">
        <v>-2308060.37195866</v>
      </c>
      <c r="AM411" s="164">
        <v>-2308060.37195866</v>
      </c>
      <c r="AN411" s="164">
        <v>-2308060.37195866</v>
      </c>
    </row>
    <row r="412" spans="1:40" x14ac:dyDescent="0.2">
      <c r="A412" s="27" t="s">
        <v>2252</v>
      </c>
      <c r="B412" s="164">
        <v>8068.1382706172899</v>
      </c>
      <c r="C412" s="164">
        <v>8068.1382706172899</v>
      </c>
      <c r="D412" s="164">
        <v>8068.1382706172899</v>
      </c>
      <c r="E412" s="164">
        <v>8068.1382706172899</v>
      </c>
      <c r="F412" s="164">
        <v>8068.1382706172899</v>
      </c>
      <c r="G412" s="164">
        <v>8068.1382706172899</v>
      </c>
      <c r="H412" s="164">
        <v>8068.1382706172899</v>
      </c>
      <c r="I412" s="164">
        <v>8068.1382706172899</v>
      </c>
      <c r="J412" s="164">
        <v>8068.1382706172899</v>
      </c>
      <c r="K412" s="164">
        <v>8068.1382706172899</v>
      </c>
      <c r="L412" s="164">
        <v>8068.1382706172899</v>
      </c>
      <c r="M412" s="164">
        <v>8068.1382706172899</v>
      </c>
      <c r="N412" s="164">
        <v>8068.1382706172899</v>
      </c>
      <c r="O412" s="164">
        <v>8065.3321208858297</v>
      </c>
      <c r="P412" s="164">
        <v>8065.3321208858297</v>
      </c>
      <c r="Q412" s="164">
        <v>8065.3321208858297</v>
      </c>
      <c r="R412" s="164">
        <v>8065.3321208858297</v>
      </c>
      <c r="S412" s="164">
        <v>8065.3321208858297</v>
      </c>
      <c r="T412" s="164">
        <v>8065.3321208858297</v>
      </c>
      <c r="U412" s="164">
        <v>8065.3321208858297</v>
      </c>
      <c r="V412" s="164">
        <v>8065.3321208858297</v>
      </c>
      <c r="W412" s="164">
        <v>8065.3321208858297</v>
      </c>
      <c r="X412" s="164">
        <v>8065.3321208858297</v>
      </c>
      <c r="Y412" s="164">
        <v>8065.3321208858297</v>
      </c>
      <c r="Z412" s="164">
        <v>8065.3321208858297</v>
      </c>
      <c r="AA412" s="164">
        <v>8065.3321208858297</v>
      </c>
      <c r="AB412" s="164">
        <v>8065.5890769201296</v>
      </c>
      <c r="AC412" s="164">
        <v>8065.5890769201296</v>
      </c>
      <c r="AD412" s="164">
        <v>8065.5890769201296</v>
      </c>
      <c r="AE412" s="164">
        <v>8065.5890769201296</v>
      </c>
      <c r="AF412" s="164">
        <v>8065.5890769201296</v>
      </c>
      <c r="AG412" s="164">
        <v>8065.5890769201296</v>
      </c>
      <c r="AH412" s="164">
        <v>8065.5890769201296</v>
      </c>
      <c r="AI412" s="164">
        <v>8065.5890769201296</v>
      </c>
      <c r="AJ412" s="164">
        <v>8065.5890769201296</v>
      </c>
      <c r="AK412" s="164">
        <v>8065.5890769201296</v>
      </c>
      <c r="AL412" s="164">
        <v>8065.5890769201296</v>
      </c>
      <c r="AM412" s="164">
        <v>8065.5890769201296</v>
      </c>
      <c r="AN412" s="164">
        <v>8065.5890769201296</v>
      </c>
    </row>
    <row r="413" spans="1:40" x14ac:dyDescent="0.2">
      <c r="A413" s="27" t="s">
        <v>2253</v>
      </c>
      <c r="B413" s="164">
        <v>4071.56944689182</v>
      </c>
      <c r="C413" s="164">
        <v>4071.56944689182</v>
      </c>
      <c r="D413" s="164">
        <v>4071.56944689182</v>
      </c>
      <c r="E413" s="164">
        <v>4071.56944689182</v>
      </c>
      <c r="F413" s="164">
        <v>4071.56944689182</v>
      </c>
      <c r="G413" s="164">
        <v>4071.56944689182</v>
      </c>
      <c r="H413" s="164">
        <v>4071.56944689182</v>
      </c>
      <c r="I413" s="164">
        <v>4071.56944689182</v>
      </c>
      <c r="J413" s="164">
        <v>4071.56944689182</v>
      </c>
      <c r="K413" s="164">
        <v>4071.56944689182</v>
      </c>
      <c r="L413" s="164">
        <v>4071.56944689182</v>
      </c>
      <c r="M413" s="164">
        <v>4071.56944689182</v>
      </c>
      <c r="N413" s="164">
        <v>4071.56944689182</v>
      </c>
      <c r="O413" s="164">
        <v>4070.1533291795599</v>
      </c>
      <c r="P413" s="164">
        <v>4070.1533291795599</v>
      </c>
      <c r="Q413" s="164">
        <v>4070.1533291795599</v>
      </c>
      <c r="R413" s="164">
        <v>4070.1533291795599</v>
      </c>
      <c r="S413" s="164">
        <v>4070.1533291795599</v>
      </c>
      <c r="T413" s="164">
        <v>4070.1533291795599</v>
      </c>
      <c r="U413" s="164">
        <v>4070.1533291795599</v>
      </c>
      <c r="V413" s="164">
        <v>4070.1533291795599</v>
      </c>
      <c r="W413" s="164">
        <v>4070.1533291795599</v>
      </c>
      <c r="X413" s="164">
        <v>4070.1533291795599</v>
      </c>
      <c r="Y413" s="164">
        <v>4070.1533291795599</v>
      </c>
      <c r="Z413" s="164">
        <v>4070.1533291795599</v>
      </c>
      <c r="AA413" s="164">
        <v>4070.1533291795599</v>
      </c>
      <c r="AB413" s="164">
        <v>4070.2830015157701</v>
      </c>
      <c r="AC413" s="164">
        <v>4070.2830015157701</v>
      </c>
      <c r="AD413" s="164">
        <v>4070.2830015157701</v>
      </c>
      <c r="AE413" s="164">
        <v>4070.2830015157701</v>
      </c>
      <c r="AF413" s="164">
        <v>4070.2830015157701</v>
      </c>
      <c r="AG413" s="164">
        <v>4070.2830015157701</v>
      </c>
      <c r="AH413" s="164">
        <v>4070.2830015157701</v>
      </c>
      <c r="AI413" s="164">
        <v>4070.2830015157701</v>
      </c>
      <c r="AJ413" s="164">
        <v>4070.2830015157701</v>
      </c>
      <c r="AK413" s="164">
        <v>4070.2830015157701</v>
      </c>
      <c r="AL413" s="164">
        <v>4070.2830015157701</v>
      </c>
      <c r="AM413" s="164">
        <v>4070.2830015157701</v>
      </c>
      <c r="AN413" s="164">
        <v>4070.2830015157701</v>
      </c>
    </row>
    <row r="414" spans="1:40" s="296" customFormat="1" x14ac:dyDescent="0.2">
      <c r="A414" s="295" t="s">
        <v>2254</v>
      </c>
      <c r="B414" s="296">
        <v>-45.329999999999899</v>
      </c>
      <c r="C414" s="296">
        <v>-45.329999999999899</v>
      </c>
      <c r="D414" s="296">
        <v>-45.329999999999899</v>
      </c>
      <c r="E414" s="296">
        <v>-45.329999999999899</v>
      </c>
      <c r="F414" s="296">
        <v>-45.329999999999899</v>
      </c>
      <c r="G414" s="296">
        <v>-45.329999999999899</v>
      </c>
      <c r="H414" s="296">
        <v>-45.329999999999899</v>
      </c>
      <c r="I414" s="296">
        <v>-45.329999999999899</v>
      </c>
      <c r="J414" s="296">
        <v>-45.329999999999899</v>
      </c>
      <c r="K414" s="296">
        <v>-45.329999999999899</v>
      </c>
      <c r="L414" s="296">
        <v>-45.329999999999899</v>
      </c>
      <c r="M414" s="296">
        <v>-45.329999999999899</v>
      </c>
      <c r="N414" s="296">
        <v>-45.329999999999899</v>
      </c>
      <c r="O414" s="296">
        <v>-45.329999999999899</v>
      </c>
      <c r="P414" s="296">
        <v>-45.329999999999899</v>
      </c>
      <c r="Q414" s="296">
        <v>-45.329999999999899</v>
      </c>
      <c r="R414" s="296">
        <v>-45.329999999999899</v>
      </c>
      <c r="S414" s="296">
        <v>-45.329999999999899</v>
      </c>
      <c r="T414" s="296">
        <v>-45.329999999999899</v>
      </c>
      <c r="U414" s="296">
        <v>-45.329999999999899</v>
      </c>
      <c r="V414" s="296">
        <v>-45.329999999999899</v>
      </c>
      <c r="W414" s="296">
        <v>-45.329999999999899</v>
      </c>
      <c r="X414" s="296">
        <v>-45.329999999999899</v>
      </c>
      <c r="Y414" s="296">
        <v>-45.329999999999899</v>
      </c>
      <c r="Z414" s="296">
        <v>-45.329999999999899</v>
      </c>
      <c r="AA414" s="296">
        <v>-45.329999999999899</v>
      </c>
      <c r="AB414" s="296">
        <v>-45.329999999999899</v>
      </c>
      <c r="AC414" s="296">
        <v>-45.329999999999899</v>
      </c>
      <c r="AD414" s="296">
        <v>-45.329999999999899</v>
      </c>
      <c r="AE414" s="296">
        <v>-45.329999999999899</v>
      </c>
      <c r="AF414" s="296">
        <v>-45.329999999999899</v>
      </c>
      <c r="AG414" s="296">
        <v>-45.329999999999899</v>
      </c>
      <c r="AH414" s="296">
        <v>-45.329999999999899</v>
      </c>
      <c r="AI414" s="296">
        <v>-45.329999999999899</v>
      </c>
      <c r="AJ414" s="296">
        <v>-45.329999999999899</v>
      </c>
      <c r="AK414" s="296">
        <v>-45.329999999999899</v>
      </c>
      <c r="AL414" s="296">
        <v>-45.329999999999899</v>
      </c>
      <c r="AM414" s="296">
        <v>-45.329999999999899</v>
      </c>
      <c r="AN414" s="296">
        <v>-45.329999999999899</v>
      </c>
    </row>
    <row r="415" spans="1:40" x14ac:dyDescent="0.2">
      <c r="A415" s="27" t="s">
        <v>2255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  <c r="O415" s="164">
        <v>0</v>
      </c>
      <c r="P415" s="164">
        <v>0</v>
      </c>
      <c r="Q415" s="164">
        <v>0</v>
      </c>
      <c r="R415" s="164">
        <v>0</v>
      </c>
      <c r="S415" s="164">
        <v>0</v>
      </c>
      <c r="T415" s="164">
        <v>0</v>
      </c>
      <c r="U415" s="164">
        <v>0</v>
      </c>
      <c r="V415" s="164">
        <v>0</v>
      </c>
      <c r="W415" s="164">
        <v>0</v>
      </c>
      <c r="X415" s="164">
        <v>0</v>
      </c>
      <c r="Y415" s="164">
        <v>0</v>
      </c>
      <c r="Z415" s="164">
        <v>0</v>
      </c>
      <c r="AA415" s="164">
        <v>0</v>
      </c>
      <c r="AB415" s="164">
        <v>0</v>
      </c>
      <c r="AC415" s="164">
        <v>0</v>
      </c>
      <c r="AD415" s="164">
        <v>0</v>
      </c>
      <c r="AE415" s="164">
        <v>0</v>
      </c>
      <c r="AF415" s="164">
        <v>0</v>
      </c>
      <c r="AG415" s="164">
        <v>0</v>
      </c>
      <c r="AH415" s="164">
        <v>0</v>
      </c>
      <c r="AI415" s="164">
        <v>0</v>
      </c>
      <c r="AJ415" s="164">
        <v>0</v>
      </c>
      <c r="AK415" s="164">
        <v>0</v>
      </c>
      <c r="AL415" s="164">
        <v>0</v>
      </c>
      <c r="AM415" s="164">
        <v>0</v>
      </c>
      <c r="AN415" s="164">
        <v>0</v>
      </c>
    </row>
    <row r="416" spans="1:40" x14ac:dyDescent="0.2">
      <c r="A416" s="27" t="s">
        <v>2256</v>
      </c>
      <c r="B416" s="164">
        <v>0</v>
      </c>
      <c r="C416" s="164">
        <v>0</v>
      </c>
      <c r="D416" s="164">
        <v>0</v>
      </c>
      <c r="E416" s="164">
        <v>0</v>
      </c>
      <c r="F416" s="164">
        <v>0</v>
      </c>
      <c r="G416" s="164">
        <v>0</v>
      </c>
      <c r="H416" s="164">
        <v>0</v>
      </c>
      <c r="I416" s="164">
        <v>0</v>
      </c>
      <c r="J416" s="164">
        <v>0</v>
      </c>
      <c r="K416" s="164">
        <v>0</v>
      </c>
      <c r="L416" s="164">
        <v>0</v>
      </c>
      <c r="M416" s="164">
        <v>0</v>
      </c>
      <c r="N416" s="164">
        <v>0</v>
      </c>
      <c r="O416" s="164">
        <v>0</v>
      </c>
      <c r="P416" s="164">
        <v>0</v>
      </c>
      <c r="Q416" s="164">
        <v>0</v>
      </c>
      <c r="R416" s="164">
        <v>0</v>
      </c>
      <c r="S416" s="164">
        <v>0</v>
      </c>
      <c r="T416" s="164">
        <v>0</v>
      </c>
      <c r="U416" s="164">
        <v>0</v>
      </c>
      <c r="V416" s="164">
        <v>0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  <c r="AB416" s="164">
        <v>0</v>
      </c>
      <c r="AC416" s="164">
        <v>0</v>
      </c>
      <c r="AD416" s="164">
        <v>0</v>
      </c>
      <c r="AE416" s="164">
        <v>0</v>
      </c>
      <c r="AF416" s="164">
        <v>0</v>
      </c>
      <c r="AG416" s="164">
        <v>0</v>
      </c>
      <c r="AH416" s="164">
        <v>0</v>
      </c>
      <c r="AI416" s="164">
        <v>0</v>
      </c>
      <c r="AJ416" s="164">
        <v>0</v>
      </c>
      <c r="AK416" s="164">
        <v>0</v>
      </c>
      <c r="AL416" s="164">
        <v>0</v>
      </c>
      <c r="AM416" s="164">
        <v>0</v>
      </c>
      <c r="AN416" s="164">
        <v>0</v>
      </c>
    </row>
    <row r="417" spans="1:40" x14ac:dyDescent="0.2">
      <c r="A417" s="27" t="s">
        <v>2257</v>
      </c>
      <c r="B417" s="164">
        <v>-41149634.985699497</v>
      </c>
      <c r="C417" s="164">
        <v>-41149634.985699497</v>
      </c>
      <c r="D417" s="164">
        <v>-41149634.985699497</v>
      </c>
      <c r="E417" s="164">
        <v>-41149634.985699497</v>
      </c>
      <c r="F417" s="164">
        <v>-41149634.985699497</v>
      </c>
      <c r="G417" s="164">
        <v>-41149634.985699497</v>
      </c>
      <c r="H417" s="164">
        <v>-41149634.985699497</v>
      </c>
      <c r="I417" s="164">
        <v>-41149634.985699497</v>
      </c>
      <c r="J417" s="164">
        <v>-41149634.985699497</v>
      </c>
      <c r="K417" s="164">
        <v>-41149634.985699497</v>
      </c>
      <c r="L417" s="164">
        <v>-41149634.985699497</v>
      </c>
      <c r="M417" s="164">
        <v>-41149634.985699497</v>
      </c>
      <c r="N417" s="164">
        <v>-41149634.985699497</v>
      </c>
      <c r="O417" s="164">
        <v>-41135322.881309196</v>
      </c>
      <c r="P417" s="164">
        <v>-41135322.881309196</v>
      </c>
      <c r="Q417" s="164">
        <v>-41135322.881309196</v>
      </c>
      <c r="R417" s="164">
        <v>-41135322.881309196</v>
      </c>
      <c r="S417" s="164">
        <v>-41135322.881309196</v>
      </c>
      <c r="T417" s="164">
        <v>-41135322.881309196</v>
      </c>
      <c r="U417" s="164">
        <v>-41135322.881309196</v>
      </c>
      <c r="V417" s="164">
        <v>-41135322.881309196</v>
      </c>
      <c r="W417" s="164">
        <v>-41135322.881309196</v>
      </c>
      <c r="X417" s="164">
        <v>-41135322.881309196</v>
      </c>
      <c r="Y417" s="164">
        <v>-41135322.881309196</v>
      </c>
      <c r="Z417" s="164">
        <v>-41135322.881309196</v>
      </c>
      <c r="AA417" s="164">
        <v>-41135322.881309196</v>
      </c>
      <c r="AB417" s="164">
        <v>-41136633.424914598</v>
      </c>
      <c r="AC417" s="164">
        <v>-41136633.424914598</v>
      </c>
      <c r="AD417" s="164">
        <v>-41136633.424914598</v>
      </c>
      <c r="AE417" s="164">
        <v>-41136633.424914598</v>
      </c>
      <c r="AF417" s="164">
        <v>-41136633.424914598</v>
      </c>
      <c r="AG417" s="164">
        <v>-41136633.424914598</v>
      </c>
      <c r="AH417" s="164">
        <v>-41136633.424914598</v>
      </c>
      <c r="AI417" s="164">
        <v>-41136633.424914598</v>
      </c>
      <c r="AJ417" s="164">
        <v>-41136633.424914598</v>
      </c>
      <c r="AK417" s="164">
        <v>-41136633.424914598</v>
      </c>
      <c r="AL417" s="164">
        <v>-41136633.424914598</v>
      </c>
      <c r="AM417" s="164">
        <v>-41136633.424914598</v>
      </c>
      <c r="AN417" s="164">
        <v>-41136633.424914598</v>
      </c>
    </row>
    <row r="418" spans="1:40" x14ac:dyDescent="0.2">
      <c r="A418" s="27" t="s">
        <v>2258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0</v>
      </c>
      <c r="P418" s="164">
        <v>0</v>
      </c>
      <c r="Q418" s="164">
        <v>0</v>
      </c>
      <c r="R418" s="164">
        <v>0</v>
      </c>
      <c r="S418" s="164">
        <v>0</v>
      </c>
      <c r="T418" s="164">
        <v>0</v>
      </c>
      <c r="U418" s="164">
        <v>0</v>
      </c>
      <c r="V418" s="164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164">
        <v>0</v>
      </c>
      <c r="AD418" s="164">
        <v>0</v>
      </c>
      <c r="AE418" s="164">
        <v>0</v>
      </c>
      <c r="AF418" s="164">
        <v>0</v>
      </c>
      <c r="AG418" s="164">
        <v>0</v>
      </c>
      <c r="AH418" s="164">
        <v>0</v>
      </c>
      <c r="AI418" s="164">
        <v>0</v>
      </c>
      <c r="AJ418" s="164">
        <v>0</v>
      </c>
      <c r="AK418" s="164">
        <v>0</v>
      </c>
      <c r="AL418" s="164">
        <v>0</v>
      </c>
      <c r="AM418" s="164">
        <v>0</v>
      </c>
      <c r="AN418" s="164">
        <v>0</v>
      </c>
    </row>
    <row r="419" spans="1:40" x14ac:dyDescent="0.2">
      <c r="A419" s="27" t="s">
        <v>2259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  <c r="O419" s="164">
        <v>0</v>
      </c>
      <c r="P419" s="164">
        <v>0</v>
      </c>
      <c r="Q419" s="164">
        <v>0</v>
      </c>
      <c r="R419" s="164">
        <v>0</v>
      </c>
      <c r="S419" s="164">
        <v>0</v>
      </c>
      <c r="T419" s="164">
        <v>0</v>
      </c>
      <c r="U419" s="164">
        <v>0</v>
      </c>
      <c r="V419" s="164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164">
        <v>0</v>
      </c>
      <c r="AD419" s="164">
        <v>0</v>
      </c>
      <c r="AE419" s="164">
        <v>0</v>
      </c>
      <c r="AF419" s="164">
        <v>0</v>
      </c>
      <c r="AG419" s="164">
        <v>0</v>
      </c>
      <c r="AH419" s="164">
        <v>0</v>
      </c>
      <c r="AI419" s="164">
        <v>0</v>
      </c>
      <c r="AJ419" s="164">
        <v>0</v>
      </c>
      <c r="AK419" s="164">
        <v>0</v>
      </c>
      <c r="AL419" s="164">
        <v>0</v>
      </c>
      <c r="AM419" s="164">
        <v>0</v>
      </c>
      <c r="AN419" s="164">
        <v>0</v>
      </c>
    </row>
    <row r="420" spans="1:40" x14ac:dyDescent="0.2">
      <c r="A420" s="27" t="s">
        <v>2260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v>0</v>
      </c>
      <c r="S420" s="164">
        <v>0</v>
      </c>
      <c r="T420" s="164">
        <v>0</v>
      </c>
      <c r="U420" s="164">
        <v>0</v>
      </c>
      <c r="V420" s="164">
        <v>0</v>
      </c>
      <c r="W420" s="164">
        <v>0</v>
      </c>
      <c r="X420" s="164">
        <v>0</v>
      </c>
      <c r="Y420" s="164">
        <v>0</v>
      </c>
      <c r="Z420" s="164">
        <v>0</v>
      </c>
      <c r="AA420" s="164">
        <v>0</v>
      </c>
      <c r="AB420" s="164">
        <v>0</v>
      </c>
      <c r="AC420" s="164">
        <v>0</v>
      </c>
      <c r="AD420" s="164">
        <v>0</v>
      </c>
      <c r="AE420" s="164">
        <v>0</v>
      </c>
      <c r="AF420" s="164">
        <v>0</v>
      </c>
      <c r="AG420" s="164">
        <v>0</v>
      </c>
      <c r="AH420" s="164">
        <v>0</v>
      </c>
      <c r="AI420" s="164">
        <v>0</v>
      </c>
      <c r="AJ420" s="164">
        <v>0</v>
      </c>
      <c r="AK420" s="164">
        <v>0</v>
      </c>
      <c r="AL420" s="164">
        <v>0</v>
      </c>
      <c r="AM420" s="164">
        <v>0</v>
      </c>
      <c r="AN420" s="164">
        <v>0</v>
      </c>
    </row>
    <row r="421" spans="1:40" x14ac:dyDescent="0.2">
      <c r="A421" s="27" t="s">
        <v>2261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v>0</v>
      </c>
      <c r="S421" s="164">
        <v>0</v>
      </c>
      <c r="T421" s="164">
        <v>0</v>
      </c>
      <c r="U421" s="164">
        <v>0</v>
      </c>
      <c r="V421" s="164">
        <v>0</v>
      </c>
      <c r="W421" s="164">
        <v>0</v>
      </c>
      <c r="X421" s="164">
        <v>0</v>
      </c>
      <c r="Y421" s="164">
        <v>0</v>
      </c>
      <c r="Z421" s="164">
        <v>0</v>
      </c>
      <c r="AA421" s="164">
        <v>0</v>
      </c>
      <c r="AB421" s="164">
        <v>0</v>
      </c>
      <c r="AC421" s="164">
        <v>0</v>
      </c>
      <c r="AD421" s="164">
        <v>0</v>
      </c>
      <c r="AE421" s="164">
        <v>0</v>
      </c>
      <c r="AF421" s="164">
        <v>0</v>
      </c>
      <c r="AG421" s="164">
        <v>0</v>
      </c>
      <c r="AH421" s="164">
        <v>0</v>
      </c>
      <c r="AI421" s="164">
        <v>0</v>
      </c>
      <c r="AJ421" s="164">
        <v>0</v>
      </c>
      <c r="AK421" s="164">
        <v>0</v>
      </c>
      <c r="AL421" s="164">
        <v>0</v>
      </c>
      <c r="AM421" s="164">
        <v>0</v>
      </c>
      <c r="AN421" s="164">
        <v>0</v>
      </c>
    </row>
    <row r="422" spans="1:40" x14ac:dyDescent="0.2">
      <c r="A422" s="27" t="s">
        <v>2262</v>
      </c>
      <c r="B422" s="164">
        <v>-45612521.862644501</v>
      </c>
      <c r="C422" s="164">
        <v>-45612521.862644501</v>
      </c>
      <c r="D422" s="164">
        <v>-45612521.862644501</v>
      </c>
      <c r="E422" s="164">
        <v>-45612521.862644501</v>
      </c>
      <c r="F422" s="164">
        <v>-45612521.862644501</v>
      </c>
      <c r="G422" s="164">
        <v>-45612521.862644501</v>
      </c>
      <c r="H422" s="164">
        <v>-45612521.862644501</v>
      </c>
      <c r="I422" s="164">
        <v>-45612521.862644501</v>
      </c>
      <c r="J422" s="164">
        <v>-45612521.862644501</v>
      </c>
      <c r="K422" s="164">
        <v>-45612521.862644501</v>
      </c>
      <c r="L422" s="164">
        <v>-45612521.862644501</v>
      </c>
      <c r="M422" s="164">
        <v>-45612521.862644501</v>
      </c>
      <c r="N422" s="164">
        <v>-45612521.862644501</v>
      </c>
      <c r="O422" s="164">
        <v>-45596657.537854403</v>
      </c>
      <c r="P422" s="164">
        <v>-45596657.537854403</v>
      </c>
      <c r="Q422" s="164">
        <v>-45596657.537854403</v>
      </c>
      <c r="R422" s="164">
        <v>-45596657.537854403</v>
      </c>
      <c r="S422" s="164">
        <v>-45596657.537854403</v>
      </c>
      <c r="T422" s="164">
        <v>-45596657.537854403</v>
      </c>
      <c r="U422" s="164">
        <v>-45596657.537854403</v>
      </c>
      <c r="V422" s="164">
        <v>-45596657.537854403</v>
      </c>
      <c r="W422" s="164">
        <v>-45596657.537854403</v>
      </c>
      <c r="X422" s="164">
        <v>-45596657.537854403</v>
      </c>
      <c r="Y422" s="164">
        <v>-45596657.537854403</v>
      </c>
      <c r="Z422" s="164">
        <v>-45596657.537854403</v>
      </c>
      <c r="AA422" s="164">
        <v>-45596657.537854403</v>
      </c>
      <c r="AB422" s="164">
        <v>-45598110.216568999</v>
      </c>
      <c r="AC422" s="164">
        <v>-45598110.216568999</v>
      </c>
      <c r="AD422" s="164">
        <v>-45598110.216568999</v>
      </c>
      <c r="AE422" s="164">
        <v>-45598110.216568999</v>
      </c>
      <c r="AF422" s="164">
        <v>-45598110.216568999</v>
      </c>
      <c r="AG422" s="164">
        <v>-45598110.216568999</v>
      </c>
      <c r="AH422" s="164">
        <v>-45598110.216568999</v>
      </c>
      <c r="AI422" s="164">
        <v>-45598110.216568999</v>
      </c>
      <c r="AJ422" s="164">
        <v>-45598110.216568999</v>
      </c>
      <c r="AK422" s="164">
        <v>-45598110.216568999</v>
      </c>
      <c r="AL422" s="164">
        <v>-45598110.216568999</v>
      </c>
      <c r="AM422" s="164">
        <v>-45598110.216568999</v>
      </c>
      <c r="AN422" s="164">
        <v>-45598110.216568999</v>
      </c>
    </row>
    <row r="423" spans="1:40" x14ac:dyDescent="0.2">
      <c r="A423" s="27" t="s">
        <v>2263</v>
      </c>
      <c r="B423" s="164">
        <v>-6519879.4741508896</v>
      </c>
      <c r="C423" s="164">
        <v>-6519879.4741508896</v>
      </c>
      <c r="D423" s="164">
        <v>-6519879.4741508896</v>
      </c>
      <c r="E423" s="164">
        <v>-6519879.4741508896</v>
      </c>
      <c r="F423" s="164">
        <v>-6519879.4741508896</v>
      </c>
      <c r="G423" s="164">
        <v>-6519879.4741508896</v>
      </c>
      <c r="H423" s="164">
        <v>-6519879.4741508896</v>
      </c>
      <c r="I423" s="164">
        <v>-6519879.4741508896</v>
      </c>
      <c r="J423" s="164">
        <v>-6519879.4741508896</v>
      </c>
      <c r="K423" s="164">
        <v>-6519879.4741508896</v>
      </c>
      <c r="L423" s="164">
        <v>-6519879.4741508896</v>
      </c>
      <c r="M423" s="164">
        <v>-6519879.4741508896</v>
      </c>
      <c r="N423" s="164">
        <v>-6519879.4741508896</v>
      </c>
      <c r="O423" s="164">
        <v>-6517611.8186618704</v>
      </c>
      <c r="P423" s="164">
        <v>-6517611.8186618704</v>
      </c>
      <c r="Q423" s="164">
        <v>-6517611.8186618704</v>
      </c>
      <c r="R423" s="164">
        <v>-6517611.8186618704</v>
      </c>
      <c r="S423" s="164">
        <v>-6517611.8186618704</v>
      </c>
      <c r="T423" s="164">
        <v>-6517611.8186618704</v>
      </c>
      <c r="U423" s="164">
        <v>-6517611.8186618704</v>
      </c>
      <c r="V423" s="164">
        <v>-6517611.8186618704</v>
      </c>
      <c r="W423" s="164">
        <v>-6517611.8186618704</v>
      </c>
      <c r="X423" s="164">
        <v>-6517611.8186618704</v>
      </c>
      <c r="Y423" s="164">
        <v>-6517611.8186618704</v>
      </c>
      <c r="Z423" s="164">
        <v>-6517611.8186618704</v>
      </c>
      <c r="AA423" s="164">
        <v>-6517611.8186618704</v>
      </c>
      <c r="AB423" s="164">
        <v>-6517819.4653726202</v>
      </c>
      <c r="AC423" s="164">
        <v>-6517819.4653726202</v>
      </c>
      <c r="AD423" s="164">
        <v>-6517819.4653726202</v>
      </c>
      <c r="AE423" s="164">
        <v>-6517819.4653726202</v>
      </c>
      <c r="AF423" s="164">
        <v>-6517819.4653726202</v>
      </c>
      <c r="AG423" s="164">
        <v>-6517819.4653726202</v>
      </c>
      <c r="AH423" s="164">
        <v>-6517819.4653726202</v>
      </c>
      <c r="AI423" s="164">
        <v>-6517819.4653726202</v>
      </c>
      <c r="AJ423" s="164">
        <v>-6517819.4653726202</v>
      </c>
      <c r="AK423" s="164">
        <v>-6517819.4653726202</v>
      </c>
      <c r="AL423" s="164">
        <v>-6517819.4653726202</v>
      </c>
      <c r="AM423" s="164">
        <v>-6517819.4653726202</v>
      </c>
      <c r="AN423" s="164">
        <v>-6517819.4653726202</v>
      </c>
    </row>
    <row r="424" spans="1:40" x14ac:dyDescent="0.2">
      <c r="A424" s="27" t="s">
        <v>2264</v>
      </c>
      <c r="B424" s="164">
        <v>-1126381.4978608701</v>
      </c>
      <c r="C424" s="164">
        <v>-1126381.4978608701</v>
      </c>
      <c r="D424" s="164">
        <v>-1126381.4978608701</v>
      </c>
      <c r="E424" s="164">
        <v>-1126381.4978608701</v>
      </c>
      <c r="F424" s="164">
        <v>-1126381.4978608701</v>
      </c>
      <c r="G424" s="164">
        <v>-1126381.4978608701</v>
      </c>
      <c r="H424" s="164">
        <v>-1126381.4978608701</v>
      </c>
      <c r="I424" s="164">
        <v>-1126381.4978608701</v>
      </c>
      <c r="J424" s="164">
        <v>-1126381.4978608701</v>
      </c>
      <c r="K424" s="164">
        <v>-1126381.4978608701</v>
      </c>
      <c r="L424" s="164">
        <v>-1126381.4978608701</v>
      </c>
      <c r="M424" s="164">
        <v>-1126381.4978608701</v>
      </c>
      <c r="N424" s="164">
        <v>-1126381.4978608701</v>
      </c>
      <c r="O424" s="164">
        <v>-1125989.73522224</v>
      </c>
      <c r="P424" s="164">
        <v>-1125989.73522224</v>
      </c>
      <c r="Q424" s="164">
        <v>-1125989.73522224</v>
      </c>
      <c r="R424" s="164">
        <v>-1125989.73522224</v>
      </c>
      <c r="S424" s="164">
        <v>-1125989.73522224</v>
      </c>
      <c r="T424" s="164">
        <v>-1125989.73522224</v>
      </c>
      <c r="U424" s="164">
        <v>-1125989.73522224</v>
      </c>
      <c r="V424" s="164">
        <v>-1125989.73522224</v>
      </c>
      <c r="W424" s="164">
        <v>-1125989.73522224</v>
      </c>
      <c r="X424" s="164">
        <v>-1125989.73522224</v>
      </c>
      <c r="Y424" s="164">
        <v>-1125989.73522224</v>
      </c>
      <c r="Z424" s="164">
        <v>-1125989.73522224</v>
      </c>
      <c r="AA424" s="164">
        <v>-1125989.73522224</v>
      </c>
      <c r="AB424" s="164">
        <v>-1126025.60849475</v>
      </c>
      <c r="AC424" s="164">
        <v>-1126025.60849475</v>
      </c>
      <c r="AD424" s="164">
        <v>-1126025.60849475</v>
      </c>
      <c r="AE424" s="164">
        <v>-1126025.60849475</v>
      </c>
      <c r="AF424" s="164">
        <v>-1126025.60849475</v>
      </c>
      <c r="AG424" s="164">
        <v>-1126025.60849475</v>
      </c>
      <c r="AH424" s="164">
        <v>-1126025.60849475</v>
      </c>
      <c r="AI424" s="164">
        <v>-1126025.60849475</v>
      </c>
      <c r="AJ424" s="164">
        <v>-1126025.60849475</v>
      </c>
      <c r="AK424" s="164">
        <v>-1126025.60849475</v>
      </c>
      <c r="AL424" s="164">
        <v>-1126025.60849475</v>
      </c>
      <c r="AM424" s="164">
        <v>-1126025.60849475</v>
      </c>
      <c r="AN424" s="164">
        <v>-1126025.60849475</v>
      </c>
    </row>
    <row r="425" spans="1:40" x14ac:dyDescent="0.2">
      <c r="A425" s="27" t="s">
        <v>2265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  <c r="O425" s="164">
        <v>0</v>
      </c>
      <c r="P425" s="164">
        <v>0</v>
      </c>
      <c r="Q425" s="164">
        <v>0</v>
      </c>
      <c r="R425" s="164">
        <v>0</v>
      </c>
      <c r="S425" s="164">
        <v>0</v>
      </c>
      <c r="T425" s="164">
        <v>0</v>
      </c>
      <c r="U425" s="164">
        <v>0</v>
      </c>
      <c r="V425" s="164">
        <v>0</v>
      </c>
      <c r="W425" s="164">
        <v>0</v>
      </c>
      <c r="X425" s="164">
        <v>0</v>
      </c>
      <c r="Y425" s="164">
        <v>0</v>
      </c>
      <c r="Z425" s="164">
        <v>0</v>
      </c>
      <c r="AA425" s="164">
        <v>0</v>
      </c>
      <c r="AB425" s="164">
        <v>0</v>
      </c>
      <c r="AC425" s="164">
        <v>0</v>
      </c>
      <c r="AD425" s="164">
        <v>0</v>
      </c>
      <c r="AE425" s="164">
        <v>0</v>
      </c>
      <c r="AF425" s="164">
        <v>0</v>
      </c>
      <c r="AG425" s="164">
        <v>0</v>
      </c>
      <c r="AH425" s="164">
        <v>0</v>
      </c>
      <c r="AI425" s="164">
        <v>0</v>
      </c>
      <c r="AJ425" s="164">
        <v>0</v>
      </c>
      <c r="AK425" s="164">
        <v>0</v>
      </c>
      <c r="AL425" s="164">
        <v>0</v>
      </c>
      <c r="AM425" s="164">
        <v>0</v>
      </c>
      <c r="AN425" s="164">
        <v>0</v>
      </c>
    </row>
    <row r="426" spans="1:40" x14ac:dyDescent="0.2">
      <c r="A426" s="27" t="s">
        <v>2266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2267</v>
      </c>
      <c r="B427" s="164">
        <v>-2528.2712988827102</v>
      </c>
      <c r="C427" s="164">
        <v>-2528.2712988827102</v>
      </c>
      <c r="D427" s="164">
        <v>-2528.2712988827102</v>
      </c>
      <c r="E427" s="164">
        <v>-2528.2712988827102</v>
      </c>
      <c r="F427" s="164">
        <v>-2528.2712988827102</v>
      </c>
      <c r="G427" s="164">
        <v>-2528.2712988827102</v>
      </c>
      <c r="H427" s="164">
        <v>-2528.2712988827102</v>
      </c>
      <c r="I427" s="164">
        <v>-2528.2712988827102</v>
      </c>
      <c r="J427" s="164">
        <v>-2528.2712988827102</v>
      </c>
      <c r="K427" s="164">
        <v>-2528.2712988827102</v>
      </c>
      <c r="L427" s="164">
        <v>-2528.2712988827102</v>
      </c>
      <c r="M427" s="164">
        <v>-2528.2712988827102</v>
      </c>
      <c r="N427" s="164">
        <v>-2528.2712988827102</v>
      </c>
      <c r="O427" s="164">
        <v>-2527.3919500678498</v>
      </c>
      <c r="P427" s="164">
        <v>-2527.3919500678498</v>
      </c>
      <c r="Q427" s="164">
        <v>-2527.3919500678498</v>
      </c>
      <c r="R427" s="164">
        <v>-2527.3919500678498</v>
      </c>
      <c r="S427" s="164">
        <v>-2527.3919500678498</v>
      </c>
      <c r="T427" s="164">
        <v>-2527.3919500678498</v>
      </c>
      <c r="U427" s="164">
        <v>-2527.3919500678498</v>
      </c>
      <c r="V427" s="164">
        <v>-2527.3919500678498</v>
      </c>
      <c r="W427" s="164">
        <v>-2527.3919500678498</v>
      </c>
      <c r="X427" s="164">
        <v>-2527.3919500678498</v>
      </c>
      <c r="Y427" s="164">
        <v>-2527.3919500678498</v>
      </c>
      <c r="Z427" s="164">
        <v>-2527.3919500678498</v>
      </c>
      <c r="AA427" s="164">
        <v>-2527.3919500678498</v>
      </c>
      <c r="AB427" s="164">
        <v>-2527.47247106845</v>
      </c>
      <c r="AC427" s="164">
        <v>-2527.47247106845</v>
      </c>
      <c r="AD427" s="164">
        <v>-2527.47247106845</v>
      </c>
      <c r="AE427" s="164">
        <v>-2527.47247106845</v>
      </c>
      <c r="AF427" s="164">
        <v>-2527.47247106845</v>
      </c>
      <c r="AG427" s="164">
        <v>-2527.47247106845</v>
      </c>
      <c r="AH427" s="164">
        <v>-2527.47247106845</v>
      </c>
      <c r="AI427" s="164">
        <v>-2527.47247106845</v>
      </c>
      <c r="AJ427" s="164">
        <v>-2527.47247106845</v>
      </c>
      <c r="AK427" s="164">
        <v>-2527.47247106845</v>
      </c>
      <c r="AL427" s="164">
        <v>-2527.47247106845</v>
      </c>
      <c r="AM427" s="164">
        <v>-2527.47247106845</v>
      </c>
      <c r="AN427" s="164">
        <v>-2527.47247106845</v>
      </c>
    </row>
    <row r="428" spans="1:40" x14ac:dyDescent="0.2">
      <c r="A428" s="27" t="s">
        <v>2268</v>
      </c>
      <c r="B428" s="164">
        <v>-196571.91354450001</v>
      </c>
      <c r="C428" s="164">
        <v>-196571.91354450001</v>
      </c>
      <c r="D428" s="164">
        <v>-196571.91354450001</v>
      </c>
      <c r="E428" s="164">
        <v>-196571.91354450001</v>
      </c>
      <c r="F428" s="164">
        <v>-196571.91354450001</v>
      </c>
      <c r="G428" s="164">
        <v>-196571.91354450001</v>
      </c>
      <c r="H428" s="164">
        <v>-196571.91354450001</v>
      </c>
      <c r="I428" s="164">
        <v>-196571.91354450001</v>
      </c>
      <c r="J428" s="164">
        <v>-196571.91354450001</v>
      </c>
      <c r="K428" s="164">
        <v>-196571.91354450001</v>
      </c>
      <c r="L428" s="164">
        <v>-196571.91354450001</v>
      </c>
      <c r="M428" s="164">
        <v>-196571.91354450001</v>
      </c>
      <c r="N428" s="164">
        <v>-196571.91354450001</v>
      </c>
      <c r="O428" s="164">
        <v>-196503.54458453599</v>
      </c>
      <c r="P428" s="164">
        <v>-196503.54458453599</v>
      </c>
      <c r="Q428" s="164">
        <v>-196503.54458453599</v>
      </c>
      <c r="R428" s="164">
        <v>-196503.54458453599</v>
      </c>
      <c r="S428" s="164">
        <v>-196503.54458453599</v>
      </c>
      <c r="T428" s="164">
        <v>-196503.54458453599</v>
      </c>
      <c r="U428" s="164">
        <v>-196503.54458453599</v>
      </c>
      <c r="V428" s="164">
        <v>-196503.54458453599</v>
      </c>
      <c r="W428" s="164">
        <v>-196503.54458453599</v>
      </c>
      <c r="X428" s="164">
        <v>-196503.54458453599</v>
      </c>
      <c r="Y428" s="164">
        <v>-196503.54458453599</v>
      </c>
      <c r="Z428" s="164">
        <v>-196503.54458453599</v>
      </c>
      <c r="AA428" s="164">
        <v>-196503.54458453599</v>
      </c>
      <c r="AB428" s="164">
        <v>-196509.80505475399</v>
      </c>
      <c r="AC428" s="164">
        <v>-196509.80505475399</v>
      </c>
      <c r="AD428" s="164">
        <v>-196509.80505475399</v>
      </c>
      <c r="AE428" s="164">
        <v>-196509.80505475399</v>
      </c>
      <c r="AF428" s="164">
        <v>-196509.80505475399</v>
      </c>
      <c r="AG428" s="164">
        <v>-196509.80505475399</v>
      </c>
      <c r="AH428" s="164">
        <v>-196509.80505475399</v>
      </c>
      <c r="AI428" s="164">
        <v>-196509.80505475399</v>
      </c>
      <c r="AJ428" s="164">
        <v>-196509.80505475399</v>
      </c>
      <c r="AK428" s="164">
        <v>-196509.80505475399</v>
      </c>
      <c r="AL428" s="164">
        <v>-196509.80505475399</v>
      </c>
      <c r="AM428" s="164">
        <v>-196509.80505475399</v>
      </c>
      <c r="AN428" s="164">
        <v>-196509.80505475399</v>
      </c>
    </row>
    <row r="429" spans="1:40" s="296" customFormat="1" x14ac:dyDescent="0.2">
      <c r="A429" s="295" t="s">
        <v>582</v>
      </c>
      <c r="B429" s="296">
        <v>-19800</v>
      </c>
      <c r="C429" s="296">
        <v>-19800</v>
      </c>
      <c r="D429" s="296">
        <v>-19800</v>
      </c>
      <c r="E429" s="296">
        <v>-19800</v>
      </c>
      <c r="F429" s="296">
        <v>-19800</v>
      </c>
      <c r="G429" s="296">
        <v>-19800</v>
      </c>
      <c r="H429" s="296">
        <v>-19800</v>
      </c>
      <c r="I429" s="296">
        <v>-19800</v>
      </c>
      <c r="J429" s="296">
        <v>-19800</v>
      </c>
      <c r="K429" s="296">
        <v>-19800</v>
      </c>
      <c r="L429" s="296">
        <v>-19800</v>
      </c>
      <c r="M429" s="296">
        <v>-19800</v>
      </c>
      <c r="N429" s="296">
        <v>-19800</v>
      </c>
      <c r="O429" s="296">
        <v>-19800</v>
      </c>
      <c r="P429" s="296">
        <v>-19800</v>
      </c>
      <c r="Q429" s="296">
        <v>-19800</v>
      </c>
      <c r="R429" s="296">
        <v>-19800</v>
      </c>
      <c r="S429" s="296">
        <v>-19800</v>
      </c>
      <c r="T429" s="296">
        <v>-19800</v>
      </c>
      <c r="U429" s="296">
        <v>-19800</v>
      </c>
      <c r="V429" s="296">
        <v>-19800</v>
      </c>
      <c r="W429" s="296">
        <v>-19800</v>
      </c>
      <c r="X429" s="296">
        <v>-19800</v>
      </c>
      <c r="Y429" s="296">
        <v>-19800</v>
      </c>
      <c r="Z429" s="296">
        <v>-19800</v>
      </c>
      <c r="AA429" s="296">
        <v>-19800</v>
      </c>
      <c r="AB429" s="296">
        <v>-19800</v>
      </c>
      <c r="AC429" s="296">
        <v>-19800</v>
      </c>
      <c r="AD429" s="296">
        <v>-19800</v>
      </c>
      <c r="AE429" s="296">
        <v>-19800</v>
      </c>
      <c r="AF429" s="296">
        <v>-19800</v>
      </c>
      <c r="AG429" s="296">
        <v>-19800</v>
      </c>
      <c r="AH429" s="296">
        <v>-19800</v>
      </c>
      <c r="AI429" s="296">
        <v>-19800</v>
      </c>
      <c r="AJ429" s="296">
        <v>-19800</v>
      </c>
      <c r="AK429" s="296">
        <v>-19800</v>
      </c>
      <c r="AL429" s="296">
        <v>-19800</v>
      </c>
      <c r="AM429" s="296">
        <v>-19800</v>
      </c>
      <c r="AN429" s="296">
        <v>-19800</v>
      </c>
    </row>
    <row r="430" spans="1:40" x14ac:dyDescent="0.2">
      <c r="A430" s="27" t="s">
        <v>2269</v>
      </c>
      <c r="B430" s="164">
        <v>-5074450.5122265602</v>
      </c>
      <c r="C430" s="164">
        <v>-5074450.5122265602</v>
      </c>
      <c r="D430" s="164">
        <v>-5074450.5122265602</v>
      </c>
      <c r="E430" s="164">
        <v>-5074450.5122265602</v>
      </c>
      <c r="F430" s="164">
        <v>-5074450.5122265602</v>
      </c>
      <c r="G430" s="164">
        <v>-5074450.5122265602</v>
      </c>
      <c r="H430" s="164">
        <v>-5074450.5122265602</v>
      </c>
      <c r="I430" s="164">
        <v>-5074450.5122265602</v>
      </c>
      <c r="J430" s="164">
        <v>-5074450.5122265602</v>
      </c>
      <c r="K430" s="164">
        <v>-5074450.5122265602</v>
      </c>
      <c r="L430" s="164">
        <v>-5074450.5122265602</v>
      </c>
      <c r="M430" s="164">
        <v>-5074450.5122265602</v>
      </c>
      <c r="N430" s="164">
        <v>-5074450.5122265602</v>
      </c>
      <c r="O430" s="164">
        <v>-5072685.5861104503</v>
      </c>
      <c r="P430" s="164">
        <v>-5072685.5861104503</v>
      </c>
      <c r="Q430" s="164">
        <v>-5072685.5861104503</v>
      </c>
      <c r="R430" s="164">
        <v>-5072685.5861104503</v>
      </c>
      <c r="S430" s="164">
        <v>-5072685.5861104503</v>
      </c>
      <c r="T430" s="164">
        <v>-5072685.5861104503</v>
      </c>
      <c r="U430" s="164">
        <v>-5072685.5861104503</v>
      </c>
      <c r="V430" s="164">
        <v>-5072685.5861104503</v>
      </c>
      <c r="W430" s="164">
        <v>-5072685.5861104503</v>
      </c>
      <c r="X430" s="164">
        <v>-5072685.5861104503</v>
      </c>
      <c r="Y430" s="164">
        <v>-5072685.5861104503</v>
      </c>
      <c r="Z430" s="164">
        <v>-5072685.5861104503</v>
      </c>
      <c r="AA430" s="164">
        <v>-5072685.5861104503</v>
      </c>
      <c r="AB430" s="164">
        <v>-5072847.1984472899</v>
      </c>
      <c r="AC430" s="164">
        <v>-5072847.1984472899</v>
      </c>
      <c r="AD430" s="164">
        <v>-5072847.1984472899</v>
      </c>
      <c r="AE430" s="164">
        <v>-5072847.1984472899</v>
      </c>
      <c r="AF430" s="164">
        <v>-5072847.1984472899</v>
      </c>
      <c r="AG430" s="164">
        <v>-5072847.1984472899</v>
      </c>
      <c r="AH430" s="164">
        <v>-5072847.1984472899</v>
      </c>
      <c r="AI430" s="164">
        <v>-5072847.1984472899</v>
      </c>
      <c r="AJ430" s="164">
        <v>-5072847.1984472899</v>
      </c>
      <c r="AK430" s="164">
        <v>-5072847.1984472899</v>
      </c>
      <c r="AL430" s="164">
        <v>-5072847.1984472899</v>
      </c>
      <c r="AM430" s="164">
        <v>-5072847.1984472899</v>
      </c>
      <c r="AN430" s="164">
        <v>-5072847.1984472899</v>
      </c>
    </row>
    <row r="431" spans="1:40" x14ac:dyDescent="0.2">
      <c r="A431" s="27" t="s">
        <v>2270</v>
      </c>
      <c r="B431" s="164">
        <v>-3111063.6557941302</v>
      </c>
      <c r="C431" s="164">
        <v>-3111063.6557941302</v>
      </c>
      <c r="D431" s="164">
        <v>-3111063.6557941302</v>
      </c>
      <c r="E431" s="164">
        <v>-3111063.6557941302</v>
      </c>
      <c r="F431" s="164">
        <v>-3111063.6557941302</v>
      </c>
      <c r="G431" s="164">
        <v>-3111063.6557941302</v>
      </c>
      <c r="H431" s="164">
        <v>-3111063.6557941302</v>
      </c>
      <c r="I431" s="164">
        <v>-3111063.6557941302</v>
      </c>
      <c r="J431" s="164">
        <v>-3111063.6557941302</v>
      </c>
      <c r="K431" s="164">
        <v>-3111063.6557941302</v>
      </c>
      <c r="L431" s="164">
        <v>-3111063.6557941302</v>
      </c>
      <c r="M431" s="164">
        <v>-3111063.6557941302</v>
      </c>
      <c r="N431" s="164">
        <v>-3111063.6557941302</v>
      </c>
      <c r="O431" s="164">
        <v>-3109981.6080962</v>
      </c>
      <c r="P431" s="164">
        <v>-3109981.6080962</v>
      </c>
      <c r="Q431" s="164">
        <v>-3109981.6080962</v>
      </c>
      <c r="R431" s="164">
        <v>-3109981.6080962</v>
      </c>
      <c r="S431" s="164">
        <v>-3109981.6080962</v>
      </c>
      <c r="T431" s="164">
        <v>-3109981.6080962</v>
      </c>
      <c r="U431" s="164">
        <v>-3109981.6080962</v>
      </c>
      <c r="V431" s="164">
        <v>-3109981.6080962</v>
      </c>
      <c r="W431" s="164">
        <v>-3109981.6080962</v>
      </c>
      <c r="X431" s="164">
        <v>-3109981.6080962</v>
      </c>
      <c r="Y431" s="164">
        <v>-3109981.6080962</v>
      </c>
      <c r="Z431" s="164">
        <v>-3109981.6080962</v>
      </c>
      <c r="AA431" s="164">
        <v>-3109981.6080962</v>
      </c>
      <c r="AB431" s="164">
        <v>-3110080.6900098501</v>
      </c>
      <c r="AC431" s="164">
        <v>-3110080.6900098501</v>
      </c>
      <c r="AD431" s="164">
        <v>-3110080.6900098501</v>
      </c>
      <c r="AE431" s="164">
        <v>-3110080.6900098501</v>
      </c>
      <c r="AF431" s="164">
        <v>-3110080.6900098501</v>
      </c>
      <c r="AG431" s="164">
        <v>-3110080.6900098501</v>
      </c>
      <c r="AH431" s="164">
        <v>-3110080.6900098501</v>
      </c>
      <c r="AI431" s="164">
        <v>-3110080.6900098501</v>
      </c>
      <c r="AJ431" s="164">
        <v>-3110080.6900098501</v>
      </c>
      <c r="AK431" s="164">
        <v>-3110080.6900098501</v>
      </c>
      <c r="AL431" s="164">
        <v>-3110080.6900098501</v>
      </c>
      <c r="AM431" s="164">
        <v>-3110080.6900098501</v>
      </c>
      <c r="AN431" s="164">
        <v>-3110080.6900098501</v>
      </c>
    </row>
    <row r="432" spans="1:40" x14ac:dyDescent="0.2">
      <c r="A432" s="27" t="s">
        <v>2271</v>
      </c>
      <c r="B432" s="164">
        <v>-490264.41800872498</v>
      </c>
      <c r="C432" s="164">
        <v>-490264.41800872498</v>
      </c>
      <c r="D432" s="164">
        <v>-490264.41800872498</v>
      </c>
      <c r="E432" s="164">
        <v>-490264.41800872498</v>
      </c>
      <c r="F432" s="164">
        <v>-490264.41800872498</v>
      </c>
      <c r="G432" s="164">
        <v>-490264.41800872498</v>
      </c>
      <c r="H432" s="164">
        <v>-490264.41800872498</v>
      </c>
      <c r="I432" s="164">
        <v>-490264.41800872498</v>
      </c>
      <c r="J432" s="164">
        <v>-490264.41800872498</v>
      </c>
      <c r="K432" s="164">
        <v>-490264.41800872498</v>
      </c>
      <c r="L432" s="164">
        <v>-490264.41800872498</v>
      </c>
      <c r="M432" s="164">
        <v>-490264.41800872498</v>
      </c>
      <c r="N432" s="164">
        <v>-490264.41800872498</v>
      </c>
      <c r="O432" s="164">
        <v>-490093.90093046101</v>
      </c>
      <c r="P432" s="164">
        <v>-490093.90093046101</v>
      </c>
      <c r="Q432" s="164">
        <v>-490093.90093046101</v>
      </c>
      <c r="R432" s="164">
        <v>-490093.90093046101</v>
      </c>
      <c r="S432" s="164">
        <v>-490093.90093046101</v>
      </c>
      <c r="T432" s="164">
        <v>-490093.90093046101</v>
      </c>
      <c r="U432" s="164">
        <v>-490093.90093046101</v>
      </c>
      <c r="V432" s="164">
        <v>-490093.90093046101</v>
      </c>
      <c r="W432" s="164">
        <v>-490093.90093046101</v>
      </c>
      <c r="X432" s="164">
        <v>-490093.90093046101</v>
      </c>
      <c r="Y432" s="164">
        <v>-490093.90093046101</v>
      </c>
      <c r="Z432" s="164">
        <v>-490093.90093046101</v>
      </c>
      <c r="AA432" s="164">
        <v>-490093.90093046101</v>
      </c>
      <c r="AB432" s="164">
        <v>-490109.51499115</v>
      </c>
      <c r="AC432" s="164">
        <v>-490109.51499115</v>
      </c>
      <c r="AD432" s="164">
        <v>-490109.51499115</v>
      </c>
      <c r="AE432" s="164">
        <v>-490109.51499115</v>
      </c>
      <c r="AF432" s="164">
        <v>-490109.51499115</v>
      </c>
      <c r="AG432" s="164">
        <v>-490109.51499115</v>
      </c>
      <c r="AH432" s="164">
        <v>-490109.51499115</v>
      </c>
      <c r="AI432" s="164">
        <v>-490109.51499115</v>
      </c>
      <c r="AJ432" s="164">
        <v>-490109.51499115</v>
      </c>
      <c r="AK432" s="164">
        <v>-490109.51499115</v>
      </c>
      <c r="AL432" s="164">
        <v>-490109.51499115</v>
      </c>
      <c r="AM432" s="164">
        <v>-490109.51499115</v>
      </c>
      <c r="AN432" s="164">
        <v>-490109.51499115</v>
      </c>
    </row>
    <row r="433" spans="1:40" x14ac:dyDescent="0.2">
      <c r="A433" s="27" t="s">
        <v>2272</v>
      </c>
      <c r="B433" s="164">
        <v>-500687.53886708902</v>
      </c>
      <c r="C433" s="164">
        <v>-500687.53886708902</v>
      </c>
      <c r="D433" s="164">
        <v>-500687.53886708902</v>
      </c>
      <c r="E433" s="164">
        <v>-500687.53886708902</v>
      </c>
      <c r="F433" s="164">
        <v>-500687.53886708902</v>
      </c>
      <c r="G433" s="164">
        <v>-500687.53886708902</v>
      </c>
      <c r="H433" s="164">
        <v>-500687.53886708902</v>
      </c>
      <c r="I433" s="164">
        <v>-500687.53886708902</v>
      </c>
      <c r="J433" s="164">
        <v>-500687.53886708902</v>
      </c>
      <c r="K433" s="164">
        <v>-500687.53886708902</v>
      </c>
      <c r="L433" s="164">
        <v>-500687.53886708902</v>
      </c>
      <c r="M433" s="164">
        <v>-500687.53886708902</v>
      </c>
      <c r="N433" s="164">
        <v>-500687.53886708902</v>
      </c>
      <c r="O433" s="164">
        <v>-500513.39656119299</v>
      </c>
      <c r="P433" s="164">
        <v>-500513.39656119299</v>
      </c>
      <c r="Q433" s="164">
        <v>-500513.39656119299</v>
      </c>
      <c r="R433" s="164">
        <v>-500513.39656119299</v>
      </c>
      <c r="S433" s="164">
        <v>-500513.39656119299</v>
      </c>
      <c r="T433" s="164">
        <v>-500513.39656119299</v>
      </c>
      <c r="U433" s="164">
        <v>-500513.39656119299</v>
      </c>
      <c r="V433" s="164">
        <v>-500513.39656119299</v>
      </c>
      <c r="W433" s="164">
        <v>-500513.39656119299</v>
      </c>
      <c r="X433" s="164">
        <v>-500513.39656119299</v>
      </c>
      <c r="Y433" s="164">
        <v>-500513.39656119299</v>
      </c>
      <c r="Z433" s="164">
        <v>-500513.39656119299</v>
      </c>
      <c r="AA433" s="164">
        <v>-500513.39656119299</v>
      </c>
      <c r="AB433" s="164">
        <v>-500529.34257997602</v>
      </c>
      <c r="AC433" s="164">
        <v>-500529.34257997602</v>
      </c>
      <c r="AD433" s="164">
        <v>-500529.34257997602</v>
      </c>
      <c r="AE433" s="164">
        <v>-500529.34257997602</v>
      </c>
      <c r="AF433" s="164">
        <v>-500529.34257997602</v>
      </c>
      <c r="AG433" s="164">
        <v>-500529.34257997602</v>
      </c>
      <c r="AH433" s="164">
        <v>-500529.34257997602</v>
      </c>
      <c r="AI433" s="164">
        <v>-500529.34257997602</v>
      </c>
      <c r="AJ433" s="164">
        <v>-500529.34257997602</v>
      </c>
      <c r="AK433" s="164">
        <v>-500529.34257997602</v>
      </c>
      <c r="AL433" s="164">
        <v>-500529.34257997602</v>
      </c>
      <c r="AM433" s="164">
        <v>-500529.34257997602</v>
      </c>
      <c r="AN433" s="164">
        <v>-500529.34257997602</v>
      </c>
    </row>
    <row r="434" spans="1:40" x14ac:dyDescent="0.2">
      <c r="A434" s="27" t="s">
        <v>2273</v>
      </c>
      <c r="B434" s="164">
        <v>-4.5640706193309297</v>
      </c>
      <c r="C434" s="164">
        <v>-4.5640706193309297</v>
      </c>
      <c r="D434" s="164">
        <v>-4.5640706193309297</v>
      </c>
      <c r="E434" s="164">
        <v>-4.5640706193309297</v>
      </c>
      <c r="F434" s="164">
        <v>-4.5640706193309297</v>
      </c>
      <c r="G434" s="164">
        <v>-4.5640706193309297</v>
      </c>
      <c r="H434" s="164">
        <v>-4.5640706193309297</v>
      </c>
      <c r="I434" s="164">
        <v>-4.5640706193309297</v>
      </c>
      <c r="J434" s="164">
        <v>-4.5640706193309297</v>
      </c>
      <c r="K434" s="164">
        <v>-4.5640706193309297</v>
      </c>
      <c r="L434" s="164">
        <v>-4.5640706193309297</v>
      </c>
      <c r="M434" s="164">
        <v>-4.5640706193309297</v>
      </c>
      <c r="N434" s="164">
        <v>-4.5640706193309297</v>
      </c>
      <c r="O434" s="164">
        <v>-4.5624832065830097</v>
      </c>
      <c r="P434" s="164">
        <v>-4.5624832065830097</v>
      </c>
      <c r="Q434" s="164">
        <v>-4.5624832065830097</v>
      </c>
      <c r="R434" s="164">
        <v>-4.5624832065830097</v>
      </c>
      <c r="S434" s="164">
        <v>-4.5624832065830097</v>
      </c>
      <c r="T434" s="164">
        <v>-4.5624832065830097</v>
      </c>
      <c r="U434" s="164">
        <v>-4.5624832065830097</v>
      </c>
      <c r="V434" s="164">
        <v>-4.5624832065830097</v>
      </c>
      <c r="W434" s="164">
        <v>-4.5624832065830097</v>
      </c>
      <c r="X434" s="164">
        <v>-4.5624832065830097</v>
      </c>
      <c r="Y434" s="164">
        <v>-4.5624832065830097</v>
      </c>
      <c r="Z434" s="164">
        <v>-4.5624832065830097</v>
      </c>
      <c r="AA434" s="164">
        <v>-4.5624832065830097</v>
      </c>
      <c r="AB434" s="164">
        <v>-4.5626285642166096</v>
      </c>
      <c r="AC434" s="164">
        <v>-4.5626285642166096</v>
      </c>
      <c r="AD434" s="164">
        <v>-4.5626285642166096</v>
      </c>
      <c r="AE434" s="164">
        <v>-4.5626285642166096</v>
      </c>
      <c r="AF434" s="164">
        <v>-4.5626285642166096</v>
      </c>
      <c r="AG434" s="164">
        <v>-4.5626285642166096</v>
      </c>
      <c r="AH434" s="164">
        <v>-4.5626285642166096</v>
      </c>
      <c r="AI434" s="164">
        <v>-4.5626285642166096</v>
      </c>
      <c r="AJ434" s="164">
        <v>-4.5626285642166096</v>
      </c>
      <c r="AK434" s="164">
        <v>-4.5626285642166096</v>
      </c>
      <c r="AL434" s="164">
        <v>-4.5626285642166096</v>
      </c>
      <c r="AM434" s="164">
        <v>-4.5626285642166096</v>
      </c>
      <c r="AN434" s="164">
        <v>-4.5626285642166096</v>
      </c>
    </row>
    <row r="435" spans="1:40" x14ac:dyDescent="0.2">
      <c r="A435" s="27" t="s">
        <v>2274</v>
      </c>
      <c r="B435" s="164">
        <v>0</v>
      </c>
      <c r="C435" s="164">
        <v>0</v>
      </c>
      <c r="D435" s="164">
        <v>0</v>
      </c>
      <c r="E435" s="164">
        <v>0</v>
      </c>
      <c r="F435" s="164">
        <v>0</v>
      </c>
      <c r="G435" s="164">
        <v>0</v>
      </c>
      <c r="H435" s="164">
        <v>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0</v>
      </c>
      <c r="P435" s="164">
        <v>0</v>
      </c>
      <c r="Q435" s="164">
        <v>0</v>
      </c>
      <c r="R435" s="164">
        <v>0</v>
      </c>
      <c r="S435" s="164">
        <v>0</v>
      </c>
      <c r="T435" s="164">
        <v>0</v>
      </c>
      <c r="U435" s="164">
        <v>0</v>
      </c>
      <c r="V435" s="164">
        <v>0</v>
      </c>
      <c r="W435" s="164">
        <v>0</v>
      </c>
      <c r="X435" s="164">
        <v>0</v>
      </c>
      <c r="Y435" s="164">
        <v>0</v>
      </c>
      <c r="Z435" s="164">
        <v>0</v>
      </c>
      <c r="AA435" s="164">
        <v>0</v>
      </c>
      <c r="AB435" s="164">
        <v>0</v>
      </c>
      <c r="AC435" s="164">
        <v>0</v>
      </c>
      <c r="AD435" s="164">
        <v>0</v>
      </c>
      <c r="AE435" s="164">
        <v>0</v>
      </c>
      <c r="AF435" s="164">
        <v>0</v>
      </c>
      <c r="AG435" s="164">
        <v>0</v>
      </c>
      <c r="AH435" s="164">
        <v>0</v>
      </c>
      <c r="AI435" s="164">
        <v>0</v>
      </c>
      <c r="AJ435" s="164">
        <v>0</v>
      </c>
      <c r="AK435" s="164">
        <v>0</v>
      </c>
      <c r="AL435" s="164">
        <v>0</v>
      </c>
      <c r="AM435" s="164">
        <v>0</v>
      </c>
      <c r="AN435" s="164">
        <v>0</v>
      </c>
    </row>
    <row r="436" spans="1:40" x14ac:dyDescent="0.2">
      <c r="A436" s="27" t="s">
        <v>2275</v>
      </c>
      <c r="B436" s="164">
        <v>-54635.847108270798</v>
      </c>
      <c r="C436" s="164">
        <v>-54635.847108270798</v>
      </c>
      <c r="D436" s="164">
        <v>-54635.847108270798</v>
      </c>
      <c r="E436" s="164">
        <v>-54635.847108270798</v>
      </c>
      <c r="F436" s="164">
        <v>-54635.847108270798</v>
      </c>
      <c r="G436" s="164">
        <v>-54635.847108270798</v>
      </c>
      <c r="H436" s="164">
        <v>-54635.847108270798</v>
      </c>
      <c r="I436" s="164">
        <v>-54635.847108270798</v>
      </c>
      <c r="J436" s="164">
        <v>-54635.847108270798</v>
      </c>
      <c r="K436" s="164">
        <v>-54635.847108270798</v>
      </c>
      <c r="L436" s="164">
        <v>-54635.847108270798</v>
      </c>
      <c r="M436" s="164">
        <v>-54635.847108270798</v>
      </c>
      <c r="N436" s="164">
        <v>-54635.847108270798</v>
      </c>
      <c r="O436" s="164">
        <v>-54616.8444136529</v>
      </c>
      <c r="P436" s="164">
        <v>-54616.8444136529</v>
      </c>
      <c r="Q436" s="164">
        <v>-54616.8444136529</v>
      </c>
      <c r="R436" s="164">
        <v>-54616.8444136529</v>
      </c>
      <c r="S436" s="164">
        <v>-54616.8444136529</v>
      </c>
      <c r="T436" s="164">
        <v>-54616.8444136529</v>
      </c>
      <c r="U436" s="164">
        <v>-54616.8444136529</v>
      </c>
      <c r="V436" s="164">
        <v>-54616.8444136529</v>
      </c>
      <c r="W436" s="164">
        <v>-54616.8444136529</v>
      </c>
      <c r="X436" s="164">
        <v>-54616.8444136529</v>
      </c>
      <c r="Y436" s="164">
        <v>-54616.8444136529</v>
      </c>
      <c r="Z436" s="164">
        <v>-54616.8444136529</v>
      </c>
      <c r="AA436" s="164">
        <v>-54616.8444136529</v>
      </c>
      <c r="AB436" s="164">
        <v>-54618.584469429399</v>
      </c>
      <c r="AC436" s="164">
        <v>-54618.584469429399</v>
      </c>
      <c r="AD436" s="164">
        <v>-54618.584469429399</v>
      </c>
      <c r="AE436" s="164">
        <v>-54618.584469429399</v>
      </c>
      <c r="AF436" s="164">
        <v>-54618.584469429399</v>
      </c>
      <c r="AG436" s="164">
        <v>-54618.584469429399</v>
      </c>
      <c r="AH436" s="164">
        <v>-54618.584469429399</v>
      </c>
      <c r="AI436" s="164">
        <v>-54618.584469429399</v>
      </c>
      <c r="AJ436" s="164">
        <v>-54618.584469429399</v>
      </c>
      <c r="AK436" s="164">
        <v>-54618.584469429399</v>
      </c>
      <c r="AL436" s="164">
        <v>-54618.584469429399</v>
      </c>
      <c r="AM436" s="164">
        <v>-54618.584469429399</v>
      </c>
      <c r="AN436" s="164">
        <v>-54618.584469429399</v>
      </c>
    </row>
    <row r="437" spans="1:40" x14ac:dyDescent="0.2">
      <c r="A437" s="27" t="s">
        <v>2276</v>
      </c>
      <c r="B437" s="164">
        <v>-175453077.94158599</v>
      </c>
      <c r="C437" s="164">
        <v>-175453077.94158599</v>
      </c>
      <c r="D437" s="164">
        <v>-175453077.94158599</v>
      </c>
      <c r="E437" s="164">
        <v>-175453077.94158599</v>
      </c>
      <c r="F437" s="164">
        <v>-175453077.94158599</v>
      </c>
      <c r="G437" s="164">
        <v>-175453077.94158599</v>
      </c>
      <c r="H437" s="164">
        <v>-175453077.94158599</v>
      </c>
      <c r="I437" s="164">
        <v>-175453077.94158599</v>
      </c>
      <c r="J437" s="164">
        <v>-175453077.94158599</v>
      </c>
      <c r="K437" s="164">
        <v>-175453077.94158599</v>
      </c>
      <c r="L437" s="164">
        <v>-175453077.94158599</v>
      </c>
      <c r="M437" s="164">
        <v>-175453077.94158599</v>
      </c>
      <c r="N437" s="164">
        <v>-175453077.94158599</v>
      </c>
      <c r="O437" s="164">
        <v>-175392054.24677101</v>
      </c>
      <c r="P437" s="164">
        <v>-175392054.24677101</v>
      </c>
      <c r="Q437" s="164">
        <v>-175392054.24677101</v>
      </c>
      <c r="R437" s="164">
        <v>-175392054.24677101</v>
      </c>
      <c r="S437" s="164">
        <v>-175392054.24677101</v>
      </c>
      <c r="T437" s="164">
        <v>-175392054.24677101</v>
      </c>
      <c r="U437" s="164">
        <v>-175392054.24677101</v>
      </c>
      <c r="V437" s="164">
        <v>-175392054.24677101</v>
      </c>
      <c r="W437" s="164">
        <v>-175392054.24677101</v>
      </c>
      <c r="X437" s="164">
        <v>-175392054.24677101</v>
      </c>
      <c r="Y437" s="164">
        <v>-175392054.24677101</v>
      </c>
      <c r="Z437" s="164">
        <v>-175392054.24677101</v>
      </c>
      <c r="AA437" s="164">
        <v>-175392054.24677101</v>
      </c>
      <c r="AB437" s="164">
        <v>-175397642.119165</v>
      </c>
      <c r="AC437" s="164">
        <v>-175397642.119165</v>
      </c>
      <c r="AD437" s="164">
        <v>-175397642.119165</v>
      </c>
      <c r="AE437" s="164">
        <v>-175397642.119165</v>
      </c>
      <c r="AF437" s="164">
        <v>-175397642.119165</v>
      </c>
      <c r="AG437" s="164">
        <v>-175397642.119165</v>
      </c>
      <c r="AH437" s="164">
        <v>-175397642.119165</v>
      </c>
      <c r="AI437" s="164">
        <v>-175397642.119165</v>
      </c>
      <c r="AJ437" s="164">
        <v>-175397642.119165</v>
      </c>
      <c r="AK437" s="164">
        <v>-175397642.119165</v>
      </c>
      <c r="AL437" s="164">
        <v>-175397642.119165</v>
      </c>
      <c r="AM437" s="164">
        <v>-175397642.119165</v>
      </c>
      <c r="AN437" s="164">
        <v>-175397642.119165</v>
      </c>
    </row>
    <row r="438" spans="1:40" x14ac:dyDescent="0.2">
      <c r="A438" s="27" t="s">
        <v>2277</v>
      </c>
      <c r="B438" s="164">
        <v>-5984601.8755964302</v>
      </c>
      <c r="C438" s="164">
        <v>-5984601.8755964302</v>
      </c>
      <c r="D438" s="164">
        <v>-5984601.8755964302</v>
      </c>
      <c r="E438" s="164">
        <v>-5984601.8755964302</v>
      </c>
      <c r="F438" s="164">
        <v>-5984601.8755964302</v>
      </c>
      <c r="G438" s="164">
        <v>-5984601.8755964302</v>
      </c>
      <c r="H438" s="164">
        <v>-5984601.8755964302</v>
      </c>
      <c r="I438" s="164">
        <v>-5984601.8755964302</v>
      </c>
      <c r="J438" s="164">
        <v>-5984601.8755964302</v>
      </c>
      <c r="K438" s="164">
        <v>-5984601.8755964302</v>
      </c>
      <c r="L438" s="164">
        <v>-5984601.8755964302</v>
      </c>
      <c r="M438" s="164">
        <v>-5984601.8755964302</v>
      </c>
      <c r="N438" s="164">
        <v>-5984601.8755964302</v>
      </c>
      <c r="O438" s="164">
        <v>-5982520.3930557501</v>
      </c>
      <c r="P438" s="164">
        <v>-5982520.3930557501</v>
      </c>
      <c r="Q438" s="164">
        <v>-5982520.3930557501</v>
      </c>
      <c r="R438" s="164">
        <v>-5982520.3930557501</v>
      </c>
      <c r="S438" s="164">
        <v>-5982520.3930557501</v>
      </c>
      <c r="T438" s="164">
        <v>-5982520.3930557501</v>
      </c>
      <c r="U438" s="164">
        <v>-5982520.3930557501</v>
      </c>
      <c r="V438" s="164">
        <v>-5982520.3930557501</v>
      </c>
      <c r="W438" s="164">
        <v>-5982520.3930557501</v>
      </c>
      <c r="X438" s="164">
        <v>-5982520.3930557501</v>
      </c>
      <c r="Y438" s="164">
        <v>-5982520.3930557501</v>
      </c>
      <c r="Z438" s="164">
        <v>-5982520.3930557501</v>
      </c>
      <c r="AA438" s="164">
        <v>-5982520.3930557501</v>
      </c>
      <c r="AB438" s="164">
        <v>-5982710.9921150599</v>
      </c>
      <c r="AC438" s="164">
        <v>-5982710.9921150599</v>
      </c>
      <c r="AD438" s="164">
        <v>-5982710.9921150599</v>
      </c>
      <c r="AE438" s="164">
        <v>-5982710.9921150599</v>
      </c>
      <c r="AF438" s="164">
        <v>-5982710.9921150599</v>
      </c>
      <c r="AG438" s="164">
        <v>-5982710.9921150599</v>
      </c>
      <c r="AH438" s="164">
        <v>-5982710.9921150599</v>
      </c>
      <c r="AI438" s="164">
        <v>-5982710.9921150599</v>
      </c>
      <c r="AJ438" s="164">
        <v>-5982710.9921150599</v>
      </c>
      <c r="AK438" s="164">
        <v>-5982710.9921150599</v>
      </c>
      <c r="AL438" s="164">
        <v>-5982710.9921150599</v>
      </c>
      <c r="AM438" s="164">
        <v>-5982710.9921150599</v>
      </c>
      <c r="AN438" s="164">
        <v>-5982710.9921150599</v>
      </c>
    </row>
    <row r="439" spans="1:40" x14ac:dyDescent="0.2">
      <c r="A439" s="27" t="s">
        <v>2278</v>
      </c>
      <c r="B439" s="164">
        <v>0</v>
      </c>
      <c r="C439" s="164">
        <v>0</v>
      </c>
      <c r="D439" s="164">
        <v>0</v>
      </c>
      <c r="E439" s="164">
        <v>0</v>
      </c>
      <c r="F439" s="164">
        <v>0</v>
      </c>
      <c r="G439" s="164">
        <v>0</v>
      </c>
      <c r="H439" s="164">
        <v>0</v>
      </c>
      <c r="I439" s="164">
        <v>0</v>
      </c>
      <c r="J439" s="164">
        <v>0</v>
      </c>
      <c r="K439" s="164">
        <v>0</v>
      </c>
      <c r="L439" s="164">
        <v>0</v>
      </c>
      <c r="M439" s="164">
        <v>0</v>
      </c>
      <c r="N439" s="164">
        <v>0</v>
      </c>
      <c r="O439" s="164">
        <v>0</v>
      </c>
      <c r="P439" s="164">
        <v>0</v>
      </c>
      <c r="Q439" s="164">
        <v>0</v>
      </c>
      <c r="R439" s="164">
        <v>0</v>
      </c>
      <c r="S439" s="164">
        <v>0</v>
      </c>
      <c r="T439" s="164">
        <v>0</v>
      </c>
      <c r="U439" s="164">
        <v>0</v>
      </c>
      <c r="V439" s="164">
        <v>0</v>
      </c>
      <c r="W439" s="164">
        <v>0</v>
      </c>
      <c r="X439" s="164">
        <v>0</v>
      </c>
      <c r="Y439" s="164">
        <v>0</v>
      </c>
      <c r="Z439" s="164">
        <v>0</v>
      </c>
      <c r="AA439" s="164">
        <v>0</v>
      </c>
      <c r="AB439" s="164">
        <v>0</v>
      </c>
      <c r="AC439" s="164">
        <v>0</v>
      </c>
      <c r="AD439" s="164">
        <v>0</v>
      </c>
      <c r="AE439" s="164">
        <v>0</v>
      </c>
      <c r="AF439" s="164">
        <v>0</v>
      </c>
      <c r="AG439" s="164">
        <v>0</v>
      </c>
      <c r="AH439" s="164">
        <v>0</v>
      </c>
      <c r="AI439" s="164">
        <v>0</v>
      </c>
      <c r="AJ439" s="164">
        <v>0</v>
      </c>
      <c r="AK439" s="164">
        <v>0</v>
      </c>
      <c r="AL439" s="164">
        <v>0</v>
      </c>
      <c r="AM439" s="164">
        <v>0</v>
      </c>
      <c r="AN439" s="164">
        <v>0</v>
      </c>
    </row>
    <row r="440" spans="1:40" x14ac:dyDescent="0.2">
      <c r="A440" s="27" t="s">
        <v>2279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  <c r="O440" s="164">
        <v>0</v>
      </c>
      <c r="P440" s="164">
        <v>0</v>
      </c>
      <c r="Q440" s="164">
        <v>0</v>
      </c>
      <c r="R440" s="164">
        <v>0</v>
      </c>
      <c r="S440" s="164">
        <v>0</v>
      </c>
      <c r="T440" s="164">
        <v>0</v>
      </c>
      <c r="U440" s="164">
        <v>0</v>
      </c>
      <c r="V440" s="164">
        <v>0</v>
      </c>
      <c r="W440" s="164">
        <v>0</v>
      </c>
      <c r="X440" s="164">
        <v>0</v>
      </c>
      <c r="Y440" s="164">
        <v>0</v>
      </c>
      <c r="Z440" s="164">
        <v>0</v>
      </c>
      <c r="AA440" s="164">
        <v>0</v>
      </c>
      <c r="AB440" s="164">
        <v>0</v>
      </c>
      <c r="AC440" s="164">
        <v>0</v>
      </c>
      <c r="AD440" s="164">
        <v>0</v>
      </c>
      <c r="AE440" s="164">
        <v>0</v>
      </c>
      <c r="AF440" s="164">
        <v>0</v>
      </c>
      <c r="AG440" s="164">
        <v>0</v>
      </c>
      <c r="AH440" s="164">
        <v>0</v>
      </c>
      <c r="AI440" s="164">
        <v>0</v>
      </c>
      <c r="AJ440" s="164">
        <v>0</v>
      </c>
      <c r="AK440" s="164">
        <v>0</v>
      </c>
      <c r="AL440" s="164">
        <v>0</v>
      </c>
      <c r="AM440" s="164">
        <v>0</v>
      </c>
      <c r="AN440" s="164">
        <v>0</v>
      </c>
    </row>
    <row r="441" spans="1:40" x14ac:dyDescent="0.2">
      <c r="A441" s="27" t="s">
        <v>2280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0</v>
      </c>
      <c r="P441" s="164">
        <v>0</v>
      </c>
      <c r="Q441" s="164">
        <v>0</v>
      </c>
      <c r="R441" s="164">
        <v>0</v>
      </c>
      <c r="S441" s="164">
        <v>0</v>
      </c>
      <c r="T441" s="164">
        <v>0</v>
      </c>
      <c r="U441" s="164">
        <v>0</v>
      </c>
      <c r="V441" s="164">
        <v>0</v>
      </c>
      <c r="W441" s="164">
        <v>0</v>
      </c>
      <c r="X441" s="164">
        <v>0</v>
      </c>
      <c r="Y441" s="164">
        <v>0</v>
      </c>
      <c r="Z441" s="164">
        <v>0</v>
      </c>
      <c r="AA441" s="164">
        <v>0</v>
      </c>
      <c r="AB441" s="164">
        <v>0</v>
      </c>
      <c r="AC441" s="164">
        <v>0</v>
      </c>
      <c r="AD441" s="164">
        <v>0</v>
      </c>
      <c r="AE441" s="164">
        <v>0</v>
      </c>
      <c r="AF441" s="164">
        <v>0</v>
      </c>
      <c r="AG441" s="164">
        <v>0</v>
      </c>
      <c r="AH441" s="164">
        <v>0</v>
      </c>
      <c r="AI441" s="164">
        <v>0</v>
      </c>
      <c r="AJ441" s="164">
        <v>0</v>
      </c>
      <c r="AK441" s="164">
        <v>0</v>
      </c>
      <c r="AL441" s="164">
        <v>0</v>
      </c>
      <c r="AM441" s="164">
        <v>0</v>
      </c>
      <c r="AN441" s="164">
        <v>0</v>
      </c>
    </row>
    <row r="442" spans="1:40" x14ac:dyDescent="0.2">
      <c r="A442" s="27" t="s">
        <v>2281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0</v>
      </c>
      <c r="U442" s="164">
        <v>0</v>
      </c>
      <c r="V442" s="164">
        <v>0</v>
      </c>
      <c r="W442" s="164">
        <v>0</v>
      </c>
      <c r="X442" s="164">
        <v>0</v>
      </c>
      <c r="Y442" s="164">
        <v>0</v>
      </c>
      <c r="Z442" s="164">
        <v>0</v>
      </c>
      <c r="AA442" s="164">
        <v>0</v>
      </c>
      <c r="AB442" s="164">
        <v>0</v>
      </c>
      <c r="AC442" s="164">
        <v>0</v>
      </c>
      <c r="AD442" s="164">
        <v>0</v>
      </c>
      <c r="AE442" s="164">
        <v>0</v>
      </c>
      <c r="AF442" s="164">
        <v>0</v>
      </c>
      <c r="AG442" s="164">
        <v>0</v>
      </c>
      <c r="AH442" s="164">
        <v>0</v>
      </c>
      <c r="AI442" s="164">
        <v>0</v>
      </c>
      <c r="AJ442" s="164">
        <v>0</v>
      </c>
      <c r="AK442" s="164">
        <v>0</v>
      </c>
      <c r="AL442" s="164">
        <v>0</v>
      </c>
      <c r="AM442" s="164">
        <v>0</v>
      </c>
      <c r="AN442" s="164">
        <v>0</v>
      </c>
    </row>
    <row r="443" spans="1:40" x14ac:dyDescent="0.2">
      <c r="A443" s="27" t="s">
        <v>2282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0</v>
      </c>
      <c r="S443" s="164">
        <v>0</v>
      </c>
      <c r="T443" s="164">
        <v>0</v>
      </c>
      <c r="U443" s="164">
        <v>0</v>
      </c>
      <c r="V443" s="164">
        <v>0</v>
      </c>
      <c r="W443" s="164">
        <v>0</v>
      </c>
      <c r="X443" s="164">
        <v>0</v>
      </c>
      <c r="Y443" s="164">
        <v>0</v>
      </c>
      <c r="Z443" s="164">
        <v>0</v>
      </c>
      <c r="AA443" s="164">
        <v>0</v>
      </c>
      <c r="AB443" s="164">
        <v>0</v>
      </c>
      <c r="AC443" s="164">
        <v>0</v>
      </c>
      <c r="AD443" s="164">
        <v>0</v>
      </c>
      <c r="AE443" s="164">
        <v>0</v>
      </c>
      <c r="AF443" s="164">
        <v>0</v>
      </c>
      <c r="AG443" s="164">
        <v>0</v>
      </c>
      <c r="AH443" s="164">
        <v>0</v>
      </c>
      <c r="AI443" s="164">
        <v>0</v>
      </c>
      <c r="AJ443" s="164">
        <v>0</v>
      </c>
      <c r="AK443" s="164">
        <v>0</v>
      </c>
      <c r="AL443" s="164">
        <v>0</v>
      </c>
      <c r="AM443" s="164">
        <v>0</v>
      </c>
      <c r="AN443" s="164">
        <v>0</v>
      </c>
    </row>
    <row r="444" spans="1:40" x14ac:dyDescent="0.2">
      <c r="A444" s="27" t="s">
        <v>2283</v>
      </c>
      <c r="B444" s="164">
        <v>-103834.981079705</v>
      </c>
      <c r="C444" s="164">
        <v>-103834.981079705</v>
      </c>
      <c r="D444" s="164">
        <v>-103834.981079705</v>
      </c>
      <c r="E444" s="164">
        <v>-103834.981079705</v>
      </c>
      <c r="F444" s="164">
        <v>-103834.981079705</v>
      </c>
      <c r="G444" s="164">
        <v>-103834.981079705</v>
      </c>
      <c r="H444" s="164">
        <v>-103834.981079705</v>
      </c>
      <c r="I444" s="164">
        <v>-103834.981079705</v>
      </c>
      <c r="J444" s="164">
        <v>-103834.981079705</v>
      </c>
      <c r="K444" s="164">
        <v>-103834.981079705</v>
      </c>
      <c r="L444" s="164">
        <v>-103834.981079705</v>
      </c>
      <c r="M444" s="164">
        <v>-103834.981079705</v>
      </c>
      <c r="N444" s="164">
        <v>-103834.981079705</v>
      </c>
      <c r="O444" s="164">
        <v>-103798.86661382701</v>
      </c>
      <c r="P444" s="164">
        <v>-103798.86661382701</v>
      </c>
      <c r="Q444" s="164">
        <v>-103798.86661382701</v>
      </c>
      <c r="R444" s="164">
        <v>-103798.86661382701</v>
      </c>
      <c r="S444" s="164">
        <v>-103798.86661382701</v>
      </c>
      <c r="T444" s="164">
        <v>-103798.86661382701</v>
      </c>
      <c r="U444" s="164">
        <v>-103798.86661382701</v>
      </c>
      <c r="V444" s="164">
        <v>-103798.86661382701</v>
      </c>
      <c r="W444" s="164">
        <v>-103798.86661382701</v>
      </c>
      <c r="X444" s="164">
        <v>-103798.86661382701</v>
      </c>
      <c r="Y444" s="164">
        <v>-103798.86661382701</v>
      </c>
      <c r="Z444" s="164">
        <v>-103798.86661382701</v>
      </c>
      <c r="AA444" s="164">
        <v>-103798.86661382701</v>
      </c>
      <c r="AB444" s="164">
        <v>-103802.173575615</v>
      </c>
      <c r="AC444" s="164">
        <v>-103802.173575615</v>
      </c>
      <c r="AD444" s="164">
        <v>-103802.173575615</v>
      </c>
      <c r="AE444" s="164">
        <v>-103802.173575615</v>
      </c>
      <c r="AF444" s="164">
        <v>-103802.173575615</v>
      </c>
      <c r="AG444" s="164">
        <v>-103802.173575615</v>
      </c>
      <c r="AH444" s="164">
        <v>-103802.173575615</v>
      </c>
      <c r="AI444" s="164">
        <v>-103802.173575615</v>
      </c>
      <c r="AJ444" s="164">
        <v>-103802.173575615</v>
      </c>
      <c r="AK444" s="164">
        <v>-103802.173575615</v>
      </c>
      <c r="AL444" s="164">
        <v>-103802.173575615</v>
      </c>
      <c r="AM444" s="164">
        <v>-103802.173575615</v>
      </c>
      <c r="AN444" s="164">
        <v>-103802.173575615</v>
      </c>
    </row>
    <row r="445" spans="1:40" x14ac:dyDescent="0.2">
      <c r="A445" s="27" t="s">
        <v>2284</v>
      </c>
      <c r="B445" s="164">
        <v>-46149.108629336202</v>
      </c>
      <c r="C445" s="164">
        <v>-46149.108629336202</v>
      </c>
      <c r="D445" s="164">
        <v>-46149.108629336202</v>
      </c>
      <c r="E445" s="164">
        <v>-46149.108629336202</v>
      </c>
      <c r="F445" s="164">
        <v>-46149.108629336202</v>
      </c>
      <c r="G445" s="164">
        <v>-46149.108629336202</v>
      </c>
      <c r="H445" s="164">
        <v>-46149.108629336202</v>
      </c>
      <c r="I445" s="164">
        <v>-46149.108629336202</v>
      </c>
      <c r="J445" s="164">
        <v>-46149.108629336202</v>
      </c>
      <c r="K445" s="164">
        <v>-46149.108629336202</v>
      </c>
      <c r="L445" s="164">
        <v>-46149.108629336202</v>
      </c>
      <c r="M445" s="164">
        <v>-46149.108629336202</v>
      </c>
      <c r="N445" s="164">
        <v>-46149.108629336202</v>
      </c>
      <c r="O445" s="164">
        <v>-46133.057676260803</v>
      </c>
      <c r="P445" s="164">
        <v>-46133.057676260803</v>
      </c>
      <c r="Q445" s="164">
        <v>-46133.057676260803</v>
      </c>
      <c r="R445" s="164">
        <v>-46133.057676260803</v>
      </c>
      <c r="S445" s="164">
        <v>-46133.057676260803</v>
      </c>
      <c r="T445" s="164">
        <v>-46133.057676260803</v>
      </c>
      <c r="U445" s="164">
        <v>-46133.057676260803</v>
      </c>
      <c r="V445" s="164">
        <v>-46133.057676260803</v>
      </c>
      <c r="W445" s="164">
        <v>-46133.057676260803</v>
      </c>
      <c r="X445" s="164">
        <v>-46133.057676260803</v>
      </c>
      <c r="Y445" s="164">
        <v>-46133.057676260803</v>
      </c>
      <c r="Z445" s="164">
        <v>-46133.057676260803</v>
      </c>
      <c r="AA445" s="164">
        <v>-46133.057676260803</v>
      </c>
      <c r="AB445" s="164">
        <v>-46134.527444321597</v>
      </c>
      <c r="AC445" s="164">
        <v>-46134.527444321597</v>
      </c>
      <c r="AD445" s="164">
        <v>-46134.527444321597</v>
      </c>
      <c r="AE445" s="164">
        <v>-46134.527444321597</v>
      </c>
      <c r="AF445" s="164">
        <v>-46134.527444321597</v>
      </c>
      <c r="AG445" s="164">
        <v>-46134.527444321597</v>
      </c>
      <c r="AH445" s="164">
        <v>-46134.527444321597</v>
      </c>
      <c r="AI445" s="164">
        <v>-46134.527444321597</v>
      </c>
      <c r="AJ445" s="164">
        <v>-46134.527444321597</v>
      </c>
      <c r="AK445" s="164">
        <v>-46134.527444321597</v>
      </c>
      <c r="AL445" s="164">
        <v>-46134.527444321597</v>
      </c>
      <c r="AM445" s="164">
        <v>-46134.527444321597</v>
      </c>
      <c r="AN445" s="164">
        <v>-46134.527444321597</v>
      </c>
    </row>
    <row r="446" spans="1:40" s="296" customFormat="1" x14ac:dyDescent="0.2">
      <c r="A446" s="295" t="s">
        <v>2285</v>
      </c>
      <c r="B446" s="296">
        <v>0</v>
      </c>
      <c r="C446" s="296">
        <v>0</v>
      </c>
      <c r="D446" s="296">
        <v>0</v>
      </c>
      <c r="E446" s="296">
        <v>0</v>
      </c>
      <c r="F446" s="296">
        <v>0</v>
      </c>
      <c r="G446" s="296">
        <v>0</v>
      </c>
      <c r="H446" s="296">
        <v>0</v>
      </c>
      <c r="I446" s="296">
        <v>0</v>
      </c>
      <c r="J446" s="296">
        <v>0</v>
      </c>
      <c r="K446" s="296">
        <v>0</v>
      </c>
      <c r="L446" s="296">
        <v>0</v>
      </c>
      <c r="M446" s="296">
        <v>0</v>
      </c>
      <c r="N446" s="296">
        <v>0</v>
      </c>
      <c r="O446" s="296">
        <v>0</v>
      </c>
      <c r="P446" s="296">
        <v>0</v>
      </c>
      <c r="Q446" s="296">
        <v>0</v>
      </c>
      <c r="R446" s="296">
        <v>0</v>
      </c>
      <c r="S446" s="296">
        <v>0</v>
      </c>
      <c r="T446" s="296">
        <v>0</v>
      </c>
      <c r="U446" s="296">
        <v>0</v>
      </c>
      <c r="V446" s="296">
        <v>0</v>
      </c>
      <c r="W446" s="296">
        <v>0</v>
      </c>
      <c r="X446" s="296">
        <v>0</v>
      </c>
      <c r="Y446" s="296">
        <v>0</v>
      </c>
      <c r="Z446" s="296">
        <v>0</v>
      </c>
      <c r="AA446" s="296">
        <v>0</v>
      </c>
      <c r="AB446" s="296">
        <v>0</v>
      </c>
      <c r="AC446" s="296">
        <v>0</v>
      </c>
      <c r="AD446" s="296">
        <v>0</v>
      </c>
      <c r="AE446" s="296">
        <v>0</v>
      </c>
      <c r="AF446" s="296">
        <v>0</v>
      </c>
      <c r="AG446" s="296">
        <v>0</v>
      </c>
      <c r="AH446" s="296">
        <v>0</v>
      </c>
      <c r="AI446" s="296">
        <v>0</v>
      </c>
      <c r="AJ446" s="296">
        <v>0</v>
      </c>
      <c r="AK446" s="296">
        <v>0</v>
      </c>
      <c r="AL446" s="296">
        <v>0</v>
      </c>
      <c r="AM446" s="296">
        <v>0</v>
      </c>
      <c r="AN446" s="296">
        <v>0</v>
      </c>
    </row>
    <row r="447" spans="1:40" s="296" customFormat="1" x14ac:dyDescent="0.2">
      <c r="A447" s="295" t="s">
        <v>2286</v>
      </c>
      <c r="B447" s="296">
        <v>0</v>
      </c>
      <c r="C447" s="296">
        <v>0</v>
      </c>
      <c r="D447" s="296">
        <v>0</v>
      </c>
      <c r="E447" s="296">
        <v>0</v>
      </c>
      <c r="F447" s="296">
        <v>0</v>
      </c>
      <c r="G447" s="296">
        <v>0</v>
      </c>
      <c r="H447" s="296">
        <v>0</v>
      </c>
      <c r="I447" s="296">
        <v>0</v>
      </c>
      <c r="J447" s="296">
        <v>0</v>
      </c>
      <c r="K447" s="296">
        <v>0</v>
      </c>
      <c r="L447" s="296">
        <v>0</v>
      </c>
      <c r="M447" s="296">
        <v>0</v>
      </c>
      <c r="N447" s="296">
        <v>0</v>
      </c>
      <c r="O447" s="296">
        <v>0</v>
      </c>
      <c r="P447" s="296">
        <v>0</v>
      </c>
      <c r="Q447" s="296">
        <v>0</v>
      </c>
      <c r="R447" s="296">
        <v>0</v>
      </c>
      <c r="S447" s="296">
        <v>0</v>
      </c>
      <c r="T447" s="296">
        <v>0</v>
      </c>
      <c r="U447" s="296">
        <v>0</v>
      </c>
      <c r="V447" s="296">
        <v>0</v>
      </c>
      <c r="W447" s="296">
        <v>0</v>
      </c>
      <c r="X447" s="296">
        <v>0</v>
      </c>
      <c r="Y447" s="296">
        <v>0</v>
      </c>
      <c r="Z447" s="296">
        <v>0</v>
      </c>
      <c r="AA447" s="296">
        <v>0</v>
      </c>
      <c r="AB447" s="296">
        <v>0</v>
      </c>
      <c r="AC447" s="296">
        <v>0</v>
      </c>
      <c r="AD447" s="296">
        <v>0</v>
      </c>
      <c r="AE447" s="296">
        <v>0</v>
      </c>
      <c r="AF447" s="296">
        <v>0</v>
      </c>
      <c r="AG447" s="296">
        <v>0</v>
      </c>
      <c r="AH447" s="296">
        <v>0</v>
      </c>
      <c r="AI447" s="296">
        <v>0</v>
      </c>
      <c r="AJ447" s="296">
        <v>0</v>
      </c>
      <c r="AK447" s="296">
        <v>0</v>
      </c>
      <c r="AL447" s="296">
        <v>0</v>
      </c>
      <c r="AM447" s="296">
        <v>0</v>
      </c>
      <c r="AN447" s="296">
        <v>0</v>
      </c>
    </row>
    <row r="448" spans="1:40" x14ac:dyDescent="0.2">
      <c r="A448" s="27" t="s">
        <v>2287</v>
      </c>
      <c r="B448" s="164">
        <v>0</v>
      </c>
      <c r="C448" s="164">
        <v>0</v>
      </c>
      <c r="D448" s="164">
        <v>0</v>
      </c>
      <c r="E448" s="164">
        <v>0</v>
      </c>
      <c r="F448" s="164">
        <v>0</v>
      </c>
      <c r="G448" s="164">
        <v>0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  <c r="O448" s="164">
        <v>0</v>
      </c>
      <c r="P448" s="164">
        <v>0</v>
      </c>
      <c r="Q448" s="164">
        <v>0</v>
      </c>
      <c r="R448" s="164">
        <v>0</v>
      </c>
      <c r="S448" s="164">
        <v>0</v>
      </c>
      <c r="T448" s="164">
        <v>0</v>
      </c>
      <c r="U448" s="164">
        <v>0</v>
      </c>
      <c r="V448" s="164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  <c r="AC448" s="164">
        <v>0</v>
      </c>
      <c r="AD448" s="164">
        <v>0</v>
      </c>
      <c r="AE448" s="164">
        <v>0</v>
      </c>
      <c r="AF448" s="164">
        <v>0</v>
      </c>
      <c r="AG448" s="164">
        <v>0</v>
      </c>
      <c r="AH448" s="164">
        <v>0</v>
      </c>
      <c r="AI448" s="164">
        <v>0</v>
      </c>
      <c r="AJ448" s="164">
        <v>0</v>
      </c>
      <c r="AK448" s="164">
        <v>0</v>
      </c>
      <c r="AL448" s="164">
        <v>0</v>
      </c>
      <c r="AM448" s="164">
        <v>0</v>
      </c>
      <c r="AN448" s="164">
        <v>0</v>
      </c>
    </row>
    <row r="449" spans="1:40" s="296" customFormat="1" x14ac:dyDescent="0.2">
      <c r="A449" s="295" t="s">
        <v>2288</v>
      </c>
      <c r="B449" s="296">
        <v>0</v>
      </c>
      <c r="C449" s="296">
        <v>0</v>
      </c>
      <c r="D449" s="296">
        <v>0</v>
      </c>
      <c r="E449" s="296">
        <v>0</v>
      </c>
      <c r="F449" s="296">
        <v>0</v>
      </c>
      <c r="G449" s="296">
        <v>0</v>
      </c>
      <c r="H449" s="296">
        <v>0</v>
      </c>
      <c r="I449" s="296">
        <v>0</v>
      </c>
      <c r="J449" s="296">
        <v>0</v>
      </c>
      <c r="K449" s="296">
        <v>0</v>
      </c>
      <c r="L449" s="296">
        <v>0</v>
      </c>
      <c r="M449" s="296">
        <v>0</v>
      </c>
      <c r="N449" s="296">
        <v>0</v>
      </c>
      <c r="O449" s="296">
        <v>0</v>
      </c>
      <c r="P449" s="296">
        <v>0</v>
      </c>
      <c r="Q449" s="296">
        <v>0</v>
      </c>
      <c r="R449" s="296">
        <v>0</v>
      </c>
      <c r="S449" s="296">
        <v>0</v>
      </c>
      <c r="T449" s="296">
        <v>0</v>
      </c>
      <c r="U449" s="296">
        <v>0</v>
      </c>
      <c r="V449" s="296">
        <v>0</v>
      </c>
      <c r="W449" s="296">
        <v>0</v>
      </c>
      <c r="X449" s="296">
        <v>0</v>
      </c>
      <c r="Y449" s="296">
        <v>0</v>
      </c>
      <c r="Z449" s="296">
        <v>0</v>
      </c>
      <c r="AA449" s="296">
        <v>0</v>
      </c>
      <c r="AB449" s="296">
        <v>0</v>
      </c>
      <c r="AC449" s="296">
        <v>0</v>
      </c>
      <c r="AD449" s="296">
        <v>0</v>
      </c>
      <c r="AE449" s="296">
        <v>0</v>
      </c>
      <c r="AF449" s="296">
        <v>0</v>
      </c>
      <c r="AG449" s="296">
        <v>0</v>
      </c>
      <c r="AH449" s="296">
        <v>0</v>
      </c>
      <c r="AI449" s="296">
        <v>0</v>
      </c>
      <c r="AJ449" s="296">
        <v>0</v>
      </c>
      <c r="AK449" s="296">
        <v>0</v>
      </c>
      <c r="AL449" s="296">
        <v>0</v>
      </c>
      <c r="AM449" s="296">
        <v>0</v>
      </c>
      <c r="AN449" s="296">
        <v>0</v>
      </c>
    </row>
    <row r="450" spans="1:40" x14ac:dyDescent="0.2">
      <c r="A450" s="27" t="s">
        <v>2289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0</v>
      </c>
      <c r="U450" s="164">
        <v>0</v>
      </c>
      <c r="V450" s="164">
        <v>0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4">
        <v>0</v>
      </c>
      <c r="AD450" s="164">
        <v>0</v>
      </c>
      <c r="AE450" s="164">
        <v>0</v>
      </c>
      <c r="AF450" s="164">
        <v>0</v>
      </c>
      <c r="AG450" s="164">
        <v>0</v>
      </c>
      <c r="AH450" s="164">
        <v>0</v>
      </c>
      <c r="AI450" s="164">
        <v>0</v>
      </c>
      <c r="AJ450" s="164">
        <v>0</v>
      </c>
      <c r="AK450" s="164">
        <v>0</v>
      </c>
      <c r="AL450" s="164">
        <v>0</v>
      </c>
      <c r="AM450" s="164">
        <v>0</v>
      </c>
      <c r="AN450" s="164">
        <v>0</v>
      </c>
    </row>
    <row r="451" spans="1:40" x14ac:dyDescent="0.2">
      <c r="A451" s="27" t="s">
        <v>2290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  <c r="O451" s="164">
        <v>0</v>
      </c>
      <c r="P451" s="164">
        <v>0</v>
      </c>
      <c r="Q451" s="164">
        <v>0</v>
      </c>
      <c r="R451" s="164">
        <v>0</v>
      </c>
      <c r="S451" s="164">
        <v>0</v>
      </c>
      <c r="T451" s="164">
        <v>0</v>
      </c>
      <c r="U451" s="164">
        <v>0</v>
      </c>
      <c r="V451" s="164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  <c r="AC451" s="164">
        <v>0</v>
      </c>
      <c r="AD451" s="164">
        <v>0</v>
      </c>
      <c r="AE451" s="164">
        <v>0</v>
      </c>
      <c r="AF451" s="164">
        <v>0</v>
      </c>
      <c r="AG451" s="164">
        <v>0</v>
      </c>
      <c r="AH451" s="164">
        <v>0</v>
      </c>
      <c r="AI451" s="164">
        <v>0</v>
      </c>
      <c r="AJ451" s="164">
        <v>0</v>
      </c>
      <c r="AK451" s="164">
        <v>0</v>
      </c>
      <c r="AL451" s="164">
        <v>0</v>
      </c>
      <c r="AM451" s="164">
        <v>0</v>
      </c>
      <c r="AN451" s="164">
        <v>0</v>
      </c>
    </row>
    <row r="452" spans="1:40" x14ac:dyDescent="0.2">
      <c r="A452" s="27" t="s">
        <v>2291</v>
      </c>
      <c r="B452" s="164">
        <v>10664.3937855944</v>
      </c>
      <c r="C452" s="164">
        <v>10664.3937855944</v>
      </c>
      <c r="D452" s="164">
        <v>10664.3937855944</v>
      </c>
      <c r="E452" s="164">
        <v>10664.3937855944</v>
      </c>
      <c r="F452" s="164">
        <v>10664.3937855944</v>
      </c>
      <c r="G452" s="164">
        <v>10664.3937855944</v>
      </c>
      <c r="H452" s="164">
        <v>10664.3937855944</v>
      </c>
      <c r="I452" s="164">
        <v>10664.3937855944</v>
      </c>
      <c r="J452" s="164">
        <v>10664.3937855944</v>
      </c>
      <c r="K452" s="164">
        <v>10664.3937855944</v>
      </c>
      <c r="L452" s="164">
        <v>10664.3937855944</v>
      </c>
      <c r="M452" s="164">
        <v>10664.3937855944</v>
      </c>
      <c r="N452" s="164">
        <v>10664.3937855944</v>
      </c>
      <c r="O452" s="164">
        <v>10660.684641706001</v>
      </c>
      <c r="P452" s="164">
        <v>10660.684641706001</v>
      </c>
      <c r="Q452" s="164">
        <v>10660.684641706001</v>
      </c>
      <c r="R452" s="164">
        <v>10660.684641706001</v>
      </c>
      <c r="S452" s="164">
        <v>10660.684641706001</v>
      </c>
      <c r="T452" s="164">
        <v>10660.684641706001</v>
      </c>
      <c r="U452" s="164">
        <v>10660.684641706001</v>
      </c>
      <c r="V452" s="164">
        <v>10660.684641706001</v>
      </c>
      <c r="W452" s="164">
        <v>10660.684641706001</v>
      </c>
      <c r="X452" s="164">
        <v>10660.684641706001</v>
      </c>
      <c r="Y452" s="164">
        <v>10660.684641706001</v>
      </c>
      <c r="Z452" s="164">
        <v>10660.684641706001</v>
      </c>
      <c r="AA452" s="164">
        <v>10660.684641706001</v>
      </c>
      <c r="AB452" s="164">
        <v>10661.024283918799</v>
      </c>
      <c r="AC452" s="164">
        <v>10661.024283918799</v>
      </c>
      <c r="AD452" s="164">
        <v>10661.024283918799</v>
      </c>
      <c r="AE452" s="164">
        <v>10661.024283918799</v>
      </c>
      <c r="AF452" s="164">
        <v>10661.024283918799</v>
      </c>
      <c r="AG452" s="164">
        <v>10661.024283918799</v>
      </c>
      <c r="AH452" s="164">
        <v>10661.024283918799</v>
      </c>
      <c r="AI452" s="164">
        <v>10661.024283918799</v>
      </c>
      <c r="AJ452" s="164">
        <v>10661.024283918799</v>
      </c>
      <c r="AK452" s="164">
        <v>10661.024283918799</v>
      </c>
      <c r="AL452" s="164">
        <v>10661.024283918799</v>
      </c>
      <c r="AM452" s="164">
        <v>10661.024283918799</v>
      </c>
      <c r="AN452" s="164">
        <v>10661.024283918799</v>
      </c>
    </row>
    <row r="453" spans="1:40" x14ac:dyDescent="0.2">
      <c r="A453" s="27" t="s">
        <v>2292</v>
      </c>
      <c r="B453" s="164">
        <v>-392839.48435007501</v>
      </c>
      <c r="C453" s="164">
        <v>-392839.48435007501</v>
      </c>
      <c r="D453" s="164">
        <v>-392839.48435007501</v>
      </c>
      <c r="E453" s="164">
        <v>-392839.48435007501</v>
      </c>
      <c r="F453" s="164">
        <v>-392839.48435007501</v>
      </c>
      <c r="G453" s="164">
        <v>-392839.48435007501</v>
      </c>
      <c r="H453" s="164">
        <v>-392839.48435007501</v>
      </c>
      <c r="I453" s="164">
        <v>-392839.48435007501</v>
      </c>
      <c r="J453" s="164">
        <v>-392839.48435007501</v>
      </c>
      <c r="K453" s="164">
        <v>-392839.48435007501</v>
      </c>
      <c r="L453" s="164">
        <v>-392839.48435007501</v>
      </c>
      <c r="M453" s="164">
        <v>-392839.48435007501</v>
      </c>
      <c r="N453" s="164">
        <v>-392839.48435007501</v>
      </c>
      <c r="O453" s="164">
        <v>-392702.85228248499</v>
      </c>
      <c r="P453" s="164">
        <v>-392702.85228248499</v>
      </c>
      <c r="Q453" s="164">
        <v>-392702.85228248499</v>
      </c>
      <c r="R453" s="164">
        <v>-392702.85228248499</v>
      </c>
      <c r="S453" s="164">
        <v>-392702.85228248499</v>
      </c>
      <c r="T453" s="164">
        <v>-392702.85228248499</v>
      </c>
      <c r="U453" s="164">
        <v>-392702.85228248499</v>
      </c>
      <c r="V453" s="164">
        <v>-392702.85228248499</v>
      </c>
      <c r="W453" s="164">
        <v>-392702.85228248499</v>
      </c>
      <c r="X453" s="164">
        <v>-392702.85228248499</v>
      </c>
      <c r="Y453" s="164">
        <v>-392702.85228248499</v>
      </c>
      <c r="Z453" s="164">
        <v>-392702.85228248499</v>
      </c>
      <c r="AA453" s="164">
        <v>-392702.85228248499</v>
      </c>
      <c r="AB453" s="164">
        <v>-392715.36353013897</v>
      </c>
      <c r="AC453" s="164">
        <v>-392715.36353013897</v>
      </c>
      <c r="AD453" s="164">
        <v>-392715.36353013897</v>
      </c>
      <c r="AE453" s="164">
        <v>-392715.36353013897</v>
      </c>
      <c r="AF453" s="164">
        <v>-392715.36353013897</v>
      </c>
      <c r="AG453" s="164">
        <v>-392715.36353013897</v>
      </c>
      <c r="AH453" s="164">
        <v>-392715.36353013897</v>
      </c>
      <c r="AI453" s="164">
        <v>-392715.36353013897</v>
      </c>
      <c r="AJ453" s="164">
        <v>-392715.36353013897</v>
      </c>
      <c r="AK453" s="164">
        <v>-392715.36353013897</v>
      </c>
      <c r="AL453" s="164">
        <v>-392715.36353013897</v>
      </c>
      <c r="AM453" s="164">
        <v>-392715.36353013897</v>
      </c>
      <c r="AN453" s="164">
        <v>-392715.36353013897</v>
      </c>
    </row>
    <row r="454" spans="1:40" x14ac:dyDescent="0.2">
      <c r="A454" s="27" t="s">
        <v>2293</v>
      </c>
      <c r="B454" s="164">
        <v>0</v>
      </c>
      <c r="C454" s="164">
        <v>0</v>
      </c>
      <c r="D454" s="164">
        <v>0</v>
      </c>
      <c r="E454" s="164">
        <v>0</v>
      </c>
      <c r="F454" s="164">
        <v>0</v>
      </c>
      <c r="G454" s="164">
        <v>0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  <c r="O454" s="164">
        <v>0</v>
      </c>
      <c r="P454" s="164">
        <v>0</v>
      </c>
      <c r="Q454" s="164">
        <v>0</v>
      </c>
      <c r="R454" s="164">
        <v>0</v>
      </c>
      <c r="S454" s="164">
        <v>0</v>
      </c>
      <c r="T454" s="164">
        <v>0</v>
      </c>
      <c r="U454" s="164">
        <v>0</v>
      </c>
      <c r="V454" s="164">
        <v>0</v>
      </c>
      <c r="W454" s="164">
        <v>0</v>
      </c>
      <c r="X454" s="164">
        <v>0</v>
      </c>
      <c r="Y454" s="164">
        <v>0</v>
      </c>
      <c r="Z454" s="164">
        <v>0</v>
      </c>
      <c r="AA454" s="164">
        <v>0</v>
      </c>
      <c r="AB454" s="164">
        <v>0</v>
      </c>
      <c r="AC454" s="164">
        <v>0</v>
      </c>
      <c r="AD454" s="164">
        <v>0</v>
      </c>
      <c r="AE454" s="164">
        <v>0</v>
      </c>
      <c r="AF454" s="164">
        <v>0</v>
      </c>
      <c r="AG454" s="164">
        <v>0</v>
      </c>
      <c r="AH454" s="164">
        <v>0</v>
      </c>
      <c r="AI454" s="164">
        <v>0</v>
      </c>
      <c r="AJ454" s="164">
        <v>0</v>
      </c>
      <c r="AK454" s="164">
        <v>0</v>
      </c>
      <c r="AL454" s="164">
        <v>0</v>
      </c>
      <c r="AM454" s="164">
        <v>0</v>
      </c>
      <c r="AN454" s="164">
        <v>0</v>
      </c>
    </row>
    <row r="455" spans="1:40" x14ac:dyDescent="0.2">
      <c r="A455" s="27" t="s">
        <v>2294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  <c r="O455" s="164">
        <v>0</v>
      </c>
      <c r="P455" s="164">
        <v>0</v>
      </c>
      <c r="Q455" s="164">
        <v>0</v>
      </c>
      <c r="R455" s="164">
        <v>0</v>
      </c>
      <c r="S455" s="164">
        <v>0</v>
      </c>
      <c r="T455" s="164">
        <v>0</v>
      </c>
      <c r="U455" s="164">
        <v>0</v>
      </c>
      <c r="V455" s="164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  <c r="AC455" s="164">
        <v>0</v>
      </c>
      <c r="AD455" s="164">
        <v>0</v>
      </c>
      <c r="AE455" s="164">
        <v>0</v>
      </c>
      <c r="AF455" s="164">
        <v>0</v>
      </c>
      <c r="AG455" s="164">
        <v>0</v>
      </c>
      <c r="AH455" s="164">
        <v>0</v>
      </c>
      <c r="AI455" s="164">
        <v>0</v>
      </c>
      <c r="AJ455" s="164">
        <v>0</v>
      </c>
      <c r="AK455" s="164">
        <v>0</v>
      </c>
      <c r="AL455" s="164">
        <v>0</v>
      </c>
      <c r="AM455" s="164">
        <v>0</v>
      </c>
      <c r="AN455" s="164">
        <v>0</v>
      </c>
    </row>
    <row r="456" spans="1:40" x14ac:dyDescent="0.2">
      <c r="A456" s="27" t="s">
        <v>2295</v>
      </c>
      <c r="B456" s="164">
        <v>-22464146.3915971</v>
      </c>
      <c r="C456" s="164">
        <v>-22464146.3915971</v>
      </c>
      <c r="D456" s="164">
        <v>-22464146.3915971</v>
      </c>
      <c r="E456" s="164">
        <v>-22464146.3915971</v>
      </c>
      <c r="F456" s="164">
        <v>-22464146.3915971</v>
      </c>
      <c r="G456" s="164">
        <v>-22464146.3915971</v>
      </c>
      <c r="H456" s="164">
        <v>-22464146.3915971</v>
      </c>
      <c r="I456" s="164">
        <v>-22464146.3915971</v>
      </c>
      <c r="J456" s="164">
        <v>-22464146.3915971</v>
      </c>
      <c r="K456" s="164">
        <v>-22464146.3915971</v>
      </c>
      <c r="L456" s="164">
        <v>-22464146.3915971</v>
      </c>
      <c r="M456" s="164">
        <v>-22464146.3915971</v>
      </c>
      <c r="N456" s="164">
        <v>-22464146.3915971</v>
      </c>
      <c r="O456" s="164">
        <v>-22456333.218811799</v>
      </c>
      <c r="P456" s="164">
        <v>-22456333.218811799</v>
      </c>
      <c r="Q456" s="164">
        <v>-22456333.218811799</v>
      </c>
      <c r="R456" s="164">
        <v>-22456333.218811799</v>
      </c>
      <c r="S456" s="164">
        <v>-22456333.218811799</v>
      </c>
      <c r="T456" s="164">
        <v>-22456333.218811799</v>
      </c>
      <c r="U456" s="164">
        <v>-22456333.218811799</v>
      </c>
      <c r="V456" s="164">
        <v>-22456333.218811799</v>
      </c>
      <c r="W456" s="164">
        <v>-22456333.218811799</v>
      </c>
      <c r="X456" s="164">
        <v>-22456333.218811799</v>
      </c>
      <c r="Y456" s="164">
        <v>-22456333.218811799</v>
      </c>
      <c r="Z456" s="164">
        <v>-22456333.218811799</v>
      </c>
      <c r="AA456" s="164">
        <v>-22456333.218811799</v>
      </c>
      <c r="AB456" s="164">
        <v>-22457048.6624218</v>
      </c>
      <c r="AC456" s="164">
        <v>-22457048.6624218</v>
      </c>
      <c r="AD456" s="164">
        <v>-22457048.6624218</v>
      </c>
      <c r="AE456" s="164">
        <v>-22457048.6624218</v>
      </c>
      <c r="AF456" s="164">
        <v>-22457048.6624218</v>
      </c>
      <c r="AG456" s="164">
        <v>-22457048.6624218</v>
      </c>
      <c r="AH456" s="164">
        <v>-22457048.6624218</v>
      </c>
      <c r="AI456" s="164">
        <v>-22457048.6624218</v>
      </c>
      <c r="AJ456" s="164">
        <v>-22457048.6624218</v>
      </c>
      <c r="AK456" s="164">
        <v>-22457048.6624218</v>
      </c>
      <c r="AL456" s="164">
        <v>-22457048.6624218</v>
      </c>
      <c r="AM456" s="164">
        <v>-22457048.6624218</v>
      </c>
      <c r="AN456" s="164">
        <v>-22457048.6624218</v>
      </c>
    </row>
    <row r="457" spans="1:40" x14ac:dyDescent="0.2">
      <c r="A457" s="27" t="s">
        <v>2296</v>
      </c>
      <c r="B457" s="164">
        <v>-170880532.08616301</v>
      </c>
      <c r="C457" s="164">
        <v>-170880532.08616301</v>
      </c>
      <c r="D457" s="164">
        <v>-170880532.08616301</v>
      </c>
      <c r="E457" s="164">
        <v>-170880532.08616301</v>
      </c>
      <c r="F457" s="164">
        <v>-170880532.08616301</v>
      </c>
      <c r="G457" s="164">
        <v>-170880532.08616301</v>
      </c>
      <c r="H457" s="164">
        <v>-170880532.08616301</v>
      </c>
      <c r="I457" s="164">
        <v>-170880532.08616301</v>
      </c>
      <c r="J457" s="164">
        <v>-170880532.08616301</v>
      </c>
      <c r="K457" s="164">
        <v>-170880532.08616301</v>
      </c>
      <c r="L457" s="164">
        <v>-170880532.08616301</v>
      </c>
      <c r="M457" s="164">
        <v>-170880532.08616301</v>
      </c>
      <c r="N457" s="164">
        <v>-170880532.08616301</v>
      </c>
      <c r="O457" s="164">
        <v>-170821098.75183699</v>
      </c>
      <c r="P457" s="164">
        <v>-170821098.75183699</v>
      </c>
      <c r="Q457" s="164">
        <v>-170821098.75183699</v>
      </c>
      <c r="R457" s="164">
        <v>-170821098.75183699</v>
      </c>
      <c r="S457" s="164">
        <v>-170821098.75183699</v>
      </c>
      <c r="T457" s="164">
        <v>-170821098.75183699</v>
      </c>
      <c r="U457" s="164">
        <v>-170821098.75183699</v>
      </c>
      <c r="V457" s="164">
        <v>-170821098.75183699</v>
      </c>
      <c r="W457" s="164">
        <v>-170821098.75183699</v>
      </c>
      <c r="X457" s="164">
        <v>-170821098.75183699</v>
      </c>
      <c r="Y457" s="164">
        <v>-170821098.75183699</v>
      </c>
      <c r="Z457" s="164">
        <v>-170821098.75183699</v>
      </c>
      <c r="AA457" s="164">
        <v>-170821098.75183699</v>
      </c>
      <c r="AB457" s="164">
        <v>-170826540.996676</v>
      </c>
      <c r="AC457" s="164">
        <v>-170826540.996676</v>
      </c>
      <c r="AD457" s="164">
        <v>-170826540.996676</v>
      </c>
      <c r="AE457" s="164">
        <v>-170826540.996676</v>
      </c>
      <c r="AF457" s="164">
        <v>-170826540.996676</v>
      </c>
      <c r="AG457" s="164">
        <v>-170826540.996676</v>
      </c>
      <c r="AH457" s="164">
        <v>-170826540.996676</v>
      </c>
      <c r="AI457" s="164">
        <v>-170826540.996676</v>
      </c>
      <c r="AJ457" s="164">
        <v>-170826540.996676</v>
      </c>
      <c r="AK457" s="164">
        <v>-170826540.996676</v>
      </c>
      <c r="AL457" s="164">
        <v>-170826540.996676</v>
      </c>
      <c r="AM457" s="164">
        <v>-170826540.996676</v>
      </c>
      <c r="AN457" s="164">
        <v>-170826540.996676</v>
      </c>
    </row>
    <row r="458" spans="1:40" x14ac:dyDescent="0.2">
      <c r="A458" s="30" t="s">
        <v>2297</v>
      </c>
      <c r="B458" s="164">
        <v>-857764150.46831799</v>
      </c>
      <c r="C458" s="164">
        <v>-857764150.46831799</v>
      </c>
      <c r="D458" s="164">
        <v>-857764150.46831799</v>
      </c>
      <c r="E458" s="164">
        <v>-857764150.46831799</v>
      </c>
      <c r="F458" s="164">
        <v>-857764150.46831799</v>
      </c>
      <c r="G458" s="164">
        <v>-857764150.46831799</v>
      </c>
      <c r="H458" s="164">
        <v>-857764150.46831799</v>
      </c>
      <c r="I458" s="164">
        <v>-857764150.46831799</v>
      </c>
      <c r="J458" s="164">
        <v>-857764150.46831799</v>
      </c>
      <c r="K458" s="164">
        <v>-857764150.46831799</v>
      </c>
      <c r="L458" s="164">
        <v>-857764150.46831799</v>
      </c>
      <c r="M458" s="164">
        <v>-857764150.46831799</v>
      </c>
      <c r="N458" s="164">
        <v>-857764150.46831799</v>
      </c>
      <c r="O458" s="164">
        <v>-857465821.55143702</v>
      </c>
      <c r="P458" s="164">
        <v>-857465821.55143702</v>
      </c>
      <c r="Q458" s="164">
        <v>-857465821.55143702</v>
      </c>
      <c r="R458" s="164">
        <v>-857465821.55143702</v>
      </c>
      <c r="S458" s="164">
        <v>-857465821.55143702</v>
      </c>
      <c r="T458" s="164">
        <v>-857465821.55143702</v>
      </c>
      <c r="U458" s="164">
        <v>-857465821.55143702</v>
      </c>
      <c r="V458" s="164">
        <v>-857465821.55143702</v>
      </c>
      <c r="W458" s="164">
        <v>-857465821.55143702</v>
      </c>
      <c r="X458" s="164">
        <v>-857465821.55143702</v>
      </c>
      <c r="Y458" s="164">
        <v>-857465821.55143702</v>
      </c>
      <c r="Z458" s="164">
        <v>-857465821.55143702</v>
      </c>
      <c r="AA458" s="164">
        <v>-857465821.55143702</v>
      </c>
      <c r="AB458" s="164">
        <v>-857493139.20114696</v>
      </c>
      <c r="AC458" s="164">
        <v>-857493139.20114696</v>
      </c>
      <c r="AD458" s="164">
        <v>-857493139.20114696</v>
      </c>
      <c r="AE458" s="164">
        <v>-857493139.20114696</v>
      </c>
      <c r="AF458" s="164">
        <v>-857493139.20114696</v>
      </c>
      <c r="AG458" s="164">
        <v>-857493139.20114696</v>
      </c>
      <c r="AH458" s="164">
        <v>-857493139.20114696</v>
      </c>
      <c r="AI458" s="164">
        <v>-857493139.20114696</v>
      </c>
      <c r="AJ458" s="164">
        <v>-857493139.20114696</v>
      </c>
      <c r="AK458" s="164">
        <v>-857493139.20114696</v>
      </c>
      <c r="AL458" s="164">
        <v>-857493139.20114696</v>
      </c>
      <c r="AM458" s="164">
        <v>-857493139.20114696</v>
      </c>
      <c r="AN458" s="164">
        <v>-857493139.20114696</v>
      </c>
    </row>
    <row r="459" spans="1:40" x14ac:dyDescent="0.2">
      <c r="A459" s="27" t="s">
        <v>2298</v>
      </c>
      <c r="B459" s="164">
        <v>-150630.48472559499</v>
      </c>
      <c r="C459" s="164">
        <v>-150630.48472559499</v>
      </c>
      <c r="D459" s="164">
        <v>-150630.48472559499</v>
      </c>
      <c r="E459" s="164">
        <v>-150630.48472559499</v>
      </c>
      <c r="F459" s="164">
        <v>-150630.48472559499</v>
      </c>
      <c r="G459" s="164">
        <v>-150630.48472559499</v>
      </c>
      <c r="H459" s="164">
        <v>-150630.48472559499</v>
      </c>
      <c r="I459" s="164">
        <v>-150630.48472559499</v>
      </c>
      <c r="J459" s="164">
        <v>-150630.48472559499</v>
      </c>
      <c r="K459" s="164">
        <v>-150630.48472559499</v>
      </c>
      <c r="L459" s="164">
        <v>-150630.48472559499</v>
      </c>
      <c r="M459" s="164">
        <v>-150630.48472559499</v>
      </c>
      <c r="N459" s="164">
        <v>-150630.48472559499</v>
      </c>
      <c r="O459" s="164">
        <v>-150578.09448634999</v>
      </c>
      <c r="P459" s="164">
        <v>-150578.09448634999</v>
      </c>
      <c r="Q459" s="164">
        <v>-150578.09448634999</v>
      </c>
      <c r="R459" s="164">
        <v>-150578.09448634999</v>
      </c>
      <c r="S459" s="164">
        <v>-150578.09448634999</v>
      </c>
      <c r="T459" s="164">
        <v>-150578.09448634999</v>
      </c>
      <c r="U459" s="164">
        <v>-150578.09448634999</v>
      </c>
      <c r="V459" s="164">
        <v>-150578.09448634999</v>
      </c>
      <c r="W459" s="164">
        <v>-150578.09448634999</v>
      </c>
      <c r="X459" s="164">
        <v>-150578.09448634999</v>
      </c>
      <c r="Y459" s="164">
        <v>-150578.09448634999</v>
      </c>
      <c r="Z459" s="164">
        <v>-150578.09448634999</v>
      </c>
      <c r="AA459" s="164">
        <v>-150578.09448634999</v>
      </c>
      <c r="AB459" s="164">
        <v>-150582.89180274401</v>
      </c>
      <c r="AC459" s="164">
        <v>-150582.89180274401</v>
      </c>
      <c r="AD459" s="164">
        <v>-150582.89180274401</v>
      </c>
      <c r="AE459" s="164">
        <v>-150582.89180274401</v>
      </c>
      <c r="AF459" s="164">
        <v>-150582.89180274401</v>
      </c>
      <c r="AG459" s="164">
        <v>-150582.89180274401</v>
      </c>
      <c r="AH459" s="164">
        <v>-150582.89180274401</v>
      </c>
      <c r="AI459" s="164">
        <v>-150582.89180274401</v>
      </c>
      <c r="AJ459" s="164">
        <v>-150582.89180274401</v>
      </c>
      <c r="AK459" s="164">
        <v>-150582.89180274401</v>
      </c>
      <c r="AL459" s="164">
        <v>-150582.89180274401</v>
      </c>
      <c r="AM459" s="164">
        <v>-150582.89180274401</v>
      </c>
      <c r="AN459" s="164">
        <v>-150582.89180274401</v>
      </c>
    </row>
    <row r="460" spans="1:40" x14ac:dyDescent="0.2">
      <c r="A460" s="27" t="s">
        <v>2299</v>
      </c>
      <c r="B460" s="164">
        <v>-10703.3586870033</v>
      </c>
      <c r="C460" s="164">
        <v>-10703.3586870033</v>
      </c>
      <c r="D460" s="164">
        <v>-10703.3586870033</v>
      </c>
      <c r="E460" s="164">
        <v>-10703.3586870033</v>
      </c>
      <c r="F460" s="164">
        <v>-10703.3586870033</v>
      </c>
      <c r="G460" s="164">
        <v>-10703.3586870033</v>
      </c>
      <c r="H460" s="164">
        <v>-10703.3586870033</v>
      </c>
      <c r="I460" s="164">
        <v>-10703.3586870033</v>
      </c>
      <c r="J460" s="164">
        <v>-10703.3586870033</v>
      </c>
      <c r="K460" s="164">
        <v>-10703.3586870033</v>
      </c>
      <c r="L460" s="164">
        <v>-10703.3586870033</v>
      </c>
      <c r="M460" s="164">
        <v>-10703.3586870033</v>
      </c>
      <c r="N460" s="164">
        <v>-10703.3586870033</v>
      </c>
      <c r="O460" s="164">
        <v>-10699.6359908747</v>
      </c>
      <c r="P460" s="164">
        <v>-10699.6359908747</v>
      </c>
      <c r="Q460" s="164">
        <v>-10699.6359908747</v>
      </c>
      <c r="R460" s="164">
        <v>-10699.6359908747</v>
      </c>
      <c r="S460" s="164">
        <v>-10699.6359908747</v>
      </c>
      <c r="T460" s="164">
        <v>-10699.6359908747</v>
      </c>
      <c r="U460" s="164">
        <v>-10699.6359908747</v>
      </c>
      <c r="V460" s="164">
        <v>-10699.6359908747</v>
      </c>
      <c r="W460" s="164">
        <v>-10699.6359908747</v>
      </c>
      <c r="X460" s="164">
        <v>-10699.6359908747</v>
      </c>
      <c r="Y460" s="164">
        <v>-10699.6359908747</v>
      </c>
      <c r="Z460" s="164">
        <v>-10699.6359908747</v>
      </c>
      <c r="AA460" s="164">
        <v>-10699.6359908747</v>
      </c>
      <c r="AB460" s="164">
        <v>-10699.976874051101</v>
      </c>
      <c r="AC460" s="164">
        <v>-10699.976874051101</v>
      </c>
      <c r="AD460" s="164">
        <v>-10699.976874051101</v>
      </c>
      <c r="AE460" s="164">
        <v>-10699.976874051101</v>
      </c>
      <c r="AF460" s="164">
        <v>-10699.976874051101</v>
      </c>
      <c r="AG460" s="164">
        <v>-10699.976874051101</v>
      </c>
      <c r="AH460" s="164">
        <v>-10699.976874051101</v>
      </c>
      <c r="AI460" s="164">
        <v>-10699.976874051101</v>
      </c>
      <c r="AJ460" s="164">
        <v>-10699.976874051101</v>
      </c>
      <c r="AK460" s="164">
        <v>-10699.976874051101</v>
      </c>
      <c r="AL460" s="164">
        <v>-10699.976874051101</v>
      </c>
      <c r="AM460" s="164">
        <v>-10699.976874051101</v>
      </c>
      <c r="AN460" s="164">
        <v>-10699.976874051101</v>
      </c>
    </row>
    <row r="461" spans="1:40" x14ac:dyDescent="0.2">
      <c r="A461" s="27" t="s">
        <v>2300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v>0</v>
      </c>
      <c r="S461" s="164">
        <v>0</v>
      </c>
      <c r="T461" s="164">
        <v>0</v>
      </c>
      <c r="U461" s="164">
        <v>0</v>
      </c>
      <c r="V461" s="164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  <c r="AC461" s="164">
        <v>0</v>
      </c>
      <c r="AD461" s="164">
        <v>0</v>
      </c>
      <c r="AE461" s="164">
        <v>0</v>
      </c>
      <c r="AF461" s="164">
        <v>0</v>
      </c>
      <c r="AG461" s="164">
        <v>0</v>
      </c>
      <c r="AH461" s="164">
        <v>0</v>
      </c>
      <c r="AI461" s="164">
        <v>0</v>
      </c>
      <c r="AJ461" s="164">
        <v>0</v>
      </c>
      <c r="AK461" s="164">
        <v>0</v>
      </c>
      <c r="AL461" s="164">
        <v>0</v>
      </c>
      <c r="AM461" s="164">
        <v>0</v>
      </c>
      <c r="AN461" s="164">
        <v>0</v>
      </c>
    </row>
    <row r="462" spans="1:40" x14ac:dyDescent="0.2">
      <c r="A462" s="27" t="s">
        <v>2301</v>
      </c>
      <c r="B462" s="164">
        <v>-163625910.95832801</v>
      </c>
      <c r="C462" s="164">
        <v>-163625910.95832801</v>
      </c>
      <c r="D462" s="164">
        <v>-163625910.95832801</v>
      </c>
      <c r="E462" s="164">
        <v>-163625910.95832801</v>
      </c>
      <c r="F462" s="164">
        <v>-163625910.95832801</v>
      </c>
      <c r="G462" s="164">
        <v>-163625910.95832801</v>
      </c>
      <c r="H462" s="164">
        <v>-163625910.95832801</v>
      </c>
      <c r="I462" s="164">
        <v>-163625910.95832801</v>
      </c>
      <c r="J462" s="164">
        <v>-163625910.95832801</v>
      </c>
      <c r="K462" s="164">
        <v>-163625910.95832801</v>
      </c>
      <c r="L462" s="164">
        <v>-163625910.95832801</v>
      </c>
      <c r="M462" s="164">
        <v>-163625910.95832801</v>
      </c>
      <c r="N462" s="164">
        <v>-163625910.95832801</v>
      </c>
      <c r="O462" s="164">
        <v>-163569000.82730401</v>
      </c>
      <c r="P462" s="164">
        <v>-163569000.82730401</v>
      </c>
      <c r="Q462" s="164">
        <v>-163569000.82730401</v>
      </c>
      <c r="R462" s="164">
        <v>-163569000.82730401</v>
      </c>
      <c r="S462" s="164">
        <v>-163569000.82730401</v>
      </c>
      <c r="T462" s="164">
        <v>-163569000.82730401</v>
      </c>
      <c r="U462" s="164">
        <v>-163569000.82730401</v>
      </c>
      <c r="V462" s="164">
        <v>-163569000.82730401</v>
      </c>
      <c r="W462" s="164">
        <v>-163569000.82730401</v>
      </c>
      <c r="X462" s="164">
        <v>-163569000.82730401</v>
      </c>
      <c r="Y462" s="164">
        <v>-163569000.82730401</v>
      </c>
      <c r="Z462" s="164">
        <v>-163569000.82730401</v>
      </c>
      <c r="AA462" s="164">
        <v>-163569000.82730401</v>
      </c>
      <c r="AB462" s="164">
        <v>-163574212.02520099</v>
      </c>
      <c r="AC462" s="164">
        <v>-163574212.02520099</v>
      </c>
      <c r="AD462" s="164">
        <v>-163574212.02520099</v>
      </c>
      <c r="AE462" s="164">
        <v>-163574212.02520099</v>
      </c>
      <c r="AF462" s="164">
        <v>-163574212.02520099</v>
      </c>
      <c r="AG462" s="164">
        <v>-163574212.02520099</v>
      </c>
      <c r="AH462" s="164">
        <v>-163574212.02520099</v>
      </c>
      <c r="AI462" s="164">
        <v>-163574212.02520099</v>
      </c>
      <c r="AJ462" s="164">
        <v>-163574212.02520099</v>
      </c>
      <c r="AK462" s="164">
        <v>-163574212.02520099</v>
      </c>
      <c r="AL462" s="164">
        <v>-163574212.02520099</v>
      </c>
      <c r="AM462" s="164">
        <v>-163574212.02520099</v>
      </c>
      <c r="AN462" s="164">
        <v>-163574212.02520099</v>
      </c>
    </row>
    <row r="463" spans="1:40" x14ac:dyDescent="0.2">
      <c r="A463" s="27" t="s">
        <v>2302</v>
      </c>
      <c r="B463" s="164">
        <v>0</v>
      </c>
      <c r="C463" s="164">
        <v>0</v>
      </c>
      <c r="D463" s="164">
        <v>0</v>
      </c>
      <c r="E463" s="164">
        <v>0</v>
      </c>
      <c r="F463" s="164">
        <v>0</v>
      </c>
      <c r="G463" s="164">
        <v>0</v>
      </c>
      <c r="H463" s="164">
        <v>0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v>0</v>
      </c>
      <c r="S463" s="164">
        <v>0</v>
      </c>
      <c r="T463" s="164">
        <v>0</v>
      </c>
      <c r="U463" s="164">
        <v>0</v>
      </c>
      <c r="V463" s="164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  <c r="AC463" s="164">
        <v>0</v>
      </c>
      <c r="AD463" s="164">
        <v>0</v>
      </c>
      <c r="AE463" s="164">
        <v>0</v>
      </c>
      <c r="AF463" s="164">
        <v>0</v>
      </c>
      <c r="AG463" s="164">
        <v>0</v>
      </c>
      <c r="AH463" s="164">
        <v>0</v>
      </c>
      <c r="AI463" s="164">
        <v>0</v>
      </c>
      <c r="AJ463" s="164">
        <v>0</v>
      </c>
      <c r="AK463" s="164">
        <v>0</v>
      </c>
      <c r="AL463" s="164">
        <v>0</v>
      </c>
      <c r="AM463" s="164">
        <v>0</v>
      </c>
      <c r="AN463" s="164">
        <v>0</v>
      </c>
    </row>
    <row r="464" spans="1:40" x14ac:dyDescent="0.2">
      <c r="A464" s="27" t="s">
        <v>2303</v>
      </c>
      <c r="B464" s="164">
        <v>51835.561093059201</v>
      </c>
      <c r="C464" s="164">
        <v>51835.561093059201</v>
      </c>
      <c r="D464" s="164">
        <v>51835.561093059201</v>
      </c>
      <c r="E464" s="164">
        <v>51835.561093059201</v>
      </c>
      <c r="F464" s="164">
        <v>51835.561093059201</v>
      </c>
      <c r="G464" s="164">
        <v>51835.561093059201</v>
      </c>
      <c r="H464" s="164">
        <v>51835.561093059201</v>
      </c>
      <c r="I464" s="164">
        <v>51835.561093059201</v>
      </c>
      <c r="J464" s="164">
        <v>51835.561093059201</v>
      </c>
      <c r="K464" s="164">
        <v>51835.561093059201</v>
      </c>
      <c r="L464" s="164">
        <v>51835.561093059201</v>
      </c>
      <c r="M464" s="164">
        <v>51835.561093059201</v>
      </c>
      <c r="N464" s="164">
        <v>51835.561093059201</v>
      </c>
      <c r="O464" s="164">
        <v>51817.532355702198</v>
      </c>
      <c r="P464" s="164">
        <v>51817.532355702198</v>
      </c>
      <c r="Q464" s="164">
        <v>51817.532355702198</v>
      </c>
      <c r="R464" s="164">
        <v>51817.532355702198</v>
      </c>
      <c r="S464" s="164">
        <v>51817.532355702198</v>
      </c>
      <c r="T464" s="164">
        <v>51817.532355702198</v>
      </c>
      <c r="U464" s="164">
        <v>51817.532355702198</v>
      </c>
      <c r="V464" s="164">
        <v>51817.532355702198</v>
      </c>
      <c r="W464" s="164">
        <v>51817.532355702198</v>
      </c>
      <c r="X464" s="164">
        <v>51817.532355702198</v>
      </c>
      <c r="Y464" s="164">
        <v>51817.532355702198</v>
      </c>
      <c r="Z464" s="164">
        <v>51817.532355702198</v>
      </c>
      <c r="AA464" s="164">
        <v>51817.532355702198</v>
      </c>
      <c r="AB464" s="164">
        <v>51819.183227287103</v>
      </c>
      <c r="AC464" s="164">
        <v>51819.183227287103</v>
      </c>
      <c r="AD464" s="164">
        <v>51819.183227287103</v>
      </c>
      <c r="AE464" s="164">
        <v>51819.183227287103</v>
      </c>
      <c r="AF464" s="164">
        <v>51819.183227287103</v>
      </c>
      <c r="AG464" s="164">
        <v>51819.183227287103</v>
      </c>
      <c r="AH464" s="164">
        <v>51819.183227287103</v>
      </c>
      <c r="AI464" s="164">
        <v>51819.183227287103</v>
      </c>
      <c r="AJ464" s="164">
        <v>51819.183227287103</v>
      </c>
      <c r="AK464" s="164">
        <v>51819.183227287103</v>
      </c>
      <c r="AL464" s="164">
        <v>51819.183227287103</v>
      </c>
      <c r="AM464" s="164">
        <v>51819.183227287103</v>
      </c>
      <c r="AN464" s="164">
        <v>51819.183227287103</v>
      </c>
    </row>
    <row r="465" spans="1:40" x14ac:dyDescent="0.2">
      <c r="A465" s="30" t="s">
        <v>2304</v>
      </c>
      <c r="B465" s="164">
        <v>-163735409.24064699</v>
      </c>
      <c r="C465" s="164">
        <v>-163735409.24064699</v>
      </c>
      <c r="D465" s="164">
        <v>-163735409.24064699</v>
      </c>
      <c r="E465" s="164">
        <v>-163735409.24064699</v>
      </c>
      <c r="F465" s="164">
        <v>-163735409.24064699</v>
      </c>
      <c r="G465" s="164">
        <v>-163735409.24064699</v>
      </c>
      <c r="H465" s="164">
        <v>-163735409.24064699</v>
      </c>
      <c r="I465" s="164">
        <v>-163735409.24064699</v>
      </c>
      <c r="J465" s="164">
        <v>-163735409.24064699</v>
      </c>
      <c r="K465" s="164">
        <v>-163735409.24064699</v>
      </c>
      <c r="L465" s="164">
        <v>-163735409.24064699</v>
      </c>
      <c r="M465" s="164">
        <v>-163735409.24064699</v>
      </c>
      <c r="N465" s="164">
        <v>-163735409.24064699</v>
      </c>
      <c r="O465" s="164">
        <v>-163678461.025426</v>
      </c>
      <c r="P465" s="164">
        <v>-163678461.025426</v>
      </c>
      <c r="Q465" s="164">
        <v>-163678461.025426</v>
      </c>
      <c r="R465" s="164">
        <v>-163678461.025426</v>
      </c>
      <c r="S465" s="164">
        <v>-163678461.025426</v>
      </c>
      <c r="T465" s="164">
        <v>-163678461.025426</v>
      </c>
      <c r="U465" s="164">
        <v>-163678461.025426</v>
      </c>
      <c r="V465" s="164">
        <v>-163678461.025426</v>
      </c>
      <c r="W465" s="164">
        <v>-163678461.025426</v>
      </c>
      <c r="X465" s="164">
        <v>-163678461.025426</v>
      </c>
      <c r="Y465" s="164">
        <v>-163678461.025426</v>
      </c>
      <c r="Z465" s="164">
        <v>-163678461.025426</v>
      </c>
      <c r="AA465" s="164">
        <v>-163678461.025426</v>
      </c>
      <c r="AB465" s="164">
        <v>-163683675.71065101</v>
      </c>
      <c r="AC465" s="164">
        <v>-163683675.71065101</v>
      </c>
      <c r="AD465" s="164">
        <v>-163683675.71065101</v>
      </c>
      <c r="AE465" s="164">
        <v>-163683675.71065101</v>
      </c>
      <c r="AF465" s="164">
        <v>-163683675.71065101</v>
      </c>
      <c r="AG465" s="164">
        <v>-163683675.71065101</v>
      </c>
      <c r="AH465" s="164">
        <v>-163683675.71065101</v>
      </c>
      <c r="AI465" s="164">
        <v>-163683675.71065101</v>
      </c>
      <c r="AJ465" s="164">
        <v>-163683675.71065101</v>
      </c>
      <c r="AK465" s="164">
        <v>-163683675.71065101</v>
      </c>
      <c r="AL465" s="164">
        <v>-163683675.71065101</v>
      </c>
      <c r="AM465" s="164">
        <v>-163683675.71065101</v>
      </c>
      <c r="AN465" s="164">
        <v>-163683675.71065101</v>
      </c>
    </row>
    <row r="466" spans="1:40" x14ac:dyDescent="0.2">
      <c r="A466" s="27" t="s">
        <v>2305</v>
      </c>
      <c r="B466" s="164">
        <v>4170659.8985292702</v>
      </c>
      <c r="C466" s="164">
        <v>4790653.9178067502</v>
      </c>
      <c r="D466" s="164">
        <v>5780443.8023114596</v>
      </c>
      <c r="E466" s="164">
        <v>7456340.8365836404</v>
      </c>
      <c r="F466" s="164">
        <v>7780584.9636735097</v>
      </c>
      <c r="G466" s="164">
        <v>8648124.6602822505</v>
      </c>
      <c r="H466" s="164">
        <v>8476913.3147980906</v>
      </c>
      <c r="I466" s="164">
        <v>8117665.1590709798</v>
      </c>
      <c r="J466" s="164">
        <v>9111834.3430495299</v>
      </c>
      <c r="K466" s="164">
        <v>9249166.8680255208</v>
      </c>
      <c r="L466" s="164">
        <v>9913180.7372495998</v>
      </c>
      <c r="M466" s="164">
        <v>10718084.8668926</v>
      </c>
      <c r="N466" s="164">
        <v>10718084.8668926</v>
      </c>
      <c r="O466" s="164">
        <v>10263227.8962727</v>
      </c>
      <c r="P466" s="164">
        <v>10519623.004760601</v>
      </c>
      <c r="Q466" s="164">
        <v>10816345.3155676</v>
      </c>
      <c r="R466" s="164">
        <v>11303846.357375201</v>
      </c>
      <c r="S466" s="164">
        <v>11219559.8461615</v>
      </c>
      <c r="T466" s="164">
        <v>11357341.923678501</v>
      </c>
      <c r="U466" s="164">
        <v>11067845.790465301</v>
      </c>
      <c r="V466" s="164">
        <v>10307696.7954842</v>
      </c>
      <c r="W466" s="164">
        <v>10486906.181719599</v>
      </c>
      <c r="X466" s="164">
        <v>10462301.1671001</v>
      </c>
      <c r="Y466" s="164">
        <v>10759569.699846899</v>
      </c>
      <c r="Z466" s="164">
        <v>10929907.153877901</v>
      </c>
      <c r="AA466" s="164">
        <v>10929907.153877901</v>
      </c>
      <c r="AB466" s="164">
        <v>10507467.8571635</v>
      </c>
      <c r="AC466" s="164">
        <v>10787837.484492199</v>
      </c>
      <c r="AD466" s="164">
        <v>11106213.6776269</v>
      </c>
      <c r="AE466" s="164">
        <v>11477618.149868101</v>
      </c>
      <c r="AF466" s="164">
        <v>11324903.903106499</v>
      </c>
      <c r="AG466" s="164">
        <v>11243964.565748099</v>
      </c>
      <c r="AH466" s="164">
        <v>10796234.193019001</v>
      </c>
      <c r="AI466" s="164">
        <v>9865511.0449129101</v>
      </c>
      <c r="AJ466" s="164">
        <v>9720209.0929613691</v>
      </c>
      <c r="AK466" s="164">
        <v>9416541.2047364507</v>
      </c>
      <c r="AL466" s="164">
        <v>9385094.0699264891</v>
      </c>
      <c r="AM466" s="164">
        <v>9513343.0184627399</v>
      </c>
      <c r="AN466" s="164">
        <v>9513343.0184627399</v>
      </c>
    </row>
    <row r="467" spans="1:40" x14ac:dyDescent="0.2">
      <c r="A467" s="27" t="s">
        <v>2306</v>
      </c>
      <c r="B467" s="164">
        <v>0</v>
      </c>
      <c r="C467" s="164">
        <v>0</v>
      </c>
      <c r="D467" s="164">
        <v>0</v>
      </c>
      <c r="E467" s="164">
        <v>0</v>
      </c>
      <c r="F467" s="164">
        <v>0</v>
      </c>
      <c r="G467" s="164">
        <v>0</v>
      </c>
      <c r="H467" s="164">
        <v>0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  <c r="O467" s="164">
        <v>0</v>
      </c>
      <c r="P467" s="164">
        <v>0</v>
      </c>
      <c r="Q467" s="164">
        <v>0</v>
      </c>
      <c r="R467" s="164">
        <v>0</v>
      </c>
      <c r="S467" s="164">
        <v>0</v>
      </c>
      <c r="T467" s="164">
        <v>0</v>
      </c>
      <c r="U467" s="164">
        <v>0</v>
      </c>
      <c r="V467" s="164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  <c r="AB467" s="164">
        <v>0</v>
      </c>
      <c r="AC467" s="164">
        <v>0</v>
      </c>
      <c r="AD467" s="164">
        <v>0</v>
      </c>
      <c r="AE467" s="164">
        <v>0</v>
      </c>
      <c r="AF467" s="164">
        <v>0</v>
      </c>
      <c r="AG467" s="164">
        <v>0</v>
      </c>
      <c r="AH467" s="164">
        <v>0</v>
      </c>
      <c r="AI467" s="164">
        <v>0</v>
      </c>
      <c r="AJ467" s="164">
        <v>0</v>
      </c>
      <c r="AK467" s="164">
        <v>0</v>
      </c>
      <c r="AL467" s="164">
        <v>0</v>
      </c>
      <c r="AM467" s="164">
        <v>0</v>
      </c>
      <c r="AN467" s="164">
        <v>0</v>
      </c>
    </row>
    <row r="468" spans="1:40" x14ac:dyDescent="0.2">
      <c r="A468" s="27" t="s">
        <v>2307</v>
      </c>
      <c r="B468" s="164">
        <v>0</v>
      </c>
      <c r="C468" s="164">
        <v>0</v>
      </c>
      <c r="D468" s="164">
        <v>0</v>
      </c>
      <c r="E468" s="164">
        <v>0</v>
      </c>
      <c r="F468" s="164">
        <v>0</v>
      </c>
      <c r="G468" s="164">
        <v>0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  <c r="O468" s="164">
        <v>0</v>
      </c>
      <c r="P468" s="164">
        <v>0</v>
      </c>
      <c r="Q468" s="164">
        <v>0</v>
      </c>
      <c r="R468" s="164">
        <v>0</v>
      </c>
      <c r="S468" s="164">
        <v>0</v>
      </c>
      <c r="T468" s="164">
        <v>0</v>
      </c>
      <c r="U468" s="164">
        <v>0</v>
      </c>
      <c r="V468" s="164">
        <v>0</v>
      </c>
      <c r="W468" s="164">
        <v>0</v>
      </c>
      <c r="X468" s="164">
        <v>0</v>
      </c>
      <c r="Y468" s="164">
        <v>0</v>
      </c>
      <c r="Z468" s="164">
        <v>0</v>
      </c>
      <c r="AA468" s="164">
        <v>0</v>
      </c>
      <c r="AB468" s="164">
        <v>0</v>
      </c>
      <c r="AC468" s="164">
        <v>0</v>
      </c>
      <c r="AD468" s="164">
        <v>0</v>
      </c>
      <c r="AE468" s="164">
        <v>0</v>
      </c>
      <c r="AF468" s="164">
        <v>0</v>
      </c>
      <c r="AG468" s="164">
        <v>0</v>
      </c>
      <c r="AH468" s="164">
        <v>0</v>
      </c>
      <c r="AI468" s="164">
        <v>0</v>
      </c>
      <c r="AJ468" s="164">
        <v>0</v>
      </c>
      <c r="AK468" s="164">
        <v>0</v>
      </c>
      <c r="AL468" s="164">
        <v>0</v>
      </c>
      <c r="AM468" s="164">
        <v>0</v>
      </c>
      <c r="AN468" s="164">
        <v>0</v>
      </c>
    </row>
    <row r="469" spans="1:40" x14ac:dyDescent="0.2">
      <c r="A469" s="27" t="s">
        <v>2308</v>
      </c>
      <c r="B469" s="164">
        <v>-11962179.519999901</v>
      </c>
      <c r="C469" s="164">
        <v>-11962179.519999901</v>
      </c>
      <c r="D469" s="164">
        <v>-11962179.519999901</v>
      </c>
      <c r="E469" s="164">
        <v>-11962179.519999901</v>
      </c>
      <c r="F469" s="164">
        <v>-11962179.519999901</v>
      </c>
      <c r="G469" s="164">
        <v>-11962179.519999901</v>
      </c>
      <c r="H469" s="164">
        <v>-11962179.519999901</v>
      </c>
      <c r="I469" s="164">
        <v>-11962179.519999901</v>
      </c>
      <c r="J469" s="164">
        <v>-11962179.519999901</v>
      </c>
      <c r="K469" s="164">
        <v>-11962179.519999901</v>
      </c>
      <c r="L469" s="164">
        <v>-11962179.519999901</v>
      </c>
      <c r="M469" s="164">
        <v>-11962179.519999901</v>
      </c>
      <c r="N469" s="164">
        <v>-11962179.519999901</v>
      </c>
      <c r="O469" s="164">
        <v>-11958018.997990699</v>
      </c>
      <c r="P469" s="164">
        <v>-11958018.997990699</v>
      </c>
      <c r="Q469" s="164">
        <v>-11958018.997990699</v>
      </c>
      <c r="R469" s="164">
        <v>-11958018.997990699</v>
      </c>
      <c r="S469" s="164">
        <v>-11958018.997990699</v>
      </c>
      <c r="T469" s="164">
        <v>-11958018.997990699</v>
      </c>
      <c r="U469" s="164">
        <v>-11958018.997990699</v>
      </c>
      <c r="V469" s="164">
        <v>-11958018.997990699</v>
      </c>
      <c r="W469" s="164">
        <v>-11958018.997990699</v>
      </c>
      <c r="X469" s="164">
        <v>-11958018.997990699</v>
      </c>
      <c r="Y469" s="164">
        <v>-11958018.997990699</v>
      </c>
      <c r="Z469" s="164">
        <v>-11958018.997990699</v>
      </c>
      <c r="AA469" s="164">
        <v>-11958018.997990699</v>
      </c>
      <c r="AB469" s="164">
        <v>-11958399.9723999</v>
      </c>
      <c r="AC469" s="164">
        <v>-11958399.9723999</v>
      </c>
      <c r="AD469" s="164">
        <v>-11958399.9723999</v>
      </c>
      <c r="AE469" s="164">
        <v>-11958399.9723999</v>
      </c>
      <c r="AF469" s="164">
        <v>-11958399.9723999</v>
      </c>
      <c r="AG469" s="164">
        <v>-11958399.9723999</v>
      </c>
      <c r="AH469" s="164">
        <v>-11958399.9723999</v>
      </c>
      <c r="AI469" s="164">
        <v>-11958399.9723999</v>
      </c>
      <c r="AJ469" s="164">
        <v>-11958399.9723999</v>
      </c>
      <c r="AK469" s="164">
        <v>-11958399.9723999</v>
      </c>
      <c r="AL469" s="164">
        <v>-11958399.9723999</v>
      </c>
      <c r="AM469" s="164">
        <v>-11958399.9723999</v>
      </c>
      <c r="AN469" s="164">
        <v>-11958399.9723999</v>
      </c>
    </row>
    <row r="470" spans="1:40" x14ac:dyDescent="0.2">
      <c r="A470" s="27" t="s">
        <v>2309</v>
      </c>
      <c r="B470" s="164">
        <v>-64300612.1338505</v>
      </c>
      <c r="C470" s="164">
        <v>-65685567.615015097</v>
      </c>
      <c r="D470" s="164">
        <v>-67179369.129243195</v>
      </c>
      <c r="E470" s="164">
        <v>-68782016.676534697</v>
      </c>
      <c r="F470" s="164">
        <v>-70493510.256889597</v>
      </c>
      <c r="G470" s="164">
        <v>-72313849.870308101</v>
      </c>
      <c r="H470" s="164">
        <v>-74243035.516790003</v>
      </c>
      <c r="I470" s="164">
        <v>-76281067.196335405</v>
      </c>
      <c r="J470" s="164">
        <v>-78427944.908944294</v>
      </c>
      <c r="K470" s="164">
        <v>-80683668.654616594</v>
      </c>
      <c r="L470" s="164">
        <v>-67734925.056139007</v>
      </c>
      <c r="M470" s="164">
        <v>-68902188.471176594</v>
      </c>
      <c r="N470" s="164">
        <v>-68902188.471176594</v>
      </c>
      <c r="O470" s="164">
        <v>-70301716.958037093</v>
      </c>
      <c r="P470" s="164">
        <v>-71873037.560127094</v>
      </c>
      <c r="Q470" s="164">
        <v>-73592185.658696905</v>
      </c>
      <c r="R470" s="164">
        <v>-75459161.253746495</v>
      </c>
      <c r="S470" s="164">
        <v>-77473964.345275804</v>
      </c>
      <c r="T470" s="164">
        <v>-79636594.933284894</v>
      </c>
      <c r="U470" s="164">
        <v>-81947053.017773703</v>
      </c>
      <c r="V470" s="164">
        <v>-84405338.598742396</v>
      </c>
      <c r="W470" s="164">
        <v>-87011451.676190794</v>
      </c>
      <c r="X470" s="164">
        <v>-89765392.250118896</v>
      </c>
      <c r="Y470" s="164">
        <v>-75585243.053204</v>
      </c>
      <c r="Z470" s="164">
        <v>-76860908.662334502</v>
      </c>
      <c r="AA470" s="164">
        <v>-76860908.662334502</v>
      </c>
      <c r="AB470" s="164">
        <v>-78385756.068444997</v>
      </c>
      <c r="AC470" s="164">
        <v>-80007014.950245902</v>
      </c>
      <c r="AD470" s="164">
        <v>-81727134.044377699</v>
      </c>
      <c r="AE470" s="164">
        <v>-83546113.350840196</v>
      </c>
      <c r="AF470" s="164">
        <v>-85463952.869633704</v>
      </c>
      <c r="AG470" s="164">
        <v>-87480652.600758001</v>
      </c>
      <c r="AH470" s="164">
        <v>-89596212.544213101</v>
      </c>
      <c r="AI470" s="164">
        <v>-91810632.699999005</v>
      </c>
      <c r="AJ470" s="164">
        <v>-94123913.068115801</v>
      </c>
      <c r="AK470" s="164">
        <v>-96536053.648563504</v>
      </c>
      <c r="AL470" s="164">
        <v>-80778270.407701403</v>
      </c>
      <c r="AM470" s="164">
        <v>-82201808.864840701</v>
      </c>
      <c r="AN470" s="164">
        <v>-82201808.864840701</v>
      </c>
    </row>
    <row r="471" spans="1:40" x14ac:dyDescent="0.2">
      <c r="A471" s="27" t="s">
        <v>2310</v>
      </c>
      <c r="B471" s="164">
        <v>-16415805.6446389</v>
      </c>
      <c r="C471" s="164">
        <v>-16415805.6446389</v>
      </c>
      <c r="D471" s="164">
        <v>-16415805.6446389</v>
      </c>
      <c r="E471" s="164">
        <v>-16415805.6446389</v>
      </c>
      <c r="F471" s="164">
        <v>-16415805.6446389</v>
      </c>
      <c r="G471" s="164">
        <v>-16415805.6446389</v>
      </c>
      <c r="H471" s="164">
        <v>-16415805.6446389</v>
      </c>
      <c r="I471" s="164">
        <v>-16415805.6446389</v>
      </c>
      <c r="J471" s="164">
        <v>-16415805.6446389</v>
      </c>
      <c r="K471" s="164">
        <v>-16415805.6446389</v>
      </c>
      <c r="L471" s="164">
        <v>-16415805.6446389</v>
      </c>
      <c r="M471" s="164">
        <v>-16415805.6446389</v>
      </c>
      <c r="N471" s="164">
        <v>-16415805.6446389</v>
      </c>
      <c r="O471" s="164">
        <v>-16410096.123178501</v>
      </c>
      <c r="P471" s="164">
        <v>-16410096.123178501</v>
      </c>
      <c r="Q471" s="164">
        <v>-16410096.123178501</v>
      </c>
      <c r="R471" s="164">
        <v>-16410096.123178501</v>
      </c>
      <c r="S471" s="164">
        <v>-16410096.123178501</v>
      </c>
      <c r="T471" s="164">
        <v>-16410096.123178501</v>
      </c>
      <c r="U471" s="164">
        <v>-16410096.123178501</v>
      </c>
      <c r="V471" s="164">
        <v>-16410096.123178501</v>
      </c>
      <c r="W471" s="164">
        <v>-16410096.123178501</v>
      </c>
      <c r="X471" s="164">
        <v>-16410096.123178501</v>
      </c>
      <c r="Y471" s="164">
        <v>-16410096.123178501</v>
      </c>
      <c r="Z471" s="164">
        <v>-16410096.123178501</v>
      </c>
      <c r="AA471" s="164">
        <v>-16410096.123178501</v>
      </c>
      <c r="AB471" s="164">
        <v>-16410618.9377582</v>
      </c>
      <c r="AC471" s="164">
        <v>-16410618.9377582</v>
      </c>
      <c r="AD471" s="164">
        <v>-16410618.9377582</v>
      </c>
      <c r="AE471" s="164">
        <v>-16410618.9377582</v>
      </c>
      <c r="AF471" s="164">
        <v>-16410618.9377582</v>
      </c>
      <c r="AG471" s="164">
        <v>-16410618.9377582</v>
      </c>
      <c r="AH471" s="164">
        <v>-16410618.9377582</v>
      </c>
      <c r="AI471" s="164">
        <v>-16410618.9377582</v>
      </c>
      <c r="AJ471" s="164">
        <v>-16410618.9377582</v>
      </c>
      <c r="AK471" s="164">
        <v>-16410618.9377582</v>
      </c>
      <c r="AL471" s="164">
        <v>-16410618.9377582</v>
      </c>
      <c r="AM471" s="164">
        <v>-16410618.9377582</v>
      </c>
      <c r="AN471" s="164">
        <v>-16410618.9377582</v>
      </c>
    </row>
    <row r="472" spans="1:40" x14ac:dyDescent="0.2">
      <c r="A472" s="27" t="s">
        <v>2311</v>
      </c>
      <c r="B472" s="164">
        <v>-1953086.0020629</v>
      </c>
      <c r="C472" s="164">
        <v>-1953086.0020629</v>
      </c>
      <c r="D472" s="164">
        <v>-1953086.0020629</v>
      </c>
      <c r="E472" s="164">
        <v>-1953086.0020629</v>
      </c>
      <c r="F472" s="164">
        <v>-1953086.0020629</v>
      </c>
      <c r="G472" s="164">
        <v>-1953086.0020629</v>
      </c>
      <c r="H472" s="164">
        <v>-1953086.0020629</v>
      </c>
      <c r="I472" s="164">
        <v>-1953086.0020629</v>
      </c>
      <c r="J472" s="164">
        <v>-1953086.0020629</v>
      </c>
      <c r="K472" s="164">
        <v>-1953086.0020629</v>
      </c>
      <c r="L472" s="164">
        <v>-1953086.0020629</v>
      </c>
      <c r="M472" s="164">
        <v>-1953086.0020629</v>
      </c>
      <c r="N472" s="164">
        <v>-1953086.0020629</v>
      </c>
      <c r="O472" s="164">
        <v>-1952406.7063472799</v>
      </c>
      <c r="P472" s="164">
        <v>-1952406.7063472799</v>
      </c>
      <c r="Q472" s="164">
        <v>-1952406.7063472799</v>
      </c>
      <c r="R472" s="164">
        <v>-1952406.7063472799</v>
      </c>
      <c r="S472" s="164">
        <v>-1952406.7063472799</v>
      </c>
      <c r="T472" s="164">
        <v>-1952406.7063472799</v>
      </c>
      <c r="U472" s="164">
        <v>-1952406.7063472799</v>
      </c>
      <c r="V472" s="164">
        <v>-1952406.7063472799</v>
      </c>
      <c r="W472" s="164">
        <v>-1952406.7063472799</v>
      </c>
      <c r="X472" s="164">
        <v>-1952406.7063472799</v>
      </c>
      <c r="Y472" s="164">
        <v>-1952406.7063472799</v>
      </c>
      <c r="Z472" s="164">
        <v>-1952406.7063472799</v>
      </c>
      <c r="AA472" s="164">
        <v>-1952406.7063472799</v>
      </c>
      <c r="AB472" s="164">
        <v>-1952468.90870635</v>
      </c>
      <c r="AC472" s="164">
        <v>-1952468.90870635</v>
      </c>
      <c r="AD472" s="164">
        <v>-1952468.90870635</v>
      </c>
      <c r="AE472" s="164">
        <v>-1952468.90870635</v>
      </c>
      <c r="AF472" s="164">
        <v>-1952468.90870635</v>
      </c>
      <c r="AG472" s="164">
        <v>-1952468.90870635</v>
      </c>
      <c r="AH472" s="164">
        <v>-1952468.90870635</v>
      </c>
      <c r="AI472" s="164">
        <v>-1952468.90870635</v>
      </c>
      <c r="AJ472" s="164">
        <v>-1952468.90870635</v>
      </c>
      <c r="AK472" s="164">
        <v>-1952468.90870635</v>
      </c>
      <c r="AL472" s="164">
        <v>-1952468.90870635</v>
      </c>
      <c r="AM472" s="164">
        <v>-1952468.90870635</v>
      </c>
      <c r="AN472" s="164">
        <v>-1952468.90870635</v>
      </c>
    </row>
    <row r="473" spans="1:40" x14ac:dyDescent="0.2">
      <c r="A473" s="27" t="s">
        <v>2312</v>
      </c>
      <c r="B473" s="164">
        <v>-3626.7331311324701</v>
      </c>
      <c r="C473" s="164">
        <v>-3626.7331311324701</v>
      </c>
      <c r="D473" s="164">
        <v>-3626.7331311324701</v>
      </c>
      <c r="E473" s="164">
        <v>-3626.7331311324701</v>
      </c>
      <c r="F473" s="164">
        <v>-3626.7331311324701</v>
      </c>
      <c r="G473" s="164">
        <v>-3626.7331311324701</v>
      </c>
      <c r="H473" s="164">
        <v>-3626.7331311324701</v>
      </c>
      <c r="I473" s="164">
        <v>-3626.7331311324701</v>
      </c>
      <c r="J473" s="164">
        <v>-3626.7331311324701</v>
      </c>
      <c r="K473" s="164">
        <v>-3626.7331311324701</v>
      </c>
      <c r="L473" s="164">
        <v>-3626.7331311324701</v>
      </c>
      <c r="M473" s="164">
        <v>-3626.7331311324701</v>
      </c>
      <c r="N473" s="164">
        <v>-3626.7331311324701</v>
      </c>
      <c r="O473" s="164">
        <v>-3625.47173031599</v>
      </c>
      <c r="P473" s="164">
        <v>-3625.47173031599</v>
      </c>
      <c r="Q473" s="164">
        <v>-3625.47173031599</v>
      </c>
      <c r="R473" s="164">
        <v>-3625.47173031599</v>
      </c>
      <c r="S473" s="164">
        <v>-3625.47173031599</v>
      </c>
      <c r="T473" s="164">
        <v>-3625.47173031599</v>
      </c>
      <c r="U473" s="164">
        <v>-3625.47173031599</v>
      </c>
      <c r="V473" s="164">
        <v>-3625.47173031599</v>
      </c>
      <c r="W473" s="164">
        <v>-3625.47173031599</v>
      </c>
      <c r="X473" s="164">
        <v>-3625.47173031599</v>
      </c>
      <c r="Y473" s="164">
        <v>-3625.47173031599</v>
      </c>
      <c r="Z473" s="164">
        <v>-3625.47173031599</v>
      </c>
      <c r="AA473" s="164">
        <v>-3625.47173031599</v>
      </c>
      <c r="AB473" s="164">
        <v>-3625.5872353967902</v>
      </c>
      <c r="AC473" s="164">
        <v>-3625.5872353967902</v>
      </c>
      <c r="AD473" s="164">
        <v>-3625.5872353967902</v>
      </c>
      <c r="AE473" s="164">
        <v>-3625.5872353967902</v>
      </c>
      <c r="AF473" s="164">
        <v>-3625.5872353967902</v>
      </c>
      <c r="AG473" s="164">
        <v>-3625.5872353967902</v>
      </c>
      <c r="AH473" s="164">
        <v>-3625.5872353967902</v>
      </c>
      <c r="AI473" s="164">
        <v>-3625.5872353967902</v>
      </c>
      <c r="AJ473" s="164">
        <v>-3625.5872353967902</v>
      </c>
      <c r="AK473" s="164">
        <v>-3625.5872353967902</v>
      </c>
      <c r="AL473" s="164">
        <v>-3625.5872353967902</v>
      </c>
      <c r="AM473" s="164">
        <v>-3625.5872353967902</v>
      </c>
      <c r="AN473" s="164">
        <v>-3625.5872353967902</v>
      </c>
    </row>
    <row r="474" spans="1:40" x14ac:dyDescent="0.2">
      <c r="A474" s="27" t="s">
        <v>2313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  <c r="O474" s="164">
        <v>0</v>
      </c>
      <c r="P474" s="164">
        <v>0</v>
      </c>
      <c r="Q474" s="164">
        <v>0</v>
      </c>
      <c r="R474" s="164">
        <v>0</v>
      </c>
      <c r="S474" s="164">
        <v>0</v>
      </c>
      <c r="T474" s="164">
        <v>0</v>
      </c>
      <c r="U474" s="164">
        <v>0</v>
      </c>
      <c r="V474" s="164">
        <v>0</v>
      </c>
      <c r="W474" s="164">
        <v>0</v>
      </c>
      <c r="X474" s="164">
        <v>0</v>
      </c>
      <c r="Y474" s="164">
        <v>0</v>
      </c>
      <c r="Z474" s="164">
        <v>0</v>
      </c>
      <c r="AA474" s="164">
        <v>0</v>
      </c>
      <c r="AB474" s="164">
        <v>0</v>
      </c>
      <c r="AC474" s="164">
        <v>0</v>
      </c>
      <c r="AD474" s="164">
        <v>0</v>
      </c>
      <c r="AE474" s="164">
        <v>0</v>
      </c>
      <c r="AF474" s="164">
        <v>0</v>
      </c>
      <c r="AG474" s="164">
        <v>0</v>
      </c>
      <c r="AH474" s="164">
        <v>0</v>
      </c>
      <c r="AI474" s="164">
        <v>0</v>
      </c>
      <c r="AJ474" s="164">
        <v>0</v>
      </c>
      <c r="AK474" s="164">
        <v>0</v>
      </c>
      <c r="AL474" s="164">
        <v>0</v>
      </c>
      <c r="AM474" s="164">
        <v>0</v>
      </c>
      <c r="AN474" s="164">
        <v>0</v>
      </c>
    </row>
    <row r="475" spans="1:40" x14ac:dyDescent="0.2">
      <c r="A475" s="27" t="s">
        <v>2314</v>
      </c>
      <c r="B475" s="164">
        <v>-785550.96062993596</v>
      </c>
      <c r="C475" s="164">
        <v>-791803.89457980101</v>
      </c>
      <c r="D475" s="164">
        <v>-796183.89025015698</v>
      </c>
      <c r="E475" s="164">
        <v>-799569.17753290001</v>
      </c>
      <c r="F475" s="164">
        <v>-801796.26733120705</v>
      </c>
      <c r="G475" s="164">
        <v>-791688.31437582197</v>
      </c>
      <c r="H475" s="164">
        <v>-788942.236524284</v>
      </c>
      <c r="I475" s="164">
        <v>-789269.88843673002</v>
      </c>
      <c r="J475" s="164">
        <v>-791630.748846767</v>
      </c>
      <c r="K475" s="164">
        <v>-794884.51124713197</v>
      </c>
      <c r="L475" s="164">
        <v>-798312.76681814098</v>
      </c>
      <c r="M475" s="164">
        <v>-787560.06496581703</v>
      </c>
      <c r="N475" s="164">
        <v>-787560.06496581703</v>
      </c>
      <c r="O475" s="164">
        <v>-785277.74101677595</v>
      </c>
      <c r="P475" s="164">
        <v>-785277.74101677595</v>
      </c>
      <c r="Q475" s="164">
        <v>-785277.74101677595</v>
      </c>
      <c r="R475" s="164">
        <v>-785277.74101677595</v>
      </c>
      <c r="S475" s="164">
        <v>-785277.74101677595</v>
      </c>
      <c r="T475" s="164">
        <v>-785277.74101677595</v>
      </c>
      <c r="U475" s="164">
        <v>-785277.74101677595</v>
      </c>
      <c r="V475" s="164">
        <v>-785277.74101677595</v>
      </c>
      <c r="W475" s="164">
        <v>-785277.74101677595</v>
      </c>
      <c r="X475" s="164">
        <v>-785277.74101677595</v>
      </c>
      <c r="Y475" s="164">
        <v>-785277.74101677595</v>
      </c>
      <c r="Z475" s="164">
        <v>-785277.74101677595</v>
      </c>
      <c r="AA475" s="164">
        <v>-785277.74101677595</v>
      </c>
      <c r="AB475" s="164">
        <v>-785302.75943525298</v>
      </c>
      <c r="AC475" s="164">
        <v>-785302.75943525298</v>
      </c>
      <c r="AD475" s="164">
        <v>-785302.75943525298</v>
      </c>
      <c r="AE475" s="164">
        <v>-785302.75943525298</v>
      </c>
      <c r="AF475" s="164">
        <v>-785302.75943525298</v>
      </c>
      <c r="AG475" s="164">
        <v>-785302.75943525298</v>
      </c>
      <c r="AH475" s="164">
        <v>-785302.75943525298</v>
      </c>
      <c r="AI475" s="164">
        <v>-785302.75943525298</v>
      </c>
      <c r="AJ475" s="164">
        <v>-785302.75943525298</v>
      </c>
      <c r="AK475" s="164">
        <v>-785302.75943525298</v>
      </c>
      <c r="AL475" s="164">
        <v>-785302.75943525298</v>
      </c>
      <c r="AM475" s="164">
        <v>-785302.75943525298</v>
      </c>
      <c r="AN475" s="164">
        <v>-785302.75943525298</v>
      </c>
    </row>
    <row r="476" spans="1:40" x14ac:dyDescent="0.2">
      <c r="A476" s="27" t="s">
        <v>2315</v>
      </c>
      <c r="B476" s="164">
        <v>5274485.24161964</v>
      </c>
      <c r="C476" s="164">
        <v>5274485.24161964</v>
      </c>
      <c r="D476" s="164">
        <v>5274485.24161964</v>
      </c>
      <c r="E476" s="164">
        <v>5274485.24161964</v>
      </c>
      <c r="F476" s="164">
        <v>5274485.24161964</v>
      </c>
      <c r="G476" s="164">
        <v>5274485.24161964</v>
      </c>
      <c r="H476" s="164">
        <v>5274485.24161964</v>
      </c>
      <c r="I476" s="164">
        <v>5274485.24161964</v>
      </c>
      <c r="J476" s="164">
        <v>5274485.24161964</v>
      </c>
      <c r="K476" s="164">
        <v>5274485.24161964</v>
      </c>
      <c r="L476" s="164">
        <v>5274485.24161964</v>
      </c>
      <c r="M476" s="164">
        <v>5274485.24161964</v>
      </c>
      <c r="N476" s="164">
        <v>5274485.24161964</v>
      </c>
      <c r="O476" s="164">
        <v>5272650.7421542201</v>
      </c>
      <c r="P476" s="164">
        <v>5272650.7421542201</v>
      </c>
      <c r="Q476" s="164">
        <v>5272650.7421542201</v>
      </c>
      <c r="R476" s="164">
        <v>5272650.7421542201</v>
      </c>
      <c r="S476" s="164">
        <v>5272650.7421542201</v>
      </c>
      <c r="T476" s="164">
        <v>5272650.7421542201</v>
      </c>
      <c r="U476" s="164">
        <v>5272650.7421542201</v>
      </c>
      <c r="V476" s="164">
        <v>5272650.7421542201</v>
      </c>
      <c r="W476" s="164">
        <v>5272650.7421542201</v>
      </c>
      <c r="X476" s="164">
        <v>5272650.7421542201</v>
      </c>
      <c r="Y476" s="164">
        <v>5272650.7421542201</v>
      </c>
      <c r="Z476" s="164">
        <v>5272650.7421542201</v>
      </c>
      <c r="AA476" s="164">
        <v>5272650.7421542201</v>
      </c>
      <c r="AB476" s="164">
        <v>5272818.72524588</v>
      </c>
      <c r="AC476" s="164">
        <v>5272818.72524588</v>
      </c>
      <c r="AD476" s="164">
        <v>5272818.72524588</v>
      </c>
      <c r="AE476" s="164">
        <v>5272818.72524588</v>
      </c>
      <c r="AF476" s="164">
        <v>5272818.72524588</v>
      </c>
      <c r="AG476" s="164">
        <v>5272818.72524588</v>
      </c>
      <c r="AH476" s="164">
        <v>5272818.72524588</v>
      </c>
      <c r="AI476" s="164">
        <v>5272818.72524588</v>
      </c>
      <c r="AJ476" s="164">
        <v>5272818.72524588</v>
      </c>
      <c r="AK476" s="164">
        <v>5272818.72524588</v>
      </c>
      <c r="AL476" s="164">
        <v>5272818.72524588</v>
      </c>
      <c r="AM476" s="164">
        <v>5272818.72524588</v>
      </c>
      <c r="AN476" s="164">
        <v>5272818.72524588</v>
      </c>
    </row>
    <row r="477" spans="1:40" x14ac:dyDescent="0.2">
      <c r="A477" s="27" t="s">
        <v>2316</v>
      </c>
      <c r="B477" s="164">
        <v>-4611.3170222517301</v>
      </c>
      <c r="C477" s="164">
        <v>-4611.3170222517301</v>
      </c>
      <c r="D477" s="164">
        <v>-4611.3170222517301</v>
      </c>
      <c r="E477" s="164">
        <v>-4611.3170222517301</v>
      </c>
      <c r="F477" s="164">
        <v>-4611.3170222517301</v>
      </c>
      <c r="G477" s="164">
        <v>-4611.3170222517301</v>
      </c>
      <c r="H477" s="164">
        <v>-4611.3170222517301</v>
      </c>
      <c r="I477" s="164">
        <v>-4611.3170222517301</v>
      </c>
      <c r="J477" s="164">
        <v>-4611.3170222517301</v>
      </c>
      <c r="K477" s="164">
        <v>-4611.3170222517301</v>
      </c>
      <c r="L477" s="164">
        <v>-4611.3170222517301</v>
      </c>
      <c r="M477" s="164">
        <v>-4611.3170222517301</v>
      </c>
      <c r="N477" s="164">
        <v>-4611.3170222517301</v>
      </c>
      <c r="O477" s="164">
        <v>-4609.7131769048101</v>
      </c>
      <c r="P477" s="164">
        <v>-4609.7131769048101</v>
      </c>
      <c r="Q477" s="164">
        <v>-4609.7131769048101</v>
      </c>
      <c r="R477" s="164">
        <v>-4609.7131769048101</v>
      </c>
      <c r="S477" s="164">
        <v>-4609.7131769048101</v>
      </c>
      <c r="T477" s="164">
        <v>-4609.7131769048101</v>
      </c>
      <c r="U477" s="164">
        <v>-4609.7131769048101</v>
      </c>
      <c r="V477" s="164">
        <v>-4609.7131769048101</v>
      </c>
      <c r="W477" s="164">
        <v>-4609.7131769048101</v>
      </c>
      <c r="X477" s="164">
        <v>-4609.7131769048101</v>
      </c>
      <c r="Y477" s="164">
        <v>-4609.7131769048101</v>
      </c>
      <c r="Z477" s="164">
        <v>-4609.7131769048101</v>
      </c>
      <c r="AA477" s="164">
        <v>-4609.7131769048101</v>
      </c>
      <c r="AB477" s="164">
        <v>-4609.8600392533699</v>
      </c>
      <c r="AC477" s="164">
        <v>-4609.8600392533699</v>
      </c>
      <c r="AD477" s="164">
        <v>-4609.8600392533699</v>
      </c>
      <c r="AE477" s="164">
        <v>-4609.8600392533699</v>
      </c>
      <c r="AF477" s="164">
        <v>-4609.8600392533699</v>
      </c>
      <c r="AG477" s="164">
        <v>-4609.8600392533699</v>
      </c>
      <c r="AH477" s="164">
        <v>-4609.8600392533699</v>
      </c>
      <c r="AI477" s="164">
        <v>-4609.8600392533699</v>
      </c>
      <c r="AJ477" s="164">
        <v>-4609.8600392533699</v>
      </c>
      <c r="AK477" s="164">
        <v>-4609.8600392533699</v>
      </c>
      <c r="AL477" s="164">
        <v>-4609.8600392533699</v>
      </c>
      <c r="AM477" s="164">
        <v>-4609.8600392533699</v>
      </c>
      <c r="AN477" s="164">
        <v>-4609.8600392533699</v>
      </c>
    </row>
    <row r="478" spans="1:40" x14ac:dyDescent="0.2">
      <c r="A478" s="27" t="s">
        <v>2317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164">
        <v>0</v>
      </c>
      <c r="AD478" s="164">
        <v>0</v>
      </c>
      <c r="AE478" s="164">
        <v>0</v>
      </c>
      <c r="AF478" s="164">
        <v>0</v>
      </c>
      <c r="AG478" s="164">
        <v>0</v>
      </c>
      <c r="AH478" s="164">
        <v>0</v>
      </c>
      <c r="AI478" s="164">
        <v>0</v>
      </c>
      <c r="AJ478" s="164">
        <v>0</v>
      </c>
      <c r="AK478" s="164">
        <v>0</v>
      </c>
      <c r="AL478" s="164">
        <v>0</v>
      </c>
      <c r="AM478" s="164">
        <v>0</v>
      </c>
      <c r="AN478" s="164">
        <v>0</v>
      </c>
    </row>
    <row r="479" spans="1:40" x14ac:dyDescent="0.2">
      <c r="A479" s="27" t="s">
        <v>2318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  <c r="W479" s="164">
        <v>0</v>
      </c>
      <c r="X479" s="164">
        <v>0</v>
      </c>
      <c r="Y479" s="164">
        <v>0</v>
      </c>
      <c r="Z479" s="164">
        <v>0</v>
      </c>
      <c r="AA479" s="164">
        <v>0</v>
      </c>
      <c r="AB479" s="164">
        <v>0</v>
      </c>
      <c r="AC479" s="164">
        <v>0</v>
      </c>
      <c r="AD479" s="164">
        <v>0</v>
      </c>
      <c r="AE479" s="164">
        <v>0</v>
      </c>
      <c r="AF479" s="164">
        <v>0</v>
      </c>
      <c r="AG479" s="164">
        <v>0</v>
      </c>
      <c r="AH479" s="164">
        <v>0</v>
      </c>
      <c r="AI479" s="164">
        <v>0</v>
      </c>
      <c r="AJ479" s="164">
        <v>0</v>
      </c>
      <c r="AK479" s="164">
        <v>0</v>
      </c>
      <c r="AL479" s="164">
        <v>0</v>
      </c>
      <c r="AM479" s="164">
        <v>0</v>
      </c>
      <c r="AN479" s="164">
        <v>0</v>
      </c>
    </row>
    <row r="480" spans="1:40" x14ac:dyDescent="0.2">
      <c r="A480" s="27" t="s">
        <v>2319</v>
      </c>
      <c r="B480" s="164">
        <v>5509210.4305222202</v>
      </c>
      <c r="C480" s="164">
        <v>5509210.4305222202</v>
      </c>
      <c r="D480" s="164">
        <v>5509210.4305222202</v>
      </c>
      <c r="E480" s="164">
        <v>5509210.4305222202</v>
      </c>
      <c r="F480" s="164">
        <v>5509210.4305222202</v>
      </c>
      <c r="G480" s="164">
        <v>5509210.4305222202</v>
      </c>
      <c r="H480" s="164">
        <v>5509210.4305222202</v>
      </c>
      <c r="I480" s="164">
        <v>5509210.4305222202</v>
      </c>
      <c r="J480" s="164">
        <v>5509210.4305222202</v>
      </c>
      <c r="K480" s="164">
        <v>5509210.4305222202</v>
      </c>
      <c r="L480" s="164">
        <v>5509210.4305222202</v>
      </c>
      <c r="M480" s="164">
        <v>5509210.4305222202</v>
      </c>
      <c r="N480" s="164">
        <v>5509210.4305222202</v>
      </c>
      <c r="O480" s="164">
        <v>5507294.29214535</v>
      </c>
      <c r="P480" s="164">
        <v>5507294.29214535</v>
      </c>
      <c r="Q480" s="164">
        <v>5507294.29214535</v>
      </c>
      <c r="R480" s="164">
        <v>5507294.29214535</v>
      </c>
      <c r="S480" s="164">
        <v>5507294.29214535</v>
      </c>
      <c r="T480" s="164">
        <v>5507294.29214535</v>
      </c>
      <c r="U480" s="164">
        <v>5507294.29214535</v>
      </c>
      <c r="V480" s="164">
        <v>5507294.29214535</v>
      </c>
      <c r="W480" s="164">
        <v>5507294.29214535</v>
      </c>
      <c r="X480" s="164">
        <v>5507294.29214535</v>
      </c>
      <c r="Y480" s="164">
        <v>5507294.29214535</v>
      </c>
      <c r="Z480" s="164">
        <v>5507294.29214535</v>
      </c>
      <c r="AA480" s="164">
        <v>5507294.29214535</v>
      </c>
      <c r="AB480" s="164">
        <v>5507469.7508220496</v>
      </c>
      <c r="AC480" s="164">
        <v>5507469.7508220496</v>
      </c>
      <c r="AD480" s="164">
        <v>5507469.7508220496</v>
      </c>
      <c r="AE480" s="164">
        <v>5507469.7508220496</v>
      </c>
      <c r="AF480" s="164">
        <v>5507469.7508220496</v>
      </c>
      <c r="AG480" s="164">
        <v>5507469.7508220496</v>
      </c>
      <c r="AH480" s="164">
        <v>5507469.7508220496</v>
      </c>
      <c r="AI480" s="164">
        <v>5507469.7508220496</v>
      </c>
      <c r="AJ480" s="164">
        <v>5507469.7508220496</v>
      </c>
      <c r="AK480" s="164">
        <v>5507469.7508220496</v>
      </c>
      <c r="AL480" s="164">
        <v>5507469.7508220496</v>
      </c>
      <c r="AM480" s="164">
        <v>5507469.7508220496</v>
      </c>
      <c r="AN480" s="164">
        <v>5507469.7508220496</v>
      </c>
    </row>
    <row r="481" spans="1:40" x14ac:dyDescent="0.2">
      <c r="A481" s="27" t="s">
        <v>2320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  <c r="O481" s="164">
        <v>0</v>
      </c>
      <c r="P481" s="164">
        <v>0</v>
      </c>
      <c r="Q481" s="164">
        <v>0</v>
      </c>
      <c r="R481" s="164">
        <v>0</v>
      </c>
      <c r="S481" s="164">
        <v>0</v>
      </c>
      <c r="T481" s="164">
        <v>0</v>
      </c>
      <c r="U481" s="164">
        <v>0</v>
      </c>
      <c r="V481" s="164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  <c r="AC481" s="164">
        <v>0</v>
      </c>
      <c r="AD481" s="164">
        <v>0</v>
      </c>
      <c r="AE481" s="164">
        <v>0</v>
      </c>
      <c r="AF481" s="164">
        <v>0</v>
      </c>
      <c r="AG481" s="164">
        <v>0</v>
      </c>
      <c r="AH481" s="164">
        <v>0</v>
      </c>
      <c r="AI481" s="164">
        <v>0</v>
      </c>
      <c r="AJ481" s="164">
        <v>0</v>
      </c>
      <c r="AK481" s="164">
        <v>0</v>
      </c>
      <c r="AL481" s="164">
        <v>0</v>
      </c>
      <c r="AM481" s="164">
        <v>0</v>
      </c>
      <c r="AN481" s="164">
        <v>0</v>
      </c>
    </row>
    <row r="482" spans="1:40" x14ac:dyDescent="0.2">
      <c r="A482" s="27" t="s">
        <v>2321</v>
      </c>
      <c r="B482" s="164">
        <v>5204690.3059259197</v>
      </c>
      <c r="C482" s="164">
        <v>5204690.3059259197</v>
      </c>
      <c r="D482" s="164">
        <v>5204690.3059259197</v>
      </c>
      <c r="E482" s="164">
        <v>5204690.3059259197</v>
      </c>
      <c r="F482" s="164">
        <v>5204690.3059259197</v>
      </c>
      <c r="G482" s="164">
        <v>5204690.3059259197</v>
      </c>
      <c r="H482" s="164">
        <v>5204690.3059259197</v>
      </c>
      <c r="I482" s="164">
        <v>5204690.3059259197</v>
      </c>
      <c r="J482" s="164">
        <v>5204690.3059259197</v>
      </c>
      <c r="K482" s="164">
        <v>5204690.3059259197</v>
      </c>
      <c r="L482" s="164">
        <v>5204690.3059259197</v>
      </c>
      <c r="M482" s="164">
        <v>5204690.3059259197</v>
      </c>
      <c r="N482" s="164">
        <v>5204690.3059259197</v>
      </c>
      <c r="O482" s="164">
        <v>5202880.0815824103</v>
      </c>
      <c r="P482" s="164">
        <v>5202880.0815824103</v>
      </c>
      <c r="Q482" s="164">
        <v>5202880.0815824103</v>
      </c>
      <c r="R482" s="164">
        <v>5202880.0815824103</v>
      </c>
      <c r="S482" s="164">
        <v>5202880.0815824103</v>
      </c>
      <c r="T482" s="164">
        <v>5202880.0815824103</v>
      </c>
      <c r="U482" s="164">
        <v>5202880.0815824103</v>
      </c>
      <c r="V482" s="164">
        <v>5202880.0815824103</v>
      </c>
      <c r="W482" s="164">
        <v>5202880.0815824103</v>
      </c>
      <c r="X482" s="164">
        <v>5202880.0815824103</v>
      </c>
      <c r="Y482" s="164">
        <v>5202880.0815824103</v>
      </c>
      <c r="Z482" s="164">
        <v>5202880.0815824103</v>
      </c>
      <c r="AA482" s="164">
        <v>5202880.0815824103</v>
      </c>
      <c r="AB482" s="164">
        <v>5203045.8418279402</v>
      </c>
      <c r="AC482" s="164">
        <v>5203045.8418279402</v>
      </c>
      <c r="AD482" s="164">
        <v>5203045.8418279402</v>
      </c>
      <c r="AE482" s="164">
        <v>5203045.8418279402</v>
      </c>
      <c r="AF482" s="164">
        <v>5203045.8418279402</v>
      </c>
      <c r="AG482" s="164">
        <v>5203045.8418279402</v>
      </c>
      <c r="AH482" s="164">
        <v>5203045.8418279402</v>
      </c>
      <c r="AI482" s="164">
        <v>5203045.8418279402</v>
      </c>
      <c r="AJ482" s="164">
        <v>5203045.8418279402</v>
      </c>
      <c r="AK482" s="164">
        <v>5203045.8418279402</v>
      </c>
      <c r="AL482" s="164">
        <v>5203045.8418279402</v>
      </c>
      <c r="AM482" s="164">
        <v>5203045.8418279402</v>
      </c>
      <c r="AN482" s="164">
        <v>5203045.8418279402</v>
      </c>
    </row>
    <row r="483" spans="1:40" x14ac:dyDescent="0.2">
      <c r="A483" s="27" t="s">
        <v>2322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0</v>
      </c>
      <c r="V483" s="164">
        <v>0</v>
      </c>
      <c r="W483" s="164">
        <v>0</v>
      </c>
      <c r="X483" s="164">
        <v>0</v>
      </c>
      <c r="Y483" s="164">
        <v>0</v>
      </c>
      <c r="Z483" s="164">
        <v>0</v>
      </c>
      <c r="AA483" s="164">
        <v>0</v>
      </c>
      <c r="AB483" s="164">
        <v>0</v>
      </c>
      <c r="AC483" s="164">
        <v>0</v>
      </c>
      <c r="AD483" s="164">
        <v>0</v>
      </c>
      <c r="AE483" s="164">
        <v>0</v>
      </c>
      <c r="AF483" s="164">
        <v>0</v>
      </c>
      <c r="AG483" s="164">
        <v>0</v>
      </c>
      <c r="AH483" s="164">
        <v>0</v>
      </c>
      <c r="AI483" s="164">
        <v>0</v>
      </c>
      <c r="AJ483" s="164">
        <v>0</v>
      </c>
      <c r="AK483" s="164">
        <v>0</v>
      </c>
      <c r="AL483" s="164">
        <v>0</v>
      </c>
      <c r="AM483" s="164">
        <v>0</v>
      </c>
      <c r="AN483" s="164">
        <v>0</v>
      </c>
    </row>
    <row r="484" spans="1:40" x14ac:dyDescent="0.2">
      <c r="A484" s="27" t="s">
        <v>2323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0</v>
      </c>
      <c r="S484" s="164">
        <v>0</v>
      </c>
      <c r="T484" s="164">
        <v>0</v>
      </c>
      <c r="U484" s="164">
        <v>0</v>
      </c>
      <c r="V484" s="164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  <c r="AC484" s="164">
        <v>0</v>
      </c>
      <c r="AD484" s="164">
        <v>0</v>
      </c>
      <c r="AE484" s="164">
        <v>0</v>
      </c>
      <c r="AF484" s="164">
        <v>0</v>
      </c>
      <c r="AG484" s="164">
        <v>0</v>
      </c>
      <c r="AH484" s="164">
        <v>0</v>
      </c>
      <c r="AI484" s="164">
        <v>0</v>
      </c>
      <c r="AJ484" s="164">
        <v>0</v>
      </c>
      <c r="AK484" s="164">
        <v>0</v>
      </c>
      <c r="AL484" s="164">
        <v>0</v>
      </c>
      <c r="AM484" s="164">
        <v>0</v>
      </c>
      <c r="AN484" s="164">
        <v>0</v>
      </c>
    </row>
    <row r="485" spans="1:40" x14ac:dyDescent="0.2">
      <c r="A485" s="27" t="s">
        <v>2324</v>
      </c>
      <c r="B485" s="164">
        <v>0</v>
      </c>
      <c r="C485" s="164">
        <v>0</v>
      </c>
      <c r="D485" s="164">
        <v>0</v>
      </c>
      <c r="E485" s="164">
        <v>0</v>
      </c>
      <c r="F485" s="164">
        <v>0</v>
      </c>
      <c r="G485" s="164">
        <v>0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4">
        <v>0</v>
      </c>
      <c r="Q485" s="164">
        <v>0</v>
      </c>
      <c r="R485" s="164">
        <v>0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0</v>
      </c>
      <c r="Z485" s="164">
        <v>0</v>
      </c>
      <c r="AA485" s="164">
        <v>0</v>
      </c>
      <c r="AB485" s="164">
        <v>0</v>
      </c>
      <c r="AC485" s="164">
        <v>0</v>
      </c>
      <c r="AD485" s="164">
        <v>0</v>
      </c>
      <c r="AE485" s="164">
        <v>0</v>
      </c>
      <c r="AF485" s="164">
        <v>0</v>
      </c>
      <c r="AG485" s="164">
        <v>0</v>
      </c>
      <c r="AH485" s="164">
        <v>0</v>
      </c>
      <c r="AI485" s="164">
        <v>0</v>
      </c>
      <c r="AJ485" s="164">
        <v>0</v>
      </c>
      <c r="AK485" s="164">
        <v>0</v>
      </c>
      <c r="AL485" s="164">
        <v>0</v>
      </c>
      <c r="AM485" s="164">
        <v>0</v>
      </c>
      <c r="AN485" s="164">
        <v>0</v>
      </c>
    </row>
    <row r="486" spans="1:40" x14ac:dyDescent="0.2">
      <c r="A486" s="27" t="s">
        <v>2325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0</v>
      </c>
      <c r="S486" s="164">
        <v>0</v>
      </c>
      <c r="T486" s="164">
        <v>0</v>
      </c>
      <c r="U486" s="164">
        <v>0</v>
      </c>
      <c r="V486" s="164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164">
        <v>0</v>
      </c>
      <c r="AD486" s="164">
        <v>0</v>
      </c>
      <c r="AE486" s="164">
        <v>0</v>
      </c>
      <c r="AF486" s="164">
        <v>0</v>
      </c>
      <c r="AG486" s="164">
        <v>0</v>
      </c>
      <c r="AH486" s="164">
        <v>0</v>
      </c>
      <c r="AI486" s="164">
        <v>0</v>
      </c>
      <c r="AJ486" s="164">
        <v>0</v>
      </c>
      <c r="AK486" s="164">
        <v>0</v>
      </c>
      <c r="AL486" s="164">
        <v>0</v>
      </c>
      <c r="AM486" s="164">
        <v>0</v>
      </c>
      <c r="AN486" s="164">
        <v>0</v>
      </c>
    </row>
    <row r="487" spans="1:40" x14ac:dyDescent="0.2">
      <c r="A487" s="27" t="s">
        <v>2326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0</v>
      </c>
      <c r="W487" s="164">
        <v>0</v>
      </c>
      <c r="X487" s="164">
        <v>0</v>
      </c>
      <c r="Y487" s="164">
        <v>0</v>
      </c>
      <c r="Z487" s="164">
        <v>0</v>
      </c>
      <c r="AA487" s="164">
        <v>0</v>
      </c>
      <c r="AB487" s="164">
        <v>0</v>
      </c>
      <c r="AC487" s="164">
        <v>0</v>
      </c>
      <c r="AD487" s="164">
        <v>0</v>
      </c>
      <c r="AE487" s="164">
        <v>0</v>
      </c>
      <c r="AF487" s="164">
        <v>0</v>
      </c>
      <c r="AG487" s="164">
        <v>0</v>
      </c>
      <c r="AH487" s="164">
        <v>0</v>
      </c>
      <c r="AI487" s="164">
        <v>0</v>
      </c>
      <c r="AJ487" s="164">
        <v>0</v>
      </c>
      <c r="AK487" s="164">
        <v>0</v>
      </c>
      <c r="AL487" s="164">
        <v>0</v>
      </c>
      <c r="AM487" s="164">
        <v>0</v>
      </c>
      <c r="AN487" s="164">
        <v>0</v>
      </c>
    </row>
    <row r="488" spans="1:40" x14ac:dyDescent="0.2">
      <c r="A488" s="27" t="s">
        <v>2327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0</v>
      </c>
      <c r="U488" s="164">
        <v>0</v>
      </c>
      <c r="V488" s="164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164">
        <v>0</v>
      </c>
      <c r="AD488" s="164">
        <v>0</v>
      </c>
      <c r="AE488" s="164">
        <v>0</v>
      </c>
      <c r="AF488" s="164">
        <v>0</v>
      </c>
      <c r="AG488" s="164">
        <v>0</v>
      </c>
      <c r="AH488" s="164">
        <v>0</v>
      </c>
      <c r="AI488" s="164">
        <v>0</v>
      </c>
      <c r="AJ488" s="164">
        <v>0</v>
      </c>
      <c r="AK488" s="164">
        <v>0</v>
      </c>
      <c r="AL488" s="164">
        <v>0</v>
      </c>
      <c r="AM488" s="164">
        <v>0</v>
      </c>
      <c r="AN488" s="164">
        <v>0</v>
      </c>
    </row>
    <row r="489" spans="1:40" x14ac:dyDescent="0.2">
      <c r="A489" s="27" t="s">
        <v>2328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0</v>
      </c>
      <c r="V489" s="164">
        <v>0</v>
      </c>
      <c r="W489" s="164">
        <v>0</v>
      </c>
      <c r="X489" s="164">
        <v>0</v>
      </c>
      <c r="Y489" s="164">
        <v>0</v>
      </c>
      <c r="Z489" s="164">
        <v>0</v>
      </c>
      <c r="AA489" s="164">
        <v>0</v>
      </c>
      <c r="AB489" s="164">
        <v>0</v>
      </c>
      <c r="AC489" s="164">
        <v>0</v>
      </c>
      <c r="AD489" s="164">
        <v>0</v>
      </c>
      <c r="AE489" s="164">
        <v>0</v>
      </c>
      <c r="AF489" s="164">
        <v>0</v>
      </c>
      <c r="AG489" s="164">
        <v>0</v>
      </c>
      <c r="AH489" s="164">
        <v>0</v>
      </c>
      <c r="AI489" s="164">
        <v>0</v>
      </c>
      <c r="AJ489" s="164">
        <v>0</v>
      </c>
      <c r="AK489" s="164">
        <v>0</v>
      </c>
      <c r="AL489" s="164">
        <v>0</v>
      </c>
      <c r="AM489" s="164">
        <v>0</v>
      </c>
      <c r="AN489" s="164">
        <v>0</v>
      </c>
    </row>
    <row r="490" spans="1:40" x14ac:dyDescent="0.2">
      <c r="A490" s="27" t="s">
        <v>2329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0</v>
      </c>
      <c r="S490" s="164">
        <v>0</v>
      </c>
      <c r="T490" s="164">
        <v>0</v>
      </c>
      <c r="U490" s="164">
        <v>0</v>
      </c>
      <c r="V490" s="164">
        <v>0</v>
      </c>
      <c r="W490" s="164">
        <v>0</v>
      </c>
      <c r="X490" s="164">
        <v>0</v>
      </c>
      <c r="Y490" s="164">
        <v>0</v>
      </c>
      <c r="Z490" s="164">
        <v>0</v>
      </c>
      <c r="AA490" s="164">
        <v>0</v>
      </c>
      <c r="AB490" s="164">
        <v>0</v>
      </c>
      <c r="AC490" s="164">
        <v>0</v>
      </c>
      <c r="AD490" s="164">
        <v>0</v>
      </c>
      <c r="AE490" s="164">
        <v>0</v>
      </c>
      <c r="AF490" s="164">
        <v>0</v>
      </c>
      <c r="AG490" s="164">
        <v>0</v>
      </c>
      <c r="AH490" s="164">
        <v>0</v>
      </c>
      <c r="AI490" s="164">
        <v>0</v>
      </c>
      <c r="AJ490" s="164">
        <v>0</v>
      </c>
      <c r="AK490" s="164">
        <v>0</v>
      </c>
      <c r="AL490" s="164">
        <v>0</v>
      </c>
      <c r="AM490" s="164">
        <v>0</v>
      </c>
      <c r="AN490" s="164">
        <v>0</v>
      </c>
    </row>
    <row r="491" spans="1:40" x14ac:dyDescent="0.2">
      <c r="A491" s="27" t="s">
        <v>2330</v>
      </c>
      <c r="B491" s="164">
        <v>-3.8925975433427802E-2</v>
      </c>
      <c r="C491" s="164">
        <v>-3.8925975433427802E-2</v>
      </c>
      <c r="D491" s="164">
        <v>-3.8925975433427802E-2</v>
      </c>
      <c r="E491" s="164">
        <v>-3.8925975433427802E-2</v>
      </c>
      <c r="F491" s="164">
        <v>-3.8925975433427802E-2</v>
      </c>
      <c r="G491" s="164">
        <v>-3.8925975433427802E-2</v>
      </c>
      <c r="H491" s="164">
        <v>-3.8925975433427802E-2</v>
      </c>
      <c r="I491" s="164">
        <v>-3.8925975433427802E-2</v>
      </c>
      <c r="J491" s="164">
        <v>-3.8925975433427802E-2</v>
      </c>
      <c r="K491" s="164">
        <v>-3.8925975433427802E-2</v>
      </c>
      <c r="L491" s="164">
        <v>-3.8925975433427802E-2</v>
      </c>
      <c r="M491" s="164">
        <v>-3.8925975433427802E-2</v>
      </c>
      <c r="N491" s="164">
        <v>-3.8925975433427802E-2</v>
      </c>
      <c r="O491" s="164">
        <v>-3.8912436731952202E-2</v>
      </c>
      <c r="P491" s="164">
        <v>-3.8912436731952202E-2</v>
      </c>
      <c r="Q491" s="164">
        <v>-3.8912436731952202E-2</v>
      </c>
      <c r="R491" s="164">
        <v>-3.8912436731952202E-2</v>
      </c>
      <c r="S491" s="164">
        <v>-3.8912436731952202E-2</v>
      </c>
      <c r="T491" s="164">
        <v>-3.8912436731952202E-2</v>
      </c>
      <c r="U491" s="164">
        <v>-3.8912436731952202E-2</v>
      </c>
      <c r="V491" s="164">
        <v>-3.8912436731952202E-2</v>
      </c>
      <c r="W491" s="164">
        <v>-3.8912436731952202E-2</v>
      </c>
      <c r="X491" s="164">
        <v>-3.8912436731952202E-2</v>
      </c>
      <c r="Y491" s="164">
        <v>-3.8912436731952202E-2</v>
      </c>
      <c r="Z491" s="164">
        <v>-3.8912436731952202E-2</v>
      </c>
      <c r="AA491" s="164">
        <v>-3.8912436731952202E-2</v>
      </c>
      <c r="AB491" s="164">
        <v>-3.89136764559063E-2</v>
      </c>
      <c r="AC491" s="164">
        <v>-3.89136764559063E-2</v>
      </c>
      <c r="AD491" s="164">
        <v>-3.89136764559063E-2</v>
      </c>
      <c r="AE491" s="164">
        <v>-3.89136764559063E-2</v>
      </c>
      <c r="AF491" s="164">
        <v>-3.89136764559063E-2</v>
      </c>
      <c r="AG491" s="164">
        <v>-3.89136764559063E-2</v>
      </c>
      <c r="AH491" s="164">
        <v>-3.89136764559063E-2</v>
      </c>
      <c r="AI491" s="164">
        <v>-3.89136764559063E-2</v>
      </c>
      <c r="AJ491" s="164">
        <v>-3.89136764559063E-2</v>
      </c>
      <c r="AK491" s="164">
        <v>-3.89136764559063E-2</v>
      </c>
      <c r="AL491" s="164">
        <v>-3.89136764559063E-2</v>
      </c>
      <c r="AM491" s="164">
        <v>-3.89136764559063E-2</v>
      </c>
      <c r="AN491" s="164">
        <v>-3.89136764559063E-2</v>
      </c>
    </row>
    <row r="492" spans="1:40" x14ac:dyDescent="0.2">
      <c r="A492" s="27" t="s">
        <v>2331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  <c r="O492" s="164">
        <v>0</v>
      </c>
      <c r="P492" s="164">
        <v>0</v>
      </c>
      <c r="Q492" s="164">
        <v>0</v>
      </c>
      <c r="R492" s="164">
        <v>0</v>
      </c>
      <c r="S492" s="164">
        <v>0</v>
      </c>
      <c r="T492" s="164">
        <v>0</v>
      </c>
      <c r="U492" s="164">
        <v>0</v>
      </c>
      <c r="V492" s="164">
        <v>0</v>
      </c>
      <c r="W492" s="164">
        <v>0</v>
      </c>
      <c r="X492" s="164">
        <v>0</v>
      </c>
      <c r="Y492" s="164">
        <v>0</v>
      </c>
      <c r="Z492" s="164">
        <v>0</v>
      </c>
      <c r="AA492" s="164">
        <v>0</v>
      </c>
      <c r="AB492" s="164">
        <v>0</v>
      </c>
      <c r="AC492" s="164">
        <v>0</v>
      </c>
      <c r="AD492" s="164">
        <v>0</v>
      </c>
      <c r="AE492" s="164">
        <v>0</v>
      </c>
      <c r="AF492" s="164">
        <v>0</v>
      </c>
      <c r="AG492" s="164">
        <v>0</v>
      </c>
      <c r="AH492" s="164">
        <v>0</v>
      </c>
      <c r="AI492" s="164">
        <v>0</v>
      </c>
      <c r="AJ492" s="164">
        <v>0</v>
      </c>
      <c r="AK492" s="164">
        <v>0</v>
      </c>
      <c r="AL492" s="164">
        <v>0</v>
      </c>
      <c r="AM492" s="164">
        <v>0</v>
      </c>
      <c r="AN492" s="164">
        <v>0</v>
      </c>
    </row>
    <row r="493" spans="1:40" x14ac:dyDescent="0.2">
      <c r="A493" s="27" t="s">
        <v>2332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  <c r="O493" s="164">
        <v>0</v>
      </c>
      <c r="P493" s="164">
        <v>0</v>
      </c>
      <c r="Q493" s="164">
        <v>0</v>
      </c>
      <c r="R493" s="164">
        <v>0</v>
      </c>
      <c r="S493" s="164">
        <v>0</v>
      </c>
      <c r="T493" s="164">
        <v>0</v>
      </c>
      <c r="U493" s="164">
        <v>0</v>
      </c>
      <c r="V493" s="164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164">
        <v>0</v>
      </c>
      <c r="AD493" s="164">
        <v>0</v>
      </c>
      <c r="AE493" s="164">
        <v>0</v>
      </c>
      <c r="AF493" s="164">
        <v>0</v>
      </c>
      <c r="AG493" s="164">
        <v>0</v>
      </c>
      <c r="AH493" s="164">
        <v>0</v>
      </c>
      <c r="AI493" s="164">
        <v>0</v>
      </c>
      <c r="AJ493" s="164">
        <v>0</v>
      </c>
      <c r="AK493" s="164">
        <v>0</v>
      </c>
      <c r="AL493" s="164">
        <v>0</v>
      </c>
      <c r="AM493" s="164">
        <v>0</v>
      </c>
      <c r="AN493" s="164">
        <v>0</v>
      </c>
    </row>
    <row r="494" spans="1:40" x14ac:dyDescent="0.2">
      <c r="A494" s="27" t="s">
        <v>2333</v>
      </c>
      <c r="B494" s="164">
        <v>-1.94629877167139</v>
      </c>
      <c r="C494" s="164">
        <v>-1.94629877167139</v>
      </c>
      <c r="D494" s="164">
        <v>-1.94629877167139</v>
      </c>
      <c r="E494" s="164">
        <v>-1.94629877167139</v>
      </c>
      <c r="F494" s="164">
        <v>-1.94629877167139</v>
      </c>
      <c r="G494" s="164">
        <v>-1.94629877167139</v>
      </c>
      <c r="H494" s="164">
        <v>-1.94629877167139</v>
      </c>
      <c r="I494" s="164">
        <v>-1.94629877167139</v>
      </c>
      <c r="J494" s="164">
        <v>-1.94629877167139</v>
      </c>
      <c r="K494" s="164">
        <v>-1.94629877167139</v>
      </c>
      <c r="L494" s="164">
        <v>-1.94629877167139</v>
      </c>
      <c r="M494" s="164">
        <v>-1.94629877167139</v>
      </c>
      <c r="N494" s="164">
        <v>-1.94629877167139</v>
      </c>
      <c r="O494" s="164">
        <v>-1.9456218365976099</v>
      </c>
      <c r="P494" s="164">
        <v>-1.9456218365976099</v>
      </c>
      <c r="Q494" s="164">
        <v>-1.9456218365976099</v>
      </c>
      <c r="R494" s="164">
        <v>-1.9456218365976099</v>
      </c>
      <c r="S494" s="164">
        <v>-1.9456218365976099</v>
      </c>
      <c r="T494" s="164">
        <v>-1.9456218365976099</v>
      </c>
      <c r="U494" s="164">
        <v>-1.9456218365976099</v>
      </c>
      <c r="V494" s="164">
        <v>-1.9456218365976099</v>
      </c>
      <c r="W494" s="164">
        <v>-1.9456218365976099</v>
      </c>
      <c r="X494" s="164">
        <v>-1.9456218365976099</v>
      </c>
      <c r="Y494" s="164">
        <v>-1.9456218365976099</v>
      </c>
      <c r="Z494" s="164">
        <v>-1.9456218365976099</v>
      </c>
      <c r="AA494" s="164">
        <v>-1.9456218365976099</v>
      </c>
      <c r="AB494" s="164">
        <v>-1.9456838227953099</v>
      </c>
      <c r="AC494" s="164">
        <v>-1.9456838227953099</v>
      </c>
      <c r="AD494" s="164">
        <v>-1.9456838227953099</v>
      </c>
      <c r="AE494" s="164">
        <v>-1.9456838227953099</v>
      </c>
      <c r="AF494" s="164">
        <v>-1.9456838227953099</v>
      </c>
      <c r="AG494" s="164">
        <v>-1.9456838227953099</v>
      </c>
      <c r="AH494" s="164">
        <v>-1.9456838227953099</v>
      </c>
      <c r="AI494" s="164">
        <v>-1.9456838227953099</v>
      </c>
      <c r="AJ494" s="164">
        <v>-1.9456838227953099</v>
      </c>
      <c r="AK494" s="164">
        <v>-1.9456838227953099</v>
      </c>
      <c r="AL494" s="164">
        <v>-1.9456838227953099</v>
      </c>
      <c r="AM494" s="164">
        <v>-1.9456838227953099</v>
      </c>
      <c r="AN494" s="164">
        <v>-1.9456838227953099</v>
      </c>
    </row>
    <row r="495" spans="1:40" x14ac:dyDescent="0.2">
      <c r="A495" s="27" t="s">
        <v>2334</v>
      </c>
      <c r="B495" s="164">
        <v>1.94629877167139</v>
      </c>
      <c r="C495" s="164">
        <v>1.94629877167139</v>
      </c>
      <c r="D495" s="164">
        <v>1.94629877167139</v>
      </c>
      <c r="E495" s="164">
        <v>1.94629877167139</v>
      </c>
      <c r="F495" s="164">
        <v>1.94629877167139</v>
      </c>
      <c r="G495" s="164">
        <v>1.94629877167139</v>
      </c>
      <c r="H495" s="164">
        <v>1.94629877167139</v>
      </c>
      <c r="I495" s="164">
        <v>1.94629877167139</v>
      </c>
      <c r="J495" s="164">
        <v>1.94629877167139</v>
      </c>
      <c r="K495" s="164">
        <v>1.94629877167139</v>
      </c>
      <c r="L495" s="164">
        <v>1.94629877167139</v>
      </c>
      <c r="M495" s="164">
        <v>1.94629877167139</v>
      </c>
      <c r="N495" s="164">
        <v>1.94629877167139</v>
      </c>
      <c r="O495" s="164">
        <v>1.9456218365976099</v>
      </c>
      <c r="P495" s="164">
        <v>1.9456218365976099</v>
      </c>
      <c r="Q495" s="164">
        <v>1.9456218365976099</v>
      </c>
      <c r="R495" s="164">
        <v>1.9456218365976099</v>
      </c>
      <c r="S495" s="164">
        <v>1.9456218365976099</v>
      </c>
      <c r="T495" s="164">
        <v>1.9456218365976099</v>
      </c>
      <c r="U495" s="164">
        <v>1.9456218365976099</v>
      </c>
      <c r="V495" s="164">
        <v>1.9456218365976099</v>
      </c>
      <c r="W495" s="164">
        <v>1.9456218365976099</v>
      </c>
      <c r="X495" s="164">
        <v>1.9456218365976099</v>
      </c>
      <c r="Y495" s="164">
        <v>1.9456218365976099</v>
      </c>
      <c r="Z495" s="164">
        <v>1.9456218365976099</v>
      </c>
      <c r="AA495" s="164">
        <v>1.9456218365976099</v>
      </c>
      <c r="AB495" s="164">
        <v>1.9456838227953099</v>
      </c>
      <c r="AC495" s="164">
        <v>1.9456838227953099</v>
      </c>
      <c r="AD495" s="164">
        <v>1.9456838227953099</v>
      </c>
      <c r="AE495" s="164">
        <v>1.9456838227953099</v>
      </c>
      <c r="AF495" s="164">
        <v>1.9456838227953099</v>
      </c>
      <c r="AG495" s="164">
        <v>1.9456838227953099</v>
      </c>
      <c r="AH495" s="164">
        <v>1.9456838227953099</v>
      </c>
      <c r="AI495" s="164">
        <v>1.9456838227953099</v>
      </c>
      <c r="AJ495" s="164">
        <v>1.9456838227953099</v>
      </c>
      <c r="AK495" s="164">
        <v>1.9456838227953099</v>
      </c>
      <c r="AL495" s="164">
        <v>1.9456838227953099</v>
      </c>
      <c r="AM495" s="164">
        <v>1.9456838227953099</v>
      </c>
      <c r="AN495" s="164">
        <v>1.9456838227953099</v>
      </c>
    </row>
    <row r="496" spans="1:40" x14ac:dyDescent="0.2">
      <c r="A496" s="27" t="s">
        <v>2335</v>
      </c>
      <c r="B496" s="164">
        <v>-102323306.56392001</v>
      </c>
      <c r="C496" s="164">
        <v>-98907220.914163902</v>
      </c>
      <c r="D496" s="164">
        <v>-91647703.593855694</v>
      </c>
      <c r="E496" s="164">
        <v>-86574479.216093406</v>
      </c>
      <c r="F496" s="164">
        <v>-81216863.135842994</v>
      </c>
      <c r="G496" s="164">
        <v>-74920675.148296595</v>
      </c>
      <c r="H496" s="164">
        <v>-72274935.664774999</v>
      </c>
      <c r="I496" s="164">
        <v>-70156429.371080905</v>
      </c>
      <c r="J496" s="164">
        <v>-63266440.199715503</v>
      </c>
      <c r="K496" s="164">
        <v>-59151306.161656901</v>
      </c>
      <c r="L496" s="164">
        <v>-52984572.263266698</v>
      </c>
      <c r="M496" s="164">
        <v>-42906426.435729899</v>
      </c>
      <c r="N496" s="164">
        <v>-42906426.435729899</v>
      </c>
      <c r="O496" s="164">
        <v>-42091960.086478002</v>
      </c>
      <c r="P496" s="164">
        <v>-38721770.768962897</v>
      </c>
      <c r="Q496" s="164">
        <v>-35268724.726752497</v>
      </c>
      <c r="R496" s="164">
        <v>-34622861.8491254</v>
      </c>
      <c r="S496" s="164">
        <v>-34623383.620727703</v>
      </c>
      <c r="T496" s="164">
        <v>-35050456.549583599</v>
      </c>
      <c r="U496" s="164">
        <v>-35828889.898328803</v>
      </c>
      <c r="V496" s="164">
        <v>-38287754.424599499</v>
      </c>
      <c r="W496" s="164">
        <v>-37584489.3182742</v>
      </c>
      <c r="X496" s="164">
        <v>-37335814.455062397</v>
      </c>
      <c r="Y496" s="164">
        <v>-35907991.389509</v>
      </c>
      <c r="Z496" s="164">
        <v>-31788742.628784198</v>
      </c>
      <c r="AA496" s="164">
        <v>-31788742.628784198</v>
      </c>
      <c r="AB496" s="164">
        <v>-33033310.911082301</v>
      </c>
      <c r="AC496" s="164">
        <v>-31729542.283997901</v>
      </c>
      <c r="AD496" s="164">
        <v>-30640796.083486602</v>
      </c>
      <c r="AE496" s="164">
        <v>-29924975.379902501</v>
      </c>
      <c r="AF496" s="164">
        <v>-29933793.766362701</v>
      </c>
      <c r="AG496" s="164">
        <v>-30702951.1997112</v>
      </c>
      <c r="AH496" s="164">
        <v>-31539727.450980999</v>
      </c>
      <c r="AI496" s="164">
        <v>-34109024.131681196</v>
      </c>
      <c r="AJ496" s="164">
        <v>-33728758.173293903</v>
      </c>
      <c r="AK496" s="164">
        <v>-33664676.059493802</v>
      </c>
      <c r="AL496" s="164">
        <v>-32608166.6516915</v>
      </c>
      <c r="AM496" s="164">
        <v>-28507945.973377001</v>
      </c>
      <c r="AN496" s="164">
        <v>-28507945.973377001</v>
      </c>
    </row>
    <row r="497" spans="1:40" x14ac:dyDescent="0.2">
      <c r="A497" s="27" t="s">
        <v>2336</v>
      </c>
      <c r="B497" s="164">
        <v>-0.97314938583569599</v>
      </c>
      <c r="C497" s="164">
        <v>-0.97314938583569599</v>
      </c>
      <c r="D497" s="164">
        <v>-0.97314938583569599</v>
      </c>
      <c r="E497" s="164">
        <v>-0.97314938583569599</v>
      </c>
      <c r="F497" s="164">
        <v>-0.97314938583569599</v>
      </c>
      <c r="G497" s="164">
        <v>-0.97314938583569599</v>
      </c>
      <c r="H497" s="164">
        <v>-0.97314938583569599</v>
      </c>
      <c r="I497" s="164">
        <v>-0.97314938583569599</v>
      </c>
      <c r="J497" s="164">
        <v>-0.97314938583569599</v>
      </c>
      <c r="K497" s="164">
        <v>-0.97314938583569599</v>
      </c>
      <c r="L497" s="164">
        <v>-0.97314938583569599</v>
      </c>
      <c r="M497" s="164">
        <v>-0.97314938583569599</v>
      </c>
      <c r="N497" s="164">
        <v>-0.97314938583569599</v>
      </c>
      <c r="O497" s="164">
        <v>-0.97281091829880695</v>
      </c>
      <c r="P497" s="164">
        <v>-0.97281091829880695</v>
      </c>
      <c r="Q497" s="164">
        <v>-0.97281091829880695</v>
      </c>
      <c r="R497" s="164">
        <v>-0.97281091829880695</v>
      </c>
      <c r="S497" s="164">
        <v>-0.97281091829880695</v>
      </c>
      <c r="T497" s="164">
        <v>-0.97281091829880695</v>
      </c>
      <c r="U497" s="164">
        <v>-0.97281091829880695</v>
      </c>
      <c r="V497" s="164">
        <v>-0.97281091829880695</v>
      </c>
      <c r="W497" s="164">
        <v>-0.97281091829880695</v>
      </c>
      <c r="X497" s="164">
        <v>-0.97281091829880695</v>
      </c>
      <c r="Y497" s="164">
        <v>-0.97281091829880695</v>
      </c>
      <c r="Z497" s="164">
        <v>-0.97281091829880695</v>
      </c>
      <c r="AA497" s="164">
        <v>-0.97281091829880695</v>
      </c>
      <c r="AB497" s="164">
        <v>-0.97284191139765797</v>
      </c>
      <c r="AC497" s="164">
        <v>-0.97284191139765797</v>
      </c>
      <c r="AD497" s="164">
        <v>-0.97284191139765797</v>
      </c>
      <c r="AE497" s="164">
        <v>-0.97284191139765797</v>
      </c>
      <c r="AF497" s="164">
        <v>-0.97284191139765797</v>
      </c>
      <c r="AG497" s="164">
        <v>-0.97284191139765797</v>
      </c>
      <c r="AH497" s="164">
        <v>-0.97284191139765797</v>
      </c>
      <c r="AI497" s="164">
        <v>-0.97284191139765797</v>
      </c>
      <c r="AJ497" s="164">
        <v>-0.97284191139765797</v>
      </c>
      <c r="AK497" s="164">
        <v>-0.97284191139765797</v>
      </c>
      <c r="AL497" s="164">
        <v>-0.97284191139765797</v>
      </c>
      <c r="AM497" s="164">
        <v>-0.97284191139765797</v>
      </c>
      <c r="AN497" s="164">
        <v>-0.97284191139765797</v>
      </c>
    </row>
    <row r="498" spans="1:40" x14ac:dyDescent="0.2">
      <c r="A498" s="27" t="s">
        <v>2337</v>
      </c>
      <c r="B498" s="164">
        <v>-5204691.1622973802</v>
      </c>
      <c r="C498" s="164">
        <v>-5204691.1622973802</v>
      </c>
      <c r="D498" s="164">
        <v>-5204691.1622973802</v>
      </c>
      <c r="E498" s="164">
        <v>-5204691.1622973802</v>
      </c>
      <c r="F498" s="164">
        <v>-5204691.1622973802</v>
      </c>
      <c r="G498" s="164">
        <v>-5204691.1622973802</v>
      </c>
      <c r="H498" s="164">
        <v>-5204691.1622973802</v>
      </c>
      <c r="I498" s="164">
        <v>-5204691.1622973802</v>
      </c>
      <c r="J498" s="164">
        <v>-5204691.1622973802</v>
      </c>
      <c r="K498" s="164">
        <v>-5204691.1622973802</v>
      </c>
      <c r="L498" s="164">
        <v>-5204691.1622973802</v>
      </c>
      <c r="M498" s="164">
        <v>-5204691.1622973802</v>
      </c>
      <c r="N498" s="164">
        <v>-5204691.1622973802</v>
      </c>
      <c r="O498" s="164">
        <v>-5202880.9376560096</v>
      </c>
      <c r="P498" s="164">
        <v>-5202880.9376560096</v>
      </c>
      <c r="Q498" s="164">
        <v>-5202880.9376560096</v>
      </c>
      <c r="R498" s="164">
        <v>-5202880.9376560096</v>
      </c>
      <c r="S498" s="164">
        <v>-5202880.9376560096</v>
      </c>
      <c r="T498" s="164">
        <v>-5202880.9376560096</v>
      </c>
      <c r="U498" s="164">
        <v>-5202880.9376560096</v>
      </c>
      <c r="V498" s="164">
        <v>-5202880.9376560096</v>
      </c>
      <c r="W498" s="164">
        <v>-5202880.9376560096</v>
      </c>
      <c r="X498" s="164">
        <v>-5202880.9376560096</v>
      </c>
      <c r="Y498" s="164">
        <v>-5202880.9376560096</v>
      </c>
      <c r="Z498" s="164">
        <v>-5202880.9376560096</v>
      </c>
      <c r="AA498" s="164">
        <v>-5202880.9376560096</v>
      </c>
      <c r="AB498" s="164">
        <v>-5203046.6979288198</v>
      </c>
      <c r="AC498" s="164">
        <v>-5203046.6979288198</v>
      </c>
      <c r="AD498" s="164">
        <v>-5203046.6979288198</v>
      </c>
      <c r="AE498" s="164">
        <v>-5203046.6979288198</v>
      </c>
      <c r="AF498" s="164">
        <v>-5203046.6979288198</v>
      </c>
      <c r="AG498" s="164">
        <v>-5203046.6979288198</v>
      </c>
      <c r="AH498" s="164">
        <v>-5203046.6979288198</v>
      </c>
      <c r="AI498" s="164">
        <v>-5203046.6979288198</v>
      </c>
      <c r="AJ498" s="164">
        <v>-5203046.6979288198</v>
      </c>
      <c r="AK498" s="164">
        <v>-5203046.6979288198</v>
      </c>
      <c r="AL498" s="164">
        <v>-5203046.6979288198</v>
      </c>
      <c r="AM498" s="164">
        <v>-5203046.6979288198</v>
      </c>
      <c r="AN498" s="164">
        <v>-5203046.6979288198</v>
      </c>
    </row>
    <row r="499" spans="1:40" x14ac:dyDescent="0.2">
      <c r="A499" s="30" t="s">
        <v>2338</v>
      </c>
      <c r="B499" s="164">
        <v>-182794425.17303199</v>
      </c>
      <c r="C499" s="164">
        <v>-180149553.919112</v>
      </c>
      <c r="D499" s="164">
        <v>-173398428.224197</v>
      </c>
      <c r="E499" s="164">
        <v>-168255339.64673701</v>
      </c>
      <c r="F499" s="164">
        <v>-164287200.10955</v>
      </c>
      <c r="G499" s="164">
        <v>-158933704.08585799</v>
      </c>
      <c r="H499" s="164">
        <v>-158385615.516451</v>
      </c>
      <c r="I499" s="164">
        <v>-158664716.70994201</v>
      </c>
      <c r="J499" s="164">
        <v>-152929796.92761701</v>
      </c>
      <c r="K499" s="164">
        <v>-150936307.872655</v>
      </c>
      <c r="L499" s="164">
        <v>-131160244.762134</v>
      </c>
      <c r="M499" s="164">
        <v>-121433705.51814</v>
      </c>
      <c r="N499" s="164">
        <v>-121433705.51814</v>
      </c>
      <c r="O499" s="164">
        <v>-122464540.73518001</v>
      </c>
      <c r="P499" s="164">
        <v>-120409276.911267</v>
      </c>
      <c r="Q499" s="164">
        <v>-118378656.656819</v>
      </c>
      <c r="R499" s="164">
        <v>-119112268.332434</v>
      </c>
      <c r="S499" s="164">
        <v>-121211879.70678</v>
      </c>
      <c r="T499" s="164">
        <v>-123663801.146128</v>
      </c>
      <c r="U499" s="164">
        <v>-127042188.712575</v>
      </c>
      <c r="V499" s="164">
        <v>-132719487.814795</v>
      </c>
      <c r="W499" s="164">
        <v>-134443126.399683</v>
      </c>
      <c r="X499" s="164">
        <v>-136972997.12501901</v>
      </c>
      <c r="Y499" s="164">
        <v>-121067756.329804</v>
      </c>
      <c r="Z499" s="164">
        <v>-118053835.724178</v>
      </c>
      <c r="AA499" s="164">
        <v>-118053835.724178</v>
      </c>
      <c r="AB499" s="164">
        <v>-121246338.539726</v>
      </c>
      <c r="AC499" s="164">
        <v>-121283459.167114</v>
      </c>
      <c r="AD499" s="164">
        <v>-121596455.86759999</v>
      </c>
      <c r="AE499" s="164">
        <v>-122328209.998237</v>
      </c>
      <c r="AF499" s="164">
        <v>-124407582.150252</v>
      </c>
      <c r="AG499" s="164">
        <v>-127274378.65208399</v>
      </c>
      <c r="AH499" s="164">
        <v>-130674445.219538</v>
      </c>
      <c r="AI499" s="164">
        <v>-136388885.20412999</v>
      </c>
      <c r="AJ499" s="164">
        <v>-138467201.56581101</v>
      </c>
      <c r="AK499" s="164">
        <v>-141118927.920683</v>
      </c>
      <c r="AL499" s="164">
        <v>-124336082.406829</v>
      </c>
      <c r="AM499" s="164">
        <v>-121531151.23711801</v>
      </c>
      <c r="AN499" s="164">
        <v>-121531151.23711801</v>
      </c>
    </row>
    <row r="500" spans="1:40" x14ac:dyDescent="0.2">
      <c r="A500" s="27" t="s">
        <v>2339</v>
      </c>
      <c r="B500" s="164">
        <v>-1134400.2488001599</v>
      </c>
      <c r="C500" s="164">
        <v>-1134400.2488001599</v>
      </c>
      <c r="D500" s="164">
        <v>-1134400.2488001599</v>
      </c>
      <c r="E500" s="164">
        <v>-1134400.2488001599</v>
      </c>
      <c r="F500" s="164">
        <v>-1134400.2488001599</v>
      </c>
      <c r="G500" s="164">
        <v>-1134400.2488001599</v>
      </c>
      <c r="H500" s="164">
        <v>-1134400.2488001599</v>
      </c>
      <c r="I500" s="164">
        <v>-1134400.2488001599</v>
      </c>
      <c r="J500" s="164">
        <v>-1134400.2488001599</v>
      </c>
      <c r="K500" s="164">
        <v>-1134400.2488001599</v>
      </c>
      <c r="L500" s="164">
        <v>-1134400.2488001599</v>
      </c>
      <c r="M500" s="164">
        <v>-1134400.2488001599</v>
      </c>
      <c r="N500" s="164">
        <v>-1134400.2488001599</v>
      </c>
      <c r="O500" s="164">
        <v>-1134005.69718902</v>
      </c>
      <c r="P500" s="164">
        <v>-1134005.69718902</v>
      </c>
      <c r="Q500" s="164">
        <v>-1134005.69718902</v>
      </c>
      <c r="R500" s="164">
        <v>-1134005.69718902</v>
      </c>
      <c r="S500" s="164">
        <v>-1134005.69718902</v>
      </c>
      <c r="T500" s="164">
        <v>-1134005.69718902</v>
      </c>
      <c r="U500" s="164">
        <v>-1134005.69718902</v>
      </c>
      <c r="V500" s="164">
        <v>-1134005.69718902</v>
      </c>
      <c r="W500" s="164">
        <v>-1134005.69718902</v>
      </c>
      <c r="X500" s="164">
        <v>-1134005.69718902</v>
      </c>
      <c r="Y500" s="164">
        <v>-1134005.69718902</v>
      </c>
      <c r="Z500" s="164">
        <v>-1134005.69718902</v>
      </c>
      <c r="AA500" s="164">
        <v>-1134005.69718902</v>
      </c>
      <c r="AB500" s="164">
        <v>-1134041.8258446599</v>
      </c>
      <c r="AC500" s="164">
        <v>-1134041.8258446599</v>
      </c>
      <c r="AD500" s="164">
        <v>-1134041.8258446599</v>
      </c>
      <c r="AE500" s="164">
        <v>-1134041.8258446599</v>
      </c>
      <c r="AF500" s="164">
        <v>-1134041.8258446599</v>
      </c>
      <c r="AG500" s="164">
        <v>-1134041.8258446599</v>
      </c>
      <c r="AH500" s="164">
        <v>-1134041.8258446599</v>
      </c>
      <c r="AI500" s="164">
        <v>-1134041.8258446599</v>
      </c>
      <c r="AJ500" s="164">
        <v>-1134041.8258446599</v>
      </c>
      <c r="AK500" s="164">
        <v>-1134041.8258446599</v>
      </c>
      <c r="AL500" s="164">
        <v>-1134041.8258446599</v>
      </c>
      <c r="AM500" s="164">
        <v>-1134041.8258446599</v>
      </c>
      <c r="AN500" s="164">
        <v>-1134041.8258446599</v>
      </c>
    </row>
    <row r="501" spans="1:40" x14ac:dyDescent="0.2">
      <c r="A501" s="27" t="s">
        <v>2340</v>
      </c>
      <c r="B501" s="164">
        <v>-496427.353606235</v>
      </c>
      <c r="C501" s="164">
        <v>-496427.353606235</v>
      </c>
      <c r="D501" s="164">
        <v>-496427.353606235</v>
      </c>
      <c r="E501" s="164">
        <v>-496427.353606235</v>
      </c>
      <c r="F501" s="164">
        <v>-496427.353606235</v>
      </c>
      <c r="G501" s="164">
        <v>-496427.353606235</v>
      </c>
      <c r="H501" s="164">
        <v>-496427.353606235</v>
      </c>
      <c r="I501" s="164">
        <v>-496427.353606235</v>
      </c>
      <c r="J501" s="164">
        <v>-496427.353606235</v>
      </c>
      <c r="K501" s="164">
        <v>-496427.353606235</v>
      </c>
      <c r="L501" s="164">
        <v>-496427.353606235</v>
      </c>
      <c r="M501" s="164">
        <v>-496427.353606235</v>
      </c>
      <c r="N501" s="164">
        <v>-496427.353606235</v>
      </c>
      <c r="O501" s="164">
        <v>-496254.693019828</v>
      </c>
      <c r="P501" s="164">
        <v>-496254.693019828</v>
      </c>
      <c r="Q501" s="164">
        <v>-496254.693019828</v>
      </c>
      <c r="R501" s="164">
        <v>-496254.693019828</v>
      </c>
      <c r="S501" s="164">
        <v>-496254.693019828</v>
      </c>
      <c r="T501" s="164">
        <v>-496254.693019828</v>
      </c>
      <c r="U501" s="164">
        <v>-496254.693019828</v>
      </c>
      <c r="V501" s="164">
        <v>-496254.693019828</v>
      </c>
      <c r="W501" s="164">
        <v>-496254.693019828</v>
      </c>
      <c r="X501" s="164">
        <v>-496254.693019828</v>
      </c>
      <c r="Y501" s="164">
        <v>-496254.693019828</v>
      </c>
      <c r="Z501" s="164">
        <v>-496254.693019828</v>
      </c>
      <c r="AA501" s="164">
        <v>-496254.693019828</v>
      </c>
      <c r="AB501" s="164">
        <v>-496270.50335919298</v>
      </c>
      <c r="AC501" s="164">
        <v>-496270.50335919298</v>
      </c>
      <c r="AD501" s="164">
        <v>-496270.50335919298</v>
      </c>
      <c r="AE501" s="164">
        <v>-496270.50335919298</v>
      </c>
      <c r="AF501" s="164">
        <v>-496270.50335919298</v>
      </c>
      <c r="AG501" s="164">
        <v>-496270.50335919298</v>
      </c>
      <c r="AH501" s="164">
        <v>-496270.50335919298</v>
      </c>
      <c r="AI501" s="164">
        <v>-496270.50335919298</v>
      </c>
      <c r="AJ501" s="164">
        <v>-496270.50335919298</v>
      </c>
      <c r="AK501" s="164">
        <v>-496270.50335919298</v>
      </c>
      <c r="AL501" s="164">
        <v>-496270.50335919298</v>
      </c>
      <c r="AM501" s="164">
        <v>-496270.50335919298</v>
      </c>
      <c r="AN501" s="164">
        <v>-496270.50335919298</v>
      </c>
    </row>
    <row r="502" spans="1:40" x14ac:dyDescent="0.2">
      <c r="A502" s="27" t="s">
        <v>2341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0</v>
      </c>
      <c r="AB502" s="164">
        <v>0</v>
      </c>
      <c r="AC502" s="164">
        <v>0</v>
      </c>
      <c r="AD502" s="164">
        <v>0</v>
      </c>
      <c r="AE502" s="164">
        <v>0</v>
      </c>
      <c r="AF502" s="164">
        <v>0</v>
      </c>
      <c r="AG502" s="164">
        <v>0</v>
      </c>
      <c r="AH502" s="164">
        <v>0</v>
      </c>
      <c r="AI502" s="164">
        <v>0</v>
      </c>
      <c r="AJ502" s="164">
        <v>0</v>
      </c>
      <c r="AK502" s="164">
        <v>0</v>
      </c>
      <c r="AL502" s="164">
        <v>0</v>
      </c>
      <c r="AM502" s="164">
        <v>0</v>
      </c>
      <c r="AN502" s="164">
        <v>0</v>
      </c>
    </row>
    <row r="503" spans="1:40" x14ac:dyDescent="0.2">
      <c r="A503" s="27" t="s">
        <v>2342</v>
      </c>
      <c r="B503" s="164">
        <v>-85047.271453316906</v>
      </c>
      <c r="C503" s="164">
        <v>-85047.271453316906</v>
      </c>
      <c r="D503" s="164">
        <v>-85047.271453316906</v>
      </c>
      <c r="E503" s="164">
        <v>-85047.271453316906</v>
      </c>
      <c r="F503" s="164">
        <v>-85047.271453316906</v>
      </c>
      <c r="G503" s="164">
        <v>-85047.271453316906</v>
      </c>
      <c r="H503" s="164">
        <v>-85047.271453316906</v>
      </c>
      <c r="I503" s="164">
        <v>-85047.271453316906</v>
      </c>
      <c r="J503" s="164">
        <v>-85047.271453316906</v>
      </c>
      <c r="K503" s="164">
        <v>-85047.271453316906</v>
      </c>
      <c r="L503" s="164">
        <v>-85047.271453316906</v>
      </c>
      <c r="M503" s="164">
        <v>-85047.271453316906</v>
      </c>
      <c r="N503" s="164">
        <v>-85047.271453316906</v>
      </c>
      <c r="O503" s="164">
        <v>-85017.691472168197</v>
      </c>
      <c r="P503" s="164">
        <v>-85017.691472168197</v>
      </c>
      <c r="Q503" s="164">
        <v>-85017.691472168197</v>
      </c>
      <c r="R503" s="164">
        <v>-85017.691472168197</v>
      </c>
      <c r="S503" s="164">
        <v>-85017.691472168197</v>
      </c>
      <c r="T503" s="164">
        <v>-85017.691472168197</v>
      </c>
      <c r="U503" s="164">
        <v>-85017.691472168197</v>
      </c>
      <c r="V503" s="164">
        <v>-85017.691472168197</v>
      </c>
      <c r="W503" s="164">
        <v>-85017.691472168197</v>
      </c>
      <c r="X503" s="164">
        <v>-85017.691472168197</v>
      </c>
      <c r="Y503" s="164">
        <v>-85017.691472168197</v>
      </c>
      <c r="Z503" s="164">
        <v>-85017.691472168197</v>
      </c>
      <c r="AA503" s="164">
        <v>-85017.691472168197</v>
      </c>
      <c r="AB503" s="164">
        <v>-85020.400078400198</v>
      </c>
      <c r="AC503" s="164">
        <v>-85020.400078400198</v>
      </c>
      <c r="AD503" s="164">
        <v>-85020.400078400198</v>
      </c>
      <c r="AE503" s="164">
        <v>-85020.400078400198</v>
      </c>
      <c r="AF503" s="164">
        <v>-85020.400078400198</v>
      </c>
      <c r="AG503" s="164">
        <v>-85020.400078400198</v>
      </c>
      <c r="AH503" s="164">
        <v>-85020.400078400198</v>
      </c>
      <c r="AI503" s="164">
        <v>-85020.400078400198</v>
      </c>
      <c r="AJ503" s="164">
        <v>-85020.400078400198</v>
      </c>
      <c r="AK503" s="164">
        <v>-85020.400078400198</v>
      </c>
      <c r="AL503" s="164">
        <v>-85020.400078400198</v>
      </c>
      <c r="AM503" s="164">
        <v>-85020.400078400198</v>
      </c>
      <c r="AN503" s="164">
        <v>-85020.400078400198</v>
      </c>
    </row>
    <row r="504" spans="1:40" x14ac:dyDescent="0.2">
      <c r="A504" s="27" t="s">
        <v>2343</v>
      </c>
      <c r="B504" s="164">
        <v>0</v>
      </c>
      <c r="C504" s="164">
        <v>0</v>
      </c>
      <c r="D504" s="164">
        <v>0</v>
      </c>
      <c r="E504" s="164">
        <v>0</v>
      </c>
      <c r="F504" s="164">
        <v>0</v>
      </c>
      <c r="G504" s="164">
        <v>0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64">
        <v>0</v>
      </c>
      <c r="N504" s="164">
        <v>0</v>
      </c>
      <c r="O504" s="164">
        <v>0</v>
      </c>
      <c r="P504" s="164">
        <v>0</v>
      </c>
      <c r="Q504" s="164">
        <v>0</v>
      </c>
      <c r="R504" s="164">
        <v>0</v>
      </c>
      <c r="S504" s="164">
        <v>0</v>
      </c>
      <c r="T504" s="164">
        <v>0</v>
      </c>
      <c r="U504" s="164">
        <v>0</v>
      </c>
      <c r="V504" s="164">
        <v>0</v>
      </c>
      <c r="W504" s="164">
        <v>0</v>
      </c>
      <c r="X504" s="164">
        <v>0</v>
      </c>
      <c r="Y504" s="164">
        <v>0</v>
      </c>
      <c r="Z504" s="164">
        <v>0</v>
      </c>
      <c r="AA504" s="164">
        <v>0</v>
      </c>
      <c r="AB504" s="164">
        <v>0</v>
      </c>
      <c r="AC504" s="164">
        <v>0</v>
      </c>
      <c r="AD504" s="164">
        <v>0</v>
      </c>
      <c r="AE504" s="164">
        <v>0</v>
      </c>
      <c r="AF504" s="164">
        <v>0</v>
      </c>
      <c r="AG504" s="164">
        <v>0</v>
      </c>
      <c r="AH504" s="164">
        <v>0</v>
      </c>
      <c r="AI504" s="164">
        <v>0</v>
      </c>
      <c r="AJ504" s="164">
        <v>0</v>
      </c>
      <c r="AK504" s="164">
        <v>0</v>
      </c>
      <c r="AL504" s="164">
        <v>0</v>
      </c>
      <c r="AM504" s="164">
        <v>0</v>
      </c>
      <c r="AN504" s="164">
        <v>0</v>
      </c>
    </row>
    <row r="505" spans="1:40" x14ac:dyDescent="0.2">
      <c r="A505" s="27" t="s">
        <v>2344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  <c r="O505" s="164">
        <v>0</v>
      </c>
      <c r="P505" s="164">
        <v>0</v>
      </c>
      <c r="Q505" s="164">
        <v>0</v>
      </c>
      <c r="R505" s="164">
        <v>0</v>
      </c>
      <c r="S505" s="164">
        <v>0</v>
      </c>
      <c r="T505" s="164">
        <v>0</v>
      </c>
      <c r="U505" s="164">
        <v>0</v>
      </c>
      <c r="V505" s="164">
        <v>0</v>
      </c>
      <c r="W505" s="164">
        <v>0</v>
      </c>
      <c r="X505" s="164">
        <v>0</v>
      </c>
      <c r="Y505" s="164">
        <v>0</v>
      </c>
      <c r="Z505" s="164">
        <v>0</v>
      </c>
      <c r="AA505" s="164">
        <v>0</v>
      </c>
      <c r="AB505" s="164">
        <v>0</v>
      </c>
      <c r="AC505" s="164">
        <v>0</v>
      </c>
      <c r="AD505" s="164">
        <v>0</v>
      </c>
      <c r="AE505" s="164">
        <v>0</v>
      </c>
      <c r="AF505" s="164">
        <v>0</v>
      </c>
      <c r="AG505" s="164">
        <v>0</v>
      </c>
      <c r="AH505" s="164">
        <v>0</v>
      </c>
      <c r="AI505" s="164">
        <v>0</v>
      </c>
      <c r="AJ505" s="164">
        <v>0</v>
      </c>
      <c r="AK505" s="164">
        <v>0</v>
      </c>
      <c r="AL505" s="164">
        <v>0</v>
      </c>
      <c r="AM505" s="164">
        <v>0</v>
      </c>
      <c r="AN505" s="164">
        <v>0</v>
      </c>
    </row>
    <row r="506" spans="1:40" x14ac:dyDescent="0.2">
      <c r="A506" s="27" t="s">
        <v>2345</v>
      </c>
      <c r="B506" s="164">
        <v>-3170331.4117656499</v>
      </c>
      <c r="C506" s="164">
        <v>-3170331.4117656499</v>
      </c>
      <c r="D506" s="164">
        <v>-3170331.4117656499</v>
      </c>
      <c r="E506" s="164">
        <v>-3170331.4117656499</v>
      </c>
      <c r="F506" s="164">
        <v>-3170331.4117656499</v>
      </c>
      <c r="G506" s="164">
        <v>-3170331.4117656499</v>
      </c>
      <c r="H506" s="164">
        <v>-3170331.4117656499</v>
      </c>
      <c r="I506" s="164">
        <v>-3170331.4117656499</v>
      </c>
      <c r="J506" s="164">
        <v>-3170331.4117656499</v>
      </c>
      <c r="K506" s="164">
        <v>-3170331.4117656499</v>
      </c>
      <c r="L506" s="164">
        <v>-3170331.4117656499</v>
      </c>
      <c r="M506" s="164">
        <v>-3170331.4117656499</v>
      </c>
      <c r="N506" s="164">
        <v>-3170331.4117656499</v>
      </c>
      <c r="O506" s="164">
        <v>-3169228.75036579</v>
      </c>
      <c r="P506" s="164">
        <v>-3169228.75036579</v>
      </c>
      <c r="Q506" s="164">
        <v>-3169228.75036579</v>
      </c>
      <c r="R506" s="164">
        <v>-3169228.75036579</v>
      </c>
      <c r="S506" s="164">
        <v>-3169228.75036579</v>
      </c>
      <c r="T506" s="164">
        <v>-3169228.75036579</v>
      </c>
      <c r="U506" s="164">
        <v>-3169228.75036579</v>
      </c>
      <c r="V506" s="164">
        <v>-3169228.75036579</v>
      </c>
      <c r="W506" s="164">
        <v>-3169228.75036579</v>
      </c>
      <c r="X506" s="164">
        <v>-3169228.75036579</v>
      </c>
      <c r="Y506" s="164">
        <v>-3169228.75036579</v>
      </c>
      <c r="Z506" s="164">
        <v>-3169228.75036579</v>
      </c>
      <c r="AA506" s="164">
        <v>-3169228.75036579</v>
      </c>
      <c r="AB506" s="164">
        <v>-3169329.7198533802</v>
      </c>
      <c r="AC506" s="164">
        <v>-3169329.7198533802</v>
      </c>
      <c r="AD506" s="164">
        <v>-3169329.7198533802</v>
      </c>
      <c r="AE506" s="164">
        <v>-3169329.7198533802</v>
      </c>
      <c r="AF506" s="164">
        <v>-3169329.7198533802</v>
      </c>
      <c r="AG506" s="164">
        <v>-3169329.7198533802</v>
      </c>
      <c r="AH506" s="164">
        <v>-3169329.7198533802</v>
      </c>
      <c r="AI506" s="164">
        <v>-3169329.7198533802</v>
      </c>
      <c r="AJ506" s="164">
        <v>-3169329.7198533802</v>
      </c>
      <c r="AK506" s="164">
        <v>-3169329.7198533802</v>
      </c>
      <c r="AL506" s="164">
        <v>-3169329.7198533802</v>
      </c>
      <c r="AM506" s="164">
        <v>-3169329.7198533802</v>
      </c>
      <c r="AN506" s="164">
        <v>-3169329.7198533802</v>
      </c>
    </row>
    <row r="507" spans="1:40" x14ac:dyDescent="0.2">
      <c r="A507" s="27" t="s">
        <v>2346</v>
      </c>
      <c r="B507" s="164">
        <v>0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0</v>
      </c>
      <c r="U507" s="164">
        <v>0</v>
      </c>
      <c r="V507" s="164">
        <v>0</v>
      </c>
      <c r="W507" s="164">
        <v>0</v>
      </c>
      <c r="X507" s="164">
        <v>0</v>
      </c>
      <c r="Y507" s="164">
        <v>0</v>
      </c>
      <c r="Z507" s="164">
        <v>0</v>
      </c>
      <c r="AA507" s="164">
        <v>0</v>
      </c>
      <c r="AB507" s="164">
        <v>0</v>
      </c>
      <c r="AC507" s="164">
        <v>0</v>
      </c>
      <c r="AD507" s="164">
        <v>0</v>
      </c>
      <c r="AE507" s="164">
        <v>0</v>
      </c>
      <c r="AF507" s="164">
        <v>0</v>
      </c>
      <c r="AG507" s="164">
        <v>0</v>
      </c>
      <c r="AH507" s="164">
        <v>0</v>
      </c>
      <c r="AI507" s="164">
        <v>0</v>
      </c>
      <c r="AJ507" s="164">
        <v>0</v>
      </c>
      <c r="AK507" s="164">
        <v>0</v>
      </c>
      <c r="AL507" s="164">
        <v>0</v>
      </c>
      <c r="AM507" s="164">
        <v>0</v>
      </c>
      <c r="AN507" s="164">
        <v>0</v>
      </c>
    </row>
    <row r="508" spans="1:40" x14ac:dyDescent="0.2">
      <c r="A508" s="27" t="s">
        <v>2347</v>
      </c>
      <c r="B508" s="164">
        <v>-86140687.3715069</v>
      </c>
      <c r="C508" s="164">
        <v>-87550573.933369398</v>
      </c>
      <c r="D508" s="164">
        <v>-87654194.588860095</v>
      </c>
      <c r="E508" s="164">
        <v>-87939345.033631802</v>
      </c>
      <c r="F508" s="164">
        <v>-88250550.097643793</v>
      </c>
      <c r="G508" s="164">
        <v>-85728393.295972705</v>
      </c>
      <c r="H508" s="164">
        <v>-85468808.816369593</v>
      </c>
      <c r="I508" s="164">
        <v>-87090958.389569893</v>
      </c>
      <c r="J508" s="164">
        <v>-87406842.056398496</v>
      </c>
      <c r="K508" s="164">
        <v>-87904255.512507901</v>
      </c>
      <c r="L508" s="164">
        <v>-88215460.576519996</v>
      </c>
      <c r="M508" s="164">
        <v>-85693303.774848893</v>
      </c>
      <c r="N508" s="164">
        <v>-85693303.774848893</v>
      </c>
      <c r="O508" s="164">
        <v>-85403225.409155101</v>
      </c>
      <c r="P508" s="164">
        <v>-87029877.511964396</v>
      </c>
      <c r="Q508" s="164">
        <v>-87350718.035980195</v>
      </c>
      <c r="R508" s="164">
        <v>-87853025.212063402</v>
      </c>
      <c r="S508" s="164">
        <v>-88169188.760510504</v>
      </c>
      <c r="T508" s="164">
        <v>-85652975.9045261</v>
      </c>
      <c r="U508" s="164">
        <v>-85398548.433586404</v>
      </c>
      <c r="V508" s="164">
        <v>-87025200.536395594</v>
      </c>
      <c r="W508" s="164">
        <v>-87346041.060411498</v>
      </c>
      <c r="X508" s="164">
        <v>-87848348.236494601</v>
      </c>
      <c r="Y508" s="164">
        <v>-88164511.784941703</v>
      </c>
      <c r="Z508" s="164">
        <v>-85648298.928957298</v>
      </c>
      <c r="AA508" s="164">
        <v>-85648298.928957298</v>
      </c>
      <c r="AB508" s="164">
        <v>-85332125.682044595</v>
      </c>
      <c r="AC508" s="164">
        <v>-86765430.507755205</v>
      </c>
      <c r="AD508" s="164">
        <v>-86763169.897544503</v>
      </c>
      <c r="AE508" s="164">
        <v>-86812669.465952903</v>
      </c>
      <c r="AF508" s="164">
        <v>-86546307.221462101</v>
      </c>
      <c r="AG508" s="164">
        <v>-83317766.080087304</v>
      </c>
      <c r="AH508" s="164">
        <v>-82999643.656977296</v>
      </c>
      <c r="AI508" s="164">
        <v>-84432948.482687905</v>
      </c>
      <c r="AJ508" s="164">
        <v>-84430687.872477099</v>
      </c>
      <c r="AK508" s="164">
        <v>-84480187.440885603</v>
      </c>
      <c r="AL508" s="164">
        <v>-84213825.196394697</v>
      </c>
      <c r="AM508" s="164">
        <v>-80985284.055020005</v>
      </c>
      <c r="AN508" s="164">
        <v>-80985284.055020005</v>
      </c>
    </row>
    <row r="509" spans="1:40" x14ac:dyDescent="0.2">
      <c r="A509" s="30" t="s">
        <v>2348</v>
      </c>
      <c r="B509" s="164">
        <v>-91026893.657132298</v>
      </c>
      <c r="C509" s="164">
        <v>-92436780.218994796</v>
      </c>
      <c r="D509" s="164">
        <v>-92540400.874485493</v>
      </c>
      <c r="E509" s="164">
        <v>-92825551.319257095</v>
      </c>
      <c r="F509" s="164">
        <v>-93136756.383269206</v>
      </c>
      <c r="G509" s="164">
        <v>-90614599.581598103</v>
      </c>
      <c r="H509" s="164">
        <v>-90355015.101995006</v>
      </c>
      <c r="I509" s="164">
        <v>-91977164.675195307</v>
      </c>
      <c r="J509" s="164">
        <v>-92293048.342023805</v>
      </c>
      <c r="K509" s="164">
        <v>-92790461.798133299</v>
      </c>
      <c r="L509" s="164">
        <v>-93101666.862145305</v>
      </c>
      <c r="M509" s="164">
        <v>-90579510.060474202</v>
      </c>
      <c r="N509" s="164">
        <v>-90579510.060474202</v>
      </c>
      <c r="O509" s="164">
        <v>-90287732.241201907</v>
      </c>
      <c r="P509" s="164">
        <v>-91914384.344011202</v>
      </c>
      <c r="Q509" s="164">
        <v>-92235224.868027002</v>
      </c>
      <c r="R509" s="164">
        <v>-92737532.044110194</v>
      </c>
      <c r="S509" s="164">
        <v>-93053695.592557296</v>
      </c>
      <c r="T509" s="164">
        <v>-90537482.736572906</v>
      </c>
      <c r="U509" s="164">
        <v>-90283055.265633196</v>
      </c>
      <c r="V509" s="164">
        <v>-91909707.368442401</v>
      </c>
      <c r="W509" s="164">
        <v>-92230547.892458305</v>
      </c>
      <c r="X509" s="164">
        <v>-92732855.068541497</v>
      </c>
      <c r="Y509" s="164">
        <v>-93049018.616988599</v>
      </c>
      <c r="Z509" s="164">
        <v>-90532805.761004105</v>
      </c>
      <c r="AA509" s="164">
        <v>-90532805.761004105</v>
      </c>
      <c r="AB509" s="164">
        <v>-90216788.131180197</v>
      </c>
      <c r="AC509" s="164">
        <v>-91650092.956890896</v>
      </c>
      <c r="AD509" s="164">
        <v>-91647832.346680105</v>
      </c>
      <c r="AE509" s="164">
        <v>-91697331.915088594</v>
      </c>
      <c r="AF509" s="164">
        <v>-91430969.670597702</v>
      </c>
      <c r="AG509" s="164">
        <v>-88202428.529222995</v>
      </c>
      <c r="AH509" s="164">
        <v>-87884306.106112897</v>
      </c>
      <c r="AI509" s="164">
        <v>-89317610.931823507</v>
      </c>
      <c r="AJ509" s="164">
        <v>-89315350.321612805</v>
      </c>
      <c r="AK509" s="164">
        <v>-89364849.890021205</v>
      </c>
      <c r="AL509" s="164">
        <v>-89098487.645530403</v>
      </c>
      <c r="AM509" s="164">
        <v>-85869946.504155606</v>
      </c>
      <c r="AN509" s="164">
        <v>-85869946.504155606</v>
      </c>
    </row>
    <row r="510" spans="1:40" x14ac:dyDescent="0.2">
      <c r="A510" s="27" t="s">
        <v>2349</v>
      </c>
      <c r="B510" s="164">
        <v>-6633.02</v>
      </c>
      <c r="C510" s="164">
        <v>-6633.02</v>
      </c>
      <c r="D510" s="164">
        <v>-6633.02</v>
      </c>
      <c r="E510" s="164">
        <v>-6633.02</v>
      </c>
      <c r="F510" s="164">
        <v>-6633.02</v>
      </c>
      <c r="G510" s="164">
        <v>-6633.02</v>
      </c>
      <c r="H510" s="164">
        <v>-6633.02</v>
      </c>
      <c r="I510" s="164">
        <v>-6633.02</v>
      </c>
      <c r="J510" s="164">
        <v>-6633.02</v>
      </c>
      <c r="K510" s="164">
        <v>-6633.02</v>
      </c>
      <c r="L510" s="164">
        <v>-6633.02</v>
      </c>
      <c r="M510" s="164">
        <v>-6633.02</v>
      </c>
      <c r="N510" s="164">
        <v>-6633.02</v>
      </c>
      <c r="O510" s="164">
        <v>-6633.02</v>
      </c>
      <c r="P510" s="164">
        <v>-6633.02</v>
      </c>
      <c r="Q510" s="164">
        <v>-6633.02</v>
      </c>
      <c r="R510" s="164">
        <v>-6633.02</v>
      </c>
      <c r="S510" s="164">
        <v>-6633.02</v>
      </c>
      <c r="T510" s="164">
        <v>-6633.02</v>
      </c>
      <c r="U510" s="164">
        <v>-6633.02</v>
      </c>
      <c r="V510" s="164">
        <v>-6633.02</v>
      </c>
      <c r="W510" s="164">
        <v>-6633.02</v>
      </c>
      <c r="X510" s="164">
        <v>-6633.02</v>
      </c>
      <c r="Y510" s="164">
        <v>-6633.02</v>
      </c>
      <c r="Z510" s="164">
        <v>-6633.02</v>
      </c>
      <c r="AA510" s="164">
        <v>-6633.02</v>
      </c>
      <c r="AB510" s="164">
        <v>-6633.02</v>
      </c>
      <c r="AC510" s="164">
        <v>-6633.02</v>
      </c>
      <c r="AD510" s="164">
        <v>-6633.02</v>
      </c>
      <c r="AE510" s="164">
        <v>-6633.02</v>
      </c>
      <c r="AF510" s="164">
        <v>-6633.02</v>
      </c>
      <c r="AG510" s="164">
        <v>-6633.02</v>
      </c>
      <c r="AH510" s="164">
        <v>-6633.02</v>
      </c>
      <c r="AI510" s="164">
        <v>-6633.02</v>
      </c>
      <c r="AJ510" s="164">
        <v>-6633.02</v>
      </c>
      <c r="AK510" s="164">
        <v>-6633.02</v>
      </c>
      <c r="AL510" s="164">
        <v>-6633.02</v>
      </c>
      <c r="AM510" s="164">
        <v>-6633.02</v>
      </c>
      <c r="AN510" s="164">
        <v>-6633.02</v>
      </c>
    </row>
    <row r="511" spans="1:40" x14ac:dyDescent="0.2">
      <c r="A511" s="27" t="s">
        <v>2350</v>
      </c>
      <c r="B511" s="164">
        <v>0</v>
      </c>
      <c r="C511" s="164">
        <v>0</v>
      </c>
      <c r="D511" s="164">
        <v>0</v>
      </c>
      <c r="E511" s="164">
        <v>0</v>
      </c>
      <c r="F511" s="164">
        <v>0</v>
      </c>
      <c r="G511" s="164">
        <v>0</v>
      </c>
      <c r="H511" s="164">
        <v>0</v>
      </c>
      <c r="I511" s="164">
        <v>0</v>
      </c>
      <c r="J511" s="164">
        <v>0</v>
      </c>
      <c r="K511" s="164">
        <v>0</v>
      </c>
      <c r="L511" s="164">
        <v>0</v>
      </c>
      <c r="M511" s="164">
        <v>0</v>
      </c>
      <c r="N511" s="164">
        <v>0</v>
      </c>
      <c r="O511" s="164">
        <v>0</v>
      </c>
      <c r="P511" s="164">
        <v>0</v>
      </c>
      <c r="Q511" s="164">
        <v>0</v>
      </c>
      <c r="R511" s="164">
        <v>0</v>
      </c>
      <c r="S511" s="164">
        <v>0</v>
      </c>
      <c r="T511" s="164">
        <v>0</v>
      </c>
      <c r="U511" s="164">
        <v>0</v>
      </c>
      <c r="V511" s="164">
        <v>0</v>
      </c>
      <c r="W511" s="164">
        <v>0</v>
      </c>
      <c r="X511" s="164">
        <v>0</v>
      </c>
      <c r="Y511" s="164">
        <v>0</v>
      </c>
      <c r="Z511" s="164">
        <v>0</v>
      </c>
      <c r="AA511" s="164">
        <v>0</v>
      </c>
      <c r="AB511" s="164">
        <v>0</v>
      </c>
      <c r="AC511" s="164">
        <v>0</v>
      </c>
      <c r="AD511" s="164">
        <v>0</v>
      </c>
      <c r="AE511" s="164">
        <v>0</v>
      </c>
      <c r="AF511" s="164">
        <v>0</v>
      </c>
      <c r="AG511" s="164">
        <v>0</v>
      </c>
      <c r="AH511" s="164">
        <v>0</v>
      </c>
      <c r="AI511" s="164">
        <v>0</v>
      </c>
      <c r="AJ511" s="164">
        <v>0</v>
      </c>
      <c r="AK511" s="164">
        <v>0</v>
      </c>
      <c r="AL511" s="164">
        <v>0</v>
      </c>
      <c r="AM511" s="164">
        <v>0</v>
      </c>
      <c r="AN511" s="164">
        <v>0</v>
      </c>
    </row>
    <row r="512" spans="1:40" x14ac:dyDescent="0.2">
      <c r="A512" s="27" t="s">
        <v>2351</v>
      </c>
      <c r="B512" s="164">
        <v>-4526.7211461410398</v>
      </c>
      <c r="C512" s="164">
        <v>-4526.7211461410398</v>
      </c>
      <c r="D512" s="164">
        <v>-4526.7211461410398</v>
      </c>
      <c r="E512" s="164">
        <v>-4526.7211461410398</v>
      </c>
      <c r="F512" s="164">
        <v>-4526.7211461410398</v>
      </c>
      <c r="G512" s="164">
        <v>-4526.7211461410398</v>
      </c>
      <c r="H512" s="164">
        <v>-4526.7211461410398</v>
      </c>
      <c r="I512" s="164">
        <v>-4526.7211461410398</v>
      </c>
      <c r="J512" s="164">
        <v>-4526.7211461410398</v>
      </c>
      <c r="K512" s="164">
        <v>-4526.7211461410398</v>
      </c>
      <c r="L512" s="164">
        <v>-4526.7211461410398</v>
      </c>
      <c r="M512" s="164">
        <v>-4526.7211461410398</v>
      </c>
      <c r="N512" s="164">
        <v>-4526.7211461410398</v>
      </c>
      <c r="O512" s="164">
        <v>-4525.1467237770903</v>
      </c>
      <c r="P512" s="164">
        <v>-4525.1467237770903</v>
      </c>
      <c r="Q512" s="164">
        <v>-4525.1467237770903</v>
      </c>
      <c r="R512" s="164">
        <v>-4525.1467237770903</v>
      </c>
      <c r="S512" s="164">
        <v>-4525.1467237770903</v>
      </c>
      <c r="T512" s="164">
        <v>-4525.1467237770903</v>
      </c>
      <c r="U512" s="164">
        <v>-4525.1467237770903</v>
      </c>
      <c r="V512" s="164">
        <v>-4525.1467237770903</v>
      </c>
      <c r="W512" s="164">
        <v>-4525.1467237770903</v>
      </c>
      <c r="X512" s="164">
        <v>-4525.1467237770903</v>
      </c>
      <c r="Y512" s="164">
        <v>-4525.1467237770903</v>
      </c>
      <c r="Z512" s="164">
        <v>-4525.1467237770903</v>
      </c>
      <c r="AA512" s="164">
        <v>-4525.1467237770903</v>
      </c>
      <c r="AB512" s="164">
        <v>-4525.29089189557</v>
      </c>
      <c r="AC512" s="164">
        <v>-4525.29089189557</v>
      </c>
      <c r="AD512" s="164">
        <v>-4525.29089189557</v>
      </c>
      <c r="AE512" s="164">
        <v>-4525.29089189557</v>
      </c>
      <c r="AF512" s="164">
        <v>-4525.29089189557</v>
      </c>
      <c r="AG512" s="164">
        <v>-4525.29089189557</v>
      </c>
      <c r="AH512" s="164">
        <v>-4525.29089189557</v>
      </c>
      <c r="AI512" s="164">
        <v>-4525.29089189557</v>
      </c>
      <c r="AJ512" s="164">
        <v>-4525.29089189557</v>
      </c>
      <c r="AK512" s="164">
        <v>-4525.29089189557</v>
      </c>
      <c r="AL512" s="164">
        <v>-4525.29089189557</v>
      </c>
      <c r="AM512" s="164">
        <v>-4525.29089189557</v>
      </c>
      <c r="AN512" s="164">
        <v>-4525.29089189557</v>
      </c>
    </row>
    <row r="513" spans="1:40" x14ac:dyDescent="0.2">
      <c r="A513" s="27" t="s">
        <v>2352</v>
      </c>
      <c r="B513" s="164">
        <v>-483.227059030573</v>
      </c>
      <c r="C513" s="164">
        <v>-483.227059030573</v>
      </c>
      <c r="D513" s="164">
        <v>-483.227059030573</v>
      </c>
      <c r="E513" s="164">
        <v>-483.227059030573</v>
      </c>
      <c r="F513" s="164">
        <v>-483.227059030573</v>
      </c>
      <c r="G513" s="164">
        <v>-483.227059030573</v>
      </c>
      <c r="H513" s="164">
        <v>-483.227059030573</v>
      </c>
      <c r="I513" s="164">
        <v>-483.227059030573</v>
      </c>
      <c r="J513" s="164">
        <v>-483.227059030573</v>
      </c>
      <c r="K513" s="164">
        <v>-483.227059030573</v>
      </c>
      <c r="L513" s="164">
        <v>-483.227059030573</v>
      </c>
      <c r="M513" s="164">
        <v>-483.227059030573</v>
      </c>
      <c r="N513" s="164">
        <v>-483.227059030573</v>
      </c>
      <c r="O513" s="164">
        <v>-483.05898959045498</v>
      </c>
      <c r="P513" s="164">
        <v>-483.05898959045498</v>
      </c>
      <c r="Q513" s="164">
        <v>-483.05898959045498</v>
      </c>
      <c r="R513" s="164">
        <v>-483.05898959045498</v>
      </c>
      <c r="S513" s="164">
        <v>-483.05898959045498</v>
      </c>
      <c r="T513" s="164">
        <v>-483.05898959045498</v>
      </c>
      <c r="U513" s="164">
        <v>-483.05898959045498</v>
      </c>
      <c r="V513" s="164">
        <v>-483.05898959045498</v>
      </c>
      <c r="W513" s="164">
        <v>-483.05898959045498</v>
      </c>
      <c r="X513" s="164">
        <v>-483.05898959045498</v>
      </c>
      <c r="Y513" s="164">
        <v>-483.05898959045498</v>
      </c>
      <c r="Z513" s="164">
        <v>-483.05898959045498</v>
      </c>
      <c r="AA513" s="164">
        <v>-483.05898959045498</v>
      </c>
      <c r="AB513" s="164">
        <v>-483.07437952362</v>
      </c>
      <c r="AC513" s="164">
        <v>-483.07437952362</v>
      </c>
      <c r="AD513" s="164">
        <v>-483.07437952362</v>
      </c>
      <c r="AE513" s="164">
        <v>-483.07437952362</v>
      </c>
      <c r="AF513" s="164">
        <v>-483.07437952362</v>
      </c>
      <c r="AG513" s="164">
        <v>-483.07437952362</v>
      </c>
      <c r="AH513" s="164">
        <v>-483.07437952362</v>
      </c>
      <c r="AI513" s="164">
        <v>-483.07437952362</v>
      </c>
      <c r="AJ513" s="164">
        <v>-483.07437952362</v>
      </c>
      <c r="AK513" s="164">
        <v>-483.07437952362</v>
      </c>
      <c r="AL513" s="164">
        <v>-483.07437952362</v>
      </c>
      <c r="AM513" s="164">
        <v>-483.07437952362</v>
      </c>
      <c r="AN513" s="164">
        <v>-483.07437952362</v>
      </c>
    </row>
    <row r="514" spans="1:40" x14ac:dyDescent="0.2">
      <c r="A514" s="27" t="s">
        <v>2353</v>
      </c>
      <c r="B514" s="164">
        <v>-7679225.20075172</v>
      </c>
      <c r="C514" s="164">
        <v>-7679225.20075172</v>
      </c>
      <c r="D514" s="164">
        <v>-7679225.20075172</v>
      </c>
      <c r="E514" s="164">
        <v>-7679225.20075172</v>
      </c>
      <c r="F514" s="164">
        <v>-7679225.20075172</v>
      </c>
      <c r="G514" s="164">
        <v>-7679225.20075172</v>
      </c>
      <c r="H514" s="164">
        <v>-7679225.20075172</v>
      </c>
      <c r="I514" s="164">
        <v>-7679225.20075172</v>
      </c>
      <c r="J514" s="164">
        <v>-7679225.20075172</v>
      </c>
      <c r="K514" s="164">
        <v>-7679225.20075172</v>
      </c>
      <c r="L514" s="164">
        <v>-7679225.20075172</v>
      </c>
      <c r="M514" s="164">
        <v>-7679225.20075172</v>
      </c>
      <c r="N514" s="164">
        <v>-7679225.20075172</v>
      </c>
      <c r="O514" s="164">
        <v>-7676554.3174559502</v>
      </c>
      <c r="P514" s="164">
        <v>-7676554.3174559502</v>
      </c>
      <c r="Q514" s="164">
        <v>-7676554.3174559502</v>
      </c>
      <c r="R514" s="164">
        <v>-7676554.3174559502</v>
      </c>
      <c r="S514" s="164">
        <v>-7676554.3174559502</v>
      </c>
      <c r="T514" s="164">
        <v>-7676554.3174559502</v>
      </c>
      <c r="U514" s="164">
        <v>-7676554.3174559502</v>
      </c>
      <c r="V514" s="164">
        <v>-7676554.3174559502</v>
      </c>
      <c r="W514" s="164">
        <v>-7676554.3174559502</v>
      </c>
      <c r="X514" s="164">
        <v>-7676554.3174559502</v>
      </c>
      <c r="Y514" s="164">
        <v>-7676554.3174559502</v>
      </c>
      <c r="Z514" s="164">
        <v>-7676554.3174559502</v>
      </c>
      <c r="AA514" s="164">
        <v>-7676554.3174559502</v>
      </c>
      <c r="AB514" s="164">
        <v>-7676798.8872920005</v>
      </c>
      <c r="AC514" s="164">
        <v>-7676798.8872920005</v>
      </c>
      <c r="AD514" s="164">
        <v>-7676798.8872920005</v>
      </c>
      <c r="AE514" s="164">
        <v>-7676798.8872920005</v>
      </c>
      <c r="AF514" s="164">
        <v>-7676798.8872920005</v>
      </c>
      <c r="AG514" s="164">
        <v>-7676798.8872920005</v>
      </c>
      <c r="AH514" s="164">
        <v>-7676798.8872920005</v>
      </c>
      <c r="AI514" s="164">
        <v>-7676798.8872920005</v>
      </c>
      <c r="AJ514" s="164">
        <v>-7676798.8872920005</v>
      </c>
      <c r="AK514" s="164">
        <v>-7676798.8872920005</v>
      </c>
      <c r="AL514" s="164">
        <v>-7676798.8872920005</v>
      </c>
      <c r="AM514" s="164">
        <v>-7676798.8872920005</v>
      </c>
      <c r="AN514" s="164">
        <v>-7676798.8872920005</v>
      </c>
    </row>
    <row r="515" spans="1:40" x14ac:dyDescent="0.2">
      <c r="A515" s="27" t="s">
        <v>2354</v>
      </c>
      <c r="B515" s="164">
        <v>2539126.9457171001</v>
      </c>
      <c r="C515" s="164">
        <v>2539126.9457171001</v>
      </c>
      <c r="D515" s="164">
        <v>2539126.9457171001</v>
      </c>
      <c r="E515" s="164">
        <v>2539126.9457171001</v>
      </c>
      <c r="F515" s="164">
        <v>2539126.9457171001</v>
      </c>
      <c r="G515" s="164">
        <v>2539126.9457171001</v>
      </c>
      <c r="H515" s="164">
        <v>2539126.9457171001</v>
      </c>
      <c r="I515" s="164">
        <v>2539126.9457171001</v>
      </c>
      <c r="J515" s="164">
        <v>2539126.9457171001</v>
      </c>
      <c r="K515" s="164">
        <v>2539126.9457171001</v>
      </c>
      <c r="L515" s="164">
        <v>2539126.9457171001</v>
      </c>
      <c r="M515" s="164">
        <v>2539126.9457171001</v>
      </c>
      <c r="N515" s="164">
        <v>2539126.9457171001</v>
      </c>
      <c r="O515" s="164">
        <v>2538243.8212393201</v>
      </c>
      <c r="P515" s="164">
        <v>2538243.8212393201</v>
      </c>
      <c r="Q515" s="164">
        <v>2538243.8212393201</v>
      </c>
      <c r="R515" s="164">
        <v>2538243.8212393201</v>
      </c>
      <c r="S515" s="164">
        <v>2538243.8212393201</v>
      </c>
      <c r="T515" s="164">
        <v>2538243.8212393201</v>
      </c>
      <c r="U515" s="164">
        <v>2538243.8212393201</v>
      </c>
      <c r="V515" s="164">
        <v>2538243.8212393201</v>
      </c>
      <c r="W515" s="164">
        <v>2538243.8212393201</v>
      </c>
      <c r="X515" s="164">
        <v>2538243.8212393201</v>
      </c>
      <c r="Y515" s="164">
        <v>2538243.8212393201</v>
      </c>
      <c r="Z515" s="164">
        <v>2538243.8212393201</v>
      </c>
      <c r="AA515" s="164">
        <v>2538243.8212393201</v>
      </c>
      <c r="AB515" s="164">
        <v>2538324.6879732199</v>
      </c>
      <c r="AC515" s="164">
        <v>2538324.6879732199</v>
      </c>
      <c r="AD515" s="164">
        <v>2538324.6879732199</v>
      </c>
      <c r="AE515" s="164">
        <v>2538324.6879732199</v>
      </c>
      <c r="AF515" s="164">
        <v>2538324.6879732199</v>
      </c>
      <c r="AG515" s="164">
        <v>2538324.6879732199</v>
      </c>
      <c r="AH515" s="164">
        <v>2538324.6879732199</v>
      </c>
      <c r="AI515" s="164">
        <v>2538324.6879732199</v>
      </c>
      <c r="AJ515" s="164">
        <v>2538324.6879732199</v>
      </c>
      <c r="AK515" s="164">
        <v>2538324.6879732199</v>
      </c>
      <c r="AL515" s="164">
        <v>2538324.6879732199</v>
      </c>
      <c r="AM515" s="164">
        <v>2538324.6879732199</v>
      </c>
      <c r="AN515" s="164">
        <v>2538324.6879732199</v>
      </c>
    </row>
    <row r="516" spans="1:40" x14ac:dyDescent="0.2">
      <c r="A516" s="27" t="s">
        <v>2355</v>
      </c>
      <c r="B516" s="164">
        <v>-335.16237997567202</v>
      </c>
      <c r="C516" s="164">
        <v>-335.16237997567202</v>
      </c>
      <c r="D516" s="164">
        <v>-335.16237997567202</v>
      </c>
      <c r="E516" s="164">
        <v>-335.16237997567202</v>
      </c>
      <c r="F516" s="164">
        <v>-335.16237997567202</v>
      </c>
      <c r="G516" s="164">
        <v>-335.16237997567202</v>
      </c>
      <c r="H516" s="164">
        <v>-335.16237997567202</v>
      </c>
      <c r="I516" s="164">
        <v>-335.16237997567202</v>
      </c>
      <c r="J516" s="164">
        <v>-335.16237997567202</v>
      </c>
      <c r="K516" s="164">
        <v>-335.16237997567202</v>
      </c>
      <c r="L516" s="164">
        <v>-335.16237997567202</v>
      </c>
      <c r="M516" s="164">
        <v>-335.16237997567202</v>
      </c>
      <c r="N516" s="164">
        <v>-335.16237997567202</v>
      </c>
      <c r="O516" s="164">
        <v>-335.04580837129203</v>
      </c>
      <c r="P516" s="164">
        <v>-335.04580837129203</v>
      </c>
      <c r="Q516" s="164">
        <v>-335.04580837129203</v>
      </c>
      <c r="R516" s="164">
        <v>-335.04580837129203</v>
      </c>
      <c r="S516" s="164">
        <v>-335.04580837129203</v>
      </c>
      <c r="T516" s="164">
        <v>-335.04580837129203</v>
      </c>
      <c r="U516" s="164">
        <v>-335.04580837129203</v>
      </c>
      <c r="V516" s="164">
        <v>-335.04580837129203</v>
      </c>
      <c r="W516" s="164">
        <v>-335.04580837129203</v>
      </c>
      <c r="X516" s="164">
        <v>-335.04580837129203</v>
      </c>
      <c r="Y516" s="164">
        <v>-335.04580837129203</v>
      </c>
      <c r="Z516" s="164">
        <v>-335.04580837129203</v>
      </c>
      <c r="AA516" s="164">
        <v>-335.04580837129203</v>
      </c>
      <c r="AB516" s="164">
        <v>-335.05648270446699</v>
      </c>
      <c r="AC516" s="164">
        <v>-335.05648270446699</v>
      </c>
      <c r="AD516" s="164">
        <v>-335.05648270446699</v>
      </c>
      <c r="AE516" s="164">
        <v>-335.05648270446699</v>
      </c>
      <c r="AF516" s="164">
        <v>-335.05648270446699</v>
      </c>
      <c r="AG516" s="164">
        <v>-335.05648270446699</v>
      </c>
      <c r="AH516" s="164">
        <v>-335.05648270446699</v>
      </c>
      <c r="AI516" s="164">
        <v>-335.05648270446699</v>
      </c>
      <c r="AJ516" s="164">
        <v>-335.05648270446699</v>
      </c>
      <c r="AK516" s="164">
        <v>-335.05648270446699</v>
      </c>
      <c r="AL516" s="164">
        <v>-335.05648270446699</v>
      </c>
      <c r="AM516" s="164">
        <v>-335.05648270446699</v>
      </c>
      <c r="AN516" s="164">
        <v>-335.05648270446699</v>
      </c>
    </row>
    <row r="517" spans="1:40" x14ac:dyDescent="0.2">
      <c r="A517" s="27" t="s">
        <v>2356</v>
      </c>
      <c r="B517" s="164">
        <v>-1431.06482934068</v>
      </c>
      <c r="C517" s="164">
        <v>-1431.06482934068</v>
      </c>
      <c r="D517" s="164">
        <v>-1431.06482934068</v>
      </c>
      <c r="E517" s="164">
        <v>-1431.06482934068</v>
      </c>
      <c r="F517" s="164">
        <v>-1431.06482934068</v>
      </c>
      <c r="G517" s="164">
        <v>-1431.06482934068</v>
      </c>
      <c r="H517" s="164">
        <v>-1431.06482934068</v>
      </c>
      <c r="I517" s="164">
        <v>-1431.06482934068</v>
      </c>
      <c r="J517" s="164">
        <v>-1431.06482934068</v>
      </c>
      <c r="K517" s="164">
        <v>-1431.06482934068</v>
      </c>
      <c r="L517" s="164">
        <v>-1431.06482934068</v>
      </c>
      <c r="M517" s="164">
        <v>-1431.06482934068</v>
      </c>
      <c r="N517" s="164">
        <v>-1431.06482934068</v>
      </c>
      <c r="O517" s="164">
        <v>-1430.56709590431</v>
      </c>
      <c r="P517" s="164">
        <v>-1430.56709590431</v>
      </c>
      <c r="Q517" s="164">
        <v>-1430.56709590431</v>
      </c>
      <c r="R517" s="164">
        <v>-1430.56709590431</v>
      </c>
      <c r="S517" s="164">
        <v>-1430.56709590431</v>
      </c>
      <c r="T517" s="164">
        <v>-1430.56709590431</v>
      </c>
      <c r="U517" s="164">
        <v>-1430.56709590431</v>
      </c>
      <c r="V517" s="164">
        <v>-1430.56709590431</v>
      </c>
      <c r="W517" s="164">
        <v>-1430.56709590431</v>
      </c>
      <c r="X517" s="164">
        <v>-1430.56709590431</v>
      </c>
      <c r="Y517" s="164">
        <v>-1430.56709590431</v>
      </c>
      <c r="Z517" s="164">
        <v>-1430.56709590431</v>
      </c>
      <c r="AA517" s="164">
        <v>-1430.56709590431</v>
      </c>
      <c r="AB517" s="164">
        <v>-1430.61267280582</v>
      </c>
      <c r="AC517" s="164">
        <v>-1430.61267280582</v>
      </c>
      <c r="AD517" s="164">
        <v>-1430.61267280582</v>
      </c>
      <c r="AE517" s="164">
        <v>-1430.61267280582</v>
      </c>
      <c r="AF517" s="164">
        <v>-1430.61267280582</v>
      </c>
      <c r="AG517" s="164">
        <v>-1430.61267280582</v>
      </c>
      <c r="AH517" s="164">
        <v>-1430.61267280582</v>
      </c>
      <c r="AI517" s="164">
        <v>-1430.61267280582</v>
      </c>
      <c r="AJ517" s="164">
        <v>-1430.61267280582</v>
      </c>
      <c r="AK517" s="164">
        <v>-1430.61267280582</v>
      </c>
      <c r="AL517" s="164">
        <v>-1430.61267280582</v>
      </c>
      <c r="AM517" s="164">
        <v>-1430.61267280582</v>
      </c>
      <c r="AN517" s="164">
        <v>-1430.61267280582</v>
      </c>
    </row>
    <row r="518" spans="1:40" x14ac:dyDescent="0.2">
      <c r="A518" s="27" t="s">
        <v>2357</v>
      </c>
      <c r="B518" s="164">
        <v>7714994.8537356304</v>
      </c>
      <c r="C518" s="164">
        <v>7714994.8537356304</v>
      </c>
      <c r="D518" s="164">
        <v>7714994.8537356304</v>
      </c>
      <c r="E518" s="164">
        <v>7714994.8537356304</v>
      </c>
      <c r="F518" s="164">
        <v>7714994.8537356304</v>
      </c>
      <c r="G518" s="164">
        <v>7714994.8537356304</v>
      </c>
      <c r="H518" s="164">
        <v>7714994.8537356304</v>
      </c>
      <c r="I518" s="164">
        <v>7714994.8537356304</v>
      </c>
      <c r="J518" s="164">
        <v>7714994.8537356304</v>
      </c>
      <c r="K518" s="164">
        <v>7714994.8537356304</v>
      </c>
      <c r="L518" s="164">
        <v>7714994.8537356304</v>
      </c>
      <c r="M518" s="164">
        <v>7714994.8537356304</v>
      </c>
      <c r="N518" s="164">
        <v>7714994.8537356304</v>
      </c>
      <c r="O518" s="164">
        <v>7712311.5295273801</v>
      </c>
      <c r="P518" s="164">
        <v>7712311.5295273801</v>
      </c>
      <c r="Q518" s="164">
        <v>7712311.5295273801</v>
      </c>
      <c r="R518" s="164">
        <v>7712311.5295273801</v>
      </c>
      <c r="S518" s="164">
        <v>7712311.5295273801</v>
      </c>
      <c r="T518" s="164">
        <v>7712311.5295273801</v>
      </c>
      <c r="U518" s="164">
        <v>7712311.5295273801</v>
      </c>
      <c r="V518" s="164">
        <v>7712311.5295273801</v>
      </c>
      <c r="W518" s="164">
        <v>7712311.5295273801</v>
      </c>
      <c r="X518" s="164">
        <v>7712311.5295273801</v>
      </c>
      <c r="Y518" s="164">
        <v>7712311.5295273801</v>
      </c>
      <c r="Z518" s="164">
        <v>7712311.5295273801</v>
      </c>
      <c r="AA518" s="164">
        <v>7712311.5295273801</v>
      </c>
      <c r="AB518" s="164">
        <v>7712557.2385640601</v>
      </c>
      <c r="AC518" s="164">
        <v>7712557.2385640601</v>
      </c>
      <c r="AD518" s="164">
        <v>7712557.2385640601</v>
      </c>
      <c r="AE518" s="164">
        <v>7712557.2385640601</v>
      </c>
      <c r="AF518" s="164">
        <v>7712557.2385640601</v>
      </c>
      <c r="AG518" s="164">
        <v>7712557.2385640601</v>
      </c>
      <c r="AH518" s="164">
        <v>7712557.2385640601</v>
      </c>
      <c r="AI518" s="164">
        <v>7712557.2385640601</v>
      </c>
      <c r="AJ518" s="164">
        <v>7712557.2385640601</v>
      </c>
      <c r="AK518" s="164">
        <v>7712557.2385640601</v>
      </c>
      <c r="AL518" s="164">
        <v>7712557.2385640601</v>
      </c>
      <c r="AM518" s="164">
        <v>7712557.2385640601</v>
      </c>
      <c r="AN518" s="164">
        <v>7712557.2385640601</v>
      </c>
    </row>
    <row r="519" spans="1:40" x14ac:dyDescent="0.2">
      <c r="A519" s="27" t="s">
        <v>2358</v>
      </c>
      <c r="B519" s="164">
        <v>-24589912.7112628</v>
      </c>
      <c r="C519" s="164">
        <v>-24589912.7112628</v>
      </c>
      <c r="D519" s="164">
        <v>-24589912.7112628</v>
      </c>
      <c r="E519" s="164">
        <v>-24589912.7112628</v>
      </c>
      <c r="F519" s="164">
        <v>-24589912.7112628</v>
      </c>
      <c r="G519" s="164">
        <v>-24589912.7112628</v>
      </c>
      <c r="H519" s="164">
        <v>-24589912.7112628</v>
      </c>
      <c r="I519" s="164">
        <v>-24589912.7112628</v>
      </c>
      <c r="J519" s="164">
        <v>-24589912.7112628</v>
      </c>
      <c r="K519" s="164">
        <v>-24589912.7112628</v>
      </c>
      <c r="L519" s="164">
        <v>-24589912.7112628</v>
      </c>
      <c r="M519" s="164">
        <v>-24589912.7112628</v>
      </c>
      <c r="N519" s="164">
        <v>-24589912.7112628</v>
      </c>
      <c r="O519" s="164">
        <v>-24581360.183450699</v>
      </c>
      <c r="P519" s="164">
        <v>-24581360.183450699</v>
      </c>
      <c r="Q519" s="164">
        <v>-24581360.183450699</v>
      </c>
      <c r="R519" s="164">
        <v>-24581360.183450699</v>
      </c>
      <c r="S519" s="164">
        <v>-24581360.183450699</v>
      </c>
      <c r="T519" s="164">
        <v>-24581360.183450699</v>
      </c>
      <c r="U519" s="164">
        <v>-24581360.183450699</v>
      </c>
      <c r="V519" s="164">
        <v>-24581360.183450699</v>
      </c>
      <c r="W519" s="164">
        <v>-24581360.183450699</v>
      </c>
      <c r="X519" s="164">
        <v>-24581360.183450699</v>
      </c>
      <c r="Y519" s="164">
        <v>-24581360.183450699</v>
      </c>
      <c r="Z519" s="164">
        <v>-24581360.183450699</v>
      </c>
      <c r="AA519" s="164">
        <v>-24581360.183450699</v>
      </c>
      <c r="AB519" s="164">
        <v>-24582143.3289846</v>
      </c>
      <c r="AC519" s="164">
        <v>-24582143.3289846</v>
      </c>
      <c r="AD519" s="164">
        <v>-24582143.3289846</v>
      </c>
      <c r="AE519" s="164">
        <v>-24582143.3289846</v>
      </c>
      <c r="AF519" s="164">
        <v>-24582143.3289846</v>
      </c>
      <c r="AG519" s="164">
        <v>-24582143.3289846</v>
      </c>
      <c r="AH519" s="164">
        <v>-24582143.3289846</v>
      </c>
      <c r="AI519" s="164">
        <v>-24582143.3289846</v>
      </c>
      <c r="AJ519" s="164">
        <v>-24582143.3289846</v>
      </c>
      <c r="AK519" s="164">
        <v>-24582143.3289846</v>
      </c>
      <c r="AL519" s="164">
        <v>-24582143.3289846</v>
      </c>
      <c r="AM519" s="164">
        <v>-24582143.3289846</v>
      </c>
      <c r="AN519" s="164">
        <v>-24582143.3289846</v>
      </c>
    </row>
    <row r="520" spans="1:40" x14ac:dyDescent="0.2">
      <c r="A520" s="27" t="s">
        <v>2359</v>
      </c>
      <c r="B520" s="164">
        <v>-2594760.2222883799</v>
      </c>
      <c r="C520" s="164">
        <v>-2594760.2222883799</v>
      </c>
      <c r="D520" s="164">
        <v>-2594760.2222883799</v>
      </c>
      <c r="E520" s="164">
        <v>-2594760.2222883799</v>
      </c>
      <c r="F520" s="164">
        <v>-2594760.2222883799</v>
      </c>
      <c r="G520" s="164">
        <v>-2594760.2222883799</v>
      </c>
      <c r="H520" s="164">
        <v>-2594760.2222883799</v>
      </c>
      <c r="I520" s="164">
        <v>-2594760.2222883799</v>
      </c>
      <c r="J520" s="164">
        <v>-2594760.2222883799</v>
      </c>
      <c r="K520" s="164">
        <v>-2594760.2222883799</v>
      </c>
      <c r="L520" s="164">
        <v>-2594760.2222883799</v>
      </c>
      <c r="M520" s="164">
        <v>-2594760.2222883799</v>
      </c>
      <c r="N520" s="164">
        <v>-2594760.2222883799</v>
      </c>
      <c r="O520" s="164">
        <v>-2593857.7482036902</v>
      </c>
      <c r="P520" s="164">
        <v>-2593857.7482036902</v>
      </c>
      <c r="Q520" s="164">
        <v>-2593857.7482036902</v>
      </c>
      <c r="R520" s="164">
        <v>-2593857.7482036902</v>
      </c>
      <c r="S520" s="164">
        <v>-2593857.7482036902</v>
      </c>
      <c r="T520" s="164">
        <v>-2593857.7482036902</v>
      </c>
      <c r="U520" s="164">
        <v>-2593857.7482036902</v>
      </c>
      <c r="V520" s="164">
        <v>-2593857.7482036902</v>
      </c>
      <c r="W520" s="164">
        <v>-2593857.7482036902</v>
      </c>
      <c r="X520" s="164">
        <v>-2593857.7482036902</v>
      </c>
      <c r="Y520" s="164">
        <v>-2593857.7482036902</v>
      </c>
      <c r="Z520" s="164">
        <v>-2593857.7482036902</v>
      </c>
      <c r="AA520" s="164">
        <v>-2593857.7482036902</v>
      </c>
      <c r="AB520" s="164">
        <v>-2593940.3867597301</v>
      </c>
      <c r="AC520" s="164">
        <v>-2593940.3867597301</v>
      </c>
      <c r="AD520" s="164">
        <v>-2593940.3867597301</v>
      </c>
      <c r="AE520" s="164">
        <v>-2593940.3867597301</v>
      </c>
      <c r="AF520" s="164">
        <v>-2593940.3867597301</v>
      </c>
      <c r="AG520" s="164">
        <v>-2593940.3867597301</v>
      </c>
      <c r="AH520" s="164">
        <v>-2593940.3867597301</v>
      </c>
      <c r="AI520" s="164">
        <v>-2593940.3867597301</v>
      </c>
      <c r="AJ520" s="164">
        <v>-2593940.3867597301</v>
      </c>
      <c r="AK520" s="164">
        <v>-2593940.3867597301</v>
      </c>
      <c r="AL520" s="164">
        <v>-2593940.3867597301</v>
      </c>
      <c r="AM520" s="164">
        <v>-2593940.3867597301</v>
      </c>
      <c r="AN520" s="164">
        <v>-2593940.3867597301</v>
      </c>
    </row>
    <row r="521" spans="1:40" x14ac:dyDescent="0.2">
      <c r="A521" s="30" t="s">
        <v>2360</v>
      </c>
      <c r="B521" s="164">
        <v>-24623185.530264601</v>
      </c>
      <c r="C521" s="164">
        <v>-24623185.530264601</v>
      </c>
      <c r="D521" s="164">
        <v>-24623185.530264601</v>
      </c>
      <c r="E521" s="164">
        <v>-24623185.530264601</v>
      </c>
      <c r="F521" s="164">
        <v>-24623185.530264601</v>
      </c>
      <c r="G521" s="164">
        <v>-24623185.530264601</v>
      </c>
      <c r="H521" s="164">
        <v>-24623185.530264601</v>
      </c>
      <c r="I521" s="164">
        <v>-24623185.530264601</v>
      </c>
      <c r="J521" s="164">
        <v>-24623185.530264601</v>
      </c>
      <c r="K521" s="164">
        <v>-24623185.530264601</v>
      </c>
      <c r="L521" s="164">
        <v>-24623185.530264601</v>
      </c>
      <c r="M521" s="164">
        <v>-24623185.530264601</v>
      </c>
      <c r="N521" s="164">
        <v>-24623185.530264601</v>
      </c>
      <c r="O521" s="164">
        <v>-24614623.736961201</v>
      </c>
      <c r="P521" s="164">
        <v>-24614623.736961201</v>
      </c>
      <c r="Q521" s="164">
        <v>-24614623.736961201</v>
      </c>
      <c r="R521" s="164">
        <v>-24614623.736961201</v>
      </c>
      <c r="S521" s="164">
        <v>-24614623.736961201</v>
      </c>
      <c r="T521" s="164">
        <v>-24614623.736961201</v>
      </c>
      <c r="U521" s="164">
        <v>-24614623.736961201</v>
      </c>
      <c r="V521" s="164">
        <v>-24614623.736961201</v>
      </c>
      <c r="W521" s="164">
        <v>-24614623.736961201</v>
      </c>
      <c r="X521" s="164">
        <v>-24614623.736961201</v>
      </c>
      <c r="Y521" s="164">
        <v>-24614623.736961201</v>
      </c>
      <c r="Z521" s="164">
        <v>-24614623.736961201</v>
      </c>
      <c r="AA521" s="164">
        <v>-24614623.736961201</v>
      </c>
      <c r="AB521" s="164">
        <v>-24615407.730926</v>
      </c>
      <c r="AC521" s="164">
        <v>-24615407.730926</v>
      </c>
      <c r="AD521" s="164">
        <v>-24615407.730926</v>
      </c>
      <c r="AE521" s="164">
        <v>-24615407.730926</v>
      </c>
      <c r="AF521" s="164">
        <v>-24615407.730926</v>
      </c>
      <c r="AG521" s="164">
        <v>-24615407.730926</v>
      </c>
      <c r="AH521" s="164">
        <v>-24615407.730926</v>
      </c>
      <c r="AI521" s="164">
        <v>-24615407.730926</v>
      </c>
      <c r="AJ521" s="164">
        <v>-24615407.730926</v>
      </c>
      <c r="AK521" s="164">
        <v>-24615407.730926</v>
      </c>
      <c r="AL521" s="164">
        <v>-24615407.730926</v>
      </c>
      <c r="AM521" s="164">
        <v>-24615407.730926</v>
      </c>
      <c r="AN521" s="164">
        <v>-24615407.730926</v>
      </c>
    </row>
    <row r="522" spans="1:40" x14ac:dyDescent="0.2">
      <c r="A522" s="27" t="s">
        <v>2361</v>
      </c>
      <c r="B522" s="164">
        <v>-4810002.9860590296</v>
      </c>
      <c r="C522" s="164">
        <v>-4810002.9860590296</v>
      </c>
      <c r="D522" s="164">
        <v>-4810002.9860590296</v>
      </c>
      <c r="E522" s="164">
        <v>-4810002.9860590296</v>
      </c>
      <c r="F522" s="164">
        <v>-4810002.9860590296</v>
      </c>
      <c r="G522" s="164">
        <v>-4810002.9860590296</v>
      </c>
      <c r="H522" s="164">
        <v>-4810002.9860590296</v>
      </c>
      <c r="I522" s="164">
        <v>-4810002.9860590296</v>
      </c>
      <c r="J522" s="164">
        <v>-4810002.9860590296</v>
      </c>
      <c r="K522" s="164">
        <v>-4810002.9860590296</v>
      </c>
      <c r="L522" s="164">
        <v>-4810002.9860590296</v>
      </c>
      <c r="M522" s="164">
        <v>-4810002.9860590296</v>
      </c>
      <c r="N522" s="164">
        <v>-4810002.9860590296</v>
      </c>
      <c r="O522" s="164">
        <v>-4808330.0364720402</v>
      </c>
      <c r="P522" s="164">
        <v>-4808330.0364720402</v>
      </c>
      <c r="Q522" s="164">
        <v>-4808330.0364720402</v>
      </c>
      <c r="R522" s="164">
        <v>-4808330.0364720402</v>
      </c>
      <c r="S522" s="164">
        <v>-4808330.0364720402</v>
      </c>
      <c r="T522" s="164">
        <v>-4808330.0364720402</v>
      </c>
      <c r="U522" s="164">
        <v>-4808330.0364720402</v>
      </c>
      <c r="V522" s="164">
        <v>-4808330.0364720402</v>
      </c>
      <c r="W522" s="164">
        <v>-4808330.0364720402</v>
      </c>
      <c r="X522" s="164">
        <v>-4808330.0364720402</v>
      </c>
      <c r="Y522" s="164">
        <v>-4808330.0364720402</v>
      </c>
      <c r="Z522" s="164">
        <v>-4808330.0364720402</v>
      </c>
      <c r="AA522" s="164">
        <v>-4808330.0364720402</v>
      </c>
      <c r="AB522" s="164">
        <v>-4808483.2266196003</v>
      </c>
      <c r="AC522" s="164">
        <v>-4808483.2266196003</v>
      </c>
      <c r="AD522" s="164">
        <v>-4808483.2266196003</v>
      </c>
      <c r="AE522" s="164">
        <v>-4808483.2266196003</v>
      </c>
      <c r="AF522" s="164">
        <v>-4808483.2266196003</v>
      </c>
      <c r="AG522" s="164">
        <v>-4808483.2266196003</v>
      </c>
      <c r="AH522" s="164">
        <v>-4808483.2266196003</v>
      </c>
      <c r="AI522" s="164">
        <v>-4808483.2266196003</v>
      </c>
      <c r="AJ522" s="164">
        <v>-4808483.2266196003</v>
      </c>
      <c r="AK522" s="164">
        <v>-4808483.2266196003</v>
      </c>
      <c r="AL522" s="164">
        <v>-4808483.2266196003</v>
      </c>
      <c r="AM522" s="164">
        <v>-4808483.2266196003</v>
      </c>
      <c r="AN522" s="164">
        <v>-4808483.2266196003</v>
      </c>
    </row>
    <row r="523" spans="1:40" x14ac:dyDescent="0.2">
      <c r="A523" s="27" t="s">
        <v>2362</v>
      </c>
      <c r="B523" s="164">
        <v>0</v>
      </c>
      <c r="C523" s="164">
        <v>0</v>
      </c>
      <c r="D523" s="164">
        <v>0</v>
      </c>
      <c r="E523" s="164">
        <v>0</v>
      </c>
      <c r="F523" s="164">
        <v>0</v>
      </c>
      <c r="G523" s="164">
        <v>0</v>
      </c>
      <c r="H523" s="164">
        <v>0</v>
      </c>
      <c r="I523" s="164">
        <v>0</v>
      </c>
      <c r="J523" s="164">
        <v>0</v>
      </c>
      <c r="K523" s="164">
        <v>0</v>
      </c>
      <c r="L523" s="164">
        <v>0</v>
      </c>
      <c r="M523" s="164">
        <v>0</v>
      </c>
      <c r="N523" s="164">
        <v>0</v>
      </c>
      <c r="O523" s="164">
        <v>0</v>
      </c>
      <c r="P523" s="164">
        <v>0</v>
      </c>
      <c r="Q523" s="164">
        <v>0</v>
      </c>
      <c r="R523" s="164">
        <v>0</v>
      </c>
      <c r="S523" s="164">
        <v>0</v>
      </c>
      <c r="T523" s="164">
        <v>0</v>
      </c>
      <c r="U523" s="164">
        <v>0</v>
      </c>
      <c r="V523" s="164">
        <v>0</v>
      </c>
      <c r="W523" s="164">
        <v>0</v>
      </c>
      <c r="X523" s="164">
        <v>0</v>
      </c>
      <c r="Y523" s="164">
        <v>0</v>
      </c>
      <c r="Z523" s="164">
        <v>0</v>
      </c>
      <c r="AA523" s="164">
        <v>0</v>
      </c>
      <c r="AB523" s="164">
        <v>0</v>
      </c>
      <c r="AC523" s="164">
        <v>0</v>
      </c>
      <c r="AD523" s="164">
        <v>0</v>
      </c>
      <c r="AE523" s="164">
        <v>0</v>
      </c>
      <c r="AF523" s="164">
        <v>0</v>
      </c>
      <c r="AG523" s="164">
        <v>0</v>
      </c>
      <c r="AH523" s="164">
        <v>0</v>
      </c>
      <c r="AI523" s="164">
        <v>0</v>
      </c>
      <c r="AJ523" s="164">
        <v>0</v>
      </c>
      <c r="AK523" s="164">
        <v>0</v>
      </c>
      <c r="AL523" s="164">
        <v>0</v>
      </c>
      <c r="AM523" s="164">
        <v>0</v>
      </c>
      <c r="AN523" s="164">
        <v>0</v>
      </c>
    </row>
    <row r="524" spans="1:40" x14ac:dyDescent="0.2">
      <c r="A524" s="27" t="s">
        <v>2363</v>
      </c>
      <c r="B524" s="164">
        <v>-5715337.4643304003</v>
      </c>
      <c r="C524" s="164">
        <v>-5715337.4643304003</v>
      </c>
      <c r="D524" s="164">
        <v>-5715337.4643304003</v>
      </c>
      <c r="E524" s="164">
        <v>-5715337.4643304003</v>
      </c>
      <c r="F524" s="164">
        <v>-5715337.4643304003</v>
      </c>
      <c r="G524" s="164">
        <v>-5715337.4643304003</v>
      </c>
      <c r="H524" s="164">
        <v>-5715337.4643304003</v>
      </c>
      <c r="I524" s="164">
        <v>-5715337.4643304003</v>
      </c>
      <c r="J524" s="164">
        <v>-5715337.4643304003</v>
      </c>
      <c r="K524" s="164">
        <v>-5715337.4643304003</v>
      </c>
      <c r="L524" s="164">
        <v>-5715337.4643304003</v>
      </c>
      <c r="M524" s="164">
        <v>-5715337.4643304003</v>
      </c>
      <c r="N524" s="164">
        <v>-5715337.4643304003</v>
      </c>
      <c r="O524" s="164">
        <v>-5713349.6336620599</v>
      </c>
      <c r="P524" s="164">
        <v>-5713349.6336620599</v>
      </c>
      <c r="Q524" s="164">
        <v>-5713349.6336620599</v>
      </c>
      <c r="R524" s="164">
        <v>-5713349.6336620599</v>
      </c>
      <c r="S524" s="164">
        <v>-5713349.6336620599</v>
      </c>
      <c r="T524" s="164">
        <v>-5713349.6336620599</v>
      </c>
      <c r="U524" s="164">
        <v>-5713349.6336620599</v>
      </c>
      <c r="V524" s="164">
        <v>-5713349.6336620599</v>
      </c>
      <c r="W524" s="164">
        <v>-5713349.6336620599</v>
      </c>
      <c r="X524" s="164">
        <v>-5713349.6336620599</v>
      </c>
      <c r="Y524" s="164">
        <v>-5713349.6336620599</v>
      </c>
      <c r="Z524" s="164">
        <v>-5713349.6336620599</v>
      </c>
      <c r="AA524" s="164">
        <v>-5713349.6336620599</v>
      </c>
      <c r="AB524" s="164">
        <v>-5713531.6571227703</v>
      </c>
      <c r="AC524" s="164">
        <v>-5713531.6571227703</v>
      </c>
      <c r="AD524" s="164">
        <v>-5713531.6571227703</v>
      </c>
      <c r="AE524" s="164">
        <v>-5713531.6571227703</v>
      </c>
      <c r="AF524" s="164">
        <v>-5713531.6571227703</v>
      </c>
      <c r="AG524" s="164">
        <v>-5713531.6571227703</v>
      </c>
      <c r="AH524" s="164">
        <v>-5713531.6571227703</v>
      </c>
      <c r="AI524" s="164">
        <v>-5713531.6571227703</v>
      </c>
      <c r="AJ524" s="164">
        <v>-5713531.6571227703</v>
      </c>
      <c r="AK524" s="164">
        <v>-5713531.6571227703</v>
      </c>
      <c r="AL524" s="164">
        <v>-5713531.6571227703</v>
      </c>
      <c r="AM524" s="164">
        <v>-5713531.6571227703</v>
      </c>
      <c r="AN524" s="164">
        <v>-5713531.6571227703</v>
      </c>
    </row>
    <row r="525" spans="1:40" x14ac:dyDescent="0.2">
      <c r="A525" s="27" t="s">
        <v>2364</v>
      </c>
      <c r="B525" s="164">
        <v>0</v>
      </c>
      <c r="C525" s="164">
        <v>0</v>
      </c>
      <c r="D525" s="164">
        <v>0</v>
      </c>
      <c r="E525" s="164">
        <v>0</v>
      </c>
      <c r="F525" s="164">
        <v>0</v>
      </c>
      <c r="G525" s="164">
        <v>0</v>
      </c>
      <c r="H525" s="164">
        <v>0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0</v>
      </c>
      <c r="R525" s="164">
        <v>0</v>
      </c>
      <c r="S525" s="164">
        <v>0</v>
      </c>
      <c r="T525" s="164">
        <v>0</v>
      </c>
      <c r="U525" s="164">
        <v>0</v>
      </c>
      <c r="V525" s="164">
        <v>0</v>
      </c>
      <c r="W525" s="164">
        <v>0</v>
      </c>
      <c r="X525" s="164">
        <v>0</v>
      </c>
      <c r="Y525" s="164">
        <v>0</v>
      </c>
      <c r="Z525" s="164">
        <v>0</v>
      </c>
      <c r="AA525" s="164">
        <v>0</v>
      </c>
      <c r="AB525" s="164">
        <v>0</v>
      </c>
      <c r="AC525" s="164">
        <v>0</v>
      </c>
      <c r="AD525" s="164">
        <v>0</v>
      </c>
      <c r="AE525" s="164">
        <v>0</v>
      </c>
      <c r="AF525" s="164">
        <v>0</v>
      </c>
      <c r="AG525" s="164">
        <v>0</v>
      </c>
      <c r="AH525" s="164">
        <v>0</v>
      </c>
      <c r="AI525" s="164">
        <v>0</v>
      </c>
      <c r="AJ525" s="164">
        <v>0</v>
      </c>
      <c r="AK525" s="164">
        <v>0</v>
      </c>
      <c r="AL525" s="164">
        <v>0</v>
      </c>
      <c r="AM525" s="164">
        <v>0</v>
      </c>
      <c r="AN525" s="164">
        <v>0</v>
      </c>
    </row>
    <row r="526" spans="1:40" x14ac:dyDescent="0.2">
      <c r="A526" s="27" t="s">
        <v>2365</v>
      </c>
      <c r="B526" s="164">
        <v>-979314.79323264596</v>
      </c>
      <c r="C526" s="164">
        <v>-979314.79323264596</v>
      </c>
      <c r="D526" s="164">
        <v>-979314.79323264596</v>
      </c>
      <c r="E526" s="164">
        <v>-979314.79323264596</v>
      </c>
      <c r="F526" s="164">
        <v>-979314.79323264596</v>
      </c>
      <c r="G526" s="164">
        <v>-979314.79323264596</v>
      </c>
      <c r="H526" s="164">
        <v>-979314.79323264596</v>
      </c>
      <c r="I526" s="164">
        <v>-979314.79323264596</v>
      </c>
      <c r="J526" s="164">
        <v>-979314.79323264596</v>
      </c>
      <c r="K526" s="164">
        <v>-979314.79323264596</v>
      </c>
      <c r="L526" s="164">
        <v>-979314.79323264596</v>
      </c>
      <c r="M526" s="164">
        <v>-979314.79323264596</v>
      </c>
      <c r="N526" s="164">
        <v>-979314.79323264596</v>
      </c>
      <c r="O526" s="164">
        <v>-978974.18132790795</v>
      </c>
      <c r="P526" s="164">
        <v>-978974.18132790795</v>
      </c>
      <c r="Q526" s="164">
        <v>-978974.18132790795</v>
      </c>
      <c r="R526" s="164">
        <v>-978974.18132790795</v>
      </c>
      <c r="S526" s="164">
        <v>-978974.18132790795</v>
      </c>
      <c r="T526" s="164">
        <v>-978974.18132790795</v>
      </c>
      <c r="U526" s="164">
        <v>-978974.18132790795</v>
      </c>
      <c r="V526" s="164">
        <v>-978974.18132790795</v>
      </c>
      <c r="W526" s="164">
        <v>-978974.18132790795</v>
      </c>
      <c r="X526" s="164">
        <v>-978974.18132790795</v>
      </c>
      <c r="Y526" s="164">
        <v>-978974.18132790795</v>
      </c>
      <c r="Z526" s="164">
        <v>-978974.18132790795</v>
      </c>
      <c r="AA526" s="164">
        <v>-978974.18132790795</v>
      </c>
      <c r="AB526" s="164">
        <v>-979005.37078415602</v>
      </c>
      <c r="AC526" s="164">
        <v>-979005.37078415602</v>
      </c>
      <c r="AD526" s="164">
        <v>-979005.37078415602</v>
      </c>
      <c r="AE526" s="164">
        <v>-979005.37078415602</v>
      </c>
      <c r="AF526" s="164">
        <v>-979005.37078415602</v>
      </c>
      <c r="AG526" s="164">
        <v>-979005.37078415602</v>
      </c>
      <c r="AH526" s="164">
        <v>-979005.37078415602</v>
      </c>
      <c r="AI526" s="164">
        <v>-979005.37078415602</v>
      </c>
      <c r="AJ526" s="164">
        <v>-979005.37078415602</v>
      </c>
      <c r="AK526" s="164">
        <v>-979005.37078415602</v>
      </c>
      <c r="AL526" s="164">
        <v>-979005.37078415602</v>
      </c>
      <c r="AM526" s="164">
        <v>-979005.37078415602</v>
      </c>
      <c r="AN526" s="164">
        <v>-979005.37078415602</v>
      </c>
    </row>
    <row r="527" spans="1:40" x14ac:dyDescent="0.2">
      <c r="A527" s="27" t="s">
        <v>2366</v>
      </c>
      <c r="B527" s="164">
        <v>-35793.428413000001</v>
      </c>
      <c r="C527" s="164">
        <v>-35793.428413000001</v>
      </c>
      <c r="D527" s="164">
        <v>-35793.428413000001</v>
      </c>
      <c r="E527" s="164">
        <v>-35793.428413000001</v>
      </c>
      <c r="F527" s="164">
        <v>-35793.428413000001</v>
      </c>
      <c r="G527" s="164">
        <v>-35793.428413000001</v>
      </c>
      <c r="H527" s="164">
        <v>-35793.428413000001</v>
      </c>
      <c r="I527" s="164">
        <v>-35793.428413000001</v>
      </c>
      <c r="J527" s="164">
        <v>-35793.428413000001</v>
      </c>
      <c r="K527" s="164">
        <v>-35793.428413000001</v>
      </c>
      <c r="L527" s="164">
        <v>-35793.428413000001</v>
      </c>
      <c r="M527" s="164">
        <v>-35793.428413000001</v>
      </c>
      <c r="N527" s="164">
        <v>-35793.428413000001</v>
      </c>
      <c r="O527" s="164">
        <v>-35793.428413000001</v>
      </c>
      <c r="P527" s="164">
        <v>-35793.428413000001</v>
      </c>
      <c r="Q527" s="164">
        <v>-35793.428413000001</v>
      </c>
      <c r="R527" s="164">
        <v>-35793.428413000001</v>
      </c>
      <c r="S527" s="164">
        <v>-35793.428413000001</v>
      </c>
      <c r="T527" s="164">
        <v>-35793.428413000001</v>
      </c>
      <c r="U527" s="164">
        <v>-35793.428413000001</v>
      </c>
      <c r="V527" s="164">
        <v>-35793.428413000001</v>
      </c>
      <c r="W527" s="164">
        <v>-35793.428413000001</v>
      </c>
      <c r="X527" s="164">
        <v>-35793.428413000001</v>
      </c>
      <c r="Y527" s="164">
        <v>-35793.428413000001</v>
      </c>
      <c r="Z527" s="164">
        <v>-35793.428413000001</v>
      </c>
      <c r="AA527" s="164">
        <v>-35793.428413000001</v>
      </c>
      <c r="AB527" s="164">
        <v>-35793.428413000001</v>
      </c>
      <c r="AC527" s="164">
        <v>-35793.428413000001</v>
      </c>
      <c r="AD527" s="164">
        <v>-35793.428413000001</v>
      </c>
      <c r="AE527" s="164">
        <v>-35793.428413000001</v>
      </c>
      <c r="AF527" s="164">
        <v>-35793.428413000001</v>
      </c>
      <c r="AG527" s="164">
        <v>-35793.428413000001</v>
      </c>
      <c r="AH527" s="164">
        <v>-35793.428413000001</v>
      </c>
      <c r="AI527" s="164">
        <v>-35793.428413000001</v>
      </c>
      <c r="AJ527" s="164">
        <v>-35793.428413000001</v>
      </c>
      <c r="AK527" s="164">
        <v>-35793.428413000001</v>
      </c>
      <c r="AL527" s="164">
        <v>-35793.428413000001</v>
      </c>
      <c r="AM527" s="164">
        <v>-35793.428413000001</v>
      </c>
      <c r="AN527" s="164">
        <v>-35793.428413000001</v>
      </c>
    </row>
    <row r="528" spans="1:40" x14ac:dyDescent="0.2">
      <c r="A528" s="27" t="s">
        <v>2367</v>
      </c>
      <c r="B528" s="164">
        <v>0</v>
      </c>
      <c r="C528" s="164">
        <v>0</v>
      </c>
      <c r="D528" s="164">
        <v>0</v>
      </c>
      <c r="E528" s="164">
        <v>0</v>
      </c>
      <c r="F528" s="164">
        <v>0</v>
      </c>
      <c r="G528" s="164">
        <v>0</v>
      </c>
      <c r="H528" s="164">
        <v>0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0</v>
      </c>
      <c r="O528" s="164">
        <v>0</v>
      </c>
      <c r="P528" s="164">
        <v>0</v>
      </c>
      <c r="Q528" s="164">
        <v>0</v>
      </c>
      <c r="R528" s="164">
        <v>0</v>
      </c>
      <c r="S528" s="164">
        <v>0</v>
      </c>
      <c r="T528" s="164">
        <v>0</v>
      </c>
      <c r="U528" s="164">
        <v>0</v>
      </c>
      <c r="V528" s="164">
        <v>0</v>
      </c>
      <c r="W528" s="164">
        <v>0</v>
      </c>
      <c r="X528" s="164">
        <v>0</v>
      </c>
      <c r="Y528" s="164">
        <v>0</v>
      </c>
      <c r="Z528" s="164">
        <v>0</v>
      </c>
      <c r="AA528" s="164">
        <v>0</v>
      </c>
      <c r="AB528" s="164">
        <v>0</v>
      </c>
      <c r="AC528" s="164">
        <v>0</v>
      </c>
      <c r="AD528" s="164">
        <v>0</v>
      </c>
      <c r="AE528" s="164">
        <v>0</v>
      </c>
      <c r="AF528" s="164">
        <v>0</v>
      </c>
      <c r="AG528" s="164">
        <v>0</v>
      </c>
      <c r="AH528" s="164">
        <v>0</v>
      </c>
      <c r="AI528" s="164">
        <v>0</v>
      </c>
      <c r="AJ528" s="164">
        <v>0</v>
      </c>
      <c r="AK528" s="164">
        <v>0</v>
      </c>
      <c r="AL528" s="164">
        <v>0</v>
      </c>
      <c r="AM528" s="164">
        <v>0</v>
      </c>
      <c r="AN528" s="164">
        <v>0</v>
      </c>
    </row>
    <row r="529" spans="1:40" x14ac:dyDescent="0.2">
      <c r="A529" s="27" t="s">
        <v>2368</v>
      </c>
      <c r="B529" s="164">
        <v>11207592.052858699</v>
      </c>
      <c r="C529" s="164">
        <v>10975018.3325614</v>
      </c>
      <c r="D529" s="164">
        <v>12641893.202768501</v>
      </c>
      <c r="E529" s="164">
        <v>12469466.2528427</v>
      </c>
      <c r="F529" s="164">
        <v>12297336.038621999</v>
      </c>
      <c r="G529" s="164">
        <v>12136047.6817088</v>
      </c>
      <c r="H529" s="164">
        <v>11981823.565902701</v>
      </c>
      <c r="I529" s="164">
        <v>11825151.3056725</v>
      </c>
      <c r="J529" s="164">
        <v>11667328.4834376</v>
      </c>
      <c r="K529" s="164">
        <v>11506183.2543418</v>
      </c>
      <c r="L529" s="164">
        <v>11344605.1234846</v>
      </c>
      <c r="M529" s="164">
        <v>11189621.427154001</v>
      </c>
      <c r="N529" s="164">
        <v>11189621.427154001</v>
      </c>
      <c r="O529" s="164">
        <v>11027223.685972201</v>
      </c>
      <c r="P529" s="164">
        <v>10868717.766188201</v>
      </c>
      <c r="Q529" s="164">
        <v>12612282.8838115</v>
      </c>
      <c r="R529" s="164">
        <v>12453776.9640276</v>
      </c>
      <c r="S529" s="164">
        <v>12295271.0442436</v>
      </c>
      <c r="T529" s="164">
        <v>12136765.124459701</v>
      </c>
      <c r="U529" s="164">
        <v>11978259.204675799</v>
      </c>
      <c r="V529" s="164">
        <v>11819753.284891799</v>
      </c>
      <c r="W529" s="164">
        <v>11661247.3651079</v>
      </c>
      <c r="X529" s="164">
        <v>11502741.445324</v>
      </c>
      <c r="Y529" s="164">
        <v>11344235.52554</v>
      </c>
      <c r="Z529" s="164">
        <v>11185729.6057561</v>
      </c>
      <c r="AA529" s="164">
        <v>11185729.6057561</v>
      </c>
      <c r="AB529" s="164">
        <v>11027575.0058714</v>
      </c>
      <c r="AC529" s="164">
        <v>10869064.0361959</v>
      </c>
      <c r="AD529" s="164">
        <v>12612684.702626299</v>
      </c>
      <c r="AE529" s="164">
        <v>12454173.732950799</v>
      </c>
      <c r="AF529" s="164">
        <v>12295662.763275299</v>
      </c>
      <c r="AG529" s="164">
        <v>12137151.793599799</v>
      </c>
      <c r="AH529" s="164">
        <v>11978640.823924299</v>
      </c>
      <c r="AI529" s="164">
        <v>11820129.854248799</v>
      </c>
      <c r="AJ529" s="164">
        <v>11661618.884573299</v>
      </c>
      <c r="AK529" s="164">
        <v>11503107.914897799</v>
      </c>
      <c r="AL529" s="164">
        <v>11344596.9452223</v>
      </c>
      <c r="AM529" s="164">
        <v>11186085.9755469</v>
      </c>
      <c r="AN529" s="164">
        <v>11186085.9755469</v>
      </c>
    </row>
    <row r="530" spans="1:40" x14ac:dyDescent="0.2">
      <c r="A530" s="27" t="s">
        <v>2369</v>
      </c>
      <c r="B530" s="164">
        <v>1456986.9668716299</v>
      </c>
      <c r="C530" s="164">
        <v>1426752.38323298</v>
      </c>
      <c r="D530" s="164">
        <v>1643446.1163599</v>
      </c>
      <c r="E530" s="164">
        <v>1621030.61286955</v>
      </c>
      <c r="F530" s="164">
        <v>1598653.68502085</v>
      </c>
      <c r="G530" s="164">
        <v>1577686.1986221401</v>
      </c>
      <c r="H530" s="164">
        <v>1557637.0635673499</v>
      </c>
      <c r="I530" s="164">
        <v>1537269.66973742</v>
      </c>
      <c r="J530" s="164">
        <v>1516752.7028468801</v>
      </c>
      <c r="K530" s="164">
        <v>1495803.8230644299</v>
      </c>
      <c r="L530" s="164">
        <v>1474798.6660529999</v>
      </c>
      <c r="M530" s="164">
        <v>1454650.78553003</v>
      </c>
      <c r="N530" s="164">
        <v>1454650.78553003</v>
      </c>
      <c r="O530" s="164">
        <v>1433539.0791763901</v>
      </c>
      <c r="P530" s="164">
        <v>1412933.3096044799</v>
      </c>
      <c r="Q530" s="164">
        <v>1639596.7748955099</v>
      </c>
      <c r="R530" s="164">
        <v>1618991.0053236</v>
      </c>
      <c r="S530" s="164">
        <v>1598385.2357516901</v>
      </c>
      <c r="T530" s="164">
        <v>1577779.46617978</v>
      </c>
      <c r="U530" s="164">
        <v>1557173.69660787</v>
      </c>
      <c r="V530" s="164">
        <v>1536567.9270359599</v>
      </c>
      <c r="W530" s="164">
        <v>1515962.15746405</v>
      </c>
      <c r="X530" s="164">
        <v>1495356.3878921501</v>
      </c>
      <c r="Y530" s="164">
        <v>1474750.6183202399</v>
      </c>
      <c r="Z530" s="164">
        <v>1454144.84874833</v>
      </c>
      <c r="AA530" s="164">
        <v>1454144.84874833</v>
      </c>
      <c r="AB530" s="164">
        <v>1433584.7507633099</v>
      </c>
      <c r="AC530" s="164">
        <v>1412978.3247054999</v>
      </c>
      <c r="AD530" s="164">
        <v>1639649.01134145</v>
      </c>
      <c r="AE530" s="164">
        <v>1619042.5852836401</v>
      </c>
      <c r="AF530" s="164">
        <v>1598436.1592258301</v>
      </c>
      <c r="AG530" s="164">
        <v>1577829.7331680199</v>
      </c>
      <c r="AH530" s="164">
        <v>1557223.3071102099</v>
      </c>
      <c r="AI530" s="164">
        <v>1536616.8810524</v>
      </c>
      <c r="AJ530" s="164">
        <v>1516010.45499459</v>
      </c>
      <c r="AK530" s="164">
        <v>1495404.0289367801</v>
      </c>
      <c r="AL530" s="164">
        <v>1474797.6028789601</v>
      </c>
      <c r="AM530" s="164">
        <v>1454191.1768211499</v>
      </c>
      <c r="AN530" s="164">
        <v>1454191.1768211499</v>
      </c>
    </row>
    <row r="531" spans="1:40" x14ac:dyDescent="0.2">
      <c r="A531" s="27" t="s">
        <v>2370</v>
      </c>
      <c r="B531" s="164">
        <v>-223215.48836597399</v>
      </c>
      <c r="C531" s="164">
        <v>-223215.48836597399</v>
      </c>
      <c r="D531" s="164">
        <v>-223215.48836597399</v>
      </c>
      <c r="E531" s="164">
        <v>-223215.48836597399</v>
      </c>
      <c r="F531" s="164">
        <v>-223215.48836597399</v>
      </c>
      <c r="G531" s="164">
        <v>-223215.48836597399</v>
      </c>
      <c r="H531" s="164">
        <v>-223215.48836597399</v>
      </c>
      <c r="I531" s="164">
        <v>-223215.48836597399</v>
      </c>
      <c r="J531" s="164">
        <v>-223215.48836597399</v>
      </c>
      <c r="K531" s="164">
        <v>-223215.48836597399</v>
      </c>
      <c r="L531" s="164">
        <v>-223215.48836597399</v>
      </c>
      <c r="M531" s="164">
        <v>-223215.48836597399</v>
      </c>
      <c r="N531" s="164">
        <v>-223215.48836597399</v>
      </c>
      <c r="O531" s="164">
        <v>-223137.85260147299</v>
      </c>
      <c r="P531" s="164">
        <v>-223137.85260147299</v>
      </c>
      <c r="Q531" s="164">
        <v>-223137.85260147299</v>
      </c>
      <c r="R531" s="164">
        <v>-223137.85260147299</v>
      </c>
      <c r="S531" s="164">
        <v>-223137.85260147299</v>
      </c>
      <c r="T531" s="164">
        <v>-223137.85260147299</v>
      </c>
      <c r="U531" s="164">
        <v>-223137.85260147299</v>
      </c>
      <c r="V531" s="164">
        <v>-223137.85260147299</v>
      </c>
      <c r="W531" s="164">
        <v>-223137.85260147299</v>
      </c>
      <c r="X531" s="164">
        <v>-223137.85260147299</v>
      </c>
      <c r="Y531" s="164">
        <v>-223137.85260147299</v>
      </c>
      <c r="Z531" s="164">
        <v>-223137.85260147299</v>
      </c>
      <c r="AA531" s="164">
        <v>-223137.85260147299</v>
      </c>
      <c r="AB531" s="164">
        <v>-223144.96162275699</v>
      </c>
      <c r="AC531" s="164">
        <v>-223144.96162275699</v>
      </c>
      <c r="AD531" s="164">
        <v>-223144.96162275699</v>
      </c>
      <c r="AE531" s="164">
        <v>-223144.96162275699</v>
      </c>
      <c r="AF531" s="164">
        <v>-223144.96162275699</v>
      </c>
      <c r="AG531" s="164">
        <v>-223144.96162275699</v>
      </c>
      <c r="AH531" s="164">
        <v>-223144.96162275699</v>
      </c>
      <c r="AI531" s="164">
        <v>-223144.96162275699</v>
      </c>
      <c r="AJ531" s="164">
        <v>-223144.96162275699</v>
      </c>
      <c r="AK531" s="164">
        <v>-223144.96162275699</v>
      </c>
      <c r="AL531" s="164">
        <v>-223144.96162275699</v>
      </c>
      <c r="AM531" s="164">
        <v>-223144.96162275699</v>
      </c>
      <c r="AN531" s="164">
        <v>-223144.96162275699</v>
      </c>
    </row>
    <row r="532" spans="1:40" x14ac:dyDescent="0.2">
      <c r="A532" s="27" t="s">
        <v>2371</v>
      </c>
      <c r="B532" s="164">
        <v>-512172.49221482099</v>
      </c>
      <c r="C532" s="164">
        <v>-512172.49221482099</v>
      </c>
      <c r="D532" s="164">
        <v>-512172.49221482099</v>
      </c>
      <c r="E532" s="164">
        <v>-512172.49221482099</v>
      </c>
      <c r="F532" s="164">
        <v>-512172.49221482099</v>
      </c>
      <c r="G532" s="164">
        <v>-512172.49221482099</v>
      </c>
      <c r="H532" s="164">
        <v>-512172.49221482099</v>
      </c>
      <c r="I532" s="164">
        <v>-512172.49221482099</v>
      </c>
      <c r="J532" s="164">
        <v>-512172.49221482099</v>
      </c>
      <c r="K532" s="164">
        <v>-512172.49221482099</v>
      </c>
      <c r="L532" s="164">
        <v>-512172.49221482099</v>
      </c>
      <c r="M532" s="164">
        <v>-512172.49221482099</v>
      </c>
      <c r="N532" s="164">
        <v>-512172.49221482099</v>
      </c>
      <c r="O532" s="164">
        <v>-511994.35536920797</v>
      </c>
      <c r="P532" s="164">
        <v>-511994.35536920797</v>
      </c>
      <c r="Q532" s="164">
        <v>-511994.35536920797</v>
      </c>
      <c r="R532" s="164">
        <v>-511994.35536920797</v>
      </c>
      <c r="S532" s="164">
        <v>-511994.35536920797</v>
      </c>
      <c r="T532" s="164">
        <v>-511994.35536920797</v>
      </c>
      <c r="U532" s="164">
        <v>-511994.35536920797</v>
      </c>
      <c r="V532" s="164">
        <v>-511994.35536920797</v>
      </c>
      <c r="W532" s="164">
        <v>-511994.35536920797</v>
      </c>
      <c r="X532" s="164">
        <v>-511994.35536920797</v>
      </c>
      <c r="Y532" s="164">
        <v>-511994.35536920797</v>
      </c>
      <c r="Z532" s="164">
        <v>-511994.35536920797</v>
      </c>
      <c r="AA532" s="164">
        <v>-511994.35536920797</v>
      </c>
      <c r="AB532" s="164">
        <v>-512010.66716358502</v>
      </c>
      <c r="AC532" s="164">
        <v>-512010.66716358502</v>
      </c>
      <c r="AD532" s="164">
        <v>-512010.66716358502</v>
      </c>
      <c r="AE532" s="164">
        <v>-512010.66716358502</v>
      </c>
      <c r="AF532" s="164">
        <v>-512010.66716358502</v>
      </c>
      <c r="AG532" s="164">
        <v>-512010.66716358502</v>
      </c>
      <c r="AH532" s="164">
        <v>-512010.66716358502</v>
      </c>
      <c r="AI532" s="164">
        <v>-512010.66716358502</v>
      </c>
      <c r="AJ532" s="164">
        <v>-512010.66716358502</v>
      </c>
      <c r="AK532" s="164">
        <v>-512010.66716358502</v>
      </c>
      <c r="AL532" s="164">
        <v>-512010.66716358502</v>
      </c>
      <c r="AM532" s="164">
        <v>-512010.66716358502</v>
      </c>
      <c r="AN532" s="164">
        <v>-512010.66716358502</v>
      </c>
    </row>
    <row r="533" spans="1:40" x14ac:dyDescent="0.2">
      <c r="A533" s="27" t="s">
        <v>2372</v>
      </c>
      <c r="B533" s="164">
        <v>0</v>
      </c>
      <c r="C533" s="164">
        <v>0</v>
      </c>
      <c r="D533" s="164">
        <v>0</v>
      </c>
      <c r="E533" s="164">
        <v>0</v>
      </c>
      <c r="F533" s="164">
        <v>0</v>
      </c>
      <c r="G533" s="164">
        <v>0</v>
      </c>
      <c r="H533" s="164">
        <v>0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0</v>
      </c>
      <c r="O533" s="164">
        <v>0</v>
      </c>
      <c r="P533" s="164">
        <v>0</v>
      </c>
      <c r="Q533" s="164">
        <v>0</v>
      </c>
      <c r="R533" s="164">
        <v>0</v>
      </c>
      <c r="S533" s="164">
        <v>0</v>
      </c>
      <c r="T533" s="164">
        <v>0</v>
      </c>
      <c r="U533" s="164">
        <v>0</v>
      </c>
      <c r="V533" s="164">
        <v>0</v>
      </c>
      <c r="W533" s="164">
        <v>0</v>
      </c>
      <c r="X533" s="164">
        <v>0</v>
      </c>
      <c r="Y533" s="164">
        <v>0</v>
      </c>
      <c r="Z533" s="164">
        <v>0</v>
      </c>
      <c r="AA533" s="164">
        <v>0</v>
      </c>
      <c r="AB533" s="164">
        <v>0</v>
      </c>
      <c r="AC533" s="164">
        <v>0</v>
      </c>
      <c r="AD533" s="164">
        <v>0</v>
      </c>
      <c r="AE533" s="164">
        <v>0</v>
      </c>
      <c r="AF533" s="164">
        <v>0</v>
      </c>
      <c r="AG533" s="164">
        <v>0</v>
      </c>
      <c r="AH533" s="164">
        <v>0</v>
      </c>
      <c r="AI533" s="164">
        <v>0</v>
      </c>
      <c r="AJ533" s="164">
        <v>0</v>
      </c>
      <c r="AK533" s="164">
        <v>0</v>
      </c>
      <c r="AL533" s="164">
        <v>0</v>
      </c>
      <c r="AM533" s="164">
        <v>0</v>
      </c>
      <c r="AN533" s="164">
        <v>0</v>
      </c>
    </row>
    <row r="534" spans="1:40" x14ac:dyDescent="0.2">
      <c r="A534" s="27" t="s">
        <v>2373</v>
      </c>
      <c r="B534" s="164">
        <v>0</v>
      </c>
      <c r="C534" s="164">
        <v>0</v>
      </c>
      <c r="D534" s="164">
        <v>0</v>
      </c>
      <c r="E534" s="164">
        <v>0</v>
      </c>
      <c r="F534" s="164">
        <v>0</v>
      </c>
      <c r="G534" s="164">
        <v>0</v>
      </c>
      <c r="H534" s="164">
        <v>0</v>
      </c>
      <c r="I534" s="164">
        <v>0</v>
      </c>
      <c r="J534" s="164">
        <v>0</v>
      </c>
      <c r="K534" s="164">
        <v>0</v>
      </c>
      <c r="L534" s="164">
        <v>0</v>
      </c>
      <c r="M534" s="164">
        <v>0</v>
      </c>
      <c r="N534" s="164">
        <v>0</v>
      </c>
      <c r="O534" s="164">
        <v>0</v>
      </c>
      <c r="P534" s="164">
        <v>0</v>
      </c>
      <c r="Q534" s="164">
        <v>0</v>
      </c>
      <c r="R534" s="164">
        <v>0</v>
      </c>
      <c r="S534" s="164">
        <v>0</v>
      </c>
      <c r="T534" s="164">
        <v>0</v>
      </c>
      <c r="U534" s="164">
        <v>0</v>
      </c>
      <c r="V534" s="164">
        <v>0</v>
      </c>
      <c r="W534" s="164">
        <v>0</v>
      </c>
      <c r="X534" s="164">
        <v>0</v>
      </c>
      <c r="Y534" s="164">
        <v>0</v>
      </c>
      <c r="Z534" s="164">
        <v>0</v>
      </c>
      <c r="AA534" s="164">
        <v>0</v>
      </c>
      <c r="AB534" s="164">
        <v>0</v>
      </c>
      <c r="AC534" s="164">
        <v>0</v>
      </c>
      <c r="AD534" s="164">
        <v>0</v>
      </c>
      <c r="AE534" s="164">
        <v>0</v>
      </c>
      <c r="AF534" s="164">
        <v>0</v>
      </c>
      <c r="AG534" s="164">
        <v>0</v>
      </c>
      <c r="AH534" s="164">
        <v>0</v>
      </c>
      <c r="AI534" s="164">
        <v>0</v>
      </c>
      <c r="AJ534" s="164">
        <v>0</v>
      </c>
      <c r="AK534" s="164">
        <v>0</v>
      </c>
      <c r="AL534" s="164">
        <v>0</v>
      </c>
      <c r="AM534" s="164">
        <v>0</v>
      </c>
      <c r="AN534" s="164">
        <v>0</v>
      </c>
    </row>
    <row r="535" spans="1:40" x14ac:dyDescent="0.2">
      <c r="A535" s="27" t="s">
        <v>2374</v>
      </c>
      <c r="B535" s="164">
        <v>0</v>
      </c>
      <c r="C535" s="164">
        <v>0</v>
      </c>
      <c r="D535" s="164">
        <v>0</v>
      </c>
      <c r="E535" s="164">
        <v>0</v>
      </c>
      <c r="F535" s="164">
        <v>0</v>
      </c>
      <c r="G535" s="164">
        <v>0</v>
      </c>
      <c r="H535" s="164">
        <v>0</v>
      </c>
      <c r="I535" s="164">
        <v>0</v>
      </c>
      <c r="J535" s="164">
        <v>0</v>
      </c>
      <c r="K535" s="164">
        <v>0</v>
      </c>
      <c r="L535" s="164">
        <v>0</v>
      </c>
      <c r="M535" s="164">
        <v>0</v>
      </c>
      <c r="N535" s="164">
        <v>0</v>
      </c>
      <c r="O535" s="164">
        <v>0</v>
      </c>
      <c r="P535" s="164">
        <v>0</v>
      </c>
      <c r="Q535" s="164">
        <v>0</v>
      </c>
      <c r="R535" s="164">
        <v>0</v>
      </c>
      <c r="S535" s="164">
        <v>0</v>
      </c>
      <c r="T535" s="164">
        <v>0</v>
      </c>
      <c r="U535" s="164">
        <v>0</v>
      </c>
      <c r="V535" s="164">
        <v>0</v>
      </c>
      <c r="W535" s="164">
        <v>0</v>
      </c>
      <c r="X535" s="164">
        <v>0</v>
      </c>
      <c r="Y535" s="164">
        <v>0</v>
      </c>
      <c r="Z535" s="164">
        <v>0</v>
      </c>
      <c r="AA535" s="164">
        <v>0</v>
      </c>
      <c r="AB535" s="164">
        <v>0</v>
      </c>
      <c r="AC535" s="164">
        <v>0</v>
      </c>
      <c r="AD535" s="164">
        <v>0</v>
      </c>
      <c r="AE535" s="164">
        <v>0</v>
      </c>
      <c r="AF535" s="164">
        <v>0</v>
      </c>
      <c r="AG535" s="164">
        <v>0</v>
      </c>
      <c r="AH535" s="164">
        <v>0</v>
      </c>
      <c r="AI535" s="164">
        <v>0</v>
      </c>
      <c r="AJ535" s="164">
        <v>0</v>
      </c>
      <c r="AK535" s="164">
        <v>0</v>
      </c>
      <c r="AL535" s="164">
        <v>0</v>
      </c>
      <c r="AM535" s="164">
        <v>0</v>
      </c>
      <c r="AN535" s="164">
        <v>0</v>
      </c>
    </row>
    <row r="536" spans="1:40" x14ac:dyDescent="0.2">
      <c r="A536" s="27" t="s">
        <v>2375</v>
      </c>
      <c r="B536" s="164">
        <v>-519525.53112224402</v>
      </c>
      <c r="C536" s="164">
        <v>-519525.53112224402</v>
      </c>
      <c r="D536" s="164">
        <v>-519525.53112224402</v>
      </c>
      <c r="E536" s="164">
        <v>-519525.53112224402</v>
      </c>
      <c r="F536" s="164">
        <v>-519525.53112224402</v>
      </c>
      <c r="G536" s="164">
        <v>-519525.53112224402</v>
      </c>
      <c r="H536" s="164">
        <v>-519525.53112224402</v>
      </c>
      <c r="I536" s="164">
        <v>-519525.53112224402</v>
      </c>
      <c r="J536" s="164">
        <v>-519525.53112224402</v>
      </c>
      <c r="K536" s="164">
        <v>-519525.53112224402</v>
      </c>
      <c r="L536" s="164">
        <v>-519525.53112224402</v>
      </c>
      <c r="M536" s="164">
        <v>-519525.53112224402</v>
      </c>
      <c r="N536" s="164">
        <v>-519525.53112224402</v>
      </c>
      <c r="O536" s="164">
        <v>-519344.83684300102</v>
      </c>
      <c r="P536" s="164">
        <v>-519344.83684300102</v>
      </c>
      <c r="Q536" s="164">
        <v>-519344.83684300102</v>
      </c>
      <c r="R536" s="164">
        <v>-519344.83684300102</v>
      </c>
      <c r="S536" s="164">
        <v>-519344.83684300102</v>
      </c>
      <c r="T536" s="164">
        <v>-519344.83684300102</v>
      </c>
      <c r="U536" s="164">
        <v>-519344.83684300102</v>
      </c>
      <c r="V536" s="164">
        <v>-519344.83684300102</v>
      </c>
      <c r="W536" s="164">
        <v>-519344.83684300102</v>
      </c>
      <c r="X536" s="164">
        <v>-519344.83684300102</v>
      </c>
      <c r="Y536" s="164">
        <v>-519344.83684300102</v>
      </c>
      <c r="Z536" s="164">
        <v>-519344.83684300102</v>
      </c>
      <c r="AA536" s="164">
        <v>-519344.83684300102</v>
      </c>
      <c r="AB536" s="164">
        <v>-519361.38281875302</v>
      </c>
      <c r="AC536" s="164">
        <v>-519361.38281875302</v>
      </c>
      <c r="AD536" s="164">
        <v>-519361.38281875302</v>
      </c>
      <c r="AE536" s="164">
        <v>-519361.38281875302</v>
      </c>
      <c r="AF536" s="164">
        <v>-519361.38281875302</v>
      </c>
      <c r="AG536" s="164">
        <v>-519361.38281875302</v>
      </c>
      <c r="AH536" s="164">
        <v>-519361.38281875302</v>
      </c>
      <c r="AI536" s="164">
        <v>-519361.38281875302</v>
      </c>
      <c r="AJ536" s="164">
        <v>-519361.38281875302</v>
      </c>
      <c r="AK536" s="164">
        <v>-519361.38281875302</v>
      </c>
      <c r="AL536" s="164">
        <v>-519361.38281875302</v>
      </c>
      <c r="AM536" s="164">
        <v>-519361.38281875302</v>
      </c>
      <c r="AN536" s="164">
        <v>-519361.38281875302</v>
      </c>
    </row>
    <row r="537" spans="1:40" x14ac:dyDescent="0.2">
      <c r="A537" s="27" t="s">
        <v>2376</v>
      </c>
      <c r="B537" s="164">
        <v>0</v>
      </c>
      <c r="C537" s="164">
        <v>0</v>
      </c>
      <c r="D537" s="164">
        <v>0</v>
      </c>
      <c r="E537" s="164">
        <v>0</v>
      </c>
      <c r="F537" s="164">
        <v>0</v>
      </c>
      <c r="G537" s="164">
        <v>0</v>
      </c>
      <c r="H537" s="164">
        <v>0</v>
      </c>
      <c r="I537" s="164">
        <v>0</v>
      </c>
      <c r="J537" s="164">
        <v>0</v>
      </c>
      <c r="K537" s="164">
        <v>0</v>
      </c>
      <c r="L537" s="164">
        <v>0</v>
      </c>
      <c r="M537" s="164">
        <v>0</v>
      </c>
      <c r="N537" s="164">
        <v>0</v>
      </c>
      <c r="O537" s="164">
        <v>0</v>
      </c>
      <c r="P537" s="164">
        <v>0</v>
      </c>
      <c r="Q537" s="164">
        <v>0</v>
      </c>
      <c r="R537" s="164">
        <v>0</v>
      </c>
      <c r="S537" s="164">
        <v>0</v>
      </c>
      <c r="T537" s="164">
        <v>0</v>
      </c>
      <c r="U537" s="164">
        <v>0</v>
      </c>
      <c r="V537" s="164">
        <v>0</v>
      </c>
      <c r="W537" s="164">
        <v>0</v>
      </c>
      <c r="X537" s="164">
        <v>0</v>
      </c>
      <c r="Y537" s="164">
        <v>0</v>
      </c>
      <c r="Z537" s="164">
        <v>0</v>
      </c>
      <c r="AA537" s="164">
        <v>0</v>
      </c>
      <c r="AB537" s="164">
        <v>0</v>
      </c>
      <c r="AC537" s="164">
        <v>0</v>
      </c>
      <c r="AD537" s="164">
        <v>0</v>
      </c>
      <c r="AE537" s="164">
        <v>0</v>
      </c>
      <c r="AF537" s="164">
        <v>0</v>
      </c>
      <c r="AG537" s="164">
        <v>0</v>
      </c>
      <c r="AH537" s="164">
        <v>0</v>
      </c>
      <c r="AI537" s="164">
        <v>0</v>
      </c>
      <c r="AJ537" s="164">
        <v>0</v>
      </c>
      <c r="AK537" s="164">
        <v>0</v>
      </c>
      <c r="AL537" s="164">
        <v>0</v>
      </c>
      <c r="AM537" s="164">
        <v>0</v>
      </c>
      <c r="AN537" s="164">
        <v>0</v>
      </c>
    </row>
    <row r="538" spans="1:40" x14ac:dyDescent="0.2">
      <c r="A538" s="27" t="s">
        <v>2377</v>
      </c>
      <c r="B538" s="164">
        <v>0</v>
      </c>
      <c r="C538" s="164">
        <v>0</v>
      </c>
      <c r="D538" s="164">
        <v>0</v>
      </c>
      <c r="E538" s="164">
        <v>0</v>
      </c>
      <c r="F538" s="164">
        <v>0</v>
      </c>
      <c r="G538" s="164">
        <v>0</v>
      </c>
      <c r="H538" s="164">
        <v>0</v>
      </c>
      <c r="I538" s="164">
        <v>0</v>
      </c>
      <c r="J538" s="164">
        <v>0</v>
      </c>
      <c r="K538" s="164">
        <v>0</v>
      </c>
      <c r="L538" s="164">
        <v>0</v>
      </c>
      <c r="M538" s="164">
        <v>0</v>
      </c>
      <c r="N538" s="164">
        <v>0</v>
      </c>
      <c r="O538" s="164">
        <v>0</v>
      </c>
      <c r="P538" s="164">
        <v>0</v>
      </c>
      <c r="Q538" s="164">
        <v>0</v>
      </c>
      <c r="R538" s="164">
        <v>0</v>
      </c>
      <c r="S538" s="164">
        <v>0</v>
      </c>
      <c r="T538" s="164">
        <v>0</v>
      </c>
      <c r="U538" s="164">
        <v>0</v>
      </c>
      <c r="V538" s="164">
        <v>0</v>
      </c>
      <c r="W538" s="164">
        <v>0</v>
      </c>
      <c r="X538" s="164">
        <v>0</v>
      </c>
      <c r="Y538" s="164">
        <v>0</v>
      </c>
      <c r="Z538" s="164">
        <v>0</v>
      </c>
      <c r="AA538" s="164">
        <v>0</v>
      </c>
      <c r="AB538" s="164">
        <v>0</v>
      </c>
      <c r="AC538" s="164">
        <v>0</v>
      </c>
      <c r="AD538" s="164">
        <v>0</v>
      </c>
      <c r="AE538" s="164">
        <v>0</v>
      </c>
      <c r="AF538" s="164">
        <v>0</v>
      </c>
      <c r="AG538" s="164">
        <v>0</v>
      </c>
      <c r="AH538" s="164">
        <v>0</v>
      </c>
      <c r="AI538" s="164">
        <v>0</v>
      </c>
      <c r="AJ538" s="164">
        <v>0</v>
      </c>
      <c r="AK538" s="164">
        <v>0</v>
      </c>
      <c r="AL538" s="164">
        <v>0</v>
      </c>
      <c r="AM538" s="164">
        <v>0</v>
      </c>
      <c r="AN538" s="164">
        <v>0</v>
      </c>
    </row>
    <row r="539" spans="1:40" x14ac:dyDescent="0.2">
      <c r="A539" s="27" t="s">
        <v>2378</v>
      </c>
      <c r="B539" s="164">
        <v>0</v>
      </c>
      <c r="C539" s="164">
        <v>0</v>
      </c>
      <c r="D539" s="164">
        <v>0</v>
      </c>
      <c r="E539" s="164">
        <v>0</v>
      </c>
      <c r="F539" s="164">
        <v>0</v>
      </c>
      <c r="G539" s="164">
        <v>0</v>
      </c>
      <c r="H539" s="164">
        <v>0</v>
      </c>
      <c r="I539" s="164">
        <v>0</v>
      </c>
      <c r="J539" s="164">
        <v>0</v>
      </c>
      <c r="K539" s="164">
        <v>0</v>
      </c>
      <c r="L539" s="164">
        <v>0</v>
      </c>
      <c r="M539" s="164">
        <v>0</v>
      </c>
      <c r="N539" s="164">
        <v>0</v>
      </c>
      <c r="O539" s="164">
        <v>0</v>
      </c>
      <c r="P539" s="164">
        <v>0</v>
      </c>
      <c r="Q539" s="164">
        <v>0</v>
      </c>
      <c r="R539" s="164">
        <v>0</v>
      </c>
      <c r="S539" s="164">
        <v>0</v>
      </c>
      <c r="T539" s="164">
        <v>0</v>
      </c>
      <c r="U539" s="164">
        <v>0</v>
      </c>
      <c r="V539" s="164">
        <v>0</v>
      </c>
      <c r="W539" s="164">
        <v>0</v>
      </c>
      <c r="X539" s="164">
        <v>0</v>
      </c>
      <c r="Y539" s="164">
        <v>0</v>
      </c>
      <c r="Z539" s="164">
        <v>0</v>
      </c>
      <c r="AA539" s="164">
        <v>0</v>
      </c>
      <c r="AB539" s="164">
        <v>0</v>
      </c>
      <c r="AC539" s="164">
        <v>0</v>
      </c>
      <c r="AD539" s="164">
        <v>0</v>
      </c>
      <c r="AE539" s="164">
        <v>0</v>
      </c>
      <c r="AF539" s="164">
        <v>0</v>
      </c>
      <c r="AG539" s="164">
        <v>0</v>
      </c>
      <c r="AH539" s="164">
        <v>0</v>
      </c>
      <c r="AI539" s="164">
        <v>0</v>
      </c>
      <c r="AJ539" s="164">
        <v>0</v>
      </c>
      <c r="AK539" s="164">
        <v>0</v>
      </c>
      <c r="AL539" s="164">
        <v>0</v>
      </c>
      <c r="AM539" s="164">
        <v>0</v>
      </c>
      <c r="AN539" s="164">
        <v>0</v>
      </c>
    </row>
    <row r="540" spans="1:40" x14ac:dyDescent="0.2">
      <c r="A540" s="27" t="s">
        <v>2379</v>
      </c>
      <c r="B540" s="164">
        <v>0</v>
      </c>
      <c r="C540" s="164">
        <v>0</v>
      </c>
      <c r="D540" s="164">
        <v>0</v>
      </c>
      <c r="E540" s="164">
        <v>0</v>
      </c>
      <c r="F540" s="164">
        <v>0</v>
      </c>
      <c r="G540" s="164">
        <v>0</v>
      </c>
      <c r="H540" s="164">
        <v>0</v>
      </c>
      <c r="I540" s="164">
        <v>0</v>
      </c>
      <c r="J540" s="164">
        <v>0</v>
      </c>
      <c r="K540" s="164">
        <v>0</v>
      </c>
      <c r="L540" s="164">
        <v>0</v>
      </c>
      <c r="M540" s="164">
        <v>0</v>
      </c>
      <c r="N540" s="164">
        <v>0</v>
      </c>
      <c r="O540" s="164">
        <v>0</v>
      </c>
      <c r="P540" s="164">
        <v>0</v>
      </c>
      <c r="Q540" s="164">
        <v>0</v>
      </c>
      <c r="R540" s="164">
        <v>0</v>
      </c>
      <c r="S540" s="164">
        <v>0</v>
      </c>
      <c r="T540" s="164">
        <v>0</v>
      </c>
      <c r="U540" s="164">
        <v>0</v>
      </c>
      <c r="V540" s="164">
        <v>0</v>
      </c>
      <c r="W540" s="164">
        <v>0</v>
      </c>
      <c r="X540" s="164">
        <v>0</v>
      </c>
      <c r="Y540" s="164">
        <v>0</v>
      </c>
      <c r="Z540" s="164">
        <v>0</v>
      </c>
      <c r="AA540" s="164">
        <v>0</v>
      </c>
      <c r="AB540" s="164">
        <v>0</v>
      </c>
      <c r="AC540" s="164">
        <v>0</v>
      </c>
      <c r="AD540" s="164">
        <v>0</v>
      </c>
      <c r="AE540" s="164">
        <v>0</v>
      </c>
      <c r="AF540" s="164">
        <v>0</v>
      </c>
      <c r="AG540" s="164">
        <v>0</v>
      </c>
      <c r="AH540" s="164">
        <v>0</v>
      </c>
      <c r="AI540" s="164">
        <v>0</v>
      </c>
      <c r="AJ540" s="164">
        <v>0</v>
      </c>
      <c r="AK540" s="164">
        <v>0</v>
      </c>
      <c r="AL540" s="164">
        <v>0</v>
      </c>
      <c r="AM540" s="164">
        <v>0</v>
      </c>
      <c r="AN540" s="164">
        <v>0</v>
      </c>
    </row>
    <row r="541" spans="1:40" x14ac:dyDescent="0.2">
      <c r="A541" s="27" t="s">
        <v>2380</v>
      </c>
      <c r="B541" s="164">
        <v>-615958.20274112094</v>
      </c>
      <c r="C541" s="164">
        <v>-615958.20274112094</v>
      </c>
      <c r="D541" s="164">
        <v>-615958.20274112094</v>
      </c>
      <c r="E541" s="164">
        <v>-615958.20274112094</v>
      </c>
      <c r="F541" s="164">
        <v>-615958.20274112094</v>
      </c>
      <c r="G541" s="164">
        <v>-615958.20274112094</v>
      </c>
      <c r="H541" s="164">
        <v>-615958.20274112094</v>
      </c>
      <c r="I541" s="164">
        <v>-615958.20274112094</v>
      </c>
      <c r="J541" s="164">
        <v>-615958.20274112094</v>
      </c>
      <c r="K541" s="164">
        <v>-615958.20274112094</v>
      </c>
      <c r="L541" s="164">
        <v>-615958.20274112094</v>
      </c>
      <c r="M541" s="164">
        <v>-615958.20274112094</v>
      </c>
      <c r="N541" s="164">
        <v>-615958.20274112094</v>
      </c>
      <c r="O541" s="164">
        <v>-615743.96856624202</v>
      </c>
      <c r="P541" s="164">
        <v>-615743.96856624202</v>
      </c>
      <c r="Q541" s="164">
        <v>-615743.96856624202</v>
      </c>
      <c r="R541" s="164">
        <v>-615743.96856624202</v>
      </c>
      <c r="S541" s="164">
        <v>-615743.96856624202</v>
      </c>
      <c r="T541" s="164">
        <v>-615743.96856624202</v>
      </c>
      <c r="U541" s="164">
        <v>-615743.96856624202</v>
      </c>
      <c r="V541" s="164">
        <v>-615743.96856624202</v>
      </c>
      <c r="W541" s="164">
        <v>-615743.96856624202</v>
      </c>
      <c r="X541" s="164">
        <v>-615743.96856624202</v>
      </c>
      <c r="Y541" s="164">
        <v>-615743.96856624202</v>
      </c>
      <c r="Z541" s="164">
        <v>-615743.96856624202</v>
      </c>
      <c r="AA541" s="164">
        <v>-615743.96856624202</v>
      </c>
      <c r="AB541" s="164">
        <v>-615763.585753227</v>
      </c>
      <c r="AC541" s="164">
        <v>-615763.585753227</v>
      </c>
      <c r="AD541" s="164">
        <v>-615763.585753227</v>
      </c>
      <c r="AE541" s="164">
        <v>-615763.585753227</v>
      </c>
      <c r="AF541" s="164">
        <v>-615763.585753227</v>
      </c>
      <c r="AG541" s="164">
        <v>-615763.585753227</v>
      </c>
      <c r="AH541" s="164">
        <v>-615763.585753227</v>
      </c>
      <c r="AI541" s="164">
        <v>-615763.585753227</v>
      </c>
      <c r="AJ541" s="164">
        <v>-615763.585753227</v>
      </c>
      <c r="AK541" s="164">
        <v>-615763.585753227</v>
      </c>
      <c r="AL541" s="164">
        <v>-615763.585753227</v>
      </c>
      <c r="AM541" s="164">
        <v>-615763.585753227</v>
      </c>
      <c r="AN541" s="164">
        <v>-615763.585753227</v>
      </c>
    </row>
    <row r="542" spans="1:40" x14ac:dyDescent="0.2">
      <c r="A542" s="27" t="s">
        <v>2381</v>
      </c>
      <c r="B542" s="164">
        <v>0</v>
      </c>
      <c r="C542" s="164">
        <v>0</v>
      </c>
      <c r="D542" s="164">
        <v>0</v>
      </c>
      <c r="E542" s="164">
        <v>0</v>
      </c>
      <c r="F542" s="164">
        <v>0</v>
      </c>
      <c r="G542" s="164">
        <v>0</v>
      </c>
      <c r="H542" s="164">
        <v>0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  <c r="O542" s="164">
        <v>0</v>
      </c>
      <c r="P542" s="164">
        <v>0</v>
      </c>
      <c r="Q542" s="164">
        <v>0</v>
      </c>
      <c r="R542" s="164">
        <v>0</v>
      </c>
      <c r="S542" s="164">
        <v>0</v>
      </c>
      <c r="T542" s="164">
        <v>0</v>
      </c>
      <c r="U542" s="164">
        <v>0</v>
      </c>
      <c r="V542" s="164">
        <v>0</v>
      </c>
      <c r="W542" s="164">
        <v>0</v>
      </c>
      <c r="X542" s="164">
        <v>0</v>
      </c>
      <c r="Y542" s="164">
        <v>0</v>
      </c>
      <c r="Z542" s="164">
        <v>0</v>
      </c>
      <c r="AA542" s="164">
        <v>0</v>
      </c>
      <c r="AB542" s="164">
        <v>0</v>
      </c>
      <c r="AC542" s="164">
        <v>0</v>
      </c>
      <c r="AD542" s="164">
        <v>0</v>
      </c>
      <c r="AE542" s="164">
        <v>0</v>
      </c>
      <c r="AF542" s="164">
        <v>0</v>
      </c>
      <c r="AG542" s="164">
        <v>0</v>
      </c>
      <c r="AH542" s="164">
        <v>0</v>
      </c>
      <c r="AI542" s="164">
        <v>0</v>
      </c>
      <c r="AJ542" s="164">
        <v>0</v>
      </c>
      <c r="AK542" s="164">
        <v>0</v>
      </c>
      <c r="AL542" s="164">
        <v>0</v>
      </c>
      <c r="AM542" s="164">
        <v>0</v>
      </c>
      <c r="AN542" s="164">
        <v>0</v>
      </c>
    </row>
    <row r="543" spans="1:40" x14ac:dyDescent="0.2">
      <c r="A543" s="27" t="s">
        <v>2382</v>
      </c>
      <c r="B543" s="164">
        <v>-250073.749673457</v>
      </c>
      <c r="C543" s="164">
        <v>-250073.749673457</v>
      </c>
      <c r="D543" s="164">
        <v>-250073.749673457</v>
      </c>
      <c r="E543" s="164">
        <v>-250073.749673457</v>
      </c>
      <c r="F543" s="164">
        <v>-250073.749673457</v>
      </c>
      <c r="G543" s="164">
        <v>-250073.749673457</v>
      </c>
      <c r="H543" s="164">
        <v>-250073.749673457</v>
      </c>
      <c r="I543" s="164">
        <v>-250073.749673457</v>
      </c>
      <c r="J543" s="164">
        <v>-250073.749673457</v>
      </c>
      <c r="K543" s="164">
        <v>-250073.749673457</v>
      </c>
      <c r="L543" s="164">
        <v>-250073.749673457</v>
      </c>
      <c r="M543" s="164">
        <v>-250073.749673457</v>
      </c>
      <c r="N543" s="164">
        <v>-250073.749673457</v>
      </c>
      <c r="O543" s="164">
        <v>-249986.77243509601</v>
      </c>
      <c r="P543" s="164">
        <v>-249986.77243509601</v>
      </c>
      <c r="Q543" s="164">
        <v>-249986.77243509601</v>
      </c>
      <c r="R543" s="164">
        <v>-249986.77243509601</v>
      </c>
      <c r="S543" s="164">
        <v>-249986.77243509601</v>
      </c>
      <c r="T543" s="164">
        <v>-249986.77243509601</v>
      </c>
      <c r="U543" s="164">
        <v>-249986.77243509601</v>
      </c>
      <c r="V543" s="164">
        <v>-249986.77243509601</v>
      </c>
      <c r="W543" s="164">
        <v>-249986.77243509601</v>
      </c>
      <c r="X543" s="164">
        <v>-249986.77243509601</v>
      </c>
      <c r="Y543" s="164">
        <v>-249986.77243509601</v>
      </c>
      <c r="Z543" s="164">
        <v>-249986.77243509601</v>
      </c>
      <c r="AA543" s="164">
        <v>-249986.77243509601</v>
      </c>
      <c r="AB543" s="164">
        <v>-249994.73684483199</v>
      </c>
      <c r="AC543" s="164">
        <v>-249994.73684483199</v>
      </c>
      <c r="AD543" s="164">
        <v>-249994.73684483199</v>
      </c>
      <c r="AE543" s="164">
        <v>-249994.73684483199</v>
      </c>
      <c r="AF543" s="164">
        <v>-249994.73684483199</v>
      </c>
      <c r="AG543" s="164">
        <v>-249994.73684483199</v>
      </c>
      <c r="AH543" s="164">
        <v>-249994.73684483199</v>
      </c>
      <c r="AI543" s="164">
        <v>-249994.73684483199</v>
      </c>
      <c r="AJ543" s="164">
        <v>-249994.73684483199</v>
      </c>
      <c r="AK543" s="164">
        <v>-249994.73684483199</v>
      </c>
      <c r="AL543" s="164">
        <v>-249994.73684483199</v>
      </c>
      <c r="AM543" s="164">
        <v>-249994.73684483199</v>
      </c>
      <c r="AN543" s="164">
        <v>-249994.73684483199</v>
      </c>
    </row>
    <row r="544" spans="1:40" x14ac:dyDescent="0.2">
      <c r="A544" s="27" t="s">
        <v>2383</v>
      </c>
      <c r="B544" s="164">
        <v>0</v>
      </c>
      <c r="C544" s="164">
        <v>0</v>
      </c>
      <c r="D544" s="164">
        <v>0</v>
      </c>
      <c r="E544" s="164">
        <v>0</v>
      </c>
      <c r="F544" s="164">
        <v>0</v>
      </c>
      <c r="G544" s="164">
        <v>0</v>
      </c>
      <c r="H544" s="164">
        <v>0</v>
      </c>
      <c r="I544" s="164">
        <v>0</v>
      </c>
      <c r="J544" s="164">
        <v>0</v>
      </c>
      <c r="K544" s="164">
        <v>0</v>
      </c>
      <c r="L544" s="164">
        <v>0</v>
      </c>
      <c r="M544" s="164">
        <v>0</v>
      </c>
      <c r="N544" s="164">
        <v>0</v>
      </c>
      <c r="O544" s="164">
        <v>0</v>
      </c>
      <c r="P544" s="164">
        <v>0</v>
      </c>
      <c r="Q544" s="164">
        <v>0</v>
      </c>
      <c r="R544" s="164">
        <v>0</v>
      </c>
      <c r="S544" s="164">
        <v>0</v>
      </c>
      <c r="T544" s="164">
        <v>0</v>
      </c>
      <c r="U544" s="164">
        <v>0</v>
      </c>
      <c r="V544" s="164">
        <v>0</v>
      </c>
      <c r="W544" s="164">
        <v>0</v>
      </c>
      <c r="X544" s="164">
        <v>0</v>
      </c>
      <c r="Y544" s="164">
        <v>0</v>
      </c>
      <c r="Z544" s="164">
        <v>0</v>
      </c>
      <c r="AA544" s="164">
        <v>0</v>
      </c>
      <c r="AB544" s="164">
        <v>0</v>
      </c>
      <c r="AC544" s="164">
        <v>0</v>
      </c>
      <c r="AD544" s="164">
        <v>0</v>
      </c>
      <c r="AE544" s="164">
        <v>0</v>
      </c>
      <c r="AF544" s="164">
        <v>0</v>
      </c>
      <c r="AG544" s="164">
        <v>0</v>
      </c>
      <c r="AH544" s="164">
        <v>0</v>
      </c>
      <c r="AI544" s="164">
        <v>0</v>
      </c>
      <c r="AJ544" s="164">
        <v>0</v>
      </c>
      <c r="AK544" s="164">
        <v>0</v>
      </c>
      <c r="AL544" s="164">
        <v>0</v>
      </c>
      <c r="AM544" s="164">
        <v>0</v>
      </c>
      <c r="AN544" s="164">
        <v>0</v>
      </c>
    </row>
    <row r="545" spans="1:40" x14ac:dyDescent="0.2">
      <c r="A545" s="27" t="s">
        <v>2384</v>
      </c>
      <c r="B545" s="164">
        <v>375.57727396942801</v>
      </c>
      <c r="C545" s="164">
        <v>375.57727396942801</v>
      </c>
      <c r="D545" s="164">
        <v>375.57727396942801</v>
      </c>
      <c r="E545" s="164">
        <v>375.57727396942801</v>
      </c>
      <c r="F545" s="164">
        <v>375.57727396942801</v>
      </c>
      <c r="G545" s="164">
        <v>375.57727396942801</v>
      </c>
      <c r="H545" s="164">
        <v>375.57727396942801</v>
      </c>
      <c r="I545" s="164">
        <v>375.57727396942801</v>
      </c>
      <c r="J545" s="164">
        <v>375.57727396942801</v>
      </c>
      <c r="K545" s="164">
        <v>375.57727396942801</v>
      </c>
      <c r="L545" s="164">
        <v>375.57727396942801</v>
      </c>
      <c r="M545" s="164">
        <v>375.57727396942801</v>
      </c>
      <c r="N545" s="164">
        <v>375.57727396942801</v>
      </c>
      <c r="O545" s="164">
        <v>375.44664580824099</v>
      </c>
      <c r="P545" s="164">
        <v>375.44664580824099</v>
      </c>
      <c r="Q545" s="164">
        <v>375.44664580824099</v>
      </c>
      <c r="R545" s="164">
        <v>375.44664580824099</v>
      </c>
      <c r="S545" s="164">
        <v>375.44664580824099</v>
      </c>
      <c r="T545" s="164">
        <v>375.44664580824099</v>
      </c>
      <c r="U545" s="164">
        <v>375.44664580824099</v>
      </c>
      <c r="V545" s="164">
        <v>375.44664580824099</v>
      </c>
      <c r="W545" s="164">
        <v>375.44664580824099</v>
      </c>
      <c r="X545" s="164">
        <v>375.44664580824099</v>
      </c>
      <c r="Y545" s="164">
        <v>375.44664580824099</v>
      </c>
      <c r="Z545" s="164">
        <v>375.44664580824099</v>
      </c>
      <c r="AA545" s="164">
        <v>375.44664580824099</v>
      </c>
      <c r="AB545" s="164">
        <v>375.45860728481199</v>
      </c>
      <c r="AC545" s="164">
        <v>375.45860728481199</v>
      </c>
      <c r="AD545" s="164">
        <v>375.45860728481199</v>
      </c>
      <c r="AE545" s="164">
        <v>375.45860728481199</v>
      </c>
      <c r="AF545" s="164">
        <v>375.45860728481199</v>
      </c>
      <c r="AG545" s="164">
        <v>375.45860728481199</v>
      </c>
      <c r="AH545" s="164">
        <v>375.45860728481199</v>
      </c>
      <c r="AI545" s="164">
        <v>375.45860728481199</v>
      </c>
      <c r="AJ545" s="164">
        <v>375.45860728481199</v>
      </c>
      <c r="AK545" s="164">
        <v>375.45860728481199</v>
      </c>
      <c r="AL545" s="164">
        <v>375.45860728481199</v>
      </c>
      <c r="AM545" s="164">
        <v>375.45860728481199</v>
      </c>
      <c r="AN545" s="164">
        <v>375.45860728481199</v>
      </c>
    </row>
    <row r="546" spans="1:40" x14ac:dyDescent="0.2">
      <c r="A546" s="27" t="s">
        <v>2385</v>
      </c>
      <c r="B546" s="164">
        <v>0</v>
      </c>
      <c r="C546" s="164">
        <v>0</v>
      </c>
      <c r="D546" s="164">
        <v>0</v>
      </c>
      <c r="E546" s="164">
        <v>0</v>
      </c>
      <c r="F546" s="164">
        <v>0</v>
      </c>
      <c r="G546" s="164">
        <v>0</v>
      </c>
      <c r="H546" s="164">
        <v>0</v>
      </c>
      <c r="I546" s="164">
        <v>0</v>
      </c>
      <c r="J546" s="164">
        <v>0</v>
      </c>
      <c r="K546" s="164">
        <v>0</v>
      </c>
      <c r="L546" s="164">
        <v>0</v>
      </c>
      <c r="M546" s="164">
        <v>0</v>
      </c>
      <c r="N546" s="164">
        <v>0</v>
      </c>
      <c r="O546" s="164">
        <v>0</v>
      </c>
      <c r="P546" s="164">
        <v>0</v>
      </c>
      <c r="Q546" s="164">
        <v>0</v>
      </c>
      <c r="R546" s="164">
        <v>0</v>
      </c>
      <c r="S546" s="164">
        <v>0</v>
      </c>
      <c r="T546" s="164">
        <v>0</v>
      </c>
      <c r="U546" s="164">
        <v>0</v>
      </c>
      <c r="V546" s="164">
        <v>0</v>
      </c>
      <c r="W546" s="164">
        <v>0</v>
      </c>
      <c r="X546" s="164">
        <v>0</v>
      </c>
      <c r="Y546" s="164">
        <v>0</v>
      </c>
      <c r="Z546" s="164">
        <v>0</v>
      </c>
      <c r="AA546" s="164">
        <v>0</v>
      </c>
      <c r="AB546" s="164">
        <v>0</v>
      </c>
      <c r="AC546" s="164">
        <v>0</v>
      </c>
      <c r="AD546" s="164">
        <v>0</v>
      </c>
      <c r="AE546" s="164">
        <v>0</v>
      </c>
      <c r="AF546" s="164">
        <v>0</v>
      </c>
      <c r="AG546" s="164">
        <v>0</v>
      </c>
      <c r="AH546" s="164">
        <v>0</v>
      </c>
      <c r="AI546" s="164">
        <v>0</v>
      </c>
      <c r="AJ546" s="164">
        <v>0</v>
      </c>
      <c r="AK546" s="164">
        <v>0</v>
      </c>
      <c r="AL546" s="164">
        <v>0</v>
      </c>
      <c r="AM546" s="164">
        <v>0</v>
      </c>
      <c r="AN546" s="164">
        <v>0</v>
      </c>
    </row>
    <row r="547" spans="1:40" x14ac:dyDescent="0.2">
      <c r="A547" s="27" t="s">
        <v>2386</v>
      </c>
      <c r="B547" s="164">
        <v>-29265583.216833901</v>
      </c>
      <c r="C547" s="164">
        <v>-29265583.216833901</v>
      </c>
      <c r="D547" s="164">
        <v>-29265583.216833901</v>
      </c>
      <c r="E547" s="164">
        <v>-29265583.216833901</v>
      </c>
      <c r="F547" s="164">
        <v>-29265583.216833901</v>
      </c>
      <c r="G547" s="164">
        <v>-29265583.216833901</v>
      </c>
      <c r="H547" s="164">
        <v>-29265583.216833901</v>
      </c>
      <c r="I547" s="164">
        <v>-29265583.216833901</v>
      </c>
      <c r="J547" s="164">
        <v>-29265583.216833901</v>
      </c>
      <c r="K547" s="164">
        <v>-29265583.216833901</v>
      </c>
      <c r="L547" s="164">
        <v>-29265583.216833901</v>
      </c>
      <c r="M547" s="164">
        <v>-29265583.216833901</v>
      </c>
      <c r="N547" s="164">
        <v>-29265583.216833901</v>
      </c>
      <c r="O547" s="164">
        <v>-29255404.461124599</v>
      </c>
      <c r="P547" s="164">
        <v>-29255404.461124599</v>
      </c>
      <c r="Q547" s="164">
        <v>-29255404.461124599</v>
      </c>
      <c r="R547" s="164">
        <v>-29255404.461124599</v>
      </c>
      <c r="S547" s="164">
        <v>-29255404.461124599</v>
      </c>
      <c r="T547" s="164">
        <v>-29255404.461124599</v>
      </c>
      <c r="U547" s="164">
        <v>-29255404.461124599</v>
      </c>
      <c r="V547" s="164">
        <v>-29255404.461124599</v>
      </c>
      <c r="W547" s="164">
        <v>-29255404.461124599</v>
      </c>
      <c r="X547" s="164">
        <v>-29255404.461124599</v>
      </c>
      <c r="Y547" s="164">
        <v>-29255404.461124599</v>
      </c>
      <c r="Z547" s="164">
        <v>-29255404.461124599</v>
      </c>
      <c r="AA547" s="164">
        <v>-29255404.461124599</v>
      </c>
      <c r="AB547" s="164">
        <v>-29256336.518552601</v>
      </c>
      <c r="AC547" s="164">
        <v>-29256336.518552601</v>
      </c>
      <c r="AD547" s="164">
        <v>-29256336.518552601</v>
      </c>
      <c r="AE547" s="164">
        <v>-29256336.518552601</v>
      </c>
      <c r="AF547" s="164">
        <v>-29256336.518552601</v>
      </c>
      <c r="AG547" s="164">
        <v>-29256336.518552601</v>
      </c>
      <c r="AH547" s="164">
        <v>-29256336.518552601</v>
      </c>
      <c r="AI547" s="164">
        <v>-29256336.518552601</v>
      </c>
      <c r="AJ547" s="164">
        <v>-29256336.518552601</v>
      </c>
      <c r="AK547" s="164">
        <v>-29256336.518552601</v>
      </c>
      <c r="AL547" s="164">
        <v>-29256336.518552601</v>
      </c>
      <c r="AM547" s="164">
        <v>-29256336.518552601</v>
      </c>
      <c r="AN547" s="164">
        <v>-29256336.518552601</v>
      </c>
    </row>
    <row r="548" spans="1:40" x14ac:dyDescent="0.2">
      <c r="A548" s="27" t="s">
        <v>2387</v>
      </c>
      <c r="B548" s="164">
        <v>0</v>
      </c>
      <c r="C548" s="164">
        <v>0</v>
      </c>
      <c r="D548" s="164">
        <v>0</v>
      </c>
      <c r="E548" s="164">
        <v>0</v>
      </c>
      <c r="F548" s="164">
        <v>0</v>
      </c>
      <c r="G548" s="164">
        <v>0</v>
      </c>
      <c r="H548" s="164">
        <v>0</v>
      </c>
      <c r="I548" s="164">
        <v>0</v>
      </c>
      <c r="J548" s="164">
        <v>0</v>
      </c>
      <c r="K548" s="164">
        <v>0</v>
      </c>
      <c r="L548" s="164">
        <v>0</v>
      </c>
      <c r="M548" s="164">
        <v>0</v>
      </c>
      <c r="N548" s="164">
        <v>0</v>
      </c>
      <c r="O548" s="164">
        <v>0</v>
      </c>
      <c r="P548" s="164">
        <v>0</v>
      </c>
      <c r="Q548" s="164">
        <v>0</v>
      </c>
      <c r="R548" s="164">
        <v>0</v>
      </c>
      <c r="S548" s="164">
        <v>0</v>
      </c>
      <c r="T548" s="164">
        <v>0</v>
      </c>
      <c r="U548" s="164">
        <v>0</v>
      </c>
      <c r="V548" s="164">
        <v>0</v>
      </c>
      <c r="W548" s="164">
        <v>0</v>
      </c>
      <c r="X548" s="164">
        <v>0</v>
      </c>
      <c r="Y548" s="164">
        <v>0</v>
      </c>
      <c r="Z548" s="164">
        <v>0</v>
      </c>
      <c r="AA548" s="164">
        <v>0</v>
      </c>
      <c r="AB548" s="164">
        <v>0</v>
      </c>
      <c r="AC548" s="164">
        <v>0</v>
      </c>
      <c r="AD548" s="164">
        <v>0</v>
      </c>
      <c r="AE548" s="164">
        <v>0</v>
      </c>
      <c r="AF548" s="164">
        <v>0</v>
      </c>
      <c r="AG548" s="164">
        <v>0</v>
      </c>
      <c r="AH548" s="164">
        <v>0</v>
      </c>
      <c r="AI548" s="164">
        <v>0</v>
      </c>
      <c r="AJ548" s="164">
        <v>0</v>
      </c>
      <c r="AK548" s="164">
        <v>0</v>
      </c>
      <c r="AL548" s="164">
        <v>0</v>
      </c>
      <c r="AM548" s="164">
        <v>0</v>
      </c>
      <c r="AN548" s="164">
        <v>0</v>
      </c>
    </row>
    <row r="549" spans="1:40" x14ac:dyDescent="0.2">
      <c r="A549" s="27" t="s">
        <v>2388</v>
      </c>
      <c r="B549" s="164">
        <v>-34420878.824687801</v>
      </c>
      <c r="C549" s="164">
        <v>-34420878.824687801</v>
      </c>
      <c r="D549" s="164">
        <v>-34420878.824687801</v>
      </c>
      <c r="E549" s="164">
        <v>-34420878.824687801</v>
      </c>
      <c r="F549" s="164">
        <v>-34420878.824687801</v>
      </c>
      <c r="G549" s="164">
        <v>-34420878.824687801</v>
      </c>
      <c r="H549" s="164">
        <v>-34420878.824687801</v>
      </c>
      <c r="I549" s="164">
        <v>-34420878.824687801</v>
      </c>
      <c r="J549" s="164">
        <v>-34420878.824687801</v>
      </c>
      <c r="K549" s="164">
        <v>-34420878.824687801</v>
      </c>
      <c r="L549" s="164">
        <v>-34420878.824687801</v>
      </c>
      <c r="M549" s="164">
        <v>-34420878.824687801</v>
      </c>
      <c r="N549" s="164">
        <v>-34420878.824687801</v>
      </c>
      <c r="O549" s="164">
        <v>-34408907.024424702</v>
      </c>
      <c r="P549" s="164">
        <v>-34408907.024424702</v>
      </c>
      <c r="Q549" s="164">
        <v>-34408907.024424702</v>
      </c>
      <c r="R549" s="164">
        <v>-34408907.024424702</v>
      </c>
      <c r="S549" s="164">
        <v>-34408907.024424702</v>
      </c>
      <c r="T549" s="164">
        <v>-34408907.024424702</v>
      </c>
      <c r="U549" s="164">
        <v>-34408907.024424702</v>
      </c>
      <c r="V549" s="164">
        <v>-34408907.024424702</v>
      </c>
      <c r="W549" s="164">
        <v>-34408907.024424702</v>
      </c>
      <c r="X549" s="164">
        <v>-34408907.024424702</v>
      </c>
      <c r="Y549" s="164">
        <v>-34408907.024424702</v>
      </c>
      <c r="Z549" s="164">
        <v>-34408907.024424702</v>
      </c>
      <c r="AA549" s="164">
        <v>-34408907.024424702</v>
      </c>
      <c r="AB549" s="164">
        <v>-34410003.268963799</v>
      </c>
      <c r="AC549" s="164">
        <v>-34410003.268963799</v>
      </c>
      <c r="AD549" s="164">
        <v>-34410003.268963799</v>
      </c>
      <c r="AE549" s="164">
        <v>-34410003.268963799</v>
      </c>
      <c r="AF549" s="164">
        <v>-34410003.268963799</v>
      </c>
      <c r="AG549" s="164">
        <v>-34410003.268963799</v>
      </c>
      <c r="AH549" s="164">
        <v>-34410003.268963799</v>
      </c>
      <c r="AI549" s="164">
        <v>-34410003.268963799</v>
      </c>
      <c r="AJ549" s="164">
        <v>-34410003.268963799</v>
      </c>
      <c r="AK549" s="164">
        <v>-34410003.268963799</v>
      </c>
      <c r="AL549" s="164">
        <v>-34410003.268963799</v>
      </c>
      <c r="AM549" s="164">
        <v>-34410003.268963799</v>
      </c>
      <c r="AN549" s="164">
        <v>-34410003.268963799</v>
      </c>
    </row>
    <row r="550" spans="1:40" x14ac:dyDescent="0.2">
      <c r="A550" s="27" t="s">
        <v>2389</v>
      </c>
      <c r="B550" s="164">
        <v>-5554168.0345065398</v>
      </c>
      <c r="C550" s="164">
        <v>-5554168.0345065398</v>
      </c>
      <c r="D550" s="164">
        <v>-5554168.0345065398</v>
      </c>
      <c r="E550" s="164">
        <v>-5554168.0345065398</v>
      </c>
      <c r="F550" s="164">
        <v>-5554168.0345065398</v>
      </c>
      <c r="G550" s="164">
        <v>-5554168.0345065398</v>
      </c>
      <c r="H550" s="164">
        <v>-5554168.0345065398</v>
      </c>
      <c r="I550" s="164">
        <v>-5554168.0345065398</v>
      </c>
      <c r="J550" s="164">
        <v>-5554168.0345065398</v>
      </c>
      <c r="K550" s="164">
        <v>-5554168.0345065398</v>
      </c>
      <c r="L550" s="164">
        <v>-5554168.0345065398</v>
      </c>
      <c r="M550" s="164">
        <v>-5554168.0345065398</v>
      </c>
      <c r="N550" s="164">
        <v>-5554168.0345065398</v>
      </c>
      <c r="O550" s="164">
        <v>-5552236.2595894802</v>
      </c>
      <c r="P550" s="164">
        <v>-5552236.2595894802</v>
      </c>
      <c r="Q550" s="164">
        <v>-5552236.2595894802</v>
      </c>
      <c r="R550" s="164">
        <v>-5552236.2595894802</v>
      </c>
      <c r="S550" s="164">
        <v>-5552236.2595894802</v>
      </c>
      <c r="T550" s="164">
        <v>-5552236.2595894802</v>
      </c>
      <c r="U550" s="164">
        <v>-5552236.2595894802</v>
      </c>
      <c r="V550" s="164">
        <v>-5552236.2595894802</v>
      </c>
      <c r="W550" s="164">
        <v>-5552236.2595894802</v>
      </c>
      <c r="X550" s="164">
        <v>-5552236.2595894802</v>
      </c>
      <c r="Y550" s="164">
        <v>-5552236.2595894802</v>
      </c>
      <c r="Z550" s="164">
        <v>-5552236.2595894802</v>
      </c>
      <c r="AA550" s="164">
        <v>-5552236.2595894802</v>
      </c>
      <c r="AB550" s="164">
        <v>-5552413.1500869002</v>
      </c>
      <c r="AC550" s="164">
        <v>-5552413.1500869002</v>
      </c>
      <c r="AD550" s="164">
        <v>-5552413.1500869002</v>
      </c>
      <c r="AE550" s="164">
        <v>-5552413.1500869002</v>
      </c>
      <c r="AF550" s="164">
        <v>-5552413.1500869002</v>
      </c>
      <c r="AG550" s="164">
        <v>-5552413.1500869002</v>
      </c>
      <c r="AH550" s="164">
        <v>-5552413.1500869002</v>
      </c>
      <c r="AI550" s="164">
        <v>-5552413.1500869002</v>
      </c>
      <c r="AJ550" s="164">
        <v>-5552413.1500869002</v>
      </c>
      <c r="AK550" s="164">
        <v>-5552413.1500869002</v>
      </c>
      <c r="AL550" s="164">
        <v>-5552413.1500869002</v>
      </c>
      <c r="AM550" s="164">
        <v>-5552413.1500869002</v>
      </c>
      <c r="AN550" s="164">
        <v>-5552413.1500869002</v>
      </c>
    </row>
    <row r="551" spans="1:40" x14ac:dyDescent="0.2">
      <c r="A551" s="27" t="s">
        <v>2390</v>
      </c>
      <c r="B551" s="164">
        <v>0</v>
      </c>
      <c r="C551" s="164">
        <v>0</v>
      </c>
      <c r="D551" s="164">
        <v>0</v>
      </c>
      <c r="E551" s="164">
        <v>0</v>
      </c>
      <c r="F551" s="164">
        <v>0</v>
      </c>
      <c r="G551" s="164">
        <v>0</v>
      </c>
      <c r="H551" s="164">
        <v>0</v>
      </c>
      <c r="I551" s="164">
        <v>0</v>
      </c>
      <c r="J551" s="164">
        <v>0</v>
      </c>
      <c r="K551" s="164">
        <v>0</v>
      </c>
      <c r="L551" s="164">
        <v>0</v>
      </c>
      <c r="M551" s="164">
        <v>0</v>
      </c>
      <c r="N551" s="164">
        <v>0</v>
      </c>
      <c r="O551" s="164">
        <v>0</v>
      </c>
      <c r="P551" s="164">
        <v>0</v>
      </c>
      <c r="Q551" s="164">
        <v>0</v>
      </c>
      <c r="R551" s="164">
        <v>0</v>
      </c>
      <c r="S551" s="164">
        <v>0</v>
      </c>
      <c r="T551" s="164">
        <v>0</v>
      </c>
      <c r="U551" s="164">
        <v>0</v>
      </c>
      <c r="V551" s="164">
        <v>0</v>
      </c>
      <c r="W551" s="164">
        <v>0</v>
      </c>
      <c r="X551" s="164">
        <v>0</v>
      </c>
      <c r="Y551" s="164">
        <v>0</v>
      </c>
      <c r="Z551" s="164">
        <v>0</v>
      </c>
      <c r="AA551" s="164">
        <v>0</v>
      </c>
      <c r="AB551" s="164">
        <v>0</v>
      </c>
      <c r="AC551" s="164">
        <v>0</v>
      </c>
      <c r="AD551" s="164">
        <v>0</v>
      </c>
      <c r="AE551" s="164">
        <v>0</v>
      </c>
      <c r="AF551" s="164">
        <v>0</v>
      </c>
      <c r="AG551" s="164">
        <v>0</v>
      </c>
      <c r="AH551" s="164">
        <v>0</v>
      </c>
      <c r="AI551" s="164">
        <v>0</v>
      </c>
      <c r="AJ551" s="164">
        <v>0</v>
      </c>
      <c r="AK551" s="164">
        <v>0</v>
      </c>
      <c r="AL551" s="164">
        <v>0</v>
      </c>
      <c r="AM551" s="164">
        <v>0</v>
      </c>
      <c r="AN551" s="164">
        <v>0</v>
      </c>
    </row>
    <row r="552" spans="1:40" x14ac:dyDescent="0.2">
      <c r="A552" s="27" t="s">
        <v>2391</v>
      </c>
      <c r="B552" s="164">
        <v>0</v>
      </c>
      <c r="C552" s="164">
        <v>0</v>
      </c>
      <c r="D552" s="164">
        <v>0</v>
      </c>
      <c r="E552" s="164">
        <v>0</v>
      </c>
      <c r="F552" s="164">
        <v>0</v>
      </c>
      <c r="G552" s="164">
        <v>0</v>
      </c>
      <c r="H552" s="164">
        <v>0</v>
      </c>
      <c r="I552" s="164">
        <v>0</v>
      </c>
      <c r="J552" s="164">
        <v>0</v>
      </c>
      <c r="K552" s="164">
        <v>0</v>
      </c>
      <c r="L552" s="164">
        <v>0</v>
      </c>
      <c r="M552" s="164">
        <v>0</v>
      </c>
      <c r="N552" s="164">
        <v>0</v>
      </c>
      <c r="O552" s="164">
        <v>0</v>
      </c>
      <c r="P552" s="164">
        <v>0</v>
      </c>
      <c r="Q552" s="164">
        <v>0</v>
      </c>
      <c r="R552" s="164">
        <v>0</v>
      </c>
      <c r="S552" s="164">
        <v>0</v>
      </c>
      <c r="T552" s="164">
        <v>0</v>
      </c>
      <c r="U552" s="164">
        <v>0</v>
      </c>
      <c r="V552" s="164">
        <v>0</v>
      </c>
      <c r="W552" s="164">
        <v>0</v>
      </c>
      <c r="X552" s="164">
        <v>0</v>
      </c>
      <c r="Y552" s="164">
        <v>0</v>
      </c>
      <c r="Z552" s="164">
        <v>0</v>
      </c>
      <c r="AA552" s="164">
        <v>0</v>
      </c>
      <c r="AB552" s="164">
        <v>0</v>
      </c>
      <c r="AC552" s="164">
        <v>0</v>
      </c>
      <c r="AD552" s="164">
        <v>0</v>
      </c>
      <c r="AE552" s="164">
        <v>0</v>
      </c>
      <c r="AF552" s="164">
        <v>0</v>
      </c>
      <c r="AG552" s="164">
        <v>0</v>
      </c>
      <c r="AH552" s="164">
        <v>0</v>
      </c>
      <c r="AI552" s="164">
        <v>0</v>
      </c>
      <c r="AJ552" s="164">
        <v>0</v>
      </c>
      <c r="AK552" s="164">
        <v>0</v>
      </c>
      <c r="AL552" s="164">
        <v>0</v>
      </c>
      <c r="AM552" s="164">
        <v>0</v>
      </c>
      <c r="AN552" s="164">
        <v>0</v>
      </c>
    </row>
    <row r="553" spans="1:40" x14ac:dyDescent="0.2">
      <c r="A553" s="27" t="s">
        <v>2392</v>
      </c>
      <c r="B553" s="164">
        <v>0</v>
      </c>
      <c r="C553" s="164">
        <v>0</v>
      </c>
      <c r="D553" s="164">
        <v>0</v>
      </c>
      <c r="E553" s="164">
        <v>0</v>
      </c>
      <c r="F553" s="164">
        <v>0</v>
      </c>
      <c r="G553" s="164">
        <v>0</v>
      </c>
      <c r="H553" s="164">
        <v>0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0</v>
      </c>
      <c r="O553" s="164">
        <v>0</v>
      </c>
      <c r="P553" s="164">
        <v>0</v>
      </c>
      <c r="Q553" s="164">
        <v>0</v>
      </c>
      <c r="R553" s="164">
        <v>0</v>
      </c>
      <c r="S553" s="164">
        <v>0</v>
      </c>
      <c r="T553" s="164">
        <v>0</v>
      </c>
      <c r="U553" s="164">
        <v>0</v>
      </c>
      <c r="V553" s="164">
        <v>0</v>
      </c>
      <c r="W553" s="164">
        <v>0</v>
      </c>
      <c r="X553" s="164">
        <v>0</v>
      </c>
      <c r="Y553" s="164">
        <v>0</v>
      </c>
      <c r="Z553" s="164">
        <v>0</v>
      </c>
      <c r="AA553" s="164">
        <v>0</v>
      </c>
      <c r="AB553" s="164">
        <v>0</v>
      </c>
      <c r="AC553" s="164">
        <v>0</v>
      </c>
      <c r="AD553" s="164">
        <v>0</v>
      </c>
      <c r="AE553" s="164">
        <v>0</v>
      </c>
      <c r="AF553" s="164">
        <v>0</v>
      </c>
      <c r="AG553" s="164">
        <v>0</v>
      </c>
      <c r="AH553" s="164">
        <v>0</v>
      </c>
      <c r="AI553" s="164">
        <v>0</v>
      </c>
      <c r="AJ553" s="164">
        <v>0</v>
      </c>
      <c r="AK553" s="164">
        <v>0</v>
      </c>
      <c r="AL553" s="164">
        <v>0</v>
      </c>
      <c r="AM553" s="164">
        <v>0</v>
      </c>
      <c r="AN553" s="164">
        <v>0</v>
      </c>
    </row>
    <row r="554" spans="1:40" x14ac:dyDescent="0.2">
      <c r="A554" s="27" t="s">
        <v>2393</v>
      </c>
      <c r="B554" s="164">
        <v>567951.68280501605</v>
      </c>
      <c r="C554" s="164">
        <v>567951.68280501605</v>
      </c>
      <c r="D554" s="164">
        <v>567951.68280501605</v>
      </c>
      <c r="E554" s="164">
        <v>567951.68280501605</v>
      </c>
      <c r="F554" s="164">
        <v>567951.68280501605</v>
      </c>
      <c r="G554" s="164">
        <v>567951.68280501605</v>
      </c>
      <c r="H554" s="164">
        <v>567951.68280501605</v>
      </c>
      <c r="I554" s="164">
        <v>567951.68280501605</v>
      </c>
      <c r="J554" s="164">
        <v>567951.68280501605</v>
      </c>
      <c r="K554" s="164">
        <v>567951.68280501605</v>
      </c>
      <c r="L554" s="164">
        <v>567951.68280501605</v>
      </c>
      <c r="M554" s="164">
        <v>567951.68280501605</v>
      </c>
      <c r="N554" s="164">
        <v>567951.68280501605</v>
      </c>
      <c r="O554" s="164">
        <v>567754.14560266095</v>
      </c>
      <c r="P554" s="164">
        <v>567754.14560266095</v>
      </c>
      <c r="Q554" s="164">
        <v>567754.14560266095</v>
      </c>
      <c r="R554" s="164">
        <v>567754.14560266095</v>
      </c>
      <c r="S554" s="164">
        <v>567754.14560266095</v>
      </c>
      <c r="T554" s="164">
        <v>567754.14560266095</v>
      </c>
      <c r="U554" s="164">
        <v>567754.14560266095</v>
      </c>
      <c r="V554" s="164">
        <v>567754.14560266095</v>
      </c>
      <c r="W554" s="164">
        <v>567754.14560266095</v>
      </c>
      <c r="X554" s="164">
        <v>567754.14560266095</v>
      </c>
      <c r="Y554" s="164">
        <v>567754.14560266095</v>
      </c>
      <c r="Z554" s="164">
        <v>567754.14560266095</v>
      </c>
      <c r="AA554" s="164">
        <v>567754.14560266095</v>
      </c>
      <c r="AB554" s="164">
        <v>567772.23386629706</v>
      </c>
      <c r="AC554" s="164">
        <v>567772.23386629706</v>
      </c>
      <c r="AD554" s="164">
        <v>567772.23386629706</v>
      </c>
      <c r="AE554" s="164">
        <v>567772.23386629706</v>
      </c>
      <c r="AF554" s="164">
        <v>567772.23386629706</v>
      </c>
      <c r="AG554" s="164">
        <v>567772.23386629706</v>
      </c>
      <c r="AH554" s="164">
        <v>567772.23386629706</v>
      </c>
      <c r="AI554" s="164">
        <v>567772.23386629706</v>
      </c>
      <c r="AJ554" s="164">
        <v>567772.23386629706</v>
      </c>
      <c r="AK554" s="164">
        <v>567772.23386629706</v>
      </c>
      <c r="AL554" s="164">
        <v>567772.23386629706</v>
      </c>
      <c r="AM554" s="164">
        <v>567772.23386629706</v>
      </c>
      <c r="AN554" s="164">
        <v>567772.23386629706</v>
      </c>
    </row>
    <row r="555" spans="1:40" x14ac:dyDescent="0.2">
      <c r="A555" s="27" t="s">
        <v>2394</v>
      </c>
      <c r="B555" s="164">
        <v>-477373.56547477102</v>
      </c>
      <c r="C555" s="164">
        <v>-477373.56547477102</v>
      </c>
      <c r="D555" s="164">
        <v>-477373.56547477102</v>
      </c>
      <c r="E555" s="164">
        <v>-477373.56547477102</v>
      </c>
      <c r="F555" s="164">
        <v>-477373.56547477102</v>
      </c>
      <c r="G555" s="164">
        <v>-477373.56547477102</v>
      </c>
      <c r="H555" s="164">
        <v>-477373.56547477102</v>
      </c>
      <c r="I555" s="164">
        <v>-477373.56547477102</v>
      </c>
      <c r="J555" s="164">
        <v>-477373.56547477102</v>
      </c>
      <c r="K555" s="164">
        <v>-477373.56547477102</v>
      </c>
      <c r="L555" s="164">
        <v>-477373.56547477102</v>
      </c>
      <c r="M555" s="164">
        <v>-477373.56547477102</v>
      </c>
      <c r="N555" s="164">
        <v>-477373.56547477102</v>
      </c>
      <c r="O555" s="164">
        <v>-477207.53191688802</v>
      </c>
      <c r="P555" s="164">
        <v>-477207.53191688802</v>
      </c>
      <c r="Q555" s="164">
        <v>-477207.53191688802</v>
      </c>
      <c r="R555" s="164">
        <v>-477207.53191688802</v>
      </c>
      <c r="S555" s="164">
        <v>-477207.53191688802</v>
      </c>
      <c r="T555" s="164">
        <v>-477207.53191688802</v>
      </c>
      <c r="U555" s="164">
        <v>-477207.53191688802</v>
      </c>
      <c r="V555" s="164">
        <v>-477207.53191688802</v>
      </c>
      <c r="W555" s="164">
        <v>-477207.53191688802</v>
      </c>
      <c r="X555" s="164">
        <v>-477207.53191688802</v>
      </c>
      <c r="Y555" s="164">
        <v>-477207.53191688802</v>
      </c>
      <c r="Z555" s="164">
        <v>-477207.53191688802</v>
      </c>
      <c r="AA555" s="164">
        <v>-477207.53191688802</v>
      </c>
      <c r="AB555" s="164">
        <v>-477222.735426564</v>
      </c>
      <c r="AC555" s="164">
        <v>-477222.735426564</v>
      </c>
      <c r="AD555" s="164">
        <v>-477222.735426564</v>
      </c>
      <c r="AE555" s="164">
        <v>-477222.735426564</v>
      </c>
      <c r="AF555" s="164">
        <v>-477222.735426564</v>
      </c>
      <c r="AG555" s="164">
        <v>-477222.735426564</v>
      </c>
      <c r="AH555" s="164">
        <v>-477222.735426564</v>
      </c>
      <c r="AI555" s="164">
        <v>-477222.735426564</v>
      </c>
      <c r="AJ555" s="164">
        <v>-477222.735426564</v>
      </c>
      <c r="AK555" s="164">
        <v>-477222.735426564</v>
      </c>
      <c r="AL555" s="164">
        <v>-477222.735426564</v>
      </c>
      <c r="AM555" s="164">
        <v>-477222.735426564</v>
      </c>
      <c r="AN555" s="164">
        <v>-477222.735426564</v>
      </c>
    </row>
    <row r="556" spans="1:40" x14ac:dyDescent="0.2">
      <c r="A556" s="27" t="s">
        <v>2395</v>
      </c>
      <c r="B556" s="164">
        <v>-1786355.83121298</v>
      </c>
      <c r="C556" s="164">
        <v>-1786355.83121298</v>
      </c>
      <c r="D556" s="164">
        <v>-1786355.83121298</v>
      </c>
      <c r="E556" s="164">
        <v>-1786355.83121298</v>
      </c>
      <c r="F556" s="164">
        <v>-1786355.83121298</v>
      </c>
      <c r="G556" s="164">
        <v>-1786355.83121298</v>
      </c>
      <c r="H556" s="164">
        <v>-1786355.83121298</v>
      </c>
      <c r="I556" s="164">
        <v>-1786355.83121298</v>
      </c>
      <c r="J556" s="164">
        <v>-1786355.83121298</v>
      </c>
      <c r="K556" s="164">
        <v>-1786355.83121298</v>
      </c>
      <c r="L556" s="164">
        <v>-1786355.83121298</v>
      </c>
      <c r="M556" s="164">
        <v>-1786355.83121298</v>
      </c>
      <c r="N556" s="164">
        <v>-1786355.83121298</v>
      </c>
      <c r="O556" s="164">
        <v>-1785734.52530969</v>
      </c>
      <c r="P556" s="164">
        <v>-1785734.52530969</v>
      </c>
      <c r="Q556" s="164">
        <v>-1785734.52530969</v>
      </c>
      <c r="R556" s="164">
        <v>-1785734.52530969</v>
      </c>
      <c r="S556" s="164">
        <v>-1785734.52530969</v>
      </c>
      <c r="T556" s="164">
        <v>-1785734.52530969</v>
      </c>
      <c r="U556" s="164">
        <v>-1785734.52530969</v>
      </c>
      <c r="V556" s="164">
        <v>-1785734.52530969</v>
      </c>
      <c r="W556" s="164">
        <v>-1785734.52530969</v>
      </c>
      <c r="X556" s="164">
        <v>-1785734.52530969</v>
      </c>
      <c r="Y556" s="164">
        <v>-1785734.52530969</v>
      </c>
      <c r="Z556" s="164">
        <v>-1785734.52530969</v>
      </c>
      <c r="AA556" s="164">
        <v>-1785734.52530969</v>
      </c>
      <c r="AB556" s="164">
        <v>-1785791.4176056399</v>
      </c>
      <c r="AC556" s="164">
        <v>-1785791.4176056399</v>
      </c>
      <c r="AD556" s="164">
        <v>-1785791.4176056399</v>
      </c>
      <c r="AE556" s="164">
        <v>-1785791.4176056399</v>
      </c>
      <c r="AF556" s="164">
        <v>-1785791.4176056399</v>
      </c>
      <c r="AG556" s="164">
        <v>-1785791.4176056399</v>
      </c>
      <c r="AH556" s="164">
        <v>-1785791.4176056399</v>
      </c>
      <c r="AI556" s="164">
        <v>-1785791.4176056399</v>
      </c>
      <c r="AJ556" s="164">
        <v>-1785791.4176056399</v>
      </c>
      <c r="AK556" s="164">
        <v>-1785791.4176056399</v>
      </c>
      <c r="AL556" s="164">
        <v>-1785791.4176056399</v>
      </c>
      <c r="AM556" s="164">
        <v>-1785791.4176056399</v>
      </c>
      <c r="AN556" s="164">
        <v>-1785791.4176056399</v>
      </c>
    </row>
    <row r="557" spans="1:40" x14ac:dyDescent="0.2">
      <c r="A557" s="27" t="s">
        <v>2396</v>
      </c>
      <c r="B557" s="164">
        <v>0</v>
      </c>
      <c r="C557" s="164">
        <v>0</v>
      </c>
      <c r="D557" s="164">
        <v>0</v>
      </c>
      <c r="E557" s="164">
        <v>0</v>
      </c>
      <c r="F557" s="164">
        <v>0</v>
      </c>
      <c r="G557" s="164">
        <v>0</v>
      </c>
      <c r="H557" s="164">
        <v>0</v>
      </c>
      <c r="I557" s="164">
        <v>0</v>
      </c>
      <c r="J557" s="164">
        <v>0</v>
      </c>
      <c r="K557" s="164">
        <v>0</v>
      </c>
      <c r="L557" s="164">
        <v>0</v>
      </c>
      <c r="M557" s="164">
        <v>0</v>
      </c>
      <c r="N557" s="164">
        <v>0</v>
      </c>
      <c r="O557" s="164">
        <v>0</v>
      </c>
      <c r="P557" s="164">
        <v>0</v>
      </c>
      <c r="Q557" s="164">
        <v>0</v>
      </c>
      <c r="R557" s="164">
        <v>0</v>
      </c>
      <c r="S557" s="164">
        <v>0</v>
      </c>
      <c r="T557" s="164">
        <v>0</v>
      </c>
      <c r="U557" s="164">
        <v>0</v>
      </c>
      <c r="V557" s="164">
        <v>0</v>
      </c>
      <c r="W557" s="164">
        <v>0</v>
      </c>
      <c r="X557" s="164">
        <v>0</v>
      </c>
      <c r="Y557" s="164">
        <v>0</v>
      </c>
      <c r="Z557" s="164">
        <v>0</v>
      </c>
      <c r="AA557" s="164">
        <v>0</v>
      </c>
      <c r="AB557" s="164">
        <v>0</v>
      </c>
      <c r="AC557" s="164">
        <v>0</v>
      </c>
      <c r="AD557" s="164">
        <v>0</v>
      </c>
      <c r="AE557" s="164">
        <v>0</v>
      </c>
      <c r="AF557" s="164">
        <v>0</v>
      </c>
      <c r="AG557" s="164">
        <v>0</v>
      </c>
      <c r="AH557" s="164">
        <v>0</v>
      </c>
      <c r="AI557" s="164">
        <v>0</v>
      </c>
      <c r="AJ557" s="164">
        <v>0</v>
      </c>
      <c r="AK557" s="164">
        <v>0</v>
      </c>
      <c r="AL557" s="164">
        <v>0</v>
      </c>
      <c r="AM557" s="164">
        <v>0</v>
      </c>
      <c r="AN557" s="164">
        <v>0</v>
      </c>
    </row>
    <row r="558" spans="1:40" x14ac:dyDescent="0.2">
      <c r="A558" s="27" t="s">
        <v>2397</v>
      </c>
      <c r="B558" s="164">
        <v>-2798781.526261</v>
      </c>
      <c r="C558" s="164">
        <v>-2798781.526261</v>
      </c>
      <c r="D558" s="164">
        <v>-2798781.526261</v>
      </c>
      <c r="E558" s="164">
        <v>-2798781.526261</v>
      </c>
      <c r="F558" s="164">
        <v>-2798781.526261</v>
      </c>
      <c r="G558" s="164">
        <v>-2798781.526261</v>
      </c>
      <c r="H558" s="164">
        <v>-2798781.526261</v>
      </c>
      <c r="I558" s="164">
        <v>-2798781.526261</v>
      </c>
      <c r="J558" s="164">
        <v>-2798781.526261</v>
      </c>
      <c r="K558" s="164">
        <v>-2798781.526261</v>
      </c>
      <c r="L558" s="164">
        <v>-2798781.526261</v>
      </c>
      <c r="M558" s="164">
        <v>-2798781.526261</v>
      </c>
      <c r="N558" s="164">
        <v>-2798781.526261</v>
      </c>
      <c r="O558" s="164">
        <v>-2797808.0922710402</v>
      </c>
      <c r="P558" s="164">
        <v>-2797808.0922710402</v>
      </c>
      <c r="Q558" s="164">
        <v>-2797808.0922710402</v>
      </c>
      <c r="R558" s="164">
        <v>-2797808.0922710402</v>
      </c>
      <c r="S558" s="164">
        <v>-2797808.0922710402</v>
      </c>
      <c r="T558" s="164">
        <v>-2797808.0922710402</v>
      </c>
      <c r="U558" s="164">
        <v>-2797808.0922710402</v>
      </c>
      <c r="V558" s="164">
        <v>-2797808.0922710402</v>
      </c>
      <c r="W558" s="164">
        <v>-2797808.0922710402</v>
      </c>
      <c r="X558" s="164">
        <v>-2797808.0922710402</v>
      </c>
      <c r="Y558" s="164">
        <v>-2797808.0922710402</v>
      </c>
      <c r="Z558" s="164">
        <v>-2797808.0922710402</v>
      </c>
      <c r="AA558" s="164">
        <v>-2797808.0922710402</v>
      </c>
      <c r="AB558" s="164">
        <v>-2797897.2285473002</v>
      </c>
      <c r="AC558" s="164">
        <v>-2797897.2285473002</v>
      </c>
      <c r="AD558" s="164">
        <v>-2797897.2285473002</v>
      </c>
      <c r="AE558" s="164">
        <v>-2797897.2285473002</v>
      </c>
      <c r="AF558" s="164">
        <v>-2797897.2285473002</v>
      </c>
      <c r="AG558" s="164">
        <v>-2797897.2285473002</v>
      </c>
      <c r="AH558" s="164">
        <v>-2797897.2285473002</v>
      </c>
      <c r="AI558" s="164">
        <v>-2797897.2285473002</v>
      </c>
      <c r="AJ558" s="164">
        <v>-2797897.2285473002</v>
      </c>
      <c r="AK558" s="164">
        <v>-2797897.2285473002</v>
      </c>
      <c r="AL558" s="164">
        <v>-2797897.2285473002</v>
      </c>
      <c r="AM558" s="164">
        <v>-2797897.2285473002</v>
      </c>
      <c r="AN558" s="164">
        <v>-2797897.2285473002</v>
      </c>
    </row>
    <row r="559" spans="1:40" x14ac:dyDescent="0.2">
      <c r="A559" s="27" t="s">
        <v>2398</v>
      </c>
      <c r="B559" s="164">
        <v>-9.0720106571242297E-9</v>
      </c>
      <c r="C559" s="164">
        <v>-9.0720106571242297E-9</v>
      </c>
      <c r="D559" s="164">
        <v>-9.0720106571242297E-9</v>
      </c>
      <c r="E559" s="164">
        <v>-9.0720106571242297E-9</v>
      </c>
      <c r="F559" s="164">
        <v>-9.0720106571242297E-9</v>
      </c>
      <c r="G559" s="164">
        <v>-9.0720106571242297E-9</v>
      </c>
      <c r="H559" s="164">
        <v>-9.0720106571242297E-9</v>
      </c>
      <c r="I559" s="164">
        <v>-9.0720106571242297E-9</v>
      </c>
      <c r="J559" s="164">
        <v>-9.0720106571242297E-9</v>
      </c>
      <c r="K559" s="164">
        <v>-9.0720106571242297E-9</v>
      </c>
      <c r="L559" s="164">
        <v>-9.0720106571242297E-9</v>
      </c>
      <c r="M559" s="164">
        <v>-9.0720106571242297E-9</v>
      </c>
      <c r="N559" s="164">
        <v>-9.0720106571242297E-9</v>
      </c>
      <c r="O559" s="164">
        <v>-9.0688553542011207E-9</v>
      </c>
      <c r="P559" s="164">
        <v>-9.0688553542011207E-9</v>
      </c>
      <c r="Q559" s="164">
        <v>-9.0688553542011207E-9</v>
      </c>
      <c r="R559" s="164">
        <v>-9.0688553542011207E-9</v>
      </c>
      <c r="S559" s="164">
        <v>-9.0688553542011207E-9</v>
      </c>
      <c r="T559" s="164">
        <v>-9.0688553542011207E-9</v>
      </c>
      <c r="U559" s="164">
        <v>-9.0688553542011207E-9</v>
      </c>
      <c r="V559" s="164">
        <v>-9.0688553542011207E-9</v>
      </c>
      <c r="W559" s="164">
        <v>-9.0688553542011207E-9</v>
      </c>
      <c r="X559" s="164">
        <v>-9.0688553542011207E-9</v>
      </c>
      <c r="Y559" s="164">
        <v>-9.0688553542011207E-9</v>
      </c>
      <c r="Z559" s="164">
        <v>-9.0688553542011207E-9</v>
      </c>
      <c r="AA559" s="164">
        <v>-9.0688553542011207E-9</v>
      </c>
      <c r="AB559" s="164">
        <v>-9.0691442818078793E-9</v>
      </c>
      <c r="AC559" s="164">
        <v>-9.0691442818078793E-9</v>
      </c>
      <c r="AD559" s="164">
        <v>-9.0691442818078793E-9</v>
      </c>
      <c r="AE559" s="164">
        <v>-9.0691442818078793E-9</v>
      </c>
      <c r="AF559" s="164">
        <v>-9.0691442818078793E-9</v>
      </c>
      <c r="AG559" s="164">
        <v>-9.0691442818078793E-9</v>
      </c>
      <c r="AH559" s="164">
        <v>-9.0691442818078793E-9</v>
      </c>
      <c r="AI559" s="164">
        <v>-9.0691442818078793E-9</v>
      </c>
      <c r="AJ559" s="164">
        <v>-9.0691442818078793E-9</v>
      </c>
      <c r="AK559" s="164">
        <v>-9.0691442818078793E-9</v>
      </c>
      <c r="AL559" s="164">
        <v>-9.0691442818078793E-9</v>
      </c>
      <c r="AM559" s="164">
        <v>-9.0691442818078793E-9</v>
      </c>
      <c r="AN559" s="164">
        <v>-9.0691442818078793E-9</v>
      </c>
    </row>
    <row r="560" spans="1:40" x14ac:dyDescent="0.2">
      <c r="A560" s="27" t="s">
        <v>2399</v>
      </c>
      <c r="B560" s="164">
        <v>-934973.708578747</v>
      </c>
      <c r="C560" s="164">
        <v>-934973.708578747</v>
      </c>
      <c r="D560" s="164">
        <v>-934973.708578747</v>
      </c>
      <c r="E560" s="164">
        <v>-934973.708578747</v>
      </c>
      <c r="F560" s="164">
        <v>-934973.708578747</v>
      </c>
      <c r="G560" s="164">
        <v>-934973.708578747</v>
      </c>
      <c r="H560" s="164">
        <v>-934973.708578747</v>
      </c>
      <c r="I560" s="164">
        <v>-934973.708578747</v>
      </c>
      <c r="J560" s="164">
        <v>-934973.708578747</v>
      </c>
      <c r="K560" s="164">
        <v>-934973.708578747</v>
      </c>
      <c r="L560" s="164">
        <v>-934973.708578747</v>
      </c>
      <c r="M560" s="164">
        <v>-934973.708578747</v>
      </c>
      <c r="N560" s="164">
        <v>-934973.708578747</v>
      </c>
      <c r="O560" s="164">
        <v>-934648.51878486294</v>
      </c>
      <c r="P560" s="164">
        <v>-934648.51878486294</v>
      </c>
      <c r="Q560" s="164">
        <v>-934648.51878486294</v>
      </c>
      <c r="R560" s="164">
        <v>-934648.51878486294</v>
      </c>
      <c r="S560" s="164">
        <v>-934648.51878486294</v>
      </c>
      <c r="T560" s="164">
        <v>-934648.51878486294</v>
      </c>
      <c r="U560" s="164">
        <v>-934648.51878486294</v>
      </c>
      <c r="V560" s="164">
        <v>-934648.51878486294</v>
      </c>
      <c r="W560" s="164">
        <v>-934648.51878486294</v>
      </c>
      <c r="X560" s="164">
        <v>-934648.51878486294</v>
      </c>
      <c r="Y560" s="164">
        <v>-934648.51878486294</v>
      </c>
      <c r="Z560" s="164">
        <v>-934648.51878486294</v>
      </c>
      <c r="AA560" s="164">
        <v>-934648.51878486294</v>
      </c>
      <c r="AB560" s="164">
        <v>-934678.29605543904</v>
      </c>
      <c r="AC560" s="164">
        <v>-934678.29605543904</v>
      </c>
      <c r="AD560" s="164">
        <v>-934678.29605543904</v>
      </c>
      <c r="AE560" s="164">
        <v>-934678.29605543904</v>
      </c>
      <c r="AF560" s="164">
        <v>-934678.29605543904</v>
      </c>
      <c r="AG560" s="164">
        <v>-934678.29605543904</v>
      </c>
      <c r="AH560" s="164">
        <v>-934678.29605543904</v>
      </c>
      <c r="AI560" s="164">
        <v>-934678.29605543904</v>
      </c>
      <c r="AJ560" s="164">
        <v>-934678.29605543904</v>
      </c>
      <c r="AK560" s="164">
        <v>-934678.29605543904</v>
      </c>
      <c r="AL560" s="164">
        <v>-934678.29605543904</v>
      </c>
      <c r="AM560" s="164">
        <v>-934678.29605543904</v>
      </c>
      <c r="AN560" s="164">
        <v>-934678.29605543904</v>
      </c>
    </row>
    <row r="561" spans="1:40" x14ac:dyDescent="0.2">
      <c r="A561" s="30" t="s">
        <v>2400</v>
      </c>
      <c r="B561" s="164">
        <v>-75666602.5638991</v>
      </c>
      <c r="C561" s="164">
        <v>-75929410.867835104</v>
      </c>
      <c r="D561" s="164">
        <v>-74045842.264501095</v>
      </c>
      <c r="E561" s="164">
        <v>-74240684.717917204</v>
      </c>
      <c r="F561" s="164">
        <v>-74435191.859986693</v>
      </c>
      <c r="G561" s="164">
        <v>-74617447.703298494</v>
      </c>
      <c r="H561" s="164">
        <v>-74791720.954159394</v>
      </c>
      <c r="I561" s="164">
        <v>-74968760.608219594</v>
      </c>
      <c r="J561" s="164">
        <v>-75147100.397345006</v>
      </c>
      <c r="K561" s="164">
        <v>-75329194.506223306</v>
      </c>
      <c r="L561" s="164">
        <v>-75511777.794091895</v>
      </c>
      <c r="M561" s="164">
        <v>-75686909.370945394</v>
      </c>
      <c r="N561" s="164">
        <v>-75686909.370945394</v>
      </c>
      <c r="O561" s="164">
        <v>-75839709.121714398</v>
      </c>
      <c r="P561" s="164">
        <v>-76018820.811070204</v>
      </c>
      <c r="Q561" s="164">
        <v>-74048592.228155896</v>
      </c>
      <c r="R561" s="164">
        <v>-74227703.917511702</v>
      </c>
      <c r="S561" s="164">
        <v>-74406815.606867597</v>
      </c>
      <c r="T561" s="164">
        <v>-74585927.296223402</v>
      </c>
      <c r="U561" s="164">
        <v>-74765038.985579297</v>
      </c>
      <c r="V561" s="164">
        <v>-74944150.674935102</v>
      </c>
      <c r="W561" s="164">
        <v>-75123262.364290997</v>
      </c>
      <c r="X561" s="164">
        <v>-75302374.053646803</v>
      </c>
      <c r="Y561" s="164">
        <v>-75481485.743002594</v>
      </c>
      <c r="Z561" s="164">
        <v>-75660597.432358503</v>
      </c>
      <c r="AA561" s="164">
        <v>-75660597.432358503</v>
      </c>
      <c r="AB561" s="164">
        <v>-75842124.183272704</v>
      </c>
      <c r="AC561" s="164">
        <v>-76021241.579006001</v>
      </c>
      <c r="AD561" s="164">
        <v>-74050950.225939706</v>
      </c>
      <c r="AE561" s="164">
        <v>-74230067.621673003</v>
      </c>
      <c r="AF561" s="164">
        <v>-74409185.0174063</v>
      </c>
      <c r="AG561" s="164">
        <v>-74588302.413139597</v>
      </c>
      <c r="AH561" s="164">
        <v>-74767419.808872893</v>
      </c>
      <c r="AI561" s="164">
        <v>-74946537.204606205</v>
      </c>
      <c r="AJ561" s="164">
        <v>-75125654.600339502</v>
      </c>
      <c r="AK561" s="164">
        <v>-75304771.996072799</v>
      </c>
      <c r="AL561" s="164">
        <v>-75483889.391806096</v>
      </c>
      <c r="AM561" s="164">
        <v>-75663006.787539393</v>
      </c>
      <c r="AN561" s="164">
        <v>-75663006.787539393</v>
      </c>
    </row>
    <row r="562" spans="1:40" x14ac:dyDescent="0.2">
      <c r="A562" s="27" t="s">
        <v>2401</v>
      </c>
      <c r="B562" s="164">
        <v>-4603749.89759597</v>
      </c>
      <c r="C562" s="164">
        <v>-4414487.7525386298</v>
      </c>
      <c r="D562" s="164">
        <v>-4325472.3018406704</v>
      </c>
      <c r="E562" s="164">
        <v>-4295402.1933934204</v>
      </c>
      <c r="F562" s="164">
        <v>-4321568.4830022603</v>
      </c>
      <c r="G562" s="164">
        <v>-4347894.1685092105</v>
      </c>
      <c r="H562" s="164">
        <v>-4374380.22089794</v>
      </c>
      <c r="I562" s="164">
        <v>-4401027.6170669897</v>
      </c>
      <c r="J562" s="164">
        <v>-4427837.33986584</v>
      </c>
      <c r="K562" s="164">
        <v>-4454810.3781311</v>
      </c>
      <c r="L562" s="164">
        <v>-4481947.72672306</v>
      </c>
      <c r="M562" s="164">
        <v>-4509250.38656234</v>
      </c>
      <c r="N562" s="164">
        <v>-4509250.38656234</v>
      </c>
      <c r="O562" s="164">
        <v>-4535573.1401492804</v>
      </c>
      <c r="P562" s="164">
        <v>-4563202.4672212796</v>
      </c>
      <c r="Q562" s="164">
        <v>-4591000.1025000699</v>
      </c>
      <c r="R562" s="164">
        <v>-4587231.0474965898</v>
      </c>
      <c r="S562" s="164">
        <v>-4551703.38504845</v>
      </c>
      <c r="T562" s="164">
        <v>-4484223.6527404496</v>
      </c>
      <c r="U562" s="164">
        <v>-4384597.2096520104</v>
      </c>
      <c r="V562" s="164">
        <v>-4252628.2291781101</v>
      </c>
      <c r="W562" s="164">
        <v>-4088119.6918065399</v>
      </c>
      <c r="X562" s="164">
        <v>-3890873.3778511202</v>
      </c>
      <c r="Y562" s="164">
        <v>-3660689.8601406501</v>
      </c>
      <c r="Z562" s="164">
        <v>-3397368.4966633799</v>
      </c>
      <c r="AA562" s="164">
        <v>-3397368.4966633799</v>
      </c>
      <c r="AB562" s="164">
        <v>-3100344.2882145098</v>
      </c>
      <c r="AC562" s="164">
        <v>-2770179.0821178299</v>
      </c>
      <c r="AD562" s="164">
        <v>-2406270.6931939698</v>
      </c>
      <c r="AE562" s="164">
        <v>-2040145.8767325301</v>
      </c>
      <c r="AF562" s="164">
        <v>-1703523.06195911</v>
      </c>
      <c r="AG562" s="164">
        <v>-1396581.5887184001</v>
      </c>
      <c r="AH562" s="164">
        <v>-1119502.26544732</v>
      </c>
      <c r="AI562" s="164">
        <v>-872467.002004568</v>
      </c>
      <c r="AJ562" s="164">
        <v>-655658.81638013397</v>
      </c>
      <c r="AK562" s="164">
        <v>-469261.841445642</v>
      </c>
      <c r="AL562" s="164">
        <v>-313461.33174581197</v>
      </c>
      <c r="AM562" s="164">
        <v>-188443.670331295</v>
      </c>
      <c r="AN562" s="164">
        <v>-188443.670331295</v>
      </c>
    </row>
    <row r="563" spans="1:40" x14ac:dyDescent="0.2">
      <c r="A563" s="27" t="s">
        <v>2402</v>
      </c>
      <c r="B563" s="164">
        <v>0</v>
      </c>
      <c r="C563" s="164">
        <v>0</v>
      </c>
      <c r="D563" s="164">
        <v>0</v>
      </c>
      <c r="E563" s="164">
        <v>0</v>
      </c>
      <c r="F563" s="164">
        <v>0</v>
      </c>
      <c r="G563" s="164">
        <v>0</v>
      </c>
      <c r="H563" s="164">
        <v>0</v>
      </c>
      <c r="I563" s="164">
        <v>0</v>
      </c>
      <c r="J563" s="164">
        <v>0</v>
      </c>
      <c r="K563" s="164">
        <v>0</v>
      </c>
      <c r="L563" s="164">
        <v>0</v>
      </c>
      <c r="M563" s="164">
        <v>0</v>
      </c>
      <c r="N563" s="164">
        <v>0</v>
      </c>
      <c r="O563" s="164">
        <v>0</v>
      </c>
      <c r="P563" s="164">
        <v>0</v>
      </c>
      <c r="Q563" s="164">
        <v>0</v>
      </c>
      <c r="R563" s="164">
        <v>0</v>
      </c>
      <c r="S563" s="164">
        <v>0</v>
      </c>
      <c r="T563" s="164">
        <v>0</v>
      </c>
      <c r="U563" s="164">
        <v>0</v>
      </c>
      <c r="V563" s="164">
        <v>0</v>
      </c>
      <c r="W563" s="164">
        <v>0</v>
      </c>
      <c r="X563" s="164">
        <v>0</v>
      </c>
      <c r="Y563" s="164">
        <v>0</v>
      </c>
      <c r="Z563" s="164">
        <v>0</v>
      </c>
      <c r="AA563" s="164">
        <v>0</v>
      </c>
      <c r="AB563" s="164">
        <v>0</v>
      </c>
      <c r="AC563" s="164">
        <v>0</v>
      </c>
      <c r="AD563" s="164">
        <v>0</v>
      </c>
      <c r="AE563" s="164">
        <v>0</v>
      </c>
      <c r="AF563" s="164">
        <v>0</v>
      </c>
      <c r="AG563" s="164">
        <v>0</v>
      </c>
      <c r="AH563" s="164">
        <v>0</v>
      </c>
      <c r="AI563" s="164">
        <v>0</v>
      </c>
      <c r="AJ563" s="164">
        <v>0</v>
      </c>
      <c r="AK563" s="164">
        <v>0</v>
      </c>
      <c r="AL563" s="164">
        <v>0</v>
      </c>
      <c r="AM563" s="164">
        <v>0</v>
      </c>
      <c r="AN563" s="164">
        <v>0</v>
      </c>
    </row>
    <row r="564" spans="1:40" x14ac:dyDescent="0.2">
      <c r="A564" s="27" t="s">
        <v>2403</v>
      </c>
      <c r="B564" s="164">
        <v>0</v>
      </c>
      <c r="C564" s="164">
        <v>0</v>
      </c>
      <c r="D564" s="164">
        <v>0</v>
      </c>
      <c r="E564" s="164">
        <v>0</v>
      </c>
      <c r="F564" s="164">
        <v>0</v>
      </c>
      <c r="G564" s="164">
        <v>0</v>
      </c>
      <c r="H564" s="164">
        <v>0</v>
      </c>
      <c r="I564" s="164">
        <v>0</v>
      </c>
      <c r="J564" s="164">
        <v>0</v>
      </c>
      <c r="K564" s="164">
        <v>0</v>
      </c>
      <c r="L564" s="164">
        <v>0</v>
      </c>
      <c r="M564" s="164">
        <v>0</v>
      </c>
      <c r="N564" s="164">
        <v>0</v>
      </c>
      <c r="O564" s="164">
        <v>0</v>
      </c>
      <c r="P564" s="164">
        <v>0</v>
      </c>
      <c r="Q564" s="164">
        <v>0</v>
      </c>
      <c r="R564" s="164">
        <v>0</v>
      </c>
      <c r="S564" s="164">
        <v>0</v>
      </c>
      <c r="T564" s="164">
        <v>0</v>
      </c>
      <c r="U564" s="164">
        <v>0</v>
      </c>
      <c r="V564" s="164">
        <v>0</v>
      </c>
      <c r="W564" s="164">
        <v>0</v>
      </c>
      <c r="X564" s="164">
        <v>0</v>
      </c>
      <c r="Y564" s="164">
        <v>0</v>
      </c>
      <c r="Z564" s="164">
        <v>0</v>
      </c>
      <c r="AA564" s="164">
        <v>0</v>
      </c>
      <c r="AB564" s="164">
        <v>0</v>
      </c>
      <c r="AC564" s="164">
        <v>0</v>
      </c>
      <c r="AD564" s="164">
        <v>0</v>
      </c>
      <c r="AE564" s="164">
        <v>0</v>
      </c>
      <c r="AF564" s="164">
        <v>0</v>
      </c>
      <c r="AG564" s="164">
        <v>0</v>
      </c>
      <c r="AH564" s="164">
        <v>0</v>
      </c>
      <c r="AI564" s="164">
        <v>0</v>
      </c>
      <c r="AJ564" s="164">
        <v>0</v>
      </c>
      <c r="AK564" s="164">
        <v>0</v>
      </c>
      <c r="AL564" s="164">
        <v>0</v>
      </c>
      <c r="AM564" s="164">
        <v>0</v>
      </c>
      <c r="AN564" s="164">
        <v>0</v>
      </c>
    </row>
    <row r="565" spans="1:40" x14ac:dyDescent="0.2">
      <c r="A565" s="27" t="s">
        <v>2404</v>
      </c>
      <c r="B565" s="164">
        <v>-44328483.625311397</v>
      </c>
      <c r="C565" s="164">
        <v>-44328483.625311397</v>
      </c>
      <c r="D565" s="164">
        <v>-44328483.625311397</v>
      </c>
      <c r="E565" s="164">
        <v>-44328483.625311397</v>
      </c>
      <c r="F565" s="164">
        <v>-44328483.625311397</v>
      </c>
      <c r="G565" s="164">
        <v>-44328483.625311397</v>
      </c>
      <c r="H565" s="164">
        <v>-44328483.625311397</v>
      </c>
      <c r="I565" s="164">
        <v>-44328483.625311397</v>
      </c>
      <c r="J565" s="164">
        <v>-44328483.625311397</v>
      </c>
      <c r="K565" s="164">
        <v>-44328483.625311397</v>
      </c>
      <c r="L565" s="164">
        <v>-44328483.625311397</v>
      </c>
      <c r="M565" s="164">
        <v>-44328483.625311397</v>
      </c>
      <c r="N565" s="164">
        <v>-44328483.625311397</v>
      </c>
      <c r="O565" s="164">
        <v>-44317283.815344997</v>
      </c>
      <c r="P565" s="164">
        <v>-44317283.815344997</v>
      </c>
      <c r="Q565" s="164">
        <v>-44317283.815344997</v>
      </c>
      <c r="R565" s="164">
        <v>-44317283.815344997</v>
      </c>
      <c r="S565" s="164">
        <v>-44317283.815344997</v>
      </c>
      <c r="T565" s="164">
        <v>-44317283.815344997</v>
      </c>
      <c r="U565" s="164">
        <v>-44317283.815344997</v>
      </c>
      <c r="V565" s="164">
        <v>-44317283.815344997</v>
      </c>
      <c r="W565" s="164">
        <v>-44317283.815344997</v>
      </c>
      <c r="X565" s="164">
        <v>-44317283.815344997</v>
      </c>
      <c r="Y565" s="164">
        <v>-44317283.815344997</v>
      </c>
      <c r="Z565" s="164">
        <v>-44317283.815344997</v>
      </c>
      <c r="AA565" s="164">
        <v>-44317283.815344997</v>
      </c>
      <c r="AB565" s="164">
        <v>-44312093.659506999</v>
      </c>
      <c r="AC565" s="164">
        <v>-44312093.659506999</v>
      </c>
      <c r="AD565" s="164">
        <v>-44312093.659506999</v>
      </c>
      <c r="AE565" s="164">
        <v>-44312093.659506999</v>
      </c>
      <c r="AF565" s="164">
        <v>-44312093.659506999</v>
      </c>
      <c r="AG565" s="164">
        <v>-44312093.659506999</v>
      </c>
      <c r="AH565" s="164">
        <v>-44312093.659506999</v>
      </c>
      <c r="AI565" s="164">
        <v>-44312093.659506999</v>
      </c>
      <c r="AJ565" s="164">
        <v>-44312093.659506999</v>
      </c>
      <c r="AK565" s="164">
        <v>-44312093.659506999</v>
      </c>
      <c r="AL565" s="164">
        <v>-44312093.659506999</v>
      </c>
      <c r="AM565" s="164">
        <v>-44312093.659506999</v>
      </c>
      <c r="AN565" s="164">
        <v>-44312093.659506999</v>
      </c>
    </row>
    <row r="566" spans="1:40" x14ac:dyDescent="0.2">
      <c r="A566" s="30" t="s">
        <v>2405</v>
      </c>
      <c r="B566" s="164">
        <v>-48932233.522907302</v>
      </c>
      <c r="C566" s="164">
        <v>-48742971.377850004</v>
      </c>
      <c r="D566" s="164">
        <v>-48653955.927152</v>
      </c>
      <c r="E566" s="164">
        <v>-48623885.818704799</v>
      </c>
      <c r="F566" s="164">
        <v>-48650052.108313598</v>
      </c>
      <c r="G566" s="164">
        <v>-48676377.793820597</v>
      </c>
      <c r="H566" s="164">
        <v>-48702863.846209303</v>
      </c>
      <c r="I566" s="164">
        <v>-48729511.242378302</v>
      </c>
      <c r="J566" s="164">
        <v>-48756320.965177201</v>
      </c>
      <c r="K566" s="164">
        <v>-48783294.003442504</v>
      </c>
      <c r="L566" s="164">
        <v>-48810431.352034397</v>
      </c>
      <c r="M566" s="164">
        <v>-48837734.0118737</v>
      </c>
      <c r="N566" s="164">
        <v>-48837734.0118737</v>
      </c>
      <c r="O566" s="164">
        <v>-48852856.9554943</v>
      </c>
      <c r="P566" s="164">
        <v>-48880486.282566302</v>
      </c>
      <c r="Q566" s="164">
        <v>-48908283.9178451</v>
      </c>
      <c r="R566" s="164">
        <v>-48904514.862841599</v>
      </c>
      <c r="S566" s="164">
        <v>-48868987.200393498</v>
      </c>
      <c r="T566" s="164">
        <v>-48801507.468085498</v>
      </c>
      <c r="U566" s="164">
        <v>-48701881.024997003</v>
      </c>
      <c r="V566" s="164">
        <v>-48569912.044523098</v>
      </c>
      <c r="W566" s="164">
        <v>-48405403.507151604</v>
      </c>
      <c r="X566" s="164">
        <v>-48208157.193196103</v>
      </c>
      <c r="Y566" s="164">
        <v>-47977973.6754857</v>
      </c>
      <c r="Z566" s="164">
        <v>-47714652.312008403</v>
      </c>
      <c r="AA566" s="164">
        <v>-47714652.312008403</v>
      </c>
      <c r="AB566" s="164">
        <v>-47412437.947721504</v>
      </c>
      <c r="AC566" s="164">
        <v>-47082272.741624802</v>
      </c>
      <c r="AD566" s="164">
        <v>-46718364.352700897</v>
      </c>
      <c r="AE566" s="164">
        <v>-46352239.536239497</v>
      </c>
      <c r="AF566" s="164">
        <v>-46015616.721466102</v>
      </c>
      <c r="AG566" s="164">
        <v>-45708675.248225398</v>
      </c>
      <c r="AH566" s="164">
        <v>-45431595.924954303</v>
      </c>
      <c r="AI566" s="164">
        <v>-45184560.661511503</v>
      </c>
      <c r="AJ566" s="164">
        <v>-44967752.475887097</v>
      </c>
      <c r="AK566" s="164">
        <v>-44781355.500952601</v>
      </c>
      <c r="AL566" s="164">
        <v>-44625554.991252802</v>
      </c>
      <c r="AM566" s="164">
        <v>-44500537.329838298</v>
      </c>
      <c r="AN566" s="164">
        <v>-44500537.329838298</v>
      </c>
    </row>
    <row r="567" spans="1:40" x14ac:dyDescent="0.2">
      <c r="A567" s="27" t="s">
        <v>2406</v>
      </c>
      <c r="B567" s="164">
        <v>0</v>
      </c>
      <c r="C567" s="164">
        <v>0</v>
      </c>
      <c r="D567" s="164">
        <v>0</v>
      </c>
      <c r="E567" s="164">
        <v>0</v>
      </c>
      <c r="F567" s="164">
        <v>0</v>
      </c>
      <c r="G567" s="164">
        <v>0</v>
      </c>
      <c r="H567" s="164">
        <v>0</v>
      </c>
      <c r="I567" s="164">
        <v>0</v>
      </c>
      <c r="J567" s="164">
        <v>0</v>
      </c>
      <c r="K567" s="164">
        <v>0</v>
      </c>
      <c r="L567" s="164">
        <v>0</v>
      </c>
      <c r="M567" s="164">
        <v>0</v>
      </c>
      <c r="N567" s="164">
        <v>0</v>
      </c>
      <c r="O567" s="164">
        <v>0</v>
      </c>
      <c r="P567" s="164">
        <v>0</v>
      </c>
      <c r="Q567" s="164">
        <v>0</v>
      </c>
      <c r="R567" s="164">
        <v>0</v>
      </c>
      <c r="S567" s="164">
        <v>0</v>
      </c>
      <c r="T567" s="164">
        <v>0</v>
      </c>
      <c r="U567" s="164">
        <v>0</v>
      </c>
      <c r="V567" s="164">
        <v>0</v>
      </c>
      <c r="W567" s="164">
        <v>0</v>
      </c>
      <c r="X567" s="164">
        <v>0</v>
      </c>
      <c r="Y567" s="164">
        <v>0</v>
      </c>
      <c r="Z567" s="164">
        <v>0</v>
      </c>
      <c r="AA567" s="164">
        <v>0</v>
      </c>
      <c r="AB567" s="164">
        <v>0</v>
      </c>
      <c r="AC567" s="164">
        <v>0</v>
      </c>
      <c r="AD567" s="164">
        <v>0</v>
      </c>
      <c r="AE567" s="164">
        <v>0</v>
      </c>
      <c r="AF567" s="164">
        <v>0</v>
      </c>
      <c r="AG567" s="164">
        <v>0</v>
      </c>
      <c r="AH567" s="164">
        <v>0</v>
      </c>
      <c r="AI567" s="164">
        <v>0</v>
      </c>
      <c r="AJ567" s="164">
        <v>0</v>
      </c>
      <c r="AK567" s="164">
        <v>0</v>
      </c>
      <c r="AL567" s="164">
        <v>0</v>
      </c>
      <c r="AM567" s="164">
        <v>0</v>
      </c>
      <c r="AN567" s="164">
        <v>0</v>
      </c>
    </row>
    <row r="568" spans="1:40" x14ac:dyDescent="0.2">
      <c r="A568" s="27" t="s">
        <v>2407</v>
      </c>
      <c r="B568" s="164">
        <v>0</v>
      </c>
      <c r="C568" s="164">
        <v>0</v>
      </c>
      <c r="D568" s="164">
        <v>0</v>
      </c>
      <c r="E568" s="164">
        <v>0</v>
      </c>
      <c r="F568" s="164">
        <v>0</v>
      </c>
      <c r="G568" s="164">
        <v>0</v>
      </c>
      <c r="H568" s="164">
        <v>0</v>
      </c>
      <c r="I568" s="164">
        <v>0</v>
      </c>
      <c r="J568" s="164">
        <v>0</v>
      </c>
      <c r="K568" s="164">
        <v>0</v>
      </c>
      <c r="L568" s="164">
        <v>0</v>
      </c>
      <c r="M568" s="164">
        <v>0</v>
      </c>
      <c r="N568" s="164">
        <v>0</v>
      </c>
      <c r="O568" s="164">
        <v>0</v>
      </c>
      <c r="P568" s="164">
        <v>0</v>
      </c>
      <c r="Q568" s="164">
        <v>0</v>
      </c>
      <c r="R568" s="164">
        <v>0</v>
      </c>
      <c r="S568" s="164">
        <v>0</v>
      </c>
      <c r="T568" s="164">
        <v>0</v>
      </c>
      <c r="U568" s="164">
        <v>0</v>
      </c>
      <c r="V568" s="164">
        <v>0</v>
      </c>
      <c r="W568" s="164">
        <v>0</v>
      </c>
      <c r="X568" s="164">
        <v>0</v>
      </c>
      <c r="Y568" s="164">
        <v>0</v>
      </c>
      <c r="Z568" s="164">
        <v>0</v>
      </c>
      <c r="AA568" s="164">
        <v>0</v>
      </c>
      <c r="AB568" s="164">
        <v>0</v>
      </c>
      <c r="AC568" s="164">
        <v>0</v>
      </c>
      <c r="AD568" s="164">
        <v>0</v>
      </c>
      <c r="AE568" s="164">
        <v>0</v>
      </c>
      <c r="AF568" s="164">
        <v>0</v>
      </c>
      <c r="AG568" s="164">
        <v>0</v>
      </c>
      <c r="AH568" s="164">
        <v>0</v>
      </c>
      <c r="AI568" s="164">
        <v>0</v>
      </c>
      <c r="AJ568" s="164">
        <v>0</v>
      </c>
      <c r="AK568" s="164">
        <v>0</v>
      </c>
      <c r="AL568" s="164">
        <v>0</v>
      </c>
      <c r="AM568" s="164">
        <v>0</v>
      </c>
      <c r="AN568" s="164">
        <v>0</v>
      </c>
    </row>
    <row r="569" spans="1:40" x14ac:dyDescent="0.2">
      <c r="A569" s="27" t="s">
        <v>2408</v>
      </c>
      <c r="B569" s="164">
        <v>0</v>
      </c>
      <c r="C569" s="164">
        <v>0</v>
      </c>
      <c r="D569" s="164">
        <v>0</v>
      </c>
      <c r="E569" s="164">
        <v>0</v>
      </c>
      <c r="F569" s="164">
        <v>0</v>
      </c>
      <c r="G569" s="164">
        <v>0</v>
      </c>
      <c r="H569" s="164">
        <v>0</v>
      </c>
      <c r="I569" s="164">
        <v>0</v>
      </c>
      <c r="J569" s="164">
        <v>0</v>
      </c>
      <c r="K569" s="164">
        <v>0</v>
      </c>
      <c r="L569" s="164">
        <v>0</v>
      </c>
      <c r="M569" s="164">
        <v>0</v>
      </c>
      <c r="N569" s="164">
        <v>0</v>
      </c>
      <c r="O569" s="164">
        <v>0</v>
      </c>
      <c r="P569" s="164">
        <v>0</v>
      </c>
      <c r="Q569" s="164">
        <v>0</v>
      </c>
      <c r="R569" s="164">
        <v>0</v>
      </c>
      <c r="S569" s="164">
        <v>0</v>
      </c>
      <c r="T569" s="164">
        <v>0</v>
      </c>
      <c r="U569" s="164">
        <v>0</v>
      </c>
      <c r="V569" s="164">
        <v>0</v>
      </c>
      <c r="W569" s="164">
        <v>0</v>
      </c>
      <c r="X569" s="164">
        <v>0</v>
      </c>
      <c r="Y569" s="164">
        <v>0</v>
      </c>
      <c r="Z569" s="164">
        <v>0</v>
      </c>
      <c r="AA569" s="164">
        <v>0</v>
      </c>
      <c r="AB569" s="164">
        <v>0</v>
      </c>
      <c r="AC569" s="164">
        <v>0</v>
      </c>
      <c r="AD569" s="164">
        <v>0</v>
      </c>
      <c r="AE569" s="164">
        <v>0</v>
      </c>
      <c r="AF569" s="164">
        <v>0</v>
      </c>
      <c r="AG569" s="164">
        <v>0</v>
      </c>
      <c r="AH569" s="164">
        <v>0</v>
      </c>
      <c r="AI569" s="164">
        <v>0</v>
      </c>
      <c r="AJ569" s="164">
        <v>0</v>
      </c>
      <c r="AK569" s="164">
        <v>0</v>
      </c>
      <c r="AL569" s="164">
        <v>0</v>
      </c>
      <c r="AM569" s="164">
        <v>0</v>
      </c>
      <c r="AN569" s="164">
        <v>0</v>
      </c>
    </row>
    <row r="570" spans="1:40" x14ac:dyDescent="0.2">
      <c r="A570" s="27" t="s">
        <v>2409</v>
      </c>
      <c r="B570" s="164">
        <v>0</v>
      </c>
      <c r="C570" s="164">
        <v>0</v>
      </c>
      <c r="D570" s="164">
        <v>0</v>
      </c>
      <c r="E570" s="164">
        <v>0</v>
      </c>
      <c r="F570" s="164">
        <v>0</v>
      </c>
      <c r="G570" s="164">
        <v>0</v>
      </c>
      <c r="H570" s="164">
        <v>0</v>
      </c>
      <c r="I570" s="164">
        <v>0</v>
      </c>
      <c r="J570" s="164">
        <v>0</v>
      </c>
      <c r="K570" s="164">
        <v>0</v>
      </c>
      <c r="L570" s="164">
        <v>0</v>
      </c>
      <c r="M570" s="164">
        <v>0</v>
      </c>
      <c r="N570" s="164">
        <v>0</v>
      </c>
      <c r="O570" s="164">
        <v>0</v>
      </c>
      <c r="P570" s="164">
        <v>0</v>
      </c>
      <c r="Q570" s="164">
        <v>0</v>
      </c>
      <c r="R570" s="164">
        <v>0</v>
      </c>
      <c r="S570" s="164">
        <v>0</v>
      </c>
      <c r="T570" s="164">
        <v>0</v>
      </c>
      <c r="U570" s="164">
        <v>0</v>
      </c>
      <c r="V570" s="164">
        <v>0</v>
      </c>
      <c r="W570" s="164">
        <v>0</v>
      </c>
      <c r="X570" s="164">
        <v>0</v>
      </c>
      <c r="Y570" s="164">
        <v>0</v>
      </c>
      <c r="Z570" s="164">
        <v>0</v>
      </c>
      <c r="AA570" s="164">
        <v>0</v>
      </c>
      <c r="AB570" s="164">
        <v>0</v>
      </c>
      <c r="AC570" s="164">
        <v>0</v>
      </c>
      <c r="AD570" s="164">
        <v>0</v>
      </c>
      <c r="AE570" s="164">
        <v>0</v>
      </c>
      <c r="AF570" s="164">
        <v>0</v>
      </c>
      <c r="AG570" s="164">
        <v>0</v>
      </c>
      <c r="AH570" s="164">
        <v>0</v>
      </c>
      <c r="AI570" s="164">
        <v>0</v>
      </c>
      <c r="AJ570" s="164">
        <v>0</v>
      </c>
      <c r="AK570" s="164">
        <v>0</v>
      </c>
      <c r="AL570" s="164">
        <v>0</v>
      </c>
      <c r="AM570" s="164">
        <v>0</v>
      </c>
      <c r="AN570" s="164">
        <v>0</v>
      </c>
    </row>
    <row r="571" spans="1:40" x14ac:dyDescent="0.2">
      <c r="A571" s="30" t="s">
        <v>2410</v>
      </c>
      <c r="B571" s="164">
        <v>0</v>
      </c>
      <c r="C571" s="164">
        <v>0</v>
      </c>
      <c r="D571" s="164">
        <v>0</v>
      </c>
      <c r="E571" s="164">
        <v>0</v>
      </c>
      <c r="F571" s="164">
        <v>0</v>
      </c>
      <c r="G571" s="164">
        <v>0</v>
      </c>
      <c r="H571" s="164">
        <v>0</v>
      </c>
      <c r="I571" s="164">
        <v>0</v>
      </c>
      <c r="J571" s="164">
        <v>0</v>
      </c>
      <c r="K571" s="164">
        <v>0</v>
      </c>
      <c r="L571" s="164">
        <v>0</v>
      </c>
      <c r="M571" s="164">
        <v>0</v>
      </c>
      <c r="N571" s="164">
        <v>0</v>
      </c>
      <c r="O571" s="164">
        <v>0</v>
      </c>
      <c r="P571" s="164">
        <v>0</v>
      </c>
      <c r="Q571" s="164">
        <v>0</v>
      </c>
      <c r="R571" s="164">
        <v>0</v>
      </c>
      <c r="S571" s="164">
        <v>0</v>
      </c>
      <c r="T571" s="164">
        <v>0</v>
      </c>
      <c r="U571" s="164">
        <v>0</v>
      </c>
      <c r="V571" s="164">
        <v>0</v>
      </c>
      <c r="W571" s="164">
        <v>0</v>
      </c>
      <c r="X571" s="164">
        <v>0</v>
      </c>
      <c r="Y571" s="164">
        <v>0</v>
      </c>
      <c r="Z571" s="164">
        <v>0</v>
      </c>
      <c r="AA571" s="164">
        <v>0</v>
      </c>
      <c r="AB571" s="164">
        <v>0</v>
      </c>
      <c r="AC571" s="164">
        <v>0</v>
      </c>
      <c r="AD571" s="164">
        <v>0</v>
      </c>
      <c r="AE571" s="164">
        <v>0</v>
      </c>
      <c r="AF571" s="164">
        <v>0</v>
      </c>
      <c r="AG571" s="164">
        <v>0</v>
      </c>
      <c r="AH571" s="164">
        <v>0</v>
      </c>
      <c r="AI571" s="164">
        <v>0</v>
      </c>
      <c r="AJ571" s="164">
        <v>0</v>
      </c>
      <c r="AK571" s="164">
        <v>0</v>
      </c>
      <c r="AL571" s="164">
        <v>0</v>
      </c>
      <c r="AM571" s="164">
        <v>0</v>
      </c>
      <c r="AN571" s="164">
        <v>0</v>
      </c>
    </row>
    <row r="572" spans="1:40" x14ac:dyDescent="0.2">
      <c r="A572" s="27" t="s">
        <v>2411</v>
      </c>
      <c r="B572" s="164">
        <v>-18570146.829999901</v>
      </c>
      <c r="C572" s="164">
        <v>-18570146.829999901</v>
      </c>
      <c r="D572" s="164">
        <v>-18570146.829999901</v>
      </c>
      <c r="E572" s="164">
        <v>-18570146.829999901</v>
      </c>
      <c r="F572" s="164">
        <v>-18570146.829999901</v>
      </c>
      <c r="G572" s="164">
        <v>-18570146.829999901</v>
      </c>
      <c r="H572" s="164">
        <v>-18570146.829999901</v>
      </c>
      <c r="I572" s="164">
        <v>-18570146.829999901</v>
      </c>
      <c r="J572" s="164">
        <v>-18570146.829999901</v>
      </c>
      <c r="K572" s="164">
        <v>-18570146.829999901</v>
      </c>
      <c r="L572" s="164">
        <v>-18570146.829999901</v>
      </c>
      <c r="M572" s="164">
        <v>-18570146.829999901</v>
      </c>
      <c r="N572" s="164">
        <v>-18570146.829999901</v>
      </c>
      <c r="O572" s="164">
        <v>-18570146.829999901</v>
      </c>
      <c r="P572" s="164">
        <v>-18570146.829999901</v>
      </c>
      <c r="Q572" s="164">
        <v>-18570146.829999901</v>
      </c>
      <c r="R572" s="164">
        <v>-18570146.829999901</v>
      </c>
      <c r="S572" s="164">
        <v>-18570146.829999901</v>
      </c>
      <c r="T572" s="164">
        <v>-18570146.829999901</v>
      </c>
      <c r="U572" s="164">
        <v>-18570146.829999901</v>
      </c>
      <c r="V572" s="164">
        <v>-18570146.829999901</v>
      </c>
      <c r="W572" s="164">
        <v>-18570146.829999901</v>
      </c>
      <c r="X572" s="164">
        <v>-18570146.829999901</v>
      </c>
      <c r="Y572" s="164">
        <v>-18570146.829999901</v>
      </c>
      <c r="Z572" s="164">
        <v>-18570146.829999901</v>
      </c>
      <c r="AA572" s="164">
        <v>-18570146.829999901</v>
      </c>
      <c r="AB572" s="164">
        <v>-18570146.829999901</v>
      </c>
      <c r="AC572" s="164">
        <v>-18570146.829999901</v>
      </c>
      <c r="AD572" s="164">
        <v>-18570146.829999901</v>
      </c>
      <c r="AE572" s="164">
        <v>-18570146.829999901</v>
      </c>
      <c r="AF572" s="164">
        <v>-18570146.829999901</v>
      </c>
      <c r="AG572" s="164">
        <v>-18570146.829999901</v>
      </c>
      <c r="AH572" s="164">
        <v>-18570146.829999901</v>
      </c>
      <c r="AI572" s="164">
        <v>-18570146.829999901</v>
      </c>
      <c r="AJ572" s="164">
        <v>-18570146.829999901</v>
      </c>
      <c r="AK572" s="164">
        <v>-18570146.829999901</v>
      </c>
      <c r="AL572" s="164">
        <v>-18570146.829999901</v>
      </c>
      <c r="AM572" s="164">
        <v>-18570146.829999901</v>
      </c>
      <c r="AN572" s="164">
        <v>-18570146.829999901</v>
      </c>
    </row>
    <row r="573" spans="1:40" x14ac:dyDescent="0.2">
      <c r="A573" s="27" t="s">
        <v>2412</v>
      </c>
      <c r="B573" s="164">
        <v>0</v>
      </c>
      <c r="C573" s="164">
        <v>0</v>
      </c>
      <c r="D573" s="164">
        <v>0</v>
      </c>
      <c r="E573" s="164">
        <v>0</v>
      </c>
      <c r="F573" s="164">
        <v>0</v>
      </c>
      <c r="G573" s="164">
        <v>0</v>
      </c>
      <c r="H573" s="164">
        <v>0</v>
      </c>
      <c r="I573" s="164">
        <v>0</v>
      </c>
      <c r="J573" s="164">
        <v>0</v>
      </c>
      <c r="K573" s="164">
        <v>0</v>
      </c>
      <c r="L573" s="164">
        <v>0</v>
      </c>
      <c r="M573" s="164">
        <v>0</v>
      </c>
      <c r="N573" s="164">
        <v>0</v>
      </c>
      <c r="O573" s="164">
        <v>0</v>
      </c>
      <c r="P573" s="164">
        <v>0</v>
      </c>
      <c r="Q573" s="164">
        <v>0</v>
      </c>
      <c r="R573" s="164">
        <v>0</v>
      </c>
      <c r="S573" s="164">
        <v>0</v>
      </c>
      <c r="T573" s="164">
        <v>0</v>
      </c>
      <c r="U573" s="164">
        <v>0</v>
      </c>
      <c r="V573" s="164">
        <v>0</v>
      </c>
      <c r="W573" s="164">
        <v>0</v>
      </c>
      <c r="X573" s="164">
        <v>0</v>
      </c>
      <c r="Y573" s="164">
        <v>0</v>
      </c>
      <c r="Z573" s="164">
        <v>0</v>
      </c>
      <c r="AA573" s="164">
        <v>0</v>
      </c>
      <c r="AB573" s="164">
        <v>0</v>
      </c>
      <c r="AC573" s="164">
        <v>0</v>
      </c>
      <c r="AD573" s="164">
        <v>0</v>
      </c>
      <c r="AE573" s="164">
        <v>0</v>
      </c>
      <c r="AF573" s="164">
        <v>0</v>
      </c>
      <c r="AG573" s="164">
        <v>0</v>
      </c>
      <c r="AH573" s="164">
        <v>0</v>
      </c>
      <c r="AI573" s="164">
        <v>0</v>
      </c>
      <c r="AJ573" s="164">
        <v>0</v>
      </c>
      <c r="AK573" s="164">
        <v>0</v>
      </c>
      <c r="AL573" s="164">
        <v>0</v>
      </c>
      <c r="AM573" s="164">
        <v>0</v>
      </c>
      <c r="AN573" s="164">
        <v>0</v>
      </c>
    </row>
    <row r="574" spans="1:40" x14ac:dyDescent="0.2">
      <c r="A574" s="30" t="s">
        <v>2413</v>
      </c>
      <c r="B574" s="164">
        <v>-18570146.829999901</v>
      </c>
      <c r="C574" s="164">
        <v>-18570146.829999901</v>
      </c>
      <c r="D574" s="164">
        <v>-18570146.829999901</v>
      </c>
      <c r="E574" s="164">
        <v>-18570146.829999901</v>
      </c>
      <c r="F574" s="164">
        <v>-18570146.829999901</v>
      </c>
      <c r="G574" s="164">
        <v>-18570146.829999901</v>
      </c>
      <c r="H574" s="164">
        <v>-18570146.829999901</v>
      </c>
      <c r="I574" s="164">
        <v>-18570146.829999901</v>
      </c>
      <c r="J574" s="164">
        <v>-18570146.829999901</v>
      </c>
      <c r="K574" s="164">
        <v>-18570146.829999901</v>
      </c>
      <c r="L574" s="164">
        <v>-18570146.829999901</v>
      </c>
      <c r="M574" s="164">
        <v>-18570146.829999901</v>
      </c>
      <c r="N574" s="164">
        <v>-18570146.829999901</v>
      </c>
      <c r="O574" s="164">
        <v>-18570146.829999901</v>
      </c>
      <c r="P574" s="164">
        <v>-18570146.829999901</v>
      </c>
      <c r="Q574" s="164">
        <v>-18570146.829999901</v>
      </c>
      <c r="R574" s="164">
        <v>-18570146.829999901</v>
      </c>
      <c r="S574" s="164">
        <v>-18570146.829999901</v>
      </c>
      <c r="T574" s="164">
        <v>-18570146.829999901</v>
      </c>
      <c r="U574" s="164">
        <v>-18570146.829999901</v>
      </c>
      <c r="V574" s="164">
        <v>-18570146.829999901</v>
      </c>
      <c r="W574" s="164">
        <v>-18570146.829999901</v>
      </c>
      <c r="X574" s="164">
        <v>-18570146.829999901</v>
      </c>
      <c r="Y574" s="164">
        <v>-18570146.829999901</v>
      </c>
      <c r="Z574" s="164">
        <v>-18570146.829999901</v>
      </c>
      <c r="AA574" s="164">
        <v>-18570146.829999901</v>
      </c>
      <c r="AB574" s="164">
        <v>-18570146.829999901</v>
      </c>
      <c r="AC574" s="164">
        <v>-18570146.829999901</v>
      </c>
      <c r="AD574" s="164">
        <v>-18570146.829999901</v>
      </c>
      <c r="AE574" s="164">
        <v>-18570146.829999901</v>
      </c>
      <c r="AF574" s="164">
        <v>-18570146.829999901</v>
      </c>
      <c r="AG574" s="164">
        <v>-18570146.829999901</v>
      </c>
      <c r="AH574" s="164">
        <v>-18570146.829999901</v>
      </c>
      <c r="AI574" s="164">
        <v>-18570146.829999901</v>
      </c>
      <c r="AJ574" s="164">
        <v>-18570146.829999901</v>
      </c>
      <c r="AK574" s="164">
        <v>-18570146.829999901</v>
      </c>
      <c r="AL574" s="164">
        <v>-18570146.829999901</v>
      </c>
      <c r="AM574" s="164">
        <v>-18570146.829999901</v>
      </c>
      <c r="AN574" s="164">
        <v>-18570146.829999901</v>
      </c>
    </row>
    <row r="575" spans="1:40" x14ac:dyDescent="0.2">
      <c r="A575" s="30" t="s">
        <v>2414</v>
      </c>
      <c r="B575" s="164">
        <v>-1463113046.9862001</v>
      </c>
      <c r="C575" s="164">
        <v>-1461951608.4530201</v>
      </c>
      <c r="D575" s="164">
        <v>-1453331519.35956</v>
      </c>
      <c r="E575" s="164">
        <v>-1448638353.57184</v>
      </c>
      <c r="F575" s="164">
        <v>-1445202092.53035</v>
      </c>
      <c r="G575" s="164">
        <v>-1437535021.2337999</v>
      </c>
      <c r="H575" s="164">
        <v>-1436928107.48804</v>
      </c>
      <c r="I575" s="164">
        <v>-1439033045.30496</v>
      </c>
      <c r="J575" s="164">
        <v>-1433819158.70139</v>
      </c>
      <c r="K575" s="164">
        <v>-1432532150.24968</v>
      </c>
      <c r="L575" s="164">
        <v>-1413277012.8396299</v>
      </c>
      <c r="M575" s="164">
        <v>-1401230751.0306599</v>
      </c>
      <c r="N575" s="164">
        <v>-1401230751.0306599</v>
      </c>
      <c r="O575" s="164">
        <v>-1401773892.1974101</v>
      </c>
      <c r="P575" s="164">
        <v>-1401552021.4927399</v>
      </c>
      <c r="Q575" s="164">
        <v>-1397899810.8146701</v>
      </c>
      <c r="R575" s="164">
        <v>-1399311072.30072</v>
      </c>
      <c r="S575" s="164">
        <v>-1401870431.2504201</v>
      </c>
      <c r="T575" s="164">
        <v>-1401917771.7908299</v>
      </c>
      <c r="U575" s="164">
        <v>-1405121217.1326001</v>
      </c>
      <c r="V575" s="164">
        <v>-1412472311.04652</v>
      </c>
      <c r="W575" s="164">
        <v>-1414531393.3074</v>
      </c>
      <c r="X575" s="164">
        <v>-1417545436.5842199</v>
      </c>
      <c r="Y575" s="164">
        <v>-1401905287.5091</v>
      </c>
      <c r="Z575" s="164">
        <v>-1396290944.3733699</v>
      </c>
      <c r="AA575" s="164">
        <v>-1396290944.3733699</v>
      </c>
      <c r="AB575" s="164">
        <v>-1399080058.2746201</v>
      </c>
      <c r="AC575" s="164">
        <v>-1400399435.9173601</v>
      </c>
      <c r="AD575" s="164">
        <v>-1398375972.26564</v>
      </c>
      <c r="AE575" s="164">
        <v>-1398970218.5439601</v>
      </c>
      <c r="AF575" s="164">
        <v>-1400625723.0324399</v>
      </c>
      <c r="AG575" s="164">
        <v>-1400136154.3153901</v>
      </c>
      <c r="AH575" s="164">
        <v>-1403120136.5322001</v>
      </c>
      <c r="AI575" s="164">
        <v>-1410199963.4747901</v>
      </c>
      <c r="AJ575" s="164">
        <v>-1412238328.4363699</v>
      </c>
      <c r="AK575" s="164">
        <v>-1414932274.7804501</v>
      </c>
      <c r="AL575" s="164">
        <v>-1397906383.9081399</v>
      </c>
      <c r="AM575" s="164">
        <v>-1391927011.3313701</v>
      </c>
      <c r="AN575" s="164">
        <v>-1391927011.3313701</v>
      </c>
    </row>
    <row r="576" spans="1:40" x14ac:dyDescent="0.2">
      <c r="A576" s="27" t="s">
        <v>2415</v>
      </c>
    </row>
    <row r="577" spans="1:40" x14ac:dyDescent="0.2">
      <c r="A577" s="27" t="s">
        <v>2416</v>
      </c>
    </row>
    <row r="578" spans="1:40" x14ac:dyDescent="0.2">
      <c r="A578" s="27" t="s">
        <v>2417</v>
      </c>
      <c r="B578" s="164">
        <v>-13058856.494586799</v>
      </c>
      <c r="C578" s="164">
        <v>-12757598.9509684</v>
      </c>
      <c r="D578" s="164">
        <v>-12453380.354661901</v>
      </c>
      <c r="E578" s="164">
        <v>-12146200.7056672</v>
      </c>
      <c r="F578" s="164">
        <v>-11836060.0039845</v>
      </c>
      <c r="G578" s="164">
        <v>-11836060.0039845</v>
      </c>
      <c r="H578" s="164">
        <v>-11836060.0039845</v>
      </c>
      <c r="I578" s="164">
        <v>-11836060.0039845</v>
      </c>
      <c r="J578" s="164">
        <v>-11836060.0039845</v>
      </c>
      <c r="K578" s="164">
        <v>-11836060.0039845</v>
      </c>
      <c r="L578" s="164">
        <v>-11836060.0039845</v>
      </c>
      <c r="M578" s="164">
        <v>-11836060.0039845</v>
      </c>
      <c r="N578" s="164">
        <v>-11836060.0039845</v>
      </c>
      <c r="O578" s="164">
        <v>-11793848.7702126</v>
      </c>
      <c r="P578" s="164">
        <v>-11793848.7702126</v>
      </c>
      <c r="Q578" s="164">
        <v>-11793848.7702126</v>
      </c>
      <c r="R578" s="164">
        <v>-11793848.7702126</v>
      </c>
      <c r="S578" s="164">
        <v>-11793848.7702126</v>
      </c>
      <c r="T578" s="164">
        <v>-11793848.7702126</v>
      </c>
      <c r="U578" s="164">
        <v>-11793848.7702126</v>
      </c>
      <c r="V578" s="164">
        <v>-11793848.7702126</v>
      </c>
      <c r="W578" s="164">
        <v>-11793848.7702126</v>
      </c>
      <c r="X578" s="164">
        <v>-11793848.7702126</v>
      </c>
      <c r="Y578" s="164">
        <v>-11793848.7702126</v>
      </c>
      <c r="Z578" s="164">
        <v>-11793848.7702126</v>
      </c>
      <c r="AA578" s="164">
        <v>-11793848.7702126</v>
      </c>
      <c r="AB578" s="164">
        <v>-11746880.851789501</v>
      </c>
      <c r="AC578" s="164">
        <v>-11746880.851789501</v>
      </c>
      <c r="AD578" s="164">
        <v>-11746880.851789501</v>
      </c>
      <c r="AE578" s="164">
        <v>-11746880.851789501</v>
      </c>
      <c r="AF578" s="164">
        <v>-11746880.851789501</v>
      </c>
      <c r="AG578" s="164">
        <v>-11746880.851789501</v>
      </c>
      <c r="AH578" s="164">
        <v>-11746880.851789501</v>
      </c>
      <c r="AI578" s="164">
        <v>-11746880.851789501</v>
      </c>
      <c r="AJ578" s="164">
        <v>-11746880.851789501</v>
      </c>
      <c r="AK578" s="164">
        <v>-11746880.851789501</v>
      </c>
      <c r="AL578" s="164">
        <v>-11746880.851789501</v>
      </c>
      <c r="AM578" s="164">
        <v>-11746880.851789501</v>
      </c>
      <c r="AN578" s="164">
        <v>-11746880.851789501</v>
      </c>
    </row>
    <row r="579" spans="1:40" x14ac:dyDescent="0.2">
      <c r="A579" s="27" t="s">
        <v>2418</v>
      </c>
      <c r="B579" s="164">
        <v>-26124653.0127673</v>
      </c>
      <c r="C579" s="164">
        <v>-26124653.0127673</v>
      </c>
      <c r="D579" s="164">
        <v>-26124653.0127673</v>
      </c>
      <c r="E579" s="164">
        <v>-26124653.0127673</v>
      </c>
      <c r="F579" s="164">
        <v>-26124653.0127673</v>
      </c>
      <c r="G579" s="164">
        <v>-26124653.0127673</v>
      </c>
      <c r="H579" s="164">
        <v>-26124653.0127673</v>
      </c>
      <c r="I579" s="164">
        <v>-26124653.0127673</v>
      </c>
      <c r="J579" s="164">
        <v>-26124653.0127673</v>
      </c>
      <c r="K579" s="164">
        <v>-26124653.0127673</v>
      </c>
      <c r="L579" s="164">
        <v>-26124653.0127673</v>
      </c>
      <c r="M579" s="164">
        <v>-26124653.0127673</v>
      </c>
      <c r="N579" s="164">
        <v>-26124653.0127673</v>
      </c>
      <c r="O579" s="164">
        <v>-26115566.692531198</v>
      </c>
      <c r="P579" s="164">
        <v>-26115566.692531198</v>
      </c>
      <c r="Q579" s="164">
        <v>-26115566.692531198</v>
      </c>
      <c r="R579" s="164">
        <v>-26115566.692531198</v>
      </c>
      <c r="S579" s="164">
        <v>-26115566.692531198</v>
      </c>
      <c r="T579" s="164">
        <v>-26115566.692531198</v>
      </c>
      <c r="U579" s="164">
        <v>-26115566.692531198</v>
      </c>
      <c r="V579" s="164">
        <v>-26115566.692531198</v>
      </c>
      <c r="W579" s="164">
        <v>-26115566.692531198</v>
      </c>
      <c r="X579" s="164">
        <v>-26115566.692531198</v>
      </c>
      <c r="Y579" s="164">
        <v>-26115566.692531198</v>
      </c>
      <c r="Z579" s="164">
        <v>-26115566.692531198</v>
      </c>
      <c r="AA579" s="164">
        <v>-26115566.692531198</v>
      </c>
      <c r="AB579" s="164">
        <v>-26116398.716848399</v>
      </c>
      <c r="AC579" s="164">
        <v>-26116398.716848399</v>
      </c>
      <c r="AD579" s="164">
        <v>-26116398.716848399</v>
      </c>
      <c r="AE579" s="164">
        <v>-26116398.716848399</v>
      </c>
      <c r="AF579" s="164">
        <v>-26116398.716848399</v>
      </c>
      <c r="AG579" s="164">
        <v>-26116398.716848399</v>
      </c>
      <c r="AH579" s="164">
        <v>-26116398.716848399</v>
      </c>
      <c r="AI579" s="164">
        <v>-26116398.716848399</v>
      </c>
      <c r="AJ579" s="164">
        <v>-26116398.716848399</v>
      </c>
      <c r="AK579" s="164">
        <v>-26116398.716848399</v>
      </c>
      <c r="AL579" s="164">
        <v>-26116398.716848399</v>
      </c>
      <c r="AM579" s="164">
        <v>-26116398.716848399</v>
      </c>
      <c r="AN579" s="164">
        <v>-26116398.716848399</v>
      </c>
    </row>
    <row r="580" spans="1:40" x14ac:dyDescent="0.2">
      <c r="A580" s="27" t="s">
        <v>2419</v>
      </c>
      <c r="B580" s="164">
        <v>-293227.261205844</v>
      </c>
      <c r="C580" s="164">
        <v>-293227.261205844</v>
      </c>
      <c r="D580" s="164">
        <v>-293227.261205844</v>
      </c>
      <c r="E580" s="164">
        <v>-293227.261205844</v>
      </c>
      <c r="F580" s="164">
        <v>-293227.261205844</v>
      </c>
      <c r="G580" s="164">
        <v>-293227.261205844</v>
      </c>
      <c r="H580" s="164">
        <v>-293227.261205844</v>
      </c>
      <c r="I580" s="164">
        <v>-293227.261205844</v>
      </c>
      <c r="J580" s="164">
        <v>-293227.261205844</v>
      </c>
      <c r="K580" s="164">
        <v>-293227.261205844</v>
      </c>
      <c r="L580" s="164">
        <v>-293227.261205844</v>
      </c>
      <c r="M580" s="164">
        <v>-293227.261205844</v>
      </c>
      <c r="N580" s="164">
        <v>-293227.261205844</v>
      </c>
      <c r="O580" s="164">
        <v>-293125.274902103</v>
      </c>
      <c r="P580" s="164">
        <v>-293125.274902103</v>
      </c>
      <c r="Q580" s="164">
        <v>-293125.274902103</v>
      </c>
      <c r="R580" s="164">
        <v>-293125.274902103</v>
      </c>
      <c r="S580" s="164">
        <v>-293125.274902103</v>
      </c>
      <c r="T580" s="164">
        <v>-293125.274902103</v>
      </c>
      <c r="U580" s="164">
        <v>-293125.274902103</v>
      </c>
      <c r="V580" s="164">
        <v>-293125.274902103</v>
      </c>
      <c r="W580" s="164">
        <v>-293125.274902103</v>
      </c>
      <c r="X580" s="164">
        <v>-293125.274902103</v>
      </c>
      <c r="Y580" s="164">
        <v>-293125.274902103</v>
      </c>
      <c r="Z580" s="164">
        <v>-293125.274902103</v>
      </c>
      <c r="AA580" s="164">
        <v>-293125.274902103</v>
      </c>
      <c r="AB580" s="164">
        <v>-293134.61367539398</v>
      </c>
      <c r="AC580" s="164">
        <v>-293134.61367539398</v>
      </c>
      <c r="AD580" s="164">
        <v>-293134.61367539398</v>
      </c>
      <c r="AE580" s="164">
        <v>-293134.61367539398</v>
      </c>
      <c r="AF580" s="164">
        <v>-293134.61367539398</v>
      </c>
      <c r="AG580" s="164">
        <v>-293134.61367539398</v>
      </c>
      <c r="AH580" s="164">
        <v>-293134.61367539398</v>
      </c>
      <c r="AI580" s="164">
        <v>-293134.61367539398</v>
      </c>
      <c r="AJ580" s="164">
        <v>-293134.61367539398</v>
      </c>
      <c r="AK580" s="164">
        <v>-293134.61367539398</v>
      </c>
      <c r="AL580" s="164">
        <v>-293134.61367539398</v>
      </c>
      <c r="AM580" s="164">
        <v>-293134.61367539398</v>
      </c>
      <c r="AN580" s="164">
        <v>-293134.61367539398</v>
      </c>
    </row>
    <row r="581" spans="1:40" x14ac:dyDescent="0.2">
      <c r="A581" s="30" t="s">
        <v>2420</v>
      </c>
      <c r="B581" s="164">
        <v>-39476736.768560097</v>
      </c>
      <c r="C581" s="164">
        <v>-39175479.224941596</v>
      </c>
      <c r="D581" s="164">
        <v>-38871260.628635101</v>
      </c>
      <c r="E581" s="164">
        <v>-38564080.979640402</v>
      </c>
      <c r="F581" s="164">
        <v>-38253940.2779577</v>
      </c>
      <c r="G581" s="164">
        <v>-38253940.2779577</v>
      </c>
      <c r="H581" s="164">
        <v>-38253940.2779577</v>
      </c>
      <c r="I581" s="164">
        <v>-38253940.2779577</v>
      </c>
      <c r="J581" s="164">
        <v>-38253940.2779577</v>
      </c>
      <c r="K581" s="164">
        <v>-38253940.2779577</v>
      </c>
      <c r="L581" s="164">
        <v>-38253940.2779577</v>
      </c>
      <c r="M581" s="164">
        <v>-38253940.2779577</v>
      </c>
      <c r="N581" s="164">
        <v>-38253940.2779577</v>
      </c>
      <c r="O581" s="164">
        <v>-38202540.737645902</v>
      </c>
      <c r="P581" s="164">
        <v>-38202540.737645902</v>
      </c>
      <c r="Q581" s="164">
        <v>-38202540.737645902</v>
      </c>
      <c r="R581" s="164">
        <v>-38202540.737645902</v>
      </c>
      <c r="S581" s="164">
        <v>-38202540.737645902</v>
      </c>
      <c r="T581" s="164">
        <v>-38202540.737645902</v>
      </c>
      <c r="U581" s="164">
        <v>-38202540.737645902</v>
      </c>
      <c r="V581" s="164">
        <v>-38202540.737645902</v>
      </c>
      <c r="W581" s="164">
        <v>-38202540.737645902</v>
      </c>
      <c r="X581" s="164">
        <v>-38202540.737645902</v>
      </c>
      <c r="Y581" s="164">
        <v>-38202540.737645902</v>
      </c>
      <c r="Z581" s="164">
        <v>-38202540.737645902</v>
      </c>
      <c r="AA581" s="164">
        <v>-38202540.737645902</v>
      </c>
      <c r="AB581" s="164">
        <v>-38156414.182313301</v>
      </c>
      <c r="AC581" s="164">
        <v>-38156414.182313301</v>
      </c>
      <c r="AD581" s="164">
        <v>-38156414.182313301</v>
      </c>
      <c r="AE581" s="164">
        <v>-38156414.182313301</v>
      </c>
      <c r="AF581" s="164">
        <v>-38156414.182313301</v>
      </c>
      <c r="AG581" s="164">
        <v>-38156414.182313301</v>
      </c>
      <c r="AH581" s="164">
        <v>-38156414.182313301</v>
      </c>
      <c r="AI581" s="164">
        <v>-38156414.182313301</v>
      </c>
      <c r="AJ581" s="164">
        <v>-38156414.182313301</v>
      </c>
      <c r="AK581" s="164">
        <v>-38156414.182313301</v>
      </c>
      <c r="AL581" s="164">
        <v>-38156414.182313301</v>
      </c>
      <c r="AM581" s="164">
        <v>-38156414.182313301</v>
      </c>
      <c r="AN581" s="164">
        <v>-38156414.182313301</v>
      </c>
    </row>
    <row r="582" spans="1:40" x14ac:dyDescent="0.2">
      <c r="A582" s="27" t="s">
        <v>2421</v>
      </c>
      <c r="B582" s="164">
        <v>-7.7851950866855604E-2</v>
      </c>
      <c r="C582" s="164">
        <v>-7.7851950866855604E-2</v>
      </c>
      <c r="D582" s="164">
        <v>-7.7851950866855604E-2</v>
      </c>
      <c r="E582" s="164">
        <v>-7.7851950866855604E-2</v>
      </c>
      <c r="F582" s="164">
        <v>-7.7851950866855604E-2</v>
      </c>
      <c r="G582" s="164">
        <v>-7.7851950866855604E-2</v>
      </c>
      <c r="H582" s="164">
        <v>-7.7851950866855604E-2</v>
      </c>
      <c r="I582" s="164">
        <v>-7.7851950866855604E-2</v>
      </c>
      <c r="J582" s="164">
        <v>-7.7851950866855604E-2</v>
      </c>
      <c r="K582" s="164">
        <v>-7.7851950866855604E-2</v>
      </c>
      <c r="L582" s="164">
        <v>-7.7851950866855604E-2</v>
      </c>
      <c r="M582" s="164">
        <v>-7.7851950866855604E-2</v>
      </c>
      <c r="N582" s="164">
        <v>-7.7851950866855604E-2</v>
      </c>
      <c r="O582" s="164">
        <v>-7.7824873463904501E-2</v>
      </c>
      <c r="P582" s="164">
        <v>-7.7824873463904501E-2</v>
      </c>
      <c r="Q582" s="164">
        <v>-7.7824873463904501E-2</v>
      </c>
      <c r="R582" s="164">
        <v>-7.7824873463904501E-2</v>
      </c>
      <c r="S582" s="164">
        <v>-7.7824873463904501E-2</v>
      </c>
      <c r="T582" s="164">
        <v>-7.7824873463904501E-2</v>
      </c>
      <c r="U582" s="164">
        <v>-7.7824873463904501E-2</v>
      </c>
      <c r="V582" s="164">
        <v>-7.7824873463904501E-2</v>
      </c>
      <c r="W582" s="164">
        <v>-7.7824873463904501E-2</v>
      </c>
      <c r="X582" s="164">
        <v>-7.7824873463904501E-2</v>
      </c>
      <c r="Y582" s="164">
        <v>-7.7824873463904501E-2</v>
      </c>
      <c r="Z582" s="164">
        <v>-7.7824873463904501E-2</v>
      </c>
      <c r="AA582" s="164">
        <v>-7.7824873463904501E-2</v>
      </c>
      <c r="AB582" s="164">
        <v>-7.78273529118126E-2</v>
      </c>
      <c r="AC582" s="164">
        <v>-7.78273529118126E-2</v>
      </c>
      <c r="AD582" s="164">
        <v>-7.78273529118126E-2</v>
      </c>
      <c r="AE582" s="164">
        <v>-7.78273529118126E-2</v>
      </c>
      <c r="AF582" s="164">
        <v>-7.78273529118126E-2</v>
      </c>
      <c r="AG582" s="164">
        <v>-7.78273529118126E-2</v>
      </c>
      <c r="AH582" s="164">
        <v>-7.78273529118126E-2</v>
      </c>
      <c r="AI582" s="164">
        <v>-7.78273529118126E-2</v>
      </c>
      <c r="AJ582" s="164">
        <v>-7.78273529118126E-2</v>
      </c>
      <c r="AK582" s="164">
        <v>-7.78273529118126E-2</v>
      </c>
      <c r="AL582" s="164">
        <v>-7.78273529118126E-2</v>
      </c>
      <c r="AM582" s="164">
        <v>-7.78273529118126E-2</v>
      </c>
      <c r="AN582" s="164">
        <v>-7.78273529118126E-2</v>
      </c>
    </row>
    <row r="583" spans="1:40" x14ac:dyDescent="0.2">
      <c r="A583" s="27" t="s">
        <v>2422</v>
      </c>
      <c r="B583" s="164">
        <v>-9774150.4408869594</v>
      </c>
      <c r="C583" s="164">
        <v>-9774150.4408869594</v>
      </c>
      <c r="D583" s="164">
        <v>-9774150.4408869594</v>
      </c>
      <c r="E583" s="164">
        <v>-9774150.4408869594</v>
      </c>
      <c r="F583" s="164">
        <v>-9774150.4408869594</v>
      </c>
      <c r="G583" s="164">
        <v>-9774150.4408869594</v>
      </c>
      <c r="H583" s="164">
        <v>-9774150.4408869594</v>
      </c>
      <c r="I583" s="164">
        <v>-9774150.4408869594</v>
      </c>
      <c r="J583" s="164">
        <v>-9774150.4408869594</v>
      </c>
      <c r="K583" s="164">
        <v>-9774150.4408869594</v>
      </c>
      <c r="L583" s="164">
        <v>-9774150.4408869594</v>
      </c>
      <c r="M583" s="164">
        <v>-9774150.4408869594</v>
      </c>
      <c r="N583" s="164">
        <v>-9774150.4408869594</v>
      </c>
      <c r="O583" s="164">
        <v>-9770750.9292877596</v>
      </c>
      <c r="P583" s="164">
        <v>-9770750.9292877596</v>
      </c>
      <c r="Q583" s="164">
        <v>-9770750.9292877596</v>
      </c>
      <c r="R583" s="164">
        <v>-9770750.9292877596</v>
      </c>
      <c r="S583" s="164">
        <v>-9770750.9292877596</v>
      </c>
      <c r="T583" s="164">
        <v>-9770750.9292877596</v>
      </c>
      <c r="U583" s="164">
        <v>-9770750.9292877596</v>
      </c>
      <c r="V583" s="164">
        <v>-9770750.9292877596</v>
      </c>
      <c r="W583" s="164">
        <v>-9770750.9292877596</v>
      </c>
      <c r="X583" s="164">
        <v>-9770750.9292877596</v>
      </c>
      <c r="Y583" s="164">
        <v>-9770750.9292877596</v>
      </c>
      <c r="Z583" s="164">
        <v>-9770750.9292877596</v>
      </c>
      <c r="AA583" s="164">
        <v>-9770750.9292877596</v>
      </c>
      <c r="AB583" s="164">
        <v>-9771062.2188134994</v>
      </c>
      <c r="AC583" s="164">
        <v>-9771062.2188134994</v>
      </c>
      <c r="AD583" s="164">
        <v>-9771062.2188134994</v>
      </c>
      <c r="AE583" s="164">
        <v>-9771062.2188134994</v>
      </c>
      <c r="AF583" s="164">
        <v>-9771062.2188134994</v>
      </c>
      <c r="AG583" s="164">
        <v>-9771062.2188134994</v>
      </c>
      <c r="AH583" s="164">
        <v>-9771062.2188134994</v>
      </c>
      <c r="AI583" s="164">
        <v>-9771062.2188134994</v>
      </c>
      <c r="AJ583" s="164">
        <v>-9771062.2188134994</v>
      </c>
      <c r="AK583" s="164">
        <v>-9771062.2188134994</v>
      </c>
      <c r="AL583" s="164">
        <v>-9771062.2188134994</v>
      </c>
      <c r="AM583" s="164">
        <v>-9771062.2188134994</v>
      </c>
      <c r="AN583" s="164">
        <v>-9771062.2188134994</v>
      </c>
    </row>
    <row r="584" spans="1:40" x14ac:dyDescent="0.2">
      <c r="A584" s="27" t="s">
        <v>2423</v>
      </c>
      <c r="B584" s="164">
        <v>0</v>
      </c>
      <c r="C584" s="164">
        <v>0</v>
      </c>
      <c r="D584" s="164">
        <v>0</v>
      </c>
      <c r="E584" s="164">
        <v>0</v>
      </c>
      <c r="F584" s="164">
        <v>0</v>
      </c>
      <c r="G584" s="164">
        <v>0</v>
      </c>
      <c r="H584" s="164">
        <v>0</v>
      </c>
      <c r="I584" s="164">
        <v>0</v>
      </c>
      <c r="J584" s="164">
        <v>0</v>
      </c>
      <c r="K584" s="164">
        <v>0</v>
      </c>
      <c r="L584" s="164">
        <v>0</v>
      </c>
      <c r="M584" s="164">
        <v>0</v>
      </c>
      <c r="N584" s="164">
        <v>0</v>
      </c>
      <c r="O584" s="164">
        <v>0</v>
      </c>
      <c r="P584" s="164">
        <v>0</v>
      </c>
      <c r="Q584" s="164">
        <v>0</v>
      </c>
      <c r="R584" s="164">
        <v>0</v>
      </c>
      <c r="S584" s="164">
        <v>0</v>
      </c>
      <c r="T584" s="164">
        <v>0</v>
      </c>
      <c r="U584" s="164">
        <v>0</v>
      </c>
      <c r="V584" s="164">
        <v>0</v>
      </c>
      <c r="W584" s="164">
        <v>0</v>
      </c>
      <c r="X584" s="164">
        <v>0</v>
      </c>
      <c r="Y584" s="164">
        <v>0</v>
      </c>
      <c r="Z584" s="164">
        <v>0</v>
      </c>
      <c r="AA584" s="164">
        <v>0</v>
      </c>
      <c r="AB584" s="164">
        <v>0</v>
      </c>
      <c r="AC584" s="164">
        <v>0</v>
      </c>
      <c r="AD584" s="164">
        <v>0</v>
      </c>
      <c r="AE584" s="164">
        <v>0</v>
      </c>
      <c r="AF584" s="164">
        <v>0</v>
      </c>
      <c r="AG584" s="164">
        <v>0</v>
      </c>
      <c r="AH584" s="164">
        <v>0</v>
      </c>
      <c r="AI584" s="164">
        <v>0</v>
      </c>
      <c r="AJ584" s="164">
        <v>0</v>
      </c>
      <c r="AK584" s="164">
        <v>0</v>
      </c>
      <c r="AL584" s="164">
        <v>0</v>
      </c>
      <c r="AM584" s="164">
        <v>0</v>
      </c>
      <c r="AN584" s="164">
        <v>0</v>
      </c>
    </row>
    <row r="585" spans="1:40" x14ac:dyDescent="0.2">
      <c r="A585" s="27" t="s">
        <v>2424</v>
      </c>
      <c r="B585" s="164">
        <v>0</v>
      </c>
      <c r="C585" s="164">
        <v>0</v>
      </c>
      <c r="D585" s="164">
        <v>0</v>
      </c>
      <c r="E585" s="164">
        <v>0</v>
      </c>
      <c r="F585" s="164">
        <v>0</v>
      </c>
      <c r="G585" s="164">
        <v>0</v>
      </c>
      <c r="H585" s="164">
        <v>0</v>
      </c>
      <c r="I585" s="164">
        <v>0</v>
      </c>
      <c r="J585" s="164">
        <v>0</v>
      </c>
      <c r="K585" s="164">
        <v>0</v>
      </c>
      <c r="L585" s="164">
        <v>0</v>
      </c>
      <c r="M585" s="164">
        <v>0</v>
      </c>
      <c r="N585" s="164">
        <v>0</v>
      </c>
      <c r="O585" s="164">
        <v>0</v>
      </c>
      <c r="P585" s="164">
        <v>0</v>
      </c>
      <c r="Q585" s="164">
        <v>0</v>
      </c>
      <c r="R585" s="164">
        <v>0</v>
      </c>
      <c r="S585" s="164">
        <v>0</v>
      </c>
      <c r="T585" s="164">
        <v>0</v>
      </c>
      <c r="U585" s="164">
        <v>0</v>
      </c>
      <c r="V585" s="164">
        <v>0</v>
      </c>
      <c r="W585" s="164">
        <v>0</v>
      </c>
      <c r="X585" s="164">
        <v>0</v>
      </c>
      <c r="Y585" s="164">
        <v>0</v>
      </c>
      <c r="Z585" s="164">
        <v>0</v>
      </c>
      <c r="AA585" s="164">
        <v>0</v>
      </c>
      <c r="AB585" s="164">
        <v>0</v>
      </c>
      <c r="AC585" s="164">
        <v>0</v>
      </c>
      <c r="AD585" s="164">
        <v>0</v>
      </c>
      <c r="AE585" s="164">
        <v>0</v>
      </c>
      <c r="AF585" s="164">
        <v>0</v>
      </c>
      <c r="AG585" s="164">
        <v>0</v>
      </c>
      <c r="AH585" s="164">
        <v>0</v>
      </c>
      <c r="AI585" s="164">
        <v>0</v>
      </c>
      <c r="AJ585" s="164">
        <v>0</v>
      </c>
      <c r="AK585" s="164">
        <v>0</v>
      </c>
      <c r="AL585" s="164">
        <v>0</v>
      </c>
      <c r="AM585" s="164">
        <v>0</v>
      </c>
      <c r="AN585" s="164">
        <v>0</v>
      </c>
    </row>
    <row r="586" spans="1:40" x14ac:dyDescent="0.2">
      <c r="A586" s="27" t="s">
        <v>2425</v>
      </c>
      <c r="B586" s="164">
        <v>0</v>
      </c>
      <c r="C586" s="164">
        <v>0</v>
      </c>
      <c r="D586" s="164">
        <v>0</v>
      </c>
      <c r="E586" s="164">
        <v>0</v>
      </c>
      <c r="F586" s="164">
        <v>0</v>
      </c>
      <c r="G586" s="164">
        <v>0</v>
      </c>
      <c r="H586" s="164">
        <v>0</v>
      </c>
      <c r="I586" s="164">
        <v>0</v>
      </c>
      <c r="J586" s="164">
        <v>0</v>
      </c>
      <c r="K586" s="164">
        <v>0</v>
      </c>
      <c r="L586" s="164">
        <v>0</v>
      </c>
      <c r="M586" s="164">
        <v>0</v>
      </c>
      <c r="N586" s="164">
        <v>0</v>
      </c>
      <c r="O586" s="164">
        <v>0</v>
      </c>
      <c r="P586" s="164">
        <v>0</v>
      </c>
      <c r="Q586" s="164">
        <v>0</v>
      </c>
      <c r="R586" s="164">
        <v>0</v>
      </c>
      <c r="S586" s="164">
        <v>0</v>
      </c>
      <c r="T586" s="164">
        <v>0</v>
      </c>
      <c r="U586" s="164">
        <v>0</v>
      </c>
      <c r="V586" s="164">
        <v>0</v>
      </c>
      <c r="W586" s="164">
        <v>0</v>
      </c>
      <c r="X586" s="164">
        <v>0</v>
      </c>
      <c r="Y586" s="164">
        <v>0</v>
      </c>
      <c r="Z586" s="164">
        <v>0</v>
      </c>
      <c r="AA586" s="164">
        <v>0</v>
      </c>
      <c r="AB586" s="164">
        <v>0</v>
      </c>
      <c r="AC586" s="164">
        <v>0</v>
      </c>
      <c r="AD586" s="164">
        <v>0</v>
      </c>
      <c r="AE586" s="164">
        <v>0</v>
      </c>
      <c r="AF586" s="164">
        <v>0</v>
      </c>
      <c r="AG586" s="164">
        <v>0</v>
      </c>
      <c r="AH586" s="164">
        <v>0</v>
      </c>
      <c r="AI586" s="164">
        <v>0</v>
      </c>
      <c r="AJ586" s="164">
        <v>0</v>
      </c>
      <c r="AK586" s="164">
        <v>0</v>
      </c>
      <c r="AL586" s="164">
        <v>0</v>
      </c>
      <c r="AM586" s="164">
        <v>0</v>
      </c>
      <c r="AN586" s="164">
        <v>0</v>
      </c>
    </row>
    <row r="587" spans="1:40" x14ac:dyDescent="0.2">
      <c r="A587" s="27" t="s">
        <v>2426</v>
      </c>
      <c r="B587" s="164">
        <v>0</v>
      </c>
      <c r="C587" s="164">
        <v>0</v>
      </c>
      <c r="D587" s="164">
        <v>0</v>
      </c>
      <c r="E587" s="164">
        <v>0</v>
      </c>
      <c r="F587" s="164">
        <v>0</v>
      </c>
      <c r="G587" s="164">
        <v>0</v>
      </c>
      <c r="H587" s="164">
        <v>0</v>
      </c>
      <c r="I587" s="164">
        <v>0</v>
      </c>
      <c r="J587" s="164">
        <v>0</v>
      </c>
      <c r="K587" s="164">
        <v>0</v>
      </c>
      <c r="L587" s="164">
        <v>0</v>
      </c>
      <c r="M587" s="164">
        <v>0</v>
      </c>
      <c r="N587" s="164">
        <v>0</v>
      </c>
      <c r="O587" s="164">
        <v>0</v>
      </c>
      <c r="P587" s="164">
        <v>0</v>
      </c>
      <c r="Q587" s="164">
        <v>0</v>
      </c>
      <c r="R587" s="164">
        <v>0</v>
      </c>
      <c r="S587" s="164">
        <v>0</v>
      </c>
      <c r="T587" s="164">
        <v>0</v>
      </c>
      <c r="U587" s="164">
        <v>0</v>
      </c>
      <c r="V587" s="164">
        <v>0</v>
      </c>
      <c r="W587" s="164">
        <v>0</v>
      </c>
      <c r="X587" s="164">
        <v>0</v>
      </c>
      <c r="Y587" s="164">
        <v>0</v>
      </c>
      <c r="Z587" s="164">
        <v>0</v>
      </c>
      <c r="AA587" s="164">
        <v>0</v>
      </c>
      <c r="AB587" s="164">
        <v>0</v>
      </c>
      <c r="AC587" s="164">
        <v>0</v>
      </c>
      <c r="AD587" s="164">
        <v>0</v>
      </c>
      <c r="AE587" s="164">
        <v>0</v>
      </c>
      <c r="AF587" s="164">
        <v>0</v>
      </c>
      <c r="AG587" s="164">
        <v>0</v>
      </c>
      <c r="AH587" s="164">
        <v>0</v>
      </c>
      <c r="AI587" s="164">
        <v>0</v>
      </c>
      <c r="AJ587" s="164">
        <v>0</v>
      </c>
      <c r="AK587" s="164">
        <v>0</v>
      </c>
      <c r="AL587" s="164">
        <v>0</v>
      </c>
      <c r="AM587" s="164">
        <v>0</v>
      </c>
      <c r="AN587" s="164">
        <v>0</v>
      </c>
    </row>
    <row r="588" spans="1:40" x14ac:dyDescent="0.2">
      <c r="A588" s="27" t="s">
        <v>2427</v>
      </c>
      <c r="B588" s="164">
        <v>-1043741.40872836</v>
      </c>
      <c r="C588" s="164">
        <v>-1043741.40872836</v>
      </c>
      <c r="D588" s="164">
        <v>-1043741.40872836</v>
      </c>
      <c r="E588" s="164">
        <v>-1043741.40872836</v>
      </c>
      <c r="F588" s="164">
        <v>-1043741.40872836</v>
      </c>
      <c r="G588" s="164">
        <v>-1043741.40872836</v>
      </c>
      <c r="H588" s="164">
        <v>-1043741.40872836</v>
      </c>
      <c r="I588" s="164">
        <v>-1043741.40872836</v>
      </c>
      <c r="J588" s="164">
        <v>-1043741.40872836</v>
      </c>
      <c r="K588" s="164">
        <v>-1043741.40872836</v>
      </c>
      <c r="L588" s="164">
        <v>-1043741.40872836</v>
      </c>
      <c r="M588" s="164">
        <v>-1043741.40872836</v>
      </c>
      <c r="N588" s="164">
        <v>-1043741.40872836</v>
      </c>
      <c r="O588" s="164">
        <v>-1043378.38883758</v>
      </c>
      <c r="P588" s="164">
        <v>-1043378.38883758</v>
      </c>
      <c r="Q588" s="164">
        <v>-1043378.38883758</v>
      </c>
      <c r="R588" s="164">
        <v>-1043378.38883758</v>
      </c>
      <c r="S588" s="164">
        <v>-1043378.38883758</v>
      </c>
      <c r="T588" s="164">
        <v>-1043378.38883758</v>
      </c>
      <c r="U588" s="164">
        <v>-1043378.38883758</v>
      </c>
      <c r="V588" s="164">
        <v>-1043378.38883758</v>
      </c>
      <c r="W588" s="164">
        <v>-1043378.38883758</v>
      </c>
      <c r="X588" s="164">
        <v>-1043378.38883758</v>
      </c>
      <c r="Y588" s="164">
        <v>-1043378.38883758</v>
      </c>
      <c r="Z588" s="164">
        <v>-1043378.38883758</v>
      </c>
      <c r="AA588" s="164">
        <v>-1043378.38883758</v>
      </c>
      <c r="AB588" s="164">
        <v>-1043411.63016838</v>
      </c>
      <c r="AC588" s="164">
        <v>-1043411.63016838</v>
      </c>
      <c r="AD588" s="164">
        <v>-1043411.63016838</v>
      </c>
      <c r="AE588" s="164">
        <v>-1043411.63016838</v>
      </c>
      <c r="AF588" s="164">
        <v>-1043411.63016838</v>
      </c>
      <c r="AG588" s="164">
        <v>-1043411.63016838</v>
      </c>
      <c r="AH588" s="164">
        <v>-1043411.63016838</v>
      </c>
      <c r="AI588" s="164">
        <v>-1043411.63016838</v>
      </c>
      <c r="AJ588" s="164">
        <v>-1043411.63016838</v>
      </c>
      <c r="AK588" s="164">
        <v>-1043411.63016838</v>
      </c>
      <c r="AL588" s="164">
        <v>-1043411.63016838</v>
      </c>
      <c r="AM588" s="164">
        <v>-1043411.63016838</v>
      </c>
      <c r="AN588" s="164">
        <v>-1043411.63016838</v>
      </c>
    </row>
    <row r="589" spans="1:40" x14ac:dyDescent="0.2">
      <c r="A589" s="27" t="s">
        <v>2428</v>
      </c>
      <c r="B589" s="164">
        <v>-9745334.5728119407</v>
      </c>
      <c r="C589" s="164">
        <v>-9745334.5728119407</v>
      </c>
      <c r="D589" s="164">
        <v>-9745334.5728119407</v>
      </c>
      <c r="E589" s="164">
        <v>-9745334.5728119407</v>
      </c>
      <c r="F589" s="164">
        <v>-9745334.5728119407</v>
      </c>
      <c r="G589" s="164">
        <v>-9745334.5728119407</v>
      </c>
      <c r="H589" s="164">
        <v>-9745334.5728119407</v>
      </c>
      <c r="I589" s="164">
        <v>-9745334.5728119407</v>
      </c>
      <c r="J589" s="164">
        <v>-9745334.5728119407</v>
      </c>
      <c r="K589" s="164">
        <v>-9745334.5728119407</v>
      </c>
      <c r="L589" s="164">
        <v>-9745334.5728119407</v>
      </c>
      <c r="M589" s="164">
        <v>-9745334.5728119407</v>
      </c>
      <c r="N589" s="164">
        <v>-9745334.5728119407</v>
      </c>
      <c r="O589" s="164">
        <v>-9741945.0835546609</v>
      </c>
      <c r="P589" s="164">
        <v>-9741945.0835546609</v>
      </c>
      <c r="Q589" s="164">
        <v>-9741945.0835546609</v>
      </c>
      <c r="R589" s="164">
        <v>-9741945.0835546609</v>
      </c>
      <c r="S589" s="164">
        <v>-9741945.0835546609</v>
      </c>
      <c r="T589" s="164">
        <v>-9741945.0835546609</v>
      </c>
      <c r="U589" s="164">
        <v>-9741945.0835546609</v>
      </c>
      <c r="V589" s="164">
        <v>-9741945.0835546609</v>
      </c>
      <c r="W589" s="164">
        <v>-9741945.0835546609</v>
      </c>
      <c r="X589" s="164">
        <v>-9741945.0835546609</v>
      </c>
      <c r="Y589" s="164">
        <v>-9741945.0835546609</v>
      </c>
      <c r="Z589" s="164">
        <v>-9741945.0835546609</v>
      </c>
      <c r="AA589" s="164">
        <v>-9741945.0835546609</v>
      </c>
      <c r="AB589" s="164">
        <v>-9742255.4553456195</v>
      </c>
      <c r="AC589" s="164">
        <v>-9742255.4553456195</v>
      </c>
      <c r="AD589" s="164">
        <v>-9742255.4553456195</v>
      </c>
      <c r="AE589" s="164">
        <v>-9742255.4553456195</v>
      </c>
      <c r="AF589" s="164">
        <v>-9742255.4553456195</v>
      </c>
      <c r="AG589" s="164">
        <v>-9742255.4553456195</v>
      </c>
      <c r="AH589" s="164">
        <v>-9742255.4553456195</v>
      </c>
      <c r="AI589" s="164">
        <v>-9742255.4553456195</v>
      </c>
      <c r="AJ589" s="164">
        <v>-9742255.4553456195</v>
      </c>
      <c r="AK589" s="164">
        <v>-9742255.4553456195</v>
      </c>
      <c r="AL589" s="164">
        <v>-9742255.4553456195</v>
      </c>
      <c r="AM589" s="164">
        <v>-9742255.4553456195</v>
      </c>
      <c r="AN589" s="164">
        <v>-9742255.4553456195</v>
      </c>
    </row>
    <row r="590" spans="1:40" x14ac:dyDescent="0.2">
      <c r="A590" s="27" t="s">
        <v>2429</v>
      </c>
      <c r="B590" s="164">
        <v>-21062129.989999998</v>
      </c>
      <c r="C590" s="164">
        <v>-21062129.989999998</v>
      </c>
      <c r="D590" s="164">
        <v>-21062129.989999998</v>
      </c>
      <c r="E590" s="164">
        <v>-21062129.989999998</v>
      </c>
      <c r="F590" s="164">
        <v>-21062129.989999998</v>
      </c>
      <c r="G590" s="164">
        <v>-21062129.989999998</v>
      </c>
      <c r="H590" s="164">
        <v>-21062129.989999998</v>
      </c>
      <c r="I590" s="164">
        <v>-21062129.989999998</v>
      </c>
      <c r="J590" s="164">
        <v>-21062129.989999998</v>
      </c>
      <c r="K590" s="164">
        <v>-21062129.989999998</v>
      </c>
      <c r="L590" s="164">
        <v>-21062129.989999998</v>
      </c>
      <c r="M590" s="164">
        <v>-21062129.989999998</v>
      </c>
      <c r="N590" s="164">
        <v>-21062129.989999998</v>
      </c>
      <c r="O590" s="164">
        <v>-21062129.989999998</v>
      </c>
      <c r="P590" s="164">
        <v>-21062129.989999998</v>
      </c>
      <c r="Q590" s="164">
        <v>-21062129.989999998</v>
      </c>
      <c r="R590" s="164">
        <v>-21062129.989999998</v>
      </c>
      <c r="S590" s="164">
        <v>-21062129.989999998</v>
      </c>
      <c r="T590" s="164">
        <v>-21062129.989999998</v>
      </c>
      <c r="U590" s="164">
        <v>-21062129.989999998</v>
      </c>
      <c r="V590" s="164">
        <v>-21062129.989999998</v>
      </c>
      <c r="W590" s="164">
        <v>-21062129.989999998</v>
      </c>
      <c r="X590" s="164">
        <v>-21062129.989999998</v>
      </c>
      <c r="Y590" s="164">
        <v>-21062129.989999998</v>
      </c>
      <c r="Z590" s="164">
        <v>-21062129.989999998</v>
      </c>
      <c r="AA590" s="164">
        <v>-21062129.989999998</v>
      </c>
      <c r="AB590" s="164">
        <v>-21062129.989999998</v>
      </c>
      <c r="AC590" s="164">
        <v>-21062129.989999998</v>
      </c>
      <c r="AD590" s="164">
        <v>-21062129.989999998</v>
      </c>
      <c r="AE590" s="164">
        <v>-21062129.989999998</v>
      </c>
      <c r="AF590" s="164">
        <v>-21062129.989999998</v>
      </c>
      <c r="AG590" s="164">
        <v>-21062129.990000099</v>
      </c>
      <c r="AH590" s="164">
        <v>-21062129.990000099</v>
      </c>
      <c r="AI590" s="164">
        <v>-21062129.990000099</v>
      </c>
      <c r="AJ590" s="164">
        <v>-21062129.990000099</v>
      </c>
      <c r="AK590" s="164">
        <v>-21062129.990000099</v>
      </c>
      <c r="AL590" s="164">
        <v>-21062129.990000099</v>
      </c>
      <c r="AM590" s="164">
        <v>-21062129.990000099</v>
      </c>
      <c r="AN590" s="164">
        <v>-21062129.990000099</v>
      </c>
    </row>
    <row r="591" spans="1:40" x14ac:dyDescent="0.2">
      <c r="A591" s="27" t="s">
        <v>2430</v>
      </c>
      <c r="B591" s="164">
        <v>0</v>
      </c>
      <c r="C591" s="164">
        <v>0</v>
      </c>
      <c r="D591" s="164">
        <v>0</v>
      </c>
      <c r="E591" s="164">
        <v>0</v>
      </c>
      <c r="F591" s="164">
        <v>0</v>
      </c>
      <c r="G591" s="164">
        <v>0</v>
      </c>
      <c r="H591" s="164">
        <v>0</v>
      </c>
      <c r="I591" s="164">
        <v>0</v>
      </c>
      <c r="J591" s="164">
        <v>0</v>
      </c>
      <c r="K591" s="164">
        <v>0</v>
      </c>
      <c r="L591" s="164">
        <v>0</v>
      </c>
      <c r="M591" s="164">
        <v>0</v>
      </c>
      <c r="N591" s="164">
        <v>0</v>
      </c>
      <c r="O591" s="164">
        <v>0</v>
      </c>
      <c r="P591" s="164">
        <v>0</v>
      </c>
      <c r="Q591" s="164">
        <v>0</v>
      </c>
      <c r="R591" s="164">
        <v>0</v>
      </c>
      <c r="S591" s="164">
        <v>0</v>
      </c>
      <c r="T591" s="164">
        <v>0</v>
      </c>
      <c r="U591" s="164">
        <v>0</v>
      </c>
      <c r="V591" s="164">
        <v>0</v>
      </c>
      <c r="W591" s="164">
        <v>0</v>
      </c>
      <c r="X591" s="164">
        <v>0</v>
      </c>
      <c r="Y591" s="164">
        <v>0</v>
      </c>
      <c r="Z591" s="164">
        <v>0</v>
      </c>
      <c r="AA591" s="164">
        <v>0</v>
      </c>
      <c r="AB591" s="164">
        <v>0</v>
      </c>
      <c r="AC591" s="164">
        <v>0</v>
      </c>
      <c r="AD591" s="164">
        <v>0</v>
      </c>
      <c r="AE591" s="164">
        <v>0</v>
      </c>
      <c r="AF591" s="164">
        <v>0</v>
      </c>
      <c r="AG591" s="164">
        <v>0</v>
      </c>
      <c r="AH591" s="164">
        <v>0</v>
      </c>
      <c r="AI591" s="164">
        <v>0</v>
      </c>
      <c r="AJ591" s="164">
        <v>0</v>
      </c>
      <c r="AK591" s="164">
        <v>0</v>
      </c>
      <c r="AL591" s="164">
        <v>0</v>
      </c>
      <c r="AM591" s="164">
        <v>0</v>
      </c>
      <c r="AN591" s="164">
        <v>0</v>
      </c>
    </row>
    <row r="592" spans="1:40" x14ac:dyDescent="0.2">
      <c r="A592" s="27" t="s">
        <v>2431</v>
      </c>
      <c r="B592" s="164">
        <v>0</v>
      </c>
      <c r="C592" s="164">
        <v>0</v>
      </c>
      <c r="D592" s="164">
        <v>0</v>
      </c>
      <c r="E592" s="164">
        <v>0</v>
      </c>
      <c r="F592" s="164">
        <v>0</v>
      </c>
      <c r="G592" s="164">
        <v>0</v>
      </c>
      <c r="H592" s="164">
        <v>0</v>
      </c>
      <c r="I592" s="164">
        <v>0</v>
      </c>
      <c r="J592" s="164">
        <v>0</v>
      </c>
      <c r="K592" s="164">
        <v>0</v>
      </c>
      <c r="L592" s="164">
        <v>0</v>
      </c>
      <c r="M592" s="164">
        <v>0</v>
      </c>
      <c r="N592" s="164">
        <v>0</v>
      </c>
      <c r="O592" s="164">
        <v>0</v>
      </c>
      <c r="P592" s="164">
        <v>0</v>
      </c>
      <c r="Q592" s="164">
        <v>0</v>
      </c>
      <c r="R592" s="164">
        <v>0</v>
      </c>
      <c r="S592" s="164">
        <v>0</v>
      </c>
      <c r="T592" s="164">
        <v>0</v>
      </c>
      <c r="U592" s="164">
        <v>0</v>
      </c>
      <c r="V592" s="164">
        <v>0</v>
      </c>
      <c r="W592" s="164">
        <v>0</v>
      </c>
      <c r="X592" s="164">
        <v>0</v>
      </c>
      <c r="Y592" s="164">
        <v>0</v>
      </c>
      <c r="Z592" s="164">
        <v>0</v>
      </c>
      <c r="AA592" s="164">
        <v>0</v>
      </c>
      <c r="AB592" s="164">
        <v>0</v>
      </c>
      <c r="AC592" s="164">
        <v>0</v>
      </c>
      <c r="AD592" s="164">
        <v>0</v>
      </c>
      <c r="AE592" s="164">
        <v>0</v>
      </c>
      <c r="AF592" s="164">
        <v>0</v>
      </c>
      <c r="AG592" s="164">
        <v>0</v>
      </c>
      <c r="AH592" s="164">
        <v>0</v>
      </c>
      <c r="AI592" s="164">
        <v>0</v>
      </c>
      <c r="AJ592" s="164">
        <v>0</v>
      </c>
      <c r="AK592" s="164">
        <v>0</v>
      </c>
      <c r="AL592" s="164">
        <v>0</v>
      </c>
      <c r="AM592" s="164">
        <v>0</v>
      </c>
      <c r="AN592" s="164">
        <v>0</v>
      </c>
    </row>
    <row r="593" spans="1:40" x14ac:dyDescent="0.2">
      <c r="A593" s="27" t="s">
        <v>2432</v>
      </c>
      <c r="B593" s="164">
        <v>0</v>
      </c>
      <c r="C593" s="164">
        <v>0</v>
      </c>
      <c r="D593" s="164">
        <v>0</v>
      </c>
      <c r="E593" s="164">
        <v>0</v>
      </c>
      <c r="F593" s="164">
        <v>0</v>
      </c>
      <c r="G593" s="164">
        <v>0</v>
      </c>
      <c r="H593" s="164">
        <v>0</v>
      </c>
      <c r="I593" s="164">
        <v>0</v>
      </c>
      <c r="J593" s="164">
        <v>0</v>
      </c>
      <c r="K593" s="164">
        <v>0</v>
      </c>
      <c r="L593" s="164">
        <v>0</v>
      </c>
      <c r="M593" s="164">
        <v>0</v>
      </c>
      <c r="N593" s="164">
        <v>0</v>
      </c>
      <c r="O593" s="164">
        <v>0</v>
      </c>
      <c r="P593" s="164">
        <v>0</v>
      </c>
      <c r="Q593" s="164">
        <v>0</v>
      </c>
      <c r="R593" s="164">
        <v>0</v>
      </c>
      <c r="S593" s="164">
        <v>0</v>
      </c>
      <c r="T593" s="164">
        <v>0</v>
      </c>
      <c r="U593" s="164">
        <v>0</v>
      </c>
      <c r="V593" s="164">
        <v>0</v>
      </c>
      <c r="W593" s="164">
        <v>0</v>
      </c>
      <c r="X593" s="164">
        <v>0</v>
      </c>
      <c r="Y593" s="164">
        <v>0</v>
      </c>
      <c r="Z593" s="164">
        <v>0</v>
      </c>
      <c r="AA593" s="164">
        <v>0</v>
      </c>
      <c r="AB593" s="164">
        <v>0</v>
      </c>
      <c r="AC593" s="164">
        <v>0</v>
      </c>
      <c r="AD593" s="164">
        <v>0</v>
      </c>
      <c r="AE593" s="164">
        <v>0</v>
      </c>
      <c r="AF593" s="164">
        <v>0</v>
      </c>
      <c r="AG593" s="164">
        <v>0</v>
      </c>
      <c r="AH593" s="164">
        <v>0</v>
      </c>
      <c r="AI593" s="164">
        <v>0</v>
      </c>
      <c r="AJ593" s="164">
        <v>0</v>
      </c>
      <c r="AK593" s="164">
        <v>0</v>
      </c>
      <c r="AL593" s="164">
        <v>0</v>
      </c>
      <c r="AM593" s="164">
        <v>0</v>
      </c>
      <c r="AN593" s="164">
        <v>0</v>
      </c>
    </row>
    <row r="594" spans="1:40" x14ac:dyDescent="0.2">
      <c r="A594" s="27" t="s">
        <v>2433</v>
      </c>
      <c r="B594" s="164">
        <v>0</v>
      </c>
      <c r="C594" s="164">
        <v>0</v>
      </c>
      <c r="D594" s="164">
        <v>0</v>
      </c>
      <c r="E594" s="164">
        <v>0</v>
      </c>
      <c r="F594" s="164">
        <v>0</v>
      </c>
      <c r="G594" s="164">
        <v>0</v>
      </c>
      <c r="H594" s="164">
        <v>0</v>
      </c>
      <c r="I594" s="164">
        <v>0</v>
      </c>
      <c r="J594" s="164">
        <v>0</v>
      </c>
      <c r="K594" s="164">
        <v>0</v>
      </c>
      <c r="L594" s="164">
        <v>0</v>
      </c>
      <c r="M594" s="164">
        <v>0</v>
      </c>
      <c r="N594" s="164">
        <v>0</v>
      </c>
      <c r="O594" s="164">
        <v>0</v>
      </c>
      <c r="P594" s="164">
        <v>0</v>
      </c>
      <c r="Q594" s="164">
        <v>0</v>
      </c>
      <c r="R594" s="164">
        <v>0</v>
      </c>
      <c r="S594" s="164">
        <v>0</v>
      </c>
      <c r="T594" s="164">
        <v>0</v>
      </c>
      <c r="U594" s="164">
        <v>0</v>
      </c>
      <c r="V594" s="164">
        <v>0</v>
      </c>
      <c r="W594" s="164">
        <v>0</v>
      </c>
      <c r="X594" s="164">
        <v>0</v>
      </c>
      <c r="Y594" s="164">
        <v>0</v>
      </c>
      <c r="Z594" s="164">
        <v>0</v>
      </c>
      <c r="AA594" s="164">
        <v>0</v>
      </c>
      <c r="AB594" s="164">
        <v>0</v>
      </c>
      <c r="AC594" s="164">
        <v>0</v>
      </c>
      <c r="AD594" s="164">
        <v>0</v>
      </c>
      <c r="AE594" s="164">
        <v>0</v>
      </c>
      <c r="AF594" s="164">
        <v>0</v>
      </c>
      <c r="AG594" s="164">
        <v>0</v>
      </c>
      <c r="AH594" s="164">
        <v>0</v>
      </c>
      <c r="AI594" s="164">
        <v>0</v>
      </c>
      <c r="AJ594" s="164">
        <v>0</v>
      </c>
      <c r="AK594" s="164">
        <v>0</v>
      </c>
      <c r="AL594" s="164">
        <v>0</v>
      </c>
      <c r="AM594" s="164">
        <v>0</v>
      </c>
      <c r="AN594" s="164">
        <v>0</v>
      </c>
    </row>
    <row r="595" spans="1:40" x14ac:dyDescent="0.2">
      <c r="A595" s="27" t="s">
        <v>2434</v>
      </c>
      <c r="B595" s="164">
        <v>-2170840.5634194701</v>
      </c>
      <c r="C595" s="164">
        <v>-2170840.5634194701</v>
      </c>
      <c r="D595" s="164">
        <v>-2170840.5634194701</v>
      </c>
      <c r="E595" s="164">
        <v>-2170840.5634194701</v>
      </c>
      <c r="F595" s="164">
        <v>-2170840.5634194701</v>
      </c>
      <c r="G595" s="164">
        <v>-2170840.5634194701</v>
      </c>
      <c r="H595" s="164">
        <v>-2170840.5634194701</v>
      </c>
      <c r="I595" s="164">
        <v>-2170840.5634194701</v>
      </c>
      <c r="J595" s="164">
        <v>-2170840.5634194701</v>
      </c>
      <c r="K595" s="164">
        <v>-2170840.5634194701</v>
      </c>
      <c r="L595" s="164">
        <v>-2170840.5634194701</v>
      </c>
      <c r="M595" s="164">
        <v>-2170840.5634194701</v>
      </c>
      <c r="N595" s="164">
        <v>-2170840.5634194701</v>
      </c>
      <c r="O595" s="164">
        <v>-2171258.7730501401</v>
      </c>
      <c r="P595" s="164">
        <v>-2171258.7730501401</v>
      </c>
      <c r="Q595" s="164">
        <v>-2171258.7730501401</v>
      </c>
      <c r="R595" s="164">
        <v>-2171258.7730501401</v>
      </c>
      <c r="S595" s="164">
        <v>-2171258.7730501401</v>
      </c>
      <c r="T595" s="164">
        <v>-2171258.7730501401</v>
      </c>
      <c r="U595" s="164">
        <v>-2171258.7730501401</v>
      </c>
      <c r="V595" s="164">
        <v>-2171258.7730501401</v>
      </c>
      <c r="W595" s="164">
        <v>-2171258.7730501401</v>
      </c>
      <c r="X595" s="164">
        <v>-2171258.7730501401</v>
      </c>
      <c r="Y595" s="164">
        <v>-2171258.7730501401</v>
      </c>
      <c r="Z595" s="164">
        <v>-2171258.7730501401</v>
      </c>
      <c r="AA595" s="164">
        <v>-2171258.7730501401</v>
      </c>
      <c r="AB595" s="164">
        <v>-2171714.4904438001</v>
      </c>
      <c r="AC595" s="164">
        <v>-2171714.4904438001</v>
      </c>
      <c r="AD595" s="164">
        <v>-2171714.4904438001</v>
      </c>
      <c r="AE595" s="164">
        <v>-2171714.4904438001</v>
      </c>
      <c r="AF595" s="164">
        <v>-2171714.4904438001</v>
      </c>
      <c r="AG595" s="164">
        <v>-2171714.4904438001</v>
      </c>
      <c r="AH595" s="164">
        <v>-2171714.4904438001</v>
      </c>
      <c r="AI595" s="164">
        <v>-2171714.4904438001</v>
      </c>
      <c r="AJ595" s="164">
        <v>-2171714.4904438001</v>
      </c>
      <c r="AK595" s="164">
        <v>-2171714.4904438001</v>
      </c>
      <c r="AL595" s="164">
        <v>-2171714.4904438001</v>
      </c>
      <c r="AM595" s="164">
        <v>-2171714.4904438001</v>
      </c>
      <c r="AN595" s="164">
        <v>-2171714.4904438001</v>
      </c>
    </row>
    <row r="596" spans="1:40" x14ac:dyDescent="0.2">
      <c r="A596" s="27" t="s">
        <v>2435</v>
      </c>
      <c r="B596" s="164">
        <v>-3123884.21044853</v>
      </c>
      <c r="C596" s="164">
        <v>-3123884.21044853</v>
      </c>
      <c r="D596" s="164">
        <v>-3123884.21044853</v>
      </c>
      <c r="E596" s="164">
        <v>-3123884.21044853</v>
      </c>
      <c r="F596" s="164">
        <v>-3123884.21044853</v>
      </c>
      <c r="G596" s="164">
        <v>-3123884.21044853</v>
      </c>
      <c r="H596" s="164">
        <v>-3123884.21044853</v>
      </c>
      <c r="I596" s="164">
        <v>-3123884.21044853</v>
      </c>
      <c r="J596" s="164">
        <v>-3123884.21044853</v>
      </c>
      <c r="K596" s="164">
        <v>-3123884.21044853</v>
      </c>
      <c r="L596" s="164">
        <v>-3123884.21044853</v>
      </c>
      <c r="M596" s="164">
        <v>-3123884.21044853</v>
      </c>
      <c r="N596" s="164">
        <v>-3123884.21044853</v>
      </c>
      <c r="O596" s="164">
        <v>-3124486.0227068402</v>
      </c>
      <c r="P596" s="164">
        <v>-3124486.0227068402</v>
      </c>
      <c r="Q596" s="164">
        <v>-3124486.0227068402</v>
      </c>
      <c r="R596" s="164">
        <v>-3124486.0227068402</v>
      </c>
      <c r="S596" s="164">
        <v>-3124486.0227068402</v>
      </c>
      <c r="T596" s="164">
        <v>-3124486.0227068402</v>
      </c>
      <c r="U596" s="164">
        <v>-3124486.0227068402</v>
      </c>
      <c r="V596" s="164">
        <v>-3124486.0227068402</v>
      </c>
      <c r="W596" s="164">
        <v>-3124486.0227068402</v>
      </c>
      <c r="X596" s="164">
        <v>-3124486.0227068402</v>
      </c>
      <c r="Y596" s="164">
        <v>-3124486.0227068402</v>
      </c>
      <c r="Z596" s="164">
        <v>-3124486.0227068402</v>
      </c>
      <c r="AA596" s="164">
        <v>-3124486.0227068402</v>
      </c>
      <c r="AB596" s="164">
        <v>-3125141.8094073799</v>
      </c>
      <c r="AC596" s="164">
        <v>-3125141.8094073799</v>
      </c>
      <c r="AD596" s="164">
        <v>-3125141.8094073799</v>
      </c>
      <c r="AE596" s="164">
        <v>-3125141.8094073799</v>
      </c>
      <c r="AF596" s="164">
        <v>-3125141.8094073799</v>
      </c>
      <c r="AG596" s="164">
        <v>-3125141.8094073799</v>
      </c>
      <c r="AH596" s="164">
        <v>-3125141.8094073799</v>
      </c>
      <c r="AI596" s="164">
        <v>-3125141.8094073799</v>
      </c>
      <c r="AJ596" s="164">
        <v>-3125141.8094073799</v>
      </c>
      <c r="AK596" s="164">
        <v>-3125141.8094073799</v>
      </c>
      <c r="AL596" s="164">
        <v>-3125141.8094073799</v>
      </c>
      <c r="AM596" s="164">
        <v>-3125141.8094073799</v>
      </c>
      <c r="AN596" s="164">
        <v>-3125141.8094073799</v>
      </c>
    </row>
    <row r="597" spans="1:40" x14ac:dyDescent="0.2">
      <c r="A597" s="27" t="s">
        <v>2436</v>
      </c>
      <c r="B597" s="164">
        <v>-3579144.4952117899</v>
      </c>
      <c r="C597" s="164">
        <v>-3579144.4952117899</v>
      </c>
      <c r="D597" s="164">
        <v>-3579144.4952117899</v>
      </c>
      <c r="E597" s="164">
        <v>-3579144.4952117899</v>
      </c>
      <c r="F597" s="164">
        <v>-3579144.4952117899</v>
      </c>
      <c r="G597" s="164">
        <v>-3579144.4952117899</v>
      </c>
      <c r="H597" s="164">
        <v>-3579144.4952117899</v>
      </c>
      <c r="I597" s="164">
        <v>-3579144.4952117899</v>
      </c>
      <c r="J597" s="164">
        <v>-3579144.4952117899</v>
      </c>
      <c r="K597" s="164">
        <v>-3579144.4952117899</v>
      </c>
      <c r="L597" s="164">
        <v>-3579144.4952117899</v>
      </c>
      <c r="M597" s="164">
        <v>-3579144.4952117899</v>
      </c>
      <c r="N597" s="164">
        <v>-3579144.4952117899</v>
      </c>
      <c r="O597" s="164">
        <v>-3579834.0127759399</v>
      </c>
      <c r="P597" s="164">
        <v>-3579834.0127759399</v>
      </c>
      <c r="Q597" s="164">
        <v>-3579834.0127759399</v>
      </c>
      <c r="R597" s="164">
        <v>-3579834.0127759399</v>
      </c>
      <c r="S597" s="164">
        <v>-3579834.0127759399</v>
      </c>
      <c r="T597" s="164">
        <v>-3579834.0127759399</v>
      </c>
      <c r="U597" s="164">
        <v>-3579834.0127759399</v>
      </c>
      <c r="V597" s="164">
        <v>-3579834.0127759399</v>
      </c>
      <c r="W597" s="164">
        <v>-3579834.0127759399</v>
      </c>
      <c r="X597" s="164">
        <v>-3579834.0127759399</v>
      </c>
      <c r="Y597" s="164">
        <v>-3579834.0127759399</v>
      </c>
      <c r="Z597" s="164">
        <v>-3579834.0127759399</v>
      </c>
      <c r="AA597" s="164">
        <v>-3579834.0127759399</v>
      </c>
      <c r="AB597" s="164">
        <v>-3580585.3707652702</v>
      </c>
      <c r="AC597" s="164">
        <v>-3580585.3707652702</v>
      </c>
      <c r="AD597" s="164">
        <v>-3580585.3707652702</v>
      </c>
      <c r="AE597" s="164">
        <v>-3580585.3707652702</v>
      </c>
      <c r="AF597" s="164">
        <v>-3580585.3707652702</v>
      </c>
      <c r="AG597" s="164">
        <v>-3580585.3707652702</v>
      </c>
      <c r="AH597" s="164">
        <v>-3580585.3707652702</v>
      </c>
      <c r="AI597" s="164">
        <v>-3580585.3707652702</v>
      </c>
      <c r="AJ597" s="164">
        <v>-3580585.3707652702</v>
      </c>
      <c r="AK597" s="164">
        <v>-3580585.3707652702</v>
      </c>
      <c r="AL597" s="164">
        <v>-3580585.3707652702</v>
      </c>
      <c r="AM597" s="164">
        <v>-3580585.3707652702</v>
      </c>
      <c r="AN597" s="164">
        <v>-3580585.3707652702</v>
      </c>
    </row>
    <row r="598" spans="1:40" x14ac:dyDescent="0.2">
      <c r="A598" s="27" t="s">
        <v>2437</v>
      </c>
      <c r="B598" s="164">
        <v>0</v>
      </c>
      <c r="C598" s="164">
        <v>0</v>
      </c>
      <c r="D598" s="164">
        <v>0</v>
      </c>
      <c r="E598" s="164">
        <v>0</v>
      </c>
      <c r="F598" s="164">
        <v>0</v>
      </c>
      <c r="G598" s="164">
        <v>0</v>
      </c>
      <c r="H598" s="164">
        <v>0</v>
      </c>
      <c r="I598" s="164">
        <v>0</v>
      </c>
      <c r="J598" s="164">
        <v>0</v>
      </c>
      <c r="K598" s="164">
        <v>0</v>
      </c>
      <c r="L598" s="164">
        <v>0</v>
      </c>
      <c r="M598" s="164">
        <v>0</v>
      </c>
      <c r="N598" s="164">
        <v>0</v>
      </c>
      <c r="O598" s="164">
        <v>0</v>
      </c>
      <c r="P598" s="164">
        <v>0</v>
      </c>
      <c r="Q598" s="164">
        <v>0</v>
      </c>
      <c r="R598" s="164">
        <v>0</v>
      </c>
      <c r="S598" s="164">
        <v>0</v>
      </c>
      <c r="T598" s="164">
        <v>0</v>
      </c>
      <c r="U598" s="164">
        <v>0</v>
      </c>
      <c r="V598" s="164">
        <v>0</v>
      </c>
      <c r="W598" s="164">
        <v>0</v>
      </c>
      <c r="X598" s="164">
        <v>0</v>
      </c>
      <c r="Y598" s="164">
        <v>0</v>
      </c>
      <c r="Z598" s="164">
        <v>0</v>
      </c>
      <c r="AA598" s="164">
        <v>0</v>
      </c>
      <c r="AB598" s="164">
        <v>0</v>
      </c>
      <c r="AC598" s="164">
        <v>0</v>
      </c>
      <c r="AD598" s="164">
        <v>0</v>
      </c>
      <c r="AE598" s="164">
        <v>0</v>
      </c>
      <c r="AF598" s="164">
        <v>0</v>
      </c>
      <c r="AG598" s="164">
        <v>0</v>
      </c>
      <c r="AH598" s="164">
        <v>0</v>
      </c>
      <c r="AI598" s="164">
        <v>0</v>
      </c>
      <c r="AJ598" s="164">
        <v>0</v>
      </c>
      <c r="AK598" s="164">
        <v>0</v>
      </c>
      <c r="AL598" s="164">
        <v>0</v>
      </c>
      <c r="AM598" s="164">
        <v>0</v>
      </c>
      <c r="AN598" s="164">
        <v>0</v>
      </c>
    </row>
    <row r="599" spans="1:40" x14ac:dyDescent="0.2">
      <c r="A599" s="27" t="s">
        <v>2438</v>
      </c>
      <c r="B599" s="164">
        <v>-3650523.2081303098</v>
      </c>
      <c r="C599" s="164">
        <v>-3650523.2081303098</v>
      </c>
      <c r="D599" s="164">
        <v>-3650523.2081303098</v>
      </c>
      <c r="E599" s="164">
        <v>-3650523.2081303098</v>
      </c>
      <c r="F599" s="164">
        <v>-3650523.2081303098</v>
      </c>
      <c r="G599" s="164">
        <v>-3650523.2081303098</v>
      </c>
      <c r="H599" s="164">
        <v>-3650523.2081303098</v>
      </c>
      <c r="I599" s="164">
        <v>-3650523.2081303098</v>
      </c>
      <c r="J599" s="164">
        <v>-3650523.2081303098</v>
      </c>
      <c r="K599" s="164">
        <v>-3650523.2081303098</v>
      </c>
      <c r="L599" s="164">
        <v>-3650523.2081303098</v>
      </c>
      <c r="M599" s="164">
        <v>-3650523.2081303098</v>
      </c>
      <c r="N599" s="164">
        <v>-3650523.2081303098</v>
      </c>
      <c r="O599" s="164">
        <v>-3649253.53297396</v>
      </c>
      <c r="P599" s="164">
        <v>-3649253.53297396</v>
      </c>
      <c r="Q599" s="164">
        <v>-3649253.53297396</v>
      </c>
      <c r="R599" s="164">
        <v>-3649253.53297396</v>
      </c>
      <c r="S599" s="164">
        <v>-3649253.53297396</v>
      </c>
      <c r="T599" s="164">
        <v>-3649253.53297396</v>
      </c>
      <c r="U599" s="164">
        <v>-3649253.53297396</v>
      </c>
      <c r="V599" s="164">
        <v>-3649253.53297396</v>
      </c>
      <c r="W599" s="164">
        <v>-3649253.53297396</v>
      </c>
      <c r="X599" s="164">
        <v>-3649253.53297396</v>
      </c>
      <c r="Y599" s="164">
        <v>-3649253.53297396</v>
      </c>
      <c r="Z599" s="164">
        <v>-3649253.53297396</v>
      </c>
      <c r="AA599" s="164">
        <v>-3649253.53297396</v>
      </c>
      <c r="AB599" s="164">
        <v>-3649369.7957269298</v>
      </c>
      <c r="AC599" s="164">
        <v>-3649369.7957269298</v>
      </c>
      <c r="AD599" s="164">
        <v>-3649369.7957269298</v>
      </c>
      <c r="AE599" s="164">
        <v>-3649369.7957269298</v>
      </c>
      <c r="AF599" s="164">
        <v>-3649369.7957269298</v>
      </c>
      <c r="AG599" s="164">
        <v>-3649369.7957269298</v>
      </c>
      <c r="AH599" s="164">
        <v>-3649369.7957269298</v>
      </c>
      <c r="AI599" s="164">
        <v>-3649369.7957269298</v>
      </c>
      <c r="AJ599" s="164">
        <v>-3649369.7957269298</v>
      </c>
      <c r="AK599" s="164">
        <v>-3649369.7957269298</v>
      </c>
      <c r="AL599" s="164">
        <v>-3649369.7957269298</v>
      </c>
      <c r="AM599" s="164">
        <v>-3649369.7957269298</v>
      </c>
      <c r="AN599" s="164">
        <v>-3649369.7957269298</v>
      </c>
    </row>
    <row r="600" spans="1:40" x14ac:dyDescent="0.2">
      <c r="A600" s="27" t="s">
        <v>2439</v>
      </c>
      <c r="B600" s="164">
        <v>0</v>
      </c>
      <c r="C600" s="164">
        <v>0</v>
      </c>
      <c r="D600" s="164">
        <v>0</v>
      </c>
      <c r="E600" s="164">
        <v>0</v>
      </c>
      <c r="F600" s="164">
        <v>0</v>
      </c>
      <c r="G600" s="164">
        <v>0</v>
      </c>
      <c r="H600" s="164">
        <v>0</v>
      </c>
      <c r="I600" s="164">
        <v>0</v>
      </c>
      <c r="J600" s="164">
        <v>0</v>
      </c>
      <c r="K600" s="164">
        <v>0</v>
      </c>
      <c r="L600" s="164">
        <v>0</v>
      </c>
      <c r="M600" s="164">
        <v>0</v>
      </c>
      <c r="N600" s="164">
        <v>0</v>
      </c>
      <c r="O600" s="164">
        <v>0</v>
      </c>
      <c r="P600" s="164">
        <v>0</v>
      </c>
      <c r="Q600" s="164">
        <v>0</v>
      </c>
      <c r="R600" s="164">
        <v>0</v>
      </c>
      <c r="S600" s="164">
        <v>0</v>
      </c>
      <c r="T600" s="164">
        <v>0</v>
      </c>
      <c r="U600" s="164">
        <v>0</v>
      </c>
      <c r="V600" s="164">
        <v>0</v>
      </c>
      <c r="W600" s="164">
        <v>0</v>
      </c>
      <c r="X600" s="164">
        <v>0</v>
      </c>
      <c r="Y600" s="164">
        <v>0</v>
      </c>
      <c r="Z600" s="164">
        <v>0</v>
      </c>
      <c r="AA600" s="164">
        <v>0</v>
      </c>
      <c r="AB600" s="164">
        <v>0</v>
      </c>
      <c r="AC600" s="164">
        <v>0</v>
      </c>
      <c r="AD600" s="164">
        <v>0</v>
      </c>
      <c r="AE600" s="164">
        <v>0</v>
      </c>
      <c r="AF600" s="164">
        <v>0</v>
      </c>
      <c r="AG600" s="164">
        <v>0</v>
      </c>
      <c r="AH600" s="164">
        <v>0</v>
      </c>
      <c r="AI600" s="164">
        <v>0</v>
      </c>
      <c r="AJ600" s="164">
        <v>0</v>
      </c>
      <c r="AK600" s="164">
        <v>0</v>
      </c>
      <c r="AL600" s="164">
        <v>0</v>
      </c>
      <c r="AM600" s="164">
        <v>0</v>
      </c>
      <c r="AN600" s="164">
        <v>0</v>
      </c>
    </row>
    <row r="601" spans="1:40" x14ac:dyDescent="0.2">
      <c r="A601" s="27" t="s">
        <v>2440</v>
      </c>
      <c r="B601" s="164">
        <v>-54255.472207829203</v>
      </c>
      <c r="C601" s="164">
        <v>-54255.472207829203</v>
      </c>
      <c r="D601" s="164">
        <v>-54255.472207829203</v>
      </c>
      <c r="E601" s="164">
        <v>-54255.472207829203</v>
      </c>
      <c r="F601" s="164">
        <v>-54255.472207829203</v>
      </c>
      <c r="G601" s="164">
        <v>-54255.472207829203</v>
      </c>
      <c r="H601" s="164">
        <v>-54255.472207829203</v>
      </c>
      <c r="I601" s="164">
        <v>-54255.472207829203</v>
      </c>
      <c r="J601" s="164">
        <v>-54255.472207829203</v>
      </c>
      <c r="K601" s="164">
        <v>-54255.472207829203</v>
      </c>
      <c r="L601" s="164">
        <v>-54255.472207829203</v>
      </c>
      <c r="M601" s="164">
        <v>-54255.472207829203</v>
      </c>
      <c r="N601" s="164">
        <v>-54255.472207829203</v>
      </c>
      <c r="O601" s="164">
        <v>-54236.601810017499</v>
      </c>
      <c r="P601" s="164">
        <v>-54236.601810017499</v>
      </c>
      <c r="Q601" s="164">
        <v>-54236.601810017499</v>
      </c>
      <c r="R601" s="164">
        <v>-54236.601810017499</v>
      </c>
      <c r="S601" s="164">
        <v>-54236.601810017499</v>
      </c>
      <c r="T601" s="164">
        <v>-54236.601810017499</v>
      </c>
      <c r="U601" s="164">
        <v>-54236.601810017499</v>
      </c>
      <c r="V601" s="164">
        <v>-54236.601810017499</v>
      </c>
      <c r="W601" s="164">
        <v>-54236.601810017499</v>
      </c>
      <c r="X601" s="164">
        <v>-54236.601810017499</v>
      </c>
      <c r="Y601" s="164">
        <v>-54236.601810017499</v>
      </c>
      <c r="Z601" s="164">
        <v>-54236.601810017499</v>
      </c>
      <c r="AA601" s="164">
        <v>-54236.601810017499</v>
      </c>
      <c r="AB601" s="164">
        <v>-54238.3297515214</v>
      </c>
      <c r="AC601" s="164">
        <v>-54238.3297515214</v>
      </c>
      <c r="AD601" s="164">
        <v>-54238.3297515214</v>
      </c>
      <c r="AE601" s="164">
        <v>-54238.3297515214</v>
      </c>
      <c r="AF601" s="164">
        <v>-54238.3297515214</v>
      </c>
      <c r="AG601" s="164">
        <v>-54238.3297515214</v>
      </c>
      <c r="AH601" s="164">
        <v>-54238.3297515214</v>
      </c>
      <c r="AI601" s="164">
        <v>-54238.3297515214</v>
      </c>
      <c r="AJ601" s="164">
        <v>-54238.3297515214</v>
      </c>
      <c r="AK601" s="164">
        <v>-54238.3297515214</v>
      </c>
      <c r="AL601" s="164">
        <v>-54238.3297515214</v>
      </c>
      <c r="AM601" s="164">
        <v>-54238.3297515214</v>
      </c>
      <c r="AN601" s="164">
        <v>-54238.3297515214</v>
      </c>
    </row>
    <row r="602" spans="1:40" x14ac:dyDescent="0.2">
      <c r="A602" s="27" t="s">
        <v>2441</v>
      </c>
      <c r="B602" s="164">
        <v>0</v>
      </c>
      <c r="C602" s="164">
        <v>0</v>
      </c>
      <c r="D602" s="164">
        <v>0</v>
      </c>
      <c r="E602" s="164">
        <v>0</v>
      </c>
      <c r="F602" s="164">
        <v>0</v>
      </c>
      <c r="G602" s="164">
        <v>0</v>
      </c>
      <c r="H602" s="164">
        <v>0</v>
      </c>
      <c r="I602" s="164">
        <v>0</v>
      </c>
      <c r="J602" s="164">
        <v>0</v>
      </c>
      <c r="K602" s="164">
        <v>0</v>
      </c>
      <c r="L602" s="164">
        <v>0</v>
      </c>
      <c r="M602" s="164">
        <v>0</v>
      </c>
      <c r="N602" s="164">
        <v>0</v>
      </c>
      <c r="O602" s="164">
        <v>0</v>
      </c>
      <c r="P602" s="164">
        <v>0</v>
      </c>
      <c r="Q602" s="164">
        <v>0</v>
      </c>
      <c r="R602" s="164">
        <v>0</v>
      </c>
      <c r="S602" s="164">
        <v>0</v>
      </c>
      <c r="T602" s="164">
        <v>0</v>
      </c>
      <c r="U602" s="164">
        <v>0</v>
      </c>
      <c r="V602" s="164">
        <v>0</v>
      </c>
      <c r="W602" s="164">
        <v>0</v>
      </c>
      <c r="X602" s="164">
        <v>0</v>
      </c>
      <c r="Y602" s="164">
        <v>0</v>
      </c>
      <c r="Z602" s="164">
        <v>0</v>
      </c>
      <c r="AA602" s="164">
        <v>0</v>
      </c>
      <c r="AB602" s="164">
        <v>0</v>
      </c>
      <c r="AC602" s="164">
        <v>0</v>
      </c>
      <c r="AD602" s="164">
        <v>0</v>
      </c>
      <c r="AE602" s="164">
        <v>0</v>
      </c>
      <c r="AF602" s="164">
        <v>0</v>
      </c>
      <c r="AG602" s="164">
        <v>0</v>
      </c>
      <c r="AH602" s="164">
        <v>0</v>
      </c>
      <c r="AI602" s="164">
        <v>0</v>
      </c>
      <c r="AJ602" s="164">
        <v>0</v>
      </c>
      <c r="AK602" s="164">
        <v>0</v>
      </c>
      <c r="AL602" s="164">
        <v>0</v>
      </c>
      <c r="AM602" s="164">
        <v>0</v>
      </c>
      <c r="AN602" s="164">
        <v>0</v>
      </c>
    </row>
    <row r="603" spans="1:40" x14ac:dyDescent="0.2">
      <c r="A603" s="27" t="s">
        <v>2442</v>
      </c>
      <c r="B603" s="164">
        <v>-145817.745243463</v>
      </c>
      <c r="C603" s="164">
        <v>-145817.745243463</v>
      </c>
      <c r="D603" s="164">
        <v>-145817.745243463</v>
      </c>
      <c r="E603" s="164">
        <v>-145817.745243463</v>
      </c>
      <c r="F603" s="164">
        <v>-145817.745243463</v>
      </c>
      <c r="G603" s="164">
        <v>-145817.745243463</v>
      </c>
      <c r="H603" s="164">
        <v>-145817.745243463</v>
      </c>
      <c r="I603" s="164">
        <v>-145817.745243463</v>
      </c>
      <c r="J603" s="164">
        <v>-145817.745243463</v>
      </c>
      <c r="K603" s="164">
        <v>-145817.745243463</v>
      </c>
      <c r="L603" s="164">
        <v>-145817.745243463</v>
      </c>
      <c r="M603" s="164">
        <v>-145817.745243463</v>
      </c>
      <c r="N603" s="164">
        <v>-145817.745243463</v>
      </c>
      <c r="O603" s="164">
        <v>-145767.02890557499</v>
      </c>
      <c r="P603" s="164">
        <v>-145767.02890557499</v>
      </c>
      <c r="Q603" s="164">
        <v>-145767.02890557499</v>
      </c>
      <c r="R603" s="164">
        <v>-145767.02890557499</v>
      </c>
      <c r="S603" s="164">
        <v>-145767.02890557499</v>
      </c>
      <c r="T603" s="164">
        <v>-145767.02890557499</v>
      </c>
      <c r="U603" s="164">
        <v>-145767.02890557499</v>
      </c>
      <c r="V603" s="164">
        <v>-145767.02890557499</v>
      </c>
      <c r="W603" s="164">
        <v>-145767.02890557499</v>
      </c>
      <c r="X603" s="164">
        <v>-145767.02890557499</v>
      </c>
      <c r="Y603" s="164">
        <v>-145767.02890557499</v>
      </c>
      <c r="Z603" s="164">
        <v>-145767.02890557499</v>
      </c>
      <c r="AA603" s="164">
        <v>-145767.02890557499</v>
      </c>
      <c r="AB603" s="164">
        <v>-145771.67294466999</v>
      </c>
      <c r="AC603" s="164">
        <v>-145771.67294466999</v>
      </c>
      <c r="AD603" s="164">
        <v>-145771.67294466999</v>
      </c>
      <c r="AE603" s="164">
        <v>-145771.67294466999</v>
      </c>
      <c r="AF603" s="164">
        <v>-145771.67294466999</v>
      </c>
      <c r="AG603" s="164">
        <v>-145771.67294466999</v>
      </c>
      <c r="AH603" s="164">
        <v>-145771.67294466999</v>
      </c>
      <c r="AI603" s="164">
        <v>-145771.67294466999</v>
      </c>
      <c r="AJ603" s="164">
        <v>-145771.67294466999</v>
      </c>
      <c r="AK603" s="164">
        <v>-145771.67294466999</v>
      </c>
      <c r="AL603" s="164">
        <v>-145771.67294466999</v>
      </c>
      <c r="AM603" s="164">
        <v>-145771.67294466999</v>
      </c>
      <c r="AN603" s="164">
        <v>-145771.67294466999</v>
      </c>
    </row>
    <row r="604" spans="1:40" x14ac:dyDescent="0.2">
      <c r="A604" s="30" t="s">
        <v>2443</v>
      </c>
      <c r="B604" s="164">
        <v>-54349822.184940703</v>
      </c>
      <c r="C604" s="164">
        <v>-54349822.184940703</v>
      </c>
      <c r="D604" s="164">
        <v>-54349822.184940703</v>
      </c>
      <c r="E604" s="164">
        <v>-54349822.184940703</v>
      </c>
      <c r="F604" s="164">
        <v>-54349822.184940599</v>
      </c>
      <c r="G604" s="164">
        <v>-54349822.184940599</v>
      </c>
      <c r="H604" s="164">
        <v>-54349822.184940599</v>
      </c>
      <c r="I604" s="164">
        <v>-54349822.184940599</v>
      </c>
      <c r="J604" s="164">
        <v>-54349822.184940599</v>
      </c>
      <c r="K604" s="164">
        <v>-54349822.184940703</v>
      </c>
      <c r="L604" s="164">
        <v>-54349822.184940703</v>
      </c>
      <c r="M604" s="164">
        <v>-54349822.184940703</v>
      </c>
      <c r="N604" s="164">
        <v>-54349822.184940703</v>
      </c>
      <c r="O604" s="164">
        <v>-54343040.4417274</v>
      </c>
      <c r="P604" s="164">
        <v>-54343040.4417274</v>
      </c>
      <c r="Q604" s="164">
        <v>-54343040.4417274</v>
      </c>
      <c r="R604" s="164">
        <v>-54343040.4417274</v>
      </c>
      <c r="S604" s="164">
        <v>-54343040.4417274</v>
      </c>
      <c r="T604" s="164">
        <v>-54343040.4417274</v>
      </c>
      <c r="U604" s="164">
        <v>-54343040.4417274</v>
      </c>
      <c r="V604" s="164">
        <v>-54343040.4417274</v>
      </c>
      <c r="W604" s="164">
        <v>-54343040.4417274</v>
      </c>
      <c r="X604" s="164">
        <v>-54343040.4417274</v>
      </c>
      <c r="Y604" s="164">
        <v>-54343040.4417274</v>
      </c>
      <c r="Z604" s="164">
        <v>-54343040.4417274</v>
      </c>
      <c r="AA604" s="164">
        <v>-54343040.4417274</v>
      </c>
      <c r="AB604" s="164">
        <v>-54345680.841194503</v>
      </c>
      <c r="AC604" s="164">
        <v>-54345680.841194503</v>
      </c>
      <c r="AD604" s="164">
        <v>-54345680.841194503</v>
      </c>
      <c r="AE604" s="164">
        <v>-54345680.841194503</v>
      </c>
      <c r="AF604" s="164">
        <v>-54345680.841194503</v>
      </c>
      <c r="AG604" s="164">
        <v>-54345680.841194503</v>
      </c>
      <c r="AH604" s="164">
        <v>-54345680.841194503</v>
      </c>
      <c r="AI604" s="164">
        <v>-54345680.841194503</v>
      </c>
      <c r="AJ604" s="164">
        <v>-54345680.841194503</v>
      </c>
      <c r="AK604" s="164">
        <v>-54345680.841194503</v>
      </c>
      <c r="AL604" s="164">
        <v>-54345680.841194503</v>
      </c>
      <c r="AM604" s="164">
        <v>-54345680.841194503</v>
      </c>
      <c r="AN604" s="164">
        <v>-54345680.841194503</v>
      </c>
    </row>
    <row r="605" spans="1:40" x14ac:dyDescent="0.2">
      <c r="A605" s="27" t="s">
        <v>2444</v>
      </c>
      <c r="B605" s="164">
        <v>0</v>
      </c>
      <c r="C605" s="164">
        <v>0</v>
      </c>
      <c r="D605" s="164">
        <v>0</v>
      </c>
      <c r="E605" s="164">
        <v>0</v>
      </c>
      <c r="F605" s="164">
        <v>0</v>
      </c>
      <c r="G605" s="164">
        <v>0</v>
      </c>
      <c r="H605" s="164">
        <v>0</v>
      </c>
      <c r="I605" s="164">
        <v>0</v>
      </c>
      <c r="J605" s="164">
        <v>0</v>
      </c>
      <c r="K605" s="164">
        <v>0</v>
      </c>
      <c r="L605" s="164">
        <v>0</v>
      </c>
      <c r="M605" s="164">
        <v>0</v>
      </c>
      <c r="N605" s="164">
        <v>0</v>
      </c>
      <c r="O605" s="164">
        <v>0</v>
      </c>
      <c r="P605" s="164">
        <v>0</v>
      </c>
      <c r="Q605" s="164">
        <v>0</v>
      </c>
      <c r="R605" s="164">
        <v>0</v>
      </c>
      <c r="S605" s="164">
        <v>0</v>
      </c>
      <c r="T605" s="164">
        <v>0</v>
      </c>
      <c r="U605" s="164">
        <v>0</v>
      </c>
      <c r="V605" s="164">
        <v>0</v>
      </c>
      <c r="W605" s="164">
        <v>0</v>
      </c>
      <c r="X605" s="164">
        <v>0</v>
      </c>
      <c r="Y605" s="164">
        <v>0</v>
      </c>
      <c r="Z605" s="164">
        <v>0</v>
      </c>
      <c r="AA605" s="164">
        <v>0</v>
      </c>
      <c r="AB605" s="164">
        <v>0</v>
      </c>
      <c r="AC605" s="164">
        <v>0</v>
      </c>
      <c r="AD605" s="164">
        <v>0</v>
      </c>
      <c r="AE605" s="164">
        <v>0</v>
      </c>
      <c r="AF605" s="164">
        <v>0</v>
      </c>
      <c r="AG605" s="164">
        <v>0</v>
      </c>
      <c r="AH605" s="164">
        <v>0</v>
      </c>
      <c r="AI605" s="164">
        <v>0</v>
      </c>
      <c r="AJ605" s="164">
        <v>0</v>
      </c>
      <c r="AK605" s="164">
        <v>0</v>
      </c>
      <c r="AL605" s="164">
        <v>0</v>
      </c>
      <c r="AM605" s="164">
        <v>0</v>
      </c>
      <c r="AN605" s="164">
        <v>0</v>
      </c>
    </row>
    <row r="606" spans="1:40" x14ac:dyDescent="0.2">
      <c r="A606" s="27" t="s">
        <v>2445</v>
      </c>
      <c r="B606" s="164">
        <v>0</v>
      </c>
      <c r="C606" s="164">
        <v>0</v>
      </c>
      <c r="D606" s="164">
        <v>0</v>
      </c>
      <c r="E606" s="164">
        <v>0</v>
      </c>
      <c r="F606" s="164">
        <v>0</v>
      </c>
      <c r="G606" s="164">
        <v>0</v>
      </c>
      <c r="H606" s="164">
        <v>0</v>
      </c>
      <c r="I606" s="164">
        <v>0</v>
      </c>
      <c r="J606" s="164">
        <v>0</v>
      </c>
      <c r="K606" s="164">
        <v>0</v>
      </c>
      <c r="L606" s="164">
        <v>0</v>
      </c>
      <c r="M606" s="164">
        <v>0</v>
      </c>
      <c r="N606" s="164">
        <v>0</v>
      </c>
      <c r="O606" s="164">
        <v>0</v>
      </c>
      <c r="P606" s="164">
        <v>0</v>
      </c>
      <c r="Q606" s="164">
        <v>0</v>
      </c>
      <c r="R606" s="164">
        <v>0</v>
      </c>
      <c r="S606" s="164">
        <v>0</v>
      </c>
      <c r="T606" s="164">
        <v>0</v>
      </c>
      <c r="U606" s="164">
        <v>0</v>
      </c>
      <c r="V606" s="164">
        <v>0</v>
      </c>
      <c r="W606" s="164">
        <v>0</v>
      </c>
      <c r="X606" s="164">
        <v>0</v>
      </c>
      <c r="Y606" s="164">
        <v>0</v>
      </c>
      <c r="Z606" s="164">
        <v>0</v>
      </c>
      <c r="AA606" s="164">
        <v>0</v>
      </c>
      <c r="AB606" s="164">
        <v>0</v>
      </c>
      <c r="AC606" s="164">
        <v>0</v>
      </c>
      <c r="AD606" s="164">
        <v>0</v>
      </c>
      <c r="AE606" s="164">
        <v>0</v>
      </c>
      <c r="AF606" s="164">
        <v>0</v>
      </c>
      <c r="AG606" s="164">
        <v>0</v>
      </c>
      <c r="AH606" s="164">
        <v>0</v>
      </c>
      <c r="AI606" s="164">
        <v>0</v>
      </c>
      <c r="AJ606" s="164">
        <v>0</v>
      </c>
      <c r="AK606" s="164">
        <v>0</v>
      </c>
      <c r="AL606" s="164">
        <v>0</v>
      </c>
      <c r="AM606" s="164">
        <v>0</v>
      </c>
      <c r="AN606" s="164">
        <v>0</v>
      </c>
    </row>
    <row r="607" spans="1:40" x14ac:dyDescent="0.2">
      <c r="A607" s="27" t="s">
        <v>2446</v>
      </c>
      <c r="B607" s="164">
        <v>-20930612.874743201</v>
      </c>
      <c r="C607" s="164">
        <v>-18051471.192655701</v>
      </c>
      <c r="D607" s="164">
        <v>-15260028.554777799</v>
      </c>
      <c r="E607" s="164">
        <v>-12640472.294252399</v>
      </c>
      <c r="F607" s="164">
        <v>-10443074.870620901</v>
      </c>
      <c r="G607" s="164">
        <v>-8703246.3429121897</v>
      </c>
      <c r="H607" s="164">
        <v>-7382025.7918634396</v>
      </c>
      <c r="I607" s="164">
        <v>-6961651.8352521798</v>
      </c>
      <c r="J607" s="164">
        <v>-6491898.3818987599</v>
      </c>
      <c r="K607" s="164">
        <v>-6032480.4652836705</v>
      </c>
      <c r="L607" s="164">
        <v>-5460779.8202078501</v>
      </c>
      <c r="M607" s="164">
        <v>-4967444.4208355797</v>
      </c>
      <c r="N607" s="164">
        <v>-4967444.4208355797</v>
      </c>
      <c r="O607" s="164">
        <v>-5491252.0705649797</v>
      </c>
      <c r="P607" s="164">
        <v>-5087555.3250202499</v>
      </c>
      <c r="Q607" s="164">
        <v>-4629919.7489265902</v>
      </c>
      <c r="R607" s="164">
        <v>-4178222.9036546298</v>
      </c>
      <c r="S607" s="164">
        <v>-4014945.3228735798</v>
      </c>
      <c r="T607" s="164">
        <v>-4009764.9741136902</v>
      </c>
      <c r="U607" s="164">
        <v>-4178508.2233120599</v>
      </c>
      <c r="V607" s="164">
        <v>-5047284.4458011296</v>
      </c>
      <c r="W607" s="164">
        <v>-5338626.6912751496</v>
      </c>
      <c r="X607" s="164">
        <v>-5317136.593905</v>
      </c>
      <c r="Y607" s="164">
        <v>-4829825.2271431796</v>
      </c>
      <c r="Z607" s="164">
        <v>-4313304.8712816201</v>
      </c>
      <c r="AA607" s="164">
        <v>-4313304.8712816201</v>
      </c>
      <c r="AB607" s="164">
        <v>-4883044.6944377897</v>
      </c>
      <c r="AC607" s="164">
        <v>-4329136.4113146001</v>
      </c>
      <c r="AD607" s="164">
        <v>-3778803.3128382</v>
      </c>
      <c r="AE607" s="164">
        <v>-3295711.4292234001</v>
      </c>
      <c r="AF607" s="164">
        <v>-3202351.1455657599</v>
      </c>
      <c r="AG607" s="164">
        <v>-3306621.46559546</v>
      </c>
      <c r="AH607" s="164">
        <v>-3597815.1851970898</v>
      </c>
      <c r="AI607" s="164">
        <v>-4682033.2370221699</v>
      </c>
      <c r="AJ607" s="164">
        <v>-4985866.18732139</v>
      </c>
      <c r="AK607" s="164">
        <v>-4908815.4330593497</v>
      </c>
      <c r="AL607" s="164">
        <v>-4282147.6918924199</v>
      </c>
      <c r="AM607" s="164">
        <v>-3684685.3393827002</v>
      </c>
      <c r="AN607" s="164">
        <v>-3684685.3393827002</v>
      </c>
    </row>
    <row r="608" spans="1:40" x14ac:dyDescent="0.2">
      <c r="A608" s="27" t="s">
        <v>2447</v>
      </c>
      <c r="B608" s="164">
        <v>0</v>
      </c>
      <c r="C608" s="164">
        <v>0</v>
      </c>
      <c r="D608" s="164">
        <v>0</v>
      </c>
      <c r="E608" s="164">
        <v>0</v>
      </c>
      <c r="F608" s="164">
        <v>0</v>
      </c>
      <c r="G608" s="164">
        <v>0</v>
      </c>
      <c r="H608" s="164">
        <v>0</v>
      </c>
      <c r="I608" s="164">
        <v>0</v>
      </c>
      <c r="J608" s="164">
        <v>0</v>
      </c>
      <c r="K608" s="164">
        <v>0</v>
      </c>
      <c r="L608" s="164">
        <v>0</v>
      </c>
      <c r="M608" s="164">
        <v>0</v>
      </c>
      <c r="N608" s="164">
        <v>0</v>
      </c>
      <c r="O608" s="164">
        <v>0</v>
      </c>
      <c r="P608" s="164">
        <v>0</v>
      </c>
      <c r="Q608" s="164">
        <v>0</v>
      </c>
      <c r="R608" s="164">
        <v>0</v>
      </c>
      <c r="S608" s="164">
        <v>0</v>
      </c>
      <c r="T608" s="164">
        <v>0</v>
      </c>
      <c r="U608" s="164">
        <v>0</v>
      </c>
      <c r="V608" s="164">
        <v>0</v>
      </c>
      <c r="W608" s="164">
        <v>0</v>
      </c>
      <c r="X608" s="164">
        <v>0</v>
      </c>
      <c r="Y608" s="164">
        <v>0</v>
      </c>
      <c r="Z608" s="164">
        <v>0</v>
      </c>
      <c r="AA608" s="164">
        <v>0</v>
      </c>
      <c r="AB608" s="164">
        <v>0</v>
      </c>
      <c r="AC608" s="164">
        <v>0</v>
      </c>
      <c r="AD608" s="164">
        <v>0</v>
      </c>
      <c r="AE608" s="164">
        <v>0</v>
      </c>
      <c r="AF608" s="164">
        <v>0</v>
      </c>
      <c r="AG608" s="164">
        <v>0</v>
      </c>
      <c r="AH608" s="164">
        <v>0</v>
      </c>
      <c r="AI608" s="164">
        <v>0</v>
      </c>
      <c r="AJ608" s="164">
        <v>0</v>
      </c>
      <c r="AK608" s="164">
        <v>0</v>
      </c>
      <c r="AL608" s="164">
        <v>0</v>
      </c>
      <c r="AM608" s="164">
        <v>0</v>
      </c>
      <c r="AN608" s="164">
        <v>0</v>
      </c>
    </row>
    <row r="609" spans="1:40" x14ac:dyDescent="0.2">
      <c r="A609" s="27" t="s">
        <v>2448</v>
      </c>
      <c r="B609" s="164">
        <v>0</v>
      </c>
      <c r="C609" s="164">
        <v>0</v>
      </c>
      <c r="D609" s="164">
        <v>0</v>
      </c>
      <c r="E609" s="164">
        <v>0</v>
      </c>
      <c r="F609" s="164">
        <v>0</v>
      </c>
      <c r="G609" s="164">
        <v>0</v>
      </c>
      <c r="H609" s="164">
        <v>0</v>
      </c>
      <c r="I609" s="164">
        <v>0</v>
      </c>
      <c r="J609" s="164">
        <v>0</v>
      </c>
      <c r="K609" s="164">
        <v>0</v>
      </c>
      <c r="L609" s="164">
        <v>0</v>
      </c>
      <c r="M609" s="164">
        <v>0</v>
      </c>
      <c r="N609" s="164">
        <v>0</v>
      </c>
      <c r="O609" s="164">
        <v>0</v>
      </c>
      <c r="P609" s="164">
        <v>0</v>
      </c>
      <c r="Q609" s="164">
        <v>0</v>
      </c>
      <c r="R609" s="164">
        <v>0</v>
      </c>
      <c r="S609" s="164">
        <v>0</v>
      </c>
      <c r="T609" s="164">
        <v>0</v>
      </c>
      <c r="U609" s="164">
        <v>0</v>
      </c>
      <c r="V609" s="164">
        <v>0</v>
      </c>
      <c r="W609" s="164">
        <v>0</v>
      </c>
      <c r="X609" s="164">
        <v>0</v>
      </c>
      <c r="Y609" s="164">
        <v>0</v>
      </c>
      <c r="Z609" s="164">
        <v>0</v>
      </c>
      <c r="AA609" s="164">
        <v>0</v>
      </c>
      <c r="AB609" s="164">
        <v>0</v>
      </c>
      <c r="AC609" s="164">
        <v>0</v>
      </c>
      <c r="AD609" s="164">
        <v>0</v>
      </c>
      <c r="AE609" s="164">
        <v>0</v>
      </c>
      <c r="AF609" s="164">
        <v>0</v>
      </c>
      <c r="AG609" s="164">
        <v>0</v>
      </c>
      <c r="AH609" s="164">
        <v>0</v>
      </c>
      <c r="AI609" s="164">
        <v>0</v>
      </c>
      <c r="AJ609" s="164">
        <v>0</v>
      </c>
      <c r="AK609" s="164">
        <v>0</v>
      </c>
      <c r="AL609" s="164">
        <v>0</v>
      </c>
      <c r="AM609" s="164">
        <v>0</v>
      </c>
      <c r="AN609" s="164">
        <v>0</v>
      </c>
    </row>
    <row r="610" spans="1:40" x14ac:dyDescent="0.2">
      <c r="A610" s="27" t="s">
        <v>2449</v>
      </c>
      <c r="B610" s="164">
        <v>-199999999.88</v>
      </c>
      <c r="C610" s="164">
        <v>-199999999.88</v>
      </c>
      <c r="D610" s="164">
        <v>-199999999.88</v>
      </c>
      <c r="E610" s="164">
        <v>-199999999.88</v>
      </c>
      <c r="F610" s="164">
        <v>-199999999.88</v>
      </c>
      <c r="G610" s="164">
        <v>-199999999.88</v>
      </c>
      <c r="H610" s="164">
        <v>-199999999.88</v>
      </c>
      <c r="I610" s="164">
        <v>-199999999.88</v>
      </c>
      <c r="J610" s="164">
        <v>-199999999.88</v>
      </c>
      <c r="K610" s="164">
        <v>-199999999.88</v>
      </c>
      <c r="L610" s="164">
        <v>-199999999.88</v>
      </c>
      <c r="M610" s="164">
        <v>-199999999.88</v>
      </c>
      <c r="N610" s="164">
        <v>-199999999.88</v>
      </c>
      <c r="O610" s="164">
        <v>-199999999.88</v>
      </c>
      <c r="P610" s="164">
        <v>-199999999.88</v>
      </c>
      <c r="Q610" s="164">
        <v>-199999999.88</v>
      </c>
      <c r="R610" s="164">
        <v>-199999999.88</v>
      </c>
      <c r="S610" s="164">
        <v>-199999999.88</v>
      </c>
      <c r="T610" s="164">
        <v>-199999999.88</v>
      </c>
      <c r="U610" s="164">
        <v>-199999999.88</v>
      </c>
      <c r="V610" s="164">
        <v>-199999999.88</v>
      </c>
      <c r="W610" s="164">
        <v>-199999999.88</v>
      </c>
      <c r="X610" s="164">
        <v>-199999999.88</v>
      </c>
      <c r="Y610" s="164">
        <v>-199999999.88</v>
      </c>
      <c r="Z610" s="164">
        <v>-199999999.88</v>
      </c>
      <c r="AA610" s="164">
        <v>-199999999.88</v>
      </c>
      <c r="AB610" s="164">
        <v>-199999999.88</v>
      </c>
      <c r="AC610" s="164">
        <v>-199999999.88</v>
      </c>
      <c r="AD610" s="164">
        <v>-199999999.88</v>
      </c>
      <c r="AE610" s="164">
        <v>-199999999.88</v>
      </c>
      <c r="AF610" s="164">
        <v>-199999999.88</v>
      </c>
      <c r="AG610" s="164">
        <v>-199999999.88</v>
      </c>
      <c r="AH610" s="164">
        <v>-199999999.88</v>
      </c>
      <c r="AI610" s="164">
        <v>-199999999.88</v>
      </c>
      <c r="AJ610" s="164">
        <v>-199999999.88</v>
      </c>
      <c r="AK610" s="164">
        <v>-199999999.88</v>
      </c>
      <c r="AL610" s="164">
        <v>-199999999.88</v>
      </c>
      <c r="AM610" s="164">
        <v>-199999999.88</v>
      </c>
      <c r="AN610" s="164">
        <v>-199999999.88</v>
      </c>
    </row>
    <row r="611" spans="1:40" x14ac:dyDescent="0.2">
      <c r="A611" s="27" t="s">
        <v>2450</v>
      </c>
      <c r="B611" s="164">
        <v>-23971682.3325288</v>
      </c>
      <c r="C611" s="164">
        <v>-20283731.224447399</v>
      </c>
      <c r="D611" s="164">
        <v>-16595780.1163661</v>
      </c>
      <c r="E611" s="164">
        <v>-13829816.7853051</v>
      </c>
      <c r="F611" s="164">
        <v>-11063853.454244001</v>
      </c>
      <c r="G611" s="164">
        <v>-8297890.1231830698</v>
      </c>
      <c r="H611" s="164">
        <v>-6453914.56914239</v>
      </c>
      <c r="I611" s="164">
        <v>-4609939.0151017196</v>
      </c>
      <c r="J611" s="164">
        <v>-2765963.4610610399</v>
      </c>
      <c r="K611" s="164">
        <v>-1843975.6840407001</v>
      </c>
      <c r="L611" s="164">
        <v>-921987.90702036698</v>
      </c>
      <c r="M611" s="164">
        <v>-0.13000002945773301</v>
      </c>
      <c r="N611" s="164">
        <v>-0.13000002945773301</v>
      </c>
      <c r="O611" s="164">
        <v>-0.13000002945773301</v>
      </c>
      <c r="P611" s="164">
        <v>-0.13000002945773301</v>
      </c>
      <c r="Q611" s="164">
        <v>-0.13000002945773301</v>
      </c>
      <c r="R611" s="164">
        <v>-0.13000002945773301</v>
      </c>
      <c r="S611" s="164">
        <v>-0.13000002945773301</v>
      </c>
      <c r="T611" s="164">
        <v>-0.13000002945773301</v>
      </c>
      <c r="U611" s="164">
        <v>-0.13000002945773301</v>
      </c>
      <c r="V611" s="164">
        <v>-0.13000002945773301</v>
      </c>
      <c r="W611" s="164">
        <v>-0.13000002945773301</v>
      </c>
      <c r="X611" s="164">
        <v>-0.13000002945773301</v>
      </c>
      <c r="Y611" s="164">
        <v>-0.13000002945773301</v>
      </c>
      <c r="Z611" s="164">
        <v>-0.13000002945773301</v>
      </c>
      <c r="AA611" s="164">
        <v>-0.13000002945773301</v>
      </c>
      <c r="AB611" s="164">
        <v>-0.13000002945773301</v>
      </c>
      <c r="AC611" s="164">
        <v>-0.13000002945773301</v>
      </c>
      <c r="AD611" s="164">
        <v>-0.13000002945773301</v>
      </c>
      <c r="AE611" s="164">
        <v>-0.13000002945773301</v>
      </c>
      <c r="AF611" s="164">
        <v>-0.13000002945773301</v>
      </c>
      <c r="AG611" s="164">
        <v>-0.13000002945773301</v>
      </c>
      <c r="AH611" s="164">
        <v>-0.13000002945773301</v>
      </c>
      <c r="AI611" s="164">
        <v>-0.13000002945773301</v>
      </c>
      <c r="AJ611" s="164">
        <v>-0.13000002945773301</v>
      </c>
      <c r="AK611" s="164">
        <v>-0.13000002945773301</v>
      </c>
      <c r="AL611" s="164">
        <v>-0.13000002945773301</v>
      </c>
      <c r="AM611" s="164">
        <v>-0.13000002945773301</v>
      </c>
      <c r="AN611" s="164">
        <v>-0.13000002945773301</v>
      </c>
    </row>
    <row r="612" spans="1:40" x14ac:dyDescent="0.2">
      <c r="A612" s="27" t="s">
        <v>2451</v>
      </c>
      <c r="B612" s="164">
        <v>-26769230.769230701</v>
      </c>
      <c r="C612" s="164">
        <v>-24538461.538461499</v>
      </c>
      <c r="D612" s="164">
        <v>-22307692.307692301</v>
      </c>
      <c r="E612" s="164">
        <v>-20076923.076923002</v>
      </c>
      <c r="F612" s="164">
        <v>-17846153.846153799</v>
      </c>
      <c r="G612" s="164">
        <v>-15615384.615384599</v>
      </c>
      <c r="H612" s="164">
        <v>-13384615.3846153</v>
      </c>
      <c r="I612" s="164">
        <v>-11153846.1538461</v>
      </c>
      <c r="J612" s="164">
        <v>-8923076.9230769202</v>
      </c>
      <c r="K612" s="164">
        <v>-6692307.6923076902</v>
      </c>
      <c r="L612" s="164">
        <v>-4461538.4615384601</v>
      </c>
      <c r="M612" s="164">
        <v>-2230769.2307692301</v>
      </c>
      <c r="N612" s="164">
        <v>-2230769.2307692301</v>
      </c>
      <c r="O612" s="164">
        <v>0</v>
      </c>
      <c r="P612" s="164">
        <v>0</v>
      </c>
      <c r="Q612" s="164">
        <v>0</v>
      </c>
      <c r="R612" s="164">
        <v>0</v>
      </c>
      <c r="S612" s="164">
        <v>0</v>
      </c>
      <c r="T612" s="164">
        <v>0</v>
      </c>
      <c r="U612" s="164">
        <v>0</v>
      </c>
      <c r="V612" s="164">
        <v>0</v>
      </c>
      <c r="W612" s="164">
        <v>0</v>
      </c>
      <c r="X612" s="164">
        <v>0</v>
      </c>
      <c r="Y612" s="164">
        <v>0</v>
      </c>
      <c r="Z612" s="164">
        <v>0</v>
      </c>
      <c r="AA612" s="164">
        <v>0</v>
      </c>
      <c r="AB612" s="164">
        <v>0</v>
      </c>
      <c r="AC612" s="164">
        <v>0</v>
      </c>
      <c r="AD612" s="164">
        <v>0</v>
      </c>
      <c r="AE612" s="164">
        <v>0</v>
      </c>
      <c r="AF612" s="164">
        <v>0</v>
      </c>
      <c r="AG612" s="164">
        <v>0</v>
      </c>
      <c r="AH612" s="164">
        <v>0</v>
      </c>
      <c r="AI612" s="164">
        <v>0</v>
      </c>
      <c r="AJ612" s="164">
        <v>0</v>
      </c>
      <c r="AK612" s="164">
        <v>0</v>
      </c>
      <c r="AL612" s="164">
        <v>0</v>
      </c>
      <c r="AM612" s="164">
        <v>0</v>
      </c>
      <c r="AN612" s="164">
        <v>0</v>
      </c>
    </row>
    <row r="613" spans="1:40" x14ac:dyDescent="0.2">
      <c r="A613" s="27" t="s">
        <v>2452</v>
      </c>
      <c r="B613" s="164">
        <v>1.58706825459375E-7</v>
      </c>
      <c r="C613" s="164">
        <v>1.58706825459375E-7</v>
      </c>
      <c r="D613" s="164">
        <v>1.58706825459375E-7</v>
      </c>
      <c r="E613" s="164">
        <v>1.58706825459375E-7</v>
      </c>
      <c r="F613" s="164">
        <v>1.58706825459375E-7</v>
      </c>
      <c r="G613" s="164">
        <v>1.58706825459375E-7</v>
      </c>
      <c r="H613" s="164">
        <v>1.58706825459375E-7</v>
      </c>
      <c r="I613" s="164">
        <v>1.58706825459375E-7</v>
      </c>
      <c r="J613" s="164">
        <v>1.58706825459375E-7</v>
      </c>
      <c r="K613" s="164">
        <v>1.58706825459375E-7</v>
      </c>
      <c r="L613" s="164">
        <v>1.58706825459375E-7</v>
      </c>
      <c r="M613" s="164">
        <v>1.58706825459375E-7</v>
      </c>
      <c r="N613" s="164">
        <v>1.58706825459375E-7</v>
      </c>
      <c r="O613" s="164">
        <v>1.5954635903024299E-7</v>
      </c>
      <c r="P613" s="164">
        <v>1.6122542617197699E-7</v>
      </c>
      <c r="Q613" s="164">
        <v>1.6374402688457901E-7</v>
      </c>
      <c r="R613" s="164">
        <v>1.6710216116804899E-7</v>
      </c>
      <c r="S613" s="164">
        <v>1.7129982902238501E-7</v>
      </c>
      <c r="T613" s="164">
        <v>1.7633703044758899E-7</v>
      </c>
      <c r="U613" s="164">
        <v>1.8221376544365999E-7</v>
      </c>
      <c r="V613" s="164">
        <v>1.8893003401059901E-7</v>
      </c>
      <c r="W613" s="164">
        <v>1.9648583614840501E-7</v>
      </c>
      <c r="X613" s="164">
        <v>2.04881171857078E-7</v>
      </c>
      <c r="Y613" s="164">
        <v>2.14116041136619E-7</v>
      </c>
      <c r="Z613" s="164">
        <v>2.2419044398702599E-7</v>
      </c>
      <c r="AA613" s="164">
        <v>2.2419044398702599E-7</v>
      </c>
      <c r="AB613" s="164">
        <v>2.3426484683743401E-7</v>
      </c>
      <c r="AC613" s="164">
        <v>2.4349971611697499E-7</v>
      </c>
      <c r="AD613" s="164">
        <v>2.5189505182564798E-7</v>
      </c>
      <c r="AE613" s="164">
        <v>2.5945085396345401E-7</v>
      </c>
      <c r="AF613" s="164">
        <v>2.6616712253039202E-7</v>
      </c>
      <c r="AG613" s="164">
        <v>2.7204385752646301E-7</v>
      </c>
      <c r="AH613" s="164">
        <v>2.77081058951667E-7</v>
      </c>
      <c r="AI613" s="164">
        <v>2.8127872680600402E-7</v>
      </c>
      <c r="AJ613" s="164">
        <v>2.8463686108947302E-7</v>
      </c>
      <c r="AK613" s="164">
        <v>2.8715546180207502E-7</v>
      </c>
      <c r="AL613" s="164">
        <v>2.8883452894381E-7</v>
      </c>
      <c r="AM613" s="164">
        <v>2.8967406251467701E-7</v>
      </c>
      <c r="AN613" s="164">
        <v>2.8967406251467701E-7</v>
      </c>
    </row>
    <row r="614" spans="1:40" x14ac:dyDescent="0.2">
      <c r="A614" s="27" t="s">
        <v>2453</v>
      </c>
      <c r="B614" s="164">
        <v>0</v>
      </c>
      <c r="C614" s="164">
        <v>0</v>
      </c>
      <c r="D614" s="164">
        <v>0</v>
      </c>
      <c r="E614" s="164">
        <v>0</v>
      </c>
      <c r="F614" s="164">
        <v>0</v>
      </c>
      <c r="G614" s="164">
        <v>0</v>
      </c>
      <c r="H614" s="164">
        <v>0</v>
      </c>
      <c r="I614" s="164">
        <v>0</v>
      </c>
      <c r="J614" s="164">
        <v>0</v>
      </c>
      <c r="K614" s="164">
        <v>0</v>
      </c>
      <c r="L614" s="164">
        <v>0</v>
      </c>
      <c r="M614" s="164">
        <v>0</v>
      </c>
      <c r="N614" s="164">
        <v>0</v>
      </c>
      <c r="O614" s="164">
        <v>0</v>
      </c>
      <c r="P614" s="164">
        <v>0</v>
      </c>
      <c r="Q614" s="164">
        <v>0</v>
      </c>
      <c r="R614" s="164">
        <v>0</v>
      </c>
      <c r="S614" s="164">
        <v>0</v>
      </c>
      <c r="T614" s="164">
        <v>0</v>
      </c>
      <c r="U614" s="164">
        <v>0</v>
      </c>
      <c r="V614" s="164">
        <v>0</v>
      </c>
      <c r="W614" s="164">
        <v>0</v>
      </c>
      <c r="X614" s="164">
        <v>0</v>
      </c>
      <c r="Y614" s="164">
        <v>0</v>
      </c>
      <c r="Z614" s="164">
        <v>0</v>
      </c>
      <c r="AA614" s="164">
        <v>0</v>
      </c>
      <c r="AB614" s="164">
        <v>0</v>
      </c>
      <c r="AC614" s="164">
        <v>0</v>
      </c>
      <c r="AD614" s="164">
        <v>0</v>
      </c>
      <c r="AE614" s="164">
        <v>0</v>
      </c>
      <c r="AF614" s="164">
        <v>0</v>
      </c>
      <c r="AG614" s="164">
        <v>0</v>
      </c>
      <c r="AH614" s="164">
        <v>0</v>
      </c>
      <c r="AI614" s="164">
        <v>0</v>
      </c>
      <c r="AJ614" s="164">
        <v>0</v>
      </c>
      <c r="AK614" s="164">
        <v>0</v>
      </c>
      <c r="AL614" s="164">
        <v>0</v>
      </c>
      <c r="AM614" s="164">
        <v>0</v>
      </c>
      <c r="AN614" s="164">
        <v>0</v>
      </c>
    </row>
    <row r="615" spans="1:40" x14ac:dyDescent="0.2">
      <c r="A615" s="27" t="s">
        <v>2454</v>
      </c>
      <c r="B615" s="164">
        <v>0</v>
      </c>
      <c r="C615" s="164">
        <v>0</v>
      </c>
      <c r="D615" s="164">
        <v>0</v>
      </c>
      <c r="E615" s="164">
        <v>0</v>
      </c>
      <c r="F615" s="164">
        <v>0</v>
      </c>
      <c r="G615" s="164">
        <v>0</v>
      </c>
      <c r="H615" s="164">
        <v>0</v>
      </c>
      <c r="I615" s="164">
        <v>0</v>
      </c>
      <c r="J615" s="164">
        <v>0</v>
      </c>
      <c r="K615" s="164">
        <v>0</v>
      </c>
      <c r="L615" s="164">
        <v>0</v>
      </c>
      <c r="M615" s="164">
        <v>0</v>
      </c>
      <c r="N615" s="164">
        <v>0</v>
      </c>
      <c r="O615" s="164">
        <v>0</v>
      </c>
      <c r="P615" s="164">
        <v>0</v>
      </c>
      <c r="Q615" s="164">
        <v>0</v>
      </c>
      <c r="R615" s="164">
        <v>0</v>
      </c>
      <c r="S615" s="164">
        <v>0</v>
      </c>
      <c r="T615" s="164">
        <v>0</v>
      </c>
      <c r="U615" s="164">
        <v>0</v>
      </c>
      <c r="V615" s="164">
        <v>0</v>
      </c>
      <c r="W615" s="164">
        <v>0</v>
      </c>
      <c r="X615" s="164">
        <v>0</v>
      </c>
      <c r="Y615" s="164">
        <v>0</v>
      </c>
      <c r="Z615" s="164">
        <v>0</v>
      </c>
      <c r="AA615" s="164">
        <v>0</v>
      </c>
      <c r="AB615" s="164">
        <v>0</v>
      </c>
      <c r="AC615" s="164">
        <v>0</v>
      </c>
      <c r="AD615" s="164">
        <v>0</v>
      </c>
      <c r="AE615" s="164">
        <v>0</v>
      </c>
      <c r="AF615" s="164">
        <v>0</v>
      </c>
      <c r="AG615" s="164">
        <v>0</v>
      </c>
      <c r="AH615" s="164">
        <v>0</v>
      </c>
      <c r="AI615" s="164">
        <v>0</v>
      </c>
      <c r="AJ615" s="164">
        <v>0</v>
      </c>
      <c r="AK615" s="164">
        <v>0</v>
      </c>
      <c r="AL615" s="164">
        <v>0</v>
      </c>
      <c r="AM615" s="164">
        <v>0</v>
      </c>
      <c r="AN615" s="164">
        <v>0</v>
      </c>
    </row>
    <row r="616" spans="1:40" x14ac:dyDescent="0.2">
      <c r="A616" s="27" t="s">
        <v>2455</v>
      </c>
      <c r="B616" s="164">
        <v>0</v>
      </c>
      <c r="C616" s="164">
        <v>0</v>
      </c>
      <c r="D616" s="164">
        <v>0</v>
      </c>
      <c r="E616" s="164">
        <v>0</v>
      </c>
      <c r="F616" s="164">
        <v>0</v>
      </c>
      <c r="G616" s="164">
        <v>0</v>
      </c>
      <c r="H616" s="164">
        <v>0</v>
      </c>
      <c r="I616" s="164">
        <v>0</v>
      </c>
      <c r="J616" s="164">
        <v>0</v>
      </c>
      <c r="K616" s="164">
        <v>0</v>
      </c>
      <c r="L616" s="164">
        <v>0</v>
      </c>
      <c r="M616" s="164">
        <v>0</v>
      </c>
      <c r="N616" s="164">
        <v>0</v>
      </c>
      <c r="O616" s="164">
        <v>0</v>
      </c>
      <c r="P616" s="164">
        <v>0</v>
      </c>
      <c r="Q616" s="164">
        <v>0</v>
      </c>
      <c r="R616" s="164">
        <v>0</v>
      </c>
      <c r="S616" s="164">
        <v>0</v>
      </c>
      <c r="T616" s="164">
        <v>0</v>
      </c>
      <c r="U616" s="164">
        <v>0</v>
      </c>
      <c r="V616" s="164">
        <v>0</v>
      </c>
      <c r="W616" s="164">
        <v>0</v>
      </c>
      <c r="X616" s="164">
        <v>0</v>
      </c>
      <c r="Y616" s="164">
        <v>0</v>
      </c>
      <c r="Z616" s="164">
        <v>0</v>
      </c>
      <c r="AA616" s="164">
        <v>0</v>
      </c>
      <c r="AB616" s="164">
        <v>0</v>
      </c>
      <c r="AC616" s="164">
        <v>0</v>
      </c>
      <c r="AD616" s="164">
        <v>0</v>
      </c>
      <c r="AE616" s="164">
        <v>0</v>
      </c>
      <c r="AF616" s="164">
        <v>0</v>
      </c>
      <c r="AG616" s="164">
        <v>0</v>
      </c>
      <c r="AH616" s="164">
        <v>0</v>
      </c>
      <c r="AI616" s="164">
        <v>0</v>
      </c>
      <c r="AJ616" s="164">
        <v>0</v>
      </c>
      <c r="AK616" s="164">
        <v>0</v>
      </c>
      <c r="AL616" s="164">
        <v>0</v>
      </c>
      <c r="AM616" s="164">
        <v>0</v>
      </c>
      <c r="AN616" s="164">
        <v>0</v>
      </c>
    </row>
    <row r="617" spans="1:40" x14ac:dyDescent="0.2">
      <c r="A617" s="27" t="s">
        <v>2456</v>
      </c>
      <c r="B617" s="164">
        <v>0</v>
      </c>
      <c r="C617" s="164">
        <v>0</v>
      </c>
      <c r="D617" s="164">
        <v>0</v>
      </c>
      <c r="E617" s="164">
        <v>0</v>
      </c>
      <c r="F617" s="164">
        <v>0</v>
      </c>
      <c r="G617" s="164">
        <v>0</v>
      </c>
      <c r="H617" s="164">
        <v>0</v>
      </c>
      <c r="I617" s="164">
        <v>0</v>
      </c>
      <c r="J617" s="164">
        <v>0</v>
      </c>
      <c r="K617" s="164">
        <v>0</v>
      </c>
      <c r="L617" s="164">
        <v>0</v>
      </c>
      <c r="M617" s="164">
        <v>0</v>
      </c>
      <c r="N617" s="164">
        <v>0</v>
      </c>
      <c r="O617" s="164">
        <v>0</v>
      </c>
      <c r="P617" s="164">
        <v>0</v>
      </c>
      <c r="Q617" s="164">
        <v>0</v>
      </c>
      <c r="R617" s="164">
        <v>0</v>
      </c>
      <c r="S617" s="164">
        <v>0</v>
      </c>
      <c r="T617" s="164">
        <v>0</v>
      </c>
      <c r="U617" s="164">
        <v>0</v>
      </c>
      <c r="V617" s="164">
        <v>0</v>
      </c>
      <c r="W617" s="164">
        <v>0</v>
      </c>
      <c r="X617" s="164">
        <v>0</v>
      </c>
      <c r="Y617" s="164">
        <v>0</v>
      </c>
      <c r="Z617" s="164">
        <v>0</v>
      </c>
      <c r="AA617" s="164">
        <v>0</v>
      </c>
      <c r="AB617" s="164">
        <v>0</v>
      </c>
      <c r="AC617" s="164">
        <v>0</v>
      </c>
      <c r="AD617" s="164">
        <v>0</v>
      </c>
      <c r="AE617" s="164">
        <v>0</v>
      </c>
      <c r="AF617" s="164">
        <v>0</v>
      </c>
      <c r="AG617" s="164">
        <v>0</v>
      </c>
      <c r="AH617" s="164">
        <v>0</v>
      </c>
      <c r="AI617" s="164">
        <v>0</v>
      </c>
      <c r="AJ617" s="164">
        <v>0</v>
      </c>
      <c r="AK617" s="164">
        <v>0</v>
      </c>
      <c r="AL617" s="164">
        <v>0</v>
      </c>
      <c r="AM617" s="164">
        <v>0</v>
      </c>
      <c r="AN617" s="164">
        <v>0</v>
      </c>
    </row>
    <row r="618" spans="1:40" x14ac:dyDescent="0.2">
      <c r="A618" s="27" t="s">
        <v>2457</v>
      </c>
      <c r="B618" s="164">
        <v>-206463</v>
      </c>
      <c r="C618" s="164">
        <v>-206463</v>
      </c>
      <c r="D618" s="164">
        <v>-206463</v>
      </c>
      <c r="E618" s="164">
        <v>-206463</v>
      </c>
      <c r="F618" s="164">
        <v>-206463</v>
      </c>
      <c r="G618" s="164">
        <v>-206463</v>
      </c>
      <c r="H618" s="164">
        <v>-206463</v>
      </c>
      <c r="I618" s="164">
        <v>-206463</v>
      </c>
      <c r="J618" s="164">
        <v>-206463</v>
      </c>
      <c r="K618" s="164">
        <v>-206463</v>
      </c>
      <c r="L618" s="164">
        <v>-206463</v>
      </c>
      <c r="M618" s="164">
        <v>-206463</v>
      </c>
      <c r="N618" s="164">
        <v>-206463</v>
      </c>
      <c r="O618" s="164">
        <v>-206463</v>
      </c>
      <c r="P618" s="164">
        <v>-206463</v>
      </c>
      <c r="Q618" s="164">
        <v>-206463</v>
      </c>
      <c r="R618" s="164">
        <v>-206463</v>
      </c>
      <c r="S618" s="164">
        <v>-206463</v>
      </c>
      <c r="T618" s="164">
        <v>-206463</v>
      </c>
      <c r="U618" s="164">
        <v>-206463</v>
      </c>
      <c r="V618" s="164">
        <v>-206463</v>
      </c>
      <c r="W618" s="164">
        <v>-206463</v>
      </c>
      <c r="X618" s="164">
        <v>-206463</v>
      </c>
      <c r="Y618" s="164">
        <v>-206463</v>
      </c>
      <c r="Z618" s="164">
        <v>-206463</v>
      </c>
      <c r="AA618" s="164">
        <v>-206463</v>
      </c>
      <c r="AB618" s="164">
        <v>-206463</v>
      </c>
      <c r="AC618" s="164">
        <v>-206463</v>
      </c>
      <c r="AD618" s="164">
        <v>-206463</v>
      </c>
      <c r="AE618" s="164">
        <v>-206463</v>
      </c>
      <c r="AF618" s="164">
        <v>-206463</v>
      </c>
      <c r="AG618" s="164">
        <v>-206463</v>
      </c>
      <c r="AH618" s="164">
        <v>-206463</v>
      </c>
      <c r="AI618" s="164">
        <v>-206463</v>
      </c>
      <c r="AJ618" s="164">
        <v>-206463</v>
      </c>
      <c r="AK618" s="164">
        <v>-206463</v>
      </c>
      <c r="AL618" s="164">
        <v>-206463</v>
      </c>
      <c r="AM618" s="164">
        <v>-206463</v>
      </c>
      <c r="AN618" s="164">
        <v>-206463</v>
      </c>
    </row>
    <row r="619" spans="1:40" x14ac:dyDescent="0.2">
      <c r="A619" s="27" t="s">
        <v>2458</v>
      </c>
      <c r="B619" s="164">
        <v>0</v>
      </c>
      <c r="C619" s="164">
        <v>0</v>
      </c>
      <c r="D619" s="164">
        <v>0</v>
      </c>
      <c r="E619" s="164">
        <v>0</v>
      </c>
      <c r="F619" s="164">
        <v>0</v>
      </c>
      <c r="G619" s="164">
        <v>0</v>
      </c>
      <c r="H619" s="164">
        <v>0</v>
      </c>
      <c r="I619" s="164">
        <v>0</v>
      </c>
      <c r="J619" s="164">
        <v>0</v>
      </c>
      <c r="K619" s="164">
        <v>0</v>
      </c>
      <c r="L619" s="164">
        <v>0</v>
      </c>
      <c r="M619" s="164">
        <v>0</v>
      </c>
      <c r="N619" s="164">
        <v>0</v>
      </c>
      <c r="O619" s="164">
        <v>0</v>
      </c>
      <c r="P619" s="164">
        <v>0</v>
      </c>
      <c r="Q619" s="164">
        <v>0</v>
      </c>
      <c r="R619" s="164">
        <v>0</v>
      </c>
      <c r="S619" s="164">
        <v>0</v>
      </c>
      <c r="T619" s="164">
        <v>0</v>
      </c>
      <c r="U619" s="164">
        <v>0</v>
      </c>
      <c r="V619" s="164">
        <v>0</v>
      </c>
      <c r="W619" s="164">
        <v>0</v>
      </c>
      <c r="X619" s="164">
        <v>0</v>
      </c>
      <c r="Y619" s="164">
        <v>0</v>
      </c>
      <c r="Z619" s="164">
        <v>0</v>
      </c>
      <c r="AA619" s="164">
        <v>0</v>
      </c>
      <c r="AB619" s="164">
        <v>0</v>
      </c>
      <c r="AC619" s="164">
        <v>0</v>
      </c>
      <c r="AD619" s="164">
        <v>0</v>
      </c>
      <c r="AE619" s="164">
        <v>0</v>
      </c>
      <c r="AF619" s="164">
        <v>0</v>
      </c>
      <c r="AG619" s="164">
        <v>0</v>
      </c>
      <c r="AH619" s="164">
        <v>0</v>
      </c>
      <c r="AI619" s="164">
        <v>0</v>
      </c>
      <c r="AJ619" s="164">
        <v>0</v>
      </c>
      <c r="AK619" s="164">
        <v>0</v>
      </c>
      <c r="AL619" s="164">
        <v>0</v>
      </c>
      <c r="AM619" s="164">
        <v>0</v>
      </c>
      <c r="AN619" s="164">
        <v>0</v>
      </c>
    </row>
    <row r="620" spans="1:40" x14ac:dyDescent="0.2">
      <c r="A620" s="27" t="s">
        <v>2459</v>
      </c>
      <c r="B620" s="164">
        <v>0</v>
      </c>
      <c r="C620" s="164">
        <v>0</v>
      </c>
      <c r="D620" s="164">
        <v>0</v>
      </c>
      <c r="E620" s="164">
        <v>0</v>
      </c>
      <c r="F620" s="164">
        <v>0</v>
      </c>
      <c r="G620" s="164">
        <v>0</v>
      </c>
      <c r="H620" s="164">
        <v>0</v>
      </c>
      <c r="I620" s="164">
        <v>0</v>
      </c>
      <c r="J620" s="164">
        <v>0</v>
      </c>
      <c r="K620" s="164">
        <v>0</v>
      </c>
      <c r="L620" s="164">
        <v>0</v>
      </c>
      <c r="M620" s="164">
        <v>0</v>
      </c>
      <c r="N620" s="164">
        <v>0</v>
      </c>
      <c r="O620" s="164">
        <v>0</v>
      </c>
      <c r="P620" s="164">
        <v>0</v>
      </c>
      <c r="Q620" s="164">
        <v>0</v>
      </c>
      <c r="R620" s="164">
        <v>0</v>
      </c>
      <c r="S620" s="164">
        <v>0</v>
      </c>
      <c r="T620" s="164">
        <v>0</v>
      </c>
      <c r="U620" s="164">
        <v>0</v>
      </c>
      <c r="V620" s="164">
        <v>0</v>
      </c>
      <c r="W620" s="164">
        <v>0</v>
      </c>
      <c r="X620" s="164">
        <v>0</v>
      </c>
      <c r="Y620" s="164">
        <v>0</v>
      </c>
      <c r="Z620" s="164">
        <v>0</v>
      </c>
      <c r="AA620" s="164">
        <v>0</v>
      </c>
      <c r="AB620" s="164">
        <v>0</v>
      </c>
      <c r="AC620" s="164">
        <v>0</v>
      </c>
      <c r="AD620" s="164">
        <v>0</v>
      </c>
      <c r="AE620" s="164">
        <v>0</v>
      </c>
      <c r="AF620" s="164">
        <v>0</v>
      </c>
      <c r="AG620" s="164">
        <v>0</v>
      </c>
      <c r="AH620" s="164">
        <v>0</v>
      </c>
      <c r="AI620" s="164">
        <v>0</v>
      </c>
      <c r="AJ620" s="164">
        <v>0</v>
      </c>
      <c r="AK620" s="164">
        <v>0</v>
      </c>
      <c r="AL620" s="164">
        <v>0</v>
      </c>
      <c r="AM620" s="164">
        <v>0</v>
      </c>
      <c r="AN620" s="164">
        <v>0</v>
      </c>
    </row>
    <row r="621" spans="1:40" x14ac:dyDescent="0.2">
      <c r="A621" s="27" t="s">
        <v>2460</v>
      </c>
      <c r="B621" s="164">
        <v>-865164.16440523195</v>
      </c>
      <c r="C621" s="164">
        <v>-662121.03000951698</v>
      </c>
      <c r="D621" s="164">
        <v>-475037.98705143202</v>
      </c>
      <c r="E621" s="164">
        <v>-348054.45501722803</v>
      </c>
      <c r="F621" s="164">
        <v>-330087.147245645</v>
      </c>
      <c r="G621" s="164">
        <v>-330053.91553964501</v>
      </c>
      <c r="H621" s="164">
        <v>-367087.03425782197</v>
      </c>
      <c r="I621" s="164">
        <v>-634202.10307324806</v>
      </c>
      <c r="J621" s="164">
        <v>-622417.99140616599</v>
      </c>
      <c r="K621" s="164">
        <v>-517114.06863447098</v>
      </c>
      <c r="L621" s="164">
        <v>-264444.37660095299</v>
      </c>
      <c r="M621" s="164">
        <v>-106260.630290499</v>
      </c>
      <c r="N621" s="164">
        <v>-106260.630290499</v>
      </c>
      <c r="O621" s="164">
        <v>-238102.62241568899</v>
      </c>
      <c r="P621" s="164">
        <v>-22164.623481434501</v>
      </c>
      <c r="Q621" s="164">
        <v>148405.55857601401</v>
      </c>
      <c r="R621" s="164">
        <v>264313.223330318</v>
      </c>
      <c r="S621" s="164">
        <v>239917.88648007301</v>
      </c>
      <c r="T621" s="164">
        <v>156133.21568933799</v>
      </c>
      <c r="U621" s="164">
        <v>20678.9780871529</v>
      </c>
      <c r="V621" s="164">
        <v>-343855.99002376897</v>
      </c>
      <c r="W621" s="164">
        <v>-427550.90444585099</v>
      </c>
      <c r="X621" s="164">
        <v>-390934.50332045602</v>
      </c>
      <c r="Y621" s="164">
        <v>-200199.62641475399</v>
      </c>
      <c r="Z621" s="164">
        <v>-45951.496128663603</v>
      </c>
      <c r="AA621" s="164">
        <v>-45951.496128663603</v>
      </c>
      <c r="AB621" s="164">
        <v>-182366.919082104</v>
      </c>
      <c r="AC621" s="164">
        <v>45115.965636676701</v>
      </c>
      <c r="AD621" s="164">
        <v>237865.12475379201</v>
      </c>
      <c r="AE621" s="164">
        <v>380222.11071421503</v>
      </c>
      <c r="AF621" s="164">
        <v>375842.99787809502</v>
      </c>
      <c r="AG621" s="164">
        <v>302160.24338872201</v>
      </c>
      <c r="AH621" s="164">
        <v>169457.01207754601</v>
      </c>
      <c r="AI621" s="164">
        <v>-212712.383672936</v>
      </c>
      <c r="AJ621" s="164">
        <v>-313762.70027933101</v>
      </c>
      <c r="AK621" s="164">
        <v>-290576.02401682298</v>
      </c>
      <c r="AL621" s="164">
        <v>-100371.49649625699</v>
      </c>
      <c r="AM621" s="164">
        <v>55373.400296350897</v>
      </c>
      <c r="AN621" s="164">
        <v>55373.400296350897</v>
      </c>
    </row>
    <row r="622" spans="1:40" x14ac:dyDescent="0.2">
      <c r="A622" s="27" t="s">
        <v>2461</v>
      </c>
      <c r="B622" s="164">
        <v>-291747.99424537999</v>
      </c>
      <c r="C622" s="164">
        <v>-243817.74663061299</v>
      </c>
      <c r="D622" s="164">
        <v>-192726.72304825101</v>
      </c>
      <c r="E622" s="164">
        <v>-138763.86388747999</v>
      </c>
      <c r="F622" s="164">
        <v>-93089.620341591406</v>
      </c>
      <c r="G622" s="164">
        <v>-52644.8746045273</v>
      </c>
      <c r="H622" s="164">
        <v>-28653.674711048901</v>
      </c>
      <c r="I622" s="164">
        <v>-36220.230911364699</v>
      </c>
      <c r="J622" s="164">
        <v>-34384.983198302398</v>
      </c>
      <c r="K622" s="164">
        <v>-30228.118129900398</v>
      </c>
      <c r="L622" s="164">
        <v>-13434.8501061305</v>
      </c>
      <c r="M622" s="164">
        <v>3533.9469648741401</v>
      </c>
      <c r="N622" s="164">
        <v>3533.9469648741401</v>
      </c>
      <c r="O622" s="164">
        <v>-7622.90476914184</v>
      </c>
      <c r="P622" s="164">
        <v>12044.341265033299</v>
      </c>
      <c r="Q622" s="164">
        <v>27291.818231240399</v>
      </c>
      <c r="R622" s="164">
        <v>37304.281657543703</v>
      </c>
      <c r="S622" s="164">
        <v>34649.0570328955</v>
      </c>
      <c r="T622" s="164">
        <v>26684.0190295869</v>
      </c>
      <c r="U622" s="164">
        <v>14219.067738383799</v>
      </c>
      <c r="V622" s="164">
        <v>-18339.744006532001</v>
      </c>
      <c r="W622" s="164">
        <v>-25597.211147809801</v>
      </c>
      <c r="X622" s="164">
        <v>-22147.413763253</v>
      </c>
      <c r="Y622" s="164">
        <v>-5233.88266136536</v>
      </c>
      <c r="Z622" s="164">
        <v>8144.8901927424304</v>
      </c>
      <c r="AA622" s="164">
        <v>8144.8901927424304</v>
      </c>
      <c r="AB622" s="164">
        <v>-2759.9068821136998</v>
      </c>
      <c r="AC622" s="164">
        <v>17208.197749241499</v>
      </c>
      <c r="AD622" s="164">
        <v>33106.082183081802</v>
      </c>
      <c r="AE622" s="164">
        <v>43845.194987122501</v>
      </c>
      <c r="AF622" s="164">
        <v>41758.503538416502</v>
      </c>
      <c r="AG622" s="164">
        <v>34036.6963190077</v>
      </c>
      <c r="AH622" s="164">
        <v>21858.981933796102</v>
      </c>
      <c r="AI622" s="164">
        <v>-10340.5552231401</v>
      </c>
      <c r="AJ622" s="164">
        <v>-17297.494041529699</v>
      </c>
      <c r="AK622" s="164">
        <v>-13578.600498535399</v>
      </c>
      <c r="AL622" s="164">
        <v>3701.92839985707</v>
      </c>
      <c r="AM622" s="164">
        <v>17025.9415413512</v>
      </c>
      <c r="AN622" s="164">
        <v>17025.9415413512</v>
      </c>
    </row>
    <row r="623" spans="1:40" x14ac:dyDescent="0.2">
      <c r="A623" s="27" t="s">
        <v>2462</v>
      </c>
      <c r="B623" s="164">
        <v>-3994273.3279487099</v>
      </c>
      <c r="C623" s="164">
        <v>-3883851.8471794799</v>
      </c>
      <c r="D623" s="164">
        <v>-3773443.1676922999</v>
      </c>
      <c r="E623" s="164">
        <v>-3663047.2894871701</v>
      </c>
      <c r="F623" s="164">
        <v>-3552664.2125641</v>
      </c>
      <c r="G623" s="164">
        <v>-3442293.9369230699</v>
      </c>
      <c r="H623" s="164">
        <v>-3331936.4625641</v>
      </c>
      <c r="I623" s="164">
        <v>-3221591.7894871701</v>
      </c>
      <c r="J623" s="164">
        <v>-3111259.9176922999</v>
      </c>
      <c r="K623" s="164">
        <v>-3000940.8471794799</v>
      </c>
      <c r="L623" s="164">
        <v>-2890634.5779487099</v>
      </c>
      <c r="M623" s="164">
        <v>-2780341.1099999901</v>
      </c>
      <c r="N623" s="164">
        <v>-2780341.1099999901</v>
      </c>
      <c r="O623" s="164">
        <v>-2671257.0394871701</v>
      </c>
      <c r="P623" s="164">
        <v>-2563369.5651282002</v>
      </c>
      <c r="Q623" s="164">
        <v>-2456678.6869230699</v>
      </c>
      <c r="R623" s="164">
        <v>-2351184.4048717902</v>
      </c>
      <c r="S623" s="164">
        <v>-2246886.71897435</v>
      </c>
      <c r="T623" s="164">
        <v>-2143785.62923076</v>
      </c>
      <c r="U623" s="164">
        <v>-2041881.13564102</v>
      </c>
      <c r="V623" s="164">
        <v>-1941173.23820512</v>
      </c>
      <c r="W623" s="164">
        <v>-1841661.9369230701</v>
      </c>
      <c r="X623" s="164">
        <v>-1743347.23179486</v>
      </c>
      <c r="Y623" s="164">
        <v>-1646229.1228205001</v>
      </c>
      <c r="Z623" s="164">
        <v>-1550307.6099999901</v>
      </c>
      <c r="AA623" s="164">
        <v>-1550307.6099999901</v>
      </c>
      <c r="AB623" s="164">
        <v>-1456574.6228205001</v>
      </c>
      <c r="AC623" s="164">
        <v>-1363833.5651282</v>
      </c>
      <c r="AD623" s="164">
        <v>-1272084.4369230701</v>
      </c>
      <c r="AE623" s="164">
        <v>-1181327.23820512</v>
      </c>
      <c r="AF623" s="164">
        <v>-1091561.96897435</v>
      </c>
      <c r="AG623" s="164">
        <v>-1002788.62923076</v>
      </c>
      <c r="AH623" s="164">
        <v>-915007.21897435305</v>
      </c>
      <c r="AI623" s="164">
        <v>-828217.73820512299</v>
      </c>
      <c r="AJ623" s="164">
        <v>-742420.18692307197</v>
      </c>
      <c r="AK623" s="164">
        <v>-657614.56512819999</v>
      </c>
      <c r="AL623" s="164">
        <v>-573800.87282050797</v>
      </c>
      <c r="AM623" s="164">
        <v>-490979.10999999498</v>
      </c>
      <c r="AN623" s="164">
        <v>-490979.10999999498</v>
      </c>
    </row>
    <row r="624" spans="1:40" x14ac:dyDescent="0.2">
      <c r="A624" s="27" t="s">
        <v>2463</v>
      </c>
      <c r="B624" s="164">
        <v>0</v>
      </c>
      <c r="C624" s="164">
        <v>0</v>
      </c>
      <c r="D624" s="164">
        <v>0</v>
      </c>
      <c r="E624" s="164">
        <v>0</v>
      </c>
      <c r="F624" s="164">
        <v>0</v>
      </c>
      <c r="G624" s="164">
        <v>0</v>
      </c>
      <c r="H624" s="164">
        <v>0</v>
      </c>
      <c r="I624" s="164">
        <v>0</v>
      </c>
      <c r="J624" s="164">
        <v>0</v>
      </c>
      <c r="K624" s="164">
        <v>0</v>
      </c>
      <c r="L624" s="164">
        <v>0</v>
      </c>
      <c r="M624" s="164">
        <v>0</v>
      </c>
      <c r="N624" s="164">
        <v>0</v>
      </c>
      <c r="O624" s="164">
        <v>0</v>
      </c>
      <c r="P624" s="164">
        <v>0</v>
      </c>
      <c r="Q624" s="164">
        <v>0</v>
      </c>
      <c r="R624" s="164">
        <v>0</v>
      </c>
      <c r="S624" s="164">
        <v>0</v>
      </c>
      <c r="T624" s="164">
        <v>0</v>
      </c>
      <c r="U624" s="164">
        <v>0</v>
      </c>
      <c r="V624" s="164">
        <v>0</v>
      </c>
      <c r="W624" s="164">
        <v>0</v>
      </c>
      <c r="X624" s="164">
        <v>0</v>
      </c>
      <c r="Y624" s="164">
        <v>0</v>
      </c>
      <c r="Z624" s="164">
        <v>0</v>
      </c>
      <c r="AA624" s="164">
        <v>0</v>
      </c>
      <c r="AB624" s="164">
        <v>0</v>
      </c>
      <c r="AC624" s="164">
        <v>0</v>
      </c>
      <c r="AD624" s="164">
        <v>0</v>
      </c>
      <c r="AE624" s="164">
        <v>0</v>
      </c>
      <c r="AF624" s="164">
        <v>0</v>
      </c>
      <c r="AG624" s="164">
        <v>0</v>
      </c>
      <c r="AH624" s="164">
        <v>0</v>
      </c>
      <c r="AI624" s="164">
        <v>0</v>
      </c>
      <c r="AJ624" s="164">
        <v>0</v>
      </c>
      <c r="AK624" s="164">
        <v>0</v>
      </c>
      <c r="AL624" s="164">
        <v>0</v>
      </c>
      <c r="AM624" s="164">
        <v>0</v>
      </c>
      <c r="AN624" s="164">
        <v>0</v>
      </c>
    </row>
    <row r="625" spans="1:40" x14ac:dyDescent="0.2">
      <c r="A625" s="27" t="s">
        <v>2464</v>
      </c>
      <c r="B625" s="164">
        <v>0</v>
      </c>
      <c r="C625" s="164">
        <v>0</v>
      </c>
      <c r="D625" s="164">
        <v>0</v>
      </c>
      <c r="E625" s="164">
        <v>0</v>
      </c>
      <c r="F625" s="164">
        <v>0</v>
      </c>
      <c r="G625" s="164">
        <v>0</v>
      </c>
      <c r="H625" s="164">
        <v>0</v>
      </c>
      <c r="I625" s="164">
        <v>0</v>
      </c>
      <c r="J625" s="164">
        <v>0</v>
      </c>
      <c r="K625" s="164">
        <v>0</v>
      </c>
      <c r="L625" s="164">
        <v>0</v>
      </c>
      <c r="M625" s="164">
        <v>0</v>
      </c>
      <c r="N625" s="164">
        <v>0</v>
      </c>
      <c r="O625" s="164">
        <v>0</v>
      </c>
      <c r="P625" s="164">
        <v>0</v>
      </c>
      <c r="Q625" s="164">
        <v>0</v>
      </c>
      <c r="R625" s="164">
        <v>0</v>
      </c>
      <c r="S625" s="164">
        <v>0</v>
      </c>
      <c r="T625" s="164">
        <v>0</v>
      </c>
      <c r="U625" s="164">
        <v>0</v>
      </c>
      <c r="V625" s="164">
        <v>0</v>
      </c>
      <c r="W625" s="164">
        <v>0</v>
      </c>
      <c r="X625" s="164">
        <v>0</v>
      </c>
      <c r="Y625" s="164">
        <v>0</v>
      </c>
      <c r="Z625" s="164">
        <v>0</v>
      </c>
      <c r="AA625" s="164">
        <v>0</v>
      </c>
      <c r="AB625" s="164">
        <v>0</v>
      </c>
      <c r="AC625" s="164">
        <v>0</v>
      </c>
      <c r="AD625" s="164">
        <v>0</v>
      </c>
      <c r="AE625" s="164">
        <v>0</v>
      </c>
      <c r="AF625" s="164">
        <v>0</v>
      </c>
      <c r="AG625" s="164">
        <v>0</v>
      </c>
      <c r="AH625" s="164">
        <v>0</v>
      </c>
      <c r="AI625" s="164">
        <v>0</v>
      </c>
      <c r="AJ625" s="164">
        <v>0</v>
      </c>
      <c r="AK625" s="164">
        <v>0</v>
      </c>
      <c r="AL625" s="164">
        <v>0</v>
      </c>
      <c r="AM625" s="164">
        <v>0</v>
      </c>
      <c r="AN625" s="164">
        <v>0</v>
      </c>
    </row>
    <row r="626" spans="1:40" x14ac:dyDescent="0.2">
      <c r="A626" s="27" t="s">
        <v>2465</v>
      </c>
      <c r="B626" s="164">
        <v>83476.86</v>
      </c>
      <c r="C626" s="164">
        <v>83476.86</v>
      </c>
      <c r="D626" s="164">
        <v>83476.86</v>
      </c>
      <c r="E626" s="164">
        <v>83476.86</v>
      </c>
      <c r="F626" s="164">
        <v>83476.86</v>
      </c>
      <c r="G626" s="164">
        <v>83476.86</v>
      </c>
      <c r="H626" s="164">
        <v>83476.86</v>
      </c>
      <c r="I626" s="164">
        <v>83476.86</v>
      </c>
      <c r="J626" s="164">
        <v>83476.86</v>
      </c>
      <c r="K626" s="164">
        <v>83476.86</v>
      </c>
      <c r="L626" s="164">
        <v>83476.86</v>
      </c>
      <c r="M626" s="164">
        <v>83476.86</v>
      </c>
      <c r="N626" s="164">
        <v>83476.86</v>
      </c>
      <c r="O626" s="164">
        <v>83476.86</v>
      </c>
      <c r="P626" s="164">
        <v>83476.86</v>
      </c>
      <c r="Q626" s="164">
        <v>83476.86</v>
      </c>
      <c r="R626" s="164">
        <v>83476.86</v>
      </c>
      <c r="S626" s="164">
        <v>83476.86</v>
      </c>
      <c r="T626" s="164">
        <v>83476.86</v>
      </c>
      <c r="U626" s="164">
        <v>83476.86</v>
      </c>
      <c r="V626" s="164">
        <v>83476.86</v>
      </c>
      <c r="W626" s="164">
        <v>83476.86</v>
      </c>
      <c r="X626" s="164">
        <v>83476.86</v>
      </c>
      <c r="Y626" s="164">
        <v>83476.86</v>
      </c>
      <c r="Z626" s="164">
        <v>83476.86</v>
      </c>
      <c r="AA626" s="164">
        <v>83476.86</v>
      </c>
      <c r="AB626" s="164">
        <v>83476.86</v>
      </c>
      <c r="AC626" s="164">
        <v>83476.86</v>
      </c>
      <c r="AD626" s="164">
        <v>83476.86</v>
      </c>
      <c r="AE626" s="164">
        <v>83476.86</v>
      </c>
      <c r="AF626" s="164">
        <v>83476.86</v>
      </c>
      <c r="AG626" s="164">
        <v>83476.86</v>
      </c>
      <c r="AH626" s="164">
        <v>83476.86</v>
      </c>
      <c r="AI626" s="164">
        <v>83476.86</v>
      </c>
      <c r="AJ626" s="164">
        <v>83476.86</v>
      </c>
      <c r="AK626" s="164">
        <v>83476.86</v>
      </c>
      <c r="AL626" s="164">
        <v>83476.86</v>
      </c>
      <c r="AM626" s="164">
        <v>83476.86</v>
      </c>
      <c r="AN626" s="164">
        <v>83476.86</v>
      </c>
    </row>
    <row r="627" spans="1:40" x14ac:dyDescent="0.2">
      <c r="A627" s="27" t="s">
        <v>2466</v>
      </c>
      <c r="B627" s="164">
        <v>0</v>
      </c>
      <c r="C627" s="164">
        <v>0</v>
      </c>
      <c r="D627" s="164">
        <v>0</v>
      </c>
      <c r="E627" s="164">
        <v>0</v>
      </c>
      <c r="F627" s="164">
        <v>0</v>
      </c>
      <c r="G627" s="164">
        <v>0</v>
      </c>
      <c r="H627" s="164">
        <v>0</v>
      </c>
      <c r="I627" s="164">
        <v>0</v>
      </c>
      <c r="J627" s="164">
        <v>0</v>
      </c>
      <c r="K627" s="164">
        <v>0</v>
      </c>
      <c r="L627" s="164">
        <v>0</v>
      </c>
      <c r="M627" s="164">
        <v>0</v>
      </c>
      <c r="N627" s="164">
        <v>0</v>
      </c>
      <c r="O627" s="164">
        <v>0</v>
      </c>
      <c r="P627" s="164">
        <v>0</v>
      </c>
      <c r="Q627" s="164">
        <v>0</v>
      </c>
      <c r="R627" s="164">
        <v>0</v>
      </c>
      <c r="S627" s="164">
        <v>0</v>
      </c>
      <c r="T627" s="164">
        <v>0</v>
      </c>
      <c r="U627" s="164">
        <v>0</v>
      </c>
      <c r="V627" s="164">
        <v>0</v>
      </c>
      <c r="W627" s="164">
        <v>0</v>
      </c>
      <c r="X627" s="164">
        <v>0</v>
      </c>
      <c r="Y627" s="164">
        <v>0</v>
      </c>
      <c r="Z627" s="164">
        <v>0</v>
      </c>
      <c r="AA627" s="164">
        <v>0</v>
      </c>
      <c r="AB627" s="164">
        <v>0</v>
      </c>
      <c r="AC627" s="164">
        <v>0</v>
      </c>
      <c r="AD627" s="164">
        <v>0</v>
      </c>
      <c r="AE627" s="164">
        <v>0</v>
      </c>
      <c r="AF627" s="164">
        <v>0</v>
      </c>
      <c r="AG627" s="164">
        <v>0</v>
      </c>
      <c r="AH627" s="164">
        <v>0</v>
      </c>
      <c r="AI627" s="164">
        <v>0</v>
      </c>
      <c r="AJ627" s="164">
        <v>0</v>
      </c>
      <c r="AK627" s="164">
        <v>0</v>
      </c>
      <c r="AL627" s="164">
        <v>0</v>
      </c>
      <c r="AM627" s="164">
        <v>0</v>
      </c>
      <c r="AN627" s="164">
        <v>0</v>
      </c>
    </row>
    <row r="628" spans="1:40" x14ac:dyDescent="0.2">
      <c r="A628" s="27" t="s">
        <v>2467</v>
      </c>
      <c r="B628" s="164">
        <v>0</v>
      </c>
      <c r="C628" s="164">
        <v>0</v>
      </c>
      <c r="D628" s="164">
        <v>0</v>
      </c>
      <c r="E628" s="164">
        <v>0</v>
      </c>
      <c r="F628" s="164">
        <v>0</v>
      </c>
      <c r="G628" s="164">
        <v>0</v>
      </c>
      <c r="H628" s="164">
        <v>0</v>
      </c>
      <c r="I628" s="164">
        <v>0</v>
      </c>
      <c r="J628" s="164">
        <v>0</v>
      </c>
      <c r="K628" s="164">
        <v>0</v>
      </c>
      <c r="L628" s="164">
        <v>0</v>
      </c>
      <c r="M628" s="164">
        <v>0</v>
      </c>
      <c r="N628" s="164">
        <v>0</v>
      </c>
      <c r="O628" s="164">
        <v>0</v>
      </c>
      <c r="P628" s="164">
        <v>0</v>
      </c>
      <c r="Q628" s="164">
        <v>0</v>
      </c>
      <c r="R628" s="164">
        <v>0</v>
      </c>
      <c r="S628" s="164">
        <v>0</v>
      </c>
      <c r="T628" s="164">
        <v>0</v>
      </c>
      <c r="U628" s="164">
        <v>0</v>
      </c>
      <c r="V628" s="164">
        <v>0</v>
      </c>
      <c r="W628" s="164">
        <v>0</v>
      </c>
      <c r="X628" s="164">
        <v>0</v>
      </c>
      <c r="Y628" s="164">
        <v>0</v>
      </c>
      <c r="Z628" s="164">
        <v>0</v>
      </c>
      <c r="AA628" s="164">
        <v>0</v>
      </c>
      <c r="AB628" s="164">
        <v>0</v>
      </c>
      <c r="AC628" s="164">
        <v>0</v>
      </c>
      <c r="AD628" s="164">
        <v>0</v>
      </c>
      <c r="AE628" s="164">
        <v>0</v>
      </c>
      <c r="AF628" s="164">
        <v>0</v>
      </c>
      <c r="AG628" s="164">
        <v>0</v>
      </c>
      <c r="AH628" s="164">
        <v>0</v>
      </c>
      <c r="AI628" s="164">
        <v>0</v>
      </c>
      <c r="AJ628" s="164">
        <v>0</v>
      </c>
      <c r="AK628" s="164">
        <v>0</v>
      </c>
      <c r="AL628" s="164">
        <v>0</v>
      </c>
      <c r="AM628" s="164">
        <v>0</v>
      </c>
      <c r="AN628" s="164">
        <v>0</v>
      </c>
    </row>
    <row r="629" spans="1:40" x14ac:dyDescent="0.2">
      <c r="A629" s="27" t="s">
        <v>2468</v>
      </c>
      <c r="B629" s="164">
        <v>0</v>
      </c>
      <c r="C629" s="164">
        <v>0</v>
      </c>
      <c r="D629" s="164">
        <v>0</v>
      </c>
      <c r="E629" s="164">
        <v>0</v>
      </c>
      <c r="F629" s="164">
        <v>0</v>
      </c>
      <c r="G629" s="164">
        <v>0</v>
      </c>
      <c r="H629" s="164">
        <v>0</v>
      </c>
      <c r="I629" s="164">
        <v>0</v>
      </c>
      <c r="J629" s="164">
        <v>0</v>
      </c>
      <c r="K629" s="164">
        <v>0</v>
      </c>
      <c r="L629" s="164">
        <v>0</v>
      </c>
      <c r="M629" s="164">
        <v>0</v>
      </c>
      <c r="N629" s="164">
        <v>0</v>
      </c>
      <c r="O629" s="164">
        <v>0</v>
      </c>
      <c r="P629" s="164">
        <v>0</v>
      </c>
      <c r="Q629" s="164">
        <v>0</v>
      </c>
      <c r="R629" s="164">
        <v>0</v>
      </c>
      <c r="S629" s="164">
        <v>0</v>
      </c>
      <c r="T629" s="164">
        <v>0</v>
      </c>
      <c r="U629" s="164">
        <v>0</v>
      </c>
      <c r="V629" s="164">
        <v>0</v>
      </c>
      <c r="W629" s="164">
        <v>0</v>
      </c>
      <c r="X629" s="164">
        <v>0</v>
      </c>
      <c r="Y629" s="164">
        <v>0</v>
      </c>
      <c r="Z629" s="164">
        <v>0</v>
      </c>
      <c r="AA629" s="164">
        <v>0</v>
      </c>
      <c r="AB629" s="164">
        <v>0</v>
      </c>
      <c r="AC629" s="164">
        <v>0</v>
      </c>
      <c r="AD629" s="164">
        <v>0</v>
      </c>
      <c r="AE629" s="164">
        <v>0</v>
      </c>
      <c r="AF629" s="164">
        <v>0</v>
      </c>
      <c r="AG629" s="164">
        <v>0</v>
      </c>
      <c r="AH629" s="164">
        <v>0</v>
      </c>
      <c r="AI629" s="164">
        <v>0</v>
      </c>
      <c r="AJ629" s="164">
        <v>0</v>
      </c>
      <c r="AK629" s="164">
        <v>0</v>
      </c>
      <c r="AL629" s="164">
        <v>0</v>
      </c>
      <c r="AM629" s="164">
        <v>0</v>
      </c>
      <c r="AN629" s="164">
        <v>0</v>
      </c>
    </row>
    <row r="630" spans="1:40" x14ac:dyDescent="0.2">
      <c r="A630" s="27" t="s">
        <v>2469</v>
      </c>
      <c r="B630" s="164">
        <v>0</v>
      </c>
      <c r="C630" s="164">
        <v>0</v>
      </c>
      <c r="D630" s="164">
        <v>0</v>
      </c>
      <c r="E630" s="164">
        <v>0</v>
      </c>
      <c r="F630" s="164">
        <v>0</v>
      </c>
      <c r="G630" s="164">
        <v>0</v>
      </c>
      <c r="H630" s="164">
        <v>0</v>
      </c>
      <c r="I630" s="164">
        <v>0</v>
      </c>
      <c r="J630" s="164">
        <v>0</v>
      </c>
      <c r="K630" s="164">
        <v>0</v>
      </c>
      <c r="L630" s="164">
        <v>0</v>
      </c>
      <c r="M630" s="164">
        <v>0</v>
      </c>
      <c r="N630" s="164">
        <v>0</v>
      </c>
      <c r="O630" s="164">
        <v>0</v>
      </c>
      <c r="P630" s="164">
        <v>0</v>
      </c>
      <c r="Q630" s="164">
        <v>0</v>
      </c>
      <c r="R630" s="164">
        <v>0</v>
      </c>
      <c r="S630" s="164">
        <v>0</v>
      </c>
      <c r="T630" s="164">
        <v>0</v>
      </c>
      <c r="U630" s="164">
        <v>0</v>
      </c>
      <c r="V630" s="164">
        <v>0</v>
      </c>
      <c r="W630" s="164">
        <v>0</v>
      </c>
      <c r="X630" s="164">
        <v>0</v>
      </c>
      <c r="Y630" s="164">
        <v>0</v>
      </c>
      <c r="Z630" s="164">
        <v>0</v>
      </c>
      <c r="AA630" s="164">
        <v>0</v>
      </c>
      <c r="AB630" s="164">
        <v>0</v>
      </c>
      <c r="AC630" s="164">
        <v>0</v>
      </c>
      <c r="AD630" s="164">
        <v>0</v>
      </c>
      <c r="AE630" s="164">
        <v>0</v>
      </c>
      <c r="AF630" s="164">
        <v>0</v>
      </c>
      <c r="AG630" s="164">
        <v>0</v>
      </c>
      <c r="AH630" s="164">
        <v>0</v>
      </c>
      <c r="AI630" s="164">
        <v>0</v>
      </c>
      <c r="AJ630" s="164">
        <v>0</v>
      </c>
      <c r="AK630" s="164">
        <v>0</v>
      </c>
      <c r="AL630" s="164">
        <v>0</v>
      </c>
      <c r="AM630" s="164">
        <v>0</v>
      </c>
      <c r="AN630" s="164">
        <v>0</v>
      </c>
    </row>
    <row r="631" spans="1:40" x14ac:dyDescent="0.2">
      <c r="A631" s="27" t="s">
        <v>2470</v>
      </c>
      <c r="B631" s="164">
        <v>0</v>
      </c>
      <c r="C631" s="164">
        <v>0</v>
      </c>
      <c r="D631" s="164">
        <v>0</v>
      </c>
      <c r="E631" s="164">
        <v>0</v>
      </c>
      <c r="F631" s="164">
        <v>0</v>
      </c>
      <c r="G631" s="164">
        <v>0</v>
      </c>
      <c r="H631" s="164">
        <v>0</v>
      </c>
      <c r="I631" s="164">
        <v>0</v>
      </c>
      <c r="J631" s="164">
        <v>0</v>
      </c>
      <c r="K631" s="164">
        <v>0</v>
      </c>
      <c r="L631" s="164">
        <v>0</v>
      </c>
      <c r="M631" s="164">
        <v>0</v>
      </c>
      <c r="N631" s="164">
        <v>0</v>
      </c>
      <c r="O631" s="164">
        <v>0</v>
      </c>
      <c r="P631" s="164">
        <v>0</v>
      </c>
      <c r="Q631" s="164">
        <v>0</v>
      </c>
      <c r="R631" s="164">
        <v>0</v>
      </c>
      <c r="S631" s="164">
        <v>0</v>
      </c>
      <c r="T631" s="164">
        <v>0</v>
      </c>
      <c r="U631" s="164">
        <v>0</v>
      </c>
      <c r="V631" s="164">
        <v>0</v>
      </c>
      <c r="W631" s="164">
        <v>0</v>
      </c>
      <c r="X631" s="164">
        <v>0</v>
      </c>
      <c r="Y631" s="164">
        <v>0</v>
      </c>
      <c r="Z631" s="164">
        <v>0</v>
      </c>
      <c r="AA631" s="164">
        <v>0</v>
      </c>
      <c r="AB631" s="164">
        <v>0</v>
      </c>
      <c r="AC631" s="164">
        <v>0</v>
      </c>
      <c r="AD631" s="164">
        <v>0</v>
      </c>
      <c r="AE631" s="164">
        <v>0</v>
      </c>
      <c r="AF631" s="164">
        <v>0</v>
      </c>
      <c r="AG631" s="164">
        <v>0</v>
      </c>
      <c r="AH631" s="164">
        <v>0</v>
      </c>
      <c r="AI631" s="164">
        <v>0</v>
      </c>
      <c r="AJ631" s="164">
        <v>0</v>
      </c>
      <c r="AK631" s="164">
        <v>0</v>
      </c>
      <c r="AL631" s="164">
        <v>0</v>
      </c>
      <c r="AM631" s="164">
        <v>0</v>
      </c>
      <c r="AN631" s="164">
        <v>0</v>
      </c>
    </row>
    <row r="632" spans="1:40" x14ac:dyDescent="0.2">
      <c r="A632" s="27" t="s">
        <v>2471</v>
      </c>
      <c r="B632" s="164">
        <v>0</v>
      </c>
      <c r="C632" s="164">
        <v>0</v>
      </c>
      <c r="D632" s="164">
        <v>0</v>
      </c>
      <c r="E632" s="164">
        <v>0</v>
      </c>
      <c r="F632" s="164">
        <v>0</v>
      </c>
      <c r="G632" s="164">
        <v>0</v>
      </c>
      <c r="H632" s="164">
        <v>0</v>
      </c>
      <c r="I632" s="164">
        <v>0</v>
      </c>
      <c r="J632" s="164">
        <v>0</v>
      </c>
      <c r="K632" s="164">
        <v>0</v>
      </c>
      <c r="L632" s="164">
        <v>0</v>
      </c>
      <c r="M632" s="164">
        <v>0</v>
      </c>
      <c r="N632" s="164">
        <v>0</v>
      </c>
      <c r="O632" s="164">
        <v>0</v>
      </c>
      <c r="P632" s="164">
        <v>0</v>
      </c>
      <c r="Q632" s="164">
        <v>0</v>
      </c>
      <c r="R632" s="164">
        <v>0</v>
      </c>
      <c r="S632" s="164">
        <v>0</v>
      </c>
      <c r="T632" s="164">
        <v>0</v>
      </c>
      <c r="U632" s="164">
        <v>0</v>
      </c>
      <c r="V632" s="164">
        <v>0</v>
      </c>
      <c r="W632" s="164">
        <v>0</v>
      </c>
      <c r="X632" s="164">
        <v>0</v>
      </c>
      <c r="Y632" s="164">
        <v>0</v>
      </c>
      <c r="Z632" s="164">
        <v>0</v>
      </c>
      <c r="AA632" s="164">
        <v>0</v>
      </c>
      <c r="AB632" s="164">
        <v>0</v>
      </c>
      <c r="AC632" s="164">
        <v>0</v>
      </c>
      <c r="AD632" s="164">
        <v>0</v>
      </c>
      <c r="AE632" s="164">
        <v>0</v>
      </c>
      <c r="AF632" s="164">
        <v>0</v>
      </c>
      <c r="AG632" s="164">
        <v>0</v>
      </c>
      <c r="AH632" s="164">
        <v>0</v>
      </c>
      <c r="AI632" s="164">
        <v>0</v>
      </c>
      <c r="AJ632" s="164">
        <v>0</v>
      </c>
      <c r="AK632" s="164">
        <v>0</v>
      </c>
      <c r="AL632" s="164">
        <v>0</v>
      </c>
      <c r="AM632" s="164">
        <v>0</v>
      </c>
      <c r="AN632" s="164">
        <v>0</v>
      </c>
    </row>
    <row r="633" spans="1:40" x14ac:dyDescent="0.2">
      <c r="A633" s="27" t="s">
        <v>2472</v>
      </c>
      <c r="B633" s="164">
        <v>-67558303.029999897</v>
      </c>
      <c r="C633" s="164">
        <v>-67558303.029999897</v>
      </c>
      <c r="D633" s="164">
        <v>-67558303.029999897</v>
      </c>
      <c r="E633" s="164">
        <v>-67558303.029999897</v>
      </c>
      <c r="F633" s="164">
        <v>-67558303.029999897</v>
      </c>
      <c r="G633" s="164">
        <v>-67558303.029999897</v>
      </c>
      <c r="H633" s="164">
        <v>-67558303.029999897</v>
      </c>
      <c r="I633" s="164">
        <v>-67558303.029999897</v>
      </c>
      <c r="J633" s="164">
        <v>-67558303.029999897</v>
      </c>
      <c r="K633" s="164">
        <v>-67558303.029999897</v>
      </c>
      <c r="L633" s="164">
        <v>-67558303.029999897</v>
      </c>
      <c r="M633" s="164">
        <v>-67558303.029999897</v>
      </c>
      <c r="N633" s="164">
        <v>-67558303.029999897</v>
      </c>
      <c r="O633" s="164">
        <v>-67558303.029999897</v>
      </c>
      <c r="P633" s="164">
        <v>-67558303.029999897</v>
      </c>
      <c r="Q633" s="164">
        <v>-67558303.029999897</v>
      </c>
      <c r="R633" s="164">
        <v>-67558303.029999897</v>
      </c>
      <c r="S633" s="164">
        <v>-67558303.029999897</v>
      </c>
      <c r="T633" s="164">
        <v>-67558303.029999897</v>
      </c>
      <c r="U633" s="164">
        <v>-67558303.029999897</v>
      </c>
      <c r="V633" s="164">
        <v>-67558303.029999897</v>
      </c>
      <c r="W633" s="164">
        <v>-67558303.029999897</v>
      </c>
      <c r="X633" s="164">
        <v>-67558303.029999897</v>
      </c>
      <c r="Y633" s="164">
        <v>-67558303.029999897</v>
      </c>
      <c r="Z633" s="164">
        <v>-67558303.029999897</v>
      </c>
      <c r="AA633" s="164">
        <v>-67558303.029999897</v>
      </c>
      <c r="AB633" s="164">
        <v>-67558303.029999897</v>
      </c>
      <c r="AC633" s="164">
        <v>-67558303.029999897</v>
      </c>
      <c r="AD633" s="164">
        <v>-67558303.029999897</v>
      </c>
      <c r="AE633" s="164">
        <v>-67558303.029999897</v>
      </c>
      <c r="AF633" s="164">
        <v>-67558303.029999897</v>
      </c>
      <c r="AG633" s="164">
        <v>-67558303.029999897</v>
      </c>
      <c r="AH633" s="164">
        <v>-67558303.029999897</v>
      </c>
      <c r="AI633" s="164">
        <v>-67558303.029999897</v>
      </c>
      <c r="AJ633" s="164">
        <v>-67558303.029999897</v>
      </c>
      <c r="AK633" s="164">
        <v>-67558303.029999897</v>
      </c>
      <c r="AL633" s="164">
        <v>-67558303.029999897</v>
      </c>
      <c r="AM633" s="164">
        <v>-67558303.029999897</v>
      </c>
      <c r="AN633" s="164">
        <v>-67558303.029999897</v>
      </c>
    </row>
    <row r="634" spans="1:40" x14ac:dyDescent="0.2">
      <c r="A634" s="27" t="s">
        <v>2473</v>
      </c>
      <c r="B634" s="164">
        <v>-17162290.379999898</v>
      </c>
      <c r="C634" s="164">
        <v>-17162290.379999898</v>
      </c>
      <c r="D634" s="164">
        <v>-17162290.379999898</v>
      </c>
      <c r="E634" s="164">
        <v>-17162290.379999898</v>
      </c>
      <c r="F634" s="164">
        <v>-17162290.379999898</v>
      </c>
      <c r="G634" s="164">
        <v>-17162290.379999898</v>
      </c>
      <c r="H634" s="164">
        <v>-17162290.379999898</v>
      </c>
      <c r="I634" s="164">
        <v>-17162290.379999898</v>
      </c>
      <c r="J634" s="164">
        <v>-17162290.379999898</v>
      </c>
      <c r="K634" s="164">
        <v>-17162290.379999898</v>
      </c>
      <c r="L634" s="164">
        <v>-17162290.379999898</v>
      </c>
      <c r="M634" s="164">
        <v>-17162290.379999898</v>
      </c>
      <c r="N634" s="164">
        <v>-17162290.379999898</v>
      </c>
      <c r="O634" s="164">
        <v>-17162290.379999898</v>
      </c>
      <c r="P634" s="164">
        <v>-17162290.379999898</v>
      </c>
      <c r="Q634" s="164">
        <v>-17162290.379999898</v>
      </c>
      <c r="R634" s="164">
        <v>-17162290.379999898</v>
      </c>
      <c r="S634" s="164">
        <v>-17162290.379999898</v>
      </c>
      <c r="T634" s="164">
        <v>-17162290.379999898</v>
      </c>
      <c r="U634" s="164">
        <v>-17162290.379999898</v>
      </c>
      <c r="V634" s="164">
        <v>-17162290.379999898</v>
      </c>
      <c r="W634" s="164">
        <v>-17162290.379999898</v>
      </c>
      <c r="X634" s="164">
        <v>-17162290.379999898</v>
      </c>
      <c r="Y634" s="164">
        <v>-17162290.379999898</v>
      </c>
      <c r="Z634" s="164">
        <v>-17162290.379999898</v>
      </c>
      <c r="AA634" s="164">
        <v>-17162290.379999898</v>
      </c>
      <c r="AB634" s="164">
        <v>-17162290.379999898</v>
      </c>
      <c r="AC634" s="164">
        <v>-17162290.379999898</v>
      </c>
      <c r="AD634" s="164">
        <v>-17162290.379999898</v>
      </c>
      <c r="AE634" s="164">
        <v>-17162290.379999898</v>
      </c>
      <c r="AF634" s="164">
        <v>-17162290.379999898</v>
      </c>
      <c r="AG634" s="164">
        <v>-17162290.379999898</v>
      </c>
      <c r="AH634" s="164">
        <v>-17162290.379999898</v>
      </c>
      <c r="AI634" s="164">
        <v>-17162290.379999898</v>
      </c>
      <c r="AJ634" s="164">
        <v>-17162290.379999898</v>
      </c>
      <c r="AK634" s="164">
        <v>-17162290.379999898</v>
      </c>
      <c r="AL634" s="164">
        <v>-17162290.379999898</v>
      </c>
      <c r="AM634" s="164">
        <v>-17162290.379999898</v>
      </c>
      <c r="AN634" s="164">
        <v>-17162290.379999898</v>
      </c>
    </row>
    <row r="635" spans="1:40" x14ac:dyDescent="0.2">
      <c r="A635" s="27" t="s">
        <v>2474</v>
      </c>
      <c r="B635" s="164">
        <v>0</v>
      </c>
      <c r="C635" s="164">
        <v>0</v>
      </c>
      <c r="D635" s="164">
        <v>0</v>
      </c>
      <c r="E635" s="164">
        <v>0</v>
      </c>
      <c r="F635" s="164">
        <v>0</v>
      </c>
      <c r="G635" s="164">
        <v>0</v>
      </c>
      <c r="H635" s="164">
        <v>0</v>
      </c>
      <c r="I635" s="164">
        <v>0</v>
      </c>
      <c r="J635" s="164">
        <v>0</v>
      </c>
      <c r="K635" s="164">
        <v>0</v>
      </c>
      <c r="L635" s="164">
        <v>0</v>
      </c>
      <c r="M635" s="164">
        <v>0</v>
      </c>
      <c r="N635" s="164">
        <v>0</v>
      </c>
      <c r="O635" s="164">
        <v>0</v>
      </c>
      <c r="P635" s="164">
        <v>0</v>
      </c>
      <c r="Q635" s="164">
        <v>0</v>
      </c>
      <c r="R635" s="164">
        <v>0</v>
      </c>
      <c r="S635" s="164">
        <v>0</v>
      </c>
      <c r="T635" s="164">
        <v>0</v>
      </c>
      <c r="U635" s="164">
        <v>0</v>
      </c>
      <c r="V635" s="164">
        <v>0</v>
      </c>
      <c r="W635" s="164">
        <v>0</v>
      </c>
      <c r="X635" s="164">
        <v>0</v>
      </c>
      <c r="Y635" s="164">
        <v>0</v>
      </c>
      <c r="Z635" s="164">
        <v>0</v>
      </c>
      <c r="AA635" s="164">
        <v>0</v>
      </c>
      <c r="AB635" s="164">
        <v>0</v>
      </c>
      <c r="AC635" s="164">
        <v>0</v>
      </c>
      <c r="AD635" s="164">
        <v>0</v>
      </c>
      <c r="AE635" s="164">
        <v>0</v>
      </c>
      <c r="AF635" s="164">
        <v>0</v>
      </c>
      <c r="AG635" s="164">
        <v>0</v>
      </c>
      <c r="AH635" s="164">
        <v>0</v>
      </c>
      <c r="AI635" s="164">
        <v>0</v>
      </c>
      <c r="AJ635" s="164">
        <v>0</v>
      </c>
      <c r="AK635" s="164">
        <v>0</v>
      </c>
      <c r="AL635" s="164">
        <v>0</v>
      </c>
      <c r="AM635" s="164">
        <v>0</v>
      </c>
      <c r="AN635" s="164">
        <v>0</v>
      </c>
    </row>
    <row r="636" spans="1:40" x14ac:dyDescent="0.2">
      <c r="A636" s="27" t="s">
        <v>2475</v>
      </c>
      <c r="B636" s="164">
        <v>-6958689.6500000004</v>
      </c>
      <c r="C636" s="164">
        <v>-6958689.6500000004</v>
      </c>
      <c r="D636" s="164">
        <v>-6958689.6500000004</v>
      </c>
      <c r="E636" s="164">
        <v>-6958689.6500000004</v>
      </c>
      <c r="F636" s="164">
        <v>-6958689.6500000004</v>
      </c>
      <c r="G636" s="164">
        <v>-6958689.6500000004</v>
      </c>
      <c r="H636" s="164">
        <v>-6958689.6500000004</v>
      </c>
      <c r="I636" s="164">
        <v>-6958689.6500000004</v>
      </c>
      <c r="J636" s="164">
        <v>-6958689.6500000004</v>
      </c>
      <c r="K636" s="164">
        <v>-6958689.6500000004</v>
      </c>
      <c r="L636" s="164">
        <v>-6958689.6500000004</v>
      </c>
      <c r="M636" s="164">
        <v>-6958689.6500000004</v>
      </c>
      <c r="N636" s="164">
        <v>-6958689.6500000004</v>
      </c>
      <c r="O636" s="164">
        <v>-6958689.6500000004</v>
      </c>
      <c r="P636" s="164">
        <v>-6958689.6500000004</v>
      </c>
      <c r="Q636" s="164">
        <v>-6958689.6500000004</v>
      </c>
      <c r="R636" s="164">
        <v>-6958689.6500000004</v>
      </c>
      <c r="S636" s="164">
        <v>-6958689.6500000004</v>
      </c>
      <c r="T636" s="164">
        <v>-6958689.6500000004</v>
      </c>
      <c r="U636" s="164">
        <v>-6958689.6500000004</v>
      </c>
      <c r="V636" s="164">
        <v>-6958689.6500000004</v>
      </c>
      <c r="W636" s="164">
        <v>-6958689.6500000004</v>
      </c>
      <c r="X636" s="164">
        <v>-6958689.6500000004</v>
      </c>
      <c r="Y636" s="164">
        <v>-6958689.6500000004</v>
      </c>
      <c r="Z636" s="164">
        <v>-6958689.6500000004</v>
      </c>
      <c r="AA636" s="164">
        <v>-6958689.6500000004</v>
      </c>
      <c r="AB636" s="164">
        <v>-6958689.6500000004</v>
      </c>
      <c r="AC636" s="164">
        <v>-6958689.6500000004</v>
      </c>
      <c r="AD636" s="164">
        <v>-6958689.6500000004</v>
      </c>
      <c r="AE636" s="164">
        <v>-6958689.6500000004</v>
      </c>
      <c r="AF636" s="164">
        <v>-6958689.6500000004</v>
      </c>
      <c r="AG636" s="164">
        <v>-6958689.6500000004</v>
      </c>
      <c r="AH636" s="164">
        <v>-6958689.6500000004</v>
      </c>
      <c r="AI636" s="164">
        <v>-6958689.6500000004</v>
      </c>
      <c r="AJ636" s="164">
        <v>-6958689.6500000004</v>
      </c>
      <c r="AK636" s="164">
        <v>-6958689.6500000004</v>
      </c>
      <c r="AL636" s="164">
        <v>-6958689.6500000004</v>
      </c>
      <c r="AM636" s="164">
        <v>-6958689.6500000004</v>
      </c>
      <c r="AN636" s="164">
        <v>-6958689.6500000004</v>
      </c>
    </row>
    <row r="637" spans="1:40" x14ac:dyDescent="0.2">
      <c r="A637" s="30" t="s">
        <v>2476</v>
      </c>
      <c r="B637" s="164">
        <v>-368624980.54310101</v>
      </c>
      <c r="C637" s="164">
        <v>-359465723.65938401</v>
      </c>
      <c r="D637" s="164">
        <v>-350406977.93662798</v>
      </c>
      <c r="E637" s="164">
        <v>-342499346.844872</v>
      </c>
      <c r="F637" s="164">
        <v>-335131192.23117</v>
      </c>
      <c r="G637" s="164">
        <v>-328243782.888547</v>
      </c>
      <c r="H637" s="164">
        <v>-322750501.997154</v>
      </c>
      <c r="I637" s="164">
        <v>-318419720.20767099</v>
      </c>
      <c r="J637" s="164">
        <v>-313751270.73833299</v>
      </c>
      <c r="K637" s="164">
        <v>-309919315.95557499</v>
      </c>
      <c r="L637" s="164">
        <v>-305815089.07342201</v>
      </c>
      <c r="M637" s="164">
        <v>-301883550.65493</v>
      </c>
      <c r="N637" s="164">
        <v>-301883550.65493</v>
      </c>
      <c r="O637" s="164">
        <v>-300210503.84723598</v>
      </c>
      <c r="P637" s="164">
        <v>-299463314.38236398</v>
      </c>
      <c r="Q637" s="164">
        <v>-298713170.26904202</v>
      </c>
      <c r="R637" s="164">
        <v>-298030059.013538</v>
      </c>
      <c r="S637" s="164">
        <v>-297789534.30833399</v>
      </c>
      <c r="T637" s="164">
        <v>-297773002.57862502</v>
      </c>
      <c r="U637" s="164">
        <v>-297987760.52312702</v>
      </c>
      <c r="V637" s="164">
        <v>-299152922.62803602</v>
      </c>
      <c r="W637" s="164">
        <v>-299435705.95379102</v>
      </c>
      <c r="X637" s="164">
        <v>-299275834.95278299</v>
      </c>
      <c r="Y637" s="164">
        <v>-298483757.06903899</v>
      </c>
      <c r="Z637" s="164">
        <v>-297703688.29721701</v>
      </c>
      <c r="AA637" s="164">
        <v>-297703688.29721701</v>
      </c>
      <c r="AB637" s="164">
        <v>-298327015.35322201</v>
      </c>
      <c r="AC637" s="164">
        <v>-297432915.02305597</v>
      </c>
      <c r="AD637" s="164">
        <v>-296582185.75282401</v>
      </c>
      <c r="AE637" s="164">
        <v>-295855240.57172698</v>
      </c>
      <c r="AF637" s="164">
        <v>-295678580.82312298</v>
      </c>
      <c r="AG637" s="164">
        <v>-295775482.36511803</v>
      </c>
      <c r="AH637" s="164">
        <v>-296123775.62015897</v>
      </c>
      <c r="AI637" s="164">
        <v>-297535573.12412298</v>
      </c>
      <c r="AJ637" s="164">
        <v>-297861615.77856499</v>
      </c>
      <c r="AK637" s="164">
        <v>-297672853.83270198</v>
      </c>
      <c r="AL637" s="164">
        <v>-296754887.34280902</v>
      </c>
      <c r="AM637" s="164">
        <v>-295905534.31754398</v>
      </c>
      <c r="AN637" s="164">
        <v>-295905534.31754398</v>
      </c>
    </row>
    <row r="638" spans="1:40" x14ac:dyDescent="0.2">
      <c r="A638" s="30" t="s">
        <v>2477</v>
      </c>
      <c r="B638" s="164">
        <v>-462451539.496602</v>
      </c>
      <c r="C638" s="164">
        <v>-452991025.06926602</v>
      </c>
      <c r="D638" s="164">
        <v>-443628060.75020301</v>
      </c>
      <c r="E638" s="164">
        <v>-435413250.009453</v>
      </c>
      <c r="F638" s="164">
        <v>-427734954.69406801</v>
      </c>
      <c r="G638" s="164">
        <v>-420847545.35144502</v>
      </c>
      <c r="H638" s="164">
        <v>-415354264.46005201</v>
      </c>
      <c r="I638" s="164">
        <v>-411023482.67057002</v>
      </c>
      <c r="J638" s="164">
        <v>-406355033.201231</v>
      </c>
      <c r="K638" s="164">
        <v>-402523078.41847402</v>
      </c>
      <c r="L638" s="164">
        <v>-398418851.53631997</v>
      </c>
      <c r="M638" s="164">
        <v>-394487313.11782801</v>
      </c>
      <c r="N638" s="164">
        <v>-394487313.11782801</v>
      </c>
      <c r="O638" s="164">
        <v>-392756085.02661002</v>
      </c>
      <c r="P638" s="164">
        <v>-392008895.56173801</v>
      </c>
      <c r="Q638" s="164">
        <v>-391258751.44841498</v>
      </c>
      <c r="R638" s="164">
        <v>-390575640.19291103</v>
      </c>
      <c r="S638" s="164">
        <v>-390335115.48770797</v>
      </c>
      <c r="T638" s="164">
        <v>-390318583.75799799</v>
      </c>
      <c r="U638" s="164">
        <v>-390533341.70249999</v>
      </c>
      <c r="V638" s="164">
        <v>-391698503.80740899</v>
      </c>
      <c r="W638" s="164">
        <v>-391981287.133165</v>
      </c>
      <c r="X638" s="164">
        <v>-391821416.13215601</v>
      </c>
      <c r="Y638" s="164">
        <v>-391029338.24841303</v>
      </c>
      <c r="Z638" s="164">
        <v>-390249269.47658998</v>
      </c>
      <c r="AA638" s="164">
        <v>-390249269.47658998</v>
      </c>
      <c r="AB638" s="164">
        <v>-390829110.37673002</v>
      </c>
      <c r="AC638" s="164">
        <v>-389935010.04656398</v>
      </c>
      <c r="AD638" s="164">
        <v>-389084280.77633202</v>
      </c>
      <c r="AE638" s="164">
        <v>-388357335.59523398</v>
      </c>
      <c r="AF638" s="164">
        <v>-388180675.84663099</v>
      </c>
      <c r="AG638" s="164">
        <v>-388277577.38862598</v>
      </c>
      <c r="AH638" s="164">
        <v>-388625870.64366698</v>
      </c>
      <c r="AI638" s="164">
        <v>-390037668.14762998</v>
      </c>
      <c r="AJ638" s="164">
        <v>-390363710.80207199</v>
      </c>
      <c r="AK638" s="164">
        <v>-390174948.85620999</v>
      </c>
      <c r="AL638" s="164">
        <v>-389256982.36631602</v>
      </c>
      <c r="AM638" s="164">
        <v>-388407629.341052</v>
      </c>
      <c r="AN638" s="164">
        <v>-388407629.341052</v>
      </c>
    </row>
    <row r="639" spans="1:40" x14ac:dyDescent="0.2">
      <c r="A639" s="30" t="s">
        <v>2478</v>
      </c>
      <c r="B639" s="164">
        <v>-2594476901.3425298</v>
      </c>
      <c r="C639" s="164">
        <v>-2583928552.4215102</v>
      </c>
      <c r="D639" s="164">
        <v>-2563216824.9273801</v>
      </c>
      <c r="E639" s="164">
        <v>-2544777882.6308098</v>
      </c>
      <c r="F639" s="164">
        <v>-2528230914.1044798</v>
      </c>
      <c r="G639" s="164">
        <v>-2508342561.1633601</v>
      </c>
      <c r="H639" s="164">
        <v>-2497007020.2769599</v>
      </c>
      <c r="I639" s="164">
        <v>-2489644342.2089</v>
      </c>
      <c r="J639" s="164">
        <v>-2474723670.2106199</v>
      </c>
      <c r="K639" s="164">
        <v>-2464664855.1521201</v>
      </c>
      <c r="L639" s="164">
        <v>-2436464108.9827099</v>
      </c>
      <c r="M639" s="164">
        <v>-2415743382.5841298</v>
      </c>
      <c r="N639" s="164">
        <v>-2415743382.5841298</v>
      </c>
      <c r="O639" s="164">
        <v>-2409906322.2404599</v>
      </c>
      <c r="P639" s="164">
        <v>-2404470034.3551402</v>
      </c>
      <c r="Q639" s="164">
        <v>-2395687826.4529099</v>
      </c>
      <c r="R639" s="164">
        <v>-2392155219.6140699</v>
      </c>
      <c r="S639" s="164">
        <v>-2390332571.10325</v>
      </c>
      <c r="T639" s="164">
        <v>-2386341351.2074399</v>
      </c>
      <c r="U639" s="164">
        <v>-2385857160.6656098</v>
      </c>
      <c r="V639" s="164">
        <v>-2390590839.6659002</v>
      </c>
      <c r="W639" s="164">
        <v>-2389270128.0830202</v>
      </c>
      <c r="X639" s="164">
        <v>-2388581907.19275</v>
      </c>
      <c r="Y639" s="164">
        <v>-2368727656.3474798</v>
      </c>
      <c r="Z639" s="164">
        <v>-2359031776.2381001</v>
      </c>
      <c r="AA639" s="164">
        <v>-2359031776.2381001</v>
      </c>
      <c r="AB639" s="164">
        <v>-2359437186.5975499</v>
      </c>
      <c r="AC639" s="164">
        <v>-2357187780.77107</v>
      </c>
      <c r="AD639" s="164">
        <v>-2351907689.4449401</v>
      </c>
      <c r="AE639" s="164">
        <v>-2349638067.8390799</v>
      </c>
      <c r="AF639" s="164">
        <v>-2349217425.3994699</v>
      </c>
      <c r="AG639" s="164">
        <v>-2347162706.9423599</v>
      </c>
      <c r="AH639" s="164">
        <v>-2349070367.0295901</v>
      </c>
      <c r="AI639" s="164">
        <v>-2356374811.9889698</v>
      </c>
      <c r="AJ639" s="164">
        <v>-2357789476.0152502</v>
      </c>
      <c r="AK639" s="164">
        <v>-2359582352.7211599</v>
      </c>
      <c r="AL639" s="164">
        <v>-2341163623.5640802</v>
      </c>
      <c r="AM639" s="164">
        <v>-2334097462.06461</v>
      </c>
      <c r="AN639" s="164">
        <v>-2334097462.06461</v>
      </c>
    </row>
    <row r="640" spans="1:40" x14ac:dyDescent="0.2">
      <c r="A640" s="30" t="s">
        <v>2479</v>
      </c>
      <c r="B640" s="164">
        <v>1038051777.80288</v>
      </c>
      <c r="C640" s="164">
        <v>977531438.86587906</v>
      </c>
      <c r="D640" s="164">
        <v>935523035.94509602</v>
      </c>
      <c r="E640" s="164">
        <v>895027095.45386195</v>
      </c>
      <c r="F640" s="164">
        <v>862651874.15815699</v>
      </c>
      <c r="G640" s="164">
        <v>834995727.97572803</v>
      </c>
      <c r="H640" s="164">
        <v>801084713.19542301</v>
      </c>
      <c r="I640" s="164">
        <v>770611353.94530499</v>
      </c>
      <c r="J640" s="164">
        <v>744764484.87559903</v>
      </c>
      <c r="K640" s="164">
        <v>721218038.39504504</v>
      </c>
      <c r="L640" s="164">
        <v>728865091.12505198</v>
      </c>
      <c r="M640" s="164">
        <v>735863283.93188</v>
      </c>
      <c r="N640" s="164">
        <v>735863283.93188</v>
      </c>
      <c r="O640" s="164">
        <v>737285049.77284098</v>
      </c>
      <c r="P640" s="164">
        <v>731423649.57282805</v>
      </c>
      <c r="Q640" s="164">
        <v>734568881.27127504</v>
      </c>
      <c r="R640" s="164">
        <v>732984781.86739695</v>
      </c>
      <c r="S640" s="164">
        <v>734170524.06683505</v>
      </c>
      <c r="T640" s="164">
        <v>735211096.82805896</v>
      </c>
      <c r="U640" s="164">
        <v>730514342.43132198</v>
      </c>
      <c r="V640" s="164">
        <v>722974373.31926596</v>
      </c>
      <c r="W640" s="164">
        <v>712662722.15327597</v>
      </c>
      <c r="X640" s="164">
        <v>702132038.38462198</v>
      </c>
      <c r="Y640" s="164">
        <v>717979357.97237301</v>
      </c>
      <c r="Z640" s="164">
        <v>726250755.94208097</v>
      </c>
      <c r="AA640" s="164">
        <v>726250755.94208097</v>
      </c>
      <c r="AB640" s="164">
        <v>730981298.92002797</v>
      </c>
      <c r="AC640" s="164">
        <v>725343558.30325794</v>
      </c>
      <c r="AD640" s="164">
        <v>728328626.78023398</v>
      </c>
      <c r="AE640" s="164">
        <v>729444374.74439299</v>
      </c>
      <c r="AF640" s="164">
        <v>733685594.31979299</v>
      </c>
      <c r="AG640" s="164">
        <v>737196913.98897195</v>
      </c>
      <c r="AH640" s="164">
        <v>734213921.36491001</v>
      </c>
      <c r="AI640" s="164">
        <v>728019513.33234799</v>
      </c>
      <c r="AJ640" s="164">
        <v>718542290.83592796</v>
      </c>
      <c r="AK640" s="164">
        <v>708771887.70471704</v>
      </c>
      <c r="AL640" s="164">
        <v>725625775.39651203</v>
      </c>
      <c r="AM640" s="164">
        <v>733696142.93387997</v>
      </c>
      <c r="AN640" s="164">
        <v>733696142.93387997</v>
      </c>
    </row>
    <row r="641" spans="1:40" x14ac:dyDescent="0.2">
      <c r="A641" s="27" t="s">
        <v>2480</v>
      </c>
    </row>
    <row r="642" spans="1:40" x14ac:dyDescent="0.2">
      <c r="A642" s="27" t="s">
        <v>2481</v>
      </c>
    </row>
    <row r="643" spans="1:40" x14ac:dyDescent="0.2">
      <c r="A643" s="27" t="s">
        <v>2482</v>
      </c>
      <c r="B643" s="164">
        <v>0</v>
      </c>
      <c r="C643" s="164">
        <v>0</v>
      </c>
      <c r="D643" s="164">
        <v>0</v>
      </c>
      <c r="E643" s="164">
        <v>0</v>
      </c>
      <c r="F643" s="164">
        <v>0</v>
      </c>
      <c r="G643" s="164">
        <v>0</v>
      </c>
      <c r="H643" s="164">
        <v>0</v>
      </c>
      <c r="I643" s="164">
        <v>0</v>
      </c>
      <c r="J643" s="164">
        <v>0</v>
      </c>
      <c r="K643" s="164">
        <v>0</v>
      </c>
      <c r="L643" s="164">
        <v>0</v>
      </c>
      <c r="M643" s="164">
        <v>0</v>
      </c>
      <c r="N643" s="164">
        <v>0</v>
      </c>
      <c r="O643" s="164">
        <v>0</v>
      </c>
      <c r="P643" s="164">
        <v>0</v>
      </c>
      <c r="Q643" s="164">
        <v>0</v>
      </c>
      <c r="R643" s="164">
        <v>0</v>
      </c>
      <c r="S643" s="164">
        <v>0</v>
      </c>
      <c r="T643" s="164">
        <v>0</v>
      </c>
      <c r="U643" s="164">
        <v>0</v>
      </c>
      <c r="V643" s="164">
        <v>0</v>
      </c>
      <c r="W643" s="164">
        <v>0</v>
      </c>
      <c r="X643" s="164">
        <v>0</v>
      </c>
      <c r="Y643" s="164">
        <v>0</v>
      </c>
      <c r="Z643" s="164">
        <v>0</v>
      </c>
      <c r="AA643" s="164">
        <v>0</v>
      </c>
      <c r="AB643" s="164">
        <v>0</v>
      </c>
      <c r="AC643" s="164">
        <v>0</v>
      </c>
      <c r="AD643" s="164">
        <v>0</v>
      </c>
      <c r="AE643" s="164">
        <v>0</v>
      </c>
      <c r="AF643" s="164">
        <v>0</v>
      </c>
      <c r="AG643" s="164">
        <v>0</v>
      </c>
      <c r="AH643" s="164">
        <v>0</v>
      </c>
      <c r="AI643" s="164">
        <v>0</v>
      </c>
      <c r="AJ643" s="164">
        <v>0</v>
      </c>
      <c r="AK643" s="164">
        <v>0</v>
      </c>
      <c r="AL643" s="164">
        <v>0</v>
      </c>
      <c r="AM643" s="164">
        <v>0</v>
      </c>
      <c r="AN643" s="164">
        <v>0</v>
      </c>
    </row>
    <row r="644" spans="1:40" x14ac:dyDescent="0.2">
      <c r="A644" s="27" t="s">
        <v>2483</v>
      </c>
      <c r="B644" s="164">
        <v>0</v>
      </c>
      <c r="C644" s="164">
        <v>0</v>
      </c>
      <c r="D644" s="164">
        <v>0</v>
      </c>
      <c r="E644" s="164">
        <v>0</v>
      </c>
      <c r="F644" s="164">
        <v>0</v>
      </c>
      <c r="G644" s="164">
        <v>0</v>
      </c>
      <c r="H644" s="164">
        <v>0</v>
      </c>
      <c r="I644" s="164">
        <v>0</v>
      </c>
      <c r="J644" s="164">
        <v>0</v>
      </c>
      <c r="K644" s="164">
        <v>0</v>
      </c>
      <c r="L644" s="164">
        <v>0</v>
      </c>
      <c r="M644" s="164">
        <v>0</v>
      </c>
      <c r="N644" s="164">
        <v>0</v>
      </c>
      <c r="O644" s="164">
        <v>0</v>
      </c>
      <c r="P644" s="164">
        <v>0</v>
      </c>
      <c r="Q644" s="164">
        <v>0</v>
      </c>
      <c r="R644" s="164">
        <v>0</v>
      </c>
      <c r="S644" s="164">
        <v>0</v>
      </c>
      <c r="T644" s="164">
        <v>0</v>
      </c>
      <c r="U644" s="164">
        <v>0</v>
      </c>
      <c r="V644" s="164">
        <v>0</v>
      </c>
      <c r="W644" s="164">
        <v>0</v>
      </c>
      <c r="X644" s="164">
        <v>0</v>
      </c>
      <c r="Y644" s="164">
        <v>0</v>
      </c>
      <c r="Z644" s="164">
        <v>0</v>
      </c>
      <c r="AA644" s="164">
        <v>0</v>
      </c>
      <c r="AB644" s="164">
        <v>0</v>
      </c>
      <c r="AC644" s="164">
        <v>0</v>
      </c>
      <c r="AD644" s="164">
        <v>0</v>
      </c>
      <c r="AE644" s="164">
        <v>0</v>
      </c>
      <c r="AF644" s="164">
        <v>0</v>
      </c>
      <c r="AG644" s="164">
        <v>0</v>
      </c>
      <c r="AH644" s="164">
        <v>0</v>
      </c>
      <c r="AI644" s="164">
        <v>0</v>
      </c>
      <c r="AJ644" s="164">
        <v>0</v>
      </c>
      <c r="AK644" s="164">
        <v>0</v>
      </c>
      <c r="AL644" s="164">
        <v>0</v>
      </c>
      <c r="AM644" s="164">
        <v>0</v>
      </c>
      <c r="AN644" s="164">
        <v>0</v>
      </c>
    </row>
    <row r="645" spans="1:40" x14ac:dyDescent="0.2">
      <c r="A645" s="27" t="s">
        <v>2484</v>
      </c>
      <c r="B645" s="164">
        <v>0</v>
      </c>
      <c r="C645" s="164">
        <v>0</v>
      </c>
      <c r="D645" s="164">
        <v>0</v>
      </c>
      <c r="E645" s="164">
        <v>0</v>
      </c>
      <c r="F645" s="164">
        <v>0</v>
      </c>
      <c r="G645" s="164">
        <v>0</v>
      </c>
      <c r="H645" s="164">
        <v>0</v>
      </c>
      <c r="I645" s="164">
        <v>0</v>
      </c>
      <c r="J645" s="164">
        <v>0</v>
      </c>
      <c r="K645" s="164">
        <v>0</v>
      </c>
      <c r="L645" s="164">
        <v>0</v>
      </c>
      <c r="M645" s="164">
        <v>0</v>
      </c>
      <c r="N645" s="164">
        <v>0</v>
      </c>
      <c r="O645" s="164">
        <v>0</v>
      </c>
      <c r="P645" s="164">
        <v>0</v>
      </c>
      <c r="Q645" s="164">
        <v>0</v>
      </c>
      <c r="R645" s="164">
        <v>0</v>
      </c>
      <c r="S645" s="164">
        <v>0</v>
      </c>
      <c r="T645" s="164">
        <v>0</v>
      </c>
      <c r="U645" s="164">
        <v>0</v>
      </c>
      <c r="V645" s="164">
        <v>0</v>
      </c>
      <c r="W645" s="164">
        <v>0</v>
      </c>
      <c r="X645" s="164">
        <v>0</v>
      </c>
      <c r="Y645" s="164">
        <v>0</v>
      </c>
      <c r="Z645" s="164">
        <v>0</v>
      </c>
      <c r="AA645" s="164">
        <v>0</v>
      </c>
      <c r="AB645" s="164">
        <v>0</v>
      </c>
      <c r="AC645" s="164">
        <v>0</v>
      </c>
      <c r="AD645" s="164">
        <v>0</v>
      </c>
      <c r="AE645" s="164">
        <v>0</v>
      </c>
      <c r="AF645" s="164">
        <v>0</v>
      </c>
      <c r="AG645" s="164">
        <v>0</v>
      </c>
      <c r="AH645" s="164">
        <v>0</v>
      </c>
      <c r="AI645" s="164">
        <v>0</v>
      </c>
      <c r="AJ645" s="164">
        <v>0</v>
      </c>
      <c r="AK645" s="164">
        <v>0</v>
      </c>
      <c r="AL645" s="164">
        <v>0</v>
      </c>
      <c r="AM645" s="164">
        <v>0</v>
      </c>
      <c r="AN645" s="164">
        <v>0</v>
      </c>
    </row>
    <row r="646" spans="1:40" x14ac:dyDescent="0.2">
      <c r="A646" s="30" t="s">
        <v>2485</v>
      </c>
      <c r="B646" s="164">
        <v>1038051777.80288</v>
      </c>
      <c r="C646" s="164">
        <v>977531438.86587906</v>
      </c>
      <c r="D646" s="164">
        <v>935523035.94509602</v>
      </c>
      <c r="E646" s="164">
        <v>895027095.45386195</v>
      </c>
      <c r="F646" s="164">
        <v>862651874.15815699</v>
      </c>
      <c r="G646" s="164">
        <v>834995727.97572803</v>
      </c>
      <c r="H646" s="164">
        <v>801084713.19542301</v>
      </c>
      <c r="I646" s="164">
        <v>770611353.94530499</v>
      </c>
      <c r="J646" s="164">
        <v>744764484.87559903</v>
      </c>
      <c r="K646" s="164">
        <v>721218038.39504504</v>
      </c>
      <c r="L646" s="164">
        <v>728865091.12505198</v>
      </c>
      <c r="M646" s="164">
        <v>735863283.93188</v>
      </c>
      <c r="N646" s="164">
        <v>735863283.93188</v>
      </c>
      <c r="O646" s="164">
        <v>737285049.77284098</v>
      </c>
      <c r="P646" s="164">
        <v>731423649.57282805</v>
      </c>
      <c r="Q646" s="164">
        <v>734568881.27127504</v>
      </c>
      <c r="R646" s="164">
        <v>732984781.86739695</v>
      </c>
      <c r="S646" s="164">
        <v>734170524.06683505</v>
      </c>
      <c r="T646" s="164">
        <v>735211096.82805896</v>
      </c>
      <c r="U646" s="164">
        <v>730514342.43132198</v>
      </c>
      <c r="V646" s="164">
        <v>722974373.31926596</v>
      </c>
      <c r="W646" s="164">
        <v>712662722.15327597</v>
      </c>
      <c r="X646" s="164">
        <v>702132038.38462198</v>
      </c>
      <c r="Y646" s="164">
        <v>717979357.97237301</v>
      </c>
      <c r="Z646" s="164">
        <v>726250755.94208097</v>
      </c>
      <c r="AA646" s="164">
        <v>726250755.94208097</v>
      </c>
      <c r="AB646" s="164">
        <v>730981298.92002797</v>
      </c>
      <c r="AC646" s="164">
        <v>725343558.30325794</v>
      </c>
      <c r="AD646" s="164">
        <v>728328626.78023398</v>
      </c>
      <c r="AE646" s="164">
        <v>729444374.74439299</v>
      </c>
      <c r="AF646" s="164">
        <v>733685594.31979299</v>
      </c>
      <c r="AG646" s="164">
        <v>737196913.98897195</v>
      </c>
      <c r="AH646" s="164">
        <v>734213921.36491001</v>
      </c>
      <c r="AI646" s="164">
        <v>728019513.33234799</v>
      </c>
      <c r="AJ646" s="164">
        <v>718542290.83592796</v>
      </c>
      <c r="AK646" s="164">
        <v>708771887.70471704</v>
      </c>
      <c r="AL646" s="164">
        <v>725625775.39651203</v>
      </c>
      <c r="AM646" s="164">
        <v>733696142.93387997</v>
      </c>
      <c r="AN646" s="164">
        <v>733696142.93387997</v>
      </c>
    </row>
    <row r="647" spans="1:40" x14ac:dyDescent="0.2">
      <c r="A647" s="27" t="s">
        <v>2486</v>
      </c>
    </row>
    <row r="648" spans="1:40" x14ac:dyDescent="0.2">
      <c r="A648" s="27" t="s">
        <v>2487</v>
      </c>
    </row>
    <row r="649" spans="1:40" x14ac:dyDescent="0.2">
      <c r="A649" s="27" t="s">
        <v>2488</v>
      </c>
    </row>
    <row r="650" spans="1:40" x14ac:dyDescent="0.2">
      <c r="A650" s="27" t="s">
        <v>2489</v>
      </c>
      <c r="B650" s="164">
        <v>0</v>
      </c>
      <c r="C650" s="164">
        <v>0</v>
      </c>
      <c r="D650" s="164">
        <v>0</v>
      </c>
      <c r="E650" s="164">
        <v>0</v>
      </c>
      <c r="F650" s="164">
        <v>0</v>
      </c>
      <c r="G650" s="164">
        <v>0</v>
      </c>
      <c r="H650" s="164">
        <v>0</v>
      </c>
      <c r="I650" s="164">
        <v>0</v>
      </c>
      <c r="J650" s="164">
        <v>0</v>
      </c>
      <c r="K650" s="164">
        <v>0</v>
      </c>
      <c r="L650" s="164">
        <v>0</v>
      </c>
      <c r="M650" s="164">
        <v>0</v>
      </c>
      <c r="N650" s="164">
        <v>0</v>
      </c>
      <c r="O650" s="164">
        <v>0</v>
      </c>
      <c r="P650" s="164">
        <v>0</v>
      </c>
      <c r="Q650" s="164">
        <v>0</v>
      </c>
      <c r="R650" s="164">
        <v>0</v>
      </c>
      <c r="S650" s="164">
        <v>0</v>
      </c>
      <c r="T650" s="164">
        <v>0</v>
      </c>
      <c r="U650" s="164">
        <v>0</v>
      </c>
      <c r="V650" s="164">
        <v>0</v>
      </c>
      <c r="W650" s="164">
        <v>0</v>
      </c>
      <c r="X650" s="164">
        <v>0</v>
      </c>
      <c r="Y650" s="164">
        <v>0</v>
      </c>
      <c r="Z650" s="164">
        <v>0</v>
      </c>
      <c r="AA650" s="164">
        <v>0</v>
      </c>
      <c r="AB650" s="164">
        <v>0</v>
      </c>
      <c r="AC650" s="164">
        <v>0</v>
      </c>
      <c r="AD650" s="164">
        <v>0</v>
      </c>
      <c r="AE650" s="164">
        <v>0</v>
      </c>
      <c r="AF650" s="164">
        <v>0</v>
      </c>
      <c r="AG650" s="164">
        <v>0</v>
      </c>
      <c r="AH650" s="164">
        <v>0</v>
      </c>
      <c r="AI650" s="164">
        <v>0</v>
      </c>
      <c r="AJ650" s="164">
        <v>0</v>
      </c>
      <c r="AK650" s="164">
        <v>0</v>
      </c>
      <c r="AL650" s="164">
        <v>0</v>
      </c>
      <c r="AM650" s="164">
        <v>0</v>
      </c>
      <c r="AN650" s="164">
        <v>0</v>
      </c>
    </row>
    <row r="651" spans="1:40" x14ac:dyDescent="0.2">
      <c r="A651" s="27" t="s">
        <v>2490</v>
      </c>
      <c r="B651" s="164">
        <v>0</v>
      </c>
      <c r="C651" s="164">
        <v>0</v>
      </c>
      <c r="D651" s="164">
        <v>0</v>
      </c>
      <c r="E651" s="164">
        <v>0</v>
      </c>
      <c r="F651" s="164">
        <v>0</v>
      </c>
      <c r="G651" s="164">
        <v>0</v>
      </c>
      <c r="H651" s="164">
        <v>0</v>
      </c>
      <c r="I651" s="164">
        <v>0</v>
      </c>
      <c r="J651" s="164">
        <v>0</v>
      </c>
      <c r="K651" s="164">
        <v>0</v>
      </c>
      <c r="L651" s="164">
        <v>0</v>
      </c>
      <c r="M651" s="164">
        <v>0</v>
      </c>
      <c r="N651" s="164">
        <v>0</v>
      </c>
      <c r="O651" s="164">
        <v>0</v>
      </c>
      <c r="P651" s="164">
        <v>0</v>
      </c>
      <c r="Q651" s="164">
        <v>0</v>
      </c>
      <c r="R651" s="164">
        <v>0</v>
      </c>
      <c r="S651" s="164">
        <v>0</v>
      </c>
      <c r="T651" s="164">
        <v>0</v>
      </c>
      <c r="U651" s="164">
        <v>0</v>
      </c>
      <c r="V651" s="164">
        <v>0</v>
      </c>
      <c r="W651" s="164">
        <v>0</v>
      </c>
      <c r="X651" s="164">
        <v>0</v>
      </c>
      <c r="Y651" s="164">
        <v>0</v>
      </c>
      <c r="Z651" s="164">
        <v>0</v>
      </c>
      <c r="AA651" s="164">
        <v>0</v>
      </c>
      <c r="AB651" s="164">
        <v>0</v>
      </c>
      <c r="AC651" s="164">
        <v>0</v>
      </c>
      <c r="AD651" s="164">
        <v>0</v>
      </c>
      <c r="AE651" s="164">
        <v>0</v>
      </c>
      <c r="AF651" s="164">
        <v>0</v>
      </c>
      <c r="AG651" s="164">
        <v>0</v>
      </c>
      <c r="AH651" s="164">
        <v>0</v>
      </c>
      <c r="AI651" s="164">
        <v>0</v>
      </c>
      <c r="AJ651" s="164">
        <v>0</v>
      </c>
      <c r="AK651" s="164">
        <v>0</v>
      </c>
      <c r="AL651" s="164">
        <v>0</v>
      </c>
      <c r="AM651" s="164">
        <v>0</v>
      </c>
      <c r="AN651" s="164">
        <v>0</v>
      </c>
    </row>
    <row r="652" spans="1:40" x14ac:dyDescent="0.2">
      <c r="A652" s="27" t="s">
        <v>2491</v>
      </c>
      <c r="B652" s="164">
        <v>0</v>
      </c>
      <c r="C652" s="164">
        <v>0</v>
      </c>
      <c r="D652" s="164">
        <v>0</v>
      </c>
      <c r="E652" s="164">
        <v>0</v>
      </c>
      <c r="F652" s="164">
        <v>0</v>
      </c>
      <c r="G652" s="164">
        <v>0</v>
      </c>
      <c r="H652" s="164">
        <v>0</v>
      </c>
      <c r="I652" s="164">
        <v>0</v>
      </c>
      <c r="J652" s="164">
        <v>0</v>
      </c>
      <c r="K652" s="164">
        <v>0</v>
      </c>
      <c r="L652" s="164">
        <v>0</v>
      </c>
      <c r="M652" s="164">
        <v>0</v>
      </c>
      <c r="N652" s="164">
        <v>0</v>
      </c>
      <c r="O652" s="164">
        <v>0</v>
      </c>
      <c r="P652" s="164">
        <v>0</v>
      </c>
      <c r="Q652" s="164">
        <v>0</v>
      </c>
      <c r="R652" s="164">
        <v>0</v>
      </c>
      <c r="S652" s="164">
        <v>0</v>
      </c>
      <c r="T652" s="164">
        <v>0</v>
      </c>
      <c r="U652" s="164">
        <v>0</v>
      </c>
      <c r="V652" s="164">
        <v>0</v>
      </c>
      <c r="W652" s="164">
        <v>0</v>
      </c>
      <c r="X652" s="164">
        <v>0</v>
      </c>
      <c r="Y652" s="164">
        <v>0</v>
      </c>
      <c r="Z652" s="164">
        <v>0</v>
      </c>
      <c r="AA652" s="164">
        <v>0</v>
      </c>
      <c r="AB652" s="164">
        <v>0</v>
      </c>
      <c r="AC652" s="164">
        <v>0</v>
      </c>
      <c r="AD652" s="164">
        <v>0</v>
      </c>
      <c r="AE652" s="164">
        <v>0</v>
      </c>
      <c r="AF652" s="164">
        <v>0</v>
      </c>
      <c r="AG652" s="164">
        <v>0</v>
      </c>
      <c r="AH652" s="164">
        <v>0</v>
      </c>
      <c r="AI652" s="164">
        <v>0</v>
      </c>
      <c r="AJ652" s="164">
        <v>0</v>
      </c>
      <c r="AK652" s="164">
        <v>0</v>
      </c>
      <c r="AL652" s="164">
        <v>0</v>
      </c>
      <c r="AM652" s="164">
        <v>0</v>
      </c>
      <c r="AN652" s="164">
        <v>0</v>
      </c>
    </row>
    <row r="653" spans="1:40" x14ac:dyDescent="0.2">
      <c r="A653" s="27" t="s">
        <v>2492</v>
      </c>
      <c r="B653" s="164">
        <v>0</v>
      </c>
      <c r="C653" s="164">
        <v>0</v>
      </c>
      <c r="D653" s="164">
        <v>0</v>
      </c>
      <c r="E653" s="164">
        <v>0</v>
      </c>
      <c r="F653" s="164">
        <v>0</v>
      </c>
      <c r="G653" s="164">
        <v>0</v>
      </c>
      <c r="H653" s="164">
        <v>0</v>
      </c>
      <c r="I653" s="164">
        <v>0</v>
      </c>
      <c r="J653" s="164">
        <v>0</v>
      </c>
      <c r="K653" s="164">
        <v>0</v>
      </c>
      <c r="L653" s="164">
        <v>0</v>
      </c>
      <c r="M653" s="164">
        <v>0</v>
      </c>
      <c r="N653" s="164">
        <v>0</v>
      </c>
      <c r="O653" s="164">
        <v>0</v>
      </c>
      <c r="P653" s="164">
        <v>0</v>
      </c>
      <c r="Q653" s="164">
        <v>0</v>
      </c>
      <c r="R653" s="164">
        <v>0</v>
      </c>
      <c r="S653" s="164">
        <v>0</v>
      </c>
      <c r="T653" s="164">
        <v>0</v>
      </c>
      <c r="U653" s="164">
        <v>0</v>
      </c>
      <c r="V653" s="164">
        <v>0</v>
      </c>
      <c r="W653" s="164">
        <v>0</v>
      </c>
      <c r="X653" s="164">
        <v>0</v>
      </c>
      <c r="Y653" s="164">
        <v>0</v>
      </c>
      <c r="Z653" s="164">
        <v>0</v>
      </c>
      <c r="AA653" s="164">
        <v>0</v>
      </c>
      <c r="AB653" s="164">
        <v>0</v>
      </c>
      <c r="AC653" s="164">
        <v>0</v>
      </c>
      <c r="AD653" s="164">
        <v>0</v>
      </c>
      <c r="AE653" s="164">
        <v>0</v>
      </c>
      <c r="AF653" s="164">
        <v>0</v>
      </c>
      <c r="AG653" s="164">
        <v>0</v>
      </c>
      <c r="AH653" s="164">
        <v>0</v>
      </c>
      <c r="AI653" s="164">
        <v>0</v>
      </c>
      <c r="AJ653" s="164">
        <v>0</v>
      </c>
      <c r="AK653" s="164">
        <v>0</v>
      </c>
      <c r="AL653" s="164">
        <v>0</v>
      </c>
      <c r="AM653" s="164">
        <v>0</v>
      </c>
      <c r="AN653" s="164">
        <v>0</v>
      </c>
    </row>
    <row r="654" spans="1:40" x14ac:dyDescent="0.2">
      <c r="A654" s="27" t="s">
        <v>2493</v>
      </c>
      <c r="B654" s="164">
        <v>0</v>
      </c>
      <c r="C654" s="164">
        <v>0</v>
      </c>
      <c r="D654" s="164">
        <v>0</v>
      </c>
      <c r="E654" s="164">
        <v>0</v>
      </c>
      <c r="F654" s="164">
        <v>0</v>
      </c>
      <c r="G654" s="164">
        <v>0</v>
      </c>
      <c r="H654" s="164">
        <v>0</v>
      </c>
      <c r="I654" s="164">
        <v>0</v>
      </c>
      <c r="J654" s="164">
        <v>0</v>
      </c>
      <c r="K654" s="164">
        <v>0</v>
      </c>
      <c r="L654" s="164">
        <v>0</v>
      </c>
      <c r="M654" s="164">
        <v>0</v>
      </c>
      <c r="N654" s="164">
        <v>0</v>
      </c>
      <c r="O654" s="164">
        <v>0</v>
      </c>
      <c r="P654" s="164">
        <v>0</v>
      </c>
      <c r="Q654" s="164">
        <v>0</v>
      </c>
      <c r="R654" s="164">
        <v>0</v>
      </c>
      <c r="S654" s="164">
        <v>0</v>
      </c>
      <c r="T654" s="164">
        <v>0</v>
      </c>
      <c r="U654" s="164">
        <v>0</v>
      </c>
      <c r="V654" s="164">
        <v>0</v>
      </c>
      <c r="W654" s="164">
        <v>0</v>
      </c>
      <c r="X654" s="164">
        <v>0</v>
      </c>
      <c r="Y654" s="164">
        <v>0</v>
      </c>
      <c r="Z654" s="164">
        <v>0</v>
      </c>
      <c r="AA654" s="164">
        <v>0</v>
      </c>
      <c r="AB654" s="164">
        <v>0</v>
      </c>
      <c r="AC654" s="164">
        <v>0</v>
      </c>
      <c r="AD654" s="164">
        <v>0</v>
      </c>
      <c r="AE654" s="164">
        <v>0</v>
      </c>
      <c r="AF654" s="164">
        <v>0</v>
      </c>
      <c r="AG654" s="164">
        <v>0</v>
      </c>
      <c r="AH654" s="164">
        <v>0</v>
      </c>
      <c r="AI654" s="164">
        <v>0</v>
      </c>
      <c r="AJ654" s="164">
        <v>0</v>
      </c>
      <c r="AK654" s="164">
        <v>0</v>
      </c>
      <c r="AL654" s="164">
        <v>0</v>
      </c>
      <c r="AM654" s="164">
        <v>0</v>
      </c>
      <c r="AN654" s="164">
        <v>0</v>
      </c>
    </row>
    <row r="655" spans="1:40" x14ac:dyDescent="0.2">
      <c r="A655" s="27" t="s">
        <v>2494</v>
      </c>
      <c r="B655" s="164">
        <v>0</v>
      </c>
      <c r="C655" s="164">
        <v>0</v>
      </c>
      <c r="D655" s="164">
        <v>0</v>
      </c>
      <c r="E655" s="164">
        <v>0</v>
      </c>
      <c r="F655" s="164">
        <v>0</v>
      </c>
      <c r="G655" s="164">
        <v>0</v>
      </c>
      <c r="H655" s="164">
        <v>0</v>
      </c>
      <c r="I655" s="164">
        <v>0</v>
      </c>
      <c r="J655" s="164">
        <v>0</v>
      </c>
      <c r="K655" s="164">
        <v>0</v>
      </c>
      <c r="L655" s="164">
        <v>0</v>
      </c>
      <c r="M655" s="164">
        <v>0</v>
      </c>
      <c r="N655" s="164">
        <v>0</v>
      </c>
      <c r="O655" s="164">
        <v>0</v>
      </c>
      <c r="P655" s="164">
        <v>0</v>
      </c>
      <c r="Q655" s="164">
        <v>0</v>
      </c>
      <c r="R655" s="164">
        <v>0</v>
      </c>
      <c r="S655" s="164">
        <v>0</v>
      </c>
      <c r="T655" s="164">
        <v>0</v>
      </c>
      <c r="U655" s="164">
        <v>0</v>
      </c>
      <c r="V655" s="164">
        <v>0</v>
      </c>
      <c r="W655" s="164">
        <v>0</v>
      </c>
      <c r="X655" s="164">
        <v>0</v>
      </c>
      <c r="Y655" s="164">
        <v>0</v>
      </c>
      <c r="Z655" s="164">
        <v>0</v>
      </c>
      <c r="AA655" s="164">
        <v>0</v>
      </c>
      <c r="AB655" s="164">
        <v>0</v>
      </c>
      <c r="AC655" s="164">
        <v>0</v>
      </c>
      <c r="AD655" s="164">
        <v>0</v>
      </c>
      <c r="AE655" s="164">
        <v>0</v>
      </c>
      <c r="AF655" s="164">
        <v>0</v>
      </c>
      <c r="AG655" s="164">
        <v>0</v>
      </c>
      <c r="AH655" s="164">
        <v>0</v>
      </c>
      <c r="AI655" s="164">
        <v>0</v>
      </c>
      <c r="AJ655" s="164">
        <v>0</v>
      </c>
      <c r="AK655" s="164">
        <v>0</v>
      </c>
      <c r="AL655" s="164">
        <v>0</v>
      </c>
      <c r="AM655" s="164">
        <v>0</v>
      </c>
      <c r="AN655" s="164">
        <v>0</v>
      </c>
    </row>
    <row r="656" spans="1:40" x14ac:dyDescent="0.2">
      <c r="A656" s="27" t="s">
        <v>2495</v>
      </c>
      <c r="B656" s="164">
        <v>0</v>
      </c>
      <c r="C656" s="164">
        <v>0</v>
      </c>
      <c r="D656" s="164">
        <v>0</v>
      </c>
      <c r="E656" s="164">
        <v>0</v>
      </c>
      <c r="F656" s="164">
        <v>0</v>
      </c>
      <c r="G656" s="164">
        <v>0</v>
      </c>
      <c r="H656" s="164">
        <v>0</v>
      </c>
      <c r="I656" s="164">
        <v>0</v>
      </c>
      <c r="J656" s="164">
        <v>0</v>
      </c>
      <c r="K656" s="164">
        <v>0</v>
      </c>
      <c r="L656" s="164">
        <v>0</v>
      </c>
      <c r="M656" s="164">
        <v>0</v>
      </c>
      <c r="N656" s="164">
        <v>0</v>
      </c>
      <c r="O656" s="164">
        <v>0</v>
      </c>
      <c r="P656" s="164">
        <v>0</v>
      </c>
      <c r="Q656" s="164">
        <v>0</v>
      </c>
      <c r="R656" s="164">
        <v>0</v>
      </c>
      <c r="S656" s="164">
        <v>0</v>
      </c>
      <c r="T656" s="164">
        <v>0</v>
      </c>
      <c r="U656" s="164">
        <v>0</v>
      </c>
      <c r="V656" s="164">
        <v>0</v>
      </c>
      <c r="W656" s="164">
        <v>0</v>
      </c>
      <c r="X656" s="164">
        <v>0</v>
      </c>
      <c r="Y656" s="164">
        <v>0</v>
      </c>
      <c r="Z656" s="164">
        <v>0</v>
      </c>
      <c r="AA656" s="164">
        <v>0</v>
      </c>
      <c r="AB656" s="164">
        <v>0</v>
      </c>
      <c r="AC656" s="164">
        <v>0</v>
      </c>
      <c r="AD656" s="164">
        <v>0</v>
      </c>
      <c r="AE656" s="164">
        <v>0</v>
      </c>
      <c r="AF656" s="164">
        <v>0</v>
      </c>
      <c r="AG656" s="164">
        <v>0</v>
      </c>
      <c r="AH656" s="164">
        <v>0</v>
      </c>
      <c r="AI656" s="164">
        <v>0</v>
      </c>
      <c r="AJ656" s="164">
        <v>0</v>
      </c>
      <c r="AK656" s="164">
        <v>0</v>
      </c>
      <c r="AL656" s="164">
        <v>0</v>
      </c>
      <c r="AM656" s="164">
        <v>0</v>
      </c>
      <c r="AN656" s="164">
        <v>0</v>
      </c>
    </row>
    <row r="657" spans="1:40" x14ac:dyDescent="0.2">
      <c r="A657" s="27" t="s">
        <v>2496</v>
      </c>
      <c r="B657" s="164">
        <v>0</v>
      </c>
      <c r="C657" s="164">
        <v>0</v>
      </c>
      <c r="D657" s="164">
        <v>0</v>
      </c>
      <c r="E657" s="164">
        <v>0</v>
      </c>
      <c r="F657" s="164">
        <v>0</v>
      </c>
      <c r="G657" s="164">
        <v>0</v>
      </c>
      <c r="H657" s="164">
        <v>0</v>
      </c>
      <c r="I657" s="164">
        <v>0</v>
      </c>
      <c r="J657" s="164">
        <v>0</v>
      </c>
      <c r="K657" s="164">
        <v>0</v>
      </c>
      <c r="L657" s="164">
        <v>0</v>
      </c>
      <c r="M657" s="164">
        <v>0</v>
      </c>
      <c r="N657" s="164">
        <v>0</v>
      </c>
      <c r="O657" s="164">
        <v>0</v>
      </c>
      <c r="P657" s="164">
        <v>0</v>
      </c>
      <c r="Q657" s="164">
        <v>0</v>
      </c>
      <c r="R657" s="164">
        <v>0</v>
      </c>
      <c r="S657" s="164">
        <v>0</v>
      </c>
      <c r="T657" s="164">
        <v>0</v>
      </c>
      <c r="U657" s="164">
        <v>0</v>
      </c>
      <c r="V657" s="164">
        <v>0</v>
      </c>
      <c r="W657" s="164">
        <v>0</v>
      </c>
      <c r="X657" s="164">
        <v>0</v>
      </c>
      <c r="Y657" s="164">
        <v>0</v>
      </c>
      <c r="Z657" s="164">
        <v>0</v>
      </c>
      <c r="AA657" s="164">
        <v>0</v>
      </c>
      <c r="AB657" s="164">
        <v>0</v>
      </c>
      <c r="AC657" s="164">
        <v>0</v>
      </c>
      <c r="AD657" s="164">
        <v>0</v>
      </c>
      <c r="AE657" s="164">
        <v>0</v>
      </c>
      <c r="AF657" s="164">
        <v>0</v>
      </c>
      <c r="AG657" s="164">
        <v>0</v>
      </c>
      <c r="AH657" s="164">
        <v>0</v>
      </c>
      <c r="AI657" s="164">
        <v>0</v>
      </c>
      <c r="AJ657" s="164">
        <v>0</v>
      </c>
      <c r="AK657" s="164">
        <v>0</v>
      </c>
      <c r="AL657" s="164">
        <v>0</v>
      </c>
      <c r="AM657" s="164">
        <v>0</v>
      </c>
      <c r="AN657" s="164">
        <v>0</v>
      </c>
    </row>
    <row r="658" spans="1:40" x14ac:dyDescent="0.2">
      <c r="A658" s="27" t="s">
        <v>2497</v>
      </c>
      <c r="B658" s="164">
        <v>0</v>
      </c>
      <c r="C658" s="164">
        <v>0</v>
      </c>
      <c r="D658" s="164">
        <v>0</v>
      </c>
      <c r="E658" s="164">
        <v>0</v>
      </c>
      <c r="F658" s="164">
        <v>0</v>
      </c>
      <c r="G658" s="164">
        <v>0</v>
      </c>
      <c r="H658" s="164">
        <v>0</v>
      </c>
      <c r="I658" s="164">
        <v>0</v>
      </c>
      <c r="J658" s="164">
        <v>0</v>
      </c>
      <c r="K658" s="164">
        <v>0</v>
      </c>
      <c r="L658" s="164">
        <v>0</v>
      </c>
      <c r="M658" s="164">
        <v>0</v>
      </c>
      <c r="N658" s="164">
        <v>0</v>
      </c>
      <c r="O658" s="164">
        <v>0</v>
      </c>
      <c r="P658" s="164">
        <v>0</v>
      </c>
      <c r="Q658" s="164">
        <v>0</v>
      </c>
      <c r="R658" s="164">
        <v>0</v>
      </c>
      <c r="S658" s="164">
        <v>0</v>
      </c>
      <c r="T658" s="164">
        <v>0</v>
      </c>
      <c r="U658" s="164">
        <v>0</v>
      </c>
      <c r="V658" s="164">
        <v>0</v>
      </c>
      <c r="W658" s="164">
        <v>0</v>
      </c>
      <c r="X658" s="164">
        <v>0</v>
      </c>
      <c r="Y658" s="164">
        <v>0</v>
      </c>
      <c r="Z658" s="164">
        <v>0</v>
      </c>
      <c r="AA658" s="164">
        <v>0</v>
      </c>
      <c r="AB658" s="164">
        <v>0</v>
      </c>
      <c r="AC658" s="164">
        <v>0</v>
      </c>
      <c r="AD658" s="164">
        <v>0</v>
      </c>
      <c r="AE658" s="164">
        <v>0</v>
      </c>
      <c r="AF658" s="164">
        <v>0</v>
      </c>
      <c r="AG658" s="164">
        <v>0</v>
      </c>
      <c r="AH658" s="164">
        <v>0</v>
      </c>
      <c r="AI658" s="164">
        <v>0</v>
      </c>
      <c r="AJ658" s="164">
        <v>0</v>
      </c>
      <c r="AK658" s="164">
        <v>0</v>
      </c>
      <c r="AL658" s="164">
        <v>0</v>
      </c>
      <c r="AM658" s="164">
        <v>0</v>
      </c>
      <c r="AN658" s="164">
        <v>0</v>
      </c>
    </row>
    <row r="659" spans="1:40" x14ac:dyDescent="0.2">
      <c r="A659" s="182" t="s">
        <v>2498</v>
      </c>
      <c r="B659" s="164">
        <v>0</v>
      </c>
      <c r="C659" s="164">
        <v>0</v>
      </c>
      <c r="D659" s="164">
        <v>0</v>
      </c>
      <c r="E659" s="164">
        <v>0</v>
      </c>
      <c r="F659" s="164">
        <v>0</v>
      </c>
      <c r="G659" s="164">
        <v>0</v>
      </c>
      <c r="H659" s="164">
        <v>0</v>
      </c>
      <c r="I659" s="164">
        <v>0</v>
      </c>
      <c r="J659" s="164">
        <v>0</v>
      </c>
      <c r="K659" s="164">
        <v>0</v>
      </c>
      <c r="L659" s="164">
        <v>0</v>
      </c>
      <c r="M659" s="164">
        <v>0</v>
      </c>
      <c r="N659" s="164">
        <v>0</v>
      </c>
      <c r="O659" s="164">
        <v>0</v>
      </c>
      <c r="P659" s="164">
        <v>0</v>
      </c>
      <c r="Q659" s="164">
        <v>0</v>
      </c>
      <c r="R659" s="164">
        <v>0</v>
      </c>
      <c r="S659" s="164">
        <v>0</v>
      </c>
      <c r="T659" s="164">
        <v>0</v>
      </c>
      <c r="U659" s="164">
        <v>0</v>
      </c>
      <c r="V659" s="164">
        <v>0</v>
      </c>
      <c r="W659" s="164">
        <v>0</v>
      </c>
      <c r="X659" s="164">
        <v>0</v>
      </c>
      <c r="Y659" s="164">
        <v>0</v>
      </c>
      <c r="Z659" s="164">
        <v>0</v>
      </c>
      <c r="AA659" s="164">
        <v>0</v>
      </c>
      <c r="AB659" s="164">
        <v>0</v>
      </c>
      <c r="AC659" s="164">
        <v>0</v>
      </c>
      <c r="AD659" s="164">
        <v>0</v>
      </c>
      <c r="AE659" s="164">
        <v>0</v>
      </c>
      <c r="AF659" s="164">
        <v>0</v>
      </c>
      <c r="AG659" s="164">
        <v>0</v>
      </c>
      <c r="AH659" s="164">
        <v>0</v>
      </c>
      <c r="AI659" s="164">
        <v>0</v>
      </c>
      <c r="AJ659" s="164">
        <v>0</v>
      </c>
      <c r="AK659" s="164">
        <v>0</v>
      </c>
      <c r="AL659" s="164">
        <v>0</v>
      </c>
      <c r="AM659" s="164">
        <v>0</v>
      </c>
      <c r="AN659" s="164">
        <v>0</v>
      </c>
    </row>
    <row r="660" spans="1:40" x14ac:dyDescent="0.2">
      <c r="A660" s="27" t="s">
        <v>2499</v>
      </c>
      <c r="B660" s="164">
        <v>0</v>
      </c>
      <c r="C660" s="164">
        <v>0</v>
      </c>
      <c r="D660" s="164">
        <v>0</v>
      </c>
      <c r="E660" s="164">
        <v>0</v>
      </c>
      <c r="F660" s="164">
        <v>0</v>
      </c>
      <c r="G660" s="164">
        <v>0</v>
      </c>
      <c r="H660" s="164">
        <v>0</v>
      </c>
      <c r="I660" s="164">
        <v>0</v>
      </c>
      <c r="J660" s="164">
        <v>0</v>
      </c>
      <c r="K660" s="164">
        <v>0</v>
      </c>
      <c r="L660" s="164">
        <v>0</v>
      </c>
      <c r="M660" s="164">
        <v>0</v>
      </c>
      <c r="N660" s="164">
        <v>0</v>
      </c>
      <c r="O660" s="164">
        <v>0</v>
      </c>
      <c r="P660" s="164">
        <v>0</v>
      </c>
      <c r="Q660" s="164">
        <v>0</v>
      </c>
      <c r="R660" s="164">
        <v>0</v>
      </c>
      <c r="S660" s="164">
        <v>0</v>
      </c>
      <c r="T660" s="164">
        <v>0</v>
      </c>
      <c r="U660" s="164">
        <v>0</v>
      </c>
      <c r="V660" s="164">
        <v>0</v>
      </c>
      <c r="W660" s="164">
        <v>0</v>
      </c>
      <c r="X660" s="164">
        <v>0</v>
      </c>
      <c r="Y660" s="164">
        <v>0</v>
      </c>
      <c r="Z660" s="164">
        <v>0</v>
      </c>
      <c r="AA660" s="164">
        <v>0</v>
      </c>
      <c r="AB660" s="164">
        <v>0</v>
      </c>
      <c r="AC660" s="164">
        <v>0</v>
      </c>
      <c r="AD660" s="164">
        <v>0</v>
      </c>
      <c r="AE660" s="164">
        <v>0</v>
      </c>
      <c r="AF660" s="164">
        <v>0</v>
      </c>
      <c r="AG660" s="164">
        <v>0</v>
      </c>
      <c r="AH660" s="164">
        <v>0</v>
      </c>
      <c r="AI660" s="164">
        <v>0</v>
      </c>
      <c r="AJ660" s="164">
        <v>0</v>
      </c>
      <c r="AK660" s="164">
        <v>0</v>
      </c>
      <c r="AL660" s="164">
        <v>0</v>
      </c>
      <c r="AM660" s="164">
        <v>0</v>
      </c>
      <c r="AN660" s="164">
        <v>0</v>
      </c>
    </row>
    <row r="661" spans="1:40" x14ac:dyDescent="0.2">
      <c r="A661" s="27" t="s">
        <v>2500</v>
      </c>
      <c r="B661" s="164">
        <v>0</v>
      </c>
      <c r="C661" s="164">
        <v>0</v>
      </c>
      <c r="D661" s="164">
        <v>0</v>
      </c>
      <c r="E661" s="164">
        <v>0</v>
      </c>
      <c r="F661" s="164">
        <v>0</v>
      </c>
      <c r="G661" s="164">
        <v>0</v>
      </c>
      <c r="H661" s="164">
        <v>0</v>
      </c>
      <c r="I661" s="164">
        <v>0</v>
      </c>
      <c r="J661" s="164">
        <v>0</v>
      </c>
      <c r="K661" s="164">
        <v>0</v>
      </c>
      <c r="L661" s="164">
        <v>0</v>
      </c>
      <c r="M661" s="164">
        <v>0</v>
      </c>
      <c r="N661" s="164">
        <v>0</v>
      </c>
      <c r="O661" s="164">
        <v>0</v>
      </c>
      <c r="P661" s="164">
        <v>0</v>
      </c>
      <c r="Q661" s="164">
        <v>0</v>
      </c>
      <c r="R661" s="164">
        <v>0</v>
      </c>
      <c r="S661" s="164">
        <v>0</v>
      </c>
      <c r="T661" s="164">
        <v>0</v>
      </c>
      <c r="U661" s="164">
        <v>0</v>
      </c>
      <c r="V661" s="164">
        <v>0</v>
      </c>
      <c r="W661" s="164">
        <v>0</v>
      </c>
      <c r="X661" s="164">
        <v>0</v>
      </c>
      <c r="Y661" s="164">
        <v>0</v>
      </c>
      <c r="Z661" s="164">
        <v>0</v>
      </c>
      <c r="AA661" s="164">
        <v>0</v>
      </c>
      <c r="AB661" s="164">
        <v>0</v>
      </c>
      <c r="AC661" s="164">
        <v>0</v>
      </c>
      <c r="AD661" s="164">
        <v>0</v>
      </c>
      <c r="AE661" s="164">
        <v>0</v>
      </c>
      <c r="AF661" s="164">
        <v>0</v>
      </c>
      <c r="AG661" s="164">
        <v>0</v>
      </c>
      <c r="AH661" s="164">
        <v>0</v>
      </c>
      <c r="AI661" s="164">
        <v>0</v>
      </c>
      <c r="AJ661" s="164">
        <v>0</v>
      </c>
      <c r="AK661" s="164">
        <v>0</v>
      </c>
      <c r="AL661" s="164">
        <v>0</v>
      </c>
      <c r="AM661" s="164">
        <v>0</v>
      </c>
      <c r="AN661" s="164">
        <v>0</v>
      </c>
    </row>
    <row r="662" spans="1:40" x14ac:dyDescent="0.2">
      <c r="A662" s="27" t="s">
        <v>2501</v>
      </c>
      <c r="B662" s="164">
        <v>0</v>
      </c>
      <c r="C662" s="164">
        <v>0</v>
      </c>
      <c r="D662" s="164">
        <v>0</v>
      </c>
      <c r="E662" s="164">
        <v>0</v>
      </c>
      <c r="F662" s="164">
        <v>0</v>
      </c>
      <c r="G662" s="164">
        <v>0</v>
      </c>
      <c r="H662" s="164">
        <v>0</v>
      </c>
      <c r="I662" s="164">
        <v>0</v>
      </c>
      <c r="J662" s="164">
        <v>0</v>
      </c>
      <c r="K662" s="164">
        <v>0</v>
      </c>
      <c r="L662" s="164">
        <v>0</v>
      </c>
      <c r="M662" s="164">
        <v>0</v>
      </c>
      <c r="N662" s="164">
        <v>0</v>
      </c>
      <c r="O662" s="164">
        <v>0</v>
      </c>
      <c r="P662" s="164">
        <v>0</v>
      </c>
      <c r="Q662" s="164">
        <v>0</v>
      </c>
      <c r="R662" s="164">
        <v>0</v>
      </c>
      <c r="S662" s="164">
        <v>0</v>
      </c>
      <c r="T662" s="164">
        <v>0</v>
      </c>
      <c r="U662" s="164">
        <v>0</v>
      </c>
      <c r="V662" s="164">
        <v>0</v>
      </c>
      <c r="W662" s="164">
        <v>0</v>
      </c>
      <c r="X662" s="164">
        <v>0</v>
      </c>
      <c r="Y662" s="164">
        <v>0</v>
      </c>
      <c r="Z662" s="164">
        <v>0</v>
      </c>
      <c r="AA662" s="164">
        <v>0</v>
      </c>
      <c r="AB662" s="164">
        <v>0</v>
      </c>
      <c r="AC662" s="164">
        <v>0</v>
      </c>
      <c r="AD662" s="164">
        <v>0</v>
      </c>
      <c r="AE662" s="164">
        <v>0</v>
      </c>
      <c r="AF662" s="164">
        <v>0</v>
      </c>
      <c r="AG662" s="164">
        <v>0</v>
      </c>
      <c r="AH662" s="164">
        <v>0</v>
      </c>
      <c r="AI662" s="164">
        <v>0</v>
      </c>
      <c r="AJ662" s="164">
        <v>0</v>
      </c>
      <c r="AK662" s="164">
        <v>0</v>
      </c>
      <c r="AL662" s="164">
        <v>0</v>
      </c>
      <c r="AM662" s="164">
        <v>0</v>
      </c>
      <c r="AN662" s="164">
        <v>0</v>
      </c>
    </row>
    <row r="663" spans="1:40" x14ac:dyDescent="0.2">
      <c r="A663" s="27" t="s">
        <v>2502</v>
      </c>
      <c r="B663" s="164">
        <v>0</v>
      </c>
      <c r="C663" s="164">
        <v>0</v>
      </c>
      <c r="D663" s="164">
        <v>0</v>
      </c>
      <c r="E663" s="164">
        <v>0</v>
      </c>
      <c r="F663" s="164">
        <v>0</v>
      </c>
      <c r="G663" s="164">
        <v>0</v>
      </c>
      <c r="H663" s="164">
        <v>0</v>
      </c>
      <c r="I663" s="164">
        <v>0</v>
      </c>
      <c r="J663" s="164">
        <v>0</v>
      </c>
      <c r="K663" s="164">
        <v>0</v>
      </c>
      <c r="L663" s="164">
        <v>0</v>
      </c>
      <c r="M663" s="164">
        <v>0</v>
      </c>
      <c r="N663" s="164">
        <v>0</v>
      </c>
      <c r="O663" s="164">
        <v>0</v>
      </c>
      <c r="P663" s="164">
        <v>0</v>
      </c>
      <c r="Q663" s="164">
        <v>0</v>
      </c>
      <c r="R663" s="164">
        <v>0</v>
      </c>
      <c r="S663" s="164">
        <v>0</v>
      </c>
      <c r="T663" s="164">
        <v>0</v>
      </c>
      <c r="U663" s="164">
        <v>0</v>
      </c>
      <c r="V663" s="164">
        <v>0</v>
      </c>
      <c r="W663" s="164">
        <v>0</v>
      </c>
      <c r="X663" s="164">
        <v>0</v>
      </c>
      <c r="Y663" s="164">
        <v>0</v>
      </c>
      <c r="Z663" s="164">
        <v>0</v>
      </c>
      <c r="AA663" s="164">
        <v>0</v>
      </c>
      <c r="AB663" s="164">
        <v>0</v>
      </c>
      <c r="AC663" s="164">
        <v>0</v>
      </c>
      <c r="AD663" s="164">
        <v>0</v>
      </c>
      <c r="AE663" s="164">
        <v>0</v>
      </c>
      <c r="AF663" s="164">
        <v>0</v>
      </c>
      <c r="AG663" s="164">
        <v>0</v>
      </c>
      <c r="AH663" s="164">
        <v>0</v>
      </c>
      <c r="AI663" s="164">
        <v>0</v>
      </c>
      <c r="AJ663" s="164">
        <v>0</v>
      </c>
      <c r="AK663" s="164">
        <v>0</v>
      </c>
      <c r="AL663" s="164">
        <v>0</v>
      </c>
      <c r="AM663" s="164">
        <v>0</v>
      </c>
      <c r="AN663" s="164">
        <v>0</v>
      </c>
    </row>
    <row r="664" spans="1:40" x14ac:dyDescent="0.2">
      <c r="A664" s="27" t="s">
        <v>2503</v>
      </c>
      <c r="B664" s="164">
        <v>0</v>
      </c>
      <c r="C664" s="164">
        <v>0</v>
      </c>
      <c r="D664" s="164">
        <v>0</v>
      </c>
      <c r="E664" s="164">
        <v>0</v>
      </c>
      <c r="F664" s="164">
        <v>0</v>
      </c>
      <c r="G664" s="164">
        <v>0</v>
      </c>
      <c r="H664" s="164">
        <v>0</v>
      </c>
      <c r="I664" s="164">
        <v>0</v>
      </c>
      <c r="J664" s="164">
        <v>0</v>
      </c>
      <c r="K664" s="164">
        <v>0</v>
      </c>
      <c r="L664" s="164">
        <v>0</v>
      </c>
      <c r="M664" s="164">
        <v>0</v>
      </c>
      <c r="N664" s="164">
        <v>0</v>
      </c>
      <c r="O664" s="164">
        <v>0</v>
      </c>
      <c r="P664" s="164">
        <v>0</v>
      </c>
      <c r="Q664" s="164">
        <v>0</v>
      </c>
      <c r="R664" s="164">
        <v>0</v>
      </c>
      <c r="S664" s="164">
        <v>0</v>
      </c>
      <c r="T664" s="164">
        <v>0</v>
      </c>
      <c r="U664" s="164">
        <v>0</v>
      </c>
      <c r="V664" s="164">
        <v>0</v>
      </c>
      <c r="W664" s="164">
        <v>0</v>
      </c>
      <c r="X664" s="164">
        <v>0</v>
      </c>
      <c r="Y664" s="164">
        <v>0</v>
      </c>
      <c r="Z664" s="164">
        <v>0</v>
      </c>
      <c r="AA664" s="164">
        <v>0</v>
      </c>
      <c r="AB664" s="164">
        <v>0</v>
      </c>
      <c r="AC664" s="164">
        <v>0</v>
      </c>
      <c r="AD664" s="164">
        <v>0</v>
      </c>
      <c r="AE664" s="164">
        <v>0</v>
      </c>
      <c r="AF664" s="164">
        <v>0</v>
      </c>
      <c r="AG664" s="164">
        <v>0</v>
      </c>
      <c r="AH664" s="164">
        <v>0</v>
      </c>
      <c r="AI664" s="164">
        <v>0</v>
      </c>
      <c r="AJ664" s="164">
        <v>0</v>
      </c>
      <c r="AK664" s="164">
        <v>0</v>
      </c>
      <c r="AL664" s="164">
        <v>0</v>
      </c>
      <c r="AM664" s="164">
        <v>0</v>
      </c>
      <c r="AN664" s="164">
        <v>0</v>
      </c>
    </row>
    <row r="665" spans="1:40" x14ac:dyDescent="0.2">
      <c r="A665" s="27" t="s">
        <v>2504</v>
      </c>
      <c r="B665" s="164">
        <v>0</v>
      </c>
      <c r="C665" s="164">
        <v>0</v>
      </c>
      <c r="D665" s="164">
        <v>0</v>
      </c>
      <c r="E665" s="164">
        <v>0</v>
      </c>
      <c r="F665" s="164">
        <v>0</v>
      </c>
      <c r="G665" s="164">
        <v>0</v>
      </c>
      <c r="H665" s="164">
        <v>0</v>
      </c>
      <c r="I665" s="164">
        <v>0</v>
      </c>
      <c r="J665" s="164">
        <v>0</v>
      </c>
      <c r="K665" s="164">
        <v>0</v>
      </c>
      <c r="L665" s="164">
        <v>0</v>
      </c>
      <c r="M665" s="164">
        <v>0</v>
      </c>
      <c r="N665" s="164">
        <v>0</v>
      </c>
      <c r="O665" s="164">
        <v>0</v>
      </c>
      <c r="P665" s="164">
        <v>0</v>
      </c>
      <c r="Q665" s="164">
        <v>0</v>
      </c>
      <c r="R665" s="164">
        <v>0</v>
      </c>
      <c r="S665" s="164">
        <v>0</v>
      </c>
      <c r="T665" s="164">
        <v>0</v>
      </c>
      <c r="U665" s="164">
        <v>0</v>
      </c>
      <c r="V665" s="164">
        <v>0</v>
      </c>
      <c r="W665" s="164">
        <v>0</v>
      </c>
      <c r="X665" s="164">
        <v>0</v>
      </c>
      <c r="Y665" s="164">
        <v>0</v>
      </c>
      <c r="Z665" s="164">
        <v>0</v>
      </c>
      <c r="AA665" s="164">
        <v>0</v>
      </c>
      <c r="AB665" s="164">
        <v>0</v>
      </c>
      <c r="AC665" s="164">
        <v>0</v>
      </c>
      <c r="AD665" s="164">
        <v>0</v>
      </c>
      <c r="AE665" s="164">
        <v>0</v>
      </c>
      <c r="AF665" s="164">
        <v>0</v>
      </c>
      <c r="AG665" s="164">
        <v>0</v>
      </c>
      <c r="AH665" s="164">
        <v>0</v>
      </c>
      <c r="AI665" s="164">
        <v>0</v>
      </c>
      <c r="AJ665" s="164">
        <v>0</v>
      </c>
      <c r="AK665" s="164">
        <v>0</v>
      </c>
      <c r="AL665" s="164">
        <v>0</v>
      </c>
      <c r="AM665" s="164">
        <v>0</v>
      </c>
      <c r="AN665" s="164">
        <v>0</v>
      </c>
    </row>
    <row r="666" spans="1:40" x14ac:dyDescent="0.2">
      <c r="A666" s="27" t="s">
        <v>2505</v>
      </c>
      <c r="B666" s="164">
        <v>0</v>
      </c>
      <c r="C666" s="164">
        <v>0</v>
      </c>
      <c r="D666" s="164">
        <v>0</v>
      </c>
      <c r="E666" s="164">
        <v>0</v>
      </c>
      <c r="F666" s="164">
        <v>0</v>
      </c>
      <c r="G666" s="164">
        <v>0</v>
      </c>
      <c r="H666" s="164">
        <v>0</v>
      </c>
      <c r="I666" s="164">
        <v>0</v>
      </c>
      <c r="J666" s="164">
        <v>0</v>
      </c>
      <c r="K666" s="164">
        <v>0</v>
      </c>
      <c r="L666" s="164">
        <v>0</v>
      </c>
      <c r="M666" s="164">
        <v>0</v>
      </c>
      <c r="N666" s="164">
        <v>0</v>
      </c>
      <c r="O666" s="164">
        <v>0</v>
      </c>
      <c r="P666" s="164">
        <v>0</v>
      </c>
      <c r="Q666" s="164">
        <v>0</v>
      </c>
      <c r="R666" s="164">
        <v>0</v>
      </c>
      <c r="S666" s="164">
        <v>0</v>
      </c>
      <c r="T666" s="164">
        <v>0</v>
      </c>
      <c r="U666" s="164">
        <v>0</v>
      </c>
      <c r="V666" s="164">
        <v>0</v>
      </c>
      <c r="W666" s="164">
        <v>0</v>
      </c>
      <c r="X666" s="164">
        <v>0</v>
      </c>
      <c r="Y666" s="164">
        <v>0</v>
      </c>
      <c r="Z666" s="164">
        <v>0</v>
      </c>
      <c r="AA666" s="164">
        <v>0</v>
      </c>
      <c r="AB666" s="164">
        <v>0</v>
      </c>
      <c r="AC666" s="164">
        <v>0</v>
      </c>
      <c r="AD666" s="164">
        <v>0</v>
      </c>
      <c r="AE666" s="164">
        <v>0</v>
      </c>
      <c r="AF666" s="164">
        <v>0</v>
      </c>
      <c r="AG666" s="164">
        <v>0</v>
      </c>
      <c r="AH666" s="164">
        <v>0</v>
      </c>
      <c r="AI666" s="164">
        <v>0</v>
      </c>
      <c r="AJ666" s="164">
        <v>0</v>
      </c>
      <c r="AK666" s="164">
        <v>0</v>
      </c>
      <c r="AL666" s="164">
        <v>0</v>
      </c>
      <c r="AM666" s="164">
        <v>0</v>
      </c>
      <c r="AN666" s="164">
        <v>0</v>
      </c>
    </row>
    <row r="667" spans="1:40" x14ac:dyDescent="0.2">
      <c r="A667" s="27" t="s">
        <v>2506</v>
      </c>
      <c r="B667" s="164">
        <v>0</v>
      </c>
      <c r="C667" s="164">
        <v>0</v>
      </c>
      <c r="D667" s="164">
        <v>0</v>
      </c>
      <c r="E667" s="164">
        <v>0</v>
      </c>
      <c r="F667" s="164">
        <v>0</v>
      </c>
      <c r="G667" s="164">
        <v>0</v>
      </c>
      <c r="H667" s="164">
        <v>0</v>
      </c>
      <c r="I667" s="164">
        <v>0</v>
      </c>
      <c r="J667" s="164">
        <v>0</v>
      </c>
      <c r="K667" s="164">
        <v>0</v>
      </c>
      <c r="L667" s="164">
        <v>0</v>
      </c>
      <c r="M667" s="164">
        <v>0</v>
      </c>
      <c r="N667" s="164">
        <v>0</v>
      </c>
      <c r="O667" s="164">
        <v>0</v>
      </c>
      <c r="P667" s="164">
        <v>0</v>
      </c>
      <c r="Q667" s="164">
        <v>0</v>
      </c>
      <c r="R667" s="164">
        <v>0</v>
      </c>
      <c r="S667" s="164">
        <v>0</v>
      </c>
      <c r="T667" s="164">
        <v>0</v>
      </c>
      <c r="U667" s="164">
        <v>0</v>
      </c>
      <c r="V667" s="164">
        <v>0</v>
      </c>
      <c r="W667" s="164">
        <v>0</v>
      </c>
      <c r="X667" s="164">
        <v>0</v>
      </c>
      <c r="Y667" s="164">
        <v>0</v>
      </c>
      <c r="Z667" s="164">
        <v>0</v>
      </c>
      <c r="AA667" s="164">
        <v>0</v>
      </c>
      <c r="AB667" s="164">
        <v>0</v>
      </c>
      <c r="AC667" s="164">
        <v>0</v>
      </c>
      <c r="AD667" s="164">
        <v>0</v>
      </c>
      <c r="AE667" s="164">
        <v>0</v>
      </c>
      <c r="AF667" s="164">
        <v>0</v>
      </c>
      <c r="AG667" s="164">
        <v>0</v>
      </c>
      <c r="AH667" s="164">
        <v>0</v>
      </c>
      <c r="AI667" s="164">
        <v>0</v>
      </c>
      <c r="AJ667" s="164">
        <v>0</v>
      </c>
      <c r="AK667" s="164">
        <v>0</v>
      </c>
      <c r="AL667" s="164">
        <v>0</v>
      </c>
      <c r="AM667" s="164">
        <v>0</v>
      </c>
      <c r="AN667" s="164">
        <v>0</v>
      </c>
    </row>
    <row r="668" spans="1:40" x14ac:dyDescent="0.2">
      <c r="A668" s="27" t="s">
        <v>2507</v>
      </c>
      <c r="B668" s="164">
        <v>0</v>
      </c>
      <c r="C668" s="164">
        <v>0</v>
      </c>
      <c r="D668" s="164">
        <v>0</v>
      </c>
      <c r="E668" s="164">
        <v>0</v>
      </c>
      <c r="F668" s="164">
        <v>0</v>
      </c>
      <c r="G668" s="164">
        <v>0</v>
      </c>
      <c r="H668" s="164">
        <v>0</v>
      </c>
      <c r="I668" s="164">
        <v>0</v>
      </c>
      <c r="J668" s="164">
        <v>0</v>
      </c>
      <c r="K668" s="164">
        <v>0</v>
      </c>
      <c r="L668" s="164">
        <v>0</v>
      </c>
      <c r="M668" s="164">
        <v>0</v>
      </c>
      <c r="N668" s="164">
        <v>0</v>
      </c>
      <c r="O668" s="164">
        <v>0</v>
      </c>
      <c r="P668" s="164">
        <v>0</v>
      </c>
      <c r="Q668" s="164">
        <v>0</v>
      </c>
      <c r="R668" s="164">
        <v>0</v>
      </c>
      <c r="S668" s="164">
        <v>0</v>
      </c>
      <c r="T668" s="164">
        <v>0</v>
      </c>
      <c r="U668" s="164">
        <v>0</v>
      </c>
      <c r="V668" s="164">
        <v>0</v>
      </c>
      <c r="W668" s="164">
        <v>0</v>
      </c>
      <c r="X668" s="164">
        <v>0</v>
      </c>
      <c r="Y668" s="164">
        <v>0</v>
      </c>
      <c r="Z668" s="164">
        <v>0</v>
      </c>
      <c r="AA668" s="164">
        <v>0</v>
      </c>
      <c r="AB668" s="164">
        <v>0</v>
      </c>
      <c r="AC668" s="164">
        <v>0</v>
      </c>
      <c r="AD668" s="164">
        <v>0</v>
      </c>
      <c r="AE668" s="164">
        <v>0</v>
      </c>
      <c r="AF668" s="164">
        <v>0</v>
      </c>
      <c r="AG668" s="164">
        <v>0</v>
      </c>
      <c r="AH668" s="164">
        <v>0</v>
      </c>
      <c r="AI668" s="164">
        <v>0</v>
      </c>
      <c r="AJ668" s="164">
        <v>0</v>
      </c>
      <c r="AK668" s="164">
        <v>0</v>
      </c>
      <c r="AL668" s="164">
        <v>0</v>
      </c>
      <c r="AM668" s="164">
        <v>0</v>
      </c>
      <c r="AN668" s="164">
        <v>0</v>
      </c>
    </row>
    <row r="669" spans="1:40" x14ac:dyDescent="0.2">
      <c r="A669" s="27" t="s">
        <v>2508</v>
      </c>
      <c r="B669" s="164">
        <v>0</v>
      </c>
      <c r="C669" s="164">
        <v>0</v>
      </c>
      <c r="D669" s="164">
        <v>0</v>
      </c>
      <c r="E669" s="164">
        <v>0</v>
      </c>
      <c r="F669" s="164">
        <v>0</v>
      </c>
      <c r="G669" s="164">
        <v>0</v>
      </c>
      <c r="H669" s="164">
        <v>0</v>
      </c>
      <c r="I669" s="164">
        <v>0</v>
      </c>
      <c r="J669" s="164">
        <v>0</v>
      </c>
      <c r="K669" s="164">
        <v>0</v>
      </c>
      <c r="L669" s="164">
        <v>0</v>
      </c>
      <c r="M669" s="164">
        <v>0</v>
      </c>
      <c r="N669" s="164">
        <v>0</v>
      </c>
      <c r="O669" s="164">
        <v>0</v>
      </c>
      <c r="P669" s="164">
        <v>0</v>
      </c>
      <c r="Q669" s="164">
        <v>0</v>
      </c>
      <c r="R669" s="164">
        <v>0</v>
      </c>
      <c r="S669" s="164">
        <v>0</v>
      </c>
      <c r="T669" s="164">
        <v>0</v>
      </c>
      <c r="U669" s="164">
        <v>0</v>
      </c>
      <c r="V669" s="164">
        <v>0</v>
      </c>
      <c r="W669" s="164">
        <v>0</v>
      </c>
      <c r="X669" s="164">
        <v>0</v>
      </c>
      <c r="Y669" s="164">
        <v>0</v>
      </c>
      <c r="Z669" s="164">
        <v>0</v>
      </c>
      <c r="AA669" s="164">
        <v>0</v>
      </c>
      <c r="AB669" s="164">
        <v>0</v>
      </c>
      <c r="AC669" s="164">
        <v>0</v>
      </c>
      <c r="AD669" s="164">
        <v>0</v>
      </c>
      <c r="AE669" s="164">
        <v>0</v>
      </c>
      <c r="AF669" s="164">
        <v>0</v>
      </c>
      <c r="AG669" s="164">
        <v>0</v>
      </c>
      <c r="AH669" s="164">
        <v>0</v>
      </c>
      <c r="AI669" s="164">
        <v>0</v>
      </c>
      <c r="AJ669" s="164">
        <v>0</v>
      </c>
      <c r="AK669" s="164">
        <v>0</v>
      </c>
      <c r="AL669" s="164">
        <v>0</v>
      </c>
      <c r="AM669" s="164">
        <v>0</v>
      </c>
      <c r="AN669" s="164">
        <v>0</v>
      </c>
    </row>
    <row r="670" spans="1:40" x14ac:dyDescent="0.2">
      <c r="A670" s="27" t="s">
        <v>2509</v>
      </c>
      <c r="B670" s="164">
        <v>0</v>
      </c>
      <c r="C670" s="164">
        <v>0</v>
      </c>
      <c r="D670" s="164">
        <v>0</v>
      </c>
      <c r="E670" s="164">
        <v>0</v>
      </c>
      <c r="F670" s="164">
        <v>0</v>
      </c>
      <c r="G670" s="164">
        <v>0</v>
      </c>
      <c r="H670" s="164">
        <v>0</v>
      </c>
      <c r="I670" s="164">
        <v>0</v>
      </c>
      <c r="J670" s="164">
        <v>0</v>
      </c>
      <c r="K670" s="164">
        <v>0</v>
      </c>
      <c r="L670" s="164">
        <v>0</v>
      </c>
      <c r="M670" s="164">
        <v>0</v>
      </c>
      <c r="N670" s="164">
        <v>0</v>
      </c>
      <c r="O670" s="164">
        <v>0</v>
      </c>
      <c r="P670" s="164">
        <v>0</v>
      </c>
      <c r="Q670" s="164">
        <v>0</v>
      </c>
      <c r="R670" s="164">
        <v>0</v>
      </c>
      <c r="S670" s="164">
        <v>0</v>
      </c>
      <c r="T670" s="164">
        <v>0</v>
      </c>
      <c r="U670" s="164">
        <v>0</v>
      </c>
      <c r="V670" s="164">
        <v>0</v>
      </c>
      <c r="W670" s="164">
        <v>0</v>
      </c>
      <c r="X670" s="164">
        <v>0</v>
      </c>
      <c r="Y670" s="164">
        <v>0</v>
      </c>
      <c r="Z670" s="164">
        <v>0</v>
      </c>
      <c r="AA670" s="164">
        <v>0</v>
      </c>
      <c r="AB670" s="164">
        <v>0</v>
      </c>
      <c r="AC670" s="164">
        <v>0</v>
      </c>
      <c r="AD670" s="164">
        <v>0</v>
      </c>
      <c r="AE670" s="164">
        <v>0</v>
      </c>
      <c r="AF670" s="164">
        <v>0</v>
      </c>
      <c r="AG670" s="164">
        <v>0</v>
      </c>
      <c r="AH670" s="164">
        <v>0</v>
      </c>
      <c r="AI670" s="164">
        <v>0</v>
      </c>
      <c r="AJ670" s="164">
        <v>0</v>
      </c>
      <c r="AK670" s="164">
        <v>0</v>
      </c>
      <c r="AL670" s="164">
        <v>0</v>
      </c>
      <c r="AM670" s="164">
        <v>0</v>
      </c>
      <c r="AN670" s="164">
        <v>0</v>
      </c>
    </row>
    <row r="671" spans="1:40" x14ac:dyDescent="0.2">
      <c r="A671" s="27" t="s">
        <v>2510</v>
      </c>
      <c r="B671" s="164">
        <v>0</v>
      </c>
      <c r="C671" s="164">
        <v>0</v>
      </c>
      <c r="D671" s="164">
        <v>0</v>
      </c>
      <c r="E671" s="164">
        <v>0</v>
      </c>
      <c r="F671" s="164">
        <v>0</v>
      </c>
      <c r="G671" s="164">
        <v>0</v>
      </c>
      <c r="H671" s="164">
        <v>0</v>
      </c>
      <c r="I671" s="164">
        <v>0</v>
      </c>
      <c r="J671" s="164">
        <v>0</v>
      </c>
      <c r="K671" s="164">
        <v>0</v>
      </c>
      <c r="L671" s="164">
        <v>0</v>
      </c>
      <c r="M671" s="164">
        <v>0</v>
      </c>
      <c r="N671" s="164">
        <v>0</v>
      </c>
      <c r="O671" s="164">
        <v>0</v>
      </c>
      <c r="P671" s="164">
        <v>0</v>
      </c>
      <c r="Q671" s="164">
        <v>0</v>
      </c>
      <c r="R671" s="164">
        <v>0</v>
      </c>
      <c r="S671" s="164">
        <v>0</v>
      </c>
      <c r="T671" s="164">
        <v>0</v>
      </c>
      <c r="U671" s="164">
        <v>0</v>
      </c>
      <c r="V671" s="164">
        <v>0</v>
      </c>
      <c r="W671" s="164">
        <v>0</v>
      </c>
      <c r="X671" s="164">
        <v>0</v>
      </c>
      <c r="Y671" s="164">
        <v>0</v>
      </c>
      <c r="Z671" s="164">
        <v>0</v>
      </c>
      <c r="AA671" s="164">
        <v>0</v>
      </c>
      <c r="AB671" s="164">
        <v>0</v>
      </c>
      <c r="AC671" s="164">
        <v>0</v>
      </c>
      <c r="AD671" s="164">
        <v>0</v>
      </c>
      <c r="AE671" s="164">
        <v>0</v>
      </c>
      <c r="AF671" s="164">
        <v>0</v>
      </c>
      <c r="AG671" s="164">
        <v>0</v>
      </c>
      <c r="AH671" s="164">
        <v>0</v>
      </c>
      <c r="AI671" s="164">
        <v>0</v>
      </c>
      <c r="AJ671" s="164">
        <v>0</v>
      </c>
      <c r="AK671" s="164">
        <v>0</v>
      </c>
      <c r="AL671" s="164">
        <v>0</v>
      </c>
      <c r="AM671" s="164">
        <v>0</v>
      </c>
      <c r="AN671" s="164">
        <v>0</v>
      </c>
    </row>
    <row r="672" spans="1:40" x14ac:dyDescent="0.2">
      <c r="A672" s="27" t="s">
        <v>2511</v>
      </c>
      <c r="B672" s="164">
        <v>0</v>
      </c>
      <c r="C672" s="164">
        <v>0</v>
      </c>
      <c r="D672" s="164">
        <v>0</v>
      </c>
      <c r="E672" s="164">
        <v>0</v>
      </c>
      <c r="F672" s="164">
        <v>0</v>
      </c>
      <c r="G672" s="164">
        <v>0</v>
      </c>
      <c r="H672" s="164">
        <v>0</v>
      </c>
      <c r="I672" s="164">
        <v>0</v>
      </c>
      <c r="J672" s="164">
        <v>0</v>
      </c>
      <c r="K672" s="164">
        <v>0</v>
      </c>
      <c r="L672" s="164">
        <v>0</v>
      </c>
      <c r="M672" s="164">
        <v>0</v>
      </c>
      <c r="N672" s="164">
        <v>0</v>
      </c>
      <c r="O672" s="164">
        <v>0</v>
      </c>
      <c r="P672" s="164">
        <v>0</v>
      </c>
      <c r="Q672" s="164">
        <v>0</v>
      </c>
      <c r="R672" s="164">
        <v>0</v>
      </c>
      <c r="S672" s="164">
        <v>0</v>
      </c>
      <c r="T672" s="164">
        <v>0</v>
      </c>
      <c r="U672" s="164">
        <v>0</v>
      </c>
      <c r="V672" s="164">
        <v>0</v>
      </c>
      <c r="W672" s="164">
        <v>0</v>
      </c>
      <c r="X672" s="164">
        <v>0</v>
      </c>
      <c r="Y672" s="164">
        <v>0</v>
      </c>
      <c r="Z672" s="164">
        <v>0</v>
      </c>
      <c r="AA672" s="164">
        <v>0</v>
      </c>
      <c r="AB672" s="164">
        <v>0</v>
      </c>
      <c r="AC672" s="164">
        <v>0</v>
      </c>
      <c r="AD672" s="164">
        <v>0</v>
      </c>
      <c r="AE672" s="164">
        <v>0</v>
      </c>
      <c r="AF672" s="164">
        <v>0</v>
      </c>
      <c r="AG672" s="164">
        <v>0</v>
      </c>
      <c r="AH672" s="164">
        <v>0</v>
      </c>
      <c r="AI672" s="164">
        <v>0</v>
      </c>
      <c r="AJ672" s="164">
        <v>0</v>
      </c>
      <c r="AK672" s="164">
        <v>0</v>
      </c>
      <c r="AL672" s="164">
        <v>0</v>
      </c>
      <c r="AM672" s="164">
        <v>0</v>
      </c>
      <c r="AN672" s="164">
        <v>0</v>
      </c>
    </row>
    <row r="673" spans="1:40" x14ac:dyDescent="0.2">
      <c r="A673" s="27" t="s">
        <v>2512</v>
      </c>
    </row>
    <row r="674" spans="1:40" x14ac:dyDescent="0.2">
      <c r="A674" s="27" t="s">
        <v>2513</v>
      </c>
    </row>
    <row r="675" spans="1:40" x14ac:dyDescent="0.2">
      <c r="A675" s="27" t="s">
        <v>2514</v>
      </c>
    </row>
    <row r="676" spans="1:40" x14ac:dyDescent="0.2">
      <c r="A676" s="27" t="s">
        <v>2515</v>
      </c>
    </row>
    <row r="677" spans="1:40" x14ac:dyDescent="0.2">
      <c r="A677" s="27" t="s">
        <v>2516</v>
      </c>
    </row>
    <row r="678" spans="1:40" x14ac:dyDescent="0.2">
      <c r="A678" s="27" t="s">
        <v>2517</v>
      </c>
    </row>
    <row r="679" spans="1:40" x14ac:dyDescent="0.2">
      <c r="A679" s="27" t="s">
        <v>2518</v>
      </c>
      <c r="B679" s="164">
        <v>0</v>
      </c>
      <c r="C679" s="164">
        <v>0</v>
      </c>
      <c r="D679" s="164">
        <v>0</v>
      </c>
      <c r="E679" s="164">
        <v>0</v>
      </c>
      <c r="F679" s="164">
        <v>0</v>
      </c>
      <c r="G679" s="164">
        <v>0</v>
      </c>
      <c r="H679" s="164">
        <v>0</v>
      </c>
      <c r="I679" s="164">
        <v>0</v>
      </c>
      <c r="J679" s="164">
        <v>0</v>
      </c>
      <c r="K679" s="164">
        <v>0</v>
      </c>
      <c r="L679" s="164">
        <v>0</v>
      </c>
      <c r="M679" s="164">
        <v>0</v>
      </c>
      <c r="N679" s="164">
        <v>0</v>
      </c>
      <c r="O679" s="164">
        <v>0</v>
      </c>
      <c r="P679" s="164">
        <v>0</v>
      </c>
      <c r="Q679" s="164">
        <v>0</v>
      </c>
      <c r="R679" s="164">
        <v>0</v>
      </c>
      <c r="S679" s="164">
        <v>0</v>
      </c>
      <c r="T679" s="164">
        <v>0</v>
      </c>
      <c r="U679" s="164">
        <v>0</v>
      </c>
      <c r="V679" s="164">
        <v>0</v>
      </c>
      <c r="W679" s="164">
        <v>0</v>
      </c>
      <c r="X679" s="164">
        <v>0</v>
      </c>
      <c r="Y679" s="164">
        <v>0</v>
      </c>
      <c r="Z679" s="164">
        <v>0</v>
      </c>
      <c r="AA679" s="164">
        <v>0</v>
      </c>
      <c r="AB679" s="164">
        <v>0</v>
      </c>
      <c r="AC679" s="164">
        <v>0</v>
      </c>
      <c r="AD679" s="164">
        <v>0</v>
      </c>
      <c r="AE679" s="164">
        <v>0</v>
      </c>
      <c r="AF679" s="164">
        <v>0</v>
      </c>
      <c r="AG679" s="164">
        <v>0</v>
      </c>
      <c r="AH679" s="164">
        <v>0</v>
      </c>
      <c r="AI679" s="164">
        <v>0</v>
      </c>
      <c r="AJ679" s="164">
        <v>0</v>
      </c>
      <c r="AK679" s="164">
        <v>0</v>
      </c>
      <c r="AL679" s="164">
        <v>0</v>
      </c>
      <c r="AM679" s="164">
        <v>0</v>
      </c>
      <c r="AN679" s="164">
        <v>0</v>
      </c>
    </row>
    <row r="680" spans="1:40" x14ac:dyDescent="0.2">
      <c r="A680" s="27" t="s">
        <v>2519</v>
      </c>
      <c r="B680" s="164">
        <v>0</v>
      </c>
      <c r="C680" s="164">
        <v>0</v>
      </c>
      <c r="D680" s="164">
        <v>0</v>
      </c>
      <c r="E680" s="164">
        <v>0</v>
      </c>
      <c r="F680" s="164">
        <v>0</v>
      </c>
      <c r="G680" s="164">
        <v>0</v>
      </c>
      <c r="H680" s="164">
        <v>0</v>
      </c>
      <c r="I680" s="164">
        <v>0</v>
      </c>
      <c r="J680" s="164">
        <v>0</v>
      </c>
      <c r="K680" s="164">
        <v>0</v>
      </c>
      <c r="L680" s="164">
        <v>0</v>
      </c>
      <c r="M680" s="164">
        <v>0</v>
      </c>
      <c r="N680" s="164">
        <v>0</v>
      </c>
      <c r="O680" s="164">
        <v>0</v>
      </c>
      <c r="P680" s="164">
        <v>0</v>
      </c>
      <c r="Q680" s="164">
        <v>0</v>
      </c>
      <c r="R680" s="164">
        <v>0</v>
      </c>
      <c r="S680" s="164">
        <v>0</v>
      </c>
      <c r="T680" s="164">
        <v>0</v>
      </c>
      <c r="U680" s="164">
        <v>0</v>
      </c>
      <c r="V680" s="164">
        <v>0</v>
      </c>
      <c r="W680" s="164">
        <v>0</v>
      </c>
      <c r="X680" s="164">
        <v>0</v>
      </c>
      <c r="Y680" s="164">
        <v>0</v>
      </c>
      <c r="Z680" s="164">
        <v>0</v>
      </c>
      <c r="AA680" s="164">
        <v>0</v>
      </c>
      <c r="AB680" s="164">
        <v>0</v>
      </c>
      <c r="AC680" s="164">
        <v>0</v>
      </c>
      <c r="AD680" s="164">
        <v>0</v>
      </c>
      <c r="AE680" s="164">
        <v>0</v>
      </c>
      <c r="AF680" s="164">
        <v>0</v>
      </c>
      <c r="AG680" s="164">
        <v>0</v>
      </c>
      <c r="AH680" s="164">
        <v>0</v>
      </c>
      <c r="AI680" s="164">
        <v>0</v>
      </c>
      <c r="AJ680" s="164">
        <v>0</v>
      </c>
      <c r="AK680" s="164">
        <v>0</v>
      </c>
      <c r="AL680" s="164">
        <v>0</v>
      </c>
      <c r="AM680" s="164">
        <v>0</v>
      </c>
      <c r="AN680" s="164">
        <v>0</v>
      </c>
    </row>
    <row r="681" spans="1:40" x14ac:dyDescent="0.2">
      <c r="A681" s="27" t="s">
        <v>2520</v>
      </c>
      <c r="B681" s="164">
        <v>0</v>
      </c>
      <c r="C681" s="164">
        <v>0</v>
      </c>
      <c r="D681" s="164">
        <v>0</v>
      </c>
      <c r="E681" s="164">
        <v>0</v>
      </c>
      <c r="F681" s="164">
        <v>0</v>
      </c>
      <c r="G681" s="164">
        <v>0</v>
      </c>
      <c r="H681" s="164">
        <v>0</v>
      </c>
      <c r="I681" s="164">
        <v>0</v>
      </c>
      <c r="J681" s="164">
        <v>0</v>
      </c>
      <c r="K681" s="164">
        <v>0</v>
      </c>
      <c r="L681" s="164">
        <v>0</v>
      </c>
      <c r="M681" s="164">
        <v>0</v>
      </c>
      <c r="N681" s="164">
        <v>0</v>
      </c>
      <c r="O681" s="164">
        <v>0</v>
      </c>
      <c r="P681" s="164">
        <v>0</v>
      </c>
      <c r="Q681" s="164">
        <v>0</v>
      </c>
      <c r="R681" s="164">
        <v>0</v>
      </c>
      <c r="S681" s="164">
        <v>0</v>
      </c>
      <c r="T681" s="164">
        <v>0</v>
      </c>
      <c r="U681" s="164">
        <v>0</v>
      </c>
      <c r="V681" s="164">
        <v>0</v>
      </c>
      <c r="W681" s="164">
        <v>0</v>
      </c>
      <c r="X681" s="164">
        <v>0</v>
      </c>
      <c r="Y681" s="164">
        <v>0</v>
      </c>
      <c r="Z681" s="164">
        <v>0</v>
      </c>
      <c r="AA681" s="164">
        <v>0</v>
      </c>
      <c r="AB681" s="164">
        <v>0</v>
      </c>
      <c r="AC681" s="164">
        <v>0</v>
      </c>
      <c r="AD681" s="164">
        <v>0</v>
      </c>
      <c r="AE681" s="164">
        <v>0</v>
      </c>
      <c r="AF681" s="164">
        <v>0</v>
      </c>
      <c r="AG681" s="164">
        <v>0</v>
      </c>
      <c r="AH681" s="164">
        <v>0</v>
      </c>
      <c r="AI681" s="164">
        <v>0</v>
      </c>
      <c r="AJ681" s="164">
        <v>0</v>
      </c>
      <c r="AK681" s="164">
        <v>0</v>
      </c>
      <c r="AL681" s="164">
        <v>0</v>
      </c>
      <c r="AM681" s="164">
        <v>0</v>
      </c>
      <c r="AN681" s="164">
        <v>0</v>
      </c>
    </row>
    <row r="682" spans="1:40" x14ac:dyDescent="0.2">
      <c r="A682" s="27" t="s">
        <v>2521</v>
      </c>
      <c r="B682" s="164">
        <v>0</v>
      </c>
      <c r="C682" s="164">
        <v>0</v>
      </c>
      <c r="D682" s="164">
        <v>0</v>
      </c>
      <c r="E682" s="164">
        <v>0</v>
      </c>
      <c r="F682" s="164">
        <v>0</v>
      </c>
      <c r="G682" s="164">
        <v>0</v>
      </c>
      <c r="H682" s="164">
        <v>0</v>
      </c>
      <c r="I682" s="164">
        <v>0</v>
      </c>
      <c r="J682" s="164">
        <v>0</v>
      </c>
      <c r="K682" s="164">
        <v>0</v>
      </c>
      <c r="L682" s="164">
        <v>0</v>
      </c>
      <c r="M682" s="164">
        <v>0</v>
      </c>
      <c r="N682" s="164">
        <v>0</v>
      </c>
      <c r="O682" s="164">
        <v>0</v>
      </c>
      <c r="P682" s="164">
        <v>0</v>
      </c>
      <c r="Q682" s="164">
        <v>0</v>
      </c>
      <c r="R682" s="164">
        <v>0</v>
      </c>
      <c r="S682" s="164">
        <v>0</v>
      </c>
      <c r="T682" s="164">
        <v>0</v>
      </c>
      <c r="U682" s="164">
        <v>0</v>
      </c>
      <c r="V682" s="164">
        <v>0</v>
      </c>
      <c r="W682" s="164">
        <v>0</v>
      </c>
      <c r="X682" s="164">
        <v>0</v>
      </c>
      <c r="Y682" s="164">
        <v>0</v>
      </c>
      <c r="Z682" s="164">
        <v>0</v>
      </c>
      <c r="AA682" s="164">
        <v>0</v>
      </c>
      <c r="AB682" s="164">
        <v>0</v>
      </c>
      <c r="AC682" s="164">
        <v>0</v>
      </c>
      <c r="AD682" s="164">
        <v>0</v>
      </c>
      <c r="AE682" s="164">
        <v>0</v>
      </c>
      <c r="AF682" s="164">
        <v>0</v>
      </c>
      <c r="AG682" s="164">
        <v>0</v>
      </c>
      <c r="AH682" s="164">
        <v>0</v>
      </c>
      <c r="AI682" s="164">
        <v>0</v>
      </c>
      <c r="AJ682" s="164">
        <v>0</v>
      </c>
      <c r="AK682" s="164">
        <v>0</v>
      </c>
      <c r="AL682" s="164">
        <v>0</v>
      </c>
      <c r="AM682" s="164">
        <v>0</v>
      </c>
      <c r="AN682" s="164">
        <v>0</v>
      </c>
    </row>
    <row r="683" spans="1:40" x14ac:dyDescent="0.2">
      <c r="A683" s="27" t="s">
        <v>2522</v>
      </c>
      <c r="B683" s="164">
        <v>0</v>
      </c>
      <c r="C683" s="164">
        <v>0</v>
      </c>
      <c r="D683" s="164">
        <v>0</v>
      </c>
      <c r="E683" s="164">
        <v>0</v>
      </c>
      <c r="F683" s="164">
        <v>0</v>
      </c>
      <c r="G683" s="164">
        <v>0</v>
      </c>
      <c r="H683" s="164">
        <v>0</v>
      </c>
      <c r="I683" s="164">
        <v>0</v>
      </c>
      <c r="J683" s="164">
        <v>0</v>
      </c>
      <c r="K683" s="164">
        <v>0</v>
      </c>
      <c r="L683" s="164">
        <v>0</v>
      </c>
      <c r="M683" s="164">
        <v>0</v>
      </c>
      <c r="N683" s="164">
        <v>0</v>
      </c>
      <c r="O683" s="164">
        <v>0</v>
      </c>
      <c r="P683" s="164">
        <v>0</v>
      </c>
      <c r="Q683" s="164">
        <v>0</v>
      </c>
      <c r="R683" s="164">
        <v>0</v>
      </c>
      <c r="S683" s="164">
        <v>0</v>
      </c>
      <c r="T683" s="164">
        <v>0</v>
      </c>
      <c r="U683" s="164">
        <v>0</v>
      </c>
      <c r="V683" s="164">
        <v>0</v>
      </c>
      <c r="W683" s="164">
        <v>0</v>
      </c>
      <c r="X683" s="164">
        <v>0</v>
      </c>
      <c r="Y683" s="164">
        <v>0</v>
      </c>
      <c r="Z683" s="164">
        <v>0</v>
      </c>
      <c r="AA683" s="164">
        <v>0</v>
      </c>
      <c r="AB683" s="164">
        <v>0</v>
      </c>
      <c r="AC683" s="164">
        <v>0</v>
      </c>
      <c r="AD683" s="164">
        <v>0</v>
      </c>
      <c r="AE683" s="164">
        <v>0</v>
      </c>
      <c r="AF683" s="164">
        <v>0</v>
      </c>
      <c r="AG683" s="164">
        <v>0</v>
      </c>
      <c r="AH683" s="164">
        <v>0</v>
      </c>
      <c r="AI683" s="164">
        <v>0</v>
      </c>
      <c r="AJ683" s="164">
        <v>0</v>
      </c>
      <c r="AK683" s="164">
        <v>0</v>
      </c>
      <c r="AL683" s="164">
        <v>0</v>
      </c>
      <c r="AM683" s="164">
        <v>0</v>
      </c>
      <c r="AN683" s="164">
        <v>0</v>
      </c>
    </row>
    <row r="684" spans="1:40" x14ac:dyDescent="0.2">
      <c r="A684" s="27" t="s">
        <v>2523</v>
      </c>
      <c r="B684" s="164">
        <v>0</v>
      </c>
      <c r="C684" s="164">
        <v>0</v>
      </c>
      <c r="D684" s="164">
        <v>0</v>
      </c>
      <c r="E684" s="164">
        <v>0</v>
      </c>
      <c r="F684" s="164">
        <v>0</v>
      </c>
      <c r="G684" s="164">
        <v>0</v>
      </c>
      <c r="H684" s="164">
        <v>0</v>
      </c>
      <c r="I684" s="164">
        <v>0</v>
      </c>
      <c r="J684" s="164">
        <v>0</v>
      </c>
      <c r="K684" s="164">
        <v>0</v>
      </c>
      <c r="L684" s="164">
        <v>0</v>
      </c>
      <c r="M684" s="164">
        <v>0</v>
      </c>
      <c r="N684" s="164">
        <v>0</v>
      </c>
      <c r="O684" s="164">
        <v>0</v>
      </c>
      <c r="P684" s="164">
        <v>0</v>
      </c>
      <c r="Q684" s="164">
        <v>0</v>
      </c>
      <c r="R684" s="164">
        <v>0</v>
      </c>
      <c r="S684" s="164">
        <v>0</v>
      </c>
      <c r="T684" s="164">
        <v>0</v>
      </c>
      <c r="U684" s="164">
        <v>0</v>
      </c>
      <c r="V684" s="164">
        <v>0</v>
      </c>
      <c r="W684" s="164">
        <v>0</v>
      </c>
      <c r="X684" s="164">
        <v>0</v>
      </c>
      <c r="Y684" s="164">
        <v>0</v>
      </c>
      <c r="Z684" s="164">
        <v>0</v>
      </c>
      <c r="AA684" s="164">
        <v>0</v>
      </c>
      <c r="AB684" s="164">
        <v>0</v>
      </c>
      <c r="AC684" s="164">
        <v>0</v>
      </c>
      <c r="AD684" s="164">
        <v>0</v>
      </c>
      <c r="AE684" s="164">
        <v>0</v>
      </c>
      <c r="AF684" s="164">
        <v>0</v>
      </c>
      <c r="AG684" s="164">
        <v>0</v>
      </c>
      <c r="AH684" s="164">
        <v>0</v>
      </c>
      <c r="AI684" s="164">
        <v>0</v>
      </c>
      <c r="AJ684" s="164">
        <v>0</v>
      </c>
      <c r="AK684" s="164">
        <v>0</v>
      </c>
      <c r="AL684" s="164">
        <v>0</v>
      </c>
      <c r="AM684" s="164">
        <v>0</v>
      </c>
      <c r="AN684" s="164">
        <v>0</v>
      </c>
    </row>
    <row r="685" spans="1:40" x14ac:dyDescent="0.2">
      <c r="A685" s="27" t="s">
        <v>2524</v>
      </c>
      <c r="B685" s="164">
        <v>0</v>
      </c>
      <c r="C685" s="164">
        <v>0</v>
      </c>
      <c r="D685" s="164">
        <v>0</v>
      </c>
      <c r="E685" s="164">
        <v>0</v>
      </c>
      <c r="F685" s="164">
        <v>0</v>
      </c>
      <c r="G685" s="164">
        <v>0</v>
      </c>
      <c r="H685" s="164">
        <v>0</v>
      </c>
      <c r="I685" s="164">
        <v>0</v>
      </c>
      <c r="J685" s="164">
        <v>0</v>
      </c>
      <c r="K685" s="164">
        <v>0</v>
      </c>
      <c r="L685" s="164">
        <v>0</v>
      </c>
      <c r="M685" s="164">
        <v>0</v>
      </c>
      <c r="N685" s="164">
        <v>0</v>
      </c>
      <c r="O685" s="164">
        <v>0</v>
      </c>
      <c r="P685" s="164">
        <v>0</v>
      </c>
      <c r="Q685" s="164">
        <v>0</v>
      </c>
      <c r="R685" s="164">
        <v>0</v>
      </c>
      <c r="S685" s="164">
        <v>0</v>
      </c>
      <c r="T685" s="164">
        <v>0</v>
      </c>
      <c r="U685" s="164">
        <v>0</v>
      </c>
      <c r="V685" s="164">
        <v>0</v>
      </c>
      <c r="W685" s="164">
        <v>0</v>
      </c>
      <c r="X685" s="164">
        <v>0</v>
      </c>
      <c r="Y685" s="164">
        <v>0</v>
      </c>
      <c r="Z685" s="164">
        <v>0</v>
      </c>
      <c r="AA685" s="164">
        <v>0</v>
      </c>
      <c r="AB685" s="164">
        <v>0</v>
      </c>
      <c r="AC685" s="164">
        <v>0</v>
      </c>
      <c r="AD685" s="164">
        <v>0</v>
      </c>
      <c r="AE685" s="164">
        <v>0</v>
      </c>
      <c r="AF685" s="164">
        <v>0</v>
      </c>
      <c r="AG685" s="164">
        <v>0</v>
      </c>
      <c r="AH685" s="164">
        <v>0</v>
      </c>
      <c r="AI685" s="164">
        <v>0</v>
      </c>
      <c r="AJ685" s="164">
        <v>0</v>
      </c>
      <c r="AK685" s="164">
        <v>0</v>
      </c>
      <c r="AL685" s="164">
        <v>0</v>
      </c>
      <c r="AM685" s="164">
        <v>0</v>
      </c>
      <c r="AN685" s="164">
        <v>0</v>
      </c>
    </row>
    <row r="686" spans="1:40" x14ac:dyDescent="0.2">
      <c r="A686" s="27" t="s">
        <v>2525</v>
      </c>
      <c r="B686" s="164">
        <v>0</v>
      </c>
      <c r="C686" s="164">
        <v>0</v>
      </c>
      <c r="D686" s="164">
        <v>0</v>
      </c>
      <c r="E686" s="164">
        <v>0</v>
      </c>
      <c r="F686" s="164">
        <v>0</v>
      </c>
      <c r="G686" s="164">
        <v>0</v>
      </c>
      <c r="H686" s="164">
        <v>0</v>
      </c>
      <c r="I686" s="164">
        <v>0</v>
      </c>
      <c r="J686" s="164">
        <v>0</v>
      </c>
      <c r="K686" s="164">
        <v>0</v>
      </c>
      <c r="L686" s="164">
        <v>0</v>
      </c>
      <c r="M686" s="164">
        <v>0</v>
      </c>
      <c r="N686" s="164">
        <v>0</v>
      </c>
      <c r="O686" s="164">
        <v>0</v>
      </c>
      <c r="P686" s="164">
        <v>0</v>
      </c>
      <c r="Q686" s="164">
        <v>0</v>
      </c>
      <c r="R686" s="164">
        <v>0</v>
      </c>
      <c r="S686" s="164">
        <v>0</v>
      </c>
      <c r="T686" s="164">
        <v>0</v>
      </c>
      <c r="U686" s="164">
        <v>0</v>
      </c>
      <c r="V686" s="164">
        <v>0</v>
      </c>
      <c r="W686" s="164">
        <v>0</v>
      </c>
      <c r="X686" s="164">
        <v>0</v>
      </c>
      <c r="Y686" s="164">
        <v>0</v>
      </c>
      <c r="Z686" s="164">
        <v>0</v>
      </c>
      <c r="AA686" s="164">
        <v>0</v>
      </c>
      <c r="AB686" s="164">
        <v>0</v>
      </c>
      <c r="AC686" s="164">
        <v>0</v>
      </c>
      <c r="AD686" s="164">
        <v>0</v>
      </c>
      <c r="AE686" s="164">
        <v>0</v>
      </c>
      <c r="AF686" s="164">
        <v>0</v>
      </c>
      <c r="AG686" s="164">
        <v>0</v>
      </c>
      <c r="AH686" s="164">
        <v>0</v>
      </c>
      <c r="AI686" s="164">
        <v>0</v>
      </c>
      <c r="AJ686" s="164">
        <v>0</v>
      </c>
      <c r="AK686" s="164">
        <v>0</v>
      </c>
      <c r="AL686" s="164">
        <v>0</v>
      </c>
      <c r="AM686" s="164">
        <v>0</v>
      </c>
      <c r="AN686" s="164">
        <v>0</v>
      </c>
    </row>
    <row r="687" spans="1:40" x14ac:dyDescent="0.2">
      <c r="A687" s="27" t="s">
        <v>2526</v>
      </c>
      <c r="B687" s="164">
        <v>0</v>
      </c>
      <c r="C687" s="164">
        <v>0</v>
      </c>
      <c r="D687" s="164">
        <v>0</v>
      </c>
      <c r="E687" s="164">
        <v>0</v>
      </c>
      <c r="F687" s="164">
        <v>0</v>
      </c>
      <c r="G687" s="164">
        <v>0</v>
      </c>
      <c r="H687" s="164">
        <v>0</v>
      </c>
      <c r="I687" s="164">
        <v>0</v>
      </c>
      <c r="J687" s="164">
        <v>0</v>
      </c>
      <c r="K687" s="164">
        <v>0</v>
      </c>
      <c r="L687" s="164">
        <v>0</v>
      </c>
      <c r="M687" s="164">
        <v>0</v>
      </c>
      <c r="N687" s="164">
        <v>0</v>
      </c>
      <c r="O687" s="164">
        <v>0</v>
      </c>
      <c r="P687" s="164">
        <v>0</v>
      </c>
      <c r="Q687" s="164">
        <v>0</v>
      </c>
      <c r="R687" s="164">
        <v>0</v>
      </c>
      <c r="S687" s="164">
        <v>0</v>
      </c>
      <c r="T687" s="164">
        <v>0</v>
      </c>
      <c r="U687" s="164">
        <v>0</v>
      </c>
      <c r="V687" s="164">
        <v>0</v>
      </c>
      <c r="W687" s="164">
        <v>0</v>
      </c>
      <c r="X687" s="164">
        <v>0</v>
      </c>
      <c r="Y687" s="164">
        <v>0</v>
      </c>
      <c r="Z687" s="164">
        <v>0</v>
      </c>
      <c r="AA687" s="164">
        <v>0</v>
      </c>
      <c r="AB687" s="164">
        <v>0</v>
      </c>
      <c r="AC687" s="164">
        <v>0</v>
      </c>
      <c r="AD687" s="164">
        <v>0</v>
      </c>
      <c r="AE687" s="164">
        <v>0</v>
      </c>
      <c r="AF687" s="164">
        <v>0</v>
      </c>
      <c r="AG687" s="164">
        <v>0</v>
      </c>
      <c r="AH687" s="164">
        <v>0</v>
      </c>
      <c r="AI687" s="164">
        <v>0</v>
      </c>
      <c r="AJ687" s="164">
        <v>0</v>
      </c>
      <c r="AK687" s="164">
        <v>0</v>
      </c>
      <c r="AL687" s="164">
        <v>0</v>
      </c>
      <c r="AM687" s="164">
        <v>0</v>
      </c>
      <c r="AN687" s="164">
        <v>0</v>
      </c>
    </row>
    <row r="688" spans="1:40" x14ac:dyDescent="0.2">
      <c r="A688" s="27" t="s">
        <v>2527</v>
      </c>
      <c r="B688" s="164">
        <v>0</v>
      </c>
      <c r="C688" s="164">
        <v>0</v>
      </c>
      <c r="D688" s="164">
        <v>0</v>
      </c>
      <c r="E688" s="164">
        <v>0</v>
      </c>
      <c r="F688" s="164">
        <v>0</v>
      </c>
      <c r="G688" s="164">
        <v>0</v>
      </c>
      <c r="H688" s="164">
        <v>0</v>
      </c>
      <c r="I688" s="164">
        <v>0</v>
      </c>
      <c r="J688" s="164">
        <v>0</v>
      </c>
      <c r="K688" s="164">
        <v>0</v>
      </c>
      <c r="L688" s="164">
        <v>0</v>
      </c>
      <c r="M688" s="164">
        <v>0</v>
      </c>
      <c r="N688" s="164">
        <v>0</v>
      </c>
      <c r="O688" s="164">
        <v>0</v>
      </c>
      <c r="P688" s="164">
        <v>0</v>
      </c>
      <c r="Q688" s="164">
        <v>0</v>
      </c>
      <c r="R688" s="164">
        <v>0</v>
      </c>
      <c r="S688" s="164">
        <v>0</v>
      </c>
      <c r="T688" s="164">
        <v>0</v>
      </c>
      <c r="U688" s="164">
        <v>0</v>
      </c>
      <c r="V688" s="164">
        <v>0</v>
      </c>
      <c r="W688" s="164">
        <v>0</v>
      </c>
      <c r="X688" s="164">
        <v>0</v>
      </c>
      <c r="Y688" s="164">
        <v>0</v>
      </c>
      <c r="Z688" s="164">
        <v>0</v>
      </c>
      <c r="AA688" s="164">
        <v>0</v>
      </c>
      <c r="AB688" s="164">
        <v>0</v>
      </c>
      <c r="AC688" s="164">
        <v>0</v>
      </c>
      <c r="AD688" s="164">
        <v>0</v>
      </c>
      <c r="AE688" s="164">
        <v>0</v>
      </c>
      <c r="AF688" s="164">
        <v>0</v>
      </c>
      <c r="AG688" s="164">
        <v>0</v>
      </c>
      <c r="AH688" s="164">
        <v>0</v>
      </c>
      <c r="AI688" s="164">
        <v>0</v>
      </c>
      <c r="AJ688" s="164">
        <v>0</v>
      </c>
      <c r="AK688" s="164">
        <v>0</v>
      </c>
      <c r="AL688" s="164">
        <v>0</v>
      </c>
      <c r="AM688" s="164">
        <v>0</v>
      </c>
      <c r="AN688" s="164">
        <v>0</v>
      </c>
    </row>
    <row r="689" spans="1:40" x14ac:dyDescent="0.2">
      <c r="A689" s="27" t="s">
        <v>2528</v>
      </c>
      <c r="B689" s="164">
        <v>0</v>
      </c>
      <c r="C689" s="164">
        <v>0</v>
      </c>
      <c r="D689" s="164">
        <v>0</v>
      </c>
      <c r="E689" s="164">
        <v>0</v>
      </c>
      <c r="F689" s="164">
        <v>0</v>
      </c>
      <c r="G689" s="164">
        <v>0</v>
      </c>
      <c r="H689" s="164">
        <v>0</v>
      </c>
      <c r="I689" s="164">
        <v>0</v>
      </c>
      <c r="J689" s="164">
        <v>0</v>
      </c>
      <c r="K689" s="164">
        <v>0</v>
      </c>
      <c r="L689" s="164">
        <v>0</v>
      </c>
      <c r="M689" s="164">
        <v>0</v>
      </c>
      <c r="N689" s="164">
        <v>0</v>
      </c>
      <c r="O689" s="164">
        <v>0</v>
      </c>
      <c r="P689" s="164">
        <v>0</v>
      </c>
      <c r="Q689" s="164">
        <v>0</v>
      </c>
      <c r="R689" s="164">
        <v>0</v>
      </c>
      <c r="S689" s="164">
        <v>0</v>
      </c>
      <c r="T689" s="164">
        <v>0</v>
      </c>
      <c r="U689" s="164">
        <v>0</v>
      </c>
      <c r="V689" s="164">
        <v>0</v>
      </c>
      <c r="W689" s="164">
        <v>0</v>
      </c>
      <c r="X689" s="164">
        <v>0</v>
      </c>
      <c r="Y689" s="164">
        <v>0</v>
      </c>
      <c r="Z689" s="164">
        <v>0</v>
      </c>
      <c r="AA689" s="164">
        <v>0</v>
      </c>
      <c r="AB689" s="164">
        <v>0</v>
      </c>
      <c r="AC689" s="164">
        <v>0</v>
      </c>
      <c r="AD689" s="164">
        <v>0</v>
      </c>
      <c r="AE689" s="164">
        <v>0</v>
      </c>
      <c r="AF689" s="164">
        <v>0</v>
      </c>
      <c r="AG689" s="164">
        <v>0</v>
      </c>
      <c r="AH689" s="164">
        <v>0</v>
      </c>
      <c r="AI689" s="164">
        <v>0</v>
      </c>
      <c r="AJ689" s="164">
        <v>0</v>
      </c>
      <c r="AK689" s="164">
        <v>0</v>
      </c>
      <c r="AL689" s="164">
        <v>0</v>
      </c>
      <c r="AM689" s="164">
        <v>0</v>
      </c>
      <c r="AN689" s="164">
        <v>0</v>
      </c>
    </row>
    <row r="690" spans="1:40" x14ac:dyDescent="0.2">
      <c r="A690" s="27" t="s">
        <v>2529</v>
      </c>
      <c r="B690" s="164">
        <v>0</v>
      </c>
      <c r="C690" s="164">
        <v>0</v>
      </c>
      <c r="D690" s="164">
        <v>0</v>
      </c>
      <c r="E690" s="164">
        <v>0</v>
      </c>
      <c r="F690" s="164">
        <v>0</v>
      </c>
      <c r="G690" s="164">
        <v>0</v>
      </c>
      <c r="H690" s="164">
        <v>0</v>
      </c>
      <c r="I690" s="164">
        <v>0</v>
      </c>
      <c r="J690" s="164">
        <v>0</v>
      </c>
      <c r="K690" s="164">
        <v>0</v>
      </c>
      <c r="L690" s="164">
        <v>0</v>
      </c>
      <c r="M690" s="164">
        <v>0</v>
      </c>
      <c r="N690" s="164">
        <v>0</v>
      </c>
      <c r="O690" s="164">
        <v>0</v>
      </c>
      <c r="P690" s="164">
        <v>0</v>
      </c>
      <c r="Q690" s="164">
        <v>0</v>
      </c>
      <c r="R690" s="164">
        <v>0</v>
      </c>
      <c r="S690" s="164">
        <v>0</v>
      </c>
      <c r="T690" s="164">
        <v>0</v>
      </c>
      <c r="U690" s="164">
        <v>0</v>
      </c>
      <c r="V690" s="164">
        <v>0</v>
      </c>
      <c r="W690" s="164">
        <v>0</v>
      </c>
      <c r="X690" s="164">
        <v>0</v>
      </c>
      <c r="Y690" s="164">
        <v>0</v>
      </c>
      <c r="Z690" s="164">
        <v>0</v>
      </c>
      <c r="AA690" s="164">
        <v>0</v>
      </c>
      <c r="AB690" s="164">
        <v>0</v>
      </c>
      <c r="AC690" s="164">
        <v>0</v>
      </c>
      <c r="AD690" s="164">
        <v>0</v>
      </c>
      <c r="AE690" s="164">
        <v>0</v>
      </c>
      <c r="AF690" s="164">
        <v>0</v>
      </c>
      <c r="AG690" s="164">
        <v>0</v>
      </c>
      <c r="AH690" s="164">
        <v>0</v>
      </c>
      <c r="AI690" s="164">
        <v>0</v>
      </c>
      <c r="AJ690" s="164">
        <v>0</v>
      </c>
      <c r="AK690" s="164">
        <v>0</v>
      </c>
      <c r="AL690" s="164">
        <v>0</v>
      </c>
      <c r="AM690" s="164">
        <v>0</v>
      </c>
      <c r="AN690" s="164">
        <v>0</v>
      </c>
    </row>
    <row r="691" spans="1:40" x14ac:dyDescent="0.2">
      <c r="A691" s="27" t="s">
        <v>2530</v>
      </c>
      <c r="B691" s="164">
        <v>0</v>
      </c>
      <c r="C691" s="164">
        <v>0</v>
      </c>
      <c r="D691" s="164">
        <v>0</v>
      </c>
      <c r="E691" s="164">
        <v>0</v>
      </c>
      <c r="F691" s="164">
        <v>0</v>
      </c>
      <c r="G691" s="164">
        <v>0</v>
      </c>
      <c r="H691" s="164">
        <v>0</v>
      </c>
      <c r="I691" s="164">
        <v>0</v>
      </c>
      <c r="J691" s="164">
        <v>0</v>
      </c>
      <c r="K691" s="164">
        <v>0</v>
      </c>
      <c r="L691" s="164">
        <v>0</v>
      </c>
      <c r="M691" s="164">
        <v>0</v>
      </c>
      <c r="N691" s="164">
        <v>0</v>
      </c>
      <c r="O691" s="164">
        <v>0</v>
      </c>
      <c r="P691" s="164">
        <v>0</v>
      </c>
      <c r="Q691" s="164">
        <v>0</v>
      </c>
      <c r="R691" s="164">
        <v>0</v>
      </c>
      <c r="S691" s="164">
        <v>0</v>
      </c>
      <c r="T691" s="164">
        <v>0</v>
      </c>
      <c r="U691" s="164">
        <v>0</v>
      </c>
      <c r="V691" s="164">
        <v>0</v>
      </c>
      <c r="W691" s="164">
        <v>0</v>
      </c>
      <c r="X691" s="164">
        <v>0</v>
      </c>
      <c r="Y691" s="164">
        <v>0</v>
      </c>
      <c r="Z691" s="164">
        <v>0</v>
      </c>
      <c r="AA691" s="164">
        <v>0</v>
      </c>
      <c r="AB691" s="164">
        <v>0</v>
      </c>
      <c r="AC691" s="164">
        <v>0</v>
      </c>
      <c r="AD691" s="164">
        <v>0</v>
      </c>
      <c r="AE691" s="164">
        <v>0</v>
      </c>
      <c r="AF691" s="164">
        <v>0</v>
      </c>
      <c r="AG691" s="164">
        <v>0</v>
      </c>
      <c r="AH691" s="164">
        <v>0</v>
      </c>
      <c r="AI691" s="164">
        <v>0</v>
      </c>
      <c r="AJ691" s="164">
        <v>0</v>
      </c>
      <c r="AK691" s="164">
        <v>0</v>
      </c>
      <c r="AL691" s="164">
        <v>0</v>
      </c>
      <c r="AM691" s="164">
        <v>0</v>
      </c>
      <c r="AN691" s="164">
        <v>0</v>
      </c>
    </row>
    <row r="692" spans="1:40" x14ac:dyDescent="0.2">
      <c r="A692" s="27" t="s">
        <v>2531</v>
      </c>
      <c r="B692" s="164">
        <v>0</v>
      </c>
      <c r="C692" s="164">
        <v>0</v>
      </c>
      <c r="D692" s="164">
        <v>0</v>
      </c>
      <c r="E692" s="164">
        <v>0</v>
      </c>
      <c r="F692" s="164">
        <v>0</v>
      </c>
      <c r="G692" s="164">
        <v>0</v>
      </c>
      <c r="H692" s="164">
        <v>0</v>
      </c>
      <c r="I692" s="164">
        <v>0</v>
      </c>
      <c r="J692" s="164">
        <v>0</v>
      </c>
      <c r="K692" s="164">
        <v>0</v>
      </c>
      <c r="L692" s="164">
        <v>0</v>
      </c>
      <c r="M692" s="164">
        <v>0</v>
      </c>
      <c r="N692" s="164">
        <v>0</v>
      </c>
      <c r="O692" s="164">
        <v>0</v>
      </c>
      <c r="P692" s="164">
        <v>0</v>
      </c>
      <c r="Q692" s="164">
        <v>0</v>
      </c>
      <c r="R692" s="164">
        <v>0</v>
      </c>
      <c r="S692" s="164">
        <v>0</v>
      </c>
      <c r="T692" s="164">
        <v>0</v>
      </c>
      <c r="U692" s="164">
        <v>0</v>
      </c>
      <c r="V692" s="164">
        <v>0</v>
      </c>
      <c r="W692" s="164">
        <v>0</v>
      </c>
      <c r="X692" s="164">
        <v>0</v>
      </c>
      <c r="Y692" s="164">
        <v>0</v>
      </c>
      <c r="Z692" s="164">
        <v>0</v>
      </c>
      <c r="AA692" s="164">
        <v>0</v>
      </c>
      <c r="AB692" s="164">
        <v>0</v>
      </c>
      <c r="AC692" s="164">
        <v>0</v>
      </c>
      <c r="AD692" s="164">
        <v>0</v>
      </c>
      <c r="AE692" s="164">
        <v>0</v>
      </c>
      <c r="AF692" s="164">
        <v>0</v>
      </c>
      <c r="AG692" s="164">
        <v>0</v>
      </c>
      <c r="AH692" s="164">
        <v>0</v>
      </c>
      <c r="AI692" s="164">
        <v>0</v>
      </c>
      <c r="AJ692" s="164">
        <v>0</v>
      </c>
      <c r="AK692" s="164">
        <v>0</v>
      </c>
      <c r="AL692" s="164">
        <v>0</v>
      </c>
      <c r="AM692" s="164">
        <v>0</v>
      </c>
      <c r="AN692" s="164">
        <v>0</v>
      </c>
    </row>
    <row r="693" spans="1:40" x14ac:dyDescent="0.2">
      <c r="A693" s="27" t="s">
        <v>2532</v>
      </c>
      <c r="B693" s="164">
        <v>0</v>
      </c>
      <c r="C693" s="164">
        <v>0</v>
      </c>
      <c r="D693" s="164">
        <v>0</v>
      </c>
      <c r="E693" s="164">
        <v>0</v>
      </c>
      <c r="F693" s="164">
        <v>0</v>
      </c>
      <c r="G693" s="164">
        <v>0</v>
      </c>
      <c r="H693" s="164">
        <v>0</v>
      </c>
      <c r="I693" s="164">
        <v>0</v>
      </c>
      <c r="J693" s="164">
        <v>0</v>
      </c>
      <c r="K693" s="164">
        <v>0</v>
      </c>
      <c r="L693" s="164">
        <v>0</v>
      </c>
      <c r="M693" s="164">
        <v>0</v>
      </c>
      <c r="N693" s="164">
        <v>0</v>
      </c>
      <c r="O693" s="164">
        <v>0</v>
      </c>
      <c r="P693" s="164">
        <v>0</v>
      </c>
      <c r="Q693" s="164">
        <v>0</v>
      </c>
      <c r="R693" s="164">
        <v>0</v>
      </c>
      <c r="S693" s="164">
        <v>0</v>
      </c>
      <c r="T693" s="164">
        <v>0</v>
      </c>
      <c r="U693" s="164">
        <v>0</v>
      </c>
      <c r="V693" s="164">
        <v>0</v>
      </c>
      <c r="W693" s="164">
        <v>0</v>
      </c>
      <c r="X693" s="164">
        <v>0</v>
      </c>
      <c r="Y693" s="164">
        <v>0</v>
      </c>
      <c r="Z693" s="164">
        <v>0</v>
      </c>
      <c r="AA693" s="164">
        <v>0</v>
      </c>
      <c r="AB693" s="164">
        <v>0</v>
      </c>
      <c r="AC693" s="164">
        <v>0</v>
      </c>
      <c r="AD693" s="164">
        <v>0</v>
      </c>
      <c r="AE693" s="164">
        <v>0</v>
      </c>
      <c r="AF693" s="164">
        <v>0</v>
      </c>
      <c r="AG693" s="164">
        <v>0</v>
      </c>
      <c r="AH693" s="164">
        <v>0</v>
      </c>
      <c r="AI693" s="164">
        <v>0</v>
      </c>
      <c r="AJ693" s="164">
        <v>0</v>
      </c>
      <c r="AK693" s="164">
        <v>0</v>
      </c>
      <c r="AL693" s="164">
        <v>0</v>
      </c>
      <c r="AM693" s="164">
        <v>0</v>
      </c>
      <c r="AN693" s="164">
        <v>0</v>
      </c>
    </row>
    <row r="694" spans="1:40" x14ac:dyDescent="0.2">
      <c r="A694" s="27" t="s">
        <v>2533</v>
      </c>
      <c r="B694" s="164">
        <v>0</v>
      </c>
      <c r="C694" s="164">
        <v>0</v>
      </c>
      <c r="D694" s="164">
        <v>0</v>
      </c>
      <c r="E694" s="164">
        <v>0</v>
      </c>
      <c r="F694" s="164">
        <v>0</v>
      </c>
      <c r="G694" s="164">
        <v>0</v>
      </c>
      <c r="H694" s="164">
        <v>0</v>
      </c>
      <c r="I694" s="164">
        <v>0</v>
      </c>
      <c r="J694" s="164">
        <v>0</v>
      </c>
      <c r="K694" s="164">
        <v>0</v>
      </c>
      <c r="L694" s="164">
        <v>0</v>
      </c>
      <c r="M694" s="164">
        <v>0</v>
      </c>
      <c r="N694" s="164">
        <v>0</v>
      </c>
      <c r="O694" s="164">
        <v>0</v>
      </c>
      <c r="P694" s="164">
        <v>0</v>
      </c>
      <c r="Q694" s="164">
        <v>0</v>
      </c>
      <c r="R694" s="164">
        <v>0</v>
      </c>
      <c r="S694" s="164">
        <v>0</v>
      </c>
      <c r="T694" s="164">
        <v>0</v>
      </c>
      <c r="U694" s="164">
        <v>0</v>
      </c>
      <c r="V694" s="164">
        <v>0</v>
      </c>
      <c r="W694" s="164">
        <v>0</v>
      </c>
      <c r="X694" s="164">
        <v>0</v>
      </c>
      <c r="Y694" s="164">
        <v>0</v>
      </c>
      <c r="Z694" s="164">
        <v>0</v>
      </c>
      <c r="AA694" s="164">
        <v>0</v>
      </c>
      <c r="AB694" s="164">
        <v>0</v>
      </c>
      <c r="AC694" s="164">
        <v>0</v>
      </c>
      <c r="AD694" s="164">
        <v>0</v>
      </c>
      <c r="AE694" s="164">
        <v>0</v>
      </c>
      <c r="AF694" s="164">
        <v>0</v>
      </c>
      <c r="AG694" s="164">
        <v>0</v>
      </c>
      <c r="AH694" s="164">
        <v>0</v>
      </c>
      <c r="AI694" s="164">
        <v>0</v>
      </c>
      <c r="AJ694" s="164">
        <v>0</v>
      </c>
      <c r="AK694" s="164">
        <v>0</v>
      </c>
      <c r="AL694" s="164">
        <v>0</v>
      </c>
      <c r="AM694" s="164">
        <v>0</v>
      </c>
      <c r="AN694" s="164">
        <v>0</v>
      </c>
    </row>
    <row r="695" spans="1:40" x14ac:dyDescent="0.2">
      <c r="A695" s="27" t="s">
        <v>2534</v>
      </c>
    </row>
    <row r="696" spans="1:40" x14ac:dyDescent="0.2">
      <c r="A696" s="27" t="s">
        <v>2535</v>
      </c>
    </row>
    <row r="697" spans="1:40" x14ac:dyDescent="0.2">
      <c r="A697" s="27" t="s">
        <v>2536</v>
      </c>
      <c r="B697" s="164">
        <v>0</v>
      </c>
      <c r="C697" s="164">
        <v>0</v>
      </c>
      <c r="D697" s="164">
        <v>0</v>
      </c>
      <c r="E697" s="164">
        <v>0</v>
      </c>
      <c r="F697" s="164">
        <v>0</v>
      </c>
      <c r="G697" s="164">
        <v>0</v>
      </c>
      <c r="H697" s="164">
        <v>0</v>
      </c>
      <c r="I697" s="164">
        <v>0</v>
      </c>
      <c r="J697" s="164">
        <v>0</v>
      </c>
      <c r="K697" s="164">
        <v>0</v>
      </c>
      <c r="L697" s="164">
        <v>0</v>
      </c>
      <c r="M697" s="164">
        <v>0</v>
      </c>
      <c r="N697" s="164">
        <v>0</v>
      </c>
      <c r="O697" s="164">
        <v>0</v>
      </c>
      <c r="P697" s="164">
        <v>0</v>
      </c>
      <c r="Q697" s="164">
        <v>0</v>
      </c>
      <c r="R697" s="164">
        <v>0</v>
      </c>
      <c r="S697" s="164">
        <v>0</v>
      </c>
      <c r="T697" s="164">
        <v>0</v>
      </c>
      <c r="U697" s="164">
        <v>0</v>
      </c>
      <c r="V697" s="164">
        <v>0</v>
      </c>
      <c r="W697" s="164">
        <v>0</v>
      </c>
      <c r="X697" s="164">
        <v>0</v>
      </c>
      <c r="Y697" s="164">
        <v>0</v>
      </c>
      <c r="Z697" s="164">
        <v>0</v>
      </c>
      <c r="AA697" s="164">
        <v>0</v>
      </c>
      <c r="AB697" s="164">
        <v>0</v>
      </c>
      <c r="AC697" s="164">
        <v>0</v>
      </c>
      <c r="AD697" s="164">
        <v>0</v>
      </c>
      <c r="AE697" s="164">
        <v>0</v>
      </c>
      <c r="AF697" s="164">
        <v>0</v>
      </c>
      <c r="AG697" s="164">
        <v>0</v>
      </c>
      <c r="AH697" s="164">
        <v>0</v>
      </c>
      <c r="AI697" s="164">
        <v>0</v>
      </c>
      <c r="AJ697" s="164">
        <v>0</v>
      </c>
      <c r="AK697" s="164">
        <v>0</v>
      </c>
      <c r="AL697" s="164">
        <v>0</v>
      </c>
      <c r="AM697" s="164">
        <v>0</v>
      </c>
      <c r="AN697" s="164">
        <v>0</v>
      </c>
    </row>
    <row r="698" spans="1:40" x14ac:dyDescent="0.2">
      <c r="A698" s="27" t="s">
        <v>2537</v>
      </c>
      <c r="B698" s="164">
        <v>0</v>
      </c>
      <c r="C698" s="164">
        <v>0</v>
      </c>
      <c r="D698" s="164">
        <v>0</v>
      </c>
      <c r="E698" s="164">
        <v>0</v>
      </c>
      <c r="F698" s="164">
        <v>0</v>
      </c>
      <c r="G698" s="164">
        <v>0</v>
      </c>
      <c r="H698" s="164">
        <v>0</v>
      </c>
      <c r="I698" s="164">
        <v>0</v>
      </c>
      <c r="J698" s="164">
        <v>0</v>
      </c>
      <c r="K698" s="164">
        <v>0</v>
      </c>
      <c r="L698" s="164">
        <v>0</v>
      </c>
      <c r="M698" s="164">
        <v>0</v>
      </c>
      <c r="N698" s="164">
        <v>0</v>
      </c>
      <c r="O698" s="164">
        <v>0</v>
      </c>
      <c r="P698" s="164">
        <v>0</v>
      </c>
      <c r="Q698" s="164">
        <v>0</v>
      </c>
      <c r="R698" s="164">
        <v>0</v>
      </c>
      <c r="S698" s="164">
        <v>0</v>
      </c>
      <c r="T698" s="164">
        <v>0</v>
      </c>
      <c r="U698" s="164">
        <v>0</v>
      </c>
      <c r="V698" s="164">
        <v>0</v>
      </c>
      <c r="W698" s="164">
        <v>0</v>
      </c>
      <c r="X698" s="164">
        <v>0</v>
      </c>
      <c r="Y698" s="164">
        <v>0</v>
      </c>
      <c r="Z698" s="164">
        <v>0</v>
      </c>
      <c r="AA698" s="164">
        <v>0</v>
      </c>
      <c r="AB698" s="164">
        <v>0</v>
      </c>
      <c r="AC698" s="164">
        <v>0</v>
      </c>
      <c r="AD698" s="164">
        <v>0</v>
      </c>
      <c r="AE698" s="164">
        <v>0</v>
      </c>
      <c r="AF698" s="164">
        <v>0</v>
      </c>
      <c r="AG698" s="164">
        <v>0</v>
      </c>
      <c r="AH698" s="164">
        <v>0</v>
      </c>
      <c r="AI698" s="164">
        <v>0</v>
      </c>
      <c r="AJ698" s="164">
        <v>0</v>
      </c>
      <c r="AK698" s="164">
        <v>0</v>
      </c>
      <c r="AL698" s="164">
        <v>0</v>
      </c>
      <c r="AM698" s="164">
        <v>0</v>
      </c>
      <c r="AN698" s="164">
        <v>0</v>
      </c>
    </row>
    <row r="699" spans="1:40" x14ac:dyDescent="0.2">
      <c r="A699" s="27" t="s">
        <v>2538</v>
      </c>
      <c r="B699" s="164">
        <v>0</v>
      </c>
      <c r="C699" s="164">
        <v>0</v>
      </c>
      <c r="D699" s="164">
        <v>0</v>
      </c>
      <c r="E699" s="164">
        <v>0</v>
      </c>
      <c r="F699" s="164">
        <v>0</v>
      </c>
      <c r="G699" s="164">
        <v>0</v>
      </c>
      <c r="H699" s="164">
        <v>0</v>
      </c>
      <c r="I699" s="164">
        <v>0</v>
      </c>
      <c r="J699" s="164">
        <v>0</v>
      </c>
      <c r="K699" s="164">
        <v>0</v>
      </c>
      <c r="L699" s="164">
        <v>0</v>
      </c>
      <c r="M699" s="164">
        <v>0</v>
      </c>
      <c r="N699" s="164">
        <v>0</v>
      </c>
      <c r="O699" s="164">
        <v>0</v>
      </c>
      <c r="P699" s="164">
        <v>0</v>
      </c>
      <c r="Q699" s="164">
        <v>0</v>
      </c>
      <c r="R699" s="164">
        <v>0</v>
      </c>
      <c r="S699" s="164">
        <v>0</v>
      </c>
      <c r="T699" s="164">
        <v>0</v>
      </c>
      <c r="U699" s="164">
        <v>0</v>
      </c>
      <c r="V699" s="164">
        <v>0</v>
      </c>
      <c r="W699" s="164">
        <v>0</v>
      </c>
      <c r="X699" s="164">
        <v>0</v>
      </c>
      <c r="Y699" s="164">
        <v>0</v>
      </c>
      <c r="Z699" s="164">
        <v>0</v>
      </c>
      <c r="AA699" s="164">
        <v>0</v>
      </c>
      <c r="AB699" s="164">
        <v>0</v>
      </c>
      <c r="AC699" s="164">
        <v>0</v>
      </c>
      <c r="AD699" s="164">
        <v>0</v>
      </c>
      <c r="AE699" s="164">
        <v>0</v>
      </c>
      <c r="AF699" s="164">
        <v>0</v>
      </c>
      <c r="AG699" s="164">
        <v>0</v>
      </c>
      <c r="AH699" s="164">
        <v>0</v>
      </c>
      <c r="AI699" s="164">
        <v>0</v>
      </c>
      <c r="AJ699" s="164">
        <v>0</v>
      </c>
      <c r="AK699" s="164">
        <v>0</v>
      </c>
      <c r="AL699" s="164">
        <v>0</v>
      </c>
      <c r="AM699" s="164">
        <v>0</v>
      </c>
      <c r="AN69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F010B-5C8B-4868-BEB7-6FFEDFAC04C8}">
  <dimension ref="A1:AN311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40" width="10.6640625" style="164" customWidth="1"/>
    <col min="41" max="16384" width="9.109375" style="164"/>
  </cols>
  <sheetData>
    <row r="1" spans="1:40" s="163" customFormat="1" x14ac:dyDescent="0.2">
      <c r="A1" s="162"/>
    </row>
    <row r="2" spans="1:40" s="163" customFormat="1" ht="20.399999999999999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30" t="s">
        <v>732</v>
      </c>
    </row>
    <row r="5" spans="1:40" x14ac:dyDescent="0.2">
      <c r="A5" s="27" t="s">
        <v>733</v>
      </c>
    </row>
    <row r="6" spans="1:40" x14ac:dyDescent="0.2">
      <c r="A6" s="27" t="s">
        <v>2540</v>
      </c>
      <c r="B6" s="164">
        <v>1493412000</v>
      </c>
      <c r="C6" s="164">
        <v>1493412000</v>
      </c>
      <c r="D6" s="164">
        <v>1493412000</v>
      </c>
      <c r="E6" s="164">
        <v>1493412000</v>
      </c>
      <c r="F6" s="164">
        <v>1493412000</v>
      </c>
      <c r="G6" s="164">
        <v>1493412000</v>
      </c>
      <c r="H6" s="164">
        <v>1493412000</v>
      </c>
      <c r="I6" s="164">
        <v>1493412000</v>
      </c>
      <c r="J6" s="164">
        <v>1493412000</v>
      </c>
      <c r="K6" s="164">
        <v>1493412000</v>
      </c>
      <c r="L6" s="164">
        <v>1493412000</v>
      </c>
      <c r="M6" s="164">
        <v>1493412000</v>
      </c>
      <c r="N6" s="164">
        <v>17920944000</v>
      </c>
      <c r="O6" s="164">
        <v>1493412000</v>
      </c>
      <c r="P6" s="164">
        <v>1493412000</v>
      </c>
      <c r="Q6" s="164">
        <v>1493412000</v>
      </c>
      <c r="R6" s="164">
        <v>1493412000</v>
      </c>
      <c r="S6" s="164">
        <v>1493412000</v>
      </c>
      <c r="T6" s="164">
        <v>1493412000</v>
      </c>
      <c r="U6" s="164">
        <v>1493412000</v>
      </c>
      <c r="V6" s="164">
        <v>1493412000</v>
      </c>
      <c r="W6" s="164">
        <v>1493412000</v>
      </c>
      <c r="X6" s="164">
        <v>1493412000</v>
      </c>
      <c r="Y6" s="164">
        <v>1493412000</v>
      </c>
      <c r="Z6" s="164">
        <v>1493412000</v>
      </c>
      <c r="AA6" s="164">
        <v>17920944000</v>
      </c>
      <c r="AB6" s="164">
        <v>1493412000</v>
      </c>
      <c r="AC6" s="164">
        <v>1493412000</v>
      </c>
      <c r="AD6" s="164">
        <v>1493412000</v>
      </c>
      <c r="AE6" s="164">
        <v>1493412000</v>
      </c>
      <c r="AF6" s="164">
        <v>1493412000</v>
      </c>
      <c r="AG6" s="164">
        <v>1493412000</v>
      </c>
      <c r="AH6" s="164">
        <v>1493412000</v>
      </c>
      <c r="AI6" s="164">
        <v>1493412000</v>
      </c>
      <c r="AJ6" s="164">
        <v>1493412000</v>
      </c>
      <c r="AK6" s="164">
        <v>1493412000</v>
      </c>
      <c r="AL6" s="164">
        <v>1493412000</v>
      </c>
      <c r="AM6" s="164">
        <v>1493412000</v>
      </c>
      <c r="AN6" s="164">
        <v>17920944000</v>
      </c>
    </row>
    <row r="7" spans="1:40" x14ac:dyDescent="0.2">
      <c r="A7" s="27" t="s">
        <v>2541</v>
      </c>
      <c r="B7" s="164">
        <v>1493412000</v>
      </c>
      <c r="C7" s="164">
        <v>1493412000</v>
      </c>
      <c r="D7" s="164">
        <v>1493412000</v>
      </c>
      <c r="E7" s="164">
        <v>1493412000</v>
      </c>
      <c r="F7" s="164">
        <v>1493412000</v>
      </c>
      <c r="G7" s="164">
        <v>1493412000</v>
      </c>
      <c r="H7" s="164">
        <v>1493412000</v>
      </c>
      <c r="I7" s="164">
        <v>1493412000</v>
      </c>
      <c r="J7" s="164">
        <v>1493412000</v>
      </c>
      <c r="K7" s="164">
        <v>1493412000</v>
      </c>
      <c r="L7" s="164">
        <v>1493412000</v>
      </c>
      <c r="M7" s="164">
        <v>1493412000</v>
      </c>
      <c r="N7" s="164">
        <v>17920944000</v>
      </c>
      <c r="O7" s="164">
        <v>1493412000</v>
      </c>
      <c r="P7" s="164">
        <v>1493412000</v>
      </c>
      <c r="Q7" s="164">
        <v>1493412000</v>
      </c>
      <c r="R7" s="164">
        <v>1493412000</v>
      </c>
      <c r="S7" s="164">
        <v>1493412000</v>
      </c>
      <c r="T7" s="164">
        <v>1493412000</v>
      </c>
      <c r="U7" s="164">
        <v>1493412000</v>
      </c>
      <c r="V7" s="164">
        <v>1493412000</v>
      </c>
      <c r="W7" s="164">
        <v>1493412000</v>
      </c>
      <c r="X7" s="164">
        <v>1493412000</v>
      </c>
      <c r="Y7" s="164">
        <v>1493412000</v>
      </c>
      <c r="Z7" s="164">
        <v>1493412000</v>
      </c>
      <c r="AA7" s="164">
        <v>17920944000</v>
      </c>
      <c r="AB7" s="164">
        <v>1493412000</v>
      </c>
      <c r="AC7" s="164">
        <v>1493412000</v>
      </c>
      <c r="AD7" s="164">
        <v>1493412000</v>
      </c>
      <c r="AE7" s="164">
        <v>1493412000</v>
      </c>
      <c r="AF7" s="164">
        <v>1493412000</v>
      </c>
      <c r="AG7" s="164">
        <v>1493412000</v>
      </c>
      <c r="AH7" s="164">
        <v>1493412000</v>
      </c>
      <c r="AI7" s="164">
        <v>1493412000</v>
      </c>
      <c r="AJ7" s="164">
        <v>1493412000</v>
      </c>
      <c r="AK7" s="164">
        <v>1493412000</v>
      </c>
      <c r="AL7" s="164">
        <v>1493412000</v>
      </c>
      <c r="AM7" s="164">
        <v>1493412000</v>
      </c>
      <c r="AN7" s="164">
        <v>17920944000</v>
      </c>
    </row>
    <row r="8" spans="1:40" x14ac:dyDescent="0.2">
      <c r="A8" s="27" t="s">
        <v>2542</v>
      </c>
    </row>
    <row r="9" spans="1:40" x14ac:dyDescent="0.2">
      <c r="A9" s="27" t="s">
        <v>2543</v>
      </c>
      <c r="B9" s="164">
        <v>1000</v>
      </c>
      <c r="C9" s="164">
        <v>1000</v>
      </c>
      <c r="D9" s="164">
        <v>1000</v>
      </c>
      <c r="E9" s="164">
        <v>1000</v>
      </c>
      <c r="F9" s="164">
        <v>1000</v>
      </c>
      <c r="G9" s="164">
        <v>1000</v>
      </c>
      <c r="H9" s="164">
        <v>1000</v>
      </c>
      <c r="I9" s="164">
        <v>1000</v>
      </c>
      <c r="J9" s="164">
        <v>1000</v>
      </c>
      <c r="K9" s="164">
        <v>1000</v>
      </c>
      <c r="L9" s="164">
        <v>1000</v>
      </c>
      <c r="M9" s="164">
        <v>1000</v>
      </c>
      <c r="N9" s="164">
        <v>12000</v>
      </c>
      <c r="O9" s="164">
        <v>1000</v>
      </c>
      <c r="P9" s="164">
        <v>1000</v>
      </c>
      <c r="Q9" s="164">
        <v>1000</v>
      </c>
      <c r="R9" s="164">
        <v>1000</v>
      </c>
      <c r="S9" s="164">
        <v>1000</v>
      </c>
      <c r="T9" s="164">
        <v>1000</v>
      </c>
      <c r="U9" s="164">
        <v>1000</v>
      </c>
      <c r="V9" s="164">
        <v>1000</v>
      </c>
      <c r="W9" s="164">
        <v>1000</v>
      </c>
      <c r="X9" s="164">
        <v>1000</v>
      </c>
      <c r="Y9" s="164">
        <v>1000</v>
      </c>
      <c r="Z9" s="164">
        <v>1000</v>
      </c>
      <c r="AA9" s="164">
        <v>12000</v>
      </c>
      <c r="AB9" s="164">
        <v>1000</v>
      </c>
      <c r="AC9" s="164">
        <v>1000</v>
      </c>
      <c r="AD9" s="164">
        <v>1000</v>
      </c>
      <c r="AE9" s="164">
        <v>1000</v>
      </c>
      <c r="AF9" s="164">
        <v>1000</v>
      </c>
      <c r="AG9" s="164">
        <v>1000</v>
      </c>
      <c r="AH9" s="164">
        <v>1000</v>
      </c>
      <c r="AI9" s="164">
        <v>1000</v>
      </c>
      <c r="AJ9" s="164">
        <v>1000</v>
      </c>
      <c r="AK9" s="164">
        <v>1000</v>
      </c>
      <c r="AL9" s="164">
        <v>1000</v>
      </c>
      <c r="AM9" s="164">
        <v>1000</v>
      </c>
      <c r="AN9" s="164">
        <v>12000</v>
      </c>
    </row>
    <row r="10" spans="1:40" x14ac:dyDescent="0.2">
      <c r="A10" s="27" t="s">
        <v>1786</v>
      </c>
    </row>
    <row r="11" spans="1:40" x14ac:dyDescent="0.2">
      <c r="A11" s="27" t="s">
        <v>2544</v>
      </c>
    </row>
    <row r="12" spans="1:40" x14ac:dyDescent="0.2">
      <c r="A12" s="27" t="s">
        <v>2545</v>
      </c>
    </row>
    <row r="13" spans="1:40" x14ac:dyDescent="0.2">
      <c r="A13" s="27" t="s">
        <v>2546</v>
      </c>
    </row>
    <row r="14" spans="1:40" x14ac:dyDescent="0.2">
      <c r="A14" s="27" t="s">
        <v>2547</v>
      </c>
    </row>
    <row r="15" spans="1:40" x14ac:dyDescent="0.2">
      <c r="A15" s="27" t="s">
        <v>2548</v>
      </c>
    </row>
    <row r="16" spans="1:40" x14ac:dyDescent="0.2">
      <c r="A16" s="27" t="s">
        <v>2549</v>
      </c>
    </row>
    <row r="17" spans="1:40" x14ac:dyDescent="0.2">
      <c r="A17" s="27" t="s">
        <v>2550</v>
      </c>
    </row>
    <row r="18" spans="1:40" x14ac:dyDescent="0.2">
      <c r="A18" s="27" t="s">
        <v>2551</v>
      </c>
      <c r="B18" s="164">
        <v>28132333362.506802</v>
      </c>
      <c r="C18" s="164">
        <v>28311346020.890999</v>
      </c>
      <c r="D18" s="164">
        <v>28499564623.263699</v>
      </c>
      <c r="E18" s="164">
        <v>28682446379.7733</v>
      </c>
      <c r="F18" s="164">
        <v>28866771173.367199</v>
      </c>
      <c r="G18" s="164">
        <v>29061770806.4645</v>
      </c>
      <c r="H18" s="164">
        <v>29234228626.5662</v>
      </c>
      <c r="I18" s="164">
        <v>29408522738.0145</v>
      </c>
      <c r="J18" s="164">
        <v>29596583418.052299</v>
      </c>
      <c r="K18" s="164">
        <v>29778930158.355598</v>
      </c>
      <c r="L18" s="164">
        <v>29952421522.398701</v>
      </c>
      <c r="M18" s="164">
        <v>30234680066.3283</v>
      </c>
      <c r="N18" s="164">
        <v>30234680066.3283</v>
      </c>
      <c r="O18" s="164">
        <v>30454178513.679401</v>
      </c>
      <c r="P18" s="164">
        <v>30670890520.478401</v>
      </c>
      <c r="Q18" s="164">
        <v>30893592518.3536</v>
      </c>
      <c r="R18" s="164">
        <v>31094874427.7705</v>
      </c>
      <c r="S18" s="164">
        <v>31297097551.6264</v>
      </c>
      <c r="T18" s="164">
        <v>31533864074.1012</v>
      </c>
      <c r="U18" s="164">
        <v>31769148264.5355</v>
      </c>
      <c r="V18" s="164">
        <v>32007699818.226101</v>
      </c>
      <c r="W18" s="164">
        <v>32251604061.782001</v>
      </c>
      <c r="X18" s="164">
        <v>32483587655.058899</v>
      </c>
      <c r="Y18" s="164">
        <v>32717659043.292</v>
      </c>
      <c r="Z18" s="164">
        <v>32983439101.788502</v>
      </c>
      <c r="AA18" s="164">
        <v>32983439101.788502</v>
      </c>
      <c r="AB18" s="164">
        <v>33135043084.123699</v>
      </c>
      <c r="AC18" s="164">
        <v>33285069542.211498</v>
      </c>
      <c r="AD18" s="164">
        <v>33448481056.590099</v>
      </c>
      <c r="AE18" s="164">
        <v>33606917107.204399</v>
      </c>
      <c r="AF18" s="164">
        <v>33767245334.139702</v>
      </c>
      <c r="AG18" s="164">
        <v>33959142861.479698</v>
      </c>
      <c r="AH18" s="164">
        <v>34127566818.189899</v>
      </c>
      <c r="AI18" s="164">
        <v>34288059817.5168</v>
      </c>
      <c r="AJ18" s="164">
        <v>34452669700.232697</v>
      </c>
      <c r="AK18" s="164">
        <v>34616397660.746101</v>
      </c>
      <c r="AL18" s="164">
        <v>34780669160.571198</v>
      </c>
      <c r="AM18" s="164">
        <v>34971977451.199303</v>
      </c>
      <c r="AN18" s="164">
        <v>34971977451.199303</v>
      </c>
    </row>
    <row r="19" spans="1:40" x14ac:dyDescent="0.2">
      <c r="A19" s="27" t="s">
        <v>2552</v>
      </c>
      <c r="B19" s="164">
        <v>7544464814.0167503</v>
      </c>
      <c r="C19" s="164">
        <v>7590705034.15662</v>
      </c>
      <c r="D19" s="164">
        <v>7638036949.06464</v>
      </c>
      <c r="E19" s="164">
        <v>7686262672.2161503</v>
      </c>
      <c r="F19" s="164">
        <v>7734959891.6345701</v>
      </c>
      <c r="G19" s="164">
        <v>7782889104.8784199</v>
      </c>
      <c r="H19" s="164">
        <v>7832358968.9408703</v>
      </c>
      <c r="I19" s="164">
        <v>7882183159.2054005</v>
      </c>
      <c r="J19" s="164">
        <v>7929941243.5232496</v>
      </c>
      <c r="K19" s="164">
        <v>7978881966.1423798</v>
      </c>
      <c r="L19" s="164">
        <v>8029280078.8768797</v>
      </c>
      <c r="M19" s="164">
        <v>8071148462.5516701</v>
      </c>
      <c r="N19" s="164">
        <v>8071148462.5516701</v>
      </c>
      <c r="O19" s="164">
        <v>8120937712.3057098</v>
      </c>
      <c r="P19" s="164">
        <v>8171600823.4519396</v>
      </c>
      <c r="Q19" s="164">
        <v>8222203705.4665403</v>
      </c>
      <c r="R19" s="164">
        <v>8274018984.3582001</v>
      </c>
      <c r="S19" s="164">
        <v>8326302685.1408901</v>
      </c>
      <c r="T19" s="164">
        <v>8378084535.3425303</v>
      </c>
      <c r="U19" s="164">
        <v>8430526845.7971296</v>
      </c>
      <c r="V19" s="164">
        <v>8483620938.3214197</v>
      </c>
      <c r="W19" s="164">
        <v>8536815276.41535</v>
      </c>
      <c r="X19" s="164">
        <v>8595518643.5909996</v>
      </c>
      <c r="Y19" s="164">
        <v>8654780850.8621807</v>
      </c>
      <c r="Z19" s="164">
        <v>8707490742.6270199</v>
      </c>
      <c r="AA19" s="164">
        <v>8707490742.6270199</v>
      </c>
      <c r="AB19" s="164">
        <v>8770996115.6271</v>
      </c>
      <c r="AC19" s="164">
        <v>8834865663.1443501</v>
      </c>
      <c r="AD19" s="164">
        <v>8898497776.0793896</v>
      </c>
      <c r="AE19" s="164">
        <v>8963009197.4178905</v>
      </c>
      <c r="AF19" s="164">
        <v>9027726983.1840401</v>
      </c>
      <c r="AG19" s="164">
        <v>9092044958.8429604</v>
      </c>
      <c r="AH19" s="164">
        <v>9156664028.3268509</v>
      </c>
      <c r="AI19" s="164">
        <v>9222668809.6410007</v>
      </c>
      <c r="AJ19" s="164">
        <v>9288488568.6170998</v>
      </c>
      <c r="AK19" s="164">
        <v>9354787547.1183701</v>
      </c>
      <c r="AL19" s="164">
        <v>9421373745.20084</v>
      </c>
      <c r="AM19" s="164">
        <v>9487257508.8146801</v>
      </c>
      <c r="AN19" s="164">
        <v>9487257508.8146801</v>
      </c>
    </row>
    <row r="20" spans="1:40" x14ac:dyDescent="0.2">
      <c r="A20" s="27" t="s">
        <v>2553</v>
      </c>
      <c r="B20" s="184">
        <v>20587868548.490101</v>
      </c>
      <c r="C20" s="184">
        <v>20720640986.734402</v>
      </c>
      <c r="D20" s="184">
        <v>20861527674.199001</v>
      </c>
      <c r="E20" s="184">
        <v>20996183707.557098</v>
      </c>
      <c r="F20" s="184">
        <v>21131811281.732601</v>
      </c>
      <c r="G20" s="184">
        <v>21278881701.586102</v>
      </c>
      <c r="H20" s="184">
        <v>21401869657.625301</v>
      </c>
      <c r="I20" s="184">
        <v>21526339578.809101</v>
      </c>
      <c r="J20" s="184">
        <v>21666642174.529099</v>
      </c>
      <c r="K20" s="184">
        <v>21800048192.2132</v>
      </c>
      <c r="L20" s="184">
        <v>21923141443.521801</v>
      </c>
      <c r="M20" s="184">
        <v>22163531603.776699</v>
      </c>
      <c r="N20" s="184">
        <v>22163531603.776699</v>
      </c>
      <c r="O20" s="184">
        <v>22333240801.373699</v>
      </c>
      <c r="P20" s="184">
        <v>22499289697.026402</v>
      </c>
      <c r="Q20" s="184">
        <v>22671388812.8871</v>
      </c>
      <c r="R20" s="184">
        <v>22820855443.4123</v>
      </c>
      <c r="S20" s="184">
        <v>22970794866.4855</v>
      </c>
      <c r="T20" s="184">
        <v>23155779538.758701</v>
      </c>
      <c r="U20" s="184">
        <v>23338621418.7384</v>
      </c>
      <c r="V20" s="184">
        <v>23524078879.904701</v>
      </c>
      <c r="W20" s="184">
        <v>23714788785.366699</v>
      </c>
      <c r="X20" s="184">
        <v>23888069011.467899</v>
      </c>
      <c r="Y20" s="184">
        <v>24062878192.429798</v>
      </c>
      <c r="Z20" s="184">
        <v>24275948359.161499</v>
      </c>
      <c r="AA20" s="184">
        <v>24275948359.161499</v>
      </c>
      <c r="AB20" s="184">
        <v>24364046968.496601</v>
      </c>
      <c r="AC20" s="184">
        <v>24450203879.0672</v>
      </c>
      <c r="AD20" s="184">
        <v>24549983280.5107</v>
      </c>
      <c r="AE20" s="184">
        <v>24643907909.786499</v>
      </c>
      <c r="AF20" s="184">
        <v>24739518350.9557</v>
      </c>
      <c r="AG20" s="184">
        <v>24867097902.636799</v>
      </c>
      <c r="AH20" s="184">
        <v>24970902789.863098</v>
      </c>
      <c r="AI20" s="184">
        <v>25065391007.875702</v>
      </c>
      <c r="AJ20" s="184">
        <v>25164181131.615601</v>
      </c>
      <c r="AK20" s="184">
        <v>25261610113.627701</v>
      </c>
      <c r="AL20" s="184">
        <v>25359295415.370399</v>
      </c>
      <c r="AM20" s="184">
        <v>25484719942.384602</v>
      </c>
      <c r="AN20" s="184">
        <v>25484719942.384602</v>
      </c>
    </row>
    <row r="21" spans="1:40" x14ac:dyDescent="0.2">
      <c r="A21" s="27" t="s">
        <v>2554</v>
      </c>
      <c r="B21" s="164">
        <v>129702876.8</v>
      </c>
      <c r="C21" s="164">
        <v>129702876.8</v>
      </c>
      <c r="D21" s="164">
        <v>129702876.8</v>
      </c>
      <c r="E21" s="164">
        <v>129702876.8</v>
      </c>
      <c r="F21" s="164">
        <v>129702876.8</v>
      </c>
      <c r="G21" s="164">
        <v>129702876.8</v>
      </c>
      <c r="H21" s="164">
        <v>129702876.8</v>
      </c>
      <c r="I21" s="164">
        <v>129702876.8</v>
      </c>
      <c r="J21" s="164">
        <v>129702876.8</v>
      </c>
      <c r="K21" s="164">
        <v>129702876.8</v>
      </c>
      <c r="L21" s="164">
        <v>129702876.8</v>
      </c>
      <c r="M21" s="164">
        <v>129702876.8</v>
      </c>
      <c r="N21" s="164">
        <v>129702876.8</v>
      </c>
      <c r="O21" s="164">
        <v>129702876.8</v>
      </c>
      <c r="P21" s="164">
        <v>129702876.8</v>
      </c>
      <c r="Q21" s="164">
        <v>129702876.8</v>
      </c>
      <c r="R21" s="164">
        <v>129702876.8</v>
      </c>
      <c r="S21" s="164">
        <v>129702876.8</v>
      </c>
      <c r="T21" s="164">
        <v>129702876.8</v>
      </c>
      <c r="U21" s="164">
        <v>129702876.8</v>
      </c>
      <c r="V21" s="164">
        <v>129702876.8</v>
      </c>
      <c r="W21" s="164">
        <v>129702876.8</v>
      </c>
      <c r="X21" s="164">
        <v>129702876.8</v>
      </c>
      <c r="Y21" s="164">
        <v>129702876.8</v>
      </c>
      <c r="Z21" s="164">
        <v>129702876.8</v>
      </c>
      <c r="AA21" s="164">
        <v>129702876.8</v>
      </c>
      <c r="AB21" s="164">
        <v>129702876.8</v>
      </c>
      <c r="AC21" s="164">
        <v>129702876.8</v>
      </c>
      <c r="AD21" s="164">
        <v>129702876.8</v>
      </c>
      <c r="AE21" s="164">
        <v>129702876.8</v>
      </c>
      <c r="AF21" s="164">
        <v>129702876.8</v>
      </c>
      <c r="AG21" s="164">
        <v>129702876.8</v>
      </c>
      <c r="AH21" s="164">
        <v>129702876.8</v>
      </c>
      <c r="AI21" s="164">
        <v>129702876.8</v>
      </c>
      <c r="AJ21" s="164">
        <v>129702876.8</v>
      </c>
      <c r="AK21" s="164">
        <v>129702876.8</v>
      </c>
      <c r="AL21" s="164">
        <v>129702876.8</v>
      </c>
      <c r="AM21" s="164">
        <v>129702876.8</v>
      </c>
      <c r="AN21" s="164">
        <v>129702876.8</v>
      </c>
    </row>
    <row r="22" spans="1:40" x14ac:dyDescent="0.2">
      <c r="A22" s="27" t="s">
        <v>2555</v>
      </c>
      <c r="B22" s="164">
        <v>1808184406.07938</v>
      </c>
      <c r="C22" s="164">
        <v>1817723667.5416</v>
      </c>
      <c r="D22" s="164">
        <v>1820391299.17348</v>
      </c>
      <c r="E22" s="164">
        <v>1829986425.0074899</v>
      </c>
      <c r="F22" s="164">
        <v>1838414137.4089</v>
      </c>
      <c r="G22" s="164">
        <v>1837130359.5781701</v>
      </c>
      <c r="H22" s="164">
        <v>1860855916.89359</v>
      </c>
      <c r="I22" s="164">
        <v>1885364282.4091401</v>
      </c>
      <c r="J22" s="164">
        <v>1893769728.60513</v>
      </c>
      <c r="K22" s="164">
        <v>1910322238.9255199</v>
      </c>
      <c r="L22" s="164">
        <v>1939683091.3213201</v>
      </c>
      <c r="M22" s="164">
        <v>1853859663.8868599</v>
      </c>
      <c r="N22" s="164">
        <v>1853859663.8868599</v>
      </c>
      <c r="O22" s="164">
        <v>1837596269.43888</v>
      </c>
      <c r="P22" s="164">
        <v>1824004172.5696599</v>
      </c>
      <c r="Q22" s="164">
        <v>1803134835.7670701</v>
      </c>
      <c r="R22" s="164">
        <v>1802626615.77442</v>
      </c>
      <c r="S22" s="164">
        <v>1799986751.20734</v>
      </c>
      <c r="T22" s="164">
        <v>1760458868.4284899</v>
      </c>
      <c r="U22" s="164">
        <v>1720580940.1580701</v>
      </c>
      <c r="V22" s="164">
        <v>1678431279.8652101</v>
      </c>
      <c r="W22" s="164">
        <v>1629133440.99331</v>
      </c>
      <c r="X22" s="164">
        <v>1596524831.6419401</v>
      </c>
      <c r="Y22" s="164">
        <v>1560889458.9302399</v>
      </c>
      <c r="Z22" s="164">
        <v>1485130062.91063</v>
      </c>
      <c r="AA22" s="164">
        <v>1485130062.91063</v>
      </c>
      <c r="AB22" s="164">
        <v>1530713835.02918</v>
      </c>
      <c r="AC22" s="164">
        <v>1577712343.11832</v>
      </c>
      <c r="AD22" s="164">
        <v>1611853560.0636899</v>
      </c>
      <c r="AE22" s="164">
        <v>1650540667.47911</v>
      </c>
      <c r="AF22" s="164">
        <v>1687085028.0930901</v>
      </c>
      <c r="AG22" s="164">
        <v>1691004321.3876901</v>
      </c>
      <c r="AH22" s="164">
        <v>1717869693.4382601</v>
      </c>
      <c r="AI22" s="164">
        <v>1755434878.9301</v>
      </c>
      <c r="AJ22" s="164">
        <v>1786037854.10128</v>
      </c>
      <c r="AK22" s="164">
        <v>1817839137.4911399</v>
      </c>
      <c r="AL22" s="164">
        <v>1849174995.91184</v>
      </c>
      <c r="AM22" s="164">
        <v>1852069352.65153</v>
      </c>
      <c r="AN22" s="164">
        <v>1852069352.65153</v>
      </c>
    </row>
    <row r="23" spans="1:40" x14ac:dyDescent="0.2">
      <c r="A23" s="27" t="s">
        <v>2556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2557</v>
      </c>
      <c r="B24" s="184">
        <v>22525755831.3694</v>
      </c>
      <c r="C24" s="184">
        <v>22668067531.076</v>
      </c>
      <c r="D24" s="184">
        <v>22811621850.172501</v>
      </c>
      <c r="E24" s="184">
        <v>22955873009.364601</v>
      </c>
      <c r="F24" s="184">
        <v>23099928295.941502</v>
      </c>
      <c r="G24" s="184">
        <v>23245714937.964298</v>
      </c>
      <c r="H24" s="184">
        <v>23392428451.318901</v>
      </c>
      <c r="I24" s="184">
        <v>23541406738.0182</v>
      </c>
      <c r="J24" s="184">
        <v>23690114779.9342</v>
      </c>
      <c r="K24" s="184">
        <v>23840073307.938702</v>
      </c>
      <c r="L24" s="184">
        <v>23992527411.643101</v>
      </c>
      <c r="M24" s="184">
        <v>24147094144.463501</v>
      </c>
      <c r="N24" s="184">
        <v>24147094144.463501</v>
      </c>
      <c r="O24" s="184">
        <v>24300539947.612598</v>
      </c>
      <c r="P24" s="184">
        <v>24452996746.396099</v>
      </c>
      <c r="Q24" s="184">
        <v>24604226525.454201</v>
      </c>
      <c r="R24" s="184">
        <v>24753184935.986698</v>
      </c>
      <c r="S24" s="184">
        <v>24900484494.492901</v>
      </c>
      <c r="T24" s="184">
        <v>25045941283.987202</v>
      </c>
      <c r="U24" s="184">
        <v>25188905235.6964</v>
      </c>
      <c r="V24" s="184">
        <v>25332213036.569901</v>
      </c>
      <c r="W24" s="184">
        <v>25473625103.16</v>
      </c>
      <c r="X24" s="184">
        <v>25614296719.909801</v>
      </c>
      <c r="Y24" s="184">
        <v>25753470528.16</v>
      </c>
      <c r="Z24" s="184">
        <v>25890781298.872101</v>
      </c>
      <c r="AA24" s="184">
        <v>25890781298.872101</v>
      </c>
      <c r="AB24" s="184">
        <v>26024463680.325802</v>
      </c>
      <c r="AC24" s="184">
        <v>26157619098.9855</v>
      </c>
      <c r="AD24" s="184">
        <v>26291539717.374401</v>
      </c>
      <c r="AE24" s="184">
        <v>26424151454.065601</v>
      </c>
      <c r="AF24" s="184">
        <v>26556306255.848801</v>
      </c>
      <c r="AG24" s="184">
        <v>26687805100.824501</v>
      </c>
      <c r="AH24" s="184">
        <v>26818475360.101299</v>
      </c>
      <c r="AI24" s="184">
        <v>26950528763.6059</v>
      </c>
      <c r="AJ24" s="184">
        <v>27079921862.516899</v>
      </c>
      <c r="AK24" s="184">
        <v>27209152127.9189</v>
      </c>
      <c r="AL24" s="184">
        <v>27338173288.082199</v>
      </c>
      <c r="AM24" s="184">
        <v>27466492171.836201</v>
      </c>
      <c r="AN24" s="184">
        <v>27466492171.836201</v>
      </c>
    </row>
    <row r="25" spans="1:40" x14ac:dyDescent="0.2">
      <c r="A25" s="27" t="s">
        <v>2558</v>
      </c>
      <c r="B25" s="164">
        <v>1071866966.70818</v>
      </c>
      <c r="C25" s="164">
        <v>1011220367.98189</v>
      </c>
      <c r="D25" s="164">
        <v>969395955.24010801</v>
      </c>
      <c r="E25" s="164">
        <v>929033562.32983804</v>
      </c>
      <c r="F25" s="164">
        <v>896944090.04830098</v>
      </c>
      <c r="G25" s="164">
        <v>869473852.75565696</v>
      </c>
      <c r="H25" s="164">
        <v>835463955.31476903</v>
      </c>
      <c r="I25" s="164">
        <v>804965451.08748698</v>
      </c>
      <c r="J25" s="164">
        <v>778906546.17593205</v>
      </c>
      <c r="K25" s="164">
        <v>755052174.32368505</v>
      </c>
      <c r="L25" s="164">
        <v>763071572.62664294</v>
      </c>
      <c r="M25" s="164">
        <v>770312061.47491896</v>
      </c>
      <c r="N25" s="164">
        <v>770312061.47491896</v>
      </c>
      <c r="O25" s="164">
        <v>772779558.93131006</v>
      </c>
      <c r="P25" s="164">
        <v>766866241.55392802</v>
      </c>
      <c r="Q25" s="164">
        <v>770143367.76451099</v>
      </c>
      <c r="R25" s="164">
        <v>768599041.15968895</v>
      </c>
      <c r="S25" s="164">
        <v>769925226.40709198</v>
      </c>
      <c r="T25" s="164">
        <v>771105233.56542802</v>
      </c>
      <c r="U25" s="164">
        <v>766384080.49024498</v>
      </c>
      <c r="V25" s="164">
        <v>758854424.31033003</v>
      </c>
      <c r="W25" s="164">
        <v>748341489.84607899</v>
      </c>
      <c r="X25" s="164">
        <v>737564247.17950702</v>
      </c>
      <c r="Y25" s="164">
        <v>753841464.29637504</v>
      </c>
      <c r="Z25" s="164">
        <v>762323118.493662</v>
      </c>
      <c r="AA25" s="164">
        <v>762323118.493662</v>
      </c>
      <c r="AB25" s="164">
        <v>767869257.73367298</v>
      </c>
      <c r="AC25" s="164">
        <v>762134574.08704603</v>
      </c>
      <c r="AD25" s="164">
        <v>765179876.90168905</v>
      </c>
      <c r="AE25" s="164">
        <v>766329747.80892599</v>
      </c>
      <c r="AF25" s="164">
        <v>770710613.84803605</v>
      </c>
      <c r="AG25" s="164">
        <v>774354217.22658706</v>
      </c>
      <c r="AH25" s="164">
        <v>771328986.366346</v>
      </c>
      <c r="AI25" s="164">
        <v>765128233.82468104</v>
      </c>
      <c r="AJ25" s="164">
        <v>755430368.02163994</v>
      </c>
      <c r="AK25" s="164">
        <v>745401180.95439506</v>
      </c>
      <c r="AL25" s="164">
        <v>762699974.040115</v>
      </c>
      <c r="AM25" s="164">
        <v>770970896.19069302</v>
      </c>
      <c r="AN25" s="164">
        <v>770970896.19069302</v>
      </c>
    </row>
    <row r="26" spans="1:40" x14ac:dyDescent="0.2">
      <c r="A26" s="27" t="s">
        <v>2559</v>
      </c>
      <c r="B26" s="185">
        <v>23597622798.077599</v>
      </c>
      <c r="C26" s="185">
        <v>23679287899.057899</v>
      </c>
      <c r="D26" s="185">
        <v>23781017805.412601</v>
      </c>
      <c r="E26" s="185">
        <v>23884906571.6945</v>
      </c>
      <c r="F26" s="185">
        <v>23996872385.989799</v>
      </c>
      <c r="G26" s="185">
        <v>24115188790.719898</v>
      </c>
      <c r="H26" s="185">
        <v>24227892406.633701</v>
      </c>
      <c r="I26" s="185">
        <v>24346372189.105701</v>
      </c>
      <c r="J26" s="185">
        <v>24469021326.1101</v>
      </c>
      <c r="K26" s="185">
        <v>24595125482.262402</v>
      </c>
      <c r="L26" s="185">
        <v>24755598984.269798</v>
      </c>
      <c r="M26" s="185">
        <v>24917406205.938499</v>
      </c>
      <c r="N26" s="185">
        <v>24917406205.938499</v>
      </c>
      <c r="O26" s="185">
        <v>25073319506.5439</v>
      </c>
      <c r="P26" s="185">
        <v>25219862987.950001</v>
      </c>
      <c r="Q26" s="185">
        <v>25374369893.2187</v>
      </c>
      <c r="R26" s="185">
        <v>25521783977.1464</v>
      </c>
      <c r="S26" s="185">
        <v>25670409720.900002</v>
      </c>
      <c r="T26" s="185">
        <v>25817046517.552601</v>
      </c>
      <c r="U26" s="185">
        <v>25955289316.186699</v>
      </c>
      <c r="V26" s="185">
        <v>26091067460.880199</v>
      </c>
      <c r="W26" s="185">
        <v>26221966593.0061</v>
      </c>
      <c r="X26" s="185">
        <v>26351860967.089401</v>
      </c>
      <c r="Y26" s="185">
        <v>26507311992.456402</v>
      </c>
      <c r="Z26" s="185">
        <v>26653104417.365799</v>
      </c>
      <c r="AA26" s="185">
        <v>26653104417.365799</v>
      </c>
      <c r="AB26" s="185">
        <v>26792332938.059502</v>
      </c>
      <c r="AC26" s="185">
        <v>26919753673.072498</v>
      </c>
      <c r="AD26" s="185">
        <v>27056719594.2761</v>
      </c>
      <c r="AE26" s="185">
        <v>27190481201.8745</v>
      </c>
      <c r="AF26" s="185">
        <v>27327016869.6968</v>
      </c>
      <c r="AG26" s="185">
        <v>27462159318.051102</v>
      </c>
      <c r="AH26" s="185">
        <v>27589804346.467701</v>
      </c>
      <c r="AI26" s="185">
        <v>27715656997.4305</v>
      </c>
      <c r="AJ26" s="185">
        <v>27835352230.538502</v>
      </c>
      <c r="AK26" s="185">
        <v>27954553308.873299</v>
      </c>
      <c r="AL26" s="185">
        <v>28100873262.122299</v>
      </c>
      <c r="AM26" s="185">
        <v>28237463068.026798</v>
      </c>
      <c r="AN26" s="185">
        <v>28237463068.026798</v>
      </c>
    </row>
    <row r="27" spans="1:40" x14ac:dyDescent="0.2">
      <c r="A27" s="27" t="s">
        <v>2560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2561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  <c r="O28" s="164">
        <v>0</v>
      </c>
      <c r="P28" s="164">
        <v>0</v>
      </c>
      <c r="Q28" s="164">
        <v>0</v>
      </c>
      <c r="R28" s="164">
        <v>0</v>
      </c>
      <c r="S28" s="164">
        <v>0</v>
      </c>
      <c r="T28" s="164">
        <v>0</v>
      </c>
      <c r="U28" s="164">
        <v>0</v>
      </c>
      <c r="V28" s="164">
        <v>0</v>
      </c>
      <c r="W28" s="164">
        <v>0</v>
      </c>
      <c r="X28" s="164">
        <v>0</v>
      </c>
      <c r="Y28" s="164">
        <v>0</v>
      </c>
      <c r="Z28" s="164">
        <v>0</v>
      </c>
      <c r="AA28" s="164">
        <v>0</v>
      </c>
      <c r="AB28" s="164">
        <v>0</v>
      </c>
      <c r="AC28" s="164">
        <v>0</v>
      </c>
      <c r="AD28" s="164">
        <v>0</v>
      </c>
      <c r="AE28" s="164">
        <v>0</v>
      </c>
      <c r="AF28" s="164">
        <v>0</v>
      </c>
      <c r="AG28" s="164">
        <v>0</v>
      </c>
      <c r="AH28" s="164">
        <v>0</v>
      </c>
      <c r="AI28" s="164">
        <v>0</v>
      </c>
      <c r="AJ28" s="164">
        <v>0</v>
      </c>
      <c r="AK28" s="164">
        <v>0</v>
      </c>
      <c r="AL28" s="164">
        <v>0</v>
      </c>
      <c r="AM28" s="164">
        <v>0</v>
      </c>
      <c r="AN28" s="164">
        <v>0</v>
      </c>
    </row>
    <row r="29" spans="1:40" x14ac:dyDescent="0.2">
      <c r="A29" s="27" t="s">
        <v>2562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0</v>
      </c>
      <c r="AJ29" s="164">
        <v>0</v>
      </c>
      <c r="AK29" s="164">
        <v>0</v>
      </c>
      <c r="AL29" s="164">
        <v>0</v>
      </c>
      <c r="AM29" s="164">
        <v>0</v>
      </c>
      <c r="AN29" s="164">
        <v>0</v>
      </c>
    </row>
    <row r="30" spans="1:40" x14ac:dyDescent="0.2">
      <c r="A30" s="30" t="s">
        <v>2563</v>
      </c>
      <c r="B30" s="164">
        <v>23597622785.1376</v>
      </c>
      <c r="C30" s="164">
        <v>23679287886.117901</v>
      </c>
      <c r="D30" s="164">
        <v>23781017792.472599</v>
      </c>
      <c r="E30" s="164">
        <v>23884906558.754501</v>
      </c>
      <c r="F30" s="164">
        <v>23996872373.049801</v>
      </c>
      <c r="G30" s="164">
        <v>24115188777.7799</v>
      </c>
      <c r="H30" s="164">
        <v>24227892393.693699</v>
      </c>
      <c r="I30" s="164">
        <v>24346372176.165699</v>
      </c>
      <c r="J30" s="164">
        <v>24469021313.170101</v>
      </c>
      <c r="K30" s="164">
        <v>24595125469.322399</v>
      </c>
      <c r="L30" s="164">
        <v>24755598971.3298</v>
      </c>
      <c r="M30" s="164">
        <v>24917406192.998402</v>
      </c>
      <c r="N30" s="164">
        <v>24917406192.998402</v>
      </c>
      <c r="O30" s="164">
        <v>25073319493.603802</v>
      </c>
      <c r="P30" s="164">
        <v>25219862975.009998</v>
      </c>
      <c r="Q30" s="164">
        <v>25374369880.278702</v>
      </c>
      <c r="R30" s="164">
        <v>25521783964.206402</v>
      </c>
      <c r="S30" s="164">
        <v>25670409707.9599</v>
      </c>
      <c r="T30" s="164">
        <v>25817046504.612598</v>
      </c>
      <c r="U30" s="164">
        <v>25955289303.2467</v>
      </c>
      <c r="V30" s="164">
        <v>26091067447.940201</v>
      </c>
      <c r="W30" s="164">
        <v>26221966580.066002</v>
      </c>
      <c r="X30" s="164">
        <v>26351860954.1493</v>
      </c>
      <c r="Y30" s="164">
        <v>26507311979.516399</v>
      </c>
      <c r="Z30" s="164">
        <v>26653104404.4258</v>
      </c>
      <c r="AA30" s="164">
        <v>26653104404.4258</v>
      </c>
      <c r="AB30" s="164">
        <v>26792332925.119499</v>
      </c>
      <c r="AC30" s="164">
        <v>26919753660.1325</v>
      </c>
      <c r="AD30" s="164">
        <v>27056719581.336102</v>
      </c>
      <c r="AE30" s="164">
        <v>27190481188.934502</v>
      </c>
      <c r="AF30" s="164">
        <v>27327016856.756802</v>
      </c>
      <c r="AG30" s="164">
        <v>27462159305.111099</v>
      </c>
      <c r="AH30" s="164">
        <v>27589804333.527699</v>
      </c>
      <c r="AI30" s="164">
        <v>27715656984.490501</v>
      </c>
      <c r="AJ30" s="164">
        <v>27835352217.598499</v>
      </c>
      <c r="AK30" s="164">
        <v>27954553295.933201</v>
      </c>
      <c r="AL30" s="164">
        <v>28100873249.182301</v>
      </c>
      <c r="AM30" s="164">
        <v>28237463055.0868</v>
      </c>
      <c r="AN30" s="164">
        <v>28237463055.0868</v>
      </c>
    </row>
    <row r="31" spans="1:40" x14ac:dyDescent="0.2">
      <c r="A31" s="30" t="s">
        <v>2564</v>
      </c>
      <c r="B31" s="164">
        <v>12.9400193691253</v>
      </c>
      <c r="C31" s="164">
        <v>12.9400081932544</v>
      </c>
      <c r="D31" s="164">
        <v>12.940000742673799</v>
      </c>
      <c r="E31" s="164">
        <v>12.9400119185447</v>
      </c>
      <c r="F31" s="164">
        <v>12.940000742673799</v>
      </c>
      <c r="G31" s="164">
        <v>12.9400044679641</v>
      </c>
      <c r="H31" s="164">
        <v>12.9400081932544</v>
      </c>
      <c r="I31" s="164">
        <v>12.9400193691253</v>
      </c>
      <c r="J31" s="164">
        <v>12.9400081932544</v>
      </c>
      <c r="K31" s="164">
        <v>12.940015643835</v>
      </c>
      <c r="L31" s="164">
        <v>12.9400044679641</v>
      </c>
      <c r="M31" s="164">
        <v>12.9400193691253</v>
      </c>
      <c r="N31" s="164">
        <v>12.9400193691253</v>
      </c>
      <c r="O31" s="164">
        <v>12.940015643835</v>
      </c>
      <c r="P31" s="164">
        <v>12.9400081932544</v>
      </c>
      <c r="Q31" s="164">
        <v>12.940000742673799</v>
      </c>
      <c r="R31" s="164">
        <v>12.9400119185447</v>
      </c>
      <c r="S31" s="164">
        <v>12.940023094415601</v>
      </c>
      <c r="T31" s="164">
        <v>12.9400193691253</v>
      </c>
      <c r="U31" s="164">
        <v>12.9400119185447</v>
      </c>
      <c r="V31" s="164">
        <v>12.9400044679641</v>
      </c>
      <c r="W31" s="164">
        <v>12.940015643835</v>
      </c>
      <c r="X31" s="164">
        <v>12.9400119185447</v>
      </c>
      <c r="Y31" s="164">
        <v>12.940000742673799</v>
      </c>
      <c r="Z31" s="164">
        <v>12.9400044679641</v>
      </c>
      <c r="AA31" s="164">
        <v>12.9400044679641</v>
      </c>
      <c r="AB31" s="164">
        <v>12.9400044679641</v>
      </c>
      <c r="AC31" s="164">
        <v>12.9400193691253</v>
      </c>
      <c r="AD31" s="164">
        <v>12.940023094415601</v>
      </c>
      <c r="AE31" s="164">
        <v>12.939997017383501</v>
      </c>
      <c r="AF31" s="164">
        <v>12.9400081932544</v>
      </c>
      <c r="AG31" s="164">
        <v>12.9400119185447</v>
      </c>
      <c r="AH31" s="164">
        <v>12.9400081932544</v>
      </c>
      <c r="AI31" s="164">
        <v>12.9400119185447</v>
      </c>
      <c r="AJ31" s="164">
        <v>12.940015643835</v>
      </c>
      <c r="AK31" s="164">
        <v>12.9400193691253</v>
      </c>
      <c r="AL31" s="164">
        <v>12.939993292093201</v>
      </c>
      <c r="AM31" s="164">
        <v>12.9400193691253</v>
      </c>
      <c r="AN31" s="164">
        <v>12.9400193691253</v>
      </c>
    </row>
    <row r="32" spans="1:40" x14ac:dyDescent="0.2">
      <c r="A32" s="27" t="s">
        <v>760</v>
      </c>
    </row>
    <row r="33" spans="1:1" x14ac:dyDescent="0.2">
      <c r="A33" s="27" t="s">
        <v>2565</v>
      </c>
    </row>
    <row r="34" spans="1:1" x14ac:dyDescent="0.2">
      <c r="A34" s="27" t="s">
        <v>2566</v>
      </c>
    </row>
    <row r="35" spans="1:1" x14ac:dyDescent="0.2">
      <c r="A35" s="27" t="s">
        <v>763</v>
      </c>
    </row>
    <row r="36" spans="1:1" x14ac:dyDescent="0.2">
      <c r="A36" s="27" t="s">
        <v>2567</v>
      </c>
    </row>
    <row r="37" spans="1:1" x14ac:dyDescent="0.2">
      <c r="A37" s="27" t="s">
        <v>2568</v>
      </c>
    </row>
    <row r="38" spans="1:1" x14ac:dyDescent="0.2">
      <c r="A38" s="27" t="s">
        <v>2569</v>
      </c>
    </row>
    <row r="39" spans="1:1" x14ac:dyDescent="0.2">
      <c r="A39" s="27" t="s">
        <v>2570</v>
      </c>
    </row>
    <row r="40" spans="1:1" x14ac:dyDescent="0.2">
      <c r="A40" s="27" t="s">
        <v>2571</v>
      </c>
    </row>
    <row r="41" spans="1:1" x14ac:dyDescent="0.2">
      <c r="A41" s="27" t="s">
        <v>2572</v>
      </c>
    </row>
    <row r="42" spans="1:1" x14ac:dyDescent="0.2">
      <c r="A42" s="27" t="s">
        <v>2573</v>
      </c>
    </row>
    <row r="43" spans="1:1" x14ac:dyDescent="0.2">
      <c r="A43" s="30" t="s">
        <v>2574</v>
      </c>
    </row>
    <row r="44" spans="1:1" x14ac:dyDescent="0.2">
      <c r="A44" s="27" t="s">
        <v>1292</v>
      </c>
    </row>
    <row r="45" spans="1:1" x14ac:dyDescent="0.2">
      <c r="A45" s="27" t="s">
        <v>773</v>
      </c>
    </row>
    <row r="46" spans="1:1" x14ac:dyDescent="0.2">
      <c r="A46" s="30" t="s">
        <v>2575</v>
      </c>
    </row>
    <row r="47" spans="1:1" x14ac:dyDescent="0.2">
      <c r="A47" s="27" t="s">
        <v>775</v>
      </c>
    </row>
    <row r="48" spans="1:1" x14ac:dyDescent="0.2">
      <c r="A48" s="27" t="s">
        <v>2576</v>
      </c>
    </row>
    <row r="49" spans="1:40" x14ac:dyDescent="0.2">
      <c r="A49" s="27" t="s">
        <v>2577</v>
      </c>
      <c r="B49" s="164">
        <v>6487150924.6471996</v>
      </c>
      <c r="C49" s="164">
        <v>6378138408.2344198</v>
      </c>
      <c r="D49" s="164">
        <v>6273272278.6229496</v>
      </c>
      <c r="E49" s="164">
        <v>6200825846.45226</v>
      </c>
      <c r="F49" s="164">
        <v>6115447265.0727501</v>
      </c>
      <c r="G49" s="164">
        <v>6023990965.3696003</v>
      </c>
      <c r="H49" s="164">
        <v>5929332640.1468801</v>
      </c>
      <c r="I49" s="164">
        <v>5811387492.7351999</v>
      </c>
      <c r="J49" s="164">
        <v>5724058249.28162</v>
      </c>
      <c r="K49" s="164">
        <v>5644710450.6888905</v>
      </c>
      <c r="L49" s="164">
        <v>5582495751.78825</v>
      </c>
      <c r="M49" s="164">
        <v>5515451240.0421104</v>
      </c>
      <c r="N49" s="164">
        <v>5515451240.0421104</v>
      </c>
      <c r="O49" s="164">
        <v>5509255179.5913801</v>
      </c>
      <c r="P49" s="164">
        <v>5506087496.9991398</v>
      </c>
      <c r="Q49" s="164">
        <v>5500737045.8978004</v>
      </c>
      <c r="R49" s="164">
        <v>5494997938.8580303</v>
      </c>
      <c r="S49" s="164">
        <v>5488935451.73771</v>
      </c>
      <c r="T49" s="164">
        <v>5485116283.8474703</v>
      </c>
      <c r="U49" s="164">
        <v>5480987206.92519</v>
      </c>
      <c r="V49" s="164">
        <v>5475474534.9921598</v>
      </c>
      <c r="W49" s="164">
        <v>5471726379.5880699</v>
      </c>
      <c r="X49" s="164">
        <v>5469354326.8414602</v>
      </c>
      <c r="Y49" s="164">
        <v>5465533501.58813</v>
      </c>
      <c r="Z49" s="164">
        <v>5462472456.17062</v>
      </c>
      <c r="AA49" s="164">
        <v>5462472456.17062</v>
      </c>
      <c r="AB49" s="164">
        <v>5458818191.7580795</v>
      </c>
      <c r="AC49" s="164">
        <v>5455963319.1949797</v>
      </c>
      <c r="AD49" s="164">
        <v>5452075553.7939301</v>
      </c>
      <c r="AE49" s="164">
        <v>5448001297.2732201</v>
      </c>
      <c r="AF49" s="164">
        <v>5444971954.9576998</v>
      </c>
      <c r="AG49" s="164">
        <v>5443296218.8132</v>
      </c>
      <c r="AH49" s="164">
        <v>5441892383.9136</v>
      </c>
      <c r="AI49" s="164">
        <v>5439950557.8654804</v>
      </c>
      <c r="AJ49" s="164">
        <v>5439298598.53901</v>
      </c>
      <c r="AK49" s="164">
        <v>5438677901.8322496</v>
      </c>
      <c r="AL49" s="164">
        <v>5438498692.1229696</v>
      </c>
      <c r="AM49" s="164">
        <v>5438631818.9527397</v>
      </c>
      <c r="AN49" s="164">
        <v>5438631818.9527397</v>
      </c>
    </row>
    <row r="50" spans="1:40" x14ac:dyDescent="0.2">
      <c r="A50" s="27" t="s">
        <v>2578</v>
      </c>
      <c r="B50" s="164">
        <v>327025506.16012198</v>
      </c>
      <c r="C50" s="164">
        <v>328609041.91758198</v>
      </c>
      <c r="D50" s="164">
        <v>329922505.12383902</v>
      </c>
      <c r="E50" s="164">
        <v>331367943.52335298</v>
      </c>
      <c r="F50" s="164">
        <v>332980015.23118699</v>
      </c>
      <c r="G50" s="164">
        <v>334371699.70827901</v>
      </c>
      <c r="H50" s="164">
        <v>335763070.35240501</v>
      </c>
      <c r="I50" s="164">
        <v>337195149.46767801</v>
      </c>
      <c r="J50" s="164">
        <v>338555286.69342297</v>
      </c>
      <c r="K50" s="164">
        <v>339808098.95440298</v>
      </c>
      <c r="L50" s="164">
        <v>341055184.57315201</v>
      </c>
      <c r="M50" s="164">
        <v>342434449.89851397</v>
      </c>
      <c r="N50" s="164">
        <v>342434449.89851397</v>
      </c>
      <c r="O50" s="164">
        <v>344159961.68234497</v>
      </c>
      <c r="P50" s="164">
        <v>345689638.89930803</v>
      </c>
      <c r="Q50" s="164">
        <v>347006772.10501599</v>
      </c>
      <c r="R50" s="164">
        <v>348391671.59582502</v>
      </c>
      <c r="S50" s="164">
        <v>349913122.001369</v>
      </c>
      <c r="T50" s="164">
        <v>352285655.28001899</v>
      </c>
      <c r="U50" s="164">
        <v>354644655.10958898</v>
      </c>
      <c r="V50" s="164">
        <v>357096504.20788199</v>
      </c>
      <c r="W50" s="164">
        <v>359432493.80875999</v>
      </c>
      <c r="X50" s="164">
        <v>361639618.98762399</v>
      </c>
      <c r="Y50" s="164">
        <v>363584879.24430501</v>
      </c>
      <c r="Z50" s="164">
        <v>365705135.97503299</v>
      </c>
      <c r="AA50" s="164">
        <v>365705135.97503299</v>
      </c>
      <c r="AB50" s="164">
        <v>368355005.40014201</v>
      </c>
      <c r="AC50" s="164">
        <v>370738361.51439297</v>
      </c>
      <c r="AD50" s="164">
        <v>372764551.86740899</v>
      </c>
      <c r="AE50" s="164">
        <v>374938955.345752</v>
      </c>
      <c r="AF50" s="164">
        <v>377331889.351538</v>
      </c>
      <c r="AG50" s="164">
        <v>377763451.580015</v>
      </c>
      <c r="AH50" s="164">
        <v>378194699.66638702</v>
      </c>
      <c r="AI50" s="164">
        <v>378636834.36051601</v>
      </c>
      <c r="AJ50" s="164">
        <v>379068392.99730903</v>
      </c>
      <c r="AK50" s="164">
        <v>379509646.07712901</v>
      </c>
      <c r="AL50" s="164">
        <v>379945860.32683402</v>
      </c>
      <c r="AM50" s="164">
        <v>380383919.72162497</v>
      </c>
      <c r="AN50" s="164">
        <v>380383919.72162497</v>
      </c>
    </row>
    <row r="51" spans="1:40" x14ac:dyDescent="0.2">
      <c r="A51" s="27" t="s">
        <v>2579</v>
      </c>
    </row>
    <row r="52" spans="1:40" x14ac:dyDescent="0.2">
      <c r="A52" s="27" t="s">
        <v>2580</v>
      </c>
      <c r="B52" s="164">
        <v>6814176430.8073196</v>
      </c>
      <c r="C52" s="164">
        <v>6706747450.1520004</v>
      </c>
      <c r="D52" s="164">
        <v>6603194783.7467899</v>
      </c>
      <c r="E52" s="164">
        <v>6532193789.9756203</v>
      </c>
      <c r="F52" s="164">
        <v>6448427280.3039398</v>
      </c>
      <c r="G52" s="164">
        <v>6358362665.0778799</v>
      </c>
      <c r="H52" s="164">
        <v>6265095710.49928</v>
      </c>
      <c r="I52" s="164">
        <v>6148582642.2028799</v>
      </c>
      <c r="J52" s="164">
        <v>6062613535.97505</v>
      </c>
      <c r="K52" s="164">
        <v>5984518549.6432896</v>
      </c>
      <c r="L52" s="164">
        <v>5923550936.3614101</v>
      </c>
      <c r="M52" s="164">
        <v>5857885689.9406204</v>
      </c>
      <c r="N52" s="164">
        <v>5857885689.9406204</v>
      </c>
      <c r="O52" s="164">
        <v>5853415141.2737303</v>
      </c>
      <c r="P52" s="164">
        <v>5851777135.8984499</v>
      </c>
      <c r="Q52" s="164">
        <v>5847743818.0028095</v>
      </c>
      <c r="R52" s="164">
        <v>5843389610.4538498</v>
      </c>
      <c r="S52" s="164">
        <v>5838848573.7390804</v>
      </c>
      <c r="T52" s="164">
        <v>5837401939.12749</v>
      </c>
      <c r="U52" s="164">
        <v>5835631862.0347795</v>
      </c>
      <c r="V52" s="164">
        <v>5832571039.2000399</v>
      </c>
      <c r="W52" s="164">
        <v>5831158873.3968296</v>
      </c>
      <c r="X52" s="164">
        <v>5830993945.8290796</v>
      </c>
      <c r="Y52" s="164">
        <v>5829118380.8324299</v>
      </c>
      <c r="Z52" s="164">
        <v>5828177592.1456604</v>
      </c>
      <c r="AA52" s="164">
        <v>5828177592.1456604</v>
      </c>
      <c r="AB52" s="164">
        <v>5827173197.1582203</v>
      </c>
      <c r="AC52" s="164">
        <v>5826701680.7093801</v>
      </c>
      <c r="AD52" s="164">
        <v>5824840105.6613302</v>
      </c>
      <c r="AE52" s="164">
        <v>5822940252.6189699</v>
      </c>
      <c r="AF52" s="164">
        <v>5822303844.3092299</v>
      </c>
      <c r="AG52" s="164">
        <v>5821059670.3932104</v>
      </c>
      <c r="AH52" s="164">
        <v>5820087083.5799904</v>
      </c>
      <c r="AI52" s="164">
        <v>5818587392.2259998</v>
      </c>
      <c r="AJ52" s="164">
        <v>5818366991.5363197</v>
      </c>
      <c r="AK52" s="164">
        <v>5818187547.90938</v>
      </c>
      <c r="AL52" s="164">
        <v>5818444552.4497995</v>
      </c>
      <c r="AM52" s="164">
        <v>5819015738.6743698</v>
      </c>
      <c r="AN52" s="164">
        <v>5819015738.6743698</v>
      </c>
    </row>
    <row r="53" spans="1:40" x14ac:dyDescent="0.2">
      <c r="A53" s="27" t="s">
        <v>2581</v>
      </c>
    </row>
    <row r="54" spans="1:40" x14ac:dyDescent="0.2">
      <c r="A54" s="27" t="s">
        <v>2582</v>
      </c>
      <c r="B54" s="164">
        <v>2938738707.7486</v>
      </c>
      <c r="C54" s="164">
        <v>2870191425.3635101</v>
      </c>
      <c r="D54" s="164">
        <v>2801349339.2708502</v>
      </c>
      <c r="E54" s="164">
        <v>2725171085.7607999</v>
      </c>
      <c r="F54" s="164">
        <v>2634566595.0427699</v>
      </c>
      <c r="G54" s="164">
        <v>2537665713.4103599</v>
      </c>
      <c r="H54" s="164">
        <v>2436298601.1188002</v>
      </c>
      <c r="I54" s="164">
        <v>2310994784.7147198</v>
      </c>
      <c r="J54" s="164">
        <v>2217498954.8027101</v>
      </c>
      <c r="K54" s="164">
        <v>2134530657.1585</v>
      </c>
      <c r="L54" s="164">
        <v>2068928764.42048</v>
      </c>
      <c r="M54" s="164">
        <v>1998111902.31392</v>
      </c>
      <c r="N54" s="164">
        <v>1998111902.31392</v>
      </c>
      <c r="O54" s="164">
        <v>1983291468.9995201</v>
      </c>
      <c r="P54" s="164">
        <v>1974274297.20805</v>
      </c>
      <c r="Q54" s="164">
        <v>1963677943.5539</v>
      </c>
      <c r="R54" s="164">
        <v>1952128031.00231</v>
      </c>
      <c r="S54" s="164">
        <v>1938551716.44017</v>
      </c>
      <c r="T54" s="164">
        <v>1925071224.93701</v>
      </c>
      <c r="U54" s="164">
        <v>1910807328.2802401</v>
      </c>
      <c r="V54" s="164">
        <v>1893043060.7576301</v>
      </c>
      <c r="W54" s="164">
        <v>1879762595.58304</v>
      </c>
      <c r="X54" s="164">
        <v>1868723883.7987001</v>
      </c>
      <c r="Y54" s="164">
        <v>1859102556.2970901</v>
      </c>
      <c r="Z54" s="164">
        <v>1849239722.53233</v>
      </c>
      <c r="AA54" s="164">
        <v>1849239722.53233</v>
      </c>
      <c r="AB54" s="164">
        <v>1839373987.29667</v>
      </c>
      <c r="AC54" s="164">
        <v>1833042652.03721</v>
      </c>
      <c r="AD54" s="164">
        <v>1825860863.0156</v>
      </c>
      <c r="AE54" s="164">
        <v>1818071504.8243001</v>
      </c>
      <c r="AF54" s="164">
        <v>1809270245.25406</v>
      </c>
      <c r="AG54" s="164">
        <v>1800083578.52946</v>
      </c>
      <c r="AH54" s="164">
        <v>1790532994.2860701</v>
      </c>
      <c r="AI54" s="164">
        <v>1778677489.38433</v>
      </c>
      <c r="AJ54" s="164">
        <v>1770126704.1206501</v>
      </c>
      <c r="AK54" s="164">
        <v>1762745815.6121299</v>
      </c>
      <c r="AL54" s="164">
        <v>1756980680.3232901</v>
      </c>
      <c r="AM54" s="164">
        <v>1750949217.3986499</v>
      </c>
      <c r="AN54" s="164">
        <v>1750949217.3986499</v>
      </c>
    </row>
    <row r="55" spans="1:40" x14ac:dyDescent="0.2">
      <c r="A55" s="27" t="s">
        <v>2583</v>
      </c>
      <c r="B55" s="164">
        <v>874677459.46349704</v>
      </c>
      <c r="C55" s="164">
        <v>839205012.34192705</v>
      </c>
      <c r="D55" s="164">
        <v>797550696.83470297</v>
      </c>
      <c r="E55" s="164">
        <v>796425798.58043206</v>
      </c>
      <c r="F55" s="164">
        <v>797996895.78910899</v>
      </c>
      <c r="G55" s="164">
        <v>803119821.03903997</v>
      </c>
      <c r="H55" s="164">
        <v>806480881.91322303</v>
      </c>
      <c r="I55" s="164">
        <v>811867005.95681703</v>
      </c>
      <c r="J55" s="164">
        <v>815461258.37742305</v>
      </c>
      <c r="K55" s="164">
        <v>817702902.65223706</v>
      </c>
      <c r="L55" s="164">
        <v>822822556.46834695</v>
      </c>
      <c r="M55" s="164">
        <v>829004927.29576898</v>
      </c>
      <c r="N55" s="164">
        <v>829004927.29576898</v>
      </c>
      <c r="O55" s="164">
        <v>831231763.17301404</v>
      </c>
      <c r="P55" s="164">
        <v>833400740.90873897</v>
      </c>
      <c r="Q55" s="164">
        <v>835532202.62766099</v>
      </c>
      <c r="R55" s="164">
        <v>837681733.61315203</v>
      </c>
      <c r="S55" s="164">
        <v>839874729.87410998</v>
      </c>
      <c r="T55" s="164">
        <v>842146085.844944</v>
      </c>
      <c r="U55" s="164">
        <v>844427794.31769395</v>
      </c>
      <c r="V55" s="164">
        <v>846756784.74700999</v>
      </c>
      <c r="W55" s="164">
        <v>849024793.84870505</v>
      </c>
      <c r="X55" s="164">
        <v>851282713.12133801</v>
      </c>
      <c r="Y55" s="164">
        <v>853447328.62119496</v>
      </c>
      <c r="Z55" s="164">
        <v>855647843.25874496</v>
      </c>
      <c r="AA55" s="164">
        <v>855647843.25874496</v>
      </c>
      <c r="AB55" s="164">
        <v>862915801.67719996</v>
      </c>
      <c r="AC55" s="164">
        <v>865878278.02727997</v>
      </c>
      <c r="AD55" s="164">
        <v>868854191.16522801</v>
      </c>
      <c r="AE55" s="164">
        <v>871875316.99904704</v>
      </c>
      <c r="AF55" s="164">
        <v>875053656.83683395</v>
      </c>
      <c r="AG55" s="164">
        <v>878320717.68685699</v>
      </c>
      <c r="AH55" s="164">
        <v>881632814.07662702</v>
      </c>
      <c r="AI55" s="164">
        <v>885124711.77927399</v>
      </c>
      <c r="AJ55" s="164">
        <v>888395253.46647203</v>
      </c>
      <c r="AK55" s="164">
        <v>891557407.351789</v>
      </c>
      <c r="AL55" s="164">
        <v>894592813.33201098</v>
      </c>
      <c r="AM55" s="164">
        <v>897676254.91407704</v>
      </c>
      <c r="AN55" s="164">
        <v>897676254.91407704</v>
      </c>
    </row>
    <row r="56" spans="1:40" x14ac:dyDescent="0.2">
      <c r="A56" s="27" t="s">
        <v>2584</v>
      </c>
      <c r="B56" s="164">
        <v>934838104.34645104</v>
      </c>
      <c r="C56" s="164">
        <v>966264381.732054</v>
      </c>
      <c r="D56" s="164">
        <v>999955443.26321197</v>
      </c>
      <c r="E56" s="164">
        <v>1015150657.12281</v>
      </c>
      <c r="F56" s="164">
        <v>1025623230.72491</v>
      </c>
      <c r="G56" s="164">
        <v>1040245569.8734</v>
      </c>
      <c r="H56" s="164">
        <v>1040834627.676</v>
      </c>
      <c r="I56" s="164">
        <v>1024760452.38737</v>
      </c>
      <c r="J56" s="164">
        <v>1040886064.34829</v>
      </c>
      <c r="K56" s="164">
        <v>1055723291.41319</v>
      </c>
      <c r="L56" s="164">
        <v>1078351766.30849</v>
      </c>
      <c r="M56" s="164">
        <v>1106043924.9932599</v>
      </c>
      <c r="N56" s="164">
        <v>1106043924.9932599</v>
      </c>
      <c r="O56" s="164">
        <v>1113507119.01724</v>
      </c>
      <c r="P56" s="164">
        <v>1118770395.4061601</v>
      </c>
      <c r="Q56" s="164">
        <v>1125706310.70579</v>
      </c>
      <c r="R56" s="164">
        <v>1132415497.5864999</v>
      </c>
      <c r="S56" s="164">
        <v>1139411013.5285001</v>
      </c>
      <c r="T56" s="164">
        <v>1147394042.42623</v>
      </c>
      <c r="U56" s="164">
        <v>1155315434.17697</v>
      </c>
      <c r="V56" s="164">
        <v>1162641660.50667</v>
      </c>
      <c r="W56" s="164">
        <v>1168448601.78866</v>
      </c>
      <c r="X56" s="164">
        <v>1172456436.3129201</v>
      </c>
      <c r="Y56" s="164">
        <v>1175078585.7199299</v>
      </c>
      <c r="Z56" s="164">
        <v>1181428312.53194</v>
      </c>
      <c r="AA56" s="164">
        <v>1181428312.53194</v>
      </c>
      <c r="AB56" s="164">
        <v>1182233822.45193</v>
      </c>
      <c r="AC56" s="164">
        <v>1182846886.4631801</v>
      </c>
      <c r="AD56" s="164">
        <v>1181777937.5799401</v>
      </c>
      <c r="AE56" s="164">
        <v>1181629661.0604401</v>
      </c>
      <c r="AF56" s="164">
        <v>1185827380.89276</v>
      </c>
      <c r="AG56" s="164">
        <v>1190600341.3264101</v>
      </c>
      <c r="AH56" s="164">
        <v>1196687897.63083</v>
      </c>
      <c r="AI56" s="164">
        <v>1203004100.3091099</v>
      </c>
      <c r="AJ56" s="164">
        <v>1208218387.4172499</v>
      </c>
      <c r="AK56" s="164">
        <v>1214004858.81339</v>
      </c>
      <c r="AL56" s="164">
        <v>1225035706.98719</v>
      </c>
      <c r="AM56" s="164">
        <v>1230163136.29493</v>
      </c>
      <c r="AN56" s="164">
        <v>1230163136.29493</v>
      </c>
    </row>
    <row r="57" spans="1:40" x14ac:dyDescent="0.2">
      <c r="A57" s="27" t="s">
        <v>2585</v>
      </c>
      <c r="B57" s="164">
        <v>527099828.20907199</v>
      </c>
      <c r="C57" s="164">
        <v>523309114.413082</v>
      </c>
      <c r="D57" s="164">
        <v>519725169.00606698</v>
      </c>
      <c r="E57" s="164">
        <v>517795891.25873101</v>
      </c>
      <c r="F57" s="164">
        <v>515064594.786129</v>
      </c>
      <c r="G57" s="164">
        <v>512168963.525648</v>
      </c>
      <c r="H57" s="164">
        <v>509187970.88353699</v>
      </c>
      <c r="I57" s="164">
        <v>505053823.18908203</v>
      </c>
      <c r="J57" s="164">
        <v>502433659.82836097</v>
      </c>
      <c r="K57" s="164">
        <v>500223114.42019302</v>
      </c>
      <c r="L57" s="164">
        <v>498649329.625907</v>
      </c>
      <c r="M57" s="164">
        <v>497023284.61687797</v>
      </c>
      <c r="N57" s="164">
        <v>497023284.61687797</v>
      </c>
      <c r="O57" s="164">
        <v>498689058.13763303</v>
      </c>
      <c r="P57" s="164">
        <v>500513507.50556898</v>
      </c>
      <c r="Q57" s="164">
        <v>502227328.815799</v>
      </c>
      <c r="R57" s="164">
        <v>503923444.866822</v>
      </c>
      <c r="S57" s="164">
        <v>505597404.07481903</v>
      </c>
      <c r="T57" s="164">
        <v>507385091.56135601</v>
      </c>
      <c r="U57" s="164">
        <v>509155286.84389597</v>
      </c>
      <c r="V57" s="164">
        <v>510857085.24484003</v>
      </c>
      <c r="W57" s="164">
        <v>512646177.562249</v>
      </c>
      <c r="X57" s="164">
        <v>514507149.66165602</v>
      </c>
      <c r="Y57" s="164">
        <v>516287986.315054</v>
      </c>
      <c r="Z57" s="164">
        <v>518110229.40593398</v>
      </c>
      <c r="AA57" s="164">
        <v>518110229.40593398</v>
      </c>
      <c r="AB57" s="164">
        <v>519247913.971861</v>
      </c>
      <c r="AC57" s="164">
        <v>520427823.590729</v>
      </c>
      <c r="AD57" s="164">
        <v>521555371.55064601</v>
      </c>
      <c r="AE57" s="164">
        <v>522670495.259175</v>
      </c>
      <c r="AF57" s="164">
        <v>523843404.32439101</v>
      </c>
      <c r="AG57" s="164">
        <v>525082316.542216</v>
      </c>
      <c r="AH57" s="164">
        <v>526334173.86786699</v>
      </c>
      <c r="AI57" s="164">
        <v>527558040.59027302</v>
      </c>
      <c r="AJ57" s="164">
        <v>528846283.86685902</v>
      </c>
      <c r="AK57" s="164">
        <v>530137037.563088</v>
      </c>
      <c r="AL57" s="164">
        <v>531450455.981529</v>
      </c>
      <c r="AM57" s="164">
        <v>532791461.02164</v>
      </c>
      <c r="AN57" s="164">
        <v>532791461.02164</v>
      </c>
    </row>
    <row r="58" spans="1:40" x14ac:dyDescent="0.2">
      <c r="A58" s="27" t="s">
        <v>2586</v>
      </c>
      <c r="B58" s="184">
        <v>5275354099.7676201</v>
      </c>
      <c r="C58" s="184">
        <v>5198969933.8505697</v>
      </c>
      <c r="D58" s="184">
        <v>5118580648.3748398</v>
      </c>
      <c r="E58" s="184">
        <v>5054543432.7227802</v>
      </c>
      <c r="F58" s="184">
        <v>4973251316.3429298</v>
      </c>
      <c r="G58" s="184">
        <v>4893200067.8484497</v>
      </c>
      <c r="H58" s="184">
        <v>4792802081.5915699</v>
      </c>
      <c r="I58" s="184">
        <v>4652676066.2480001</v>
      </c>
      <c r="J58" s="184">
        <v>4576279937.3567896</v>
      </c>
      <c r="K58" s="184">
        <v>4508179965.6441298</v>
      </c>
      <c r="L58" s="184">
        <v>4468752416.8232298</v>
      </c>
      <c r="M58" s="184">
        <v>4430184039.2198296</v>
      </c>
      <c r="N58" s="184">
        <v>4430184039.2198296</v>
      </c>
      <c r="O58" s="184">
        <v>4426719409.3274202</v>
      </c>
      <c r="P58" s="184">
        <v>4426958941.0285196</v>
      </c>
      <c r="Q58" s="184">
        <v>4427143785.7031498</v>
      </c>
      <c r="R58" s="184">
        <v>4426148707.0687904</v>
      </c>
      <c r="S58" s="184">
        <v>4423434863.9176102</v>
      </c>
      <c r="T58" s="184">
        <v>4421996444.7695503</v>
      </c>
      <c r="U58" s="184">
        <v>4419705843.6188097</v>
      </c>
      <c r="V58" s="184">
        <v>4413298591.2561598</v>
      </c>
      <c r="W58" s="184">
        <v>4409882168.78267</v>
      </c>
      <c r="X58" s="184">
        <v>4406970182.8946304</v>
      </c>
      <c r="Y58" s="184">
        <v>4403916456.95327</v>
      </c>
      <c r="Z58" s="184">
        <v>4404426107.72896</v>
      </c>
      <c r="AA58" s="184">
        <v>4404426107.72896</v>
      </c>
      <c r="AB58" s="184">
        <v>4403771525.3976698</v>
      </c>
      <c r="AC58" s="184">
        <v>4402195640.1183996</v>
      </c>
      <c r="AD58" s="184">
        <v>4398048363.3114204</v>
      </c>
      <c r="AE58" s="184">
        <v>4394246978.1429596</v>
      </c>
      <c r="AF58" s="184">
        <v>4393994687.3080502</v>
      </c>
      <c r="AG58" s="184">
        <v>4394086954.08496</v>
      </c>
      <c r="AH58" s="184">
        <v>4395187879.8613997</v>
      </c>
      <c r="AI58" s="184">
        <v>4394364342.0629997</v>
      </c>
      <c r="AJ58" s="184">
        <v>4395586628.8712397</v>
      </c>
      <c r="AK58" s="184">
        <v>4398445119.3403997</v>
      </c>
      <c r="AL58" s="184">
        <v>4408059656.6240301</v>
      </c>
      <c r="AM58" s="184">
        <v>4411580069.6293001</v>
      </c>
      <c r="AN58" s="184">
        <v>4411580069.6293001</v>
      </c>
    </row>
    <row r="59" spans="1:40" x14ac:dyDescent="0.2">
      <c r="A59" s="27" t="s">
        <v>787</v>
      </c>
    </row>
    <row r="60" spans="1:40" x14ac:dyDescent="0.2">
      <c r="A60" s="30" t="s">
        <v>2587</v>
      </c>
      <c r="B60" s="185">
        <v>1538822331.03969</v>
      </c>
      <c r="C60" s="185">
        <v>1507777516.30142</v>
      </c>
      <c r="D60" s="185">
        <v>1484614135.3719499</v>
      </c>
      <c r="E60" s="185">
        <v>1477650357.25283</v>
      </c>
      <c r="F60" s="185">
        <v>1475175963.96101</v>
      </c>
      <c r="G60" s="185">
        <v>1465162597.2294199</v>
      </c>
      <c r="H60" s="185">
        <v>1472293628.9077101</v>
      </c>
      <c r="I60" s="185">
        <v>1495906575.95488</v>
      </c>
      <c r="J60" s="185">
        <v>1486333598.6182499</v>
      </c>
      <c r="K60" s="185">
        <v>1476338583.9991601</v>
      </c>
      <c r="L60" s="185">
        <v>1454798519.5381701</v>
      </c>
      <c r="M60" s="185">
        <v>1427701650.7207899</v>
      </c>
      <c r="N60" s="185">
        <v>1427701650.7207899</v>
      </c>
      <c r="O60" s="185">
        <v>1426695731.9463</v>
      </c>
      <c r="P60" s="185">
        <v>1424818194.86992</v>
      </c>
      <c r="Q60" s="185">
        <v>1420600032.29965</v>
      </c>
      <c r="R60" s="185">
        <v>1417240903.3850601</v>
      </c>
      <c r="S60" s="185">
        <v>1415413709.82147</v>
      </c>
      <c r="T60" s="185">
        <v>1415405494.35794</v>
      </c>
      <c r="U60" s="185">
        <v>1415926018.4159701</v>
      </c>
      <c r="V60" s="185">
        <v>1419272447.9438801</v>
      </c>
      <c r="W60" s="185">
        <v>1421276704.6141601</v>
      </c>
      <c r="X60" s="185">
        <v>1424023762.9344499</v>
      </c>
      <c r="Y60" s="185">
        <v>1425201923.8791499</v>
      </c>
      <c r="Z60" s="185">
        <v>1423751484.4166901</v>
      </c>
      <c r="AA60" s="185">
        <v>1423751484.4166901</v>
      </c>
      <c r="AB60" s="185">
        <v>1423401671.76054</v>
      </c>
      <c r="AC60" s="185">
        <v>1424506040.59097</v>
      </c>
      <c r="AD60" s="185">
        <v>1426791742.34991</v>
      </c>
      <c r="AE60" s="185">
        <v>1428693274.4760101</v>
      </c>
      <c r="AF60" s="185">
        <v>1428309157.0011799</v>
      </c>
      <c r="AG60" s="185">
        <v>1426972716.30825</v>
      </c>
      <c r="AH60" s="185">
        <v>1424899203.71858</v>
      </c>
      <c r="AI60" s="185">
        <v>1424223050.1629901</v>
      </c>
      <c r="AJ60" s="185">
        <v>1422780362.6650701</v>
      </c>
      <c r="AK60" s="185">
        <v>1419742428.56897</v>
      </c>
      <c r="AL60" s="185">
        <v>1410384895.8257699</v>
      </c>
      <c r="AM60" s="185">
        <v>1407435669.0450599</v>
      </c>
      <c r="AN60" s="185">
        <v>1407435669.0450599</v>
      </c>
    </row>
    <row r="61" spans="1:40" x14ac:dyDescent="0.2">
      <c r="A61" s="27" t="s">
        <v>2588</v>
      </c>
    </row>
    <row r="62" spans="1:40" x14ac:dyDescent="0.2">
      <c r="A62" s="27" t="s">
        <v>2589</v>
      </c>
    </row>
    <row r="63" spans="1:40" x14ac:dyDescent="0.2">
      <c r="A63" s="27" t="s">
        <v>1837</v>
      </c>
    </row>
    <row r="64" spans="1:40" x14ac:dyDescent="0.2">
      <c r="A64" s="30" t="s">
        <v>2590</v>
      </c>
    </row>
    <row r="65" spans="1:40" s="166" customFormat="1" x14ac:dyDescent="0.2">
      <c r="A65" s="186" t="s">
        <v>2591</v>
      </c>
      <c r="B65" s="166">
        <v>0.25345000000000001</v>
      </c>
      <c r="C65" s="166">
        <v>0.25345000000000001</v>
      </c>
      <c r="D65" s="166">
        <v>0.25345000000000001</v>
      </c>
      <c r="E65" s="166">
        <v>0.25345000000000001</v>
      </c>
      <c r="F65" s="166">
        <v>0.25345000000000001</v>
      </c>
      <c r="G65" s="166">
        <v>0.25345000000000001</v>
      </c>
      <c r="H65" s="166">
        <v>0.25345000000000001</v>
      </c>
      <c r="I65" s="166">
        <v>0.25345000000000001</v>
      </c>
      <c r="J65" s="166">
        <v>0.25345000000000001</v>
      </c>
      <c r="K65" s="166">
        <v>0.25345000000000001</v>
      </c>
      <c r="L65" s="166">
        <v>0.25345000000000001</v>
      </c>
      <c r="M65" s="166">
        <v>0.25345000000000001</v>
      </c>
      <c r="N65" s="166">
        <v>0.25345000000000001</v>
      </c>
      <c r="O65" s="166">
        <v>0.25345000000000001</v>
      </c>
      <c r="P65" s="166">
        <v>0.25345000000000001</v>
      </c>
      <c r="Q65" s="166">
        <v>0.25345000000000001</v>
      </c>
      <c r="R65" s="166">
        <v>0.25345000000000001</v>
      </c>
      <c r="S65" s="166">
        <v>0.25345000000000001</v>
      </c>
      <c r="T65" s="166">
        <v>0.25345000000000001</v>
      </c>
      <c r="U65" s="166">
        <v>0.25345000000000001</v>
      </c>
      <c r="V65" s="166">
        <v>0.25345000000000001</v>
      </c>
      <c r="W65" s="166">
        <v>0.25345000000000001</v>
      </c>
      <c r="X65" s="166">
        <v>0.25345000000000001</v>
      </c>
      <c r="Y65" s="166">
        <v>0.25345000000000001</v>
      </c>
      <c r="Z65" s="166">
        <v>0.25345000000000001</v>
      </c>
      <c r="AA65" s="166">
        <v>0.25345000000000001</v>
      </c>
      <c r="AB65" s="166">
        <v>0.25345000000000001</v>
      </c>
      <c r="AC65" s="166">
        <v>0.25345000000000001</v>
      </c>
      <c r="AD65" s="166">
        <v>0.25345000000000001</v>
      </c>
      <c r="AE65" s="166">
        <v>0.25345000000000001</v>
      </c>
      <c r="AF65" s="166">
        <v>0.25345000000000001</v>
      </c>
      <c r="AG65" s="166">
        <v>0.25345000000000001</v>
      </c>
      <c r="AH65" s="166">
        <v>0.25345000000000001</v>
      </c>
      <c r="AI65" s="166">
        <v>0.25345000000000001</v>
      </c>
      <c r="AJ65" s="166">
        <v>0.25345000000000001</v>
      </c>
      <c r="AK65" s="166">
        <v>0.25345000000000001</v>
      </c>
      <c r="AL65" s="166">
        <v>0.25345000000000001</v>
      </c>
      <c r="AM65" s="166">
        <v>0.25345000000000001</v>
      </c>
      <c r="AN65" s="166">
        <v>0.25345000000000001</v>
      </c>
    </row>
    <row r="66" spans="1:40" x14ac:dyDescent="0.2">
      <c r="A66" s="27" t="s">
        <v>2592</v>
      </c>
    </row>
    <row r="67" spans="1:40" x14ac:dyDescent="0.2">
      <c r="A67" s="27" t="s">
        <v>2593</v>
      </c>
    </row>
    <row r="68" spans="1:40" x14ac:dyDescent="0.2">
      <c r="A68" s="27" t="s">
        <v>2594</v>
      </c>
    </row>
    <row r="69" spans="1:40" x14ac:dyDescent="0.2">
      <c r="A69" s="27" t="s">
        <v>2595</v>
      </c>
    </row>
    <row r="70" spans="1:40" x14ac:dyDescent="0.2">
      <c r="A70" s="27" t="s">
        <v>2596</v>
      </c>
    </row>
    <row r="71" spans="1:40" x14ac:dyDescent="0.2">
      <c r="A71" s="27" t="s">
        <v>2597</v>
      </c>
    </row>
    <row r="72" spans="1:40" x14ac:dyDescent="0.2">
      <c r="A72" s="27" t="s">
        <v>2598</v>
      </c>
    </row>
    <row r="73" spans="1:40" x14ac:dyDescent="0.2">
      <c r="A73" s="27" t="s">
        <v>2599</v>
      </c>
    </row>
    <row r="74" spans="1:40" x14ac:dyDescent="0.2">
      <c r="A74" s="27" t="s">
        <v>2600</v>
      </c>
    </row>
    <row r="75" spans="1:40" x14ac:dyDescent="0.2">
      <c r="A75" s="27" t="s">
        <v>2601</v>
      </c>
    </row>
    <row r="76" spans="1:40" x14ac:dyDescent="0.2">
      <c r="A76" s="27" t="s">
        <v>2602</v>
      </c>
    </row>
    <row r="77" spans="1:40" x14ac:dyDescent="0.2">
      <c r="A77" s="27" t="s">
        <v>2603</v>
      </c>
    </row>
    <row r="78" spans="1:40" x14ac:dyDescent="0.2">
      <c r="A78" s="27" t="s">
        <v>2604</v>
      </c>
    </row>
    <row r="79" spans="1:40" x14ac:dyDescent="0.2">
      <c r="A79" s="27" t="s">
        <v>2605</v>
      </c>
    </row>
    <row r="80" spans="1:40" x14ac:dyDescent="0.2">
      <c r="A80" s="30" t="s">
        <v>2606</v>
      </c>
      <c r="B80" s="164">
        <v>5480705553.1626997</v>
      </c>
      <c r="C80" s="164">
        <v>5401394246.1285601</v>
      </c>
      <c r="D80" s="164">
        <v>5317432144.1972599</v>
      </c>
      <c r="E80" s="164">
        <v>5251807404.9513397</v>
      </c>
      <c r="F80" s="164">
        <v>5168074695.1592398</v>
      </c>
      <c r="G80" s="164">
        <v>5081303077.7220297</v>
      </c>
      <c r="H80" s="164">
        <v>4977626686.9281397</v>
      </c>
      <c r="I80" s="164">
        <v>4834018893.2754297</v>
      </c>
      <c r="J80" s="164">
        <v>4751620745.23139</v>
      </c>
      <c r="K80" s="164">
        <v>4680435029.5181303</v>
      </c>
      <c r="L80" s="164">
        <v>4637766365.1108103</v>
      </c>
      <c r="M80" s="164">
        <v>4592957806.6641903</v>
      </c>
      <c r="N80" s="164">
        <v>4592957806.6641903</v>
      </c>
      <c r="O80" s="164">
        <v>4585703008.4871902</v>
      </c>
      <c r="P80" s="164">
        <v>4582154798.3715601</v>
      </c>
      <c r="Q80" s="164">
        <v>4578317909.1865597</v>
      </c>
      <c r="R80" s="164">
        <v>4573486159.5225601</v>
      </c>
      <c r="S80" s="164">
        <v>4567098472.6835003</v>
      </c>
      <c r="T80" s="164">
        <v>4562567363.2246103</v>
      </c>
      <c r="U80" s="164">
        <v>4557114617.3300104</v>
      </c>
      <c r="V80" s="164">
        <v>4547523033.0945196</v>
      </c>
      <c r="W80" s="164">
        <v>4540809281.1969204</v>
      </c>
      <c r="X80" s="164">
        <v>4534546692.9805298</v>
      </c>
      <c r="Y80" s="164">
        <v>4527842022.1090698</v>
      </c>
      <c r="Z80" s="164">
        <v>4525059020.4270897</v>
      </c>
      <c r="AA80" s="164">
        <v>4525059020.4270897</v>
      </c>
      <c r="AB80" s="164">
        <v>4520880433.0671196</v>
      </c>
      <c r="AC80" s="164">
        <v>4516695709.1093597</v>
      </c>
      <c r="AD80" s="164">
        <v>4509695771.0088301</v>
      </c>
      <c r="AE80" s="164">
        <v>4502905321.8598404</v>
      </c>
      <c r="AF80" s="164">
        <v>4499941528.3483801</v>
      </c>
      <c r="AG80" s="164">
        <v>4496889617.5717602</v>
      </c>
      <c r="AH80" s="164">
        <v>4494840284.0996399</v>
      </c>
      <c r="AI80" s="164">
        <v>4490889346.2152596</v>
      </c>
      <c r="AJ80" s="164">
        <v>4489245777.3737202</v>
      </c>
      <c r="AK80" s="164">
        <v>4488998132.4951296</v>
      </c>
      <c r="AL80" s="164">
        <v>4495382604.4785204</v>
      </c>
      <c r="AM80" s="164">
        <v>4495929309.3190899</v>
      </c>
      <c r="AN80" s="164">
        <v>4495929309.3190899</v>
      </c>
    </row>
    <row r="81" spans="1:40" x14ac:dyDescent="0.2">
      <c r="A81" s="27" t="s">
        <v>2607</v>
      </c>
    </row>
    <row r="82" spans="1:40" ht="10.8" thickBot="1" x14ac:dyDescent="0.25">
      <c r="A82" s="30" t="s">
        <v>2608</v>
      </c>
      <c r="B82" s="187">
        <v>1333470877.6446199</v>
      </c>
      <c r="C82" s="187">
        <v>1305353204.0234399</v>
      </c>
      <c r="D82" s="187">
        <v>1285762639.54953</v>
      </c>
      <c r="E82" s="187">
        <v>1280386385.0242701</v>
      </c>
      <c r="F82" s="187">
        <v>1280352585.1447001</v>
      </c>
      <c r="G82" s="187">
        <v>1277059587.35584</v>
      </c>
      <c r="H82" s="187">
        <v>1287469023.5711401</v>
      </c>
      <c r="I82" s="187">
        <v>1314563748.9274499</v>
      </c>
      <c r="J82" s="187">
        <v>1310992790.74366</v>
      </c>
      <c r="K82" s="187">
        <v>1304083520.12515</v>
      </c>
      <c r="L82" s="187">
        <v>1285784571.2505901</v>
      </c>
      <c r="M82" s="187">
        <v>1264927883.2764299</v>
      </c>
      <c r="N82" s="187">
        <v>1264927883.2764299</v>
      </c>
      <c r="O82" s="187">
        <v>1267712132.78653</v>
      </c>
      <c r="P82" s="187">
        <v>1269622337.52689</v>
      </c>
      <c r="Q82" s="187">
        <v>1269425908.8162501</v>
      </c>
      <c r="R82" s="187">
        <v>1269903450.9312899</v>
      </c>
      <c r="S82" s="187">
        <v>1271750101.0555699</v>
      </c>
      <c r="T82" s="187">
        <v>1274834575.90288</v>
      </c>
      <c r="U82" s="187">
        <v>1278517244.7047601</v>
      </c>
      <c r="V82" s="187">
        <v>1285048006.10552</v>
      </c>
      <c r="W82" s="187">
        <v>1290349592.1998999</v>
      </c>
      <c r="X82" s="187">
        <v>1296447252.8485401</v>
      </c>
      <c r="Y82" s="187">
        <v>1301276358.7233601</v>
      </c>
      <c r="Z82" s="187">
        <v>1303118571.71856</v>
      </c>
      <c r="AA82" s="187">
        <v>1303118571.71856</v>
      </c>
      <c r="AB82" s="187">
        <v>1306292764.09109</v>
      </c>
      <c r="AC82" s="187">
        <v>1310005971.6000199</v>
      </c>
      <c r="AD82" s="187">
        <v>1315144334.6524999</v>
      </c>
      <c r="AE82" s="187">
        <v>1320034930.75912</v>
      </c>
      <c r="AF82" s="187">
        <v>1322362315.96085</v>
      </c>
      <c r="AG82" s="187">
        <v>1324170052.82145</v>
      </c>
      <c r="AH82" s="187">
        <v>1325246799.48034</v>
      </c>
      <c r="AI82" s="187">
        <v>1327698046.01074</v>
      </c>
      <c r="AJ82" s="187">
        <v>1329121214.16259</v>
      </c>
      <c r="AK82" s="187">
        <v>1329189415.4142399</v>
      </c>
      <c r="AL82" s="187">
        <v>1323061947.9712801</v>
      </c>
      <c r="AM82" s="187">
        <v>1323086429.3552799</v>
      </c>
      <c r="AN82" s="187">
        <v>1323086429.3552799</v>
      </c>
    </row>
    <row r="83" spans="1:40" ht="10.8" thickTop="1" x14ac:dyDescent="0.2">
      <c r="A83" s="27" t="s">
        <v>2609</v>
      </c>
    </row>
    <row r="84" spans="1:40" x14ac:dyDescent="0.2">
      <c r="A84" s="27" t="s">
        <v>1857</v>
      </c>
    </row>
    <row r="85" spans="1:40" x14ac:dyDescent="0.2">
      <c r="A85" s="30" t="s">
        <v>2610</v>
      </c>
    </row>
    <row r="86" spans="1:40" x14ac:dyDescent="0.2">
      <c r="A86" s="30" t="s">
        <v>2611</v>
      </c>
    </row>
    <row r="87" spans="1:40" x14ac:dyDescent="0.2">
      <c r="A87" s="27" t="s">
        <v>2612</v>
      </c>
    </row>
    <row r="88" spans="1:40" x14ac:dyDescent="0.2">
      <c r="A88" s="27" t="s">
        <v>2613</v>
      </c>
    </row>
    <row r="89" spans="1:40" x14ac:dyDescent="0.2">
      <c r="A89" s="27" t="s">
        <v>2614</v>
      </c>
    </row>
    <row r="90" spans="1:40" x14ac:dyDescent="0.2">
      <c r="A90" s="27" t="s">
        <v>2615</v>
      </c>
    </row>
    <row r="91" spans="1:40" x14ac:dyDescent="0.2">
      <c r="A91" s="27" t="s">
        <v>2616</v>
      </c>
    </row>
    <row r="92" spans="1:40" x14ac:dyDescent="0.2">
      <c r="A92" s="27" t="s">
        <v>2617</v>
      </c>
    </row>
    <row r="93" spans="1:40" x14ac:dyDescent="0.2">
      <c r="A93" s="27" t="s">
        <v>2618</v>
      </c>
    </row>
    <row r="94" spans="1:40" x14ac:dyDescent="0.2">
      <c r="A94" s="27" t="s">
        <v>2619</v>
      </c>
    </row>
    <row r="95" spans="1:40" x14ac:dyDescent="0.2">
      <c r="A95" s="27" t="s">
        <v>2620</v>
      </c>
    </row>
    <row r="96" spans="1:40" x14ac:dyDescent="0.2">
      <c r="A96" s="27" t="s">
        <v>2621</v>
      </c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</row>
    <row r="97" spans="1:40" x14ac:dyDescent="0.2">
      <c r="A97" s="27" t="s">
        <v>2622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</row>
    <row r="98" spans="1:40" x14ac:dyDescent="0.2">
      <c r="A98" s="27" t="s">
        <v>2623</v>
      </c>
    </row>
    <row r="99" spans="1:40" x14ac:dyDescent="0.2">
      <c r="A99" s="30" t="s">
        <v>2624</v>
      </c>
    </row>
    <row r="100" spans="1:40" x14ac:dyDescent="0.2">
      <c r="A100" s="27" t="s">
        <v>2625</v>
      </c>
    </row>
    <row r="101" spans="1:40" x14ac:dyDescent="0.2">
      <c r="A101" s="27" t="s">
        <v>2626</v>
      </c>
    </row>
    <row r="102" spans="1:40" x14ac:dyDescent="0.2">
      <c r="A102" s="27" t="s">
        <v>2627</v>
      </c>
    </row>
    <row r="103" spans="1:40" x14ac:dyDescent="0.2">
      <c r="A103" s="27" t="s">
        <v>2628</v>
      </c>
    </row>
    <row r="104" spans="1:40" x14ac:dyDescent="0.2">
      <c r="A104" s="27" t="s">
        <v>2629</v>
      </c>
    </row>
    <row r="105" spans="1:40" x14ac:dyDescent="0.2">
      <c r="A105" s="27" t="s">
        <v>2630</v>
      </c>
    </row>
    <row r="106" spans="1:40" x14ac:dyDescent="0.2">
      <c r="A106" s="27" t="s">
        <v>2631</v>
      </c>
    </row>
    <row r="107" spans="1:40" x14ac:dyDescent="0.2">
      <c r="A107" s="27" t="s">
        <v>2632</v>
      </c>
    </row>
    <row r="108" spans="1:40" x14ac:dyDescent="0.2">
      <c r="A108" s="27" t="s">
        <v>2633</v>
      </c>
    </row>
    <row r="109" spans="1:40" x14ac:dyDescent="0.2">
      <c r="A109" s="27" t="s">
        <v>2634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</row>
    <row r="110" spans="1:40" x14ac:dyDescent="0.2">
      <c r="A110" s="27" t="s">
        <v>2635</v>
      </c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</row>
    <row r="111" spans="1:40" x14ac:dyDescent="0.2">
      <c r="A111" s="27" t="s">
        <v>2636</v>
      </c>
    </row>
    <row r="112" spans="1:40" x14ac:dyDescent="0.2">
      <c r="A112" s="30" t="s">
        <v>2637</v>
      </c>
    </row>
    <row r="113" spans="1:40" x14ac:dyDescent="0.2">
      <c r="A113" s="27" t="s">
        <v>2638</v>
      </c>
    </row>
    <row r="114" spans="1:40" x14ac:dyDescent="0.2">
      <c r="A114" s="27" t="s">
        <v>2639</v>
      </c>
    </row>
    <row r="115" spans="1:40" x14ac:dyDescent="0.2">
      <c r="A115" s="27" t="s">
        <v>2640</v>
      </c>
    </row>
    <row r="116" spans="1:40" x14ac:dyDescent="0.2">
      <c r="A116" s="27" t="s">
        <v>2641</v>
      </c>
    </row>
    <row r="117" spans="1:40" x14ac:dyDescent="0.2">
      <c r="A117" s="27" t="s">
        <v>2642</v>
      </c>
    </row>
    <row r="118" spans="1:40" x14ac:dyDescent="0.2">
      <c r="A118" s="27" t="s">
        <v>2643</v>
      </c>
    </row>
    <row r="119" spans="1:40" x14ac:dyDescent="0.2">
      <c r="A119" s="27" t="s">
        <v>2644</v>
      </c>
    </row>
    <row r="120" spans="1:40" x14ac:dyDescent="0.2">
      <c r="A120" s="27" t="s">
        <v>2645</v>
      </c>
    </row>
    <row r="121" spans="1:40" x14ac:dyDescent="0.2">
      <c r="A121" s="27" t="s">
        <v>2646</v>
      </c>
    </row>
    <row r="122" spans="1:40" x14ac:dyDescent="0.2">
      <c r="A122" s="27" t="s">
        <v>2647</v>
      </c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</row>
    <row r="123" spans="1:40" x14ac:dyDescent="0.2">
      <c r="A123" s="27" t="s">
        <v>2648</v>
      </c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</row>
    <row r="124" spans="1:40" x14ac:dyDescent="0.2">
      <c r="A124" s="27" t="s">
        <v>2649</v>
      </c>
    </row>
    <row r="125" spans="1:40" x14ac:dyDescent="0.2">
      <c r="A125" s="27" t="s">
        <v>2650</v>
      </c>
    </row>
    <row r="126" spans="1:40" x14ac:dyDescent="0.2">
      <c r="A126" s="30" t="s">
        <v>2651</v>
      </c>
    </row>
    <row r="127" spans="1:40" x14ac:dyDescent="0.2">
      <c r="A127" s="27" t="s">
        <v>2652</v>
      </c>
    </row>
    <row r="128" spans="1:40" x14ac:dyDescent="0.2">
      <c r="A128" s="27" t="s">
        <v>2653</v>
      </c>
    </row>
    <row r="129" spans="1:40" x14ac:dyDescent="0.2">
      <c r="A129" s="27" t="s">
        <v>2654</v>
      </c>
    </row>
    <row r="130" spans="1:40" x14ac:dyDescent="0.2">
      <c r="A130" s="27" t="s">
        <v>2655</v>
      </c>
    </row>
    <row r="131" spans="1:40" x14ac:dyDescent="0.2">
      <c r="A131" s="27" t="s">
        <v>2656</v>
      </c>
    </row>
    <row r="132" spans="1:40" x14ac:dyDescent="0.2">
      <c r="A132" s="27" t="s">
        <v>2657</v>
      </c>
    </row>
    <row r="133" spans="1:40" x14ac:dyDescent="0.2">
      <c r="A133" s="27" t="s">
        <v>2658</v>
      </c>
    </row>
    <row r="134" spans="1:40" x14ac:dyDescent="0.2">
      <c r="A134" s="27" t="s">
        <v>2659</v>
      </c>
    </row>
    <row r="135" spans="1:40" x14ac:dyDescent="0.2">
      <c r="A135" s="27" t="s">
        <v>2660</v>
      </c>
    </row>
    <row r="136" spans="1:40" x14ac:dyDescent="0.2">
      <c r="A136" s="27" t="s">
        <v>2661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</row>
    <row r="137" spans="1:40" ht="10.8" thickBot="1" x14ac:dyDescent="0.25">
      <c r="A137" s="30" t="s">
        <v>2662</v>
      </c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</row>
    <row r="138" spans="1:40" ht="10.8" thickTop="1" x14ac:dyDescent="0.2">
      <c r="A138" s="30" t="s">
        <v>2663</v>
      </c>
    </row>
    <row r="139" spans="1:40" x14ac:dyDescent="0.2">
      <c r="A139" s="27" t="s">
        <v>2664</v>
      </c>
    </row>
    <row r="140" spans="1:40" x14ac:dyDescent="0.2">
      <c r="A140" s="27" t="s">
        <v>2665</v>
      </c>
    </row>
    <row r="141" spans="1:40" x14ac:dyDescent="0.2">
      <c r="A141" s="27" t="s">
        <v>2666</v>
      </c>
    </row>
    <row r="142" spans="1:40" ht="10.8" thickBot="1" x14ac:dyDescent="0.25">
      <c r="A142" s="188" t="s">
        <v>2667</v>
      </c>
    </row>
    <row r="143" spans="1:40" s="171" customFormat="1" x14ac:dyDescent="0.2">
      <c r="A143" s="128" t="s">
        <v>2668</v>
      </c>
      <c r="B143" s="171">
        <v>0.25345000000000001</v>
      </c>
      <c r="C143" s="171">
        <v>0.25345000000000001</v>
      </c>
      <c r="D143" s="171">
        <v>0.25345000000000001</v>
      </c>
      <c r="E143" s="171">
        <v>0.25345000000000001</v>
      </c>
      <c r="F143" s="171">
        <v>0.25345000000000001</v>
      </c>
      <c r="G143" s="171">
        <v>0.25345000000000001</v>
      </c>
      <c r="H143" s="171">
        <v>0.25345000000000001</v>
      </c>
      <c r="I143" s="171">
        <v>0.25345000000000001</v>
      </c>
      <c r="J143" s="171">
        <v>0.25345000000000001</v>
      </c>
      <c r="K143" s="171">
        <v>0.25345000000000001</v>
      </c>
      <c r="L143" s="171">
        <v>0.25345000000000001</v>
      </c>
      <c r="M143" s="171">
        <v>0.25345000000000001</v>
      </c>
      <c r="N143" s="171">
        <v>0.25345000000000001</v>
      </c>
      <c r="O143" s="171">
        <v>0.25345000000000001</v>
      </c>
      <c r="P143" s="171">
        <v>0.25345000000000001</v>
      </c>
      <c r="Q143" s="171">
        <v>0.25345000000000001</v>
      </c>
      <c r="R143" s="171">
        <v>0.25345000000000001</v>
      </c>
      <c r="S143" s="171">
        <v>0.25345000000000001</v>
      </c>
      <c r="T143" s="171">
        <v>0.25345000000000001</v>
      </c>
      <c r="U143" s="171">
        <v>0.25345000000000001</v>
      </c>
      <c r="V143" s="171">
        <v>0.25345000000000001</v>
      </c>
      <c r="W143" s="171">
        <v>0.25345000000000001</v>
      </c>
      <c r="X143" s="171">
        <v>0.25345000000000001</v>
      </c>
      <c r="Y143" s="171">
        <v>0.25345000000000001</v>
      </c>
      <c r="Z143" s="171">
        <v>0.25345000000000001</v>
      </c>
      <c r="AA143" s="171">
        <v>0.25345000000000001</v>
      </c>
      <c r="AB143" s="171">
        <v>0.25345000000000001</v>
      </c>
      <c r="AC143" s="171">
        <v>0.25345000000000001</v>
      </c>
      <c r="AD143" s="171">
        <v>0.25345000000000001</v>
      </c>
      <c r="AE143" s="171">
        <v>0.25345000000000001</v>
      </c>
      <c r="AF143" s="171">
        <v>0.25345000000000001</v>
      </c>
      <c r="AG143" s="171">
        <v>0.25345000000000001</v>
      </c>
      <c r="AH143" s="171">
        <v>0.25345000000000001</v>
      </c>
      <c r="AI143" s="171">
        <v>0.25345000000000001</v>
      </c>
      <c r="AJ143" s="171">
        <v>0.25345000000000001</v>
      </c>
      <c r="AK143" s="171">
        <v>0.25345000000000001</v>
      </c>
      <c r="AL143" s="171">
        <v>0.25345000000000001</v>
      </c>
      <c r="AM143" s="171">
        <v>0.25345000000000001</v>
      </c>
      <c r="AN143" s="171">
        <v>0.25345000000000001</v>
      </c>
    </row>
    <row r="144" spans="1:40" x14ac:dyDescent="0.2">
      <c r="A144" s="27" t="s">
        <v>2669</v>
      </c>
      <c r="B144" s="164">
        <v>12000</v>
      </c>
      <c r="C144" s="164">
        <v>12000</v>
      </c>
      <c r="D144" s="164">
        <v>12000</v>
      </c>
      <c r="E144" s="164">
        <v>12000</v>
      </c>
      <c r="F144" s="164">
        <v>12000</v>
      </c>
      <c r="G144" s="164">
        <v>12000</v>
      </c>
      <c r="H144" s="164">
        <v>12000</v>
      </c>
      <c r="I144" s="164">
        <v>12000</v>
      </c>
      <c r="J144" s="164">
        <v>12000</v>
      </c>
      <c r="K144" s="164">
        <v>12000</v>
      </c>
      <c r="L144" s="164">
        <v>12000</v>
      </c>
      <c r="M144" s="164">
        <v>12000</v>
      </c>
      <c r="N144" s="164">
        <v>12000</v>
      </c>
      <c r="O144" s="164">
        <v>12000</v>
      </c>
      <c r="P144" s="164">
        <v>12000</v>
      </c>
      <c r="Q144" s="164">
        <v>12000</v>
      </c>
      <c r="R144" s="164">
        <v>12000</v>
      </c>
      <c r="S144" s="164">
        <v>12000</v>
      </c>
      <c r="T144" s="164">
        <v>12000</v>
      </c>
      <c r="U144" s="164">
        <v>12000</v>
      </c>
      <c r="V144" s="164">
        <v>12000</v>
      </c>
      <c r="W144" s="164">
        <v>12000</v>
      </c>
      <c r="X144" s="164">
        <v>12000</v>
      </c>
      <c r="Y144" s="164">
        <v>12000</v>
      </c>
      <c r="Z144" s="164">
        <v>12000</v>
      </c>
      <c r="AA144" s="164">
        <v>12000</v>
      </c>
      <c r="AB144" s="164">
        <v>12000</v>
      </c>
      <c r="AC144" s="164">
        <v>12000</v>
      </c>
      <c r="AD144" s="164">
        <v>12000</v>
      </c>
      <c r="AE144" s="164">
        <v>12000</v>
      </c>
      <c r="AF144" s="164">
        <v>12000</v>
      </c>
      <c r="AG144" s="164">
        <v>12000</v>
      </c>
      <c r="AH144" s="164">
        <v>12000</v>
      </c>
      <c r="AI144" s="164">
        <v>12000</v>
      </c>
      <c r="AJ144" s="164">
        <v>12000</v>
      </c>
      <c r="AK144" s="164">
        <v>12000</v>
      </c>
      <c r="AL144" s="164">
        <v>12000</v>
      </c>
      <c r="AM144" s="164">
        <v>12000</v>
      </c>
      <c r="AN144" s="164">
        <v>12000</v>
      </c>
    </row>
    <row r="145" spans="1:40" x14ac:dyDescent="0.2">
      <c r="A145" s="27" t="s">
        <v>1391</v>
      </c>
    </row>
    <row r="146" spans="1:40" x14ac:dyDescent="0.2">
      <c r="A146" s="27" t="s">
        <v>2670</v>
      </c>
      <c r="B146" s="164">
        <v>1538822331.03969</v>
      </c>
      <c r="C146" s="164">
        <v>1507777516.30142</v>
      </c>
      <c r="D146" s="164">
        <v>1484614135.3719499</v>
      </c>
      <c r="E146" s="164">
        <v>1477650357.25283</v>
      </c>
      <c r="F146" s="164">
        <v>1475175963.96101</v>
      </c>
      <c r="G146" s="164">
        <v>1465162597.2294199</v>
      </c>
      <c r="H146" s="164">
        <v>1472293628.9077101</v>
      </c>
      <c r="I146" s="164">
        <v>1495906575.95488</v>
      </c>
      <c r="J146" s="164">
        <v>1486333598.6182499</v>
      </c>
      <c r="K146" s="164">
        <v>1476338583.9991601</v>
      </c>
      <c r="L146" s="164">
        <v>1454798519.5381701</v>
      </c>
      <c r="M146" s="164">
        <v>1427701650.7207899</v>
      </c>
      <c r="N146" s="164">
        <v>1427701650.7207899</v>
      </c>
      <c r="O146" s="164">
        <v>1426695731.9463</v>
      </c>
      <c r="P146" s="164">
        <v>1424818194.86992</v>
      </c>
      <c r="Q146" s="164">
        <v>1420600032.29965</v>
      </c>
      <c r="R146" s="164">
        <v>1417240903.3850601</v>
      </c>
      <c r="S146" s="164">
        <v>1415413709.82147</v>
      </c>
      <c r="T146" s="164">
        <v>1415405494.35794</v>
      </c>
      <c r="U146" s="164">
        <v>1415926018.4159701</v>
      </c>
      <c r="V146" s="164">
        <v>1419272447.9438801</v>
      </c>
      <c r="W146" s="164">
        <v>1421276704.6141601</v>
      </c>
      <c r="X146" s="164">
        <v>1424023762.9344499</v>
      </c>
      <c r="Y146" s="164">
        <v>1425201923.8791499</v>
      </c>
      <c r="Z146" s="164">
        <v>1423751484.4166901</v>
      </c>
      <c r="AA146" s="164">
        <v>1423751484.4166901</v>
      </c>
      <c r="AB146" s="164">
        <v>1423401671.76054</v>
      </c>
      <c r="AC146" s="164">
        <v>1424506040.59097</v>
      </c>
      <c r="AD146" s="164">
        <v>1426791742.34991</v>
      </c>
      <c r="AE146" s="164">
        <v>1428693274.4760101</v>
      </c>
      <c r="AF146" s="164">
        <v>1428309157.0011799</v>
      </c>
      <c r="AG146" s="164">
        <v>1426972716.30825</v>
      </c>
      <c r="AH146" s="164">
        <v>1424899203.71858</v>
      </c>
      <c r="AI146" s="164">
        <v>1424223050.1629901</v>
      </c>
      <c r="AJ146" s="164">
        <v>1422780362.6650701</v>
      </c>
      <c r="AK146" s="164">
        <v>1419742428.56897</v>
      </c>
      <c r="AL146" s="164">
        <v>1410384895.8257699</v>
      </c>
      <c r="AM146" s="164">
        <v>1407435669.0450599</v>
      </c>
      <c r="AN146" s="164">
        <v>1407435669.0450599</v>
      </c>
    </row>
    <row r="147" spans="1:40" x14ac:dyDescent="0.2">
      <c r="A147" s="27" t="s">
        <v>2671</v>
      </c>
    </row>
    <row r="148" spans="1:40" x14ac:dyDescent="0.2">
      <c r="A148" s="27" t="s">
        <v>2672</v>
      </c>
      <c r="B148" s="164">
        <v>23597622798.077599</v>
      </c>
      <c r="C148" s="164">
        <v>23679287899.057899</v>
      </c>
      <c r="D148" s="164">
        <v>23781017805.412601</v>
      </c>
      <c r="E148" s="164">
        <v>23884906571.6945</v>
      </c>
      <c r="F148" s="164">
        <v>23996872385.989799</v>
      </c>
      <c r="G148" s="164">
        <v>24115188790.719898</v>
      </c>
      <c r="H148" s="164">
        <v>24227892406.633701</v>
      </c>
      <c r="I148" s="164">
        <v>24346372189.105701</v>
      </c>
      <c r="J148" s="164">
        <v>24469021326.1101</v>
      </c>
      <c r="K148" s="164">
        <v>24595125482.262402</v>
      </c>
      <c r="L148" s="164">
        <v>24755598984.269798</v>
      </c>
      <c r="M148" s="164">
        <v>24917406205.938499</v>
      </c>
      <c r="N148" s="164">
        <v>24917406205.938499</v>
      </c>
      <c r="O148" s="164">
        <v>25073319506.5439</v>
      </c>
      <c r="P148" s="164">
        <v>25219862987.950001</v>
      </c>
      <c r="Q148" s="164">
        <v>25374369893.2187</v>
      </c>
      <c r="R148" s="164">
        <v>25521783977.1464</v>
      </c>
      <c r="S148" s="164">
        <v>25670409720.900002</v>
      </c>
      <c r="T148" s="164">
        <v>25817046517.552601</v>
      </c>
      <c r="U148" s="164">
        <v>25955289316.186699</v>
      </c>
      <c r="V148" s="164">
        <v>26091067460.880199</v>
      </c>
      <c r="W148" s="164">
        <v>26221966593.0061</v>
      </c>
      <c r="X148" s="164">
        <v>26351860967.089401</v>
      </c>
      <c r="Y148" s="164">
        <v>26507311992.456402</v>
      </c>
      <c r="Z148" s="164">
        <v>26653104417.365799</v>
      </c>
      <c r="AA148" s="164">
        <v>26653104417.365799</v>
      </c>
      <c r="AB148" s="164">
        <v>26792332938.059502</v>
      </c>
      <c r="AC148" s="164">
        <v>26919753673.072498</v>
      </c>
      <c r="AD148" s="164">
        <v>27056719594.2761</v>
      </c>
      <c r="AE148" s="164">
        <v>27190481201.8745</v>
      </c>
      <c r="AF148" s="164">
        <v>27327016869.6968</v>
      </c>
      <c r="AG148" s="164">
        <v>27462159318.051102</v>
      </c>
      <c r="AH148" s="164">
        <v>27589804346.467701</v>
      </c>
      <c r="AI148" s="164">
        <v>27715656997.4305</v>
      </c>
      <c r="AJ148" s="164">
        <v>27835352230.538502</v>
      </c>
      <c r="AK148" s="164">
        <v>27954553308.873299</v>
      </c>
      <c r="AL148" s="164">
        <v>28100873262.122299</v>
      </c>
      <c r="AM148" s="164">
        <v>28237463068.026798</v>
      </c>
      <c r="AN148" s="164">
        <v>28237463068.026798</v>
      </c>
    </row>
    <row r="149" spans="1:40" s="166" customFormat="1" x14ac:dyDescent="0.2">
      <c r="A149" s="165" t="s">
        <v>2673</v>
      </c>
      <c r="B149" s="166">
        <v>1.8165162738377701E-2</v>
      </c>
      <c r="C149" s="166">
        <v>1.8139549144099699E-2</v>
      </c>
      <c r="D149" s="166">
        <v>1.8108807644179398E-2</v>
      </c>
      <c r="E149" s="166">
        <v>1.8091445603227601E-2</v>
      </c>
      <c r="F149" s="166">
        <v>1.8074387342718799E-2</v>
      </c>
      <c r="G149" s="166">
        <v>1.8118361427829299E-2</v>
      </c>
      <c r="H149" s="166">
        <v>1.8174925520857602E-2</v>
      </c>
      <c r="I149" s="166">
        <v>1.81749731437372E-2</v>
      </c>
      <c r="J149" s="166">
        <v>1.8197833688804899E-2</v>
      </c>
      <c r="K149" s="166">
        <v>1.8217890473651601E-2</v>
      </c>
      <c r="L149" s="166">
        <v>1.8212395312552698E-2</v>
      </c>
      <c r="M149" s="166">
        <v>1.8212746468291199E-2</v>
      </c>
      <c r="N149" s="166">
        <v>1.8212746468291199E-2</v>
      </c>
      <c r="O149" s="166">
        <v>1.82314823265129E-2</v>
      </c>
      <c r="P149" s="166">
        <v>1.8257537558647299E-2</v>
      </c>
      <c r="Q149" s="166">
        <v>1.8273820663452098E-2</v>
      </c>
      <c r="R149" s="166">
        <v>1.8288076282036499E-2</v>
      </c>
      <c r="S149" s="166">
        <v>1.8295876512264098E-2</v>
      </c>
      <c r="T149" s="166">
        <v>1.8298679456966699E-2</v>
      </c>
      <c r="U149" s="166">
        <v>1.83060807245378E-2</v>
      </c>
      <c r="V149" s="166">
        <v>1.8315134370010099E-2</v>
      </c>
      <c r="W149" s="166">
        <v>1.83275043186641E-2</v>
      </c>
      <c r="X149" s="166">
        <v>1.8340451201467101E-2</v>
      </c>
      <c r="Y149" s="166">
        <v>1.83355768580881E-2</v>
      </c>
      <c r="Z149" s="166">
        <v>1.8339753893235101E-2</v>
      </c>
      <c r="AA149" s="166">
        <v>1.8339753893235101E-2</v>
      </c>
      <c r="AB149" s="166">
        <v>1.8350582515174199E-2</v>
      </c>
      <c r="AC149" s="166">
        <v>1.8367916532428499E-2</v>
      </c>
      <c r="AD149" s="166">
        <v>1.8378660186292601E-2</v>
      </c>
      <c r="AE149" s="166">
        <v>1.83914717488785E-2</v>
      </c>
      <c r="AF149" s="166">
        <v>1.8401887759533001E-2</v>
      </c>
      <c r="AG149" s="166">
        <v>1.8449958184058E-2</v>
      </c>
      <c r="AH149" s="166">
        <v>1.8492158393690901E-2</v>
      </c>
      <c r="AI149" s="166">
        <v>1.8535171180434101E-2</v>
      </c>
      <c r="AJ149" s="166">
        <v>1.8581906324985999E-2</v>
      </c>
      <c r="AK149" s="166">
        <v>1.8628572201843701E-2</v>
      </c>
      <c r="AL149" s="166">
        <v>1.8656822195073301E-2</v>
      </c>
      <c r="AM149" s="166">
        <v>1.8691494123065599E-2</v>
      </c>
      <c r="AN149" s="166">
        <v>1.8691494123065599E-2</v>
      </c>
    </row>
    <row r="150" spans="1:40" x14ac:dyDescent="0.2">
      <c r="A150" s="27" t="s">
        <v>2674</v>
      </c>
    </row>
    <row r="151" spans="1:40" x14ac:dyDescent="0.2">
      <c r="A151" s="27" t="s">
        <v>2675</v>
      </c>
      <c r="B151" s="164">
        <v>428654658.365933</v>
      </c>
      <c r="C151" s="164">
        <v>429531606.542247</v>
      </c>
      <c r="D151" s="164">
        <v>430645877.021025</v>
      </c>
      <c r="E151" s="164">
        <v>432112487.979985</v>
      </c>
      <c r="F151" s="164">
        <v>433728766.51817501</v>
      </c>
      <c r="G151" s="164">
        <v>436927706.41060197</v>
      </c>
      <c r="H151" s="164">
        <v>440340140.01792097</v>
      </c>
      <c r="I151" s="164">
        <v>442494660.68442798</v>
      </c>
      <c r="J151" s="164">
        <v>445283180.62037301</v>
      </c>
      <c r="K151" s="164">
        <v>448071302.22157598</v>
      </c>
      <c r="L151" s="164">
        <v>450858754.90054899</v>
      </c>
      <c r="M151" s="164">
        <v>453814401.876185</v>
      </c>
      <c r="N151" s="164">
        <v>453814401.876185</v>
      </c>
      <c r="O151" s="164">
        <v>457123781.45056599</v>
      </c>
      <c r="P151" s="164">
        <v>460452595.72643799</v>
      </c>
      <c r="Q151" s="164">
        <v>463686684.87677902</v>
      </c>
      <c r="R151" s="164">
        <v>466744332.22771299</v>
      </c>
      <c r="S151" s="164">
        <v>469662646.27281201</v>
      </c>
      <c r="T151" s="164">
        <v>472417858.75029403</v>
      </c>
      <c r="U151" s="164">
        <v>475139621.45084703</v>
      </c>
      <c r="V151" s="164">
        <v>477861406.40302199</v>
      </c>
      <c r="W151" s="164">
        <v>480583205.97718602</v>
      </c>
      <c r="X151" s="164">
        <v>483305020.134749</v>
      </c>
      <c r="Y151" s="164">
        <v>486026856.33900702</v>
      </c>
      <c r="Z151" s="164">
        <v>488811375.50518698</v>
      </c>
      <c r="AA151" s="164">
        <v>488811375.50518698</v>
      </c>
      <c r="AB151" s="164">
        <v>491654916.353881</v>
      </c>
      <c r="AC151" s="164">
        <v>494459788.54053199</v>
      </c>
      <c r="AD151" s="164">
        <v>497266255.17900598</v>
      </c>
      <c r="AE151" s="164">
        <v>500072966.862688</v>
      </c>
      <c r="AF151" s="164">
        <v>502868697.23902601</v>
      </c>
      <c r="AG151" s="164">
        <v>506675691.06198198</v>
      </c>
      <c r="AH151" s="164">
        <v>510195032.02582401</v>
      </c>
      <c r="AI151" s="164">
        <v>513714446.82557303</v>
      </c>
      <c r="AJ151" s="164">
        <v>517233907.67085999</v>
      </c>
      <c r="AK151" s="164">
        <v>520753414.68463498</v>
      </c>
      <c r="AL151" s="164">
        <v>524272995.97770798</v>
      </c>
      <c r="AM151" s="164">
        <v>527800374.98630702</v>
      </c>
      <c r="AN151" s="164">
        <v>527800374.98630702</v>
      </c>
    </row>
    <row r="152" spans="1:40" x14ac:dyDescent="0.2">
      <c r="A152" s="27" t="s">
        <v>2676</v>
      </c>
      <c r="B152" s="164">
        <v>246266.642099405</v>
      </c>
      <c r="C152" s="164">
        <v>433937.85745767597</v>
      </c>
      <c r="D152" s="164">
        <v>635856.09594930301</v>
      </c>
      <c r="E152" s="164">
        <v>851688.98040889599</v>
      </c>
      <c r="F152" s="164">
        <v>1087297.8890086999</v>
      </c>
      <c r="G152" s="164">
        <v>1341966.2467237699</v>
      </c>
      <c r="H152" s="164">
        <v>1615524.3230320499</v>
      </c>
      <c r="I152" s="164">
        <v>1906479.5143410999</v>
      </c>
      <c r="J152" s="164">
        <v>2217177.5293646902</v>
      </c>
      <c r="K152" s="164">
        <v>2354779.5450505302</v>
      </c>
      <c r="L152" s="164">
        <v>2505143.52981974</v>
      </c>
      <c r="M152" s="164">
        <v>2625112.47779543</v>
      </c>
      <c r="N152" s="164">
        <v>2625112.47779543</v>
      </c>
      <c r="O152" s="164">
        <v>2812653.0739239198</v>
      </c>
      <c r="P152" s="164">
        <v>2998227.4093293501</v>
      </c>
      <c r="Q152" s="164">
        <v>3175061.6653563501</v>
      </c>
      <c r="R152" s="164">
        <v>3342299.3577637998</v>
      </c>
      <c r="S152" s="164">
        <v>3499222.4908159799</v>
      </c>
      <c r="T152" s="164">
        <v>3645706.2708256701</v>
      </c>
      <c r="U152" s="164">
        <v>3782707.40612697</v>
      </c>
      <c r="V152" s="164">
        <v>3910432.5671832799</v>
      </c>
      <c r="W152" s="164">
        <v>4028954.33643959</v>
      </c>
      <c r="X152" s="164">
        <v>4137260.5087510599</v>
      </c>
      <c r="Y152" s="164">
        <v>4233732.8884139499</v>
      </c>
      <c r="Z152" s="164">
        <v>4133572.6282955199</v>
      </c>
      <c r="AA152" s="164">
        <v>4133572.6282955199</v>
      </c>
      <c r="AB152" s="164">
        <v>4028632.20344094</v>
      </c>
      <c r="AC152" s="164">
        <v>3916772.0322732301</v>
      </c>
      <c r="AD152" s="164">
        <v>3969472.07146281</v>
      </c>
      <c r="AE152" s="164">
        <v>4027900.0806628601</v>
      </c>
      <c r="AF152" s="164">
        <v>4092009.1322652502</v>
      </c>
      <c r="AG152" s="164">
        <v>4161861.8714620001</v>
      </c>
      <c r="AH152" s="164">
        <v>4237541.5045423498</v>
      </c>
      <c r="AI152" s="164">
        <v>4319100.5709071001</v>
      </c>
      <c r="AJ152" s="164">
        <v>4406646.8964208299</v>
      </c>
      <c r="AK152" s="164">
        <v>4500216.2067833999</v>
      </c>
      <c r="AL152" s="164">
        <v>4599771.2794510899</v>
      </c>
      <c r="AM152" s="164">
        <v>4705685.2246751701</v>
      </c>
      <c r="AN152" s="164">
        <v>4705685.2246751701</v>
      </c>
    </row>
    <row r="153" spans="1:40" x14ac:dyDescent="0.2">
      <c r="A153" s="27" t="s">
        <v>2677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  <c r="O153" s="164">
        <v>0</v>
      </c>
      <c r="P153" s="164">
        <v>0</v>
      </c>
      <c r="Q153" s="164">
        <v>0</v>
      </c>
      <c r="R153" s="164">
        <v>0</v>
      </c>
      <c r="S153" s="164">
        <v>0</v>
      </c>
      <c r="T153" s="164">
        <v>0</v>
      </c>
      <c r="U153" s="164">
        <v>0</v>
      </c>
      <c r="V153" s="164">
        <v>0</v>
      </c>
      <c r="W153" s="164">
        <v>0</v>
      </c>
      <c r="X153" s="164">
        <v>0</v>
      </c>
      <c r="Y153" s="164">
        <v>0</v>
      </c>
      <c r="Z153" s="164">
        <v>0</v>
      </c>
      <c r="AA153" s="164">
        <v>0</v>
      </c>
      <c r="AB153" s="164">
        <v>0</v>
      </c>
      <c r="AC153" s="164">
        <v>0</v>
      </c>
      <c r="AD153" s="164">
        <v>0</v>
      </c>
      <c r="AE153" s="164">
        <v>0</v>
      </c>
      <c r="AF153" s="164">
        <v>0</v>
      </c>
      <c r="AG153" s="164">
        <v>0</v>
      </c>
      <c r="AH153" s="164">
        <v>0</v>
      </c>
      <c r="AI153" s="164">
        <v>0</v>
      </c>
      <c r="AJ153" s="164">
        <v>0</v>
      </c>
      <c r="AK153" s="164">
        <v>0</v>
      </c>
      <c r="AL153" s="164">
        <v>0</v>
      </c>
      <c r="AM153" s="164">
        <v>0</v>
      </c>
      <c r="AN153" s="164">
        <v>0</v>
      </c>
    </row>
    <row r="154" spans="1:40" x14ac:dyDescent="0.2">
      <c r="A154" s="27" t="s">
        <v>2678</v>
      </c>
      <c r="B154" s="164">
        <v>0</v>
      </c>
      <c r="C154" s="164">
        <v>0</v>
      </c>
      <c r="D154" s="164">
        <v>0</v>
      </c>
      <c r="E154" s="164">
        <v>0</v>
      </c>
      <c r="F154" s="164">
        <v>0</v>
      </c>
      <c r="G154" s="164">
        <v>0</v>
      </c>
      <c r="H154" s="164">
        <v>0</v>
      </c>
      <c r="I154" s="164">
        <v>0</v>
      </c>
      <c r="J154" s="164">
        <v>0</v>
      </c>
      <c r="K154" s="164">
        <v>0</v>
      </c>
      <c r="L154" s="164">
        <v>0</v>
      </c>
      <c r="M154" s="164">
        <v>0</v>
      </c>
      <c r="N154" s="164">
        <v>0</v>
      </c>
      <c r="O154" s="164">
        <v>0</v>
      </c>
      <c r="P154" s="164">
        <v>0</v>
      </c>
      <c r="Q154" s="164">
        <v>0</v>
      </c>
      <c r="R154" s="164">
        <v>0</v>
      </c>
      <c r="S154" s="164">
        <v>0</v>
      </c>
      <c r="T154" s="164">
        <v>0</v>
      </c>
      <c r="U154" s="164">
        <v>0</v>
      </c>
      <c r="V154" s="164">
        <v>0</v>
      </c>
      <c r="W154" s="164">
        <v>0</v>
      </c>
      <c r="X154" s="164">
        <v>0</v>
      </c>
      <c r="Y154" s="164">
        <v>0</v>
      </c>
      <c r="Z154" s="164">
        <v>0</v>
      </c>
      <c r="AA154" s="164">
        <v>0</v>
      </c>
      <c r="AB154" s="164">
        <v>0</v>
      </c>
      <c r="AC154" s="164">
        <v>0</v>
      </c>
      <c r="AD154" s="164">
        <v>0</v>
      </c>
      <c r="AE154" s="164">
        <v>0</v>
      </c>
      <c r="AF154" s="164">
        <v>0</v>
      </c>
      <c r="AG154" s="164">
        <v>0</v>
      </c>
      <c r="AH154" s="164">
        <v>0</v>
      </c>
      <c r="AI154" s="164">
        <v>0</v>
      </c>
      <c r="AJ154" s="164">
        <v>0</v>
      </c>
      <c r="AK154" s="164">
        <v>0</v>
      </c>
      <c r="AL154" s="164">
        <v>0</v>
      </c>
      <c r="AM154" s="164">
        <v>0</v>
      </c>
      <c r="AN154" s="164">
        <v>0</v>
      </c>
    </row>
    <row r="155" spans="1:40" x14ac:dyDescent="0.2">
      <c r="A155" s="27" t="s">
        <v>2679</v>
      </c>
      <c r="B155" s="164">
        <v>428900925.00803298</v>
      </c>
      <c r="C155" s="164">
        <v>429965544.39970398</v>
      </c>
      <c r="D155" s="164">
        <v>431281733.11697501</v>
      </c>
      <c r="E155" s="164">
        <v>432964176.96039402</v>
      </c>
      <c r="F155" s="164">
        <v>434816064.407184</v>
      </c>
      <c r="G155" s="164">
        <v>438269672.65732598</v>
      </c>
      <c r="H155" s="164">
        <v>441955664.34095299</v>
      </c>
      <c r="I155" s="164">
        <v>444401140.19876897</v>
      </c>
      <c r="J155" s="164">
        <v>447500358.14973801</v>
      </c>
      <c r="K155" s="164">
        <v>450426081.766626</v>
      </c>
      <c r="L155" s="164">
        <v>453363898.43036902</v>
      </c>
      <c r="M155" s="164">
        <v>456439514.35398</v>
      </c>
      <c r="N155" s="164">
        <v>456439514.35398</v>
      </c>
      <c r="O155" s="164">
        <v>459936434.52449</v>
      </c>
      <c r="P155" s="164">
        <v>463450823.135768</v>
      </c>
      <c r="Q155" s="164">
        <v>466861746.542135</v>
      </c>
      <c r="R155" s="164">
        <v>470086631.58547699</v>
      </c>
      <c r="S155" s="164">
        <v>473161868.76362801</v>
      </c>
      <c r="T155" s="164">
        <v>476063565.02112001</v>
      </c>
      <c r="U155" s="164">
        <v>478922328.85697401</v>
      </c>
      <c r="V155" s="164">
        <v>481771838.97020501</v>
      </c>
      <c r="W155" s="164">
        <v>484612160.31362599</v>
      </c>
      <c r="X155" s="164">
        <v>487442280.64349997</v>
      </c>
      <c r="Y155" s="164">
        <v>490260589.22742099</v>
      </c>
      <c r="Z155" s="164">
        <v>492944948.13348198</v>
      </c>
      <c r="AA155" s="164">
        <v>492944948.13348198</v>
      </c>
      <c r="AB155" s="164">
        <v>495683548.55732203</v>
      </c>
      <c r="AC155" s="164">
        <v>498376560.572806</v>
      </c>
      <c r="AD155" s="164">
        <v>501235727.25046802</v>
      </c>
      <c r="AE155" s="164">
        <v>504100866.94335097</v>
      </c>
      <c r="AF155" s="164">
        <v>506960706.371292</v>
      </c>
      <c r="AG155" s="164">
        <v>510837552.93344402</v>
      </c>
      <c r="AH155" s="164">
        <v>514432573.530366</v>
      </c>
      <c r="AI155" s="164">
        <v>518033547.39648098</v>
      </c>
      <c r="AJ155" s="164">
        <v>521640554.56728101</v>
      </c>
      <c r="AK155" s="164">
        <v>525253630.89141798</v>
      </c>
      <c r="AL155" s="164">
        <v>528872767.25715899</v>
      </c>
      <c r="AM155" s="164">
        <v>532506060.21098202</v>
      </c>
      <c r="AN155" s="164">
        <v>532506060.21098202</v>
      </c>
    </row>
    <row r="156" spans="1:40" x14ac:dyDescent="0.2">
      <c r="A156" s="27" t="s">
        <v>2680</v>
      </c>
    </row>
    <row r="157" spans="1:40" x14ac:dyDescent="0.2">
      <c r="A157" s="27" t="s">
        <v>2681</v>
      </c>
      <c r="B157" s="164">
        <v>1109921406.0316601</v>
      </c>
      <c r="C157" s="164">
        <v>1077811971.90172</v>
      </c>
      <c r="D157" s="164">
        <v>1053332402.25498</v>
      </c>
      <c r="E157" s="164">
        <v>1044686180.2924401</v>
      </c>
      <c r="F157" s="164">
        <v>1040359899.55383</v>
      </c>
      <c r="G157" s="164">
        <v>1026892924.5721</v>
      </c>
      <c r="H157" s="164">
        <v>1030337964.5667599</v>
      </c>
      <c r="I157" s="164">
        <v>1051505435.75611</v>
      </c>
      <c r="J157" s="164">
        <v>1038833240.46851</v>
      </c>
      <c r="K157" s="164">
        <v>1025912502.23253</v>
      </c>
      <c r="L157" s="164">
        <v>1001434621.1078</v>
      </c>
      <c r="M157" s="164">
        <v>971262136.366817</v>
      </c>
      <c r="N157" s="164">
        <v>971262136.366817</v>
      </c>
      <c r="O157" s="164">
        <v>966759297.42181802</v>
      </c>
      <c r="P157" s="164">
        <v>961367371.73415995</v>
      </c>
      <c r="Q157" s="164">
        <v>953738285.75752294</v>
      </c>
      <c r="R157" s="164">
        <v>947154271.79958498</v>
      </c>
      <c r="S157" s="164">
        <v>942251841.057845</v>
      </c>
      <c r="T157" s="164">
        <v>939341929.33682299</v>
      </c>
      <c r="U157" s="164">
        <v>937003689.55899596</v>
      </c>
      <c r="V157" s="164">
        <v>937500608.97368097</v>
      </c>
      <c r="W157" s="164">
        <v>936664544.30053794</v>
      </c>
      <c r="X157" s="164">
        <v>936581482.29095304</v>
      </c>
      <c r="Y157" s="164">
        <v>934941334.65173495</v>
      </c>
      <c r="Z157" s="164">
        <v>930806536.28321397</v>
      </c>
      <c r="AA157" s="164">
        <v>930806536.28321397</v>
      </c>
      <c r="AB157" s="164">
        <v>927718123.20322704</v>
      </c>
      <c r="AC157" s="164">
        <v>926129480.01816702</v>
      </c>
      <c r="AD157" s="164">
        <v>925556015.09944904</v>
      </c>
      <c r="AE157" s="164">
        <v>924592407.53265905</v>
      </c>
      <c r="AF157" s="164">
        <v>921348450.62989104</v>
      </c>
      <c r="AG157" s="164">
        <v>916135163.37481105</v>
      </c>
      <c r="AH157" s="164">
        <v>910466630.18822002</v>
      </c>
      <c r="AI157" s="164">
        <v>906189502.76651597</v>
      </c>
      <c r="AJ157" s="164">
        <v>901139808.09779406</v>
      </c>
      <c r="AK157" s="164">
        <v>894488797.67755997</v>
      </c>
      <c r="AL157" s="164">
        <v>881512128.56861496</v>
      </c>
      <c r="AM157" s="164">
        <v>874929608.83408594</v>
      </c>
      <c r="AN157" s="164">
        <v>874929608.83408594</v>
      </c>
    </row>
    <row r="158" spans="1:40" x14ac:dyDescent="0.2">
      <c r="A158" s="27" t="s">
        <v>2682</v>
      </c>
    </row>
    <row r="159" spans="1:40" ht="10.8" thickBot="1" x14ac:dyDescent="0.25">
      <c r="A159" s="189" t="s">
        <v>2683</v>
      </c>
    </row>
    <row r="160" spans="1:40" x14ac:dyDescent="0.2">
      <c r="A160" s="27" t="s">
        <v>2684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2685</v>
      </c>
      <c r="B161" s="164">
        <v>299967327.30392897</v>
      </c>
      <c r="C161" s="164">
        <v>277635407.83569002</v>
      </c>
      <c r="D161" s="164">
        <v>249238130.40354601</v>
      </c>
      <c r="E161" s="164">
        <v>232174262.55388701</v>
      </c>
      <c r="F161" s="164">
        <v>214567082.429712</v>
      </c>
      <c r="G161" s="164">
        <v>186281739.23199901</v>
      </c>
      <c r="H161" s="164">
        <v>165542052.002487</v>
      </c>
      <c r="I161" s="164">
        <v>140348971.566522</v>
      </c>
      <c r="J161" s="164">
        <v>118074743.530654</v>
      </c>
      <c r="K161" s="164">
        <v>101183802.07323501</v>
      </c>
      <c r="L161" s="164">
        <v>86316421.016953096</v>
      </c>
      <c r="M161" s="164">
        <v>72733698.265388206</v>
      </c>
      <c r="N161" s="164">
        <v>72733698.265388206</v>
      </c>
      <c r="O161" s="164">
        <v>71274310.267704397</v>
      </c>
      <c r="P161" s="164">
        <v>69241841.368853301</v>
      </c>
      <c r="Q161" s="164">
        <v>67622920.029542103</v>
      </c>
      <c r="R161" s="164">
        <v>9478925.3909368496</v>
      </c>
      <c r="S161" s="164">
        <v>8128947.1980998898</v>
      </c>
      <c r="T161" s="164">
        <v>-49212544.803265601</v>
      </c>
      <c r="U161" s="164">
        <v>-50161892.690895602</v>
      </c>
      <c r="V161" s="164">
        <v>-51306776.561701402</v>
      </c>
      <c r="W161" s="164">
        <v>38463385.679136597</v>
      </c>
      <c r="X161" s="164">
        <v>36301056.578347199</v>
      </c>
      <c r="Y161" s="164">
        <v>33439688.8290819</v>
      </c>
      <c r="Z161" s="164">
        <v>61080252.517074198</v>
      </c>
      <c r="AA161" s="164">
        <v>61080252.517074198</v>
      </c>
      <c r="AB161" s="164">
        <v>59191401.912156902</v>
      </c>
      <c r="AC161" s="164">
        <v>58098840.498514198</v>
      </c>
      <c r="AD161" s="164">
        <v>61281737.165863603</v>
      </c>
      <c r="AE161" s="164">
        <v>59651400.752696097</v>
      </c>
      <c r="AF161" s="164">
        <v>59407623.032605</v>
      </c>
      <c r="AG161" s="164">
        <v>58953011.714255601</v>
      </c>
      <c r="AH161" s="164">
        <v>58810137.0780138</v>
      </c>
      <c r="AI161" s="164">
        <v>58797965.231765397</v>
      </c>
      <c r="AJ161" s="164">
        <v>-89476462.741692707</v>
      </c>
      <c r="AK161" s="164">
        <v>-89729130.168467805</v>
      </c>
      <c r="AL161" s="164">
        <v>-88811844.004563898</v>
      </c>
      <c r="AM161" s="164">
        <v>-38839621.6511788</v>
      </c>
      <c r="AN161" s="164">
        <v>-38839621.6511788</v>
      </c>
    </row>
    <row r="162" spans="1:40" x14ac:dyDescent="0.2">
      <c r="A162" s="27" t="s">
        <v>2686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  <c r="O162" s="164">
        <v>0</v>
      </c>
      <c r="P162" s="164">
        <v>0</v>
      </c>
      <c r="Q162" s="164">
        <v>0</v>
      </c>
      <c r="R162" s="164">
        <v>0</v>
      </c>
      <c r="S162" s="164">
        <v>0</v>
      </c>
      <c r="T162" s="164">
        <v>0</v>
      </c>
      <c r="U162" s="164">
        <v>0</v>
      </c>
      <c r="V162" s="164">
        <v>0</v>
      </c>
      <c r="W162" s="164">
        <v>0</v>
      </c>
      <c r="X162" s="164">
        <v>0</v>
      </c>
      <c r="Y162" s="164">
        <v>0</v>
      </c>
      <c r="Z162" s="164">
        <v>0</v>
      </c>
      <c r="AA162" s="164">
        <v>0</v>
      </c>
      <c r="AB162" s="164">
        <v>0</v>
      </c>
      <c r="AC162" s="164">
        <v>0</v>
      </c>
      <c r="AD162" s="164">
        <v>0</v>
      </c>
      <c r="AE162" s="164">
        <v>0</v>
      </c>
      <c r="AF162" s="164">
        <v>0</v>
      </c>
      <c r="AG162" s="164">
        <v>0</v>
      </c>
      <c r="AH162" s="164">
        <v>0</v>
      </c>
      <c r="AI162" s="164">
        <v>0</v>
      </c>
      <c r="AJ162" s="164">
        <v>0</v>
      </c>
      <c r="AK162" s="164">
        <v>0</v>
      </c>
      <c r="AL162" s="164">
        <v>0</v>
      </c>
      <c r="AM162" s="164">
        <v>0</v>
      </c>
      <c r="AN162" s="164">
        <v>0</v>
      </c>
    </row>
    <row r="163" spans="1:40" x14ac:dyDescent="0.2">
      <c r="A163" s="27" t="s">
        <v>2687</v>
      </c>
      <c r="B163" s="164">
        <v>-94052088.830794394</v>
      </c>
      <c r="C163" s="164">
        <v>-74606576.337795004</v>
      </c>
      <c r="D163" s="164">
        <v>-49741381.2193636</v>
      </c>
      <c r="E163" s="164">
        <v>-34224302.821718298</v>
      </c>
      <c r="F163" s="164">
        <v>-19016981.967943002</v>
      </c>
      <c r="G163" s="164">
        <v>2588726.4288883102</v>
      </c>
      <c r="H163" s="164">
        <v>20090743.263241298</v>
      </c>
      <c r="I163" s="164">
        <v>41842779.5319134</v>
      </c>
      <c r="J163" s="164">
        <v>58155722.556797698</v>
      </c>
      <c r="K163" s="164">
        <v>72001654.155473098</v>
      </c>
      <c r="L163" s="164">
        <v>83668653.7671794</v>
      </c>
      <c r="M163" s="164">
        <v>91051929.817387894</v>
      </c>
      <c r="N163" s="164">
        <v>91051929.817387894</v>
      </c>
      <c r="O163" s="164">
        <v>88758353.216293693</v>
      </c>
      <c r="P163" s="164">
        <v>87040283.984225705</v>
      </c>
      <c r="Q163" s="164">
        <v>84674675.149725795</v>
      </c>
      <c r="R163" s="164">
        <v>139019202.444511</v>
      </c>
      <c r="S163" s="164">
        <v>136732540.63529801</v>
      </c>
      <c r="T163" s="164">
        <v>191018546.011646</v>
      </c>
      <c r="U163" s="164">
        <v>188842952.84123901</v>
      </c>
      <c r="V163" s="164">
        <v>186840708.525024</v>
      </c>
      <c r="W163" s="164">
        <v>93810420.545896307</v>
      </c>
      <c r="X163" s="164">
        <v>92659351.004155397</v>
      </c>
      <c r="Y163" s="164">
        <v>91906977.509125397</v>
      </c>
      <c r="Z163" s="164">
        <v>61010965.049295001</v>
      </c>
      <c r="AA163" s="164">
        <v>61010965.049295001</v>
      </c>
      <c r="AB163" s="164">
        <v>59462384.126682699</v>
      </c>
      <c r="AC163" s="164">
        <v>58032680.362983704</v>
      </c>
      <c r="AD163" s="164">
        <v>52083695.903246596</v>
      </c>
      <c r="AE163" s="164">
        <v>50811541.837043799</v>
      </c>
      <c r="AF163" s="164">
        <v>48430390.3817387</v>
      </c>
      <c r="AG163" s="164">
        <v>45827397.647716098</v>
      </c>
      <c r="AH163" s="164">
        <v>42906586.536547303</v>
      </c>
      <c r="AI163" s="164">
        <v>39877931.797970302</v>
      </c>
      <c r="AJ163" s="164">
        <v>185373077.62281099</v>
      </c>
      <c r="AK163" s="164">
        <v>182606183.20299199</v>
      </c>
      <c r="AL163" s="164">
        <v>178545405.24000201</v>
      </c>
      <c r="AM163" s="164">
        <v>125686048.223065</v>
      </c>
      <c r="AN163" s="164">
        <v>125686048.223065</v>
      </c>
    </row>
    <row r="164" spans="1:40" x14ac:dyDescent="0.2">
      <c r="A164" s="27" t="s">
        <v>2688</v>
      </c>
      <c r="B164" s="164">
        <v>-563785.07806033897</v>
      </c>
      <c r="C164" s="164">
        <v>-604519.21991006297</v>
      </c>
      <c r="D164" s="164">
        <v>-645253.36175978603</v>
      </c>
      <c r="E164" s="164">
        <v>-685987.50360950897</v>
      </c>
      <c r="F164" s="164">
        <v>-726721.64545923297</v>
      </c>
      <c r="G164" s="164">
        <v>-767455.78730895603</v>
      </c>
      <c r="H164" s="164">
        <v>-808189.92915868002</v>
      </c>
      <c r="I164" s="164">
        <v>-848924.07100840297</v>
      </c>
      <c r="J164" s="164">
        <v>-889658.21285812603</v>
      </c>
      <c r="K164" s="164">
        <v>-930392.35470785003</v>
      </c>
      <c r="L164" s="164">
        <v>-971126.49655757297</v>
      </c>
      <c r="M164" s="164">
        <v>-1011860.63840729</v>
      </c>
      <c r="N164" s="164">
        <v>-1011860.63840729</v>
      </c>
      <c r="O164" s="164">
        <v>-1049064.3242261901</v>
      </c>
      <c r="P164" s="164">
        <v>-1086268.0100451</v>
      </c>
      <c r="Q164" s="164">
        <v>-1123471.6958639999</v>
      </c>
      <c r="R164" s="164">
        <v>-1160675.3816829</v>
      </c>
      <c r="S164" s="164">
        <v>-1197879.0675018099</v>
      </c>
      <c r="T164" s="164">
        <v>-1235082.75332071</v>
      </c>
      <c r="U164" s="164">
        <v>-1272286.4391396099</v>
      </c>
      <c r="V164" s="164">
        <v>-1309490.12495851</v>
      </c>
      <c r="W164" s="164">
        <v>-1346693.8107774199</v>
      </c>
      <c r="X164" s="164">
        <v>-1383897.4965963201</v>
      </c>
      <c r="Y164" s="164">
        <v>-1421101.18241522</v>
      </c>
      <c r="Z164" s="164">
        <v>-1458304.8682341201</v>
      </c>
      <c r="AA164" s="164">
        <v>-1458304.8682341201</v>
      </c>
      <c r="AB164" s="164">
        <v>-1544878.3693898199</v>
      </c>
      <c r="AC164" s="164">
        <v>-1631451.87054551</v>
      </c>
      <c r="AD164" s="164">
        <v>-1718025.37170121</v>
      </c>
      <c r="AE164" s="164">
        <v>-1804598.8728569001</v>
      </c>
      <c r="AF164" s="164">
        <v>-1891172.3740125999</v>
      </c>
      <c r="AG164" s="164">
        <v>-1977745.8751683</v>
      </c>
      <c r="AH164" s="164">
        <v>-2064319.3763239901</v>
      </c>
      <c r="AI164" s="164">
        <v>-2150892.8774796901</v>
      </c>
      <c r="AJ164" s="164">
        <v>-2237466.37863538</v>
      </c>
      <c r="AK164" s="164">
        <v>-2324039.87979108</v>
      </c>
      <c r="AL164" s="164">
        <v>-2410613.3809467698</v>
      </c>
      <c r="AM164" s="164">
        <v>-2497186.8821024699</v>
      </c>
      <c r="AN164" s="164">
        <v>-2497186.8821024699</v>
      </c>
    </row>
    <row r="165" spans="1:40" x14ac:dyDescent="0.2">
      <c r="A165" s="27" t="s">
        <v>2689</v>
      </c>
      <c r="B165" s="164">
        <v>205351453.39507499</v>
      </c>
      <c r="C165" s="164">
        <v>202424312.27798501</v>
      </c>
      <c r="D165" s="164">
        <v>198851495.82242301</v>
      </c>
      <c r="E165" s="164">
        <v>197263972.22855899</v>
      </c>
      <c r="F165" s="164">
        <v>194823378.81630999</v>
      </c>
      <c r="G165" s="164">
        <v>188103009.873579</v>
      </c>
      <c r="H165" s="164">
        <v>184824605.33656999</v>
      </c>
      <c r="I165" s="164">
        <v>181342827.02742699</v>
      </c>
      <c r="J165" s="164">
        <v>175340807.874594</v>
      </c>
      <c r="K165" s="164">
        <v>172255063.874001</v>
      </c>
      <c r="L165" s="164">
        <v>169013948.28757501</v>
      </c>
      <c r="M165" s="164">
        <v>162773767.444368</v>
      </c>
      <c r="N165" s="164">
        <v>162773767.444368</v>
      </c>
      <c r="O165" s="164">
        <v>158983599.159771</v>
      </c>
      <c r="P165" s="164">
        <v>155195857.34303299</v>
      </c>
      <c r="Q165" s="164">
        <v>151174123.483403</v>
      </c>
      <c r="R165" s="164">
        <v>147337452.453765</v>
      </c>
      <c r="S165" s="164">
        <v>143663608.76589599</v>
      </c>
      <c r="T165" s="164">
        <v>140570918.45506001</v>
      </c>
      <c r="U165" s="164">
        <v>137408773.71120399</v>
      </c>
      <c r="V165" s="164">
        <v>134224441.83836401</v>
      </c>
      <c r="W165" s="164">
        <v>130927112.41425499</v>
      </c>
      <c r="X165" s="164">
        <v>127576510.085906</v>
      </c>
      <c r="Y165" s="164">
        <v>123925565.155792</v>
      </c>
      <c r="Z165" s="164">
        <v>120632912.698135</v>
      </c>
      <c r="AA165" s="164">
        <v>120632912.698135</v>
      </c>
      <c r="AB165" s="164">
        <v>117108907.669449</v>
      </c>
      <c r="AC165" s="164">
        <v>114500068.990952</v>
      </c>
      <c r="AD165" s="164">
        <v>111647407.697409</v>
      </c>
      <c r="AE165" s="164">
        <v>108658343.716883</v>
      </c>
      <c r="AF165" s="164">
        <v>105946841.04033101</v>
      </c>
      <c r="AG165" s="164">
        <v>102802663.486803</v>
      </c>
      <c r="AH165" s="164">
        <v>99652404.238237098</v>
      </c>
      <c r="AI165" s="164">
        <v>96525004.152255997</v>
      </c>
      <c r="AJ165" s="164">
        <v>93659148.502482906</v>
      </c>
      <c r="AK165" s="164">
        <v>90553013.154733896</v>
      </c>
      <c r="AL165" s="164">
        <v>87322947.854492098</v>
      </c>
      <c r="AM165" s="164">
        <v>84349239.689783797</v>
      </c>
      <c r="AN165" s="164">
        <v>84349239.689783797</v>
      </c>
    </row>
    <row r="166" spans="1:40" x14ac:dyDescent="0.2">
      <c r="A166" s="27" t="s">
        <v>2690</v>
      </c>
    </row>
    <row r="167" spans="1:40" x14ac:dyDescent="0.2">
      <c r="A167" s="190" t="s">
        <v>2691</v>
      </c>
      <c r="B167" s="164">
        <v>-56001579.524999902</v>
      </c>
      <c r="C167" s="164">
        <v>-56779878.149999999</v>
      </c>
      <c r="D167" s="164">
        <v>-57558176.774999999</v>
      </c>
      <c r="E167" s="164">
        <v>-58336475.399999999</v>
      </c>
      <c r="F167" s="164">
        <v>-59114774.024999999</v>
      </c>
      <c r="G167" s="164">
        <v>-59893072.649999999</v>
      </c>
      <c r="H167" s="164">
        <v>-60671371.274999999</v>
      </c>
      <c r="I167" s="164">
        <v>-61449669.899999999</v>
      </c>
      <c r="J167" s="164">
        <v>-62227968.524999999</v>
      </c>
      <c r="K167" s="164">
        <v>-63006267.149999999</v>
      </c>
      <c r="L167" s="164">
        <v>-63784565.774999999</v>
      </c>
      <c r="M167" s="164">
        <v>-64562864.399999999</v>
      </c>
      <c r="N167" s="164">
        <v>-64562864.399999999</v>
      </c>
      <c r="O167" s="164">
        <v>-67177149.525000006</v>
      </c>
      <c r="P167" s="164">
        <v>-69791434.650000006</v>
      </c>
      <c r="Q167" s="164">
        <v>-72405719.775000006</v>
      </c>
      <c r="R167" s="164">
        <v>-75020004.900000006</v>
      </c>
      <c r="S167" s="164">
        <v>-77634290.024999902</v>
      </c>
      <c r="T167" s="164">
        <v>-80248575.149999902</v>
      </c>
      <c r="U167" s="164">
        <v>-82862860.274999902</v>
      </c>
      <c r="V167" s="164">
        <v>-85477145.399999902</v>
      </c>
      <c r="W167" s="164">
        <v>-88091430.524999902</v>
      </c>
      <c r="X167" s="164">
        <v>-90705715.649999902</v>
      </c>
      <c r="Y167" s="164">
        <v>-93320000.774999902</v>
      </c>
      <c r="Z167" s="164">
        <v>-95934285.899999902</v>
      </c>
      <c r="AA167" s="164">
        <v>-95934285.899999902</v>
      </c>
      <c r="AB167" s="164">
        <v>-97690446.899999902</v>
      </c>
      <c r="AC167" s="164">
        <v>-99446607.899999902</v>
      </c>
      <c r="AD167" s="164">
        <v>-101202768.89999899</v>
      </c>
      <c r="AE167" s="164">
        <v>-102958929.90000001</v>
      </c>
      <c r="AF167" s="164">
        <v>-104715090.90000001</v>
      </c>
      <c r="AG167" s="164">
        <v>-106471251.90000001</v>
      </c>
      <c r="AH167" s="164">
        <v>-108227412.90000001</v>
      </c>
      <c r="AI167" s="164">
        <v>-109983573.90000001</v>
      </c>
      <c r="AJ167" s="164">
        <v>-111739734.90000001</v>
      </c>
      <c r="AK167" s="164">
        <v>-113495895.90000001</v>
      </c>
      <c r="AL167" s="164">
        <v>-115252056.90000001</v>
      </c>
      <c r="AM167" s="164">
        <v>-117008217.90000001</v>
      </c>
      <c r="AN167" s="164">
        <v>-117008217.90000001</v>
      </c>
    </row>
    <row r="168" spans="1:40" x14ac:dyDescent="0.2">
      <c r="A168" s="191" t="s">
        <v>2692</v>
      </c>
      <c r="B168" s="164">
        <v>-23941106.249999899</v>
      </c>
      <c r="C168" s="164">
        <v>-23875200.499999899</v>
      </c>
      <c r="D168" s="164">
        <v>-23809294.749999899</v>
      </c>
      <c r="E168" s="164">
        <v>-23743389</v>
      </c>
      <c r="F168" s="164">
        <v>-23677483.249999899</v>
      </c>
      <c r="G168" s="164">
        <v>-23611577.5</v>
      </c>
      <c r="H168" s="164">
        <v>-23545671.749999899</v>
      </c>
      <c r="I168" s="164">
        <v>-23479766</v>
      </c>
      <c r="J168" s="164">
        <v>-23413860.249999899</v>
      </c>
      <c r="K168" s="164">
        <v>-23347954.5</v>
      </c>
      <c r="L168" s="164">
        <v>-23282048.749999899</v>
      </c>
      <c r="M168" s="164">
        <v>-23216143</v>
      </c>
      <c r="N168" s="164">
        <v>-23216143</v>
      </c>
      <c r="O168" s="164">
        <v>-23228544.416666601</v>
      </c>
      <c r="P168" s="164">
        <v>-23240945.833333299</v>
      </c>
      <c r="Q168" s="164">
        <v>-23253347.25</v>
      </c>
      <c r="R168" s="164">
        <v>-23265748.666666601</v>
      </c>
      <c r="S168" s="164">
        <v>-23278150.083333299</v>
      </c>
      <c r="T168" s="164">
        <v>-23290551.5</v>
      </c>
      <c r="U168" s="164">
        <v>-23302952.916666601</v>
      </c>
      <c r="V168" s="164">
        <v>-23315354.333333299</v>
      </c>
      <c r="W168" s="164">
        <v>-23327755.75</v>
      </c>
      <c r="X168" s="164">
        <v>-23340157.166666601</v>
      </c>
      <c r="Y168" s="164">
        <v>-23352558.583333299</v>
      </c>
      <c r="Z168" s="164">
        <v>-23364960</v>
      </c>
      <c r="AA168" s="164">
        <v>-23364960</v>
      </c>
      <c r="AB168" s="164">
        <v>-23397714.75</v>
      </c>
      <c r="AC168" s="164">
        <v>-23430469.5</v>
      </c>
      <c r="AD168" s="164">
        <v>-23463224.25</v>
      </c>
      <c r="AE168" s="164">
        <v>-23495979</v>
      </c>
      <c r="AF168" s="164">
        <v>-23528733.75</v>
      </c>
      <c r="AG168" s="164">
        <v>-23561488.5</v>
      </c>
      <c r="AH168" s="164">
        <v>-23594243.25</v>
      </c>
      <c r="AI168" s="164">
        <v>-23626998</v>
      </c>
      <c r="AJ168" s="164">
        <v>-23659752.75</v>
      </c>
      <c r="AK168" s="164">
        <v>-23692507.5</v>
      </c>
      <c r="AL168" s="164">
        <v>-23725262.25</v>
      </c>
      <c r="AM168" s="164">
        <v>-23758017</v>
      </c>
      <c r="AN168" s="164">
        <v>-23758017</v>
      </c>
    </row>
    <row r="169" spans="1:40" x14ac:dyDescent="0.2">
      <c r="A169" s="27" t="s">
        <v>2693</v>
      </c>
      <c r="B169" s="164">
        <v>285857924.24813497</v>
      </c>
      <c r="C169" s="164">
        <v>283683910.14789498</v>
      </c>
      <c r="D169" s="164">
        <v>280864220.70918202</v>
      </c>
      <c r="E169" s="164">
        <v>280029824.13216901</v>
      </c>
      <c r="F169" s="164">
        <v>278342357.73676902</v>
      </c>
      <c r="G169" s="164">
        <v>272375115.81088799</v>
      </c>
      <c r="H169" s="164">
        <v>269849838.29072899</v>
      </c>
      <c r="I169" s="164">
        <v>267121186.99843499</v>
      </c>
      <c r="J169" s="164">
        <v>261872294.862452</v>
      </c>
      <c r="K169" s="164">
        <v>259539677.87870899</v>
      </c>
      <c r="L169" s="164">
        <v>257051689.30913201</v>
      </c>
      <c r="M169" s="164">
        <v>251564635.48277599</v>
      </c>
      <c r="N169" s="164">
        <v>251564635.48277599</v>
      </c>
      <c r="O169" s="164">
        <v>250438357.42566401</v>
      </c>
      <c r="P169" s="164">
        <v>249314505.83641201</v>
      </c>
      <c r="Q169" s="164">
        <v>247956662.204267</v>
      </c>
      <c r="R169" s="164">
        <v>246783881.40211499</v>
      </c>
      <c r="S169" s="164">
        <v>245773927.94173101</v>
      </c>
      <c r="T169" s="164">
        <v>245345127.85837999</v>
      </c>
      <c r="U169" s="164">
        <v>244846873.34200999</v>
      </c>
      <c r="V169" s="164">
        <v>244326431.69665599</v>
      </c>
      <c r="W169" s="164">
        <v>243692992.50003299</v>
      </c>
      <c r="X169" s="164">
        <v>243006280.399169</v>
      </c>
      <c r="Y169" s="164">
        <v>242019225.69654</v>
      </c>
      <c r="Z169" s="164">
        <v>241390463.466369</v>
      </c>
      <c r="AA169" s="164">
        <v>241390463.466369</v>
      </c>
      <c r="AB169" s="164">
        <v>239741947.68883899</v>
      </c>
      <c r="AC169" s="164">
        <v>239008598.26149699</v>
      </c>
      <c r="AD169" s="164">
        <v>238031426.21911001</v>
      </c>
      <c r="AE169" s="164">
        <v>236917851.489739</v>
      </c>
      <c r="AF169" s="164">
        <v>236081838.06434301</v>
      </c>
      <c r="AG169" s="164">
        <v>234813149.761971</v>
      </c>
      <c r="AH169" s="164">
        <v>233538379.764561</v>
      </c>
      <c r="AI169" s="164">
        <v>232286468.929735</v>
      </c>
      <c r="AJ169" s="164">
        <v>231296102.53111801</v>
      </c>
      <c r="AK169" s="164">
        <v>230065456.43452501</v>
      </c>
      <c r="AL169" s="164">
        <v>228710880.385438</v>
      </c>
      <c r="AM169" s="164">
        <v>227612661.47188601</v>
      </c>
      <c r="AN169" s="164">
        <v>227612661.47188601</v>
      </c>
    </row>
    <row r="170" spans="1:40" s="171" customFormat="1" x14ac:dyDescent="0.2">
      <c r="A170" s="128" t="s">
        <v>2694</v>
      </c>
      <c r="B170" s="171">
        <v>0.25754789726073701</v>
      </c>
      <c r="C170" s="171">
        <v>0.26320352486654403</v>
      </c>
      <c r="D170" s="171">
        <v>0.26664348320426401</v>
      </c>
      <c r="E170" s="171">
        <v>0.26805162106555203</v>
      </c>
      <c r="F170" s="171">
        <v>0.267544296792042</v>
      </c>
      <c r="G170" s="171">
        <v>0.26524198316429598</v>
      </c>
      <c r="H170" s="171">
        <v>0.261904198011567</v>
      </c>
      <c r="I170" s="171">
        <v>0.25403690548337898</v>
      </c>
      <c r="J170" s="171">
        <v>0.25208309155023501</v>
      </c>
      <c r="K170" s="171">
        <v>0.252984223619376</v>
      </c>
      <c r="L170" s="171">
        <v>0.25668344581973501</v>
      </c>
      <c r="M170" s="171">
        <v>0.25900797124018299</v>
      </c>
      <c r="N170" s="171">
        <v>0.25900797124018299</v>
      </c>
      <c r="O170" s="171">
        <v>0.25904933947213199</v>
      </c>
      <c r="P170" s="171">
        <v>0.25933323011232001</v>
      </c>
      <c r="Q170" s="171">
        <v>0.25998396615411501</v>
      </c>
      <c r="R170" s="171">
        <v>0.26055299411069299</v>
      </c>
      <c r="S170" s="171">
        <v>0.26083677126680499</v>
      </c>
      <c r="T170" s="171">
        <v>0.26118830661758502</v>
      </c>
      <c r="U170" s="171">
        <v>0.26130833428974798</v>
      </c>
      <c r="V170" s="171">
        <v>0.26061469118844599</v>
      </c>
      <c r="W170" s="171">
        <v>0.26017104414047398</v>
      </c>
      <c r="X170" s="171">
        <v>0.25946090649235998</v>
      </c>
      <c r="Y170" s="171">
        <v>0.25886033350605098</v>
      </c>
      <c r="Z170" s="171">
        <v>0.25933473182328598</v>
      </c>
      <c r="AA170" s="171">
        <v>0.25933473182328598</v>
      </c>
      <c r="AB170" s="171">
        <v>0.25842111056433598</v>
      </c>
      <c r="AC170" s="171">
        <v>0.25807255186046901</v>
      </c>
      <c r="AD170" s="171">
        <v>0.25717668335128702</v>
      </c>
      <c r="AE170" s="171">
        <v>0.25624031687862497</v>
      </c>
      <c r="AF170" s="171">
        <v>0.25623512787474001</v>
      </c>
      <c r="AG170" s="171">
        <v>0.25630841293874002</v>
      </c>
      <c r="AH170" s="171">
        <v>0.25650405190169501</v>
      </c>
      <c r="AI170" s="171">
        <v>0.25633321531598602</v>
      </c>
      <c r="AJ170" s="171">
        <v>0.256670608103928</v>
      </c>
      <c r="AK170" s="171">
        <v>0.25720328419077298</v>
      </c>
      <c r="AL170" s="171">
        <v>0.25945290254464898</v>
      </c>
      <c r="AM170" s="171">
        <v>0.260149684241682</v>
      </c>
      <c r="AN170" s="171">
        <v>0.260149684241682</v>
      </c>
    </row>
    <row r="171" spans="1:40" x14ac:dyDescent="0.2">
      <c r="A171" s="27" t="s">
        <v>2695</v>
      </c>
    </row>
    <row r="172" spans="1:40" x14ac:dyDescent="0.2">
      <c r="A172" s="27" t="s">
        <v>2696</v>
      </c>
    </row>
    <row r="173" spans="1:40" x14ac:dyDescent="0.2">
      <c r="A173" s="27" t="s">
        <v>2697</v>
      </c>
    </row>
    <row r="174" spans="1:40" x14ac:dyDescent="0.2">
      <c r="A174" s="27" t="s">
        <v>2698</v>
      </c>
    </row>
    <row r="175" spans="1:40" x14ac:dyDescent="0.2">
      <c r="A175" s="27" t="s">
        <v>902</v>
      </c>
      <c r="B175" s="164">
        <v>0</v>
      </c>
      <c r="C175" s="164">
        <v>0</v>
      </c>
      <c r="D175" s="164">
        <v>0</v>
      </c>
      <c r="E175" s="164">
        <v>0</v>
      </c>
      <c r="F175" s="164">
        <v>0</v>
      </c>
      <c r="G175" s="164">
        <v>0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  <c r="O175" s="164">
        <v>0</v>
      </c>
      <c r="P175" s="164">
        <v>0</v>
      </c>
      <c r="Q175" s="164">
        <v>0</v>
      </c>
      <c r="R175" s="164">
        <v>0</v>
      </c>
      <c r="S175" s="164">
        <v>0</v>
      </c>
      <c r="T175" s="164">
        <v>0</v>
      </c>
      <c r="U175" s="164">
        <v>0</v>
      </c>
      <c r="V175" s="164">
        <v>0</v>
      </c>
      <c r="W175" s="164">
        <v>0</v>
      </c>
      <c r="X175" s="164">
        <v>0</v>
      </c>
      <c r="Y175" s="164">
        <v>0</v>
      </c>
      <c r="Z175" s="164">
        <v>0</v>
      </c>
      <c r="AA175" s="164">
        <v>0</v>
      </c>
      <c r="AB175" s="164">
        <v>0</v>
      </c>
      <c r="AC175" s="164">
        <v>0</v>
      </c>
      <c r="AD175" s="164">
        <v>0</v>
      </c>
      <c r="AE175" s="164">
        <v>0</v>
      </c>
      <c r="AF175" s="164">
        <v>0</v>
      </c>
      <c r="AG175" s="164">
        <v>0</v>
      </c>
      <c r="AH175" s="164">
        <v>0</v>
      </c>
      <c r="AI175" s="164">
        <v>0</v>
      </c>
      <c r="AJ175" s="164">
        <v>0</v>
      </c>
      <c r="AK175" s="164">
        <v>0</v>
      </c>
      <c r="AL175" s="164">
        <v>0</v>
      </c>
      <c r="AM175" s="164">
        <v>0</v>
      </c>
      <c r="AN175" s="164">
        <v>0</v>
      </c>
    </row>
    <row r="176" spans="1:40" x14ac:dyDescent="0.2">
      <c r="A176" s="27" t="s">
        <v>2699</v>
      </c>
    </row>
    <row r="177" spans="1:40" x14ac:dyDescent="0.2">
      <c r="A177" s="27" t="s">
        <v>2700</v>
      </c>
    </row>
    <row r="178" spans="1:40" x14ac:dyDescent="0.2">
      <c r="A178" s="27" t="s">
        <v>2701</v>
      </c>
    </row>
    <row r="179" spans="1:40" x14ac:dyDescent="0.2">
      <c r="A179" s="27" t="s">
        <v>2702</v>
      </c>
    </row>
    <row r="180" spans="1:40" x14ac:dyDescent="0.2">
      <c r="A180" s="27" t="s">
        <v>2703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0</v>
      </c>
      <c r="N180" s="164">
        <v>0</v>
      </c>
      <c r="O180" s="164">
        <v>0</v>
      </c>
      <c r="P180" s="164">
        <v>0</v>
      </c>
      <c r="Q180" s="164">
        <v>0</v>
      </c>
      <c r="R180" s="164">
        <v>0</v>
      </c>
      <c r="S180" s="164">
        <v>0</v>
      </c>
      <c r="T180" s="164">
        <v>0</v>
      </c>
      <c r="U180" s="164">
        <v>0</v>
      </c>
      <c r="V180" s="164">
        <v>0</v>
      </c>
      <c r="W180" s="164">
        <v>0</v>
      </c>
      <c r="X180" s="164">
        <v>0</v>
      </c>
      <c r="Y180" s="164">
        <v>0</v>
      </c>
      <c r="Z180" s="164">
        <v>0</v>
      </c>
      <c r="AA180" s="164">
        <v>0</v>
      </c>
      <c r="AB180" s="164">
        <v>0</v>
      </c>
      <c r="AC180" s="164">
        <v>0</v>
      </c>
      <c r="AD180" s="164">
        <v>0</v>
      </c>
      <c r="AE180" s="164">
        <v>0</v>
      </c>
      <c r="AF180" s="164">
        <v>0</v>
      </c>
      <c r="AG180" s="164">
        <v>0</v>
      </c>
      <c r="AH180" s="164">
        <v>0</v>
      </c>
      <c r="AI180" s="164">
        <v>0</v>
      </c>
      <c r="AJ180" s="164">
        <v>0</v>
      </c>
      <c r="AK180" s="164">
        <v>0</v>
      </c>
      <c r="AL180" s="164">
        <v>0</v>
      </c>
      <c r="AM180" s="164">
        <v>0</v>
      </c>
      <c r="AN180" s="164">
        <v>0</v>
      </c>
    </row>
    <row r="181" spans="1:40" x14ac:dyDescent="0.2">
      <c r="A181" s="27" t="s">
        <v>2704</v>
      </c>
    </row>
    <row r="182" spans="1:40" x14ac:dyDescent="0.2">
      <c r="A182" s="27" t="s">
        <v>2705</v>
      </c>
    </row>
    <row r="183" spans="1:40" x14ac:dyDescent="0.2">
      <c r="A183" s="27" t="s">
        <v>2706</v>
      </c>
    </row>
    <row r="184" spans="1:40" x14ac:dyDescent="0.2">
      <c r="A184" s="27" t="s">
        <v>2707</v>
      </c>
    </row>
    <row r="185" spans="1:40" x14ac:dyDescent="0.2">
      <c r="A185" s="27" t="s">
        <v>2708</v>
      </c>
    </row>
    <row r="186" spans="1:40" x14ac:dyDescent="0.2">
      <c r="A186" s="27" t="s">
        <v>2709</v>
      </c>
    </row>
    <row r="187" spans="1:40" x14ac:dyDescent="0.2">
      <c r="A187" s="27" t="s">
        <v>2710</v>
      </c>
      <c r="B187" s="164">
        <v>0</v>
      </c>
      <c r="C187" s="164">
        <v>0</v>
      </c>
      <c r="D187" s="164">
        <v>0</v>
      </c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  <c r="O187" s="164">
        <v>0</v>
      </c>
      <c r="P187" s="164">
        <v>0</v>
      </c>
      <c r="Q187" s="164">
        <v>0</v>
      </c>
      <c r="R187" s="164">
        <v>0</v>
      </c>
      <c r="S187" s="164">
        <v>0</v>
      </c>
      <c r="T187" s="164">
        <v>0</v>
      </c>
      <c r="U187" s="164">
        <v>0</v>
      </c>
      <c r="V187" s="164">
        <v>0</v>
      </c>
      <c r="W187" s="164">
        <v>0</v>
      </c>
      <c r="X187" s="164">
        <v>0</v>
      </c>
      <c r="Y187" s="164">
        <v>0</v>
      </c>
      <c r="Z187" s="164">
        <v>0</v>
      </c>
      <c r="AA187" s="164">
        <v>0</v>
      </c>
      <c r="AB187" s="164">
        <v>0</v>
      </c>
      <c r="AC187" s="164">
        <v>0</v>
      </c>
      <c r="AD187" s="164">
        <v>0</v>
      </c>
      <c r="AE187" s="164">
        <v>0</v>
      </c>
      <c r="AF187" s="164">
        <v>0</v>
      </c>
      <c r="AG187" s="164">
        <v>0</v>
      </c>
      <c r="AH187" s="164">
        <v>0</v>
      </c>
      <c r="AI187" s="164">
        <v>0</v>
      </c>
      <c r="AJ187" s="164">
        <v>0</v>
      </c>
      <c r="AK187" s="164">
        <v>0</v>
      </c>
      <c r="AL187" s="164">
        <v>0</v>
      </c>
      <c r="AM187" s="164">
        <v>0</v>
      </c>
      <c r="AN187" s="164">
        <v>0</v>
      </c>
    </row>
    <row r="188" spans="1:40" x14ac:dyDescent="0.2">
      <c r="A188" s="27" t="s">
        <v>1433</v>
      </c>
    </row>
    <row r="189" spans="1:40" x14ac:dyDescent="0.2">
      <c r="A189" s="27" t="s">
        <v>2711</v>
      </c>
    </row>
    <row r="190" spans="1:40" ht="10.8" thickBot="1" x14ac:dyDescent="0.25">
      <c r="A190" s="188" t="s">
        <v>2712</v>
      </c>
      <c r="B190" s="164">
        <v>0</v>
      </c>
      <c r="C190" s="164">
        <v>0</v>
      </c>
      <c r="D190" s="164">
        <v>0</v>
      </c>
      <c r="E190" s="164">
        <v>0</v>
      </c>
      <c r="F190" s="164">
        <v>0</v>
      </c>
      <c r="G190" s="164">
        <v>0</v>
      </c>
      <c r="H190" s="164">
        <v>0</v>
      </c>
      <c r="I190" s="164">
        <v>0</v>
      </c>
      <c r="J190" s="164">
        <v>0</v>
      </c>
      <c r="K190" s="164">
        <v>0</v>
      </c>
      <c r="L190" s="164">
        <v>0</v>
      </c>
      <c r="M190" s="164">
        <v>0</v>
      </c>
      <c r="N190" s="164">
        <v>0</v>
      </c>
      <c r="O190" s="164">
        <v>0</v>
      </c>
      <c r="P190" s="164">
        <v>0</v>
      </c>
      <c r="Q190" s="164">
        <v>0</v>
      </c>
      <c r="R190" s="164">
        <v>0</v>
      </c>
      <c r="S190" s="164">
        <v>0</v>
      </c>
      <c r="T190" s="164">
        <v>0</v>
      </c>
      <c r="U190" s="164">
        <v>0</v>
      </c>
      <c r="V190" s="164">
        <v>0</v>
      </c>
      <c r="W190" s="164">
        <v>0</v>
      </c>
      <c r="X190" s="164">
        <v>0</v>
      </c>
      <c r="Y190" s="164">
        <v>0</v>
      </c>
      <c r="Z190" s="164">
        <v>0</v>
      </c>
      <c r="AA190" s="164">
        <v>0</v>
      </c>
      <c r="AB190" s="164">
        <v>0</v>
      </c>
      <c r="AC190" s="164">
        <v>0</v>
      </c>
      <c r="AD190" s="164">
        <v>0</v>
      </c>
      <c r="AE190" s="164">
        <v>0</v>
      </c>
      <c r="AF190" s="164">
        <v>0</v>
      </c>
      <c r="AG190" s="164">
        <v>0</v>
      </c>
      <c r="AH190" s="164">
        <v>0</v>
      </c>
      <c r="AI190" s="164">
        <v>0</v>
      </c>
      <c r="AJ190" s="164">
        <v>0</v>
      </c>
      <c r="AK190" s="164">
        <v>0</v>
      </c>
      <c r="AL190" s="164">
        <v>0</v>
      </c>
      <c r="AM190" s="164">
        <v>0</v>
      </c>
      <c r="AN190" s="164">
        <v>0</v>
      </c>
    </row>
    <row r="191" spans="1:40" x14ac:dyDescent="0.2">
      <c r="A191" s="27" t="s">
        <v>2713</v>
      </c>
    </row>
    <row r="192" spans="1:40" x14ac:dyDescent="0.2">
      <c r="A192" s="27" t="s">
        <v>2714</v>
      </c>
    </row>
    <row r="193" spans="1:1" x14ac:dyDescent="0.2">
      <c r="A193" s="27" t="s">
        <v>2715</v>
      </c>
    </row>
    <row r="194" spans="1:1" x14ac:dyDescent="0.2">
      <c r="A194" s="27" t="s">
        <v>2716</v>
      </c>
    </row>
    <row r="195" spans="1:1" x14ac:dyDescent="0.2">
      <c r="A195" s="27" t="s">
        <v>2717</v>
      </c>
    </row>
    <row r="196" spans="1:1" x14ac:dyDescent="0.2">
      <c r="A196" s="27" t="s">
        <v>2718</v>
      </c>
    </row>
    <row r="197" spans="1:1" x14ac:dyDescent="0.2">
      <c r="A197" s="27" t="s">
        <v>2719</v>
      </c>
    </row>
    <row r="198" spans="1:1" x14ac:dyDescent="0.2">
      <c r="A198" s="27" t="s">
        <v>2720</v>
      </c>
    </row>
    <row r="199" spans="1:1" x14ac:dyDescent="0.2">
      <c r="A199" s="27" t="s">
        <v>2721</v>
      </c>
    </row>
    <row r="200" spans="1:1" x14ac:dyDescent="0.2">
      <c r="A200" s="27" t="s">
        <v>2722</v>
      </c>
    </row>
    <row r="201" spans="1:1" x14ac:dyDescent="0.2">
      <c r="A201" s="27" t="s">
        <v>2723</v>
      </c>
    </row>
    <row r="202" spans="1:1" x14ac:dyDescent="0.2">
      <c r="A202" s="27" t="s">
        <v>2724</v>
      </c>
    </row>
    <row r="203" spans="1:1" x14ac:dyDescent="0.2">
      <c r="A203" s="27" t="s">
        <v>2725</v>
      </c>
    </row>
    <row r="204" spans="1:1" x14ac:dyDescent="0.2">
      <c r="A204" s="27" t="s">
        <v>2726</v>
      </c>
    </row>
    <row r="205" spans="1:1" ht="10.8" thickBot="1" x14ac:dyDescent="0.25">
      <c r="A205" s="170" t="s">
        <v>2727</v>
      </c>
    </row>
    <row r="206" spans="1:1" x14ac:dyDescent="0.2">
      <c r="A206" s="27" t="s">
        <v>2728</v>
      </c>
    </row>
    <row r="207" spans="1:1" x14ac:dyDescent="0.2">
      <c r="A207" s="27" t="s">
        <v>2729</v>
      </c>
    </row>
    <row r="208" spans="1:1" x14ac:dyDescent="0.2">
      <c r="A208" s="27" t="s">
        <v>2730</v>
      </c>
    </row>
    <row r="209" spans="1:40" x14ac:dyDescent="0.2">
      <c r="A209" s="27" t="s">
        <v>1454</v>
      </c>
    </row>
    <row r="210" spans="1:40" x14ac:dyDescent="0.2">
      <c r="A210" s="27" t="s">
        <v>2731</v>
      </c>
    </row>
    <row r="211" spans="1:40" x14ac:dyDescent="0.2">
      <c r="A211" s="27" t="s">
        <v>2732</v>
      </c>
    </row>
    <row r="212" spans="1:40" x14ac:dyDescent="0.2">
      <c r="A212" s="192" t="s">
        <v>2733</v>
      </c>
    </row>
    <row r="213" spans="1:40" x14ac:dyDescent="0.2">
      <c r="A213" s="27" t="s">
        <v>2734</v>
      </c>
    </row>
    <row r="214" spans="1:40" x14ac:dyDescent="0.2">
      <c r="A214" s="27" t="s">
        <v>2735</v>
      </c>
    </row>
    <row r="215" spans="1:40" x14ac:dyDescent="0.2">
      <c r="A215" s="27" t="s">
        <v>2736</v>
      </c>
    </row>
    <row r="216" spans="1:40" x14ac:dyDescent="0.2">
      <c r="A216" s="27" t="s">
        <v>2737</v>
      </c>
    </row>
    <row r="217" spans="1:40" x14ac:dyDescent="0.2">
      <c r="A217" s="27" t="s">
        <v>2738</v>
      </c>
    </row>
    <row r="218" spans="1:40" x14ac:dyDescent="0.2">
      <c r="A218" s="27" t="s">
        <v>2739</v>
      </c>
    </row>
    <row r="219" spans="1:40" x14ac:dyDescent="0.2">
      <c r="A219" s="27" t="s">
        <v>2059</v>
      </c>
    </row>
    <row r="220" spans="1:40" ht="10.8" thickBot="1" x14ac:dyDescent="0.25">
      <c r="A220" s="189" t="s">
        <v>2740</v>
      </c>
    </row>
    <row r="221" spans="1:40" x14ac:dyDescent="0.2">
      <c r="A221" s="27" t="s">
        <v>2741</v>
      </c>
      <c r="B221" s="164">
        <v>-6814176430.8073196</v>
      </c>
      <c r="C221" s="164">
        <v>-6706747450.1520004</v>
      </c>
      <c r="D221" s="164">
        <v>-6603194783.7467899</v>
      </c>
      <c r="E221" s="164">
        <v>-6532193789.9756203</v>
      </c>
      <c r="F221" s="164">
        <v>-6448427280.3039398</v>
      </c>
      <c r="G221" s="164">
        <v>-6358362665.0778799</v>
      </c>
      <c r="H221" s="164">
        <v>-6265095710.49928</v>
      </c>
      <c r="I221" s="164">
        <v>-6148582642.2028799</v>
      </c>
      <c r="J221" s="164">
        <v>-6062613535.97505</v>
      </c>
      <c r="K221" s="164">
        <v>-5984518549.6432896</v>
      </c>
      <c r="L221" s="164">
        <v>-5923550936.3614101</v>
      </c>
      <c r="M221" s="164">
        <v>-5857885689.9406204</v>
      </c>
      <c r="N221" s="164">
        <v>-5857885689.9406204</v>
      </c>
      <c r="O221" s="164">
        <v>-5853415141.2737303</v>
      </c>
      <c r="P221" s="164">
        <v>-5851777135.8984499</v>
      </c>
      <c r="Q221" s="164">
        <v>-5847743818.0028095</v>
      </c>
      <c r="R221" s="164">
        <v>-5843389610.4538498</v>
      </c>
      <c r="S221" s="164">
        <v>-5838848573.7390804</v>
      </c>
      <c r="T221" s="164">
        <v>-5837401939.12749</v>
      </c>
      <c r="U221" s="164">
        <v>-5835631862.0347795</v>
      </c>
      <c r="V221" s="164">
        <v>-5832571039.2000399</v>
      </c>
      <c r="W221" s="164">
        <v>-5831158873.3968296</v>
      </c>
      <c r="X221" s="164">
        <v>-5830993945.8290796</v>
      </c>
      <c r="Y221" s="164">
        <v>-5829118380.8324299</v>
      </c>
      <c r="Z221" s="164">
        <v>-5828177592.1456604</v>
      </c>
      <c r="AA221" s="164">
        <v>-5828177592.1456604</v>
      </c>
      <c r="AB221" s="164">
        <v>-5827173197.1582203</v>
      </c>
      <c r="AC221" s="164">
        <v>-5826701680.7093801</v>
      </c>
      <c r="AD221" s="164">
        <v>-5824840105.6613302</v>
      </c>
      <c r="AE221" s="164">
        <v>-5822940252.6189699</v>
      </c>
      <c r="AF221" s="164">
        <v>-5822303844.3092299</v>
      </c>
      <c r="AG221" s="164">
        <v>-5821059670.3932104</v>
      </c>
      <c r="AH221" s="164">
        <v>-5820087083.5799904</v>
      </c>
      <c r="AI221" s="164">
        <v>-5818587392.2259998</v>
      </c>
      <c r="AJ221" s="164">
        <v>-5818366991.5363197</v>
      </c>
      <c r="AK221" s="164">
        <v>-5818187547.90938</v>
      </c>
      <c r="AL221" s="164">
        <v>-5818444552.4497995</v>
      </c>
      <c r="AM221" s="164">
        <v>-5819015738.6743698</v>
      </c>
      <c r="AN221" s="164">
        <v>-5819015738.6743698</v>
      </c>
    </row>
    <row r="222" spans="1:40" x14ac:dyDescent="0.2">
      <c r="A222" s="27" t="s">
        <v>2742</v>
      </c>
      <c r="B222" s="164">
        <v>-6814176430.8073196</v>
      </c>
      <c r="C222" s="164">
        <v>-6706747450.1520004</v>
      </c>
      <c r="D222" s="164">
        <v>-6603194783.7467899</v>
      </c>
      <c r="E222" s="164">
        <v>-6532193789.9756203</v>
      </c>
      <c r="F222" s="164">
        <v>-6448427280.3039398</v>
      </c>
      <c r="G222" s="164">
        <v>-6358362665.0778799</v>
      </c>
      <c r="H222" s="164">
        <v>-6265095710.49928</v>
      </c>
      <c r="I222" s="164">
        <v>-6148582642.2028799</v>
      </c>
      <c r="J222" s="164">
        <v>-6062613535.97505</v>
      </c>
      <c r="K222" s="164">
        <v>-5984518549.6432896</v>
      </c>
      <c r="L222" s="164">
        <v>-5923550936.3614101</v>
      </c>
      <c r="M222" s="164">
        <v>-5857885689.9406204</v>
      </c>
      <c r="N222" s="164">
        <v>-5857885689.9406204</v>
      </c>
      <c r="O222" s="164">
        <v>-5853415141.2737303</v>
      </c>
      <c r="P222" s="164">
        <v>-5851777135.8984499</v>
      </c>
      <c r="Q222" s="164">
        <v>-5847743818.0028095</v>
      </c>
      <c r="R222" s="164">
        <v>-5843389610.4538498</v>
      </c>
      <c r="S222" s="164">
        <v>-5838848573.7390804</v>
      </c>
      <c r="T222" s="164">
        <v>-5837401939.12749</v>
      </c>
      <c r="U222" s="164">
        <v>-5835631862.0347795</v>
      </c>
      <c r="V222" s="164">
        <v>-5832571039.2000399</v>
      </c>
      <c r="W222" s="164">
        <v>-5831158873.3968296</v>
      </c>
      <c r="X222" s="164">
        <v>-5830993945.8290796</v>
      </c>
      <c r="Y222" s="164">
        <v>-5829118380.8324299</v>
      </c>
      <c r="Z222" s="164">
        <v>-5828177592.1456604</v>
      </c>
      <c r="AA222" s="164">
        <v>-5828177592.1456604</v>
      </c>
      <c r="AB222" s="164">
        <v>-5827173197.1582203</v>
      </c>
      <c r="AC222" s="164">
        <v>-5826701680.7093801</v>
      </c>
      <c r="AD222" s="164">
        <v>-5824840105.6613302</v>
      </c>
      <c r="AE222" s="164">
        <v>-5822940252.6189699</v>
      </c>
      <c r="AF222" s="164">
        <v>-5822303844.3092299</v>
      </c>
      <c r="AG222" s="164">
        <v>-5821059670.3932104</v>
      </c>
      <c r="AH222" s="164">
        <v>-5820087083.5799904</v>
      </c>
      <c r="AI222" s="164">
        <v>-5818587392.2259998</v>
      </c>
      <c r="AJ222" s="164">
        <v>-5818366991.5363197</v>
      </c>
      <c r="AK222" s="164">
        <v>-5818187547.90938</v>
      </c>
      <c r="AL222" s="164">
        <v>-5818444552.4497995</v>
      </c>
      <c r="AM222" s="164">
        <v>-5819015738.6743698</v>
      </c>
      <c r="AN222" s="164">
        <v>-5819015738.6743698</v>
      </c>
    </row>
    <row r="223" spans="1:40" x14ac:dyDescent="0.2">
      <c r="A223" s="27" t="s">
        <v>2743</v>
      </c>
      <c r="B223" s="164">
        <v>0</v>
      </c>
      <c r="C223" s="164">
        <v>-1.86264514923095E-6</v>
      </c>
      <c r="D223" s="164">
        <v>-1.86264514923095E-6</v>
      </c>
      <c r="E223" s="164">
        <v>0</v>
      </c>
      <c r="F223" s="164">
        <v>-9.3132257461547799E-7</v>
      </c>
      <c r="G223" s="164">
        <v>0</v>
      </c>
      <c r="H223" s="164">
        <v>0</v>
      </c>
      <c r="I223" s="164">
        <v>0</v>
      </c>
      <c r="J223" s="164">
        <v>-9.3132257461547799E-7</v>
      </c>
      <c r="K223" s="164">
        <v>0</v>
      </c>
      <c r="L223" s="164">
        <v>0</v>
      </c>
      <c r="M223" s="164">
        <v>0</v>
      </c>
      <c r="N223" s="164">
        <v>0</v>
      </c>
      <c r="O223" s="164">
        <v>9.3132257461547799E-7</v>
      </c>
      <c r="P223" s="164">
        <v>0</v>
      </c>
      <c r="Q223" s="164">
        <v>0</v>
      </c>
      <c r="R223" s="164">
        <v>0</v>
      </c>
      <c r="S223" s="164">
        <v>0</v>
      </c>
      <c r="T223" s="164">
        <v>0</v>
      </c>
      <c r="U223" s="164">
        <v>9.3132257461547799E-7</v>
      </c>
      <c r="V223" s="164">
        <v>-9.3132257461547799E-7</v>
      </c>
      <c r="W223" s="164">
        <v>0</v>
      </c>
      <c r="X223" s="164">
        <v>-9.3132257461547799E-7</v>
      </c>
      <c r="Y223" s="164">
        <v>-9.3132257461547799E-7</v>
      </c>
      <c r="Z223" s="164">
        <v>-9.3132257461547799E-7</v>
      </c>
      <c r="AA223" s="164">
        <v>-9.3132257461547799E-7</v>
      </c>
      <c r="AB223" s="164">
        <v>-1.86264514923095E-6</v>
      </c>
      <c r="AC223" s="164">
        <v>-1.86264514923095E-6</v>
      </c>
      <c r="AD223" s="164">
        <v>-2.79396772384643E-6</v>
      </c>
      <c r="AE223" s="164">
        <v>-1.86264514923095E-6</v>
      </c>
      <c r="AF223" s="164">
        <v>-9.3132257461547799E-7</v>
      </c>
      <c r="AG223" s="164">
        <v>0</v>
      </c>
      <c r="AH223" s="164">
        <v>0</v>
      </c>
      <c r="AI223" s="164">
        <v>0</v>
      </c>
      <c r="AJ223" s="164">
        <v>0</v>
      </c>
      <c r="AK223" s="164">
        <v>-9.3132257461547799E-7</v>
      </c>
      <c r="AL223" s="164">
        <v>0</v>
      </c>
      <c r="AM223" s="164">
        <v>0</v>
      </c>
      <c r="AN223" s="164">
        <v>0</v>
      </c>
    </row>
    <row r="224" spans="1:40" x14ac:dyDescent="0.2">
      <c r="A224" s="27" t="s">
        <v>2744</v>
      </c>
    </row>
    <row r="225" spans="1:40" x14ac:dyDescent="0.2">
      <c r="A225" s="27" t="s">
        <v>2745</v>
      </c>
      <c r="B225" s="164">
        <v>2938738707.7486</v>
      </c>
      <c r="C225" s="164">
        <v>2870191425.3635101</v>
      </c>
      <c r="D225" s="164">
        <v>2801349339.2708502</v>
      </c>
      <c r="E225" s="164">
        <v>2725171085.7607999</v>
      </c>
      <c r="F225" s="164">
        <v>2634566595.0427699</v>
      </c>
      <c r="G225" s="164">
        <v>2537665713.4103599</v>
      </c>
      <c r="H225" s="164">
        <v>2436298601.1188002</v>
      </c>
      <c r="I225" s="164">
        <v>2310994784.7147198</v>
      </c>
      <c r="J225" s="164">
        <v>2217498954.8027101</v>
      </c>
      <c r="K225" s="164">
        <v>2134530657.1585</v>
      </c>
      <c r="L225" s="164">
        <v>2068928764.42048</v>
      </c>
      <c r="M225" s="164">
        <v>1998111902.31392</v>
      </c>
      <c r="N225" s="164">
        <v>1998111902.31392</v>
      </c>
      <c r="O225" s="164">
        <v>1983291468.9995201</v>
      </c>
      <c r="P225" s="164">
        <v>1974274297.20805</v>
      </c>
      <c r="Q225" s="164">
        <v>1963677943.5539</v>
      </c>
      <c r="R225" s="164">
        <v>1952128031.00231</v>
      </c>
      <c r="S225" s="164">
        <v>1938551716.44017</v>
      </c>
      <c r="T225" s="164">
        <v>1925071224.93701</v>
      </c>
      <c r="U225" s="164">
        <v>1910807328.2802401</v>
      </c>
      <c r="V225" s="164">
        <v>1893043060.7576301</v>
      </c>
      <c r="W225" s="164">
        <v>1879762595.58304</v>
      </c>
      <c r="X225" s="164">
        <v>1868723883.7987001</v>
      </c>
      <c r="Y225" s="164">
        <v>1859102556.2970901</v>
      </c>
      <c r="Z225" s="164">
        <v>1849239722.53233</v>
      </c>
      <c r="AA225" s="164">
        <v>1849239722.53233</v>
      </c>
      <c r="AB225" s="164">
        <v>1839373987.29667</v>
      </c>
      <c r="AC225" s="164">
        <v>1833042652.03721</v>
      </c>
      <c r="AD225" s="164">
        <v>1825860863.0156</v>
      </c>
      <c r="AE225" s="164">
        <v>1818071504.8243001</v>
      </c>
      <c r="AF225" s="164">
        <v>1809270245.25406</v>
      </c>
      <c r="AG225" s="164">
        <v>1800083578.52946</v>
      </c>
      <c r="AH225" s="164">
        <v>1790532994.2860701</v>
      </c>
      <c r="AI225" s="164">
        <v>1778677489.38433</v>
      </c>
      <c r="AJ225" s="164">
        <v>1770126704.1206501</v>
      </c>
      <c r="AK225" s="164">
        <v>1762745815.6121299</v>
      </c>
      <c r="AL225" s="164">
        <v>1756980680.3232901</v>
      </c>
      <c r="AM225" s="164">
        <v>1750949217.3986499</v>
      </c>
      <c r="AN225" s="164">
        <v>1750949217.3986499</v>
      </c>
    </row>
    <row r="226" spans="1:40" x14ac:dyDescent="0.2">
      <c r="A226" s="27" t="s">
        <v>2746</v>
      </c>
      <c r="B226" s="164">
        <v>2938738707.7486</v>
      </c>
      <c r="C226" s="164">
        <v>2870191425.3635101</v>
      </c>
      <c r="D226" s="164">
        <v>2801349339.2708502</v>
      </c>
      <c r="E226" s="164">
        <v>2725171085.7607999</v>
      </c>
      <c r="F226" s="164">
        <v>2634566595.0427699</v>
      </c>
      <c r="G226" s="164">
        <v>2537665713.4103599</v>
      </c>
      <c r="H226" s="164">
        <v>2436298601.1188002</v>
      </c>
      <c r="I226" s="164">
        <v>2310994784.7147198</v>
      </c>
      <c r="J226" s="164">
        <v>2217498954.8027101</v>
      </c>
      <c r="K226" s="164">
        <v>2134530657.1585</v>
      </c>
      <c r="L226" s="164">
        <v>2068928764.42048</v>
      </c>
      <c r="M226" s="164">
        <v>1998111902.31392</v>
      </c>
      <c r="N226" s="164">
        <v>1998111902.31392</v>
      </c>
      <c r="O226" s="164">
        <v>1983291468.9995201</v>
      </c>
      <c r="P226" s="164">
        <v>1974274297.20805</v>
      </c>
      <c r="Q226" s="164">
        <v>1963677943.5539</v>
      </c>
      <c r="R226" s="164">
        <v>1952128031.00231</v>
      </c>
      <c r="S226" s="164">
        <v>1938551716.44017</v>
      </c>
      <c r="T226" s="164">
        <v>1925071224.93701</v>
      </c>
      <c r="U226" s="164">
        <v>1910807328.2802401</v>
      </c>
      <c r="V226" s="164">
        <v>1893043060.7576301</v>
      </c>
      <c r="W226" s="164">
        <v>1879762595.58304</v>
      </c>
      <c r="X226" s="164">
        <v>1868723883.7987001</v>
      </c>
      <c r="Y226" s="164">
        <v>1859102556.2970901</v>
      </c>
      <c r="Z226" s="164">
        <v>1849239722.53233</v>
      </c>
      <c r="AA226" s="164">
        <v>1849239722.53233</v>
      </c>
      <c r="AB226" s="164">
        <v>1839373987.29667</v>
      </c>
      <c r="AC226" s="164">
        <v>1833042652.03721</v>
      </c>
      <c r="AD226" s="164">
        <v>1825860863.0156</v>
      </c>
      <c r="AE226" s="164">
        <v>1818071504.8243001</v>
      </c>
      <c r="AF226" s="164">
        <v>1809270245.25406</v>
      </c>
      <c r="AG226" s="164">
        <v>1800083578.52946</v>
      </c>
      <c r="AH226" s="164">
        <v>1790532994.2860701</v>
      </c>
      <c r="AI226" s="164">
        <v>1778677489.38433</v>
      </c>
      <c r="AJ226" s="164">
        <v>1770126704.1206501</v>
      </c>
      <c r="AK226" s="164">
        <v>1762745815.6121299</v>
      </c>
      <c r="AL226" s="164">
        <v>1756980680.3232999</v>
      </c>
      <c r="AM226" s="164">
        <v>1750949217.3986499</v>
      </c>
      <c r="AN226" s="164">
        <v>1750949217.3986499</v>
      </c>
    </row>
    <row r="227" spans="1:40" x14ac:dyDescent="0.2">
      <c r="A227" s="27" t="s">
        <v>2747</v>
      </c>
      <c r="B227" s="164">
        <v>0</v>
      </c>
      <c r="C227" s="164">
        <v>4.6566128730773899E-7</v>
      </c>
      <c r="D227" s="164">
        <v>0</v>
      </c>
      <c r="E227" s="164">
        <v>0</v>
      </c>
      <c r="F227" s="164">
        <v>-4.6566128730773899E-7</v>
      </c>
      <c r="G227" s="164">
        <v>-4.6566128730773899E-7</v>
      </c>
      <c r="H227" s="164">
        <v>4.6566128730773899E-7</v>
      </c>
      <c r="I227" s="164">
        <v>0</v>
      </c>
      <c r="J227" s="164">
        <v>0</v>
      </c>
      <c r="K227" s="164">
        <v>4.6566128730773899E-7</v>
      </c>
      <c r="L227" s="164">
        <v>0</v>
      </c>
      <c r="M227" s="164">
        <v>0</v>
      </c>
      <c r="N227" s="164">
        <v>0</v>
      </c>
      <c r="O227" s="164">
        <v>0</v>
      </c>
      <c r="P227" s="164">
        <v>0</v>
      </c>
      <c r="Q227" s="164">
        <v>0</v>
      </c>
      <c r="R227" s="164">
        <v>2.3283064365386899E-7</v>
      </c>
      <c r="S227" s="164">
        <v>2.3283064365386899E-7</v>
      </c>
      <c r="T227" s="164">
        <v>0</v>
      </c>
      <c r="U227" s="164">
        <v>0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64">
        <v>0</v>
      </c>
      <c r="AB227" s="164">
        <v>0</v>
      </c>
      <c r="AC227" s="164">
        <v>0</v>
      </c>
      <c r="AD227" s="164">
        <v>0</v>
      </c>
      <c r="AE227" s="164">
        <v>0</v>
      </c>
      <c r="AF227" s="164">
        <v>0</v>
      </c>
      <c r="AG227" s="164">
        <v>0</v>
      </c>
      <c r="AH227" s="164">
        <v>0</v>
      </c>
      <c r="AI227" s="164">
        <v>0</v>
      </c>
      <c r="AJ227" s="164">
        <v>0</v>
      </c>
      <c r="AK227" s="164">
        <v>0</v>
      </c>
      <c r="AL227" s="164">
        <v>-4.6566128730773899E-7</v>
      </c>
      <c r="AM227" s="164">
        <v>0</v>
      </c>
      <c r="AN227" s="164">
        <v>0</v>
      </c>
    </row>
    <row r="228" spans="1:40" x14ac:dyDescent="0.2">
      <c r="A228" s="27" t="s">
        <v>2748</v>
      </c>
    </row>
    <row r="229" spans="1:40" x14ac:dyDescent="0.2">
      <c r="A229" s="27" t="s">
        <v>2749</v>
      </c>
      <c r="B229" s="164">
        <v>874677459.46349704</v>
      </c>
      <c r="C229" s="164">
        <v>839205012.34192705</v>
      </c>
      <c r="D229" s="164">
        <v>797550696.83470297</v>
      </c>
      <c r="E229" s="164">
        <v>796425798.58043206</v>
      </c>
      <c r="F229" s="164">
        <v>797996895.78910899</v>
      </c>
      <c r="G229" s="164">
        <v>803119821.03903997</v>
      </c>
      <c r="H229" s="164">
        <v>806480881.91322303</v>
      </c>
      <c r="I229" s="164">
        <v>811867005.95681703</v>
      </c>
      <c r="J229" s="164">
        <v>815461258.37742305</v>
      </c>
      <c r="K229" s="164">
        <v>817702902.65223706</v>
      </c>
      <c r="L229" s="164">
        <v>822822556.46834695</v>
      </c>
      <c r="M229" s="164">
        <v>829004927.29576898</v>
      </c>
      <c r="N229" s="164">
        <v>829004927.29576898</v>
      </c>
      <c r="O229" s="164">
        <v>831231763.17301404</v>
      </c>
      <c r="P229" s="164">
        <v>833400740.90873897</v>
      </c>
      <c r="Q229" s="164">
        <v>835532202.62766099</v>
      </c>
      <c r="R229" s="164">
        <v>837681733.61315203</v>
      </c>
      <c r="S229" s="164">
        <v>839874729.87410998</v>
      </c>
      <c r="T229" s="164">
        <v>842146085.844944</v>
      </c>
      <c r="U229" s="164">
        <v>844427794.31769395</v>
      </c>
      <c r="V229" s="164">
        <v>846756784.74700999</v>
      </c>
      <c r="W229" s="164">
        <v>849024793.84870505</v>
      </c>
      <c r="X229" s="164">
        <v>851282713.12133801</v>
      </c>
      <c r="Y229" s="164">
        <v>853447328.62119496</v>
      </c>
      <c r="Z229" s="164">
        <v>855647843.25874496</v>
      </c>
      <c r="AA229" s="164">
        <v>855647843.25874496</v>
      </c>
      <c r="AB229" s="164">
        <v>862915801.67719996</v>
      </c>
      <c r="AC229" s="164">
        <v>865878278.02727997</v>
      </c>
      <c r="AD229" s="164">
        <v>868854191.16522801</v>
      </c>
      <c r="AE229" s="164">
        <v>871875316.99904704</v>
      </c>
      <c r="AF229" s="164">
        <v>875053656.83683395</v>
      </c>
      <c r="AG229" s="164">
        <v>878320717.68685699</v>
      </c>
      <c r="AH229" s="164">
        <v>881632814.07662702</v>
      </c>
      <c r="AI229" s="164">
        <v>885124711.77927399</v>
      </c>
      <c r="AJ229" s="164">
        <v>888395253.46647203</v>
      </c>
      <c r="AK229" s="164">
        <v>891557407.351789</v>
      </c>
      <c r="AL229" s="164">
        <v>894592813.33201098</v>
      </c>
      <c r="AM229" s="164">
        <v>897676254.91407704</v>
      </c>
      <c r="AN229" s="164">
        <v>897676254.91407704</v>
      </c>
    </row>
    <row r="230" spans="1:40" x14ac:dyDescent="0.2">
      <c r="A230" s="27" t="s">
        <v>2750</v>
      </c>
      <c r="B230" s="164">
        <v>874677459.46349704</v>
      </c>
      <c r="C230" s="164">
        <v>839205012.34192705</v>
      </c>
      <c r="D230" s="164">
        <v>797550696.83470297</v>
      </c>
      <c r="E230" s="164">
        <v>796425798.58043206</v>
      </c>
      <c r="F230" s="164">
        <v>797996895.78910899</v>
      </c>
      <c r="G230" s="164">
        <v>803119821.03903997</v>
      </c>
      <c r="H230" s="164">
        <v>806480881.91322303</v>
      </c>
      <c r="I230" s="164">
        <v>811867005.95681703</v>
      </c>
      <c r="J230" s="164">
        <v>815461258.37742305</v>
      </c>
      <c r="K230" s="164">
        <v>817702902.65223706</v>
      </c>
      <c r="L230" s="164">
        <v>822822556.46834695</v>
      </c>
      <c r="M230" s="164">
        <v>829004927.29576802</v>
      </c>
      <c r="N230" s="164">
        <v>829004927.29576802</v>
      </c>
      <c r="O230" s="164">
        <v>831231763.17301404</v>
      </c>
      <c r="P230" s="164">
        <v>833400740.90873897</v>
      </c>
      <c r="Q230" s="164">
        <v>835532202.62766099</v>
      </c>
      <c r="R230" s="164">
        <v>837681733.61315203</v>
      </c>
      <c r="S230" s="164">
        <v>839874729.87410903</v>
      </c>
      <c r="T230" s="164">
        <v>842146085.844944</v>
      </c>
      <c r="U230" s="164">
        <v>844427794.31769395</v>
      </c>
      <c r="V230" s="164">
        <v>846756784.74700999</v>
      </c>
      <c r="W230" s="164">
        <v>849024793.84870505</v>
      </c>
      <c r="X230" s="164">
        <v>851282713.12133801</v>
      </c>
      <c r="Y230" s="164">
        <v>853447328.62119496</v>
      </c>
      <c r="Z230" s="164">
        <v>855647843.25874496</v>
      </c>
      <c r="AA230" s="164">
        <v>855647843.25874496</v>
      </c>
      <c r="AB230" s="164">
        <v>862915801.67719996</v>
      </c>
      <c r="AC230" s="164">
        <v>865878278.02727997</v>
      </c>
      <c r="AD230" s="164">
        <v>868854191.16522801</v>
      </c>
      <c r="AE230" s="164">
        <v>871875316.99904704</v>
      </c>
      <c r="AF230" s="164">
        <v>875053656.83683395</v>
      </c>
      <c r="AG230" s="164">
        <v>878320717.68685699</v>
      </c>
      <c r="AH230" s="164">
        <v>881632814.07662594</v>
      </c>
      <c r="AI230" s="164">
        <v>885124711.77927399</v>
      </c>
      <c r="AJ230" s="164">
        <v>888395253.46647203</v>
      </c>
      <c r="AK230" s="164">
        <v>891557407.35178804</v>
      </c>
      <c r="AL230" s="164">
        <v>894592813.33201098</v>
      </c>
      <c r="AM230" s="164">
        <v>897676254.91407704</v>
      </c>
      <c r="AN230" s="164">
        <v>897676254.91407704</v>
      </c>
    </row>
    <row r="231" spans="1:40" x14ac:dyDescent="0.2">
      <c r="A231" s="27" t="s">
        <v>2751</v>
      </c>
      <c r="B231" s="164">
        <v>0</v>
      </c>
      <c r="C231" s="164">
        <v>1.1641532182693399E-7</v>
      </c>
      <c r="D231" s="164">
        <v>1.1641532182693399E-7</v>
      </c>
      <c r="E231" s="164">
        <v>1.1641532182693399E-7</v>
      </c>
      <c r="F231" s="164">
        <v>1.1641532182693399E-7</v>
      </c>
      <c r="G231" s="164">
        <v>1.1641532182693399E-7</v>
      </c>
      <c r="H231" s="164">
        <v>1.1641532182693399E-7</v>
      </c>
      <c r="I231" s="164">
        <v>1.1641532182693399E-7</v>
      </c>
      <c r="J231" s="164">
        <v>1.1641532182693399E-7</v>
      </c>
      <c r="K231" s="164">
        <v>2.3283064365386899E-7</v>
      </c>
      <c r="L231" s="164">
        <v>2.3283064365386899E-7</v>
      </c>
      <c r="M231" s="164">
        <v>2.3283064365386899E-7</v>
      </c>
      <c r="N231" s="164">
        <v>2.3283064365386899E-7</v>
      </c>
      <c r="O231" s="164">
        <v>1.1641532182693399E-7</v>
      </c>
      <c r="P231" s="164">
        <v>1.1641532182693399E-7</v>
      </c>
      <c r="Q231" s="164">
        <v>3.4924596548080402E-7</v>
      </c>
      <c r="R231" s="164">
        <v>4.6566128730773899E-7</v>
      </c>
      <c r="S231" s="164">
        <v>3.4924596548080402E-7</v>
      </c>
      <c r="T231" s="164">
        <v>3.4924596548080402E-7</v>
      </c>
      <c r="U231" s="164">
        <v>2.3283064365386899E-7</v>
      </c>
      <c r="V231" s="164">
        <v>4.6566128730773899E-7</v>
      </c>
      <c r="W231" s="164">
        <v>3.4924596548080402E-7</v>
      </c>
      <c r="X231" s="164">
        <v>3.4924596548080402E-7</v>
      </c>
      <c r="Y231" s="164">
        <v>1.1641532182693399E-7</v>
      </c>
      <c r="Z231" s="164">
        <v>1.1641532182693399E-7</v>
      </c>
      <c r="AA231" s="164">
        <v>1.1641532182693399E-7</v>
      </c>
      <c r="AB231" s="164">
        <v>1.1641532182693399E-7</v>
      </c>
      <c r="AC231" s="164">
        <v>2.3283064365386899E-7</v>
      </c>
      <c r="AD231" s="164">
        <v>2.3283064365386899E-7</v>
      </c>
      <c r="AE231" s="164">
        <v>3.4924596548080402E-7</v>
      </c>
      <c r="AF231" s="164">
        <v>2.3283064365386899E-7</v>
      </c>
      <c r="AG231" s="164">
        <v>3.4924596548080402E-7</v>
      </c>
      <c r="AH231" s="164">
        <v>2.3283064365386899E-7</v>
      </c>
      <c r="AI231" s="164">
        <v>5.8207660913467397E-7</v>
      </c>
      <c r="AJ231" s="164">
        <v>3.4924596548080402E-7</v>
      </c>
      <c r="AK231" s="164">
        <v>3.4924596548080402E-7</v>
      </c>
      <c r="AL231" s="164">
        <v>3.4924596548080402E-7</v>
      </c>
      <c r="AM231" s="164">
        <v>4.6566128730773899E-7</v>
      </c>
      <c r="AN231" s="164">
        <v>4.6566128730773899E-7</v>
      </c>
    </row>
    <row r="232" spans="1:40" x14ac:dyDescent="0.2">
      <c r="A232" s="27" t="s">
        <v>2752</v>
      </c>
    </row>
    <row r="233" spans="1:40" x14ac:dyDescent="0.2">
      <c r="A233" s="27" t="s">
        <v>2753</v>
      </c>
      <c r="B233" s="164">
        <v>934838104.34645104</v>
      </c>
      <c r="C233" s="164">
        <v>966264381.732054</v>
      </c>
      <c r="D233" s="164">
        <v>999955443.26321197</v>
      </c>
      <c r="E233" s="164">
        <v>1015150657.12281</v>
      </c>
      <c r="F233" s="164">
        <v>1025623230.72491</v>
      </c>
      <c r="G233" s="164">
        <v>1040245569.8734</v>
      </c>
      <c r="H233" s="164">
        <v>1040834627.676</v>
      </c>
      <c r="I233" s="164">
        <v>1024760452.38737</v>
      </c>
      <c r="J233" s="164">
        <v>1040886064.34829</v>
      </c>
      <c r="K233" s="164">
        <v>1055723291.41319</v>
      </c>
      <c r="L233" s="164">
        <v>1078351766.30849</v>
      </c>
      <c r="M233" s="164">
        <v>1106043924.9932599</v>
      </c>
      <c r="N233" s="164">
        <v>1106043924.9932599</v>
      </c>
      <c r="O233" s="164">
        <v>1113507119.01724</v>
      </c>
      <c r="P233" s="164">
        <v>1118770395.4061601</v>
      </c>
      <c r="Q233" s="164">
        <v>1125706310.70579</v>
      </c>
      <c r="R233" s="164">
        <v>1132415497.5864999</v>
      </c>
      <c r="S233" s="164">
        <v>1139411013.5285001</v>
      </c>
      <c r="T233" s="164">
        <v>1147394042.42623</v>
      </c>
      <c r="U233" s="164">
        <v>1155315434.17697</v>
      </c>
      <c r="V233" s="164">
        <v>1162641660.50667</v>
      </c>
      <c r="W233" s="164">
        <v>1168448601.78866</v>
      </c>
      <c r="X233" s="164">
        <v>1172456436.3129201</v>
      </c>
      <c r="Y233" s="164">
        <v>1175078585.7199299</v>
      </c>
      <c r="Z233" s="164">
        <v>1181428312.53194</v>
      </c>
      <c r="AA233" s="164">
        <v>1181428312.53194</v>
      </c>
      <c r="AB233" s="164">
        <v>1182233822.45193</v>
      </c>
      <c r="AC233" s="164">
        <v>1182846886.4631801</v>
      </c>
      <c r="AD233" s="164">
        <v>1181777937.5799401</v>
      </c>
      <c r="AE233" s="164">
        <v>1181629661.0604401</v>
      </c>
      <c r="AF233" s="164">
        <v>1185827380.89276</v>
      </c>
      <c r="AG233" s="164">
        <v>1190600341.3264101</v>
      </c>
      <c r="AH233" s="164">
        <v>1196687897.63083</v>
      </c>
      <c r="AI233" s="164">
        <v>1203004100.3091099</v>
      </c>
      <c r="AJ233" s="164">
        <v>1208218387.4172499</v>
      </c>
      <c r="AK233" s="164">
        <v>1214004858.81339</v>
      </c>
      <c r="AL233" s="164">
        <v>1225035706.98719</v>
      </c>
      <c r="AM233" s="164">
        <v>1230163136.29493</v>
      </c>
      <c r="AN233" s="164">
        <v>1230163136.29493</v>
      </c>
    </row>
    <row r="234" spans="1:40" x14ac:dyDescent="0.2">
      <c r="A234" s="27" t="s">
        <v>2754</v>
      </c>
      <c r="B234" s="164">
        <v>934838104.34645104</v>
      </c>
      <c r="C234" s="164">
        <v>966264381.732054</v>
      </c>
      <c r="D234" s="164">
        <v>999955443.26321197</v>
      </c>
      <c r="E234" s="164">
        <v>1015150657.12281</v>
      </c>
      <c r="F234" s="164">
        <v>1025623230.72491</v>
      </c>
      <c r="G234" s="164">
        <v>1040245569.8734</v>
      </c>
      <c r="H234" s="164">
        <v>1040834627.676</v>
      </c>
      <c r="I234" s="164">
        <v>1024760452.38737</v>
      </c>
      <c r="J234" s="164">
        <v>1040886064.34829</v>
      </c>
      <c r="K234" s="164">
        <v>1055723291.41319</v>
      </c>
      <c r="L234" s="164">
        <v>1078351766.30849</v>
      </c>
      <c r="M234" s="164">
        <v>1106043924.9932599</v>
      </c>
      <c r="N234" s="164">
        <v>1106043924.9932599</v>
      </c>
      <c r="O234" s="164">
        <v>1113507119.01724</v>
      </c>
      <c r="P234" s="164">
        <v>1118770395.4061601</v>
      </c>
      <c r="Q234" s="164">
        <v>1125706310.70579</v>
      </c>
      <c r="R234" s="164">
        <v>1132415497.5864999</v>
      </c>
      <c r="S234" s="164">
        <v>1139411013.5285001</v>
      </c>
      <c r="T234" s="164">
        <v>1147394042.42623</v>
      </c>
      <c r="U234" s="164">
        <v>1155315434.17697</v>
      </c>
      <c r="V234" s="164">
        <v>1162641660.50667</v>
      </c>
      <c r="W234" s="164">
        <v>1168448601.78866</v>
      </c>
      <c r="X234" s="164">
        <v>1172456436.3129201</v>
      </c>
      <c r="Y234" s="164">
        <v>1175078585.7199299</v>
      </c>
      <c r="Z234" s="164">
        <v>1181428312.53194</v>
      </c>
      <c r="AA234" s="164">
        <v>1181428312.53194</v>
      </c>
      <c r="AB234" s="164">
        <v>1182233822.45193</v>
      </c>
      <c r="AC234" s="164">
        <v>1182846886.4631801</v>
      </c>
      <c r="AD234" s="164">
        <v>1181777937.5799401</v>
      </c>
      <c r="AE234" s="164">
        <v>1181629661.0604401</v>
      </c>
      <c r="AF234" s="164">
        <v>1185827380.89276</v>
      </c>
      <c r="AG234" s="164">
        <v>1190600341.3264101</v>
      </c>
      <c r="AH234" s="164">
        <v>1196687897.63083</v>
      </c>
      <c r="AI234" s="164">
        <v>1203004100.3091099</v>
      </c>
      <c r="AJ234" s="164">
        <v>1208218387.4172499</v>
      </c>
      <c r="AK234" s="164">
        <v>1214004858.81339</v>
      </c>
      <c r="AL234" s="164">
        <v>1225035706.98719</v>
      </c>
      <c r="AM234" s="164">
        <v>1230163136.29493</v>
      </c>
      <c r="AN234" s="164">
        <v>1230163136.29493</v>
      </c>
    </row>
    <row r="235" spans="1:40" x14ac:dyDescent="0.2">
      <c r="A235" s="27" t="s">
        <v>2755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  <c r="I235" s="164">
        <v>0</v>
      </c>
      <c r="J235" s="164">
        <v>0</v>
      </c>
      <c r="K235" s="164">
        <v>0</v>
      </c>
      <c r="L235" s="164">
        <v>0</v>
      </c>
      <c r="M235" s="164">
        <v>0</v>
      </c>
      <c r="N235" s="164">
        <v>0</v>
      </c>
      <c r="O235" s="164">
        <v>0</v>
      </c>
      <c r="P235" s="164">
        <v>0</v>
      </c>
      <c r="Q235" s="164">
        <v>0</v>
      </c>
      <c r="R235" s="164">
        <v>0</v>
      </c>
      <c r="S235" s="164">
        <v>0</v>
      </c>
      <c r="T235" s="164">
        <v>0</v>
      </c>
      <c r="U235" s="164">
        <v>0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0</v>
      </c>
      <c r="AI235" s="164">
        <v>0</v>
      </c>
      <c r="AJ235" s="164">
        <v>0</v>
      </c>
      <c r="AK235" s="164">
        <v>0</v>
      </c>
      <c r="AL235" s="164">
        <v>0</v>
      </c>
      <c r="AM235" s="164">
        <v>0</v>
      </c>
      <c r="AN235" s="164">
        <v>0</v>
      </c>
    </row>
    <row r="236" spans="1:40" x14ac:dyDescent="0.2">
      <c r="A236" s="27" t="s">
        <v>2756</v>
      </c>
      <c r="B236" s="164">
        <v>2.3283064365386899E-7</v>
      </c>
      <c r="C236" s="164">
        <v>1.1641532182693399E-7</v>
      </c>
      <c r="D236" s="164">
        <v>0</v>
      </c>
      <c r="E236" s="164">
        <v>1.1641532182693399E-7</v>
      </c>
      <c r="F236" s="164">
        <v>5.8207660913467397E-7</v>
      </c>
      <c r="G236" s="164">
        <v>0</v>
      </c>
      <c r="H236" s="164">
        <v>0</v>
      </c>
      <c r="I236" s="164">
        <v>2.3283064365386899E-7</v>
      </c>
      <c r="J236" s="164">
        <v>1.1641532182693399E-7</v>
      </c>
      <c r="K236" s="164">
        <v>2.3283064365386899E-7</v>
      </c>
      <c r="L236" s="164">
        <v>0</v>
      </c>
      <c r="M236" s="164">
        <v>0</v>
      </c>
      <c r="N236" s="164">
        <v>0</v>
      </c>
      <c r="O236" s="164">
        <v>0</v>
      </c>
      <c r="P236" s="164">
        <v>0</v>
      </c>
      <c r="Q236" s="164">
        <v>-2.3283064365386899E-7</v>
      </c>
      <c r="R236" s="164">
        <v>4.6566128730773899E-7</v>
      </c>
      <c r="S236" s="164">
        <v>0</v>
      </c>
      <c r="T236" s="164">
        <v>4.6566128730773899E-7</v>
      </c>
      <c r="U236" s="164">
        <v>2.3283064365386899E-7</v>
      </c>
      <c r="V236" s="164">
        <v>0</v>
      </c>
      <c r="W236" s="164">
        <v>0</v>
      </c>
      <c r="X236" s="164">
        <v>0</v>
      </c>
      <c r="Y236" s="164">
        <v>-2.3283064365386899E-7</v>
      </c>
      <c r="Z236" s="164">
        <v>0</v>
      </c>
      <c r="AA236" s="164">
        <v>0</v>
      </c>
      <c r="AB236" s="164">
        <v>0</v>
      </c>
      <c r="AC236" s="164">
        <v>2.3283064365386899E-7</v>
      </c>
      <c r="AD236" s="164">
        <v>0</v>
      </c>
      <c r="AE236" s="164">
        <v>2.3283064365386899E-7</v>
      </c>
      <c r="AF236" s="164">
        <v>-2.3283064365386899E-7</v>
      </c>
      <c r="AG236" s="164">
        <v>6.9849193096160804E-7</v>
      </c>
      <c r="AH236" s="164">
        <v>2.3283064365386899E-7</v>
      </c>
      <c r="AI236" s="164">
        <v>2.3283064365386899E-7</v>
      </c>
      <c r="AJ236" s="164">
        <v>9.3132257461547799E-7</v>
      </c>
      <c r="AK236" s="164">
        <v>6.9849193096160804E-7</v>
      </c>
      <c r="AL236" s="164">
        <v>2.3283064365386899E-7</v>
      </c>
      <c r="AM236" s="164">
        <v>0</v>
      </c>
      <c r="AN236" s="164">
        <v>0</v>
      </c>
    </row>
    <row r="237" spans="1:40" x14ac:dyDescent="0.2">
      <c r="A237" s="27" t="s">
        <v>1482</v>
      </c>
    </row>
    <row r="238" spans="1:40" x14ac:dyDescent="0.2">
      <c r="A238" s="27" t="s">
        <v>2757</v>
      </c>
      <c r="B238" s="164">
        <v>527099828.20907199</v>
      </c>
      <c r="C238" s="164">
        <v>523309114.413082</v>
      </c>
      <c r="D238" s="164">
        <v>519725169.00606698</v>
      </c>
      <c r="E238" s="164">
        <v>517795891.25873101</v>
      </c>
      <c r="F238" s="164">
        <v>515064594.786129</v>
      </c>
      <c r="G238" s="164">
        <v>512168963.525648</v>
      </c>
      <c r="H238" s="164">
        <v>509187970.88353699</v>
      </c>
      <c r="I238" s="164">
        <v>505053823.18908203</v>
      </c>
      <c r="J238" s="164">
        <v>502433659.82836097</v>
      </c>
      <c r="K238" s="164">
        <v>500223114.42019302</v>
      </c>
      <c r="L238" s="164">
        <v>498649329.625907</v>
      </c>
      <c r="M238" s="164">
        <v>497023284.61687797</v>
      </c>
      <c r="N238" s="164">
        <v>497023284.61687797</v>
      </c>
      <c r="O238" s="164">
        <v>498689058.13763303</v>
      </c>
      <c r="P238" s="164">
        <v>500513507.50556898</v>
      </c>
      <c r="Q238" s="164">
        <v>502227328.815799</v>
      </c>
      <c r="R238" s="164">
        <v>503923444.866822</v>
      </c>
      <c r="S238" s="164">
        <v>505597404.07481903</v>
      </c>
      <c r="T238" s="164">
        <v>507385091.56135601</v>
      </c>
      <c r="U238" s="164">
        <v>509155286.84389597</v>
      </c>
      <c r="V238" s="164">
        <v>510857085.24484003</v>
      </c>
      <c r="W238" s="164">
        <v>512646177.562249</v>
      </c>
      <c r="X238" s="164">
        <v>514507149.66165602</v>
      </c>
      <c r="Y238" s="164">
        <v>516287986.315054</v>
      </c>
      <c r="Z238" s="164">
        <v>518110229.40593398</v>
      </c>
      <c r="AA238" s="164">
        <v>518110229.40593398</v>
      </c>
      <c r="AB238" s="164">
        <v>519247913.971861</v>
      </c>
      <c r="AC238" s="164">
        <v>520427823.590729</v>
      </c>
      <c r="AD238" s="164">
        <v>521555371.55064601</v>
      </c>
      <c r="AE238" s="164">
        <v>522670495.259175</v>
      </c>
      <c r="AF238" s="164">
        <v>523843404.32439101</v>
      </c>
      <c r="AG238" s="164">
        <v>525082316.542216</v>
      </c>
      <c r="AH238" s="164">
        <v>526334173.86786699</v>
      </c>
      <c r="AI238" s="164">
        <v>527558040.59027302</v>
      </c>
      <c r="AJ238" s="164">
        <v>528846283.86685902</v>
      </c>
      <c r="AK238" s="164">
        <v>530137037.563088</v>
      </c>
      <c r="AL238" s="164">
        <v>531450455.981529</v>
      </c>
      <c r="AM238" s="164">
        <v>532791461.02164</v>
      </c>
      <c r="AN238" s="164">
        <v>532791461.02164</v>
      </c>
    </row>
    <row r="239" spans="1:40" x14ac:dyDescent="0.2">
      <c r="A239" s="27" t="s">
        <v>2758</v>
      </c>
      <c r="B239" s="164">
        <v>527099828.20907199</v>
      </c>
      <c r="C239" s="164">
        <v>523309114.413082</v>
      </c>
      <c r="D239" s="164">
        <v>519725169.00606698</v>
      </c>
      <c r="E239" s="164">
        <v>517795891.25873101</v>
      </c>
      <c r="F239" s="164">
        <v>515064594.786129</v>
      </c>
      <c r="G239" s="164">
        <v>512168963.52564901</v>
      </c>
      <c r="H239" s="164">
        <v>509187970.88353699</v>
      </c>
      <c r="I239" s="164">
        <v>505053823.18908203</v>
      </c>
      <c r="J239" s="164">
        <v>502433659.82836199</v>
      </c>
      <c r="K239" s="164">
        <v>500223114.42019302</v>
      </c>
      <c r="L239" s="164">
        <v>498649329.625907</v>
      </c>
      <c r="M239" s="164">
        <v>497023284.61687797</v>
      </c>
      <c r="N239" s="164">
        <v>497023284.61687797</v>
      </c>
      <c r="O239" s="164">
        <v>498689058.13763303</v>
      </c>
      <c r="P239" s="164">
        <v>500513507.50556898</v>
      </c>
      <c r="Q239" s="164">
        <v>502227328.815799</v>
      </c>
      <c r="R239" s="164">
        <v>503923444.866822</v>
      </c>
      <c r="S239" s="164">
        <v>505597404.07481903</v>
      </c>
      <c r="T239" s="164">
        <v>507385091.56135601</v>
      </c>
      <c r="U239" s="164">
        <v>509155286.84389597</v>
      </c>
      <c r="V239" s="164">
        <v>510857085.24484003</v>
      </c>
      <c r="W239" s="164">
        <v>512646177.562249</v>
      </c>
      <c r="X239" s="164">
        <v>514507149.66165602</v>
      </c>
      <c r="Y239" s="164">
        <v>516287986.315054</v>
      </c>
      <c r="Z239" s="164">
        <v>518110229.40593398</v>
      </c>
      <c r="AA239" s="164">
        <v>518110229.40593398</v>
      </c>
      <c r="AB239" s="164">
        <v>519247913.971861</v>
      </c>
      <c r="AC239" s="164">
        <v>520427823.590729</v>
      </c>
      <c r="AD239" s="164">
        <v>521555371.55064601</v>
      </c>
      <c r="AE239" s="164">
        <v>522670495.259175</v>
      </c>
      <c r="AF239" s="164">
        <v>523843404.32439101</v>
      </c>
      <c r="AG239" s="164">
        <v>525082316.54221702</v>
      </c>
      <c r="AH239" s="164">
        <v>526334173.86786699</v>
      </c>
      <c r="AI239" s="164">
        <v>527558040.59027398</v>
      </c>
      <c r="AJ239" s="164">
        <v>528846283.86685902</v>
      </c>
      <c r="AK239" s="164">
        <v>530137037.563088</v>
      </c>
      <c r="AL239" s="164">
        <v>531450455.981529</v>
      </c>
      <c r="AM239" s="164">
        <v>532791461.02164</v>
      </c>
      <c r="AN239" s="164">
        <v>532791461.02164</v>
      </c>
    </row>
    <row r="240" spans="1:40" x14ac:dyDescent="0.2">
      <c r="A240" s="27" t="s">
        <v>2759</v>
      </c>
      <c r="B240" s="164">
        <v>0</v>
      </c>
      <c r="C240" s="164">
        <v>-5.8207660913467401E-8</v>
      </c>
      <c r="D240" s="164">
        <v>-5.8207660913467401E-8</v>
      </c>
      <c r="E240" s="164">
        <v>1.1641532182693399E-7</v>
      </c>
      <c r="F240" s="164">
        <v>-1.1641532182693399E-7</v>
      </c>
      <c r="G240" s="164">
        <v>-5.8207660913467401E-8</v>
      </c>
      <c r="H240" s="164">
        <v>0</v>
      </c>
      <c r="I240" s="164">
        <v>0</v>
      </c>
      <c r="J240" s="164">
        <v>-5.8207660913467401E-8</v>
      </c>
      <c r="K240" s="164">
        <v>0</v>
      </c>
      <c r="L240" s="164">
        <v>-5.8207660913467401E-8</v>
      </c>
      <c r="M240" s="164">
        <v>0</v>
      </c>
      <c r="N240" s="164">
        <v>0</v>
      </c>
      <c r="O240" s="164">
        <v>-1.1641532182693399E-7</v>
      </c>
      <c r="P240" s="164">
        <v>5.8207660913467401E-8</v>
      </c>
      <c r="Q240" s="164">
        <v>0</v>
      </c>
      <c r="R240" s="164">
        <v>0</v>
      </c>
      <c r="S240" s="164">
        <v>-5.8207660913467401E-8</v>
      </c>
      <c r="T240" s="164">
        <v>-1.1641532182693399E-7</v>
      </c>
      <c r="U240" s="164">
        <v>-5.8207660913467401E-8</v>
      </c>
      <c r="V240" s="164">
        <v>-5.8207660913467401E-8</v>
      </c>
      <c r="W240" s="164">
        <v>0</v>
      </c>
      <c r="X240" s="164">
        <v>-5.8207660913467401E-8</v>
      </c>
      <c r="Y240" s="164">
        <v>-5.8207660913467401E-8</v>
      </c>
      <c r="Z240" s="164">
        <v>-5.8207660913467401E-8</v>
      </c>
      <c r="AA240" s="164">
        <v>-5.8207660913467401E-8</v>
      </c>
      <c r="AB240" s="164">
        <v>-5.8207660913467401E-8</v>
      </c>
      <c r="AC240" s="164">
        <v>0</v>
      </c>
      <c r="AD240" s="164">
        <v>-5.8207660913467401E-8</v>
      </c>
      <c r="AE240" s="164">
        <v>-1.1641532182693399E-7</v>
      </c>
      <c r="AF240" s="164">
        <v>5.8207660913467401E-8</v>
      </c>
      <c r="AG240" s="164">
        <v>-1.1641532182693399E-7</v>
      </c>
      <c r="AH240" s="164">
        <v>-1.1641532182693399E-7</v>
      </c>
      <c r="AI240" s="164">
        <v>-1.1641532182693399E-7</v>
      </c>
      <c r="AJ240" s="164">
        <v>-1.1641532182693399E-7</v>
      </c>
      <c r="AK240" s="164">
        <v>-1.1641532182693399E-7</v>
      </c>
      <c r="AL240" s="164">
        <v>-1.1641532182693399E-7</v>
      </c>
      <c r="AM240" s="164">
        <v>-2.3283064365386899E-7</v>
      </c>
      <c r="AN240" s="164">
        <v>-2.3283064365386899E-7</v>
      </c>
    </row>
    <row r="241" spans="1:40" x14ac:dyDescent="0.2">
      <c r="A241" s="27" t="s">
        <v>2760</v>
      </c>
    </row>
    <row r="242" spans="1:40" x14ac:dyDescent="0.2">
      <c r="A242" s="27" t="s">
        <v>2761</v>
      </c>
      <c r="B242" s="164">
        <v>299967327.30392897</v>
      </c>
      <c r="C242" s="164">
        <v>277635407.83569002</v>
      </c>
      <c r="D242" s="164">
        <v>249238130.40354601</v>
      </c>
      <c r="E242" s="164">
        <v>232174262.55388701</v>
      </c>
      <c r="F242" s="164">
        <v>214567082.429712</v>
      </c>
      <c r="G242" s="164">
        <v>186281739.23199901</v>
      </c>
      <c r="H242" s="164">
        <v>165542052.002487</v>
      </c>
      <c r="I242" s="164">
        <v>140348971.566522</v>
      </c>
      <c r="J242" s="164">
        <v>118074743.530654</v>
      </c>
      <c r="K242" s="164">
        <v>101183802.07323501</v>
      </c>
      <c r="L242" s="164">
        <v>86316421.016953096</v>
      </c>
      <c r="M242" s="164">
        <v>72733698.265388206</v>
      </c>
      <c r="N242" s="164">
        <v>72733698.265388206</v>
      </c>
      <c r="O242" s="164">
        <v>71274310.267704397</v>
      </c>
      <c r="P242" s="164">
        <v>69241841.368853301</v>
      </c>
      <c r="Q242" s="164">
        <v>67622920.029542103</v>
      </c>
      <c r="R242" s="164">
        <v>9478925.3909368496</v>
      </c>
      <c r="S242" s="164">
        <v>8128947.1980998898</v>
      </c>
      <c r="T242" s="164">
        <v>-49212544.803265601</v>
      </c>
      <c r="U242" s="164">
        <v>-50161892.690895602</v>
      </c>
      <c r="V242" s="164">
        <v>-51306776.561701402</v>
      </c>
      <c r="W242" s="164">
        <v>38463385.679136597</v>
      </c>
      <c r="X242" s="164">
        <v>36301056.578347199</v>
      </c>
      <c r="Y242" s="164">
        <v>33439688.8290819</v>
      </c>
      <c r="Z242" s="164">
        <v>61080252.517074198</v>
      </c>
      <c r="AA242" s="164">
        <v>61080252.517074198</v>
      </c>
      <c r="AB242" s="164">
        <v>59191401.912156902</v>
      </c>
      <c r="AC242" s="164">
        <v>58098840.498514198</v>
      </c>
      <c r="AD242" s="164">
        <v>61281737.165863603</v>
      </c>
      <c r="AE242" s="164">
        <v>59651400.752696097</v>
      </c>
      <c r="AF242" s="164">
        <v>59407623.032605</v>
      </c>
      <c r="AG242" s="164">
        <v>58953011.714255601</v>
      </c>
      <c r="AH242" s="164">
        <v>58810137.0780138</v>
      </c>
      <c r="AI242" s="164">
        <v>58797965.231765397</v>
      </c>
      <c r="AJ242" s="164">
        <v>-89476462.741692707</v>
      </c>
      <c r="AK242" s="164">
        <v>-89729130.168467805</v>
      </c>
      <c r="AL242" s="164">
        <v>-88811844.004563898</v>
      </c>
      <c r="AM242" s="164">
        <v>-38839621.6511788</v>
      </c>
      <c r="AN242" s="164">
        <v>-38839621.6511788</v>
      </c>
    </row>
    <row r="243" spans="1:40" x14ac:dyDescent="0.2">
      <c r="A243" s="27" t="s">
        <v>2762</v>
      </c>
      <c r="B243" s="164">
        <v>299967327.30392897</v>
      </c>
      <c r="C243" s="164">
        <v>277635407.83569002</v>
      </c>
      <c r="D243" s="164">
        <v>249238130.40354601</v>
      </c>
      <c r="E243" s="164">
        <v>232174262.55388701</v>
      </c>
      <c r="F243" s="164">
        <v>214567082.429712</v>
      </c>
      <c r="G243" s="164">
        <v>186281739.23199901</v>
      </c>
      <c r="H243" s="164">
        <v>165542052.002487</v>
      </c>
      <c r="I243" s="164">
        <v>140348971.566522</v>
      </c>
      <c r="J243" s="164">
        <v>118074743.530654</v>
      </c>
      <c r="K243" s="164">
        <v>101183802.07323501</v>
      </c>
      <c r="L243" s="164">
        <v>86316421.016953096</v>
      </c>
      <c r="M243" s="164">
        <v>72733698.265388206</v>
      </c>
      <c r="N243" s="164">
        <v>72733698.265388206</v>
      </c>
      <c r="O243" s="164">
        <v>71274310.267704397</v>
      </c>
      <c r="P243" s="164">
        <v>69241841.368853301</v>
      </c>
      <c r="Q243" s="164">
        <v>67622920.029542103</v>
      </c>
      <c r="R243" s="164">
        <v>9478925.3909368496</v>
      </c>
      <c r="S243" s="164">
        <v>8128947.1980998898</v>
      </c>
      <c r="T243" s="164">
        <v>-49212544.803265601</v>
      </c>
      <c r="U243" s="164">
        <v>-50161892.690895602</v>
      </c>
      <c r="V243" s="164">
        <v>-51306776.561701402</v>
      </c>
      <c r="W243" s="164">
        <v>38463385.679136597</v>
      </c>
      <c r="X243" s="164">
        <v>36301056.578347199</v>
      </c>
      <c r="Y243" s="164">
        <v>33439688.8290819</v>
      </c>
      <c r="Z243" s="164">
        <v>61080252.517074198</v>
      </c>
      <c r="AA243" s="164">
        <v>61080252.517074198</v>
      </c>
      <c r="AB243" s="164">
        <v>59191401.912156902</v>
      </c>
      <c r="AC243" s="164">
        <v>58098840.498514198</v>
      </c>
      <c r="AD243" s="164">
        <v>61281737.165863603</v>
      </c>
      <c r="AE243" s="164">
        <v>59651400.752696097</v>
      </c>
      <c r="AF243" s="164">
        <v>59407623.032605</v>
      </c>
      <c r="AG243" s="164">
        <v>58953011.714255601</v>
      </c>
      <c r="AH243" s="164">
        <v>58810137.0780138</v>
      </c>
      <c r="AI243" s="164">
        <v>58797965.231765397</v>
      </c>
      <c r="AJ243" s="164">
        <v>-89476462.741692707</v>
      </c>
      <c r="AK243" s="164">
        <v>-89729130.168467805</v>
      </c>
      <c r="AL243" s="164">
        <v>-88811844.004563898</v>
      </c>
      <c r="AM243" s="164">
        <v>-38839621.6511788</v>
      </c>
      <c r="AN243" s="164">
        <v>-38839621.6511788</v>
      </c>
    </row>
    <row r="244" spans="1:40" x14ac:dyDescent="0.2">
      <c r="A244" s="27" t="s">
        <v>2763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4">
        <v>0</v>
      </c>
      <c r="AD244" s="164">
        <v>0</v>
      </c>
      <c r="AE244" s="164">
        <v>0</v>
      </c>
      <c r="AF244" s="164">
        <v>0</v>
      </c>
      <c r="AG244" s="164">
        <v>0</v>
      </c>
      <c r="AH244" s="164">
        <v>0</v>
      </c>
      <c r="AI244" s="164">
        <v>0</v>
      </c>
      <c r="AJ244" s="164">
        <v>0</v>
      </c>
      <c r="AK244" s="164">
        <v>0</v>
      </c>
      <c r="AL244" s="164">
        <v>0</v>
      </c>
      <c r="AM244" s="164">
        <v>0</v>
      </c>
      <c r="AN244" s="164">
        <v>0</v>
      </c>
    </row>
    <row r="245" spans="1:40" x14ac:dyDescent="0.2">
      <c r="A245" s="27" t="s">
        <v>2764</v>
      </c>
    </row>
    <row r="246" spans="1:40" x14ac:dyDescent="0.2">
      <c r="A246" s="27" t="s">
        <v>2765</v>
      </c>
    </row>
    <row r="247" spans="1:40" x14ac:dyDescent="0.2">
      <c r="A247" s="27" t="s">
        <v>2766</v>
      </c>
      <c r="B247" s="164">
        <v>-94052088.830794394</v>
      </c>
      <c r="C247" s="164">
        <v>-74606576.337795004</v>
      </c>
      <c r="D247" s="164">
        <v>-49741381.2193636</v>
      </c>
      <c r="E247" s="164">
        <v>-34224302.821718298</v>
      </c>
      <c r="F247" s="164">
        <v>-19016981.967943002</v>
      </c>
      <c r="G247" s="164">
        <v>2588726.4288883102</v>
      </c>
      <c r="H247" s="164">
        <v>20090743.263241298</v>
      </c>
      <c r="I247" s="164">
        <v>41842779.5319134</v>
      </c>
      <c r="J247" s="164">
        <v>58155722.556797698</v>
      </c>
      <c r="K247" s="164">
        <v>72001654.155473098</v>
      </c>
      <c r="L247" s="164">
        <v>83668653.7671794</v>
      </c>
      <c r="M247" s="164">
        <v>91051929.817387894</v>
      </c>
      <c r="N247" s="164">
        <v>91051929.817387894</v>
      </c>
      <c r="O247" s="164">
        <v>88758353.216293693</v>
      </c>
      <c r="P247" s="164">
        <v>87040283.984225705</v>
      </c>
      <c r="Q247" s="164">
        <v>84674675.149725795</v>
      </c>
      <c r="R247" s="164">
        <v>139019202.444511</v>
      </c>
      <c r="S247" s="164">
        <v>136732540.63529801</v>
      </c>
      <c r="T247" s="164">
        <v>191018546.011646</v>
      </c>
      <c r="U247" s="164">
        <v>188842952.84123901</v>
      </c>
      <c r="V247" s="164">
        <v>186840708.525024</v>
      </c>
      <c r="W247" s="164">
        <v>93810420.545896307</v>
      </c>
      <c r="X247" s="164">
        <v>92659351.004155397</v>
      </c>
      <c r="Y247" s="164">
        <v>91906977.509125397</v>
      </c>
      <c r="Z247" s="164">
        <v>61010965.049295001</v>
      </c>
      <c r="AA247" s="164">
        <v>61010965.049295001</v>
      </c>
      <c r="AB247" s="164">
        <v>59462384.126682699</v>
      </c>
      <c r="AC247" s="164">
        <v>58032680.362983704</v>
      </c>
      <c r="AD247" s="164">
        <v>52083695.903246596</v>
      </c>
      <c r="AE247" s="164">
        <v>50811541.837043799</v>
      </c>
      <c r="AF247" s="164">
        <v>48430390.3817387</v>
      </c>
      <c r="AG247" s="164">
        <v>45827397.647716098</v>
      </c>
      <c r="AH247" s="164">
        <v>42906586.536547303</v>
      </c>
      <c r="AI247" s="164">
        <v>39877931.797970302</v>
      </c>
      <c r="AJ247" s="164">
        <v>185373077.62281099</v>
      </c>
      <c r="AK247" s="164">
        <v>182606183.20299199</v>
      </c>
      <c r="AL247" s="164">
        <v>178545405.24000201</v>
      </c>
      <c r="AM247" s="164">
        <v>125686048.223065</v>
      </c>
      <c r="AN247" s="164">
        <v>125686048.223065</v>
      </c>
    </row>
    <row r="248" spans="1:40" x14ac:dyDescent="0.2">
      <c r="A248" s="27" t="s">
        <v>2767</v>
      </c>
      <c r="B248" s="164">
        <v>-94052088.830794394</v>
      </c>
      <c r="C248" s="164">
        <v>-74606576.337795004</v>
      </c>
      <c r="D248" s="164">
        <v>-49741381.2193636</v>
      </c>
      <c r="E248" s="164">
        <v>-34224302.821718298</v>
      </c>
      <c r="F248" s="164">
        <v>-19016981.967943002</v>
      </c>
      <c r="G248" s="164">
        <v>2588726.4288883102</v>
      </c>
      <c r="H248" s="164">
        <v>20090743.263241298</v>
      </c>
      <c r="I248" s="164">
        <v>41842779.5319134</v>
      </c>
      <c r="J248" s="164">
        <v>58155722.556797698</v>
      </c>
      <c r="K248" s="164">
        <v>72001654.155473098</v>
      </c>
      <c r="L248" s="164">
        <v>83668653.7671794</v>
      </c>
      <c r="M248" s="164">
        <v>91051929.817387894</v>
      </c>
      <c r="N248" s="164">
        <v>91051929.817387894</v>
      </c>
      <c r="O248" s="164">
        <v>88758353.216293693</v>
      </c>
      <c r="P248" s="164">
        <v>87040283.984225705</v>
      </c>
      <c r="Q248" s="164">
        <v>84674675.149725795</v>
      </c>
      <c r="R248" s="164">
        <v>139019202.444511</v>
      </c>
      <c r="S248" s="164">
        <v>136732540.63529801</v>
      </c>
      <c r="T248" s="164">
        <v>191018546.011646</v>
      </c>
      <c r="U248" s="164">
        <v>188842952.84123901</v>
      </c>
      <c r="V248" s="164">
        <v>186840708.525024</v>
      </c>
      <c r="W248" s="164">
        <v>93810420.545896307</v>
      </c>
      <c r="X248" s="164">
        <v>92659351.004155397</v>
      </c>
      <c r="Y248" s="164">
        <v>91906977.509125397</v>
      </c>
      <c r="Z248" s="164">
        <v>61010965.049295001</v>
      </c>
      <c r="AA248" s="164">
        <v>61010965.049295001</v>
      </c>
      <c r="AB248" s="164">
        <v>59462384.126682699</v>
      </c>
      <c r="AC248" s="164">
        <v>58032680.362983704</v>
      </c>
      <c r="AD248" s="164">
        <v>52083695.903246596</v>
      </c>
      <c r="AE248" s="164">
        <v>50811541.837043799</v>
      </c>
      <c r="AF248" s="164">
        <v>48430390.3817387</v>
      </c>
      <c r="AG248" s="164">
        <v>45827397.647716098</v>
      </c>
      <c r="AH248" s="164">
        <v>42906586.536547303</v>
      </c>
      <c r="AI248" s="164">
        <v>39877931.797970302</v>
      </c>
      <c r="AJ248" s="164">
        <v>185373077.62281099</v>
      </c>
      <c r="AK248" s="164">
        <v>182606183.20299199</v>
      </c>
      <c r="AL248" s="164">
        <v>178545405.24000201</v>
      </c>
      <c r="AM248" s="164">
        <v>125686048.223065</v>
      </c>
      <c r="AN248" s="164">
        <v>125686048.223065</v>
      </c>
    </row>
    <row r="249" spans="1:40" x14ac:dyDescent="0.2">
      <c r="A249" s="27" t="s">
        <v>2768</v>
      </c>
      <c r="B249" s="164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0</v>
      </c>
      <c r="U249" s="164">
        <v>0</v>
      </c>
      <c r="V249" s="164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164">
        <v>0</v>
      </c>
      <c r="AD249" s="164">
        <v>0</v>
      </c>
      <c r="AE249" s="164">
        <v>0</v>
      </c>
      <c r="AF249" s="164">
        <v>0</v>
      </c>
      <c r="AG249" s="164">
        <v>0</v>
      </c>
      <c r="AH249" s="164">
        <v>0</v>
      </c>
      <c r="AI249" s="164">
        <v>0</v>
      </c>
      <c r="AJ249" s="164">
        <v>0</v>
      </c>
      <c r="AK249" s="164">
        <v>0</v>
      </c>
      <c r="AL249" s="164">
        <v>0</v>
      </c>
      <c r="AM249" s="164">
        <v>0</v>
      </c>
      <c r="AN249" s="164">
        <v>0</v>
      </c>
    </row>
    <row r="250" spans="1:40" x14ac:dyDescent="0.2">
      <c r="A250" s="27" t="s">
        <v>2769</v>
      </c>
    </row>
    <row r="251" spans="1:40" x14ac:dyDescent="0.2">
      <c r="A251" s="27" t="s">
        <v>2770</v>
      </c>
    </row>
    <row r="252" spans="1:40" x14ac:dyDescent="0.2">
      <c r="A252" s="27" t="s">
        <v>2771</v>
      </c>
      <c r="B252" s="164">
        <v>-563785.07806033897</v>
      </c>
      <c r="C252" s="164">
        <v>-604519.21991006297</v>
      </c>
      <c r="D252" s="164">
        <v>-645253.36175978603</v>
      </c>
      <c r="E252" s="164">
        <v>-685987.50360950897</v>
      </c>
      <c r="F252" s="164">
        <v>-726721.64545923297</v>
      </c>
      <c r="G252" s="164">
        <v>-767455.78730895603</v>
      </c>
      <c r="H252" s="164">
        <v>-808189.92915868002</v>
      </c>
      <c r="I252" s="164">
        <v>-848924.07100840297</v>
      </c>
      <c r="J252" s="164">
        <v>-889658.21285812603</v>
      </c>
      <c r="K252" s="164">
        <v>-930392.35470785003</v>
      </c>
      <c r="L252" s="164">
        <v>-971126.49655757297</v>
      </c>
      <c r="M252" s="164">
        <v>-1011860.63840729</v>
      </c>
      <c r="N252" s="164">
        <v>-1011860.63840729</v>
      </c>
      <c r="O252" s="164">
        <v>-1049064.3242261901</v>
      </c>
      <c r="P252" s="164">
        <v>-1086268.0100451</v>
      </c>
      <c r="Q252" s="164">
        <v>-1123471.6958639999</v>
      </c>
      <c r="R252" s="164">
        <v>-1160675.3816829</v>
      </c>
      <c r="S252" s="164">
        <v>-1197879.0675018099</v>
      </c>
      <c r="T252" s="164">
        <v>-1235082.75332071</v>
      </c>
      <c r="U252" s="164">
        <v>-1272286.4391396099</v>
      </c>
      <c r="V252" s="164">
        <v>-1309490.12495851</v>
      </c>
      <c r="W252" s="164">
        <v>-1346693.8107774199</v>
      </c>
      <c r="X252" s="164">
        <v>-1383897.4965963201</v>
      </c>
      <c r="Y252" s="164">
        <v>-1421101.18241522</v>
      </c>
      <c r="Z252" s="164">
        <v>-1458304.8682341201</v>
      </c>
      <c r="AA252" s="164">
        <v>-1458304.8682341201</v>
      </c>
      <c r="AB252" s="164">
        <v>-1544878.3693898199</v>
      </c>
      <c r="AC252" s="164">
        <v>-1631451.87054551</v>
      </c>
      <c r="AD252" s="164">
        <v>-1718025.37170121</v>
      </c>
      <c r="AE252" s="164">
        <v>-1804598.8728569001</v>
      </c>
      <c r="AF252" s="164">
        <v>-1891172.3740125999</v>
      </c>
      <c r="AG252" s="164">
        <v>-1977745.8751683</v>
      </c>
      <c r="AH252" s="164">
        <v>-2064319.3763239901</v>
      </c>
      <c r="AI252" s="164">
        <v>-2150892.8774796901</v>
      </c>
      <c r="AJ252" s="164">
        <v>-2237466.37863538</v>
      </c>
      <c r="AK252" s="164">
        <v>-2324039.87979108</v>
      </c>
      <c r="AL252" s="164">
        <v>-2410613.3809467698</v>
      </c>
      <c r="AM252" s="164">
        <v>-2497186.8821024699</v>
      </c>
      <c r="AN252" s="164">
        <v>-2497186.8821024699</v>
      </c>
    </row>
    <row r="253" spans="1:40" x14ac:dyDescent="0.2">
      <c r="A253" s="27" t="s">
        <v>2772</v>
      </c>
      <c r="B253" s="164">
        <v>-563785.07806033897</v>
      </c>
      <c r="C253" s="164">
        <v>-604519.21991006297</v>
      </c>
      <c r="D253" s="164">
        <v>-645253.36175978603</v>
      </c>
      <c r="E253" s="164">
        <v>-685987.50360950897</v>
      </c>
      <c r="F253" s="164">
        <v>-726721.64545923297</v>
      </c>
      <c r="G253" s="164">
        <v>-767455.78730895603</v>
      </c>
      <c r="H253" s="164">
        <v>-808189.92915868002</v>
      </c>
      <c r="I253" s="164">
        <v>-848924.07100840297</v>
      </c>
      <c r="J253" s="164">
        <v>-889658.21285812603</v>
      </c>
      <c r="K253" s="164">
        <v>-930392.35470785003</v>
      </c>
      <c r="L253" s="164">
        <v>-971126.49655757297</v>
      </c>
      <c r="M253" s="164">
        <v>-1011860.63840729</v>
      </c>
      <c r="N253" s="164">
        <v>-1011860.63840729</v>
      </c>
      <c r="O253" s="164">
        <v>-1049064.3242261901</v>
      </c>
      <c r="P253" s="164">
        <v>-1086268.0100451</v>
      </c>
      <c r="Q253" s="164">
        <v>-1123471.6958639999</v>
      </c>
      <c r="R253" s="164">
        <v>-1160675.3816829</v>
      </c>
      <c r="S253" s="164">
        <v>-1197879.0675018099</v>
      </c>
      <c r="T253" s="164">
        <v>-1235082.75332071</v>
      </c>
      <c r="U253" s="164">
        <v>-1272286.4391396099</v>
      </c>
      <c r="V253" s="164">
        <v>-1309490.12495851</v>
      </c>
      <c r="W253" s="164">
        <v>-1346693.8107774199</v>
      </c>
      <c r="X253" s="164">
        <v>-1383897.4965963201</v>
      </c>
      <c r="Y253" s="164">
        <v>-1421101.18241522</v>
      </c>
      <c r="Z253" s="164">
        <v>-1458304.8682341201</v>
      </c>
      <c r="AA253" s="164">
        <v>-1458304.8682341201</v>
      </c>
      <c r="AB253" s="164">
        <v>-1544878.3693898199</v>
      </c>
      <c r="AC253" s="164">
        <v>-1631451.87054551</v>
      </c>
      <c r="AD253" s="164">
        <v>-1718025.37170121</v>
      </c>
      <c r="AE253" s="164">
        <v>-1804598.8728569001</v>
      </c>
      <c r="AF253" s="164">
        <v>-1891172.3740125999</v>
      </c>
      <c r="AG253" s="164">
        <v>-1977745.8751683</v>
      </c>
      <c r="AH253" s="164">
        <v>-2064319.3763239901</v>
      </c>
      <c r="AI253" s="164">
        <v>-2150892.8774796901</v>
      </c>
      <c r="AJ253" s="164">
        <v>-2237466.37863538</v>
      </c>
      <c r="AK253" s="164">
        <v>-2324039.87979108</v>
      </c>
      <c r="AL253" s="164">
        <v>-2410613.3809467698</v>
      </c>
      <c r="AM253" s="164">
        <v>-2497186.8821024699</v>
      </c>
      <c r="AN253" s="164">
        <v>-2497186.8821024699</v>
      </c>
    </row>
    <row r="254" spans="1:40" x14ac:dyDescent="0.2">
      <c r="A254" s="27" t="s">
        <v>2773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v>0</v>
      </c>
      <c r="S254" s="164">
        <v>0</v>
      </c>
      <c r="T254" s="164">
        <v>0</v>
      </c>
      <c r="U254" s="164">
        <v>0</v>
      </c>
      <c r="V254" s="164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  <c r="AB254" s="164">
        <v>0</v>
      </c>
      <c r="AC254" s="164">
        <v>0</v>
      </c>
      <c r="AD254" s="164">
        <v>0</v>
      </c>
      <c r="AE254" s="164">
        <v>0</v>
      </c>
      <c r="AF254" s="164">
        <v>0</v>
      </c>
      <c r="AG254" s="164">
        <v>0</v>
      </c>
      <c r="AH254" s="164">
        <v>0</v>
      </c>
      <c r="AI254" s="164">
        <v>0</v>
      </c>
      <c r="AJ254" s="164">
        <v>0</v>
      </c>
      <c r="AK254" s="164">
        <v>0</v>
      </c>
      <c r="AL254" s="164">
        <v>0</v>
      </c>
      <c r="AM254" s="164">
        <v>0</v>
      </c>
      <c r="AN254" s="164">
        <v>0</v>
      </c>
    </row>
    <row r="255" spans="1:40" x14ac:dyDescent="0.2">
      <c r="A255" s="27" t="s">
        <v>2774</v>
      </c>
    </row>
    <row r="256" spans="1:40" x14ac:dyDescent="0.2">
      <c r="A256" s="27" t="s">
        <v>2775</v>
      </c>
      <c r="B256" s="164">
        <v>1333470877.6446199</v>
      </c>
      <c r="C256" s="164">
        <v>1305353204.0234399</v>
      </c>
      <c r="D256" s="164">
        <v>1285762639.54953</v>
      </c>
      <c r="E256" s="164">
        <v>1280386385.0242701</v>
      </c>
      <c r="F256" s="164">
        <v>1280352585.1447001</v>
      </c>
      <c r="G256" s="164">
        <v>1277059587.35584</v>
      </c>
      <c r="H256" s="164">
        <v>1287469023.5711401</v>
      </c>
      <c r="I256" s="164">
        <v>1314563748.9274499</v>
      </c>
      <c r="J256" s="164">
        <v>1310992790.74366</v>
      </c>
      <c r="K256" s="164">
        <v>1304083520.12515</v>
      </c>
      <c r="L256" s="164">
        <v>1285784571.2505901</v>
      </c>
      <c r="M256" s="164">
        <v>1264927883.2764299</v>
      </c>
      <c r="N256" s="164">
        <v>1264927883.2764299</v>
      </c>
      <c r="O256" s="164">
        <v>1267712132.78653</v>
      </c>
      <c r="P256" s="164">
        <v>1269622337.52689</v>
      </c>
      <c r="Q256" s="164">
        <v>1269425908.8162501</v>
      </c>
      <c r="R256" s="164">
        <v>1269903450.9312899</v>
      </c>
      <c r="S256" s="164">
        <v>1271750101.0555699</v>
      </c>
      <c r="T256" s="164">
        <v>1274834575.90288</v>
      </c>
      <c r="U256" s="164">
        <v>1278517244.7047601</v>
      </c>
      <c r="V256" s="164">
        <v>1285048006.10552</v>
      </c>
      <c r="W256" s="164">
        <v>1290349592.1998999</v>
      </c>
      <c r="X256" s="164">
        <v>1296447252.8485401</v>
      </c>
      <c r="Y256" s="164">
        <v>1301276358.7233601</v>
      </c>
      <c r="Z256" s="164">
        <v>1303118571.71856</v>
      </c>
      <c r="AA256" s="164">
        <v>1303118571.71856</v>
      </c>
      <c r="AB256" s="164">
        <v>1306292764.09109</v>
      </c>
      <c r="AC256" s="164">
        <v>1310005971.6000199</v>
      </c>
      <c r="AD256" s="164">
        <v>1315144334.6524999</v>
      </c>
      <c r="AE256" s="164">
        <v>1320034930.75912</v>
      </c>
      <c r="AF256" s="164">
        <v>1322362315.96085</v>
      </c>
      <c r="AG256" s="164">
        <v>1324170052.82145</v>
      </c>
      <c r="AH256" s="164">
        <v>1325246799.48034</v>
      </c>
      <c r="AI256" s="164">
        <v>1327698046.01074</v>
      </c>
      <c r="AJ256" s="164">
        <v>1329121214.16259</v>
      </c>
      <c r="AK256" s="164">
        <v>1329189415.4142399</v>
      </c>
      <c r="AL256" s="164">
        <v>1323061947.9712801</v>
      </c>
      <c r="AM256" s="164">
        <v>1323086429.3552799</v>
      </c>
      <c r="AN256" s="164">
        <v>1323086429.3552799</v>
      </c>
    </row>
    <row r="257" spans="1:40" x14ac:dyDescent="0.2">
      <c r="A257" s="27" t="s">
        <v>2776</v>
      </c>
      <c r="B257" s="164">
        <v>1333470877.6446199</v>
      </c>
      <c r="C257" s="164">
        <v>1305353204.0234399</v>
      </c>
      <c r="D257" s="164">
        <v>1285762639.54953</v>
      </c>
      <c r="E257" s="164">
        <v>1280386385.0242701</v>
      </c>
      <c r="F257" s="164">
        <v>1280352585.1447001</v>
      </c>
      <c r="G257" s="164">
        <v>1277059587.35584</v>
      </c>
      <c r="H257" s="164">
        <v>1287469023.5711401</v>
      </c>
      <c r="I257" s="164">
        <v>1314563748.9274499</v>
      </c>
      <c r="J257" s="164">
        <v>1310992790.74365</v>
      </c>
      <c r="K257" s="164">
        <v>1304083520.12516</v>
      </c>
      <c r="L257" s="164">
        <v>1285784571.2505901</v>
      </c>
      <c r="M257" s="164">
        <v>1264927883.2764299</v>
      </c>
      <c r="N257" s="164">
        <v>1264927883.2764299</v>
      </c>
      <c r="O257" s="164">
        <v>1267712132.78653</v>
      </c>
      <c r="P257" s="164">
        <v>1269622337.52689</v>
      </c>
      <c r="Q257" s="164">
        <v>1269425908.8162501</v>
      </c>
      <c r="R257" s="164">
        <v>1269903450.9312899</v>
      </c>
      <c r="S257" s="164">
        <v>1271750101.0555699</v>
      </c>
      <c r="T257" s="164">
        <v>1274834575.90288</v>
      </c>
      <c r="U257" s="164">
        <v>1278517244.7047601</v>
      </c>
      <c r="V257" s="164">
        <v>1285048006.10552</v>
      </c>
      <c r="W257" s="164">
        <v>1290349592.1998999</v>
      </c>
      <c r="X257" s="164">
        <v>1296447252.8485401</v>
      </c>
      <c r="Y257" s="164">
        <v>1301276358.7233601</v>
      </c>
      <c r="Z257" s="164">
        <v>1303118571.71856</v>
      </c>
      <c r="AA257" s="164">
        <v>1303118571.71856</v>
      </c>
      <c r="AB257" s="164">
        <v>1306292764.09109</v>
      </c>
      <c r="AC257" s="164">
        <v>1310005971.6000099</v>
      </c>
      <c r="AD257" s="164">
        <v>1315144334.6524999</v>
      </c>
      <c r="AE257" s="164">
        <v>1320034930.75912</v>
      </c>
      <c r="AF257" s="164">
        <v>1322362315.96085</v>
      </c>
      <c r="AG257" s="164">
        <v>1324170052.82145</v>
      </c>
      <c r="AH257" s="164">
        <v>1325246799.48035</v>
      </c>
      <c r="AI257" s="164">
        <v>1327698046.01074</v>
      </c>
      <c r="AJ257" s="164">
        <v>1329121214.16259</v>
      </c>
      <c r="AK257" s="164">
        <v>1329189415.4142399</v>
      </c>
      <c r="AL257" s="164">
        <v>1323061947.9712801</v>
      </c>
      <c r="AM257" s="164">
        <v>1323086429.3552799</v>
      </c>
      <c r="AN257" s="164">
        <v>1323086429.3552799</v>
      </c>
    </row>
    <row r="258" spans="1:40" x14ac:dyDescent="0.2">
      <c r="A258" s="27" t="s">
        <v>2777</v>
      </c>
      <c r="B258" s="164">
        <v>-2.3283064365386899E-7</v>
      </c>
      <c r="C258" s="164">
        <v>9.3132257461547799E-7</v>
      </c>
      <c r="D258" s="164">
        <v>1.62981450557708E-6</v>
      </c>
      <c r="E258" s="164">
        <v>-2.3283064365386899E-7</v>
      </c>
      <c r="F258" s="164">
        <v>9.3132257461547799E-7</v>
      </c>
      <c r="G258" s="164">
        <v>4.6566128730773899E-7</v>
      </c>
      <c r="H258" s="164">
        <v>-4.6566128730773899E-7</v>
      </c>
      <c r="I258" s="164">
        <v>-4.6566128730773899E-7</v>
      </c>
      <c r="J258" s="164">
        <v>9.3132257461547799E-7</v>
      </c>
      <c r="K258" s="164">
        <v>-6.9849193096160804E-7</v>
      </c>
      <c r="L258" s="164">
        <v>-4.6566128730773899E-7</v>
      </c>
      <c r="M258" s="164">
        <v>-4.6566128730773899E-7</v>
      </c>
      <c r="N258" s="164">
        <v>-4.6566128730773899E-7</v>
      </c>
      <c r="O258" s="164">
        <v>-9.3132257461547799E-7</v>
      </c>
      <c r="P258" s="164">
        <v>-2.3283064365386899E-7</v>
      </c>
      <c r="Q258" s="164">
        <v>2.3283064365386899E-7</v>
      </c>
      <c r="R258" s="164">
        <v>-9.3132257461547799E-7</v>
      </c>
      <c r="S258" s="164">
        <v>2.3283064365386899E-7</v>
      </c>
      <c r="T258" s="164">
        <v>-9.3132257461547799E-7</v>
      </c>
      <c r="U258" s="164">
        <v>-1.3969838619232099E-6</v>
      </c>
      <c r="V258" s="164">
        <v>4.6566128730773899E-7</v>
      </c>
      <c r="W258" s="164">
        <v>0</v>
      </c>
      <c r="X258" s="164">
        <v>9.3132257461547799E-7</v>
      </c>
      <c r="Y258" s="164">
        <v>9.3132257461547799E-7</v>
      </c>
      <c r="Z258" s="164">
        <v>9.3132257461547799E-7</v>
      </c>
      <c r="AA258" s="164">
        <v>9.3132257461547799E-7</v>
      </c>
      <c r="AB258" s="164">
        <v>1.86264514923095E-6</v>
      </c>
      <c r="AC258" s="164">
        <v>1.1641532182693401E-6</v>
      </c>
      <c r="AD258" s="164">
        <v>2.79396772384643E-6</v>
      </c>
      <c r="AE258" s="164">
        <v>1.3969838619232099E-6</v>
      </c>
      <c r="AF258" s="164">
        <v>1.1641532182693401E-6</v>
      </c>
      <c r="AG258" s="164">
        <v>-1.1641532182693401E-6</v>
      </c>
      <c r="AH258" s="164">
        <v>-6.9849193096160804E-7</v>
      </c>
      <c r="AI258" s="164">
        <v>-4.6566128730773899E-7</v>
      </c>
      <c r="AJ258" s="164">
        <v>-1.3969838619232099E-6</v>
      </c>
      <c r="AK258" s="164">
        <v>2.3283064365386899E-7</v>
      </c>
      <c r="AL258" s="164">
        <v>0</v>
      </c>
      <c r="AM258" s="164">
        <v>0</v>
      </c>
      <c r="AN258" s="164">
        <v>0</v>
      </c>
    </row>
    <row r="259" spans="1:40" x14ac:dyDescent="0.2">
      <c r="A259" s="27" t="s">
        <v>2778</v>
      </c>
    </row>
    <row r="260" spans="1:40" ht="10.8" thickBot="1" x14ac:dyDescent="0.25">
      <c r="A260" s="189" t="s">
        <v>2779</v>
      </c>
    </row>
    <row r="261" spans="1:40" x14ac:dyDescent="0.2">
      <c r="A261" s="27" t="s">
        <v>2780</v>
      </c>
    </row>
    <row r="262" spans="1:40" x14ac:dyDescent="0.2">
      <c r="A262" s="27" t="s">
        <v>2781</v>
      </c>
    </row>
    <row r="263" spans="1:40" x14ac:dyDescent="0.2">
      <c r="A263" s="27" t="s">
        <v>2782</v>
      </c>
    </row>
    <row r="264" spans="1:40" x14ac:dyDescent="0.2">
      <c r="A264" s="27" t="s">
        <v>2783</v>
      </c>
    </row>
    <row r="265" spans="1:40" x14ac:dyDescent="0.2">
      <c r="A265" s="27" t="s">
        <v>2784</v>
      </c>
    </row>
    <row r="266" spans="1:40" x14ac:dyDescent="0.2">
      <c r="A266" s="27" t="s">
        <v>2785</v>
      </c>
    </row>
    <row r="267" spans="1:40" x14ac:dyDescent="0.2">
      <c r="A267" s="27" t="s">
        <v>2786</v>
      </c>
    </row>
    <row r="268" spans="1:40" x14ac:dyDescent="0.2">
      <c r="A268" s="27" t="s">
        <v>2787</v>
      </c>
    </row>
    <row r="269" spans="1:40" x14ac:dyDescent="0.2">
      <c r="A269" s="27" t="s">
        <v>2788</v>
      </c>
    </row>
    <row r="270" spans="1:40" x14ac:dyDescent="0.2">
      <c r="A270" s="27" t="s">
        <v>2789</v>
      </c>
    </row>
    <row r="271" spans="1:40" x14ac:dyDescent="0.2">
      <c r="A271" s="27" t="s">
        <v>2790</v>
      </c>
    </row>
    <row r="272" spans="1:40" x14ac:dyDescent="0.2">
      <c r="A272" s="27" t="s">
        <v>2791</v>
      </c>
    </row>
    <row r="273" spans="1:40" x14ac:dyDescent="0.2">
      <c r="A273" s="27" t="s">
        <v>2792</v>
      </c>
    </row>
    <row r="274" spans="1:40" x14ac:dyDescent="0.2">
      <c r="A274" s="27" t="s">
        <v>2793</v>
      </c>
    </row>
    <row r="275" spans="1:40" x14ac:dyDescent="0.2">
      <c r="A275" s="27" t="s">
        <v>2794</v>
      </c>
    </row>
    <row r="276" spans="1:40" x14ac:dyDescent="0.2">
      <c r="A276" s="27" t="s">
        <v>2795</v>
      </c>
    </row>
    <row r="277" spans="1:40" x14ac:dyDescent="0.2">
      <c r="A277" s="27" t="s">
        <v>2796</v>
      </c>
    </row>
    <row r="278" spans="1:40" x14ac:dyDescent="0.2">
      <c r="A278" s="27" t="s">
        <v>2797</v>
      </c>
    </row>
    <row r="279" spans="1:40" x14ac:dyDescent="0.2">
      <c r="A279" s="27" t="s">
        <v>2798</v>
      </c>
    </row>
    <row r="280" spans="1:40" x14ac:dyDescent="0.2">
      <c r="A280" s="27" t="s">
        <v>2799</v>
      </c>
    </row>
    <row r="281" spans="1:40" x14ac:dyDescent="0.2">
      <c r="A281" s="27" t="s">
        <v>2800</v>
      </c>
    </row>
    <row r="282" spans="1:40" ht="10.8" thickBot="1" x14ac:dyDescent="0.25">
      <c r="A282" s="189" t="s">
        <v>2801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  <c r="O282" s="164">
        <v>0</v>
      </c>
      <c r="P282" s="164">
        <v>0</v>
      </c>
      <c r="Q282" s="164">
        <v>0</v>
      </c>
      <c r="R282" s="164">
        <v>0</v>
      </c>
      <c r="S282" s="164">
        <v>0</v>
      </c>
      <c r="T282" s="164">
        <v>0</v>
      </c>
      <c r="U282" s="164">
        <v>0</v>
      </c>
      <c r="V282" s="164">
        <v>0</v>
      </c>
      <c r="W282" s="164">
        <v>0</v>
      </c>
      <c r="X282" s="164">
        <v>0</v>
      </c>
      <c r="Y282" s="164">
        <v>0</v>
      </c>
      <c r="Z282" s="164">
        <v>0</v>
      </c>
      <c r="AA282" s="164">
        <v>0</v>
      </c>
      <c r="AB282" s="164">
        <v>0</v>
      </c>
      <c r="AC282" s="164">
        <v>0</v>
      </c>
      <c r="AD282" s="164">
        <v>0</v>
      </c>
      <c r="AE282" s="164">
        <v>0</v>
      </c>
      <c r="AF282" s="164">
        <v>0</v>
      </c>
      <c r="AG282" s="164">
        <v>0</v>
      </c>
      <c r="AH282" s="164">
        <v>0</v>
      </c>
      <c r="AI282" s="164">
        <v>0</v>
      </c>
      <c r="AJ282" s="164">
        <v>0</v>
      </c>
      <c r="AK282" s="164">
        <v>0</v>
      </c>
      <c r="AL282" s="164">
        <v>0</v>
      </c>
      <c r="AM282" s="164">
        <v>0</v>
      </c>
      <c r="AN282" s="164">
        <v>0</v>
      </c>
    </row>
    <row r="283" spans="1:40" x14ac:dyDescent="0.2">
      <c r="A283" s="27" t="s">
        <v>2802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64">
        <v>0</v>
      </c>
      <c r="AB283" s="164">
        <v>0</v>
      </c>
      <c r="AC283" s="164">
        <v>0</v>
      </c>
      <c r="AD283" s="164">
        <v>0</v>
      </c>
      <c r="AE283" s="164">
        <v>0</v>
      </c>
      <c r="AF283" s="164">
        <v>0</v>
      </c>
      <c r="AG283" s="164">
        <v>0</v>
      </c>
      <c r="AH283" s="164">
        <v>0</v>
      </c>
      <c r="AI283" s="164">
        <v>0</v>
      </c>
      <c r="AJ283" s="164">
        <v>0</v>
      </c>
      <c r="AK283" s="164">
        <v>0</v>
      </c>
      <c r="AL283" s="164">
        <v>0</v>
      </c>
      <c r="AM283" s="164">
        <v>0</v>
      </c>
      <c r="AN283" s="164">
        <v>0</v>
      </c>
    </row>
    <row r="284" spans="1:40" x14ac:dyDescent="0.2">
      <c r="A284" s="27" t="s">
        <v>1011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0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0</v>
      </c>
      <c r="AI284" s="164">
        <v>0</v>
      </c>
      <c r="AJ284" s="164">
        <v>0</v>
      </c>
      <c r="AK284" s="164">
        <v>0</v>
      </c>
      <c r="AL284" s="164">
        <v>0</v>
      </c>
      <c r="AM284" s="164">
        <v>0</v>
      </c>
      <c r="AN284" s="164">
        <v>0</v>
      </c>
    </row>
    <row r="285" spans="1:40" x14ac:dyDescent="0.2">
      <c r="A285" s="27" t="s">
        <v>2803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  <c r="O285" s="164">
        <v>0</v>
      </c>
      <c r="P285" s="164">
        <v>0</v>
      </c>
      <c r="Q285" s="164">
        <v>0</v>
      </c>
      <c r="R285" s="164">
        <v>0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0</v>
      </c>
      <c r="AI285" s="164">
        <v>0</v>
      </c>
      <c r="AJ285" s="164">
        <v>0</v>
      </c>
      <c r="AK285" s="164">
        <v>0</v>
      </c>
      <c r="AL285" s="164">
        <v>0</v>
      </c>
      <c r="AM285" s="164">
        <v>0</v>
      </c>
      <c r="AN285" s="164">
        <v>0</v>
      </c>
    </row>
    <row r="286" spans="1:40" x14ac:dyDescent="0.2">
      <c r="A286" s="27" t="s">
        <v>2804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0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0</v>
      </c>
      <c r="AI286" s="164">
        <v>0</v>
      </c>
      <c r="AJ286" s="164">
        <v>0</v>
      </c>
      <c r="AK286" s="164">
        <v>0</v>
      </c>
      <c r="AL286" s="164">
        <v>0</v>
      </c>
      <c r="AM286" s="164">
        <v>0</v>
      </c>
      <c r="AN286" s="164">
        <v>0</v>
      </c>
    </row>
    <row r="287" spans="1:40" x14ac:dyDescent="0.2">
      <c r="A287" s="27" t="s">
        <v>2805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  <c r="O287" s="164">
        <v>0</v>
      </c>
      <c r="P287" s="164">
        <v>0</v>
      </c>
      <c r="Q287" s="164">
        <v>0</v>
      </c>
      <c r="R287" s="164">
        <v>0</v>
      </c>
      <c r="S287" s="164">
        <v>0</v>
      </c>
      <c r="T287" s="164">
        <v>0</v>
      </c>
      <c r="U287" s="164">
        <v>0</v>
      </c>
      <c r="V287" s="164">
        <v>0</v>
      </c>
      <c r="W287" s="164">
        <v>0</v>
      </c>
      <c r="X287" s="164">
        <v>0</v>
      </c>
      <c r="Y287" s="164">
        <v>0</v>
      </c>
      <c r="Z287" s="164">
        <v>0</v>
      </c>
      <c r="AA287" s="164">
        <v>0</v>
      </c>
      <c r="AB287" s="164">
        <v>0</v>
      </c>
      <c r="AC287" s="164">
        <v>0</v>
      </c>
      <c r="AD287" s="164">
        <v>0</v>
      </c>
      <c r="AE287" s="164">
        <v>0</v>
      </c>
      <c r="AF287" s="164">
        <v>0</v>
      </c>
      <c r="AG287" s="164">
        <v>0</v>
      </c>
      <c r="AH287" s="164">
        <v>0</v>
      </c>
      <c r="AI287" s="164">
        <v>0</v>
      </c>
      <c r="AJ287" s="164">
        <v>0</v>
      </c>
      <c r="AK287" s="164">
        <v>0</v>
      </c>
      <c r="AL287" s="164">
        <v>0</v>
      </c>
      <c r="AM287" s="164">
        <v>0</v>
      </c>
      <c r="AN287" s="164">
        <v>0</v>
      </c>
    </row>
    <row r="288" spans="1:40" x14ac:dyDescent="0.2">
      <c r="A288" s="27" t="s">
        <v>2806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0</v>
      </c>
      <c r="U288" s="164">
        <v>0</v>
      </c>
      <c r="V288" s="164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164">
        <v>0</v>
      </c>
      <c r="AD288" s="164">
        <v>0</v>
      </c>
      <c r="AE288" s="164">
        <v>0</v>
      </c>
      <c r="AF288" s="164">
        <v>0</v>
      </c>
      <c r="AG288" s="164">
        <v>0</v>
      </c>
      <c r="AH288" s="164">
        <v>0</v>
      </c>
      <c r="AI288" s="164">
        <v>0</v>
      </c>
      <c r="AJ288" s="164">
        <v>0</v>
      </c>
      <c r="AK288" s="164">
        <v>0</v>
      </c>
      <c r="AL288" s="164">
        <v>0</v>
      </c>
      <c r="AM288" s="164">
        <v>0</v>
      </c>
      <c r="AN288" s="164">
        <v>0</v>
      </c>
    </row>
    <row r="289" spans="1:40" x14ac:dyDescent="0.2">
      <c r="A289" s="27" t="s">
        <v>2807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  <c r="O289" s="164">
        <v>0</v>
      </c>
      <c r="P289" s="164">
        <v>0</v>
      </c>
      <c r="Q289" s="164">
        <v>0</v>
      </c>
      <c r="R289" s="164">
        <v>0</v>
      </c>
      <c r="S289" s="164">
        <v>0</v>
      </c>
      <c r="T289" s="164">
        <v>0</v>
      </c>
      <c r="U289" s="164">
        <v>0</v>
      </c>
      <c r="V289" s="164">
        <v>0</v>
      </c>
      <c r="W289" s="164">
        <v>0</v>
      </c>
      <c r="X289" s="164">
        <v>0</v>
      </c>
      <c r="Y289" s="164">
        <v>0</v>
      </c>
      <c r="Z289" s="164">
        <v>0</v>
      </c>
      <c r="AA289" s="164">
        <v>0</v>
      </c>
      <c r="AB289" s="164">
        <v>0</v>
      </c>
      <c r="AC289" s="164">
        <v>0</v>
      </c>
      <c r="AD289" s="164">
        <v>0</v>
      </c>
      <c r="AE289" s="164">
        <v>0</v>
      </c>
      <c r="AF289" s="164">
        <v>0</v>
      </c>
      <c r="AG289" s="164">
        <v>0</v>
      </c>
      <c r="AH289" s="164">
        <v>0</v>
      </c>
      <c r="AI289" s="164">
        <v>0</v>
      </c>
      <c r="AJ289" s="164">
        <v>0</v>
      </c>
      <c r="AK289" s="164">
        <v>0</v>
      </c>
      <c r="AL289" s="164">
        <v>0</v>
      </c>
      <c r="AM289" s="164">
        <v>0</v>
      </c>
      <c r="AN289" s="164">
        <v>0</v>
      </c>
    </row>
    <row r="290" spans="1:40" x14ac:dyDescent="0.2">
      <c r="A290" s="27" t="s">
        <v>2808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0</v>
      </c>
      <c r="R290" s="164">
        <v>0</v>
      </c>
      <c r="S290" s="164">
        <v>0</v>
      </c>
      <c r="T290" s="164">
        <v>0</v>
      </c>
      <c r="U290" s="164">
        <v>0</v>
      </c>
      <c r="V290" s="164">
        <v>0</v>
      </c>
      <c r="W290" s="164">
        <v>0</v>
      </c>
      <c r="X290" s="164">
        <v>0</v>
      </c>
      <c r="Y290" s="164">
        <v>0</v>
      </c>
      <c r="Z290" s="164">
        <v>0</v>
      </c>
      <c r="AA290" s="164">
        <v>0</v>
      </c>
      <c r="AB290" s="164">
        <v>0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0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0</v>
      </c>
    </row>
    <row r="291" spans="1:40" x14ac:dyDescent="0.2">
      <c r="A291" s="27" t="s">
        <v>2809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0</v>
      </c>
      <c r="Q291" s="164">
        <v>0</v>
      </c>
      <c r="R291" s="164">
        <v>0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0</v>
      </c>
      <c r="AC291" s="164">
        <v>0</v>
      </c>
      <c r="AD291" s="164">
        <v>0</v>
      </c>
      <c r="AE291" s="164">
        <v>0</v>
      </c>
      <c r="AF291" s="164">
        <v>0</v>
      </c>
      <c r="AG291" s="164">
        <v>0</v>
      </c>
      <c r="AH291" s="164">
        <v>0</v>
      </c>
      <c r="AI291" s="164">
        <v>0</v>
      </c>
      <c r="AJ291" s="164">
        <v>0</v>
      </c>
      <c r="AK291" s="164">
        <v>0</v>
      </c>
      <c r="AL291" s="164">
        <v>0</v>
      </c>
      <c r="AM291" s="164">
        <v>0</v>
      </c>
      <c r="AN291" s="164">
        <v>0</v>
      </c>
    </row>
    <row r="292" spans="1:40" x14ac:dyDescent="0.2">
      <c r="A292" s="27" t="s">
        <v>2810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0</v>
      </c>
      <c r="P292" s="164">
        <v>0</v>
      </c>
      <c r="Q292" s="164">
        <v>0</v>
      </c>
      <c r="R292" s="164">
        <v>0</v>
      </c>
      <c r="S292" s="164">
        <v>0</v>
      </c>
      <c r="T292" s="164">
        <v>0</v>
      </c>
      <c r="U292" s="164">
        <v>0</v>
      </c>
      <c r="V292" s="164">
        <v>0</v>
      </c>
      <c r="W292" s="164">
        <v>0</v>
      </c>
      <c r="X292" s="164">
        <v>0</v>
      </c>
      <c r="Y292" s="164">
        <v>0</v>
      </c>
      <c r="Z292" s="164">
        <v>0</v>
      </c>
      <c r="AA292" s="164">
        <v>0</v>
      </c>
      <c r="AB292" s="164">
        <v>0</v>
      </c>
      <c r="AC292" s="164">
        <v>0</v>
      </c>
      <c r="AD292" s="164">
        <v>0</v>
      </c>
      <c r="AE292" s="164">
        <v>0</v>
      </c>
      <c r="AF292" s="164">
        <v>0</v>
      </c>
      <c r="AG292" s="164">
        <v>0</v>
      </c>
      <c r="AH292" s="164">
        <v>0</v>
      </c>
      <c r="AI292" s="164">
        <v>0</v>
      </c>
      <c r="AJ292" s="164">
        <v>0</v>
      </c>
      <c r="AK292" s="164">
        <v>0</v>
      </c>
      <c r="AL292" s="164">
        <v>0</v>
      </c>
      <c r="AM292" s="164">
        <v>0</v>
      </c>
      <c r="AN292" s="164">
        <v>0</v>
      </c>
    </row>
    <row r="293" spans="1:40" x14ac:dyDescent="0.2">
      <c r="A293" s="27" t="s">
        <v>2811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2812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2813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2814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2815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0</v>
      </c>
      <c r="AA297" s="164">
        <v>0</v>
      </c>
      <c r="AB297" s="164">
        <v>0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0</v>
      </c>
      <c r="AI297" s="164">
        <v>0</v>
      </c>
      <c r="AJ297" s="164">
        <v>0</v>
      </c>
      <c r="AK297" s="164">
        <v>0</v>
      </c>
      <c r="AL297" s="164">
        <v>0</v>
      </c>
      <c r="AM297" s="164">
        <v>0</v>
      </c>
      <c r="AN297" s="164">
        <v>0</v>
      </c>
    </row>
    <row r="298" spans="1:40" x14ac:dyDescent="0.2">
      <c r="A298" s="27" t="s">
        <v>2816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2817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0</v>
      </c>
      <c r="Z299" s="164">
        <v>0</v>
      </c>
      <c r="AA299" s="164">
        <v>0</v>
      </c>
      <c r="AB299" s="164">
        <v>0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0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</row>
    <row r="300" spans="1:40" x14ac:dyDescent="0.2">
      <c r="A300" s="27" t="s">
        <v>2818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0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4">
        <v>0</v>
      </c>
      <c r="AD300" s="164">
        <v>0</v>
      </c>
      <c r="AE300" s="164">
        <v>0</v>
      </c>
      <c r="AF300" s="164">
        <v>0</v>
      </c>
      <c r="AG300" s="164">
        <v>0</v>
      </c>
      <c r="AH300" s="164">
        <v>0</v>
      </c>
      <c r="AI300" s="164">
        <v>0</v>
      </c>
      <c r="AJ300" s="164">
        <v>0</v>
      </c>
      <c r="AK300" s="164">
        <v>0</v>
      </c>
      <c r="AL300" s="164">
        <v>0</v>
      </c>
      <c r="AM300" s="164">
        <v>0</v>
      </c>
      <c r="AN300" s="164">
        <v>0</v>
      </c>
    </row>
    <row r="301" spans="1:40" x14ac:dyDescent="0.2">
      <c r="A301" s="27" t="s">
        <v>2819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2820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0</v>
      </c>
      <c r="AB302" s="164">
        <v>0</v>
      </c>
      <c r="AC302" s="164">
        <v>0</v>
      </c>
      <c r="AD302" s="164">
        <v>0</v>
      </c>
      <c r="AE302" s="164">
        <v>0</v>
      </c>
      <c r="AF302" s="164">
        <v>0</v>
      </c>
      <c r="AG302" s="164">
        <v>0</v>
      </c>
      <c r="AH302" s="164">
        <v>0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</row>
    <row r="303" spans="1:40" x14ac:dyDescent="0.2">
      <c r="A303" s="27" t="s">
        <v>2821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2822</v>
      </c>
      <c r="B304" s="164">
        <v>0</v>
      </c>
      <c r="C304" s="164">
        <v>0</v>
      </c>
      <c r="D304" s="164">
        <v>0</v>
      </c>
      <c r="E304" s="164">
        <v>0</v>
      </c>
      <c r="F304" s="164">
        <v>0</v>
      </c>
      <c r="G304" s="164">
        <v>0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v>0</v>
      </c>
      <c r="S304" s="164">
        <v>0</v>
      </c>
      <c r="T304" s="164">
        <v>0</v>
      </c>
      <c r="U304" s="164">
        <v>0</v>
      </c>
      <c r="V304" s="164">
        <v>0</v>
      </c>
      <c r="W304" s="164">
        <v>0</v>
      </c>
      <c r="X304" s="164">
        <v>0</v>
      </c>
      <c r="Y304" s="164">
        <v>0</v>
      </c>
      <c r="Z304" s="164">
        <v>0</v>
      </c>
      <c r="AA304" s="164">
        <v>0</v>
      </c>
      <c r="AB304" s="164">
        <v>0</v>
      </c>
      <c r="AC304" s="164">
        <v>0</v>
      </c>
      <c r="AD304" s="164">
        <v>0</v>
      </c>
      <c r="AE304" s="164">
        <v>0</v>
      </c>
      <c r="AF304" s="164">
        <v>0</v>
      </c>
      <c r="AG304" s="164">
        <v>0</v>
      </c>
      <c r="AH304" s="164">
        <v>0</v>
      </c>
      <c r="AI304" s="164">
        <v>0</v>
      </c>
      <c r="AJ304" s="164">
        <v>0</v>
      </c>
      <c r="AK304" s="164">
        <v>0</v>
      </c>
      <c r="AL304" s="164">
        <v>0</v>
      </c>
      <c r="AM304" s="164">
        <v>0</v>
      </c>
      <c r="AN304" s="164">
        <v>0</v>
      </c>
    </row>
    <row r="305" spans="1:40" x14ac:dyDescent="0.2">
      <c r="A305" s="27" t="s">
        <v>2823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0</v>
      </c>
      <c r="S305" s="164">
        <v>0</v>
      </c>
      <c r="T305" s="164">
        <v>0</v>
      </c>
      <c r="U305" s="164">
        <v>0</v>
      </c>
      <c r="V305" s="164">
        <v>0</v>
      </c>
      <c r="W305" s="164">
        <v>0</v>
      </c>
      <c r="X305" s="164">
        <v>0</v>
      </c>
      <c r="Y305" s="164">
        <v>0</v>
      </c>
      <c r="Z305" s="164">
        <v>0</v>
      </c>
      <c r="AA305" s="164">
        <v>0</v>
      </c>
      <c r="AB305" s="164">
        <v>0</v>
      </c>
      <c r="AC305" s="164">
        <v>0</v>
      </c>
      <c r="AD305" s="164">
        <v>0</v>
      </c>
      <c r="AE305" s="164">
        <v>0</v>
      </c>
      <c r="AF305" s="164">
        <v>0</v>
      </c>
      <c r="AG305" s="164">
        <v>0</v>
      </c>
      <c r="AH305" s="164">
        <v>0</v>
      </c>
      <c r="AI305" s="164">
        <v>0</v>
      </c>
      <c r="AJ305" s="164">
        <v>0</v>
      </c>
      <c r="AK305" s="164">
        <v>0</v>
      </c>
      <c r="AL305" s="164">
        <v>0</v>
      </c>
      <c r="AM305" s="164">
        <v>0</v>
      </c>
      <c r="AN305" s="164">
        <v>0</v>
      </c>
    </row>
    <row r="306" spans="1:40" x14ac:dyDescent="0.2">
      <c r="A306" s="27" t="s">
        <v>2824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27" t="s">
        <v>2825</v>
      </c>
    </row>
    <row r="308" spans="1:40" x14ac:dyDescent="0.2">
      <c r="A308" s="27" t="s">
        <v>2826</v>
      </c>
    </row>
    <row r="309" spans="1:40" x14ac:dyDescent="0.2">
      <c r="A309" s="27" t="s">
        <v>1036</v>
      </c>
    </row>
    <row r="310" spans="1:40" x14ac:dyDescent="0.2">
      <c r="A310" s="27" t="s">
        <v>2827</v>
      </c>
    </row>
    <row r="311" spans="1:40" x14ac:dyDescent="0.2">
      <c r="A311" s="27" t="s">
        <v>2828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26B0-278C-406C-A517-DC31D4ACB78B}">
  <dimension ref="A1:AN311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40" width="10.6640625" style="164" customWidth="1"/>
    <col min="41" max="16384" width="9.109375" style="164"/>
  </cols>
  <sheetData>
    <row r="1" spans="1:40" s="163" customFormat="1" x14ac:dyDescent="0.2">
      <c r="A1" s="162"/>
    </row>
    <row r="2" spans="1:40" s="163" customFormat="1" ht="20.399999999999999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30" t="s">
        <v>1231</v>
      </c>
    </row>
    <row r="5" spans="1:40" x14ac:dyDescent="0.2">
      <c r="A5" s="27" t="s">
        <v>733</v>
      </c>
    </row>
    <row r="6" spans="1:40" x14ac:dyDescent="0.2">
      <c r="A6" s="27" t="s">
        <v>2540</v>
      </c>
    </row>
    <row r="7" spans="1:40" x14ac:dyDescent="0.2">
      <c r="A7" s="27" t="s">
        <v>2541</v>
      </c>
    </row>
    <row r="8" spans="1:40" x14ac:dyDescent="0.2">
      <c r="A8" s="27" t="s">
        <v>2542</v>
      </c>
    </row>
    <row r="9" spans="1:40" x14ac:dyDescent="0.2">
      <c r="A9" s="27" t="s">
        <v>2543</v>
      </c>
    </row>
    <row r="10" spans="1:40" x14ac:dyDescent="0.2">
      <c r="A10" s="27" t="s">
        <v>1786</v>
      </c>
    </row>
    <row r="11" spans="1:40" x14ac:dyDescent="0.2">
      <c r="A11" s="27" t="s">
        <v>2544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2545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2546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2547</v>
      </c>
      <c r="B14" s="164">
        <v>925.85609155024395</v>
      </c>
      <c r="C14" s="164">
        <v>924.77192761169397</v>
      </c>
      <c r="D14" s="164">
        <v>923.96734403681296</v>
      </c>
      <c r="E14" s="164">
        <v>923.82416089542505</v>
      </c>
      <c r="F14" s="164">
        <v>923.75236976975805</v>
      </c>
      <c r="G14" s="164">
        <v>923.57668694684503</v>
      </c>
      <c r="H14" s="164">
        <v>924.15214166944702</v>
      </c>
      <c r="I14" s="164">
        <v>925.38220447479</v>
      </c>
      <c r="J14" s="164">
        <v>925.41960549331498</v>
      </c>
      <c r="K14" s="164">
        <v>925.53209840748502</v>
      </c>
      <c r="L14" s="164">
        <v>925.11832481061504</v>
      </c>
      <c r="M14" s="164">
        <v>924.54649415815197</v>
      </c>
      <c r="N14" s="164">
        <v>11095.899449824499</v>
      </c>
      <c r="O14" s="164">
        <v>924.02874843986001</v>
      </c>
      <c r="P14" s="164">
        <v>923.62880568777496</v>
      </c>
      <c r="Q14" s="164">
        <v>923.23840372134896</v>
      </c>
      <c r="R14" s="164">
        <v>922.85295788016595</v>
      </c>
      <c r="S14" s="164">
        <v>922.45922646105896</v>
      </c>
      <c r="T14" s="164">
        <v>921.71951521650897</v>
      </c>
      <c r="U14" s="164">
        <v>921.00300942049796</v>
      </c>
      <c r="V14" s="164">
        <v>920.40177933687801</v>
      </c>
      <c r="W14" s="164">
        <v>919.78150732354004</v>
      </c>
      <c r="X14" s="164">
        <v>919.255983865036</v>
      </c>
      <c r="Y14" s="164">
        <v>918.80887845754398</v>
      </c>
      <c r="Z14" s="164">
        <v>918.16097721841402</v>
      </c>
      <c r="AA14" s="164">
        <v>11055.339793028599</v>
      </c>
      <c r="AB14" s="164">
        <v>917.216116288065</v>
      </c>
      <c r="AC14" s="164">
        <v>916.55374887956896</v>
      </c>
      <c r="AD14" s="164">
        <v>916.09791875043004</v>
      </c>
      <c r="AE14" s="164">
        <v>915.57015175003596</v>
      </c>
      <c r="AF14" s="164">
        <v>914.83803074648495</v>
      </c>
      <c r="AG14" s="164">
        <v>914.90434434491499</v>
      </c>
      <c r="AH14" s="164">
        <v>914.93030835318996</v>
      </c>
      <c r="AI14" s="164">
        <v>915.01757691292096</v>
      </c>
      <c r="AJ14" s="164">
        <v>915.18988718888102</v>
      </c>
      <c r="AK14" s="164">
        <v>915.30376371713396</v>
      </c>
      <c r="AL14" s="164">
        <v>915.16700148458699</v>
      </c>
      <c r="AM14" s="164">
        <v>915.405120351802</v>
      </c>
      <c r="AN14" s="164">
        <v>10986.193968768001</v>
      </c>
    </row>
    <row r="15" spans="1:40" x14ac:dyDescent="0.2">
      <c r="A15" s="27" t="s">
        <v>2548</v>
      </c>
    </row>
    <row r="16" spans="1:40" x14ac:dyDescent="0.2">
      <c r="A16" s="30" t="s">
        <v>2549</v>
      </c>
    </row>
    <row r="17" spans="1:40" x14ac:dyDescent="0.2">
      <c r="A17" s="27" t="s">
        <v>2550</v>
      </c>
    </row>
    <row r="18" spans="1:40" s="171" customFormat="1" x14ac:dyDescent="0.2">
      <c r="A18" s="128" t="s">
        <v>2551</v>
      </c>
      <c r="B18" s="171">
        <v>0.93271778322983401</v>
      </c>
      <c r="C18" s="171">
        <v>0.93245905550150399</v>
      </c>
      <c r="D18" s="171">
        <v>0.93231542879400098</v>
      </c>
      <c r="E18" s="171">
        <v>0.93218963384062503</v>
      </c>
      <c r="F18" s="171">
        <v>0.93206681377669298</v>
      </c>
      <c r="G18" s="171">
        <v>0.93192897836467103</v>
      </c>
      <c r="H18" s="171">
        <v>0.93175883275545301</v>
      </c>
      <c r="I18" s="171">
        <v>0.93159213505087202</v>
      </c>
      <c r="J18" s="171">
        <v>0.931422633189529</v>
      </c>
      <c r="K18" s="171">
        <v>0.93126688246999101</v>
      </c>
      <c r="L18" s="171">
        <v>0.93118171182135101</v>
      </c>
      <c r="M18" s="171">
        <v>0.93118813959217295</v>
      </c>
      <c r="N18" s="171">
        <v>0.93118813959217295</v>
      </c>
      <c r="O18" s="171">
        <v>0.93075060926055098</v>
      </c>
      <c r="P18" s="171">
        <v>0.93077375805303697</v>
      </c>
      <c r="Q18" s="171">
        <v>0.93077881834823994</v>
      </c>
      <c r="R18" s="171">
        <v>0.93078041855973304</v>
      </c>
      <c r="S18" s="171">
        <v>0.93077145934850902</v>
      </c>
      <c r="T18" s="171">
        <v>0.93081566490898704</v>
      </c>
      <c r="U18" s="171">
        <v>0.93081084499967803</v>
      </c>
      <c r="V18" s="171">
        <v>0.930808653321889</v>
      </c>
      <c r="W18" s="171">
        <v>0.93078883987313199</v>
      </c>
      <c r="X18" s="171">
        <v>0.93077142033817595</v>
      </c>
      <c r="Y18" s="171">
        <v>0.93075641484648597</v>
      </c>
      <c r="Z18" s="171">
        <v>0.93077561743680204</v>
      </c>
      <c r="AA18" s="171">
        <v>0.93077561743680204</v>
      </c>
      <c r="AB18" s="171">
        <v>0.93017698021212603</v>
      </c>
      <c r="AC18" s="171">
        <v>0.93012459395633396</v>
      </c>
      <c r="AD18" s="171">
        <v>0.930084292802977</v>
      </c>
      <c r="AE18" s="171">
        <v>0.93006346921365901</v>
      </c>
      <c r="AF18" s="171">
        <v>0.93003587123744302</v>
      </c>
      <c r="AG18" s="171">
        <v>0.930091350014284</v>
      </c>
      <c r="AH18" s="171">
        <v>0.93003361281994801</v>
      </c>
      <c r="AI18" s="171">
        <v>0.93003335916592</v>
      </c>
      <c r="AJ18" s="171">
        <v>0.93001947308431199</v>
      </c>
      <c r="AK18" s="171">
        <v>0.92999665444771296</v>
      </c>
      <c r="AL18" s="171">
        <v>0.92997421757008802</v>
      </c>
      <c r="AM18" s="171">
        <v>0.92994978921490801</v>
      </c>
      <c r="AN18" s="171">
        <v>0.92994978921490801</v>
      </c>
    </row>
    <row r="19" spans="1:40" s="171" customFormat="1" x14ac:dyDescent="0.2">
      <c r="A19" s="128" t="s">
        <v>2552</v>
      </c>
      <c r="B19" s="171">
        <v>0.96171222178117799</v>
      </c>
      <c r="C19" s="171">
        <v>0.96183238568693097</v>
      </c>
      <c r="D19" s="171">
        <v>0.96190359286685101</v>
      </c>
      <c r="E19" s="171">
        <v>0.96196267051856599</v>
      </c>
      <c r="F19" s="171">
        <v>0.962017888227649</v>
      </c>
      <c r="G19" s="171">
        <v>0.96208098201222603</v>
      </c>
      <c r="H19" s="171">
        <v>0.96213684246251396</v>
      </c>
      <c r="I19" s="171">
        <v>0.96219076623851296</v>
      </c>
      <c r="J19" s="171">
        <v>0.96223917450216001</v>
      </c>
      <c r="K19" s="171">
        <v>0.96227556665010805</v>
      </c>
      <c r="L19" s="171">
        <v>0.96227629558059502</v>
      </c>
      <c r="M19" s="171">
        <v>0.96229248818742197</v>
      </c>
      <c r="N19" s="171">
        <v>0.96229248818742197</v>
      </c>
      <c r="O19" s="171">
        <v>0.96207635810867098</v>
      </c>
      <c r="P19" s="171">
        <v>0.96205890293517005</v>
      </c>
      <c r="Q19" s="171">
        <v>0.96204898058613697</v>
      </c>
      <c r="R19" s="171">
        <v>0.962027471813511</v>
      </c>
      <c r="S19" s="171">
        <v>0.96201057481918295</v>
      </c>
      <c r="T19" s="171">
        <v>0.96199924589209995</v>
      </c>
      <c r="U19" s="171">
        <v>0.96200767221323102</v>
      </c>
      <c r="V19" s="171">
        <v>0.96201869568321996</v>
      </c>
      <c r="W19" s="171">
        <v>0.96203512504287703</v>
      </c>
      <c r="X19" s="171">
        <v>0.96205980349140197</v>
      </c>
      <c r="Y19" s="171">
        <v>0.962084138849295</v>
      </c>
      <c r="Z19" s="171">
        <v>0.96208488248180102</v>
      </c>
      <c r="AA19" s="171">
        <v>0.96208488248180102</v>
      </c>
      <c r="AB19" s="171">
        <v>0.96186358194168597</v>
      </c>
      <c r="AC19" s="171">
        <v>0.96184123749069395</v>
      </c>
      <c r="AD19" s="171">
        <v>0.96182176230813998</v>
      </c>
      <c r="AE19" s="171">
        <v>0.96179062305511498</v>
      </c>
      <c r="AF19" s="171">
        <v>0.96176305467522705</v>
      </c>
      <c r="AG19" s="171">
        <v>0.96172548766374</v>
      </c>
      <c r="AH19" s="171">
        <v>0.96171455325692501</v>
      </c>
      <c r="AI19" s="171">
        <v>0.96167775544105605</v>
      </c>
      <c r="AJ19" s="171">
        <v>0.96164482844451704</v>
      </c>
      <c r="AK19" s="171">
        <v>0.96161454359287601</v>
      </c>
      <c r="AL19" s="171">
        <v>0.96158434155561001</v>
      </c>
      <c r="AM19" s="171">
        <v>0.96155480473388799</v>
      </c>
      <c r="AN19" s="171">
        <v>0.96155480473388799</v>
      </c>
    </row>
    <row r="20" spans="1:40" s="171" customFormat="1" x14ac:dyDescent="0.2">
      <c r="A20" s="193" t="s">
        <v>2553</v>
      </c>
      <c r="B20" s="171">
        <v>0.92209271434824702</v>
      </c>
      <c r="C20" s="171">
        <v>0.92169856380381898</v>
      </c>
      <c r="D20" s="171">
        <v>0.92148230602500403</v>
      </c>
      <c r="E20" s="171">
        <v>0.92129034930189202</v>
      </c>
      <c r="F20" s="171">
        <v>0.92110370434414901</v>
      </c>
      <c r="G20" s="171">
        <v>0.92090068731207697</v>
      </c>
      <c r="H20" s="171">
        <v>0.92064151073667799</v>
      </c>
      <c r="I20" s="171">
        <v>0.92038800001625598</v>
      </c>
      <c r="J20" s="171">
        <v>0.92014384988894704</v>
      </c>
      <c r="K20" s="171">
        <v>0.91991761255934401</v>
      </c>
      <c r="L20" s="171">
        <v>0.91979342047714496</v>
      </c>
      <c r="M20" s="171">
        <v>0.91986107223525304</v>
      </c>
      <c r="N20" s="171">
        <v>0.91986107223525304</v>
      </c>
      <c r="O20" s="171">
        <v>0.91935976556485</v>
      </c>
      <c r="P20" s="171">
        <v>0.91941118976207303</v>
      </c>
      <c r="Q20" s="171">
        <v>0.91943810843651097</v>
      </c>
      <c r="R20" s="171">
        <v>0.91945136420118501</v>
      </c>
      <c r="S20" s="171">
        <v>0.91944811017680095</v>
      </c>
      <c r="T20" s="171">
        <v>0.91953300965853701</v>
      </c>
      <c r="U20" s="171">
        <v>0.91954172654539001</v>
      </c>
      <c r="V20" s="171">
        <v>0.91955320012373298</v>
      </c>
      <c r="W20" s="171">
        <v>0.91954084745023901</v>
      </c>
      <c r="X20" s="171">
        <v>0.91951308545174004</v>
      </c>
      <c r="Y20" s="171">
        <v>0.91948866110429595</v>
      </c>
      <c r="Z20" s="171">
        <v>0.91954536057909597</v>
      </c>
      <c r="AA20" s="171">
        <v>0.91954536057909597</v>
      </c>
      <c r="AB20" s="171">
        <v>0.91876988265371295</v>
      </c>
      <c r="AC20" s="171">
        <v>0.91866406437147397</v>
      </c>
      <c r="AD20" s="171">
        <v>0.91858058632044404</v>
      </c>
      <c r="AE20" s="171">
        <v>0.91852427775385204</v>
      </c>
      <c r="AF20" s="171">
        <v>0.918458267099865</v>
      </c>
      <c r="AG20" s="171">
        <v>0.91852510280404598</v>
      </c>
      <c r="AH20" s="171">
        <v>0.91841642259963296</v>
      </c>
      <c r="AI20" s="171">
        <v>0.91838998259003002</v>
      </c>
      <c r="AJ20" s="171">
        <v>0.91834606514763795</v>
      </c>
      <c r="AK20" s="171">
        <v>0.91828803277589799</v>
      </c>
      <c r="AL20" s="171">
        <v>0.91823056352443</v>
      </c>
      <c r="AM20" s="171">
        <v>0.91818411466653105</v>
      </c>
      <c r="AN20" s="171">
        <v>0.91818411466653105</v>
      </c>
    </row>
    <row r="21" spans="1:40" s="171" customFormat="1" x14ac:dyDescent="0.2">
      <c r="A21" s="128" t="s">
        <v>2554</v>
      </c>
      <c r="B21" s="171">
        <v>0.94469062428721295</v>
      </c>
      <c r="C21" s="171">
        <v>0.94469062428721295</v>
      </c>
      <c r="D21" s="171">
        <v>0.94469062428721295</v>
      </c>
      <c r="E21" s="171">
        <v>0.94469062428721295</v>
      </c>
      <c r="F21" s="171">
        <v>0.94469062428721295</v>
      </c>
      <c r="G21" s="171">
        <v>0.94469062428721295</v>
      </c>
      <c r="H21" s="171">
        <v>0.94469062428721295</v>
      </c>
      <c r="I21" s="171">
        <v>0.94469062428721295</v>
      </c>
      <c r="J21" s="171">
        <v>0.94469062428721295</v>
      </c>
      <c r="K21" s="171">
        <v>0.94469062428721295</v>
      </c>
      <c r="L21" s="171">
        <v>0.94469062428721295</v>
      </c>
      <c r="M21" s="171">
        <v>0.94469062428721295</v>
      </c>
      <c r="N21" s="171">
        <v>0.94469062428721295</v>
      </c>
      <c r="O21" s="171">
        <v>0.94432825681969801</v>
      </c>
      <c r="P21" s="171">
        <v>0.94432825681969801</v>
      </c>
      <c r="Q21" s="171">
        <v>0.94432825681969801</v>
      </c>
      <c r="R21" s="171">
        <v>0.94432825681969801</v>
      </c>
      <c r="S21" s="171">
        <v>0.94432825681969801</v>
      </c>
      <c r="T21" s="171">
        <v>0.94432825681969801</v>
      </c>
      <c r="U21" s="171">
        <v>0.94432825681969801</v>
      </c>
      <c r="V21" s="171">
        <v>0.94432825681969801</v>
      </c>
      <c r="W21" s="171">
        <v>0.94432825681969801</v>
      </c>
      <c r="X21" s="171">
        <v>0.94432825681969801</v>
      </c>
      <c r="Y21" s="171">
        <v>0.94432825681969801</v>
      </c>
      <c r="Z21" s="171">
        <v>0.94432825681969801</v>
      </c>
      <c r="AA21" s="171">
        <v>0.94432825681969801</v>
      </c>
      <c r="AB21" s="171">
        <v>0.94387799608405398</v>
      </c>
      <c r="AC21" s="171">
        <v>0.94387799608405398</v>
      </c>
      <c r="AD21" s="171">
        <v>0.94387799608405398</v>
      </c>
      <c r="AE21" s="171">
        <v>0.94387799608405398</v>
      </c>
      <c r="AF21" s="171">
        <v>0.94387799608405398</v>
      </c>
      <c r="AG21" s="171">
        <v>0.94387799608405398</v>
      </c>
      <c r="AH21" s="171">
        <v>0.94387799608405398</v>
      </c>
      <c r="AI21" s="171">
        <v>0.94387799608405398</v>
      </c>
      <c r="AJ21" s="171">
        <v>0.94387799608405398</v>
      </c>
      <c r="AK21" s="171">
        <v>0.94387799608405398</v>
      </c>
      <c r="AL21" s="171">
        <v>0.94387799608405398</v>
      </c>
      <c r="AM21" s="171">
        <v>0.94387799608405398</v>
      </c>
      <c r="AN21" s="171">
        <v>0.94387799608405398</v>
      </c>
    </row>
    <row r="22" spans="1:40" s="171" customFormat="1" x14ac:dyDescent="0.2">
      <c r="A22" s="128" t="s">
        <v>2555</v>
      </c>
      <c r="B22" s="171">
        <v>0.90891407054962103</v>
      </c>
      <c r="C22" s="171">
        <v>0.91231681094867301</v>
      </c>
      <c r="D22" s="171">
        <v>0.91421215083966201</v>
      </c>
      <c r="E22" s="171">
        <v>0.91587403039905901</v>
      </c>
      <c r="F22" s="171">
        <v>0.91753849553445499</v>
      </c>
      <c r="G22" s="171">
        <v>0.91974653309890697</v>
      </c>
      <c r="H22" s="171">
        <v>0.92243321845036996</v>
      </c>
      <c r="I22" s="171">
        <v>0.925015934165762</v>
      </c>
      <c r="J22" s="171">
        <v>0.92821551361489396</v>
      </c>
      <c r="K22" s="171">
        <v>0.93084924408593595</v>
      </c>
      <c r="L22" s="171">
        <v>0.93227554015248804</v>
      </c>
      <c r="M22" s="171">
        <v>0.93241658742005495</v>
      </c>
      <c r="N22" s="171">
        <v>0.93241658742005495</v>
      </c>
      <c r="O22" s="171">
        <v>0.93201616458064496</v>
      </c>
      <c r="P22" s="171">
        <v>0.93159737604042403</v>
      </c>
      <c r="Q22" s="171">
        <v>0.93186283022385996</v>
      </c>
      <c r="R22" s="171">
        <v>0.93208411171009498</v>
      </c>
      <c r="S22" s="171">
        <v>0.93260696565749901</v>
      </c>
      <c r="T22" s="171">
        <v>0.93248960134764103</v>
      </c>
      <c r="U22" s="171">
        <v>0.933141484820047</v>
      </c>
      <c r="V22" s="171">
        <v>0.93358474712857697</v>
      </c>
      <c r="W22" s="171">
        <v>0.934851577919246</v>
      </c>
      <c r="X22" s="171">
        <v>0.93587965490721503</v>
      </c>
      <c r="Y22" s="171">
        <v>0.93697574557233598</v>
      </c>
      <c r="Z22" s="171">
        <v>0.93756218806123104</v>
      </c>
      <c r="AA22" s="171">
        <v>0.93756218806123104</v>
      </c>
      <c r="AB22" s="171">
        <v>0.93906943175179902</v>
      </c>
      <c r="AC22" s="171">
        <v>0.94076682527859001</v>
      </c>
      <c r="AD22" s="171">
        <v>0.94238530212585203</v>
      </c>
      <c r="AE22" s="171">
        <v>0.94335308279743701</v>
      </c>
      <c r="AF22" s="171">
        <v>0.94442739502336304</v>
      </c>
      <c r="AG22" s="171">
        <v>0.94418369473786601</v>
      </c>
      <c r="AH22" s="171">
        <v>0.94593655510324404</v>
      </c>
      <c r="AI22" s="171">
        <v>0.94609033118338304</v>
      </c>
      <c r="AJ22" s="171">
        <v>0.94707554874843902</v>
      </c>
      <c r="AK22" s="171">
        <v>0.94794059968598199</v>
      </c>
      <c r="AL22" s="171">
        <v>0.948612290981385</v>
      </c>
      <c r="AM22" s="171">
        <v>0.948940986400442</v>
      </c>
      <c r="AN22" s="171">
        <v>0.948940986400442</v>
      </c>
    </row>
    <row r="23" spans="1:40" s="171" customFormat="1" x14ac:dyDescent="0.2">
      <c r="A23" s="128" t="s">
        <v>2556</v>
      </c>
      <c r="B23" s="171">
        <v>0</v>
      </c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171">
        <v>0</v>
      </c>
      <c r="V23" s="171">
        <v>0</v>
      </c>
      <c r="W23" s="171">
        <v>0</v>
      </c>
      <c r="X23" s="171">
        <v>0</v>
      </c>
      <c r="Y23" s="171">
        <v>0</v>
      </c>
      <c r="Z23" s="171">
        <v>0</v>
      </c>
      <c r="AA23" s="171">
        <v>0</v>
      </c>
      <c r="AB23" s="171">
        <v>0</v>
      </c>
      <c r="AC23" s="171">
        <v>0</v>
      </c>
      <c r="AD23" s="171">
        <v>0</v>
      </c>
      <c r="AE23" s="171">
        <v>0</v>
      </c>
      <c r="AF23" s="171">
        <v>0</v>
      </c>
      <c r="AG23" s="171">
        <v>0</v>
      </c>
      <c r="AH23" s="171">
        <v>0</v>
      </c>
      <c r="AI23" s="171">
        <v>0</v>
      </c>
      <c r="AJ23" s="171">
        <v>0</v>
      </c>
      <c r="AK23" s="171">
        <v>0</v>
      </c>
      <c r="AL23" s="171">
        <v>0</v>
      </c>
      <c r="AM23" s="171">
        <v>0</v>
      </c>
      <c r="AN23" s="171">
        <v>0</v>
      </c>
    </row>
    <row r="24" spans="1:40" s="171" customFormat="1" x14ac:dyDescent="0.2">
      <c r="A24" s="193" t="s">
        <v>2557</v>
      </c>
      <c r="B24" s="171">
        <v>0.92116495838579904</v>
      </c>
      <c r="C24" s="171">
        <v>0.92107780961732799</v>
      </c>
      <c r="D24" s="171">
        <v>0.921034098454938</v>
      </c>
      <c r="E24" s="171">
        <v>0.92099078730834905</v>
      </c>
      <c r="F24" s="171">
        <v>0.92095240348891205</v>
      </c>
      <c r="G24" s="171">
        <v>0.92094221288023004</v>
      </c>
      <c r="H24" s="171">
        <v>0.92091738415126601</v>
      </c>
      <c r="I24" s="171">
        <v>0.92089253494744105</v>
      </c>
      <c r="J24" s="171">
        <v>0.92092348560835402</v>
      </c>
      <c r="K24" s="171">
        <v>0.92092835063006495</v>
      </c>
      <c r="L24" s="171">
        <v>0.92093713472474203</v>
      </c>
      <c r="M24" s="171">
        <v>0.92095837310850504</v>
      </c>
      <c r="N24" s="171">
        <v>0.92095837310850504</v>
      </c>
      <c r="O24" s="171">
        <v>0.92045010499015401</v>
      </c>
      <c r="P24" s="171">
        <v>0.92045234926339103</v>
      </c>
      <c r="Q24" s="171">
        <v>0.92047987142394905</v>
      </c>
      <c r="R24" s="171">
        <v>0.92050168283677103</v>
      </c>
      <c r="S24" s="171">
        <v>0.92052892417168697</v>
      </c>
      <c r="T24" s="171">
        <v>0.92057212259649301</v>
      </c>
      <c r="U24" s="171">
        <v>0.92059831748936105</v>
      </c>
      <c r="V24" s="171">
        <v>0.92060973566942494</v>
      </c>
      <c r="W24" s="171">
        <v>0.92064623473621399</v>
      </c>
      <c r="X24" s="171">
        <v>0.92065886095282401</v>
      </c>
      <c r="Y24" s="171">
        <v>0.92067363432190796</v>
      </c>
      <c r="Z24" s="171">
        <v>0.92070298285104901</v>
      </c>
      <c r="AA24" s="171">
        <v>0.92070298285104901</v>
      </c>
      <c r="AB24" s="171">
        <v>0.92008900283286199</v>
      </c>
      <c r="AC24" s="171">
        <v>0.92012222912394503</v>
      </c>
      <c r="AD24" s="171">
        <v>0.92016477892334703</v>
      </c>
      <c r="AE24" s="171">
        <v>0.92019961642012205</v>
      </c>
      <c r="AF24" s="171">
        <v>0.92023220126206495</v>
      </c>
      <c r="AG24" s="171">
        <v>0.92027410887097805</v>
      </c>
      <c r="AH24" s="171">
        <v>0.92030237771963996</v>
      </c>
      <c r="AI24" s="171">
        <v>0.92031692165712198</v>
      </c>
      <c r="AJ24" s="171">
        <v>0.92036318729480804</v>
      </c>
      <c r="AK24" s="171">
        <v>0.92039110045862005</v>
      </c>
      <c r="AL24" s="171">
        <v>0.9204072882055</v>
      </c>
      <c r="AM24" s="171">
        <v>0.92037938698163302</v>
      </c>
      <c r="AN24" s="171">
        <v>0.92037938698163302</v>
      </c>
    </row>
    <row r="25" spans="1:40" s="171" customFormat="1" x14ac:dyDescent="0.2">
      <c r="A25" s="128" t="s">
        <v>2558</v>
      </c>
      <c r="B25" s="171">
        <v>0.96845206545627105</v>
      </c>
      <c r="C25" s="171">
        <v>0.966684878803175</v>
      </c>
      <c r="D25" s="171">
        <v>0.96505770514936495</v>
      </c>
      <c r="E25" s="171">
        <v>0.96339586829275003</v>
      </c>
      <c r="F25" s="171">
        <v>0.96176772190081805</v>
      </c>
      <c r="G25" s="171">
        <v>0.96034599008278798</v>
      </c>
      <c r="H25" s="171">
        <v>0.95885011926529595</v>
      </c>
      <c r="I25" s="171">
        <v>0.957322271290313</v>
      </c>
      <c r="J25" s="171">
        <v>0.95616667818757595</v>
      </c>
      <c r="K25" s="171">
        <v>0.955189671549591</v>
      </c>
      <c r="L25" s="171">
        <v>0.95517264339458097</v>
      </c>
      <c r="M25" s="171">
        <v>0.95527945197030895</v>
      </c>
      <c r="N25" s="171">
        <v>0.95527945197030895</v>
      </c>
      <c r="O25" s="171">
        <v>0.95406903721993397</v>
      </c>
      <c r="P25" s="171">
        <v>0.95378256329385203</v>
      </c>
      <c r="Q25" s="171">
        <v>0.95380796877275298</v>
      </c>
      <c r="R25" s="171">
        <v>0.95366340915731995</v>
      </c>
      <c r="S25" s="171">
        <v>0.95356081199325204</v>
      </c>
      <c r="T25" s="171">
        <v>0.95345105288495802</v>
      </c>
      <c r="U25" s="171">
        <v>0.95319613367232503</v>
      </c>
      <c r="V25" s="171">
        <v>0.95271813691582097</v>
      </c>
      <c r="W25" s="171">
        <v>0.95232287909074498</v>
      </c>
      <c r="X25" s="171">
        <v>0.95196051200911502</v>
      </c>
      <c r="Y25" s="171">
        <v>0.95242752220126903</v>
      </c>
      <c r="Z25" s="171">
        <v>0.952681006680133</v>
      </c>
      <c r="AA25" s="171">
        <v>0.952681006680133</v>
      </c>
      <c r="AB25" s="171">
        <v>0.95196062553341698</v>
      </c>
      <c r="AC25" s="171">
        <v>0.95172635249114601</v>
      </c>
      <c r="AD25" s="171">
        <v>0.95183975528646902</v>
      </c>
      <c r="AE25" s="171">
        <v>0.95186749154656403</v>
      </c>
      <c r="AF25" s="171">
        <v>0.951959894073103</v>
      </c>
      <c r="AG25" s="171">
        <v>0.95201510831735803</v>
      </c>
      <c r="AH25" s="171">
        <v>0.95188166702216004</v>
      </c>
      <c r="AI25" s="171">
        <v>0.951499998494584</v>
      </c>
      <c r="AJ25" s="171">
        <v>0.95116945419825105</v>
      </c>
      <c r="AK25" s="171">
        <v>0.95085962541301805</v>
      </c>
      <c r="AL25" s="171">
        <v>0.95139084842599797</v>
      </c>
      <c r="AM25" s="171">
        <v>0.95165219148870095</v>
      </c>
      <c r="AN25" s="171">
        <v>0.95165219148870095</v>
      </c>
    </row>
    <row r="26" spans="1:40" s="171" customFormat="1" x14ac:dyDescent="0.2">
      <c r="A26" s="194" t="s">
        <v>2559</v>
      </c>
      <c r="B26" s="171">
        <v>0.92331286491238995</v>
      </c>
      <c r="C26" s="171">
        <v>0.92302545253130797</v>
      </c>
      <c r="D26" s="171">
        <v>0.92282865185100604</v>
      </c>
      <c r="E26" s="171">
        <v>0.92264018641022905</v>
      </c>
      <c r="F26" s="171">
        <v>0.92247797974085599</v>
      </c>
      <c r="G26" s="171">
        <v>0.92236291724521602</v>
      </c>
      <c r="H26" s="171">
        <v>0.92222543985757199</v>
      </c>
      <c r="I26" s="171">
        <v>0.92209701333627303</v>
      </c>
      <c r="J26" s="171">
        <v>0.92204535938672205</v>
      </c>
      <c r="K26" s="171">
        <v>0.92198014786013505</v>
      </c>
      <c r="L26" s="171">
        <v>0.92199241694420897</v>
      </c>
      <c r="M26" s="171">
        <v>0.92201939610550399</v>
      </c>
      <c r="N26" s="171">
        <v>0.92201939610550399</v>
      </c>
      <c r="O26" s="171">
        <v>0.92148626709918402</v>
      </c>
      <c r="P26" s="171">
        <v>0.92146582883605699</v>
      </c>
      <c r="Q26" s="171">
        <v>0.92149142021280195</v>
      </c>
      <c r="R26" s="171">
        <v>0.92150036188977102</v>
      </c>
      <c r="S26" s="171">
        <v>0.92151964009660503</v>
      </c>
      <c r="T26" s="171">
        <v>0.92155415263630502</v>
      </c>
      <c r="U26" s="171">
        <v>0.92156083603720096</v>
      </c>
      <c r="V26" s="171">
        <v>0.92154360326146201</v>
      </c>
      <c r="W26" s="171">
        <v>0.921550245773888</v>
      </c>
      <c r="X26" s="171">
        <v>0.92153496525246503</v>
      </c>
      <c r="Y26" s="171">
        <v>0.92157668316152197</v>
      </c>
      <c r="Z26" s="171">
        <v>0.92161760752166599</v>
      </c>
      <c r="AA26" s="171">
        <v>0.92161760752166599</v>
      </c>
      <c r="AB26" s="171">
        <v>0.92100244472395898</v>
      </c>
      <c r="AC26" s="171">
        <v>0.92101698452900504</v>
      </c>
      <c r="AD26" s="171">
        <v>0.92106056580652595</v>
      </c>
      <c r="AE26" s="171">
        <v>0.92109213592277805</v>
      </c>
      <c r="AF26" s="171">
        <v>0.92112702522762901</v>
      </c>
      <c r="AG26" s="171">
        <v>0.92116911412149804</v>
      </c>
      <c r="AH26" s="171">
        <v>0.92118524085639797</v>
      </c>
      <c r="AI26" s="171">
        <v>0.92117777270994305</v>
      </c>
      <c r="AJ26" s="171">
        <v>0.92119924603591896</v>
      </c>
      <c r="AK26" s="171">
        <v>0.92120353606551397</v>
      </c>
      <c r="AL26" s="171">
        <v>0.92124822864017697</v>
      </c>
      <c r="AM26" s="171">
        <v>0.92123323217513098</v>
      </c>
      <c r="AN26" s="171">
        <v>0.92123323217513098</v>
      </c>
    </row>
    <row r="27" spans="1:40" s="166" customFormat="1" x14ac:dyDescent="0.2">
      <c r="A27" s="165" t="s">
        <v>2560</v>
      </c>
    </row>
    <row r="28" spans="1:40" s="166" customFormat="1" x14ac:dyDescent="0.2">
      <c r="A28" s="165" t="s">
        <v>2561</v>
      </c>
    </row>
    <row r="29" spans="1:40" s="166" customFormat="1" x14ac:dyDescent="0.2">
      <c r="A29" s="165" t="s">
        <v>2562</v>
      </c>
    </row>
    <row r="30" spans="1:40" s="166" customFormat="1" x14ac:dyDescent="0.2">
      <c r="A30" s="195" t="s">
        <v>2563</v>
      </c>
    </row>
    <row r="31" spans="1:40" s="166" customFormat="1" x14ac:dyDescent="0.2">
      <c r="A31" s="195" t="s">
        <v>2564</v>
      </c>
    </row>
    <row r="32" spans="1:40" s="166" customFormat="1" x14ac:dyDescent="0.2">
      <c r="A32" s="165" t="s">
        <v>760</v>
      </c>
    </row>
    <row r="33" spans="1:1" s="166" customFormat="1" x14ac:dyDescent="0.2">
      <c r="A33" s="165" t="s">
        <v>2565</v>
      </c>
    </row>
    <row r="34" spans="1:1" s="166" customFormat="1" x14ac:dyDescent="0.2">
      <c r="A34" s="165" t="s">
        <v>2566</v>
      </c>
    </row>
    <row r="35" spans="1:1" s="166" customFormat="1" x14ac:dyDescent="0.2">
      <c r="A35" s="165" t="s">
        <v>763</v>
      </c>
    </row>
    <row r="36" spans="1:1" s="166" customFormat="1" x14ac:dyDescent="0.2">
      <c r="A36" s="165" t="s">
        <v>2567</v>
      </c>
    </row>
    <row r="37" spans="1:1" s="166" customFormat="1" x14ac:dyDescent="0.2">
      <c r="A37" s="165" t="s">
        <v>2568</v>
      </c>
    </row>
    <row r="38" spans="1:1" s="166" customFormat="1" x14ac:dyDescent="0.2">
      <c r="A38" s="165" t="s">
        <v>2569</v>
      </c>
    </row>
    <row r="39" spans="1:1" s="166" customFormat="1" x14ac:dyDescent="0.2">
      <c r="A39" s="165" t="s">
        <v>2570</v>
      </c>
    </row>
    <row r="40" spans="1:1" s="166" customFormat="1" x14ac:dyDescent="0.2">
      <c r="A40" s="165" t="s">
        <v>2571</v>
      </c>
    </row>
    <row r="41" spans="1:1" s="166" customFormat="1" x14ac:dyDescent="0.2">
      <c r="A41" s="165" t="s">
        <v>2572</v>
      </c>
    </row>
    <row r="42" spans="1:1" s="166" customFormat="1" x14ac:dyDescent="0.2">
      <c r="A42" s="165" t="s">
        <v>2573</v>
      </c>
    </row>
    <row r="43" spans="1:1" s="166" customFormat="1" x14ac:dyDescent="0.2">
      <c r="A43" s="195" t="s">
        <v>2574</v>
      </c>
    </row>
    <row r="44" spans="1:1" s="166" customFormat="1" x14ac:dyDescent="0.2">
      <c r="A44" s="165" t="s">
        <v>1292</v>
      </c>
    </row>
    <row r="45" spans="1:1" s="166" customFormat="1" x14ac:dyDescent="0.2">
      <c r="A45" s="165" t="s">
        <v>773</v>
      </c>
    </row>
    <row r="46" spans="1:1" s="166" customFormat="1" x14ac:dyDescent="0.2">
      <c r="A46" s="195" t="s">
        <v>2575</v>
      </c>
    </row>
    <row r="47" spans="1:1" s="166" customFormat="1" x14ac:dyDescent="0.2">
      <c r="A47" s="165" t="s">
        <v>775</v>
      </c>
    </row>
    <row r="48" spans="1:1" s="166" customFormat="1" x14ac:dyDescent="0.2">
      <c r="A48" s="165" t="s">
        <v>2576</v>
      </c>
    </row>
    <row r="49" spans="1:40" s="171" customFormat="1" x14ac:dyDescent="0.2">
      <c r="A49" s="128" t="s">
        <v>2577</v>
      </c>
      <c r="B49" s="171">
        <v>0.98857070454664098</v>
      </c>
      <c r="C49" s="171">
        <v>0.98894036637826799</v>
      </c>
      <c r="D49" s="171">
        <v>0.98936715328672598</v>
      </c>
      <c r="E49" s="171">
        <v>0.98995125810320195</v>
      </c>
      <c r="F49" s="171">
        <v>0.99052359574130799</v>
      </c>
      <c r="G49" s="171">
        <v>0.99124989744534198</v>
      </c>
      <c r="H49" s="171">
        <v>0.99208049708192902</v>
      </c>
      <c r="I49" s="171">
        <v>0.99284070170560201</v>
      </c>
      <c r="J49" s="171">
        <v>0.993608949974782</v>
      </c>
      <c r="K49" s="171">
        <v>0.99450985296704197</v>
      </c>
      <c r="L49" s="171">
        <v>0.99533391794982895</v>
      </c>
      <c r="M49" s="171">
        <v>0.99639842635458298</v>
      </c>
      <c r="N49" s="171">
        <v>0.99639842635458298</v>
      </c>
      <c r="O49" s="171">
        <v>0.99639148489477303</v>
      </c>
      <c r="P49" s="171">
        <v>0.99638486182118602</v>
      </c>
      <c r="Q49" s="171">
        <v>0.99638251467308903</v>
      </c>
      <c r="R49" s="171">
        <v>0.99638408088978503</v>
      </c>
      <c r="S49" s="171">
        <v>0.99637334341805395</v>
      </c>
      <c r="T49" s="171">
        <v>0.99636348204022895</v>
      </c>
      <c r="U49" s="171">
        <v>0.99635629822132998</v>
      </c>
      <c r="V49" s="171">
        <v>0.99635155805675901</v>
      </c>
      <c r="W49" s="171">
        <v>0.99634762329206905</v>
      </c>
      <c r="X49" s="171">
        <v>0.99633397372991594</v>
      </c>
      <c r="Y49" s="171">
        <v>0.996320435455324</v>
      </c>
      <c r="Z49" s="171">
        <v>0.99631151228382497</v>
      </c>
      <c r="AA49" s="171">
        <v>0.99631151228382497</v>
      </c>
      <c r="AB49" s="171">
        <v>0.996305451843152</v>
      </c>
      <c r="AC49" s="171">
        <v>0.99630448571934105</v>
      </c>
      <c r="AD49" s="171">
        <v>0.99629943272927302</v>
      </c>
      <c r="AE49" s="171">
        <v>0.99628580037969205</v>
      </c>
      <c r="AF49" s="171">
        <v>0.99628198026329196</v>
      </c>
      <c r="AG49" s="171">
        <v>0.99627784261368302</v>
      </c>
      <c r="AH49" s="171">
        <v>0.99627574933493901</v>
      </c>
      <c r="AI49" s="171">
        <v>0.99627406359992599</v>
      </c>
      <c r="AJ49" s="171">
        <v>0.99627406601077995</v>
      </c>
      <c r="AK49" s="171">
        <v>0.99628059375523603</v>
      </c>
      <c r="AL49" s="171">
        <v>0.99628967939814805</v>
      </c>
      <c r="AM49" s="171">
        <v>0.99633904060043499</v>
      </c>
      <c r="AN49" s="171">
        <v>0.99633904060043499</v>
      </c>
    </row>
    <row r="50" spans="1:40" s="171" customFormat="1" x14ac:dyDescent="0.2">
      <c r="A50" s="128" t="s">
        <v>2578</v>
      </c>
      <c r="B50" s="171">
        <v>0.44656458199307097</v>
      </c>
      <c r="C50" s="171">
        <v>0.44457183778890003</v>
      </c>
      <c r="D50" s="171">
        <v>0.44296478522798</v>
      </c>
      <c r="E50" s="171">
        <v>0.44117477480714301</v>
      </c>
      <c r="F50" s="171">
        <v>0.43919489229172698</v>
      </c>
      <c r="G50" s="171">
        <v>0.43752227483325101</v>
      </c>
      <c r="H50" s="171">
        <v>0.435861862473922</v>
      </c>
      <c r="I50" s="171">
        <v>0.43417786729938201</v>
      </c>
      <c r="J50" s="171">
        <v>0.43259961298110799</v>
      </c>
      <c r="K50" s="171">
        <v>0.43116051518730297</v>
      </c>
      <c r="L50" s="171">
        <v>0.42975029058827002</v>
      </c>
      <c r="M50" s="171">
        <v>0.428181629034325</v>
      </c>
      <c r="N50" s="171">
        <v>0.428181629034325</v>
      </c>
      <c r="O50" s="171">
        <v>0.42671752502689397</v>
      </c>
      <c r="P50" s="171">
        <v>0.42550933282315401</v>
      </c>
      <c r="Q50" s="171">
        <v>0.424577282011526</v>
      </c>
      <c r="R50" s="171">
        <v>0.42356897379236602</v>
      </c>
      <c r="S50" s="171">
        <v>0.422397621997738</v>
      </c>
      <c r="T50" s="171">
        <v>0.42021874585788999</v>
      </c>
      <c r="U50" s="171">
        <v>0.41808829193882502</v>
      </c>
      <c r="V50" s="171">
        <v>0.415875998566472</v>
      </c>
      <c r="W50" s="171">
        <v>0.41383018396014498</v>
      </c>
      <c r="X50" s="171">
        <v>0.41195717920722102</v>
      </c>
      <c r="Y50" s="171">
        <v>0.41040347900491703</v>
      </c>
      <c r="Z50" s="171">
        <v>0.40866633081498999</v>
      </c>
      <c r="AA50" s="171">
        <v>0.40866633081498999</v>
      </c>
      <c r="AB50" s="171">
        <v>0.406487267498576</v>
      </c>
      <c r="AC50" s="171">
        <v>0.40463389095201702</v>
      </c>
      <c r="AD50" s="171">
        <v>0.40318996465234302</v>
      </c>
      <c r="AE50" s="171">
        <v>0.40160166799305302</v>
      </c>
      <c r="AF50" s="171">
        <v>0.39980139240847401</v>
      </c>
      <c r="AG50" s="171">
        <v>0.40009036580076501</v>
      </c>
      <c r="AH50" s="171">
        <v>0.400383110550388</v>
      </c>
      <c r="AI50" s="171">
        <v>0.40066498145003299</v>
      </c>
      <c r="AJ50" s="171">
        <v>0.40095656874076502</v>
      </c>
      <c r="AK50" s="171">
        <v>0.401236674457147</v>
      </c>
      <c r="AL50" s="171">
        <v>0.401522993283218</v>
      </c>
      <c r="AM50" s="171">
        <v>0.40180685891685503</v>
      </c>
      <c r="AN50" s="171">
        <v>0.40180685891685503</v>
      </c>
    </row>
    <row r="51" spans="1:40" x14ac:dyDescent="0.2">
      <c r="A51" s="27" t="s">
        <v>2579</v>
      </c>
    </row>
    <row r="52" spans="1:40" s="171" customFormat="1" x14ac:dyDescent="0.2">
      <c r="A52" s="128" t="s">
        <v>2580</v>
      </c>
      <c r="B52" s="171">
        <v>0.962558782435466</v>
      </c>
      <c r="C52" s="171">
        <v>0.96226806032240497</v>
      </c>
      <c r="D52" s="171">
        <v>0.96206666557140597</v>
      </c>
      <c r="E52" s="171">
        <v>0.96211268800400196</v>
      </c>
      <c r="F52" s="171">
        <v>0.96205441525868696</v>
      </c>
      <c r="G52" s="171">
        <v>0.96213063261241005</v>
      </c>
      <c r="H52" s="171">
        <v>0.96227126747507197</v>
      </c>
      <c r="I52" s="171">
        <v>0.96220300698606698</v>
      </c>
      <c r="J52" s="171">
        <v>0.96228043533393604</v>
      </c>
      <c r="K52" s="171">
        <v>0.96252220585221004</v>
      </c>
      <c r="L52" s="171">
        <v>0.96276979712202104</v>
      </c>
      <c r="M52" s="171">
        <v>0.96318217449982402</v>
      </c>
      <c r="N52" s="171">
        <v>0.96318217449982402</v>
      </c>
      <c r="O52" s="171">
        <v>0.96289668511248805</v>
      </c>
      <c r="P52" s="171">
        <v>0.96266078947654099</v>
      </c>
      <c r="Q52" s="171">
        <v>0.96245143044060499</v>
      </c>
      <c r="R52" s="171">
        <v>0.96223198322373305</v>
      </c>
      <c r="S52" s="171">
        <v>0.96197587033774801</v>
      </c>
      <c r="T52" s="171">
        <v>0.96159330036716995</v>
      </c>
      <c r="U52" s="171">
        <v>0.96121363286864303</v>
      </c>
      <c r="V52" s="171">
        <v>0.96081220642624299</v>
      </c>
      <c r="W52" s="171">
        <v>0.96044126223211101</v>
      </c>
      <c r="X52" s="171">
        <v>0.960090787185782</v>
      </c>
      <c r="Y52" s="171">
        <v>0.95977450656173502</v>
      </c>
      <c r="Z52" s="171">
        <v>0.95943808871420899</v>
      </c>
      <c r="AA52" s="171">
        <v>0.95943808871420899</v>
      </c>
      <c r="AB52" s="171">
        <v>0.95902108202464398</v>
      </c>
      <c r="AC52" s="171">
        <v>0.95865797507224404</v>
      </c>
      <c r="AD52" s="171">
        <v>0.95834299425791902</v>
      </c>
      <c r="AE52" s="171">
        <v>0.95799410620380598</v>
      </c>
      <c r="AF52" s="171">
        <v>0.95762526409126303</v>
      </c>
      <c r="AG52" s="171">
        <v>0.95758766388641103</v>
      </c>
      <c r="AH52" s="171">
        <v>0.95755408858963098</v>
      </c>
      <c r="AI52" s="171">
        <v>0.95751559488930404</v>
      </c>
      <c r="AJ52" s="171">
        <v>0.95748894858151001</v>
      </c>
      <c r="AK52" s="171">
        <v>0.95746697605150399</v>
      </c>
      <c r="AL52" s="171">
        <v>0.95745126851142204</v>
      </c>
      <c r="AM52" s="171">
        <v>0.95747499695016502</v>
      </c>
      <c r="AN52" s="171">
        <v>0.95747499695016502</v>
      </c>
    </row>
    <row r="53" spans="1:40" s="166" customFormat="1" x14ac:dyDescent="0.2">
      <c r="A53" s="165" t="s">
        <v>2581</v>
      </c>
    </row>
    <row r="54" spans="1:40" s="171" customFormat="1" x14ac:dyDescent="0.2">
      <c r="A54" s="128" t="s">
        <v>2582</v>
      </c>
      <c r="B54" s="171">
        <v>0.985815588875527</v>
      </c>
      <c r="C54" s="171">
        <v>0.98602268515730096</v>
      </c>
      <c r="D54" s="171">
        <v>0.98632125883451205</v>
      </c>
      <c r="E54" s="171">
        <v>0.98679946005775299</v>
      </c>
      <c r="F54" s="171">
        <v>0.98720880610386497</v>
      </c>
      <c r="G54" s="171">
        <v>0.98793883457188403</v>
      </c>
      <c r="H54" s="171">
        <v>0.98891501225386702</v>
      </c>
      <c r="I54" s="171">
        <v>0.98970301485637502</v>
      </c>
      <c r="J54" s="171">
        <v>0.990433798872698</v>
      </c>
      <c r="K54" s="171">
        <v>0.99153950427841897</v>
      </c>
      <c r="L54" s="171">
        <v>0.99247819261155401</v>
      </c>
      <c r="M54" s="171">
        <v>0.99408318367791604</v>
      </c>
      <c r="N54" s="171">
        <v>0.99408318367791604</v>
      </c>
      <c r="O54" s="171">
        <v>0.99414664543527498</v>
      </c>
      <c r="P54" s="171">
        <v>0.99422286597029996</v>
      </c>
      <c r="Q54" s="171">
        <v>0.99432220940440097</v>
      </c>
      <c r="R54" s="171">
        <v>0.99442874215379495</v>
      </c>
      <c r="S54" s="171">
        <v>0.99448696615024801</v>
      </c>
      <c r="T54" s="171">
        <v>0.99450461773683096</v>
      </c>
      <c r="U54" s="171">
        <v>0.99452809974216505</v>
      </c>
      <c r="V54" s="171">
        <v>0.99455226387940998</v>
      </c>
      <c r="W54" s="171">
        <v>0.99462952710660502</v>
      </c>
      <c r="X54" s="171">
        <v>0.99469341653094301</v>
      </c>
      <c r="Y54" s="171">
        <v>0.994764640385292</v>
      </c>
      <c r="Z54" s="171">
        <v>0.994840151643967</v>
      </c>
      <c r="AA54" s="171">
        <v>0.994840151643967</v>
      </c>
      <c r="AB54" s="171">
        <v>0.99476888830049204</v>
      </c>
      <c r="AC54" s="171">
        <v>0.99471860838760695</v>
      </c>
      <c r="AD54" s="171">
        <v>0.99467082131779505</v>
      </c>
      <c r="AE54" s="171">
        <v>0.99459222462323305</v>
      </c>
      <c r="AF54" s="171">
        <v>0.99452463014577097</v>
      </c>
      <c r="AG54" s="171">
        <v>0.99469897906841798</v>
      </c>
      <c r="AH54" s="171">
        <v>0.99487749282122595</v>
      </c>
      <c r="AI54" s="171">
        <v>0.99505228354878905</v>
      </c>
      <c r="AJ54" s="171">
        <v>0.99513478176791503</v>
      </c>
      <c r="AK54" s="171">
        <v>0.99521583635567501</v>
      </c>
      <c r="AL54" s="171">
        <v>0.99530978265061798</v>
      </c>
      <c r="AM54" s="171">
        <v>0.99543544249892002</v>
      </c>
      <c r="AN54" s="171">
        <v>0.99543544249892002</v>
      </c>
    </row>
    <row r="55" spans="1:40" s="171" customFormat="1" x14ac:dyDescent="0.2">
      <c r="A55" s="128" t="s">
        <v>2583</v>
      </c>
      <c r="B55" s="171">
        <v>0.972795532719265</v>
      </c>
      <c r="C55" s="171">
        <v>0.971778435412743</v>
      </c>
      <c r="D55" s="171">
        <v>0.97070425594639798</v>
      </c>
      <c r="E55" s="171">
        <v>0.97095611756624001</v>
      </c>
      <c r="F55" s="171">
        <v>0.97142578168758198</v>
      </c>
      <c r="G55" s="171">
        <v>0.97188172549444596</v>
      </c>
      <c r="H55" s="171">
        <v>0.97229277390149504</v>
      </c>
      <c r="I55" s="171">
        <v>0.97278759852002195</v>
      </c>
      <c r="J55" s="171">
        <v>0.97323536370385</v>
      </c>
      <c r="K55" s="171">
        <v>0.97359078147448896</v>
      </c>
      <c r="L55" s="171">
        <v>0.97404628066989796</v>
      </c>
      <c r="M55" s="171">
        <v>0.974233488912707</v>
      </c>
      <c r="N55" s="171">
        <v>0.974233488912707</v>
      </c>
      <c r="O55" s="171">
        <v>0.97420284991795703</v>
      </c>
      <c r="P55" s="171">
        <v>0.974172040837333</v>
      </c>
      <c r="Q55" s="171">
        <v>0.97415420687257803</v>
      </c>
      <c r="R55" s="171">
        <v>0.97412707125475795</v>
      </c>
      <c r="S55" s="171">
        <v>0.97409687410824497</v>
      </c>
      <c r="T55" s="171">
        <v>0.97406826480974595</v>
      </c>
      <c r="U55" s="171">
        <v>0.97404406492015005</v>
      </c>
      <c r="V55" s="171">
        <v>0.97402129668743198</v>
      </c>
      <c r="W55" s="171">
        <v>0.97397899559328804</v>
      </c>
      <c r="X55" s="171">
        <v>0.97394110967425696</v>
      </c>
      <c r="Y55" s="171">
        <v>0.97391421119912802</v>
      </c>
      <c r="Z55" s="171">
        <v>0.97388323929469001</v>
      </c>
      <c r="AA55" s="171">
        <v>0.97388323929469001</v>
      </c>
      <c r="AB55" s="171">
        <v>0.97400429461354199</v>
      </c>
      <c r="AC55" s="171">
        <v>0.97399627137981504</v>
      </c>
      <c r="AD55" s="171">
        <v>0.97405825842228699</v>
      </c>
      <c r="AE55" s="171">
        <v>0.974058904200516</v>
      </c>
      <c r="AF55" s="171">
        <v>0.97406030561289203</v>
      </c>
      <c r="AG55" s="171">
        <v>0.97405894339165799</v>
      </c>
      <c r="AH55" s="171">
        <v>0.97406272459293997</v>
      </c>
      <c r="AI55" s="171">
        <v>0.97407187294334796</v>
      </c>
      <c r="AJ55" s="171">
        <v>0.97406058291122299</v>
      </c>
      <c r="AK55" s="171">
        <v>0.974050948094213</v>
      </c>
      <c r="AL55" s="171">
        <v>0.97404806853205095</v>
      </c>
      <c r="AM55" s="171">
        <v>0.97404018018968697</v>
      </c>
      <c r="AN55" s="171">
        <v>0.97404018018968697</v>
      </c>
    </row>
    <row r="56" spans="1:40" s="171" customFormat="1" x14ac:dyDescent="0.2">
      <c r="A56" s="128" t="s">
        <v>2584</v>
      </c>
      <c r="B56" s="171">
        <v>0.94031594759866399</v>
      </c>
      <c r="C56" s="171">
        <v>0.942569593578653</v>
      </c>
      <c r="D56" s="171">
        <v>0.94493183911095102</v>
      </c>
      <c r="E56" s="171">
        <v>0.94617828105053103</v>
      </c>
      <c r="F56" s="171">
        <v>0.94712859056244103</v>
      </c>
      <c r="G56" s="171">
        <v>0.94826569755047396</v>
      </c>
      <c r="H56" s="171">
        <v>0.94866348926914201</v>
      </c>
      <c r="I56" s="171">
        <v>0.94822706672397195</v>
      </c>
      <c r="J56" s="171">
        <v>0.94939070929176095</v>
      </c>
      <c r="K56" s="171">
        <v>0.95044978350708598</v>
      </c>
      <c r="L56" s="171">
        <v>0.95190602657064105</v>
      </c>
      <c r="M56" s="171">
        <v>0.95347840147584195</v>
      </c>
      <c r="N56" s="171">
        <v>0.95347840147584195</v>
      </c>
      <c r="O56" s="171">
        <v>0.95344031747296698</v>
      </c>
      <c r="P56" s="171">
        <v>0.95332466892801204</v>
      </c>
      <c r="Q56" s="171">
        <v>0.95327875765497205</v>
      </c>
      <c r="R56" s="171">
        <v>0.95322573166776103</v>
      </c>
      <c r="S56" s="171">
        <v>0.95320046737883402</v>
      </c>
      <c r="T56" s="171">
        <v>0.95319117113427299</v>
      </c>
      <c r="U56" s="171">
        <v>0.95319148538124099</v>
      </c>
      <c r="V56" s="171">
        <v>0.953100463145933</v>
      </c>
      <c r="W56" s="171">
        <v>0.95294691331121695</v>
      </c>
      <c r="X56" s="171">
        <v>0.95272127891946001</v>
      </c>
      <c r="Y56" s="171">
        <v>0.95244506430146403</v>
      </c>
      <c r="Z56" s="171">
        <v>0.95232585432508998</v>
      </c>
      <c r="AA56" s="171">
        <v>0.95232585432508998</v>
      </c>
      <c r="AB56" s="171">
        <v>0.95204441958458297</v>
      </c>
      <c r="AC56" s="171">
        <v>0.95177039309788303</v>
      </c>
      <c r="AD56" s="171">
        <v>0.95142814079365201</v>
      </c>
      <c r="AE56" s="171">
        <v>0.95112999468414605</v>
      </c>
      <c r="AF56" s="171">
        <v>0.95101570912226296</v>
      </c>
      <c r="AG56" s="171">
        <v>0.95094898578058296</v>
      </c>
      <c r="AH56" s="171">
        <v>0.95094461010471198</v>
      </c>
      <c r="AI56" s="171">
        <v>0.95093996926308</v>
      </c>
      <c r="AJ56" s="171">
        <v>0.95089939474103302</v>
      </c>
      <c r="AK56" s="171">
        <v>0.95088359802032696</v>
      </c>
      <c r="AL56" s="171">
        <v>0.95104542423096305</v>
      </c>
      <c r="AM56" s="171">
        <v>0.95096121840419801</v>
      </c>
      <c r="AN56" s="171">
        <v>0.95096121840419801</v>
      </c>
    </row>
    <row r="57" spans="1:40" s="171" customFormat="1" x14ac:dyDescent="0.2">
      <c r="A57" s="128" t="s">
        <v>2585</v>
      </c>
      <c r="B57" s="171">
        <v>0.96988818100212104</v>
      </c>
      <c r="C57" s="171">
        <v>0.96947623124152005</v>
      </c>
      <c r="D57" s="171">
        <v>0.96907140387983204</v>
      </c>
      <c r="E57" s="171">
        <v>0.96876206394500397</v>
      </c>
      <c r="F57" s="171">
        <v>0.96841159718069703</v>
      </c>
      <c r="G57" s="171">
        <v>0.96804095076545904</v>
      </c>
      <c r="H57" s="171">
        <v>0.967658071553399</v>
      </c>
      <c r="I57" s="171">
        <v>0.96719422205372096</v>
      </c>
      <c r="J57" s="171">
        <v>0.96682222597245904</v>
      </c>
      <c r="K57" s="171">
        <v>0.96647365568918298</v>
      </c>
      <c r="L57" s="171">
        <v>0.96617749809953901</v>
      </c>
      <c r="M57" s="171">
        <v>0.96584839949978296</v>
      </c>
      <c r="N57" s="171">
        <v>0.96584839949978296</v>
      </c>
      <c r="O57" s="171">
        <v>0.96563922952682801</v>
      </c>
      <c r="P57" s="171">
        <v>0.96544241141670895</v>
      </c>
      <c r="Q57" s="171">
        <v>0.96523936775298702</v>
      </c>
      <c r="R57" s="171">
        <v>0.96503647673183701</v>
      </c>
      <c r="S57" s="171">
        <v>0.96483340587731503</v>
      </c>
      <c r="T57" s="171">
        <v>0.96463960292569895</v>
      </c>
      <c r="U57" s="171">
        <v>0.96444593941465095</v>
      </c>
      <c r="V57" s="171">
        <v>0.96424883191029098</v>
      </c>
      <c r="W57" s="171">
        <v>0.96405915436523903</v>
      </c>
      <c r="X57" s="171">
        <v>0.96387584360325096</v>
      </c>
      <c r="Y57" s="171">
        <v>0.96368821888721701</v>
      </c>
      <c r="Z57" s="171">
        <v>0.96350480093682001</v>
      </c>
      <c r="AA57" s="171">
        <v>0.96350480093682001</v>
      </c>
      <c r="AB57" s="171">
        <v>0.96332999671938702</v>
      </c>
      <c r="AC57" s="171">
        <v>0.96315894617917697</v>
      </c>
      <c r="AD57" s="171">
        <v>0.96298495373305704</v>
      </c>
      <c r="AE57" s="171">
        <v>0.96281082797864603</v>
      </c>
      <c r="AF57" s="171">
        <v>0.96264156511833998</v>
      </c>
      <c r="AG57" s="171">
        <v>0.96247777569744997</v>
      </c>
      <c r="AH57" s="171">
        <v>0.96231568423003699</v>
      </c>
      <c r="AI57" s="171">
        <v>0.96215235401174304</v>
      </c>
      <c r="AJ57" s="171">
        <v>0.96199440684064697</v>
      </c>
      <c r="AK57" s="171">
        <v>0.96183740801918205</v>
      </c>
      <c r="AL57" s="171">
        <v>0.96168280602791101</v>
      </c>
      <c r="AM57" s="171">
        <v>0.96153095824948498</v>
      </c>
      <c r="AN57" s="171">
        <v>0.96153095824948498</v>
      </c>
    </row>
    <row r="58" spans="1:40" s="171" customFormat="1" x14ac:dyDescent="0.2">
      <c r="A58" s="128" t="s">
        <v>2586</v>
      </c>
      <c r="B58" s="171">
        <v>0.97400245163092503</v>
      </c>
      <c r="C58" s="171">
        <v>0.97398185180124996</v>
      </c>
      <c r="D58" s="171">
        <v>0.974050648058152</v>
      </c>
      <c r="E58" s="171">
        <v>0.97429697517546998</v>
      </c>
      <c r="F58" s="171">
        <v>0.97446386775117499</v>
      </c>
      <c r="G58" s="171">
        <v>0.97478656913591</v>
      </c>
      <c r="H58" s="171">
        <v>0.97511839103693299</v>
      </c>
      <c r="I58" s="171">
        <v>0.97517285400171405</v>
      </c>
      <c r="J58" s="171">
        <v>0.97544147159087802</v>
      </c>
      <c r="K58" s="171">
        <v>0.97588027696794899</v>
      </c>
      <c r="L58" s="171">
        <v>0.97635913369176397</v>
      </c>
      <c r="M58" s="171">
        <v>0.97706368472457295</v>
      </c>
      <c r="N58" s="171">
        <v>0.97706368472457295</v>
      </c>
      <c r="O58" s="171">
        <v>0.976950832545885</v>
      </c>
      <c r="P58" s="171">
        <v>0.97685855970989199</v>
      </c>
      <c r="Q58" s="171">
        <v>0.97678040596145699</v>
      </c>
      <c r="R58" s="171">
        <v>0.97669849327758895</v>
      </c>
      <c r="S58" s="171">
        <v>0.976591330747689</v>
      </c>
      <c r="T58" s="171">
        <v>0.97646610020271196</v>
      </c>
      <c r="U58" s="171">
        <v>0.97634349408616705</v>
      </c>
      <c r="V58" s="171">
        <v>0.97618526526022598</v>
      </c>
      <c r="W58" s="171">
        <v>0.97605565445725895</v>
      </c>
      <c r="X58" s="171">
        <v>0.97592032727780498</v>
      </c>
      <c r="Y58" s="171">
        <v>0.97578881407333695</v>
      </c>
      <c r="Z58" s="171">
        <v>0.97567885910048602</v>
      </c>
      <c r="AA58" s="171">
        <v>0.97567885910048602</v>
      </c>
      <c r="AB58" s="171">
        <v>0.97552334244226602</v>
      </c>
      <c r="AC58" s="171">
        <v>0.97537173753074802</v>
      </c>
      <c r="AD58" s="171">
        <v>0.97522162821153102</v>
      </c>
      <c r="AE58" s="171">
        <v>0.97505077553404296</v>
      </c>
      <c r="AF58" s="171">
        <v>0.97490622108095604</v>
      </c>
      <c r="AG58" s="171">
        <v>0.97486866780955195</v>
      </c>
      <c r="AH58" s="171">
        <v>0.97484118794098795</v>
      </c>
      <c r="AI58" s="171">
        <v>0.97480039037728905</v>
      </c>
      <c r="AJ58" s="171">
        <v>0.97472922548734997</v>
      </c>
      <c r="AK58" s="171">
        <v>0.97466666402069302</v>
      </c>
      <c r="AL58" s="171">
        <v>0.974639221129736</v>
      </c>
      <c r="AM58" s="171">
        <v>0.97458563626487504</v>
      </c>
      <c r="AN58" s="171">
        <v>0.97458563626487504</v>
      </c>
    </row>
    <row r="59" spans="1:40" s="166" customFormat="1" x14ac:dyDescent="0.2">
      <c r="A59" s="165" t="s">
        <v>787</v>
      </c>
    </row>
    <row r="60" spans="1:40" s="171" customFormat="1" x14ac:dyDescent="0.2">
      <c r="A60" s="172" t="s">
        <v>2587</v>
      </c>
      <c r="B60" s="171">
        <v>0.92332786799594002</v>
      </c>
      <c r="C60" s="171">
        <v>0.92187771821192099</v>
      </c>
      <c r="D60" s="171">
        <v>0.92074887168434405</v>
      </c>
      <c r="E60" s="171">
        <v>0.92043435158113696</v>
      </c>
      <c r="F60" s="171">
        <v>0.920218507237484</v>
      </c>
      <c r="G60" s="171">
        <v>0.91986363127577997</v>
      </c>
      <c r="H60" s="171">
        <v>0.92044963669383095</v>
      </c>
      <c r="I60" s="171">
        <v>0.92186325732350904</v>
      </c>
      <c r="J60" s="171">
        <v>0.92175885509551603</v>
      </c>
      <c r="K60" s="171">
        <v>0.92173170614143596</v>
      </c>
      <c r="L60" s="171">
        <v>0.92102698543814299</v>
      </c>
      <c r="M60" s="171">
        <v>0.92010759725400704</v>
      </c>
      <c r="N60" s="171">
        <v>0.92010759725400704</v>
      </c>
      <c r="O60" s="171">
        <v>0.91928979274441702</v>
      </c>
      <c r="P60" s="171">
        <v>0.91854783099278203</v>
      </c>
      <c r="Q60" s="171">
        <v>0.91779675390230997</v>
      </c>
      <c r="R60" s="171">
        <v>0.917051996802415</v>
      </c>
      <c r="S60" s="171">
        <v>0.91629979931982997</v>
      </c>
      <c r="T60" s="171">
        <v>0.91512783993290303</v>
      </c>
      <c r="U60" s="171">
        <v>0.91398691680685296</v>
      </c>
      <c r="V60" s="171">
        <v>0.91300891186246502</v>
      </c>
      <c r="W60" s="171">
        <v>0.91199353236606095</v>
      </c>
      <c r="X60" s="171">
        <v>0.91110262209313897</v>
      </c>
      <c r="Y60" s="171">
        <v>0.91028981866214798</v>
      </c>
      <c r="Z60" s="171">
        <v>0.90919668501287598</v>
      </c>
      <c r="AA60" s="171">
        <v>0.90919668501287598</v>
      </c>
      <c r="AB60" s="171">
        <v>0.907965792450663</v>
      </c>
      <c r="AC60" s="171">
        <v>0.90700691138544098</v>
      </c>
      <c r="AD60" s="171">
        <v>0.90631504495653104</v>
      </c>
      <c r="AE60" s="171">
        <v>0.90553272838352905</v>
      </c>
      <c r="AF60" s="171">
        <v>0.90446280074632801</v>
      </c>
      <c r="AG60" s="171">
        <v>0.90437414899271795</v>
      </c>
      <c r="AH60" s="171">
        <v>0.90423098380526701</v>
      </c>
      <c r="AI60" s="171">
        <v>0.904184279303899</v>
      </c>
      <c r="AJ60" s="171">
        <v>0.90422624364551996</v>
      </c>
      <c r="AK60" s="171">
        <v>0.90418133629041797</v>
      </c>
      <c r="AL60" s="171">
        <v>0.90373152098647702</v>
      </c>
      <c r="AM60" s="171">
        <v>0.903842026691137</v>
      </c>
      <c r="AN60" s="171">
        <v>0.903842026691137</v>
      </c>
    </row>
    <row r="61" spans="1:40" s="166" customFormat="1" x14ac:dyDescent="0.2">
      <c r="A61" s="165" t="s">
        <v>2588</v>
      </c>
    </row>
    <row r="62" spans="1:40" s="171" customFormat="1" x14ac:dyDescent="0.2">
      <c r="A62" s="128" t="s">
        <v>2589</v>
      </c>
    </row>
    <row r="63" spans="1:40" s="166" customFormat="1" x14ac:dyDescent="0.2">
      <c r="A63" s="165" t="s">
        <v>1837</v>
      </c>
    </row>
    <row r="64" spans="1:40" s="171" customFormat="1" x14ac:dyDescent="0.2">
      <c r="A64" s="172" t="s">
        <v>2590</v>
      </c>
    </row>
    <row r="65" spans="1:40" s="166" customFormat="1" x14ac:dyDescent="0.2">
      <c r="A65" s="186" t="s">
        <v>2591</v>
      </c>
    </row>
    <row r="66" spans="1:40" s="166" customFormat="1" x14ac:dyDescent="0.2">
      <c r="A66" s="165" t="s">
        <v>2592</v>
      </c>
    </row>
    <row r="67" spans="1:40" s="166" customFormat="1" x14ac:dyDescent="0.2">
      <c r="A67" s="165" t="s">
        <v>2593</v>
      </c>
    </row>
    <row r="68" spans="1:40" s="166" customFormat="1" x14ac:dyDescent="0.2">
      <c r="A68" s="165" t="s">
        <v>2594</v>
      </c>
    </row>
    <row r="69" spans="1:40" s="166" customFormat="1" x14ac:dyDescent="0.2">
      <c r="A69" s="165" t="s">
        <v>2595</v>
      </c>
    </row>
    <row r="70" spans="1:40" s="166" customFormat="1" x14ac:dyDescent="0.2">
      <c r="A70" s="165" t="s">
        <v>2596</v>
      </c>
    </row>
    <row r="71" spans="1:40" x14ac:dyDescent="0.2">
      <c r="A71" s="27" t="s">
        <v>2597</v>
      </c>
    </row>
    <row r="72" spans="1:40" x14ac:dyDescent="0.2">
      <c r="A72" s="27" t="s">
        <v>2598</v>
      </c>
    </row>
    <row r="73" spans="1:40" s="166" customFormat="1" x14ac:dyDescent="0.2">
      <c r="A73" s="165" t="s">
        <v>2599</v>
      </c>
    </row>
    <row r="74" spans="1:40" s="166" customFormat="1" x14ac:dyDescent="0.2">
      <c r="A74" s="165" t="s">
        <v>2600</v>
      </c>
    </row>
    <row r="75" spans="1:40" s="166" customFormat="1" x14ac:dyDescent="0.2">
      <c r="A75" s="165" t="s">
        <v>2601</v>
      </c>
    </row>
    <row r="76" spans="1:40" s="166" customFormat="1" x14ac:dyDescent="0.2">
      <c r="A76" s="165" t="s">
        <v>2602</v>
      </c>
    </row>
    <row r="77" spans="1:40" s="166" customFormat="1" x14ac:dyDescent="0.2">
      <c r="A77" s="165" t="s">
        <v>2603</v>
      </c>
    </row>
    <row r="78" spans="1:40" s="166" customFormat="1" x14ac:dyDescent="0.2">
      <c r="A78" s="165" t="s">
        <v>2604</v>
      </c>
    </row>
    <row r="79" spans="1:40" x14ac:dyDescent="0.2">
      <c r="A79" s="27" t="s">
        <v>2605</v>
      </c>
    </row>
    <row r="80" spans="1:40" s="171" customFormat="1" x14ac:dyDescent="0.2">
      <c r="A80" s="172" t="s">
        <v>2606</v>
      </c>
      <c r="B80" s="171">
        <v>0.97148864902871801</v>
      </c>
      <c r="C80" s="171">
        <v>0.97132973861176397</v>
      </c>
      <c r="D80" s="171">
        <v>0.971279135593205</v>
      </c>
      <c r="E80" s="171">
        <v>0.97144739985315198</v>
      </c>
      <c r="F80" s="171">
        <v>0.97154346598854802</v>
      </c>
      <c r="G80" s="171">
        <v>0.971820211287311</v>
      </c>
      <c r="H80" s="171">
        <v>0.972130824401917</v>
      </c>
      <c r="I80" s="171">
        <v>0.97221606098034896</v>
      </c>
      <c r="J80" s="171">
        <v>0.97245049830253105</v>
      </c>
      <c r="K80" s="171">
        <v>0.97282855327976803</v>
      </c>
      <c r="L80" s="171">
        <v>0.97320837431018303</v>
      </c>
      <c r="M80" s="171">
        <v>0.97382267053978899</v>
      </c>
      <c r="N80" s="171">
        <v>0.97382267053978899</v>
      </c>
      <c r="O80" s="171">
        <v>0.97364167989411199</v>
      </c>
      <c r="P80" s="171">
        <v>0.97347576205534103</v>
      </c>
      <c r="Q80" s="171">
        <v>0.97332398954809796</v>
      </c>
      <c r="R80" s="171">
        <v>0.97316621554320404</v>
      </c>
      <c r="S80" s="171">
        <v>0.97297963917350705</v>
      </c>
      <c r="T80" s="171">
        <v>0.972734501347984</v>
      </c>
      <c r="U80" s="171">
        <v>0.97249488862272904</v>
      </c>
      <c r="V80" s="171">
        <v>0.97223146442211195</v>
      </c>
      <c r="W80" s="171">
        <v>0.97199543571005798</v>
      </c>
      <c r="X80" s="171">
        <v>0.97176564074231098</v>
      </c>
      <c r="Y80" s="171">
        <v>0.97154779792480395</v>
      </c>
      <c r="Z80" s="171">
        <v>0.97132499899189795</v>
      </c>
      <c r="AA80" s="171">
        <v>0.97132499899189795</v>
      </c>
      <c r="AB80" s="171">
        <v>0.97110048227715595</v>
      </c>
      <c r="AC80" s="171">
        <v>0.97086973147433198</v>
      </c>
      <c r="AD80" s="171">
        <v>0.970662754734402</v>
      </c>
      <c r="AE80" s="171">
        <v>0.97043076604385403</v>
      </c>
      <c r="AF80" s="171">
        <v>0.97019881079690795</v>
      </c>
      <c r="AG80" s="171">
        <v>0.97015634541930995</v>
      </c>
      <c r="AH80" s="171">
        <v>0.970121171015211</v>
      </c>
      <c r="AI80" s="171">
        <v>0.97007981793660003</v>
      </c>
      <c r="AJ80" s="171">
        <v>0.97001233950821397</v>
      </c>
      <c r="AK80" s="171">
        <v>0.96995147568829898</v>
      </c>
      <c r="AL80" s="171">
        <v>0.96989619469975796</v>
      </c>
      <c r="AM80" s="171">
        <v>0.96985554810709096</v>
      </c>
      <c r="AN80" s="171">
        <v>0.96985554810709096</v>
      </c>
    </row>
    <row r="81" spans="1:40" s="166" customFormat="1" x14ac:dyDescent="0.2">
      <c r="A81" s="165" t="s">
        <v>2607</v>
      </c>
    </row>
    <row r="82" spans="1:40" s="171" customFormat="1" x14ac:dyDescent="0.2">
      <c r="A82" s="196" t="s">
        <v>2608</v>
      </c>
      <c r="B82" s="171">
        <v>0.92585609155024395</v>
      </c>
      <c r="C82" s="171">
        <v>0.92477192761169402</v>
      </c>
      <c r="D82" s="171">
        <v>0.92396734403681302</v>
      </c>
      <c r="E82" s="171">
        <v>0.92382416089542496</v>
      </c>
      <c r="F82" s="171">
        <v>0.92375236976975805</v>
      </c>
      <c r="G82" s="171">
        <v>0.92357668694684503</v>
      </c>
      <c r="H82" s="171">
        <v>0.92415214166944704</v>
      </c>
      <c r="I82" s="171">
        <v>0.92538220447479003</v>
      </c>
      <c r="J82" s="171">
        <v>0.92541960549331503</v>
      </c>
      <c r="K82" s="171">
        <v>0.92553209840748496</v>
      </c>
      <c r="L82" s="171">
        <v>0.92511832481061496</v>
      </c>
      <c r="M82" s="171">
        <v>0.92454649415815204</v>
      </c>
      <c r="N82" s="171">
        <v>0.92454649415815204</v>
      </c>
      <c r="O82" s="171">
        <v>0.92402874843986005</v>
      </c>
      <c r="P82" s="171">
        <v>0.92362880568777495</v>
      </c>
      <c r="Q82" s="171">
        <v>0.92323840372134902</v>
      </c>
      <c r="R82" s="171">
        <v>0.92285295788016597</v>
      </c>
      <c r="S82" s="171">
        <v>0.92245922646105905</v>
      </c>
      <c r="T82" s="171">
        <v>0.92171951521650897</v>
      </c>
      <c r="U82" s="171">
        <v>0.92100300942049795</v>
      </c>
      <c r="V82" s="171">
        <v>0.92040177933687795</v>
      </c>
      <c r="W82" s="171">
        <v>0.91978150732354003</v>
      </c>
      <c r="X82" s="171">
        <v>0.91925598386503604</v>
      </c>
      <c r="Y82" s="171">
        <v>0.918808878457544</v>
      </c>
      <c r="Z82" s="171">
        <v>0.91816097721841405</v>
      </c>
      <c r="AA82" s="171">
        <v>0.91816097721841405</v>
      </c>
      <c r="AB82" s="171">
        <v>0.91721611628806499</v>
      </c>
      <c r="AC82" s="171">
        <v>0.91655374887956897</v>
      </c>
      <c r="AD82" s="171">
        <v>0.91609791875043001</v>
      </c>
      <c r="AE82" s="171">
        <v>0.91557015175003598</v>
      </c>
      <c r="AF82" s="171">
        <v>0.91483803074648495</v>
      </c>
      <c r="AG82" s="171">
        <v>0.91490434434491497</v>
      </c>
      <c r="AH82" s="171">
        <v>0.91493030835319</v>
      </c>
      <c r="AI82" s="171">
        <v>0.91501757691292096</v>
      </c>
      <c r="AJ82" s="171">
        <v>0.91518988718888095</v>
      </c>
      <c r="AK82" s="171">
        <v>0.91530376371713396</v>
      </c>
      <c r="AL82" s="171">
        <v>0.91516700148458696</v>
      </c>
      <c r="AM82" s="171">
        <v>0.91540512035180199</v>
      </c>
      <c r="AN82" s="171">
        <v>0.91540512035180199</v>
      </c>
    </row>
    <row r="83" spans="1:40" s="166" customFormat="1" x14ac:dyDescent="0.2">
      <c r="A83" s="165" t="s">
        <v>2609</v>
      </c>
      <c r="B83" s="166">
        <v>0</v>
      </c>
      <c r="C83" s="166">
        <v>0</v>
      </c>
      <c r="D83" s="166">
        <v>0</v>
      </c>
      <c r="E83" s="166">
        <v>0</v>
      </c>
      <c r="F83" s="166">
        <v>0</v>
      </c>
      <c r="G83" s="166">
        <v>0</v>
      </c>
      <c r="H83" s="166">
        <v>0</v>
      </c>
      <c r="I83" s="166">
        <v>0</v>
      </c>
      <c r="J83" s="166">
        <v>0</v>
      </c>
      <c r="K83" s="166">
        <v>0</v>
      </c>
      <c r="L83" s="166">
        <v>0</v>
      </c>
      <c r="M83" s="166">
        <v>0</v>
      </c>
      <c r="N83" s="166">
        <v>0</v>
      </c>
      <c r="O83" s="166">
        <v>0</v>
      </c>
      <c r="P83" s="166">
        <v>0</v>
      </c>
      <c r="Q83" s="166">
        <v>0</v>
      </c>
      <c r="R83" s="166">
        <v>0</v>
      </c>
      <c r="S83" s="166">
        <v>0</v>
      </c>
      <c r="T83" s="166">
        <v>0</v>
      </c>
      <c r="U83" s="166">
        <v>0</v>
      </c>
      <c r="V83" s="166">
        <v>0</v>
      </c>
      <c r="W83" s="166">
        <v>0</v>
      </c>
      <c r="X83" s="166">
        <v>0</v>
      </c>
      <c r="Y83" s="166">
        <v>0</v>
      </c>
      <c r="Z83" s="166">
        <v>0</v>
      </c>
      <c r="AA83" s="166">
        <v>0</v>
      </c>
      <c r="AB83" s="166">
        <v>0</v>
      </c>
      <c r="AC83" s="166">
        <v>0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0</v>
      </c>
      <c r="AK83" s="166">
        <v>0</v>
      </c>
      <c r="AL83" s="166">
        <v>0</v>
      </c>
      <c r="AM83" s="166">
        <v>0</v>
      </c>
      <c r="AN83" s="166">
        <v>0</v>
      </c>
    </row>
    <row r="84" spans="1:40" s="166" customFormat="1" x14ac:dyDescent="0.2">
      <c r="A84" s="165" t="s">
        <v>1857</v>
      </c>
    </row>
    <row r="85" spans="1:40" s="166" customFormat="1" x14ac:dyDescent="0.2">
      <c r="A85" s="195" t="s">
        <v>2610</v>
      </c>
    </row>
    <row r="86" spans="1:40" s="166" customFormat="1" x14ac:dyDescent="0.2">
      <c r="A86" s="195" t="s">
        <v>2611</v>
      </c>
    </row>
    <row r="87" spans="1:40" s="166" customFormat="1" x14ac:dyDescent="0.2">
      <c r="A87" s="165" t="s">
        <v>2612</v>
      </c>
    </row>
    <row r="88" spans="1:40" s="166" customFormat="1" x14ac:dyDescent="0.2">
      <c r="A88" s="165" t="s">
        <v>2613</v>
      </c>
    </row>
    <row r="89" spans="1:40" s="166" customFormat="1" x14ac:dyDescent="0.2">
      <c r="A89" s="165" t="s">
        <v>2614</v>
      </c>
    </row>
    <row r="90" spans="1:40" s="166" customFormat="1" x14ac:dyDescent="0.2">
      <c r="A90" s="165" t="s">
        <v>2615</v>
      </c>
    </row>
    <row r="91" spans="1:40" s="166" customFormat="1" x14ac:dyDescent="0.2">
      <c r="A91" s="165" t="s">
        <v>2616</v>
      </c>
    </row>
    <row r="92" spans="1:40" s="166" customFormat="1" x14ac:dyDescent="0.2">
      <c r="A92" s="165" t="s">
        <v>2617</v>
      </c>
    </row>
    <row r="93" spans="1:40" s="166" customFormat="1" x14ac:dyDescent="0.2">
      <c r="A93" s="165" t="s">
        <v>2618</v>
      </c>
    </row>
    <row r="94" spans="1:40" s="166" customFormat="1" x14ac:dyDescent="0.2">
      <c r="A94" s="165" t="s">
        <v>2619</v>
      </c>
    </row>
    <row r="95" spans="1:40" s="166" customFormat="1" x14ac:dyDescent="0.2">
      <c r="A95" s="165" t="s">
        <v>2620</v>
      </c>
    </row>
    <row r="96" spans="1:40" s="166" customFormat="1" x14ac:dyDescent="0.2">
      <c r="A96" s="197" t="s">
        <v>2621</v>
      </c>
    </row>
    <row r="97" spans="1:1" s="166" customFormat="1" x14ac:dyDescent="0.2">
      <c r="A97" s="165" t="s">
        <v>2622</v>
      </c>
    </row>
    <row r="98" spans="1:1" s="166" customFormat="1" x14ac:dyDescent="0.2">
      <c r="A98" s="165" t="s">
        <v>2623</v>
      </c>
    </row>
    <row r="99" spans="1:1" s="166" customFormat="1" x14ac:dyDescent="0.2">
      <c r="A99" s="195" t="s">
        <v>2624</v>
      </c>
    </row>
    <row r="100" spans="1:1" s="166" customFormat="1" x14ac:dyDescent="0.2">
      <c r="A100" s="165" t="s">
        <v>2625</v>
      </c>
    </row>
    <row r="101" spans="1:1" s="166" customFormat="1" x14ac:dyDescent="0.2">
      <c r="A101" s="165" t="s">
        <v>2626</v>
      </c>
    </row>
    <row r="102" spans="1:1" s="166" customFormat="1" x14ac:dyDescent="0.2">
      <c r="A102" s="165" t="s">
        <v>2627</v>
      </c>
    </row>
    <row r="103" spans="1:1" s="166" customFormat="1" x14ac:dyDescent="0.2">
      <c r="A103" s="165" t="s">
        <v>2628</v>
      </c>
    </row>
    <row r="104" spans="1:1" s="166" customFormat="1" x14ac:dyDescent="0.2">
      <c r="A104" s="165" t="s">
        <v>2629</v>
      </c>
    </row>
    <row r="105" spans="1:1" s="166" customFormat="1" x14ac:dyDescent="0.2">
      <c r="A105" s="165" t="s">
        <v>2630</v>
      </c>
    </row>
    <row r="106" spans="1:1" s="166" customFormat="1" x14ac:dyDescent="0.2">
      <c r="A106" s="165" t="s">
        <v>2631</v>
      </c>
    </row>
    <row r="107" spans="1:1" s="166" customFormat="1" x14ac:dyDescent="0.2">
      <c r="A107" s="165" t="s">
        <v>2632</v>
      </c>
    </row>
    <row r="108" spans="1:1" s="166" customFormat="1" x14ac:dyDescent="0.2">
      <c r="A108" s="165" t="s">
        <v>2633</v>
      </c>
    </row>
    <row r="109" spans="1:1" s="166" customFormat="1" x14ac:dyDescent="0.2">
      <c r="A109" s="165" t="s">
        <v>2634</v>
      </c>
    </row>
    <row r="110" spans="1:1" s="166" customFormat="1" x14ac:dyDescent="0.2">
      <c r="A110" s="165" t="s">
        <v>2635</v>
      </c>
    </row>
    <row r="111" spans="1:1" s="166" customFormat="1" x14ac:dyDescent="0.2">
      <c r="A111" s="165" t="s">
        <v>2636</v>
      </c>
    </row>
    <row r="112" spans="1:1" s="166" customFormat="1" x14ac:dyDescent="0.2">
      <c r="A112" s="195" t="s">
        <v>2637</v>
      </c>
    </row>
    <row r="113" spans="1:1" s="166" customFormat="1" x14ac:dyDescent="0.2">
      <c r="A113" s="165" t="s">
        <v>2638</v>
      </c>
    </row>
    <row r="114" spans="1:1" s="166" customFormat="1" x14ac:dyDescent="0.2">
      <c r="A114" s="165" t="s">
        <v>2639</v>
      </c>
    </row>
    <row r="115" spans="1:1" s="166" customFormat="1" x14ac:dyDescent="0.2">
      <c r="A115" s="165" t="s">
        <v>2640</v>
      </c>
    </row>
    <row r="116" spans="1:1" s="166" customFormat="1" x14ac:dyDescent="0.2">
      <c r="A116" s="165" t="s">
        <v>2641</v>
      </c>
    </row>
    <row r="117" spans="1:1" s="166" customFormat="1" x14ac:dyDescent="0.2">
      <c r="A117" s="165" t="s">
        <v>2642</v>
      </c>
    </row>
    <row r="118" spans="1:1" s="166" customFormat="1" x14ac:dyDescent="0.2">
      <c r="A118" s="165" t="s">
        <v>2643</v>
      </c>
    </row>
    <row r="119" spans="1:1" s="166" customFormat="1" x14ac:dyDescent="0.2">
      <c r="A119" s="165" t="s">
        <v>2644</v>
      </c>
    </row>
    <row r="120" spans="1:1" s="166" customFormat="1" x14ac:dyDescent="0.2">
      <c r="A120" s="165" t="s">
        <v>2645</v>
      </c>
    </row>
    <row r="121" spans="1:1" s="166" customFormat="1" x14ac:dyDescent="0.2">
      <c r="A121" s="165" t="s">
        <v>2646</v>
      </c>
    </row>
    <row r="122" spans="1:1" s="166" customFormat="1" x14ac:dyDescent="0.2">
      <c r="A122" s="165" t="s">
        <v>2647</v>
      </c>
    </row>
    <row r="123" spans="1:1" s="166" customFormat="1" x14ac:dyDescent="0.2">
      <c r="A123" s="165" t="s">
        <v>2648</v>
      </c>
    </row>
    <row r="124" spans="1:1" s="166" customFormat="1" x14ac:dyDescent="0.2">
      <c r="A124" s="165" t="s">
        <v>2649</v>
      </c>
    </row>
    <row r="125" spans="1:1" x14ac:dyDescent="0.2">
      <c r="A125" s="27" t="s">
        <v>2650</v>
      </c>
    </row>
    <row r="126" spans="1:1" s="166" customFormat="1" x14ac:dyDescent="0.2">
      <c r="A126" s="195" t="s">
        <v>2651</v>
      </c>
    </row>
    <row r="127" spans="1:1" s="166" customFormat="1" x14ac:dyDescent="0.2">
      <c r="A127" s="165" t="s">
        <v>2652</v>
      </c>
    </row>
    <row r="128" spans="1:1" s="166" customFormat="1" x14ac:dyDescent="0.2">
      <c r="A128" s="165" t="s">
        <v>2653</v>
      </c>
    </row>
    <row r="129" spans="1:40" s="166" customFormat="1" x14ac:dyDescent="0.2">
      <c r="A129" s="165" t="s">
        <v>2654</v>
      </c>
    </row>
    <row r="130" spans="1:40" s="166" customFormat="1" x14ac:dyDescent="0.2">
      <c r="A130" s="165" t="s">
        <v>2655</v>
      </c>
    </row>
    <row r="131" spans="1:40" s="166" customFormat="1" x14ac:dyDescent="0.2">
      <c r="A131" s="165" t="s">
        <v>2656</v>
      </c>
    </row>
    <row r="132" spans="1:40" s="166" customFormat="1" x14ac:dyDescent="0.2">
      <c r="A132" s="165" t="s">
        <v>2657</v>
      </c>
    </row>
    <row r="133" spans="1:40" s="166" customFormat="1" x14ac:dyDescent="0.2">
      <c r="A133" s="165" t="s">
        <v>2658</v>
      </c>
    </row>
    <row r="134" spans="1:40" s="166" customFormat="1" x14ac:dyDescent="0.2">
      <c r="A134" s="165" t="s">
        <v>2659</v>
      </c>
    </row>
    <row r="135" spans="1:40" s="166" customFormat="1" x14ac:dyDescent="0.2">
      <c r="A135" s="165" t="s">
        <v>2660</v>
      </c>
    </row>
    <row r="136" spans="1:40" s="166" customFormat="1" x14ac:dyDescent="0.2">
      <c r="A136" s="165" t="s">
        <v>2661</v>
      </c>
    </row>
    <row r="137" spans="1:40" s="166" customFormat="1" x14ac:dyDescent="0.2">
      <c r="A137" s="198" t="s">
        <v>2662</v>
      </c>
    </row>
    <row r="138" spans="1:40" s="166" customFormat="1" x14ac:dyDescent="0.2">
      <c r="A138" s="199" t="s">
        <v>2663</v>
      </c>
    </row>
    <row r="139" spans="1:40" s="166" customFormat="1" x14ac:dyDescent="0.2">
      <c r="A139" s="165" t="s">
        <v>2664</v>
      </c>
    </row>
    <row r="140" spans="1:40" x14ac:dyDescent="0.2">
      <c r="A140" s="27" t="s">
        <v>2665</v>
      </c>
    </row>
    <row r="141" spans="1:40" x14ac:dyDescent="0.2">
      <c r="A141" s="27" t="s">
        <v>2666</v>
      </c>
    </row>
    <row r="142" spans="1:40" s="171" customFormat="1" ht="10.8" thickBot="1" x14ac:dyDescent="0.25">
      <c r="A142" s="200" t="s">
        <v>2667</v>
      </c>
      <c r="B142" s="171">
        <v>0</v>
      </c>
      <c r="C142" s="171">
        <v>0</v>
      </c>
      <c r="D142" s="171">
        <v>0</v>
      </c>
      <c r="E142" s="171">
        <v>0</v>
      </c>
      <c r="F142" s="171">
        <v>0</v>
      </c>
      <c r="G142" s="171">
        <v>0</v>
      </c>
      <c r="H142" s="171">
        <v>0</v>
      </c>
      <c r="I142" s="171">
        <v>0</v>
      </c>
      <c r="J142" s="171">
        <v>0</v>
      </c>
      <c r="K142" s="171">
        <v>0</v>
      </c>
      <c r="L142" s="171">
        <v>0</v>
      </c>
      <c r="M142" s="171">
        <v>0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171">
        <v>0</v>
      </c>
      <c r="V142" s="171">
        <v>0</v>
      </c>
      <c r="W142" s="171">
        <v>0</v>
      </c>
      <c r="X142" s="171">
        <v>0</v>
      </c>
      <c r="Y142" s="171">
        <v>0</v>
      </c>
      <c r="Z142" s="171">
        <v>0</v>
      </c>
      <c r="AA142" s="171">
        <v>0</v>
      </c>
      <c r="AB142" s="171">
        <v>0</v>
      </c>
      <c r="AC142" s="171">
        <v>0</v>
      </c>
      <c r="AD142" s="171">
        <v>0</v>
      </c>
      <c r="AE142" s="171">
        <v>0</v>
      </c>
      <c r="AF142" s="171">
        <v>0</v>
      </c>
      <c r="AG142" s="171">
        <v>0</v>
      </c>
      <c r="AH142" s="171">
        <v>0</v>
      </c>
      <c r="AI142" s="171">
        <v>0</v>
      </c>
      <c r="AJ142" s="171">
        <v>0</v>
      </c>
      <c r="AK142" s="171">
        <v>0</v>
      </c>
      <c r="AL142" s="171">
        <v>0</v>
      </c>
      <c r="AM142" s="171">
        <v>0</v>
      </c>
      <c r="AN142" s="171">
        <v>0</v>
      </c>
    </row>
    <row r="143" spans="1:40" x14ac:dyDescent="0.2">
      <c r="A143" s="27" t="s">
        <v>2668</v>
      </c>
    </row>
    <row r="144" spans="1:40" x14ac:dyDescent="0.2">
      <c r="A144" s="27" t="s">
        <v>2669</v>
      </c>
    </row>
    <row r="145" spans="1:40" x14ac:dyDescent="0.2">
      <c r="A145" s="27" t="s">
        <v>1391</v>
      </c>
    </row>
    <row r="146" spans="1:40" x14ac:dyDescent="0.2">
      <c r="A146" s="27" t="s">
        <v>2670</v>
      </c>
    </row>
    <row r="147" spans="1:40" x14ac:dyDescent="0.2">
      <c r="A147" s="27" t="s">
        <v>2671</v>
      </c>
    </row>
    <row r="148" spans="1:40" x14ac:dyDescent="0.2">
      <c r="A148" s="27" t="s">
        <v>2672</v>
      </c>
    </row>
    <row r="149" spans="1:40" x14ac:dyDescent="0.2">
      <c r="A149" s="27" t="s">
        <v>2673</v>
      </c>
    </row>
    <row r="150" spans="1:40" x14ac:dyDescent="0.2">
      <c r="A150" s="27" t="s">
        <v>2674</v>
      </c>
    </row>
    <row r="151" spans="1:40" x14ac:dyDescent="0.2">
      <c r="A151" s="27" t="s">
        <v>2675</v>
      </c>
    </row>
    <row r="152" spans="1:40" x14ac:dyDescent="0.2">
      <c r="A152" s="27" t="s">
        <v>2676</v>
      </c>
    </row>
    <row r="153" spans="1:40" s="171" customFormat="1" x14ac:dyDescent="0.2">
      <c r="A153" s="128" t="s">
        <v>2677</v>
      </c>
      <c r="B153" s="171">
        <v>0</v>
      </c>
      <c r="C153" s="171">
        <v>0</v>
      </c>
      <c r="D153" s="171">
        <v>0</v>
      </c>
      <c r="E153" s="171">
        <v>0</v>
      </c>
      <c r="F153" s="171">
        <v>0</v>
      </c>
      <c r="G153" s="171">
        <v>0</v>
      </c>
      <c r="H153" s="171">
        <v>0</v>
      </c>
      <c r="I153" s="171">
        <v>0</v>
      </c>
      <c r="J153" s="171">
        <v>0</v>
      </c>
      <c r="K153" s="171">
        <v>0</v>
      </c>
      <c r="L153" s="171">
        <v>0</v>
      </c>
      <c r="M153" s="171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171">
        <v>0</v>
      </c>
      <c r="V153" s="171">
        <v>0</v>
      </c>
      <c r="W153" s="171">
        <v>0</v>
      </c>
      <c r="X153" s="171">
        <v>0</v>
      </c>
      <c r="Y153" s="171">
        <v>0</v>
      </c>
      <c r="Z153" s="171">
        <v>0</v>
      </c>
      <c r="AA153" s="171">
        <v>0</v>
      </c>
      <c r="AB153" s="171">
        <v>0</v>
      </c>
      <c r="AC153" s="171">
        <v>0</v>
      </c>
      <c r="AD153" s="171">
        <v>0</v>
      </c>
      <c r="AE153" s="171">
        <v>0</v>
      </c>
      <c r="AF153" s="171">
        <v>0</v>
      </c>
      <c r="AG153" s="171">
        <v>0</v>
      </c>
      <c r="AH153" s="171">
        <v>0</v>
      </c>
      <c r="AI153" s="171">
        <v>0</v>
      </c>
      <c r="AJ153" s="171">
        <v>0</v>
      </c>
      <c r="AK153" s="171">
        <v>0</v>
      </c>
      <c r="AL153" s="171">
        <v>0</v>
      </c>
      <c r="AM153" s="171">
        <v>0</v>
      </c>
      <c r="AN153" s="171">
        <v>0</v>
      </c>
    </row>
    <row r="154" spans="1:40" s="171" customFormat="1" x14ac:dyDescent="0.2">
      <c r="A154" s="128" t="s">
        <v>2678</v>
      </c>
      <c r="B154" s="171">
        <v>0</v>
      </c>
      <c r="C154" s="171">
        <v>0</v>
      </c>
      <c r="D154" s="171">
        <v>0</v>
      </c>
      <c r="E154" s="171">
        <v>0</v>
      </c>
      <c r="F154" s="171">
        <v>0</v>
      </c>
      <c r="G154" s="171">
        <v>0</v>
      </c>
      <c r="H154" s="171">
        <v>0</v>
      </c>
      <c r="I154" s="171">
        <v>0</v>
      </c>
      <c r="J154" s="171">
        <v>0</v>
      </c>
      <c r="K154" s="171">
        <v>0</v>
      </c>
      <c r="L154" s="171">
        <v>0</v>
      </c>
      <c r="M154" s="171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171">
        <v>0</v>
      </c>
      <c r="V154" s="171">
        <v>0</v>
      </c>
      <c r="W154" s="171">
        <v>0</v>
      </c>
      <c r="X154" s="171">
        <v>0</v>
      </c>
      <c r="Y154" s="171">
        <v>0</v>
      </c>
      <c r="Z154" s="171">
        <v>0</v>
      </c>
      <c r="AA154" s="171">
        <v>0</v>
      </c>
      <c r="AB154" s="171">
        <v>0</v>
      </c>
      <c r="AC154" s="171">
        <v>0</v>
      </c>
      <c r="AD154" s="171">
        <v>0</v>
      </c>
      <c r="AE154" s="171">
        <v>0</v>
      </c>
      <c r="AF154" s="171">
        <v>0</v>
      </c>
      <c r="AG154" s="171">
        <v>0</v>
      </c>
      <c r="AH154" s="171">
        <v>0</v>
      </c>
      <c r="AI154" s="171">
        <v>0</v>
      </c>
      <c r="AJ154" s="171">
        <v>0</v>
      </c>
      <c r="AK154" s="171">
        <v>0</v>
      </c>
      <c r="AL154" s="171">
        <v>0</v>
      </c>
      <c r="AM154" s="171">
        <v>0</v>
      </c>
      <c r="AN154" s="171">
        <v>0</v>
      </c>
    </row>
    <row r="155" spans="1:40" x14ac:dyDescent="0.2">
      <c r="A155" s="27" t="s">
        <v>2679</v>
      </c>
    </row>
    <row r="156" spans="1:40" x14ac:dyDescent="0.2">
      <c r="A156" s="27" t="s">
        <v>2680</v>
      </c>
    </row>
    <row r="157" spans="1:40" s="171" customFormat="1" x14ac:dyDescent="0.2">
      <c r="A157" s="128" t="s">
        <v>2681</v>
      </c>
      <c r="B157" s="171">
        <v>0</v>
      </c>
      <c r="C157" s="171">
        <v>0</v>
      </c>
      <c r="D157" s="171">
        <v>0</v>
      </c>
      <c r="E157" s="171">
        <v>0</v>
      </c>
      <c r="F157" s="171">
        <v>0</v>
      </c>
      <c r="G157" s="171">
        <v>0</v>
      </c>
      <c r="H157" s="171">
        <v>0</v>
      </c>
      <c r="I157" s="171">
        <v>0</v>
      </c>
      <c r="J157" s="171">
        <v>0</v>
      </c>
      <c r="K157" s="171">
        <v>0</v>
      </c>
      <c r="L157" s="171">
        <v>0</v>
      </c>
      <c r="M157" s="171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171">
        <v>0</v>
      </c>
      <c r="V157" s="171">
        <v>0</v>
      </c>
      <c r="W157" s="171">
        <v>0</v>
      </c>
      <c r="X157" s="171">
        <v>0</v>
      </c>
      <c r="Y157" s="171">
        <v>0</v>
      </c>
      <c r="Z157" s="171">
        <v>0</v>
      </c>
      <c r="AA157" s="171">
        <v>0</v>
      </c>
      <c r="AB157" s="171">
        <v>0</v>
      </c>
      <c r="AC157" s="171">
        <v>0</v>
      </c>
      <c r="AD157" s="171">
        <v>0</v>
      </c>
      <c r="AE157" s="171">
        <v>0</v>
      </c>
      <c r="AF157" s="171">
        <v>0</v>
      </c>
      <c r="AG157" s="171">
        <v>0</v>
      </c>
      <c r="AH157" s="171">
        <v>0</v>
      </c>
      <c r="AI157" s="171">
        <v>0</v>
      </c>
      <c r="AJ157" s="171">
        <v>0</v>
      </c>
      <c r="AK157" s="171">
        <v>0</v>
      </c>
      <c r="AL157" s="171">
        <v>0</v>
      </c>
      <c r="AM157" s="171">
        <v>0</v>
      </c>
      <c r="AN157" s="171">
        <v>0</v>
      </c>
    </row>
    <row r="158" spans="1:40" x14ac:dyDescent="0.2">
      <c r="A158" s="27" t="s">
        <v>2682</v>
      </c>
    </row>
    <row r="159" spans="1:40" ht="10.8" thickBot="1" x14ac:dyDescent="0.25">
      <c r="A159" s="170" t="s">
        <v>2683</v>
      </c>
    </row>
    <row r="160" spans="1:40" x14ac:dyDescent="0.2">
      <c r="A160" s="27" t="s">
        <v>2684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2685</v>
      </c>
    </row>
    <row r="162" spans="1:40" x14ac:dyDescent="0.2">
      <c r="A162" s="27" t="s">
        <v>2686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  <c r="O162" s="164">
        <v>0</v>
      </c>
      <c r="P162" s="164">
        <v>0</v>
      </c>
      <c r="Q162" s="164">
        <v>0</v>
      </c>
      <c r="R162" s="164">
        <v>0</v>
      </c>
      <c r="S162" s="164">
        <v>0</v>
      </c>
      <c r="T162" s="164">
        <v>0</v>
      </c>
      <c r="U162" s="164">
        <v>0</v>
      </c>
      <c r="V162" s="164">
        <v>0</v>
      </c>
      <c r="W162" s="164">
        <v>0</v>
      </c>
      <c r="X162" s="164">
        <v>0</v>
      </c>
      <c r="Y162" s="164">
        <v>0</v>
      </c>
      <c r="Z162" s="164">
        <v>0</v>
      </c>
      <c r="AA162" s="164">
        <v>0</v>
      </c>
      <c r="AB162" s="164">
        <v>0</v>
      </c>
      <c r="AC162" s="164">
        <v>0</v>
      </c>
      <c r="AD162" s="164">
        <v>0</v>
      </c>
      <c r="AE162" s="164">
        <v>0</v>
      </c>
      <c r="AF162" s="164">
        <v>0</v>
      </c>
      <c r="AG162" s="164">
        <v>0</v>
      </c>
      <c r="AH162" s="164">
        <v>0</v>
      </c>
      <c r="AI162" s="164">
        <v>0</v>
      </c>
      <c r="AJ162" s="164">
        <v>0</v>
      </c>
      <c r="AK162" s="164">
        <v>0</v>
      </c>
      <c r="AL162" s="164">
        <v>0</v>
      </c>
      <c r="AM162" s="164">
        <v>0</v>
      </c>
      <c r="AN162" s="164">
        <v>0</v>
      </c>
    </row>
    <row r="163" spans="1:40" x14ac:dyDescent="0.2">
      <c r="A163" s="27" t="s">
        <v>2687</v>
      </c>
    </row>
    <row r="164" spans="1:40" x14ac:dyDescent="0.2">
      <c r="A164" s="27" t="s">
        <v>2688</v>
      </c>
    </row>
    <row r="165" spans="1:40" x14ac:dyDescent="0.2">
      <c r="A165" s="27" t="s">
        <v>2689</v>
      </c>
    </row>
    <row r="166" spans="1:40" x14ac:dyDescent="0.2">
      <c r="A166" s="27" t="s">
        <v>2690</v>
      </c>
    </row>
    <row r="167" spans="1:40" x14ac:dyDescent="0.2">
      <c r="A167" s="190" t="s">
        <v>2691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s="171" customFormat="1" x14ac:dyDescent="0.2">
      <c r="A168" s="201" t="s">
        <v>2692</v>
      </c>
      <c r="B168" s="171">
        <v>0</v>
      </c>
      <c r="C168" s="171">
        <v>0</v>
      </c>
      <c r="D168" s="171">
        <v>0</v>
      </c>
      <c r="E168" s="171">
        <v>0</v>
      </c>
      <c r="F168" s="171">
        <v>0</v>
      </c>
      <c r="G168" s="171">
        <v>0</v>
      </c>
      <c r="H168" s="171">
        <v>0</v>
      </c>
      <c r="I168" s="171">
        <v>0</v>
      </c>
      <c r="J168" s="171">
        <v>0</v>
      </c>
      <c r="K168" s="171">
        <v>0</v>
      </c>
      <c r="L168" s="171">
        <v>0</v>
      </c>
      <c r="M168" s="171">
        <v>0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171">
        <v>0</v>
      </c>
      <c r="V168" s="171">
        <v>0</v>
      </c>
      <c r="W168" s="171">
        <v>0</v>
      </c>
      <c r="X168" s="171">
        <v>0</v>
      </c>
      <c r="Y168" s="171">
        <v>0</v>
      </c>
      <c r="Z168" s="171">
        <v>0</v>
      </c>
      <c r="AA168" s="171">
        <v>0</v>
      </c>
      <c r="AB168" s="171">
        <v>0</v>
      </c>
      <c r="AC168" s="171">
        <v>0</v>
      </c>
      <c r="AD168" s="171">
        <v>0</v>
      </c>
      <c r="AE168" s="171">
        <v>0</v>
      </c>
      <c r="AF168" s="171">
        <v>0</v>
      </c>
      <c r="AG168" s="171">
        <v>0</v>
      </c>
      <c r="AH168" s="171">
        <v>0</v>
      </c>
      <c r="AI168" s="171">
        <v>0</v>
      </c>
      <c r="AJ168" s="171">
        <v>0</v>
      </c>
      <c r="AK168" s="171">
        <v>0</v>
      </c>
      <c r="AL168" s="171">
        <v>0</v>
      </c>
      <c r="AM168" s="171">
        <v>0</v>
      </c>
      <c r="AN168" s="171">
        <v>0</v>
      </c>
    </row>
    <row r="169" spans="1:40" s="171" customFormat="1" x14ac:dyDescent="0.2">
      <c r="A169" s="128" t="s">
        <v>2693</v>
      </c>
      <c r="B169" s="171">
        <v>0</v>
      </c>
      <c r="C169" s="171">
        <v>0</v>
      </c>
      <c r="D169" s="171">
        <v>0</v>
      </c>
      <c r="E169" s="171">
        <v>0</v>
      </c>
      <c r="F169" s="171">
        <v>0</v>
      </c>
      <c r="G169" s="171">
        <v>0</v>
      </c>
      <c r="H169" s="171">
        <v>0</v>
      </c>
      <c r="I169" s="171">
        <v>0</v>
      </c>
      <c r="J169" s="171">
        <v>0</v>
      </c>
      <c r="K169" s="171">
        <v>0</v>
      </c>
      <c r="L169" s="171">
        <v>0</v>
      </c>
      <c r="M169" s="171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171">
        <v>0</v>
      </c>
      <c r="V169" s="171">
        <v>0</v>
      </c>
      <c r="W169" s="171">
        <v>0</v>
      </c>
      <c r="X169" s="171">
        <v>0</v>
      </c>
      <c r="Y169" s="171">
        <v>0</v>
      </c>
      <c r="Z169" s="171">
        <v>0</v>
      </c>
      <c r="AA169" s="171">
        <v>0</v>
      </c>
      <c r="AB169" s="171">
        <v>0</v>
      </c>
      <c r="AC169" s="171">
        <v>0</v>
      </c>
      <c r="AD169" s="171">
        <v>0</v>
      </c>
      <c r="AE169" s="171">
        <v>0</v>
      </c>
      <c r="AF169" s="171">
        <v>0</v>
      </c>
      <c r="AG169" s="171">
        <v>0</v>
      </c>
      <c r="AH169" s="171">
        <v>0</v>
      </c>
      <c r="AI169" s="171">
        <v>0</v>
      </c>
      <c r="AJ169" s="171">
        <v>0</v>
      </c>
      <c r="AK169" s="171">
        <v>0</v>
      </c>
      <c r="AL169" s="171">
        <v>0</v>
      </c>
      <c r="AM169" s="171">
        <v>0</v>
      </c>
      <c r="AN169" s="171">
        <v>0</v>
      </c>
    </row>
    <row r="170" spans="1:40" x14ac:dyDescent="0.2">
      <c r="A170" s="27" t="s">
        <v>2694</v>
      </c>
    </row>
    <row r="171" spans="1:40" x14ac:dyDescent="0.2">
      <c r="A171" s="27" t="s">
        <v>2695</v>
      </c>
    </row>
    <row r="172" spans="1:40" x14ac:dyDescent="0.2">
      <c r="A172" s="27" t="s">
        <v>2696</v>
      </c>
    </row>
    <row r="173" spans="1:40" x14ac:dyDescent="0.2">
      <c r="A173" s="27" t="s">
        <v>2697</v>
      </c>
    </row>
    <row r="174" spans="1:40" x14ac:dyDescent="0.2">
      <c r="A174" s="27" t="s">
        <v>2698</v>
      </c>
    </row>
    <row r="175" spans="1:40" x14ac:dyDescent="0.2">
      <c r="A175" s="27" t="s">
        <v>902</v>
      </c>
      <c r="B175" s="164">
        <v>0</v>
      </c>
      <c r="C175" s="164">
        <v>0</v>
      </c>
      <c r="D175" s="164">
        <v>0</v>
      </c>
      <c r="E175" s="164">
        <v>0</v>
      </c>
      <c r="F175" s="164">
        <v>0</v>
      </c>
      <c r="G175" s="164">
        <v>0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  <c r="O175" s="164">
        <v>0</v>
      </c>
      <c r="P175" s="164">
        <v>0</v>
      </c>
      <c r="Q175" s="164">
        <v>0</v>
      </c>
      <c r="R175" s="164">
        <v>0</v>
      </c>
      <c r="S175" s="164">
        <v>0</v>
      </c>
      <c r="T175" s="164">
        <v>0</v>
      </c>
      <c r="U175" s="164">
        <v>0</v>
      </c>
      <c r="V175" s="164">
        <v>0</v>
      </c>
      <c r="W175" s="164">
        <v>0</v>
      </c>
      <c r="X175" s="164">
        <v>0</v>
      </c>
      <c r="Y175" s="164">
        <v>0</v>
      </c>
      <c r="Z175" s="164">
        <v>0</v>
      </c>
      <c r="AA175" s="164">
        <v>0</v>
      </c>
      <c r="AB175" s="164">
        <v>0</v>
      </c>
      <c r="AC175" s="164">
        <v>0</v>
      </c>
      <c r="AD175" s="164">
        <v>0</v>
      </c>
      <c r="AE175" s="164">
        <v>0</v>
      </c>
      <c r="AF175" s="164">
        <v>0</v>
      </c>
      <c r="AG175" s="164">
        <v>0</v>
      </c>
      <c r="AH175" s="164">
        <v>0</v>
      </c>
      <c r="AI175" s="164">
        <v>0</v>
      </c>
      <c r="AJ175" s="164">
        <v>0</v>
      </c>
      <c r="AK175" s="164">
        <v>0</v>
      </c>
      <c r="AL175" s="164">
        <v>0</v>
      </c>
      <c r="AM175" s="164">
        <v>0</v>
      </c>
      <c r="AN175" s="164">
        <v>0</v>
      </c>
    </row>
    <row r="176" spans="1:40" x14ac:dyDescent="0.2">
      <c r="A176" s="27" t="s">
        <v>2699</v>
      </c>
    </row>
    <row r="177" spans="1:40" x14ac:dyDescent="0.2">
      <c r="A177" s="27" t="s">
        <v>2700</v>
      </c>
    </row>
    <row r="178" spans="1:40" x14ac:dyDescent="0.2">
      <c r="A178" s="27" t="s">
        <v>2701</v>
      </c>
    </row>
    <row r="179" spans="1:40" x14ac:dyDescent="0.2">
      <c r="A179" s="27" t="s">
        <v>2702</v>
      </c>
    </row>
    <row r="180" spans="1:40" x14ac:dyDescent="0.2">
      <c r="A180" s="27" t="s">
        <v>2703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0</v>
      </c>
      <c r="N180" s="164">
        <v>0</v>
      </c>
      <c r="O180" s="164">
        <v>0</v>
      </c>
      <c r="P180" s="164">
        <v>0</v>
      </c>
      <c r="Q180" s="164">
        <v>0</v>
      </c>
      <c r="R180" s="164">
        <v>0</v>
      </c>
      <c r="S180" s="164">
        <v>0</v>
      </c>
      <c r="T180" s="164">
        <v>0</v>
      </c>
      <c r="U180" s="164">
        <v>0</v>
      </c>
      <c r="V180" s="164">
        <v>0</v>
      </c>
      <c r="W180" s="164">
        <v>0</v>
      </c>
      <c r="X180" s="164">
        <v>0</v>
      </c>
      <c r="Y180" s="164">
        <v>0</v>
      </c>
      <c r="Z180" s="164">
        <v>0</v>
      </c>
      <c r="AA180" s="164">
        <v>0</v>
      </c>
      <c r="AB180" s="164">
        <v>0</v>
      </c>
      <c r="AC180" s="164">
        <v>0</v>
      </c>
      <c r="AD180" s="164">
        <v>0</v>
      </c>
      <c r="AE180" s="164">
        <v>0</v>
      </c>
      <c r="AF180" s="164">
        <v>0</v>
      </c>
      <c r="AG180" s="164">
        <v>0</v>
      </c>
      <c r="AH180" s="164">
        <v>0</v>
      </c>
      <c r="AI180" s="164">
        <v>0</v>
      </c>
      <c r="AJ180" s="164">
        <v>0</v>
      </c>
      <c r="AK180" s="164">
        <v>0</v>
      </c>
      <c r="AL180" s="164">
        <v>0</v>
      </c>
      <c r="AM180" s="164">
        <v>0</v>
      </c>
      <c r="AN180" s="164">
        <v>0</v>
      </c>
    </row>
    <row r="181" spans="1:40" x14ac:dyDescent="0.2">
      <c r="A181" s="27" t="s">
        <v>2704</v>
      </c>
    </row>
    <row r="182" spans="1:40" x14ac:dyDescent="0.2">
      <c r="A182" s="27" t="s">
        <v>2705</v>
      </c>
    </row>
    <row r="183" spans="1:40" x14ac:dyDescent="0.2">
      <c r="A183" s="27" t="s">
        <v>2706</v>
      </c>
    </row>
    <row r="184" spans="1:40" x14ac:dyDescent="0.2">
      <c r="A184" s="27" t="s">
        <v>2707</v>
      </c>
    </row>
    <row r="185" spans="1:40" x14ac:dyDescent="0.2">
      <c r="A185" s="27" t="s">
        <v>2708</v>
      </c>
    </row>
    <row r="186" spans="1:40" x14ac:dyDescent="0.2">
      <c r="A186" s="27" t="s">
        <v>2709</v>
      </c>
    </row>
    <row r="187" spans="1:40" x14ac:dyDescent="0.2">
      <c r="A187" s="27" t="s">
        <v>2710</v>
      </c>
    </row>
    <row r="188" spans="1:40" x14ac:dyDescent="0.2">
      <c r="A188" s="27" t="s">
        <v>1433</v>
      </c>
    </row>
    <row r="189" spans="1:40" x14ac:dyDescent="0.2">
      <c r="A189" s="27" t="s">
        <v>2711</v>
      </c>
    </row>
    <row r="190" spans="1:40" s="171" customFormat="1" ht="10.8" thickBot="1" x14ac:dyDescent="0.25">
      <c r="A190" s="200" t="s">
        <v>2712</v>
      </c>
      <c r="B190" s="171">
        <v>0</v>
      </c>
      <c r="C190" s="171">
        <v>0</v>
      </c>
      <c r="D190" s="171">
        <v>0</v>
      </c>
      <c r="E190" s="171">
        <v>0</v>
      </c>
      <c r="F190" s="171">
        <v>0</v>
      </c>
      <c r="G190" s="171">
        <v>0</v>
      </c>
      <c r="H190" s="171">
        <v>0</v>
      </c>
      <c r="I190" s="171">
        <v>0</v>
      </c>
      <c r="J190" s="171">
        <v>0</v>
      </c>
      <c r="K190" s="171">
        <v>0</v>
      </c>
      <c r="L190" s="171">
        <v>0</v>
      </c>
      <c r="M190" s="171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171">
        <v>0</v>
      </c>
      <c r="V190" s="171">
        <v>0</v>
      </c>
      <c r="W190" s="171">
        <v>0</v>
      </c>
      <c r="X190" s="171">
        <v>0</v>
      </c>
      <c r="Y190" s="171">
        <v>0</v>
      </c>
      <c r="Z190" s="171">
        <v>0</v>
      </c>
      <c r="AA190" s="171">
        <v>0</v>
      </c>
      <c r="AB190" s="171">
        <v>0</v>
      </c>
      <c r="AC190" s="171">
        <v>0</v>
      </c>
      <c r="AD190" s="171">
        <v>0</v>
      </c>
      <c r="AE190" s="171">
        <v>0</v>
      </c>
      <c r="AF190" s="171">
        <v>0</v>
      </c>
      <c r="AG190" s="171">
        <v>0</v>
      </c>
      <c r="AH190" s="171">
        <v>0</v>
      </c>
      <c r="AI190" s="171">
        <v>0</v>
      </c>
      <c r="AJ190" s="171">
        <v>0</v>
      </c>
      <c r="AK190" s="171">
        <v>0</v>
      </c>
      <c r="AL190" s="171">
        <v>0</v>
      </c>
      <c r="AM190" s="171">
        <v>0</v>
      </c>
      <c r="AN190" s="171">
        <v>0</v>
      </c>
    </row>
    <row r="191" spans="1:40" x14ac:dyDescent="0.2">
      <c r="A191" s="27" t="s">
        <v>2713</v>
      </c>
    </row>
    <row r="192" spans="1:40" x14ac:dyDescent="0.2">
      <c r="A192" s="27" t="s">
        <v>2714</v>
      </c>
    </row>
    <row r="193" spans="1:1" x14ac:dyDescent="0.2">
      <c r="A193" s="27" t="s">
        <v>2715</v>
      </c>
    </row>
    <row r="194" spans="1:1" x14ac:dyDescent="0.2">
      <c r="A194" s="27" t="s">
        <v>2716</v>
      </c>
    </row>
    <row r="195" spans="1:1" x14ac:dyDescent="0.2">
      <c r="A195" s="27" t="s">
        <v>2717</v>
      </c>
    </row>
    <row r="196" spans="1:1" x14ac:dyDescent="0.2">
      <c r="A196" s="27" t="s">
        <v>2718</v>
      </c>
    </row>
    <row r="197" spans="1:1" x14ac:dyDescent="0.2">
      <c r="A197" s="27" t="s">
        <v>2719</v>
      </c>
    </row>
    <row r="198" spans="1:1" x14ac:dyDescent="0.2">
      <c r="A198" s="27" t="s">
        <v>2720</v>
      </c>
    </row>
    <row r="199" spans="1:1" x14ac:dyDescent="0.2">
      <c r="A199" s="27" t="s">
        <v>2721</v>
      </c>
    </row>
    <row r="200" spans="1:1" x14ac:dyDescent="0.2">
      <c r="A200" s="27" t="s">
        <v>2722</v>
      </c>
    </row>
    <row r="201" spans="1:1" x14ac:dyDescent="0.2">
      <c r="A201" s="27" t="s">
        <v>2723</v>
      </c>
    </row>
    <row r="202" spans="1:1" x14ac:dyDescent="0.2">
      <c r="A202" s="27" t="s">
        <v>2724</v>
      </c>
    </row>
    <row r="203" spans="1:1" x14ac:dyDescent="0.2">
      <c r="A203" s="27" t="s">
        <v>2725</v>
      </c>
    </row>
    <row r="204" spans="1:1" x14ac:dyDescent="0.2">
      <c r="A204" s="27" t="s">
        <v>2726</v>
      </c>
    </row>
    <row r="205" spans="1:1" ht="10.8" thickBot="1" x14ac:dyDescent="0.25">
      <c r="A205" s="170" t="s">
        <v>2727</v>
      </c>
    </row>
    <row r="206" spans="1:1" x14ac:dyDescent="0.2">
      <c r="A206" s="27" t="s">
        <v>2728</v>
      </c>
    </row>
    <row r="207" spans="1:1" x14ac:dyDescent="0.2">
      <c r="A207" s="27" t="s">
        <v>2729</v>
      </c>
    </row>
    <row r="208" spans="1:1" x14ac:dyDescent="0.2">
      <c r="A208" s="27" t="s">
        <v>2730</v>
      </c>
    </row>
    <row r="209" spans="1:1" x14ac:dyDescent="0.2">
      <c r="A209" s="27" t="s">
        <v>1454</v>
      </c>
    </row>
    <row r="210" spans="1:1" x14ac:dyDescent="0.2">
      <c r="A210" s="27" t="s">
        <v>2731</v>
      </c>
    </row>
    <row r="211" spans="1:1" x14ac:dyDescent="0.2">
      <c r="A211" s="27" t="s">
        <v>2732</v>
      </c>
    </row>
    <row r="212" spans="1:1" x14ac:dyDescent="0.2">
      <c r="A212" s="192" t="s">
        <v>2733</v>
      </c>
    </row>
    <row r="213" spans="1:1" x14ac:dyDescent="0.2">
      <c r="A213" s="27" t="s">
        <v>2734</v>
      </c>
    </row>
    <row r="214" spans="1:1" x14ac:dyDescent="0.2">
      <c r="A214" s="27" t="s">
        <v>2735</v>
      </c>
    </row>
    <row r="215" spans="1:1" x14ac:dyDescent="0.2">
      <c r="A215" s="27" t="s">
        <v>2736</v>
      </c>
    </row>
    <row r="216" spans="1:1" x14ac:dyDescent="0.2">
      <c r="A216" s="27" t="s">
        <v>2737</v>
      </c>
    </row>
    <row r="217" spans="1:1" x14ac:dyDescent="0.2">
      <c r="A217" s="27" t="s">
        <v>2738</v>
      </c>
    </row>
    <row r="218" spans="1:1" x14ac:dyDescent="0.2">
      <c r="A218" s="27" t="s">
        <v>2739</v>
      </c>
    </row>
    <row r="219" spans="1:1" x14ac:dyDescent="0.2">
      <c r="A219" s="27" t="s">
        <v>2059</v>
      </c>
    </row>
    <row r="220" spans="1:1" x14ac:dyDescent="0.2">
      <c r="A220" s="27" t="s">
        <v>2740</v>
      </c>
    </row>
    <row r="221" spans="1:1" x14ac:dyDescent="0.2">
      <c r="A221" s="27" t="s">
        <v>2741</v>
      </c>
    </row>
    <row r="222" spans="1:1" x14ac:dyDescent="0.2">
      <c r="A222" s="27" t="s">
        <v>2742</v>
      </c>
    </row>
    <row r="223" spans="1:1" x14ac:dyDescent="0.2">
      <c r="A223" s="27" t="s">
        <v>2743</v>
      </c>
    </row>
    <row r="224" spans="1:1" x14ac:dyDescent="0.2">
      <c r="A224" s="27" t="s">
        <v>2744</v>
      </c>
    </row>
    <row r="225" spans="1:40" x14ac:dyDescent="0.2">
      <c r="A225" s="27" t="s">
        <v>2745</v>
      </c>
    </row>
    <row r="226" spans="1:40" x14ac:dyDescent="0.2">
      <c r="A226" s="27" t="s">
        <v>2746</v>
      </c>
    </row>
    <row r="227" spans="1:40" x14ac:dyDescent="0.2">
      <c r="A227" s="27" t="s">
        <v>2747</v>
      </c>
    </row>
    <row r="228" spans="1:40" x14ac:dyDescent="0.2">
      <c r="A228" s="27" t="s">
        <v>2748</v>
      </c>
    </row>
    <row r="229" spans="1:40" x14ac:dyDescent="0.2">
      <c r="A229" s="27" t="s">
        <v>2749</v>
      </c>
    </row>
    <row r="230" spans="1:40" x14ac:dyDescent="0.2">
      <c r="A230" s="27" t="s">
        <v>2750</v>
      </c>
    </row>
    <row r="231" spans="1:40" x14ac:dyDescent="0.2">
      <c r="A231" s="27" t="s">
        <v>2751</v>
      </c>
    </row>
    <row r="232" spans="1:40" x14ac:dyDescent="0.2">
      <c r="A232" s="27" t="s">
        <v>2752</v>
      </c>
    </row>
    <row r="233" spans="1:40" x14ac:dyDescent="0.2">
      <c r="A233" s="27" t="s">
        <v>2753</v>
      </c>
    </row>
    <row r="234" spans="1:40" x14ac:dyDescent="0.2">
      <c r="A234" s="27" t="s">
        <v>2754</v>
      </c>
    </row>
    <row r="235" spans="1:40" x14ac:dyDescent="0.2">
      <c r="A235" s="27" t="s">
        <v>2755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  <c r="I235" s="164">
        <v>0</v>
      </c>
      <c r="J235" s="164">
        <v>0</v>
      </c>
      <c r="K235" s="164">
        <v>0</v>
      </c>
      <c r="L235" s="164">
        <v>0</v>
      </c>
      <c r="M235" s="164">
        <v>0</v>
      </c>
      <c r="N235" s="164">
        <v>0</v>
      </c>
      <c r="O235" s="164">
        <v>0</v>
      </c>
      <c r="P235" s="164">
        <v>0</v>
      </c>
      <c r="Q235" s="164">
        <v>0</v>
      </c>
      <c r="R235" s="164">
        <v>0</v>
      </c>
      <c r="S235" s="164">
        <v>0</v>
      </c>
      <c r="T235" s="164">
        <v>0</v>
      </c>
      <c r="U235" s="164">
        <v>0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0</v>
      </c>
      <c r="AI235" s="164">
        <v>0</v>
      </c>
      <c r="AJ235" s="164">
        <v>0</v>
      </c>
      <c r="AK235" s="164">
        <v>0</v>
      </c>
      <c r="AL235" s="164">
        <v>0</v>
      </c>
      <c r="AM235" s="164">
        <v>0</v>
      </c>
      <c r="AN235" s="164">
        <v>0</v>
      </c>
    </row>
    <row r="236" spans="1:40" x14ac:dyDescent="0.2">
      <c r="A236" s="27" t="s">
        <v>2756</v>
      </c>
    </row>
    <row r="237" spans="1:40" x14ac:dyDescent="0.2">
      <c r="A237" s="27" t="s">
        <v>1482</v>
      </c>
    </row>
    <row r="238" spans="1:40" x14ac:dyDescent="0.2">
      <c r="A238" s="27" t="s">
        <v>2757</v>
      </c>
    </row>
    <row r="239" spans="1:40" x14ac:dyDescent="0.2">
      <c r="A239" s="27" t="s">
        <v>2758</v>
      </c>
    </row>
    <row r="240" spans="1:40" x14ac:dyDescent="0.2">
      <c r="A240" s="27" t="s">
        <v>2759</v>
      </c>
    </row>
    <row r="241" spans="1:1" x14ac:dyDescent="0.2">
      <c r="A241" s="27" t="s">
        <v>2760</v>
      </c>
    </row>
    <row r="242" spans="1:1" x14ac:dyDescent="0.2">
      <c r="A242" s="27" t="s">
        <v>2761</v>
      </c>
    </row>
    <row r="243" spans="1:1" x14ac:dyDescent="0.2">
      <c r="A243" s="27" t="s">
        <v>2762</v>
      </c>
    </row>
    <row r="244" spans="1:1" x14ac:dyDescent="0.2">
      <c r="A244" s="27" t="s">
        <v>2763</v>
      </c>
    </row>
    <row r="245" spans="1:1" x14ac:dyDescent="0.2">
      <c r="A245" s="27" t="s">
        <v>2764</v>
      </c>
    </row>
    <row r="246" spans="1:1" x14ac:dyDescent="0.2">
      <c r="A246" s="27" t="s">
        <v>2765</v>
      </c>
    </row>
    <row r="247" spans="1:1" x14ac:dyDescent="0.2">
      <c r="A247" s="27" t="s">
        <v>2766</v>
      </c>
    </row>
    <row r="248" spans="1:1" x14ac:dyDescent="0.2">
      <c r="A248" s="27" t="s">
        <v>2767</v>
      </c>
    </row>
    <row r="249" spans="1:1" x14ac:dyDescent="0.2">
      <c r="A249" s="27" t="s">
        <v>2768</v>
      </c>
    </row>
    <row r="250" spans="1:1" x14ac:dyDescent="0.2">
      <c r="A250" s="27" t="s">
        <v>2769</v>
      </c>
    </row>
    <row r="251" spans="1:1" x14ac:dyDescent="0.2">
      <c r="A251" s="27" t="s">
        <v>2770</v>
      </c>
    </row>
    <row r="252" spans="1:1" x14ac:dyDescent="0.2">
      <c r="A252" s="27" t="s">
        <v>2771</v>
      </c>
    </row>
    <row r="253" spans="1:1" x14ac:dyDescent="0.2">
      <c r="A253" s="27" t="s">
        <v>2772</v>
      </c>
    </row>
    <row r="254" spans="1:1" x14ac:dyDescent="0.2">
      <c r="A254" s="27" t="s">
        <v>2773</v>
      </c>
    </row>
    <row r="255" spans="1:1" x14ac:dyDescent="0.2">
      <c r="A255" s="27" t="s">
        <v>2774</v>
      </c>
    </row>
    <row r="256" spans="1:1" x14ac:dyDescent="0.2">
      <c r="A256" s="27" t="s">
        <v>2775</v>
      </c>
    </row>
    <row r="257" spans="1:1" x14ac:dyDescent="0.2">
      <c r="A257" s="27" t="s">
        <v>2776</v>
      </c>
    </row>
    <row r="258" spans="1:1" x14ac:dyDescent="0.2">
      <c r="A258" s="27" t="s">
        <v>2777</v>
      </c>
    </row>
    <row r="259" spans="1:1" x14ac:dyDescent="0.2">
      <c r="A259" s="27" t="s">
        <v>2778</v>
      </c>
    </row>
    <row r="260" spans="1:1" x14ac:dyDescent="0.2">
      <c r="A260" s="27" t="s">
        <v>2779</v>
      </c>
    </row>
    <row r="261" spans="1:1" x14ac:dyDescent="0.2">
      <c r="A261" s="27" t="s">
        <v>2780</v>
      </c>
    </row>
    <row r="262" spans="1:1" x14ac:dyDescent="0.2">
      <c r="A262" s="27" t="s">
        <v>2781</v>
      </c>
    </row>
    <row r="263" spans="1:1" x14ac:dyDescent="0.2">
      <c r="A263" s="27" t="s">
        <v>2782</v>
      </c>
    </row>
    <row r="264" spans="1:1" x14ac:dyDescent="0.2">
      <c r="A264" s="27" t="s">
        <v>2783</v>
      </c>
    </row>
    <row r="265" spans="1:1" x14ac:dyDescent="0.2">
      <c r="A265" s="27" t="s">
        <v>2784</v>
      </c>
    </row>
    <row r="266" spans="1:1" x14ac:dyDescent="0.2">
      <c r="A266" s="27" t="s">
        <v>2785</v>
      </c>
    </row>
    <row r="267" spans="1:1" x14ac:dyDescent="0.2">
      <c r="A267" s="27" t="s">
        <v>2786</v>
      </c>
    </row>
    <row r="268" spans="1:1" x14ac:dyDescent="0.2">
      <c r="A268" s="27" t="s">
        <v>2787</v>
      </c>
    </row>
    <row r="269" spans="1:1" x14ac:dyDescent="0.2">
      <c r="A269" s="27" t="s">
        <v>2788</v>
      </c>
    </row>
    <row r="270" spans="1:1" x14ac:dyDescent="0.2">
      <c r="A270" s="27" t="s">
        <v>2789</v>
      </c>
    </row>
    <row r="271" spans="1:1" x14ac:dyDescent="0.2">
      <c r="A271" s="27" t="s">
        <v>2790</v>
      </c>
    </row>
    <row r="272" spans="1:1" x14ac:dyDescent="0.2">
      <c r="A272" s="27" t="s">
        <v>2791</v>
      </c>
    </row>
    <row r="273" spans="1:40" x14ac:dyDescent="0.2">
      <c r="A273" s="27" t="s">
        <v>2792</v>
      </c>
    </row>
    <row r="274" spans="1:40" x14ac:dyDescent="0.2">
      <c r="A274" s="27" t="s">
        <v>2793</v>
      </c>
    </row>
    <row r="275" spans="1:40" x14ac:dyDescent="0.2">
      <c r="A275" s="27" t="s">
        <v>2794</v>
      </c>
    </row>
    <row r="276" spans="1:40" x14ac:dyDescent="0.2">
      <c r="A276" s="27" t="s">
        <v>2795</v>
      </c>
    </row>
    <row r="277" spans="1:40" x14ac:dyDescent="0.2">
      <c r="A277" s="27" t="s">
        <v>2796</v>
      </c>
    </row>
    <row r="278" spans="1:40" x14ac:dyDescent="0.2">
      <c r="A278" s="27" t="s">
        <v>2797</v>
      </c>
    </row>
    <row r="279" spans="1:40" x14ac:dyDescent="0.2">
      <c r="A279" s="27" t="s">
        <v>2798</v>
      </c>
    </row>
    <row r="280" spans="1:40" x14ac:dyDescent="0.2">
      <c r="A280" s="27" t="s">
        <v>2799</v>
      </c>
    </row>
    <row r="281" spans="1:40" x14ac:dyDescent="0.2">
      <c r="A281" s="27" t="s">
        <v>2800</v>
      </c>
    </row>
    <row r="282" spans="1:40" s="171" customFormat="1" ht="10.8" thickBot="1" x14ac:dyDescent="0.25">
      <c r="A282" s="202" t="s">
        <v>2801</v>
      </c>
      <c r="B282" s="171">
        <v>0</v>
      </c>
      <c r="C282" s="171">
        <v>0</v>
      </c>
      <c r="D282" s="171">
        <v>0</v>
      </c>
      <c r="E282" s="171">
        <v>0</v>
      </c>
      <c r="F282" s="171">
        <v>0</v>
      </c>
      <c r="G282" s="171">
        <v>0</v>
      </c>
      <c r="H282" s="171">
        <v>0</v>
      </c>
      <c r="I282" s="171">
        <v>0</v>
      </c>
      <c r="J282" s="171">
        <v>0</v>
      </c>
      <c r="K282" s="171">
        <v>0</v>
      </c>
      <c r="L282" s="171">
        <v>0</v>
      </c>
      <c r="M282" s="171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171">
        <v>0</v>
      </c>
      <c r="V282" s="171">
        <v>0</v>
      </c>
      <c r="W282" s="171">
        <v>0</v>
      </c>
      <c r="X282" s="171">
        <v>0</v>
      </c>
      <c r="Y282" s="171">
        <v>0</v>
      </c>
      <c r="Z282" s="171">
        <v>0</v>
      </c>
      <c r="AA282" s="171">
        <v>0</v>
      </c>
      <c r="AB282" s="171">
        <v>0</v>
      </c>
      <c r="AC282" s="171">
        <v>0</v>
      </c>
      <c r="AD282" s="171">
        <v>0</v>
      </c>
      <c r="AE282" s="171">
        <v>0</v>
      </c>
      <c r="AF282" s="171">
        <v>0</v>
      </c>
      <c r="AG282" s="171">
        <v>0</v>
      </c>
      <c r="AH282" s="171">
        <v>0</v>
      </c>
      <c r="AI282" s="171">
        <v>0</v>
      </c>
      <c r="AJ282" s="171">
        <v>0</v>
      </c>
      <c r="AK282" s="171">
        <v>0</v>
      </c>
      <c r="AL282" s="171">
        <v>0</v>
      </c>
      <c r="AM282" s="171">
        <v>0</v>
      </c>
      <c r="AN282" s="171">
        <v>0</v>
      </c>
    </row>
    <row r="283" spans="1:40" x14ac:dyDescent="0.2">
      <c r="A283" s="27" t="s">
        <v>2802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64">
        <v>0</v>
      </c>
      <c r="AB283" s="164">
        <v>0</v>
      </c>
      <c r="AC283" s="164">
        <v>0</v>
      </c>
      <c r="AD283" s="164">
        <v>0</v>
      </c>
      <c r="AE283" s="164">
        <v>0</v>
      </c>
      <c r="AF283" s="164">
        <v>0</v>
      </c>
      <c r="AG283" s="164">
        <v>0</v>
      </c>
      <c r="AH283" s="164">
        <v>0</v>
      </c>
      <c r="AI283" s="164">
        <v>0</v>
      </c>
      <c r="AJ283" s="164">
        <v>0</v>
      </c>
      <c r="AK283" s="164">
        <v>0</v>
      </c>
      <c r="AL283" s="164">
        <v>0</v>
      </c>
      <c r="AM283" s="164">
        <v>0</v>
      </c>
      <c r="AN283" s="164">
        <v>0</v>
      </c>
    </row>
    <row r="284" spans="1:40" x14ac:dyDescent="0.2">
      <c r="A284" s="27" t="s">
        <v>1011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0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0</v>
      </c>
      <c r="AI284" s="164">
        <v>0</v>
      </c>
      <c r="AJ284" s="164">
        <v>0</v>
      </c>
      <c r="AK284" s="164">
        <v>0</v>
      </c>
      <c r="AL284" s="164">
        <v>0</v>
      </c>
      <c r="AM284" s="164">
        <v>0</v>
      </c>
      <c r="AN284" s="164">
        <v>0</v>
      </c>
    </row>
    <row r="285" spans="1:40" x14ac:dyDescent="0.2">
      <c r="A285" s="27" t="s">
        <v>2803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  <c r="O285" s="164">
        <v>0</v>
      </c>
      <c r="P285" s="164">
        <v>0</v>
      </c>
      <c r="Q285" s="164">
        <v>0</v>
      </c>
      <c r="R285" s="164">
        <v>0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0</v>
      </c>
      <c r="AI285" s="164">
        <v>0</v>
      </c>
      <c r="AJ285" s="164">
        <v>0</v>
      </c>
      <c r="AK285" s="164">
        <v>0</v>
      </c>
      <c r="AL285" s="164">
        <v>0</v>
      </c>
      <c r="AM285" s="164">
        <v>0</v>
      </c>
      <c r="AN285" s="164">
        <v>0</v>
      </c>
    </row>
    <row r="286" spans="1:40" x14ac:dyDescent="0.2">
      <c r="A286" s="27" t="s">
        <v>2804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0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0</v>
      </c>
      <c r="AI286" s="164">
        <v>0</v>
      </c>
      <c r="AJ286" s="164">
        <v>0</v>
      </c>
      <c r="AK286" s="164">
        <v>0</v>
      </c>
      <c r="AL286" s="164">
        <v>0</v>
      </c>
      <c r="AM286" s="164">
        <v>0</v>
      </c>
      <c r="AN286" s="164">
        <v>0</v>
      </c>
    </row>
    <row r="287" spans="1:40" x14ac:dyDescent="0.2">
      <c r="A287" s="27" t="s">
        <v>2805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  <c r="O287" s="164">
        <v>0</v>
      </c>
      <c r="P287" s="164">
        <v>0</v>
      </c>
      <c r="Q287" s="164">
        <v>0</v>
      </c>
      <c r="R287" s="164">
        <v>0</v>
      </c>
      <c r="S287" s="164">
        <v>0</v>
      </c>
      <c r="T287" s="164">
        <v>0</v>
      </c>
      <c r="U287" s="164">
        <v>0</v>
      </c>
      <c r="V287" s="164">
        <v>0</v>
      </c>
      <c r="W287" s="164">
        <v>0</v>
      </c>
      <c r="X287" s="164">
        <v>0</v>
      </c>
      <c r="Y287" s="164">
        <v>0</v>
      </c>
      <c r="Z287" s="164">
        <v>0</v>
      </c>
      <c r="AA287" s="164">
        <v>0</v>
      </c>
      <c r="AB287" s="164">
        <v>0</v>
      </c>
      <c r="AC287" s="164">
        <v>0</v>
      </c>
      <c r="AD287" s="164">
        <v>0</v>
      </c>
      <c r="AE287" s="164">
        <v>0</v>
      </c>
      <c r="AF287" s="164">
        <v>0</v>
      </c>
      <c r="AG287" s="164">
        <v>0</v>
      </c>
      <c r="AH287" s="164">
        <v>0</v>
      </c>
      <c r="AI287" s="164">
        <v>0</v>
      </c>
      <c r="AJ287" s="164">
        <v>0</v>
      </c>
      <c r="AK287" s="164">
        <v>0</v>
      </c>
      <c r="AL287" s="164">
        <v>0</v>
      </c>
      <c r="AM287" s="164">
        <v>0</v>
      </c>
      <c r="AN287" s="164">
        <v>0</v>
      </c>
    </row>
    <row r="288" spans="1:40" x14ac:dyDescent="0.2">
      <c r="A288" s="27" t="s">
        <v>2806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0</v>
      </c>
      <c r="U288" s="164">
        <v>0</v>
      </c>
      <c r="V288" s="164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164">
        <v>0</v>
      </c>
      <c r="AD288" s="164">
        <v>0</v>
      </c>
      <c r="AE288" s="164">
        <v>0</v>
      </c>
      <c r="AF288" s="164">
        <v>0</v>
      </c>
      <c r="AG288" s="164">
        <v>0</v>
      </c>
      <c r="AH288" s="164">
        <v>0</v>
      </c>
      <c r="AI288" s="164">
        <v>0</v>
      </c>
      <c r="AJ288" s="164">
        <v>0</v>
      </c>
      <c r="AK288" s="164">
        <v>0</v>
      </c>
      <c r="AL288" s="164">
        <v>0</v>
      </c>
      <c r="AM288" s="164">
        <v>0</v>
      </c>
      <c r="AN288" s="164">
        <v>0</v>
      </c>
    </row>
    <row r="289" spans="1:40" x14ac:dyDescent="0.2">
      <c r="A289" s="27" t="s">
        <v>2807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  <c r="O289" s="164">
        <v>0</v>
      </c>
      <c r="P289" s="164">
        <v>0</v>
      </c>
      <c r="Q289" s="164">
        <v>0</v>
      </c>
      <c r="R289" s="164">
        <v>0</v>
      </c>
      <c r="S289" s="164">
        <v>0</v>
      </c>
      <c r="T289" s="164">
        <v>0</v>
      </c>
      <c r="U289" s="164">
        <v>0</v>
      </c>
      <c r="V289" s="164">
        <v>0</v>
      </c>
      <c r="W289" s="164">
        <v>0</v>
      </c>
      <c r="X289" s="164">
        <v>0</v>
      </c>
      <c r="Y289" s="164">
        <v>0</v>
      </c>
      <c r="Z289" s="164">
        <v>0</v>
      </c>
      <c r="AA289" s="164">
        <v>0</v>
      </c>
      <c r="AB289" s="164">
        <v>0</v>
      </c>
      <c r="AC289" s="164">
        <v>0</v>
      </c>
      <c r="AD289" s="164">
        <v>0</v>
      </c>
      <c r="AE289" s="164">
        <v>0</v>
      </c>
      <c r="AF289" s="164">
        <v>0</v>
      </c>
      <c r="AG289" s="164">
        <v>0</v>
      </c>
      <c r="AH289" s="164">
        <v>0</v>
      </c>
      <c r="AI289" s="164">
        <v>0</v>
      </c>
      <c r="AJ289" s="164">
        <v>0</v>
      </c>
      <c r="AK289" s="164">
        <v>0</v>
      </c>
      <c r="AL289" s="164">
        <v>0</v>
      </c>
      <c r="AM289" s="164">
        <v>0</v>
      </c>
      <c r="AN289" s="164">
        <v>0</v>
      </c>
    </row>
    <row r="290" spans="1:40" x14ac:dyDescent="0.2">
      <c r="A290" s="27" t="s">
        <v>2808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0</v>
      </c>
      <c r="R290" s="164">
        <v>0</v>
      </c>
      <c r="S290" s="164">
        <v>0</v>
      </c>
      <c r="T290" s="164">
        <v>0</v>
      </c>
      <c r="U290" s="164">
        <v>0</v>
      </c>
      <c r="V290" s="164">
        <v>0</v>
      </c>
      <c r="W290" s="164">
        <v>0</v>
      </c>
      <c r="X290" s="164">
        <v>0</v>
      </c>
      <c r="Y290" s="164">
        <v>0</v>
      </c>
      <c r="Z290" s="164">
        <v>0</v>
      </c>
      <c r="AA290" s="164">
        <v>0</v>
      </c>
      <c r="AB290" s="164">
        <v>0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0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0</v>
      </c>
    </row>
    <row r="291" spans="1:40" x14ac:dyDescent="0.2">
      <c r="A291" s="27" t="s">
        <v>2809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0</v>
      </c>
      <c r="Q291" s="164">
        <v>0</v>
      </c>
      <c r="R291" s="164">
        <v>0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0</v>
      </c>
      <c r="AC291" s="164">
        <v>0</v>
      </c>
      <c r="AD291" s="164">
        <v>0</v>
      </c>
      <c r="AE291" s="164">
        <v>0</v>
      </c>
      <c r="AF291" s="164">
        <v>0</v>
      </c>
      <c r="AG291" s="164">
        <v>0</v>
      </c>
      <c r="AH291" s="164">
        <v>0</v>
      </c>
      <c r="AI291" s="164">
        <v>0</v>
      </c>
      <c r="AJ291" s="164">
        <v>0</v>
      </c>
      <c r="AK291" s="164">
        <v>0</v>
      </c>
      <c r="AL291" s="164">
        <v>0</v>
      </c>
      <c r="AM291" s="164">
        <v>0</v>
      </c>
      <c r="AN291" s="164">
        <v>0</v>
      </c>
    </row>
    <row r="292" spans="1:40" x14ac:dyDescent="0.2">
      <c r="A292" s="27" t="s">
        <v>2810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0</v>
      </c>
      <c r="P292" s="164">
        <v>0</v>
      </c>
      <c r="Q292" s="164">
        <v>0</v>
      </c>
      <c r="R292" s="164">
        <v>0</v>
      </c>
      <c r="S292" s="164">
        <v>0</v>
      </c>
      <c r="T292" s="164">
        <v>0</v>
      </c>
      <c r="U292" s="164">
        <v>0</v>
      </c>
      <c r="V292" s="164">
        <v>0</v>
      </c>
      <c r="W292" s="164">
        <v>0</v>
      </c>
      <c r="X292" s="164">
        <v>0</v>
      </c>
      <c r="Y292" s="164">
        <v>0</v>
      </c>
      <c r="Z292" s="164">
        <v>0</v>
      </c>
      <c r="AA292" s="164">
        <v>0</v>
      </c>
      <c r="AB292" s="164">
        <v>0</v>
      </c>
      <c r="AC292" s="164">
        <v>0</v>
      </c>
      <c r="AD292" s="164">
        <v>0</v>
      </c>
      <c r="AE292" s="164">
        <v>0</v>
      </c>
      <c r="AF292" s="164">
        <v>0</v>
      </c>
      <c r="AG292" s="164">
        <v>0</v>
      </c>
      <c r="AH292" s="164">
        <v>0</v>
      </c>
      <c r="AI292" s="164">
        <v>0</v>
      </c>
      <c r="AJ292" s="164">
        <v>0</v>
      </c>
      <c r="AK292" s="164">
        <v>0</v>
      </c>
      <c r="AL292" s="164">
        <v>0</v>
      </c>
      <c r="AM292" s="164">
        <v>0</v>
      </c>
      <c r="AN292" s="164">
        <v>0</v>
      </c>
    </row>
    <row r="293" spans="1:40" x14ac:dyDescent="0.2">
      <c r="A293" s="27" t="s">
        <v>2811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2812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2813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2814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2815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0</v>
      </c>
      <c r="AA297" s="164">
        <v>0</v>
      </c>
      <c r="AB297" s="164">
        <v>0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0</v>
      </c>
      <c r="AI297" s="164">
        <v>0</v>
      </c>
      <c r="AJ297" s="164">
        <v>0</v>
      </c>
      <c r="AK297" s="164">
        <v>0</v>
      </c>
      <c r="AL297" s="164">
        <v>0</v>
      </c>
      <c r="AM297" s="164">
        <v>0</v>
      </c>
      <c r="AN297" s="164">
        <v>0</v>
      </c>
    </row>
    <row r="298" spans="1:40" x14ac:dyDescent="0.2">
      <c r="A298" s="27" t="s">
        <v>2816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2817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0</v>
      </c>
      <c r="Z299" s="164">
        <v>0</v>
      </c>
      <c r="AA299" s="164">
        <v>0</v>
      </c>
      <c r="AB299" s="164">
        <v>0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0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</row>
    <row r="300" spans="1:40" x14ac:dyDescent="0.2">
      <c r="A300" s="27" t="s">
        <v>2818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0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4">
        <v>0</v>
      </c>
      <c r="AD300" s="164">
        <v>0</v>
      </c>
      <c r="AE300" s="164">
        <v>0</v>
      </c>
      <c r="AF300" s="164">
        <v>0</v>
      </c>
      <c r="AG300" s="164">
        <v>0</v>
      </c>
      <c r="AH300" s="164">
        <v>0</v>
      </c>
      <c r="AI300" s="164">
        <v>0</v>
      </c>
      <c r="AJ300" s="164">
        <v>0</v>
      </c>
      <c r="AK300" s="164">
        <v>0</v>
      </c>
      <c r="AL300" s="164">
        <v>0</v>
      </c>
      <c r="AM300" s="164">
        <v>0</v>
      </c>
      <c r="AN300" s="164">
        <v>0</v>
      </c>
    </row>
    <row r="301" spans="1:40" x14ac:dyDescent="0.2">
      <c r="A301" s="27" t="s">
        <v>2819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2820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0</v>
      </c>
      <c r="AB302" s="164">
        <v>0</v>
      </c>
      <c r="AC302" s="164">
        <v>0</v>
      </c>
      <c r="AD302" s="164">
        <v>0</v>
      </c>
      <c r="AE302" s="164">
        <v>0</v>
      </c>
      <c r="AF302" s="164">
        <v>0</v>
      </c>
      <c r="AG302" s="164">
        <v>0</v>
      </c>
      <c r="AH302" s="164">
        <v>0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</row>
    <row r="303" spans="1:40" s="171" customFormat="1" x14ac:dyDescent="0.2">
      <c r="A303" s="128" t="s">
        <v>2821</v>
      </c>
      <c r="B303" s="171">
        <v>0</v>
      </c>
      <c r="C303" s="171">
        <v>0</v>
      </c>
      <c r="D303" s="171">
        <v>0</v>
      </c>
      <c r="E303" s="171">
        <v>0</v>
      </c>
      <c r="F303" s="171">
        <v>0</v>
      </c>
      <c r="G303" s="171">
        <v>0</v>
      </c>
      <c r="H303" s="171">
        <v>0</v>
      </c>
      <c r="I303" s="171">
        <v>0</v>
      </c>
      <c r="J303" s="171">
        <v>0</v>
      </c>
      <c r="K303" s="171">
        <v>0</v>
      </c>
      <c r="L303" s="171">
        <v>0</v>
      </c>
      <c r="M303" s="171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171">
        <v>0</v>
      </c>
      <c r="V303" s="171">
        <v>0</v>
      </c>
      <c r="W303" s="171">
        <v>0</v>
      </c>
      <c r="X303" s="171">
        <v>0</v>
      </c>
      <c r="Y303" s="171">
        <v>0</v>
      </c>
      <c r="Z303" s="171">
        <v>0</v>
      </c>
      <c r="AA303" s="171">
        <v>0</v>
      </c>
      <c r="AB303" s="171">
        <v>0</v>
      </c>
      <c r="AC303" s="171">
        <v>0</v>
      </c>
      <c r="AD303" s="171">
        <v>0</v>
      </c>
      <c r="AE303" s="171">
        <v>0</v>
      </c>
      <c r="AF303" s="171">
        <v>0</v>
      </c>
      <c r="AG303" s="171">
        <v>0</v>
      </c>
      <c r="AH303" s="171">
        <v>0</v>
      </c>
      <c r="AI303" s="171">
        <v>0</v>
      </c>
      <c r="AJ303" s="171">
        <v>0</v>
      </c>
      <c r="AK303" s="171">
        <v>0</v>
      </c>
      <c r="AL303" s="171">
        <v>0</v>
      </c>
      <c r="AM303" s="171">
        <v>0</v>
      </c>
      <c r="AN303" s="171">
        <v>0</v>
      </c>
    </row>
    <row r="304" spans="1:40" s="171" customFormat="1" x14ac:dyDescent="0.2">
      <c r="A304" s="128" t="s">
        <v>2822</v>
      </c>
      <c r="B304" s="171">
        <v>0</v>
      </c>
      <c r="C304" s="171">
        <v>0</v>
      </c>
      <c r="D304" s="171">
        <v>0</v>
      </c>
      <c r="E304" s="171">
        <v>0</v>
      </c>
      <c r="F304" s="171">
        <v>0</v>
      </c>
      <c r="G304" s="171">
        <v>0</v>
      </c>
      <c r="H304" s="171">
        <v>0</v>
      </c>
      <c r="I304" s="171">
        <v>0</v>
      </c>
      <c r="J304" s="171">
        <v>0</v>
      </c>
      <c r="K304" s="171">
        <v>0</v>
      </c>
      <c r="L304" s="171">
        <v>0</v>
      </c>
      <c r="M304" s="171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171">
        <v>0</v>
      </c>
      <c r="V304" s="171">
        <v>0</v>
      </c>
      <c r="W304" s="171">
        <v>0</v>
      </c>
      <c r="X304" s="171">
        <v>0</v>
      </c>
      <c r="Y304" s="171">
        <v>0</v>
      </c>
      <c r="Z304" s="171">
        <v>0</v>
      </c>
      <c r="AA304" s="171">
        <v>0</v>
      </c>
      <c r="AB304" s="171">
        <v>0</v>
      </c>
      <c r="AC304" s="171">
        <v>0</v>
      </c>
      <c r="AD304" s="171">
        <v>0</v>
      </c>
      <c r="AE304" s="171">
        <v>0</v>
      </c>
      <c r="AF304" s="171">
        <v>0</v>
      </c>
      <c r="AG304" s="171">
        <v>0</v>
      </c>
      <c r="AH304" s="171">
        <v>0</v>
      </c>
      <c r="AI304" s="171">
        <v>0</v>
      </c>
      <c r="AJ304" s="171">
        <v>0</v>
      </c>
      <c r="AK304" s="171">
        <v>0</v>
      </c>
      <c r="AL304" s="171">
        <v>0</v>
      </c>
      <c r="AM304" s="171">
        <v>0</v>
      </c>
      <c r="AN304" s="171">
        <v>0</v>
      </c>
    </row>
    <row r="305" spans="1:40" s="171" customFormat="1" x14ac:dyDescent="0.2">
      <c r="A305" s="128" t="s">
        <v>2823</v>
      </c>
      <c r="B305" s="171">
        <v>0</v>
      </c>
      <c r="C305" s="171">
        <v>0</v>
      </c>
      <c r="D305" s="171">
        <v>0</v>
      </c>
      <c r="E305" s="171">
        <v>0</v>
      </c>
      <c r="F305" s="171">
        <v>0</v>
      </c>
      <c r="G305" s="171">
        <v>0</v>
      </c>
      <c r="H305" s="171">
        <v>0</v>
      </c>
      <c r="I305" s="171">
        <v>0</v>
      </c>
      <c r="J305" s="171">
        <v>0</v>
      </c>
      <c r="K305" s="171">
        <v>0</v>
      </c>
      <c r="L305" s="171">
        <v>0</v>
      </c>
      <c r="M305" s="171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171">
        <v>0</v>
      </c>
      <c r="V305" s="171">
        <v>0</v>
      </c>
      <c r="W305" s="171">
        <v>0</v>
      </c>
      <c r="X305" s="171">
        <v>0</v>
      </c>
      <c r="Y305" s="171">
        <v>0</v>
      </c>
      <c r="Z305" s="171">
        <v>0</v>
      </c>
      <c r="AA305" s="171">
        <v>0</v>
      </c>
      <c r="AB305" s="171">
        <v>0</v>
      </c>
      <c r="AC305" s="171">
        <v>0</v>
      </c>
      <c r="AD305" s="171">
        <v>0</v>
      </c>
      <c r="AE305" s="171">
        <v>0</v>
      </c>
      <c r="AF305" s="171">
        <v>0</v>
      </c>
      <c r="AG305" s="171">
        <v>0</v>
      </c>
      <c r="AH305" s="171">
        <v>0</v>
      </c>
      <c r="AI305" s="171">
        <v>0</v>
      </c>
      <c r="AJ305" s="171">
        <v>0</v>
      </c>
      <c r="AK305" s="171">
        <v>0</v>
      </c>
      <c r="AL305" s="171">
        <v>0</v>
      </c>
      <c r="AM305" s="171">
        <v>0</v>
      </c>
      <c r="AN305" s="171">
        <v>0</v>
      </c>
    </row>
    <row r="306" spans="1:40" x14ac:dyDescent="0.2">
      <c r="A306" s="27" t="s">
        <v>2824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27" t="s">
        <v>2825</v>
      </c>
    </row>
    <row r="308" spans="1:40" x14ac:dyDescent="0.2">
      <c r="A308" s="27" t="s">
        <v>2826</v>
      </c>
    </row>
    <row r="309" spans="1:40" x14ac:dyDescent="0.2">
      <c r="A309" s="27" t="s">
        <v>1036</v>
      </c>
    </row>
    <row r="310" spans="1:40" x14ac:dyDescent="0.2">
      <c r="A310" s="27" t="s">
        <v>2827</v>
      </c>
    </row>
    <row r="311" spans="1:40" x14ac:dyDescent="0.2">
      <c r="A311" s="27" t="s">
        <v>2828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310D9-C0AE-41B9-80BA-A593FDE11883}">
  <dimension ref="A1:AN311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40" width="10.6640625" style="164" customWidth="1"/>
    <col min="41" max="16384" width="9.109375" style="164"/>
  </cols>
  <sheetData>
    <row r="1" spans="1:40" s="163" customFormat="1" x14ac:dyDescent="0.2">
      <c r="A1" s="162"/>
    </row>
    <row r="2" spans="1:40" s="163" customFormat="1" ht="20.399999999999999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30" t="s">
        <v>1231</v>
      </c>
    </row>
    <row r="5" spans="1:40" x14ac:dyDescent="0.2">
      <c r="A5" s="27" t="s">
        <v>733</v>
      </c>
    </row>
    <row r="6" spans="1:40" x14ac:dyDescent="0.2">
      <c r="A6" s="27" t="s">
        <v>2540</v>
      </c>
    </row>
    <row r="7" spans="1:40" x14ac:dyDescent="0.2">
      <c r="A7" s="27" t="s">
        <v>2541</v>
      </c>
    </row>
    <row r="8" spans="1:40" x14ac:dyDescent="0.2">
      <c r="A8" s="27" t="s">
        <v>2542</v>
      </c>
    </row>
    <row r="9" spans="1:40" x14ac:dyDescent="0.2">
      <c r="A9" s="27" t="s">
        <v>2543</v>
      </c>
    </row>
    <row r="10" spans="1:40" x14ac:dyDescent="0.2">
      <c r="A10" s="27" t="s">
        <v>1786</v>
      </c>
    </row>
    <row r="11" spans="1:40" x14ac:dyDescent="0.2">
      <c r="A11" s="27" t="s">
        <v>2544</v>
      </c>
    </row>
    <row r="12" spans="1:40" x14ac:dyDescent="0.2">
      <c r="A12" s="27" t="s">
        <v>2545</v>
      </c>
    </row>
    <row r="13" spans="1:40" x14ac:dyDescent="0.2">
      <c r="A13" s="27" t="s">
        <v>2546</v>
      </c>
    </row>
    <row r="14" spans="1:40" x14ac:dyDescent="0.2">
      <c r="A14" s="27" t="s">
        <v>2547</v>
      </c>
    </row>
    <row r="15" spans="1:40" x14ac:dyDescent="0.2">
      <c r="A15" s="27" t="s">
        <v>2548</v>
      </c>
    </row>
    <row r="16" spans="1:40" x14ac:dyDescent="0.2">
      <c r="A16" s="27" t="s">
        <v>2549</v>
      </c>
    </row>
    <row r="17" spans="1:40" x14ac:dyDescent="0.2">
      <c r="A17" s="27" t="s">
        <v>2550</v>
      </c>
    </row>
    <row r="18" spans="1:40" x14ac:dyDescent="0.2">
      <c r="A18" s="27" t="s">
        <v>2551</v>
      </c>
      <c r="B18" s="164">
        <v>26239527610.960098</v>
      </c>
      <c r="C18" s="164">
        <v>26399170970.616299</v>
      </c>
      <c r="D18" s="164">
        <v>26570583812.180401</v>
      </c>
      <c r="E18" s="164">
        <v>26737479188.4142</v>
      </c>
      <c r="F18" s="164">
        <v>26905759431.581299</v>
      </c>
      <c r="G18" s="164">
        <v>27083506377.1367</v>
      </c>
      <c r="H18" s="164">
        <v>27239250741.595402</v>
      </c>
      <c r="I18" s="164">
        <v>27396748486.1991</v>
      </c>
      <c r="J18" s="164">
        <v>27566927660.655899</v>
      </c>
      <c r="K18" s="164">
        <v>27732131451.8634</v>
      </c>
      <c r="L18" s="164">
        <v>27891147146.421902</v>
      </c>
      <c r="M18" s="164">
        <v>28154175482.128899</v>
      </c>
      <c r="N18" s="164">
        <v>28154175482.128899</v>
      </c>
      <c r="O18" s="164">
        <v>28345245206.1367</v>
      </c>
      <c r="P18" s="164">
        <v>28547660032.578899</v>
      </c>
      <c r="Q18" s="164">
        <v>28755101538.765202</v>
      </c>
      <c r="R18" s="164">
        <v>28942500234.9426</v>
      </c>
      <c r="S18" s="164">
        <v>29130445161.5</v>
      </c>
      <c r="T18" s="164">
        <v>29352214655.2841</v>
      </c>
      <c r="U18" s="164">
        <v>29571067741.032398</v>
      </c>
      <c r="V18" s="164">
        <v>29793043963.734299</v>
      </c>
      <c r="W18" s="164">
        <v>30019433128.713699</v>
      </c>
      <c r="X18" s="164">
        <v>30234795019.378799</v>
      </c>
      <c r="Y18" s="164">
        <v>30452171033.304199</v>
      </c>
      <c r="Z18" s="164">
        <v>30700180895.156399</v>
      </c>
      <c r="AA18" s="164">
        <v>30700180895.156399</v>
      </c>
      <c r="AB18" s="164">
        <v>30821454315.1889</v>
      </c>
      <c r="AC18" s="164">
        <v>30959261792.757801</v>
      </c>
      <c r="AD18" s="164">
        <v>31109906848.852402</v>
      </c>
      <c r="AE18" s="164">
        <v>31256565914.302399</v>
      </c>
      <c r="AF18" s="164">
        <v>31404749433.625099</v>
      </c>
      <c r="AG18" s="164">
        <v>31585105029.361599</v>
      </c>
      <c r="AH18" s="164">
        <v>31739784264.6754</v>
      </c>
      <c r="AI18" s="164">
        <v>31889039451.3671</v>
      </c>
      <c r="AJ18" s="164">
        <v>32041653720.958302</v>
      </c>
      <c r="AK18" s="164">
        <v>32193134013.525501</v>
      </c>
      <c r="AL18" s="164">
        <v>32345125589.166302</v>
      </c>
      <c r="AM18" s="164">
        <v>32522183059.171299</v>
      </c>
      <c r="AN18" s="164">
        <v>32522183059.171299</v>
      </c>
    </row>
    <row r="19" spans="1:40" x14ac:dyDescent="0.2">
      <c r="A19" s="27" t="s">
        <v>2552</v>
      </c>
      <c r="B19" s="164">
        <v>7255604018.4379702</v>
      </c>
      <c r="C19" s="164">
        <v>7300985932.0486603</v>
      </c>
      <c r="D19" s="164">
        <v>7347055183.7550402</v>
      </c>
      <c r="E19" s="164">
        <v>7393897766.4722099</v>
      </c>
      <c r="F19" s="164">
        <v>7441169780.4758501</v>
      </c>
      <c r="G19" s="164">
        <v>7487769592.9136801</v>
      </c>
      <c r="H19" s="164">
        <v>7535801127.40973</v>
      </c>
      <c r="I19" s="164">
        <v>7584163853.5881596</v>
      </c>
      <c r="J19" s="164">
        <v>7630500116.0184498</v>
      </c>
      <c r="K19" s="164">
        <v>7677883165.20399</v>
      </c>
      <c r="L19" s="164">
        <v>7726385890.4807196</v>
      </c>
      <c r="M19" s="164">
        <v>7766805536.5589304</v>
      </c>
      <c r="N19" s="164">
        <v>7766805536.5589304</v>
      </c>
      <c r="O19" s="164">
        <v>7812962178.6824503</v>
      </c>
      <c r="P19" s="164">
        <v>7861561323.43431</v>
      </c>
      <c r="Q19" s="164">
        <v>7910162693.0156498</v>
      </c>
      <c r="R19" s="164">
        <v>7959833565.2591105</v>
      </c>
      <c r="S19" s="164">
        <v>8009991232.2509003</v>
      </c>
      <c r="T19" s="164">
        <v>8059711005.0197802</v>
      </c>
      <c r="U19" s="164">
        <v>8110231506.45646</v>
      </c>
      <c r="V19" s="164">
        <v>8161401949.7548304</v>
      </c>
      <c r="W19" s="164">
        <v>8212716151.9141903</v>
      </c>
      <c r="X19" s="164">
        <v>8269402977.1598396</v>
      </c>
      <c r="Y19" s="164">
        <v>8326627381.83111</v>
      </c>
      <c r="Z19" s="164">
        <v>8377345207.8316898</v>
      </c>
      <c r="AA19" s="164">
        <v>8377345207.8316898</v>
      </c>
      <c r="AB19" s="164">
        <v>8436501740.9736996</v>
      </c>
      <c r="AC19" s="164">
        <v>8497738122.5028095</v>
      </c>
      <c r="AD19" s="164">
        <v>8558768812.88375</v>
      </c>
      <c r="AE19" s="164">
        <v>8620538200.4332809</v>
      </c>
      <c r="AF19" s="164">
        <v>8682534280.1210594</v>
      </c>
      <c r="AG19" s="164">
        <v>8744051371.9039001</v>
      </c>
      <c r="AH19" s="164">
        <v>8806097055.3261108</v>
      </c>
      <c r="AI19" s="164">
        <v>8869235440.0317993</v>
      </c>
      <c r="AJ19" s="164">
        <v>8932226996.0766506</v>
      </c>
      <c r="AK19" s="164">
        <v>8995699757.5305595</v>
      </c>
      <c r="AL19" s="164">
        <v>9059445469.32827</v>
      </c>
      <c r="AM19" s="164">
        <v>9122518041.3484097</v>
      </c>
      <c r="AN19" s="164">
        <v>9122518041.3484097</v>
      </c>
    </row>
    <row r="20" spans="1:40" x14ac:dyDescent="0.2">
      <c r="A20" s="27" t="s">
        <v>2553</v>
      </c>
      <c r="B20" s="184">
        <v>18983923592.522099</v>
      </c>
      <c r="C20" s="184">
        <v>19098185038.5676</v>
      </c>
      <c r="D20" s="184">
        <v>19223528628.4254</v>
      </c>
      <c r="E20" s="184">
        <v>19343581421.942001</v>
      </c>
      <c r="F20" s="184">
        <v>19464589651.1054</v>
      </c>
      <c r="G20" s="184">
        <v>19595736784.223</v>
      </c>
      <c r="H20" s="184">
        <v>19703449614.1856</v>
      </c>
      <c r="I20" s="184">
        <v>19812584632.610901</v>
      </c>
      <c r="J20" s="184">
        <v>19936427544.637402</v>
      </c>
      <c r="K20" s="184">
        <v>20054248286.659401</v>
      </c>
      <c r="L20" s="184">
        <v>20164761255.9412</v>
      </c>
      <c r="M20" s="184">
        <v>20387369945.569901</v>
      </c>
      <c r="N20" s="184">
        <v>20387369945.569901</v>
      </c>
      <c r="O20" s="184">
        <v>20532283027.454201</v>
      </c>
      <c r="P20" s="184">
        <v>20686098709.1446</v>
      </c>
      <c r="Q20" s="184">
        <v>20844938845.749599</v>
      </c>
      <c r="R20" s="184">
        <v>20982666669.683498</v>
      </c>
      <c r="S20" s="184">
        <v>21120453929.2491</v>
      </c>
      <c r="T20" s="184">
        <v>21292503650.264301</v>
      </c>
      <c r="U20" s="184">
        <v>21460836234.575901</v>
      </c>
      <c r="V20" s="184">
        <v>21631642013.9795</v>
      </c>
      <c r="W20" s="184">
        <v>21806716976.7995</v>
      </c>
      <c r="X20" s="184">
        <v>21965392042.219002</v>
      </c>
      <c r="Y20" s="184">
        <v>22125543651.473</v>
      </c>
      <c r="Z20" s="184">
        <v>22322835687.324699</v>
      </c>
      <c r="AA20" s="184">
        <v>22322835687.324699</v>
      </c>
      <c r="AB20" s="184">
        <v>22384952574.215199</v>
      </c>
      <c r="AC20" s="184">
        <v>22461523670.255001</v>
      </c>
      <c r="AD20" s="184">
        <v>22551138035.968601</v>
      </c>
      <c r="AE20" s="184">
        <v>22636027713.869099</v>
      </c>
      <c r="AF20" s="184">
        <v>22722215153.504101</v>
      </c>
      <c r="AG20" s="184">
        <v>22841053657.457699</v>
      </c>
      <c r="AH20" s="184">
        <v>22933687209.349201</v>
      </c>
      <c r="AI20" s="184">
        <v>23019804011.3353</v>
      </c>
      <c r="AJ20" s="184">
        <v>23109426724.881599</v>
      </c>
      <c r="AK20" s="184">
        <v>23197434255.9949</v>
      </c>
      <c r="AL20" s="184">
        <v>23285680119.8381</v>
      </c>
      <c r="AM20" s="184">
        <v>23399665017.822899</v>
      </c>
      <c r="AN20" s="184">
        <v>23399665017.822899</v>
      </c>
    </row>
    <row r="21" spans="1:40" x14ac:dyDescent="0.2">
      <c r="A21" s="27" t="s">
        <v>2554</v>
      </c>
      <c r="B21" s="164">
        <v>122529091.656039</v>
      </c>
      <c r="C21" s="164">
        <v>122529091.656039</v>
      </c>
      <c r="D21" s="164">
        <v>122529091.656039</v>
      </c>
      <c r="E21" s="164">
        <v>122529091.656039</v>
      </c>
      <c r="F21" s="164">
        <v>122529091.656039</v>
      </c>
      <c r="G21" s="164">
        <v>122529091.656039</v>
      </c>
      <c r="H21" s="164">
        <v>122529091.656039</v>
      </c>
      <c r="I21" s="164">
        <v>122529091.656039</v>
      </c>
      <c r="J21" s="164">
        <v>122529091.656039</v>
      </c>
      <c r="K21" s="164">
        <v>122529091.656039</v>
      </c>
      <c r="L21" s="164">
        <v>122529091.656039</v>
      </c>
      <c r="M21" s="164">
        <v>122529091.656039</v>
      </c>
      <c r="N21" s="164">
        <v>122529091.656039</v>
      </c>
      <c r="O21" s="164">
        <v>122482091.55304401</v>
      </c>
      <c r="P21" s="164">
        <v>122482091.55304401</v>
      </c>
      <c r="Q21" s="164">
        <v>122482091.55304401</v>
      </c>
      <c r="R21" s="164">
        <v>122482091.55304401</v>
      </c>
      <c r="S21" s="164">
        <v>122482091.55304401</v>
      </c>
      <c r="T21" s="164">
        <v>122482091.55304401</v>
      </c>
      <c r="U21" s="164">
        <v>122482091.55304401</v>
      </c>
      <c r="V21" s="164">
        <v>122482091.55304401</v>
      </c>
      <c r="W21" s="164">
        <v>122482091.55304401</v>
      </c>
      <c r="X21" s="164">
        <v>122482091.55304401</v>
      </c>
      <c r="Y21" s="164">
        <v>122482091.55304401</v>
      </c>
      <c r="Z21" s="164">
        <v>122482091.55304401</v>
      </c>
      <c r="AA21" s="164">
        <v>122482091.55304401</v>
      </c>
      <c r="AB21" s="164">
        <v>122423691.440321</v>
      </c>
      <c r="AC21" s="164">
        <v>122423691.440321</v>
      </c>
      <c r="AD21" s="164">
        <v>122423691.440321</v>
      </c>
      <c r="AE21" s="164">
        <v>122423691.440321</v>
      </c>
      <c r="AF21" s="164">
        <v>122423691.440321</v>
      </c>
      <c r="AG21" s="164">
        <v>122423691.440321</v>
      </c>
      <c r="AH21" s="164">
        <v>122423691.440321</v>
      </c>
      <c r="AI21" s="164">
        <v>122423691.440321</v>
      </c>
      <c r="AJ21" s="164">
        <v>122423691.440321</v>
      </c>
      <c r="AK21" s="164">
        <v>122423691.440321</v>
      </c>
      <c r="AL21" s="164">
        <v>122423691.440321</v>
      </c>
      <c r="AM21" s="164">
        <v>122423691.440321</v>
      </c>
      <c r="AN21" s="164">
        <v>122423691.440321</v>
      </c>
    </row>
    <row r="22" spans="1:40" x14ac:dyDescent="0.2">
      <c r="A22" s="27" t="s">
        <v>2555</v>
      </c>
      <c r="B22" s="164">
        <v>1643484248.8339601</v>
      </c>
      <c r="C22" s="164">
        <v>1658339859.5574801</v>
      </c>
      <c r="D22" s="164">
        <v>1664223844.9872</v>
      </c>
      <c r="E22" s="164">
        <v>1676037042.6471801</v>
      </c>
      <c r="F22" s="164">
        <v>1686815741.80744</v>
      </c>
      <c r="G22" s="164">
        <v>1689694279.0727701</v>
      </c>
      <c r="H22" s="164">
        <v>1716515312.4925599</v>
      </c>
      <c r="I22" s="164">
        <v>1743992002.9354501</v>
      </c>
      <c r="J22" s="164">
        <v>1757826441.3055501</v>
      </c>
      <c r="K22" s="164">
        <v>1778222012.0643799</v>
      </c>
      <c r="L22" s="164">
        <v>1808319101.6862299</v>
      </c>
      <c r="M22" s="164">
        <v>1728569501.35707</v>
      </c>
      <c r="N22" s="164">
        <v>1728569501.35707</v>
      </c>
      <c r="O22" s="164">
        <v>1712669427.0901301</v>
      </c>
      <c r="P22" s="164">
        <v>1699237501.05268</v>
      </c>
      <c r="Q22" s="164">
        <v>1680274331.3331399</v>
      </c>
      <c r="R22" s="164">
        <v>1680199627.90907</v>
      </c>
      <c r="S22" s="164">
        <v>1678680182.26718</v>
      </c>
      <c r="T22" s="164">
        <v>1641609588.4098001</v>
      </c>
      <c r="U22" s="164">
        <v>1605545453.2521701</v>
      </c>
      <c r="V22" s="164">
        <v>1566957841.9856601</v>
      </c>
      <c r="W22" s="164">
        <v>1522997967.9536099</v>
      </c>
      <c r="X22" s="164">
        <v>1494155108.48786</v>
      </c>
      <c r="Y22" s="164">
        <v>1462515564.5371599</v>
      </c>
      <c r="Z22" s="164">
        <v>1392401791.3380001</v>
      </c>
      <c r="AA22" s="164">
        <v>1392401791.3380001</v>
      </c>
      <c r="AB22" s="164">
        <v>1437446571.2354701</v>
      </c>
      <c r="AC22" s="164">
        <v>1484259432.23827</v>
      </c>
      <c r="AD22" s="164">
        <v>1518987104.18325</v>
      </c>
      <c r="AE22" s="164">
        <v>1557042626.9489601</v>
      </c>
      <c r="AF22" s="164">
        <v>1593329318.2648699</v>
      </c>
      <c r="AG22" s="164">
        <v>1596618707.9855299</v>
      </c>
      <c r="AH22" s="164">
        <v>1624995739.9272599</v>
      </c>
      <c r="AI22" s="164">
        <v>1660799965.9778399</v>
      </c>
      <c r="AJ22" s="164">
        <v>1691512780.75845</v>
      </c>
      <c r="AK22" s="164">
        <v>1723203522.1259999</v>
      </c>
      <c r="AL22" s="164">
        <v>1754150129.29742</v>
      </c>
      <c r="AM22" s="164">
        <v>1757504518.3871701</v>
      </c>
      <c r="AN22" s="164">
        <v>1757504518.3871701</v>
      </c>
    </row>
    <row r="23" spans="1:40" x14ac:dyDescent="0.2">
      <c r="A23" s="27" t="s">
        <v>2556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27" t="s">
        <v>2557</v>
      </c>
      <c r="B24" s="184">
        <v>20749936933.0121</v>
      </c>
      <c r="C24" s="184">
        <v>20879053989.781101</v>
      </c>
      <c r="D24" s="184">
        <v>21010281565.0686</v>
      </c>
      <c r="E24" s="184">
        <v>21142147556.245201</v>
      </c>
      <c r="F24" s="184">
        <v>21273934484.568901</v>
      </c>
      <c r="G24" s="184">
        <v>21407960154.951801</v>
      </c>
      <c r="H24" s="184">
        <v>21542494018.334202</v>
      </c>
      <c r="I24" s="184">
        <v>21679105727.2024</v>
      </c>
      <c r="J24" s="184">
        <v>21816783077.598999</v>
      </c>
      <c r="K24" s="184">
        <v>21954999390.379799</v>
      </c>
      <c r="L24" s="184">
        <v>22095609449.283401</v>
      </c>
      <c r="M24" s="184">
        <v>22238468538.583</v>
      </c>
      <c r="N24" s="184">
        <v>22238468538.583</v>
      </c>
      <c r="O24" s="184">
        <v>22367434546.097401</v>
      </c>
      <c r="P24" s="184">
        <v>22507818301.750301</v>
      </c>
      <c r="Q24" s="184">
        <v>22647695268.635799</v>
      </c>
      <c r="R24" s="184">
        <v>22785348389.145599</v>
      </c>
      <c r="S24" s="184">
        <v>22921616203.069302</v>
      </c>
      <c r="T24" s="184">
        <v>23056595330.2272</v>
      </c>
      <c r="U24" s="184">
        <v>23188863779.3811</v>
      </c>
      <c r="V24" s="184">
        <v>23321081947.5182</v>
      </c>
      <c r="W24" s="184">
        <v>23452197036.306099</v>
      </c>
      <c r="X24" s="184">
        <v>23582029242.259899</v>
      </c>
      <c r="Y24" s="184">
        <v>23710541307.563301</v>
      </c>
      <c r="Z24" s="184">
        <v>23837719570.215698</v>
      </c>
      <c r="AA24" s="184">
        <v>23837719570.215698</v>
      </c>
      <c r="AB24" s="184">
        <v>23944822836.890999</v>
      </c>
      <c r="AC24" s="184">
        <v>24068206793.933601</v>
      </c>
      <c r="AD24" s="184">
        <v>24192548831.592201</v>
      </c>
      <c r="AE24" s="184">
        <v>24315494032.258301</v>
      </c>
      <c r="AF24" s="184">
        <v>24437968163.209301</v>
      </c>
      <c r="AG24" s="184">
        <v>24560096056.883598</v>
      </c>
      <c r="AH24" s="184">
        <v>24681106640.716801</v>
      </c>
      <c r="AI24" s="184">
        <v>24803027668.753502</v>
      </c>
      <c r="AJ24" s="184">
        <v>24923363197.080399</v>
      </c>
      <c r="AK24" s="184">
        <v>25043061469.561298</v>
      </c>
      <c r="AL24" s="184">
        <v>25162253940.575802</v>
      </c>
      <c r="AM24" s="184">
        <v>25279593227.650398</v>
      </c>
      <c r="AN24" s="184">
        <v>25279593227.650398</v>
      </c>
    </row>
    <row r="25" spans="1:40" x14ac:dyDescent="0.2">
      <c r="A25" s="27" t="s">
        <v>2558</v>
      </c>
      <c r="B25" s="164">
        <v>1038051777.80288</v>
      </c>
      <c r="C25" s="164">
        <v>977531438.86587906</v>
      </c>
      <c r="D25" s="164">
        <v>935523035.94509602</v>
      </c>
      <c r="E25" s="164">
        <v>895027095.45386195</v>
      </c>
      <c r="F25" s="164">
        <v>862651874.15815699</v>
      </c>
      <c r="G25" s="164">
        <v>834995727.97572803</v>
      </c>
      <c r="H25" s="164">
        <v>801084713.19542301</v>
      </c>
      <c r="I25" s="164">
        <v>770611353.94530499</v>
      </c>
      <c r="J25" s="164">
        <v>744764484.87559903</v>
      </c>
      <c r="K25" s="164">
        <v>721218038.39504504</v>
      </c>
      <c r="L25" s="164">
        <v>728865091.12505198</v>
      </c>
      <c r="M25" s="164">
        <v>735863283.93188</v>
      </c>
      <c r="N25" s="164">
        <v>735863283.93188</v>
      </c>
      <c r="O25" s="164">
        <v>737285049.77284098</v>
      </c>
      <c r="P25" s="164">
        <v>731423649.57282805</v>
      </c>
      <c r="Q25" s="164">
        <v>734568881.27127504</v>
      </c>
      <c r="R25" s="164">
        <v>732984781.86739695</v>
      </c>
      <c r="S25" s="164">
        <v>734170524.06683505</v>
      </c>
      <c r="T25" s="164">
        <v>735211096.82805896</v>
      </c>
      <c r="U25" s="164">
        <v>730514342.43132198</v>
      </c>
      <c r="V25" s="164">
        <v>722974373.31926596</v>
      </c>
      <c r="W25" s="164">
        <v>712662722.15327597</v>
      </c>
      <c r="X25" s="164">
        <v>702132038.38462198</v>
      </c>
      <c r="Y25" s="164">
        <v>717979357.97237301</v>
      </c>
      <c r="Z25" s="164">
        <v>726250755.94208097</v>
      </c>
      <c r="AA25" s="164">
        <v>726250755.94208097</v>
      </c>
      <c r="AB25" s="164">
        <v>730981298.92002797</v>
      </c>
      <c r="AC25" s="164">
        <v>725343558.30325794</v>
      </c>
      <c r="AD25" s="164">
        <v>728328626.78023398</v>
      </c>
      <c r="AE25" s="164">
        <v>729444374.74439299</v>
      </c>
      <c r="AF25" s="164">
        <v>733685594.31979299</v>
      </c>
      <c r="AG25" s="164">
        <v>737196913.98897195</v>
      </c>
      <c r="AH25" s="164">
        <v>734213921.36491001</v>
      </c>
      <c r="AI25" s="164">
        <v>728019513.33234799</v>
      </c>
      <c r="AJ25" s="164">
        <v>718542290.83592796</v>
      </c>
      <c r="AK25" s="164">
        <v>708771887.70471704</v>
      </c>
      <c r="AL25" s="164">
        <v>725625775.39651203</v>
      </c>
      <c r="AM25" s="164">
        <v>733696142.93387997</v>
      </c>
      <c r="AN25" s="164">
        <v>733696142.93387997</v>
      </c>
    </row>
    <row r="26" spans="1:40" x14ac:dyDescent="0.2">
      <c r="A26" s="27" t="s">
        <v>2559</v>
      </c>
      <c r="B26" s="185">
        <v>21787988710.814999</v>
      </c>
      <c r="C26" s="185">
        <v>21856585428.646999</v>
      </c>
      <c r="D26" s="185">
        <v>21945804601.013699</v>
      </c>
      <c r="E26" s="185">
        <v>22037174651.6991</v>
      </c>
      <c r="F26" s="185">
        <v>22136586358.727001</v>
      </c>
      <c r="G26" s="185">
        <v>22242955882.927601</v>
      </c>
      <c r="H26" s="185">
        <v>22343578731.529701</v>
      </c>
      <c r="I26" s="185">
        <v>22449717081.147701</v>
      </c>
      <c r="J26" s="185">
        <v>22561547562.474602</v>
      </c>
      <c r="K26" s="185">
        <v>22676217428.774899</v>
      </c>
      <c r="L26" s="185">
        <v>22824474540.408501</v>
      </c>
      <c r="M26" s="185">
        <v>22974331822.5149</v>
      </c>
      <c r="N26" s="185">
        <v>22974331822.5149</v>
      </c>
      <c r="O26" s="185">
        <v>23104719595.8703</v>
      </c>
      <c r="P26" s="185">
        <v>23239241951.3232</v>
      </c>
      <c r="Q26" s="185">
        <v>23382264149.907001</v>
      </c>
      <c r="R26" s="185">
        <v>23518333171.013</v>
      </c>
      <c r="S26" s="185">
        <v>23655786727.136101</v>
      </c>
      <c r="T26" s="185">
        <v>23791806427.055199</v>
      </c>
      <c r="U26" s="185">
        <v>23919378121.812401</v>
      </c>
      <c r="V26" s="185">
        <v>24044056320.837399</v>
      </c>
      <c r="W26" s="185">
        <v>24164859758.4594</v>
      </c>
      <c r="X26" s="185">
        <v>24284161280.644501</v>
      </c>
      <c r="Y26" s="185">
        <v>24428520665.535599</v>
      </c>
      <c r="Z26" s="185">
        <v>24563970326.157799</v>
      </c>
      <c r="AA26" s="185">
        <v>24563970326.157799</v>
      </c>
      <c r="AB26" s="185">
        <v>24675804135.811001</v>
      </c>
      <c r="AC26" s="185">
        <v>24793550352.2369</v>
      </c>
      <c r="AD26" s="185">
        <v>24920877458.372398</v>
      </c>
      <c r="AE26" s="185">
        <v>25044938407.002701</v>
      </c>
      <c r="AF26" s="185">
        <v>25171653757.529099</v>
      </c>
      <c r="AG26" s="185">
        <v>25297292970.872601</v>
      </c>
      <c r="AH26" s="185">
        <v>25415320562.081699</v>
      </c>
      <c r="AI26" s="185">
        <v>25531047182.0858</v>
      </c>
      <c r="AJ26" s="185">
        <v>25641905487.916302</v>
      </c>
      <c r="AK26" s="185">
        <v>25751833357.265999</v>
      </c>
      <c r="AL26" s="185">
        <v>25887879715.972301</v>
      </c>
      <c r="AM26" s="185">
        <v>26013289370.584301</v>
      </c>
      <c r="AN26" s="185">
        <v>26013289370.584301</v>
      </c>
    </row>
    <row r="27" spans="1:40" x14ac:dyDescent="0.2">
      <c r="A27" s="27" t="s">
        <v>2560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  <c r="O27" s="164">
        <v>0</v>
      </c>
      <c r="P27" s="164">
        <v>0</v>
      </c>
      <c r="Q27" s="164">
        <v>0</v>
      </c>
      <c r="R27" s="164">
        <v>0</v>
      </c>
      <c r="S27" s="164">
        <v>0</v>
      </c>
      <c r="T27" s="164">
        <v>0</v>
      </c>
      <c r="U27" s="164">
        <v>0</v>
      </c>
      <c r="V27" s="164">
        <v>0</v>
      </c>
      <c r="W27" s="164">
        <v>0</v>
      </c>
      <c r="X27" s="164">
        <v>0</v>
      </c>
      <c r="Y27" s="164">
        <v>0</v>
      </c>
      <c r="Z27" s="164">
        <v>0</v>
      </c>
      <c r="AA27" s="164">
        <v>0</v>
      </c>
      <c r="AB27" s="164">
        <v>0</v>
      </c>
      <c r="AC27" s="164">
        <v>0</v>
      </c>
      <c r="AD27" s="164">
        <v>0</v>
      </c>
      <c r="AE27" s="164">
        <v>0</v>
      </c>
      <c r="AF27" s="164">
        <v>0</v>
      </c>
      <c r="AG27" s="164">
        <v>0</v>
      </c>
      <c r="AH27" s="164">
        <v>0</v>
      </c>
      <c r="AI27" s="164">
        <v>0</v>
      </c>
      <c r="AJ27" s="164">
        <v>0</v>
      </c>
      <c r="AK27" s="164">
        <v>0</v>
      </c>
      <c r="AL27" s="164">
        <v>0</v>
      </c>
      <c r="AM27" s="164">
        <v>0</v>
      </c>
      <c r="AN27" s="164">
        <v>0</v>
      </c>
    </row>
    <row r="28" spans="1:40" x14ac:dyDescent="0.2">
      <c r="A28" s="27" t="s">
        <v>2561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  <c r="O28" s="164">
        <v>0</v>
      </c>
      <c r="P28" s="164">
        <v>0</v>
      </c>
      <c r="Q28" s="164">
        <v>0</v>
      </c>
      <c r="R28" s="164">
        <v>0</v>
      </c>
      <c r="S28" s="164">
        <v>0</v>
      </c>
      <c r="T28" s="164">
        <v>0</v>
      </c>
      <c r="U28" s="164">
        <v>0</v>
      </c>
      <c r="V28" s="164">
        <v>0</v>
      </c>
      <c r="W28" s="164">
        <v>0</v>
      </c>
      <c r="X28" s="164">
        <v>0</v>
      </c>
      <c r="Y28" s="164">
        <v>0</v>
      </c>
      <c r="Z28" s="164">
        <v>0</v>
      </c>
      <c r="AA28" s="164">
        <v>0</v>
      </c>
      <c r="AB28" s="164">
        <v>0</v>
      </c>
      <c r="AC28" s="164">
        <v>0</v>
      </c>
      <c r="AD28" s="164">
        <v>0</v>
      </c>
      <c r="AE28" s="164">
        <v>0</v>
      </c>
      <c r="AF28" s="164">
        <v>0</v>
      </c>
      <c r="AG28" s="164">
        <v>0</v>
      </c>
      <c r="AH28" s="164">
        <v>0</v>
      </c>
      <c r="AI28" s="164">
        <v>0</v>
      </c>
      <c r="AJ28" s="164">
        <v>0</v>
      </c>
      <c r="AK28" s="164">
        <v>0</v>
      </c>
      <c r="AL28" s="164">
        <v>0</v>
      </c>
      <c r="AM28" s="164">
        <v>0</v>
      </c>
      <c r="AN28" s="164">
        <v>0</v>
      </c>
    </row>
    <row r="29" spans="1:40" x14ac:dyDescent="0.2">
      <c r="A29" s="27" t="s">
        <v>2562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  <c r="O29" s="164">
        <v>0</v>
      </c>
      <c r="P29" s="164">
        <v>0</v>
      </c>
      <c r="Q29" s="164">
        <v>0</v>
      </c>
      <c r="R29" s="164">
        <v>0</v>
      </c>
      <c r="S29" s="164">
        <v>0</v>
      </c>
      <c r="T29" s="164">
        <v>0</v>
      </c>
      <c r="U29" s="164">
        <v>0</v>
      </c>
      <c r="V29" s="164">
        <v>0</v>
      </c>
      <c r="W29" s="164">
        <v>0</v>
      </c>
      <c r="X29" s="164">
        <v>0</v>
      </c>
      <c r="Y29" s="164">
        <v>0</v>
      </c>
      <c r="Z29" s="164">
        <v>0</v>
      </c>
      <c r="AA29" s="164">
        <v>0</v>
      </c>
      <c r="AB29" s="164">
        <v>0</v>
      </c>
      <c r="AC29" s="164">
        <v>0</v>
      </c>
      <c r="AD29" s="164">
        <v>0</v>
      </c>
      <c r="AE29" s="164">
        <v>0</v>
      </c>
      <c r="AF29" s="164">
        <v>0</v>
      </c>
      <c r="AG29" s="164">
        <v>0</v>
      </c>
      <c r="AH29" s="164">
        <v>0</v>
      </c>
      <c r="AI29" s="164">
        <v>0</v>
      </c>
      <c r="AJ29" s="164">
        <v>0</v>
      </c>
      <c r="AK29" s="164">
        <v>0</v>
      </c>
      <c r="AL29" s="164">
        <v>0</v>
      </c>
      <c r="AM29" s="164">
        <v>0</v>
      </c>
      <c r="AN29" s="164">
        <v>0</v>
      </c>
    </row>
    <row r="30" spans="1:40" x14ac:dyDescent="0.2">
      <c r="A30" s="30" t="s">
        <v>2563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164">
        <v>0</v>
      </c>
      <c r="AG30" s="164">
        <v>0</v>
      </c>
      <c r="AH30" s="164">
        <v>0</v>
      </c>
      <c r="AI30" s="164">
        <v>0</v>
      </c>
      <c r="AJ30" s="164">
        <v>0</v>
      </c>
      <c r="AK30" s="164">
        <v>0</v>
      </c>
      <c r="AL30" s="164">
        <v>0</v>
      </c>
      <c r="AM30" s="164">
        <v>0</v>
      </c>
      <c r="AN30" s="164">
        <v>0</v>
      </c>
    </row>
    <row r="31" spans="1:40" x14ac:dyDescent="0.2">
      <c r="A31" s="30" t="s">
        <v>2564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0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</row>
    <row r="32" spans="1:40" x14ac:dyDescent="0.2">
      <c r="A32" s="27" t="s">
        <v>760</v>
      </c>
    </row>
    <row r="33" spans="1:1" x14ac:dyDescent="0.2">
      <c r="A33" s="27" t="s">
        <v>2565</v>
      </c>
    </row>
    <row r="34" spans="1:1" x14ac:dyDescent="0.2">
      <c r="A34" s="27" t="s">
        <v>2566</v>
      </c>
    </row>
    <row r="35" spans="1:1" x14ac:dyDescent="0.2">
      <c r="A35" s="27" t="s">
        <v>763</v>
      </c>
    </row>
    <row r="36" spans="1:1" x14ac:dyDescent="0.2">
      <c r="A36" s="27" t="s">
        <v>2567</v>
      </c>
    </row>
    <row r="37" spans="1:1" x14ac:dyDescent="0.2">
      <c r="A37" s="27" t="s">
        <v>2568</v>
      </c>
    </row>
    <row r="38" spans="1:1" x14ac:dyDescent="0.2">
      <c r="A38" s="27" t="s">
        <v>2569</v>
      </c>
    </row>
    <row r="39" spans="1:1" x14ac:dyDescent="0.2">
      <c r="A39" s="27" t="s">
        <v>2570</v>
      </c>
    </row>
    <row r="40" spans="1:1" x14ac:dyDescent="0.2">
      <c r="A40" s="27" t="s">
        <v>2571</v>
      </c>
    </row>
    <row r="41" spans="1:1" x14ac:dyDescent="0.2">
      <c r="A41" s="27" t="s">
        <v>2572</v>
      </c>
    </row>
    <row r="42" spans="1:1" x14ac:dyDescent="0.2">
      <c r="A42" s="27" t="s">
        <v>2573</v>
      </c>
    </row>
    <row r="43" spans="1:1" x14ac:dyDescent="0.2">
      <c r="A43" s="30" t="s">
        <v>2574</v>
      </c>
    </row>
    <row r="44" spans="1:1" x14ac:dyDescent="0.2">
      <c r="A44" s="27" t="s">
        <v>1292</v>
      </c>
    </row>
    <row r="45" spans="1:1" x14ac:dyDescent="0.2">
      <c r="A45" s="27" t="s">
        <v>773</v>
      </c>
    </row>
    <row r="46" spans="1:1" x14ac:dyDescent="0.2">
      <c r="A46" s="30" t="s">
        <v>2575</v>
      </c>
    </row>
    <row r="47" spans="1:1" x14ac:dyDescent="0.2">
      <c r="A47" s="27" t="s">
        <v>775</v>
      </c>
    </row>
    <row r="48" spans="1:1" x14ac:dyDescent="0.2">
      <c r="A48" s="27" t="s">
        <v>2576</v>
      </c>
    </row>
    <row r="49" spans="1:40" x14ac:dyDescent="0.2">
      <c r="A49" s="27" t="s">
        <v>2577</v>
      </c>
      <c r="B49" s="164">
        <v>6413007360.0788803</v>
      </c>
      <c r="C49" s="164">
        <v>6307598534.2506504</v>
      </c>
      <c r="D49" s="164">
        <v>6206569536.0937204</v>
      </c>
      <c r="E49" s="164">
        <v>6138515347.9742699</v>
      </c>
      <c r="F49" s="164">
        <v>6057494814.5662098</v>
      </c>
      <c r="G49" s="164">
        <v>5971280426.6342897</v>
      </c>
      <c r="H49" s="164">
        <v>5882375273.0010204</v>
      </c>
      <c r="I49" s="164">
        <v>5769782036.1703796</v>
      </c>
      <c r="J49" s="164">
        <v>5687475506.6632004</v>
      </c>
      <c r="K49" s="164">
        <v>5613720160.3561401</v>
      </c>
      <c r="L49" s="164">
        <v>5556447368.5656796</v>
      </c>
      <c r="M49" s="164">
        <v>5495586936.2133904</v>
      </c>
      <c r="N49" s="164">
        <v>5495586936.2133904</v>
      </c>
      <c r="O49" s="164">
        <v>5489374949.0572796</v>
      </c>
      <c r="P49" s="164">
        <v>5486182229.87286</v>
      </c>
      <c r="Q49" s="164">
        <v>5480838210.3470697</v>
      </c>
      <c r="R49" s="164">
        <v>5475128470.8003197</v>
      </c>
      <c r="S49" s="164">
        <v>5469028967.8537903</v>
      </c>
      <c r="T49" s="164">
        <v>5465169559.9698296</v>
      </c>
      <c r="U49" s="164">
        <v>5461016124.0904503</v>
      </c>
      <c r="V49" s="164">
        <v>5455497584.0395498</v>
      </c>
      <c r="W49" s="164">
        <v>5451741573.6070995</v>
      </c>
      <c r="X49" s="164">
        <v>5449303530.1988602</v>
      </c>
      <c r="Y49" s="164">
        <v>5445422718.2979498</v>
      </c>
      <c r="Z49" s="164">
        <v>5442324193.6161003</v>
      </c>
      <c r="AA49" s="164">
        <v>5442324193.6161003</v>
      </c>
      <c r="AB49" s="164">
        <v>5438650325.06915</v>
      </c>
      <c r="AC49" s="164">
        <v>5435800728.8341503</v>
      </c>
      <c r="AD49" s="164">
        <v>5431899781.44203</v>
      </c>
      <c r="AE49" s="164">
        <v>5427766332.9234505</v>
      </c>
      <c r="AF49" s="164">
        <v>5424727441.7633495</v>
      </c>
      <c r="AG49" s="164">
        <v>5423035413.5864296</v>
      </c>
      <c r="AH49" s="164">
        <v>5421625412.5836201</v>
      </c>
      <c r="AI49" s="164">
        <v>5419681648.0673304</v>
      </c>
      <c r="AJ49" s="164">
        <v>5419032131.0131903</v>
      </c>
      <c r="AK49" s="164">
        <v>5418449249.28092</v>
      </c>
      <c r="AL49" s="164">
        <v>5418320118.3824396</v>
      </c>
      <c r="AM49" s="164">
        <v>5418721208.6743803</v>
      </c>
      <c r="AN49" s="164">
        <v>5418721208.6743803</v>
      </c>
    </row>
    <row r="50" spans="1:40" x14ac:dyDescent="0.2">
      <c r="A50" s="27" t="s">
        <v>2578</v>
      </c>
      <c r="B50" s="164">
        <v>146038008.45946699</v>
      </c>
      <c r="C50" s="164">
        <v>146090325.67934901</v>
      </c>
      <c r="D50" s="164">
        <v>146144051.62405801</v>
      </c>
      <c r="E50" s="164">
        <v>146191177.862221</v>
      </c>
      <c r="F50" s="164">
        <v>146243121.92475799</v>
      </c>
      <c r="G50" s="164">
        <v>146295066.69622701</v>
      </c>
      <c r="H50" s="164">
        <v>146346317.19376099</v>
      </c>
      <c r="I50" s="164">
        <v>146402670.85957301</v>
      </c>
      <c r="J50" s="164">
        <v>146458885.99628299</v>
      </c>
      <c r="K50" s="164">
        <v>146511835.00999799</v>
      </c>
      <c r="L50" s="164">
        <v>146568564.67694801</v>
      </c>
      <c r="M50" s="164">
        <v>146624140.59501901</v>
      </c>
      <c r="N50" s="164">
        <v>146624140.59501901</v>
      </c>
      <c r="O50" s="164">
        <v>146859087.06244099</v>
      </c>
      <c r="P50" s="164">
        <v>147094167.61192101</v>
      </c>
      <c r="Q50" s="164">
        <v>147331192.13994101</v>
      </c>
      <c r="R50" s="164">
        <v>147567902.815651</v>
      </c>
      <c r="S50" s="164">
        <v>147802470.63918301</v>
      </c>
      <c r="T50" s="164">
        <v>148037036.24549499</v>
      </c>
      <c r="U50" s="164">
        <v>148272778.10000199</v>
      </c>
      <c r="V50" s="164">
        <v>148507865.27204901</v>
      </c>
      <c r="W50" s="164">
        <v>148744015.03413299</v>
      </c>
      <c r="X50" s="164">
        <v>148980037.32771599</v>
      </c>
      <c r="Y50" s="164">
        <v>149216499.355445</v>
      </c>
      <c r="Z50" s="164">
        <v>149451376.07911301</v>
      </c>
      <c r="AA50" s="164">
        <v>149451376.07911301</v>
      </c>
      <c r="AB50" s="164">
        <v>149731619.61452699</v>
      </c>
      <c r="AC50" s="164">
        <v>150013305.744744</v>
      </c>
      <c r="AD50" s="164">
        <v>150294926.49106699</v>
      </c>
      <c r="AE50" s="164">
        <v>150576109.862427</v>
      </c>
      <c r="AF50" s="164">
        <v>150857814.76286501</v>
      </c>
      <c r="AG50" s="164">
        <v>151139517.528808</v>
      </c>
      <c r="AH50" s="164">
        <v>151422770.24609801</v>
      </c>
      <c r="AI50" s="164">
        <v>151706520.21535501</v>
      </c>
      <c r="AJ50" s="164">
        <v>151989962.17427701</v>
      </c>
      <c r="AK50" s="164">
        <v>152273188.316396</v>
      </c>
      <c r="AL50" s="164">
        <v>152556999.12399799</v>
      </c>
      <c r="AM50" s="164">
        <v>152840867.96582699</v>
      </c>
      <c r="AN50" s="164">
        <v>152840867.96582699</v>
      </c>
    </row>
    <row r="51" spans="1:40" x14ac:dyDescent="0.2">
      <c r="A51" s="27" t="s">
        <v>2579</v>
      </c>
    </row>
    <row r="52" spans="1:40" x14ac:dyDescent="0.2">
      <c r="A52" s="27" t="s">
        <v>2580</v>
      </c>
      <c r="B52" s="164">
        <v>6559045368.5383396</v>
      </c>
      <c r="C52" s="164">
        <v>6453688859.9300003</v>
      </c>
      <c r="D52" s="164">
        <v>6352713587.7177801</v>
      </c>
      <c r="E52" s="164">
        <v>6284706525.8364897</v>
      </c>
      <c r="F52" s="164">
        <v>6203737936.4909697</v>
      </c>
      <c r="G52" s="164">
        <v>6117575493.3305101</v>
      </c>
      <c r="H52" s="164">
        <v>6028721590.1947803</v>
      </c>
      <c r="I52" s="164">
        <v>5916184707.0299597</v>
      </c>
      <c r="J52" s="164">
        <v>5833934392.6594896</v>
      </c>
      <c r="K52" s="164">
        <v>5760231995.3661404</v>
      </c>
      <c r="L52" s="164">
        <v>5703015933.24263</v>
      </c>
      <c r="M52" s="164">
        <v>5642211076.8084097</v>
      </c>
      <c r="N52" s="164">
        <v>5642211076.8084097</v>
      </c>
      <c r="O52" s="164">
        <v>5636234036.1197205</v>
      </c>
      <c r="P52" s="164">
        <v>5633276397.4847803</v>
      </c>
      <c r="Q52" s="164">
        <v>5628169402.48701</v>
      </c>
      <c r="R52" s="164">
        <v>5622696373.6159697</v>
      </c>
      <c r="S52" s="164">
        <v>5616831438.4929705</v>
      </c>
      <c r="T52" s="164">
        <v>5613206596.2153301</v>
      </c>
      <c r="U52" s="164">
        <v>5609288902.1904602</v>
      </c>
      <c r="V52" s="164">
        <v>5604005449.3115997</v>
      </c>
      <c r="W52" s="164">
        <v>5600485588.6412296</v>
      </c>
      <c r="X52" s="164">
        <v>5598283567.5265703</v>
      </c>
      <c r="Y52" s="164">
        <v>5594639217.6533899</v>
      </c>
      <c r="Z52" s="164">
        <v>5591775569.6952105</v>
      </c>
      <c r="AA52" s="164">
        <v>5591775569.6952105</v>
      </c>
      <c r="AB52" s="164">
        <v>5588381944.6836796</v>
      </c>
      <c r="AC52" s="164">
        <v>5585814034.5788898</v>
      </c>
      <c r="AD52" s="164">
        <v>5582194707.9330997</v>
      </c>
      <c r="AE52" s="164">
        <v>5578342442.7858801</v>
      </c>
      <c r="AF52" s="164">
        <v>5575585256.5262098</v>
      </c>
      <c r="AG52" s="164">
        <v>5574174931.1152401</v>
      </c>
      <c r="AH52" s="164">
        <v>5573048182.8297195</v>
      </c>
      <c r="AI52" s="164">
        <v>5571388168.2826796</v>
      </c>
      <c r="AJ52" s="164">
        <v>5571022093.1874704</v>
      </c>
      <c r="AK52" s="164">
        <v>5570722437.5973101</v>
      </c>
      <c r="AL52" s="164">
        <v>5570877117.5064402</v>
      </c>
      <c r="AM52" s="164">
        <v>5571562076.6402102</v>
      </c>
      <c r="AN52" s="164">
        <v>5571562076.6402102</v>
      </c>
    </row>
    <row r="53" spans="1:40" x14ac:dyDescent="0.2">
      <c r="A53" s="27" t="s">
        <v>2581</v>
      </c>
    </row>
    <row r="54" spans="1:40" x14ac:dyDescent="0.2">
      <c r="A54" s="27" t="s">
        <v>2582</v>
      </c>
      <c r="B54" s="164">
        <v>2897054429.7304902</v>
      </c>
      <c r="C54" s="164">
        <v>2830073856.15239</v>
      </c>
      <c r="D54" s="164">
        <v>2763030406.7448602</v>
      </c>
      <c r="E54" s="164">
        <v>2689197355.9937601</v>
      </c>
      <c r="F54" s="164">
        <v>2600867342.8933001</v>
      </c>
      <c r="G54" s="164">
        <v>2507058507.4396601</v>
      </c>
      <c r="H54" s="164">
        <v>2409292260.9794798</v>
      </c>
      <c r="I54" s="164">
        <v>2287198505.7495198</v>
      </c>
      <c r="J54" s="164">
        <v>2196285913.8014898</v>
      </c>
      <c r="K54" s="164">
        <v>2116471469.6660299</v>
      </c>
      <c r="L54" s="164">
        <v>2053366680.7540901</v>
      </c>
      <c r="M54" s="164">
        <v>1986289441.19696</v>
      </c>
      <c r="N54" s="164">
        <v>1986289441.19696</v>
      </c>
      <c r="O54" s="164">
        <v>1971682560.8262801</v>
      </c>
      <c r="P54" s="164">
        <v>1962868649.9816799</v>
      </c>
      <c r="Q54" s="164">
        <v>1952528591.3931999</v>
      </c>
      <c r="R54" s="164">
        <v>1941252222.3927901</v>
      </c>
      <c r="S54" s="164">
        <v>1927864415.2079401</v>
      </c>
      <c r="T54" s="164">
        <v>1914492222.6721599</v>
      </c>
      <c r="U54" s="164">
        <v>1900351581.1679499</v>
      </c>
      <c r="V54" s="164">
        <v>1882730261.6977</v>
      </c>
      <c r="W54" s="164">
        <v>1869667381.5174501</v>
      </c>
      <c r="X54" s="164">
        <v>1858807344.5287001</v>
      </c>
      <c r="Y54" s="164">
        <v>1849369485.85425</v>
      </c>
      <c r="Z54" s="164">
        <v>1839697925.9901099</v>
      </c>
      <c r="AA54" s="164">
        <v>1839697925.9901099</v>
      </c>
      <c r="AB54" s="164">
        <v>1829752016.51196</v>
      </c>
      <c r="AC54" s="164">
        <v>1823361635.94958</v>
      </c>
      <c r="AD54" s="164">
        <v>1816130524.2277501</v>
      </c>
      <c r="AE54" s="164">
        <v>1808239782.5073099</v>
      </c>
      <c r="AF54" s="164">
        <v>1799363821.4950399</v>
      </c>
      <c r="AG54" s="164">
        <v>1790541297.80108</v>
      </c>
      <c r="AH54" s="164">
        <v>1781360976.1690099</v>
      </c>
      <c r="AI54" s="164">
        <v>1769877097.5087099</v>
      </c>
      <c r="AJ54" s="164">
        <v>1761514651.4066601</v>
      </c>
      <c r="AK54" s="164">
        <v>1754312551.1668899</v>
      </c>
      <c r="AL54" s="164">
        <v>1748740059.05391</v>
      </c>
      <c r="AM54" s="164">
        <v>1742956909.01436</v>
      </c>
      <c r="AN54" s="164">
        <v>1742956909.01436</v>
      </c>
    </row>
    <row r="55" spans="1:40" x14ac:dyDescent="0.2">
      <c r="A55" s="27" t="s">
        <v>2583</v>
      </c>
      <c r="B55" s="164">
        <v>850882325.13632703</v>
      </c>
      <c r="C55" s="164">
        <v>815521333.88417006</v>
      </c>
      <c r="D55" s="164">
        <v>774185855.75046206</v>
      </c>
      <c r="E55" s="164">
        <v>773294501.31924796</v>
      </c>
      <c r="F55" s="164">
        <v>775194758.27619898</v>
      </c>
      <c r="G55" s="164">
        <v>780537477.45021403</v>
      </c>
      <c r="H55" s="164">
        <v>784135533.77393198</v>
      </c>
      <c r="I55" s="164">
        <v>789774155.04237199</v>
      </c>
      <c r="J55" s="164">
        <v>793635734.38335097</v>
      </c>
      <c r="K55" s="164">
        <v>796108008.00714898</v>
      </c>
      <c r="L55" s="164">
        <v>801467250.77929103</v>
      </c>
      <c r="M55" s="164">
        <v>807644362.64518201</v>
      </c>
      <c r="N55" s="164">
        <v>807644362.64518201</v>
      </c>
      <c r="O55" s="164">
        <v>809788352.62547898</v>
      </c>
      <c r="P55" s="164">
        <v>811875700.60641098</v>
      </c>
      <c r="Q55" s="164">
        <v>813937210.16724801</v>
      </c>
      <c r="R55" s="164">
        <v>816008453.80818796</v>
      </c>
      <c r="S55" s="164">
        <v>818119349.01287699</v>
      </c>
      <c r="T55" s="164">
        <v>820307776.555305</v>
      </c>
      <c r="U55" s="164">
        <v>822509881.30876303</v>
      </c>
      <c r="V55" s="164">
        <v>824759141.45816398</v>
      </c>
      <c r="W55" s="164">
        <v>826932315.94656098</v>
      </c>
      <c r="X55" s="164">
        <v>829099230.26390803</v>
      </c>
      <c r="Y55" s="164">
        <v>831184481.85411406</v>
      </c>
      <c r="Z55" s="164">
        <v>833301093.28834105</v>
      </c>
      <c r="AA55" s="164">
        <v>833301093.28834105</v>
      </c>
      <c r="AB55" s="164">
        <v>840483696.72348106</v>
      </c>
      <c r="AC55" s="164">
        <v>843362214.26734602</v>
      </c>
      <c r="AD55" s="164">
        <v>846314600.26930702</v>
      </c>
      <c r="AE55" s="164">
        <v>849257915.87556899</v>
      </c>
      <c r="AF55" s="164">
        <v>852355032.40616596</v>
      </c>
      <c r="AG55" s="164">
        <v>855536150.22906303</v>
      </c>
      <c r="AH55" s="164">
        <v>858765660.97002006</v>
      </c>
      <c r="AI55" s="164">
        <v>862175085.79127896</v>
      </c>
      <c r="AJ55" s="164">
        <v>865350798.44711602</v>
      </c>
      <c r="AK55" s="164">
        <v>868422337.91142797</v>
      </c>
      <c r="AL55" s="164">
        <v>871376401.948699</v>
      </c>
      <c r="AM55" s="164">
        <v>874372741.08851099</v>
      </c>
      <c r="AN55" s="164">
        <v>874372741.08851099</v>
      </c>
    </row>
    <row r="56" spans="1:40" x14ac:dyDescent="0.2">
      <c r="A56" s="27" t="s">
        <v>2584</v>
      </c>
      <c r="B56" s="164">
        <v>879043177.93987298</v>
      </c>
      <c r="C56" s="164">
        <v>910771425.57870996</v>
      </c>
      <c r="D56" s="164">
        <v>944889736.03171301</v>
      </c>
      <c r="E56" s="164">
        <v>960513503.76378596</v>
      </c>
      <c r="F56" s="164">
        <v>971397084.96458602</v>
      </c>
      <c r="G56" s="164">
        <v>986429190.939798</v>
      </c>
      <c r="H56" s="164">
        <v>987401809.64326894</v>
      </c>
      <c r="I56" s="164">
        <v>971705597.86201203</v>
      </c>
      <c r="J56" s="164">
        <v>988207558.92353499</v>
      </c>
      <c r="K56" s="164">
        <v>1003411973.76706</v>
      </c>
      <c r="L56" s="164">
        <v>1026489545.11215</v>
      </c>
      <c r="M56" s="164">
        <v>1054588993.56464</v>
      </c>
      <c r="N56" s="164">
        <v>1054588993.56464</v>
      </c>
      <c r="O56" s="164">
        <v>1061662581.0642101</v>
      </c>
      <c r="P56" s="164">
        <v>1066551416.80704</v>
      </c>
      <c r="Q56" s="164">
        <v>1073111913.3539799</v>
      </c>
      <c r="R56" s="164">
        <v>1079447591.2388</v>
      </c>
      <c r="S56" s="164">
        <v>1086087110.6319599</v>
      </c>
      <c r="T56" s="164">
        <v>1093685871.0527401</v>
      </c>
      <c r="U56" s="164">
        <v>1101236834.78702</v>
      </c>
      <c r="V56" s="164">
        <v>1108114305.10167</v>
      </c>
      <c r="W56" s="164">
        <v>1113469488.43731</v>
      </c>
      <c r="X56" s="164">
        <v>1117024195.4814</v>
      </c>
      <c r="Y56" s="164">
        <v>1119197799.1352899</v>
      </c>
      <c r="Z56" s="164">
        <v>1125104727.05583</v>
      </c>
      <c r="AA56" s="164">
        <v>1125104727.05583</v>
      </c>
      <c r="AB56" s="164">
        <v>1125539113.30951</v>
      </c>
      <c r="AC56" s="164">
        <v>1125798646.1036601</v>
      </c>
      <c r="AD56" s="164">
        <v>1124376785.98264</v>
      </c>
      <c r="AE56" s="164">
        <v>1123883413.2430401</v>
      </c>
      <c r="AF56" s="164">
        <v>1127740467.53632</v>
      </c>
      <c r="AG56" s="164">
        <v>1132200187.0543699</v>
      </c>
      <c r="AH56" s="164">
        <v>1137983906.2295799</v>
      </c>
      <c r="AI56" s="164">
        <v>1143984682.1713099</v>
      </c>
      <c r="AJ56" s="164">
        <v>1148894133.31005</v>
      </c>
      <c r="AK56" s="164">
        <v>1154377308.1626401</v>
      </c>
      <c r="AL56" s="164">
        <v>1165064603.6497099</v>
      </c>
      <c r="AM56" s="164">
        <v>1169837434.92695</v>
      </c>
      <c r="AN56" s="164">
        <v>1169837434.92695</v>
      </c>
    </row>
    <row r="57" spans="1:40" x14ac:dyDescent="0.2">
      <c r="A57" s="27" t="s">
        <v>2585</v>
      </c>
      <c r="B57" s="164">
        <v>511227893.58822697</v>
      </c>
      <c r="C57" s="164">
        <v>507335748.01553202</v>
      </c>
      <c r="D57" s="164">
        <v>503650799.16039199</v>
      </c>
      <c r="E57" s="164">
        <v>501621016.31805098</v>
      </c>
      <c r="F57" s="164">
        <v>498794526.88806403</v>
      </c>
      <c r="G57" s="164">
        <v>495800530.40392798</v>
      </c>
      <c r="H57" s="164">
        <v>492719849.96335101</v>
      </c>
      <c r="I57" s="164">
        <v>488485139.614622</v>
      </c>
      <c r="J57" s="164">
        <v>485764029.39874601</v>
      </c>
      <c r="K57" s="164">
        <v>483452462.05391198</v>
      </c>
      <c r="L57" s="164">
        <v>481783761.72697198</v>
      </c>
      <c r="M57" s="164">
        <v>480049143.96133697</v>
      </c>
      <c r="N57" s="164">
        <v>480049143.96133697</v>
      </c>
      <c r="O57" s="164">
        <v>481553717.873483</v>
      </c>
      <c r="P57" s="164">
        <v>483216967.63281202</v>
      </c>
      <c r="Q57" s="164">
        <v>484769589.33443397</v>
      </c>
      <c r="R57" s="164">
        <v>486304505.77684802</v>
      </c>
      <c r="S57" s="164">
        <v>487817265.37623698</v>
      </c>
      <c r="T57" s="164">
        <v>489443753.25416601</v>
      </c>
      <c r="U57" s="164">
        <v>491052748.92809701</v>
      </c>
      <c r="V57" s="164">
        <v>492593347.720433</v>
      </c>
      <c r="W57" s="164">
        <v>494221240.42923403</v>
      </c>
      <c r="X57" s="164">
        <v>495921012.92003298</v>
      </c>
      <c r="Y57" s="164">
        <v>497540649.96482301</v>
      </c>
      <c r="Z57" s="164">
        <v>499201693.44709498</v>
      </c>
      <c r="AA57" s="164">
        <v>499201693.44709498</v>
      </c>
      <c r="AB57" s="164">
        <v>500207091.263062</v>
      </c>
      <c r="AC57" s="164">
        <v>501254714.13196999</v>
      </c>
      <c r="AD57" s="164">
        <v>502249975.34192699</v>
      </c>
      <c r="AE57" s="164">
        <v>503232812.30049598</v>
      </c>
      <c r="AF57" s="164">
        <v>504273434.61575198</v>
      </c>
      <c r="AG57" s="164">
        <v>505380060.08361697</v>
      </c>
      <c r="AH57" s="164">
        <v>506499630.65930802</v>
      </c>
      <c r="AI57" s="164">
        <v>507591210.63175398</v>
      </c>
      <c r="AJ57" s="164">
        <v>508747167.15837997</v>
      </c>
      <c r="AK57" s="164">
        <v>509905634.10464901</v>
      </c>
      <c r="AL57" s="164">
        <v>511086765.77313</v>
      </c>
      <c r="AM57" s="164">
        <v>512295484.063281</v>
      </c>
      <c r="AN57" s="164">
        <v>512295484.063281</v>
      </c>
    </row>
    <row r="58" spans="1:40" x14ac:dyDescent="0.2">
      <c r="A58" s="27" t="s">
        <v>2586</v>
      </c>
      <c r="B58" s="184">
        <v>5138207826.3949203</v>
      </c>
      <c r="C58" s="184">
        <v>5063702363.6308002</v>
      </c>
      <c r="D58" s="184">
        <v>4985756797.6874304</v>
      </c>
      <c r="E58" s="184">
        <v>4924626377.3948402</v>
      </c>
      <c r="F58" s="184">
        <v>4846253713.02215</v>
      </c>
      <c r="G58" s="184">
        <v>4769825706.2335997</v>
      </c>
      <c r="H58" s="184">
        <v>4673549454.3600302</v>
      </c>
      <c r="I58" s="184">
        <v>4537163398.2685299</v>
      </c>
      <c r="J58" s="184">
        <v>4463893236.5071201</v>
      </c>
      <c r="K58" s="184">
        <v>4399443913.4941597</v>
      </c>
      <c r="L58" s="184">
        <v>4363107238.37251</v>
      </c>
      <c r="M58" s="184">
        <v>4328571941.3681202</v>
      </c>
      <c r="N58" s="184">
        <v>4328571941.3681202</v>
      </c>
      <c r="O58" s="184">
        <v>4324687212.3894501</v>
      </c>
      <c r="P58" s="184">
        <v>4324512735.0279503</v>
      </c>
      <c r="Q58" s="184">
        <v>4324347304.2488699</v>
      </c>
      <c r="R58" s="184">
        <v>4323012773.2166405</v>
      </c>
      <c r="S58" s="184">
        <v>4319888140.2290201</v>
      </c>
      <c r="T58" s="184">
        <v>4317929623.53438</v>
      </c>
      <c r="U58" s="184">
        <v>4315151046.1918402</v>
      </c>
      <c r="V58" s="184">
        <v>4308197055.9779797</v>
      </c>
      <c r="W58" s="184">
        <v>4304290426.3305597</v>
      </c>
      <c r="X58" s="184">
        <v>4300851783.1940498</v>
      </c>
      <c r="Y58" s="184">
        <v>4297292416.8084898</v>
      </c>
      <c r="Z58" s="184">
        <v>4297305439.7813902</v>
      </c>
      <c r="AA58" s="184">
        <v>4297305439.7813902</v>
      </c>
      <c r="AB58" s="184">
        <v>4295981917.8080101</v>
      </c>
      <c r="AC58" s="184">
        <v>4293777210.45257</v>
      </c>
      <c r="AD58" s="184">
        <v>4289071885.82162</v>
      </c>
      <c r="AE58" s="184">
        <v>4284613923.9264202</v>
      </c>
      <c r="AF58" s="184">
        <v>4283732756.0532899</v>
      </c>
      <c r="AG58" s="184">
        <v>4283657695.1681299</v>
      </c>
      <c r="AH58" s="184">
        <v>4284610174.0279198</v>
      </c>
      <c r="AI58" s="184">
        <v>4283628076.1030502</v>
      </c>
      <c r="AJ58" s="184">
        <v>4284506750.3222198</v>
      </c>
      <c r="AK58" s="184">
        <v>4287017831.3456101</v>
      </c>
      <c r="AL58" s="184">
        <v>4296267830.4254599</v>
      </c>
      <c r="AM58" s="184">
        <v>4299462569.0931196</v>
      </c>
      <c r="AN58" s="184">
        <v>4299462569.0931196</v>
      </c>
    </row>
    <row r="59" spans="1:40" x14ac:dyDescent="0.2">
      <c r="A59" s="27" t="s">
        <v>787</v>
      </c>
    </row>
    <row r="60" spans="1:40" x14ac:dyDescent="0.2">
      <c r="A60" s="30" t="s">
        <v>2587</v>
      </c>
      <c r="B60" s="185">
        <v>1420837542.14342</v>
      </c>
      <c r="C60" s="185">
        <v>1389986496.29919</v>
      </c>
      <c r="D60" s="185">
        <v>1366956790.03035</v>
      </c>
      <c r="E60" s="185">
        <v>1360080148.4416499</v>
      </c>
      <c r="F60" s="185">
        <v>1357484223.4688201</v>
      </c>
      <c r="G60" s="185">
        <v>1347749787.09691</v>
      </c>
      <c r="H60" s="185">
        <v>1355172135.8347399</v>
      </c>
      <c r="I60" s="185">
        <v>1379021308.76142</v>
      </c>
      <c r="J60" s="185">
        <v>1370041156.15236</v>
      </c>
      <c r="K60" s="185">
        <v>1360788081.8719699</v>
      </c>
      <c r="L60" s="185">
        <v>1339908694.87011</v>
      </c>
      <c r="M60" s="185">
        <v>1313639135.44029</v>
      </c>
      <c r="N60" s="185">
        <v>1313639135.44029</v>
      </c>
      <c r="O60" s="185">
        <v>1311546823.7302599</v>
      </c>
      <c r="P60" s="185">
        <v>1308763662.45682</v>
      </c>
      <c r="Q60" s="185">
        <v>1303822098.2381401</v>
      </c>
      <c r="R60" s="185">
        <v>1299683600.3993299</v>
      </c>
      <c r="S60" s="185">
        <v>1296943298.2639501</v>
      </c>
      <c r="T60" s="185">
        <v>1295276972.6809399</v>
      </c>
      <c r="U60" s="185">
        <v>1294137855.99861</v>
      </c>
      <c r="V60" s="185">
        <v>1295808393.3336201</v>
      </c>
      <c r="W60" s="185">
        <v>1296195162.3106599</v>
      </c>
      <c r="X60" s="185">
        <v>1297431784.33252</v>
      </c>
      <c r="Y60" s="185">
        <v>1297346800.8448999</v>
      </c>
      <c r="Z60" s="185">
        <v>1294470129.91382</v>
      </c>
      <c r="AA60" s="185">
        <v>1294470129.91382</v>
      </c>
      <c r="AB60" s="185">
        <v>1292400026.8756599</v>
      </c>
      <c r="AC60" s="185">
        <v>1292036824.1263199</v>
      </c>
      <c r="AD60" s="185">
        <v>1293122822.11147</v>
      </c>
      <c r="AE60" s="185">
        <v>1293728518.8594601</v>
      </c>
      <c r="AF60" s="185">
        <v>1291852500.4729099</v>
      </c>
      <c r="AG60" s="185">
        <v>1290517235.9470999</v>
      </c>
      <c r="AH60" s="185">
        <v>1288438008.80179</v>
      </c>
      <c r="AI60" s="185">
        <v>1287760092.17963</v>
      </c>
      <c r="AJ60" s="185">
        <v>1286515342.8652501</v>
      </c>
      <c r="AK60" s="185">
        <v>1283704606.2516999</v>
      </c>
      <c r="AL60" s="185">
        <v>1274609287.0809801</v>
      </c>
      <c r="AM60" s="185">
        <v>1272099507.5470901</v>
      </c>
      <c r="AN60" s="185">
        <v>1272099507.5470901</v>
      </c>
    </row>
    <row r="61" spans="1:40" x14ac:dyDescent="0.2">
      <c r="A61" s="27" t="s">
        <v>2588</v>
      </c>
    </row>
    <row r="62" spans="1:40" x14ac:dyDescent="0.2">
      <c r="A62" s="27" t="s">
        <v>2589</v>
      </c>
    </row>
    <row r="63" spans="1:40" x14ac:dyDescent="0.2">
      <c r="A63" s="27" t="s">
        <v>1837</v>
      </c>
    </row>
    <row r="64" spans="1:40" x14ac:dyDescent="0.2">
      <c r="A64" s="30" t="s">
        <v>2590</v>
      </c>
    </row>
    <row r="65" spans="1:40" s="166" customFormat="1" x14ac:dyDescent="0.2">
      <c r="A65" s="186" t="s">
        <v>2591</v>
      </c>
      <c r="B65" s="166">
        <v>0.25345000000000001</v>
      </c>
      <c r="C65" s="166">
        <v>0.25345000000000001</v>
      </c>
      <c r="D65" s="166">
        <v>0.25345000000000001</v>
      </c>
      <c r="E65" s="166">
        <v>0.25345000000000001</v>
      </c>
      <c r="F65" s="166">
        <v>0.25345000000000001</v>
      </c>
      <c r="G65" s="166">
        <v>0.25345000000000001</v>
      </c>
      <c r="H65" s="166">
        <v>0.25345000000000001</v>
      </c>
      <c r="I65" s="166">
        <v>0.25345000000000001</v>
      </c>
      <c r="J65" s="166">
        <v>0.25345000000000001</v>
      </c>
      <c r="K65" s="166">
        <v>0.25345000000000001</v>
      </c>
      <c r="L65" s="166">
        <v>0.25345000000000001</v>
      </c>
      <c r="M65" s="166">
        <v>0.25345000000000001</v>
      </c>
      <c r="N65" s="166">
        <v>0.25345000000000001</v>
      </c>
      <c r="O65" s="166">
        <v>0.25345000000000001</v>
      </c>
      <c r="P65" s="166">
        <v>0.25345000000000001</v>
      </c>
      <c r="Q65" s="166">
        <v>0.25345000000000001</v>
      </c>
      <c r="R65" s="166">
        <v>0.25345000000000001</v>
      </c>
      <c r="S65" s="166">
        <v>0.25345000000000001</v>
      </c>
      <c r="T65" s="166">
        <v>0.25345000000000001</v>
      </c>
      <c r="U65" s="166">
        <v>0.25345000000000001</v>
      </c>
      <c r="V65" s="166">
        <v>0.25345000000000001</v>
      </c>
      <c r="W65" s="166">
        <v>0.25345000000000001</v>
      </c>
      <c r="X65" s="166">
        <v>0.25345000000000001</v>
      </c>
      <c r="Y65" s="166">
        <v>0.25345000000000001</v>
      </c>
      <c r="Z65" s="166">
        <v>0.25345000000000001</v>
      </c>
      <c r="AA65" s="166">
        <v>0.25345000000000001</v>
      </c>
      <c r="AB65" s="166">
        <v>0.25345000000000001</v>
      </c>
      <c r="AC65" s="166">
        <v>0.25345000000000001</v>
      </c>
      <c r="AD65" s="166">
        <v>0.25345000000000001</v>
      </c>
      <c r="AE65" s="166">
        <v>0.25345000000000001</v>
      </c>
      <c r="AF65" s="166">
        <v>0.25345000000000001</v>
      </c>
      <c r="AG65" s="166">
        <v>0.25345000000000001</v>
      </c>
      <c r="AH65" s="166">
        <v>0.25345000000000001</v>
      </c>
      <c r="AI65" s="166">
        <v>0.25345000000000001</v>
      </c>
      <c r="AJ65" s="166">
        <v>0.25345000000000001</v>
      </c>
      <c r="AK65" s="166">
        <v>0.25345000000000001</v>
      </c>
      <c r="AL65" s="166">
        <v>0.25345000000000001</v>
      </c>
      <c r="AM65" s="166">
        <v>0.25345000000000001</v>
      </c>
      <c r="AN65" s="166">
        <v>0.25345000000000001</v>
      </c>
    </row>
    <row r="66" spans="1:40" x14ac:dyDescent="0.2">
      <c r="A66" s="27" t="s">
        <v>2592</v>
      </c>
    </row>
    <row r="67" spans="1:40" x14ac:dyDescent="0.2">
      <c r="A67" s="27" t="s">
        <v>2593</v>
      </c>
    </row>
    <row r="68" spans="1:40" x14ac:dyDescent="0.2">
      <c r="A68" s="27" t="s">
        <v>2594</v>
      </c>
    </row>
    <row r="69" spans="1:40" x14ac:dyDescent="0.2">
      <c r="A69" s="27" t="s">
        <v>2595</v>
      </c>
    </row>
    <row r="70" spans="1:40" x14ac:dyDescent="0.2">
      <c r="A70" s="27" t="s">
        <v>2596</v>
      </c>
    </row>
    <row r="71" spans="1:40" x14ac:dyDescent="0.2">
      <c r="A71" s="27" t="s">
        <v>2597</v>
      </c>
    </row>
    <row r="72" spans="1:40" x14ac:dyDescent="0.2">
      <c r="A72" s="27" t="s">
        <v>2598</v>
      </c>
    </row>
    <row r="73" spans="1:40" x14ac:dyDescent="0.2">
      <c r="A73" s="27" t="s">
        <v>2599</v>
      </c>
    </row>
    <row r="74" spans="1:40" x14ac:dyDescent="0.2">
      <c r="A74" s="27" t="s">
        <v>2600</v>
      </c>
    </row>
    <row r="75" spans="1:40" x14ac:dyDescent="0.2">
      <c r="A75" s="27" t="s">
        <v>2601</v>
      </c>
    </row>
    <row r="76" spans="1:40" x14ac:dyDescent="0.2">
      <c r="A76" s="27" t="s">
        <v>2602</v>
      </c>
    </row>
    <row r="77" spans="1:40" x14ac:dyDescent="0.2">
      <c r="A77" s="27" t="s">
        <v>2603</v>
      </c>
    </row>
    <row r="78" spans="1:40" x14ac:dyDescent="0.2">
      <c r="A78" s="27" t="s">
        <v>2604</v>
      </c>
    </row>
    <row r="79" spans="1:40" x14ac:dyDescent="0.2">
      <c r="A79" s="27" t="s">
        <v>2605</v>
      </c>
    </row>
    <row r="80" spans="1:40" x14ac:dyDescent="0.2">
      <c r="A80" s="30" t="s">
        <v>2606</v>
      </c>
      <c r="B80" s="164">
        <v>5324443233.5662203</v>
      </c>
      <c r="C80" s="164">
        <v>5246534861.2311401</v>
      </c>
      <c r="D80" s="164">
        <v>5164710896.5914402</v>
      </c>
      <c r="E80" s="164">
        <v>5101854648.0695105</v>
      </c>
      <c r="F80" s="164">
        <v>5021009201.8227196</v>
      </c>
      <c r="G80" s="164">
        <v>4938113030.6066904</v>
      </c>
      <c r="H80" s="164">
        <v>4838904334.7284403</v>
      </c>
      <c r="I80" s="164">
        <v>4699710807.1248198</v>
      </c>
      <c r="J80" s="164">
        <v>4620715961.44491</v>
      </c>
      <c r="K80" s="164">
        <v>4553260838.4860802</v>
      </c>
      <c r="L80" s="164">
        <v>4513513064.6199398</v>
      </c>
      <c r="M80" s="164">
        <v>4472726436.9623003</v>
      </c>
      <c r="N80" s="164">
        <v>4472726436.9623003</v>
      </c>
      <c r="O80" s="164">
        <v>4464831580.6789503</v>
      </c>
      <c r="P80" s="164">
        <v>4460616634.2002897</v>
      </c>
      <c r="Q80" s="164">
        <v>4456186652.78897</v>
      </c>
      <c r="R80" s="164">
        <v>4450762217.7017899</v>
      </c>
      <c r="S80" s="164">
        <v>4443693824.0214701</v>
      </c>
      <c r="T80" s="164">
        <v>4438166688.9328804</v>
      </c>
      <c r="U80" s="164">
        <v>4431770672.2213602</v>
      </c>
      <c r="V80" s="164">
        <v>4421244977.9587698</v>
      </c>
      <c r="W80" s="164">
        <v>4413645895.7532797</v>
      </c>
      <c r="X80" s="164">
        <v>4406516672.5801601</v>
      </c>
      <c r="Y80" s="164">
        <v>4399014945.9314604</v>
      </c>
      <c r="Z80" s="164">
        <v>4395302948.4546299</v>
      </c>
      <c r="AA80" s="164">
        <v>4395302948.4546299</v>
      </c>
      <c r="AB80" s="164">
        <v>4390229168.8688402</v>
      </c>
      <c r="AC80" s="164">
        <v>4385123150.2542696</v>
      </c>
      <c r="AD80" s="164">
        <v>4377393720.10151</v>
      </c>
      <c r="AE80" s="164">
        <v>4369757860.9153996</v>
      </c>
      <c r="AF80" s="164">
        <v>4365837919.4592199</v>
      </c>
      <c r="AG80" s="164">
        <v>4362685997.1374598</v>
      </c>
      <c r="AH80" s="164">
        <v>4360539719.9370899</v>
      </c>
      <c r="AI80" s="164">
        <v>4356521119.3499098</v>
      </c>
      <c r="AJ80" s="164">
        <v>4354623799.13766</v>
      </c>
      <c r="AK80" s="164">
        <v>4354110362.9756804</v>
      </c>
      <c r="AL80" s="164">
        <v>4360054481.8032103</v>
      </c>
      <c r="AM80" s="164">
        <v>4360401984.5403996</v>
      </c>
      <c r="AN80" s="164">
        <v>4360401984.5403996</v>
      </c>
    </row>
    <row r="81" spans="1:40" x14ac:dyDescent="0.2">
      <c r="A81" s="27" t="s">
        <v>2607</v>
      </c>
    </row>
    <row r="82" spans="1:40" ht="10.8" thickBot="1" x14ac:dyDescent="0.25">
      <c r="A82" s="30" t="s">
        <v>2608</v>
      </c>
      <c r="B82" s="187">
        <v>1234602134.97212</v>
      </c>
      <c r="C82" s="187">
        <v>1207153998.6988599</v>
      </c>
      <c r="D82" s="187">
        <v>1188002691.1263399</v>
      </c>
      <c r="E82" s="187">
        <v>1182851877.7669699</v>
      </c>
      <c r="F82" s="187">
        <v>1182728734.6682501</v>
      </c>
      <c r="G82" s="187">
        <v>1179462462.72381</v>
      </c>
      <c r="H82" s="187">
        <v>1189817255.4663401</v>
      </c>
      <c r="I82" s="187">
        <v>1216473899.9051299</v>
      </c>
      <c r="J82" s="187">
        <v>1213218431.21457</v>
      </c>
      <c r="K82" s="187">
        <v>1206971156.8800499</v>
      </c>
      <c r="L82" s="187">
        <v>1189502868.62269</v>
      </c>
      <c r="M82" s="187">
        <v>1169484639.8461101</v>
      </c>
      <c r="N82" s="187">
        <v>1169484639.8461101</v>
      </c>
      <c r="O82" s="187">
        <v>1171402455.4407699</v>
      </c>
      <c r="P82" s="187">
        <v>1172659763.2844801</v>
      </c>
      <c r="Q82" s="187">
        <v>1171982749.69804</v>
      </c>
      <c r="R82" s="187">
        <v>1171934155.91417</v>
      </c>
      <c r="S82" s="187">
        <v>1173137614.4714999</v>
      </c>
      <c r="T82" s="187">
        <v>1175039907.28245</v>
      </c>
      <c r="U82" s="187">
        <v>1177518229.96909</v>
      </c>
      <c r="V82" s="187">
        <v>1182760471.3528299</v>
      </c>
      <c r="W82" s="187">
        <v>1186839692.8879399</v>
      </c>
      <c r="X82" s="187">
        <v>1191766894.9464099</v>
      </c>
      <c r="Y82" s="187">
        <v>1195624271.72193</v>
      </c>
      <c r="Z82" s="187">
        <v>1196472621.2405801</v>
      </c>
      <c r="AA82" s="187">
        <v>1196472621.2405801</v>
      </c>
      <c r="AB82" s="187">
        <v>1198152775.8148401</v>
      </c>
      <c r="AC82" s="187">
        <v>1200690884.32462</v>
      </c>
      <c r="AD82" s="187">
        <v>1204800987.8315799</v>
      </c>
      <c r="AE82" s="187">
        <v>1208584581.8704801</v>
      </c>
      <c r="AF82" s="187">
        <v>1209747337.0669799</v>
      </c>
      <c r="AG82" s="187">
        <v>1211488933.9777801</v>
      </c>
      <c r="AH82" s="187">
        <v>1212508462.8926301</v>
      </c>
      <c r="AI82" s="187">
        <v>1214867048.93276</v>
      </c>
      <c r="AJ82" s="187">
        <v>1216398294.0498099</v>
      </c>
      <c r="AK82" s="187">
        <v>1216612074.62163</v>
      </c>
      <c r="AL82" s="187">
        <v>1210822635.7032299</v>
      </c>
      <c r="AM82" s="187">
        <v>1211160092.0998099</v>
      </c>
      <c r="AN82" s="187">
        <v>1211160092.0998099</v>
      </c>
    </row>
    <row r="83" spans="1:40" ht="10.8" thickTop="1" x14ac:dyDescent="0.2">
      <c r="A83" s="27" t="s">
        <v>2609</v>
      </c>
    </row>
    <row r="84" spans="1:40" x14ac:dyDescent="0.2">
      <c r="A84" s="27" t="s">
        <v>1857</v>
      </c>
    </row>
    <row r="85" spans="1:40" x14ac:dyDescent="0.2">
      <c r="A85" s="30" t="s">
        <v>2610</v>
      </c>
    </row>
    <row r="86" spans="1:40" x14ac:dyDescent="0.2">
      <c r="A86" s="30" t="s">
        <v>2611</v>
      </c>
    </row>
    <row r="87" spans="1:40" x14ac:dyDescent="0.2">
      <c r="A87" s="27" t="s">
        <v>2612</v>
      </c>
    </row>
    <row r="88" spans="1:40" x14ac:dyDescent="0.2">
      <c r="A88" s="27" t="s">
        <v>2613</v>
      </c>
    </row>
    <row r="89" spans="1:40" x14ac:dyDescent="0.2">
      <c r="A89" s="27" t="s">
        <v>2614</v>
      </c>
    </row>
    <row r="90" spans="1:40" x14ac:dyDescent="0.2">
      <c r="A90" s="27" t="s">
        <v>2615</v>
      </c>
    </row>
    <row r="91" spans="1:40" x14ac:dyDescent="0.2">
      <c r="A91" s="27" t="s">
        <v>2616</v>
      </c>
    </row>
    <row r="92" spans="1:40" x14ac:dyDescent="0.2">
      <c r="A92" s="27" t="s">
        <v>2617</v>
      </c>
    </row>
    <row r="93" spans="1:40" x14ac:dyDescent="0.2">
      <c r="A93" s="27" t="s">
        <v>2618</v>
      </c>
    </row>
    <row r="94" spans="1:40" x14ac:dyDescent="0.2">
      <c r="A94" s="27" t="s">
        <v>2619</v>
      </c>
    </row>
    <row r="95" spans="1:40" x14ac:dyDescent="0.2">
      <c r="A95" s="27" t="s">
        <v>2620</v>
      </c>
    </row>
    <row r="96" spans="1:40" x14ac:dyDescent="0.2">
      <c r="A96" s="27" t="s">
        <v>2621</v>
      </c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</row>
    <row r="97" spans="1:40" x14ac:dyDescent="0.2">
      <c r="A97" s="27" t="s">
        <v>2622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</row>
    <row r="98" spans="1:40" x14ac:dyDescent="0.2">
      <c r="A98" s="27" t="s">
        <v>2623</v>
      </c>
    </row>
    <row r="99" spans="1:40" x14ac:dyDescent="0.2">
      <c r="A99" s="30" t="s">
        <v>2624</v>
      </c>
    </row>
    <row r="100" spans="1:40" x14ac:dyDescent="0.2">
      <c r="A100" s="27" t="s">
        <v>2625</v>
      </c>
    </row>
    <row r="101" spans="1:40" x14ac:dyDescent="0.2">
      <c r="A101" s="27" t="s">
        <v>2626</v>
      </c>
    </row>
    <row r="102" spans="1:40" x14ac:dyDescent="0.2">
      <c r="A102" s="27" t="s">
        <v>2627</v>
      </c>
    </row>
    <row r="103" spans="1:40" x14ac:dyDescent="0.2">
      <c r="A103" s="27" t="s">
        <v>2628</v>
      </c>
    </row>
    <row r="104" spans="1:40" x14ac:dyDescent="0.2">
      <c r="A104" s="27" t="s">
        <v>2629</v>
      </c>
    </row>
    <row r="105" spans="1:40" x14ac:dyDescent="0.2">
      <c r="A105" s="27" t="s">
        <v>2630</v>
      </c>
    </row>
    <row r="106" spans="1:40" x14ac:dyDescent="0.2">
      <c r="A106" s="27" t="s">
        <v>2631</v>
      </c>
    </row>
    <row r="107" spans="1:40" x14ac:dyDescent="0.2">
      <c r="A107" s="27" t="s">
        <v>2632</v>
      </c>
    </row>
    <row r="108" spans="1:40" x14ac:dyDescent="0.2">
      <c r="A108" s="27" t="s">
        <v>2633</v>
      </c>
    </row>
    <row r="109" spans="1:40" x14ac:dyDescent="0.2">
      <c r="A109" s="27" t="s">
        <v>2634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</row>
    <row r="110" spans="1:40" x14ac:dyDescent="0.2">
      <c r="A110" s="27" t="s">
        <v>2635</v>
      </c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</row>
    <row r="111" spans="1:40" x14ac:dyDescent="0.2">
      <c r="A111" s="27" t="s">
        <v>2636</v>
      </c>
    </row>
    <row r="112" spans="1:40" x14ac:dyDescent="0.2">
      <c r="A112" s="30" t="s">
        <v>2637</v>
      </c>
    </row>
    <row r="113" spans="1:40" x14ac:dyDescent="0.2">
      <c r="A113" s="27" t="s">
        <v>2638</v>
      </c>
    </row>
    <row r="114" spans="1:40" x14ac:dyDescent="0.2">
      <c r="A114" s="27" t="s">
        <v>2639</v>
      </c>
    </row>
    <row r="115" spans="1:40" x14ac:dyDescent="0.2">
      <c r="A115" s="27" t="s">
        <v>2640</v>
      </c>
    </row>
    <row r="116" spans="1:40" x14ac:dyDescent="0.2">
      <c r="A116" s="27" t="s">
        <v>2641</v>
      </c>
    </row>
    <row r="117" spans="1:40" x14ac:dyDescent="0.2">
      <c r="A117" s="27" t="s">
        <v>2642</v>
      </c>
    </row>
    <row r="118" spans="1:40" x14ac:dyDescent="0.2">
      <c r="A118" s="27" t="s">
        <v>2643</v>
      </c>
    </row>
    <row r="119" spans="1:40" x14ac:dyDescent="0.2">
      <c r="A119" s="27" t="s">
        <v>2644</v>
      </c>
    </row>
    <row r="120" spans="1:40" x14ac:dyDescent="0.2">
      <c r="A120" s="27" t="s">
        <v>2645</v>
      </c>
    </row>
    <row r="121" spans="1:40" x14ac:dyDescent="0.2">
      <c r="A121" s="27" t="s">
        <v>2646</v>
      </c>
    </row>
    <row r="122" spans="1:40" x14ac:dyDescent="0.2">
      <c r="A122" s="27" t="s">
        <v>2647</v>
      </c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</row>
    <row r="123" spans="1:40" x14ac:dyDescent="0.2">
      <c r="A123" s="27" t="s">
        <v>2648</v>
      </c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</row>
    <row r="124" spans="1:40" x14ac:dyDescent="0.2">
      <c r="A124" s="27" t="s">
        <v>2649</v>
      </c>
    </row>
    <row r="125" spans="1:40" x14ac:dyDescent="0.2">
      <c r="A125" s="27" t="s">
        <v>2650</v>
      </c>
    </row>
    <row r="126" spans="1:40" x14ac:dyDescent="0.2">
      <c r="A126" s="30" t="s">
        <v>2651</v>
      </c>
    </row>
    <row r="127" spans="1:40" x14ac:dyDescent="0.2">
      <c r="A127" s="27" t="s">
        <v>2652</v>
      </c>
    </row>
    <row r="128" spans="1:40" x14ac:dyDescent="0.2">
      <c r="A128" s="27" t="s">
        <v>2653</v>
      </c>
    </row>
    <row r="129" spans="1:40" x14ac:dyDescent="0.2">
      <c r="A129" s="27" t="s">
        <v>2654</v>
      </c>
    </row>
    <row r="130" spans="1:40" x14ac:dyDescent="0.2">
      <c r="A130" s="27" t="s">
        <v>2655</v>
      </c>
    </row>
    <row r="131" spans="1:40" x14ac:dyDescent="0.2">
      <c r="A131" s="27" t="s">
        <v>2656</v>
      </c>
    </row>
    <row r="132" spans="1:40" x14ac:dyDescent="0.2">
      <c r="A132" s="27" t="s">
        <v>2657</v>
      </c>
    </row>
    <row r="133" spans="1:40" x14ac:dyDescent="0.2">
      <c r="A133" s="27" t="s">
        <v>2658</v>
      </c>
    </row>
    <row r="134" spans="1:40" x14ac:dyDescent="0.2">
      <c r="A134" s="27" t="s">
        <v>2659</v>
      </c>
    </row>
    <row r="135" spans="1:40" x14ac:dyDescent="0.2">
      <c r="A135" s="27" t="s">
        <v>2660</v>
      </c>
    </row>
    <row r="136" spans="1:40" x14ac:dyDescent="0.2">
      <c r="A136" s="27" t="s">
        <v>2661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</row>
    <row r="137" spans="1:40" ht="10.8" thickBot="1" x14ac:dyDescent="0.25">
      <c r="A137" s="30" t="s">
        <v>2662</v>
      </c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</row>
    <row r="138" spans="1:40" ht="10.8" thickTop="1" x14ac:dyDescent="0.2">
      <c r="A138" s="30" t="s">
        <v>2663</v>
      </c>
    </row>
    <row r="139" spans="1:40" x14ac:dyDescent="0.2">
      <c r="A139" s="27" t="s">
        <v>2664</v>
      </c>
    </row>
    <row r="140" spans="1:40" x14ac:dyDescent="0.2">
      <c r="A140" s="27" t="s">
        <v>2665</v>
      </c>
    </row>
    <row r="141" spans="1:40" x14ac:dyDescent="0.2">
      <c r="A141" s="27" t="s">
        <v>2666</v>
      </c>
    </row>
    <row r="142" spans="1:40" ht="10.8" thickBot="1" x14ac:dyDescent="0.25">
      <c r="A142" s="188" t="s">
        <v>2667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0</v>
      </c>
      <c r="T142" s="164">
        <v>0</v>
      </c>
      <c r="U142" s="164">
        <v>0</v>
      </c>
      <c r="V142" s="164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164">
        <v>0</v>
      </c>
      <c r="AD142" s="164">
        <v>0</v>
      </c>
      <c r="AE142" s="164">
        <v>0</v>
      </c>
      <c r="AF142" s="164">
        <v>0</v>
      </c>
      <c r="AG142" s="164">
        <v>0</v>
      </c>
      <c r="AH142" s="164">
        <v>0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0</v>
      </c>
    </row>
    <row r="143" spans="1:40" s="171" customFormat="1" x14ac:dyDescent="0.2">
      <c r="A143" s="128" t="s">
        <v>2668</v>
      </c>
      <c r="B143" s="171">
        <v>0.25345000000000001</v>
      </c>
      <c r="C143" s="171">
        <v>0.25345000000000001</v>
      </c>
      <c r="D143" s="171">
        <v>0.25345000000000001</v>
      </c>
      <c r="E143" s="171">
        <v>0.25345000000000001</v>
      </c>
      <c r="F143" s="171">
        <v>0.25345000000000001</v>
      </c>
      <c r="G143" s="171">
        <v>0.25345000000000001</v>
      </c>
      <c r="H143" s="171">
        <v>0.25345000000000001</v>
      </c>
      <c r="I143" s="171">
        <v>0.25345000000000001</v>
      </c>
      <c r="J143" s="171">
        <v>0.25345000000000001</v>
      </c>
      <c r="K143" s="171">
        <v>0.25345000000000001</v>
      </c>
      <c r="L143" s="171">
        <v>0.25345000000000001</v>
      </c>
      <c r="M143" s="171">
        <v>0.25345000000000001</v>
      </c>
      <c r="N143" s="171">
        <v>0.25345000000000001</v>
      </c>
      <c r="O143" s="171">
        <v>0.25345000000000001</v>
      </c>
      <c r="P143" s="171">
        <v>0.25345000000000001</v>
      </c>
      <c r="Q143" s="171">
        <v>0.25345000000000001</v>
      </c>
      <c r="R143" s="171">
        <v>0.25345000000000001</v>
      </c>
      <c r="S143" s="171">
        <v>0.25345000000000001</v>
      </c>
      <c r="T143" s="171">
        <v>0.25345000000000001</v>
      </c>
      <c r="U143" s="171">
        <v>0.25345000000000001</v>
      </c>
      <c r="V143" s="171">
        <v>0.25345000000000001</v>
      </c>
      <c r="W143" s="171">
        <v>0.25345000000000001</v>
      </c>
      <c r="X143" s="171">
        <v>0.25345000000000001</v>
      </c>
      <c r="Y143" s="171">
        <v>0.25345000000000001</v>
      </c>
      <c r="Z143" s="171">
        <v>0.25345000000000001</v>
      </c>
      <c r="AA143" s="171">
        <v>0.25345000000000001</v>
      </c>
      <c r="AB143" s="171">
        <v>0.25345000000000001</v>
      </c>
      <c r="AC143" s="171">
        <v>0.25345000000000001</v>
      </c>
      <c r="AD143" s="171">
        <v>0.25345000000000001</v>
      </c>
      <c r="AE143" s="171">
        <v>0.25345000000000001</v>
      </c>
      <c r="AF143" s="171">
        <v>0.25345000000000001</v>
      </c>
      <c r="AG143" s="171">
        <v>0.25345000000000001</v>
      </c>
      <c r="AH143" s="171">
        <v>0.25345000000000001</v>
      </c>
      <c r="AI143" s="171">
        <v>0.25345000000000001</v>
      </c>
      <c r="AJ143" s="171">
        <v>0.25345000000000001</v>
      </c>
      <c r="AK143" s="171">
        <v>0.25345000000000001</v>
      </c>
      <c r="AL143" s="171">
        <v>0.25345000000000001</v>
      </c>
      <c r="AM143" s="171">
        <v>0.25345000000000001</v>
      </c>
      <c r="AN143" s="171">
        <v>0.25345000000000001</v>
      </c>
    </row>
    <row r="144" spans="1:40" x14ac:dyDescent="0.2">
      <c r="A144" s="27" t="s">
        <v>2669</v>
      </c>
      <c r="B144" s="164">
        <v>12000</v>
      </c>
      <c r="C144" s="164">
        <v>12000</v>
      </c>
      <c r="D144" s="164">
        <v>12000</v>
      </c>
      <c r="E144" s="164">
        <v>12000</v>
      </c>
      <c r="F144" s="164">
        <v>12000</v>
      </c>
      <c r="G144" s="164">
        <v>12000</v>
      </c>
      <c r="H144" s="164">
        <v>12000</v>
      </c>
      <c r="I144" s="164">
        <v>12000</v>
      </c>
      <c r="J144" s="164">
        <v>12000</v>
      </c>
      <c r="K144" s="164">
        <v>12000</v>
      </c>
      <c r="L144" s="164">
        <v>12000</v>
      </c>
      <c r="M144" s="164">
        <v>12000</v>
      </c>
      <c r="N144" s="164">
        <v>12000</v>
      </c>
      <c r="O144" s="164">
        <v>12000</v>
      </c>
      <c r="P144" s="164">
        <v>12000</v>
      </c>
      <c r="Q144" s="164">
        <v>12000</v>
      </c>
      <c r="R144" s="164">
        <v>12000</v>
      </c>
      <c r="S144" s="164">
        <v>12000</v>
      </c>
      <c r="T144" s="164">
        <v>12000</v>
      </c>
      <c r="U144" s="164">
        <v>12000</v>
      </c>
      <c r="V144" s="164">
        <v>12000</v>
      </c>
      <c r="W144" s="164">
        <v>12000</v>
      </c>
      <c r="X144" s="164">
        <v>12000</v>
      </c>
      <c r="Y144" s="164">
        <v>12000</v>
      </c>
      <c r="Z144" s="164">
        <v>12000</v>
      </c>
      <c r="AA144" s="164">
        <v>12000</v>
      </c>
      <c r="AB144" s="164">
        <v>12000</v>
      </c>
      <c r="AC144" s="164">
        <v>12000</v>
      </c>
      <c r="AD144" s="164">
        <v>12000</v>
      </c>
      <c r="AE144" s="164">
        <v>12000</v>
      </c>
      <c r="AF144" s="164">
        <v>12000</v>
      </c>
      <c r="AG144" s="164">
        <v>12000</v>
      </c>
      <c r="AH144" s="164">
        <v>12000</v>
      </c>
      <c r="AI144" s="164">
        <v>12000</v>
      </c>
      <c r="AJ144" s="164">
        <v>12000</v>
      </c>
      <c r="AK144" s="164">
        <v>12000</v>
      </c>
      <c r="AL144" s="164">
        <v>12000</v>
      </c>
      <c r="AM144" s="164">
        <v>12000</v>
      </c>
      <c r="AN144" s="164">
        <v>12000</v>
      </c>
    </row>
    <row r="145" spans="1:40" x14ac:dyDescent="0.2">
      <c r="A145" s="27" t="s">
        <v>1391</v>
      </c>
    </row>
    <row r="146" spans="1:40" x14ac:dyDescent="0.2">
      <c r="A146" s="27" t="s">
        <v>2670</v>
      </c>
      <c r="B146" s="164">
        <v>1420837542.14342</v>
      </c>
      <c r="C146" s="164">
        <v>1389986496.29919</v>
      </c>
      <c r="D146" s="164">
        <v>1366956790.03035</v>
      </c>
      <c r="E146" s="164">
        <v>1360080148.4416499</v>
      </c>
      <c r="F146" s="164">
        <v>1357484223.4688201</v>
      </c>
      <c r="G146" s="164">
        <v>1347749787.09691</v>
      </c>
      <c r="H146" s="164">
        <v>1355172135.8347399</v>
      </c>
      <c r="I146" s="164">
        <v>1379021308.76142</v>
      </c>
      <c r="J146" s="164">
        <v>1370041156.15236</v>
      </c>
      <c r="K146" s="164">
        <v>1360788081.8719699</v>
      </c>
      <c r="L146" s="164">
        <v>1339908694.87011</v>
      </c>
      <c r="M146" s="164">
        <v>1313639135.44029</v>
      </c>
      <c r="N146" s="164">
        <v>1313639135.44029</v>
      </c>
      <c r="O146" s="164">
        <v>1311546823.7302599</v>
      </c>
      <c r="P146" s="164">
        <v>1308763662.45682</v>
      </c>
      <c r="Q146" s="164">
        <v>1303822098.2381401</v>
      </c>
      <c r="R146" s="164">
        <v>1299683600.3993299</v>
      </c>
      <c r="S146" s="164">
        <v>1296943298.2639501</v>
      </c>
      <c r="T146" s="164">
        <v>1295276972.6809399</v>
      </c>
      <c r="U146" s="164">
        <v>1294137855.99861</v>
      </c>
      <c r="V146" s="164">
        <v>1295808393.3336201</v>
      </c>
      <c r="W146" s="164">
        <v>1296195162.3106599</v>
      </c>
      <c r="X146" s="164">
        <v>1297431784.33252</v>
      </c>
      <c r="Y146" s="164">
        <v>1297346800.8448999</v>
      </c>
      <c r="Z146" s="164">
        <v>1294470129.91382</v>
      </c>
      <c r="AA146" s="164">
        <v>1294470129.91382</v>
      </c>
      <c r="AB146" s="164">
        <v>1292400026.8756599</v>
      </c>
      <c r="AC146" s="164">
        <v>1292036824.1263199</v>
      </c>
      <c r="AD146" s="164">
        <v>1293122822.11147</v>
      </c>
      <c r="AE146" s="164">
        <v>1293728518.8594601</v>
      </c>
      <c r="AF146" s="164">
        <v>1291852500.4729099</v>
      </c>
      <c r="AG146" s="164">
        <v>1290517235.9470999</v>
      </c>
      <c r="AH146" s="164">
        <v>1288438008.80179</v>
      </c>
      <c r="AI146" s="164">
        <v>1287760092.17963</v>
      </c>
      <c r="AJ146" s="164">
        <v>1286515342.8652501</v>
      </c>
      <c r="AK146" s="164">
        <v>1283704606.2516999</v>
      </c>
      <c r="AL146" s="164">
        <v>1274609287.0809801</v>
      </c>
      <c r="AM146" s="164">
        <v>1272099507.5470901</v>
      </c>
      <c r="AN146" s="164">
        <v>1272099507.5470901</v>
      </c>
    </row>
    <row r="147" spans="1:40" x14ac:dyDescent="0.2">
      <c r="A147" s="27" t="s">
        <v>2671</v>
      </c>
    </row>
    <row r="148" spans="1:40" x14ac:dyDescent="0.2">
      <c r="A148" s="27" t="s">
        <v>2672</v>
      </c>
      <c r="B148" s="164">
        <v>21787988710.814999</v>
      </c>
      <c r="C148" s="164">
        <v>21856585428.646999</v>
      </c>
      <c r="D148" s="164">
        <v>21945804601.013699</v>
      </c>
      <c r="E148" s="164">
        <v>22037174651.6991</v>
      </c>
      <c r="F148" s="164">
        <v>22136586358.727001</v>
      </c>
      <c r="G148" s="164">
        <v>22242955882.927601</v>
      </c>
      <c r="H148" s="164">
        <v>22343578731.529701</v>
      </c>
      <c r="I148" s="164">
        <v>22449717081.147701</v>
      </c>
      <c r="J148" s="164">
        <v>22561547562.474602</v>
      </c>
      <c r="K148" s="164">
        <v>22676217428.774899</v>
      </c>
      <c r="L148" s="164">
        <v>22824474540.408501</v>
      </c>
      <c r="M148" s="164">
        <v>22974331822.5149</v>
      </c>
      <c r="N148" s="164">
        <v>22974331822.5149</v>
      </c>
      <c r="O148" s="164">
        <v>23104719595.8703</v>
      </c>
      <c r="P148" s="164">
        <v>23239241951.3232</v>
      </c>
      <c r="Q148" s="164">
        <v>23382264149.907001</v>
      </c>
      <c r="R148" s="164">
        <v>23518333171.013</v>
      </c>
      <c r="S148" s="164">
        <v>23655786727.136101</v>
      </c>
      <c r="T148" s="164">
        <v>23791806427.055199</v>
      </c>
      <c r="U148" s="164">
        <v>23919378121.812401</v>
      </c>
      <c r="V148" s="164">
        <v>24044056320.837399</v>
      </c>
      <c r="W148" s="164">
        <v>24164859758.4594</v>
      </c>
      <c r="X148" s="164">
        <v>24284161280.644501</v>
      </c>
      <c r="Y148" s="164">
        <v>24428520665.535599</v>
      </c>
      <c r="Z148" s="164">
        <v>24563970326.157799</v>
      </c>
      <c r="AA148" s="164">
        <v>24563970326.157799</v>
      </c>
      <c r="AB148" s="164">
        <v>24675804135.811001</v>
      </c>
      <c r="AC148" s="164">
        <v>24793550352.2369</v>
      </c>
      <c r="AD148" s="164">
        <v>24920877458.372398</v>
      </c>
      <c r="AE148" s="164">
        <v>25044938407.002701</v>
      </c>
      <c r="AF148" s="164">
        <v>25171653757.529099</v>
      </c>
      <c r="AG148" s="164">
        <v>25297292970.872601</v>
      </c>
      <c r="AH148" s="164">
        <v>25415320562.081699</v>
      </c>
      <c r="AI148" s="164">
        <v>25531047182.0858</v>
      </c>
      <c r="AJ148" s="164">
        <v>25641905487.916302</v>
      </c>
      <c r="AK148" s="164">
        <v>25751833357.265999</v>
      </c>
      <c r="AL148" s="164">
        <v>25887879715.972301</v>
      </c>
      <c r="AM148" s="164">
        <v>26013289370.584301</v>
      </c>
      <c r="AN148" s="164">
        <v>26013289370.584301</v>
      </c>
    </row>
    <row r="149" spans="1:40" s="166" customFormat="1" x14ac:dyDescent="0.2">
      <c r="A149" s="165" t="s">
        <v>2673</v>
      </c>
      <c r="B149" s="166">
        <v>1.8165162738377701E-2</v>
      </c>
      <c r="C149" s="166">
        <v>1.8139549144099699E-2</v>
      </c>
      <c r="D149" s="166">
        <v>1.8108807644179398E-2</v>
      </c>
      <c r="E149" s="166">
        <v>1.8091445603227601E-2</v>
      </c>
      <c r="F149" s="166">
        <v>1.8074387342718799E-2</v>
      </c>
      <c r="G149" s="166">
        <v>1.8118361427829299E-2</v>
      </c>
      <c r="H149" s="166">
        <v>1.8174925520857602E-2</v>
      </c>
      <c r="I149" s="166">
        <v>1.81749731437372E-2</v>
      </c>
      <c r="J149" s="166">
        <v>1.8197833688804899E-2</v>
      </c>
      <c r="K149" s="166">
        <v>1.8217890473651601E-2</v>
      </c>
      <c r="L149" s="166">
        <v>1.8212395312552698E-2</v>
      </c>
      <c r="M149" s="166">
        <v>1.8212746468291199E-2</v>
      </c>
      <c r="N149" s="166">
        <v>1.8212746468291199E-2</v>
      </c>
      <c r="O149" s="166">
        <v>1.82314823265129E-2</v>
      </c>
      <c r="P149" s="166">
        <v>1.8257537558647299E-2</v>
      </c>
      <c r="Q149" s="166">
        <v>1.8273820663452098E-2</v>
      </c>
      <c r="R149" s="166">
        <v>1.8288076282036499E-2</v>
      </c>
      <c r="S149" s="166">
        <v>1.8295876512264098E-2</v>
      </c>
      <c r="T149" s="166">
        <v>1.8298679456966699E-2</v>
      </c>
      <c r="U149" s="166">
        <v>1.83060807245378E-2</v>
      </c>
      <c r="V149" s="166">
        <v>1.8315134370010099E-2</v>
      </c>
      <c r="W149" s="166">
        <v>1.83275043186641E-2</v>
      </c>
      <c r="X149" s="166">
        <v>1.8340451201467101E-2</v>
      </c>
      <c r="Y149" s="166">
        <v>1.83355768580881E-2</v>
      </c>
      <c r="Z149" s="166">
        <v>1.8339753893235101E-2</v>
      </c>
      <c r="AA149" s="166">
        <v>1.8339753893235101E-2</v>
      </c>
      <c r="AB149" s="166">
        <v>1.8350582515174199E-2</v>
      </c>
      <c r="AC149" s="166">
        <v>1.8367916532428499E-2</v>
      </c>
      <c r="AD149" s="166">
        <v>1.8378660186292601E-2</v>
      </c>
      <c r="AE149" s="166">
        <v>1.83914717488785E-2</v>
      </c>
      <c r="AF149" s="166">
        <v>1.8401887759533001E-2</v>
      </c>
      <c r="AG149" s="166">
        <v>1.8449958184058E-2</v>
      </c>
      <c r="AH149" s="166">
        <v>1.8492158393690901E-2</v>
      </c>
      <c r="AI149" s="166">
        <v>1.8535171180434101E-2</v>
      </c>
      <c r="AJ149" s="166">
        <v>1.8581906324985999E-2</v>
      </c>
      <c r="AK149" s="166">
        <v>1.8628572201843701E-2</v>
      </c>
      <c r="AL149" s="166">
        <v>1.8656822195073301E-2</v>
      </c>
      <c r="AM149" s="166">
        <v>1.8691494123065599E-2</v>
      </c>
      <c r="AN149" s="166">
        <v>1.8691494123065599E-2</v>
      </c>
    </row>
    <row r="150" spans="1:40" x14ac:dyDescent="0.2">
      <c r="A150" s="27" t="s">
        <v>2674</v>
      </c>
      <c r="B150" s="164">
        <v>395782360.67389202</v>
      </c>
      <c r="C150" s="164">
        <v>396468605.50515699</v>
      </c>
      <c r="D150" s="164">
        <v>397412354.11650699</v>
      </c>
      <c r="E150" s="164">
        <v>398684346.460042</v>
      </c>
      <c r="F150" s="164">
        <v>400105236.29317999</v>
      </c>
      <c r="G150" s="164">
        <v>403005913.91014397</v>
      </c>
      <c r="H150" s="164">
        <v>406092879.31497198</v>
      </c>
      <c r="I150" s="164">
        <v>408023005.03435802</v>
      </c>
      <c r="J150" s="164">
        <v>410571290.30397499</v>
      </c>
      <c r="K150" s="164">
        <v>413112845.474132</v>
      </c>
      <c r="L150" s="164">
        <v>415688353.13121498</v>
      </c>
      <c r="M150" s="164">
        <v>418425680.76186103</v>
      </c>
      <c r="N150" s="164">
        <v>418425680.76186103</v>
      </c>
      <c r="O150" s="164">
        <v>421233286.97114497</v>
      </c>
      <c r="P150" s="164">
        <v>424291332.760777</v>
      </c>
      <c r="Q150" s="164">
        <v>427283301.78086901</v>
      </c>
      <c r="R150" s="164">
        <v>430105071.05783701</v>
      </c>
      <c r="S150" s="164">
        <v>432803352.76014102</v>
      </c>
      <c r="T150" s="164">
        <v>435358639.510885</v>
      </c>
      <c r="U150" s="164">
        <v>437870066.778642</v>
      </c>
      <c r="V150" s="164">
        <v>440370122.31623101</v>
      </c>
      <c r="W150" s="164">
        <v>442881571.58307898</v>
      </c>
      <c r="X150" s="164">
        <v>445382474.93621802</v>
      </c>
      <c r="Y150" s="164">
        <v>447911018.19232398</v>
      </c>
      <c r="Z150" s="164">
        <v>450497170.42246503</v>
      </c>
      <c r="AA150" s="164">
        <v>450497170.42246503</v>
      </c>
      <c r="AB150" s="164">
        <v>452815379.92247802</v>
      </c>
      <c r="AC150" s="164">
        <v>455405863.41245103</v>
      </c>
      <c r="AD150" s="164">
        <v>458012338.35166699</v>
      </c>
      <c r="AE150" s="164">
        <v>460613277.16479403</v>
      </c>
      <c r="AF150" s="164">
        <v>463205947.16787797</v>
      </c>
      <c r="AG150" s="164">
        <v>466733997.48246402</v>
      </c>
      <c r="AH150" s="164">
        <v>469984133.46044701</v>
      </c>
      <c r="AI150" s="164">
        <v>473222329.93570298</v>
      </c>
      <c r="AJ150" s="164">
        <v>476475485.77060801</v>
      </c>
      <c r="AK150" s="164">
        <v>479719887.02567703</v>
      </c>
      <c r="AL150" s="164">
        <v>482985568.86834198</v>
      </c>
      <c r="AM150" s="164">
        <v>486227245.391882</v>
      </c>
      <c r="AN150" s="164">
        <v>486227245.391882</v>
      </c>
    </row>
    <row r="151" spans="1:40" x14ac:dyDescent="0.2">
      <c r="A151" s="27" t="s">
        <v>2675</v>
      </c>
    </row>
    <row r="152" spans="1:40" x14ac:dyDescent="0.2">
      <c r="A152" s="27" t="s">
        <v>2676</v>
      </c>
      <c r="B152" s="164">
        <v>246266.642099405</v>
      </c>
      <c r="C152" s="164">
        <v>433937.85745767597</v>
      </c>
      <c r="D152" s="164">
        <v>635856.09594930301</v>
      </c>
      <c r="E152" s="164">
        <v>851688.98040889599</v>
      </c>
      <c r="F152" s="164">
        <v>1087297.8890086999</v>
      </c>
      <c r="G152" s="164">
        <v>1341966.2467237699</v>
      </c>
      <c r="H152" s="164">
        <v>1615524.3230320499</v>
      </c>
      <c r="I152" s="164">
        <v>1906479.5143410999</v>
      </c>
      <c r="J152" s="164">
        <v>2217177.5293646902</v>
      </c>
      <c r="K152" s="164">
        <v>2354779.5450505302</v>
      </c>
      <c r="L152" s="164">
        <v>2505143.52981974</v>
      </c>
      <c r="M152" s="164">
        <v>2625112.47779543</v>
      </c>
      <c r="N152" s="164">
        <v>2625112.47779543</v>
      </c>
      <c r="O152" s="164">
        <v>2812653.0739239198</v>
      </c>
      <c r="P152" s="164">
        <v>2998227.4093293501</v>
      </c>
      <c r="Q152" s="164">
        <v>3175061.6653563501</v>
      </c>
      <c r="R152" s="164">
        <v>3342299.3577637998</v>
      </c>
      <c r="S152" s="164">
        <v>3499222.4908159799</v>
      </c>
      <c r="T152" s="164">
        <v>3645706.2708256701</v>
      </c>
      <c r="U152" s="164">
        <v>3782707.40612697</v>
      </c>
      <c r="V152" s="164">
        <v>3910432.5671832799</v>
      </c>
      <c r="W152" s="164">
        <v>4028954.33643959</v>
      </c>
      <c r="X152" s="164">
        <v>4137260.5087510599</v>
      </c>
      <c r="Y152" s="164">
        <v>4233732.8884139499</v>
      </c>
      <c r="Z152" s="164">
        <v>4133572.6282955199</v>
      </c>
      <c r="AA152" s="164">
        <v>4133572.6282955199</v>
      </c>
      <c r="AB152" s="164">
        <v>4028632.20344094</v>
      </c>
      <c r="AC152" s="164">
        <v>3916772.0322732301</v>
      </c>
      <c r="AD152" s="164">
        <v>3969472.07146281</v>
      </c>
      <c r="AE152" s="164">
        <v>4027900.0806628601</v>
      </c>
      <c r="AF152" s="164">
        <v>4092009.1322652502</v>
      </c>
      <c r="AG152" s="164">
        <v>4161861.8714620001</v>
      </c>
      <c r="AH152" s="164">
        <v>4237541.5045423498</v>
      </c>
      <c r="AI152" s="164">
        <v>4319100.5709071001</v>
      </c>
      <c r="AJ152" s="164">
        <v>4406646.8964208299</v>
      </c>
      <c r="AK152" s="164">
        <v>4500216.2067833999</v>
      </c>
      <c r="AL152" s="164">
        <v>4599771.2794510899</v>
      </c>
      <c r="AM152" s="164">
        <v>4705685.2246751701</v>
      </c>
      <c r="AN152" s="164">
        <v>4705685.2246751701</v>
      </c>
    </row>
    <row r="153" spans="1:40" x14ac:dyDescent="0.2">
      <c r="A153" s="27" t="s">
        <v>2677</v>
      </c>
      <c r="B153" s="164">
        <v>923.31286491238995</v>
      </c>
      <c r="C153" s="164">
        <v>923.02545253130802</v>
      </c>
      <c r="D153" s="164">
        <v>922.82865185100604</v>
      </c>
      <c r="E153" s="164">
        <v>922.64018641022903</v>
      </c>
      <c r="F153" s="164">
        <v>922.47797974085597</v>
      </c>
      <c r="G153" s="164">
        <v>922.36291724521595</v>
      </c>
      <c r="H153" s="164">
        <v>922.22543985757204</v>
      </c>
      <c r="I153" s="164">
        <v>922.09701333627299</v>
      </c>
      <c r="J153" s="164">
        <v>922.045359386722</v>
      </c>
      <c r="K153" s="164">
        <v>921.98014786013505</v>
      </c>
      <c r="L153" s="164">
        <v>921.99241694420903</v>
      </c>
      <c r="M153" s="164">
        <v>922.01939610550403</v>
      </c>
      <c r="N153" s="164">
        <v>922.01939610550403</v>
      </c>
      <c r="O153" s="164">
        <v>921.48626709918403</v>
      </c>
      <c r="P153" s="164">
        <v>921.46582883605697</v>
      </c>
      <c r="Q153" s="164">
        <v>921.49142021280204</v>
      </c>
      <c r="R153" s="164">
        <v>921.50036188977106</v>
      </c>
      <c r="S153" s="164">
        <v>921.51964009660503</v>
      </c>
      <c r="T153" s="164">
        <v>921.55415263630505</v>
      </c>
      <c r="U153" s="164">
        <v>921.56083603720106</v>
      </c>
      <c r="V153" s="164">
        <v>921.54360326146195</v>
      </c>
      <c r="W153" s="164">
        <v>921.55024577388804</v>
      </c>
      <c r="X153" s="164">
        <v>921.53496525246499</v>
      </c>
      <c r="Y153" s="164">
        <v>921.57668316152206</v>
      </c>
      <c r="Z153" s="164">
        <v>921.61760752166595</v>
      </c>
      <c r="AA153" s="164">
        <v>921.61760752166595</v>
      </c>
      <c r="AB153" s="164">
        <v>921.002444723959</v>
      </c>
      <c r="AC153" s="164">
        <v>921.01698452900496</v>
      </c>
      <c r="AD153" s="164">
        <v>921.06056580652501</v>
      </c>
      <c r="AE153" s="164">
        <v>921.09213592277797</v>
      </c>
      <c r="AF153" s="164">
        <v>921.12702522762902</v>
      </c>
      <c r="AG153" s="164">
        <v>921.16911412149898</v>
      </c>
      <c r="AH153" s="164">
        <v>921.18524085639797</v>
      </c>
      <c r="AI153" s="164">
        <v>921.17777270994395</v>
      </c>
      <c r="AJ153" s="164">
        <v>921.19924603591903</v>
      </c>
      <c r="AK153" s="164">
        <v>921.20353606551396</v>
      </c>
      <c r="AL153" s="164">
        <v>921.24822864017699</v>
      </c>
      <c r="AM153" s="164">
        <v>921.23323217513098</v>
      </c>
      <c r="AN153" s="164">
        <v>921.23323217513098</v>
      </c>
    </row>
    <row r="154" spans="1:40" x14ac:dyDescent="0.2">
      <c r="A154" s="27" t="s">
        <v>2678</v>
      </c>
      <c r="B154" s="164">
        <v>227381.15884915501</v>
      </c>
      <c r="C154" s="164">
        <v>400535.68725033797</v>
      </c>
      <c r="D154" s="164">
        <v>586786.22379613901</v>
      </c>
      <c r="E154" s="164">
        <v>785802.47964800196</v>
      </c>
      <c r="F154" s="164">
        <v>1003008.36002925</v>
      </c>
      <c r="G154" s="164">
        <v>1237779.9021727501</v>
      </c>
      <c r="H154" s="164">
        <v>1489877.6294088401</v>
      </c>
      <c r="I154" s="164">
        <v>1757959.0661607201</v>
      </c>
      <c r="J154" s="164">
        <v>2044338.25188723</v>
      </c>
      <c r="K154" s="164">
        <v>2171059.9931237102</v>
      </c>
      <c r="L154" s="164">
        <v>2309723.3378506498</v>
      </c>
      <c r="M154" s="164">
        <v>2420404.62148597</v>
      </c>
      <c r="N154" s="164">
        <v>2420404.62148597</v>
      </c>
      <c r="O154" s="164">
        <v>2591821.1817351999</v>
      </c>
      <c r="P154" s="164">
        <v>2762764.1047766502</v>
      </c>
      <c r="Q154" s="164">
        <v>2925792.0832724501</v>
      </c>
      <c r="R154" s="164">
        <v>3079930.0677232901</v>
      </c>
      <c r="S154" s="164">
        <v>3224602.25035469</v>
      </c>
      <c r="T154" s="164">
        <v>3359715.75317162</v>
      </c>
      <c r="U154" s="164">
        <v>3485994.9996744799</v>
      </c>
      <c r="V154" s="164">
        <v>3603634.1182730501</v>
      </c>
      <c r="W154" s="164">
        <v>3712883.8589576799</v>
      </c>
      <c r="X154" s="164">
        <v>3812630.2191723101</v>
      </c>
      <c r="Y154" s="164">
        <v>3901709.5126963798</v>
      </c>
      <c r="Z154" s="164">
        <v>3809573.31620677</v>
      </c>
      <c r="AA154" s="164">
        <v>3809573.31620677</v>
      </c>
      <c r="AB154" s="164">
        <v>3710380.1082627699</v>
      </c>
      <c r="AC154" s="164">
        <v>3607413.5662518302</v>
      </c>
      <c r="AD154" s="164">
        <v>3656124.19209474</v>
      </c>
      <c r="AE154" s="164">
        <v>3710067.0885812799</v>
      </c>
      <c r="AF154" s="164">
        <v>3769260.1992077902</v>
      </c>
      <c r="AG154" s="164">
        <v>3833778.6132306899</v>
      </c>
      <c r="AH154" s="164">
        <v>3903560.69150083</v>
      </c>
      <c r="AI154" s="164">
        <v>3978659.4440184501</v>
      </c>
      <c r="AJ154" s="164">
        <v>4059399.7985293898</v>
      </c>
      <c r="AK154" s="164">
        <v>4145615.0827482101</v>
      </c>
      <c r="AL154" s="164">
        <v>4237531.1433442803</v>
      </c>
      <c r="AM154" s="164">
        <v>4335033.6091262698</v>
      </c>
      <c r="AN154" s="164">
        <v>4335033.6091262698</v>
      </c>
    </row>
    <row r="155" spans="1:40" x14ac:dyDescent="0.2">
      <c r="A155" s="27" t="s">
        <v>2679</v>
      </c>
      <c r="B155" s="164">
        <v>396009741.83274102</v>
      </c>
      <c r="C155" s="164">
        <v>396869141.19240701</v>
      </c>
      <c r="D155" s="164">
        <v>397999140.340303</v>
      </c>
      <c r="E155" s="164">
        <v>399470148.93968999</v>
      </c>
      <c r="F155" s="164">
        <v>401108244.65320897</v>
      </c>
      <c r="G155" s="164">
        <v>404243693.81231701</v>
      </c>
      <c r="H155" s="164">
        <v>407582756.944381</v>
      </c>
      <c r="I155" s="164">
        <v>409780964.100519</v>
      </c>
      <c r="J155" s="164">
        <v>412615628.55586201</v>
      </c>
      <c r="K155" s="164">
        <v>415283905.46725601</v>
      </c>
      <c r="L155" s="164">
        <v>417998076.46906501</v>
      </c>
      <c r="M155" s="164">
        <v>420846085.38334697</v>
      </c>
      <c r="N155" s="164">
        <v>420846085.38334697</v>
      </c>
      <c r="O155" s="164">
        <v>423825108.15288103</v>
      </c>
      <c r="P155" s="164">
        <v>427054096.86555302</v>
      </c>
      <c r="Q155" s="164">
        <v>430209093.86414099</v>
      </c>
      <c r="R155" s="164">
        <v>433185001.12555999</v>
      </c>
      <c r="S155" s="164">
        <v>436027955.01049602</v>
      </c>
      <c r="T155" s="164">
        <v>438718355.26405698</v>
      </c>
      <c r="U155" s="164">
        <v>441356061.77831697</v>
      </c>
      <c r="V155" s="164">
        <v>443973756.43450397</v>
      </c>
      <c r="W155" s="164">
        <v>446594455.44203597</v>
      </c>
      <c r="X155" s="164">
        <v>449195105.15539098</v>
      </c>
      <c r="Y155" s="164">
        <v>451812727.70502001</v>
      </c>
      <c r="Z155" s="164">
        <v>454306743.73867202</v>
      </c>
      <c r="AA155" s="164">
        <v>454306743.73867202</v>
      </c>
      <c r="AB155" s="164">
        <v>456525760.03074098</v>
      </c>
      <c r="AC155" s="164">
        <v>459013276.97870302</v>
      </c>
      <c r="AD155" s="164">
        <v>461668462.54376203</v>
      </c>
      <c r="AE155" s="164">
        <v>464323344.25337499</v>
      </c>
      <c r="AF155" s="164">
        <v>466975207.36708498</v>
      </c>
      <c r="AG155" s="164">
        <v>470567776.09569401</v>
      </c>
      <c r="AH155" s="164">
        <v>473887694.15194798</v>
      </c>
      <c r="AI155" s="164">
        <v>477200989.37972099</v>
      </c>
      <c r="AJ155" s="164">
        <v>480534885.56913799</v>
      </c>
      <c r="AK155" s="164">
        <v>483865502.10842502</v>
      </c>
      <c r="AL155" s="164">
        <v>487223100.01168603</v>
      </c>
      <c r="AM155" s="164">
        <v>490562279.00100899</v>
      </c>
      <c r="AN155" s="164">
        <v>490562279.00100899</v>
      </c>
    </row>
    <row r="156" spans="1:40" x14ac:dyDescent="0.2">
      <c r="A156" s="27" t="s">
        <v>2680</v>
      </c>
    </row>
    <row r="157" spans="1:40" x14ac:dyDescent="0.2">
      <c r="A157" s="27" t="s">
        <v>2681</v>
      </c>
      <c r="B157" s="164">
        <v>1024827800.31068</v>
      </c>
      <c r="C157" s="164">
        <v>993117355.10679102</v>
      </c>
      <c r="D157" s="164">
        <v>968957649.69005203</v>
      </c>
      <c r="E157" s="164">
        <v>960609999.50196004</v>
      </c>
      <c r="F157" s="164">
        <v>956375978.815611</v>
      </c>
      <c r="G157" s="164">
        <v>943506093.28459597</v>
      </c>
      <c r="H157" s="164">
        <v>947589378.89036798</v>
      </c>
      <c r="I157" s="164">
        <v>969240344.66090703</v>
      </c>
      <c r="J157" s="164">
        <v>957425527.59649897</v>
      </c>
      <c r="K157" s="164">
        <v>945504176.40472102</v>
      </c>
      <c r="L157" s="164">
        <v>921910618.401052</v>
      </c>
      <c r="M157" s="164">
        <v>892793050.05694699</v>
      </c>
      <c r="N157" s="164">
        <v>892793050.05694699</v>
      </c>
      <c r="O157" s="164">
        <v>887721715.57738602</v>
      </c>
      <c r="P157" s="164">
        <v>881709565.59127104</v>
      </c>
      <c r="Q157" s="164">
        <v>873613004.37400198</v>
      </c>
      <c r="R157" s="164">
        <v>866498599.27376997</v>
      </c>
      <c r="S157" s="164">
        <v>860915343.25345695</v>
      </c>
      <c r="T157" s="164">
        <v>856558617.41689003</v>
      </c>
      <c r="U157" s="164">
        <v>852781794.22030103</v>
      </c>
      <c r="V157" s="164">
        <v>851834636.89912105</v>
      </c>
      <c r="W157" s="164">
        <v>849600706.86863005</v>
      </c>
      <c r="X157" s="164">
        <v>848236679.17712903</v>
      </c>
      <c r="Y157" s="164">
        <v>845534073.13988197</v>
      </c>
      <c r="Z157" s="164">
        <v>840163386.17515099</v>
      </c>
      <c r="AA157" s="164">
        <v>840163386.17515099</v>
      </c>
      <c r="AB157" s="164">
        <v>835874266.84492505</v>
      </c>
      <c r="AC157" s="164">
        <v>833023547.14761901</v>
      </c>
      <c r="AD157" s="164">
        <v>831454359.567711</v>
      </c>
      <c r="AE157" s="164">
        <v>829405174.60608399</v>
      </c>
      <c r="AF157" s="164">
        <v>824877293.10583198</v>
      </c>
      <c r="AG157" s="164">
        <v>819949459.85141098</v>
      </c>
      <c r="AH157" s="164">
        <v>814550314.64985096</v>
      </c>
      <c r="AI157" s="164">
        <v>810559102.799909</v>
      </c>
      <c r="AJ157" s="164">
        <v>805980457.29611397</v>
      </c>
      <c r="AK157" s="164">
        <v>799839104.14327705</v>
      </c>
      <c r="AL157" s="164">
        <v>787386187.06929398</v>
      </c>
      <c r="AM157" s="164">
        <v>781537228.54608297</v>
      </c>
      <c r="AN157" s="164">
        <v>781537228.54608297</v>
      </c>
    </row>
    <row r="158" spans="1:40" x14ac:dyDescent="0.2">
      <c r="A158" s="27" t="s">
        <v>2682</v>
      </c>
    </row>
    <row r="159" spans="1:40" ht="10.8" thickBot="1" x14ac:dyDescent="0.25">
      <c r="A159" s="170" t="s">
        <v>2683</v>
      </c>
    </row>
    <row r="160" spans="1:40" x14ac:dyDescent="0.2">
      <c r="A160" s="27" t="s">
        <v>2684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2685</v>
      </c>
      <c r="B161" s="164">
        <v>276969931.86668199</v>
      </c>
      <c r="C161" s="164">
        <v>255818778.32297501</v>
      </c>
      <c r="D161" s="164">
        <v>229273487.20304799</v>
      </c>
      <c r="E161" s="164">
        <v>213488914.129049</v>
      </c>
      <c r="F161" s="164">
        <v>197245975.713146</v>
      </c>
      <c r="G161" s="164">
        <v>171155094.97378299</v>
      </c>
      <c r="H161" s="164">
        <v>152247025.376021</v>
      </c>
      <c r="I161" s="164">
        <v>129368694.58608299</v>
      </c>
      <c r="J161" s="164">
        <v>108821867.857899</v>
      </c>
      <c r="K161" s="164">
        <v>93253281.577680498</v>
      </c>
      <c r="L161" s="164">
        <v>79462027.176448494</v>
      </c>
      <c r="M161" s="164">
        <v>66857481.5025561</v>
      </c>
      <c r="N161" s="164">
        <v>66857481.5025561</v>
      </c>
      <c r="O161" s="164">
        <v>65447266.094235003</v>
      </c>
      <c r="P161" s="164">
        <v>63504541.207742698</v>
      </c>
      <c r="Q161" s="164">
        <v>61941795.997660697</v>
      </c>
      <c r="R161" s="164">
        <v>8671739.9883144908</v>
      </c>
      <c r="S161" s="164">
        <v>7427245.0977485096</v>
      </c>
      <c r="T161" s="164">
        <v>-44875489.978406802</v>
      </c>
      <c r="U161" s="164">
        <v>-45653127.439190097</v>
      </c>
      <c r="V161" s="164">
        <v>-46618518.393013902</v>
      </c>
      <c r="W161" s="164">
        <v>34888178.334921502</v>
      </c>
      <c r="X161" s="164">
        <v>32876891.402250301</v>
      </c>
      <c r="Y161" s="164">
        <v>30241893.530909099</v>
      </c>
      <c r="Z161" s="164">
        <v>55132178.151748702</v>
      </c>
      <c r="AA161" s="164">
        <v>55132178.151748702</v>
      </c>
      <c r="AB161" s="164">
        <v>53331468.297735304</v>
      </c>
      <c r="AC161" s="164">
        <v>52258030.050276197</v>
      </c>
      <c r="AD161" s="164">
        <v>55051198.087632902</v>
      </c>
      <c r="AE161" s="164">
        <v>53510260.363066897</v>
      </c>
      <c r="AF161" s="164">
        <v>53187259.655654497</v>
      </c>
      <c r="AG161" s="164">
        <v>52763491.725010298</v>
      </c>
      <c r="AH161" s="164">
        <v>52614575.947274297</v>
      </c>
      <c r="AI161" s="164">
        <v>52593001.573314004</v>
      </c>
      <c r="AJ161" s="164">
        <v>-80027848.852907404</v>
      </c>
      <c r="AK161" s="164">
        <v>-80234506.318964094</v>
      </c>
      <c r="AL161" s="164">
        <v>-79328709.102274701</v>
      </c>
      <c r="AM161" s="164">
        <v>-34693774.169433601</v>
      </c>
      <c r="AN161" s="164">
        <v>-34693774.169433601</v>
      </c>
    </row>
    <row r="162" spans="1:40" x14ac:dyDescent="0.2">
      <c r="A162" s="27" t="s">
        <v>2686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  <c r="O162" s="164">
        <v>0</v>
      </c>
      <c r="P162" s="164">
        <v>0</v>
      </c>
      <c r="Q162" s="164">
        <v>0</v>
      </c>
      <c r="R162" s="164">
        <v>0</v>
      </c>
      <c r="S162" s="164">
        <v>0</v>
      </c>
      <c r="T162" s="164">
        <v>0</v>
      </c>
      <c r="U162" s="164">
        <v>0</v>
      </c>
      <c r="V162" s="164">
        <v>0</v>
      </c>
      <c r="W162" s="164">
        <v>0</v>
      </c>
      <c r="X162" s="164">
        <v>0</v>
      </c>
      <c r="Y162" s="164">
        <v>0</v>
      </c>
      <c r="Z162" s="164">
        <v>0</v>
      </c>
      <c r="AA162" s="164">
        <v>0</v>
      </c>
      <c r="AB162" s="164">
        <v>0</v>
      </c>
      <c r="AC162" s="164">
        <v>0</v>
      </c>
      <c r="AD162" s="164">
        <v>0</v>
      </c>
      <c r="AE162" s="164">
        <v>0</v>
      </c>
      <c r="AF162" s="164">
        <v>0</v>
      </c>
      <c r="AG162" s="164">
        <v>0</v>
      </c>
      <c r="AH162" s="164">
        <v>0</v>
      </c>
      <c r="AI162" s="164">
        <v>0</v>
      </c>
      <c r="AJ162" s="164">
        <v>0</v>
      </c>
      <c r="AK162" s="164">
        <v>0</v>
      </c>
      <c r="AL162" s="164">
        <v>0</v>
      </c>
      <c r="AM162" s="164">
        <v>0</v>
      </c>
      <c r="AN162" s="164">
        <v>0</v>
      </c>
    </row>
    <row r="163" spans="1:40" x14ac:dyDescent="0.2">
      <c r="A163" s="27" t="s">
        <v>2687</v>
      </c>
      <c r="B163" s="164">
        <v>-90170739.617318794</v>
      </c>
      <c r="C163" s="164">
        <v>-72381761.502727598</v>
      </c>
      <c r="D163" s="164">
        <v>-49674134.937275603</v>
      </c>
      <c r="E163" s="164">
        <v>-35574655.950769402</v>
      </c>
      <c r="F163" s="164">
        <v>-21763765.267122298</v>
      </c>
      <c r="G163" s="164">
        <v>-2100314.81337946</v>
      </c>
      <c r="H163" s="164">
        <v>13916044.9215398</v>
      </c>
      <c r="I163" s="164">
        <v>34027638.341216996</v>
      </c>
      <c r="J163" s="164">
        <v>48890515.292741001</v>
      </c>
      <c r="K163" s="164">
        <v>61494035.768945597</v>
      </c>
      <c r="L163" s="164">
        <v>71914925.567536801</v>
      </c>
      <c r="M163" s="164">
        <v>78308874.730029598</v>
      </c>
      <c r="N163" s="164">
        <v>78308874.730029598</v>
      </c>
      <c r="O163" s="164">
        <v>75746166.519488305</v>
      </c>
      <c r="P163" s="164">
        <v>73685625.974639699</v>
      </c>
      <c r="Q163" s="164">
        <v>71021024.238304794</v>
      </c>
      <c r="R163" s="164">
        <v>120238379.878521</v>
      </c>
      <c r="S163" s="164">
        <v>117576317.76220299</v>
      </c>
      <c r="T163" s="164">
        <v>166347638.130225</v>
      </c>
      <c r="U163" s="164">
        <v>163545039.90785301</v>
      </c>
      <c r="V163" s="164">
        <v>160975930.49876699</v>
      </c>
      <c r="W163" s="164">
        <v>75813984.898575395</v>
      </c>
      <c r="X163" s="164">
        <v>74171895.480450302</v>
      </c>
      <c r="Y163" s="164">
        <v>72901736.774477303</v>
      </c>
      <c r="Z163" s="164">
        <v>44323635.389728099</v>
      </c>
      <c r="AA163" s="164">
        <v>44323635.389728099</v>
      </c>
      <c r="AB163" s="164">
        <v>42460661.132480502</v>
      </c>
      <c r="AC163" s="164">
        <v>40719361.621969901</v>
      </c>
      <c r="AD163" s="164">
        <v>34988661.5639598</v>
      </c>
      <c r="AE163" s="164">
        <v>33438275.498767901</v>
      </c>
      <c r="AF163" s="164">
        <v>30809076.124287799</v>
      </c>
      <c r="AG163" s="164">
        <v>28242556.119482599</v>
      </c>
      <c r="AH163" s="164">
        <v>25379289.3382136</v>
      </c>
      <c r="AI163" s="164">
        <v>22450934.5510276</v>
      </c>
      <c r="AJ163" s="164">
        <v>152382364.046983</v>
      </c>
      <c r="AK163" s="164">
        <v>149651077.828821</v>
      </c>
      <c r="AL163" s="164">
        <v>145525973.86096701</v>
      </c>
      <c r="AM163" s="164">
        <v>98130376.498816907</v>
      </c>
      <c r="AN163" s="164">
        <v>98130376.498816907</v>
      </c>
    </row>
    <row r="164" spans="1:40" x14ac:dyDescent="0.2">
      <c r="A164" s="27" t="s">
        <v>2688</v>
      </c>
      <c r="B164" s="164">
        <v>-563785.07806033897</v>
      </c>
      <c r="C164" s="164">
        <v>-604519.21991006297</v>
      </c>
      <c r="D164" s="164">
        <v>-645253.36175978603</v>
      </c>
      <c r="E164" s="164">
        <v>-685987.50360950897</v>
      </c>
      <c r="F164" s="164">
        <v>-726721.64545923297</v>
      </c>
      <c r="G164" s="164">
        <v>-767455.78730895603</v>
      </c>
      <c r="H164" s="164">
        <v>-808189.92915868002</v>
      </c>
      <c r="I164" s="164">
        <v>-848924.07100840297</v>
      </c>
      <c r="J164" s="164">
        <v>-889658.21285812603</v>
      </c>
      <c r="K164" s="164">
        <v>-930392.35470785003</v>
      </c>
      <c r="L164" s="164">
        <v>-971126.49655757297</v>
      </c>
      <c r="M164" s="164">
        <v>-1011860.63840729</v>
      </c>
      <c r="N164" s="164">
        <v>-1011860.63840729</v>
      </c>
      <c r="O164" s="164">
        <v>-1049064.3242261901</v>
      </c>
      <c r="P164" s="164">
        <v>-1086268.0100451</v>
      </c>
      <c r="Q164" s="164">
        <v>-1123471.6958639999</v>
      </c>
      <c r="R164" s="164">
        <v>-1160675.3816829</v>
      </c>
      <c r="S164" s="164">
        <v>-1197879.0675018099</v>
      </c>
      <c r="T164" s="164">
        <v>-1235082.75332071</v>
      </c>
      <c r="U164" s="164">
        <v>-1272286.4391396099</v>
      </c>
      <c r="V164" s="164">
        <v>-1309490.12495851</v>
      </c>
      <c r="W164" s="164">
        <v>-1346693.8107774199</v>
      </c>
      <c r="X164" s="164">
        <v>-1383897.4965963201</v>
      </c>
      <c r="Y164" s="164">
        <v>-1421101.18241522</v>
      </c>
      <c r="Z164" s="164">
        <v>-1458304.8682341201</v>
      </c>
      <c r="AA164" s="164">
        <v>-1458304.8682341201</v>
      </c>
      <c r="AB164" s="164">
        <v>-1544878.3693898199</v>
      </c>
      <c r="AC164" s="164">
        <v>-1631451.87054551</v>
      </c>
      <c r="AD164" s="164">
        <v>-1718025.37170121</v>
      </c>
      <c r="AE164" s="164">
        <v>-1804598.8728569001</v>
      </c>
      <c r="AF164" s="164">
        <v>-1891172.3740125999</v>
      </c>
      <c r="AG164" s="164">
        <v>-1977745.8751683</v>
      </c>
      <c r="AH164" s="164">
        <v>-2064319.3763239901</v>
      </c>
      <c r="AI164" s="164">
        <v>-2150892.8774796901</v>
      </c>
      <c r="AJ164" s="164">
        <v>-2237466.37863538</v>
      </c>
      <c r="AK164" s="164">
        <v>-2324039.87979108</v>
      </c>
      <c r="AL164" s="164">
        <v>-2410613.3809467698</v>
      </c>
      <c r="AM164" s="164">
        <v>-2497186.8821024699</v>
      </c>
      <c r="AN164" s="164">
        <v>-2497186.8821024699</v>
      </c>
    </row>
    <row r="165" spans="1:40" x14ac:dyDescent="0.2">
      <c r="A165" s="27" t="s">
        <v>2689</v>
      </c>
      <c r="B165" s="164">
        <v>186235407.17130199</v>
      </c>
      <c r="C165" s="164">
        <v>182832497.600337</v>
      </c>
      <c r="D165" s="164">
        <v>178954098.90401199</v>
      </c>
      <c r="E165" s="164">
        <v>177228270.67467001</v>
      </c>
      <c r="F165" s="164">
        <v>174755488.800565</v>
      </c>
      <c r="G165" s="164">
        <v>168287324.37309501</v>
      </c>
      <c r="H165" s="164">
        <v>165354880.368402</v>
      </c>
      <c r="I165" s="164">
        <v>162547408.85629201</v>
      </c>
      <c r="J165" s="164">
        <v>156822724.93778199</v>
      </c>
      <c r="K165" s="164">
        <v>153816924.991918</v>
      </c>
      <c r="L165" s="164">
        <v>150405826.24742699</v>
      </c>
      <c r="M165" s="164">
        <v>144154495.59417799</v>
      </c>
      <c r="N165" s="164">
        <v>144154495.59417799</v>
      </c>
      <c r="O165" s="164">
        <v>140144368.28949699</v>
      </c>
      <c r="P165" s="164">
        <v>136103899.172337</v>
      </c>
      <c r="Q165" s="164">
        <v>131839348.54010101</v>
      </c>
      <c r="R165" s="164">
        <v>127749444.485153</v>
      </c>
      <c r="S165" s="164">
        <v>123805683.79245</v>
      </c>
      <c r="T165" s="164">
        <v>120237065.398497</v>
      </c>
      <c r="U165" s="164">
        <v>116619626.029524</v>
      </c>
      <c r="V165" s="164">
        <v>113047921.980795</v>
      </c>
      <c r="W165" s="164">
        <v>109355469.422719</v>
      </c>
      <c r="X165" s="164">
        <v>105664889.386104</v>
      </c>
      <c r="Y165" s="164">
        <v>101722529.122971</v>
      </c>
      <c r="Z165" s="164">
        <v>97997508.673242807</v>
      </c>
      <c r="AA165" s="164">
        <v>97997508.673242807</v>
      </c>
      <c r="AB165" s="164">
        <v>94247251.060826004</v>
      </c>
      <c r="AC165" s="164">
        <v>91345939.801700607</v>
      </c>
      <c r="AD165" s="164">
        <v>88321834.279891506</v>
      </c>
      <c r="AE165" s="164">
        <v>85143936.988977894</v>
      </c>
      <c r="AF165" s="164">
        <v>82105163.4059297</v>
      </c>
      <c r="AG165" s="164">
        <v>79028301.969324693</v>
      </c>
      <c r="AH165" s="164">
        <v>75929545.909163907</v>
      </c>
      <c r="AI165" s="164">
        <v>72893043.246861994</v>
      </c>
      <c r="AJ165" s="164">
        <v>70117048.815440699</v>
      </c>
      <c r="AK165" s="164">
        <v>67092531.630066097</v>
      </c>
      <c r="AL165" s="164">
        <v>63786651.377745703</v>
      </c>
      <c r="AM165" s="164">
        <v>60939415.447280698</v>
      </c>
      <c r="AN165" s="164">
        <v>60939415.447280698</v>
      </c>
    </row>
    <row r="166" spans="1:40" x14ac:dyDescent="0.2">
      <c r="A166" s="27" t="s">
        <v>2690</v>
      </c>
    </row>
    <row r="167" spans="1:40" x14ac:dyDescent="0.2">
      <c r="A167" s="190" t="s">
        <v>2691</v>
      </c>
      <c r="B167" s="164">
        <v>-56001579.524999902</v>
      </c>
      <c r="C167" s="164">
        <v>-56779878.149999999</v>
      </c>
      <c r="D167" s="164">
        <v>-57558176.774999999</v>
      </c>
      <c r="E167" s="164">
        <v>-58336475.399999999</v>
      </c>
      <c r="F167" s="164">
        <v>-59114774.024999999</v>
      </c>
      <c r="G167" s="164">
        <v>-59893072.649999999</v>
      </c>
      <c r="H167" s="164">
        <v>-60671371.274999999</v>
      </c>
      <c r="I167" s="164">
        <v>-61449669.899999999</v>
      </c>
      <c r="J167" s="164">
        <v>-62227968.524999999</v>
      </c>
      <c r="K167" s="164">
        <v>-63006267.149999999</v>
      </c>
      <c r="L167" s="164">
        <v>-63784565.774999999</v>
      </c>
      <c r="M167" s="164">
        <v>-64562864.399999999</v>
      </c>
      <c r="N167" s="164">
        <v>-64562864.399999999</v>
      </c>
      <c r="O167" s="164">
        <v>-67177149.525000006</v>
      </c>
      <c r="P167" s="164">
        <v>-69791434.650000006</v>
      </c>
      <c r="Q167" s="164">
        <v>-72405719.775000006</v>
      </c>
      <c r="R167" s="164">
        <v>-75020004.900000006</v>
      </c>
      <c r="S167" s="164">
        <v>-77634290.024999902</v>
      </c>
      <c r="T167" s="164">
        <v>-80248575.149999902</v>
      </c>
      <c r="U167" s="164">
        <v>-82862860.274999902</v>
      </c>
      <c r="V167" s="164">
        <v>-85477145.399999902</v>
      </c>
      <c r="W167" s="164">
        <v>-88091430.524999902</v>
      </c>
      <c r="X167" s="164">
        <v>-90705715.649999902</v>
      </c>
      <c r="Y167" s="164">
        <v>-93320000.774999902</v>
      </c>
      <c r="Z167" s="164">
        <v>-95934285.899999902</v>
      </c>
      <c r="AA167" s="164">
        <v>-95934285.899999902</v>
      </c>
      <c r="AB167" s="164">
        <v>-97690446.899999902</v>
      </c>
      <c r="AC167" s="164">
        <v>-99446607.899999902</v>
      </c>
      <c r="AD167" s="164">
        <v>-101202768.89999899</v>
      </c>
      <c r="AE167" s="164">
        <v>-102958929.90000001</v>
      </c>
      <c r="AF167" s="164">
        <v>-104715090.90000001</v>
      </c>
      <c r="AG167" s="164">
        <v>-106471251.90000001</v>
      </c>
      <c r="AH167" s="164">
        <v>-108227412.90000001</v>
      </c>
      <c r="AI167" s="164">
        <v>-109983573.90000001</v>
      </c>
      <c r="AJ167" s="164">
        <v>-111739734.90000001</v>
      </c>
      <c r="AK167" s="164">
        <v>-113495895.90000001</v>
      </c>
      <c r="AL167" s="164">
        <v>-115252056.90000001</v>
      </c>
      <c r="AM167" s="164">
        <v>-117008217.90000001</v>
      </c>
      <c r="AN167" s="164">
        <v>-117008217.90000001</v>
      </c>
    </row>
    <row r="168" spans="1:40" x14ac:dyDescent="0.2">
      <c r="A168" s="191" t="s">
        <v>2692</v>
      </c>
      <c r="B168" s="164">
        <v>-21141473.25</v>
      </c>
      <c r="C168" s="164">
        <v>-21175093.5</v>
      </c>
      <c r="D168" s="164">
        <v>-21208713.75</v>
      </c>
      <c r="E168" s="164">
        <v>-21242334</v>
      </c>
      <c r="F168" s="164">
        <v>-21275954.25</v>
      </c>
      <c r="G168" s="164">
        <v>-21309574.5</v>
      </c>
      <c r="H168" s="164">
        <v>-21343194.75</v>
      </c>
      <c r="I168" s="164">
        <v>-21376815</v>
      </c>
      <c r="J168" s="164">
        <v>-21410435.25</v>
      </c>
      <c r="K168" s="164">
        <v>-21444055.5</v>
      </c>
      <c r="L168" s="164">
        <v>-21477675.75</v>
      </c>
      <c r="M168" s="164">
        <v>-21511296</v>
      </c>
      <c r="N168" s="164">
        <v>-21511296</v>
      </c>
      <c r="O168" s="164">
        <v>-21593141.916666601</v>
      </c>
      <c r="P168" s="164">
        <v>-21674987.833333299</v>
      </c>
      <c r="Q168" s="164">
        <v>-21756833.749999899</v>
      </c>
      <c r="R168" s="164">
        <v>-21838679.666666601</v>
      </c>
      <c r="S168" s="164">
        <v>-21920525.583333299</v>
      </c>
      <c r="T168" s="164">
        <v>-22002371.499999899</v>
      </c>
      <c r="U168" s="164">
        <v>-22084217.416666601</v>
      </c>
      <c r="V168" s="164">
        <v>-22166063.333333299</v>
      </c>
      <c r="W168" s="164">
        <v>-22247909.249999899</v>
      </c>
      <c r="X168" s="164">
        <v>-22329755.166666601</v>
      </c>
      <c r="Y168" s="164">
        <v>-22411601.083333299</v>
      </c>
      <c r="Z168" s="164">
        <v>-22493446.999999899</v>
      </c>
      <c r="AA168" s="164">
        <v>-22493446.999999899</v>
      </c>
      <c r="AB168" s="164">
        <v>-22524979.999999899</v>
      </c>
      <c r="AC168" s="164">
        <v>-22556513</v>
      </c>
      <c r="AD168" s="164">
        <v>-22588046</v>
      </c>
      <c r="AE168" s="164">
        <v>-22619579</v>
      </c>
      <c r="AF168" s="164">
        <v>-22651112</v>
      </c>
      <c r="AG168" s="164">
        <v>-22682645</v>
      </c>
      <c r="AH168" s="164">
        <v>-22714178</v>
      </c>
      <c r="AI168" s="164">
        <v>-22745711</v>
      </c>
      <c r="AJ168" s="164">
        <v>-22777244</v>
      </c>
      <c r="AK168" s="164">
        <v>-22808777</v>
      </c>
      <c r="AL168" s="164">
        <v>-22840310</v>
      </c>
      <c r="AM168" s="164">
        <v>-22871843</v>
      </c>
      <c r="AN168" s="164">
        <v>-22871843</v>
      </c>
    </row>
    <row r="169" spans="1:40" x14ac:dyDescent="0.2">
      <c r="A169" s="27" t="s">
        <v>2693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4">
        <v>0</v>
      </c>
      <c r="R169" s="164">
        <v>0</v>
      </c>
      <c r="S169" s="164">
        <v>0</v>
      </c>
      <c r="T169" s="164">
        <v>0</v>
      </c>
      <c r="U169" s="164">
        <v>0</v>
      </c>
      <c r="V169" s="164">
        <v>0</v>
      </c>
      <c r="W169" s="164">
        <v>0</v>
      </c>
      <c r="X169" s="164">
        <v>0</v>
      </c>
      <c r="Y169" s="164">
        <v>0</v>
      </c>
      <c r="Z169" s="164">
        <v>0</v>
      </c>
      <c r="AA169" s="164">
        <v>0</v>
      </c>
      <c r="AB169" s="164">
        <v>0</v>
      </c>
      <c r="AC169" s="164">
        <v>0</v>
      </c>
      <c r="AD169" s="164">
        <v>0</v>
      </c>
      <c r="AE169" s="164">
        <v>0</v>
      </c>
      <c r="AF169" s="164">
        <v>0</v>
      </c>
      <c r="AG169" s="164">
        <v>0</v>
      </c>
      <c r="AH169" s="164">
        <v>0</v>
      </c>
      <c r="AI169" s="164">
        <v>0</v>
      </c>
      <c r="AJ169" s="164">
        <v>0</v>
      </c>
      <c r="AK169" s="164">
        <v>0</v>
      </c>
      <c r="AL169" s="164">
        <v>0</v>
      </c>
      <c r="AM169" s="164">
        <v>0</v>
      </c>
      <c r="AN169" s="164">
        <v>0</v>
      </c>
    </row>
    <row r="170" spans="1:40" s="171" customFormat="1" x14ac:dyDescent="0.2">
      <c r="A170" s="128" t="s">
        <v>2694</v>
      </c>
      <c r="B170" s="171">
        <v>0.25754789726073701</v>
      </c>
      <c r="C170" s="171">
        <v>0.26320352486654403</v>
      </c>
      <c r="D170" s="171">
        <v>0.26664348320426401</v>
      </c>
      <c r="E170" s="171">
        <v>0.26805162106555203</v>
      </c>
      <c r="F170" s="171">
        <v>0.267544296792042</v>
      </c>
      <c r="G170" s="171">
        <v>0.26524198316429598</v>
      </c>
      <c r="H170" s="171">
        <v>0.261904198011567</v>
      </c>
      <c r="I170" s="171">
        <v>0.25403690548337898</v>
      </c>
      <c r="J170" s="171">
        <v>0.25208309155023501</v>
      </c>
      <c r="K170" s="171">
        <v>0.252984223619376</v>
      </c>
      <c r="L170" s="171">
        <v>0.25668344581973501</v>
      </c>
      <c r="M170" s="171">
        <v>0.25900797124018299</v>
      </c>
      <c r="N170" s="171">
        <v>0.25900797124018299</v>
      </c>
      <c r="O170" s="171">
        <v>0.25904933947213199</v>
      </c>
      <c r="P170" s="171">
        <v>0.25933323011232001</v>
      </c>
      <c r="Q170" s="171">
        <v>0.25998396615411501</v>
      </c>
      <c r="R170" s="171">
        <v>0.26055299411069299</v>
      </c>
      <c r="S170" s="171">
        <v>0.26083677126680499</v>
      </c>
      <c r="T170" s="171">
        <v>0.26118830661758502</v>
      </c>
      <c r="U170" s="171">
        <v>0.26130833428974798</v>
      </c>
      <c r="V170" s="171">
        <v>0.26061469118844599</v>
      </c>
      <c r="W170" s="171">
        <v>0.26017104414047398</v>
      </c>
      <c r="X170" s="171">
        <v>0.25946090649235998</v>
      </c>
      <c r="Y170" s="171">
        <v>0.25886033350605098</v>
      </c>
      <c r="Z170" s="171">
        <v>0.25933473182328598</v>
      </c>
      <c r="AA170" s="171">
        <v>0.25933473182328598</v>
      </c>
      <c r="AB170" s="171">
        <v>0.25842111056433598</v>
      </c>
      <c r="AC170" s="171">
        <v>0.25807255186046901</v>
      </c>
      <c r="AD170" s="171">
        <v>0.25717668335128702</v>
      </c>
      <c r="AE170" s="171">
        <v>0.25624031687862497</v>
      </c>
      <c r="AF170" s="171">
        <v>0.25623512787474001</v>
      </c>
      <c r="AG170" s="171">
        <v>0.25630841293874002</v>
      </c>
      <c r="AH170" s="171">
        <v>0.25650405190169501</v>
      </c>
      <c r="AI170" s="171">
        <v>0.25633321531598602</v>
      </c>
      <c r="AJ170" s="171">
        <v>0.256670608103928</v>
      </c>
      <c r="AK170" s="171">
        <v>0.25720328419077298</v>
      </c>
      <c r="AL170" s="171">
        <v>0.25945290254464898</v>
      </c>
      <c r="AM170" s="171">
        <v>0.260149684241682</v>
      </c>
      <c r="AN170" s="171">
        <v>0.260149684241682</v>
      </c>
    </row>
    <row r="171" spans="1:40" x14ac:dyDescent="0.2">
      <c r="A171" s="27" t="s">
        <v>2695</v>
      </c>
      <c r="B171" s="164">
        <v>-90170739.617318794</v>
      </c>
      <c r="C171" s="164">
        <v>-72381761.502727598</v>
      </c>
      <c r="D171" s="164">
        <v>-49674134.937275603</v>
      </c>
      <c r="E171" s="164">
        <v>-35574655.950769402</v>
      </c>
      <c r="F171" s="164">
        <v>-21763765.267122298</v>
      </c>
      <c r="G171" s="164">
        <v>-2100314.81337946</v>
      </c>
      <c r="H171" s="164">
        <v>13916044.9215398</v>
      </c>
      <c r="I171" s="164">
        <v>34027638.341216996</v>
      </c>
      <c r="J171" s="164">
        <v>48890515.292741001</v>
      </c>
      <c r="K171" s="164">
        <v>61494035.768945597</v>
      </c>
      <c r="L171" s="164">
        <v>71914925.567536801</v>
      </c>
      <c r="M171" s="164">
        <v>78308874.730029598</v>
      </c>
      <c r="N171" s="164">
        <v>78308874.730029598</v>
      </c>
      <c r="O171" s="164">
        <v>75746166.519488305</v>
      </c>
      <c r="P171" s="164">
        <v>73685625.974639699</v>
      </c>
      <c r="Q171" s="164">
        <v>71021024.238304794</v>
      </c>
      <c r="R171" s="164">
        <v>120238379.878521</v>
      </c>
      <c r="S171" s="164">
        <v>117576317.76220299</v>
      </c>
      <c r="T171" s="164">
        <v>166347638.130225</v>
      </c>
      <c r="U171" s="164">
        <v>163545039.90785301</v>
      </c>
      <c r="V171" s="164">
        <v>160975930.49876699</v>
      </c>
      <c r="W171" s="164">
        <v>75813984.898575395</v>
      </c>
      <c r="X171" s="164">
        <v>74171895.480450302</v>
      </c>
      <c r="Y171" s="164">
        <v>72901736.774477303</v>
      </c>
      <c r="Z171" s="164">
        <v>44323635.389728099</v>
      </c>
      <c r="AA171" s="164">
        <v>44323635.389728099</v>
      </c>
      <c r="AB171" s="164">
        <v>42460661.132480502</v>
      </c>
      <c r="AC171" s="164">
        <v>40719361.621969901</v>
      </c>
      <c r="AD171" s="164">
        <v>34988661.5639598</v>
      </c>
      <c r="AE171" s="164">
        <v>33438275.498767901</v>
      </c>
      <c r="AF171" s="164">
        <v>30809076.124287799</v>
      </c>
      <c r="AG171" s="164">
        <v>28242556.119482599</v>
      </c>
      <c r="AH171" s="164">
        <v>25379289.3382136</v>
      </c>
      <c r="AI171" s="164">
        <v>22450934.5510276</v>
      </c>
      <c r="AJ171" s="164">
        <v>152382364.046983</v>
      </c>
      <c r="AK171" s="164">
        <v>149651077.828821</v>
      </c>
      <c r="AL171" s="164">
        <v>145525973.86096701</v>
      </c>
      <c r="AM171" s="164">
        <v>98130376.498816907</v>
      </c>
      <c r="AN171" s="164">
        <v>98130376.498816907</v>
      </c>
    </row>
    <row r="172" spans="1:40" x14ac:dyDescent="0.2">
      <c r="A172" s="27" t="s">
        <v>2696</v>
      </c>
      <c r="B172" s="164">
        <v>186235407.17130199</v>
      </c>
      <c r="C172" s="164">
        <v>182832497.600337</v>
      </c>
      <c r="D172" s="164">
        <v>178954098.90401199</v>
      </c>
      <c r="E172" s="164">
        <v>177228270.67467001</v>
      </c>
      <c r="F172" s="164">
        <v>174755488.800565</v>
      </c>
      <c r="G172" s="164">
        <v>168287324.37309501</v>
      </c>
      <c r="H172" s="164">
        <v>165354880.368402</v>
      </c>
      <c r="I172" s="164">
        <v>162547408.85629201</v>
      </c>
      <c r="J172" s="164">
        <v>156822724.93778199</v>
      </c>
      <c r="K172" s="164">
        <v>153816924.991918</v>
      </c>
      <c r="L172" s="164">
        <v>150405826.24742699</v>
      </c>
      <c r="M172" s="164">
        <v>144154495.59417799</v>
      </c>
      <c r="N172" s="164">
        <v>144154495.59417799</v>
      </c>
      <c r="O172" s="164">
        <v>140144368.28949699</v>
      </c>
      <c r="P172" s="164">
        <v>136103899.172337</v>
      </c>
      <c r="Q172" s="164">
        <v>131839348.54010101</v>
      </c>
      <c r="R172" s="164">
        <v>127749444.485153</v>
      </c>
      <c r="S172" s="164">
        <v>123805683.79245</v>
      </c>
      <c r="T172" s="164">
        <v>120237065.398497</v>
      </c>
      <c r="U172" s="164">
        <v>116619626.029524</v>
      </c>
      <c r="V172" s="164">
        <v>113047921.980795</v>
      </c>
      <c r="W172" s="164">
        <v>109355469.422719</v>
      </c>
      <c r="X172" s="164">
        <v>105664889.386104</v>
      </c>
      <c r="Y172" s="164">
        <v>101722529.122971</v>
      </c>
      <c r="Z172" s="164">
        <v>97997508.673242807</v>
      </c>
      <c r="AA172" s="164">
        <v>97997508.673242807</v>
      </c>
      <c r="AB172" s="164">
        <v>94247251.060826004</v>
      </c>
      <c r="AC172" s="164">
        <v>91345939.801700607</v>
      </c>
      <c r="AD172" s="164">
        <v>88321834.279891506</v>
      </c>
      <c r="AE172" s="164">
        <v>85143936.988977894</v>
      </c>
      <c r="AF172" s="164">
        <v>82105163.4059297</v>
      </c>
      <c r="AG172" s="164">
        <v>79028301.969324693</v>
      </c>
      <c r="AH172" s="164">
        <v>75929545.909163907</v>
      </c>
      <c r="AI172" s="164">
        <v>72893043.246861994</v>
      </c>
      <c r="AJ172" s="164">
        <v>70117048.815440699</v>
      </c>
      <c r="AK172" s="164">
        <v>67092531.630066097</v>
      </c>
      <c r="AL172" s="164">
        <v>63786651.377745703</v>
      </c>
      <c r="AM172" s="164">
        <v>60939415.447280698</v>
      </c>
      <c r="AN172" s="164">
        <v>60939415.447280698</v>
      </c>
    </row>
    <row r="173" spans="1:40" x14ac:dyDescent="0.2">
      <c r="A173" s="27" t="s">
        <v>2697</v>
      </c>
    </row>
    <row r="174" spans="1:40" x14ac:dyDescent="0.2">
      <c r="A174" s="27" t="s">
        <v>2698</v>
      </c>
    </row>
    <row r="175" spans="1:40" x14ac:dyDescent="0.2">
      <c r="A175" s="27" t="s">
        <v>902</v>
      </c>
      <c r="B175" s="164">
        <v>0</v>
      </c>
      <c r="C175" s="164">
        <v>0</v>
      </c>
      <c r="D175" s="164">
        <v>0</v>
      </c>
      <c r="E175" s="164">
        <v>0</v>
      </c>
      <c r="F175" s="164">
        <v>0</v>
      </c>
      <c r="G175" s="164">
        <v>0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  <c r="O175" s="164">
        <v>0</v>
      </c>
      <c r="P175" s="164">
        <v>0</v>
      </c>
      <c r="Q175" s="164">
        <v>0</v>
      </c>
      <c r="R175" s="164">
        <v>0</v>
      </c>
      <c r="S175" s="164">
        <v>0</v>
      </c>
      <c r="T175" s="164">
        <v>0</v>
      </c>
      <c r="U175" s="164">
        <v>0</v>
      </c>
      <c r="V175" s="164">
        <v>0</v>
      </c>
      <c r="W175" s="164">
        <v>0</v>
      </c>
      <c r="X175" s="164">
        <v>0</v>
      </c>
      <c r="Y175" s="164">
        <v>0</v>
      </c>
      <c r="Z175" s="164">
        <v>0</v>
      </c>
      <c r="AA175" s="164">
        <v>0</v>
      </c>
      <c r="AB175" s="164">
        <v>0</v>
      </c>
      <c r="AC175" s="164">
        <v>0</v>
      </c>
      <c r="AD175" s="164">
        <v>0</v>
      </c>
      <c r="AE175" s="164">
        <v>0</v>
      </c>
      <c r="AF175" s="164">
        <v>0</v>
      </c>
      <c r="AG175" s="164">
        <v>0</v>
      </c>
      <c r="AH175" s="164">
        <v>0</v>
      </c>
      <c r="AI175" s="164">
        <v>0</v>
      </c>
      <c r="AJ175" s="164">
        <v>0</v>
      </c>
      <c r="AK175" s="164">
        <v>0</v>
      </c>
      <c r="AL175" s="164">
        <v>0</v>
      </c>
      <c r="AM175" s="164">
        <v>0</v>
      </c>
      <c r="AN175" s="164">
        <v>0</v>
      </c>
    </row>
    <row r="176" spans="1:40" x14ac:dyDescent="0.2">
      <c r="A176" s="27" t="s">
        <v>2699</v>
      </c>
    </row>
    <row r="177" spans="1:40" x14ac:dyDescent="0.2">
      <c r="A177" s="27" t="s">
        <v>2700</v>
      </c>
      <c r="B177" s="164">
        <v>-563785.07806033897</v>
      </c>
      <c r="C177" s="164">
        <v>-604519.21991006297</v>
      </c>
      <c r="D177" s="164">
        <v>-645253.36175978603</v>
      </c>
      <c r="E177" s="164">
        <v>-685987.50360950897</v>
      </c>
      <c r="F177" s="164">
        <v>-726721.64545923297</v>
      </c>
      <c r="G177" s="164">
        <v>-767455.78730895603</v>
      </c>
      <c r="H177" s="164">
        <v>-808189.92915868002</v>
      </c>
      <c r="I177" s="164">
        <v>-848924.07100840297</v>
      </c>
      <c r="J177" s="164">
        <v>-889658.21285812603</v>
      </c>
      <c r="K177" s="164">
        <v>-930392.35470785003</v>
      </c>
      <c r="L177" s="164">
        <v>-971126.49655757297</v>
      </c>
      <c r="M177" s="164">
        <v>-1011860.63840729</v>
      </c>
      <c r="N177" s="164">
        <v>-1011860.63840729</v>
      </c>
      <c r="O177" s="164">
        <v>-1049064.3242261901</v>
      </c>
      <c r="P177" s="164">
        <v>-1086268.0100451</v>
      </c>
      <c r="Q177" s="164">
        <v>-1123471.6958639999</v>
      </c>
      <c r="R177" s="164">
        <v>-1160675.3816829</v>
      </c>
      <c r="S177" s="164">
        <v>-1197879.0675018099</v>
      </c>
      <c r="T177" s="164">
        <v>-1235082.75332071</v>
      </c>
      <c r="U177" s="164">
        <v>-1272286.4391396099</v>
      </c>
      <c r="V177" s="164">
        <v>-1309490.12495851</v>
      </c>
      <c r="W177" s="164">
        <v>-1346693.8107774199</v>
      </c>
      <c r="X177" s="164">
        <v>-1383897.4965963201</v>
      </c>
      <c r="Y177" s="164">
        <v>-1421101.18241522</v>
      </c>
      <c r="Z177" s="164">
        <v>-1458304.8682341201</v>
      </c>
      <c r="AA177" s="164">
        <v>-1458304.8682341201</v>
      </c>
      <c r="AB177" s="164">
        <v>-1544878.3693898199</v>
      </c>
      <c r="AC177" s="164">
        <v>-1631451.87054551</v>
      </c>
      <c r="AD177" s="164">
        <v>-1718025.37170121</v>
      </c>
      <c r="AE177" s="164">
        <v>-1804598.8728569001</v>
      </c>
      <c r="AF177" s="164">
        <v>-1891172.3740125999</v>
      </c>
      <c r="AG177" s="164">
        <v>-1977745.8751683</v>
      </c>
      <c r="AH177" s="164">
        <v>-2064319.3763239901</v>
      </c>
      <c r="AI177" s="164">
        <v>-2150892.8774796901</v>
      </c>
      <c r="AJ177" s="164">
        <v>-2237466.37863538</v>
      </c>
      <c r="AK177" s="164">
        <v>-2324039.87979108</v>
      </c>
      <c r="AL177" s="164">
        <v>-2410613.3809467698</v>
      </c>
      <c r="AM177" s="164">
        <v>-2497186.8821024699</v>
      </c>
      <c r="AN177" s="164">
        <v>-2497186.8821024699</v>
      </c>
    </row>
    <row r="178" spans="1:40" x14ac:dyDescent="0.2">
      <c r="A178" s="27" t="s">
        <v>2701</v>
      </c>
    </row>
    <row r="179" spans="1:40" x14ac:dyDescent="0.2">
      <c r="A179" s="27" t="s">
        <v>2702</v>
      </c>
    </row>
    <row r="180" spans="1:40" x14ac:dyDescent="0.2">
      <c r="A180" s="27" t="s">
        <v>2703</v>
      </c>
      <c r="B180" s="164">
        <v>1000</v>
      </c>
      <c r="C180" s="164">
        <v>1000</v>
      </c>
      <c r="D180" s="164">
        <v>1000</v>
      </c>
      <c r="E180" s="164">
        <v>1000</v>
      </c>
      <c r="F180" s="164">
        <v>1000</v>
      </c>
      <c r="G180" s="164">
        <v>1000</v>
      </c>
      <c r="H180" s="164">
        <v>1000</v>
      </c>
      <c r="I180" s="164">
        <v>1000</v>
      </c>
      <c r="J180" s="164">
        <v>1000</v>
      </c>
      <c r="K180" s="164">
        <v>1000</v>
      </c>
      <c r="L180" s="164">
        <v>1000</v>
      </c>
      <c r="M180" s="164">
        <v>1000</v>
      </c>
      <c r="N180" s="164">
        <v>1000</v>
      </c>
      <c r="O180" s="164">
        <v>1000</v>
      </c>
      <c r="P180" s="164">
        <v>1000</v>
      </c>
      <c r="Q180" s="164">
        <v>1000</v>
      </c>
      <c r="R180" s="164">
        <v>1000</v>
      </c>
      <c r="S180" s="164">
        <v>1000</v>
      </c>
      <c r="T180" s="164">
        <v>1000</v>
      </c>
      <c r="U180" s="164">
        <v>1000</v>
      </c>
      <c r="V180" s="164">
        <v>1000</v>
      </c>
      <c r="W180" s="164">
        <v>1000</v>
      </c>
      <c r="X180" s="164">
        <v>1000</v>
      </c>
      <c r="Y180" s="164">
        <v>1000</v>
      </c>
      <c r="Z180" s="164">
        <v>1000</v>
      </c>
      <c r="AA180" s="164">
        <v>1000</v>
      </c>
      <c r="AB180" s="164">
        <v>1000</v>
      </c>
      <c r="AC180" s="164">
        <v>1000</v>
      </c>
      <c r="AD180" s="164">
        <v>1000</v>
      </c>
      <c r="AE180" s="164">
        <v>1000</v>
      </c>
      <c r="AF180" s="164">
        <v>1000</v>
      </c>
      <c r="AG180" s="164">
        <v>1000</v>
      </c>
      <c r="AH180" s="164">
        <v>1000</v>
      </c>
      <c r="AI180" s="164">
        <v>1000</v>
      </c>
      <c r="AJ180" s="164">
        <v>1000</v>
      </c>
      <c r="AK180" s="164">
        <v>1000</v>
      </c>
      <c r="AL180" s="164">
        <v>1000</v>
      </c>
      <c r="AM180" s="164">
        <v>1000</v>
      </c>
      <c r="AN180" s="164">
        <v>1000</v>
      </c>
    </row>
    <row r="181" spans="1:40" x14ac:dyDescent="0.2">
      <c r="A181" s="27" t="s">
        <v>2704</v>
      </c>
    </row>
    <row r="182" spans="1:40" x14ac:dyDescent="0.2">
      <c r="A182" s="27" t="s">
        <v>2705</v>
      </c>
    </row>
    <row r="183" spans="1:40" s="171" customFormat="1" x14ac:dyDescent="0.2">
      <c r="A183" s="128" t="s">
        <v>2706</v>
      </c>
      <c r="B183" s="171">
        <v>1.0493580966590399</v>
      </c>
      <c r="C183" s="171">
        <v>0.97867872623071295</v>
      </c>
      <c r="D183" s="171">
        <v>0.887397226226322</v>
      </c>
      <c r="E183" s="171">
        <v>0.82910548286565799</v>
      </c>
      <c r="F183" s="171">
        <v>0.77087470327685503</v>
      </c>
      <c r="G183" s="171">
        <v>0.68391614512001297</v>
      </c>
      <c r="H183" s="171">
        <v>0.61345988958547004</v>
      </c>
      <c r="I183" s="171">
        <v>0.52541310235845895</v>
      </c>
      <c r="J183" s="171">
        <v>0.45088673314094901</v>
      </c>
      <c r="K183" s="171">
        <v>0.38985870253149602</v>
      </c>
      <c r="L183" s="171">
        <v>0.33579402356367399</v>
      </c>
      <c r="M183" s="171">
        <v>0.28912529030881201</v>
      </c>
      <c r="N183" s="171">
        <v>0.28912529030881201</v>
      </c>
      <c r="O183" s="171">
        <v>0.28459821810187302</v>
      </c>
      <c r="P183" s="171">
        <v>0.27772889161245301</v>
      </c>
      <c r="Q183" s="171">
        <v>0.27272072235685302</v>
      </c>
      <c r="R183" s="171">
        <v>3.8409823757863899E-2</v>
      </c>
      <c r="S183" s="171">
        <v>3.3074896373984398E-2</v>
      </c>
      <c r="T183" s="171">
        <v>-0.200584968745221</v>
      </c>
      <c r="U183" s="171">
        <v>-0.204870464573292</v>
      </c>
      <c r="V183" s="171">
        <v>-0.20999273883474601</v>
      </c>
      <c r="W183" s="171">
        <v>0.15783541941252699</v>
      </c>
      <c r="X183" s="171">
        <v>0.149383203260088</v>
      </c>
      <c r="Y183" s="171">
        <v>0.138169555467509</v>
      </c>
      <c r="Z183" s="171">
        <v>0.253035068742821</v>
      </c>
      <c r="AA183" s="171">
        <v>0.253035068742821</v>
      </c>
      <c r="AB183" s="171">
        <v>0.24689630864675</v>
      </c>
      <c r="AC183" s="171">
        <v>0.243082637700542</v>
      </c>
      <c r="AD183" s="171">
        <v>0.25745229585547702</v>
      </c>
      <c r="AE183" s="171">
        <v>0.251780945916941</v>
      </c>
      <c r="AF183" s="171">
        <v>0.25163995468560102</v>
      </c>
      <c r="AG183" s="171">
        <v>0.25106350208246703</v>
      </c>
      <c r="AH183" s="171">
        <v>0.25182215076298098</v>
      </c>
      <c r="AI183" s="171">
        <v>0.25312694924796098</v>
      </c>
      <c r="AJ183" s="171">
        <v>-0.38684812135844199</v>
      </c>
      <c r="AK183" s="171">
        <v>-0.39001565710497699</v>
      </c>
      <c r="AL183" s="171">
        <v>-0.38831490594103801</v>
      </c>
      <c r="AM183" s="171">
        <v>-0.17063910856284201</v>
      </c>
      <c r="AN183" s="171">
        <v>-0.17063910856284201</v>
      </c>
    </row>
    <row r="184" spans="1:40" s="171" customFormat="1" x14ac:dyDescent="0.2">
      <c r="A184" s="128" t="s">
        <v>2707</v>
      </c>
      <c r="B184" s="171">
        <v>-4.9358096659048702E-2</v>
      </c>
      <c r="C184" s="171">
        <v>2.13212737692864E-2</v>
      </c>
      <c r="D184" s="171">
        <v>0.112602773773677</v>
      </c>
      <c r="E184" s="171">
        <v>0.17089451713434101</v>
      </c>
      <c r="F184" s="171">
        <v>0.229125296723144</v>
      </c>
      <c r="G184" s="171">
        <v>0.31608385487998603</v>
      </c>
      <c r="H184" s="171">
        <v>0.38654011041452901</v>
      </c>
      <c r="I184" s="171">
        <v>0.47458689764154</v>
      </c>
      <c r="J184" s="171">
        <v>0.54911326685905004</v>
      </c>
      <c r="K184" s="171">
        <v>0.61014129746850398</v>
      </c>
      <c r="L184" s="171">
        <v>0.66420597643632495</v>
      </c>
      <c r="M184" s="171">
        <v>0.71087470969118705</v>
      </c>
      <c r="N184" s="171">
        <v>0.71087470969118705</v>
      </c>
      <c r="O184" s="171">
        <v>0.71540178189812598</v>
      </c>
      <c r="P184" s="171">
        <v>0.72227110838754605</v>
      </c>
      <c r="Q184" s="171">
        <v>0.72727927764314604</v>
      </c>
      <c r="R184" s="171">
        <v>0.96159017624213605</v>
      </c>
      <c r="S184" s="171">
        <v>0.96692510362601503</v>
      </c>
      <c r="T184" s="171">
        <v>1.2005849687452199</v>
      </c>
      <c r="U184" s="171">
        <v>1.2048704645732899</v>
      </c>
      <c r="V184" s="171">
        <v>1.20999273883474</v>
      </c>
      <c r="W184" s="171">
        <v>0.84216458058747201</v>
      </c>
      <c r="X184" s="171">
        <v>0.85061679673991097</v>
      </c>
      <c r="Y184" s="171">
        <v>0.86183044453249003</v>
      </c>
      <c r="Z184" s="171">
        <v>0.746964931257178</v>
      </c>
      <c r="AA184" s="171">
        <v>0.746964931257178</v>
      </c>
      <c r="AB184" s="171">
        <v>0.75310369135324895</v>
      </c>
      <c r="AC184" s="171">
        <v>0.75691736229945705</v>
      </c>
      <c r="AD184" s="171">
        <v>0.74254770414452198</v>
      </c>
      <c r="AE184" s="171">
        <v>0.748219054083058</v>
      </c>
      <c r="AF184" s="171">
        <v>0.74836004531439804</v>
      </c>
      <c r="AG184" s="171">
        <v>0.74893649791753203</v>
      </c>
      <c r="AH184" s="171">
        <v>0.74817784923701802</v>
      </c>
      <c r="AI184" s="171">
        <v>0.74687305075203803</v>
      </c>
      <c r="AJ184" s="171">
        <v>1.38684812135844</v>
      </c>
      <c r="AK184" s="171">
        <v>1.39001565710497</v>
      </c>
      <c r="AL184" s="171">
        <v>1.38831490594103</v>
      </c>
      <c r="AM184" s="171">
        <v>1.17063910856284</v>
      </c>
      <c r="AN184" s="171">
        <v>1.17063910856284</v>
      </c>
    </row>
    <row r="185" spans="1:40" x14ac:dyDescent="0.2">
      <c r="A185" s="27" t="s">
        <v>2708</v>
      </c>
      <c r="B185" s="164">
        <v>-56001579.524999902</v>
      </c>
      <c r="C185" s="164">
        <v>-56779878.149999999</v>
      </c>
      <c r="D185" s="164">
        <v>-57558176.774999999</v>
      </c>
      <c r="E185" s="164">
        <v>-58336475.399999999</v>
      </c>
      <c r="F185" s="164">
        <v>-59114774.024999999</v>
      </c>
      <c r="G185" s="164">
        <v>-59893072.649999999</v>
      </c>
      <c r="H185" s="164">
        <v>-60671371.274999999</v>
      </c>
      <c r="I185" s="164">
        <v>-61449669.899999999</v>
      </c>
      <c r="J185" s="164">
        <v>-62227968.524999999</v>
      </c>
      <c r="K185" s="164">
        <v>-63006267.149999999</v>
      </c>
      <c r="L185" s="164">
        <v>-63784565.774999999</v>
      </c>
      <c r="M185" s="164">
        <v>-64562864.399999999</v>
      </c>
      <c r="N185" s="164">
        <v>-64562864.399999999</v>
      </c>
      <c r="O185" s="164">
        <v>-67177149.525000006</v>
      </c>
      <c r="P185" s="164">
        <v>-69791434.650000006</v>
      </c>
      <c r="Q185" s="164">
        <v>-72405719.775000006</v>
      </c>
      <c r="R185" s="164">
        <v>-75020004.900000006</v>
      </c>
      <c r="S185" s="164">
        <v>-77634290.024999902</v>
      </c>
      <c r="T185" s="164">
        <v>-80248575.149999902</v>
      </c>
      <c r="U185" s="164">
        <v>-82862860.274999902</v>
      </c>
      <c r="V185" s="164">
        <v>-85477145.399999902</v>
      </c>
      <c r="W185" s="164">
        <v>-88091430.524999902</v>
      </c>
      <c r="X185" s="164">
        <v>-90705715.649999902</v>
      </c>
      <c r="Y185" s="164">
        <v>-93320000.774999902</v>
      </c>
      <c r="Z185" s="164">
        <v>-95934285.899999902</v>
      </c>
      <c r="AA185" s="164">
        <v>-95934285.899999902</v>
      </c>
      <c r="AB185" s="164">
        <v>-97690446.899999902</v>
      </c>
      <c r="AC185" s="164">
        <v>-99446607.899999902</v>
      </c>
      <c r="AD185" s="164">
        <v>-101202768.89999899</v>
      </c>
      <c r="AE185" s="164">
        <v>-102958929.90000001</v>
      </c>
      <c r="AF185" s="164">
        <v>-104715090.90000001</v>
      </c>
      <c r="AG185" s="164">
        <v>-106471251.90000001</v>
      </c>
      <c r="AH185" s="164">
        <v>-108227412.90000001</v>
      </c>
      <c r="AI185" s="164">
        <v>-109983573.90000001</v>
      </c>
      <c r="AJ185" s="164">
        <v>-111739734.90000001</v>
      </c>
      <c r="AK185" s="164">
        <v>-113495895.90000001</v>
      </c>
      <c r="AL185" s="164">
        <v>-115252056.90000001</v>
      </c>
      <c r="AM185" s="164">
        <v>-117008217.90000001</v>
      </c>
      <c r="AN185" s="164">
        <v>-117008217.90000001</v>
      </c>
    </row>
    <row r="186" spans="1:40" x14ac:dyDescent="0.2">
      <c r="A186" s="27" t="s">
        <v>2709</v>
      </c>
      <c r="B186" s="164">
        <v>-21141473.25</v>
      </c>
      <c r="C186" s="164">
        <v>-21175093.5</v>
      </c>
      <c r="D186" s="164">
        <v>-21208713.75</v>
      </c>
      <c r="E186" s="164">
        <v>-21242334</v>
      </c>
      <c r="F186" s="164">
        <v>-21275954.25</v>
      </c>
      <c r="G186" s="164">
        <v>-21309574.5</v>
      </c>
      <c r="H186" s="164">
        <v>-21343194.75</v>
      </c>
      <c r="I186" s="164">
        <v>-21376815</v>
      </c>
      <c r="J186" s="164">
        <v>-21410435.25</v>
      </c>
      <c r="K186" s="164">
        <v>-21444055.5</v>
      </c>
      <c r="L186" s="164">
        <v>-21477675.75</v>
      </c>
      <c r="M186" s="164">
        <v>-21511296</v>
      </c>
      <c r="N186" s="164">
        <v>-21511296</v>
      </c>
      <c r="O186" s="164">
        <v>-21593141.916666601</v>
      </c>
      <c r="P186" s="164">
        <v>-21674987.833333299</v>
      </c>
      <c r="Q186" s="164">
        <v>-21756833.749999899</v>
      </c>
      <c r="R186" s="164">
        <v>-21838679.666666601</v>
      </c>
      <c r="S186" s="164">
        <v>-21920525.583333299</v>
      </c>
      <c r="T186" s="164">
        <v>-22002371.499999899</v>
      </c>
      <c r="U186" s="164">
        <v>-22084217.416666601</v>
      </c>
      <c r="V186" s="164">
        <v>-22166063.333333299</v>
      </c>
      <c r="W186" s="164">
        <v>-22247909.249999899</v>
      </c>
      <c r="X186" s="164">
        <v>-22329755.166666601</v>
      </c>
      <c r="Y186" s="164">
        <v>-22411601.083333299</v>
      </c>
      <c r="Z186" s="164">
        <v>-22493446.999999899</v>
      </c>
      <c r="AA186" s="164">
        <v>-22493446.999999899</v>
      </c>
      <c r="AB186" s="164">
        <v>-22524979.999999899</v>
      </c>
      <c r="AC186" s="164">
        <v>-22556513</v>
      </c>
      <c r="AD186" s="164">
        <v>-22588046</v>
      </c>
      <c r="AE186" s="164">
        <v>-22619579</v>
      </c>
      <c r="AF186" s="164">
        <v>-22651112</v>
      </c>
      <c r="AG186" s="164">
        <v>-22682645</v>
      </c>
      <c r="AH186" s="164">
        <v>-22714178</v>
      </c>
      <c r="AI186" s="164">
        <v>-22745711</v>
      </c>
      <c r="AJ186" s="164">
        <v>-22777244</v>
      </c>
      <c r="AK186" s="164">
        <v>-22808777</v>
      </c>
      <c r="AL186" s="164">
        <v>-22840310</v>
      </c>
      <c r="AM186" s="164">
        <v>-22871843</v>
      </c>
      <c r="AN186" s="164">
        <v>-22871843</v>
      </c>
    </row>
    <row r="187" spans="1:40" x14ac:dyDescent="0.2">
      <c r="A187" s="27" t="s">
        <v>2710</v>
      </c>
    </row>
    <row r="188" spans="1:40" x14ac:dyDescent="0.2">
      <c r="A188" s="27" t="s">
        <v>1433</v>
      </c>
    </row>
    <row r="189" spans="1:40" x14ac:dyDescent="0.2">
      <c r="A189" s="27" t="s">
        <v>2711</v>
      </c>
    </row>
    <row r="190" spans="1:40" ht="10.8" thickBot="1" x14ac:dyDescent="0.25">
      <c r="A190" s="188" t="s">
        <v>2712</v>
      </c>
      <c r="B190" s="164">
        <v>0</v>
      </c>
      <c r="C190" s="164">
        <v>0</v>
      </c>
      <c r="D190" s="164">
        <v>0</v>
      </c>
      <c r="E190" s="164">
        <v>0</v>
      </c>
      <c r="F190" s="164">
        <v>0</v>
      </c>
      <c r="G190" s="164">
        <v>0</v>
      </c>
      <c r="H190" s="164">
        <v>0</v>
      </c>
      <c r="I190" s="164">
        <v>0</v>
      </c>
      <c r="J190" s="164">
        <v>0</v>
      </c>
      <c r="K190" s="164">
        <v>0</v>
      </c>
      <c r="L190" s="164">
        <v>0</v>
      </c>
      <c r="M190" s="164">
        <v>0</v>
      </c>
      <c r="N190" s="164">
        <v>0</v>
      </c>
      <c r="O190" s="164">
        <v>0</v>
      </c>
      <c r="P190" s="164">
        <v>0</v>
      </c>
      <c r="Q190" s="164">
        <v>0</v>
      </c>
      <c r="R190" s="164">
        <v>0</v>
      </c>
      <c r="S190" s="164">
        <v>0</v>
      </c>
      <c r="T190" s="164">
        <v>0</v>
      </c>
      <c r="U190" s="164">
        <v>0</v>
      </c>
      <c r="V190" s="164">
        <v>0</v>
      </c>
      <c r="W190" s="164">
        <v>0</v>
      </c>
      <c r="X190" s="164">
        <v>0</v>
      </c>
      <c r="Y190" s="164">
        <v>0</v>
      </c>
      <c r="Z190" s="164">
        <v>0</v>
      </c>
      <c r="AA190" s="164">
        <v>0</v>
      </c>
      <c r="AB190" s="164">
        <v>0</v>
      </c>
      <c r="AC190" s="164">
        <v>0</v>
      </c>
      <c r="AD190" s="164">
        <v>0</v>
      </c>
      <c r="AE190" s="164">
        <v>0</v>
      </c>
      <c r="AF190" s="164">
        <v>0</v>
      </c>
      <c r="AG190" s="164">
        <v>0</v>
      </c>
      <c r="AH190" s="164">
        <v>0</v>
      </c>
      <c r="AI190" s="164">
        <v>0</v>
      </c>
      <c r="AJ190" s="164">
        <v>0</v>
      </c>
      <c r="AK190" s="164">
        <v>0</v>
      </c>
      <c r="AL190" s="164">
        <v>0</v>
      </c>
      <c r="AM190" s="164">
        <v>0</v>
      </c>
      <c r="AN190" s="164">
        <v>0</v>
      </c>
    </row>
    <row r="191" spans="1:40" x14ac:dyDescent="0.2">
      <c r="A191" s="27" t="s">
        <v>2713</v>
      </c>
    </row>
    <row r="192" spans="1:40" x14ac:dyDescent="0.2">
      <c r="A192" s="27" t="s">
        <v>2714</v>
      </c>
    </row>
    <row r="193" spans="1:1" x14ac:dyDescent="0.2">
      <c r="A193" s="27" t="s">
        <v>2715</v>
      </c>
    </row>
    <row r="194" spans="1:1" x14ac:dyDescent="0.2">
      <c r="A194" s="27" t="s">
        <v>2716</v>
      </c>
    </row>
    <row r="195" spans="1:1" x14ac:dyDescent="0.2">
      <c r="A195" s="27" t="s">
        <v>2717</v>
      </c>
    </row>
    <row r="196" spans="1:1" x14ac:dyDescent="0.2">
      <c r="A196" s="27" t="s">
        <v>2718</v>
      </c>
    </row>
    <row r="197" spans="1:1" x14ac:dyDescent="0.2">
      <c r="A197" s="27" t="s">
        <v>2719</v>
      </c>
    </row>
    <row r="198" spans="1:1" x14ac:dyDescent="0.2">
      <c r="A198" s="27" t="s">
        <v>2720</v>
      </c>
    </row>
    <row r="199" spans="1:1" x14ac:dyDescent="0.2">
      <c r="A199" s="27" t="s">
        <v>2721</v>
      </c>
    </row>
    <row r="200" spans="1:1" x14ac:dyDescent="0.2">
      <c r="A200" s="27" t="s">
        <v>2722</v>
      </c>
    </row>
    <row r="201" spans="1:1" x14ac:dyDescent="0.2">
      <c r="A201" s="27" t="s">
        <v>2723</v>
      </c>
    </row>
    <row r="202" spans="1:1" x14ac:dyDescent="0.2">
      <c r="A202" s="27" t="s">
        <v>2724</v>
      </c>
    </row>
    <row r="203" spans="1:1" x14ac:dyDescent="0.2">
      <c r="A203" s="27" t="s">
        <v>2725</v>
      </c>
    </row>
    <row r="204" spans="1:1" x14ac:dyDescent="0.2">
      <c r="A204" s="27" t="s">
        <v>2726</v>
      </c>
    </row>
    <row r="205" spans="1:1" ht="10.8" thickBot="1" x14ac:dyDescent="0.25">
      <c r="A205" s="170" t="s">
        <v>2727</v>
      </c>
    </row>
    <row r="206" spans="1:1" x14ac:dyDescent="0.2">
      <c r="A206" s="27" t="s">
        <v>2728</v>
      </c>
    </row>
    <row r="207" spans="1:1" x14ac:dyDescent="0.2">
      <c r="A207" s="27" t="s">
        <v>2729</v>
      </c>
    </row>
    <row r="208" spans="1:1" x14ac:dyDescent="0.2">
      <c r="A208" s="27" t="s">
        <v>2730</v>
      </c>
    </row>
    <row r="209" spans="1:40" x14ac:dyDescent="0.2">
      <c r="A209" s="27" t="s">
        <v>1454</v>
      </c>
    </row>
    <row r="210" spans="1:40" x14ac:dyDescent="0.2">
      <c r="A210" s="27" t="s">
        <v>2731</v>
      </c>
    </row>
    <row r="211" spans="1:40" s="171" customFormat="1" x14ac:dyDescent="0.2">
      <c r="A211" s="128" t="s">
        <v>2732</v>
      </c>
      <c r="B211" s="171">
        <v>0.92331286491238995</v>
      </c>
      <c r="C211" s="171">
        <v>0.92302545253130797</v>
      </c>
      <c r="D211" s="171">
        <v>0.92282865185100604</v>
      </c>
      <c r="E211" s="171">
        <v>0.92264018641022905</v>
      </c>
      <c r="F211" s="171">
        <v>0.92247797974085599</v>
      </c>
      <c r="G211" s="171">
        <v>0.92236291724521602</v>
      </c>
      <c r="H211" s="171">
        <v>0.92222543985757199</v>
      </c>
      <c r="I211" s="171">
        <v>0.92209701333627303</v>
      </c>
      <c r="J211" s="171">
        <v>0.92204535938672205</v>
      </c>
      <c r="K211" s="171">
        <v>0.92198014786013505</v>
      </c>
      <c r="L211" s="171">
        <v>0.92199241694420897</v>
      </c>
      <c r="M211" s="171">
        <v>0.92201939610550399</v>
      </c>
      <c r="N211" s="171">
        <v>0.92201939610550399</v>
      </c>
      <c r="O211" s="171">
        <v>0.92148626709918402</v>
      </c>
      <c r="P211" s="171">
        <v>0.92146582883605699</v>
      </c>
      <c r="Q211" s="171">
        <v>0.92149142021280195</v>
      </c>
      <c r="R211" s="171">
        <v>0.92150036188977102</v>
      </c>
      <c r="S211" s="171">
        <v>0.92151964009660503</v>
      </c>
      <c r="T211" s="171">
        <v>0.92155415263630502</v>
      </c>
      <c r="U211" s="171">
        <v>0.92156083603720096</v>
      </c>
      <c r="V211" s="171">
        <v>0.92154360326146201</v>
      </c>
      <c r="W211" s="171">
        <v>0.921550245773888</v>
      </c>
      <c r="X211" s="171">
        <v>0.92153496525246503</v>
      </c>
      <c r="Y211" s="171">
        <v>0.92157668316152197</v>
      </c>
      <c r="Z211" s="171">
        <v>0.92161760752166599</v>
      </c>
      <c r="AA211" s="171">
        <v>0.92161760752166599</v>
      </c>
      <c r="AB211" s="171">
        <v>0.92100244472395898</v>
      </c>
      <c r="AC211" s="171">
        <v>0.92101698452900504</v>
      </c>
      <c r="AD211" s="171">
        <v>0.92106056580652595</v>
      </c>
      <c r="AE211" s="171">
        <v>0.92109213592277805</v>
      </c>
      <c r="AF211" s="171">
        <v>0.92112702522762901</v>
      </c>
      <c r="AG211" s="171">
        <v>0.92116911412149804</v>
      </c>
      <c r="AH211" s="171">
        <v>0.92118524085639797</v>
      </c>
      <c r="AI211" s="171">
        <v>0.92117777270994305</v>
      </c>
      <c r="AJ211" s="171">
        <v>0.92119924603591896</v>
      </c>
      <c r="AK211" s="171">
        <v>0.92120353606551397</v>
      </c>
      <c r="AL211" s="171">
        <v>0.92124822864017697</v>
      </c>
      <c r="AM211" s="171">
        <v>0.92123323217513098</v>
      </c>
      <c r="AN211" s="171">
        <v>0.92123323217513098</v>
      </c>
    </row>
    <row r="212" spans="1:40" s="171" customFormat="1" x14ac:dyDescent="0.2">
      <c r="A212" s="203" t="s">
        <v>2733</v>
      </c>
      <c r="B212" s="171">
        <v>0</v>
      </c>
      <c r="C212" s="171">
        <v>0</v>
      </c>
      <c r="D212" s="171">
        <v>0</v>
      </c>
      <c r="E212" s="171">
        <v>0</v>
      </c>
      <c r="F212" s="171">
        <v>0</v>
      </c>
      <c r="G212" s="171">
        <v>0</v>
      </c>
      <c r="H212" s="171">
        <v>0</v>
      </c>
      <c r="I212" s="171">
        <v>0</v>
      </c>
      <c r="J212" s="171">
        <v>0</v>
      </c>
      <c r="K212" s="171">
        <v>0</v>
      </c>
      <c r="L212" s="171">
        <v>0</v>
      </c>
      <c r="M212" s="171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171">
        <v>0</v>
      </c>
      <c r="V212" s="171">
        <v>0</v>
      </c>
      <c r="W212" s="171">
        <v>0</v>
      </c>
      <c r="X212" s="171">
        <v>0</v>
      </c>
      <c r="Y212" s="171">
        <v>0</v>
      </c>
      <c r="Z212" s="171">
        <v>0</v>
      </c>
      <c r="AA212" s="171">
        <v>0</v>
      </c>
      <c r="AB212" s="171">
        <v>0</v>
      </c>
      <c r="AC212" s="171">
        <v>0</v>
      </c>
      <c r="AD212" s="171">
        <v>0</v>
      </c>
      <c r="AE212" s="171">
        <v>0</v>
      </c>
      <c r="AF212" s="171">
        <v>0</v>
      </c>
      <c r="AG212" s="171">
        <v>0</v>
      </c>
      <c r="AH212" s="171">
        <v>0</v>
      </c>
      <c r="AI212" s="171">
        <v>0</v>
      </c>
      <c r="AJ212" s="171">
        <v>0</v>
      </c>
      <c r="AK212" s="171">
        <v>0</v>
      </c>
      <c r="AL212" s="171">
        <v>0</v>
      </c>
      <c r="AM212" s="171">
        <v>0</v>
      </c>
      <c r="AN212" s="171">
        <v>0</v>
      </c>
    </row>
    <row r="213" spans="1:40" x14ac:dyDescent="0.2">
      <c r="A213" s="27" t="s">
        <v>2734</v>
      </c>
    </row>
    <row r="214" spans="1:40" x14ac:dyDescent="0.2">
      <c r="A214" s="27" t="s">
        <v>2735</v>
      </c>
    </row>
    <row r="215" spans="1:40" x14ac:dyDescent="0.2">
      <c r="A215" s="27" t="s">
        <v>2736</v>
      </c>
    </row>
    <row r="216" spans="1:40" x14ac:dyDescent="0.2">
      <c r="A216" s="27" t="s">
        <v>2737</v>
      </c>
    </row>
    <row r="217" spans="1:40" x14ac:dyDescent="0.2">
      <c r="A217" s="27" t="s">
        <v>2738</v>
      </c>
    </row>
    <row r="218" spans="1:40" x14ac:dyDescent="0.2">
      <c r="A218" s="27" t="s">
        <v>2739</v>
      </c>
    </row>
    <row r="219" spans="1:40" x14ac:dyDescent="0.2">
      <c r="A219" s="27" t="s">
        <v>2059</v>
      </c>
    </row>
    <row r="220" spans="1:40" x14ac:dyDescent="0.2">
      <c r="A220" s="30" t="s">
        <v>2740</v>
      </c>
    </row>
    <row r="221" spans="1:40" x14ac:dyDescent="0.2">
      <c r="A221" s="27" t="s">
        <v>2741</v>
      </c>
    </row>
    <row r="222" spans="1:40" x14ac:dyDescent="0.2">
      <c r="A222" s="27" t="s">
        <v>2742</v>
      </c>
    </row>
    <row r="223" spans="1:40" x14ac:dyDescent="0.2">
      <c r="A223" s="27" t="s">
        <v>2743</v>
      </c>
    </row>
    <row r="224" spans="1:40" x14ac:dyDescent="0.2">
      <c r="A224" s="27" t="s">
        <v>2744</v>
      </c>
    </row>
    <row r="225" spans="1:40" x14ac:dyDescent="0.2">
      <c r="A225" s="27" t="s">
        <v>2745</v>
      </c>
    </row>
    <row r="226" spans="1:40" x14ac:dyDescent="0.2">
      <c r="A226" s="27" t="s">
        <v>2746</v>
      </c>
    </row>
    <row r="227" spans="1:40" x14ac:dyDescent="0.2">
      <c r="A227" s="27" t="s">
        <v>2747</v>
      </c>
    </row>
    <row r="228" spans="1:40" x14ac:dyDescent="0.2">
      <c r="A228" s="27" t="s">
        <v>2748</v>
      </c>
    </row>
    <row r="229" spans="1:40" x14ac:dyDescent="0.2">
      <c r="A229" s="27" t="s">
        <v>2749</v>
      </c>
    </row>
    <row r="230" spans="1:40" x14ac:dyDescent="0.2">
      <c r="A230" s="27" t="s">
        <v>2750</v>
      </c>
    </row>
    <row r="231" spans="1:40" x14ac:dyDescent="0.2">
      <c r="A231" s="27" t="s">
        <v>2751</v>
      </c>
    </row>
    <row r="232" spans="1:40" x14ac:dyDescent="0.2">
      <c r="A232" s="27" t="s">
        <v>2752</v>
      </c>
    </row>
    <row r="233" spans="1:40" x14ac:dyDescent="0.2">
      <c r="A233" s="27" t="s">
        <v>2753</v>
      </c>
    </row>
    <row r="234" spans="1:40" x14ac:dyDescent="0.2">
      <c r="A234" s="27" t="s">
        <v>2754</v>
      </c>
    </row>
    <row r="235" spans="1:40" x14ac:dyDescent="0.2">
      <c r="A235" s="27" t="s">
        <v>2755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  <c r="I235" s="164">
        <v>0</v>
      </c>
      <c r="J235" s="164">
        <v>0</v>
      </c>
      <c r="K235" s="164">
        <v>0</v>
      </c>
      <c r="L235" s="164">
        <v>0</v>
      </c>
      <c r="M235" s="164">
        <v>0</v>
      </c>
      <c r="N235" s="164">
        <v>0</v>
      </c>
      <c r="O235" s="164">
        <v>0</v>
      </c>
      <c r="P235" s="164">
        <v>0</v>
      </c>
      <c r="Q235" s="164">
        <v>0</v>
      </c>
      <c r="R235" s="164">
        <v>0</v>
      </c>
      <c r="S235" s="164">
        <v>0</v>
      </c>
      <c r="T235" s="164">
        <v>0</v>
      </c>
      <c r="U235" s="164">
        <v>0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  <c r="AC235" s="164">
        <v>0</v>
      </c>
      <c r="AD235" s="164">
        <v>0</v>
      </c>
      <c r="AE235" s="164">
        <v>0</v>
      </c>
      <c r="AF235" s="164">
        <v>0</v>
      </c>
      <c r="AG235" s="164">
        <v>0</v>
      </c>
      <c r="AH235" s="164">
        <v>0</v>
      </c>
      <c r="AI235" s="164">
        <v>0</v>
      </c>
      <c r="AJ235" s="164">
        <v>0</v>
      </c>
      <c r="AK235" s="164">
        <v>0</v>
      </c>
      <c r="AL235" s="164">
        <v>0</v>
      </c>
      <c r="AM235" s="164">
        <v>0</v>
      </c>
      <c r="AN235" s="164">
        <v>0</v>
      </c>
    </row>
    <row r="236" spans="1:40" x14ac:dyDescent="0.2">
      <c r="A236" s="27" t="s">
        <v>2756</v>
      </c>
    </row>
    <row r="237" spans="1:40" x14ac:dyDescent="0.2">
      <c r="A237" s="27" t="s">
        <v>1482</v>
      </c>
    </row>
    <row r="238" spans="1:40" x14ac:dyDescent="0.2">
      <c r="A238" s="27" t="s">
        <v>2757</v>
      </c>
    </row>
    <row r="239" spans="1:40" x14ac:dyDescent="0.2">
      <c r="A239" s="27" t="s">
        <v>2758</v>
      </c>
    </row>
    <row r="240" spans="1:40" x14ac:dyDescent="0.2">
      <c r="A240" s="27" t="s">
        <v>2759</v>
      </c>
    </row>
    <row r="241" spans="1:1" x14ac:dyDescent="0.2">
      <c r="A241" s="27" t="s">
        <v>2760</v>
      </c>
    </row>
    <row r="242" spans="1:1" x14ac:dyDescent="0.2">
      <c r="A242" s="27" t="s">
        <v>2761</v>
      </c>
    </row>
    <row r="243" spans="1:1" x14ac:dyDescent="0.2">
      <c r="A243" s="27" t="s">
        <v>2762</v>
      </c>
    </row>
    <row r="244" spans="1:1" x14ac:dyDescent="0.2">
      <c r="A244" s="27" t="s">
        <v>2763</v>
      </c>
    </row>
    <row r="245" spans="1:1" x14ac:dyDescent="0.2">
      <c r="A245" s="27" t="s">
        <v>2764</v>
      </c>
    </row>
    <row r="246" spans="1:1" x14ac:dyDescent="0.2">
      <c r="A246" s="27" t="s">
        <v>2765</v>
      </c>
    </row>
    <row r="247" spans="1:1" x14ac:dyDescent="0.2">
      <c r="A247" s="27" t="s">
        <v>2766</v>
      </c>
    </row>
    <row r="248" spans="1:1" x14ac:dyDescent="0.2">
      <c r="A248" s="27" t="s">
        <v>2767</v>
      </c>
    </row>
    <row r="249" spans="1:1" x14ac:dyDescent="0.2">
      <c r="A249" s="27" t="s">
        <v>2768</v>
      </c>
    </row>
    <row r="250" spans="1:1" x14ac:dyDescent="0.2">
      <c r="A250" s="27" t="s">
        <v>2769</v>
      </c>
    </row>
    <row r="251" spans="1:1" x14ac:dyDescent="0.2">
      <c r="A251" s="27" t="s">
        <v>2770</v>
      </c>
    </row>
    <row r="252" spans="1:1" x14ac:dyDescent="0.2">
      <c r="A252" s="27" t="s">
        <v>2771</v>
      </c>
    </row>
    <row r="253" spans="1:1" x14ac:dyDescent="0.2">
      <c r="A253" s="27" t="s">
        <v>2772</v>
      </c>
    </row>
    <row r="254" spans="1:1" x14ac:dyDescent="0.2">
      <c r="A254" s="27" t="s">
        <v>2773</v>
      </c>
    </row>
    <row r="255" spans="1:1" x14ac:dyDescent="0.2">
      <c r="A255" s="27" t="s">
        <v>2774</v>
      </c>
    </row>
    <row r="256" spans="1:1" x14ac:dyDescent="0.2">
      <c r="A256" s="27" t="s">
        <v>2775</v>
      </c>
    </row>
    <row r="257" spans="1:1" x14ac:dyDescent="0.2">
      <c r="A257" s="27" t="s">
        <v>2776</v>
      </c>
    </row>
    <row r="258" spans="1:1" x14ac:dyDescent="0.2">
      <c r="A258" s="27" t="s">
        <v>2777</v>
      </c>
    </row>
    <row r="259" spans="1:1" x14ac:dyDescent="0.2">
      <c r="A259" s="27" t="s">
        <v>2778</v>
      </c>
    </row>
    <row r="260" spans="1:1" x14ac:dyDescent="0.2">
      <c r="A260" s="27" t="s">
        <v>2779</v>
      </c>
    </row>
    <row r="261" spans="1:1" x14ac:dyDescent="0.2">
      <c r="A261" s="27" t="s">
        <v>2780</v>
      </c>
    </row>
    <row r="262" spans="1:1" x14ac:dyDescent="0.2">
      <c r="A262" s="27" t="s">
        <v>2781</v>
      </c>
    </row>
    <row r="263" spans="1:1" x14ac:dyDescent="0.2">
      <c r="A263" s="27" t="s">
        <v>2782</v>
      </c>
    </row>
    <row r="264" spans="1:1" x14ac:dyDescent="0.2">
      <c r="A264" s="27" t="s">
        <v>2783</v>
      </c>
    </row>
    <row r="265" spans="1:1" x14ac:dyDescent="0.2">
      <c r="A265" s="27" t="s">
        <v>2784</v>
      </c>
    </row>
    <row r="266" spans="1:1" x14ac:dyDescent="0.2">
      <c r="A266" s="27" t="s">
        <v>2785</v>
      </c>
    </row>
    <row r="267" spans="1:1" x14ac:dyDescent="0.2">
      <c r="A267" s="27" t="s">
        <v>2786</v>
      </c>
    </row>
    <row r="268" spans="1:1" x14ac:dyDescent="0.2">
      <c r="A268" s="27" t="s">
        <v>2787</v>
      </c>
    </row>
    <row r="269" spans="1:1" x14ac:dyDescent="0.2">
      <c r="A269" s="27" t="s">
        <v>2788</v>
      </c>
    </row>
    <row r="270" spans="1:1" x14ac:dyDescent="0.2">
      <c r="A270" s="27" t="s">
        <v>2789</v>
      </c>
    </row>
    <row r="271" spans="1:1" x14ac:dyDescent="0.2">
      <c r="A271" s="27" t="s">
        <v>2790</v>
      </c>
    </row>
    <row r="272" spans="1:1" x14ac:dyDescent="0.2">
      <c r="A272" s="27" t="s">
        <v>2791</v>
      </c>
    </row>
    <row r="273" spans="1:40" x14ac:dyDescent="0.2">
      <c r="A273" s="27" t="s">
        <v>2792</v>
      </c>
    </row>
    <row r="274" spans="1:40" x14ac:dyDescent="0.2">
      <c r="A274" s="27" t="s">
        <v>2793</v>
      </c>
    </row>
    <row r="275" spans="1:40" x14ac:dyDescent="0.2">
      <c r="A275" s="27" t="s">
        <v>2794</v>
      </c>
    </row>
    <row r="276" spans="1:40" x14ac:dyDescent="0.2">
      <c r="A276" s="27" t="s">
        <v>2795</v>
      </c>
    </row>
    <row r="277" spans="1:40" x14ac:dyDescent="0.2">
      <c r="A277" s="27" t="s">
        <v>2796</v>
      </c>
    </row>
    <row r="278" spans="1:40" x14ac:dyDescent="0.2">
      <c r="A278" s="27" t="s">
        <v>2797</v>
      </c>
    </row>
    <row r="279" spans="1:40" x14ac:dyDescent="0.2">
      <c r="A279" s="27" t="s">
        <v>2798</v>
      </c>
    </row>
    <row r="280" spans="1:40" x14ac:dyDescent="0.2">
      <c r="A280" s="27" t="s">
        <v>2799</v>
      </c>
    </row>
    <row r="281" spans="1:40" x14ac:dyDescent="0.2">
      <c r="A281" s="27" t="s">
        <v>2800</v>
      </c>
    </row>
    <row r="282" spans="1:40" ht="10.8" thickBot="1" x14ac:dyDescent="0.25">
      <c r="A282" s="189" t="s">
        <v>2801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  <c r="O282" s="164">
        <v>0</v>
      </c>
      <c r="P282" s="164">
        <v>0</v>
      </c>
      <c r="Q282" s="164">
        <v>0</v>
      </c>
      <c r="R282" s="164">
        <v>0</v>
      </c>
      <c r="S282" s="164">
        <v>0</v>
      </c>
      <c r="T282" s="164">
        <v>0</v>
      </c>
      <c r="U282" s="164">
        <v>0</v>
      </c>
      <c r="V282" s="164">
        <v>0</v>
      </c>
      <c r="W282" s="164">
        <v>0</v>
      </c>
      <c r="X282" s="164">
        <v>0</v>
      </c>
      <c r="Y282" s="164">
        <v>0</v>
      </c>
      <c r="Z282" s="164">
        <v>0</v>
      </c>
      <c r="AA282" s="164">
        <v>0</v>
      </c>
      <c r="AB282" s="164">
        <v>0</v>
      </c>
      <c r="AC282" s="164">
        <v>0</v>
      </c>
      <c r="AD282" s="164">
        <v>0</v>
      </c>
      <c r="AE282" s="164">
        <v>0</v>
      </c>
      <c r="AF282" s="164">
        <v>0</v>
      </c>
      <c r="AG282" s="164">
        <v>0</v>
      </c>
      <c r="AH282" s="164">
        <v>0</v>
      </c>
      <c r="AI282" s="164">
        <v>0</v>
      </c>
      <c r="AJ282" s="164">
        <v>0</v>
      </c>
      <c r="AK282" s="164">
        <v>0</v>
      </c>
      <c r="AL282" s="164">
        <v>0</v>
      </c>
      <c r="AM282" s="164">
        <v>0</v>
      </c>
      <c r="AN282" s="164">
        <v>0</v>
      </c>
    </row>
    <row r="283" spans="1:40" x14ac:dyDescent="0.2">
      <c r="A283" s="27" t="s">
        <v>2802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64">
        <v>0</v>
      </c>
      <c r="AB283" s="164">
        <v>0</v>
      </c>
      <c r="AC283" s="164">
        <v>0</v>
      </c>
      <c r="AD283" s="164">
        <v>0</v>
      </c>
      <c r="AE283" s="164">
        <v>0</v>
      </c>
      <c r="AF283" s="164">
        <v>0</v>
      </c>
      <c r="AG283" s="164">
        <v>0</v>
      </c>
      <c r="AH283" s="164">
        <v>0</v>
      </c>
      <c r="AI283" s="164">
        <v>0</v>
      </c>
      <c r="AJ283" s="164">
        <v>0</v>
      </c>
      <c r="AK283" s="164">
        <v>0</v>
      </c>
      <c r="AL283" s="164">
        <v>0</v>
      </c>
      <c r="AM283" s="164">
        <v>0</v>
      </c>
      <c r="AN283" s="164">
        <v>0</v>
      </c>
    </row>
    <row r="284" spans="1:40" x14ac:dyDescent="0.2">
      <c r="A284" s="27" t="s">
        <v>1011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0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4">
        <v>0</v>
      </c>
      <c r="AD284" s="164">
        <v>0</v>
      </c>
      <c r="AE284" s="164">
        <v>0</v>
      </c>
      <c r="AF284" s="164">
        <v>0</v>
      </c>
      <c r="AG284" s="164">
        <v>0</v>
      </c>
      <c r="AH284" s="164">
        <v>0</v>
      </c>
      <c r="AI284" s="164">
        <v>0</v>
      </c>
      <c r="AJ284" s="164">
        <v>0</v>
      </c>
      <c r="AK284" s="164">
        <v>0</v>
      </c>
      <c r="AL284" s="164">
        <v>0</v>
      </c>
      <c r="AM284" s="164">
        <v>0</v>
      </c>
      <c r="AN284" s="164">
        <v>0</v>
      </c>
    </row>
    <row r="285" spans="1:40" x14ac:dyDescent="0.2">
      <c r="A285" s="27" t="s">
        <v>2803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  <c r="O285" s="164">
        <v>0</v>
      </c>
      <c r="P285" s="164">
        <v>0</v>
      </c>
      <c r="Q285" s="164">
        <v>0</v>
      </c>
      <c r="R285" s="164">
        <v>0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  <c r="AC285" s="164">
        <v>0</v>
      </c>
      <c r="AD285" s="164">
        <v>0</v>
      </c>
      <c r="AE285" s="164">
        <v>0</v>
      </c>
      <c r="AF285" s="164">
        <v>0</v>
      </c>
      <c r="AG285" s="164">
        <v>0</v>
      </c>
      <c r="AH285" s="164">
        <v>0</v>
      </c>
      <c r="AI285" s="164">
        <v>0</v>
      </c>
      <c r="AJ285" s="164">
        <v>0</v>
      </c>
      <c r="AK285" s="164">
        <v>0</v>
      </c>
      <c r="AL285" s="164">
        <v>0</v>
      </c>
      <c r="AM285" s="164">
        <v>0</v>
      </c>
      <c r="AN285" s="164">
        <v>0</v>
      </c>
    </row>
    <row r="286" spans="1:40" x14ac:dyDescent="0.2">
      <c r="A286" s="27" t="s">
        <v>2804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0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  <c r="AC286" s="164">
        <v>0</v>
      </c>
      <c r="AD286" s="164">
        <v>0</v>
      </c>
      <c r="AE286" s="164">
        <v>0</v>
      </c>
      <c r="AF286" s="164">
        <v>0</v>
      </c>
      <c r="AG286" s="164">
        <v>0</v>
      </c>
      <c r="AH286" s="164">
        <v>0</v>
      </c>
      <c r="AI286" s="164">
        <v>0</v>
      </c>
      <c r="AJ286" s="164">
        <v>0</v>
      </c>
      <c r="AK286" s="164">
        <v>0</v>
      </c>
      <c r="AL286" s="164">
        <v>0</v>
      </c>
      <c r="AM286" s="164">
        <v>0</v>
      </c>
      <c r="AN286" s="164">
        <v>0</v>
      </c>
    </row>
    <row r="287" spans="1:40" x14ac:dyDescent="0.2">
      <c r="A287" s="27" t="s">
        <v>2805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  <c r="O287" s="164">
        <v>0</v>
      </c>
      <c r="P287" s="164">
        <v>0</v>
      </c>
      <c r="Q287" s="164">
        <v>0</v>
      </c>
      <c r="R287" s="164">
        <v>0</v>
      </c>
      <c r="S287" s="164">
        <v>0</v>
      </c>
      <c r="T287" s="164">
        <v>0</v>
      </c>
      <c r="U287" s="164">
        <v>0</v>
      </c>
      <c r="V287" s="164">
        <v>0</v>
      </c>
      <c r="W287" s="164">
        <v>0</v>
      </c>
      <c r="X287" s="164">
        <v>0</v>
      </c>
      <c r="Y287" s="164">
        <v>0</v>
      </c>
      <c r="Z287" s="164">
        <v>0</v>
      </c>
      <c r="AA287" s="164">
        <v>0</v>
      </c>
      <c r="AB287" s="164">
        <v>0</v>
      </c>
      <c r="AC287" s="164">
        <v>0</v>
      </c>
      <c r="AD287" s="164">
        <v>0</v>
      </c>
      <c r="AE287" s="164">
        <v>0</v>
      </c>
      <c r="AF287" s="164">
        <v>0</v>
      </c>
      <c r="AG287" s="164">
        <v>0</v>
      </c>
      <c r="AH287" s="164">
        <v>0</v>
      </c>
      <c r="AI287" s="164">
        <v>0</v>
      </c>
      <c r="AJ287" s="164">
        <v>0</v>
      </c>
      <c r="AK287" s="164">
        <v>0</v>
      </c>
      <c r="AL287" s="164">
        <v>0</v>
      </c>
      <c r="AM287" s="164">
        <v>0</v>
      </c>
      <c r="AN287" s="164">
        <v>0</v>
      </c>
    </row>
    <row r="288" spans="1:40" x14ac:dyDescent="0.2">
      <c r="A288" s="27" t="s">
        <v>2806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0</v>
      </c>
      <c r="U288" s="164">
        <v>0</v>
      </c>
      <c r="V288" s="164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  <c r="AC288" s="164">
        <v>0</v>
      </c>
      <c r="AD288" s="164">
        <v>0</v>
      </c>
      <c r="AE288" s="164">
        <v>0</v>
      </c>
      <c r="AF288" s="164">
        <v>0</v>
      </c>
      <c r="AG288" s="164">
        <v>0</v>
      </c>
      <c r="AH288" s="164">
        <v>0</v>
      </c>
      <c r="AI288" s="164">
        <v>0</v>
      </c>
      <c r="AJ288" s="164">
        <v>0</v>
      </c>
      <c r="AK288" s="164">
        <v>0</v>
      </c>
      <c r="AL288" s="164">
        <v>0</v>
      </c>
      <c r="AM288" s="164">
        <v>0</v>
      </c>
      <c r="AN288" s="164">
        <v>0</v>
      </c>
    </row>
    <row r="289" spans="1:40" x14ac:dyDescent="0.2">
      <c r="A289" s="27" t="s">
        <v>2807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  <c r="O289" s="164">
        <v>0</v>
      </c>
      <c r="P289" s="164">
        <v>0</v>
      </c>
      <c r="Q289" s="164">
        <v>0</v>
      </c>
      <c r="R289" s="164">
        <v>0</v>
      </c>
      <c r="S289" s="164">
        <v>0</v>
      </c>
      <c r="T289" s="164">
        <v>0</v>
      </c>
      <c r="U289" s="164">
        <v>0</v>
      </c>
      <c r="V289" s="164">
        <v>0</v>
      </c>
      <c r="W289" s="164">
        <v>0</v>
      </c>
      <c r="X289" s="164">
        <v>0</v>
      </c>
      <c r="Y289" s="164">
        <v>0</v>
      </c>
      <c r="Z289" s="164">
        <v>0</v>
      </c>
      <c r="AA289" s="164">
        <v>0</v>
      </c>
      <c r="AB289" s="164">
        <v>0</v>
      </c>
      <c r="AC289" s="164">
        <v>0</v>
      </c>
      <c r="AD289" s="164">
        <v>0</v>
      </c>
      <c r="AE289" s="164">
        <v>0</v>
      </c>
      <c r="AF289" s="164">
        <v>0</v>
      </c>
      <c r="AG289" s="164">
        <v>0</v>
      </c>
      <c r="AH289" s="164">
        <v>0</v>
      </c>
      <c r="AI289" s="164">
        <v>0</v>
      </c>
      <c r="AJ289" s="164">
        <v>0</v>
      </c>
      <c r="AK289" s="164">
        <v>0</v>
      </c>
      <c r="AL289" s="164">
        <v>0</v>
      </c>
      <c r="AM289" s="164">
        <v>0</v>
      </c>
      <c r="AN289" s="164">
        <v>0</v>
      </c>
    </row>
    <row r="290" spans="1:40" x14ac:dyDescent="0.2">
      <c r="A290" s="27" t="s">
        <v>2808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0</v>
      </c>
      <c r="R290" s="164">
        <v>0</v>
      </c>
      <c r="S290" s="164">
        <v>0</v>
      </c>
      <c r="T290" s="164">
        <v>0</v>
      </c>
      <c r="U290" s="164">
        <v>0</v>
      </c>
      <c r="V290" s="164">
        <v>0</v>
      </c>
      <c r="W290" s="164">
        <v>0</v>
      </c>
      <c r="X290" s="164">
        <v>0</v>
      </c>
      <c r="Y290" s="164">
        <v>0</v>
      </c>
      <c r="Z290" s="164">
        <v>0</v>
      </c>
      <c r="AA290" s="164">
        <v>0</v>
      </c>
      <c r="AB290" s="164">
        <v>0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0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0</v>
      </c>
    </row>
    <row r="291" spans="1:40" x14ac:dyDescent="0.2">
      <c r="A291" s="27" t="s">
        <v>2809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0</v>
      </c>
      <c r="Q291" s="164">
        <v>0</v>
      </c>
      <c r="R291" s="164">
        <v>0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0</v>
      </c>
      <c r="AC291" s="164">
        <v>0</v>
      </c>
      <c r="AD291" s="164">
        <v>0</v>
      </c>
      <c r="AE291" s="164">
        <v>0</v>
      </c>
      <c r="AF291" s="164">
        <v>0</v>
      </c>
      <c r="AG291" s="164">
        <v>0</v>
      </c>
      <c r="AH291" s="164">
        <v>0</v>
      </c>
      <c r="AI291" s="164">
        <v>0</v>
      </c>
      <c r="AJ291" s="164">
        <v>0</v>
      </c>
      <c r="AK291" s="164">
        <v>0</v>
      </c>
      <c r="AL291" s="164">
        <v>0</v>
      </c>
      <c r="AM291" s="164">
        <v>0</v>
      </c>
      <c r="AN291" s="164">
        <v>0</v>
      </c>
    </row>
    <row r="292" spans="1:40" x14ac:dyDescent="0.2">
      <c r="A292" s="27" t="s">
        <v>2810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0</v>
      </c>
      <c r="P292" s="164">
        <v>0</v>
      </c>
      <c r="Q292" s="164">
        <v>0</v>
      </c>
      <c r="R292" s="164">
        <v>0</v>
      </c>
      <c r="S292" s="164">
        <v>0</v>
      </c>
      <c r="T292" s="164">
        <v>0</v>
      </c>
      <c r="U292" s="164">
        <v>0</v>
      </c>
      <c r="V292" s="164">
        <v>0</v>
      </c>
      <c r="W292" s="164">
        <v>0</v>
      </c>
      <c r="X292" s="164">
        <v>0</v>
      </c>
      <c r="Y292" s="164">
        <v>0</v>
      </c>
      <c r="Z292" s="164">
        <v>0</v>
      </c>
      <c r="AA292" s="164">
        <v>0</v>
      </c>
      <c r="AB292" s="164">
        <v>0</v>
      </c>
      <c r="AC292" s="164">
        <v>0</v>
      </c>
      <c r="AD292" s="164">
        <v>0</v>
      </c>
      <c r="AE292" s="164">
        <v>0</v>
      </c>
      <c r="AF292" s="164">
        <v>0</v>
      </c>
      <c r="AG292" s="164">
        <v>0</v>
      </c>
      <c r="AH292" s="164">
        <v>0</v>
      </c>
      <c r="AI292" s="164">
        <v>0</v>
      </c>
      <c r="AJ292" s="164">
        <v>0</v>
      </c>
      <c r="AK292" s="164">
        <v>0</v>
      </c>
      <c r="AL292" s="164">
        <v>0</v>
      </c>
      <c r="AM292" s="164">
        <v>0</v>
      </c>
      <c r="AN292" s="164">
        <v>0</v>
      </c>
    </row>
    <row r="293" spans="1:40" x14ac:dyDescent="0.2">
      <c r="A293" s="27" t="s">
        <v>2811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0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4">
        <v>0</v>
      </c>
      <c r="AD293" s="164">
        <v>0</v>
      </c>
      <c r="AE293" s="164">
        <v>0</v>
      </c>
      <c r="AF293" s="164">
        <v>0</v>
      </c>
      <c r="AG293" s="164">
        <v>0</v>
      </c>
      <c r="AH293" s="164">
        <v>0</v>
      </c>
      <c r="AI293" s="164">
        <v>0</v>
      </c>
      <c r="AJ293" s="164">
        <v>0</v>
      </c>
      <c r="AK293" s="164">
        <v>0</v>
      </c>
      <c r="AL293" s="164">
        <v>0</v>
      </c>
      <c r="AM293" s="164">
        <v>0</v>
      </c>
      <c r="AN293" s="164">
        <v>0</v>
      </c>
    </row>
    <row r="294" spans="1:40" x14ac:dyDescent="0.2">
      <c r="A294" s="27" t="s">
        <v>2812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2813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2814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2815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0</v>
      </c>
      <c r="AA297" s="164">
        <v>0</v>
      </c>
      <c r="AB297" s="164">
        <v>0</v>
      </c>
      <c r="AC297" s="164">
        <v>0</v>
      </c>
      <c r="AD297" s="164">
        <v>0</v>
      </c>
      <c r="AE297" s="164">
        <v>0</v>
      </c>
      <c r="AF297" s="164">
        <v>0</v>
      </c>
      <c r="AG297" s="164">
        <v>0</v>
      </c>
      <c r="AH297" s="164">
        <v>0</v>
      </c>
      <c r="AI297" s="164">
        <v>0</v>
      </c>
      <c r="AJ297" s="164">
        <v>0</v>
      </c>
      <c r="AK297" s="164">
        <v>0</v>
      </c>
      <c r="AL297" s="164">
        <v>0</v>
      </c>
      <c r="AM297" s="164">
        <v>0</v>
      </c>
      <c r="AN297" s="164">
        <v>0</v>
      </c>
    </row>
    <row r="298" spans="1:40" x14ac:dyDescent="0.2">
      <c r="A298" s="27" t="s">
        <v>2816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2817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0</v>
      </c>
      <c r="Z299" s="164">
        <v>0</v>
      </c>
      <c r="AA299" s="164">
        <v>0</v>
      </c>
      <c r="AB299" s="164">
        <v>0</v>
      </c>
      <c r="AC299" s="164">
        <v>0</v>
      </c>
      <c r="AD299" s="164">
        <v>0</v>
      </c>
      <c r="AE299" s="164">
        <v>0</v>
      </c>
      <c r="AF299" s="164">
        <v>0</v>
      </c>
      <c r="AG299" s="164">
        <v>0</v>
      </c>
      <c r="AH299" s="164">
        <v>0</v>
      </c>
      <c r="AI299" s="164">
        <v>0</v>
      </c>
      <c r="AJ299" s="164">
        <v>0</v>
      </c>
      <c r="AK299" s="164">
        <v>0</v>
      </c>
      <c r="AL299" s="164">
        <v>0</v>
      </c>
      <c r="AM299" s="164">
        <v>0</v>
      </c>
      <c r="AN299" s="164">
        <v>0</v>
      </c>
    </row>
    <row r="300" spans="1:40" x14ac:dyDescent="0.2">
      <c r="A300" s="27" t="s">
        <v>2818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0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4">
        <v>0</v>
      </c>
      <c r="AD300" s="164">
        <v>0</v>
      </c>
      <c r="AE300" s="164">
        <v>0</v>
      </c>
      <c r="AF300" s="164">
        <v>0</v>
      </c>
      <c r="AG300" s="164">
        <v>0</v>
      </c>
      <c r="AH300" s="164">
        <v>0</v>
      </c>
      <c r="AI300" s="164">
        <v>0</v>
      </c>
      <c r="AJ300" s="164">
        <v>0</v>
      </c>
      <c r="AK300" s="164">
        <v>0</v>
      </c>
      <c r="AL300" s="164">
        <v>0</v>
      </c>
      <c r="AM300" s="164">
        <v>0</v>
      </c>
      <c r="AN300" s="164">
        <v>0</v>
      </c>
    </row>
    <row r="301" spans="1:40" x14ac:dyDescent="0.2">
      <c r="A301" s="27" t="s">
        <v>2819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2820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0</v>
      </c>
      <c r="AB302" s="164">
        <v>0</v>
      </c>
      <c r="AC302" s="164">
        <v>0</v>
      </c>
      <c r="AD302" s="164">
        <v>0</v>
      </c>
      <c r="AE302" s="164">
        <v>0</v>
      </c>
      <c r="AF302" s="164">
        <v>0</v>
      </c>
      <c r="AG302" s="164">
        <v>0</v>
      </c>
      <c r="AH302" s="164">
        <v>0</v>
      </c>
      <c r="AI302" s="164">
        <v>0</v>
      </c>
      <c r="AJ302" s="164">
        <v>0</v>
      </c>
      <c r="AK302" s="164">
        <v>0</v>
      </c>
      <c r="AL302" s="164">
        <v>0</v>
      </c>
      <c r="AM302" s="164">
        <v>0</v>
      </c>
      <c r="AN302" s="164">
        <v>0</v>
      </c>
    </row>
    <row r="303" spans="1:40" x14ac:dyDescent="0.2">
      <c r="A303" s="27" t="s">
        <v>2821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27" t="s">
        <v>2822</v>
      </c>
      <c r="B304" s="164">
        <v>0</v>
      </c>
      <c r="C304" s="164">
        <v>0</v>
      </c>
      <c r="D304" s="164">
        <v>0</v>
      </c>
      <c r="E304" s="164">
        <v>0</v>
      </c>
      <c r="F304" s="164">
        <v>0</v>
      </c>
      <c r="G304" s="164">
        <v>0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v>0</v>
      </c>
      <c r="S304" s="164">
        <v>0</v>
      </c>
      <c r="T304" s="164">
        <v>0</v>
      </c>
      <c r="U304" s="164">
        <v>0</v>
      </c>
      <c r="V304" s="164">
        <v>0</v>
      </c>
      <c r="W304" s="164">
        <v>0</v>
      </c>
      <c r="X304" s="164">
        <v>0</v>
      </c>
      <c r="Y304" s="164">
        <v>0</v>
      </c>
      <c r="Z304" s="164">
        <v>0</v>
      </c>
      <c r="AA304" s="164">
        <v>0</v>
      </c>
      <c r="AB304" s="164">
        <v>0</v>
      </c>
      <c r="AC304" s="164">
        <v>0</v>
      </c>
      <c r="AD304" s="164">
        <v>0</v>
      </c>
      <c r="AE304" s="164">
        <v>0</v>
      </c>
      <c r="AF304" s="164">
        <v>0</v>
      </c>
      <c r="AG304" s="164">
        <v>0</v>
      </c>
      <c r="AH304" s="164">
        <v>0</v>
      </c>
      <c r="AI304" s="164">
        <v>0</v>
      </c>
      <c r="AJ304" s="164">
        <v>0</v>
      </c>
      <c r="AK304" s="164">
        <v>0</v>
      </c>
      <c r="AL304" s="164">
        <v>0</v>
      </c>
      <c r="AM304" s="164">
        <v>0</v>
      </c>
      <c r="AN304" s="164">
        <v>0</v>
      </c>
    </row>
    <row r="305" spans="1:40" x14ac:dyDescent="0.2">
      <c r="A305" s="27" t="s">
        <v>2823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0</v>
      </c>
      <c r="S305" s="164">
        <v>0</v>
      </c>
      <c r="T305" s="164">
        <v>0</v>
      </c>
      <c r="U305" s="164">
        <v>0</v>
      </c>
      <c r="V305" s="164">
        <v>0</v>
      </c>
      <c r="W305" s="164">
        <v>0</v>
      </c>
      <c r="X305" s="164">
        <v>0</v>
      </c>
      <c r="Y305" s="164">
        <v>0</v>
      </c>
      <c r="Z305" s="164">
        <v>0</v>
      </c>
      <c r="AA305" s="164">
        <v>0</v>
      </c>
      <c r="AB305" s="164">
        <v>0</v>
      </c>
      <c r="AC305" s="164">
        <v>0</v>
      </c>
      <c r="AD305" s="164">
        <v>0</v>
      </c>
      <c r="AE305" s="164">
        <v>0</v>
      </c>
      <c r="AF305" s="164">
        <v>0</v>
      </c>
      <c r="AG305" s="164">
        <v>0</v>
      </c>
      <c r="AH305" s="164">
        <v>0</v>
      </c>
      <c r="AI305" s="164">
        <v>0</v>
      </c>
      <c r="AJ305" s="164">
        <v>0</v>
      </c>
      <c r="AK305" s="164">
        <v>0</v>
      </c>
      <c r="AL305" s="164">
        <v>0</v>
      </c>
      <c r="AM305" s="164">
        <v>0</v>
      </c>
      <c r="AN305" s="164">
        <v>0</v>
      </c>
    </row>
    <row r="306" spans="1:40" x14ac:dyDescent="0.2">
      <c r="A306" s="27" t="s">
        <v>2824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0</v>
      </c>
      <c r="Q306" s="164">
        <v>0</v>
      </c>
      <c r="R306" s="164">
        <v>0</v>
      </c>
      <c r="S306" s="164">
        <v>0</v>
      </c>
      <c r="T306" s="164">
        <v>0</v>
      </c>
      <c r="U306" s="164">
        <v>0</v>
      </c>
      <c r="V306" s="164">
        <v>0</v>
      </c>
      <c r="W306" s="164">
        <v>0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4">
        <v>0</v>
      </c>
      <c r="AD306" s="164">
        <v>0</v>
      </c>
      <c r="AE306" s="164">
        <v>0</v>
      </c>
      <c r="AF306" s="164">
        <v>0</v>
      </c>
      <c r="AG306" s="164">
        <v>0</v>
      </c>
      <c r="AH306" s="164">
        <v>0</v>
      </c>
      <c r="AI306" s="164">
        <v>0</v>
      </c>
      <c r="AJ306" s="164">
        <v>0</v>
      </c>
      <c r="AK306" s="164">
        <v>0</v>
      </c>
      <c r="AL306" s="164">
        <v>0</v>
      </c>
      <c r="AM306" s="164">
        <v>0</v>
      </c>
      <c r="AN306" s="164">
        <v>0</v>
      </c>
    </row>
    <row r="307" spans="1:40" x14ac:dyDescent="0.2">
      <c r="A307" s="27" t="s">
        <v>2825</v>
      </c>
    </row>
    <row r="308" spans="1:40" x14ac:dyDescent="0.2">
      <c r="A308" s="27" t="s">
        <v>2826</v>
      </c>
    </row>
    <row r="309" spans="1:40" x14ac:dyDescent="0.2">
      <c r="A309" s="27" t="s">
        <v>1036</v>
      </c>
    </row>
    <row r="310" spans="1:40" x14ac:dyDescent="0.2">
      <c r="A310" s="27" t="s">
        <v>2827</v>
      </c>
    </row>
    <row r="311" spans="1:40" x14ac:dyDescent="0.2">
      <c r="A311" s="27" t="s">
        <v>2828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7C622-9875-4EF5-BCE5-4980BDD37049}">
  <sheetPr>
    <tabColor theme="7"/>
  </sheetPr>
  <dimension ref="A1"/>
  <sheetViews>
    <sheetView tabSelected="1" workbookViewId="0">
      <selection activeCell="E16" sqref="E16"/>
    </sheetView>
  </sheetViews>
  <sheetFormatPr defaultColWidth="8.6640625" defaultRowHeight="13.2" x14ac:dyDescent="0.25"/>
  <cols>
    <col min="1" max="16384" width="8.6640625" style="56"/>
  </cols>
  <sheetData/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31966-B8C9-41A1-8CD3-770DC5A07359}">
  <sheetPr>
    <tabColor theme="7"/>
  </sheetPr>
  <dimension ref="A1:N520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53.10937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732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739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30" t="s">
        <v>752</v>
      </c>
    </row>
    <row r="25" spans="1:14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754</v>
      </c>
      <c r="B26" s="164">
        <v>78435567.384615302</v>
      </c>
      <c r="C26" s="164">
        <v>78433030.503076896</v>
      </c>
      <c r="D26" s="164">
        <v>78426368.372307599</v>
      </c>
      <c r="E26" s="164">
        <v>78419308.477692202</v>
      </c>
      <c r="F26" s="164">
        <v>78419673.259999901</v>
      </c>
      <c r="G26" s="164">
        <v>78419673.259999901</v>
      </c>
      <c r="H26" s="164">
        <v>78419673.259999901</v>
      </c>
      <c r="I26" s="164">
        <v>78419673.259999901</v>
      </c>
      <c r="J26" s="164">
        <v>78419673.259999901</v>
      </c>
      <c r="K26" s="164">
        <v>78419673.259999901</v>
      </c>
      <c r="L26" s="164">
        <v>78419673.259999901</v>
      </c>
      <c r="M26" s="164">
        <v>78419673.259999901</v>
      </c>
      <c r="N26" s="164">
        <v>78419673.259999901</v>
      </c>
    </row>
    <row r="27" spans="1:14" x14ac:dyDescent="0.2">
      <c r="A27" s="27" t="s">
        <v>755</v>
      </c>
      <c r="B27" s="164">
        <v>2479358.9500000002</v>
      </c>
      <c r="C27" s="164">
        <v>2479358.9500000002</v>
      </c>
      <c r="D27" s="164">
        <v>2479358.9500000002</v>
      </c>
      <c r="E27" s="164">
        <v>2479358.9500000002</v>
      </c>
      <c r="F27" s="164">
        <v>2479358.9500000002</v>
      </c>
      <c r="G27" s="164">
        <v>2479358.9500000002</v>
      </c>
      <c r="H27" s="164">
        <v>2479358.9500000002</v>
      </c>
      <c r="I27" s="164">
        <v>2479358.9500000002</v>
      </c>
      <c r="J27" s="164">
        <v>2479358.9500000002</v>
      </c>
      <c r="K27" s="164">
        <v>2479358.9500000002</v>
      </c>
      <c r="L27" s="164">
        <v>2479358.9500000002</v>
      </c>
      <c r="M27" s="164">
        <v>2479358.9500000002</v>
      </c>
      <c r="N27" s="164">
        <v>2479358.9500000002</v>
      </c>
    </row>
    <row r="28" spans="1:14" x14ac:dyDescent="0.2">
      <c r="A28" s="27" t="s">
        <v>756</v>
      </c>
      <c r="B28" s="164">
        <v>17885667.6199999</v>
      </c>
      <c r="C28" s="164">
        <v>17885667.6199999</v>
      </c>
      <c r="D28" s="164">
        <v>17885667.6199999</v>
      </c>
      <c r="E28" s="164">
        <v>17885667.6199999</v>
      </c>
      <c r="F28" s="164">
        <v>17885667.6199999</v>
      </c>
      <c r="G28" s="164">
        <v>17885667.6199999</v>
      </c>
      <c r="H28" s="164">
        <v>17885667.6199999</v>
      </c>
      <c r="I28" s="164">
        <v>17885667.6199999</v>
      </c>
      <c r="J28" s="164">
        <v>17885667.6199999</v>
      </c>
      <c r="K28" s="164">
        <v>17885667.6199999</v>
      </c>
      <c r="L28" s="164">
        <v>17885667.6199999</v>
      </c>
      <c r="M28" s="164">
        <v>17885667.6199999</v>
      </c>
      <c r="N28" s="164">
        <v>17885667.6199999</v>
      </c>
    </row>
    <row r="29" spans="1:14" x14ac:dyDescent="0.2">
      <c r="A29" s="27" t="s">
        <v>757</v>
      </c>
      <c r="B29" s="164">
        <v>57189323.245384596</v>
      </c>
      <c r="C29" s="164">
        <v>57203031.448461503</v>
      </c>
      <c r="D29" s="164">
        <v>57209184.6784615</v>
      </c>
      <c r="E29" s="164">
        <v>57212942.625384599</v>
      </c>
      <c r="F29" s="164">
        <v>57216160.769999899</v>
      </c>
      <c r="G29" s="164">
        <v>57216160.769999899</v>
      </c>
      <c r="H29" s="164">
        <v>57216160.769999899</v>
      </c>
      <c r="I29" s="164">
        <v>57216160.769999899</v>
      </c>
      <c r="J29" s="164">
        <v>57216160.769999899</v>
      </c>
      <c r="K29" s="164">
        <v>57216160.769999899</v>
      </c>
      <c r="L29" s="164">
        <v>57216160.769999899</v>
      </c>
      <c r="M29" s="164">
        <v>57216160.769999899</v>
      </c>
      <c r="N29" s="164">
        <v>57216160.769999899</v>
      </c>
    </row>
    <row r="30" spans="1:14" x14ac:dyDescent="0.2">
      <c r="A30" s="27" t="s">
        <v>758</v>
      </c>
      <c r="B30" s="164">
        <v>1692603855.1076901</v>
      </c>
      <c r="C30" s="164">
        <v>1699344763.78615</v>
      </c>
      <c r="D30" s="164">
        <v>1709914724.2253799</v>
      </c>
      <c r="E30" s="164">
        <v>1721642733.0961499</v>
      </c>
      <c r="F30" s="164">
        <v>1731882528.63076</v>
      </c>
      <c r="G30" s="164">
        <v>1741316317.0922999</v>
      </c>
      <c r="H30" s="164">
        <v>1752034132.4769199</v>
      </c>
      <c r="I30" s="164">
        <v>1762911624.78461</v>
      </c>
      <c r="J30" s="164">
        <v>1773708982.4769199</v>
      </c>
      <c r="K30" s="164">
        <v>1784598563.24615</v>
      </c>
      <c r="L30" s="164">
        <v>1799517631.70769</v>
      </c>
      <c r="M30" s="164">
        <v>1813677595.5538399</v>
      </c>
      <c r="N30" s="164">
        <v>1813677595.5538399</v>
      </c>
    </row>
    <row r="31" spans="1:14" x14ac:dyDescent="0.2">
      <c r="A31" s="27" t="s">
        <v>759</v>
      </c>
      <c r="B31" s="164">
        <v>1848593772.3076899</v>
      </c>
      <c r="C31" s="164">
        <v>1855345852.3076899</v>
      </c>
      <c r="D31" s="164">
        <v>1865915303.8461499</v>
      </c>
      <c r="E31" s="164">
        <v>1877640010.7692299</v>
      </c>
      <c r="F31" s="164">
        <v>1887883389.2307601</v>
      </c>
      <c r="G31" s="164">
        <v>1897317177.6923001</v>
      </c>
      <c r="H31" s="164">
        <v>1908034993.07692</v>
      </c>
      <c r="I31" s="164">
        <v>1918912485.3846099</v>
      </c>
      <c r="J31" s="164">
        <v>1929709843.07692</v>
      </c>
      <c r="K31" s="164">
        <v>1940599423.8461499</v>
      </c>
      <c r="L31" s="164">
        <v>1955518492.3076899</v>
      </c>
      <c r="M31" s="164">
        <v>1969678456.1538401</v>
      </c>
      <c r="N31" s="164">
        <v>1969678456.1538401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761</v>
      </c>
      <c r="B33" s="164">
        <v>4926171118.0061502</v>
      </c>
      <c r="C33" s="164">
        <v>4957379622.8630695</v>
      </c>
      <c r="D33" s="164">
        <v>4993950604.0961504</v>
      </c>
      <c r="E33" s="164">
        <v>5030414028.3761501</v>
      </c>
      <c r="F33" s="164">
        <v>5063308388.91922</v>
      </c>
      <c r="G33" s="164">
        <v>5095268471.0730696</v>
      </c>
      <c r="H33" s="164">
        <v>5125973637.0730696</v>
      </c>
      <c r="I33" s="164">
        <v>5156168093.3038397</v>
      </c>
      <c r="J33" s="164">
        <v>5191163900.0730696</v>
      </c>
      <c r="K33" s="164">
        <v>5228076087.6115303</v>
      </c>
      <c r="L33" s="164">
        <v>5269420270.5346098</v>
      </c>
      <c r="M33" s="164">
        <v>5309655150.3807697</v>
      </c>
      <c r="N33" s="164">
        <v>5309655150.3807697</v>
      </c>
    </row>
    <row r="34" spans="1:14" x14ac:dyDescent="0.2">
      <c r="A34" s="27" t="s">
        <v>762</v>
      </c>
      <c r="B34" s="164">
        <v>5127079885.92307</v>
      </c>
      <c r="C34" s="164">
        <v>5158299359.6153803</v>
      </c>
      <c r="D34" s="164">
        <v>5194869629.4615297</v>
      </c>
      <c r="E34" s="164">
        <v>5231329549.3076897</v>
      </c>
      <c r="F34" s="164">
        <v>5264227393.7692299</v>
      </c>
      <c r="G34" s="164">
        <v>5296187475.92307</v>
      </c>
      <c r="H34" s="164">
        <v>5326892641.92307</v>
      </c>
      <c r="I34" s="164">
        <v>5357087098.1538401</v>
      </c>
      <c r="J34" s="164">
        <v>5392082904.92307</v>
      </c>
      <c r="K34" s="164">
        <v>5428995092.4615297</v>
      </c>
      <c r="L34" s="164">
        <v>5470339275.3846102</v>
      </c>
      <c r="M34" s="164">
        <v>5510574155.2307701</v>
      </c>
      <c r="N34" s="164">
        <v>5510574155.2307701</v>
      </c>
    </row>
    <row r="35" spans="1:14" x14ac:dyDescent="0.2">
      <c r="A35" s="27" t="s">
        <v>763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</row>
    <row r="36" spans="1:14" x14ac:dyDescent="0.2">
      <c r="A36" s="27" t="s">
        <v>764</v>
      </c>
      <c r="B36" s="164">
        <v>15.306180659189399</v>
      </c>
      <c r="C36" s="164">
        <v>15.2127700841652</v>
      </c>
      <c r="D36" s="164">
        <v>15.104559520118</v>
      </c>
      <c r="E36" s="164">
        <v>14.9976363126052</v>
      </c>
      <c r="F36" s="164">
        <v>14.904133585823899</v>
      </c>
      <c r="G36" s="164">
        <v>14.815676662066799</v>
      </c>
      <c r="H36" s="164">
        <v>14.7311530810838</v>
      </c>
      <c r="I36" s="164">
        <v>14.6485196081697</v>
      </c>
      <c r="J36" s="164">
        <v>14.553919461063501</v>
      </c>
      <c r="K36" s="164">
        <v>14.455059683355801</v>
      </c>
      <c r="L36" s="164">
        <v>14.3461791942671</v>
      </c>
      <c r="M36" s="164">
        <v>14.240558948296499</v>
      </c>
      <c r="N36" s="164">
        <v>14.240558948296499</v>
      </c>
    </row>
    <row r="37" spans="1:14" x14ac:dyDescent="0.2">
      <c r="A37" s="27" t="s">
        <v>765</v>
      </c>
      <c r="B37" s="164">
        <v>0.48382710681013402</v>
      </c>
      <c r="C37" s="164">
        <v>0.48089004104889199</v>
      </c>
      <c r="D37" s="164">
        <v>0.47751136560027302</v>
      </c>
      <c r="E37" s="164">
        <v>0.47417569700962697</v>
      </c>
      <c r="F37" s="164">
        <v>0.47121717627529203</v>
      </c>
      <c r="G37" s="164">
        <v>0.46842047416612098</v>
      </c>
      <c r="H37" s="164">
        <v>0.46574813075681498</v>
      </c>
      <c r="I37" s="164">
        <v>0.46313554603002399</v>
      </c>
      <c r="J37" s="164">
        <v>0.46014461643737697</v>
      </c>
      <c r="K37" s="164">
        <v>0.45701901205182899</v>
      </c>
      <c r="L37" s="164">
        <v>0.45357658741678297</v>
      </c>
      <c r="M37" s="164">
        <v>0.45023724039757201</v>
      </c>
      <c r="N37" s="164">
        <v>0.45023724039757201</v>
      </c>
    </row>
    <row r="38" spans="1:14" x14ac:dyDescent="0.2">
      <c r="A38" s="27" t="s">
        <v>766</v>
      </c>
      <c r="B38" s="164">
        <v>3.49024525793343</v>
      </c>
      <c r="C38" s="164">
        <v>3.46905777236032</v>
      </c>
      <c r="D38" s="164">
        <v>3.4446845907079302</v>
      </c>
      <c r="E38" s="164">
        <v>3.42062165310755</v>
      </c>
      <c r="F38" s="164">
        <v>3.3992793950608999</v>
      </c>
      <c r="G38" s="164">
        <v>3.37910446865228</v>
      </c>
      <c r="H38" s="164">
        <v>3.3598266444448002</v>
      </c>
      <c r="I38" s="164">
        <v>3.3409799090608501</v>
      </c>
      <c r="J38" s="164">
        <v>3.3194038591028998</v>
      </c>
      <c r="K38" s="164">
        <v>3.2968562884288302</v>
      </c>
      <c r="L38" s="164">
        <v>3.2720232311462798</v>
      </c>
      <c r="M38" s="164">
        <v>3.2479337579970098</v>
      </c>
      <c r="N38" s="164">
        <v>3.2479337579970098</v>
      </c>
    </row>
    <row r="39" spans="1:14" x14ac:dyDescent="0.2">
      <c r="A39" s="27" t="s">
        <v>767</v>
      </c>
      <c r="B39" s="164">
        <v>11.159861712442099</v>
      </c>
      <c r="C39" s="164">
        <v>11.0948609585512</v>
      </c>
      <c r="D39" s="164">
        <v>11.018134824261899</v>
      </c>
      <c r="E39" s="164">
        <v>10.941913097761899</v>
      </c>
      <c r="F39" s="164">
        <v>10.874277689945799</v>
      </c>
      <c r="G39" s="164">
        <v>10.809738201823601</v>
      </c>
      <c r="H39" s="164">
        <v>10.748068539131401</v>
      </c>
      <c r="I39" s="164">
        <v>10.6877779274177</v>
      </c>
      <c r="J39" s="164">
        <v>10.618756252107399</v>
      </c>
      <c r="K39" s="164">
        <v>10.5466266869119</v>
      </c>
      <c r="L39" s="164">
        <v>10.4671858615496</v>
      </c>
      <c r="M39" s="164">
        <v>10.3901237580902</v>
      </c>
      <c r="N39" s="164">
        <v>10.3901237580902</v>
      </c>
    </row>
    <row r="40" spans="1:14" x14ac:dyDescent="0.2">
      <c r="A40" s="27" t="s">
        <v>2842</v>
      </c>
      <c r="B40" s="164">
        <v>8.7655595788789409</v>
      </c>
      <c r="C40" s="164">
        <v>8.7123082016019904</v>
      </c>
      <c r="D40" s="164">
        <v>8.6510563641976095</v>
      </c>
      <c r="E40" s="164">
        <v>8.5905838895788307</v>
      </c>
      <c r="F40" s="164">
        <v>8.5369652090961896</v>
      </c>
      <c r="G40" s="164">
        <v>8.4862978102655298</v>
      </c>
      <c r="H40" s="164">
        <v>8.4378833978446295</v>
      </c>
      <c r="I40" s="164">
        <v>8.3905516237893298</v>
      </c>
      <c r="J40" s="164">
        <v>8.3363654371203602</v>
      </c>
      <c r="K40" s="164">
        <v>8.2797393690560899</v>
      </c>
      <c r="L40" s="164">
        <v>8.2173735198809403</v>
      </c>
      <c r="M40" s="164">
        <v>8.1568751111653608</v>
      </c>
      <c r="N40" s="164">
        <v>8.1568751111653608</v>
      </c>
    </row>
    <row r="41" spans="1:14" x14ac:dyDescent="0.2">
      <c r="A41" s="27" t="s">
        <v>2843</v>
      </c>
      <c r="B41" s="164">
        <v>960.79432568474601</v>
      </c>
      <c r="C41" s="164">
        <v>961.03011294227201</v>
      </c>
      <c r="D41" s="164">
        <v>961.30405333511396</v>
      </c>
      <c r="E41" s="164">
        <v>961.57506934993603</v>
      </c>
      <c r="F41" s="164">
        <v>961.81412694379696</v>
      </c>
      <c r="G41" s="164">
        <v>962.04076238302503</v>
      </c>
      <c r="H41" s="164">
        <v>962.25732020673797</v>
      </c>
      <c r="I41" s="164">
        <v>962.46903538553204</v>
      </c>
      <c r="J41" s="164">
        <v>962.71141037416805</v>
      </c>
      <c r="K41" s="164">
        <v>962.96469896019505</v>
      </c>
      <c r="L41" s="164">
        <v>963.24366160573902</v>
      </c>
      <c r="M41" s="164">
        <v>963.51427118405297</v>
      </c>
      <c r="N41" s="164">
        <v>963.51427118405297</v>
      </c>
    </row>
    <row r="42" spans="1:14" x14ac:dyDescent="0.2">
      <c r="A42" s="27" t="s">
        <v>2844</v>
      </c>
      <c r="B42" s="164">
        <v>1000</v>
      </c>
      <c r="C42" s="164">
        <v>1000</v>
      </c>
      <c r="D42" s="164">
        <v>1000</v>
      </c>
      <c r="E42" s="164">
        <v>1000</v>
      </c>
      <c r="F42" s="164">
        <v>1000</v>
      </c>
      <c r="G42" s="164">
        <v>1000</v>
      </c>
      <c r="H42" s="164">
        <v>1000</v>
      </c>
      <c r="I42" s="164">
        <v>1000</v>
      </c>
      <c r="J42" s="164">
        <v>1000</v>
      </c>
      <c r="K42" s="164">
        <v>1000</v>
      </c>
      <c r="L42" s="164">
        <v>1000</v>
      </c>
      <c r="M42" s="164">
        <v>1000</v>
      </c>
      <c r="N42" s="164">
        <v>1000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772</v>
      </c>
      <c r="B44" s="164">
        <v>960.79432568474601</v>
      </c>
      <c r="C44" s="164">
        <v>961.03011294227201</v>
      </c>
      <c r="D44" s="164">
        <v>961.30405333511396</v>
      </c>
      <c r="E44" s="164">
        <v>961.57506934993603</v>
      </c>
      <c r="F44" s="164">
        <v>961.81412694379696</v>
      </c>
      <c r="G44" s="164">
        <v>962.04076238302503</v>
      </c>
      <c r="H44" s="164">
        <v>962.25732020673797</v>
      </c>
      <c r="I44" s="164">
        <v>962.46903538553204</v>
      </c>
      <c r="J44" s="164">
        <v>962.71141037416805</v>
      </c>
      <c r="K44" s="164">
        <v>962.96469896019505</v>
      </c>
      <c r="L44" s="164">
        <v>963.24366160573902</v>
      </c>
      <c r="M44" s="164">
        <v>963.51427118405297</v>
      </c>
      <c r="N44" s="164">
        <v>963.51427118405297</v>
      </c>
    </row>
    <row r="45" spans="1:14" x14ac:dyDescent="0.2">
      <c r="A45" s="27" t="s">
        <v>773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774</v>
      </c>
      <c r="B46" s="164">
        <v>44918850.716922998</v>
      </c>
      <c r="C46" s="164">
        <v>44918648.230769202</v>
      </c>
      <c r="D46" s="164">
        <v>44918445.744615301</v>
      </c>
      <c r="E46" s="164">
        <v>44918243.258461498</v>
      </c>
      <c r="F46" s="164">
        <v>44918144.25</v>
      </c>
      <c r="G46" s="164">
        <v>44918144.25</v>
      </c>
      <c r="H46" s="164">
        <v>44918144.25</v>
      </c>
      <c r="I46" s="164">
        <v>44918144.25</v>
      </c>
      <c r="J46" s="164">
        <v>44918144.25</v>
      </c>
      <c r="K46" s="164">
        <v>44918144.25</v>
      </c>
      <c r="L46" s="164">
        <v>44918144.25</v>
      </c>
      <c r="M46" s="164">
        <v>44918144.25</v>
      </c>
      <c r="N46" s="164">
        <v>44918144.25</v>
      </c>
    </row>
    <row r="47" spans="1:14" x14ac:dyDescent="0.2">
      <c r="A47" s="27" t="s">
        <v>775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776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2845</v>
      </c>
      <c r="B49" s="164">
        <v>1000</v>
      </c>
      <c r="C49" s="164">
        <v>1000</v>
      </c>
      <c r="D49" s="164">
        <v>1000</v>
      </c>
      <c r="E49" s="164">
        <v>1000</v>
      </c>
      <c r="F49" s="164">
        <v>1000</v>
      </c>
      <c r="G49" s="164">
        <v>1000</v>
      </c>
      <c r="H49" s="164">
        <v>1000</v>
      </c>
      <c r="I49" s="164">
        <v>1000</v>
      </c>
      <c r="J49" s="164">
        <v>1000</v>
      </c>
      <c r="K49" s="164">
        <v>1000</v>
      </c>
      <c r="L49" s="164">
        <v>1000</v>
      </c>
      <c r="M49" s="164">
        <v>1000</v>
      </c>
      <c r="N49" s="164">
        <v>1000</v>
      </c>
    </row>
    <row r="50" spans="1:14" x14ac:dyDescent="0.2">
      <c r="A50" s="27" t="s">
        <v>2846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2847</v>
      </c>
      <c r="B52" s="164">
        <v>598.4</v>
      </c>
      <c r="C52" s="164">
        <v>598.4</v>
      </c>
      <c r="D52" s="164">
        <v>598.4</v>
      </c>
      <c r="E52" s="164">
        <v>598.4</v>
      </c>
      <c r="F52" s="164">
        <v>598.4</v>
      </c>
      <c r="G52" s="164">
        <v>598.4</v>
      </c>
      <c r="H52" s="164">
        <v>598.4</v>
      </c>
      <c r="I52" s="164">
        <v>598.4</v>
      </c>
      <c r="J52" s="164">
        <v>598.4</v>
      </c>
      <c r="K52" s="164">
        <v>598.4</v>
      </c>
      <c r="L52" s="164">
        <v>598.4</v>
      </c>
      <c r="M52" s="164">
        <v>598.4</v>
      </c>
      <c r="N52" s="164">
        <v>598.4</v>
      </c>
    </row>
    <row r="53" spans="1:14" x14ac:dyDescent="0.2">
      <c r="A53" s="27" t="s">
        <v>2848</v>
      </c>
      <c r="B53" s="164">
        <v>277.2</v>
      </c>
      <c r="C53" s="164">
        <v>277.2</v>
      </c>
      <c r="D53" s="164">
        <v>277.2</v>
      </c>
      <c r="E53" s="164">
        <v>277.2</v>
      </c>
      <c r="F53" s="164">
        <v>277.2</v>
      </c>
      <c r="G53" s="164">
        <v>277.2</v>
      </c>
      <c r="H53" s="164">
        <v>277.2</v>
      </c>
      <c r="I53" s="164">
        <v>277.2</v>
      </c>
      <c r="J53" s="164">
        <v>277.2</v>
      </c>
      <c r="K53" s="164">
        <v>277.2</v>
      </c>
      <c r="L53" s="164">
        <v>277.2</v>
      </c>
      <c r="M53" s="164">
        <v>277.2</v>
      </c>
      <c r="N53" s="164">
        <v>277.2</v>
      </c>
    </row>
    <row r="54" spans="1:14" x14ac:dyDescent="0.2">
      <c r="A54" s="27" t="s">
        <v>2849</v>
      </c>
      <c r="B54" s="164">
        <v>124.4</v>
      </c>
      <c r="C54" s="164">
        <v>124.4</v>
      </c>
      <c r="D54" s="164">
        <v>124.4</v>
      </c>
      <c r="E54" s="164">
        <v>124.4</v>
      </c>
      <c r="F54" s="164">
        <v>124.4</v>
      </c>
      <c r="G54" s="164">
        <v>124.4</v>
      </c>
      <c r="H54" s="164">
        <v>124.4</v>
      </c>
      <c r="I54" s="164">
        <v>124.4</v>
      </c>
      <c r="J54" s="164">
        <v>124.4</v>
      </c>
      <c r="K54" s="164">
        <v>124.4</v>
      </c>
      <c r="L54" s="164">
        <v>124.4</v>
      </c>
      <c r="M54" s="164">
        <v>124.4</v>
      </c>
      <c r="N54" s="164">
        <v>124.4</v>
      </c>
    </row>
    <row r="55" spans="1:14" x14ac:dyDescent="0.2">
      <c r="A55" s="27" t="s">
        <v>2850</v>
      </c>
      <c r="B55" s="164">
        <v>1000</v>
      </c>
      <c r="C55" s="164">
        <v>1000</v>
      </c>
      <c r="D55" s="164">
        <v>1000</v>
      </c>
      <c r="E55" s="164">
        <v>1000</v>
      </c>
      <c r="F55" s="164">
        <v>1000</v>
      </c>
      <c r="G55" s="164">
        <v>1000</v>
      </c>
      <c r="H55" s="164">
        <v>1000</v>
      </c>
      <c r="I55" s="164">
        <v>1000</v>
      </c>
      <c r="J55" s="164">
        <v>1000</v>
      </c>
      <c r="K55" s="164">
        <v>1000</v>
      </c>
      <c r="L55" s="164">
        <v>1000</v>
      </c>
      <c r="M55" s="164">
        <v>1000</v>
      </c>
      <c r="N55" s="164">
        <v>1000</v>
      </c>
    </row>
    <row r="56" spans="1:14" x14ac:dyDescent="0.2">
      <c r="A56" s="27" t="s">
        <v>2851</v>
      </c>
      <c r="B56" s="164">
        <v>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</row>
    <row r="57" spans="1:14" s="166" customFormat="1" x14ac:dyDescent="0.2">
      <c r="A57" s="165" t="s">
        <v>2852</v>
      </c>
      <c r="B57" s="166">
        <v>0.7</v>
      </c>
      <c r="C57" s="166">
        <v>0.7</v>
      </c>
      <c r="D57" s="166">
        <v>0.7</v>
      </c>
      <c r="E57" s="166">
        <v>0.7</v>
      </c>
      <c r="F57" s="166">
        <v>0.7</v>
      </c>
      <c r="G57" s="166">
        <v>0.7</v>
      </c>
      <c r="H57" s="166">
        <v>0.7</v>
      </c>
      <c r="I57" s="166">
        <v>0.7</v>
      </c>
      <c r="J57" s="166">
        <v>0.7</v>
      </c>
      <c r="K57" s="166">
        <v>0.7</v>
      </c>
      <c r="L57" s="166">
        <v>0.7</v>
      </c>
      <c r="M57" s="166">
        <v>0.7</v>
      </c>
      <c r="N57" s="166">
        <v>0.7</v>
      </c>
    </row>
    <row r="58" spans="1:14" s="166" customFormat="1" x14ac:dyDescent="0.2">
      <c r="A58" s="165" t="s">
        <v>2853</v>
      </c>
      <c r="B58" s="166">
        <v>0.3</v>
      </c>
      <c r="C58" s="166">
        <v>0.3</v>
      </c>
      <c r="D58" s="166">
        <v>0.3</v>
      </c>
      <c r="E58" s="166">
        <v>0.3</v>
      </c>
      <c r="F58" s="166">
        <v>0.3</v>
      </c>
      <c r="G58" s="166">
        <v>0.3</v>
      </c>
      <c r="H58" s="166">
        <v>0.3</v>
      </c>
      <c r="I58" s="166">
        <v>0.3</v>
      </c>
      <c r="J58" s="166">
        <v>0.3</v>
      </c>
      <c r="K58" s="166">
        <v>0.3</v>
      </c>
      <c r="L58" s="166">
        <v>0.3</v>
      </c>
      <c r="M58" s="166">
        <v>0.3</v>
      </c>
      <c r="N58" s="166">
        <v>0.3</v>
      </c>
    </row>
    <row r="59" spans="1:14" x14ac:dyDescent="0.2">
      <c r="A59" s="27" t="s">
        <v>2854</v>
      </c>
      <c r="B59" s="164">
        <v>700</v>
      </c>
      <c r="C59" s="164">
        <v>700</v>
      </c>
      <c r="D59" s="164">
        <v>700</v>
      </c>
      <c r="E59" s="164">
        <v>700</v>
      </c>
      <c r="F59" s="164">
        <v>700</v>
      </c>
      <c r="G59" s="164">
        <v>700</v>
      </c>
      <c r="H59" s="164">
        <v>700</v>
      </c>
      <c r="I59" s="164">
        <v>700</v>
      </c>
      <c r="J59" s="164">
        <v>700</v>
      </c>
      <c r="K59" s="164">
        <v>700</v>
      </c>
      <c r="L59" s="164">
        <v>700</v>
      </c>
      <c r="M59" s="164">
        <v>700</v>
      </c>
      <c r="N59" s="164">
        <v>700</v>
      </c>
    </row>
    <row r="60" spans="1:14" x14ac:dyDescent="0.2">
      <c r="A60" s="27" t="s">
        <v>2855</v>
      </c>
      <c r="B60" s="164">
        <v>299.99999999999898</v>
      </c>
      <c r="C60" s="164">
        <v>299.99999999999898</v>
      </c>
      <c r="D60" s="164">
        <v>299.99999999999898</v>
      </c>
      <c r="E60" s="164">
        <v>299.99999999999898</v>
      </c>
      <c r="F60" s="164">
        <v>299.99999999999898</v>
      </c>
      <c r="G60" s="164">
        <v>299.99999999999898</v>
      </c>
      <c r="H60" s="164">
        <v>299.99999999999898</v>
      </c>
      <c r="I60" s="164">
        <v>299.99999999999898</v>
      </c>
      <c r="J60" s="164">
        <v>299.99999999999898</v>
      </c>
      <c r="K60" s="164">
        <v>299.99999999999898</v>
      </c>
      <c r="L60" s="164">
        <v>299.99999999999898</v>
      </c>
      <c r="M60" s="164">
        <v>299.99999999999898</v>
      </c>
      <c r="N60" s="164">
        <v>299.99999999999898</v>
      </c>
    </row>
    <row r="61" spans="1:14" x14ac:dyDescent="0.2">
      <c r="A61" s="27" t="s">
        <v>2856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</row>
    <row r="62" spans="1:14" x14ac:dyDescent="0.2">
      <c r="A62" s="27" t="s">
        <v>790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</row>
    <row r="63" spans="1:14" x14ac:dyDescent="0.2">
      <c r="A63" s="27" t="s">
        <v>2857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</row>
    <row r="64" spans="1:14" x14ac:dyDescent="0.2">
      <c r="A64" s="27" t="s">
        <v>1311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</row>
    <row r="65" spans="1:14" x14ac:dyDescent="0.2">
      <c r="A65" s="27" t="s">
        <v>2858</v>
      </c>
      <c r="B65" s="164">
        <v>650</v>
      </c>
      <c r="C65" s="164">
        <v>650</v>
      </c>
      <c r="D65" s="164">
        <v>650</v>
      </c>
      <c r="E65" s="164">
        <v>650</v>
      </c>
      <c r="F65" s="164">
        <v>650</v>
      </c>
      <c r="G65" s="164">
        <v>650</v>
      </c>
      <c r="H65" s="164">
        <v>650</v>
      </c>
      <c r="I65" s="164">
        <v>650</v>
      </c>
      <c r="J65" s="164">
        <v>650</v>
      </c>
      <c r="K65" s="164">
        <v>650</v>
      </c>
      <c r="L65" s="164">
        <v>650</v>
      </c>
      <c r="M65" s="164">
        <v>650</v>
      </c>
      <c r="N65" s="164">
        <v>650</v>
      </c>
    </row>
    <row r="66" spans="1:14" x14ac:dyDescent="0.2">
      <c r="A66" s="27" t="s">
        <v>2859</v>
      </c>
      <c r="B66" s="164">
        <v>350</v>
      </c>
      <c r="C66" s="164">
        <v>350</v>
      </c>
      <c r="D66" s="164">
        <v>350</v>
      </c>
      <c r="E66" s="164">
        <v>350</v>
      </c>
      <c r="F66" s="164">
        <v>350</v>
      </c>
      <c r="G66" s="164">
        <v>350</v>
      </c>
      <c r="H66" s="164">
        <v>350</v>
      </c>
      <c r="I66" s="164">
        <v>350</v>
      </c>
      <c r="J66" s="164">
        <v>350</v>
      </c>
      <c r="K66" s="164">
        <v>350</v>
      </c>
      <c r="L66" s="164">
        <v>350</v>
      </c>
      <c r="M66" s="164">
        <v>350</v>
      </c>
      <c r="N66" s="164">
        <v>350</v>
      </c>
    </row>
    <row r="67" spans="1:14" x14ac:dyDescent="0.2">
      <c r="A67" s="27" t="s">
        <v>1841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2860</v>
      </c>
      <c r="B68" s="164">
        <v>223.9392778882</v>
      </c>
      <c r="C68" s="164">
        <v>225.719159997047</v>
      </c>
      <c r="D68" s="164">
        <v>227.48813407906201</v>
      </c>
      <c r="E68" s="164">
        <v>229.54994441717901</v>
      </c>
      <c r="F68" s="164">
        <v>231.379430996997</v>
      </c>
      <c r="G68" s="164">
        <v>232.94280980368001</v>
      </c>
      <c r="H68" s="164">
        <v>234.85429850150501</v>
      </c>
      <c r="I68" s="164">
        <v>236.242675088282</v>
      </c>
      <c r="J68" s="164">
        <v>236.16436259290501</v>
      </c>
      <c r="K68" s="164">
        <v>236.08199507613699</v>
      </c>
      <c r="L68" s="164">
        <v>235.98936123536299</v>
      </c>
      <c r="M68" s="164">
        <v>235.998891552792</v>
      </c>
      <c r="N68" s="164">
        <v>235.998891552792</v>
      </c>
    </row>
    <row r="69" spans="1:14" x14ac:dyDescent="0.2">
      <c r="A69" s="27" t="s">
        <v>2861</v>
      </c>
      <c r="B69" s="164">
        <v>776.06072211179901</v>
      </c>
      <c r="C69" s="164">
        <v>774.280840002952</v>
      </c>
      <c r="D69" s="164">
        <v>772.511865920937</v>
      </c>
      <c r="E69" s="164">
        <v>770.45005558282003</v>
      </c>
      <c r="F69" s="164">
        <v>768.62056900300195</v>
      </c>
      <c r="G69" s="164">
        <v>767.05719019631897</v>
      </c>
      <c r="H69" s="164">
        <v>765.14570149849396</v>
      </c>
      <c r="I69" s="164">
        <v>763.757324911718</v>
      </c>
      <c r="J69" s="164">
        <v>763.83563740709405</v>
      </c>
      <c r="K69" s="164">
        <v>763.91800492386199</v>
      </c>
      <c r="L69" s="164">
        <v>764.01063876463604</v>
      </c>
      <c r="M69" s="164">
        <v>764.001108447207</v>
      </c>
      <c r="N69" s="164">
        <v>764.001108447207</v>
      </c>
    </row>
    <row r="70" spans="1:14" x14ac:dyDescent="0.2">
      <c r="A70" s="27" t="s">
        <v>2862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2863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</row>
    <row r="72" spans="1:14" x14ac:dyDescent="0.2">
      <c r="A72" s="27" t="s">
        <v>2864</v>
      </c>
      <c r="B72" s="164">
        <v>1000</v>
      </c>
      <c r="C72" s="164">
        <v>1000</v>
      </c>
      <c r="D72" s="164">
        <v>1000</v>
      </c>
      <c r="E72" s="164">
        <v>1000</v>
      </c>
      <c r="F72" s="164">
        <v>1000</v>
      </c>
      <c r="G72" s="164">
        <v>1000</v>
      </c>
      <c r="H72" s="164">
        <v>1000</v>
      </c>
      <c r="I72" s="164">
        <v>1000</v>
      </c>
      <c r="J72" s="164">
        <v>1000</v>
      </c>
      <c r="K72" s="164">
        <v>1000</v>
      </c>
      <c r="L72" s="164">
        <v>1000</v>
      </c>
      <c r="M72" s="164">
        <v>1000</v>
      </c>
      <c r="N72" s="164">
        <v>1000</v>
      </c>
    </row>
    <row r="73" spans="1:14" x14ac:dyDescent="0.2">
      <c r="A73" s="27" t="s">
        <v>2865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</row>
    <row r="74" spans="1:14" x14ac:dyDescent="0.2">
      <c r="A74" s="27" t="s">
        <v>2866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2867</v>
      </c>
      <c r="B75" s="164">
        <v>0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</row>
    <row r="76" spans="1:14" x14ac:dyDescent="0.2">
      <c r="A76" s="27" t="s">
        <v>2868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2869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27" t="s">
        <v>2870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</row>
    <row r="79" spans="1:14" x14ac:dyDescent="0.2">
      <c r="A79" s="27" t="s">
        <v>2605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</row>
    <row r="80" spans="1:14" x14ac:dyDescent="0.2">
      <c r="A80" s="27" t="s">
        <v>2871</v>
      </c>
      <c r="B80" s="164">
        <v>13894530</v>
      </c>
      <c r="C80" s="164">
        <v>15746983.846153799</v>
      </c>
      <c r="D80" s="164">
        <v>17612073.076923002</v>
      </c>
      <c r="E80" s="164">
        <v>19481394.615384601</v>
      </c>
      <c r="F80" s="164">
        <v>21350716.1538461</v>
      </c>
      <c r="G80" s="164">
        <v>23220037.692307599</v>
      </c>
      <c r="H80" s="164">
        <v>23417117.692307599</v>
      </c>
      <c r="I80" s="164">
        <v>23608329.999999899</v>
      </c>
      <c r="J80" s="164">
        <v>23793227.692307599</v>
      </c>
      <c r="K80" s="164">
        <v>23969691.538461499</v>
      </c>
      <c r="L80" s="164">
        <v>25179927.692307599</v>
      </c>
      <c r="M80" s="164">
        <v>26315004.615384601</v>
      </c>
      <c r="N80" s="164">
        <v>26315004.615384601</v>
      </c>
    </row>
    <row r="81" spans="1:14" x14ac:dyDescent="0.2">
      <c r="A81" s="27" t="s">
        <v>2872</v>
      </c>
      <c r="B81" s="164">
        <v>500</v>
      </c>
      <c r="C81" s="164">
        <v>500</v>
      </c>
      <c r="D81" s="164">
        <v>500</v>
      </c>
      <c r="E81" s="164">
        <v>500</v>
      </c>
      <c r="F81" s="164">
        <v>500</v>
      </c>
      <c r="G81" s="164">
        <v>500</v>
      </c>
      <c r="H81" s="164">
        <v>500</v>
      </c>
      <c r="I81" s="164">
        <v>500</v>
      </c>
      <c r="J81" s="164">
        <v>500</v>
      </c>
      <c r="K81" s="164">
        <v>500</v>
      </c>
      <c r="L81" s="164">
        <v>506.84775165487298</v>
      </c>
      <c r="M81" s="164">
        <v>513.69550330974596</v>
      </c>
      <c r="N81" s="164">
        <v>513.69550330974596</v>
      </c>
    </row>
    <row r="82" spans="1:14" x14ac:dyDescent="0.2">
      <c r="A82" s="27" t="s">
        <v>2873</v>
      </c>
      <c r="B82" s="164">
        <v>500</v>
      </c>
      <c r="C82" s="164">
        <v>500</v>
      </c>
      <c r="D82" s="164">
        <v>500</v>
      </c>
      <c r="E82" s="164">
        <v>500</v>
      </c>
      <c r="F82" s="164">
        <v>500</v>
      </c>
      <c r="G82" s="164">
        <v>500</v>
      </c>
      <c r="H82" s="164">
        <v>500</v>
      </c>
      <c r="I82" s="164">
        <v>500</v>
      </c>
      <c r="J82" s="164">
        <v>500</v>
      </c>
      <c r="K82" s="164">
        <v>500</v>
      </c>
      <c r="L82" s="164">
        <v>493.152248345126</v>
      </c>
      <c r="M82" s="164">
        <v>486.30449669025302</v>
      </c>
      <c r="N82" s="164">
        <v>486.30449669025302</v>
      </c>
    </row>
    <row r="83" spans="1:14" x14ac:dyDescent="0.2">
      <c r="A83" s="27" t="s">
        <v>2874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1857</v>
      </c>
    </row>
    <row r="85" spans="1:14" x14ac:dyDescent="0.2">
      <c r="A85" s="27" t="s">
        <v>1858</v>
      </c>
    </row>
    <row r="86" spans="1:14" x14ac:dyDescent="0.2">
      <c r="A86" s="30" t="s">
        <v>2875</v>
      </c>
    </row>
    <row r="87" spans="1:14" x14ac:dyDescent="0.2">
      <c r="A87" s="27" t="s">
        <v>2876</v>
      </c>
      <c r="B87" s="164">
        <v>1848593772.3076899</v>
      </c>
      <c r="C87" s="164">
        <v>1855345852.3076899</v>
      </c>
      <c r="D87" s="164">
        <v>1865915303.8461499</v>
      </c>
      <c r="E87" s="164">
        <v>1877640010.7692299</v>
      </c>
      <c r="F87" s="164">
        <v>1887883389.2307601</v>
      </c>
      <c r="G87" s="164">
        <v>1897317177.6923001</v>
      </c>
      <c r="H87" s="164">
        <v>1908034993.07692</v>
      </c>
      <c r="I87" s="164">
        <v>1918912485.3846099</v>
      </c>
      <c r="J87" s="164">
        <v>1929709843.07692</v>
      </c>
      <c r="K87" s="164">
        <v>1940599423.8461499</v>
      </c>
      <c r="L87" s="164">
        <v>1955518492.3076899</v>
      </c>
      <c r="M87" s="164">
        <v>1969678456.1538401</v>
      </c>
      <c r="N87" s="164">
        <v>1969678456.1538401</v>
      </c>
    </row>
    <row r="88" spans="1:14" x14ac:dyDescent="0.2">
      <c r="A88" s="27" t="s">
        <v>2877</v>
      </c>
      <c r="B88" s="164">
        <v>897222686.92307699</v>
      </c>
      <c r="C88" s="164">
        <v>908232610</v>
      </c>
      <c r="D88" s="164">
        <v>920358559.99999905</v>
      </c>
      <c r="E88" s="164">
        <v>932703309.99999905</v>
      </c>
      <c r="F88" s="164">
        <v>943920830.76923001</v>
      </c>
      <c r="G88" s="164">
        <v>953876163.07692301</v>
      </c>
      <c r="H88" s="164">
        <v>963193210</v>
      </c>
      <c r="I88" s="164">
        <v>970304920.76923001</v>
      </c>
      <c r="J88" s="164">
        <v>977991363.84615302</v>
      </c>
      <c r="K88" s="164">
        <v>986111712.30769205</v>
      </c>
      <c r="L88" s="164">
        <v>993805842.30769205</v>
      </c>
      <c r="M88" s="164">
        <v>1002081264.61538</v>
      </c>
      <c r="N88" s="164">
        <v>1002081264.61538</v>
      </c>
    </row>
    <row r="89" spans="1:14" x14ac:dyDescent="0.2">
      <c r="A89" s="27" t="s">
        <v>2878</v>
      </c>
      <c r="B89" s="164">
        <v>1382884072.3076899</v>
      </c>
      <c r="C89" s="164">
        <v>1395068994.61538</v>
      </c>
      <c r="D89" s="164">
        <v>1403312482.3076899</v>
      </c>
      <c r="E89" s="164">
        <v>1412396476.92307</v>
      </c>
      <c r="F89" s="164">
        <v>1422217909.99999</v>
      </c>
      <c r="G89" s="164">
        <v>1432075590.7692299</v>
      </c>
      <c r="H89" s="164">
        <v>1440326240.7692299</v>
      </c>
      <c r="I89" s="164">
        <v>1447969926.92307</v>
      </c>
      <c r="J89" s="164">
        <v>1454106147.6923001</v>
      </c>
      <c r="K89" s="164">
        <v>1459720442.3076899</v>
      </c>
      <c r="L89" s="164">
        <v>1465799148.46153</v>
      </c>
      <c r="M89" s="164">
        <v>1474281844.61538</v>
      </c>
      <c r="N89" s="164">
        <v>1474281844.61538</v>
      </c>
    </row>
    <row r="90" spans="1:14" x14ac:dyDescent="0.2">
      <c r="A90" s="27" t="s">
        <v>2879</v>
      </c>
      <c r="B90" s="164">
        <v>863252893.07692206</v>
      </c>
      <c r="C90" s="164">
        <v>863130117.692307</v>
      </c>
      <c r="D90" s="164">
        <v>864065970.76923001</v>
      </c>
      <c r="E90" s="164">
        <v>866294785.38461494</v>
      </c>
      <c r="F90" s="164">
        <v>869641992.30769205</v>
      </c>
      <c r="G90" s="164">
        <v>872431645.38461494</v>
      </c>
      <c r="H90" s="164">
        <v>875608655.38461494</v>
      </c>
      <c r="I90" s="164">
        <v>879195592.30769205</v>
      </c>
      <c r="J90" s="164">
        <v>883187515.38461494</v>
      </c>
      <c r="K90" s="164">
        <v>888205379.23076904</v>
      </c>
      <c r="L90" s="164">
        <v>894008407.692307</v>
      </c>
      <c r="M90" s="164">
        <v>901226995.38461494</v>
      </c>
      <c r="N90" s="164">
        <v>901226995.38461494</v>
      </c>
    </row>
    <row r="91" spans="1:14" x14ac:dyDescent="0.2">
      <c r="A91" s="27" t="s">
        <v>2880</v>
      </c>
      <c r="B91" s="164">
        <v>1224332307.6923001</v>
      </c>
      <c r="C91" s="164">
        <v>1234217422.3076899</v>
      </c>
      <c r="D91" s="164">
        <v>1245307663.07692</v>
      </c>
      <c r="E91" s="164">
        <v>1257208831.53846</v>
      </c>
      <c r="F91" s="164">
        <v>1267990308.46153</v>
      </c>
      <c r="G91" s="164">
        <v>1278632464.61538</v>
      </c>
      <c r="H91" s="164">
        <v>1289357716.1538401</v>
      </c>
      <c r="I91" s="164">
        <v>1299184377.6923001</v>
      </c>
      <c r="J91" s="164">
        <v>1308890353.8461499</v>
      </c>
      <c r="K91" s="164">
        <v>1319807317.6923001</v>
      </c>
      <c r="L91" s="164">
        <v>1330933672.3076899</v>
      </c>
      <c r="M91" s="164">
        <v>1344153190</v>
      </c>
      <c r="N91" s="164">
        <v>1344153190</v>
      </c>
    </row>
    <row r="92" spans="1:14" x14ac:dyDescent="0.2">
      <c r="A92" s="27" t="s">
        <v>2881</v>
      </c>
      <c r="B92" s="164">
        <v>1296842230</v>
      </c>
      <c r="C92" s="164">
        <v>1305823106.92307</v>
      </c>
      <c r="D92" s="164">
        <v>1315703677.6923001</v>
      </c>
      <c r="E92" s="164">
        <v>1327064429.2307601</v>
      </c>
      <c r="F92" s="164">
        <v>1338182904.61538</v>
      </c>
      <c r="G92" s="164">
        <v>1348437550.7692299</v>
      </c>
      <c r="H92" s="164">
        <v>1359277387.6923001</v>
      </c>
      <c r="I92" s="164">
        <v>1369429377.6923001</v>
      </c>
      <c r="J92" s="164">
        <v>1379569838.46153</v>
      </c>
      <c r="K92" s="164">
        <v>1390141899.2307601</v>
      </c>
      <c r="L92" s="164">
        <v>1400562236.1538401</v>
      </c>
      <c r="M92" s="164">
        <v>1412099564.61538</v>
      </c>
      <c r="N92" s="164">
        <v>1412099564.61538</v>
      </c>
    </row>
    <row r="93" spans="1:14" x14ac:dyDescent="0.2">
      <c r="A93" s="27" t="s">
        <v>2882</v>
      </c>
    </row>
    <row r="94" spans="1:14" x14ac:dyDescent="0.2">
      <c r="A94" s="30" t="s">
        <v>2883</v>
      </c>
    </row>
    <row r="95" spans="1:14" x14ac:dyDescent="0.2">
      <c r="A95" s="27" t="s">
        <v>2884</v>
      </c>
    </row>
    <row r="96" spans="1:14" x14ac:dyDescent="0.2">
      <c r="A96" s="27" t="s">
        <v>2885</v>
      </c>
    </row>
    <row r="97" spans="1:14" x14ac:dyDescent="0.2">
      <c r="A97" s="27" t="s">
        <v>2886</v>
      </c>
      <c r="B97" s="164">
        <v>753084640.76923001</v>
      </c>
      <c r="C97" s="164">
        <v>753562599.99999905</v>
      </c>
      <c r="D97" s="164">
        <v>754087534.61538398</v>
      </c>
      <c r="E97" s="164">
        <v>754581101.53846097</v>
      </c>
      <c r="F97" s="164">
        <v>755028700</v>
      </c>
      <c r="G97" s="164">
        <v>755462183.07692301</v>
      </c>
      <c r="H97" s="164">
        <v>755999486.92307603</v>
      </c>
      <c r="I97" s="164">
        <v>756541214.61538398</v>
      </c>
      <c r="J97" s="164">
        <v>757066827.692307</v>
      </c>
      <c r="K97" s="164">
        <v>757698937.692307</v>
      </c>
      <c r="L97" s="164">
        <v>758327782.30769205</v>
      </c>
      <c r="M97" s="164">
        <v>758969291.53846097</v>
      </c>
      <c r="N97" s="164">
        <v>758969291.53846097</v>
      </c>
    </row>
    <row r="98" spans="1:14" x14ac:dyDescent="0.2">
      <c r="A98" s="27" t="s">
        <v>2887</v>
      </c>
      <c r="B98" s="164">
        <v>1299426682.3076899</v>
      </c>
      <c r="C98" s="164">
        <v>1296800739.99999</v>
      </c>
      <c r="D98" s="164">
        <v>1294215256.92307</v>
      </c>
      <c r="E98" s="164">
        <v>1291856245.3846099</v>
      </c>
      <c r="F98" s="164">
        <v>1290571115.3846099</v>
      </c>
      <c r="G98" s="164">
        <v>1289913412.3076899</v>
      </c>
      <c r="H98" s="164">
        <v>1290656596.92307</v>
      </c>
      <c r="I98" s="164">
        <v>1291487700</v>
      </c>
      <c r="J98" s="164">
        <v>1292263701.53846</v>
      </c>
      <c r="K98" s="164">
        <v>1293052429.2307601</v>
      </c>
      <c r="L98" s="164">
        <v>1293802578.46153</v>
      </c>
      <c r="M98" s="164">
        <v>1294739083.07692</v>
      </c>
      <c r="N98" s="164">
        <v>1294739083.07692</v>
      </c>
    </row>
    <row r="99" spans="1:14" x14ac:dyDescent="0.2">
      <c r="A99" s="27" t="s">
        <v>2888</v>
      </c>
      <c r="B99" s="164">
        <v>811271539.23076904</v>
      </c>
      <c r="C99" s="164">
        <v>811590548.46153796</v>
      </c>
      <c r="D99" s="164">
        <v>811939233.07692301</v>
      </c>
      <c r="E99" s="164">
        <v>812286448.46153796</v>
      </c>
      <c r="F99" s="164">
        <v>812665361.53846097</v>
      </c>
      <c r="G99" s="164">
        <v>813030407.692307</v>
      </c>
      <c r="H99" s="164">
        <v>818613105.38461494</v>
      </c>
      <c r="I99" s="164">
        <v>825599086.92307699</v>
      </c>
      <c r="J99" s="164">
        <v>832585624.61538398</v>
      </c>
      <c r="K99" s="164">
        <v>839576952.30769205</v>
      </c>
      <c r="L99" s="164">
        <v>841280560.76923001</v>
      </c>
      <c r="M99" s="164">
        <v>844339463.07692301</v>
      </c>
      <c r="N99" s="164">
        <v>844339463.07692301</v>
      </c>
    </row>
    <row r="100" spans="1:14" x14ac:dyDescent="0.2">
      <c r="A100" s="27" t="s">
        <v>2889</v>
      </c>
      <c r="B100" s="164">
        <v>571801495.38461494</v>
      </c>
      <c r="C100" s="164">
        <v>572496000.76923001</v>
      </c>
      <c r="D100" s="164">
        <v>573190506.15384603</v>
      </c>
      <c r="E100" s="164">
        <v>573885431.53846097</v>
      </c>
      <c r="F100" s="164">
        <v>574579204.61538398</v>
      </c>
      <c r="G100" s="164">
        <v>575272977.692307</v>
      </c>
      <c r="H100" s="164">
        <v>575966750.76923001</v>
      </c>
      <c r="I100" s="164">
        <v>576829900.76923001</v>
      </c>
      <c r="J100" s="164">
        <v>577693050.76923001</v>
      </c>
      <c r="K100" s="164">
        <v>578550054.61538398</v>
      </c>
      <c r="L100" s="164">
        <v>579407058.46153796</v>
      </c>
      <c r="M100" s="164">
        <v>579531776.15384603</v>
      </c>
      <c r="N100" s="164">
        <v>579531776.15384603</v>
      </c>
    </row>
    <row r="101" spans="1:14" x14ac:dyDescent="0.2">
      <c r="A101" s="27" t="s">
        <v>2890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</row>
    <row r="102" spans="1:14" x14ac:dyDescent="0.2">
      <c r="A102" s="27" t="s">
        <v>2891</v>
      </c>
      <c r="B102" s="164">
        <v>60860343.846153803</v>
      </c>
      <c r="C102" s="164">
        <v>60920396.923076898</v>
      </c>
      <c r="D102" s="164">
        <v>60979334.615384601</v>
      </c>
      <c r="E102" s="164">
        <v>61038737.692307599</v>
      </c>
      <c r="F102" s="164">
        <v>61098237.692307599</v>
      </c>
      <c r="G102" s="164">
        <v>61157769.230769202</v>
      </c>
      <c r="H102" s="164">
        <v>61217300.769230701</v>
      </c>
      <c r="I102" s="164">
        <v>61276849.999999903</v>
      </c>
      <c r="J102" s="164">
        <v>61336399.230769202</v>
      </c>
      <c r="K102" s="164">
        <v>61395948.461538397</v>
      </c>
      <c r="L102" s="164">
        <v>61378839.230769202</v>
      </c>
      <c r="M102" s="164">
        <v>61365709.230769202</v>
      </c>
      <c r="N102" s="164">
        <v>61365709.230769202</v>
      </c>
    </row>
    <row r="103" spans="1:14" x14ac:dyDescent="0.2">
      <c r="A103" s="27" t="s">
        <v>2892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2893</v>
      </c>
      <c r="B104" s="164">
        <v>2803003336.92307</v>
      </c>
      <c r="C104" s="164">
        <v>2804308023.07692</v>
      </c>
      <c r="D104" s="164">
        <v>2805745780.7692299</v>
      </c>
      <c r="E104" s="164">
        <v>2806183976.92307</v>
      </c>
      <c r="F104" s="164">
        <v>2806576230</v>
      </c>
      <c r="G104" s="164">
        <v>2806970013.8461499</v>
      </c>
      <c r="H104" s="164">
        <v>2807368162.3076901</v>
      </c>
      <c r="I104" s="164">
        <v>2807591216.92307</v>
      </c>
      <c r="J104" s="164">
        <v>2807776362.3076901</v>
      </c>
      <c r="K104" s="164">
        <v>2807981837.6922998</v>
      </c>
      <c r="L104" s="164">
        <v>2808151996.1538401</v>
      </c>
      <c r="M104" s="164">
        <v>2808321953.07692</v>
      </c>
      <c r="N104" s="164">
        <v>2808321953.07692</v>
      </c>
    </row>
    <row r="105" spans="1:14" x14ac:dyDescent="0.2">
      <c r="A105" s="27" t="s">
        <v>2894</v>
      </c>
      <c r="B105" s="164">
        <v>4446190</v>
      </c>
      <c r="C105" s="164">
        <v>4446190</v>
      </c>
      <c r="D105" s="164">
        <v>4446190</v>
      </c>
      <c r="E105" s="164">
        <v>4446190</v>
      </c>
      <c r="F105" s="164">
        <v>4446190</v>
      </c>
      <c r="G105" s="164">
        <v>4446190</v>
      </c>
      <c r="H105" s="164">
        <v>4446190</v>
      </c>
      <c r="I105" s="164">
        <v>4446190</v>
      </c>
      <c r="J105" s="164">
        <v>4446190</v>
      </c>
      <c r="K105" s="164">
        <v>4446190</v>
      </c>
      <c r="L105" s="164">
        <v>4446190</v>
      </c>
      <c r="M105" s="164">
        <v>4446190</v>
      </c>
      <c r="N105" s="164">
        <v>4446190</v>
      </c>
    </row>
    <row r="106" spans="1:14" x14ac:dyDescent="0.2">
      <c r="A106" s="27" t="s">
        <v>2895</v>
      </c>
      <c r="B106" s="164">
        <v>402582775.384615</v>
      </c>
      <c r="C106" s="164">
        <v>403898398.46153802</v>
      </c>
      <c r="D106" s="164">
        <v>405225770</v>
      </c>
      <c r="E106" s="164">
        <v>406554828.46153802</v>
      </c>
      <c r="F106" s="164">
        <v>407474965.384615</v>
      </c>
      <c r="G106" s="164">
        <v>408394850.76923001</v>
      </c>
      <c r="H106" s="164">
        <v>409029180</v>
      </c>
      <c r="I106" s="164">
        <v>409607079.23076898</v>
      </c>
      <c r="J106" s="164">
        <v>409906418.46153802</v>
      </c>
      <c r="K106" s="164">
        <v>410210310</v>
      </c>
      <c r="L106" s="164">
        <v>410560046.15384603</v>
      </c>
      <c r="M106" s="164">
        <v>410939915.384615</v>
      </c>
      <c r="N106" s="164">
        <v>410939915.384615</v>
      </c>
    </row>
    <row r="107" spans="1:14" x14ac:dyDescent="0.2">
      <c r="A107" s="27" t="s">
        <v>2896</v>
      </c>
      <c r="B107" s="164">
        <v>5100960.2307692301</v>
      </c>
      <c r="C107" s="164">
        <v>5158880.9999999898</v>
      </c>
      <c r="D107" s="164">
        <v>5215878.6923076902</v>
      </c>
      <c r="E107" s="164">
        <v>5215878.6923076902</v>
      </c>
      <c r="F107" s="164">
        <v>5215878.6923076902</v>
      </c>
      <c r="G107" s="164">
        <v>5215878.6923076902</v>
      </c>
      <c r="H107" s="164">
        <v>5215878.6923076902</v>
      </c>
      <c r="I107" s="164">
        <v>5215878.6923076902</v>
      </c>
      <c r="J107" s="164">
        <v>5215878.6923076902</v>
      </c>
      <c r="K107" s="164">
        <v>5215878.6923076902</v>
      </c>
      <c r="L107" s="164">
        <v>5215878.6923076902</v>
      </c>
      <c r="M107" s="164">
        <v>5215878.6923076902</v>
      </c>
      <c r="N107" s="164">
        <v>5215878.6923076902</v>
      </c>
    </row>
    <row r="108" spans="1:14" x14ac:dyDescent="0.2">
      <c r="A108" s="27" t="s">
        <v>2897</v>
      </c>
      <c r="B108" s="164">
        <v>39571347.615384601</v>
      </c>
      <c r="C108" s="164">
        <v>39575384.538461499</v>
      </c>
      <c r="D108" s="164">
        <v>39579421.461538397</v>
      </c>
      <c r="E108" s="164">
        <v>39579421.461538397</v>
      </c>
      <c r="F108" s="164">
        <v>39579421.461538397</v>
      </c>
      <c r="G108" s="164">
        <v>39579421.461538397</v>
      </c>
      <c r="H108" s="164">
        <v>39579421.461538397</v>
      </c>
      <c r="I108" s="164">
        <v>39577903</v>
      </c>
      <c r="J108" s="164">
        <v>39577903</v>
      </c>
      <c r="K108" s="164">
        <v>39577903</v>
      </c>
      <c r="L108" s="164">
        <v>39577903</v>
      </c>
      <c r="M108" s="164">
        <v>39577903.076922998</v>
      </c>
      <c r="N108" s="164">
        <v>39577903.076922998</v>
      </c>
    </row>
    <row r="109" spans="1:14" x14ac:dyDescent="0.2">
      <c r="A109" s="27" t="s">
        <v>2898</v>
      </c>
      <c r="B109" s="164">
        <v>10889391.0592307</v>
      </c>
      <c r="C109" s="164">
        <v>11879387.7399999</v>
      </c>
      <c r="D109" s="164">
        <v>12869384.4207692</v>
      </c>
      <c r="E109" s="164">
        <v>12869384.4207692</v>
      </c>
      <c r="F109" s="164">
        <v>12869956.849999901</v>
      </c>
      <c r="G109" s="164">
        <v>12869956.849999901</v>
      </c>
      <c r="H109" s="164">
        <v>12869956.849999901</v>
      </c>
      <c r="I109" s="164">
        <v>12869956.849999901</v>
      </c>
      <c r="J109" s="164">
        <v>12869956.849999901</v>
      </c>
      <c r="K109" s="164">
        <v>12869956.849999901</v>
      </c>
      <c r="L109" s="164">
        <v>12869956.849999901</v>
      </c>
      <c r="M109" s="164">
        <v>12869956.849999901</v>
      </c>
      <c r="N109" s="164">
        <v>12869956.849999901</v>
      </c>
    </row>
    <row r="110" spans="1:14" x14ac:dyDescent="0.2">
      <c r="A110" s="27" t="s">
        <v>2899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2900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</row>
    <row r="112" spans="1:14" x14ac:dyDescent="0.2">
      <c r="A112" s="27" t="s">
        <v>2901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2902</v>
      </c>
      <c r="B113" s="164">
        <v>2612979.3199999901</v>
      </c>
      <c r="C113" s="164">
        <v>2612979.3199999901</v>
      </c>
      <c r="D113" s="164">
        <v>2612979.3199999901</v>
      </c>
      <c r="E113" s="164">
        <v>2612979.3199999901</v>
      </c>
      <c r="F113" s="164">
        <v>2612979.3199999901</v>
      </c>
      <c r="G113" s="164">
        <v>2612979.3199999901</v>
      </c>
      <c r="H113" s="164">
        <v>2612979.3199999901</v>
      </c>
      <c r="I113" s="164">
        <v>2612979.3199999901</v>
      </c>
      <c r="J113" s="164">
        <v>2612979.3199999901</v>
      </c>
      <c r="K113" s="164">
        <v>2612979.3199999901</v>
      </c>
      <c r="L113" s="164">
        <v>2612979.3199999901</v>
      </c>
      <c r="M113" s="164">
        <v>2612979.3199999901</v>
      </c>
      <c r="N113" s="164">
        <v>2612979.3199999901</v>
      </c>
    </row>
    <row r="114" spans="1:14" x14ac:dyDescent="0.2">
      <c r="A114" s="27" t="s">
        <v>2903</v>
      </c>
      <c r="B114" s="164">
        <v>4321571.8061538404</v>
      </c>
      <c r="C114" s="164">
        <v>4321532.8430769201</v>
      </c>
      <c r="D114" s="164">
        <v>4321532.8615384595</v>
      </c>
      <c r="E114" s="164">
        <v>4321532.8615384595</v>
      </c>
      <c r="F114" s="164">
        <v>4321532.88</v>
      </c>
      <c r="G114" s="164">
        <v>4321532.88</v>
      </c>
      <c r="H114" s="164">
        <v>4321532.88</v>
      </c>
      <c r="I114" s="164">
        <v>4321532.88</v>
      </c>
      <c r="J114" s="164">
        <v>4321532.88</v>
      </c>
      <c r="K114" s="164">
        <v>4321532.88</v>
      </c>
      <c r="L114" s="164">
        <v>4321532.88</v>
      </c>
      <c r="M114" s="164">
        <v>4321532.88</v>
      </c>
      <c r="N114" s="164">
        <v>4321532.88</v>
      </c>
    </row>
    <row r="115" spans="1:14" x14ac:dyDescent="0.2">
      <c r="A115" s="30" t="s">
        <v>2904</v>
      </c>
      <c r="B115" s="164">
        <v>-17823942.185384601</v>
      </c>
      <c r="C115" s="164">
        <v>-18813899.903076898</v>
      </c>
      <c r="D115" s="164">
        <v>-19803896.602307599</v>
      </c>
      <c r="E115" s="164">
        <v>-19803896.602307599</v>
      </c>
      <c r="F115" s="164">
        <v>-19804469.0499999</v>
      </c>
      <c r="G115" s="164">
        <v>-19804469.0499999</v>
      </c>
      <c r="H115" s="164">
        <v>-19804469.0499999</v>
      </c>
      <c r="I115" s="164">
        <v>-19804469.0499999</v>
      </c>
      <c r="J115" s="164">
        <v>-19804469.0499999</v>
      </c>
      <c r="K115" s="164">
        <v>-19804469.0499999</v>
      </c>
      <c r="L115" s="164">
        <v>-19804469.0499999</v>
      </c>
      <c r="M115" s="164">
        <v>-19804469.0499999</v>
      </c>
      <c r="N115" s="164">
        <v>-19804469.0499999</v>
      </c>
    </row>
    <row r="116" spans="1:14" x14ac:dyDescent="0.2">
      <c r="A116" s="27" t="s">
        <v>2905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</row>
    <row r="117" spans="1:14" x14ac:dyDescent="0.2">
      <c r="A117" s="27" t="s">
        <v>2906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</row>
    <row r="118" spans="1:14" s="296" customFormat="1" x14ac:dyDescent="0.2">
      <c r="A118" s="295" t="s">
        <v>2907</v>
      </c>
      <c r="B118" s="296">
        <v>3690186.9</v>
      </c>
      <c r="C118" s="296">
        <v>3690186.9</v>
      </c>
      <c r="D118" s="296">
        <v>3690186.9</v>
      </c>
      <c r="E118" s="296">
        <v>3690186.9</v>
      </c>
      <c r="F118" s="296">
        <v>3690186.9</v>
      </c>
      <c r="G118" s="296">
        <v>3690186.9</v>
      </c>
      <c r="H118" s="296">
        <v>3690186.9</v>
      </c>
      <c r="I118" s="296">
        <v>3690186.9</v>
      </c>
      <c r="J118" s="296">
        <v>3690186.9</v>
      </c>
      <c r="K118" s="296">
        <v>3690186.9</v>
      </c>
      <c r="L118" s="296">
        <v>3690186.9</v>
      </c>
      <c r="M118" s="296">
        <v>3690186.9</v>
      </c>
      <c r="N118" s="296">
        <v>3690186.9</v>
      </c>
    </row>
    <row r="119" spans="1:14" x14ac:dyDescent="0.2">
      <c r="A119" s="27" t="s">
        <v>2908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30" t="s">
        <v>2909</v>
      </c>
      <c r="B120" s="164">
        <v>-3690186.9</v>
      </c>
      <c r="C120" s="164">
        <v>-3690186.9</v>
      </c>
      <c r="D120" s="164">
        <v>-3690186.9</v>
      </c>
      <c r="E120" s="164">
        <v>-3690186.9</v>
      </c>
      <c r="F120" s="164">
        <v>-3690186.9</v>
      </c>
      <c r="G120" s="164">
        <v>-3690186.9</v>
      </c>
      <c r="H120" s="164">
        <v>-3690186.9</v>
      </c>
      <c r="I120" s="164">
        <v>-3690186.9</v>
      </c>
      <c r="J120" s="164">
        <v>-3690186.9</v>
      </c>
      <c r="K120" s="164">
        <v>-3690186.9</v>
      </c>
      <c r="L120" s="164">
        <v>-3690186.9</v>
      </c>
      <c r="M120" s="164">
        <v>-3690186.9</v>
      </c>
      <c r="N120" s="164">
        <v>-3690186.9</v>
      </c>
    </row>
    <row r="121" spans="1:14" x14ac:dyDescent="0.2">
      <c r="A121" s="27" t="s">
        <v>2910</v>
      </c>
      <c r="B121" s="164">
        <v>6947265</v>
      </c>
      <c r="C121" s="164">
        <v>7873491.9230769202</v>
      </c>
      <c r="D121" s="164">
        <v>8806036.5384615399</v>
      </c>
      <c r="E121" s="164">
        <v>9740697.3076923005</v>
      </c>
      <c r="F121" s="164">
        <v>10675358.076923</v>
      </c>
      <c r="G121" s="164">
        <v>11610018.846153799</v>
      </c>
      <c r="H121" s="164">
        <v>11708558.846153799</v>
      </c>
      <c r="I121" s="164">
        <v>11804164.999999899</v>
      </c>
      <c r="J121" s="164">
        <v>11896613.846153799</v>
      </c>
      <c r="K121" s="164">
        <v>11984845.769230699</v>
      </c>
      <c r="L121" s="164">
        <v>12848466.6765578</v>
      </c>
      <c r="M121" s="164">
        <v>13675243.9648482</v>
      </c>
      <c r="N121" s="164">
        <v>13675243.9648482</v>
      </c>
    </row>
    <row r="122" spans="1:14" x14ac:dyDescent="0.2">
      <c r="A122" s="27" t="s">
        <v>2911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2912</v>
      </c>
      <c r="B123" s="164">
        <v>6758096576.6922998</v>
      </c>
      <c r="C123" s="164">
        <v>6760630655.1538401</v>
      </c>
      <c r="D123" s="164">
        <v>6763430942.8461504</v>
      </c>
      <c r="E123" s="164">
        <v>6765368957.4615297</v>
      </c>
      <c r="F123" s="164">
        <v>6767910662.8461504</v>
      </c>
      <c r="G123" s="164">
        <v>6771053123.6153803</v>
      </c>
      <c r="H123" s="164">
        <v>6779800632.0769196</v>
      </c>
      <c r="I123" s="164">
        <v>6789977185.1538401</v>
      </c>
      <c r="J123" s="164">
        <v>6799764970.1538401</v>
      </c>
      <c r="K123" s="164">
        <v>6809691287.4615297</v>
      </c>
      <c r="L123" s="164">
        <v>6814997299.90732</v>
      </c>
      <c r="M123" s="164">
        <v>6821122407.2725401</v>
      </c>
      <c r="N123" s="164">
        <v>6821122407.2725401</v>
      </c>
    </row>
    <row r="124" spans="1:14" x14ac:dyDescent="0.2">
      <c r="A124" s="27" t="s">
        <v>2913</v>
      </c>
    </row>
    <row r="125" spans="1:14" x14ac:dyDescent="0.2">
      <c r="A125" s="27" t="s">
        <v>2914</v>
      </c>
    </row>
    <row r="126" spans="1:14" x14ac:dyDescent="0.2">
      <c r="A126" s="27" t="s">
        <v>2915</v>
      </c>
      <c r="B126" s="164">
        <v>482598666.92307597</v>
      </c>
      <c r="C126" s="164">
        <v>483166066.92307597</v>
      </c>
      <c r="D126" s="164">
        <v>483735146.92307597</v>
      </c>
      <c r="E126" s="164">
        <v>484291773.84615302</v>
      </c>
      <c r="F126" s="164">
        <v>484799023.84615302</v>
      </c>
      <c r="G126" s="164">
        <v>485294096.92307597</v>
      </c>
      <c r="H126" s="164">
        <v>485801440</v>
      </c>
      <c r="I126" s="164">
        <v>486208986.92307597</v>
      </c>
      <c r="J126" s="164">
        <v>486527616.15384603</v>
      </c>
      <c r="K126" s="164">
        <v>486857981.53846103</v>
      </c>
      <c r="L126" s="164">
        <v>487168076.15384603</v>
      </c>
      <c r="M126" s="164">
        <v>487601787.692307</v>
      </c>
      <c r="N126" s="164">
        <v>487601787.692307</v>
      </c>
    </row>
    <row r="127" spans="1:14" x14ac:dyDescent="0.2">
      <c r="A127" s="27" t="s">
        <v>2916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2917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2918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27" t="s">
        <v>2919</v>
      </c>
      <c r="B130" s="164">
        <v>92351449.230769202</v>
      </c>
      <c r="C130" s="164">
        <v>92372655.384615302</v>
      </c>
      <c r="D130" s="164">
        <v>92398303.076923102</v>
      </c>
      <c r="E130" s="164">
        <v>92423003.846153796</v>
      </c>
      <c r="F130" s="164">
        <v>92448033.846153796</v>
      </c>
      <c r="G130" s="164">
        <v>92473063.846153796</v>
      </c>
      <c r="H130" s="164">
        <v>92498093.846153796</v>
      </c>
      <c r="I130" s="164">
        <v>92523123.846153796</v>
      </c>
      <c r="J130" s="164">
        <v>92548153.846153796</v>
      </c>
      <c r="K130" s="164">
        <v>92573183.846153796</v>
      </c>
      <c r="L130" s="164">
        <v>92643704.615384594</v>
      </c>
      <c r="M130" s="164">
        <v>92697460.769230694</v>
      </c>
      <c r="N130" s="164">
        <v>92697460.769230694</v>
      </c>
    </row>
    <row r="131" spans="1:14" x14ac:dyDescent="0.2">
      <c r="A131" s="27" t="s">
        <v>2920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30" t="s">
        <v>2921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27" t="s">
        <v>2922</v>
      </c>
      <c r="B133" s="164">
        <v>0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0</v>
      </c>
      <c r="L133" s="164">
        <v>0</v>
      </c>
      <c r="M133" s="164">
        <v>0</v>
      </c>
      <c r="N133" s="164">
        <v>0</v>
      </c>
    </row>
    <row r="134" spans="1:14" x14ac:dyDescent="0.2">
      <c r="A134" s="27" t="s">
        <v>2923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2924</v>
      </c>
      <c r="B135" s="164">
        <v>12841870.359999999</v>
      </c>
      <c r="C135" s="164">
        <v>12841870.359999999</v>
      </c>
      <c r="D135" s="164">
        <v>12841870.359999999</v>
      </c>
      <c r="E135" s="164">
        <v>12841870.359999999</v>
      </c>
      <c r="F135" s="164">
        <v>12841870.359999999</v>
      </c>
      <c r="G135" s="164">
        <v>12841870.359999999</v>
      </c>
      <c r="H135" s="164">
        <v>12841870.359999999</v>
      </c>
      <c r="I135" s="164">
        <v>12841870.359999999</v>
      </c>
      <c r="J135" s="164">
        <v>12841870.359999999</v>
      </c>
      <c r="K135" s="164">
        <v>12841870.359999999</v>
      </c>
      <c r="L135" s="164">
        <v>12841870.359999999</v>
      </c>
      <c r="M135" s="164">
        <v>12841870.359999999</v>
      </c>
      <c r="N135" s="164">
        <v>12841870.359999999</v>
      </c>
    </row>
    <row r="136" spans="1:14" x14ac:dyDescent="0.2">
      <c r="A136" s="30" t="s">
        <v>2925</v>
      </c>
      <c r="B136" s="164">
        <v>-12841870.359999999</v>
      </c>
      <c r="C136" s="164">
        <v>-12841870.359999999</v>
      </c>
      <c r="D136" s="164">
        <v>-12841870.359999999</v>
      </c>
      <c r="E136" s="164">
        <v>-12841870.359999999</v>
      </c>
      <c r="F136" s="164">
        <v>-12841870.359999999</v>
      </c>
      <c r="G136" s="164">
        <v>-12841870.359999999</v>
      </c>
      <c r="H136" s="164">
        <v>-12841870.359999999</v>
      </c>
      <c r="I136" s="164">
        <v>-12841870.359999999</v>
      </c>
      <c r="J136" s="164">
        <v>-12841870.359999999</v>
      </c>
      <c r="K136" s="164">
        <v>-12841870.359999999</v>
      </c>
      <c r="L136" s="164">
        <v>-12841870.359999999</v>
      </c>
      <c r="M136" s="164">
        <v>-12841870.359999999</v>
      </c>
      <c r="N136" s="164">
        <v>-12841870.359999999</v>
      </c>
    </row>
    <row r="137" spans="1:14" x14ac:dyDescent="0.2">
      <c r="A137" s="27" t="s">
        <v>2926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2927</v>
      </c>
      <c r="B138" s="164">
        <v>574950116.15384603</v>
      </c>
      <c r="C138" s="164">
        <v>575538722.30769205</v>
      </c>
      <c r="D138" s="164">
        <v>576133450</v>
      </c>
      <c r="E138" s="164">
        <v>576714777.692307</v>
      </c>
      <c r="F138" s="164">
        <v>577247057.692307</v>
      </c>
      <c r="G138" s="164">
        <v>577767160.76923001</v>
      </c>
      <c r="H138" s="164">
        <v>578299533.84615302</v>
      </c>
      <c r="I138" s="164">
        <v>578732110.76923001</v>
      </c>
      <c r="J138" s="164">
        <v>579075770</v>
      </c>
      <c r="K138" s="164">
        <v>579431165.38461494</v>
      </c>
      <c r="L138" s="164">
        <v>579811780.76923001</v>
      </c>
      <c r="M138" s="164">
        <v>580299248.46153796</v>
      </c>
      <c r="N138" s="164">
        <v>580299248.46153796</v>
      </c>
    </row>
    <row r="139" spans="1:14" x14ac:dyDescent="0.2">
      <c r="A139" s="27" t="s">
        <v>2664</v>
      </c>
    </row>
    <row r="140" spans="1:14" x14ac:dyDescent="0.2">
      <c r="A140" s="27" t="s">
        <v>2928</v>
      </c>
    </row>
    <row r="141" spans="1:14" x14ac:dyDescent="0.2">
      <c r="A141" s="27" t="s">
        <v>2929</v>
      </c>
      <c r="B141" s="164">
        <v>22690</v>
      </c>
      <c r="C141" s="164">
        <v>22690</v>
      </c>
      <c r="D141" s="164">
        <v>22690</v>
      </c>
      <c r="E141" s="164">
        <v>22690</v>
      </c>
      <c r="F141" s="164">
        <v>22690</v>
      </c>
      <c r="G141" s="164">
        <v>22690</v>
      </c>
      <c r="H141" s="164">
        <v>22690</v>
      </c>
      <c r="I141" s="164">
        <v>22690</v>
      </c>
      <c r="J141" s="164">
        <v>22690</v>
      </c>
      <c r="K141" s="164">
        <v>22690</v>
      </c>
      <c r="L141" s="164">
        <v>22690</v>
      </c>
      <c r="M141" s="164">
        <v>22690</v>
      </c>
      <c r="N141" s="164">
        <v>22690</v>
      </c>
    </row>
    <row r="142" spans="1:14" x14ac:dyDescent="0.2">
      <c r="A142" s="27" t="s">
        <v>2930</v>
      </c>
      <c r="B142" s="164">
        <v>39958972.307692297</v>
      </c>
      <c r="C142" s="164">
        <v>40137289.230769202</v>
      </c>
      <c r="D142" s="164">
        <v>40317050.769230701</v>
      </c>
      <c r="E142" s="164">
        <v>40497043.846153803</v>
      </c>
      <c r="F142" s="164">
        <v>40677087.692307599</v>
      </c>
      <c r="G142" s="164">
        <v>40857413.076922998</v>
      </c>
      <c r="H142" s="164">
        <v>41044938.461538397</v>
      </c>
      <c r="I142" s="164">
        <v>41232463.846153803</v>
      </c>
      <c r="J142" s="164">
        <v>41419989.230769202</v>
      </c>
      <c r="K142" s="164">
        <v>41606161.538461499</v>
      </c>
      <c r="L142" s="164">
        <v>41792333.846153803</v>
      </c>
      <c r="M142" s="164">
        <v>41993774.615384601</v>
      </c>
      <c r="N142" s="164">
        <v>41993774.615384601</v>
      </c>
    </row>
    <row r="143" spans="1:14" x14ac:dyDescent="0.2">
      <c r="A143" s="27" t="s">
        <v>2931</v>
      </c>
      <c r="B143" s="164">
        <v>27637178.461538401</v>
      </c>
      <c r="C143" s="164">
        <v>27638543.076923002</v>
      </c>
      <c r="D143" s="164">
        <v>27640638.461538401</v>
      </c>
      <c r="E143" s="164">
        <v>27642551.538461499</v>
      </c>
      <c r="F143" s="164">
        <v>27644451.538461499</v>
      </c>
      <c r="G143" s="164">
        <v>27645423.076923002</v>
      </c>
      <c r="H143" s="164">
        <v>27646314.615384601</v>
      </c>
      <c r="I143" s="164">
        <v>27647206.1538461</v>
      </c>
      <c r="J143" s="164">
        <v>27648097.692307599</v>
      </c>
      <c r="K143" s="164">
        <v>27648989.230769198</v>
      </c>
      <c r="L143" s="164">
        <v>27649880.769230701</v>
      </c>
      <c r="M143" s="164">
        <v>27650772.307692301</v>
      </c>
      <c r="N143" s="164">
        <v>27650772.307692301</v>
      </c>
    </row>
    <row r="144" spans="1:14" x14ac:dyDescent="0.2">
      <c r="A144" s="27" t="s">
        <v>2932</v>
      </c>
      <c r="B144" s="164">
        <v>169926496.923076</v>
      </c>
      <c r="C144" s="164">
        <v>170050099.23076901</v>
      </c>
      <c r="D144" s="164">
        <v>170191124.61538401</v>
      </c>
      <c r="E144" s="164">
        <v>170565274.61538401</v>
      </c>
      <c r="F144" s="164">
        <v>170935760.76923001</v>
      </c>
      <c r="G144" s="164">
        <v>171306243.84615299</v>
      </c>
      <c r="H144" s="164">
        <v>171703703.84615299</v>
      </c>
      <c r="I144" s="164">
        <v>172070588.46153799</v>
      </c>
      <c r="J144" s="164">
        <v>172434750</v>
      </c>
      <c r="K144" s="164">
        <v>172782386.923076</v>
      </c>
      <c r="L144" s="164">
        <v>173125536.923076</v>
      </c>
      <c r="M144" s="164">
        <v>173569339.99999899</v>
      </c>
      <c r="N144" s="164">
        <v>173569339.99999899</v>
      </c>
    </row>
    <row r="145" spans="1:14" x14ac:dyDescent="0.2">
      <c r="A145" s="27" t="s">
        <v>2933</v>
      </c>
      <c r="B145" s="164">
        <v>81419.923076923005</v>
      </c>
      <c r="C145" s="164">
        <v>74018.384615384493</v>
      </c>
      <c r="D145" s="164">
        <v>66616.846153846098</v>
      </c>
      <c r="E145" s="164">
        <v>59215.307692307601</v>
      </c>
      <c r="F145" s="164">
        <v>51813.769230769103</v>
      </c>
      <c r="G145" s="164">
        <v>44412.2307692307</v>
      </c>
      <c r="H145" s="164">
        <v>37010.692307692203</v>
      </c>
      <c r="I145" s="164">
        <v>29609.153846153698</v>
      </c>
      <c r="J145" s="164">
        <v>22207.615384615299</v>
      </c>
      <c r="K145" s="164">
        <v>14806.0769230768</v>
      </c>
      <c r="L145" s="164">
        <v>7404.53846153839</v>
      </c>
      <c r="M145" s="164">
        <v>2.9999999999290501</v>
      </c>
      <c r="N145" s="164">
        <v>2.9999999999290501</v>
      </c>
    </row>
    <row r="146" spans="1:14" x14ac:dyDescent="0.2">
      <c r="A146" s="27" t="s">
        <v>2934</v>
      </c>
      <c r="B146" s="164">
        <v>316347284.61538398</v>
      </c>
      <c r="C146" s="164">
        <v>317018311.53846103</v>
      </c>
      <c r="D146" s="164">
        <v>317604610.76923001</v>
      </c>
      <c r="E146" s="164">
        <v>318168753.07692301</v>
      </c>
      <c r="F146" s="164">
        <v>318732610</v>
      </c>
      <c r="G146" s="164">
        <v>319302410</v>
      </c>
      <c r="H146" s="164">
        <v>320279457.692307</v>
      </c>
      <c r="I146" s="164">
        <v>320838800</v>
      </c>
      <c r="J146" s="164">
        <v>321854977.692307</v>
      </c>
      <c r="K146" s="164">
        <v>322878079.23076898</v>
      </c>
      <c r="L146" s="164">
        <v>323750056.15384603</v>
      </c>
      <c r="M146" s="164">
        <v>324897521.53846103</v>
      </c>
      <c r="N146" s="164">
        <v>324897521.53846103</v>
      </c>
    </row>
    <row r="147" spans="1:14" x14ac:dyDescent="0.2">
      <c r="A147" s="27" t="s">
        <v>2935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2936</v>
      </c>
      <c r="B148" s="164">
        <v>56384880</v>
      </c>
      <c r="C148" s="164">
        <v>56389876.923076898</v>
      </c>
      <c r="D148" s="164">
        <v>56395429.999999903</v>
      </c>
      <c r="E148" s="164">
        <v>56399788.461538397</v>
      </c>
      <c r="F148" s="164">
        <v>56404146.923076898</v>
      </c>
      <c r="G148" s="164">
        <v>56408505.384615302</v>
      </c>
      <c r="H148" s="164">
        <v>56412863.846153803</v>
      </c>
      <c r="I148" s="164">
        <v>56417222.307692297</v>
      </c>
      <c r="J148" s="164">
        <v>56421580.769230701</v>
      </c>
      <c r="K148" s="164">
        <v>56425939.230769202</v>
      </c>
      <c r="L148" s="164">
        <v>56430473.846153803</v>
      </c>
      <c r="M148" s="164">
        <v>56435008.461538397</v>
      </c>
      <c r="N148" s="164">
        <v>56435008.461538397</v>
      </c>
    </row>
    <row r="149" spans="1:14" x14ac:dyDescent="0.2">
      <c r="A149" s="27" t="s">
        <v>2937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</row>
    <row r="150" spans="1:14" x14ac:dyDescent="0.2">
      <c r="A150" s="27" t="s">
        <v>2938</v>
      </c>
      <c r="B150" s="164">
        <v>0</v>
      </c>
      <c r="C150" s="164">
        <v>0</v>
      </c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</row>
    <row r="151" spans="1:14" x14ac:dyDescent="0.2">
      <c r="A151" s="27" t="s">
        <v>2939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30" t="s">
        <v>2940</v>
      </c>
      <c r="B152" s="164">
        <v>0</v>
      </c>
      <c r="C152" s="164">
        <v>0</v>
      </c>
      <c r="D152" s="164">
        <v>0</v>
      </c>
      <c r="E152" s="164">
        <v>0</v>
      </c>
      <c r="F152" s="164">
        <v>0</v>
      </c>
      <c r="G152" s="164">
        <v>0</v>
      </c>
      <c r="H152" s="164">
        <v>0</v>
      </c>
      <c r="I152" s="164">
        <v>0</v>
      </c>
      <c r="J152" s="164">
        <v>0</v>
      </c>
      <c r="K152" s="164">
        <v>0</v>
      </c>
      <c r="L152" s="164">
        <v>0</v>
      </c>
      <c r="M152" s="164">
        <v>0</v>
      </c>
      <c r="N152" s="164">
        <v>0</v>
      </c>
    </row>
    <row r="153" spans="1:14" x14ac:dyDescent="0.2">
      <c r="A153" s="27" t="s">
        <v>2941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x14ac:dyDescent="0.2">
      <c r="A154" s="27" t="s">
        <v>2942</v>
      </c>
      <c r="B154" s="164">
        <v>610358922.23076904</v>
      </c>
      <c r="C154" s="164">
        <v>611330828.38461494</v>
      </c>
      <c r="D154" s="164">
        <v>612238161.46153796</v>
      </c>
      <c r="E154" s="164">
        <v>613355316.84615397</v>
      </c>
      <c r="F154" s="164">
        <v>614468560.692307</v>
      </c>
      <c r="G154" s="164">
        <v>615587097.61538398</v>
      </c>
      <c r="H154" s="164">
        <v>617146979.15384603</v>
      </c>
      <c r="I154" s="164">
        <v>618258579.92307603</v>
      </c>
      <c r="J154" s="164">
        <v>619824293</v>
      </c>
      <c r="K154" s="164">
        <v>621379052.23076904</v>
      </c>
      <c r="L154" s="164">
        <v>622778376.07692301</v>
      </c>
      <c r="M154" s="164">
        <v>624569109.92307699</v>
      </c>
      <c r="N154" s="164">
        <v>624569109.92307699</v>
      </c>
    </row>
    <row r="155" spans="1:14" x14ac:dyDescent="0.2">
      <c r="A155" s="27" t="s">
        <v>2943</v>
      </c>
    </row>
    <row r="156" spans="1:14" x14ac:dyDescent="0.2">
      <c r="A156" s="30" t="s">
        <v>2944</v>
      </c>
    </row>
    <row r="157" spans="1:14" x14ac:dyDescent="0.2">
      <c r="A157" s="27" t="s">
        <v>2945</v>
      </c>
      <c r="B157" s="164">
        <v>104882806.923076</v>
      </c>
      <c r="C157" s="164">
        <v>104882616.923076</v>
      </c>
      <c r="D157" s="164">
        <v>104882616.923076</v>
      </c>
      <c r="E157" s="164">
        <v>104882616.923076</v>
      </c>
      <c r="F157" s="164">
        <v>104883270</v>
      </c>
      <c r="G157" s="164">
        <v>104883270</v>
      </c>
      <c r="H157" s="164">
        <v>104883270</v>
      </c>
      <c r="I157" s="164">
        <v>104883270</v>
      </c>
      <c r="J157" s="164">
        <v>104930492.30769201</v>
      </c>
      <c r="K157" s="164">
        <v>104979248.461538</v>
      </c>
      <c r="L157" s="164">
        <v>105028004.615384</v>
      </c>
      <c r="M157" s="164">
        <v>105076760.76922999</v>
      </c>
      <c r="N157" s="164">
        <v>105076760.76922999</v>
      </c>
    </row>
    <row r="158" spans="1:14" x14ac:dyDescent="0.2">
      <c r="A158" s="27" t="s">
        <v>2946</v>
      </c>
      <c r="B158" s="164">
        <v>110232992.30769201</v>
      </c>
      <c r="C158" s="164">
        <v>110238019.23076899</v>
      </c>
      <c r="D158" s="164">
        <v>110243024.615384</v>
      </c>
      <c r="E158" s="164">
        <v>110246604.615384</v>
      </c>
      <c r="F158" s="164">
        <v>110249391.538461</v>
      </c>
      <c r="G158" s="164">
        <v>110252178.461538</v>
      </c>
      <c r="H158" s="164">
        <v>110254007.692307</v>
      </c>
      <c r="I158" s="164">
        <v>110255836.923076</v>
      </c>
      <c r="J158" s="164">
        <v>110257666.153846</v>
      </c>
      <c r="K158" s="164">
        <v>110266491.538461</v>
      </c>
      <c r="L158" s="164">
        <v>110275467.692307</v>
      </c>
      <c r="M158" s="164">
        <v>110282045.384615</v>
      </c>
      <c r="N158" s="164">
        <v>110282045.384615</v>
      </c>
    </row>
    <row r="159" spans="1:14" x14ac:dyDescent="0.2">
      <c r="A159" s="27" t="s">
        <v>2947</v>
      </c>
      <c r="B159" s="164">
        <v>87156048.461538404</v>
      </c>
      <c r="C159" s="164">
        <v>87157918.461538404</v>
      </c>
      <c r="D159" s="164">
        <v>87159788.461538404</v>
      </c>
      <c r="E159" s="164">
        <v>87161658.461538404</v>
      </c>
      <c r="F159" s="164">
        <v>87161800</v>
      </c>
      <c r="G159" s="164">
        <v>87161800</v>
      </c>
      <c r="H159" s="164">
        <v>87161800</v>
      </c>
      <c r="I159" s="164">
        <v>87161800</v>
      </c>
      <c r="J159" s="164">
        <v>87161800</v>
      </c>
      <c r="K159" s="164">
        <v>87161800</v>
      </c>
      <c r="L159" s="164">
        <v>87161800</v>
      </c>
      <c r="M159" s="164">
        <v>87161800</v>
      </c>
      <c r="N159" s="164">
        <v>87161800</v>
      </c>
    </row>
    <row r="160" spans="1:14" x14ac:dyDescent="0.2">
      <c r="A160" s="27" t="s">
        <v>2948</v>
      </c>
      <c r="B160" s="164">
        <v>97446704.615384594</v>
      </c>
      <c r="C160" s="164">
        <v>97450964.615384594</v>
      </c>
      <c r="D160" s="164">
        <v>97455224.615384594</v>
      </c>
      <c r="E160" s="164">
        <v>97459484.615384594</v>
      </c>
      <c r="F160" s="164">
        <v>97463744.615384594</v>
      </c>
      <c r="G160" s="164">
        <v>97468004.615384594</v>
      </c>
      <c r="H160" s="164">
        <v>97472296.923076898</v>
      </c>
      <c r="I160" s="164">
        <v>97476589.230769202</v>
      </c>
      <c r="J160" s="164">
        <v>97484567.692307696</v>
      </c>
      <c r="K160" s="164">
        <v>97492546.1538461</v>
      </c>
      <c r="L160" s="164">
        <v>97501326.1538461</v>
      </c>
      <c r="M160" s="164">
        <v>97508910.769230694</v>
      </c>
      <c r="N160" s="164">
        <v>97508910.769230694</v>
      </c>
    </row>
    <row r="161" spans="1:14" x14ac:dyDescent="0.2">
      <c r="A161" s="27" t="s">
        <v>2949</v>
      </c>
      <c r="B161" s="164">
        <v>59085279.230769202</v>
      </c>
      <c r="C161" s="164">
        <v>59113907.692307703</v>
      </c>
      <c r="D161" s="164">
        <v>59142536.1538461</v>
      </c>
      <c r="E161" s="164">
        <v>59171164.615384601</v>
      </c>
      <c r="F161" s="164">
        <v>59199793.076922998</v>
      </c>
      <c r="G161" s="164">
        <v>59228421.538461499</v>
      </c>
      <c r="H161" s="164">
        <v>59257050</v>
      </c>
      <c r="I161" s="164">
        <v>59285678.461538397</v>
      </c>
      <c r="J161" s="164">
        <v>59314306.923076898</v>
      </c>
      <c r="K161" s="164">
        <v>59342935.384615302</v>
      </c>
      <c r="L161" s="164">
        <v>59371563.846153803</v>
      </c>
      <c r="M161" s="164">
        <v>59375474.615384601</v>
      </c>
      <c r="N161" s="164">
        <v>59375474.615384601</v>
      </c>
    </row>
    <row r="162" spans="1:14" x14ac:dyDescent="0.2">
      <c r="A162" s="27" t="s">
        <v>2950</v>
      </c>
      <c r="B162" s="164">
        <v>43327516.923076898</v>
      </c>
      <c r="C162" s="164">
        <v>50712536.1538461</v>
      </c>
      <c r="D162" s="164">
        <v>58087050</v>
      </c>
      <c r="E162" s="164">
        <v>65463558.461538397</v>
      </c>
      <c r="F162" s="164">
        <v>72840600.769230694</v>
      </c>
      <c r="G162" s="164">
        <v>80149514.615384594</v>
      </c>
      <c r="H162" s="164">
        <v>87460883.076922998</v>
      </c>
      <c r="I162" s="164">
        <v>94840397.692307606</v>
      </c>
      <c r="J162" s="164">
        <v>95200556.923076898</v>
      </c>
      <c r="K162" s="164">
        <v>95401220</v>
      </c>
      <c r="L162" s="164">
        <v>95570753.076922998</v>
      </c>
      <c r="M162" s="164">
        <v>95690732.307692304</v>
      </c>
      <c r="N162" s="164">
        <v>95690732.307692304</v>
      </c>
    </row>
    <row r="163" spans="1:14" x14ac:dyDescent="0.2">
      <c r="A163" s="27" t="s">
        <v>2951</v>
      </c>
      <c r="B163" s="164">
        <v>98846015.384615302</v>
      </c>
      <c r="C163" s="164">
        <v>98803630.769230694</v>
      </c>
      <c r="D163" s="164">
        <v>98758492.307692304</v>
      </c>
      <c r="E163" s="164">
        <v>98668996.923076898</v>
      </c>
      <c r="F163" s="164">
        <v>98575829.230769202</v>
      </c>
      <c r="G163" s="164">
        <v>98482529.230769202</v>
      </c>
      <c r="H163" s="164">
        <v>98389229.230769202</v>
      </c>
      <c r="I163" s="164">
        <v>98295929.230769202</v>
      </c>
      <c r="J163" s="164">
        <v>98201190.769230694</v>
      </c>
      <c r="K163" s="164">
        <v>98106316.923076898</v>
      </c>
      <c r="L163" s="164">
        <v>98011443.076922998</v>
      </c>
      <c r="M163" s="164">
        <v>97920292.307692304</v>
      </c>
      <c r="N163" s="164">
        <v>97920292.307692304</v>
      </c>
    </row>
    <row r="164" spans="1:14" x14ac:dyDescent="0.2">
      <c r="A164" s="27" t="s">
        <v>2952</v>
      </c>
      <c r="B164" s="164">
        <v>103395358.461538</v>
      </c>
      <c r="C164" s="164">
        <v>103397213.84615301</v>
      </c>
      <c r="D164" s="164">
        <v>103398731.538461</v>
      </c>
      <c r="E164" s="164">
        <v>103424473.076923</v>
      </c>
      <c r="F164" s="164">
        <v>103450214.615384</v>
      </c>
      <c r="G164" s="164">
        <v>103476564.615384</v>
      </c>
      <c r="H164" s="164">
        <v>103502914.615384</v>
      </c>
      <c r="I164" s="164">
        <v>103529264.615384</v>
      </c>
      <c r="J164" s="164">
        <v>103554096.153846</v>
      </c>
      <c r="K164" s="164">
        <v>103578927.692307</v>
      </c>
      <c r="L164" s="164">
        <v>103603759.23076899</v>
      </c>
      <c r="M164" s="164">
        <v>103628590.76922999</v>
      </c>
      <c r="N164" s="164">
        <v>103628590.76922999</v>
      </c>
    </row>
    <row r="165" spans="1:14" x14ac:dyDescent="0.2">
      <c r="A165" s="27" t="s">
        <v>2953</v>
      </c>
      <c r="B165" s="164">
        <v>55643870.769230701</v>
      </c>
      <c r="C165" s="164">
        <v>62648082.307692297</v>
      </c>
      <c r="D165" s="164">
        <v>69652293.846153796</v>
      </c>
      <c r="E165" s="164">
        <v>76656505.384615302</v>
      </c>
      <c r="F165" s="164">
        <v>83587798.461538404</v>
      </c>
      <c r="G165" s="164">
        <v>90519697.692307606</v>
      </c>
      <c r="H165" s="164">
        <v>90582385.384615302</v>
      </c>
      <c r="I165" s="164">
        <v>90580685.384615302</v>
      </c>
      <c r="J165" s="164">
        <v>90576513.076922998</v>
      </c>
      <c r="K165" s="164">
        <v>90568536.1538461</v>
      </c>
      <c r="L165" s="164">
        <v>90557171.538461506</v>
      </c>
      <c r="M165" s="164">
        <v>90487960</v>
      </c>
      <c r="N165" s="164">
        <v>90487960</v>
      </c>
    </row>
    <row r="166" spans="1:14" x14ac:dyDescent="0.2">
      <c r="A166" s="27" t="s">
        <v>2954</v>
      </c>
      <c r="B166" s="164">
        <v>88519508.461538404</v>
      </c>
      <c r="C166" s="164">
        <v>89227693.846153796</v>
      </c>
      <c r="D166" s="164">
        <v>89935629.230769202</v>
      </c>
      <c r="E166" s="164">
        <v>90643527.692307696</v>
      </c>
      <c r="F166" s="164">
        <v>91351426.1538461</v>
      </c>
      <c r="G166" s="164">
        <v>92059324.615384594</v>
      </c>
      <c r="H166" s="164">
        <v>92767223.076922998</v>
      </c>
      <c r="I166" s="164">
        <v>93475121.538461506</v>
      </c>
      <c r="J166" s="164">
        <v>94183020</v>
      </c>
      <c r="K166" s="164">
        <v>94183020</v>
      </c>
      <c r="L166" s="164">
        <v>94183020</v>
      </c>
      <c r="M166" s="164">
        <v>94183020</v>
      </c>
      <c r="N166" s="164">
        <v>94183020</v>
      </c>
    </row>
    <row r="167" spans="1:14" x14ac:dyDescent="0.2">
      <c r="A167" s="27" t="s">
        <v>2955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135049.99999999901</v>
      </c>
      <c r="L167" s="164">
        <v>270099.99999999901</v>
      </c>
      <c r="M167" s="164">
        <v>405150</v>
      </c>
      <c r="N167" s="164">
        <v>405150</v>
      </c>
    </row>
    <row r="168" spans="1:14" x14ac:dyDescent="0.2">
      <c r="A168" s="27" t="s">
        <v>2956</v>
      </c>
      <c r="B168" s="164">
        <v>7616470</v>
      </c>
      <c r="C168" s="164">
        <v>7616980</v>
      </c>
      <c r="D168" s="164">
        <v>7617490</v>
      </c>
      <c r="E168" s="164">
        <v>7618000</v>
      </c>
      <c r="F168" s="164">
        <v>7618510</v>
      </c>
      <c r="G168" s="164">
        <v>7619020</v>
      </c>
      <c r="H168" s="164">
        <v>7619020</v>
      </c>
      <c r="I168" s="164">
        <v>7619020</v>
      </c>
      <c r="J168" s="164">
        <v>7619020</v>
      </c>
      <c r="K168" s="164">
        <v>7619020</v>
      </c>
      <c r="L168" s="164">
        <v>7619020</v>
      </c>
      <c r="M168" s="164">
        <v>7619020</v>
      </c>
      <c r="N168" s="164">
        <v>7619020</v>
      </c>
    </row>
    <row r="169" spans="1:14" x14ac:dyDescent="0.2">
      <c r="A169" s="27" t="s">
        <v>2957</v>
      </c>
      <c r="B169" s="164">
        <v>11127659.2307692</v>
      </c>
      <c r="C169" s="164">
        <v>11127679.999999899</v>
      </c>
      <c r="D169" s="164">
        <v>11127679.999999899</v>
      </c>
      <c r="E169" s="164">
        <v>11127679.999999899</v>
      </c>
      <c r="F169" s="164">
        <v>11127679.999999899</v>
      </c>
      <c r="G169" s="164">
        <v>11127679.999999899</v>
      </c>
      <c r="H169" s="164">
        <v>11127679.999999899</v>
      </c>
      <c r="I169" s="164">
        <v>11127679.999999899</v>
      </c>
      <c r="J169" s="164">
        <v>11127679.999999899</v>
      </c>
      <c r="K169" s="164">
        <v>11127679.999999899</v>
      </c>
      <c r="L169" s="164">
        <v>11127679.999999899</v>
      </c>
      <c r="M169" s="164">
        <v>11140752.307692301</v>
      </c>
      <c r="N169" s="164">
        <v>11140752.307692301</v>
      </c>
    </row>
    <row r="170" spans="1:14" x14ac:dyDescent="0.2">
      <c r="A170" s="27" t="s">
        <v>2958</v>
      </c>
      <c r="B170" s="164">
        <v>1545750</v>
      </c>
      <c r="C170" s="164">
        <v>1545750</v>
      </c>
      <c r="D170" s="164">
        <v>1545750</v>
      </c>
      <c r="E170" s="164">
        <v>1545750</v>
      </c>
      <c r="F170" s="164">
        <v>1545750</v>
      </c>
      <c r="G170" s="164">
        <v>1545750</v>
      </c>
      <c r="H170" s="164">
        <v>1545750</v>
      </c>
      <c r="I170" s="164">
        <v>1545750</v>
      </c>
      <c r="J170" s="164">
        <v>1545750</v>
      </c>
      <c r="K170" s="164">
        <v>1545750</v>
      </c>
      <c r="L170" s="164">
        <v>1545750</v>
      </c>
      <c r="M170" s="164">
        <v>1545750</v>
      </c>
      <c r="N170" s="164">
        <v>1545750</v>
      </c>
    </row>
    <row r="171" spans="1:14" x14ac:dyDescent="0.2">
      <c r="A171" s="27" t="s">
        <v>2959</v>
      </c>
      <c r="B171" s="164">
        <v>16714890</v>
      </c>
      <c r="C171" s="164">
        <v>16714890</v>
      </c>
      <c r="D171" s="164">
        <v>16714890</v>
      </c>
      <c r="E171" s="164">
        <v>16714890</v>
      </c>
      <c r="F171" s="164">
        <v>16714890</v>
      </c>
      <c r="G171" s="164">
        <v>16714890</v>
      </c>
      <c r="H171" s="164">
        <v>16714890</v>
      </c>
      <c r="I171" s="164">
        <v>16714890</v>
      </c>
      <c r="J171" s="164">
        <v>16714890</v>
      </c>
      <c r="K171" s="164">
        <v>16714890</v>
      </c>
      <c r="L171" s="164">
        <v>16714890</v>
      </c>
      <c r="M171" s="164">
        <v>16714890</v>
      </c>
      <c r="N171" s="164">
        <v>16714890</v>
      </c>
    </row>
    <row r="172" spans="1:14" x14ac:dyDescent="0.2">
      <c r="A172" s="27" t="s">
        <v>2960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291401.53846153797</v>
      </c>
      <c r="M172" s="164">
        <v>582803.07692307699</v>
      </c>
      <c r="N172" s="164">
        <v>582803.07692307699</v>
      </c>
    </row>
    <row r="173" spans="1:14" x14ac:dyDescent="0.2">
      <c r="A173" s="27" t="s">
        <v>2961</v>
      </c>
      <c r="B173" s="164">
        <v>56472969.230769202</v>
      </c>
      <c r="C173" s="164">
        <v>64751883.076922998</v>
      </c>
      <c r="D173" s="164">
        <v>73031421.538461506</v>
      </c>
      <c r="E173" s="164">
        <v>81345067.692307606</v>
      </c>
      <c r="F173" s="164">
        <v>89765798.461538404</v>
      </c>
      <c r="G173" s="164">
        <v>98179242.307692304</v>
      </c>
      <c r="H173" s="164">
        <v>101477447.692307</v>
      </c>
      <c r="I173" s="164">
        <v>104775726.923076</v>
      </c>
      <c r="J173" s="164">
        <v>108074106.923076</v>
      </c>
      <c r="K173" s="164">
        <v>108338300.76922999</v>
      </c>
      <c r="L173" s="164">
        <v>108589036.923076</v>
      </c>
      <c r="M173" s="164">
        <v>108725591.538461</v>
      </c>
      <c r="N173" s="164">
        <v>108725591.538461</v>
      </c>
    </row>
    <row r="174" spans="1:14" x14ac:dyDescent="0.2">
      <c r="A174" s="27" t="s">
        <v>2962</v>
      </c>
      <c r="B174" s="164">
        <v>64585117.692307599</v>
      </c>
      <c r="C174" s="164">
        <v>72764444.615384594</v>
      </c>
      <c r="D174" s="164">
        <v>80943771.538461506</v>
      </c>
      <c r="E174" s="164">
        <v>89123098.461538404</v>
      </c>
      <c r="F174" s="164">
        <v>97319911.538461506</v>
      </c>
      <c r="G174" s="164">
        <v>105516888.461538</v>
      </c>
      <c r="H174" s="164">
        <v>105830385.384615</v>
      </c>
      <c r="I174" s="164">
        <v>106063008.461538</v>
      </c>
      <c r="J174" s="164">
        <v>106187617.692307</v>
      </c>
      <c r="K174" s="164">
        <v>106310156.923076</v>
      </c>
      <c r="L174" s="164">
        <v>106427721.538461</v>
      </c>
      <c r="M174" s="164">
        <v>106438890</v>
      </c>
      <c r="N174" s="164">
        <v>106438890</v>
      </c>
    </row>
    <row r="175" spans="1:14" x14ac:dyDescent="0.2">
      <c r="A175" s="27" t="s">
        <v>2963</v>
      </c>
      <c r="B175" s="164">
        <v>0</v>
      </c>
      <c r="C175" s="164">
        <v>0</v>
      </c>
      <c r="D175" s="164">
        <v>0</v>
      </c>
      <c r="E175" s="164">
        <v>8068038.4615384601</v>
      </c>
      <c r="F175" s="164">
        <v>16324536.1538461</v>
      </c>
      <c r="G175" s="164">
        <v>24592952.307692301</v>
      </c>
      <c r="H175" s="164">
        <v>32984033.846153799</v>
      </c>
      <c r="I175" s="164">
        <v>41378310</v>
      </c>
      <c r="J175" s="164">
        <v>49774653.076922998</v>
      </c>
      <c r="K175" s="164">
        <v>58175245.384615302</v>
      </c>
      <c r="L175" s="164">
        <v>66581575.384615302</v>
      </c>
      <c r="M175" s="164">
        <v>74990768.461538404</v>
      </c>
      <c r="N175" s="164">
        <v>74990768.461538404</v>
      </c>
    </row>
    <row r="176" spans="1:14" x14ac:dyDescent="0.2">
      <c r="A176" s="27" t="s">
        <v>2964</v>
      </c>
      <c r="B176" s="164">
        <v>0</v>
      </c>
      <c r="C176" s="164">
        <v>0</v>
      </c>
      <c r="D176" s="164">
        <v>0</v>
      </c>
      <c r="E176" s="164">
        <v>7508705.3846153803</v>
      </c>
      <c r="F176" s="164">
        <v>15056238.461538401</v>
      </c>
      <c r="G176" s="164">
        <v>22615049.230769198</v>
      </c>
      <c r="H176" s="164">
        <v>30181096.1538461</v>
      </c>
      <c r="I176" s="164">
        <v>37757539.230769202</v>
      </c>
      <c r="J176" s="164">
        <v>45339130.769230701</v>
      </c>
      <c r="K176" s="164">
        <v>53003233.846153803</v>
      </c>
      <c r="L176" s="164">
        <v>60670672.307692297</v>
      </c>
      <c r="M176" s="164">
        <v>68338230.769230694</v>
      </c>
      <c r="N176" s="164">
        <v>68338230.769230694</v>
      </c>
    </row>
    <row r="177" spans="1:14" x14ac:dyDescent="0.2">
      <c r="A177" s="27" t="s">
        <v>2965</v>
      </c>
      <c r="B177" s="164">
        <v>0</v>
      </c>
      <c r="C177" s="164">
        <v>0</v>
      </c>
      <c r="D177" s="164">
        <v>0</v>
      </c>
      <c r="E177" s="164">
        <v>8074507.6923076902</v>
      </c>
      <c r="F177" s="164">
        <v>16210520</v>
      </c>
      <c r="G177" s="164">
        <v>24468548.461538401</v>
      </c>
      <c r="H177" s="164">
        <v>32823489.999999899</v>
      </c>
      <c r="I177" s="164">
        <v>41182076.1538461</v>
      </c>
      <c r="J177" s="164">
        <v>49544431.538461499</v>
      </c>
      <c r="K177" s="164">
        <v>57912386.1538461</v>
      </c>
      <c r="L177" s="164">
        <v>66330830.769230701</v>
      </c>
      <c r="M177" s="164">
        <v>74744742.307692304</v>
      </c>
      <c r="N177" s="164">
        <v>74744742.307692304</v>
      </c>
    </row>
    <row r="178" spans="1:14" x14ac:dyDescent="0.2">
      <c r="A178" s="27" t="s">
        <v>2966</v>
      </c>
      <c r="B178" s="164">
        <v>0</v>
      </c>
      <c r="C178" s="164">
        <v>0</v>
      </c>
      <c r="D178" s="164">
        <v>0</v>
      </c>
      <c r="E178" s="164">
        <v>7110260</v>
      </c>
      <c r="F178" s="164">
        <v>14377014.615384599</v>
      </c>
      <c r="G178" s="164">
        <v>21713170</v>
      </c>
      <c r="H178" s="164">
        <v>29054660</v>
      </c>
      <c r="I178" s="164">
        <v>36399116.1538461</v>
      </c>
      <c r="J178" s="164">
        <v>43745513.846153803</v>
      </c>
      <c r="K178" s="164">
        <v>51096382.307692297</v>
      </c>
      <c r="L178" s="164">
        <v>58439563.076922998</v>
      </c>
      <c r="M178" s="164">
        <v>65779043.846153803</v>
      </c>
      <c r="N178" s="164">
        <v>65779043.846153803</v>
      </c>
    </row>
    <row r="179" spans="1:14" x14ac:dyDescent="0.2">
      <c r="A179" s="27" t="s">
        <v>2967</v>
      </c>
      <c r="B179" s="164">
        <v>0</v>
      </c>
      <c r="C179" s="164">
        <v>0</v>
      </c>
      <c r="D179" s="164">
        <v>0</v>
      </c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</row>
    <row r="180" spans="1:14" x14ac:dyDescent="0.2">
      <c r="A180" s="27" t="s">
        <v>2968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183603.84615384601</v>
      </c>
      <c r="N180" s="164">
        <v>183603.84615384601</v>
      </c>
    </row>
    <row r="181" spans="1:14" x14ac:dyDescent="0.2">
      <c r="A181" s="27" t="s">
        <v>2969</v>
      </c>
      <c r="B181" s="164">
        <v>0</v>
      </c>
      <c r="C181" s="164">
        <v>0</v>
      </c>
      <c r="D181" s="164">
        <v>0</v>
      </c>
      <c r="E181" s="164">
        <v>0</v>
      </c>
      <c r="F181" s="164">
        <v>0</v>
      </c>
      <c r="G181" s="164">
        <v>0</v>
      </c>
      <c r="H181" s="164">
        <v>0</v>
      </c>
      <c r="I181" s="164">
        <v>0</v>
      </c>
      <c r="J181" s="164">
        <v>0</v>
      </c>
      <c r="K181" s="164">
        <v>0</v>
      </c>
      <c r="L181" s="164">
        <v>0</v>
      </c>
      <c r="M181" s="164">
        <v>0</v>
      </c>
      <c r="N181" s="164">
        <v>0</v>
      </c>
    </row>
    <row r="182" spans="1:14" x14ac:dyDescent="0.2">
      <c r="A182" s="30" t="s">
        <v>2970</v>
      </c>
      <c r="B182" s="164">
        <v>0</v>
      </c>
      <c r="C182" s="164">
        <v>0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</row>
    <row r="183" spans="1:14" x14ac:dyDescent="0.2">
      <c r="A183" s="30" t="s">
        <v>2971</v>
      </c>
      <c r="B183" s="164">
        <v>1006598957.6923</v>
      </c>
      <c r="C183" s="164">
        <v>1038154211.53846</v>
      </c>
      <c r="D183" s="164">
        <v>1069696390.76923</v>
      </c>
      <c r="E183" s="164">
        <v>1132014588.46153</v>
      </c>
      <c r="F183" s="164">
        <v>1194824717.6923001</v>
      </c>
      <c r="G183" s="164">
        <v>1257774496.1538401</v>
      </c>
      <c r="H183" s="164">
        <v>1301089513.07692</v>
      </c>
      <c r="I183" s="164">
        <v>1344347690</v>
      </c>
      <c r="J183" s="164">
        <v>1380537003.8461499</v>
      </c>
      <c r="K183" s="164">
        <v>1413059137.6923001</v>
      </c>
      <c r="L183" s="164">
        <v>1445872550.7692299</v>
      </c>
      <c r="M183" s="164">
        <v>1478524823.07692</v>
      </c>
      <c r="N183" s="164">
        <v>1478524823.07692</v>
      </c>
    </row>
    <row r="184" spans="1:14" x14ac:dyDescent="0.2">
      <c r="A184" s="27" t="s">
        <v>2972</v>
      </c>
    </row>
    <row r="185" spans="1:14" x14ac:dyDescent="0.2">
      <c r="A185" s="27" t="s">
        <v>2973</v>
      </c>
      <c r="B185" s="164">
        <v>8950004572.7692299</v>
      </c>
      <c r="C185" s="164">
        <v>8985654417.3846092</v>
      </c>
      <c r="D185" s="164">
        <v>9021498945.0769196</v>
      </c>
      <c r="E185" s="164">
        <v>9087453640.4615307</v>
      </c>
      <c r="F185" s="164">
        <v>9154450998.9230709</v>
      </c>
      <c r="G185" s="164">
        <v>9222181878.1538391</v>
      </c>
      <c r="H185" s="164">
        <v>9276336658.1538391</v>
      </c>
      <c r="I185" s="164">
        <v>9331315565.8461494</v>
      </c>
      <c r="J185" s="164">
        <v>9379202037</v>
      </c>
      <c r="K185" s="164">
        <v>9423560642.7692299</v>
      </c>
      <c r="L185" s="164">
        <v>9463460007.5226994</v>
      </c>
      <c r="M185" s="164">
        <v>9504515588.7340794</v>
      </c>
      <c r="N185" s="164">
        <v>9504515588.7340794</v>
      </c>
    </row>
    <row r="186" spans="1:14" x14ac:dyDescent="0.2">
      <c r="A186" s="27" t="s">
        <v>2974</v>
      </c>
    </row>
    <row r="187" spans="1:14" x14ac:dyDescent="0.2">
      <c r="A187" s="27" t="s">
        <v>2975</v>
      </c>
    </row>
    <row r="188" spans="1:14" x14ac:dyDescent="0.2">
      <c r="A188" s="27" t="s">
        <v>2976</v>
      </c>
      <c r="B188" s="164">
        <v>169823198.923076</v>
      </c>
      <c r="C188" s="164">
        <v>171452047.384615</v>
      </c>
      <c r="D188" s="164">
        <v>172941593.538461</v>
      </c>
      <c r="E188" s="164">
        <v>174584204.30769199</v>
      </c>
      <c r="F188" s="164">
        <v>175953221.23076901</v>
      </c>
      <c r="G188" s="164">
        <v>177349322</v>
      </c>
      <c r="H188" s="164">
        <v>178290875.84615299</v>
      </c>
      <c r="I188" s="164">
        <v>179114941.23076901</v>
      </c>
      <c r="J188" s="164">
        <v>180050545.84615299</v>
      </c>
      <c r="K188" s="164">
        <v>180983607.384615</v>
      </c>
      <c r="L188" s="164">
        <v>181964690.46153799</v>
      </c>
      <c r="M188" s="164">
        <v>182592572</v>
      </c>
      <c r="N188" s="164">
        <v>182592572</v>
      </c>
    </row>
    <row r="189" spans="1:14" x14ac:dyDescent="0.2">
      <c r="A189" s="27" t="s">
        <v>2977</v>
      </c>
      <c r="B189" s="164">
        <v>0</v>
      </c>
      <c r="C189" s="164">
        <v>0</v>
      </c>
      <c r="D189" s="164">
        <v>0</v>
      </c>
      <c r="E189" s="164">
        <v>0</v>
      </c>
      <c r="F189" s="164">
        <v>0</v>
      </c>
      <c r="G189" s="164">
        <v>0</v>
      </c>
      <c r="H189" s="164">
        <v>0</v>
      </c>
      <c r="I189" s="164">
        <v>0</v>
      </c>
      <c r="J189" s="164">
        <v>0</v>
      </c>
      <c r="K189" s="164">
        <v>0</v>
      </c>
      <c r="L189" s="164">
        <v>0</v>
      </c>
      <c r="M189" s="164">
        <v>0</v>
      </c>
      <c r="N189" s="164">
        <v>0</v>
      </c>
    </row>
    <row r="190" spans="1:14" x14ac:dyDescent="0.2">
      <c r="A190" s="27" t="s">
        <v>2978</v>
      </c>
      <c r="B190" s="164">
        <v>98509656.923076898</v>
      </c>
      <c r="C190" s="164">
        <v>100089316.153846</v>
      </c>
      <c r="D190" s="164">
        <v>101682079.23076899</v>
      </c>
      <c r="E190" s="164">
        <v>102648414.615384</v>
      </c>
      <c r="F190" s="164">
        <v>103439247.692307</v>
      </c>
      <c r="G190" s="164">
        <v>103515200.76922999</v>
      </c>
      <c r="H190" s="164">
        <v>103615644.615384</v>
      </c>
      <c r="I190" s="164">
        <v>103579882.30769201</v>
      </c>
      <c r="J190" s="164">
        <v>103536931.538461</v>
      </c>
      <c r="K190" s="164">
        <v>103504798.461538</v>
      </c>
      <c r="L190" s="164">
        <v>103466500</v>
      </c>
      <c r="M190" s="164">
        <v>102723550.76922999</v>
      </c>
      <c r="N190" s="164">
        <v>102723550.76922999</v>
      </c>
    </row>
    <row r="191" spans="1:14" x14ac:dyDescent="0.2">
      <c r="A191" s="27" t="s">
        <v>2979</v>
      </c>
      <c r="B191" s="164">
        <v>78435567.384615302</v>
      </c>
      <c r="C191" s="164">
        <v>78433030.503076896</v>
      </c>
      <c r="D191" s="164">
        <v>78426368.372307599</v>
      </c>
      <c r="E191" s="164">
        <v>78419308.477692202</v>
      </c>
      <c r="F191" s="164">
        <v>78419673.259999901</v>
      </c>
      <c r="G191" s="164">
        <v>78419673.259999901</v>
      </c>
      <c r="H191" s="164">
        <v>78419673.259999901</v>
      </c>
      <c r="I191" s="164">
        <v>78419673.259999901</v>
      </c>
      <c r="J191" s="164">
        <v>78419673.259999901</v>
      </c>
      <c r="K191" s="164">
        <v>78419673.259999901</v>
      </c>
      <c r="L191" s="164">
        <v>78419673.259999901</v>
      </c>
      <c r="M191" s="164">
        <v>78419673.259999901</v>
      </c>
      <c r="N191" s="164">
        <v>78419673.259999901</v>
      </c>
    </row>
    <row r="192" spans="1:14" x14ac:dyDescent="0.2">
      <c r="A192" s="27" t="s">
        <v>2980</v>
      </c>
      <c r="B192" s="164">
        <v>2479358.9500000002</v>
      </c>
      <c r="C192" s="164">
        <v>2479358.9500000002</v>
      </c>
      <c r="D192" s="164">
        <v>2479358.9500000002</v>
      </c>
      <c r="E192" s="164">
        <v>2479358.9500000002</v>
      </c>
      <c r="F192" s="164">
        <v>2479358.9500000002</v>
      </c>
      <c r="G192" s="164">
        <v>2479358.9500000002</v>
      </c>
      <c r="H192" s="164">
        <v>2479358.9500000002</v>
      </c>
      <c r="I192" s="164">
        <v>2479358.9500000002</v>
      </c>
      <c r="J192" s="164">
        <v>2479358.9500000002</v>
      </c>
      <c r="K192" s="164">
        <v>2479358.9500000002</v>
      </c>
      <c r="L192" s="164">
        <v>2479358.9500000002</v>
      </c>
      <c r="M192" s="164">
        <v>2479358.9500000002</v>
      </c>
      <c r="N192" s="164">
        <v>2479358.9500000002</v>
      </c>
    </row>
    <row r="193" spans="1:14" x14ac:dyDescent="0.2">
      <c r="A193" s="27" t="s">
        <v>2981</v>
      </c>
      <c r="B193" s="164">
        <v>17885667.6199999</v>
      </c>
      <c r="C193" s="164">
        <v>17885667.6199999</v>
      </c>
      <c r="D193" s="164">
        <v>17885667.6199999</v>
      </c>
      <c r="E193" s="164">
        <v>17885667.6199999</v>
      </c>
      <c r="F193" s="164">
        <v>17885667.6199999</v>
      </c>
      <c r="G193" s="164">
        <v>17885667.6199999</v>
      </c>
      <c r="H193" s="164">
        <v>17885667.6199999</v>
      </c>
      <c r="I193" s="164">
        <v>17885667.6199999</v>
      </c>
      <c r="J193" s="164">
        <v>17885667.6199999</v>
      </c>
      <c r="K193" s="164">
        <v>17885667.6199999</v>
      </c>
      <c r="L193" s="164">
        <v>17885667.6199999</v>
      </c>
      <c r="M193" s="164">
        <v>17885667.6199999</v>
      </c>
      <c r="N193" s="164">
        <v>17885667.6199999</v>
      </c>
    </row>
    <row r="194" spans="1:14" x14ac:dyDescent="0.2">
      <c r="A194" s="27" t="s">
        <v>2982</v>
      </c>
      <c r="B194" s="164">
        <v>57189323.245384596</v>
      </c>
      <c r="C194" s="164">
        <v>57203031.448461503</v>
      </c>
      <c r="D194" s="164">
        <v>57209184.6784615</v>
      </c>
      <c r="E194" s="164">
        <v>57212942.625384599</v>
      </c>
      <c r="F194" s="164">
        <v>57216160.769999899</v>
      </c>
      <c r="G194" s="164">
        <v>57216160.769999899</v>
      </c>
      <c r="H194" s="164">
        <v>57216160.769999899</v>
      </c>
      <c r="I194" s="164">
        <v>57216160.769999899</v>
      </c>
      <c r="J194" s="164">
        <v>57216160.769999899</v>
      </c>
      <c r="K194" s="164">
        <v>57216160.769999899</v>
      </c>
      <c r="L194" s="164">
        <v>57216160.769999899</v>
      </c>
      <c r="M194" s="164">
        <v>57216160.769999899</v>
      </c>
      <c r="N194" s="164">
        <v>57216160.769999899</v>
      </c>
    </row>
    <row r="195" spans="1:14" x14ac:dyDescent="0.2">
      <c r="A195" s="27" t="s">
        <v>2983</v>
      </c>
      <c r="B195" s="164">
        <v>1692603855.1076901</v>
      </c>
      <c r="C195" s="164">
        <v>1699344763.78615</v>
      </c>
      <c r="D195" s="164">
        <v>1709914724.2253799</v>
      </c>
      <c r="E195" s="164">
        <v>1721642733.0961499</v>
      </c>
      <c r="F195" s="164">
        <v>1731882528.63076</v>
      </c>
      <c r="G195" s="164">
        <v>1741316317.0922999</v>
      </c>
      <c r="H195" s="164">
        <v>1752034132.4769199</v>
      </c>
      <c r="I195" s="164">
        <v>1762911624.78461</v>
      </c>
      <c r="J195" s="164">
        <v>1773708982.4769199</v>
      </c>
      <c r="K195" s="164">
        <v>1784598563.24615</v>
      </c>
      <c r="L195" s="164">
        <v>1799517631.70769</v>
      </c>
      <c r="M195" s="164">
        <v>1813677595.5538399</v>
      </c>
      <c r="N195" s="164">
        <v>1813677595.5538399</v>
      </c>
    </row>
    <row r="196" spans="1:14" x14ac:dyDescent="0.2">
      <c r="A196" s="27" t="s">
        <v>2984</v>
      </c>
      <c r="B196" s="164">
        <v>1848593772.3076899</v>
      </c>
      <c r="C196" s="164">
        <v>1855345852.3076899</v>
      </c>
      <c r="D196" s="164">
        <v>1865915303.8461499</v>
      </c>
      <c r="E196" s="164">
        <v>1877640010.7692299</v>
      </c>
      <c r="F196" s="164">
        <v>1887883389.2307601</v>
      </c>
      <c r="G196" s="164">
        <v>1897317177.6923001</v>
      </c>
      <c r="H196" s="164">
        <v>1908034993.07692</v>
      </c>
      <c r="I196" s="164">
        <v>1918912485.3846099</v>
      </c>
      <c r="J196" s="164">
        <v>1929709843.07692</v>
      </c>
      <c r="K196" s="164">
        <v>1940599423.8461499</v>
      </c>
      <c r="L196" s="164">
        <v>1955518492.3076899</v>
      </c>
      <c r="M196" s="164">
        <v>1969678456.1538401</v>
      </c>
      <c r="N196" s="164">
        <v>1969678456.1538401</v>
      </c>
    </row>
    <row r="197" spans="1:14" x14ac:dyDescent="0.2">
      <c r="A197" s="27" t="s">
        <v>2985</v>
      </c>
      <c r="B197" s="164">
        <v>54919463.076922998</v>
      </c>
      <c r="C197" s="164">
        <v>55111766.1538461</v>
      </c>
      <c r="D197" s="164">
        <v>55306508.461538397</v>
      </c>
      <c r="E197" s="164">
        <v>55503445.384615302</v>
      </c>
      <c r="F197" s="164">
        <v>55702930.769230701</v>
      </c>
      <c r="G197" s="164">
        <v>55913373.076922998</v>
      </c>
      <c r="H197" s="164">
        <v>56033176.923076898</v>
      </c>
      <c r="I197" s="164">
        <v>56120026.923076898</v>
      </c>
      <c r="J197" s="164">
        <v>56168140</v>
      </c>
      <c r="K197" s="164">
        <v>56213476.923076898</v>
      </c>
      <c r="L197" s="164">
        <v>56257511.538461499</v>
      </c>
      <c r="M197" s="164">
        <v>56297153.846153803</v>
      </c>
      <c r="N197" s="164">
        <v>56297153.846153803</v>
      </c>
    </row>
    <row r="198" spans="1:14" x14ac:dyDescent="0.2">
      <c r="A198" s="27" t="s">
        <v>2986</v>
      </c>
      <c r="B198" s="164">
        <v>82335421.538461506</v>
      </c>
      <c r="C198" s="164">
        <v>82323936.1538461</v>
      </c>
      <c r="D198" s="164">
        <v>82287075.384615302</v>
      </c>
      <c r="E198" s="164">
        <v>82201500</v>
      </c>
      <c r="F198" s="164">
        <v>82118471.538461506</v>
      </c>
      <c r="G198" s="164">
        <v>82029148.461538404</v>
      </c>
      <c r="H198" s="164">
        <v>81939763.076922998</v>
      </c>
      <c r="I198" s="164">
        <v>81848876.1538461</v>
      </c>
      <c r="J198" s="164">
        <v>81807305.384615302</v>
      </c>
      <c r="K198" s="164">
        <v>81787369.230769202</v>
      </c>
      <c r="L198" s="164">
        <v>81769920</v>
      </c>
      <c r="M198" s="164">
        <v>81855796.1538461</v>
      </c>
      <c r="N198" s="164">
        <v>81855796.1538461</v>
      </c>
    </row>
    <row r="199" spans="1:14" x14ac:dyDescent="0.2">
      <c r="A199" s="27" t="s">
        <v>2987</v>
      </c>
      <c r="B199" s="164">
        <v>1798170302.3846099</v>
      </c>
      <c r="C199" s="164">
        <v>1807932359.1538401</v>
      </c>
      <c r="D199" s="164">
        <v>1818260765.1538401</v>
      </c>
      <c r="E199" s="164">
        <v>1827624163.46153</v>
      </c>
      <c r="F199" s="164">
        <v>1836477178.6923001</v>
      </c>
      <c r="G199" s="164">
        <v>1847145430.07692</v>
      </c>
      <c r="H199" s="164">
        <v>1856433779.92307</v>
      </c>
      <c r="I199" s="164">
        <v>1867545189.2307601</v>
      </c>
      <c r="J199" s="164">
        <v>1883103910.61538</v>
      </c>
      <c r="K199" s="164">
        <v>1900018103.53846</v>
      </c>
      <c r="L199" s="164">
        <v>1917717773.3846099</v>
      </c>
      <c r="M199" s="164">
        <v>1935452455.53846</v>
      </c>
      <c r="N199" s="164">
        <v>1935452455.53846</v>
      </c>
    </row>
    <row r="200" spans="1:14" x14ac:dyDescent="0.2">
      <c r="A200" s="27" t="s">
        <v>2988</v>
      </c>
      <c r="B200" s="164">
        <v>852303836.20615304</v>
      </c>
      <c r="C200" s="164">
        <v>863313961.76923001</v>
      </c>
      <c r="D200" s="164">
        <v>875440114.25538397</v>
      </c>
      <c r="E200" s="164">
        <v>887785066.74153805</v>
      </c>
      <c r="F200" s="164">
        <v>899002686.51923001</v>
      </c>
      <c r="G200" s="164">
        <v>908958018.82692301</v>
      </c>
      <c r="H200" s="164">
        <v>918275065.75</v>
      </c>
      <c r="I200" s="164">
        <v>925386776.51923001</v>
      </c>
      <c r="J200" s="164">
        <v>933073219.59615302</v>
      </c>
      <c r="K200" s="164">
        <v>941193568.05769205</v>
      </c>
      <c r="L200" s="164">
        <v>948887698.05769205</v>
      </c>
      <c r="M200" s="164">
        <v>957163120.36538398</v>
      </c>
      <c r="N200" s="164">
        <v>957163120.36538398</v>
      </c>
    </row>
    <row r="201" spans="1:14" x14ac:dyDescent="0.2">
      <c r="A201" s="27" t="s">
        <v>2989</v>
      </c>
      <c r="B201" s="164">
        <v>44918850.716922998</v>
      </c>
      <c r="C201" s="164">
        <v>44918648.230769202</v>
      </c>
      <c r="D201" s="164">
        <v>44918445.744615301</v>
      </c>
      <c r="E201" s="164">
        <v>44918243.258461498</v>
      </c>
      <c r="F201" s="164">
        <v>44918144.25</v>
      </c>
      <c r="G201" s="164">
        <v>44918144.25</v>
      </c>
      <c r="H201" s="164">
        <v>44918144.25</v>
      </c>
      <c r="I201" s="164">
        <v>44918144.25</v>
      </c>
      <c r="J201" s="164">
        <v>44918144.25</v>
      </c>
      <c r="K201" s="164">
        <v>44918144.25</v>
      </c>
      <c r="L201" s="164">
        <v>44918144.25</v>
      </c>
      <c r="M201" s="164">
        <v>44918144.25</v>
      </c>
      <c r="N201" s="164">
        <v>44918144.25</v>
      </c>
    </row>
    <row r="202" spans="1:14" x14ac:dyDescent="0.2">
      <c r="A202" s="27" t="s">
        <v>2990</v>
      </c>
      <c r="B202" s="164">
        <v>897222686.92307699</v>
      </c>
      <c r="C202" s="164">
        <v>908232610</v>
      </c>
      <c r="D202" s="164">
        <v>920358560</v>
      </c>
      <c r="E202" s="164">
        <v>932703310</v>
      </c>
      <c r="F202" s="164">
        <v>943920830.76923001</v>
      </c>
      <c r="G202" s="164">
        <v>953876163.07692301</v>
      </c>
      <c r="H202" s="164">
        <v>963193210</v>
      </c>
      <c r="I202" s="164">
        <v>970304920.76923001</v>
      </c>
      <c r="J202" s="164">
        <v>977991363.84615302</v>
      </c>
      <c r="K202" s="164">
        <v>986111712.30769205</v>
      </c>
      <c r="L202" s="164">
        <v>993805842.30769205</v>
      </c>
      <c r="M202" s="164">
        <v>1002081264.61538</v>
      </c>
      <c r="N202" s="164">
        <v>1002081264.61538</v>
      </c>
    </row>
    <row r="203" spans="1:14" x14ac:dyDescent="0.2">
      <c r="A203" s="27" t="s">
        <v>2991</v>
      </c>
      <c r="B203" s="164">
        <v>41646077.692307599</v>
      </c>
      <c r="C203" s="164">
        <v>41642041.538461499</v>
      </c>
      <c r="D203" s="164">
        <v>41638040.769230701</v>
      </c>
      <c r="E203" s="164">
        <v>41634040.769230701</v>
      </c>
      <c r="F203" s="164">
        <v>41630893.846153803</v>
      </c>
      <c r="G203" s="164">
        <v>41628917.692307599</v>
      </c>
      <c r="H203" s="164">
        <v>41626924.615384601</v>
      </c>
      <c r="I203" s="164">
        <v>41624971.538461499</v>
      </c>
      <c r="J203" s="164">
        <v>41622506.923076898</v>
      </c>
      <c r="K203" s="164">
        <v>41627689.999999903</v>
      </c>
      <c r="L203" s="164">
        <v>41633081.538461499</v>
      </c>
      <c r="M203" s="164">
        <v>41630889.230769202</v>
      </c>
      <c r="N203" s="164">
        <v>41630889.230769202</v>
      </c>
    </row>
    <row r="204" spans="1:14" x14ac:dyDescent="0.2">
      <c r="A204" s="27" t="s">
        <v>2992</v>
      </c>
      <c r="B204" s="164">
        <v>85988296.1538461</v>
      </c>
      <c r="C204" s="164">
        <v>86298420.769230694</v>
      </c>
      <c r="D204" s="164">
        <v>86608693.076922998</v>
      </c>
      <c r="E204" s="164">
        <v>86919252.307692304</v>
      </c>
      <c r="F204" s="164">
        <v>87229824.615384594</v>
      </c>
      <c r="G204" s="164">
        <v>87541140</v>
      </c>
      <c r="H204" s="164">
        <v>87852473.076922998</v>
      </c>
      <c r="I204" s="164">
        <v>88163806.1538461</v>
      </c>
      <c r="J204" s="164">
        <v>88220161.538461506</v>
      </c>
      <c r="K204" s="164">
        <v>88276516.923076898</v>
      </c>
      <c r="L204" s="164">
        <v>88332872.3076922</v>
      </c>
      <c r="M204" s="164">
        <v>88389227.692307696</v>
      </c>
      <c r="N204" s="164">
        <v>88389227.692307696</v>
      </c>
    </row>
    <row r="205" spans="1:14" x14ac:dyDescent="0.2">
      <c r="A205" s="27" t="s">
        <v>2993</v>
      </c>
      <c r="B205" s="164">
        <v>49871010</v>
      </c>
      <c r="C205" s="164">
        <v>49871010</v>
      </c>
      <c r="D205" s="164">
        <v>49871010</v>
      </c>
      <c r="E205" s="164">
        <v>49871207.692307599</v>
      </c>
      <c r="F205" s="164">
        <v>49871405.384615302</v>
      </c>
      <c r="G205" s="164">
        <v>49871603.076922998</v>
      </c>
      <c r="H205" s="164">
        <v>49871800.769230701</v>
      </c>
      <c r="I205" s="164">
        <v>49871998.461538397</v>
      </c>
      <c r="J205" s="164">
        <v>49872196.1538461</v>
      </c>
      <c r="K205" s="164">
        <v>49872393.846153803</v>
      </c>
      <c r="L205" s="164">
        <v>49872591.538461499</v>
      </c>
      <c r="M205" s="164">
        <v>49872789.230769202</v>
      </c>
      <c r="N205" s="164">
        <v>49872789.230769202</v>
      </c>
    </row>
    <row r="206" spans="1:14" x14ac:dyDescent="0.2">
      <c r="A206" s="30" t="s">
        <v>2994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</row>
    <row r="207" spans="1:14" x14ac:dyDescent="0.2">
      <c r="A207" s="27" t="s">
        <v>2995</v>
      </c>
      <c r="B207" s="164">
        <v>147763.02769230699</v>
      </c>
      <c r="C207" s="164">
        <v>133368.64923076899</v>
      </c>
      <c r="D207" s="164">
        <v>119413.86384615301</v>
      </c>
      <c r="E207" s="164">
        <v>105456.907692307</v>
      </c>
      <c r="F207" s="164">
        <v>91505.26</v>
      </c>
      <c r="G207" s="164">
        <v>77553.612307692296</v>
      </c>
      <c r="H207" s="164">
        <v>63601.964615384597</v>
      </c>
      <c r="I207" s="164">
        <v>49650.316923076898</v>
      </c>
      <c r="J207" s="164">
        <v>36352.515384615297</v>
      </c>
      <c r="K207" s="164">
        <v>23054.713846153802</v>
      </c>
      <c r="L207" s="164">
        <v>9756.9123076923006</v>
      </c>
      <c r="M207" s="164">
        <v>15298.4753846153</v>
      </c>
      <c r="N207" s="164">
        <v>15298.4753846153</v>
      </c>
    </row>
    <row r="208" spans="1:14" x14ac:dyDescent="0.2">
      <c r="A208" s="27" t="s">
        <v>2996</v>
      </c>
      <c r="B208" s="164">
        <v>442779.016660069</v>
      </c>
      <c r="C208" s="164">
        <v>466856.36178167601</v>
      </c>
      <c r="D208" s="164">
        <v>448257.69382636098</v>
      </c>
      <c r="E208" s="164">
        <v>427416.97664027603</v>
      </c>
      <c r="F208" s="164">
        <v>400111.23253111501</v>
      </c>
      <c r="G208" s="164">
        <v>368640.16149887699</v>
      </c>
      <c r="H208" s="164">
        <v>333663.93969740701</v>
      </c>
      <c r="I208" s="164">
        <v>295463.53712670697</v>
      </c>
      <c r="J208" s="164">
        <v>253560.91609446899</v>
      </c>
      <c r="K208" s="164">
        <v>211629.53813915301</v>
      </c>
      <c r="L208" s="164">
        <v>169698.16018383799</v>
      </c>
      <c r="M208" s="164">
        <v>127766.78222852301</v>
      </c>
      <c r="N208" s="164">
        <v>127766.78222852301</v>
      </c>
    </row>
    <row r="209" spans="1:14" x14ac:dyDescent="0.2">
      <c r="A209" s="27" t="s">
        <v>2997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</row>
    <row r="210" spans="1:14" x14ac:dyDescent="0.2">
      <c r="A210" s="27" t="s">
        <v>2998</v>
      </c>
      <c r="B210" s="164">
        <v>2635891.2499999902</v>
      </c>
      <c r="C210" s="164">
        <v>2533145.7492307601</v>
      </c>
      <c r="D210" s="164">
        <v>2410951.9638461499</v>
      </c>
      <c r="E210" s="164">
        <v>2291478.4361538398</v>
      </c>
      <c r="F210" s="164">
        <v>2174551.66307692</v>
      </c>
      <c r="G210" s="164">
        <v>2056010.61692307</v>
      </c>
      <c r="H210" s="164">
        <v>1937408.2884615301</v>
      </c>
      <c r="I210" s="164">
        <v>1817303.7261538401</v>
      </c>
      <c r="J210" s="164">
        <v>1740767.53923076</v>
      </c>
      <c r="K210" s="164">
        <v>1684336.13615384</v>
      </c>
      <c r="L210" s="164">
        <v>1630421.87384615</v>
      </c>
      <c r="M210" s="164">
        <v>1686699.5361538399</v>
      </c>
      <c r="N210" s="164">
        <v>1686699.5361538399</v>
      </c>
    </row>
    <row r="211" spans="1:14" x14ac:dyDescent="0.2">
      <c r="A211" s="27" t="s">
        <v>2999</v>
      </c>
      <c r="B211" s="164">
        <v>44579944.710603699</v>
      </c>
      <c r="C211" s="164">
        <v>51144304.520387702</v>
      </c>
      <c r="D211" s="164">
        <v>57828957.615556397</v>
      </c>
      <c r="E211" s="164">
        <v>64650111.256109603</v>
      </c>
      <c r="F211" s="164">
        <v>72187163.951278299</v>
      </c>
      <c r="G211" s="164">
        <v>80233595.917216197</v>
      </c>
      <c r="H211" s="164">
        <v>88310084.117000207</v>
      </c>
      <c r="I211" s="164">
        <v>96617878.107553497</v>
      </c>
      <c r="J211" s="164">
        <v>105263663.840414</v>
      </c>
      <c r="K211" s="164">
        <v>114233295.144044</v>
      </c>
      <c r="L211" s="164">
        <v>123502832.229982</v>
      </c>
      <c r="M211" s="164">
        <v>133455124.210535</v>
      </c>
      <c r="N211" s="164">
        <v>133455124.210535</v>
      </c>
    </row>
    <row r="212" spans="1:14" x14ac:dyDescent="0.2">
      <c r="A212" s="27" t="s">
        <v>3000</v>
      </c>
      <c r="B212" s="164">
        <v>28078161.497258998</v>
      </c>
      <c r="C212" s="164">
        <v>31928922.292090401</v>
      </c>
      <c r="D212" s="164">
        <v>35998234.214613996</v>
      </c>
      <c r="E212" s="164">
        <v>40058002.266368397</v>
      </c>
      <c r="F212" s="164">
        <v>44045187.508892097</v>
      </c>
      <c r="G212" s="164">
        <v>47753194.412954196</v>
      </c>
      <c r="H212" s="164">
        <v>51175293.884708598</v>
      </c>
      <c r="I212" s="164">
        <v>54268571.351078399</v>
      </c>
      <c r="J212" s="164">
        <v>56940563.282832898</v>
      </c>
      <c r="K212" s="164">
        <v>59328783.9007411</v>
      </c>
      <c r="L212" s="164">
        <v>61019494.344034001</v>
      </c>
      <c r="M212" s="164">
        <v>62831105.984250002</v>
      </c>
      <c r="N212" s="164">
        <v>62831105.984250002</v>
      </c>
    </row>
    <row r="213" spans="1:14" x14ac:dyDescent="0.2">
      <c r="A213" s="27" t="s">
        <v>3001</v>
      </c>
      <c r="B213" s="164">
        <v>3113.5930769230699</v>
      </c>
      <c r="C213" s="164">
        <v>5528.9723076923001</v>
      </c>
      <c r="D213" s="164">
        <v>7944.3515384615303</v>
      </c>
      <c r="E213" s="164">
        <v>10359.7307692307</v>
      </c>
      <c r="F213" s="164">
        <v>12775.11</v>
      </c>
      <c r="G213" s="164">
        <v>15207.625384615299</v>
      </c>
      <c r="H213" s="164">
        <v>17623.004615384601</v>
      </c>
      <c r="I213" s="164">
        <v>20071.53</v>
      </c>
      <c r="J213" s="164">
        <v>22502.919230769199</v>
      </c>
      <c r="K213" s="164">
        <v>24934.3084615384</v>
      </c>
      <c r="L213" s="164">
        <v>27365.697692307702</v>
      </c>
      <c r="M213" s="164">
        <v>29797.086923076899</v>
      </c>
      <c r="N213" s="164">
        <v>29797.086923076899</v>
      </c>
    </row>
    <row r="214" spans="1:14" x14ac:dyDescent="0.2">
      <c r="A214" s="27" t="s">
        <v>3002</v>
      </c>
      <c r="B214" s="164">
        <v>75887653.095292106</v>
      </c>
      <c r="C214" s="164">
        <v>86212126.545029104</v>
      </c>
      <c r="D214" s="164">
        <v>96813759.703227594</v>
      </c>
      <c r="E214" s="164">
        <v>107542825.573733</v>
      </c>
      <c r="F214" s="164">
        <v>118911294.725778</v>
      </c>
      <c r="G214" s="164">
        <v>130504202.346284</v>
      </c>
      <c r="H214" s="164">
        <v>141837675.19909799</v>
      </c>
      <c r="I214" s="164">
        <v>153068938.56883499</v>
      </c>
      <c r="J214" s="164">
        <v>164257411.01318699</v>
      </c>
      <c r="K214" s="164">
        <v>175506033.741386</v>
      </c>
      <c r="L214" s="164">
        <v>186359569.21804601</v>
      </c>
      <c r="M214" s="164">
        <v>198145792.07547501</v>
      </c>
      <c r="N214" s="164">
        <v>198145792.07547501</v>
      </c>
    </row>
    <row r="215" spans="1:14" x14ac:dyDescent="0.2">
      <c r="A215" s="27" t="s">
        <v>3003</v>
      </c>
      <c r="B215" s="164">
        <v>-75887653.095292106</v>
      </c>
      <c r="C215" s="164">
        <v>-86212126.545028999</v>
      </c>
      <c r="D215" s="164">
        <v>-96813759.703227594</v>
      </c>
      <c r="E215" s="164">
        <v>-107542825.573733</v>
      </c>
      <c r="F215" s="164">
        <v>-118911294.725778</v>
      </c>
      <c r="G215" s="164">
        <v>-130504202.346284</v>
      </c>
      <c r="H215" s="164">
        <v>-141837675.19909799</v>
      </c>
      <c r="I215" s="164">
        <v>-153068938.56883499</v>
      </c>
      <c r="J215" s="164">
        <v>-164257411.013188</v>
      </c>
      <c r="K215" s="164">
        <v>-175506033.741386</v>
      </c>
      <c r="L215" s="164">
        <v>-186359569.21804601</v>
      </c>
      <c r="M215" s="164">
        <v>-198145792.07547501</v>
      </c>
      <c r="N215" s="164">
        <v>-198145792.07547501</v>
      </c>
    </row>
    <row r="216" spans="1:14" x14ac:dyDescent="0.2">
      <c r="A216" s="27" t="s">
        <v>3004</v>
      </c>
      <c r="B216" s="164">
        <v>0</v>
      </c>
      <c r="C216" s="164">
        <v>0</v>
      </c>
      <c r="D216" s="164">
        <v>0</v>
      </c>
      <c r="E216" s="164">
        <v>0</v>
      </c>
      <c r="F216" s="164">
        <v>0</v>
      </c>
      <c r="G216" s="164">
        <v>0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64">
        <v>0</v>
      </c>
      <c r="N216" s="164">
        <v>0</v>
      </c>
    </row>
    <row r="217" spans="1:14" x14ac:dyDescent="0.2">
      <c r="A217" s="27" t="s">
        <v>35</v>
      </c>
      <c r="B217" s="164">
        <v>5127079885.92307</v>
      </c>
      <c r="C217" s="164">
        <v>5158299359.6153803</v>
      </c>
      <c r="D217" s="164">
        <v>5194869629.4615297</v>
      </c>
      <c r="E217" s="164">
        <v>5231329549.3076897</v>
      </c>
      <c r="F217" s="164">
        <v>5264227393.7692299</v>
      </c>
      <c r="G217" s="164">
        <v>5296187475.92307</v>
      </c>
      <c r="H217" s="164">
        <v>5326892641.92307</v>
      </c>
      <c r="I217" s="164">
        <v>5357087098.1538401</v>
      </c>
      <c r="J217" s="164">
        <v>5392082904.92307</v>
      </c>
      <c r="K217" s="164">
        <v>5428995092.4615297</v>
      </c>
      <c r="L217" s="164">
        <v>5470339275.3846102</v>
      </c>
      <c r="M217" s="164">
        <v>5510574155.2307701</v>
      </c>
      <c r="N217" s="164">
        <v>5510574155.2307701</v>
      </c>
    </row>
    <row r="218" spans="1:14" x14ac:dyDescent="0.2">
      <c r="A218" s="27" t="s">
        <v>3005</v>
      </c>
    </row>
    <row r="219" spans="1:14" x14ac:dyDescent="0.2">
      <c r="A219" s="27" t="s">
        <v>3006</v>
      </c>
    </row>
    <row r="220" spans="1:14" x14ac:dyDescent="0.2">
      <c r="A220" s="27" t="s">
        <v>3007</v>
      </c>
      <c r="B220" s="164">
        <v>129683364.49846099</v>
      </c>
      <c r="C220" s="164">
        <v>130450683.390769</v>
      </c>
      <c r="D220" s="164">
        <v>130681216.77538399</v>
      </c>
      <c r="E220" s="164">
        <v>130777624.006153</v>
      </c>
      <c r="F220" s="164">
        <v>130821205.85230701</v>
      </c>
      <c r="G220" s="164">
        <v>130830693.083076</v>
      </c>
      <c r="H220" s="164">
        <v>131251644.16</v>
      </c>
      <c r="I220" s="164">
        <v>131747299.083076</v>
      </c>
      <c r="J220" s="164">
        <v>132185153.23692299</v>
      </c>
      <c r="K220" s="164">
        <v>132531999.677692</v>
      </c>
      <c r="L220" s="164">
        <v>132824754.579999</v>
      </c>
      <c r="M220" s="164">
        <v>133326345.32846101</v>
      </c>
      <c r="N220" s="164">
        <v>133326345.32846101</v>
      </c>
    </row>
    <row r="221" spans="1:14" x14ac:dyDescent="0.2">
      <c r="A221" s="27" t="s">
        <v>3008</v>
      </c>
      <c r="B221" s="164">
        <v>31962847.692307599</v>
      </c>
      <c r="C221" s="164">
        <v>31583962.307692301</v>
      </c>
      <c r="D221" s="164">
        <v>31686946.1538461</v>
      </c>
      <c r="E221" s="164">
        <v>31788250.769230701</v>
      </c>
      <c r="F221" s="164">
        <v>31893395.384615298</v>
      </c>
      <c r="G221" s="164">
        <v>32005328.461538401</v>
      </c>
      <c r="H221" s="164">
        <v>32114880.769230701</v>
      </c>
      <c r="I221" s="164">
        <v>32230239.230769198</v>
      </c>
      <c r="J221" s="164">
        <v>32346734.615384601</v>
      </c>
      <c r="K221" s="164">
        <v>32460148.461538401</v>
      </c>
      <c r="L221" s="164">
        <v>32956810.769230701</v>
      </c>
      <c r="M221" s="164">
        <v>34111053.076922998</v>
      </c>
      <c r="N221" s="164">
        <v>34111053.076922998</v>
      </c>
    </row>
    <row r="222" spans="1:14" x14ac:dyDescent="0.2">
      <c r="A222" s="27" t="s">
        <v>3009</v>
      </c>
      <c r="B222" s="164">
        <v>1382884072.3076899</v>
      </c>
      <c r="C222" s="164">
        <v>1395068994.61538</v>
      </c>
      <c r="D222" s="164">
        <v>1403312482.3076899</v>
      </c>
      <c r="E222" s="164">
        <v>1412396476.92307</v>
      </c>
      <c r="F222" s="164">
        <v>1422217909.99999</v>
      </c>
      <c r="G222" s="164">
        <v>1432075590.7692299</v>
      </c>
      <c r="H222" s="164">
        <v>1440326240.7692299</v>
      </c>
      <c r="I222" s="164">
        <v>1447969926.92307</v>
      </c>
      <c r="J222" s="164">
        <v>1454106147.6923001</v>
      </c>
      <c r="K222" s="164">
        <v>1459720442.3076899</v>
      </c>
      <c r="L222" s="164">
        <v>1465799148.46153</v>
      </c>
      <c r="M222" s="164">
        <v>1474281844.61538</v>
      </c>
      <c r="N222" s="164">
        <v>1474281844.61538</v>
      </c>
    </row>
    <row r="223" spans="1:14" x14ac:dyDescent="0.2">
      <c r="A223" s="27" t="s">
        <v>3010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</row>
    <row r="224" spans="1:14" x14ac:dyDescent="0.2">
      <c r="A224" s="27" t="s">
        <v>3011</v>
      </c>
      <c r="B224" s="164">
        <v>1382884072.3076899</v>
      </c>
      <c r="C224" s="164">
        <v>1395068994.61538</v>
      </c>
      <c r="D224" s="164">
        <v>1403312482.3076899</v>
      </c>
      <c r="E224" s="164">
        <v>1412396476.92307</v>
      </c>
      <c r="F224" s="164">
        <v>1422217909.99999</v>
      </c>
      <c r="G224" s="164">
        <v>1432075590.7692299</v>
      </c>
      <c r="H224" s="164">
        <v>1440326240.7692299</v>
      </c>
      <c r="I224" s="164">
        <v>1447969926.92307</v>
      </c>
      <c r="J224" s="164">
        <v>1454106147.6923001</v>
      </c>
      <c r="K224" s="164">
        <v>1459720442.3076899</v>
      </c>
      <c r="L224" s="164">
        <v>1465799148.46153</v>
      </c>
      <c r="M224" s="164">
        <v>1474281844.61538</v>
      </c>
      <c r="N224" s="164">
        <v>1474281844.61538</v>
      </c>
    </row>
    <row r="225" spans="1:14" x14ac:dyDescent="0.2">
      <c r="A225" s="27" t="s">
        <v>3012</v>
      </c>
      <c r="B225" s="164">
        <v>516570531.21723002</v>
      </c>
      <c r="C225" s="164">
        <v>516497062.427077</v>
      </c>
      <c r="D225" s="164">
        <v>517057076.90830702</v>
      </c>
      <c r="E225" s="164">
        <v>518390799.57415301</v>
      </c>
      <c r="F225" s="164">
        <v>520393768.19692302</v>
      </c>
      <c r="G225" s="164">
        <v>522063096.598153</v>
      </c>
      <c r="H225" s="164">
        <v>523964219.38215297</v>
      </c>
      <c r="I225" s="164">
        <v>526110642.43692303</v>
      </c>
      <c r="J225" s="164">
        <v>528499409.20615298</v>
      </c>
      <c r="K225" s="164">
        <v>531502098.931692</v>
      </c>
      <c r="L225" s="164">
        <v>534974631.16307598</v>
      </c>
      <c r="M225" s="164">
        <v>539294234.03815305</v>
      </c>
      <c r="N225" s="164">
        <v>539294234.03815305</v>
      </c>
    </row>
    <row r="226" spans="1:14" x14ac:dyDescent="0.2">
      <c r="A226" s="27" t="s">
        <v>3013</v>
      </c>
      <c r="B226" s="164">
        <v>239293701.96092299</v>
      </c>
      <c r="C226" s="164">
        <v>239259668.62430701</v>
      </c>
      <c r="D226" s="164">
        <v>239519087.09722999</v>
      </c>
      <c r="E226" s="164">
        <v>240136914.50861499</v>
      </c>
      <c r="F226" s="164">
        <v>241064760.267692</v>
      </c>
      <c r="G226" s="164">
        <v>241838052.10061499</v>
      </c>
      <c r="H226" s="164">
        <v>242718719.27261499</v>
      </c>
      <c r="I226" s="164">
        <v>243713018.18769199</v>
      </c>
      <c r="J226" s="164">
        <v>244819579.264615</v>
      </c>
      <c r="K226" s="164">
        <v>246210531.122769</v>
      </c>
      <c r="L226" s="164">
        <v>247819130.61230701</v>
      </c>
      <c r="M226" s="164">
        <v>249820123.12061501</v>
      </c>
      <c r="N226" s="164">
        <v>249820123.12061501</v>
      </c>
    </row>
    <row r="227" spans="1:14" x14ac:dyDescent="0.2">
      <c r="A227" s="27" t="s">
        <v>3014</v>
      </c>
      <c r="B227" s="164">
        <v>107388659.89876901</v>
      </c>
      <c r="C227" s="164">
        <v>107373386.64092299</v>
      </c>
      <c r="D227" s="164">
        <v>107489806.76369201</v>
      </c>
      <c r="E227" s="164">
        <v>107767071.301846</v>
      </c>
      <c r="F227" s="164">
        <v>108183463.84307601</v>
      </c>
      <c r="G227" s="164">
        <v>108530496.685846</v>
      </c>
      <c r="H227" s="164">
        <v>108925716.729846</v>
      </c>
      <c r="I227" s="164">
        <v>109371931.68307599</v>
      </c>
      <c r="J227" s="164">
        <v>109868526.913846</v>
      </c>
      <c r="K227" s="164">
        <v>110492749.17630699</v>
      </c>
      <c r="L227" s="164">
        <v>111214645.916923</v>
      </c>
      <c r="M227" s="164">
        <v>112112638.22584599</v>
      </c>
      <c r="N227" s="164">
        <v>112112638.22584599</v>
      </c>
    </row>
    <row r="228" spans="1:14" x14ac:dyDescent="0.2">
      <c r="A228" s="27" t="s">
        <v>3015</v>
      </c>
      <c r="B228" s="164">
        <v>6947265</v>
      </c>
      <c r="C228" s="164">
        <v>7873491.9230769202</v>
      </c>
      <c r="D228" s="164">
        <v>8806036.5384615399</v>
      </c>
      <c r="E228" s="164">
        <v>9740697.3076923005</v>
      </c>
      <c r="F228" s="164">
        <v>10675358.076923</v>
      </c>
      <c r="G228" s="164">
        <v>11610018.846153799</v>
      </c>
      <c r="H228" s="164">
        <v>11708558.846153799</v>
      </c>
      <c r="I228" s="164">
        <v>11804164.999999899</v>
      </c>
      <c r="J228" s="164">
        <v>11896613.846153799</v>
      </c>
      <c r="K228" s="164">
        <v>11984845.769230699</v>
      </c>
      <c r="L228" s="164">
        <v>12331461.015749799</v>
      </c>
      <c r="M228" s="164">
        <v>12639760.650536399</v>
      </c>
      <c r="N228" s="164">
        <v>12639760.650536399</v>
      </c>
    </row>
    <row r="229" spans="1:14" x14ac:dyDescent="0.2">
      <c r="A229" s="27" t="s">
        <v>3016</v>
      </c>
      <c r="B229" s="164">
        <v>870200158.07692301</v>
      </c>
      <c r="C229" s="164">
        <v>871003609.61538398</v>
      </c>
      <c r="D229" s="164">
        <v>872872007.30769205</v>
      </c>
      <c r="E229" s="164">
        <v>876035482.692307</v>
      </c>
      <c r="F229" s="164">
        <v>880317350.38461494</v>
      </c>
      <c r="G229" s="164">
        <v>884041664.23076904</v>
      </c>
      <c r="H229" s="164">
        <v>887317214.23076904</v>
      </c>
      <c r="I229" s="164">
        <v>890999757.30769205</v>
      </c>
      <c r="J229" s="164">
        <v>895084129.23076904</v>
      </c>
      <c r="K229" s="164">
        <v>900190225</v>
      </c>
      <c r="L229" s="164">
        <v>906339868.70805705</v>
      </c>
      <c r="M229" s="164">
        <v>913866756.035151</v>
      </c>
      <c r="N229" s="164">
        <v>913866756.035151</v>
      </c>
    </row>
    <row r="230" spans="1:14" x14ac:dyDescent="0.2">
      <c r="A230" s="27" t="s">
        <v>3017</v>
      </c>
      <c r="B230" s="164">
        <v>857032615.38461494</v>
      </c>
      <c r="C230" s="164">
        <v>863952195.61538398</v>
      </c>
      <c r="D230" s="164">
        <v>871715364.15384603</v>
      </c>
      <c r="E230" s="164">
        <v>880046182.07692301</v>
      </c>
      <c r="F230" s="164">
        <v>887593215.92307699</v>
      </c>
      <c r="G230" s="164">
        <v>895042725.23076904</v>
      </c>
      <c r="H230" s="164">
        <v>902550401.30769205</v>
      </c>
      <c r="I230" s="164">
        <v>909429064.38461494</v>
      </c>
      <c r="J230" s="164">
        <v>916223247.692307</v>
      </c>
      <c r="K230" s="164">
        <v>923865122.38461494</v>
      </c>
      <c r="L230" s="164">
        <v>931653570.61538398</v>
      </c>
      <c r="M230" s="164">
        <v>940907232.99999905</v>
      </c>
      <c r="N230" s="164">
        <v>940907232.99999905</v>
      </c>
    </row>
    <row r="231" spans="1:14" x14ac:dyDescent="0.2">
      <c r="A231" s="27" t="s">
        <v>3018</v>
      </c>
      <c r="B231" s="164">
        <v>367299692.30769199</v>
      </c>
      <c r="C231" s="164">
        <v>370265226.692307</v>
      </c>
      <c r="D231" s="164">
        <v>373592298.92307597</v>
      </c>
      <c r="E231" s="164">
        <v>377162649.46153802</v>
      </c>
      <c r="F231" s="164">
        <v>380397092.53846103</v>
      </c>
      <c r="G231" s="164">
        <v>383589739.384615</v>
      </c>
      <c r="H231" s="164">
        <v>386807314.84615302</v>
      </c>
      <c r="I231" s="164">
        <v>389755313.30769199</v>
      </c>
      <c r="J231" s="164">
        <v>392667106.15384603</v>
      </c>
      <c r="K231" s="164">
        <v>395942195.30769199</v>
      </c>
      <c r="L231" s="164">
        <v>399280101.692307</v>
      </c>
      <c r="M231" s="164">
        <v>403245957</v>
      </c>
      <c r="N231" s="164">
        <v>403245957</v>
      </c>
    </row>
    <row r="232" spans="1:14" x14ac:dyDescent="0.2">
      <c r="A232" s="27" t="s">
        <v>3019</v>
      </c>
      <c r="B232" s="164">
        <v>0</v>
      </c>
      <c r="C232" s="164">
        <v>0</v>
      </c>
      <c r="D232" s="164">
        <v>0</v>
      </c>
      <c r="E232" s="164">
        <v>0</v>
      </c>
      <c r="F232" s="164">
        <v>0</v>
      </c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</row>
    <row r="233" spans="1:14" x14ac:dyDescent="0.2">
      <c r="A233" s="27" t="s">
        <v>3020</v>
      </c>
      <c r="B233" s="164">
        <v>1224332307.6923001</v>
      </c>
      <c r="C233" s="164">
        <v>1234217422.3076899</v>
      </c>
      <c r="D233" s="164">
        <v>1245307663.07692</v>
      </c>
      <c r="E233" s="164">
        <v>1257208831.53846</v>
      </c>
      <c r="F233" s="164">
        <v>1267990308.46153</v>
      </c>
      <c r="G233" s="164">
        <v>1278632464.61538</v>
      </c>
      <c r="H233" s="164">
        <v>1289357716.1538401</v>
      </c>
      <c r="I233" s="164">
        <v>1299184377.6923001</v>
      </c>
      <c r="J233" s="164">
        <v>1308890353.8461499</v>
      </c>
      <c r="K233" s="164">
        <v>1319807317.6923001</v>
      </c>
      <c r="L233" s="164">
        <v>1330933672.3076899</v>
      </c>
      <c r="M233" s="164">
        <v>1344153189.99999</v>
      </c>
      <c r="N233" s="164">
        <v>1344153189.99999</v>
      </c>
    </row>
    <row r="234" spans="1:14" x14ac:dyDescent="0.2">
      <c r="A234" s="295" t="s">
        <v>3021</v>
      </c>
      <c r="B234" s="164">
        <v>468274600</v>
      </c>
      <c r="C234" s="164">
        <v>475729473.84615302</v>
      </c>
      <c r="D234" s="164">
        <v>483360545.384615</v>
      </c>
      <c r="E234" s="164">
        <v>489879363.84615302</v>
      </c>
      <c r="F234" s="164">
        <v>496070654.61538398</v>
      </c>
      <c r="G234" s="164">
        <v>502883156.15384603</v>
      </c>
      <c r="H234" s="164">
        <v>508770966.92307597</v>
      </c>
      <c r="I234" s="164">
        <v>514944050.76923001</v>
      </c>
      <c r="J234" s="164">
        <v>520345448.46153802</v>
      </c>
      <c r="K234" s="164">
        <v>525615627.692307</v>
      </c>
      <c r="L234" s="164">
        <v>530905959.23076898</v>
      </c>
      <c r="M234" s="164">
        <v>536245038.46153802</v>
      </c>
      <c r="N234" s="164">
        <v>536245038.46153802</v>
      </c>
    </row>
    <row r="235" spans="1:14" x14ac:dyDescent="0.2">
      <c r="A235" s="27" t="s">
        <v>3022</v>
      </c>
      <c r="B235" s="164">
        <v>842947449.5</v>
      </c>
      <c r="C235" s="164">
        <v>848785019.49999905</v>
      </c>
      <c r="D235" s="164">
        <v>855207390.49999905</v>
      </c>
      <c r="E235" s="164">
        <v>862591879</v>
      </c>
      <c r="F235" s="164">
        <v>869818888</v>
      </c>
      <c r="G235" s="164">
        <v>876484408</v>
      </c>
      <c r="H235" s="164">
        <v>883530302</v>
      </c>
      <c r="I235" s="164">
        <v>890129095.49999905</v>
      </c>
      <c r="J235" s="164">
        <v>896720394.99999905</v>
      </c>
      <c r="K235" s="164">
        <v>903592234.49999905</v>
      </c>
      <c r="L235" s="164">
        <v>910365453.5</v>
      </c>
      <c r="M235" s="164">
        <v>917864717</v>
      </c>
      <c r="N235" s="164">
        <v>917864717</v>
      </c>
    </row>
    <row r="236" spans="1:14" x14ac:dyDescent="0.2">
      <c r="A236" s="27" t="s">
        <v>3023</v>
      </c>
      <c r="B236" s="164">
        <v>453894780.5</v>
      </c>
      <c r="C236" s="164">
        <v>457038087.42307597</v>
      </c>
      <c r="D236" s="164">
        <v>460496287.192307</v>
      </c>
      <c r="E236" s="164">
        <v>464472550.23076898</v>
      </c>
      <c r="F236" s="164">
        <v>468364016.61538398</v>
      </c>
      <c r="G236" s="164">
        <v>471953142.76923001</v>
      </c>
      <c r="H236" s="164">
        <v>475747085.692307</v>
      </c>
      <c r="I236" s="164">
        <v>479300282.192307</v>
      </c>
      <c r="J236" s="164">
        <v>482849443.46153802</v>
      </c>
      <c r="K236" s="164">
        <v>486549664.73076898</v>
      </c>
      <c r="L236" s="164">
        <v>490196782.65384603</v>
      </c>
      <c r="M236" s="164">
        <v>494234847.61538398</v>
      </c>
      <c r="N236" s="164">
        <v>494234847.61538398</v>
      </c>
    </row>
    <row r="237" spans="1:14" x14ac:dyDescent="0.2">
      <c r="A237" s="27" t="s">
        <v>3024</v>
      </c>
      <c r="B237" s="164">
        <v>1296842230</v>
      </c>
      <c r="C237" s="164">
        <v>1305823106.92307</v>
      </c>
      <c r="D237" s="164">
        <v>1315703677.6923001</v>
      </c>
      <c r="E237" s="164">
        <v>1327064429.2307601</v>
      </c>
      <c r="F237" s="164">
        <v>1338182904.61538</v>
      </c>
      <c r="G237" s="164">
        <v>1348437550.7692299</v>
      </c>
      <c r="H237" s="164">
        <v>1359277387.6923001</v>
      </c>
      <c r="I237" s="164">
        <v>1369429377.6923001</v>
      </c>
      <c r="J237" s="164">
        <v>1379569838.46153</v>
      </c>
      <c r="K237" s="164">
        <v>1390141899.2307601</v>
      </c>
      <c r="L237" s="164">
        <v>1400562236.1538401</v>
      </c>
      <c r="M237" s="164">
        <v>1412099564.61538</v>
      </c>
      <c r="N237" s="164">
        <v>1412099564.61538</v>
      </c>
    </row>
    <row r="238" spans="1:14" x14ac:dyDescent="0.2">
      <c r="A238" s="27" t="s">
        <v>3025</v>
      </c>
      <c r="B238" s="164">
        <v>991899039.99999905</v>
      </c>
      <c r="C238" s="164">
        <v>1000029183.07692</v>
      </c>
      <c r="D238" s="164">
        <v>1008679569.23076</v>
      </c>
      <c r="E238" s="164">
        <v>1017985841.53846</v>
      </c>
      <c r="F238" s="164">
        <v>1026669374.61538</v>
      </c>
      <c r="G238" s="164">
        <v>1035227114.61538</v>
      </c>
      <c r="H238" s="164">
        <v>1044331496.1538399</v>
      </c>
      <c r="I238" s="164">
        <v>1053123858.46153</v>
      </c>
      <c r="J238" s="164">
        <v>1060992523.07692</v>
      </c>
      <c r="K238" s="164">
        <v>1069361075.3846101</v>
      </c>
      <c r="L238" s="164">
        <v>1077374715.3846099</v>
      </c>
      <c r="M238" s="164">
        <v>1085541250.7692299</v>
      </c>
      <c r="N238" s="164">
        <v>1085541250.7692299</v>
      </c>
    </row>
    <row r="239" spans="1:14" x14ac:dyDescent="0.2">
      <c r="A239" s="27" t="s">
        <v>3026</v>
      </c>
      <c r="B239" s="164">
        <v>138032699.23076901</v>
      </c>
      <c r="C239" s="164">
        <v>140028998.46153799</v>
      </c>
      <c r="D239" s="164">
        <v>142130256.153846</v>
      </c>
      <c r="E239" s="164">
        <v>144553825.384615</v>
      </c>
      <c r="F239" s="164">
        <v>146788010.76923001</v>
      </c>
      <c r="G239" s="164">
        <v>148838482.30769199</v>
      </c>
      <c r="H239" s="164">
        <v>151128022.30769199</v>
      </c>
      <c r="I239" s="164">
        <v>153298772.30769199</v>
      </c>
      <c r="J239" s="164">
        <v>154261238.46153799</v>
      </c>
      <c r="K239" s="164">
        <v>155367356.153846</v>
      </c>
      <c r="L239" s="164">
        <v>156444649.23076901</v>
      </c>
      <c r="M239" s="164">
        <v>157587466.923076</v>
      </c>
      <c r="N239" s="164">
        <v>157587466.923076</v>
      </c>
    </row>
    <row r="240" spans="1:14" x14ac:dyDescent="0.2">
      <c r="A240" s="27" t="s">
        <v>3027</v>
      </c>
      <c r="B240" s="164">
        <v>477387420.76923001</v>
      </c>
      <c r="C240" s="164">
        <v>479428199.23076898</v>
      </c>
      <c r="D240" s="164">
        <v>481830380.76923001</v>
      </c>
      <c r="E240" s="164">
        <v>484329113.84615302</v>
      </c>
      <c r="F240" s="164">
        <v>486972818.46153802</v>
      </c>
      <c r="G240" s="164">
        <v>489613430</v>
      </c>
      <c r="H240" s="164">
        <v>492112760</v>
      </c>
      <c r="I240" s="164">
        <v>495676986.15384603</v>
      </c>
      <c r="J240" s="164">
        <v>499064032.30769199</v>
      </c>
      <c r="K240" s="164">
        <v>502774130.76923001</v>
      </c>
      <c r="L240" s="164">
        <v>506449223.076922</v>
      </c>
      <c r="M240" s="164">
        <v>510118416.15384603</v>
      </c>
      <c r="N240" s="164">
        <v>510118416.15384603</v>
      </c>
    </row>
    <row r="241" spans="1:14" x14ac:dyDescent="0.2">
      <c r="A241" s="27" t="s">
        <v>3028</v>
      </c>
      <c r="B241" s="164">
        <v>615420120</v>
      </c>
      <c r="C241" s="164">
        <v>619457197.692307</v>
      </c>
      <c r="D241" s="164">
        <v>623960636.92307699</v>
      </c>
      <c r="E241" s="164">
        <v>628882939.23076904</v>
      </c>
      <c r="F241" s="164">
        <v>633760829.23076904</v>
      </c>
      <c r="G241" s="164">
        <v>638451912.30769205</v>
      </c>
      <c r="H241" s="164">
        <v>643240782.30769205</v>
      </c>
      <c r="I241" s="164">
        <v>648975758.46153796</v>
      </c>
      <c r="J241" s="164">
        <v>653325270.76923001</v>
      </c>
      <c r="K241" s="164">
        <v>658141486.92307603</v>
      </c>
      <c r="L241" s="164">
        <v>662893872.30769205</v>
      </c>
      <c r="M241" s="164">
        <v>667705883.07692301</v>
      </c>
      <c r="N241" s="164">
        <v>667705883.07692301</v>
      </c>
    </row>
    <row r="242" spans="1:14" x14ac:dyDescent="0.2">
      <c r="A242" s="27" t="s">
        <v>3029</v>
      </c>
      <c r="B242" s="164">
        <v>352985981.53846103</v>
      </c>
      <c r="C242" s="164">
        <v>354113089.99999899</v>
      </c>
      <c r="D242" s="164">
        <v>355215563.07692301</v>
      </c>
      <c r="E242" s="164">
        <v>356331743.07692301</v>
      </c>
      <c r="F242" s="164">
        <v>357453160.76923001</v>
      </c>
      <c r="G242" s="164">
        <v>358577034.61538398</v>
      </c>
      <c r="H242" s="164">
        <v>359386705.384615</v>
      </c>
      <c r="I242" s="164">
        <v>360732920</v>
      </c>
      <c r="J242" s="164">
        <v>359896618.46153802</v>
      </c>
      <c r="K242" s="164">
        <v>358932512.30769199</v>
      </c>
      <c r="L242" s="164">
        <v>357930843.84615302</v>
      </c>
      <c r="M242" s="164">
        <v>357195671.53846103</v>
      </c>
      <c r="N242" s="164">
        <v>357195671.53846103</v>
      </c>
    </row>
    <row r="243" spans="1:14" x14ac:dyDescent="0.2">
      <c r="A243" s="295" t="s">
        <v>3030</v>
      </c>
      <c r="B243" s="164">
        <v>718809.23076923005</v>
      </c>
      <c r="C243" s="164">
        <v>1030347.69230769</v>
      </c>
      <c r="D243" s="164">
        <v>1352736.92307692</v>
      </c>
      <c r="E243" s="164">
        <v>1680080</v>
      </c>
      <c r="F243" s="164">
        <v>2267175.3846153799</v>
      </c>
      <c r="G243" s="164">
        <v>2856206.9230769202</v>
      </c>
      <c r="H243" s="164">
        <v>3661487.6923076902</v>
      </c>
      <c r="I243" s="164">
        <v>4466768.4615384601</v>
      </c>
      <c r="J243" s="164">
        <v>5272049.2307692301</v>
      </c>
      <c r="K243" s="164">
        <v>6077330</v>
      </c>
      <c r="L243" s="164">
        <v>6882610.7692307597</v>
      </c>
      <c r="M243" s="164">
        <v>7687891.5384615296</v>
      </c>
      <c r="N243" s="164">
        <v>7687891.5384615296</v>
      </c>
    </row>
    <row r="244" spans="1:14" x14ac:dyDescent="0.2">
      <c r="A244" s="27" t="s">
        <v>3031</v>
      </c>
      <c r="B244" s="164">
        <v>16473222.1538461</v>
      </c>
      <c r="C244" s="164">
        <v>16638212.9230769</v>
      </c>
      <c r="D244" s="164">
        <v>16803169.076923002</v>
      </c>
      <c r="E244" s="164">
        <v>16958366.769230701</v>
      </c>
      <c r="F244" s="164">
        <v>17123250.615384601</v>
      </c>
      <c r="G244" s="164">
        <v>17288264.461538401</v>
      </c>
      <c r="H244" s="164">
        <v>17453194.461538401</v>
      </c>
      <c r="I244" s="164">
        <v>17618025.230769198</v>
      </c>
      <c r="J244" s="164">
        <v>17794626.769230701</v>
      </c>
      <c r="K244" s="164">
        <v>17964655.230769198</v>
      </c>
      <c r="L244" s="164">
        <v>18142926</v>
      </c>
      <c r="M244" s="164">
        <v>18470739.076923002</v>
      </c>
      <c r="N244" s="164">
        <v>18470739.076923002</v>
      </c>
    </row>
    <row r="245" spans="1:14" x14ac:dyDescent="0.2">
      <c r="A245" s="27" t="s">
        <v>3032</v>
      </c>
      <c r="B245" s="164">
        <v>605157472.30769205</v>
      </c>
      <c r="C245" s="164">
        <v>610338943.84615302</v>
      </c>
      <c r="D245" s="164">
        <v>614791023.84615302</v>
      </c>
      <c r="E245" s="164">
        <v>619814466.92307699</v>
      </c>
      <c r="F245" s="164">
        <v>625140491.53846097</v>
      </c>
      <c r="G245" s="164">
        <v>630746569.23076904</v>
      </c>
      <c r="H245" s="164">
        <v>636770944.61538398</v>
      </c>
      <c r="I245" s="164">
        <v>642663755.38461494</v>
      </c>
      <c r="J245" s="164">
        <v>648486325.38461494</v>
      </c>
      <c r="K245" s="164">
        <v>655221731.53846097</v>
      </c>
      <c r="L245" s="164">
        <v>662025190</v>
      </c>
      <c r="M245" s="164">
        <v>668677106.92307699</v>
      </c>
      <c r="N245" s="164">
        <v>668677106.92307699</v>
      </c>
    </row>
    <row r="246" spans="1:14" x14ac:dyDescent="0.2">
      <c r="A246" s="27" t="s">
        <v>3033</v>
      </c>
      <c r="B246" s="164">
        <v>0</v>
      </c>
      <c r="C246" s="164">
        <v>0</v>
      </c>
      <c r="D246" s="164">
        <v>0</v>
      </c>
      <c r="E246" s="164">
        <v>0</v>
      </c>
      <c r="F246" s="164">
        <v>0</v>
      </c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</row>
    <row r="247" spans="1:14" x14ac:dyDescent="0.2">
      <c r="A247" s="30" t="s">
        <v>3034</v>
      </c>
      <c r="B247" s="164">
        <v>0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</row>
    <row r="248" spans="1:14" x14ac:dyDescent="0.2">
      <c r="A248" s="30" t="s">
        <v>3035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</row>
    <row r="249" spans="1:14" x14ac:dyDescent="0.2">
      <c r="A249" s="27" t="s">
        <v>3036</v>
      </c>
      <c r="B249" s="164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</row>
    <row r="250" spans="1:14" x14ac:dyDescent="0.2">
      <c r="A250" s="27" t="s">
        <v>3037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3038</v>
      </c>
      <c r="B251" s="164">
        <v>389146.85615384602</v>
      </c>
      <c r="C251" s="164">
        <v>709470.99769230699</v>
      </c>
      <c r="D251" s="164">
        <v>1020473.83923076</v>
      </c>
      <c r="E251" s="164">
        <v>1415602.3330769199</v>
      </c>
      <c r="F251" s="164">
        <v>1819933.02230769</v>
      </c>
      <c r="G251" s="164">
        <v>2231868.2961538401</v>
      </c>
      <c r="H251" s="164">
        <v>2644340.2161538401</v>
      </c>
      <c r="I251" s="164">
        <v>3058222.1392307598</v>
      </c>
      <c r="J251" s="164">
        <v>3470048.1269230698</v>
      </c>
      <c r="K251" s="164">
        <v>3866449.7369230702</v>
      </c>
      <c r="L251" s="164">
        <v>4262780.9630769202</v>
      </c>
      <c r="M251" s="164">
        <v>4863064.7561538396</v>
      </c>
      <c r="N251" s="164">
        <v>4863064.7561538396</v>
      </c>
    </row>
    <row r="252" spans="1:14" x14ac:dyDescent="0.2">
      <c r="A252" s="27" t="s">
        <v>3039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</row>
    <row r="253" spans="1:14" x14ac:dyDescent="0.2">
      <c r="A253" s="27" t="s">
        <v>3040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</row>
    <row r="254" spans="1:14" x14ac:dyDescent="0.2">
      <c r="A254" s="27" t="s">
        <v>3041</v>
      </c>
      <c r="B254" s="164">
        <v>16418678.1643459</v>
      </c>
      <c r="C254" s="164">
        <v>18423922.889730498</v>
      </c>
      <c r="D254" s="164">
        <v>20553638.8220382</v>
      </c>
      <c r="E254" s="164">
        <v>23024110.248192001</v>
      </c>
      <c r="F254" s="164">
        <v>25824852.877422798</v>
      </c>
      <c r="G254" s="164">
        <v>28194330.673576601</v>
      </c>
      <c r="H254" s="164">
        <v>30753604.0597305</v>
      </c>
      <c r="I254" s="164">
        <v>33572116.4728074</v>
      </c>
      <c r="J254" s="164">
        <v>36591740.766653597</v>
      </c>
      <c r="K254" s="164">
        <v>39884434.335884303</v>
      </c>
      <c r="L254" s="164">
        <v>43509647.712807402</v>
      </c>
      <c r="M254" s="164">
        <v>48484833.538191997</v>
      </c>
      <c r="N254" s="164">
        <v>48484833.538191997</v>
      </c>
    </row>
    <row r="255" spans="1:14" x14ac:dyDescent="0.2">
      <c r="A255" s="27" t="s">
        <v>3042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27" t="s">
        <v>3043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3044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27" t="s">
        <v>3045</v>
      </c>
      <c r="B258" s="164">
        <v>33328980.374857299</v>
      </c>
      <c r="C258" s="164">
        <v>35885673.1548573</v>
      </c>
      <c r="D258" s="164">
        <v>38342397.835626602</v>
      </c>
      <c r="E258" s="164">
        <v>41052699.451011203</v>
      </c>
      <c r="F258" s="164">
        <v>43887989.714857303</v>
      </c>
      <c r="G258" s="164">
        <v>47048756.163318902</v>
      </c>
      <c r="H258" s="164">
        <v>50196488.804088101</v>
      </c>
      <c r="I258" s="164">
        <v>53383257.436395802</v>
      </c>
      <c r="J258" s="164">
        <v>56664102.270241901</v>
      </c>
      <c r="K258" s="164">
        <v>60257838.151011199</v>
      </c>
      <c r="L258" s="164">
        <v>64016678.143318899</v>
      </c>
      <c r="M258" s="164">
        <v>70103413.330241904</v>
      </c>
      <c r="N258" s="164">
        <v>70103413.330241904</v>
      </c>
    </row>
    <row r="259" spans="1:14" x14ac:dyDescent="0.2">
      <c r="A259" s="27" t="s">
        <v>3046</v>
      </c>
      <c r="B259" s="164">
        <v>0</v>
      </c>
      <c r="C259" s="164">
        <v>0</v>
      </c>
      <c r="D259" s="164">
        <v>0</v>
      </c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</row>
    <row r="260" spans="1:14" x14ac:dyDescent="0.2">
      <c r="A260" s="27" t="s">
        <v>3047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</row>
    <row r="261" spans="1:14" x14ac:dyDescent="0.2">
      <c r="A261" s="27" t="s">
        <v>3048</v>
      </c>
      <c r="B261" s="164">
        <v>0</v>
      </c>
      <c r="C261" s="164">
        <v>0</v>
      </c>
      <c r="D261" s="164">
        <v>0</v>
      </c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</row>
    <row r="262" spans="1:14" x14ac:dyDescent="0.2">
      <c r="A262" s="27" t="s">
        <v>3049</v>
      </c>
      <c r="B262" s="164">
        <v>668609.56230769202</v>
      </c>
      <c r="C262" s="164">
        <v>723255.24153846095</v>
      </c>
      <c r="D262" s="164">
        <v>765181.21076923003</v>
      </c>
      <c r="E262" s="164">
        <v>799845.03384615295</v>
      </c>
      <c r="F262" s="164">
        <v>837973.26692307601</v>
      </c>
      <c r="G262" s="164">
        <v>870830.83923076896</v>
      </c>
      <c r="H262" s="164">
        <v>898926.84076923004</v>
      </c>
      <c r="I262" s="164">
        <v>925566.65307692299</v>
      </c>
      <c r="J262" s="164">
        <v>951941.506923076</v>
      </c>
      <c r="K262" s="164">
        <v>985453.31692307699</v>
      </c>
      <c r="L262" s="164">
        <v>1022882.4561538399</v>
      </c>
      <c r="M262" s="164">
        <v>1166088.6553846099</v>
      </c>
      <c r="N262" s="164">
        <v>1166088.6553846099</v>
      </c>
    </row>
    <row r="263" spans="1:14" x14ac:dyDescent="0.2">
      <c r="A263" s="27" t="s">
        <v>3050</v>
      </c>
      <c r="B263" s="164">
        <v>4887213.2836009804</v>
      </c>
      <c r="C263" s="164">
        <v>5285787.8728317497</v>
      </c>
      <c r="D263" s="164">
        <v>5642600.0012932904</v>
      </c>
      <c r="E263" s="164">
        <v>5991669.0497548301</v>
      </c>
      <c r="F263" s="164">
        <v>6367744.43513944</v>
      </c>
      <c r="G263" s="164">
        <v>6703530.6297548199</v>
      </c>
      <c r="H263" s="164">
        <v>7034881.2351394398</v>
      </c>
      <c r="I263" s="164">
        <v>7381756.2851394396</v>
      </c>
      <c r="J263" s="164">
        <v>7762570.7212932901</v>
      </c>
      <c r="K263" s="164">
        <v>8221154.8674471304</v>
      </c>
      <c r="L263" s="164">
        <v>8741460.6559086703</v>
      </c>
      <c r="M263" s="164">
        <v>10010147.1359086</v>
      </c>
      <c r="N263" s="164">
        <v>10010147.1359086</v>
      </c>
    </row>
    <row r="264" spans="1:14" x14ac:dyDescent="0.2">
      <c r="A264" s="27" t="s">
        <v>3051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</row>
    <row r="265" spans="1:14" x14ac:dyDescent="0.2">
      <c r="A265" s="27" t="s">
        <v>3052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</row>
    <row r="266" spans="1:14" x14ac:dyDescent="0.2">
      <c r="A266" s="27" t="s">
        <v>3053</v>
      </c>
      <c r="B266" s="164">
        <v>3426380.8816406201</v>
      </c>
      <c r="C266" s="164">
        <v>4049791.3262560102</v>
      </c>
      <c r="D266" s="164">
        <v>4691690.0839483198</v>
      </c>
      <c r="E266" s="164">
        <v>5399080.9777944703</v>
      </c>
      <c r="F266" s="164">
        <v>6159574.6539483201</v>
      </c>
      <c r="G266" s="164">
        <v>7105995.1354867797</v>
      </c>
      <c r="H266" s="164">
        <v>8019307.0916406298</v>
      </c>
      <c r="I266" s="164">
        <v>8949558.9277944695</v>
      </c>
      <c r="J266" s="164">
        <v>9902340.7393329404</v>
      </c>
      <c r="K266" s="164">
        <v>10910341.5608714</v>
      </c>
      <c r="L266" s="164">
        <v>11764230.2747175</v>
      </c>
      <c r="M266" s="164">
        <v>12886087.6077944</v>
      </c>
      <c r="N266" s="164">
        <v>12886087.6077944</v>
      </c>
    </row>
    <row r="267" spans="1:14" x14ac:dyDescent="0.2">
      <c r="A267" s="27" t="s">
        <v>3054</v>
      </c>
      <c r="B267" s="164">
        <v>147873.286923076</v>
      </c>
      <c r="C267" s="164">
        <v>193969.39846153799</v>
      </c>
      <c r="D267" s="164">
        <v>240153.012307692</v>
      </c>
      <c r="E267" s="164">
        <v>289263.35076922999</v>
      </c>
      <c r="F267" s="164">
        <v>338679.362307692</v>
      </c>
      <c r="G267" s="164">
        <v>536699.12692307599</v>
      </c>
      <c r="H267" s="164">
        <v>734939.98076923005</v>
      </c>
      <c r="I267" s="164">
        <v>933461.713846153</v>
      </c>
      <c r="J267" s="164">
        <v>1132360.79923076</v>
      </c>
      <c r="K267" s="164">
        <v>1331599.1199999901</v>
      </c>
      <c r="L267" s="164">
        <v>1523827.85153846</v>
      </c>
      <c r="M267" s="164">
        <v>1746252.36615384</v>
      </c>
      <c r="N267" s="164">
        <v>1746252.36615384</v>
      </c>
    </row>
    <row r="268" spans="1:14" x14ac:dyDescent="0.2">
      <c r="A268" s="27" t="s">
        <v>3055</v>
      </c>
      <c r="B268" s="164">
        <v>0</v>
      </c>
      <c r="C268" s="164">
        <v>0</v>
      </c>
      <c r="D268" s="164">
        <v>0</v>
      </c>
      <c r="E268" s="164">
        <v>0</v>
      </c>
      <c r="F268" s="164">
        <v>0</v>
      </c>
      <c r="G268" s="164">
        <v>0</v>
      </c>
      <c r="H268" s="164">
        <v>0</v>
      </c>
      <c r="I268" s="164">
        <v>0</v>
      </c>
      <c r="J268" s="164">
        <v>0</v>
      </c>
      <c r="K268" s="164">
        <v>0</v>
      </c>
      <c r="L268" s="164">
        <v>0</v>
      </c>
      <c r="M268" s="164">
        <v>0</v>
      </c>
      <c r="N268" s="164">
        <v>0</v>
      </c>
    </row>
    <row r="269" spans="1:14" x14ac:dyDescent="0.2">
      <c r="A269" s="27" t="s">
        <v>3056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</row>
    <row r="270" spans="1:14" x14ac:dyDescent="0.2">
      <c r="A270" s="27" t="s">
        <v>3057</v>
      </c>
      <c r="B270" s="164">
        <v>28251.746923076898</v>
      </c>
      <c r="C270" s="164">
        <v>32740.386923076901</v>
      </c>
      <c r="D270" s="164">
        <v>40091.501538461504</v>
      </c>
      <c r="E270" s="164">
        <v>51903.6207692307</v>
      </c>
      <c r="F270" s="164">
        <v>64598.814615384603</v>
      </c>
      <c r="G270" s="164">
        <v>78963.552307692298</v>
      </c>
      <c r="H270" s="164">
        <v>93538.936923076893</v>
      </c>
      <c r="I270" s="164">
        <v>108360.26692307599</v>
      </c>
      <c r="J270" s="164">
        <v>123352.305384615</v>
      </c>
      <c r="K270" s="164">
        <v>138734.73000000001</v>
      </c>
      <c r="L270" s="164">
        <v>154161.95692307601</v>
      </c>
      <c r="M270" s="164">
        <v>186669.77307692301</v>
      </c>
      <c r="N270" s="164">
        <v>186669.77307692301</v>
      </c>
    </row>
    <row r="271" spans="1:14" x14ac:dyDescent="0.2">
      <c r="A271" s="27" t="s">
        <v>3058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</row>
    <row r="272" spans="1:14" x14ac:dyDescent="0.2">
      <c r="A272" s="27" t="s">
        <v>3059</v>
      </c>
      <c r="B272" s="164">
        <v>64929.795384615303</v>
      </c>
      <c r="C272" s="164">
        <v>99523.008461538397</v>
      </c>
      <c r="D272" s="164">
        <v>134122.215384615</v>
      </c>
      <c r="E272" s="164">
        <v>169335.58307692301</v>
      </c>
      <c r="F272" s="164">
        <v>204604.47923076901</v>
      </c>
      <c r="G272" s="164">
        <v>248852.494615384</v>
      </c>
      <c r="H272" s="164">
        <v>293161.33692307601</v>
      </c>
      <c r="I272" s="164">
        <v>337608.947692307</v>
      </c>
      <c r="J272" s="164">
        <v>382270.47307692299</v>
      </c>
      <c r="K272" s="164">
        <v>427850.86769230699</v>
      </c>
      <c r="L272" s="164">
        <v>485906.352307692</v>
      </c>
      <c r="M272" s="164">
        <v>559242.46076923003</v>
      </c>
      <c r="N272" s="164">
        <v>559242.46076923003</v>
      </c>
    </row>
    <row r="273" spans="1:14" x14ac:dyDescent="0.2">
      <c r="A273" s="27" t="s">
        <v>3060</v>
      </c>
      <c r="B273" s="164">
        <v>59360063.952137202</v>
      </c>
      <c r="C273" s="164">
        <v>65404134.276752502</v>
      </c>
      <c r="D273" s="164">
        <v>71430348.522137195</v>
      </c>
      <c r="E273" s="164">
        <v>78193509.648291007</v>
      </c>
      <c r="F273" s="164">
        <v>85505950.6267526</v>
      </c>
      <c r="G273" s="164">
        <v>93019826.911367893</v>
      </c>
      <c r="H273" s="164">
        <v>100669188.50213701</v>
      </c>
      <c r="I273" s="164">
        <v>108649908.842906</v>
      </c>
      <c r="J273" s="164">
        <v>116980727.70906</v>
      </c>
      <c r="K273" s="164">
        <v>126023856.68675201</v>
      </c>
      <c r="L273" s="164">
        <v>135481576.366752</v>
      </c>
      <c r="M273" s="164">
        <v>150005799.62367499</v>
      </c>
      <c r="N273" s="164">
        <v>150005799.62367499</v>
      </c>
    </row>
    <row r="274" spans="1:14" x14ac:dyDescent="0.2">
      <c r="A274" s="27" t="s">
        <v>3061</v>
      </c>
      <c r="B274" s="164">
        <v>-59360063.952137202</v>
      </c>
      <c r="C274" s="164">
        <v>-65404134.276752502</v>
      </c>
      <c r="D274" s="164">
        <v>-71430348.522137195</v>
      </c>
      <c r="E274" s="164">
        <v>-78193509.648291007</v>
      </c>
      <c r="F274" s="164">
        <v>-85505950.6267526</v>
      </c>
      <c r="G274" s="164">
        <v>-93019826.911367893</v>
      </c>
      <c r="H274" s="164">
        <v>-100669188.50213701</v>
      </c>
      <c r="I274" s="164">
        <v>-108649908.842906</v>
      </c>
      <c r="J274" s="164">
        <v>-116980727.70906</v>
      </c>
      <c r="K274" s="164">
        <v>-126023856.68675201</v>
      </c>
      <c r="L274" s="164">
        <v>-135481576.366752</v>
      </c>
      <c r="M274" s="164">
        <v>-150005799.62367499</v>
      </c>
      <c r="N274" s="164">
        <v>-150005799.62367499</v>
      </c>
    </row>
    <row r="275" spans="1:14" x14ac:dyDescent="0.2">
      <c r="A275" s="27" t="s">
        <v>3062</v>
      </c>
      <c r="B275" s="164">
        <v>0</v>
      </c>
      <c r="C275" s="164">
        <v>0</v>
      </c>
      <c r="D275" s="164">
        <v>0</v>
      </c>
      <c r="E275" s="164">
        <v>0</v>
      </c>
      <c r="F275" s="164">
        <v>0</v>
      </c>
      <c r="G275" s="164">
        <v>0</v>
      </c>
      <c r="H275" s="164">
        <v>0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</row>
    <row r="276" spans="1:14" x14ac:dyDescent="0.2">
      <c r="A276" s="295" t="s">
        <v>3063</v>
      </c>
      <c r="B276" s="164">
        <v>7986834225.4984598</v>
      </c>
      <c r="C276" s="164">
        <v>8045484228.2369204</v>
      </c>
      <c r="D276" s="164">
        <v>8103727237.7753801</v>
      </c>
      <c r="E276" s="164">
        <v>8166803896.54461</v>
      </c>
      <c r="F276" s="164">
        <v>8229908011.4676905</v>
      </c>
      <c r="G276" s="164">
        <v>8292053550.2369204</v>
      </c>
      <c r="H276" s="164">
        <v>8353260661.3138399</v>
      </c>
      <c r="I276" s="164">
        <v>8414086114.6984596</v>
      </c>
      <c r="J276" s="164">
        <v>8468295219.2369204</v>
      </c>
      <c r="K276" s="164">
        <v>8526166451.4469204</v>
      </c>
      <c r="L276" s="164">
        <v>8585572608.5188198</v>
      </c>
      <c r="M276" s="164">
        <v>8653362335.0559196</v>
      </c>
      <c r="N276" s="296">
        <v>8653362335.0559196</v>
      </c>
    </row>
    <row r="277" spans="1:14" x14ac:dyDescent="0.2">
      <c r="A277" s="27" t="s">
        <v>3064</v>
      </c>
    </row>
    <row r="278" spans="1:14" x14ac:dyDescent="0.2">
      <c r="A278" s="27" t="s">
        <v>3065</v>
      </c>
    </row>
    <row r="279" spans="1:14" x14ac:dyDescent="0.2">
      <c r="A279" s="27" t="s">
        <v>3066</v>
      </c>
      <c r="B279" s="164">
        <v>17450979.932307601</v>
      </c>
      <c r="C279" s="164">
        <v>17450979.898461498</v>
      </c>
      <c r="D279" s="164">
        <v>17450979.864615299</v>
      </c>
      <c r="E279" s="164">
        <v>17407311.369230699</v>
      </c>
      <c r="F279" s="164">
        <v>17363642.873846099</v>
      </c>
      <c r="G279" s="164">
        <v>17319974.378461499</v>
      </c>
      <c r="H279" s="164">
        <v>17276305.883076899</v>
      </c>
      <c r="I279" s="164">
        <v>17152218.926153801</v>
      </c>
      <c r="J279" s="164">
        <v>17028131.9692307</v>
      </c>
      <c r="K279" s="164">
        <v>16904045.012307599</v>
      </c>
      <c r="L279" s="164">
        <v>16779958.055384599</v>
      </c>
      <c r="M279" s="164">
        <v>16655871.098461499</v>
      </c>
      <c r="N279" s="164">
        <v>16655871.098461499</v>
      </c>
    </row>
    <row r="280" spans="1:14" x14ac:dyDescent="0.2">
      <c r="A280" s="27" t="s">
        <v>3067</v>
      </c>
      <c r="B280" s="164">
        <v>290557836.15384603</v>
      </c>
      <c r="C280" s="164">
        <v>292422305.384615</v>
      </c>
      <c r="D280" s="164">
        <v>294469257.692307</v>
      </c>
      <c r="E280" s="164">
        <v>296356154.61538398</v>
      </c>
      <c r="F280" s="164">
        <v>297693292.30769199</v>
      </c>
      <c r="G280" s="164">
        <v>299056848.46153802</v>
      </c>
      <c r="H280" s="164">
        <v>300493476.15384603</v>
      </c>
      <c r="I280" s="164">
        <v>301961593.07692301</v>
      </c>
      <c r="J280" s="164">
        <v>301885738.46153802</v>
      </c>
      <c r="K280" s="164">
        <v>301896445.384615</v>
      </c>
      <c r="L280" s="164">
        <v>302086844.61538398</v>
      </c>
      <c r="M280" s="164">
        <v>302359822.30769199</v>
      </c>
      <c r="N280" s="164">
        <v>302359822.30769199</v>
      </c>
    </row>
    <row r="281" spans="1:14" x14ac:dyDescent="0.2">
      <c r="A281" s="27" t="s">
        <v>3068</v>
      </c>
      <c r="B281" s="164">
        <v>90583689.538461506</v>
      </c>
      <c r="C281" s="164">
        <v>91521059.538461506</v>
      </c>
      <c r="D281" s="164">
        <v>92647356.461538404</v>
      </c>
      <c r="E281" s="164">
        <v>93589723.384615302</v>
      </c>
      <c r="F281" s="164">
        <v>94510258</v>
      </c>
      <c r="G281" s="164">
        <v>95602724.923076898</v>
      </c>
      <c r="H281" s="164">
        <v>96659314.1538461</v>
      </c>
      <c r="I281" s="164">
        <v>96557680.307692304</v>
      </c>
      <c r="J281" s="164">
        <v>96251684.1538461</v>
      </c>
      <c r="K281" s="164">
        <v>96819452.615384594</v>
      </c>
      <c r="L281" s="164">
        <v>97419508</v>
      </c>
      <c r="M281" s="164">
        <v>98269022.615384594</v>
      </c>
      <c r="N281" s="164">
        <v>98269022.615384594</v>
      </c>
    </row>
    <row r="282" spans="1:14" x14ac:dyDescent="0.2">
      <c r="A282" s="27" t="s">
        <v>3069</v>
      </c>
      <c r="B282" s="164">
        <v>68232060.769230694</v>
      </c>
      <c r="C282" s="164">
        <v>68543839.230769202</v>
      </c>
      <c r="D282" s="164">
        <v>68885894.615384594</v>
      </c>
      <c r="E282" s="164">
        <v>68985179.230769202</v>
      </c>
      <c r="F282" s="164">
        <v>69193544.615384594</v>
      </c>
      <c r="G282" s="164">
        <v>69401909.999999896</v>
      </c>
      <c r="H282" s="164">
        <v>69610275.384615302</v>
      </c>
      <c r="I282" s="164">
        <v>69818640.769230694</v>
      </c>
      <c r="J282" s="164">
        <v>70027006.1538461</v>
      </c>
      <c r="K282" s="164">
        <v>70235371.538461506</v>
      </c>
      <c r="L282" s="164">
        <v>70443736.923076898</v>
      </c>
      <c r="M282" s="164">
        <v>70606920.769230694</v>
      </c>
      <c r="N282" s="164">
        <v>70606920.769230694</v>
      </c>
    </row>
    <row r="283" spans="1:14" x14ac:dyDescent="0.2">
      <c r="A283" s="27" t="s">
        <v>3070</v>
      </c>
      <c r="B283" s="164">
        <v>4068504.6153846099</v>
      </c>
      <c r="C283" s="164">
        <v>4038336.1538461498</v>
      </c>
      <c r="D283" s="164">
        <v>4008167.6923076902</v>
      </c>
      <c r="E283" s="164">
        <v>3977999.2307692301</v>
      </c>
      <c r="F283" s="164">
        <v>3950895.3846153799</v>
      </c>
      <c r="G283" s="164">
        <v>3923791.5384615399</v>
      </c>
      <c r="H283" s="164">
        <v>3896687.6923076902</v>
      </c>
      <c r="I283" s="164">
        <v>3865594.6153846099</v>
      </c>
      <c r="J283" s="164">
        <v>3834501.5384615301</v>
      </c>
      <c r="K283" s="164">
        <v>3830512.3076923001</v>
      </c>
      <c r="L283" s="164">
        <v>3826523.07692307</v>
      </c>
      <c r="M283" s="164">
        <v>3822533.84615384</v>
      </c>
      <c r="N283" s="164">
        <v>3822533.84615384</v>
      </c>
    </row>
    <row r="284" spans="1:14" x14ac:dyDescent="0.2">
      <c r="A284" s="27" t="s">
        <v>3071</v>
      </c>
      <c r="B284" s="164">
        <v>96208348.461538404</v>
      </c>
      <c r="C284" s="164">
        <v>96967830.769230694</v>
      </c>
      <c r="D284" s="164">
        <v>97630355.384615302</v>
      </c>
      <c r="E284" s="164">
        <v>98192670.769230694</v>
      </c>
      <c r="F284" s="164">
        <v>98859133.846153796</v>
      </c>
      <c r="G284" s="164">
        <v>99466474.615384594</v>
      </c>
      <c r="H284" s="164">
        <v>100086967.692307</v>
      </c>
      <c r="I284" s="164">
        <v>100474016.923076</v>
      </c>
      <c r="J284" s="164">
        <v>100878583.84615301</v>
      </c>
      <c r="K284" s="164">
        <v>101425337.692307</v>
      </c>
      <c r="L284" s="164">
        <v>101904063.076923</v>
      </c>
      <c r="M284" s="164">
        <v>102539316.923076</v>
      </c>
      <c r="N284" s="164">
        <v>102539316.923076</v>
      </c>
    </row>
    <row r="285" spans="1:14" x14ac:dyDescent="0.2">
      <c r="A285" s="27" t="s">
        <v>3072</v>
      </c>
      <c r="B285" s="164">
        <v>269324.61538461503</v>
      </c>
      <c r="C285" s="164">
        <v>308230.76923076902</v>
      </c>
      <c r="D285" s="164">
        <v>347136.92307692301</v>
      </c>
      <c r="E285" s="164">
        <v>386043.07692307601</v>
      </c>
      <c r="F285" s="164">
        <v>424949.23076922999</v>
      </c>
      <c r="G285" s="164">
        <v>463855.38461538398</v>
      </c>
      <c r="H285" s="164">
        <v>502761.53846153797</v>
      </c>
      <c r="I285" s="164">
        <v>503953.07692307601</v>
      </c>
      <c r="J285" s="164">
        <v>505144.61538461503</v>
      </c>
      <c r="K285" s="164">
        <v>505462.30769230699</v>
      </c>
      <c r="L285" s="164">
        <v>505779.99999999901</v>
      </c>
      <c r="M285" s="164">
        <v>505779.99999999901</v>
      </c>
      <c r="N285" s="164">
        <v>505779.99999999901</v>
      </c>
    </row>
    <row r="286" spans="1:14" x14ac:dyDescent="0.2">
      <c r="A286" s="27" t="s">
        <v>3073</v>
      </c>
      <c r="B286" s="164">
        <v>17553202.307692301</v>
      </c>
      <c r="C286" s="164">
        <v>17675276.1538461</v>
      </c>
      <c r="D286" s="164">
        <v>17797350</v>
      </c>
      <c r="E286" s="164">
        <v>17797350</v>
      </c>
      <c r="F286" s="164">
        <v>17797350</v>
      </c>
      <c r="G286" s="164">
        <v>17797350</v>
      </c>
      <c r="H286" s="164">
        <v>17797350</v>
      </c>
      <c r="I286" s="164">
        <v>17797350</v>
      </c>
      <c r="J286" s="164">
        <v>17797350</v>
      </c>
      <c r="K286" s="164">
        <v>17797350</v>
      </c>
      <c r="L286" s="164">
        <v>17797350</v>
      </c>
      <c r="M286" s="164">
        <v>17762560</v>
      </c>
      <c r="N286" s="164">
        <v>17762560</v>
      </c>
    </row>
    <row r="287" spans="1:14" x14ac:dyDescent="0.2">
      <c r="A287" s="27" t="s">
        <v>3074</v>
      </c>
      <c r="B287" s="164">
        <v>124618528.461538</v>
      </c>
      <c r="C287" s="164">
        <v>128053147.692307</v>
      </c>
      <c r="D287" s="164">
        <v>133811643.84615301</v>
      </c>
      <c r="E287" s="164">
        <v>139396115.384615</v>
      </c>
      <c r="F287" s="164">
        <v>145288647.692307</v>
      </c>
      <c r="G287" s="164">
        <v>151196036.153846</v>
      </c>
      <c r="H287" s="164">
        <v>156141009.99999899</v>
      </c>
      <c r="I287" s="164">
        <v>160847621.538461</v>
      </c>
      <c r="J287" s="164">
        <v>165215296.153846</v>
      </c>
      <c r="K287" s="164">
        <v>169939183.84615299</v>
      </c>
      <c r="L287" s="164">
        <v>174668967.692307</v>
      </c>
      <c r="M287" s="164">
        <v>179652123.07692301</v>
      </c>
      <c r="N287" s="164">
        <v>179652123.07692301</v>
      </c>
    </row>
    <row r="288" spans="1:14" x14ac:dyDescent="0.2">
      <c r="A288" s="27" t="s">
        <v>3075</v>
      </c>
      <c r="B288" s="164">
        <v>8964598.4615384601</v>
      </c>
      <c r="C288" s="164">
        <v>8993383.8461538404</v>
      </c>
      <c r="D288" s="164">
        <v>9025115.3846153803</v>
      </c>
      <c r="E288" s="164">
        <v>9045909.2307692301</v>
      </c>
      <c r="F288" s="164">
        <v>9066740</v>
      </c>
      <c r="G288" s="164">
        <v>9088336.9230769202</v>
      </c>
      <c r="H288" s="164">
        <v>9112418.4615384601</v>
      </c>
      <c r="I288" s="164">
        <v>9137204.6153846104</v>
      </c>
      <c r="J288" s="164">
        <v>9117025.3846153803</v>
      </c>
      <c r="K288" s="164">
        <v>9138294.6153846104</v>
      </c>
      <c r="L288" s="164">
        <v>9171895.3846153803</v>
      </c>
      <c r="M288" s="164">
        <v>9223439.2307692301</v>
      </c>
      <c r="N288" s="164">
        <v>9223439.2307692301</v>
      </c>
    </row>
    <row r="289" spans="1:14" x14ac:dyDescent="0.2">
      <c r="A289" s="27" t="s">
        <v>3076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3077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3078</v>
      </c>
      <c r="B291" s="164">
        <v>8450030</v>
      </c>
      <c r="C291" s="164">
        <v>8450030</v>
      </c>
      <c r="D291" s="164">
        <v>8450030</v>
      </c>
      <c r="E291" s="164">
        <v>8450030</v>
      </c>
      <c r="F291" s="164">
        <v>8450030</v>
      </c>
      <c r="G291" s="164">
        <v>8450030</v>
      </c>
      <c r="H291" s="164">
        <v>8450030</v>
      </c>
      <c r="I291" s="164">
        <v>8450030</v>
      </c>
      <c r="J291" s="164">
        <v>8450030</v>
      </c>
      <c r="K291" s="164">
        <v>8450030</v>
      </c>
      <c r="L291" s="164">
        <v>8450030</v>
      </c>
      <c r="M291" s="164">
        <v>8450030</v>
      </c>
      <c r="N291" s="164">
        <v>8450030</v>
      </c>
    </row>
    <row r="292" spans="1:14" x14ac:dyDescent="0.2">
      <c r="A292" s="27" t="s">
        <v>3079</v>
      </c>
      <c r="B292" s="164">
        <v>88169883.846153796</v>
      </c>
      <c r="C292" s="164">
        <v>88841418.461538404</v>
      </c>
      <c r="D292" s="164">
        <v>89495787.692307696</v>
      </c>
      <c r="E292" s="164">
        <v>90148756.1538461</v>
      </c>
      <c r="F292" s="164">
        <v>90189001.538461506</v>
      </c>
      <c r="G292" s="164">
        <v>90214386.923076898</v>
      </c>
      <c r="H292" s="164">
        <v>90220470.769230694</v>
      </c>
      <c r="I292" s="164">
        <v>90224173.076922998</v>
      </c>
      <c r="J292" s="164">
        <v>90224018.461538404</v>
      </c>
      <c r="K292" s="164">
        <v>90224193.076922998</v>
      </c>
      <c r="L292" s="164">
        <v>90224355.384615302</v>
      </c>
      <c r="M292" s="164">
        <v>90224400.769230694</v>
      </c>
      <c r="N292" s="164">
        <v>90224400.769230694</v>
      </c>
    </row>
    <row r="293" spans="1:14" x14ac:dyDescent="0.2">
      <c r="A293" s="27" t="s">
        <v>3080</v>
      </c>
      <c r="B293" s="164">
        <v>272035576.15384603</v>
      </c>
      <c r="C293" s="164">
        <v>274254754.61538398</v>
      </c>
      <c r="D293" s="164">
        <v>276873492.30769199</v>
      </c>
      <c r="E293" s="164">
        <v>279663703.07692301</v>
      </c>
      <c r="F293" s="164">
        <v>282416400</v>
      </c>
      <c r="G293" s="164">
        <v>285404426.15384603</v>
      </c>
      <c r="H293" s="164">
        <v>288292999.23076898</v>
      </c>
      <c r="I293" s="164">
        <v>293239773.07692301</v>
      </c>
      <c r="J293" s="164">
        <v>298959216.92307597</v>
      </c>
      <c r="K293" s="164">
        <v>303316971.53846103</v>
      </c>
      <c r="L293" s="164">
        <v>307714086.15384603</v>
      </c>
      <c r="M293" s="164">
        <v>313158563.84615302</v>
      </c>
      <c r="N293" s="164">
        <v>313158563.84615302</v>
      </c>
    </row>
    <row r="294" spans="1:14" x14ac:dyDescent="0.2">
      <c r="A294" s="27" t="s">
        <v>3081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3082</v>
      </c>
      <c r="B295" s="164">
        <v>1087162563.31692</v>
      </c>
      <c r="C295" s="164">
        <v>1097520592.51384</v>
      </c>
      <c r="D295" s="164">
        <v>1110892567.86461</v>
      </c>
      <c r="E295" s="164">
        <v>1123396945.5230701</v>
      </c>
      <c r="F295" s="164">
        <v>1135203885.4892299</v>
      </c>
      <c r="G295" s="164">
        <v>1147386145.45538</v>
      </c>
      <c r="H295" s="164">
        <v>1158540066.96</v>
      </c>
      <c r="I295" s="164">
        <v>1170029850.0030701</v>
      </c>
      <c r="J295" s="164">
        <v>1180173727.66153</v>
      </c>
      <c r="K295" s="164">
        <v>1190482649.93538</v>
      </c>
      <c r="L295" s="164">
        <v>1200993098.36307</v>
      </c>
      <c r="M295" s="164">
        <v>1213230384.4830699</v>
      </c>
      <c r="N295" s="164">
        <v>1213230384.4830699</v>
      </c>
    </row>
    <row r="296" spans="1:14" x14ac:dyDescent="0.2">
      <c r="A296" s="27" t="s">
        <v>3083</v>
      </c>
    </row>
    <row r="297" spans="1:14" x14ac:dyDescent="0.2">
      <c r="A297" s="30" t="s">
        <v>3084</v>
      </c>
      <c r="B297" s="164">
        <v>23151081247.507599</v>
      </c>
      <c r="C297" s="164">
        <v>23286958597.750702</v>
      </c>
      <c r="D297" s="164">
        <v>23430988380.178398</v>
      </c>
      <c r="E297" s="164">
        <v>23608984031.836899</v>
      </c>
      <c r="F297" s="164">
        <v>23783790289.6492</v>
      </c>
      <c r="G297" s="164">
        <v>23957809049.769199</v>
      </c>
      <c r="H297" s="164">
        <v>24115030028.3507</v>
      </c>
      <c r="I297" s="164">
        <v>24272518628.7015</v>
      </c>
      <c r="J297" s="164">
        <v>24419753888.821499</v>
      </c>
      <c r="K297" s="164">
        <v>24569204836.612999</v>
      </c>
      <c r="L297" s="164">
        <v>24720364989.7892</v>
      </c>
      <c r="M297" s="164">
        <v>24881682463.503799</v>
      </c>
      <c r="N297" s="164">
        <v>24881682463.503799</v>
      </c>
    </row>
    <row r="298" spans="1:14" x14ac:dyDescent="0.2">
      <c r="A298" s="27" t="s">
        <v>2816</v>
      </c>
    </row>
    <row r="299" spans="1:14" x14ac:dyDescent="0.2">
      <c r="A299" s="30" t="s">
        <v>3085</v>
      </c>
    </row>
    <row r="300" spans="1:14" x14ac:dyDescent="0.2">
      <c r="A300" s="27" t="s">
        <v>3086</v>
      </c>
      <c r="B300" s="164">
        <v>235782330.39999899</v>
      </c>
      <c r="C300" s="164">
        <v>235782330.39999899</v>
      </c>
      <c r="D300" s="164">
        <v>235782330.39999899</v>
      </c>
      <c r="E300" s="164">
        <v>235782330.39999899</v>
      </c>
      <c r="F300" s="164">
        <v>235782330.39999899</v>
      </c>
      <c r="G300" s="164">
        <v>235782330.39999899</v>
      </c>
      <c r="H300" s="164">
        <v>235782330.39999899</v>
      </c>
      <c r="I300" s="164">
        <v>235782330.39999899</v>
      </c>
      <c r="J300" s="164">
        <v>235782330.39999899</v>
      </c>
      <c r="K300" s="164">
        <v>235782330.39999899</v>
      </c>
      <c r="L300" s="164">
        <v>235782330.39999899</v>
      </c>
      <c r="M300" s="164">
        <v>235782330.39999899</v>
      </c>
      <c r="N300" s="164">
        <v>235782330.39999899</v>
      </c>
    </row>
    <row r="301" spans="1:14" x14ac:dyDescent="0.2">
      <c r="A301" s="27" t="s">
        <v>3087</v>
      </c>
      <c r="B301" s="164">
        <v>422472187.16000003</v>
      </c>
      <c r="C301" s="164">
        <v>422472187.16000003</v>
      </c>
      <c r="D301" s="164">
        <v>422472187.16000003</v>
      </c>
      <c r="E301" s="164">
        <v>422463719.18461502</v>
      </c>
      <c r="F301" s="164">
        <v>422455251.20923001</v>
      </c>
      <c r="G301" s="164">
        <v>422562555.51230699</v>
      </c>
      <c r="H301" s="164">
        <v>422669859.81538397</v>
      </c>
      <c r="I301" s="164">
        <v>422777164.11846101</v>
      </c>
      <c r="J301" s="164">
        <v>429003324.453076</v>
      </c>
      <c r="K301" s="164">
        <v>435229484.78769201</v>
      </c>
      <c r="L301" s="164">
        <v>442027036.85615301</v>
      </c>
      <c r="M301" s="164">
        <v>449067515.143076</v>
      </c>
      <c r="N301" s="164">
        <v>449067515.143076</v>
      </c>
    </row>
    <row r="302" spans="1:14" x14ac:dyDescent="0.2">
      <c r="A302" s="27" t="s">
        <v>3088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</row>
    <row r="303" spans="1:14" x14ac:dyDescent="0.2">
      <c r="A303" s="27" t="s">
        <v>3089</v>
      </c>
      <c r="B303" s="164">
        <v>29136959.122307599</v>
      </c>
      <c r="C303" s="164">
        <v>30516454.41</v>
      </c>
      <c r="D303" s="164">
        <v>31895949.697692301</v>
      </c>
      <c r="E303" s="164">
        <v>33275444.985384598</v>
      </c>
      <c r="F303" s="164">
        <v>34654940.273076899</v>
      </c>
      <c r="G303" s="164">
        <v>36034435.5607692</v>
      </c>
      <c r="H303" s="164">
        <v>37413930.848461501</v>
      </c>
      <c r="I303" s="164">
        <v>38793426.136153802</v>
      </c>
      <c r="J303" s="164">
        <v>40172921.423846103</v>
      </c>
      <c r="K303" s="164">
        <v>41552416.711538397</v>
      </c>
      <c r="L303" s="164">
        <v>42779941.433846101</v>
      </c>
      <c r="M303" s="164">
        <v>43110833.430769198</v>
      </c>
      <c r="N303" s="164">
        <v>43110833.430769198</v>
      </c>
    </row>
    <row r="304" spans="1:14" x14ac:dyDescent="0.2">
      <c r="A304" s="27" t="s">
        <v>3090</v>
      </c>
      <c r="B304" s="164">
        <v>28218804.895384599</v>
      </c>
      <c r="C304" s="164">
        <v>27866171.298461501</v>
      </c>
      <c r="D304" s="164">
        <v>27513537.701538399</v>
      </c>
      <c r="E304" s="164">
        <v>27160904.104615301</v>
      </c>
      <c r="F304" s="164">
        <v>26808270.5076923</v>
      </c>
      <c r="G304" s="164">
        <v>26455636.910769202</v>
      </c>
      <c r="H304" s="164">
        <v>26103003.3138461</v>
      </c>
      <c r="I304" s="164">
        <v>25750369.716922998</v>
      </c>
      <c r="J304" s="164">
        <v>24796823.070769198</v>
      </c>
      <c r="K304" s="164">
        <v>24195910.021538399</v>
      </c>
      <c r="L304" s="164">
        <v>23594996.972307701</v>
      </c>
      <c r="M304" s="164">
        <v>22994083.923076902</v>
      </c>
      <c r="N304" s="164">
        <v>22994083.923076902</v>
      </c>
    </row>
    <row r="305" spans="1:14" x14ac:dyDescent="0.2">
      <c r="A305" s="27" t="s">
        <v>3091</v>
      </c>
      <c r="B305" s="164">
        <v>-2489592.16</v>
      </c>
      <c r="C305" s="164">
        <v>-2489592.16</v>
      </c>
      <c r="D305" s="164">
        <v>-2489592.16</v>
      </c>
      <c r="E305" s="164">
        <v>-2489592.16</v>
      </c>
      <c r="F305" s="164">
        <v>-2489592.16</v>
      </c>
      <c r="G305" s="164">
        <v>-2489592.16</v>
      </c>
      <c r="H305" s="164">
        <v>-2489592.16</v>
      </c>
      <c r="I305" s="164">
        <v>-2489592.16</v>
      </c>
      <c r="J305" s="164">
        <v>-2489592.16</v>
      </c>
      <c r="K305" s="164">
        <v>-2489592.16</v>
      </c>
      <c r="L305" s="164">
        <v>-2489592.16</v>
      </c>
      <c r="M305" s="164">
        <v>-2489592.16</v>
      </c>
      <c r="N305" s="164">
        <v>-2489592.16</v>
      </c>
    </row>
    <row r="306" spans="1:14" x14ac:dyDescent="0.2">
      <c r="A306" s="27" t="s">
        <v>3092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</row>
    <row r="307" spans="1:14" x14ac:dyDescent="0.2">
      <c r="A307" s="27" t="s">
        <v>3093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</row>
    <row r="308" spans="1:14" x14ac:dyDescent="0.2">
      <c r="A308" s="27" t="s">
        <v>3094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</row>
    <row r="309" spans="1:14" x14ac:dyDescent="0.2">
      <c r="A309" s="27" t="s">
        <v>3095</v>
      </c>
      <c r="B309" s="164">
        <v>20325435.300000001</v>
      </c>
      <c r="C309" s="164">
        <v>20325435.300000001</v>
      </c>
      <c r="D309" s="164">
        <v>20325435.300000001</v>
      </c>
      <c r="E309" s="164">
        <v>20325435.300000001</v>
      </c>
      <c r="F309" s="164">
        <v>20325435.300000001</v>
      </c>
      <c r="G309" s="164">
        <v>20325435.300000001</v>
      </c>
      <c r="H309" s="164">
        <v>20325435.300000001</v>
      </c>
      <c r="I309" s="164">
        <v>20325435.300000001</v>
      </c>
      <c r="J309" s="164">
        <v>20325435.300000001</v>
      </c>
      <c r="K309" s="164">
        <v>20325435.300000001</v>
      </c>
      <c r="L309" s="164">
        <v>20325435.300000001</v>
      </c>
      <c r="M309" s="164">
        <v>20325435.300000001</v>
      </c>
      <c r="N309" s="164">
        <v>20325435.300000001</v>
      </c>
    </row>
    <row r="310" spans="1:14" x14ac:dyDescent="0.2">
      <c r="A310" s="27" t="s">
        <v>3096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</row>
    <row r="311" spans="1:14" x14ac:dyDescent="0.2">
      <c r="A311" s="27" t="s">
        <v>3097</v>
      </c>
      <c r="B311" s="164">
        <v>22276924.570769198</v>
      </c>
      <c r="C311" s="164">
        <v>22288048.5761538</v>
      </c>
      <c r="D311" s="164">
        <v>22299172.581538402</v>
      </c>
      <c r="E311" s="164">
        <v>22310296.586922999</v>
      </c>
      <c r="F311" s="164">
        <v>22321420.592307601</v>
      </c>
      <c r="G311" s="164">
        <v>22332544.5976923</v>
      </c>
      <c r="H311" s="164">
        <v>22343668.603076901</v>
      </c>
      <c r="I311" s="164">
        <v>22354792.608461499</v>
      </c>
      <c r="J311" s="164">
        <v>22365916.613846101</v>
      </c>
      <c r="K311" s="164">
        <v>22377040.619230699</v>
      </c>
      <c r="L311" s="164">
        <v>22393183.855384599</v>
      </c>
      <c r="M311" s="164">
        <v>27631626.587692201</v>
      </c>
      <c r="N311" s="164">
        <v>27631626.587692201</v>
      </c>
    </row>
    <row r="312" spans="1:14" x14ac:dyDescent="0.2">
      <c r="A312" s="27" t="s">
        <v>3098</v>
      </c>
      <c r="B312" s="164">
        <v>4.0000000008149001</v>
      </c>
      <c r="C312" s="164">
        <v>4.0000000008149001</v>
      </c>
      <c r="D312" s="164">
        <v>4.0000000008149001</v>
      </c>
      <c r="E312" s="164">
        <v>4.0000000008149001</v>
      </c>
      <c r="F312" s="164">
        <v>4.0000000008149001</v>
      </c>
      <c r="G312" s="164">
        <v>4.0000000008149001</v>
      </c>
      <c r="H312" s="164">
        <v>4.0000000008149001</v>
      </c>
      <c r="I312" s="164">
        <v>4.0000000008149001</v>
      </c>
      <c r="J312" s="164">
        <v>4.0000000008149001</v>
      </c>
      <c r="K312" s="164">
        <v>4.0000000008149001</v>
      </c>
      <c r="L312" s="164">
        <v>4.0000000008149001</v>
      </c>
      <c r="M312" s="164">
        <v>3.6923076930599099</v>
      </c>
      <c r="N312" s="164">
        <v>3.6923076930599099</v>
      </c>
    </row>
    <row r="313" spans="1:14" x14ac:dyDescent="0.2">
      <c r="A313" s="27" t="s">
        <v>3099</v>
      </c>
      <c r="B313" s="164">
        <v>-1062.3076923076901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</row>
    <row r="314" spans="1:14" x14ac:dyDescent="0.2">
      <c r="A314" s="291" t="s">
        <v>3100</v>
      </c>
      <c r="B314" s="164">
        <v>-309750.09846153797</v>
      </c>
      <c r="C314" s="164">
        <v>-463955.483076923</v>
      </c>
      <c r="D314" s="164">
        <v>-618160.86769230699</v>
      </c>
      <c r="E314" s="164">
        <v>-772366.25230769196</v>
      </c>
      <c r="F314" s="164">
        <v>-926571.63692307705</v>
      </c>
      <c r="G314" s="164">
        <v>-926571.63692307705</v>
      </c>
      <c r="H314" s="164">
        <v>-926571.63692307705</v>
      </c>
      <c r="I314" s="164">
        <v>-925901.97230769205</v>
      </c>
      <c r="J314" s="164">
        <v>-925232.30769230705</v>
      </c>
      <c r="K314" s="164">
        <v>-925232.30769230705</v>
      </c>
      <c r="L314" s="164">
        <v>-925232.30769230705</v>
      </c>
      <c r="M314" s="164">
        <v>-925232.30769230705</v>
      </c>
      <c r="N314" s="164">
        <v>-925232.30769230705</v>
      </c>
    </row>
    <row r="315" spans="1:14" x14ac:dyDescent="0.2">
      <c r="A315" s="27" t="s">
        <v>3101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</row>
    <row r="316" spans="1:14" x14ac:dyDescent="0.2">
      <c r="A316" s="30" t="s">
        <v>3102</v>
      </c>
      <c r="B316" s="164">
        <v>755412240.88230705</v>
      </c>
      <c r="C316" s="164">
        <v>756297083.50153804</v>
      </c>
      <c r="D316" s="164">
        <v>757180863.81307602</v>
      </c>
      <c r="E316" s="164">
        <v>758056176.14923096</v>
      </c>
      <c r="F316" s="164">
        <v>758931488.48538399</v>
      </c>
      <c r="G316" s="164">
        <v>760076778.48461497</v>
      </c>
      <c r="H316" s="164">
        <v>761222068.48384595</v>
      </c>
      <c r="I316" s="164">
        <v>762368028.14769197</v>
      </c>
      <c r="J316" s="164">
        <v>769031930.79384601</v>
      </c>
      <c r="K316" s="164">
        <v>776047797.37230694</v>
      </c>
      <c r="L316" s="164">
        <v>783488104.34999895</v>
      </c>
      <c r="M316" s="164">
        <v>795497004.00923097</v>
      </c>
      <c r="N316" s="164">
        <v>795497004.00923097</v>
      </c>
    </row>
    <row r="317" spans="1:14" x14ac:dyDescent="0.2">
      <c r="A317" s="27" t="s">
        <v>3103</v>
      </c>
    </row>
    <row r="318" spans="1:14" x14ac:dyDescent="0.2">
      <c r="A318" s="27" t="s">
        <v>3104</v>
      </c>
      <c r="B318" s="164">
        <v>23906493488.389999</v>
      </c>
      <c r="C318" s="164">
        <v>24043255681.2523</v>
      </c>
      <c r="D318" s="164">
        <v>24188169243.991501</v>
      </c>
      <c r="E318" s="164">
        <v>24367040207.986099</v>
      </c>
      <c r="F318" s="164">
        <v>24542721778.134602</v>
      </c>
      <c r="G318" s="164">
        <v>24717885828.253799</v>
      </c>
      <c r="H318" s="164">
        <v>24876252096.834599</v>
      </c>
      <c r="I318" s="164">
        <v>25034886656.849201</v>
      </c>
      <c r="J318" s="164">
        <v>25188785819.615299</v>
      </c>
      <c r="K318" s="164">
        <v>25345252633.985298</v>
      </c>
      <c r="L318" s="164">
        <v>25503853094.139198</v>
      </c>
      <c r="M318" s="164">
        <v>25677179467.513</v>
      </c>
      <c r="N318" s="164">
        <v>25677179467.513</v>
      </c>
    </row>
    <row r="319" spans="1:14" x14ac:dyDescent="0.2">
      <c r="A319" s="27" t="s">
        <v>3105</v>
      </c>
      <c r="B319" s="164">
        <v>-45.456923544406798</v>
      </c>
      <c r="C319" s="164">
        <v>-31.2561544661338</v>
      </c>
      <c r="D319" s="164">
        <v>-24.957693253572099</v>
      </c>
      <c r="E319" s="164">
        <v>-11.3553860439704</v>
      </c>
      <c r="F319" s="164">
        <v>0.26615307881281902</v>
      </c>
      <c r="G319" s="164">
        <v>11.6892302265534</v>
      </c>
      <c r="H319" s="164">
        <v>26.905384487830599</v>
      </c>
      <c r="I319" s="164">
        <v>168.76307702981501</v>
      </c>
      <c r="J319" s="164">
        <v>179.66923060325399</v>
      </c>
      <c r="K319" s="164">
        <v>189.372307119461</v>
      </c>
      <c r="L319" s="164">
        <v>199.087691421692</v>
      </c>
      <c r="M319" s="164">
        <v>221.68307608136701</v>
      </c>
      <c r="N319" s="164">
        <v>221.68307608136701</v>
      </c>
    </row>
    <row r="320" spans="1:14" x14ac:dyDescent="0.2">
      <c r="A320" s="168" t="s">
        <v>3106</v>
      </c>
      <c r="B320" s="164">
        <v>23906493442.932999</v>
      </c>
      <c r="C320" s="164">
        <v>24043255649.996101</v>
      </c>
      <c r="D320" s="164">
        <v>24188169219.033798</v>
      </c>
      <c r="E320" s="164">
        <v>24367040196.630699</v>
      </c>
      <c r="F320" s="164">
        <v>24542721778.4007</v>
      </c>
      <c r="G320" s="164">
        <v>24717885839.943001</v>
      </c>
      <c r="H320" s="164">
        <v>24876252123.739899</v>
      </c>
      <c r="I320" s="164">
        <v>25034886825.612301</v>
      </c>
      <c r="J320" s="164">
        <v>25188785999.284599</v>
      </c>
      <c r="K320" s="164">
        <v>25345252823.357601</v>
      </c>
      <c r="L320" s="164">
        <v>25503853293.226898</v>
      </c>
      <c r="M320" s="164">
        <v>25677179689.196098</v>
      </c>
      <c r="N320" s="164">
        <v>25677179689.196098</v>
      </c>
    </row>
    <row r="321" spans="1:14" x14ac:dyDescent="0.2">
      <c r="A321" s="27" t="s">
        <v>3107</v>
      </c>
    </row>
    <row r="322" spans="1:14" x14ac:dyDescent="0.2">
      <c r="A322" s="30" t="s">
        <v>3108</v>
      </c>
    </row>
    <row r="323" spans="1:14" x14ac:dyDescent="0.2">
      <c r="A323" s="27" t="s">
        <v>3109</v>
      </c>
      <c r="B323" s="164">
        <v>23151081247.507599</v>
      </c>
      <c r="C323" s="164">
        <v>23286958597.750702</v>
      </c>
      <c r="D323" s="164">
        <v>23430988380.178398</v>
      </c>
      <c r="E323" s="164">
        <v>23608984031.836899</v>
      </c>
      <c r="F323" s="164">
        <v>23783790289.6492</v>
      </c>
      <c r="G323" s="164">
        <v>23957809049.769199</v>
      </c>
      <c r="H323" s="164">
        <v>24115030028.3507</v>
      </c>
      <c r="I323" s="164">
        <v>24272518628.7015</v>
      </c>
      <c r="J323" s="164">
        <v>24419753888.821499</v>
      </c>
      <c r="K323" s="164">
        <v>24569204836.612999</v>
      </c>
      <c r="L323" s="164">
        <v>24720364989.7892</v>
      </c>
      <c r="M323" s="164">
        <v>24881682463.503799</v>
      </c>
      <c r="N323" s="164">
        <v>24881682463.503799</v>
      </c>
    </row>
    <row r="324" spans="1:14" x14ac:dyDescent="0.2">
      <c r="A324" s="27" t="s">
        <v>3110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</row>
    <row r="325" spans="1:14" x14ac:dyDescent="0.2">
      <c r="A325" s="27" t="s">
        <v>3111</v>
      </c>
      <c r="B325" s="164">
        <v>-1062.3076923076901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</row>
    <row r="326" spans="1:14" x14ac:dyDescent="0.2">
      <c r="A326" s="27" t="s">
        <v>3112</v>
      </c>
      <c r="B326" s="164">
        <v>4.0000000008149001</v>
      </c>
      <c r="C326" s="164">
        <v>4.0000000008149001</v>
      </c>
      <c r="D326" s="164">
        <v>4.0000000008149001</v>
      </c>
      <c r="E326" s="164">
        <v>4.0000000008149001</v>
      </c>
      <c r="F326" s="164">
        <v>4.0000000008149001</v>
      </c>
      <c r="G326" s="164">
        <v>4.0000000008149001</v>
      </c>
      <c r="H326" s="164">
        <v>4.0000000008149001</v>
      </c>
      <c r="I326" s="164">
        <v>4.0000000008149001</v>
      </c>
      <c r="J326" s="164">
        <v>4.0000000008149001</v>
      </c>
      <c r="K326" s="164">
        <v>4.0000000008149001</v>
      </c>
      <c r="L326" s="164">
        <v>4.0000000008149001</v>
      </c>
      <c r="M326" s="164">
        <v>3.6923076930599099</v>
      </c>
      <c r="N326" s="164">
        <v>3.6923076930599099</v>
      </c>
    </row>
    <row r="327" spans="1:14" x14ac:dyDescent="0.2">
      <c r="A327" s="27" t="s">
        <v>3113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</row>
    <row r="328" spans="1:14" x14ac:dyDescent="0.2">
      <c r="A328" s="27" t="s">
        <v>3114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3115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3116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3117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4">
        <v>0</v>
      </c>
      <c r="N331" s="164">
        <v>0</v>
      </c>
    </row>
    <row r="332" spans="1:14" x14ac:dyDescent="0.2">
      <c r="A332" s="27" t="s">
        <v>3118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</row>
    <row r="333" spans="1:14" x14ac:dyDescent="0.2">
      <c r="A333" s="27" t="s">
        <v>3119</v>
      </c>
      <c r="B333" s="164">
        <v>25450306.923076902</v>
      </c>
      <c r="C333" s="164">
        <v>26497989.230769198</v>
      </c>
      <c r="D333" s="164">
        <v>27545671.538461499</v>
      </c>
      <c r="E333" s="164">
        <v>28593353.846153799</v>
      </c>
      <c r="F333" s="164">
        <v>29641036.1538461</v>
      </c>
      <c r="G333" s="164">
        <v>30688718.461538401</v>
      </c>
      <c r="H333" s="164">
        <v>31736400.769230701</v>
      </c>
      <c r="I333" s="164">
        <v>32784083.076923002</v>
      </c>
      <c r="J333" s="164">
        <v>33831765.384615302</v>
      </c>
      <c r="K333" s="164">
        <v>34879447.692307599</v>
      </c>
      <c r="L333" s="164">
        <v>36439620</v>
      </c>
      <c r="M333" s="164">
        <v>36952110</v>
      </c>
      <c r="N333" s="164">
        <v>36952110</v>
      </c>
    </row>
    <row r="334" spans="1:14" x14ac:dyDescent="0.2">
      <c r="A334" s="27" t="s">
        <v>3120</v>
      </c>
      <c r="B334" s="164">
        <v>663626.15384615306</v>
      </c>
      <c r="C334" s="164">
        <v>995439.23076923005</v>
      </c>
      <c r="D334" s="164">
        <v>1327252.3076923001</v>
      </c>
      <c r="E334" s="164">
        <v>1659065.3846153801</v>
      </c>
      <c r="F334" s="164">
        <v>1990878.4615384601</v>
      </c>
      <c r="G334" s="164">
        <v>2322691.5384615301</v>
      </c>
      <c r="H334" s="164">
        <v>2654504.6153846099</v>
      </c>
      <c r="I334" s="164">
        <v>2986317.6923076902</v>
      </c>
      <c r="J334" s="164">
        <v>3318130.7692307602</v>
      </c>
      <c r="K334" s="164">
        <v>3649943.84615384</v>
      </c>
      <c r="L334" s="164">
        <v>4017437.6923076902</v>
      </c>
      <c r="M334" s="164">
        <v>4535981.5384615296</v>
      </c>
      <c r="N334" s="164">
        <v>4535981.5384615296</v>
      </c>
    </row>
    <row r="335" spans="1:14" x14ac:dyDescent="0.2">
      <c r="A335" s="27" t="s">
        <v>3121</v>
      </c>
      <c r="B335" s="164">
        <v>31241824.615384601</v>
      </c>
      <c r="C335" s="164">
        <v>30889191.538461499</v>
      </c>
      <c r="D335" s="164">
        <v>30536558.461538401</v>
      </c>
      <c r="E335" s="164">
        <v>30183925.384615298</v>
      </c>
      <c r="F335" s="164">
        <v>29831292.307692301</v>
      </c>
      <c r="G335" s="164">
        <v>29478659.230769198</v>
      </c>
      <c r="H335" s="164">
        <v>29126026.1538461</v>
      </c>
      <c r="I335" s="164">
        <v>28773393.076923002</v>
      </c>
      <c r="J335" s="164">
        <v>27819846.923076902</v>
      </c>
      <c r="K335" s="164">
        <v>27218933.846153799</v>
      </c>
      <c r="L335" s="164">
        <v>25917878.461538401</v>
      </c>
      <c r="M335" s="164">
        <v>25312205.384615298</v>
      </c>
      <c r="N335" s="164">
        <v>25312205.384615298</v>
      </c>
    </row>
    <row r="336" spans="1:14" x14ac:dyDescent="0.2">
      <c r="A336" s="27" t="s">
        <v>3122</v>
      </c>
      <c r="B336" s="164">
        <v>34461715.384615302</v>
      </c>
      <c r="C336" s="164">
        <v>34472839.230769202</v>
      </c>
      <c r="D336" s="164">
        <v>34483963.076922998</v>
      </c>
      <c r="E336" s="164">
        <v>34495086.923076898</v>
      </c>
      <c r="F336" s="164">
        <v>34506210.769230701</v>
      </c>
      <c r="G336" s="164">
        <v>34517334.615384601</v>
      </c>
      <c r="H336" s="164">
        <v>34528458.461538397</v>
      </c>
      <c r="I336" s="164">
        <v>34539582.307692297</v>
      </c>
      <c r="J336" s="164">
        <v>34550706.1538461</v>
      </c>
      <c r="K336" s="164">
        <v>34561830</v>
      </c>
      <c r="L336" s="164">
        <v>34561776.1538461</v>
      </c>
      <c r="M336" s="164">
        <v>39779895.384615302</v>
      </c>
      <c r="N336" s="164">
        <v>39779895.384615302</v>
      </c>
    </row>
    <row r="337" spans="1:14" x14ac:dyDescent="0.2">
      <c r="A337" s="27" t="s">
        <v>3123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</row>
    <row r="338" spans="1:14" x14ac:dyDescent="0.2">
      <c r="A338" s="27" t="s">
        <v>3124</v>
      </c>
      <c r="B338" s="164">
        <v>23242897662.276901</v>
      </c>
      <c r="C338" s="164">
        <v>23379814060.981499</v>
      </c>
      <c r="D338" s="164">
        <v>23524881829.563</v>
      </c>
      <c r="E338" s="164">
        <v>23703915467.375301</v>
      </c>
      <c r="F338" s="164">
        <v>23879759711.341499</v>
      </c>
      <c r="G338" s="164">
        <v>24054816457.615299</v>
      </c>
      <c r="H338" s="164">
        <v>24213075422.3507</v>
      </c>
      <c r="I338" s="164">
        <v>24371602008.855301</v>
      </c>
      <c r="J338" s="164">
        <v>24519274342.052299</v>
      </c>
      <c r="K338" s="164">
        <v>24669514995.997601</v>
      </c>
      <c r="L338" s="164">
        <v>24821301706.096901</v>
      </c>
      <c r="M338" s="164">
        <v>24988262659.503799</v>
      </c>
      <c r="N338" s="164">
        <v>24988262659.503799</v>
      </c>
    </row>
    <row r="339" spans="1:14" x14ac:dyDescent="0.2">
      <c r="A339" s="27" t="s">
        <v>3125</v>
      </c>
      <c r="B339" s="164">
        <v>23242897662.276901</v>
      </c>
      <c r="C339" s="164">
        <v>23379814060.981499</v>
      </c>
      <c r="D339" s="164">
        <v>23524881829.563</v>
      </c>
      <c r="E339" s="164">
        <v>23703915467.375301</v>
      </c>
      <c r="F339" s="164">
        <v>23879759711.341499</v>
      </c>
      <c r="G339" s="164">
        <v>24054816457.615299</v>
      </c>
      <c r="H339" s="164">
        <v>24213075422.3507</v>
      </c>
      <c r="I339" s="164">
        <v>24371602008.855301</v>
      </c>
      <c r="J339" s="164">
        <v>24519274342.052299</v>
      </c>
      <c r="K339" s="164">
        <v>24669514995.9977</v>
      </c>
      <c r="L339" s="164">
        <v>24821301706.096901</v>
      </c>
      <c r="M339" s="164">
        <v>24988262659.503799</v>
      </c>
      <c r="N339" s="164">
        <v>24988262659.503799</v>
      </c>
    </row>
    <row r="340" spans="1:14" x14ac:dyDescent="0.2">
      <c r="A340" s="27" t="s">
        <v>3126</v>
      </c>
      <c r="B340" s="164">
        <v>-2.8656079218937798E-6</v>
      </c>
      <c r="C340" s="164">
        <v>-2.8656079218937798E-6</v>
      </c>
      <c r="D340" s="164">
        <v>-3.1521687140831501E-6</v>
      </c>
      <c r="E340" s="164">
        <v>-2.8656079218937798E-6</v>
      </c>
      <c r="F340" s="164">
        <v>-4.0118510906512903E-6</v>
      </c>
      <c r="G340" s="164">
        <v>-4.2984118828406699E-6</v>
      </c>
      <c r="H340" s="164">
        <v>-7.7371413891132001E-6</v>
      </c>
      <c r="I340" s="164">
        <v>-7.4505805969238197E-6</v>
      </c>
      <c r="J340" s="164">
        <v>-7.7371413891132001E-6</v>
      </c>
      <c r="K340" s="164">
        <v>-6.8774590125450697E-6</v>
      </c>
      <c r="L340" s="164">
        <v>-7.7371413891132001E-6</v>
      </c>
      <c r="M340" s="164">
        <v>-6.01777663597693E-6</v>
      </c>
      <c r="N340" s="164">
        <v>-6.01777663597693E-6</v>
      </c>
    </row>
    <row r="341" spans="1:14" x14ac:dyDescent="0.2">
      <c r="A341" s="27" t="s">
        <v>3127</v>
      </c>
    </row>
    <row r="342" spans="1:14" x14ac:dyDescent="0.2">
      <c r="A342" s="30" t="s">
        <v>3128</v>
      </c>
    </row>
    <row r="343" spans="1:14" x14ac:dyDescent="0.2">
      <c r="A343" s="27" t="s">
        <v>3129</v>
      </c>
      <c r="B343" s="164">
        <v>19607604532.292301</v>
      </c>
      <c r="C343" s="164">
        <v>19741230760.3438</v>
      </c>
      <c r="D343" s="164">
        <v>19874198367.9692</v>
      </c>
      <c r="E343" s="164">
        <v>20009940880.364601</v>
      </c>
      <c r="F343" s="164">
        <v>20161837172.4184</v>
      </c>
      <c r="G343" s="164">
        <v>20314111704.3284</v>
      </c>
      <c r="H343" s="164">
        <v>20468395298.060001</v>
      </c>
      <c r="I343" s="164">
        <v>20606550995.253799</v>
      </c>
      <c r="J343" s="164">
        <v>20723019727.903</v>
      </c>
      <c r="K343" s="164">
        <v>20839519894.6269</v>
      </c>
      <c r="L343" s="164">
        <v>20969955127.4715</v>
      </c>
      <c r="M343" s="164">
        <v>21112233245.213001</v>
      </c>
      <c r="N343" s="164">
        <v>21112233245.213001</v>
      </c>
    </row>
    <row r="344" spans="1:14" x14ac:dyDescent="0.2">
      <c r="A344" s="27" t="s">
        <v>3130</v>
      </c>
      <c r="B344" s="164">
        <v>235782330.39999899</v>
      </c>
      <c r="C344" s="164">
        <v>235782330.39999899</v>
      </c>
      <c r="D344" s="164">
        <v>235782330.39999899</v>
      </c>
      <c r="E344" s="164">
        <v>235782330.39999899</v>
      </c>
      <c r="F344" s="164">
        <v>235782330.39999899</v>
      </c>
      <c r="G344" s="164">
        <v>235782330.39999899</v>
      </c>
      <c r="H344" s="164">
        <v>235782330.39999899</v>
      </c>
      <c r="I344" s="164">
        <v>235782330.39999899</v>
      </c>
      <c r="J344" s="164">
        <v>235782330.39999899</v>
      </c>
      <c r="K344" s="164">
        <v>235782330.39999899</v>
      </c>
      <c r="L344" s="164">
        <v>235782330.39999899</v>
      </c>
      <c r="M344" s="164">
        <v>235782330.39999899</v>
      </c>
      <c r="N344" s="164">
        <v>235782330.39999899</v>
      </c>
    </row>
    <row r="345" spans="1:14" x14ac:dyDescent="0.2">
      <c r="A345" s="27" t="s">
        <v>3131</v>
      </c>
      <c r="B345" s="164">
        <v>422472187.16000003</v>
      </c>
      <c r="C345" s="164">
        <v>422472187.16000003</v>
      </c>
      <c r="D345" s="164">
        <v>422472187.16000003</v>
      </c>
      <c r="E345" s="164">
        <v>422463719.18461502</v>
      </c>
      <c r="F345" s="164">
        <v>422455251.20923001</v>
      </c>
      <c r="G345" s="164">
        <v>422562555.51230699</v>
      </c>
      <c r="H345" s="164">
        <v>422669859.81538397</v>
      </c>
      <c r="I345" s="164">
        <v>422777164.11846101</v>
      </c>
      <c r="J345" s="164">
        <v>429003324.453076</v>
      </c>
      <c r="K345" s="164">
        <v>435229484.78769201</v>
      </c>
      <c r="L345" s="164">
        <v>442027036.85615301</v>
      </c>
      <c r="M345" s="164">
        <v>449067515.143076</v>
      </c>
      <c r="N345" s="164">
        <v>449067515.143076</v>
      </c>
    </row>
    <row r="346" spans="1:14" x14ac:dyDescent="0.2">
      <c r="A346" s="27" t="s">
        <v>3132</v>
      </c>
      <c r="B346" s="164">
        <v>0</v>
      </c>
      <c r="C346" s="164">
        <v>0</v>
      </c>
      <c r="D346" s="164">
        <v>0</v>
      </c>
      <c r="E346" s="164">
        <v>0</v>
      </c>
      <c r="F346" s="164">
        <v>0</v>
      </c>
      <c r="G346" s="164">
        <v>0</v>
      </c>
      <c r="H346" s="164">
        <v>0</v>
      </c>
      <c r="I346" s="164">
        <v>0</v>
      </c>
      <c r="J346" s="164">
        <v>0</v>
      </c>
      <c r="K346" s="164">
        <v>0</v>
      </c>
      <c r="L346" s="164">
        <v>0</v>
      </c>
      <c r="M346" s="164">
        <v>0</v>
      </c>
      <c r="N346" s="164">
        <v>0</v>
      </c>
    </row>
    <row r="347" spans="1:14" x14ac:dyDescent="0.2">
      <c r="A347" s="27" t="s">
        <v>3133</v>
      </c>
      <c r="B347" s="164">
        <v>0</v>
      </c>
      <c r="C347" s="164">
        <v>0</v>
      </c>
      <c r="D347" s="164">
        <v>0</v>
      </c>
      <c r="E347" s="164">
        <v>0</v>
      </c>
      <c r="F347" s="164">
        <v>0</v>
      </c>
      <c r="G347" s="164">
        <v>0</v>
      </c>
      <c r="H347" s="164">
        <v>0</v>
      </c>
      <c r="I347" s="164">
        <v>0</v>
      </c>
      <c r="J347" s="164">
        <v>0</v>
      </c>
      <c r="K347" s="164">
        <v>0</v>
      </c>
      <c r="L347" s="164">
        <v>0</v>
      </c>
      <c r="M347" s="164">
        <v>0</v>
      </c>
      <c r="N347" s="164">
        <v>0</v>
      </c>
    </row>
    <row r="348" spans="1:14" x14ac:dyDescent="0.2">
      <c r="A348" s="27" t="s">
        <v>3134</v>
      </c>
      <c r="B348" s="164">
        <v>29136959.122307599</v>
      </c>
      <c r="C348" s="164">
        <v>30516454.41</v>
      </c>
      <c r="D348" s="164">
        <v>31895949.697692301</v>
      </c>
      <c r="E348" s="164">
        <v>33275444.985384598</v>
      </c>
      <c r="F348" s="164">
        <v>34654940.273076899</v>
      </c>
      <c r="G348" s="164">
        <v>36034435.5607692</v>
      </c>
      <c r="H348" s="164">
        <v>37413930.848461501</v>
      </c>
      <c r="I348" s="164">
        <v>38793426.136153802</v>
      </c>
      <c r="J348" s="164">
        <v>40172921.423846103</v>
      </c>
      <c r="K348" s="164">
        <v>41552416.711538397</v>
      </c>
      <c r="L348" s="164">
        <v>42779941.433846101</v>
      </c>
      <c r="M348" s="164">
        <v>43110833.430769198</v>
      </c>
      <c r="N348" s="164">
        <v>43110833.430769198</v>
      </c>
    </row>
    <row r="349" spans="1:14" x14ac:dyDescent="0.2">
      <c r="A349" s="27" t="s">
        <v>3135</v>
      </c>
      <c r="B349" s="164">
        <v>28218804.895384599</v>
      </c>
      <c r="C349" s="164">
        <v>27866171.298461501</v>
      </c>
      <c r="D349" s="164">
        <v>27513537.701538399</v>
      </c>
      <c r="E349" s="164">
        <v>27160904.104615301</v>
      </c>
      <c r="F349" s="164">
        <v>26808270.5076923</v>
      </c>
      <c r="G349" s="164">
        <v>26455636.910769202</v>
      </c>
      <c r="H349" s="164">
        <v>26103003.3138461</v>
      </c>
      <c r="I349" s="164">
        <v>25750369.716922998</v>
      </c>
      <c r="J349" s="164">
        <v>24796823.070769198</v>
      </c>
      <c r="K349" s="164">
        <v>24195910.021538399</v>
      </c>
      <c r="L349" s="164">
        <v>23594996.972307701</v>
      </c>
      <c r="M349" s="164">
        <v>22994083.923076902</v>
      </c>
      <c r="N349" s="164">
        <v>22994083.923076902</v>
      </c>
    </row>
    <row r="350" spans="1:14" x14ac:dyDescent="0.2">
      <c r="A350" s="27" t="s">
        <v>3136</v>
      </c>
      <c r="B350" s="164">
        <v>-2489592.16</v>
      </c>
      <c r="C350" s="164">
        <v>-2489592.16</v>
      </c>
      <c r="D350" s="164">
        <v>-2489592.16</v>
      </c>
      <c r="E350" s="164">
        <v>-2489592.16</v>
      </c>
      <c r="F350" s="164">
        <v>-2489592.16</v>
      </c>
      <c r="G350" s="164">
        <v>-2489592.16</v>
      </c>
      <c r="H350" s="164">
        <v>-2489592.16</v>
      </c>
      <c r="I350" s="164">
        <v>-2489592.16</v>
      </c>
      <c r="J350" s="164">
        <v>-2489592.16</v>
      </c>
      <c r="K350" s="164">
        <v>-2489592.16</v>
      </c>
      <c r="L350" s="164">
        <v>-2489592.16</v>
      </c>
      <c r="M350" s="164">
        <v>-2489592.16</v>
      </c>
      <c r="N350" s="164">
        <v>-2489592.16</v>
      </c>
    </row>
    <row r="351" spans="1:14" x14ac:dyDescent="0.2">
      <c r="A351" s="169" t="s">
        <v>3137</v>
      </c>
      <c r="B351" s="164">
        <v>3540634621.3523002</v>
      </c>
      <c r="C351" s="164">
        <v>3542732614.6676898</v>
      </c>
      <c r="D351" s="164">
        <v>3553640590.3838401</v>
      </c>
      <c r="E351" s="164">
        <v>3595739537.8646102</v>
      </c>
      <c r="F351" s="164">
        <v>3618495309.8599901</v>
      </c>
      <c r="G351" s="164">
        <v>3640239549.4930701</v>
      </c>
      <c r="H351" s="164">
        <v>3643176949.5592299</v>
      </c>
      <c r="I351" s="164">
        <v>3662510664.2384601</v>
      </c>
      <c r="J351" s="164">
        <v>3693277872.2799902</v>
      </c>
      <c r="K351" s="164">
        <v>3726228663.0507698</v>
      </c>
      <c r="L351" s="164">
        <v>3746953593.0976901</v>
      </c>
      <c r="M351" s="164">
        <v>3765992971.3584599</v>
      </c>
      <c r="N351" s="164">
        <v>3765992971.3584599</v>
      </c>
    </row>
    <row r="352" spans="1:14" x14ac:dyDescent="0.2">
      <c r="A352" s="27" t="s">
        <v>3138</v>
      </c>
      <c r="B352" s="164">
        <v>20325435.300000001</v>
      </c>
      <c r="C352" s="164">
        <v>20325435.300000001</v>
      </c>
      <c r="D352" s="164">
        <v>20325435.300000001</v>
      </c>
      <c r="E352" s="164">
        <v>20325435.300000001</v>
      </c>
      <c r="F352" s="164">
        <v>20325435.300000001</v>
      </c>
      <c r="G352" s="164">
        <v>20325435.300000001</v>
      </c>
      <c r="H352" s="164">
        <v>20325435.300000001</v>
      </c>
      <c r="I352" s="164">
        <v>20325435.300000001</v>
      </c>
      <c r="J352" s="164">
        <v>20325435.300000001</v>
      </c>
      <c r="K352" s="164">
        <v>20325435.300000001</v>
      </c>
      <c r="L352" s="164">
        <v>20325435.300000001</v>
      </c>
      <c r="M352" s="164">
        <v>20325435.300000001</v>
      </c>
      <c r="N352" s="164">
        <v>20325435.300000001</v>
      </c>
    </row>
    <row r="353" spans="1:14" x14ac:dyDescent="0.2">
      <c r="A353" s="27" t="s">
        <v>3139</v>
      </c>
      <c r="B353" s="164">
        <v>2531239.9999999902</v>
      </c>
      <c r="C353" s="164">
        <v>2531239.9999999902</v>
      </c>
      <c r="D353" s="164">
        <v>2531239.9999999902</v>
      </c>
      <c r="E353" s="164">
        <v>2531239.9999999902</v>
      </c>
      <c r="F353" s="164">
        <v>2531239.9999999902</v>
      </c>
      <c r="G353" s="164">
        <v>2531239.9999999902</v>
      </c>
      <c r="H353" s="164">
        <v>2531239.9999999902</v>
      </c>
      <c r="I353" s="164">
        <v>2531239.9999999902</v>
      </c>
      <c r="J353" s="164">
        <v>2531239.9999999902</v>
      </c>
      <c r="K353" s="164">
        <v>2531239.9999999902</v>
      </c>
      <c r="L353" s="164">
        <v>2531239.9999999902</v>
      </c>
      <c r="M353" s="164">
        <v>2531239.9999999902</v>
      </c>
      <c r="N353" s="164">
        <v>2531239.9999999902</v>
      </c>
    </row>
    <row r="354" spans="1:14" x14ac:dyDescent="0.2">
      <c r="A354" s="27" t="s">
        <v>3140</v>
      </c>
      <c r="B354" s="164">
        <v>22276924.570769198</v>
      </c>
      <c r="C354" s="164">
        <v>22288048.5761538</v>
      </c>
      <c r="D354" s="164">
        <v>22299172.581538402</v>
      </c>
      <c r="E354" s="164">
        <v>22310296.586922999</v>
      </c>
      <c r="F354" s="164">
        <v>22321420.592307601</v>
      </c>
      <c r="G354" s="164">
        <v>22332544.5976923</v>
      </c>
      <c r="H354" s="164">
        <v>22343668.603076901</v>
      </c>
      <c r="I354" s="164">
        <v>22354792.608461499</v>
      </c>
      <c r="J354" s="164">
        <v>22365916.613846101</v>
      </c>
      <c r="K354" s="164">
        <v>22377040.619230699</v>
      </c>
      <c r="L354" s="164">
        <v>22393183.855384599</v>
      </c>
      <c r="M354" s="164">
        <v>27631626.587692201</v>
      </c>
      <c r="N354" s="164">
        <v>27631626.587692201</v>
      </c>
    </row>
    <row r="355" spans="1:14" x14ac:dyDescent="0.2">
      <c r="A355" s="27" t="s">
        <v>3141</v>
      </c>
      <c r="B355" s="164">
        <v>23906493442.932999</v>
      </c>
      <c r="C355" s="164">
        <v>24043255649.996101</v>
      </c>
      <c r="D355" s="164">
        <v>24188169219.033798</v>
      </c>
      <c r="E355" s="164">
        <v>24367040196.630699</v>
      </c>
      <c r="F355" s="164">
        <v>24542721778.4007</v>
      </c>
      <c r="G355" s="164">
        <v>24717885839.943001</v>
      </c>
      <c r="H355" s="164">
        <v>24876252123.740002</v>
      </c>
      <c r="I355" s="164">
        <v>25034886825.612301</v>
      </c>
      <c r="J355" s="164">
        <v>25188785999.284599</v>
      </c>
      <c r="K355" s="164">
        <v>25345252823.357601</v>
      </c>
      <c r="L355" s="164">
        <v>25503853293.226898</v>
      </c>
      <c r="M355" s="164">
        <v>25677179689.196098</v>
      </c>
      <c r="N355" s="164">
        <v>25677179689.196098</v>
      </c>
    </row>
    <row r="356" spans="1:14" x14ac:dyDescent="0.2">
      <c r="A356" s="27" t="s">
        <v>3142</v>
      </c>
      <c r="B356" s="164">
        <v>23906493488.3899</v>
      </c>
      <c r="C356" s="164">
        <v>24043255681.2523</v>
      </c>
      <c r="D356" s="164">
        <v>24188169243.991501</v>
      </c>
      <c r="E356" s="164">
        <v>24367040207.986099</v>
      </c>
      <c r="F356" s="164">
        <v>24542721778.134602</v>
      </c>
      <c r="G356" s="164">
        <v>24717885828.253799</v>
      </c>
      <c r="H356" s="164">
        <v>24876252096.834599</v>
      </c>
      <c r="I356" s="164">
        <v>25034886656.849201</v>
      </c>
      <c r="J356" s="164">
        <v>25188785819.615299</v>
      </c>
      <c r="K356" s="164">
        <v>25345252633.985298</v>
      </c>
      <c r="L356" s="164">
        <v>25503853094.139198</v>
      </c>
      <c r="M356" s="164">
        <v>25677179467.513</v>
      </c>
      <c r="N356" s="164">
        <v>25677179467.513</v>
      </c>
    </row>
    <row r="357" spans="1:14" x14ac:dyDescent="0.2">
      <c r="A357" s="27" t="s">
        <v>3143</v>
      </c>
      <c r="B357" s="164">
        <v>-45.456923544406798</v>
      </c>
      <c r="C357" s="164">
        <v>-31.2561544661338</v>
      </c>
      <c r="D357" s="164">
        <v>-24.957693253572099</v>
      </c>
      <c r="E357" s="164">
        <v>-11.3553860439704</v>
      </c>
      <c r="F357" s="164">
        <v>0.26615307881281902</v>
      </c>
      <c r="G357" s="164">
        <v>11.6892302265534</v>
      </c>
      <c r="H357" s="164">
        <v>26.905384487830599</v>
      </c>
      <c r="I357" s="164">
        <v>168.76307702981501</v>
      </c>
      <c r="J357" s="164">
        <v>179.66923060325399</v>
      </c>
      <c r="K357" s="164">
        <v>189.372307119461</v>
      </c>
      <c r="L357" s="164">
        <v>199.087691421692</v>
      </c>
      <c r="M357" s="164">
        <v>221.68307608136701</v>
      </c>
      <c r="N357" s="164">
        <v>221.68307608136701</v>
      </c>
    </row>
    <row r="358" spans="1:14" x14ac:dyDescent="0.2">
      <c r="A358" s="27" t="s">
        <v>3144</v>
      </c>
    </row>
    <row r="359" spans="1:14" x14ac:dyDescent="0.2">
      <c r="A359" s="30" t="s">
        <v>3145</v>
      </c>
    </row>
    <row r="360" spans="1:14" s="166" customFormat="1" x14ac:dyDescent="0.2">
      <c r="A360" s="165" t="s">
        <v>3146</v>
      </c>
      <c r="B360" s="166">
        <v>0.75509420377885605</v>
      </c>
      <c r="C360" s="166">
        <v>0.75238044344037902</v>
      </c>
      <c r="D360" s="166">
        <v>0.74970146136712501</v>
      </c>
      <c r="E360" s="166">
        <v>0.74447355938510595</v>
      </c>
      <c r="F360" s="166">
        <v>0.73930273520960699</v>
      </c>
      <c r="G360" s="166">
        <v>0.73421379160338696</v>
      </c>
      <c r="H360" s="166">
        <v>0.73087048065655502</v>
      </c>
      <c r="I360" s="166">
        <v>0.72765486680206704</v>
      </c>
      <c r="J360" s="166">
        <v>0.72498331343428402</v>
      </c>
      <c r="K360" s="166">
        <v>0.72262402138693305</v>
      </c>
      <c r="L360" s="166">
        <v>0.72013801447778403</v>
      </c>
      <c r="M360" s="166">
        <v>0.71767175755466905</v>
      </c>
      <c r="N360" s="166">
        <v>0.71767175755466905</v>
      </c>
    </row>
    <row r="361" spans="1:14" s="166" customFormat="1" x14ac:dyDescent="0.2">
      <c r="A361" s="165" t="s">
        <v>3147</v>
      </c>
      <c r="B361" s="166">
        <v>6.42402036199127E-2</v>
      </c>
      <c r="C361" s="166">
        <v>6.4050840993193803E-2</v>
      </c>
      <c r="D361" s="166">
        <v>6.3862275383227599E-2</v>
      </c>
      <c r="E361" s="166">
        <v>6.3462747707950601E-2</v>
      </c>
      <c r="F361" s="166">
        <v>6.3056436454814693E-2</v>
      </c>
      <c r="G361" s="166">
        <v>6.2649725238870593E-2</v>
      </c>
      <c r="H361" s="166">
        <v>6.2341369783925599E-2</v>
      </c>
      <c r="I361" s="166">
        <v>6.20204200238888E-2</v>
      </c>
      <c r="J361" s="166">
        <v>6.1740409015138401E-2</v>
      </c>
      <c r="K361" s="166">
        <v>6.1487497916110599E-2</v>
      </c>
      <c r="L361" s="166">
        <v>6.1268476889882302E-2</v>
      </c>
      <c r="M361" s="166">
        <v>6.1055110388727199E-2</v>
      </c>
      <c r="N361" s="166">
        <v>6.1055110388727199E-2</v>
      </c>
    </row>
    <row r="362" spans="1:14" s="166" customFormat="1" x14ac:dyDescent="0.2">
      <c r="A362" s="165" t="s">
        <v>3148</v>
      </c>
      <c r="B362" s="166">
        <v>6.8196492780328993E-2</v>
      </c>
      <c r="C362" s="166">
        <v>6.8034090783846299E-2</v>
      </c>
      <c r="D362" s="166">
        <v>6.7864349947703503E-2</v>
      </c>
      <c r="E362" s="166">
        <v>6.7494739573164098E-2</v>
      </c>
      <c r="F362" s="166">
        <v>6.7122382408796893E-2</v>
      </c>
      <c r="G362" s="166">
        <v>6.6750700186647804E-2</v>
      </c>
      <c r="H362" s="166">
        <v>6.6529170069671503E-2</v>
      </c>
      <c r="I362" s="166">
        <v>6.6256314617199802E-2</v>
      </c>
      <c r="J362" s="166">
        <v>6.6084970827460093E-2</v>
      </c>
      <c r="K362" s="166">
        <v>6.5938881892542101E-2</v>
      </c>
      <c r="L362" s="166">
        <v>6.5808739676805603E-2</v>
      </c>
      <c r="M362" s="166">
        <v>6.5712881849906396E-2</v>
      </c>
      <c r="N362" s="166">
        <v>6.5712881849906396E-2</v>
      </c>
    </row>
    <row r="363" spans="1:14" x14ac:dyDescent="0.2">
      <c r="A363" s="27" t="s">
        <v>3149</v>
      </c>
      <c r="B363" s="164">
        <v>112.46909982090099</v>
      </c>
      <c r="C363" s="164">
        <v>115.534624782579</v>
      </c>
      <c r="D363" s="164">
        <v>118.571913301942</v>
      </c>
      <c r="E363" s="164">
        <v>124.56895333377901</v>
      </c>
      <c r="F363" s="164">
        <v>130.518445926781</v>
      </c>
      <c r="G363" s="164">
        <v>136.38578297109299</v>
      </c>
      <c r="H363" s="164">
        <v>140.25897948984701</v>
      </c>
      <c r="I363" s="164">
        <v>144.06839855684299</v>
      </c>
      <c r="J363" s="164">
        <v>147.19130672311701</v>
      </c>
      <c r="K363" s="164">
        <v>149.949598804413</v>
      </c>
      <c r="L363" s="164">
        <v>152.784768955527</v>
      </c>
      <c r="M363" s="164">
        <v>155.560250206696</v>
      </c>
      <c r="N363" s="164">
        <v>155.560250206696</v>
      </c>
    </row>
    <row r="364" spans="1:14" s="166" customFormat="1" x14ac:dyDescent="0.2">
      <c r="A364" s="165" t="s">
        <v>3150</v>
      </c>
      <c r="B364" s="166">
        <v>0.999999999999999</v>
      </c>
      <c r="C364" s="166">
        <v>0.999999999999999</v>
      </c>
      <c r="D364" s="166">
        <v>1</v>
      </c>
      <c r="E364" s="166">
        <v>1</v>
      </c>
      <c r="F364" s="166">
        <v>1</v>
      </c>
      <c r="G364" s="166">
        <v>1</v>
      </c>
      <c r="H364" s="166">
        <v>1</v>
      </c>
      <c r="I364" s="166">
        <v>0.999999999999999</v>
      </c>
      <c r="J364" s="166">
        <v>0.999999999999999</v>
      </c>
      <c r="K364" s="166">
        <v>1</v>
      </c>
      <c r="L364" s="166">
        <v>1</v>
      </c>
      <c r="M364" s="166">
        <v>0.999999999999999</v>
      </c>
      <c r="N364" s="166">
        <v>0.999999999999999</v>
      </c>
    </row>
    <row r="365" spans="1:14" x14ac:dyDescent="0.2">
      <c r="A365" s="27" t="s">
        <v>3151</v>
      </c>
    </row>
    <row r="366" spans="1:14" x14ac:dyDescent="0.2">
      <c r="A366" s="30" t="s">
        <v>3152</v>
      </c>
    </row>
    <row r="367" spans="1:14" x14ac:dyDescent="0.2">
      <c r="A367" s="27" t="s">
        <v>3153</v>
      </c>
      <c r="B367" s="164">
        <v>0</v>
      </c>
      <c r="C367" s="164">
        <v>0</v>
      </c>
      <c r="D367" s="164">
        <v>0</v>
      </c>
      <c r="E367" s="164">
        <v>0</v>
      </c>
      <c r="F367" s="164">
        <v>0</v>
      </c>
      <c r="G367" s="164">
        <v>0</v>
      </c>
      <c r="H367" s="164">
        <v>0</v>
      </c>
      <c r="I367" s="164">
        <v>0</v>
      </c>
      <c r="J367" s="164">
        <v>0</v>
      </c>
      <c r="K367" s="164">
        <v>0</v>
      </c>
      <c r="L367" s="164">
        <v>0</v>
      </c>
      <c r="M367" s="164">
        <v>0</v>
      </c>
      <c r="N367" s="164">
        <v>0</v>
      </c>
    </row>
    <row r="368" spans="1:14" x14ac:dyDescent="0.2">
      <c r="A368" s="27" t="s">
        <v>3154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</row>
    <row r="369" spans="1:14" x14ac:dyDescent="0.2">
      <c r="A369" s="27" t="s">
        <v>3155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</row>
    <row r="370" spans="1:14" x14ac:dyDescent="0.2">
      <c r="A370" s="27" t="s">
        <v>3156</v>
      </c>
      <c r="B370" s="164">
        <v>0</v>
      </c>
      <c r="C370" s="164">
        <v>0</v>
      </c>
      <c r="D370" s="164">
        <v>0</v>
      </c>
      <c r="E370" s="164">
        <v>0</v>
      </c>
      <c r="F370" s="164">
        <v>0</v>
      </c>
      <c r="G370" s="164">
        <v>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64">
        <v>0</v>
      </c>
      <c r="N370" s="164">
        <v>0</v>
      </c>
    </row>
    <row r="371" spans="1:14" x14ac:dyDescent="0.2">
      <c r="A371" s="30" t="s">
        <v>3157</v>
      </c>
    </row>
    <row r="372" spans="1:14" x14ac:dyDescent="0.2">
      <c r="A372" s="30" t="s">
        <v>3158</v>
      </c>
    </row>
    <row r="373" spans="1:14" x14ac:dyDescent="0.2">
      <c r="A373" s="27" t="s">
        <v>3159</v>
      </c>
      <c r="B373" s="164">
        <v>78435567.384615302</v>
      </c>
      <c r="C373" s="164">
        <v>78433030.503076896</v>
      </c>
      <c r="D373" s="164">
        <v>78426368.372307599</v>
      </c>
      <c r="E373" s="164">
        <v>78419308.477692202</v>
      </c>
      <c r="F373" s="164">
        <v>78419673.259999901</v>
      </c>
      <c r="G373" s="164">
        <v>78419673.259999901</v>
      </c>
      <c r="H373" s="164">
        <v>78419673.259999901</v>
      </c>
      <c r="I373" s="164">
        <v>78419673.259999901</v>
      </c>
      <c r="J373" s="164">
        <v>78419673.259999901</v>
      </c>
      <c r="K373" s="164">
        <v>78419673.259999901</v>
      </c>
      <c r="L373" s="164">
        <v>78419673.259999901</v>
      </c>
      <c r="M373" s="164">
        <v>78419673.259999901</v>
      </c>
      <c r="N373" s="164">
        <v>78419673.259999901</v>
      </c>
    </row>
    <row r="374" spans="1:14" x14ac:dyDescent="0.2">
      <c r="A374" s="27" t="s">
        <v>3160</v>
      </c>
      <c r="B374" s="164">
        <v>2479358.9500000002</v>
      </c>
      <c r="C374" s="164">
        <v>2479358.9500000002</v>
      </c>
      <c r="D374" s="164">
        <v>2479358.9500000002</v>
      </c>
      <c r="E374" s="164">
        <v>2479358.9500000002</v>
      </c>
      <c r="F374" s="164">
        <v>2479358.9500000002</v>
      </c>
      <c r="G374" s="164">
        <v>2479358.9500000002</v>
      </c>
      <c r="H374" s="164">
        <v>2479358.9500000002</v>
      </c>
      <c r="I374" s="164">
        <v>2479358.9500000002</v>
      </c>
      <c r="J374" s="164">
        <v>2479358.9500000002</v>
      </c>
      <c r="K374" s="164">
        <v>2479358.9500000002</v>
      </c>
      <c r="L374" s="164">
        <v>2479358.9500000002</v>
      </c>
      <c r="M374" s="164">
        <v>2479358.9500000002</v>
      </c>
      <c r="N374" s="164">
        <v>2479358.9500000002</v>
      </c>
    </row>
    <row r="375" spans="1:14" x14ac:dyDescent="0.2">
      <c r="A375" s="27" t="s">
        <v>3161</v>
      </c>
      <c r="B375" s="164">
        <v>17885667.6199999</v>
      </c>
      <c r="C375" s="164">
        <v>17885667.6199999</v>
      </c>
      <c r="D375" s="164">
        <v>17885667.6199999</v>
      </c>
      <c r="E375" s="164">
        <v>17885667.6199999</v>
      </c>
      <c r="F375" s="164">
        <v>17885667.6199999</v>
      </c>
      <c r="G375" s="164">
        <v>17885667.6199999</v>
      </c>
      <c r="H375" s="164">
        <v>17885667.6199999</v>
      </c>
      <c r="I375" s="164">
        <v>17885667.6199999</v>
      </c>
      <c r="J375" s="164">
        <v>17885667.6199999</v>
      </c>
      <c r="K375" s="164">
        <v>17885667.6199999</v>
      </c>
      <c r="L375" s="164">
        <v>17885667.6199999</v>
      </c>
      <c r="M375" s="164">
        <v>17885667.6199999</v>
      </c>
      <c r="N375" s="164">
        <v>17885667.6199999</v>
      </c>
    </row>
    <row r="376" spans="1:14" x14ac:dyDescent="0.2">
      <c r="A376" s="27" t="s">
        <v>3162</v>
      </c>
      <c r="B376" s="164">
        <v>57189323.245384596</v>
      </c>
      <c r="C376" s="164">
        <v>57203031.448461503</v>
      </c>
      <c r="D376" s="164">
        <v>57209184.6784615</v>
      </c>
      <c r="E376" s="164">
        <v>57212942.625384599</v>
      </c>
      <c r="F376" s="164">
        <v>57216160.769999899</v>
      </c>
      <c r="G376" s="164">
        <v>57216160.769999899</v>
      </c>
      <c r="H376" s="164">
        <v>57216160.769999899</v>
      </c>
      <c r="I376" s="164">
        <v>57216160.769999899</v>
      </c>
      <c r="J376" s="164">
        <v>57216160.769999899</v>
      </c>
      <c r="K376" s="164">
        <v>57216160.769999899</v>
      </c>
      <c r="L376" s="164">
        <v>57216160.769999899</v>
      </c>
      <c r="M376" s="164">
        <v>57216160.769999899</v>
      </c>
      <c r="N376" s="164">
        <v>57216160.769999899</v>
      </c>
    </row>
    <row r="377" spans="1:14" x14ac:dyDescent="0.2">
      <c r="A377" s="27" t="s">
        <v>3163</v>
      </c>
      <c r="B377" s="164">
        <v>4971089968.7230701</v>
      </c>
      <c r="C377" s="164">
        <v>5002298271.0938396</v>
      </c>
      <c r="D377" s="164">
        <v>5038869049.8407602</v>
      </c>
      <c r="E377" s="164">
        <v>5075332271.6346102</v>
      </c>
      <c r="F377" s="164">
        <v>5108226533.1692305</v>
      </c>
      <c r="G377" s="164">
        <v>5140186615.3230696</v>
      </c>
      <c r="H377" s="164">
        <v>5170891781.3230696</v>
      </c>
      <c r="I377" s="164">
        <v>5201086237.5538397</v>
      </c>
      <c r="J377" s="164">
        <v>5236082044.3230696</v>
      </c>
      <c r="K377" s="164">
        <v>5272994231.8615303</v>
      </c>
      <c r="L377" s="164">
        <v>5314338414.7846098</v>
      </c>
      <c r="M377" s="164">
        <v>5354573294.6307697</v>
      </c>
      <c r="N377" s="164">
        <v>5354573294.6307697</v>
      </c>
    </row>
    <row r="378" spans="1:14" x14ac:dyDescent="0.2">
      <c r="A378" s="27" t="s">
        <v>3164</v>
      </c>
      <c r="B378" s="164">
        <v>5127079885.92307</v>
      </c>
      <c r="C378" s="164">
        <v>5158299359.6153803</v>
      </c>
      <c r="D378" s="164">
        <v>5194869629.4615297</v>
      </c>
      <c r="E378" s="164">
        <v>5231329549.3076897</v>
      </c>
      <c r="F378" s="164">
        <v>5264227393.7692299</v>
      </c>
      <c r="G378" s="164">
        <v>5296187475.92307</v>
      </c>
      <c r="H378" s="164">
        <v>5326892641.92307</v>
      </c>
      <c r="I378" s="164">
        <v>5357087098.1538401</v>
      </c>
      <c r="J378" s="164">
        <v>5392082904.92307</v>
      </c>
      <c r="K378" s="164">
        <v>5428995092.4615297</v>
      </c>
      <c r="L378" s="164">
        <v>5470339275.3846102</v>
      </c>
      <c r="M378" s="164">
        <v>5510574155.2307701</v>
      </c>
      <c r="N378" s="164">
        <v>5510574155.2307701</v>
      </c>
    </row>
    <row r="379" spans="1:14" x14ac:dyDescent="0.2">
      <c r="A379" s="30" t="s">
        <v>3165</v>
      </c>
    </row>
    <row r="380" spans="1:14" x14ac:dyDescent="0.2">
      <c r="A380" s="27" t="s">
        <v>3166</v>
      </c>
      <c r="B380" s="164">
        <v>15.306180659189399</v>
      </c>
      <c r="C380" s="164">
        <v>15.2127700841652</v>
      </c>
      <c r="D380" s="164">
        <v>15.104559520118</v>
      </c>
      <c r="E380" s="164">
        <v>14.9976363126052</v>
      </c>
      <c r="F380" s="164">
        <v>14.904133585823899</v>
      </c>
      <c r="G380" s="164">
        <v>14.815676662066799</v>
      </c>
      <c r="H380" s="164">
        <v>14.7311530810838</v>
      </c>
      <c r="I380" s="164">
        <v>14.6485196081697</v>
      </c>
      <c r="J380" s="164">
        <v>14.553919461063501</v>
      </c>
      <c r="K380" s="164">
        <v>14.455059683355801</v>
      </c>
      <c r="L380" s="164">
        <v>14.3461791942671</v>
      </c>
      <c r="M380" s="164">
        <v>14.240558948296499</v>
      </c>
      <c r="N380" s="164">
        <v>14.240558948296499</v>
      </c>
    </row>
    <row r="381" spans="1:14" x14ac:dyDescent="0.2">
      <c r="A381" s="27" t="s">
        <v>3167</v>
      </c>
      <c r="B381" s="164">
        <v>0.48382710681013402</v>
      </c>
      <c r="C381" s="164">
        <v>0.48089004104889199</v>
      </c>
      <c r="D381" s="164">
        <v>0.47751136560027302</v>
      </c>
      <c r="E381" s="164">
        <v>0.47417569700962697</v>
      </c>
      <c r="F381" s="164">
        <v>0.47121717627529203</v>
      </c>
      <c r="G381" s="164">
        <v>0.46842047416612098</v>
      </c>
      <c r="H381" s="164">
        <v>0.46574813075681498</v>
      </c>
      <c r="I381" s="164">
        <v>0.46313554603002399</v>
      </c>
      <c r="J381" s="164">
        <v>0.46014461643737697</v>
      </c>
      <c r="K381" s="164">
        <v>0.45701901205182899</v>
      </c>
      <c r="L381" s="164">
        <v>0.45357658741678297</v>
      </c>
      <c r="M381" s="164">
        <v>0.45023724039757201</v>
      </c>
      <c r="N381" s="164">
        <v>0.45023724039757201</v>
      </c>
    </row>
    <row r="382" spans="1:14" x14ac:dyDescent="0.2">
      <c r="A382" s="27" t="s">
        <v>3168</v>
      </c>
      <c r="B382" s="164">
        <v>3.49024525793343</v>
      </c>
      <c r="C382" s="164">
        <v>3.46905777236032</v>
      </c>
      <c r="D382" s="164">
        <v>3.4446845907079302</v>
      </c>
      <c r="E382" s="164">
        <v>3.42062165310755</v>
      </c>
      <c r="F382" s="164">
        <v>3.3992793950608999</v>
      </c>
      <c r="G382" s="164">
        <v>3.37910446865228</v>
      </c>
      <c r="H382" s="164">
        <v>3.3598266444448002</v>
      </c>
      <c r="I382" s="164">
        <v>3.3409799090608501</v>
      </c>
      <c r="J382" s="164">
        <v>3.3194038591028998</v>
      </c>
      <c r="K382" s="164">
        <v>3.2968562884288302</v>
      </c>
      <c r="L382" s="164">
        <v>3.2720232311462798</v>
      </c>
      <c r="M382" s="164">
        <v>3.2479337579970098</v>
      </c>
      <c r="N382" s="164">
        <v>3.2479337579970098</v>
      </c>
    </row>
    <row r="383" spans="1:14" x14ac:dyDescent="0.2">
      <c r="A383" s="27" t="s">
        <v>3169</v>
      </c>
      <c r="B383" s="164">
        <v>11.159861712442099</v>
      </c>
      <c r="C383" s="164">
        <v>11.0948609585512</v>
      </c>
      <c r="D383" s="164">
        <v>11.018134824261899</v>
      </c>
      <c r="E383" s="164">
        <v>10.941913097761899</v>
      </c>
      <c r="F383" s="164">
        <v>10.874277689945799</v>
      </c>
      <c r="G383" s="164">
        <v>10.809738201823601</v>
      </c>
      <c r="H383" s="164">
        <v>10.748068539131401</v>
      </c>
      <c r="I383" s="164">
        <v>10.6877779274177</v>
      </c>
      <c r="J383" s="164">
        <v>10.618756252107399</v>
      </c>
      <c r="K383" s="164">
        <v>10.5466266869119</v>
      </c>
      <c r="L383" s="164">
        <v>10.4671858615496</v>
      </c>
      <c r="M383" s="164">
        <v>10.3901237580902</v>
      </c>
      <c r="N383" s="164">
        <v>10.3901237580902</v>
      </c>
    </row>
    <row r="384" spans="1:14" x14ac:dyDescent="0.2">
      <c r="A384" s="27" t="s">
        <v>3170</v>
      </c>
      <c r="B384" s="164">
        <v>969.55988526362398</v>
      </c>
      <c r="C384" s="164">
        <v>969.74242114387403</v>
      </c>
      <c r="D384" s="164">
        <v>969.95510969931104</v>
      </c>
      <c r="E384" s="164">
        <v>970.165653239515</v>
      </c>
      <c r="F384" s="164">
        <v>970.35109215289401</v>
      </c>
      <c r="G384" s="164">
        <v>970.52706019329105</v>
      </c>
      <c r="H384" s="164">
        <v>970.69520360458296</v>
      </c>
      <c r="I384" s="164">
        <v>970.85958700932099</v>
      </c>
      <c r="J384" s="164">
        <v>971.04777581128803</v>
      </c>
      <c r="K384" s="164">
        <v>971.24443832925101</v>
      </c>
      <c r="L384" s="164">
        <v>971.46103512562001</v>
      </c>
      <c r="M384" s="164">
        <v>971.67114629521802</v>
      </c>
      <c r="N384" s="164">
        <v>971.67114629521802</v>
      </c>
    </row>
    <row r="385" spans="1:14" x14ac:dyDescent="0.2">
      <c r="A385" s="27" t="s">
        <v>3171</v>
      </c>
      <c r="B385" s="164">
        <v>1000</v>
      </c>
      <c r="C385" s="164">
        <v>1000</v>
      </c>
      <c r="D385" s="164">
        <v>1000</v>
      </c>
      <c r="E385" s="164">
        <v>1000</v>
      </c>
      <c r="F385" s="164">
        <v>1000</v>
      </c>
      <c r="G385" s="164">
        <v>1000</v>
      </c>
      <c r="H385" s="164">
        <v>1000</v>
      </c>
      <c r="I385" s="164">
        <v>1000</v>
      </c>
      <c r="J385" s="164">
        <v>1000</v>
      </c>
      <c r="K385" s="164">
        <v>1000</v>
      </c>
      <c r="L385" s="164">
        <v>1000</v>
      </c>
      <c r="M385" s="164">
        <v>1000</v>
      </c>
      <c r="N385" s="164">
        <v>1000</v>
      </c>
    </row>
    <row r="386" spans="1:14" x14ac:dyDescent="0.2">
      <c r="A386" s="30" t="s">
        <v>3172</v>
      </c>
    </row>
    <row r="387" spans="1:14" x14ac:dyDescent="0.2">
      <c r="A387" s="30" t="s">
        <v>3173</v>
      </c>
    </row>
    <row r="388" spans="1:14" x14ac:dyDescent="0.2">
      <c r="A388" s="27" t="s">
        <v>3174</v>
      </c>
      <c r="B388" s="164">
        <v>4236302745.6002998</v>
      </c>
      <c r="C388" s="164">
        <v>4269940883.6255298</v>
      </c>
      <c r="D388" s="164">
        <v>4301827058.7221498</v>
      </c>
      <c r="E388" s="164">
        <v>4335611273.5033798</v>
      </c>
      <c r="F388" s="164">
        <v>4369484396.0492296</v>
      </c>
      <c r="G388" s="164">
        <v>4402995017.1427603</v>
      </c>
      <c r="H388" s="164">
        <v>4434217214.1575298</v>
      </c>
      <c r="I388" s="164">
        <v>4464364483.3276901</v>
      </c>
      <c r="J388" s="164">
        <v>4492323149.7507601</v>
      </c>
      <c r="K388" s="164">
        <v>4521272519.7247601</v>
      </c>
      <c r="L388" s="164">
        <v>4551811789.3357496</v>
      </c>
      <c r="M388" s="164">
        <v>4588670226.17099</v>
      </c>
      <c r="N388" s="164">
        <v>4588670226.17099</v>
      </c>
    </row>
    <row r="389" spans="1:14" x14ac:dyDescent="0.2">
      <c r="A389" s="27" t="s">
        <v>3175</v>
      </c>
      <c r="B389" s="164">
        <v>2052387214.76861</v>
      </c>
      <c r="C389" s="164">
        <v>2066592165.8166101</v>
      </c>
      <c r="D389" s="164">
        <v>2082287242.4433801</v>
      </c>
      <c r="E389" s="164">
        <v>2099757955.7393799</v>
      </c>
      <c r="F389" s="164">
        <v>2116495244.0369201</v>
      </c>
      <c r="G389" s="164">
        <v>2132608048.8698399</v>
      </c>
      <c r="H389" s="164">
        <v>2149604615.96492</v>
      </c>
      <c r="I389" s="164">
        <v>2165892472.14923</v>
      </c>
      <c r="J389" s="164">
        <v>2181328651.9569201</v>
      </c>
      <c r="K389" s="164">
        <v>2198063466.5458398</v>
      </c>
      <c r="L389" s="164">
        <v>2214670730.34307</v>
      </c>
      <c r="M389" s="164">
        <v>2232842178.5052299</v>
      </c>
      <c r="N389" s="164">
        <v>2232842178.5052299</v>
      </c>
    </row>
    <row r="390" spans="1:14" x14ac:dyDescent="0.2">
      <c r="A390" s="27" t="s">
        <v>3176</v>
      </c>
      <c r="B390" s="164">
        <v>615420120</v>
      </c>
      <c r="C390" s="164">
        <v>619457197.692307</v>
      </c>
      <c r="D390" s="164">
        <v>623960636.92307699</v>
      </c>
      <c r="E390" s="164">
        <v>628882939.23076904</v>
      </c>
      <c r="F390" s="164">
        <v>633760829.23076904</v>
      </c>
      <c r="G390" s="164">
        <v>638451912.30769205</v>
      </c>
      <c r="H390" s="164">
        <v>643240782.30769205</v>
      </c>
      <c r="I390" s="164">
        <v>648975758.46153796</v>
      </c>
      <c r="J390" s="164">
        <v>653325270.76923001</v>
      </c>
      <c r="K390" s="164">
        <v>658141486.92307603</v>
      </c>
      <c r="L390" s="164">
        <v>662893872.30769205</v>
      </c>
      <c r="M390" s="164">
        <v>667705883.07692301</v>
      </c>
      <c r="N390" s="164">
        <v>667705883.07692301</v>
      </c>
    </row>
    <row r="391" spans="1:14" x14ac:dyDescent="0.2">
      <c r="A391" s="27" t="s">
        <v>3177</v>
      </c>
      <c r="B391" s="164">
        <v>369459203.692307</v>
      </c>
      <c r="C391" s="164">
        <v>370751302.92307597</v>
      </c>
      <c r="D391" s="164">
        <v>372018732.15384603</v>
      </c>
      <c r="E391" s="164">
        <v>373290109.84615302</v>
      </c>
      <c r="F391" s="164">
        <v>374576411.384615</v>
      </c>
      <c r="G391" s="164">
        <v>375865299.07692301</v>
      </c>
      <c r="H391" s="164">
        <v>376839899.84615302</v>
      </c>
      <c r="I391" s="164">
        <v>378350945.23076898</v>
      </c>
      <c r="J391" s="164">
        <v>377691245.23076898</v>
      </c>
      <c r="K391" s="164">
        <v>376897167.53846103</v>
      </c>
      <c r="L391" s="164">
        <v>376073769.84615302</v>
      </c>
      <c r="M391" s="164">
        <v>375666410.61538398</v>
      </c>
      <c r="N391" s="164">
        <v>375666410.61538398</v>
      </c>
    </row>
    <row r="392" spans="1:14" x14ac:dyDescent="0.2">
      <c r="A392" s="27" t="s">
        <v>3178</v>
      </c>
      <c r="B392" s="164">
        <v>712546132.20646095</v>
      </c>
      <c r="C392" s="164">
        <v>717712330.48707604</v>
      </c>
      <c r="D392" s="164">
        <v>722280830.609846</v>
      </c>
      <c r="E392" s="164">
        <v>727581538.22492301</v>
      </c>
      <c r="F392" s="164">
        <v>733323955.38153803</v>
      </c>
      <c r="G392" s="164">
        <v>739277065.91661501</v>
      </c>
      <c r="H392" s="164">
        <v>745696661.34522998</v>
      </c>
      <c r="I392" s="164">
        <v>752035687.06769204</v>
      </c>
      <c r="J392" s="164">
        <v>758354852.29846096</v>
      </c>
      <c r="K392" s="164">
        <v>765714480.71476901</v>
      </c>
      <c r="L392" s="164">
        <v>773239835.91692305</v>
      </c>
      <c r="M392" s="164">
        <v>780789745.14892304</v>
      </c>
      <c r="N392" s="164">
        <v>780789745.14892304</v>
      </c>
    </row>
    <row r="393" spans="1:14" x14ac:dyDescent="0.2">
      <c r="A393" s="27" t="s">
        <v>3179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</row>
    <row r="394" spans="1:14" x14ac:dyDescent="0.2">
      <c r="A394" s="27" t="s">
        <v>3180</v>
      </c>
      <c r="B394" s="164">
        <v>7986115416.2676897</v>
      </c>
      <c r="C394" s="164">
        <v>8044453880.54461</v>
      </c>
      <c r="D394" s="164">
        <v>8102374500.8522997</v>
      </c>
      <c r="E394" s="164">
        <v>8165123816.54461</v>
      </c>
      <c r="F394" s="164">
        <v>8227640836.0830698</v>
      </c>
      <c r="G394" s="164">
        <v>8289197343.3138399</v>
      </c>
      <c r="H394" s="164">
        <v>8349599173.6215296</v>
      </c>
      <c r="I394" s="164">
        <v>8409619346.2369204</v>
      </c>
      <c r="J394" s="164">
        <v>8463023170.0061502</v>
      </c>
      <c r="K394" s="164">
        <v>8520089121.4469204</v>
      </c>
      <c r="L394" s="164">
        <v>8578689997.7495899</v>
      </c>
      <c r="M394" s="164">
        <v>8645674443.5174599</v>
      </c>
      <c r="N394" s="164">
        <v>8645674443.5174599</v>
      </c>
    </row>
    <row r="395" spans="1:14" x14ac:dyDescent="0.2">
      <c r="A395" s="27" t="s">
        <v>3181</v>
      </c>
      <c r="B395" s="164">
        <v>718809.23076905299</v>
      </c>
      <c r="C395" s="164">
        <v>1030347.69230801</v>
      </c>
      <c r="D395" s="164">
        <v>1352736.9230780699</v>
      </c>
      <c r="E395" s="164">
        <v>1680079.9999991399</v>
      </c>
      <c r="F395" s="164">
        <v>2267175.38461554</v>
      </c>
      <c r="G395" s="164">
        <v>2856206.9230750198</v>
      </c>
      <c r="H395" s="164">
        <v>3661487.6923067402</v>
      </c>
      <c r="I395" s="164">
        <v>4466768.4615366096</v>
      </c>
      <c r="J395" s="164">
        <v>5272049.2307674102</v>
      </c>
      <c r="K395" s="164">
        <v>6077330.0000000698</v>
      </c>
      <c r="L395" s="164">
        <v>6882610.7692308696</v>
      </c>
      <c r="M395" s="164">
        <v>7687891.5384598002</v>
      </c>
      <c r="N395" s="164">
        <v>7687891.5384598002</v>
      </c>
    </row>
    <row r="396" spans="1:14" x14ac:dyDescent="0.2">
      <c r="A396" s="30" t="s">
        <v>3182</v>
      </c>
    </row>
    <row r="397" spans="1:14" s="166" customFormat="1" x14ac:dyDescent="0.2">
      <c r="A397" s="165" t="s">
        <v>1124</v>
      </c>
      <c r="B397" s="166">
        <v>0.53045849261969902</v>
      </c>
      <c r="C397" s="166">
        <v>0.53079313363363501</v>
      </c>
      <c r="D397" s="166">
        <v>0.53093411792674206</v>
      </c>
      <c r="E397" s="166">
        <v>0.53099149148459102</v>
      </c>
      <c r="F397" s="166">
        <v>0.53107378932809601</v>
      </c>
      <c r="G397" s="166">
        <v>0.53117266181318101</v>
      </c>
      <c r="H397" s="166">
        <v>0.53106947075571398</v>
      </c>
      <c r="I397" s="166">
        <v>0.53086403789790704</v>
      </c>
      <c r="J397" s="166">
        <v>0.53081777746657199</v>
      </c>
      <c r="K397" s="166">
        <v>0.53066023785405403</v>
      </c>
      <c r="L397" s="166">
        <v>0.53059520632285395</v>
      </c>
      <c r="M397" s="166">
        <v>0.53074751497398598</v>
      </c>
      <c r="N397" s="166">
        <v>0.53074751497398598</v>
      </c>
    </row>
    <row r="398" spans="1:14" s="166" customFormat="1" x14ac:dyDescent="0.2">
      <c r="A398" s="165" t="s">
        <v>1125</v>
      </c>
      <c r="B398" s="166">
        <v>0.25699443443904002</v>
      </c>
      <c r="C398" s="166">
        <v>0.25689651485412002</v>
      </c>
      <c r="D398" s="166">
        <v>0.256997160798275</v>
      </c>
      <c r="E398" s="166">
        <v>0.257161802186605</v>
      </c>
      <c r="F398" s="166">
        <v>0.25724205591897398</v>
      </c>
      <c r="G398" s="166">
        <v>0.25727557935268902</v>
      </c>
      <c r="H398" s="166">
        <v>0.25745003697375701</v>
      </c>
      <c r="I398" s="166">
        <v>0.25754940657550701</v>
      </c>
      <c r="J398" s="166">
        <v>0.25774816021865299</v>
      </c>
      <c r="K398" s="166">
        <v>0.25798597118108002</v>
      </c>
      <c r="L398" s="166">
        <v>0.25815954777757899</v>
      </c>
      <c r="M398" s="166">
        <v>0.25826119096809302</v>
      </c>
      <c r="N398" s="166">
        <v>0.25826119096809302</v>
      </c>
    </row>
    <row r="399" spans="1:14" s="166" customFormat="1" x14ac:dyDescent="0.2">
      <c r="A399" s="165" t="s">
        <v>1126</v>
      </c>
      <c r="B399" s="166">
        <v>7.7061260440387705E-2</v>
      </c>
      <c r="C399" s="166">
        <v>7.7004257453753902E-2</v>
      </c>
      <c r="D399" s="166">
        <v>7.7009602167542504E-2</v>
      </c>
      <c r="E399" s="166">
        <v>7.7020624960578293E-2</v>
      </c>
      <c r="F399" s="166">
        <v>7.7028256563090702E-2</v>
      </c>
      <c r="G399" s="166">
        <v>7.70221634091839E-2</v>
      </c>
      <c r="H399" s="166">
        <v>7.70385223209097E-2</v>
      </c>
      <c r="I399" s="166">
        <v>7.7170646106822602E-2</v>
      </c>
      <c r="J399" s="166">
        <v>7.7197622840580696E-2</v>
      </c>
      <c r="K399" s="166">
        <v>7.7245845382813094E-2</v>
      </c>
      <c r="L399" s="166">
        <v>7.7272156061308397E-2</v>
      </c>
      <c r="M399" s="166">
        <v>7.7230051563827895E-2</v>
      </c>
      <c r="N399" s="166">
        <v>7.7230051563827895E-2</v>
      </c>
    </row>
    <row r="400" spans="1:14" s="166" customFormat="1" x14ac:dyDescent="0.2">
      <c r="A400" s="165" t="s">
        <v>1127</v>
      </c>
      <c r="B400" s="166">
        <v>4.6262692740417999E-2</v>
      </c>
      <c r="C400" s="166">
        <v>4.6087815087079098E-2</v>
      </c>
      <c r="D400" s="166">
        <v>4.59147787003319E-2</v>
      </c>
      <c r="E400" s="166">
        <v>4.5717630036396097E-2</v>
      </c>
      <c r="F400" s="166">
        <v>4.5526587614505003E-2</v>
      </c>
      <c r="G400" s="166">
        <v>4.5343992127307699E-2</v>
      </c>
      <c r="H400" s="166">
        <v>4.5132693439546699E-2</v>
      </c>
      <c r="I400" s="166">
        <v>4.4990258138148699E-2</v>
      </c>
      <c r="J400" s="166">
        <v>4.4628407324860703E-2</v>
      </c>
      <c r="K400" s="166">
        <v>4.42362940300388E-2</v>
      </c>
      <c r="L400" s="166">
        <v>4.3838134953565998E-2</v>
      </c>
      <c r="M400" s="166">
        <v>4.3451371326740103E-2</v>
      </c>
      <c r="N400" s="166">
        <v>4.3451371326740103E-2</v>
      </c>
    </row>
    <row r="401" spans="1:14" s="166" customFormat="1" x14ac:dyDescent="0.2">
      <c r="A401" s="165" t="s">
        <v>1128</v>
      </c>
      <c r="B401" s="166">
        <v>8.9223119760454106E-2</v>
      </c>
      <c r="C401" s="166">
        <v>8.92182789714107E-2</v>
      </c>
      <c r="D401" s="166">
        <v>8.9144340407107503E-2</v>
      </c>
      <c r="E401" s="166">
        <v>8.9108451331828903E-2</v>
      </c>
      <c r="F401" s="166">
        <v>8.9129310575332604E-2</v>
      </c>
      <c r="G401" s="166">
        <v>8.9185603297637001E-2</v>
      </c>
      <c r="H401" s="166">
        <v>8.9309276510071506E-2</v>
      </c>
      <c r="I401" s="166">
        <v>8.9425651281613297E-2</v>
      </c>
      <c r="J401" s="166">
        <v>8.9608032149332995E-2</v>
      </c>
      <c r="K401" s="166">
        <v>8.9871651552012294E-2</v>
      </c>
      <c r="L401" s="166">
        <v>9.0134954884692503E-2</v>
      </c>
      <c r="M401" s="166">
        <v>9.0309871167351202E-2</v>
      </c>
      <c r="N401" s="166">
        <v>9.0309871167351202E-2</v>
      </c>
    </row>
    <row r="402" spans="1:14" s="166" customFormat="1" x14ac:dyDescent="0.2">
      <c r="A402" s="165" t="s">
        <v>3183</v>
      </c>
      <c r="B402" s="166">
        <v>0</v>
      </c>
      <c r="C402" s="166">
        <v>0</v>
      </c>
      <c r="D402" s="166">
        <v>0</v>
      </c>
      <c r="E402" s="166">
        <v>0</v>
      </c>
      <c r="F402" s="166">
        <v>0</v>
      </c>
      <c r="G402" s="166">
        <v>0</v>
      </c>
      <c r="H402" s="166">
        <v>0</v>
      </c>
      <c r="I402" s="166">
        <v>0</v>
      </c>
      <c r="J402" s="166">
        <v>0</v>
      </c>
      <c r="K402" s="166">
        <v>0</v>
      </c>
      <c r="L402" s="166">
        <v>0</v>
      </c>
      <c r="M402" s="166">
        <v>0</v>
      </c>
      <c r="N402" s="166">
        <v>0</v>
      </c>
    </row>
    <row r="403" spans="1:14" s="166" customFormat="1" x14ac:dyDescent="0.2">
      <c r="A403" s="165" t="s">
        <v>3184</v>
      </c>
      <c r="B403" s="166">
        <v>1</v>
      </c>
      <c r="C403" s="166">
        <v>0.999999999999999</v>
      </c>
      <c r="D403" s="166">
        <v>1</v>
      </c>
      <c r="E403" s="166">
        <v>1</v>
      </c>
      <c r="F403" s="166">
        <v>0.999999999999999</v>
      </c>
      <c r="G403" s="166">
        <v>1</v>
      </c>
      <c r="H403" s="166">
        <v>1</v>
      </c>
      <c r="I403" s="166">
        <v>1</v>
      </c>
      <c r="J403" s="166">
        <v>1</v>
      </c>
      <c r="K403" s="166">
        <v>0.999999999999999</v>
      </c>
      <c r="L403" s="166">
        <v>1</v>
      </c>
      <c r="M403" s="166">
        <v>1</v>
      </c>
      <c r="N403" s="166">
        <v>1</v>
      </c>
    </row>
    <row r="404" spans="1:14" x14ac:dyDescent="0.2">
      <c r="A404" s="30" t="s">
        <v>3185</v>
      </c>
    </row>
    <row r="405" spans="1:14" s="166" customFormat="1" x14ac:dyDescent="0.2">
      <c r="A405" s="165" t="s">
        <v>3186</v>
      </c>
      <c r="B405" s="166">
        <v>0.673638352708961</v>
      </c>
      <c r="C405" s="166">
        <v>0.67386074534897999</v>
      </c>
      <c r="D405" s="166">
        <v>0.67383302613124796</v>
      </c>
      <c r="E405" s="166">
        <v>0.67371600899013795</v>
      </c>
      <c r="F405" s="166">
        <v>0.673681485067256</v>
      </c>
      <c r="G405" s="166">
        <v>0.67369376210128995</v>
      </c>
      <c r="H405" s="166">
        <v>0.67350200667186899</v>
      </c>
      <c r="I405" s="166">
        <v>0.67333204630024202</v>
      </c>
      <c r="J405" s="166">
        <v>0.67314317306774196</v>
      </c>
      <c r="K405" s="166">
        <v>0.67287489849635795</v>
      </c>
      <c r="L405" s="166">
        <v>0.67269985196855298</v>
      </c>
      <c r="M405" s="166">
        <v>0.67267637350119103</v>
      </c>
      <c r="N405" s="166">
        <v>0.67267637350119103</v>
      </c>
    </row>
    <row r="406" spans="1:14" s="166" customFormat="1" x14ac:dyDescent="0.2">
      <c r="A406" s="165" t="s">
        <v>3187</v>
      </c>
      <c r="B406" s="166">
        <v>0.326361647291038</v>
      </c>
      <c r="C406" s="166">
        <v>0.32613925465101901</v>
      </c>
      <c r="D406" s="166">
        <v>0.32616697386875099</v>
      </c>
      <c r="E406" s="166">
        <v>0.326283991009861</v>
      </c>
      <c r="F406" s="166">
        <v>0.326318514932743</v>
      </c>
      <c r="G406" s="166">
        <v>0.326306237898709</v>
      </c>
      <c r="H406" s="166">
        <v>0.32649799332813001</v>
      </c>
      <c r="I406" s="166">
        <v>0.32666795369975699</v>
      </c>
      <c r="J406" s="166">
        <v>0.32685682693225798</v>
      </c>
      <c r="K406" s="166">
        <v>0.32712510150364099</v>
      </c>
      <c r="L406" s="166">
        <v>0.32730014803144603</v>
      </c>
      <c r="M406" s="166">
        <v>0.32732362649880797</v>
      </c>
      <c r="N406" s="166">
        <v>0.32732362649880797</v>
      </c>
    </row>
    <row r="407" spans="1:14" s="166" customFormat="1" x14ac:dyDescent="0.2">
      <c r="A407" s="165" t="s">
        <v>3188</v>
      </c>
      <c r="B407" s="166">
        <v>1</v>
      </c>
      <c r="C407" s="166">
        <v>1</v>
      </c>
      <c r="D407" s="166">
        <v>1</v>
      </c>
      <c r="E407" s="166">
        <v>1</v>
      </c>
      <c r="F407" s="166">
        <v>1</v>
      </c>
      <c r="G407" s="166">
        <v>1</v>
      </c>
      <c r="H407" s="166">
        <v>1</v>
      </c>
      <c r="I407" s="166">
        <v>1</v>
      </c>
      <c r="J407" s="166">
        <v>1</v>
      </c>
      <c r="K407" s="166">
        <v>1</v>
      </c>
      <c r="L407" s="166">
        <v>1</v>
      </c>
      <c r="M407" s="166">
        <v>1</v>
      </c>
      <c r="N407" s="166">
        <v>1</v>
      </c>
    </row>
    <row r="408" spans="1:14" x14ac:dyDescent="0.2">
      <c r="A408" s="30" t="s">
        <v>3189</v>
      </c>
    </row>
    <row r="409" spans="1:14" s="166" customFormat="1" x14ac:dyDescent="0.2">
      <c r="A409" s="165" t="s">
        <v>3190</v>
      </c>
      <c r="B409" s="166">
        <v>0.61359142543885004</v>
      </c>
      <c r="C409" s="166">
        <v>0.61385090144204102</v>
      </c>
      <c r="D409" s="166">
        <v>0.61383862140826795</v>
      </c>
      <c r="E409" s="166">
        <v>0.61373959622398799</v>
      </c>
      <c r="F409" s="166">
        <v>0.61371399910991997</v>
      </c>
      <c r="G409" s="166">
        <v>0.61373867783958003</v>
      </c>
      <c r="H409" s="166">
        <v>0.61355732639301097</v>
      </c>
      <c r="I409" s="166">
        <v>0.61330151937294297</v>
      </c>
      <c r="J409" s="166">
        <v>0.61312095087969398</v>
      </c>
      <c r="K409" s="166">
        <v>0.61284802781885295</v>
      </c>
      <c r="L409" s="166">
        <v>0.61267750470220195</v>
      </c>
      <c r="M409" s="166">
        <v>0.61270349586080097</v>
      </c>
      <c r="N409" s="166">
        <v>0.61270349586080097</v>
      </c>
    </row>
    <row r="410" spans="1:14" s="166" customFormat="1" x14ac:dyDescent="0.2">
      <c r="A410" s="165" t="s">
        <v>3191</v>
      </c>
      <c r="B410" s="166">
        <v>0.29727034923796303</v>
      </c>
      <c r="C410" s="166">
        <v>0.29709532250536902</v>
      </c>
      <c r="D410" s="166">
        <v>0.29712685164455499</v>
      </c>
      <c r="E410" s="166">
        <v>0.29723711805054398</v>
      </c>
      <c r="F410" s="166">
        <v>0.29727140380441103</v>
      </c>
      <c r="G410" s="166">
        <v>0.29726675573500499</v>
      </c>
      <c r="H410" s="166">
        <v>0.297438216775335</v>
      </c>
      <c r="I410" s="166">
        <v>0.297544062302325</v>
      </c>
      <c r="J410" s="166">
        <v>0.297711952743904</v>
      </c>
      <c r="K410" s="166">
        <v>0.29794241656888498</v>
      </c>
      <c r="L410" s="166">
        <v>0.298096450293172</v>
      </c>
      <c r="M410" s="166">
        <v>0.29814088636680702</v>
      </c>
      <c r="N410" s="166">
        <v>0.29814088636680702</v>
      </c>
    </row>
    <row r="411" spans="1:14" s="166" customFormat="1" x14ac:dyDescent="0.2">
      <c r="A411" s="165" t="s">
        <v>3192</v>
      </c>
      <c r="B411" s="166">
        <v>8.9138225323185299E-2</v>
      </c>
      <c r="C411" s="166">
        <v>8.9053776052589295E-2</v>
      </c>
      <c r="D411" s="166">
        <v>8.9034526947175605E-2</v>
      </c>
      <c r="E411" s="166">
        <v>8.9023285725466902E-2</v>
      </c>
      <c r="F411" s="166">
        <v>8.9014597085667793E-2</v>
      </c>
      <c r="G411" s="166">
        <v>8.8994566425413105E-2</v>
      </c>
      <c r="H411" s="166">
        <v>8.9004456831652895E-2</v>
      </c>
      <c r="I411" s="166">
        <v>8.9154418324731199E-2</v>
      </c>
      <c r="J411" s="166">
        <v>8.9167096376400995E-2</v>
      </c>
      <c r="K411" s="166">
        <v>8.9209555612261196E-2</v>
      </c>
      <c r="L411" s="166">
        <v>8.9226045004625595E-2</v>
      </c>
      <c r="M411" s="166">
        <v>8.9155617772391296E-2</v>
      </c>
      <c r="N411" s="166">
        <v>8.9155617772391296E-2</v>
      </c>
    </row>
    <row r="412" spans="1:14" s="166" customFormat="1" x14ac:dyDescent="0.2">
      <c r="A412" s="165" t="s">
        <v>3193</v>
      </c>
      <c r="B412" s="166">
        <v>0.999999999999999</v>
      </c>
      <c r="C412" s="166">
        <v>1</v>
      </c>
      <c r="D412" s="166">
        <v>1</v>
      </c>
      <c r="E412" s="166">
        <v>1</v>
      </c>
      <c r="F412" s="166">
        <v>1</v>
      </c>
      <c r="G412" s="166">
        <v>0.999999999999999</v>
      </c>
      <c r="H412" s="166">
        <v>1</v>
      </c>
      <c r="I412" s="166">
        <v>1</v>
      </c>
      <c r="J412" s="166">
        <v>1</v>
      </c>
      <c r="K412" s="166">
        <v>1</v>
      </c>
      <c r="L412" s="166">
        <v>1</v>
      </c>
      <c r="M412" s="166">
        <v>1</v>
      </c>
      <c r="N412" s="166">
        <v>1</v>
      </c>
    </row>
    <row r="413" spans="1:14" x14ac:dyDescent="0.2">
      <c r="A413" s="30" t="s">
        <v>3194</v>
      </c>
    </row>
    <row r="414" spans="1:14" s="166" customFormat="1" x14ac:dyDescent="0.2">
      <c r="A414" s="165" t="s">
        <v>3195</v>
      </c>
      <c r="B414" s="166">
        <v>0.53045849261969902</v>
      </c>
      <c r="C414" s="166">
        <v>0.53079313363363501</v>
      </c>
      <c r="D414" s="166">
        <v>0.53093411792674206</v>
      </c>
      <c r="E414" s="166">
        <v>0.53099149148459102</v>
      </c>
      <c r="F414" s="166">
        <v>0.53107378932809601</v>
      </c>
      <c r="G414" s="166">
        <v>0.53117266181318101</v>
      </c>
      <c r="H414" s="166">
        <v>0.53106947075571398</v>
      </c>
      <c r="I414" s="166">
        <v>0.53086403789790704</v>
      </c>
      <c r="J414" s="166">
        <v>0.53081777746657199</v>
      </c>
      <c r="K414" s="166">
        <v>0.53066023785405403</v>
      </c>
      <c r="L414" s="166">
        <v>0.53059520632285395</v>
      </c>
      <c r="M414" s="166">
        <v>0.53074751497398598</v>
      </c>
      <c r="N414" s="166">
        <v>0.53074751497398598</v>
      </c>
    </row>
    <row r="415" spans="1:14" s="166" customFormat="1" x14ac:dyDescent="0.2">
      <c r="A415" s="165" t="s">
        <v>3196</v>
      </c>
      <c r="B415" s="166">
        <v>0.25699443443904002</v>
      </c>
      <c r="C415" s="166">
        <v>0.25689651485412002</v>
      </c>
      <c r="D415" s="166">
        <v>0.256997160798275</v>
      </c>
      <c r="E415" s="166">
        <v>0.257161802186605</v>
      </c>
      <c r="F415" s="166">
        <v>0.25724205591897398</v>
      </c>
      <c r="G415" s="166">
        <v>0.25727557935268902</v>
      </c>
      <c r="H415" s="166">
        <v>0.25745003697375701</v>
      </c>
      <c r="I415" s="166">
        <v>0.25754940657550701</v>
      </c>
      <c r="J415" s="166">
        <v>0.25774816021865299</v>
      </c>
      <c r="K415" s="166">
        <v>0.25798597118108002</v>
      </c>
      <c r="L415" s="166">
        <v>0.25815954777757899</v>
      </c>
      <c r="M415" s="166">
        <v>0.25826119096809302</v>
      </c>
      <c r="N415" s="166">
        <v>0.25826119096809302</v>
      </c>
    </row>
    <row r="416" spans="1:14" s="166" customFormat="1" x14ac:dyDescent="0.2">
      <c r="A416" s="165" t="s">
        <v>3197</v>
      </c>
      <c r="B416" s="166">
        <v>7.7061260440387705E-2</v>
      </c>
      <c r="C416" s="166">
        <v>7.7004257453753902E-2</v>
      </c>
      <c r="D416" s="166">
        <v>7.7009602167542504E-2</v>
      </c>
      <c r="E416" s="166">
        <v>7.7020624960578293E-2</v>
      </c>
      <c r="F416" s="166">
        <v>7.7028256563090702E-2</v>
      </c>
      <c r="G416" s="166">
        <v>7.70221634091839E-2</v>
      </c>
      <c r="H416" s="166">
        <v>7.70385223209097E-2</v>
      </c>
      <c r="I416" s="166">
        <v>7.7170646106822602E-2</v>
      </c>
      <c r="J416" s="166">
        <v>7.7197622840580696E-2</v>
      </c>
      <c r="K416" s="166">
        <v>7.7245845382813094E-2</v>
      </c>
      <c r="L416" s="166">
        <v>7.7272156061308397E-2</v>
      </c>
      <c r="M416" s="166">
        <v>7.7230051563827895E-2</v>
      </c>
      <c r="N416" s="166">
        <v>7.7230051563827895E-2</v>
      </c>
    </row>
    <row r="417" spans="1:14" s="166" customFormat="1" x14ac:dyDescent="0.2">
      <c r="A417" s="165" t="s">
        <v>3198</v>
      </c>
      <c r="B417" s="166">
        <v>4.6262692740417999E-2</v>
      </c>
      <c r="C417" s="166">
        <v>4.6087815087079098E-2</v>
      </c>
      <c r="D417" s="166">
        <v>4.59147787003319E-2</v>
      </c>
      <c r="E417" s="166">
        <v>4.5717630036396097E-2</v>
      </c>
      <c r="F417" s="166">
        <v>4.5526587614505003E-2</v>
      </c>
      <c r="G417" s="166">
        <v>4.5343992127307699E-2</v>
      </c>
      <c r="H417" s="166">
        <v>4.5132693439546699E-2</v>
      </c>
      <c r="I417" s="166">
        <v>4.4990258138148699E-2</v>
      </c>
      <c r="J417" s="166">
        <v>4.4628407324860703E-2</v>
      </c>
      <c r="K417" s="166">
        <v>4.42362940300388E-2</v>
      </c>
      <c r="L417" s="166">
        <v>4.3838134953565998E-2</v>
      </c>
      <c r="M417" s="166">
        <v>4.3451371326740103E-2</v>
      </c>
      <c r="N417" s="166">
        <v>4.3451371326740103E-2</v>
      </c>
    </row>
    <row r="418" spans="1:14" s="166" customFormat="1" x14ac:dyDescent="0.2">
      <c r="A418" s="165" t="s">
        <v>3199</v>
      </c>
      <c r="B418" s="166">
        <v>8.9223119760454106E-2</v>
      </c>
      <c r="C418" s="166">
        <v>8.92182789714107E-2</v>
      </c>
      <c r="D418" s="166">
        <v>8.9144340407107503E-2</v>
      </c>
      <c r="E418" s="166">
        <v>8.9108451331828903E-2</v>
      </c>
      <c r="F418" s="166">
        <v>8.9129310575332604E-2</v>
      </c>
      <c r="G418" s="166">
        <v>8.9185603297637001E-2</v>
      </c>
      <c r="H418" s="166">
        <v>8.9309276510071506E-2</v>
      </c>
      <c r="I418" s="166">
        <v>8.9425651281613297E-2</v>
      </c>
      <c r="J418" s="166">
        <v>8.9608032149332995E-2</v>
      </c>
      <c r="K418" s="166">
        <v>8.9871651552012294E-2</v>
      </c>
      <c r="L418" s="166">
        <v>9.0134954884692503E-2</v>
      </c>
      <c r="M418" s="166">
        <v>9.0309871167351202E-2</v>
      </c>
      <c r="N418" s="166">
        <v>9.0309871167351202E-2</v>
      </c>
    </row>
    <row r="419" spans="1:14" s="166" customFormat="1" x14ac:dyDescent="0.2">
      <c r="A419" s="165" t="s">
        <v>3200</v>
      </c>
      <c r="B419" s="166">
        <v>1</v>
      </c>
      <c r="C419" s="166">
        <v>0.999999999999999</v>
      </c>
      <c r="D419" s="166">
        <v>1</v>
      </c>
      <c r="E419" s="166">
        <v>1</v>
      </c>
      <c r="F419" s="166">
        <v>0.999999999999999</v>
      </c>
      <c r="G419" s="166">
        <v>1</v>
      </c>
      <c r="H419" s="166">
        <v>1</v>
      </c>
      <c r="I419" s="166">
        <v>1</v>
      </c>
      <c r="J419" s="166">
        <v>1</v>
      </c>
      <c r="K419" s="166">
        <v>0.999999999999999</v>
      </c>
      <c r="L419" s="166">
        <v>1</v>
      </c>
      <c r="M419" s="166">
        <v>1</v>
      </c>
      <c r="N419" s="166">
        <v>1</v>
      </c>
    </row>
    <row r="420" spans="1:14" x14ac:dyDescent="0.2">
      <c r="A420" s="30" t="s">
        <v>3201</v>
      </c>
    </row>
    <row r="421" spans="1:14" s="166" customFormat="1" x14ac:dyDescent="0.2">
      <c r="A421" s="165" t="s">
        <v>3202</v>
      </c>
      <c r="B421" s="166">
        <v>0.55618930766574604</v>
      </c>
      <c r="C421" s="166">
        <v>0.55643815230443805</v>
      </c>
      <c r="D421" s="166">
        <v>0.55648500372272502</v>
      </c>
      <c r="E421" s="166">
        <v>0.55643015966525999</v>
      </c>
      <c r="F421" s="166">
        <v>0.55640501080150095</v>
      </c>
      <c r="G421" s="166">
        <v>0.55640215683219696</v>
      </c>
      <c r="H421" s="166">
        <v>0.55617096439157598</v>
      </c>
      <c r="I421" s="166">
        <v>0.55587290330981798</v>
      </c>
      <c r="J421" s="166">
        <v>0.55561394282221299</v>
      </c>
      <c r="K421" s="166">
        <v>0.55522116454036297</v>
      </c>
      <c r="L421" s="166">
        <v>0.55492194963986197</v>
      </c>
      <c r="M421" s="166">
        <v>0.55485680399765702</v>
      </c>
      <c r="N421" s="166">
        <v>0.55485680399765702</v>
      </c>
    </row>
    <row r="422" spans="1:14" s="166" customFormat="1" x14ac:dyDescent="0.2">
      <c r="A422" s="165" t="s">
        <v>3203</v>
      </c>
      <c r="B422" s="166">
        <v>0.26946039803923999</v>
      </c>
      <c r="C422" s="166">
        <v>0.26930834820772398</v>
      </c>
      <c r="D422" s="166">
        <v>0.26936499493010702</v>
      </c>
      <c r="E422" s="166">
        <v>0.26948187484215302</v>
      </c>
      <c r="F422" s="166">
        <v>0.26951201843962802</v>
      </c>
      <c r="G422" s="166">
        <v>0.26949558503904403</v>
      </c>
      <c r="H422" s="166">
        <v>0.26961865298449</v>
      </c>
      <c r="I422" s="166">
        <v>0.269682491482651</v>
      </c>
      <c r="J422" s="166">
        <v>0.269788386209947</v>
      </c>
      <c r="K422" s="166">
        <v>0.26992652009029999</v>
      </c>
      <c r="L422" s="166">
        <v>0.26999565368050099</v>
      </c>
      <c r="M422" s="166">
        <v>0.26999274603143097</v>
      </c>
      <c r="N422" s="166">
        <v>0.26999274603143097</v>
      </c>
    </row>
    <row r="423" spans="1:14" s="166" customFormat="1" x14ac:dyDescent="0.2">
      <c r="A423" s="165" t="s">
        <v>3204</v>
      </c>
      <c r="B423" s="166">
        <v>8.0799251380667306E-2</v>
      </c>
      <c r="C423" s="166">
        <v>8.0724681654824798E-2</v>
      </c>
      <c r="D423" s="166">
        <v>8.0715643056119196E-2</v>
      </c>
      <c r="E423" s="166">
        <v>8.0710518589498695E-2</v>
      </c>
      <c r="F423" s="166">
        <v>8.0702359608504498E-2</v>
      </c>
      <c r="G423" s="166">
        <v>8.0680541235807299E-2</v>
      </c>
      <c r="H423" s="166">
        <v>8.0679819899177094E-2</v>
      </c>
      <c r="I423" s="166">
        <v>8.0806134978658503E-2</v>
      </c>
      <c r="J423" s="166">
        <v>8.08037662334289E-2</v>
      </c>
      <c r="K423" s="166">
        <v>8.0821069999116299E-2</v>
      </c>
      <c r="L423" s="166">
        <v>8.0814931954597199E-2</v>
      </c>
      <c r="M423" s="166">
        <v>8.0738238756294697E-2</v>
      </c>
      <c r="N423" s="166">
        <v>8.0738238756294697E-2</v>
      </c>
    </row>
    <row r="424" spans="1:14" s="166" customFormat="1" x14ac:dyDescent="0.2">
      <c r="A424" s="165" t="s">
        <v>3205</v>
      </c>
      <c r="B424" s="166">
        <v>9.3551042914346197E-2</v>
      </c>
      <c r="C424" s="166">
        <v>9.3528817833011604E-2</v>
      </c>
      <c r="D424" s="166">
        <v>9.34343582910485E-2</v>
      </c>
      <c r="E424" s="166">
        <v>9.3377446903087497E-2</v>
      </c>
      <c r="F424" s="166">
        <v>9.3380611150365805E-2</v>
      </c>
      <c r="G424" s="166">
        <v>9.3421716892950493E-2</v>
      </c>
      <c r="H424" s="166">
        <v>9.3530562724756197E-2</v>
      </c>
      <c r="I424" s="166">
        <v>9.3638470228871604E-2</v>
      </c>
      <c r="J424" s="166">
        <v>9.3793904734409406E-2</v>
      </c>
      <c r="K424" s="166">
        <v>9.4031245370220104E-2</v>
      </c>
      <c r="L424" s="166">
        <v>9.4267464725039302E-2</v>
      </c>
      <c r="M424" s="166">
        <v>9.4412211214616099E-2</v>
      </c>
      <c r="N424" s="166">
        <v>9.4412211214616099E-2</v>
      </c>
    </row>
    <row r="425" spans="1:14" s="166" customFormat="1" x14ac:dyDescent="0.2">
      <c r="A425" s="165" t="s">
        <v>3206</v>
      </c>
      <c r="B425" s="166">
        <v>0</v>
      </c>
      <c r="C425" s="166">
        <v>0</v>
      </c>
      <c r="D425" s="166">
        <v>0</v>
      </c>
      <c r="E425" s="166">
        <v>0</v>
      </c>
      <c r="F425" s="166">
        <v>0</v>
      </c>
      <c r="G425" s="166">
        <v>0</v>
      </c>
      <c r="H425" s="166">
        <v>0</v>
      </c>
      <c r="I425" s="166">
        <v>0</v>
      </c>
      <c r="J425" s="166">
        <v>0</v>
      </c>
      <c r="K425" s="166">
        <v>0</v>
      </c>
      <c r="L425" s="166">
        <v>0</v>
      </c>
      <c r="M425" s="166">
        <v>0</v>
      </c>
      <c r="N425" s="166">
        <v>0</v>
      </c>
    </row>
    <row r="426" spans="1:14" s="166" customFormat="1" x14ac:dyDescent="0.2">
      <c r="A426" s="165" t="s">
        <v>3207</v>
      </c>
      <c r="B426" s="166">
        <v>1</v>
      </c>
      <c r="C426" s="166">
        <v>0.999999999999999</v>
      </c>
      <c r="D426" s="166">
        <v>1</v>
      </c>
      <c r="E426" s="166">
        <v>1</v>
      </c>
      <c r="F426" s="166">
        <v>1</v>
      </c>
      <c r="G426" s="166">
        <v>0.999999999999999</v>
      </c>
      <c r="H426" s="166">
        <v>1</v>
      </c>
      <c r="I426" s="166">
        <v>0.999999999999999</v>
      </c>
      <c r="J426" s="166">
        <v>0.999999999999999</v>
      </c>
      <c r="K426" s="166">
        <v>1</v>
      </c>
      <c r="L426" s="166">
        <v>1</v>
      </c>
      <c r="M426" s="166">
        <v>1</v>
      </c>
      <c r="N426" s="166">
        <v>1</v>
      </c>
    </row>
    <row r="427" spans="1:14" x14ac:dyDescent="0.2">
      <c r="A427" s="27" t="s">
        <v>3208</v>
      </c>
    </row>
    <row r="428" spans="1:14" x14ac:dyDescent="0.2">
      <c r="A428" s="27" t="s">
        <v>3209</v>
      </c>
    </row>
    <row r="429" spans="1:14" x14ac:dyDescent="0.2">
      <c r="A429" s="27" t="s">
        <v>1156</v>
      </c>
    </row>
    <row r="430" spans="1:14" x14ac:dyDescent="0.2">
      <c r="A430" s="30" t="s">
        <v>3210</v>
      </c>
    </row>
    <row r="431" spans="1:14" x14ac:dyDescent="0.2">
      <c r="A431" s="27" t="s">
        <v>3211</v>
      </c>
      <c r="B431" s="164">
        <v>27667950</v>
      </c>
      <c r="C431" s="164">
        <v>27667950</v>
      </c>
      <c r="D431" s="164">
        <v>27667950</v>
      </c>
      <c r="E431" s="164">
        <v>27667950</v>
      </c>
      <c r="F431" s="164">
        <v>27667950</v>
      </c>
      <c r="G431" s="164">
        <v>27667950</v>
      </c>
      <c r="H431" s="164">
        <v>27667950</v>
      </c>
      <c r="I431" s="164">
        <v>27667950</v>
      </c>
      <c r="J431" s="164">
        <v>27667950</v>
      </c>
      <c r="K431" s="164">
        <v>27667950</v>
      </c>
      <c r="L431" s="164">
        <v>27667950</v>
      </c>
      <c r="M431" s="164">
        <v>27667950</v>
      </c>
      <c r="N431" s="164">
        <v>27667950</v>
      </c>
    </row>
    <row r="432" spans="1:14" x14ac:dyDescent="0.2">
      <c r="A432" s="27" t="s">
        <v>3212</v>
      </c>
      <c r="B432" s="164">
        <v>66800206.119999997</v>
      </c>
      <c r="C432" s="164">
        <v>66800206.119999997</v>
      </c>
      <c r="D432" s="164">
        <v>66800206.119999997</v>
      </c>
      <c r="E432" s="164">
        <v>66800206.119999997</v>
      </c>
      <c r="F432" s="164">
        <v>66800206.119999997</v>
      </c>
      <c r="G432" s="164">
        <v>66800206.119999997</v>
      </c>
      <c r="H432" s="164">
        <v>66800206.119999997</v>
      </c>
      <c r="I432" s="164">
        <v>66800206.119999997</v>
      </c>
      <c r="J432" s="164">
        <v>66800206.119999997</v>
      </c>
      <c r="K432" s="164">
        <v>66800206.119999997</v>
      </c>
      <c r="L432" s="164">
        <v>66800206.119999997</v>
      </c>
      <c r="M432" s="164">
        <v>61661728.726153798</v>
      </c>
      <c r="N432" s="164">
        <v>61661728.726153798</v>
      </c>
    </row>
    <row r="433" spans="1:14" x14ac:dyDescent="0.2">
      <c r="A433" s="27" t="s">
        <v>3213</v>
      </c>
      <c r="B433" s="164">
        <v>94468156.120000005</v>
      </c>
      <c r="C433" s="164">
        <v>94468156.120000005</v>
      </c>
      <c r="D433" s="164">
        <v>94468156.120000005</v>
      </c>
      <c r="E433" s="164">
        <v>94468156.120000005</v>
      </c>
      <c r="F433" s="164">
        <v>94468156.120000005</v>
      </c>
      <c r="G433" s="164">
        <v>94468156.120000005</v>
      </c>
      <c r="H433" s="164">
        <v>94468156.120000005</v>
      </c>
      <c r="I433" s="164">
        <v>94468156.120000005</v>
      </c>
      <c r="J433" s="164">
        <v>94468156.120000005</v>
      </c>
      <c r="K433" s="164">
        <v>94468156.120000005</v>
      </c>
      <c r="L433" s="164">
        <v>94468156.120000005</v>
      </c>
      <c r="M433" s="164">
        <v>89329678.726153806</v>
      </c>
      <c r="N433" s="164">
        <v>89329678.726153806</v>
      </c>
    </row>
    <row r="434" spans="1:14" x14ac:dyDescent="0.2">
      <c r="A434" s="27" t="s">
        <v>3214</v>
      </c>
      <c r="B434" s="164">
        <v>3224308.1376923001</v>
      </c>
      <c r="C434" s="164">
        <v>2653111.4992307699</v>
      </c>
      <c r="D434" s="164">
        <v>2641111.1915384601</v>
      </c>
      <c r="E434" s="164">
        <v>2629110.8838461498</v>
      </c>
      <c r="F434" s="164">
        <v>2617110.5761538399</v>
      </c>
      <c r="G434" s="164">
        <v>2605110.2684615301</v>
      </c>
      <c r="H434" s="164">
        <v>2593109.96076923</v>
      </c>
      <c r="I434" s="164">
        <v>2581109.6530769202</v>
      </c>
      <c r="J434" s="164">
        <v>2569109.3453846099</v>
      </c>
      <c r="K434" s="164">
        <v>2563149.0376923</v>
      </c>
      <c r="L434" s="164">
        <v>2557188.73</v>
      </c>
      <c r="M434" s="164">
        <v>2557188.73</v>
      </c>
      <c r="N434" s="164">
        <v>2557188.73</v>
      </c>
    </row>
    <row r="435" spans="1:14" x14ac:dyDescent="0.2">
      <c r="A435" s="27" t="s">
        <v>3215</v>
      </c>
      <c r="B435" s="164">
        <v>23808210.262307599</v>
      </c>
      <c r="C435" s="164">
        <v>23808215.039999999</v>
      </c>
      <c r="D435" s="164">
        <v>23808215.039999999</v>
      </c>
      <c r="E435" s="164">
        <v>23808215.039999999</v>
      </c>
      <c r="F435" s="164">
        <v>23808215.039999999</v>
      </c>
      <c r="G435" s="164">
        <v>23808215.039999999</v>
      </c>
      <c r="H435" s="164">
        <v>23808215.039999999</v>
      </c>
      <c r="I435" s="164">
        <v>23808350.1630769</v>
      </c>
      <c r="J435" s="164">
        <v>23808350.1630769</v>
      </c>
      <c r="K435" s="164">
        <v>23808350.1630769</v>
      </c>
      <c r="L435" s="164">
        <v>23808350.1630769</v>
      </c>
      <c r="M435" s="164">
        <v>23808350.1630769</v>
      </c>
      <c r="N435" s="164">
        <v>23808350.1630769</v>
      </c>
    </row>
    <row r="436" spans="1:14" x14ac:dyDescent="0.2">
      <c r="A436" s="27" t="s">
        <v>3216</v>
      </c>
      <c r="B436" s="164">
        <v>4232126.05</v>
      </c>
      <c r="C436" s="164">
        <v>4232126.05</v>
      </c>
      <c r="D436" s="164">
        <v>4232126.05</v>
      </c>
      <c r="E436" s="164">
        <v>4232126.05</v>
      </c>
      <c r="F436" s="164">
        <v>4232126.05</v>
      </c>
      <c r="G436" s="164">
        <v>4232126.05</v>
      </c>
      <c r="H436" s="164">
        <v>4232126.05</v>
      </c>
      <c r="I436" s="164">
        <v>4232126.05</v>
      </c>
      <c r="J436" s="164">
        <v>4232126.05</v>
      </c>
      <c r="K436" s="164">
        <v>4232126.05</v>
      </c>
      <c r="L436" s="164">
        <v>4232126.05</v>
      </c>
      <c r="M436" s="164">
        <v>4168681.3576922999</v>
      </c>
      <c r="N436" s="164">
        <v>4168681.3576922999</v>
      </c>
    </row>
    <row r="437" spans="1:14" x14ac:dyDescent="0.2">
      <c r="A437" s="27" t="s">
        <v>3217</v>
      </c>
      <c r="B437" s="164">
        <v>1174866.69</v>
      </c>
      <c r="C437" s="164">
        <v>1174866.69</v>
      </c>
      <c r="D437" s="164">
        <v>1174866.69</v>
      </c>
      <c r="E437" s="164">
        <v>1174866.69</v>
      </c>
      <c r="F437" s="164">
        <v>1174866.69</v>
      </c>
      <c r="G437" s="164">
        <v>1174866.69</v>
      </c>
      <c r="H437" s="164">
        <v>1174866.69</v>
      </c>
      <c r="I437" s="164">
        <v>1174866.69</v>
      </c>
      <c r="J437" s="164">
        <v>1174866.69</v>
      </c>
      <c r="K437" s="164">
        <v>1174866.69</v>
      </c>
      <c r="L437" s="164">
        <v>1174866.69</v>
      </c>
      <c r="M437" s="164">
        <v>1174866.69</v>
      </c>
      <c r="N437" s="164">
        <v>1174866.69</v>
      </c>
    </row>
    <row r="438" spans="1:14" x14ac:dyDescent="0.2">
      <c r="A438" s="27" t="s">
        <v>3218</v>
      </c>
      <c r="B438" s="164">
        <v>3462313.6084615299</v>
      </c>
      <c r="C438" s="164">
        <v>3462313.6084615299</v>
      </c>
      <c r="D438" s="164">
        <v>3462320.6346153799</v>
      </c>
      <c r="E438" s="164">
        <v>3462327.6607692302</v>
      </c>
      <c r="F438" s="164">
        <v>3462334.6869230699</v>
      </c>
      <c r="G438" s="164">
        <v>3463494.2776922998</v>
      </c>
      <c r="H438" s="164">
        <v>3464665.0461538401</v>
      </c>
      <c r="I438" s="164">
        <v>3465835.81461538</v>
      </c>
      <c r="J438" s="164">
        <v>3467006.5830769199</v>
      </c>
      <c r="K438" s="164">
        <v>3474954.4492307599</v>
      </c>
      <c r="L438" s="164">
        <v>3483350.5415384602</v>
      </c>
      <c r="M438" s="164">
        <v>3491746.6338461498</v>
      </c>
      <c r="N438" s="164">
        <v>3491746.6338461498</v>
      </c>
    </row>
    <row r="439" spans="1:14" x14ac:dyDescent="0.2">
      <c r="A439" s="27" t="s">
        <v>3219</v>
      </c>
      <c r="B439" s="164">
        <v>130369980.868461</v>
      </c>
      <c r="C439" s="164">
        <v>129798789.00769199</v>
      </c>
      <c r="D439" s="164">
        <v>129786795.726153</v>
      </c>
      <c r="E439" s="164">
        <v>129774802.44461501</v>
      </c>
      <c r="F439" s="164">
        <v>129762809.163076</v>
      </c>
      <c r="G439" s="164">
        <v>129751968.446153</v>
      </c>
      <c r="H439" s="164">
        <v>129741138.906923</v>
      </c>
      <c r="I439" s="164">
        <v>129730444.490769</v>
      </c>
      <c r="J439" s="164">
        <v>129719614.951538</v>
      </c>
      <c r="K439" s="164">
        <v>129721602.51000001</v>
      </c>
      <c r="L439" s="164">
        <v>129724038.294615</v>
      </c>
      <c r="M439" s="164">
        <v>124530512.300769</v>
      </c>
      <c r="N439" s="164">
        <v>124530512.300769</v>
      </c>
    </row>
    <row r="440" spans="1:14" x14ac:dyDescent="0.2">
      <c r="A440" s="27" t="s">
        <v>3220</v>
      </c>
    </row>
    <row r="441" spans="1:14" x14ac:dyDescent="0.2">
      <c r="A441" s="27" t="s">
        <v>3221</v>
      </c>
    </row>
    <row r="442" spans="1:14" x14ac:dyDescent="0.2">
      <c r="A442" s="27" t="s">
        <v>3222</v>
      </c>
      <c r="B442" s="164">
        <v>130369980.868461</v>
      </c>
      <c r="C442" s="164">
        <v>129798789.00769199</v>
      </c>
      <c r="D442" s="164">
        <v>129786795.726153</v>
      </c>
      <c r="E442" s="164">
        <v>129774802.44461501</v>
      </c>
      <c r="F442" s="164">
        <v>129762809.163076</v>
      </c>
      <c r="G442" s="164">
        <v>129751968.446153</v>
      </c>
      <c r="H442" s="164">
        <v>129741138.906923</v>
      </c>
      <c r="I442" s="164">
        <v>129730444.490769</v>
      </c>
      <c r="J442" s="164">
        <v>129719614.951538</v>
      </c>
      <c r="K442" s="164">
        <v>129721602.51000001</v>
      </c>
      <c r="L442" s="164">
        <v>129724038.294615</v>
      </c>
      <c r="M442" s="164">
        <v>124530512.300769</v>
      </c>
      <c r="N442" s="164">
        <v>124530512.300769</v>
      </c>
    </row>
    <row r="443" spans="1:14" x14ac:dyDescent="0.2">
      <c r="A443" s="27" t="s">
        <v>3223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</row>
    <row r="444" spans="1:14" x14ac:dyDescent="0.2">
      <c r="A444" s="27" t="s">
        <v>3224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</row>
    <row r="445" spans="1:14" x14ac:dyDescent="0.2">
      <c r="A445" s="27" t="s">
        <v>3225</v>
      </c>
    </row>
    <row r="446" spans="1:14" x14ac:dyDescent="0.2">
      <c r="A446" s="27" t="s">
        <v>3226</v>
      </c>
    </row>
    <row r="447" spans="1:14" x14ac:dyDescent="0.2">
      <c r="A447" s="30" t="s">
        <v>3227</v>
      </c>
    </row>
    <row r="448" spans="1:14" x14ac:dyDescent="0.2">
      <c r="A448" s="27" t="s">
        <v>3228</v>
      </c>
      <c r="B448" s="164">
        <v>6758096576.6922998</v>
      </c>
      <c r="C448" s="164">
        <v>6760630655.1538401</v>
      </c>
      <c r="D448" s="164">
        <v>6763430942.8461504</v>
      </c>
      <c r="E448" s="164">
        <v>6765368957.4615297</v>
      </c>
      <c r="F448" s="164">
        <v>6767910662.8461504</v>
      </c>
      <c r="G448" s="164">
        <v>6771053123.6153803</v>
      </c>
      <c r="H448" s="164">
        <v>6779800632.0769196</v>
      </c>
      <c r="I448" s="164">
        <v>6789977185.1538401</v>
      </c>
      <c r="J448" s="164">
        <v>6799764970.1538401</v>
      </c>
      <c r="K448" s="164">
        <v>6809691287.4615297</v>
      </c>
      <c r="L448" s="164">
        <v>6814997299.90732</v>
      </c>
      <c r="M448" s="164">
        <v>6821122407.2725401</v>
      </c>
      <c r="N448" s="164">
        <v>6821122407.2725401</v>
      </c>
    </row>
    <row r="449" spans="1:14" x14ac:dyDescent="0.2">
      <c r="A449" s="27" t="s">
        <v>3229</v>
      </c>
      <c r="B449" s="164">
        <v>574950116.15384603</v>
      </c>
      <c r="C449" s="164">
        <v>575538722.30769205</v>
      </c>
      <c r="D449" s="164">
        <v>576133450</v>
      </c>
      <c r="E449" s="164">
        <v>576714777.692307</v>
      </c>
      <c r="F449" s="164">
        <v>577247057.692307</v>
      </c>
      <c r="G449" s="164">
        <v>577767160.76923001</v>
      </c>
      <c r="H449" s="164">
        <v>578299533.84615302</v>
      </c>
      <c r="I449" s="164">
        <v>578732110.76923001</v>
      </c>
      <c r="J449" s="164">
        <v>579075770</v>
      </c>
      <c r="K449" s="164">
        <v>579431165.38461494</v>
      </c>
      <c r="L449" s="164">
        <v>579811780.76923001</v>
      </c>
      <c r="M449" s="164">
        <v>580299248.46153796</v>
      </c>
      <c r="N449" s="164">
        <v>580299248.46153796</v>
      </c>
    </row>
    <row r="450" spans="1:14" x14ac:dyDescent="0.2">
      <c r="A450" s="27" t="s">
        <v>3230</v>
      </c>
      <c r="B450" s="164">
        <v>610358922.23076904</v>
      </c>
      <c r="C450" s="164">
        <v>611330828.38461494</v>
      </c>
      <c r="D450" s="164">
        <v>612238161.46153796</v>
      </c>
      <c r="E450" s="164">
        <v>613355316.84615397</v>
      </c>
      <c r="F450" s="164">
        <v>614468560.692307</v>
      </c>
      <c r="G450" s="164">
        <v>615587097.61538398</v>
      </c>
      <c r="H450" s="164">
        <v>617146979.15384603</v>
      </c>
      <c r="I450" s="164">
        <v>618258579.92307603</v>
      </c>
      <c r="J450" s="164">
        <v>619824293</v>
      </c>
      <c r="K450" s="164">
        <v>621379052.23076904</v>
      </c>
      <c r="L450" s="164">
        <v>622778376.07692301</v>
      </c>
      <c r="M450" s="164">
        <v>624569109.92307699</v>
      </c>
      <c r="N450" s="164">
        <v>624569109.92307699</v>
      </c>
    </row>
    <row r="451" spans="1:14" x14ac:dyDescent="0.2">
      <c r="A451" s="27" t="s">
        <v>3231</v>
      </c>
      <c r="B451" s="164">
        <v>1006598957.6923</v>
      </c>
      <c r="C451" s="164">
        <v>1038154211.53846</v>
      </c>
      <c r="D451" s="164">
        <v>1069696390.76923</v>
      </c>
      <c r="E451" s="164">
        <v>1132014588.46153</v>
      </c>
      <c r="F451" s="164">
        <v>1194824717.6923001</v>
      </c>
      <c r="G451" s="164">
        <v>1257774496.1538401</v>
      </c>
      <c r="H451" s="164">
        <v>1301089513.07692</v>
      </c>
      <c r="I451" s="164">
        <v>1344347690</v>
      </c>
      <c r="J451" s="164">
        <v>1380537003.8461499</v>
      </c>
      <c r="K451" s="164">
        <v>1413059137.6923001</v>
      </c>
      <c r="L451" s="164">
        <v>1445872550.7692299</v>
      </c>
      <c r="M451" s="164">
        <v>1478524823.07692</v>
      </c>
      <c r="N451" s="164">
        <v>1478524823.07692</v>
      </c>
    </row>
    <row r="452" spans="1:14" x14ac:dyDescent="0.2">
      <c r="A452" s="27" t="s">
        <v>3232</v>
      </c>
      <c r="B452" s="164">
        <v>8950004572.7692299</v>
      </c>
      <c r="C452" s="164">
        <v>8985654417.3846092</v>
      </c>
      <c r="D452" s="164">
        <v>9021498945.0769196</v>
      </c>
      <c r="E452" s="164">
        <v>9087453640.4615307</v>
      </c>
      <c r="F452" s="164">
        <v>9154450998.9230709</v>
      </c>
      <c r="G452" s="164">
        <v>9222181878.1538391</v>
      </c>
      <c r="H452" s="164">
        <v>9276336658.1538391</v>
      </c>
      <c r="I452" s="164">
        <v>9331315565.8461494</v>
      </c>
      <c r="J452" s="164">
        <v>9379202037</v>
      </c>
      <c r="K452" s="164">
        <v>9423560642.7692299</v>
      </c>
      <c r="L452" s="164">
        <v>9463460007.5226994</v>
      </c>
      <c r="M452" s="164">
        <v>9504515588.7340794</v>
      </c>
      <c r="N452" s="164">
        <v>9504515588.7340794</v>
      </c>
    </row>
    <row r="453" spans="1:14" x14ac:dyDescent="0.2">
      <c r="A453" s="27" t="s">
        <v>1688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</row>
    <row r="454" spans="1:14" x14ac:dyDescent="0.2">
      <c r="A454" s="27" t="s">
        <v>3233</v>
      </c>
      <c r="B454" s="164">
        <v>78435567.384615302</v>
      </c>
      <c r="C454" s="164">
        <v>78433030.503076896</v>
      </c>
      <c r="D454" s="164">
        <v>78426368.372307599</v>
      </c>
      <c r="E454" s="164">
        <v>78419308.477692202</v>
      </c>
      <c r="F454" s="164">
        <v>78419673.259999901</v>
      </c>
      <c r="G454" s="164">
        <v>78419673.259999901</v>
      </c>
      <c r="H454" s="164">
        <v>78419673.259999901</v>
      </c>
      <c r="I454" s="164">
        <v>78419673.259999901</v>
      </c>
      <c r="J454" s="164">
        <v>78419673.259999901</v>
      </c>
      <c r="K454" s="164">
        <v>78419673.259999901</v>
      </c>
      <c r="L454" s="164">
        <v>78419673.259999901</v>
      </c>
      <c r="M454" s="164">
        <v>78419673.259999901</v>
      </c>
      <c r="N454" s="164">
        <v>78419673.259999901</v>
      </c>
    </row>
    <row r="455" spans="1:14" x14ac:dyDescent="0.2">
      <c r="A455" s="27" t="s">
        <v>3234</v>
      </c>
      <c r="B455" s="164">
        <v>2479358.9500000002</v>
      </c>
      <c r="C455" s="164">
        <v>2479358.9500000002</v>
      </c>
      <c r="D455" s="164">
        <v>2479358.9500000002</v>
      </c>
      <c r="E455" s="164">
        <v>2479358.9500000002</v>
      </c>
      <c r="F455" s="164">
        <v>2479358.9500000002</v>
      </c>
      <c r="G455" s="164">
        <v>2479358.9500000002</v>
      </c>
      <c r="H455" s="164">
        <v>2479358.9500000002</v>
      </c>
      <c r="I455" s="164">
        <v>2479358.9500000002</v>
      </c>
      <c r="J455" s="164">
        <v>2479358.9500000002</v>
      </c>
      <c r="K455" s="164">
        <v>2479358.9500000002</v>
      </c>
      <c r="L455" s="164">
        <v>2479358.9500000002</v>
      </c>
      <c r="M455" s="164">
        <v>2479358.9500000002</v>
      </c>
      <c r="N455" s="164">
        <v>2479358.9500000002</v>
      </c>
    </row>
    <row r="456" spans="1:14" x14ac:dyDescent="0.2">
      <c r="A456" s="27" t="s">
        <v>3235</v>
      </c>
      <c r="B456" s="164">
        <v>17885667.6199999</v>
      </c>
      <c r="C456" s="164">
        <v>17885667.6199999</v>
      </c>
      <c r="D456" s="164">
        <v>17885667.6199999</v>
      </c>
      <c r="E456" s="164">
        <v>17885667.6199999</v>
      </c>
      <c r="F456" s="164">
        <v>17885667.6199999</v>
      </c>
      <c r="G456" s="164">
        <v>17885667.6199999</v>
      </c>
      <c r="H456" s="164">
        <v>17885667.6199999</v>
      </c>
      <c r="I456" s="164">
        <v>17885667.6199999</v>
      </c>
      <c r="J456" s="164">
        <v>17885667.6199999</v>
      </c>
      <c r="K456" s="164">
        <v>17885667.6199999</v>
      </c>
      <c r="L456" s="164">
        <v>17885667.6199999</v>
      </c>
      <c r="M456" s="164">
        <v>17885667.6199999</v>
      </c>
      <c r="N456" s="164">
        <v>17885667.6199999</v>
      </c>
    </row>
    <row r="457" spans="1:14" x14ac:dyDescent="0.2">
      <c r="A457" s="27" t="s">
        <v>3236</v>
      </c>
      <c r="B457" s="164">
        <v>5028279291.9684601</v>
      </c>
      <c r="C457" s="164">
        <v>5059501302.5423002</v>
      </c>
      <c r="D457" s="164">
        <v>5096078234.5192204</v>
      </c>
      <c r="E457" s="164">
        <v>5132545214.2599897</v>
      </c>
      <c r="F457" s="164">
        <v>5165442693.93923</v>
      </c>
      <c r="G457" s="164">
        <v>5197402776.09307</v>
      </c>
      <c r="H457" s="164">
        <v>5228107942.09307</v>
      </c>
      <c r="I457" s="164">
        <v>5258302398.3238401</v>
      </c>
      <c r="J457" s="164">
        <v>5293298205.09307</v>
      </c>
      <c r="K457" s="164">
        <v>5330210392.6315298</v>
      </c>
      <c r="L457" s="164">
        <v>5371554575.5546103</v>
      </c>
      <c r="M457" s="164">
        <v>5411789455.4007702</v>
      </c>
      <c r="N457" s="164">
        <v>5411789455.4007702</v>
      </c>
    </row>
    <row r="458" spans="1:14" x14ac:dyDescent="0.2">
      <c r="A458" s="27" t="s">
        <v>3237</v>
      </c>
      <c r="B458" s="164">
        <v>5127079885.92307</v>
      </c>
      <c r="C458" s="164">
        <v>5158299359.6153803</v>
      </c>
      <c r="D458" s="164">
        <v>5194869629.4615297</v>
      </c>
      <c r="E458" s="164">
        <v>5231329549.3076897</v>
      </c>
      <c r="F458" s="164">
        <v>5264227393.7692299</v>
      </c>
      <c r="G458" s="164">
        <v>5296187475.92307</v>
      </c>
      <c r="H458" s="164">
        <v>5326892641.92307</v>
      </c>
      <c r="I458" s="164">
        <v>5357087098.1538401</v>
      </c>
      <c r="J458" s="164">
        <v>5392082904.92307</v>
      </c>
      <c r="K458" s="164">
        <v>5428995092.4615297</v>
      </c>
      <c r="L458" s="164">
        <v>5470339275.3846102</v>
      </c>
      <c r="M458" s="164">
        <v>5510574155.2307701</v>
      </c>
      <c r="N458" s="164">
        <v>5510574155.2307701</v>
      </c>
    </row>
    <row r="459" spans="1:14" x14ac:dyDescent="0.2">
      <c r="A459" s="27" t="s">
        <v>3238</v>
      </c>
      <c r="B459" s="164">
        <v>0</v>
      </c>
      <c r="C459" s="164">
        <v>0</v>
      </c>
      <c r="D459" s="164">
        <v>0</v>
      </c>
      <c r="E459" s="164">
        <v>0</v>
      </c>
      <c r="F459" s="164">
        <v>0</v>
      </c>
      <c r="G459" s="164">
        <v>0</v>
      </c>
      <c r="H459" s="164">
        <v>0</v>
      </c>
      <c r="I459" s="164">
        <v>0</v>
      </c>
      <c r="J459" s="164">
        <v>0</v>
      </c>
      <c r="K459" s="164">
        <v>0</v>
      </c>
      <c r="L459" s="164">
        <v>0</v>
      </c>
      <c r="M459" s="164">
        <v>0</v>
      </c>
      <c r="N459" s="164">
        <v>0</v>
      </c>
    </row>
    <row r="460" spans="1:14" x14ac:dyDescent="0.2">
      <c r="A460" s="27" t="s">
        <v>3239</v>
      </c>
      <c r="B460" s="164">
        <v>4229355480.6002998</v>
      </c>
      <c r="C460" s="164">
        <v>4262067391.7024598</v>
      </c>
      <c r="D460" s="164">
        <v>4293021022.1836901</v>
      </c>
      <c r="E460" s="164">
        <v>4325870576.1956902</v>
      </c>
      <c r="F460" s="164">
        <v>4358809037.9722996</v>
      </c>
      <c r="G460" s="164">
        <v>4391384998.2966099</v>
      </c>
      <c r="H460" s="164">
        <v>4422508655.3113804</v>
      </c>
      <c r="I460" s="164">
        <v>4452560318.3276901</v>
      </c>
      <c r="J460" s="164">
        <v>4480426535.9046097</v>
      </c>
      <c r="K460" s="164">
        <v>4509287673.9555302</v>
      </c>
      <c r="L460" s="164">
        <v>4539480328.3199997</v>
      </c>
      <c r="M460" s="164">
        <v>4576030465.5204601</v>
      </c>
      <c r="N460" s="164">
        <v>4576030465.5204601</v>
      </c>
    </row>
    <row r="461" spans="1:14" x14ac:dyDescent="0.2">
      <c r="A461" s="27" t="s">
        <v>3240</v>
      </c>
      <c r="B461" s="164">
        <v>2052387214.76861</v>
      </c>
      <c r="C461" s="164">
        <v>2066592165.8166101</v>
      </c>
      <c r="D461" s="164">
        <v>2082287242.4433801</v>
      </c>
      <c r="E461" s="164">
        <v>2099757955.7393799</v>
      </c>
      <c r="F461" s="164">
        <v>2116495244.0369201</v>
      </c>
      <c r="G461" s="164">
        <v>2132608048.8698399</v>
      </c>
      <c r="H461" s="164">
        <v>2149604615.96492</v>
      </c>
      <c r="I461" s="164">
        <v>2165892472.14923</v>
      </c>
      <c r="J461" s="164">
        <v>2181328651.9569201</v>
      </c>
      <c r="K461" s="164">
        <v>2198063466.5458398</v>
      </c>
      <c r="L461" s="164">
        <v>2214670730.34307</v>
      </c>
      <c r="M461" s="164">
        <v>2232842178.5052299</v>
      </c>
      <c r="N461" s="164">
        <v>2232842178.5052299</v>
      </c>
    </row>
    <row r="462" spans="1:14" x14ac:dyDescent="0.2">
      <c r="A462" s="27" t="s">
        <v>3241</v>
      </c>
      <c r="B462" s="164">
        <v>138032699.23076901</v>
      </c>
      <c r="C462" s="164">
        <v>140028998.46153799</v>
      </c>
      <c r="D462" s="164">
        <v>142130256.153846</v>
      </c>
      <c r="E462" s="164">
        <v>144553825.384615</v>
      </c>
      <c r="F462" s="164">
        <v>146788010.76923001</v>
      </c>
      <c r="G462" s="164">
        <v>148838482.30769199</v>
      </c>
      <c r="H462" s="164">
        <v>151128022.30769199</v>
      </c>
      <c r="I462" s="164">
        <v>153298772.30769199</v>
      </c>
      <c r="J462" s="164">
        <v>154261238.46153799</v>
      </c>
      <c r="K462" s="164">
        <v>155367356.153846</v>
      </c>
      <c r="L462" s="164">
        <v>156444649.23076901</v>
      </c>
      <c r="M462" s="164">
        <v>157587466.923076</v>
      </c>
      <c r="N462" s="164">
        <v>157587466.923076</v>
      </c>
    </row>
    <row r="463" spans="1:14" x14ac:dyDescent="0.2">
      <c r="A463" s="27" t="s">
        <v>3242</v>
      </c>
      <c r="B463" s="164">
        <v>370178012.92307597</v>
      </c>
      <c r="C463" s="164">
        <v>371781650.61538398</v>
      </c>
      <c r="D463" s="164">
        <v>373371469.07692301</v>
      </c>
      <c r="E463" s="164">
        <v>374970189.84615302</v>
      </c>
      <c r="F463" s="164">
        <v>376843586.76923001</v>
      </c>
      <c r="G463" s="164">
        <v>378721506</v>
      </c>
      <c r="H463" s="164">
        <v>380501387.53846103</v>
      </c>
      <c r="I463" s="164">
        <v>382817713.692307</v>
      </c>
      <c r="J463" s="164">
        <v>382963294.46153802</v>
      </c>
      <c r="K463" s="164">
        <v>382974497.53846103</v>
      </c>
      <c r="L463" s="164">
        <v>382956380.61538398</v>
      </c>
      <c r="M463" s="164">
        <v>383354302.15384603</v>
      </c>
      <c r="N463" s="164">
        <v>383354302.15384603</v>
      </c>
    </row>
    <row r="464" spans="1:14" x14ac:dyDescent="0.2">
      <c r="A464" s="27" t="s">
        <v>3243</v>
      </c>
      <c r="B464" s="164">
        <v>712546132.20646095</v>
      </c>
      <c r="C464" s="164">
        <v>717712330.48707604</v>
      </c>
      <c r="D464" s="164">
        <v>722280830.609846</v>
      </c>
      <c r="E464" s="164">
        <v>727581538.22492301</v>
      </c>
      <c r="F464" s="164">
        <v>733323955.38153803</v>
      </c>
      <c r="G464" s="164">
        <v>739277065.91661501</v>
      </c>
      <c r="H464" s="164">
        <v>745696661.34522998</v>
      </c>
      <c r="I464" s="164">
        <v>752035687.06769204</v>
      </c>
      <c r="J464" s="164">
        <v>758354852.29846096</v>
      </c>
      <c r="K464" s="164">
        <v>765714480.71476901</v>
      </c>
      <c r="L464" s="164">
        <v>773239835.91692305</v>
      </c>
      <c r="M464" s="164">
        <v>780789745.14892304</v>
      </c>
      <c r="N464" s="164">
        <v>780789745.14892304</v>
      </c>
    </row>
    <row r="465" spans="1:14" x14ac:dyDescent="0.2">
      <c r="A465" s="27" t="s">
        <v>3244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</row>
    <row r="466" spans="1:14" x14ac:dyDescent="0.2">
      <c r="A466" s="27" t="s">
        <v>3245</v>
      </c>
      <c r="B466" s="164">
        <v>7502499539.7292299</v>
      </c>
      <c r="C466" s="164">
        <v>7558182537.0830698</v>
      </c>
      <c r="D466" s="164">
        <v>7613090820.4676905</v>
      </c>
      <c r="E466" s="164">
        <v>7672734085.3907604</v>
      </c>
      <c r="F466" s="164">
        <v>7732259834.9292297</v>
      </c>
      <c r="G466" s="164">
        <v>7790830101.3907604</v>
      </c>
      <c r="H466" s="164">
        <v>7849439342.4676905</v>
      </c>
      <c r="I466" s="164">
        <v>7906604963.54461</v>
      </c>
      <c r="J466" s="164">
        <v>7957334573.0830698</v>
      </c>
      <c r="K466" s="164">
        <v>8011407474.9084597</v>
      </c>
      <c r="L466" s="164">
        <v>8066791924.4261503</v>
      </c>
      <c r="M466" s="164">
        <v>8130604158.2515297</v>
      </c>
      <c r="N466" s="164">
        <v>8130604158.2515297</v>
      </c>
    </row>
    <row r="467" spans="1:14" x14ac:dyDescent="0.2">
      <c r="A467" s="27" t="s">
        <v>1194</v>
      </c>
      <c r="B467" s="164">
        <v>0</v>
      </c>
      <c r="C467" s="164">
        <v>0</v>
      </c>
      <c r="D467" s="164">
        <v>0</v>
      </c>
      <c r="E467" s="164">
        <v>0</v>
      </c>
      <c r="F467" s="164">
        <v>0</v>
      </c>
      <c r="G467" s="164">
        <v>0</v>
      </c>
      <c r="H467" s="164">
        <v>0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</row>
    <row r="468" spans="1:14" x14ac:dyDescent="0.2">
      <c r="A468" s="27" t="s">
        <v>3246</v>
      </c>
      <c r="B468" s="164">
        <v>1087162563.31692</v>
      </c>
      <c r="C468" s="164">
        <v>1097520592.51384</v>
      </c>
      <c r="D468" s="164">
        <v>1110892567.86461</v>
      </c>
      <c r="E468" s="164">
        <v>1123396945.5230701</v>
      </c>
      <c r="F468" s="164">
        <v>1135203885.4892299</v>
      </c>
      <c r="G468" s="164">
        <v>1147386145.45538</v>
      </c>
      <c r="H468" s="164">
        <v>1158540066.96</v>
      </c>
      <c r="I468" s="164">
        <v>1170029850.0030701</v>
      </c>
      <c r="J468" s="164">
        <v>1180173727.66153</v>
      </c>
      <c r="K468" s="164">
        <v>1190482649.93538</v>
      </c>
      <c r="L468" s="164">
        <v>1200993098.36307</v>
      </c>
      <c r="M468" s="164">
        <v>1213230384.4830699</v>
      </c>
      <c r="N468" s="164">
        <v>1213230384.4830699</v>
      </c>
    </row>
    <row r="469" spans="1:14" x14ac:dyDescent="0.2">
      <c r="A469" s="27" t="s">
        <v>1196</v>
      </c>
      <c r="B469" s="164">
        <v>0</v>
      </c>
      <c r="C469" s="164">
        <v>0</v>
      </c>
      <c r="D469" s="164">
        <v>0</v>
      </c>
      <c r="E469" s="164">
        <v>0</v>
      </c>
      <c r="F469" s="164">
        <v>0</v>
      </c>
      <c r="G469" s="164">
        <v>0</v>
      </c>
      <c r="H469" s="164">
        <v>0</v>
      </c>
      <c r="I469" s="164">
        <v>0</v>
      </c>
      <c r="J469" s="164">
        <v>0</v>
      </c>
      <c r="K469" s="164">
        <v>0</v>
      </c>
      <c r="L469" s="164">
        <v>0</v>
      </c>
      <c r="M469" s="164">
        <v>0</v>
      </c>
      <c r="N469" s="164">
        <v>0</v>
      </c>
    </row>
    <row r="470" spans="1:14" x14ac:dyDescent="0.2">
      <c r="A470" s="27" t="s">
        <v>3247</v>
      </c>
      <c r="B470" s="164">
        <v>22666746561.7384</v>
      </c>
      <c r="C470" s="164">
        <v>22799656906.596901</v>
      </c>
      <c r="D470" s="164">
        <v>22940351962.870701</v>
      </c>
      <c r="E470" s="164">
        <v>23114914220.682999</v>
      </c>
      <c r="F470" s="164">
        <v>23286142113.110699</v>
      </c>
      <c r="G470" s="164">
        <v>23456585600.923</v>
      </c>
      <c r="H470" s="164">
        <v>23611208709.504601</v>
      </c>
      <c r="I470" s="164">
        <v>23765037477.5476</v>
      </c>
      <c r="J470" s="164">
        <v>23908793242.667599</v>
      </c>
      <c r="K470" s="164">
        <v>24054445860.0746</v>
      </c>
      <c r="L470" s="164">
        <v>24201584305.696499</v>
      </c>
      <c r="M470" s="164">
        <v>24358924286.699402</v>
      </c>
      <c r="N470" s="164">
        <v>24358924286.699402</v>
      </c>
    </row>
    <row r="471" spans="1:14" x14ac:dyDescent="0.2">
      <c r="A471" s="27" t="s">
        <v>3248</v>
      </c>
      <c r="B471" s="164">
        <v>23151081247.507599</v>
      </c>
      <c r="C471" s="164">
        <v>23286958597.750702</v>
      </c>
      <c r="D471" s="164">
        <v>23430988380.178398</v>
      </c>
      <c r="E471" s="164">
        <v>23608984031.836899</v>
      </c>
      <c r="F471" s="164">
        <v>23783790289.6492</v>
      </c>
      <c r="G471" s="164">
        <v>23957809049.769199</v>
      </c>
      <c r="H471" s="164">
        <v>24115030028.3507</v>
      </c>
      <c r="I471" s="164">
        <v>24272518628.7015</v>
      </c>
      <c r="J471" s="164">
        <v>24419753888.821499</v>
      </c>
      <c r="K471" s="164">
        <v>24569204836.612999</v>
      </c>
      <c r="L471" s="164">
        <v>24720364989.7892</v>
      </c>
      <c r="M471" s="164">
        <v>24881682463.503799</v>
      </c>
      <c r="N471" s="164">
        <v>24881682463.503799</v>
      </c>
    </row>
    <row r="472" spans="1:14" x14ac:dyDescent="0.2">
      <c r="A472" s="27" t="s">
        <v>3249</v>
      </c>
      <c r="B472" s="164">
        <v>-484334685.76923299</v>
      </c>
      <c r="C472" s="164">
        <v>-487301691.15384603</v>
      </c>
      <c r="D472" s="164">
        <v>-490636417.307693</v>
      </c>
      <c r="E472" s="164">
        <v>-494069811.153844</v>
      </c>
      <c r="F472" s="164">
        <v>-497648176.53845602</v>
      </c>
      <c r="G472" s="164">
        <v>-501223448.84614998</v>
      </c>
      <c r="H472" s="164">
        <v>-503821318.84615397</v>
      </c>
      <c r="I472" s="164">
        <v>-507481151.15384698</v>
      </c>
      <c r="J472" s="164">
        <v>-510960646.15384799</v>
      </c>
      <c r="K472" s="164">
        <v>-514758976.53846401</v>
      </c>
      <c r="L472" s="164">
        <v>-518780684.09267402</v>
      </c>
      <c r="M472" s="164">
        <v>-522758176.80437797</v>
      </c>
      <c r="N472" s="164">
        <v>-522758176.80437797</v>
      </c>
    </row>
    <row r="473" spans="1:14" x14ac:dyDescent="0.2">
      <c r="A473" s="27" t="s">
        <v>3250</v>
      </c>
    </row>
    <row r="474" spans="1:14" x14ac:dyDescent="0.2">
      <c r="A474" s="27" t="s">
        <v>3251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</row>
    <row r="475" spans="1:14" x14ac:dyDescent="0.2">
      <c r="A475" s="27" t="s">
        <v>3252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</row>
    <row r="476" spans="1:14" x14ac:dyDescent="0.2">
      <c r="A476" s="27" t="s">
        <v>3253</v>
      </c>
      <c r="B476" s="164">
        <v>0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</row>
    <row r="477" spans="1:14" x14ac:dyDescent="0.2">
      <c r="A477" s="27" t="s">
        <v>3254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</row>
    <row r="478" spans="1:14" x14ac:dyDescent="0.2">
      <c r="A478" s="27" t="s">
        <v>3255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</row>
    <row r="479" spans="1:14" x14ac:dyDescent="0.2">
      <c r="A479" s="27" t="s">
        <v>3256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</row>
    <row r="480" spans="1:14" x14ac:dyDescent="0.2">
      <c r="A480" s="27" t="s">
        <v>3257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3258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</row>
    <row r="482" spans="1:14" x14ac:dyDescent="0.2">
      <c r="A482" s="27" t="s">
        <v>3259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3260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</row>
    <row r="484" spans="1:14" x14ac:dyDescent="0.2">
      <c r="A484" s="27" t="s">
        <v>3261</v>
      </c>
    </row>
    <row r="485" spans="1:14" x14ac:dyDescent="0.2">
      <c r="A485" s="27" t="s">
        <v>3262</v>
      </c>
    </row>
    <row r="486" spans="1:14" x14ac:dyDescent="0.2">
      <c r="A486" s="27" t="s">
        <v>3263</v>
      </c>
    </row>
    <row r="487" spans="1:14" ht="10.8" thickBot="1" x14ac:dyDescent="0.25">
      <c r="A487" s="170" t="s">
        <v>3264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</row>
    <row r="488" spans="1:14" x14ac:dyDescent="0.2">
      <c r="A488" s="27" t="s">
        <v>3265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</row>
    <row r="489" spans="1:14" x14ac:dyDescent="0.2">
      <c r="A489" s="27" t="s">
        <v>3266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</row>
    <row r="490" spans="1:14" x14ac:dyDescent="0.2">
      <c r="A490" s="27" t="s">
        <v>3267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</row>
    <row r="491" spans="1:14" x14ac:dyDescent="0.2">
      <c r="A491" s="27" t="s">
        <v>3268</v>
      </c>
      <c r="B491" s="164">
        <v>0</v>
      </c>
      <c r="C491" s="164">
        <v>0</v>
      </c>
      <c r="D491" s="164">
        <v>0</v>
      </c>
      <c r="E491" s="164">
        <v>0</v>
      </c>
      <c r="F491" s="164">
        <v>0</v>
      </c>
      <c r="G491" s="164">
        <v>0</v>
      </c>
      <c r="H491" s="164">
        <v>0</v>
      </c>
      <c r="I491" s="164">
        <v>0</v>
      </c>
      <c r="J491" s="164">
        <v>0</v>
      </c>
      <c r="K491" s="164">
        <v>0</v>
      </c>
      <c r="L491" s="164">
        <v>0</v>
      </c>
      <c r="M491" s="164">
        <v>0</v>
      </c>
      <c r="N491" s="164">
        <v>0</v>
      </c>
    </row>
    <row r="492" spans="1:14" x14ac:dyDescent="0.2">
      <c r="A492" s="27" t="s">
        <v>3269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</row>
    <row r="493" spans="1:14" x14ac:dyDescent="0.2">
      <c r="A493" s="27" t="s">
        <v>3270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</row>
    <row r="494" spans="1:14" x14ac:dyDescent="0.2">
      <c r="A494" s="27" t="s">
        <v>3271</v>
      </c>
      <c r="B494" s="164">
        <v>0</v>
      </c>
      <c r="C494" s="164">
        <v>0</v>
      </c>
      <c r="D494" s="164">
        <v>0</v>
      </c>
      <c r="E494" s="164">
        <v>0</v>
      </c>
      <c r="F494" s="164">
        <v>0</v>
      </c>
      <c r="G494" s="164">
        <v>0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64">
        <v>0</v>
      </c>
      <c r="N494" s="164">
        <v>0</v>
      </c>
    </row>
    <row r="495" spans="1:14" x14ac:dyDescent="0.2">
      <c r="A495" s="27" t="s">
        <v>3272</v>
      </c>
      <c r="B495" s="164">
        <v>0</v>
      </c>
      <c r="C495" s="164">
        <v>0</v>
      </c>
      <c r="D495" s="164">
        <v>0</v>
      </c>
      <c r="E495" s="164">
        <v>0</v>
      </c>
      <c r="F495" s="164">
        <v>0</v>
      </c>
      <c r="G495" s="164">
        <v>0</v>
      </c>
      <c r="H495" s="164">
        <v>0</v>
      </c>
      <c r="I495" s="164">
        <v>0</v>
      </c>
      <c r="J495" s="164">
        <v>0</v>
      </c>
      <c r="K495" s="164">
        <v>0</v>
      </c>
      <c r="L495" s="164">
        <v>0</v>
      </c>
      <c r="M495" s="164">
        <v>0</v>
      </c>
      <c r="N495" s="164">
        <v>0</v>
      </c>
    </row>
    <row r="496" spans="1:14" x14ac:dyDescent="0.2">
      <c r="A496" s="27" t="s">
        <v>3273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</row>
    <row r="497" spans="1:14" x14ac:dyDescent="0.2">
      <c r="A497" s="27" t="s">
        <v>3274</v>
      </c>
      <c r="B497" s="164">
        <v>0</v>
      </c>
      <c r="C497" s="164">
        <v>0</v>
      </c>
      <c r="D497" s="164">
        <v>0</v>
      </c>
      <c r="E497" s="164">
        <v>0</v>
      </c>
      <c r="F497" s="164">
        <v>0</v>
      </c>
      <c r="G497" s="164">
        <v>0</v>
      </c>
      <c r="H497" s="164">
        <v>0</v>
      </c>
      <c r="I497" s="164">
        <v>0</v>
      </c>
      <c r="J497" s="164">
        <v>0</v>
      </c>
      <c r="K497" s="164">
        <v>0</v>
      </c>
      <c r="L497" s="164">
        <v>0</v>
      </c>
      <c r="M497" s="164">
        <v>0</v>
      </c>
      <c r="N497" s="164">
        <v>0</v>
      </c>
    </row>
    <row r="498" spans="1:14" x14ac:dyDescent="0.2">
      <c r="A498" s="27" t="s">
        <v>3275</v>
      </c>
      <c r="B498" s="164">
        <v>0</v>
      </c>
      <c r="C498" s="164">
        <v>0</v>
      </c>
      <c r="D498" s="164">
        <v>0</v>
      </c>
      <c r="E498" s="164">
        <v>0</v>
      </c>
      <c r="F498" s="164">
        <v>0</v>
      </c>
      <c r="G498" s="164">
        <v>0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64">
        <v>0</v>
      </c>
      <c r="N498" s="164">
        <v>0</v>
      </c>
    </row>
    <row r="499" spans="1:14" x14ac:dyDescent="0.2">
      <c r="A499" s="27" t="s">
        <v>3276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</row>
    <row r="500" spans="1:14" x14ac:dyDescent="0.2">
      <c r="A500" s="27" t="s">
        <v>3277</v>
      </c>
      <c r="B500" s="164">
        <v>0</v>
      </c>
      <c r="C500" s="164">
        <v>0</v>
      </c>
      <c r="D500" s="164">
        <v>0</v>
      </c>
      <c r="E500" s="164">
        <v>0</v>
      </c>
      <c r="F500" s="164">
        <v>0</v>
      </c>
      <c r="G500" s="164">
        <v>0</v>
      </c>
      <c r="H500" s="164">
        <v>0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</row>
    <row r="501" spans="1:14" x14ac:dyDescent="0.2">
      <c r="A501" s="27" t="s">
        <v>3278</v>
      </c>
      <c r="B501" s="164">
        <v>0</v>
      </c>
      <c r="C501" s="164">
        <v>0</v>
      </c>
      <c r="D501" s="164">
        <v>0</v>
      </c>
      <c r="E501" s="164">
        <v>0</v>
      </c>
      <c r="F501" s="164">
        <v>0</v>
      </c>
      <c r="G501" s="164">
        <v>0</v>
      </c>
      <c r="H501" s="164">
        <v>0</v>
      </c>
      <c r="I501" s="164">
        <v>0</v>
      </c>
      <c r="J501" s="164">
        <v>0</v>
      </c>
      <c r="K501" s="164">
        <v>0</v>
      </c>
      <c r="L501" s="164">
        <v>0</v>
      </c>
      <c r="M501" s="164">
        <v>0</v>
      </c>
      <c r="N501" s="164">
        <v>0</v>
      </c>
    </row>
    <row r="502" spans="1:14" x14ac:dyDescent="0.2">
      <c r="A502" s="27" t="s">
        <v>3279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</row>
    <row r="503" spans="1:14" x14ac:dyDescent="0.2">
      <c r="A503" s="27" t="s">
        <v>3280</v>
      </c>
      <c r="B503" s="164">
        <v>0</v>
      </c>
      <c r="C503" s="164">
        <v>0</v>
      </c>
      <c r="D503" s="164">
        <v>0</v>
      </c>
      <c r="E503" s="164">
        <v>0</v>
      </c>
      <c r="F503" s="164">
        <v>0</v>
      </c>
      <c r="G503" s="164">
        <v>0</v>
      </c>
      <c r="H503" s="164">
        <v>0</v>
      </c>
      <c r="I503" s="164">
        <v>0</v>
      </c>
      <c r="J503" s="164">
        <v>0</v>
      </c>
      <c r="K503" s="164">
        <v>0</v>
      </c>
      <c r="L503" s="164">
        <v>0</v>
      </c>
      <c r="M503" s="164">
        <v>0</v>
      </c>
      <c r="N503" s="164">
        <v>0</v>
      </c>
    </row>
    <row r="504" spans="1:14" x14ac:dyDescent="0.2">
      <c r="A504" s="27" t="s">
        <v>3281</v>
      </c>
      <c r="B504" s="164">
        <v>0</v>
      </c>
      <c r="C504" s="164">
        <v>0</v>
      </c>
      <c r="D504" s="164">
        <v>0</v>
      </c>
      <c r="E504" s="164">
        <v>0</v>
      </c>
      <c r="F504" s="164">
        <v>0</v>
      </c>
      <c r="G504" s="164">
        <v>0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64">
        <v>0</v>
      </c>
      <c r="N504" s="164">
        <v>0</v>
      </c>
    </row>
    <row r="505" spans="1:14" x14ac:dyDescent="0.2">
      <c r="A505" s="27" t="s">
        <v>3282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</row>
    <row r="506" spans="1:14" x14ac:dyDescent="0.2">
      <c r="A506" s="27" t="s">
        <v>3283</v>
      </c>
      <c r="B506" s="164">
        <v>0</v>
      </c>
      <c r="C506" s="164">
        <v>0</v>
      </c>
      <c r="D506" s="164">
        <v>0</v>
      </c>
      <c r="E506" s="164">
        <v>0</v>
      </c>
      <c r="F506" s="164">
        <v>0</v>
      </c>
      <c r="G506" s="164">
        <v>0</v>
      </c>
      <c r="H506" s="164">
        <v>0</v>
      </c>
      <c r="I506" s="164">
        <v>0</v>
      </c>
      <c r="J506" s="164">
        <v>0</v>
      </c>
      <c r="K506" s="164">
        <v>0</v>
      </c>
      <c r="L506" s="164">
        <v>0</v>
      </c>
      <c r="M506" s="164">
        <v>0</v>
      </c>
      <c r="N506" s="164">
        <v>0</v>
      </c>
    </row>
    <row r="507" spans="1:14" x14ac:dyDescent="0.2">
      <c r="A507" s="27" t="s">
        <v>3284</v>
      </c>
      <c r="B507" s="164">
        <v>0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</row>
    <row r="508" spans="1:14" x14ac:dyDescent="0.2">
      <c r="A508" s="27" t="s">
        <v>3285</v>
      </c>
      <c r="B508" s="164">
        <v>0</v>
      </c>
      <c r="C508" s="164">
        <v>0</v>
      </c>
      <c r="D508" s="164">
        <v>0</v>
      </c>
      <c r="E508" s="164">
        <v>0</v>
      </c>
      <c r="F508" s="164">
        <v>0</v>
      </c>
      <c r="G508" s="164">
        <v>0</v>
      </c>
      <c r="H508" s="164">
        <v>0</v>
      </c>
      <c r="I508" s="164">
        <v>0</v>
      </c>
      <c r="J508" s="164">
        <v>0</v>
      </c>
      <c r="K508" s="164">
        <v>0</v>
      </c>
      <c r="L508" s="164">
        <v>0</v>
      </c>
      <c r="M508" s="164">
        <v>0</v>
      </c>
      <c r="N508" s="164">
        <v>0</v>
      </c>
    </row>
    <row r="509" spans="1:14" x14ac:dyDescent="0.2">
      <c r="A509" s="27" t="s">
        <v>3286</v>
      </c>
      <c r="B509" s="164">
        <v>0</v>
      </c>
      <c r="C509" s="164">
        <v>0</v>
      </c>
      <c r="D509" s="164">
        <v>0</v>
      </c>
      <c r="E509" s="164">
        <v>0</v>
      </c>
      <c r="F509" s="164">
        <v>0</v>
      </c>
      <c r="G509" s="164">
        <v>0</v>
      </c>
      <c r="H509" s="164">
        <v>0</v>
      </c>
      <c r="I509" s="164">
        <v>0</v>
      </c>
      <c r="J509" s="164">
        <v>0</v>
      </c>
      <c r="K509" s="164">
        <v>0</v>
      </c>
      <c r="L509" s="164">
        <v>0</v>
      </c>
      <c r="M509" s="164">
        <v>0</v>
      </c>
      <c r="N509" s="164">
        <v>0</v>
      </c>
    </row>
    <row r="510" spans="1:14" x14ac:dyDescent="0.2">
      <c r="A510" s="27" t="s">
        <v>3287</v>
      </c>
      <c r="B510" s="164">
        <v>0</v>
      </c>
      <c r="C510" s="164">
        <v>0</v>
      </c>
      <c r="D510" s="164">
        <v>0</v>
      </c>
      <c r="E510" s="164">
        <v>0</v>
      </c>
      <c r="F510" s="164">
        <v>0</v>
      </c>
      <c r="G510" s="164">
        <v>0</v>
      </c>
      <c r="H510" s="164">
        <v>0</v>
      </c>
      <c r="I510" s="164">
        <v>0</v>
      </c>
      <c r="J510" s="164">
        <v>0</v>
      </c>
      <c r="K510" s="164">
        <v>0</v>
      </c>
      <c r="L510" s="164">
        <v>0</v>
      </c>
      <c r="M510" s="164">
        <v>0</v>
      </c>
      <c r="N510" s="164">
        <v>0</v>
      </c>
    </row>
    <row r="511" spans="1:14" x14ac:dyDescent="0.2">
      <c r="A511" s="27" t="s">
        <v>3288</v>
      </c>
      <c r="B511" s="164">
        <v>0</v>
      </c>
      <c r="C511" s="164">
        <v>0</v>
      </c>
      <c r="D511" s="164">
        <v>0</v>
      </c>
      <c r="E511" s="164">
        <v>0</v>
      </c>
      <c r="F511" s="164">
        <v>0</v>
      </c>
      <c r="G511" s="164">
        <v>0</v>
      </c>
      <c r="H511" s="164">
        <v>0</v>
      </c>
      <c r="I511" s="164">
        <v>0</v>
      </c>
      <c r="J511" s="164">
        <v>0</v>
      </c>
      <c r="K511" s="164">
        <v>0</v>
      </c>
      <c r="L511" s="164">
        <v>0</v>
      </c>
      <c r="M511" s="164">
        <v>0</v>
      </c>
      <c r="N511" s="164">
        <v>0</v>
      </c>
    </row>
    <row r="512" spans="1:14" x14ac:dyDescent="0.2">
      <c r="A512" s="27" t="s">
        <v>3289</v>
      </c>
      <c r="B512" s="164">
        <v>0</v>
      </c>
      <c r="C512" s="164">
        <v>0</v>
      </c>
      <c r="D512" s="164">
        <v>0</v>
      </c>
      <c r="E512" s="164">
        <v>0</v>
      </c>
      <c r="F512" s="164">
        <v>0</v>
      </c>
      <c r="G512" s="164">
        <v>0</v>
      </c>
      <c r="H512" s="164">
        <v>0</v>
      </c>
      <c r="I512" s="164">
        <v>0</v>
      </c>
      <c r="J512" s="164">
        <v>0</v>
      </c>
      <c r="K512" s="164">
        <v>0</v>
      </c>
      <c r="L512" s="164">
        <v>0</v>
      </c>
      <c r="M512" s="164">
        <v>0</v>
      </c>
      <c r="N512" s="164">
        <v>0</v>
      </c>
    </row>
    <row r="513" spans="1:14" x14ac:dyDescent="0.2">
      <c r="A513" s="27" t="s">
        <v>3290</v>
      </c>
      <c r="B513" s="164">
        <v>0</v>
      </c>
      <c r="C513" s="164">
        <v>0</v>
      </c>
      <c r="D513" s="164">
        <v>0</v>
      </c>
      <c r="E513" s="164">
        <v>0</v>
      </c>
      <c r="F513" s="164">
        <v>0</v>
      </c>
      <c r="G513" s="164">
        <v>0</v>
      </c>
      <c r="H513" s="164">
        <v>0</v>
      </c>
      <c r="I513" s="164">
        <v>0</v>
      </c>
      <c r="J513" s="164">
        <v>0</v>
      </c>
      <c r="K513" s="164">
        <v>0</v>
      </c>
      <c r="L513" s="164">
        <v>0</v>
      </c>
      <c r="M513" s="164">
        <v>0</v>
      </c>
      <c r="N513" s="164">
        <v>0</v>
      </c>
    </row>
    <row r="514" spans="1:14" x14ac:dyDescent="0.2">
      <c r="A514" s="27" t="s">
        <v>3291</v>
      </c>
      <c r="B514" s="164">
        <v>0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</row>
    <row r="515" spans="1:14" x14ac:dyDescent="0.2">
      <c r="A515" s="27" t="s">
        <v>3292</v>
      </c>
      <c r="B515" s="164">
        <v>0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</row>
    <row r="516" spans="1:14" x14ac:dyDescent="0.2">
      <c r="A516" s="27" t="s">
        <v>3293</v>
      </c>
      <c r="B516" s="164">
        <v>0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</row>
    <row r="517" spans="1:14" x14ac:dyDescent="0.2">
      <c r="A517" s="27" t="s">
        <v>3294</v>
      </c>
      <c r="B517" s="164">
        <v>0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0</v>
      </c>
      <c r="K517" s="164">
        <v>0</v>
      </c>
      <c r="L517" s="164">
        <v>0</v>
      </c>
      <c r="M517" s="164">
        <v>0</v>
      </c>
      <c r="N517" s="164">
        <v>0</v>
      </c>
    </row>
    <row r="518" spans="1:14" x14ac:dyDescent="0.2">
      <c r="A518" s="27" t="s">
        <v>3295</v>
      </c>
      <c r="B518" s="164">
        <v>0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</row>
    <row r="519" spans="1:14" x14ac:dyDescent="0.2">
      <c r="A519" s="27" t="s">
        <v>3296</v>
      </c>
      <c r="B519" s="164">
        <v>0</v>
      </c>
      <c r="C519" s="164">
        <v>0</v>
      </c>
      <c r="D519" s="164">
        <v>0</v>
      </c>
      <c r="E519" s="164">
        <v>0</v>
      </c>
      <c r="F519" s="164">
        <v>0</v>
      </c>
      <c r="G519" s="164">
        <v>0</v>
      </c>
      <c r="H519" s="164">
        <v>0</v>
      </c>
      <c r="I519" s="164">
        <v>0</v>
      </c>
      <c r="J519" s="164">
        <v>0</v>
      </c>
      <c r="K519" s="164">
        <v>0</v>
      </c>
      <c r="L519" s="164">
        <v>0</v>
      </c>
      <c r="M519" s="164">
        <v>0</v>
      </c>
      <c r="N519" s="164">
        <v>0</v>
      </c>
    </row>
    <row r="520" spans="1:14" x14ac:dyDescent="0.2">
      <c r="A520" s="27" t="s">
        <v>3297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B688-625D-455E-95CB-354B4DBF4DE3}">
  <sheetPr>
    <tabColor theme="7"/>
  </sheetPr>
  <dimension ref="A1:N520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59.33203125" style="27" bestFit="1" customWidth="1"/>
    <col min="2" max="14" width="12" style="305" bestFit="1" customWidth="1"/>
    <col min="15" max="16384" width="9.109375" style="164"/>
  </cols>
  <sheetData>
    <row r="1" spans="1:14" s="163" customFormat="1" x14ac:dyDescent="0.2">
      <c r="A1" s="162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</row>
    <row r="2" spans="1:14" s="163" customFormat="1" x14ac:dyDescent="0.2">
      <c r="A2" s="162" t="s">
        <v>2829</v>
      </c>
      <c r="B2" s="306" t="s">
        <v>2830</v>
      </c>
      <c r="C2" s="306" t="s">
        <v>2831</v>
      </c>
      <c r="D2" s="306" t="s">
        <v>2832</v>
      </c>
      <c r="E2" s="306" t="s">
        <v>2833</v>
      </c>
      <c r="F2" s="306" t="s">
        <v>2834</v>
      </c>
      <c r="G2" s="306" t="s">
        <v>2835</v>
      </c>
      <c r="H2" s="306" t="s">
        <v>2836</v>
      </c>
      <c r="I2" s="306" t="s">
        <v>2837</v>
      </c>
      <c r="J2" s="306" t="s">
        <v>2838</v>
      </c>
      <c r="K2" s="306" t="s">
        <v>2839</v>
      </c>
      <c r="L2" s="306" t="s">
        <v>2840</v>
      </c>
      <c r="M2" s="306" t="s">
        <v>2841</v>
      </c>
      <c r="N2" s="306" t="s">
        <v>17</v>
      </c>
    </row>
    <row r="3" spans="1:14" s="163" customFormat="1" x14ac:dyDescent="0.2">
      <c r="A3" s="162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</row>
    <row r="4" spans="1:14" x14ac:dyDescent="0.2">
      <c r="A4" s="27" t="s">
        <v>1231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737</v>
      </c>
      <c r="B9" s="305">
        <v>0</v>
      </c>
      <c r="C9" s="305">
        <v>0</v>
      </c>
      <c r="D9" s="305">
        <v>0</v>
      </c>
      <c r="E9" s="305">
        <v>0</v>
      </c>
      <c r="F9" s="305">
        <v>0</v>
      </c>
      <c r="G9" s="305">
        <v>0</v>
      </c>
      <c r="H9" s="305">
        <v>0</v>
      </c>
      <c r="I9" s="305">
        <v>0</v>
      </c>
      <c r="J9" s="305">
        <v>0</v>
      </c>
      <c r="K9" s="305">
        <v>0</v>
      </c>
      <c r="L9" s="305">
        <v>0</v>
      </c>
      <c r="M9" s="305">
        <v>0</v>
      </c>
      <c r="N9" s="305">
        <v>0</v>
      </c>
    </row>
    <row r="10" spans="1:14" s="171" customFormat="1" x14ac:dyDescent="0.2">
      <c r="A10" s="128" t="s">
        <v>738</v>
      </c>
      <c r="B10" s="305">
        <v>0</v>
      </c>
      <c r="C10" s="305">
        <v>0</v>
      </c>
      <c r="D10" s="305">
        <v>0</v>
      </c>
      <c r="E10" s="305">
        <v>0</v>
      </c>
      <c r="F10" s="305">
        <v>0</v>
      </c>
      <c r="G10" s="305">
        <v>0</v>
      </c>
      <c r="H10" s="305">
        <v>0</v>
      </c>
      <c r="I10" s="305">
        <v>0</v>
      </c>
      <c r="J10" s="305">
        <v>0</v>
      </c>
      <c r="K10" s="305">
        <v>0</v>
      </c>
      <c r="L10" s="305">
        <v>0</v>
      </c>
      <c r="M10" s="305">
        <v>0</v>
      </c>
      <c r="N10" s="305">
        <v>0</v>
      </c>
    </row>
    <row r="11" spans="1:14" s="171" customFormat="1" x14ac:dyDescent="0.2">
      <c r="A11" s="128" t="s">
        <v>739</v>
      </c>
      <c r="B11" s="305">
        <v>0</v>
      </c>
      <c r="C11" s="305">
        <v>0</v>
      </c>
      <c r="D11" s="305">
        <v>0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</row>
    <row r="12" spans="1:14" s="171" customFormat="1" x14ac:dyDescent="0.2">
      <c r="A12" s="128" t="s">
        <v>740</v>
      </c>
      <c r="B12" s="305">
        <v>0</v>
      </c>
      <c r="C12" s="305">
        <v>0</v>
      </c>
      <c r="D12" s="305">
        <v>0</v>
      </c>
      <c r="E12" s="305">
        <v>0</v>
      </c>
      <c r="F12" s="305">
        <v>0</v>
      </c>
      <c r="G12" s="305">
        <v>0</v>
      </c>
      <c r="H12" s="305">
        <v>0</v>
      </c>
      <c r="I12" s="305">
        <v>0</v>
      </c>
      <c r="J12" s="305">
        <v>0</v>
      </c>
      <c r="K12" s="305">
        <v>0</v>
      </c>
      <c r="L12" s="305">
        <v>0</v>
      </c>
      <c r="M12" s="305">
        <v>0</v>
      </c>
      <c r="N12" s="305">
        <v>0</v>
      </c>
    </row>
    <row r="13" spans="1:14" s="171" customFormat="1" x14ac:dyDescent="0.2">
      <c r="A13" s="128" t="s">
        <v>741</v>
      </c>
      <c r="B13" s="305">
        <v>0</v>
      </c>
      <c r="C13" s="305">
        <v>0</v>
      </c>
      <c r="D13" s="305">
        <v>0</v>
      </c>
      <c r="E13" s="305">
        <v>0</v>
      </c>
      <c r="F13" s="305">
        <v>0</v>
      </c>
      <c r="G13" s="305">
        <v>0</v>
      </c>
      <c r="H13" s="305">
        <v>0</v>
      </c>
      <c r="I13" s="305">
        <v>0</v>
      </c>
      <c r="J13" s="305">
        <v>0</v>
      </c>
      <c r="K13" s="305">
        <v>0</v>
      </c>
      <c r="L13" s="305">
        <v>0</v>
      </c>
      <c r="M13" s="305">
        <v>0</v>
      </c>
      <c r="N13" s="305">
        <v>0</v>
      </c>
    </row>
    <row r="14" spans="1:14" s="171" customFormat="1" x14ac:dyDescent="0.2">
      <c r="A14" s="128" t="s">
        <v>742</v>
      </c>
      <c r="B14" s="305">
        <v>0</v>
      </c>
      <c r="C14" s="305">
        <v>0</v>
      </c>
      <c r="D14" s="305">
        <v>0</v>
      </c>
      <c r="E14" s="305">
        <v>0</v>
      </c>
      <c r="F14" s="305">
        <v>0</v>
      </c>
      <c r="G14" s="305">
        <v>0</v>
      </c>
      <c r="H14" s="305">
        <v>0</v>
      </c>
      <c r="I14" s="305">
        <v>0</v>
      </c>
      <c r="J14" s="305">
        <v>0</v>
      </c>
      <c r="K14" s="305">
        <v>0</v>
      </c>
      <c r="L14" s="305">
        <v>0</v>
      </c>
      <c r="M14" s="305">
        <v>0</v>
      </c>
      <c r="N14" s="305">
        <v>0</v>
      </c>
    </row>
    <row r="15" spans="1:14" s="171" customFormat="1" x14ac:dyDescent="0.2">
      <c r="A15" s="128" t="s">
        <v>743</v>
      </c>
      <c r="B15" s="305">
        <v>0</v>
      </c>
      <c r="C15" s="305">
        <v>0</v>
      </c>
      <c r="D15" s="305">
        <v>0</v>
      </c>
      <c r="E15" s="305">
        <v>0</v>
      </c>
      <c r="F15" s="305">
        <v>0</v>
      </c>
      <c r="G15" s="305">
        <v>0</v>
      </c>
      <c r="H15" s="305">
        <v>0</v>
      </c>
      <c r="I15" s="305">
        <v>0</v>
      </c>
      <c r="J15" s="305">
        <v>0</v>
      </c>
      <c r="K15" s="305">
        <v>0</v>
      </c>
      <c r="L15" s="305">
        <v>0</v>
      </c>
      <c r="M15" s="305">
        <v>0</v>
      </c>
      <c r="N15" s="305">
        <v>0</v>
      </c>
    </row>
    <row r="16" spans="1:14" s="171" customFormat="1" x14ac:dyDescent="0.2">
      <c r="A16" s="128" t="s">
        <v>744</v>
      </c>
      <c r="B16" s="305">
        <v>0</v>
      </c>
      <c r="C16" s="305">
        <v>0</v>
      </c>
      <c r="D16" s="305">
        <v>0</v>
      </c>
      <c r="E16" s="305">
        <v>0</v>
      </c>
      <c r="F16" s="305">
        <v>0</v>
      </c>
      <c r="G16" s="305">
        <v>0</v>
      </c>
      <c r="H16" s="305">
        <v>0</v>
      </c>
      <c r="I16" s="305">
        <v>0</v>
      </c>
      <c r="J16" s="305">
        <v>0</v>
      </c>
      <c r="K16" s="305">
        <v>0</v>
      </c>
      <c r="L16" s="305">
        <v>0</v>
      </c>
      <c r="M16" s="305">
        <v>0</v>
      </c>
      <c r="N16" s="305">
        <v>0</v>
      </c>
    </row>
    <row r="17" spans="1:14" s="171" customFormat="1" x14ac:dyDescent="0.2">
      <c r="A17" s="128" t="s">
        <v>745</v>
      </c>
      <c r="B17" s="305">
        <v>0</v>
      </c>
      <c r="C17" s="305">
        <v>0</v>
      </c>
      <c r="D17" s="305">
        <v>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</row>
    <row r="18" spans="1:14" s="171" customFormat="1" x14ac:dyDescent="0.2">
      <c r="A18" s="128" t="s">
        <v>746</v>
      </c>
      <c r="B18" s="305">
        <v>0</v>
      </c>
      <c r="C18" s="305">
        <v>0</v>
      </c>
      <c r="D18" s="305">
        <v>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</row>
    <row r="19" spans="1:14" s="171" customFormat="1" x14ac:dyDescent="0.2">
      <c r="A19" s="128" t="s">
        <v>747</v>
      </c>
      <c r="B19" s="305">
        <v>0</v>
      </c>
      <c r="C19" s="305">
        <v>0</v>
      </c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</row>
    <row r="20" spans="1:14" s="171" customFormat="1" x14ac:dyDescent="0.2">
      <c r="A20" s="128" t="s">
        <v>748</v>
      </c>
      <c r="B20" s="305">
        <v>0</v>
      </c>
      <c r="C20" s="305">
        <v>0</v>
      </c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</row>
    <row r="21" spans="1:14" s="171" customFormat="1" x14ac:dyDescent="0.2">
      <c r="A21" s="128" t="s">
        <v>749</v>
      </c>
      <c r="B21" s="305">
        <v>0</v>
      </c>
      <c r="C21" s="305">
        <v>0</v>
      </c>
      <c r="D21" s="305">
        <v>0</v>
      </c>
      <c r="E21" s="305">
        <v>0</v>
      </c>
      <c r="F21" s="305">
        <v>0</v>
      </c>
      <c r="G21" s="305">
        <v>0</v>
      </c>
      <c r="H21" s="305">
        <v>0</v>
      </c>
      <c r="I21" s="305">
        <v>0</v>
      </c>
      <c r="J21" s="305">
        <v>0</v>
      </c>
      <c r="K21" s="305">
        <v>0</v>
      </c>
      <c r="L21" s="305">
        <v>0</v>
      </c>
      <c r="M21" s="305">
        <v>0</v>
      </c>
      <c r="N21" s="305">
        <v>0</v>
      </c>
    </row>
    <row r="22" spans="1:14" s="171" customFormat="1" x14ac:dyDescent="0.2">
      <c r="A22" s="128" t="s">
        <v>750</v>
      </c>
      <c r="B22" s="305">
        <v>0</v>
      </c>
      <c r="C22" s="305">
        <v>0</v>
      </c>
      <c r="D22" s="305">
        <v>0</v>
      </c>
      <c r="E22" s="305">
        <v>0</v>
      </c>
      <c r="F22" s="305">
        <v>0</v>
      </c>
      <c r="G22" s="305">
        <v>0</v>
      </c>
      <c r="H22" s="305">
        <v>0</v>
      </c>
      <c r="I22" s="305">
        <v>0</v>
      </c>
      <c r="J22" s="305">
        <v>0</v>
      </c>
      <c r="K22" s="305">
        <v>0</v>
      </c>
      <c r="L22" s="305">
        <v>0</v>
      </c>
      <c r="M22" s="305">
        <v>0</v>
      </c>
      <c r="N22" s="305">
        <v>0</v>
      </c>
    </row>
    <row r="23" spans="1:14" x14ac:dyDescent="0.2">
      <c r="A23" s="27" t="s">
        <v>751</v>
      </c>
      <c r="B23" s="305">
        <v>0</v>
      </c>
      <c r="C23" s="305">
        <v>0</v>
      </c>
      <c r="D23" s="305">
        <v>0</v>
      </c>
      <c r="E23" s="305">
        <v>0</v>
      </c>
      <c r="F23" s="305">
        <v>0</v>
      </c>
      <c r="G23" s="305">
        <v>0</v>
      </c>
      <c r="H23" s="305">
        <v>0</v>
      </c>
      <c r="I23" s="305">
        <v>0</v>
      </c>
      <c r="J23" s="305">
        <v>0</v>
      </c>
      <c r="K23" s="305">
        <v>0</v>
      </c>
      <c r="L23" s="305">
        <v>0</v>
      </c>
      <c r="M23" s="305">
        <v>0</v>
      </c>
      <c r="N23" s="305">
        <v>0</v>
      </c>
    </row>
    <row r="24" spans="1:14" x14ac:dyDescent="0.2">
      <c r="A24" s="30" t="s">
        <v>752</v>
      </c>
    </row>
    <row r="25" spans="1:14" s="171" customFormat="1" x14ac:dyDescent="0.2">
      <c r="A25" s="128" t="s">
        <v>753</v>
      </c>
      <c r="B25" s="305">
        <v>0</v>
      </c>
      <c r="C25" s="305">
        <v>0</v>
      </c>
      <c r="D25" s="305">
        <v>0</v>
      </c>
      <c r="E25" s="305">
        <v>0</v>
      </c>
      <c r="F25" s="305">
        <v>0</v>
      </c>
      <c r="G25" s="305">
        <v>0</v>
      </c>
      <c r="H25" s="305">
        <v>0</v>
      </c>
      <c r="I25" s="305">
        <v>0</v>
      </c>
      <c r="J25" s="305">
        <v>0</v>
      </c>
      <c r="K25" s="305">
        <v>0</v>
      </c>
      <c r="L25" s="305">
        <v>0</v>
      </c>
      <c r="M25" s="305">
        <v>0</v>
      </c>
      <c r="N25" s="305">
        <v>0</v>
      </c>
    </row>
    <row r="26" spans="1:14" s="171" customFormat="1" x14ac:dyDescent="0.2">
      <c r="A26" s="128" t="s">
        <v>754</v>
      </c>
      <c r="B26" s="305">
        <v>0</v>
      </c>
      <c r="C26" s="305">
        <v>0</v>
      </c>
      <c r="D26" s="305">
        <v>0</v>
      </c>
      <c r="E26" s="305">
        <v>0</v>
      </c>
      <c r="F26" s="305">
        <v>0</v>
      </c>
      <c r="G26" s="305">
        <v>0</v>
      </c>
      <c r="H26" s="305">
        <v>0</v>
      </c>
      <c r="I26" s="305">
        <v>0</v>
      </c>
      <c r="J26" s="305">
        <v>0</v>
      </c>
      <c r="K26" s="305">
        <v>0</v>
      </c>
      <c r="L26" s="305">
        <v>0</v>
      </c>
      <c r="M26" s="305">
        <v>0</v>
      </c>
      <c r="N26" s="305">
        <v>0</v>
      </c>
    </row>
    <row r="27" spans="1:14" s="171" customFormat="1" x14ac:dyDescent="0.2">
      <c r="A27" s="128" t="s">
        <v>755</v>
      </c>
      <c r="B27" s="305">
        <v>0</v>
      </c>
      <c r="C27" s="305">
        <v>0</v>
      </c>
      <c r="D27" s="305">
        <v>0</v>
      </c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305">
        <v>0</v>
      </c>
      <c r="K27" s="305">
        <v>0</v>
      </c>
      <c r="L27" s="305">
        <v>0</v>
      </c>
      <c r="M27" s="305">
        <v>0</v>
      </c>
      <c r="N27" s="305">
        <v>0</v>
      </c>
    </row>
    <row r="28" spans="1:14" s="171" customFormat="1" x14ac:dyDescent="0.2">
      <c r="A28" s="128" t="s">
        <v>756</v>
      </c>
      <c r="B28" s="305">
        <v>0</v>
      </c>
      <c r="C28" s="305">
        <v>0</v>
      </c>
      <c r="D28" s="305">
        <v>0</v>
      </c>
      <c r="E28" s="305">
        <v>0</v>
      </c>
      <c r="F28" s="305">
        <v>0</v>
      </c>
      <c r="G28" s="305">
        <v>0</v>
      </c>
      <c r="H28" s="305">
        <v>0</v>
      </c>
      <c r="I28" s="305">
        <v>0</v>
      </c>
      <c r="J28" s="305">
        <v>0</v>
      </c>
      <c r="K28" s="305">
        <v>0</v>
      </c>
      <c r="L28" s="305">
        <v>0</v>
      </c>
      <c r="M28" s="305">
        <v>0</v>
      </c>
      <c r="N28" s="305">
        <v>0</v>
      </c>
    </row>
    <row r="29" spans="1:14" x14ac:dyDescent="0.2">
      <c r="A29" s="27" t="s">
        <v>757</v>
      </c>
      <c r="B29" s="305">
        <v>0</v>
      </c>
      <c r="C29" s="305">
        <v>0</v>
      </c>
      <c r="D29" s="305">
        <v>0</v>
      </c>
      <c r="E29" s="305">
        <v>0</v>
      </c>
      <c r="F29" s="305">
        <v>0</v>
      </c>
      <c r="G29" s="305">
        <v>0</v>
      </c>
      <c r="H29" s="305">
        <v>0</v>
      </c>
      <c r="I29" s="305">
        <v>0</v>
      </c>
      <c r="J29" s="305">
        <v>0</v>
      </c>
      <c r="K29" s="305">
        <v>0</v>
      </c>
      <c r="L29" s="305">
        <v>0</v>
      </c>
      <c r="M29" s="305">
        <v>0</v>
      </c>
      <c r="N29" s="305">
        <v>0</v>
      </c>
    </row>
    <row r="30" spans="1:14" x14ac:dyDescent="0.2">
      <c r="A30" s="27" t="s">
        <v>758</v>
      </c>
      <c r="B30" s="305">
        <v>0</v>
      </c>
      <c r="C30" s="305">
        <v>0</v>
      </c>
      <c r="D30" s="305">
        <v>0</v>
      </c>
      <c r="E30" s="305">
        <v>0</v>
      </c>
      <c r="F30" s="305">
        <v>0</v>
      </c>
      <c r="G30" s="305">
        <v>0</v>
      </c>
      <c r="H30" s="305">
        <v>0</v>
      </c>
      <c r="I30" s="305">
        <v>0</v>
      </c>
      <c r="J30" s="305">
        <v>0</v>
      </c>
      <c r="K30" s="305">
        <v>0</v>
      </c>
      <c r="L30" s="305">
        <v>0</v>
      </c>
      <c r="M30" s="305">
        <v>0</v>
      </c>
      <c r="N30" s="305">
        <v>0</v>
      </c>
    </row>
    <row r="31" spans="1:14" x14ac:dyDescent="0.2">
      <c r="A31" s="27" t="s">
        <v>759</v>
      </c>
      <c r="B31" s="305">
        <v>0</v>
      </c>
      <c r="C31" s="305">
        <v>0</v>
      </c>
      <c r="D31" s="305">
        <v>0</v>
      </c>
      <c r="E31" s="305">
        <v>0</v>
      </c>
      <c r="F31" s="305">
        <v>0</v>
      </c>
      <c r="G31" s="305">
        <v>0</v>
      </c>
      <c r="H31" s="305">
        <v>0</v>
      </c>
      <c r="I31" s="305">
        <v>0</v>
      </c>
      <c r="J31" s="305">
        <v>0</v>
      </c>
      <c r="K31" s="305">
        <v>0</v>
      </c>
      <c r="L31" s="305">
        <v>0</v>
      </c>
      <c r="M31" s="305">
        <v>0</v>
      </c>
      <c r="N31" s="305">
        <v>0</v>
      </c>
    </row>
    <row r="32" spans="1:14" x14ac:dyDescent="0.2">
      <c r="A32" s="27" t="s">
        <v>760</v>
      </c>
      <c r="B32" s="305">
        <v>0</v>
      </c>
      <c r="C32" s="305">
        <v>0</v>
      </c>
      <c r="D32" s="305">
        <v>0</v>
      </c>
      <c r="E32" s="305">
        <v>0</v>
      </c>
      <c r="F32" s="305">
        <v>0</v>
      </c>
      <c r="G32" s="305">
        <v>0</v>
      </c>
      <c r="H32" s="305">
        <v>0</v>
      </c>
      <c r="I32" s="305">
        <v>0</v>
      </c>
      <c r="J32" s="305">
        <v>0</v>
      </c>
      <c r="K32" s="305">
        <v>0</v>
      </c>
      <c r="L32" s="305">
        <v>0</v>
      </c>
      <c r="M32" s="305">
        <v>0</v>
      </c>
      <c r="N32" s="305">
        <v>0</v>
      </c>
    </row>
    <row r="33" spans="1:14" x14ac:dyDescent="0.2">
      <c r="A33" s="27" t="s">
        <v>761</v>
      </c>
      <c r="B33" s="305">
        <v>0</v>
      </c>
      <c r="C33" s="305">
        <v>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  <c r="K33" s="305">
        <v>0</v>
      </c>
      <c r="L33" s="305">
        <v>0</v>
      </c>
      <c r="M33" s="305">
        <v>0</v>
      </c>
      <c r="N33" s="305">
        <v>0</v>
      </c>
    </row>
    <row r="34" spans="1:14" x14ac:dyDescent="0.2">
      <c r="A34" s="27" t="s">
        <v>762</v>
      </c>
      <c r="B34" s="305">
        <v>0</v>
      </c>
      <c r="C34" s="305">
        <v>0</v>
      </c>
      <c r="D34" s="305">
        <v>0</v>
      </c>
      <c r="E34" s="305">
        <v>0</v>
      </c>
      <c r="F34" s="305">
        <v>0</v>
      </c>
      <c r="G34" s="305">
        <v>0</v>
      </c>
      <c r="H34" s="305">
        <v>0</v>
      </c>
      <c r="I34" s="305">
        <v>0</v>
      </c>
      <c r="J34" s="305">
        <v>0</v>
      </c>
      <c r="K34" s="305">
        <v>0</v>
      </c>
      <c r="L34" s="305">
        <v>0</v>
      </c>
      <c r="M34" s="305">
        <v>0</v>
      </c>
      <c r="N34" s="305">
        <v>0</v>
      </c>
    </row>
    <row r="35" spans="1:14" x14ac:dyDescent="0.2">
      <c r="A35" s="27" t="s">
        <v>763</v>
      </c>
      <c r="B35" s="305">
        <v>0</v>
      </c>
      <c r="C35" s="305">
        <v>0</v>
      </c>
      <c r="D35" s="305">
        <v>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</row>
    <row r="36" spans="1:14" x14ac:dyDescent="0.2">
      <c r="A36" s="27" t="s">
        <v>764</v>
      </c>
      <c r="B36" s="305">
        <v>0</v>
      </c>
      <c r="C36" s="305">
        <v>0</v>
      </c>
      <c r="D36" s="305">
        <v>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</row>
    <row r="37" spans="1:14" x14ac:dyDescent="0.2">
      <c r="A37" s="27" t="s">
        <v>765</v>
      </c>
      <c r="B37" s="305">
        <v>0</v>
      </c>
      <c r="C37" s="305">
        <v>0</v>
      </c>
      <c r="D37" s="305">
        <v>0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</row>
    <row r="38" spans="1:14" x14ac:dyDescent="0.2">
      <c r="A38" s="27" t="s">
        <v>766</v>
      </c>
      <c r="B38" s="305">
        <v>0</v>
      </c>
      <c r="C38" s="305">
        <v>0</v>
      </c>
      <c r="D38" s="305">
        <v>0</v>
      </c>
      <c r="E38" s="305">
        <v>0</v>
      </c>
      <c r="F38" s="305">
        <v>0</v>
      </c>
      <c r="G38" s="305">
        <v>0</v>
      </c>
      <c r="H38" s="305">
        <v>0</v>
      </c>
      <c r="I38" s="305">
        <v>0</v>
      </c>
      <c r="J38" s="305">
        <v>0</v>
      </c>
      <c r="K38" s="305">
        <v>0</v>
      </c>
      <c r="L38" s="305">
        <v>0</v>
      </c>
      <c r="M38" s="305">
        <v>0</v>
      </c>
      <c r="N38" s="305">
        <v>0</v>
      </c>
    </row>
    <row r="39" spans="1:14" x14ac:dyDescent="0.2">
      <c r="A39" s="27" t="s">
        <v>767</v>
      </c>
      <c r="B39" s="305">
        <v>0</v>
      </c>
      <c r="C39" s="305">
        <v>0</v>
      </c>
      <c r="D39" s="305">
        <v>0</v>
      </c>
      <c r="E39" s="305">
        <v>0</v>
      </c>
      <c r="F39" s="305">
        <v>0</v>
      </c>
      <c r="G39" s="305">
        <v>0</v>
      </c>
      <c r="H39" s="305">
        <v>0</v>
      </c>
      <c r="I39" s="305">
        <v>0</v>
      </c>
      <c r="J39" s="305">
        <v>0</v>
      </c>
      <c r="K39" s="305">
        <v>0</v>
      </c>
      <c r="L39" s="305">
        <v>0</v>
      </c>
      <c r="M39" s="305">
        <v>0</v>
      </c>
      <c r="N39" s="305">
        <v>0</v>
      </c>
    </row>
    <row r="40" spans="1:14" x14ac:dyDescent="0.2">
      <c r="A40" s="27" t="s">
        <v>2842</v>
      </c>
      <c r="B40" s="305">
        <v>0</v>
      </c>
      <c r="C40" s="305">
        <v>0</v>
      </c>
      <c r="D40" s="305">
        <v>0</v>
      </c>
      <c r="E40" s="305">
        <v>0</v>
      </c>
      <c r="F40" s="305">
        <v>0</v>
      </c>
      <c r="G40" s="305">
        <v>0</v>
      </c>
      <c r="H40" s="305">
        <v>0</v>
      </c>
      <c r="I40" s="305">
        <v>0</v>
      </c>
      <c r="J40" s="305">
        <v>0</v>
      </c>
      <c r="K40" s="305">
        <v>0</v>
      </c>
      <c r="L40" s="305">
        <v>0</v>
      </c>
      <c r="M40" s="305">
        <v>0</v>
      </c>
      <c r="N40" s="305">
        <v>0</v>
      </c>
    </row>
    <row r="41" spans="1:14" x14ac:dyDescent="0.2">
      <c r="A41" s="27" t="s">
        <v>2843</v>
      </c>
      <c r="B41" s="305">
        <v>0</v>
      </c>
      <c r="C41" s="305">
        <v>0</v>
      </c>
      <c r="D41" s="305">
        <v>0</v>
      </c>
      <c r="E41" s="305">
        <v>0</v>
      </c>
      <c r="F41" s="305">
        <v>0</v>
      </c>
      <c r="G41" s="305">
        <v>0</v>
      </c>
      <c r="H41" s="305">
        <v>0</v>
      </c>
      <c r="I41" s="305">
        <v>0</v>
      </c>
      <c r="J41" s="305">
        <v>0</v>
      </c>
      <c r="K41" s="305">
        <v>0</v>
      </c>
      <c r="L41" s="305">
        <v>0</v>
      </c>
      <c r="M41" s="305">
        <v>0</v>
      </c>
      <c r="N41" s="305">
        <v>0</v>
      </c>
    </row>
    <row r="42" spans="1:14" x14ac:dyDescent="0.2">
      <c r="A42" s="27" t="s">
        <v>2844</v>
      </c>
      <c r="B42" s="305">
        <v>0</v>
      </c>
      <c r="C42" s="305">
        <v>0</v>
      </c>
      <c r="D42" s="305">
        <v>0</v>
      </c>
      <c r="E42" s="305">
        <v>0</v>
      </c>
      <c r="F42" s="305">
        <v>0</v>
      </c>
      <c r="G42" s="305">
        <v>0</v>
      </c>
      <c r="H42" s="305">
        <v>0</v>
      </c>
      <c r="I42" s="305">
        <v>0</v>
      </c>
      <c r="J42" s="305">
        <v>0</v>
      </c>
      <c r="K42" s="305">
        <v>0</v>
      </c>
      <c r="L42" s="305">
        <v>0</v>
      </c>
      <c r="M42" s="305">
        <v>0</v>
      </c>
      <c r="N42" s="305">
        <v>0</v>
      </c>
    </row>
    <row r="43" spans="1:14" x14ac:dyDescent="0.2">
      <c r="A43" s="27" t="s">
        <v>771</v>
      </c>
      <c r="B43" s="305">
        <v>0</v>
      </c>
      <c r="C43" s="305">
        <v>0</v>
      </c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</row>
    <row r="44" spans="1:14" x14ac:dyDescent="0.2">
      <c r="A44" s="27" t="s">
        <v>772</v>
      </c>
      <c r="B44" s="305">
        <v>0</v>
      </c>
      <c r="C44" s="305">
        <v>0</v>
      </c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</row>
    <row r="45" spans="1:14" x14ac:dyDescent="0.2">
      <c r="A45" s="27" t="s">
        <v>773</v>
      </c>
      <c r="B45" s="305">
        <v>0</v>
      </c>
      <c r="C45" s="305">
        <v>0</v>
      </c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</row>
    <row r="46" spans="1:14" x14ac:dyDescent="0.2">
      <c r="A46" s="27" t="s">
        <v>774</v>
      </c>
      <c r="B46" s="305">
        <v>0</v>
      </c>
      <c r="C46" s="305">
        <v>0</v>
      </c>
      <c r="D46" s="305">
        <v>0</v>
      </c>
      <c r="E46" s="305">
        <v>0</v>
      </c>
      <c r="F46" s="305">
        <v>0</v>
      </c>
      <c r="G46" s="305">
        <v>0</v>
      </c>
      <c r="H46" s="305">
        <v>0</v>
      </c>
      <c r="I46" s="305">
        <v>0</v>
      </c>
      <c r="J46" s="305">
        <v>0</v>
      </c>
      <c r="K46" s="305">
        <v>0</v>
      </c>
      <c r="L46" s="305">
        <v>0</v>
      </c>
      <c r="M46" s="305">
        <v>0</v>
      </c>
      <c r="N46" s="305">
        <v>0</v>
      </c>
    </row>
    <row r="47" spans="1:14" x14ac:dyDescent="0.2">
      <c r="A47" s="27" t="s">
        <v>775</v>
      </c>
      <c r="B47" s="305">
        <v>0</v>
      </c>
      <c r="C47" s="305">
        <v>0</v>
      </c>
      <c r="D47" s="305">
        <v>0</v>
      </c>
      <c r="E47" s="305">
        <v>0</v>
      </c>
      <c r="F47" s="305">
        <v>0</v>
      </c>
      <c r="G47" s="305">
        <v>0</v>
      </c>
      <c r="H47" s="305">
        <v>0</v>
      </c>
      <c r="I47" s="305">
        <v>0</v>
      </c>
      <c r="J47" s="305">
        <v>0</v>
      </c>
      <c r="K47" s="305">
        <v>0</v>
      </c>
      <c r="L47" s="305">
        <v>0</v>
      </c>
      <c r="M47" s="305">
        <v>0</v>
      </c>
      <c r="N47" s="305">
        <v>0</v>
      </c>
    </row>
    <row r="48" spans="1:14" s="171" customFormat="1" x14ac:dyDescent="0.2">
      <c r="A48" s="128" t="s">
        <v>776</v>
      </c>
      <c r="B48" s="305">
        <v>0</v>
      </c>
      <c r="C48" s="305">
        <v>0</v>
      </c>
      <c r="D48" s="305">
        <v>0</v>
      </c>
      <c r="E48" s="305">
        <v>0</v>
      </c>
      <c r="F48" s="305">
        <v>0</v>
      </c>
      <c r="G48" s="305">
        <v>0</v>
      </c>
      <c r="H48" s="305">
        <v>0</v>
      </c>
      <c r="I48" s="305">
        <v>0</v>
      </c>
      <c r="J48" s="305">
        <v>0</v>
      </c>
      <c r="K48" s="305">
        <v>0</v>
      </c>
      <c r="L48" s="305">
        <v>0</v>
      </c>
      <c r="M48" s="305">
        <v>0</v>
      </c>
      <c r="N48" s="305">
        <v>0</v>
      </c>
    </row>
    <row r="49" spans="1:14" x14ac:dyDescent="0.2">
      <c r="A49" s="27" t="s">
        <v>2845</v>
      </c>
      <c r="B49" s="305">
        <v>0</v>
      </c>
      <c r="C49" s="305">
        <v>0</v>
      </c>
      <c r="D49" s="305">
        <v>0</v>
      </c>
      <c r="E49" s="305">
        <v>0</v>
      </c>
      <c r="F49" s="305">
        <v>0</v>
      </c>
      <c r="G49" s="305">
        <v>0</v>
      </c>
      <c r="H49" s="305">
        <v>0</v>
      </c>
      <c r="I49" s="305">
        <v>0</v>
      </c>
      <c r="J49" s="305">
        <v>0</v>
      </c>
      <c r="K49" s="305">
        <v>0</v>
      </c>
      <c r="L49" s="305">
        <v>0</v>
      </c>
      <c r="M49" s="305">
        <v>0</v>
      </c>
      <c r="N49" s="305">
        <v>0</v>
      </c>
    </row>
    <row r="50" spans="1:14" x14ac:dyDescent="0.2">
      <c r="A50" s="27" t="s">
        <v>2846</v>
      </c>
      <c r="B50" s="305">
        <v>0</v>
      </c>
      <c r="C50" s="305">
        <v>0</v>
      </c>
      <c r="D50" s="305">
        <v>0</v>
      </c>
      <c r="E50" s="305">
        <v>0</v>
      </c>
      <c r="F50" s="305">
        <v>0</v>
      </c>
      <c r="G50" s="305">
        <v>0</v>
      </c>
      <c r="H50" s="305">
        <v>0</v>
      </c>
      <c r="I50" s="305">
        <v>0</v>
      </c>
      <c r="J50" s="305">
        <v>0</v>
      </c>
      <c r="K50" s="305">
        <v>0</v>
      </c>
      <c r="L50" s="305">
        <v>0</v>
      </c>
      <c r="M50" s="305">
        <v>0</v>
      </c>
      <c r="N50" s="305">
        <v>0</v>
      </c>
    </row>
    <row r="51" spans="1:14" x14ac:dyDescent="0.2">
      <c r="A51" s="27" t="s">
        <v>2579</v>
      </c>
      <c r="B51" s="305">
        <v>0</v>
      </c>
      <c r="C51" s="305">
        <v>0</v>
      </c>
      <c r="D51" s="305">
        <v>0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</row>
    <row r="52" spans="1:14" x14ac:dyDescent="0.2">
      <c r="A52" s="27" t="s">
        <v>2847</v>
      </c>
      <c r="B52" s="305">
        <v>0</v>
      </c>
      <c r="C52" s="305">
        <v>0</v>
      </c>
      <c r="D52" s="305">
        <v>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</row>
    <row r="53" spans="1:14" x14ac:dyDescent="0.2">
      <c r="A53" s="27" t="s">
        <v>2848</v>
      </c>
      <c r="B53" s="305">
        <v>0</v>
      </c>
      <c r="C53" s="305">
        <v>0</v>
      </c>
      <c r="D53" s="305">
        <v>0</v>
      </c>
      <c r="E53" s="305">
        <v>0</v>
      </c>
      <c r="F53" s="305">
        <v>0</v>
      </c>
      <c r="G53" s="305">
        <v>0</v>
      </c>
      <c r="H53" s="305">
        <v>0</v>
      </c>
      <c r="I53" s="305">
        <v>0</v>
      </c>
      <c r="J53" s="305">
        <v>0</v>
      </c>
      <c r="K53" s="305">
        <v>0</v>
      </c>
      <c r="L53" s="305">
        <v>0</v>
      </c>
      <c r="M53" s="305">
        <v>0</v>
      </c>
      <c r="N53" s="305">
        <v>0</v>
      </c>
    </row>
    <row r="54" spans="1:14" s="171" customFormat="1" x14ac:dyDescent="0.2">
      <c r="A54" s="128" t="s">
        <v>2849</v>
      </c>
      <c r="B54" s="305">
        <v>0</v>
      </c>
      <c r="C54" s="305">
        <v>0</v>
      </c>
      <c r="D54" s="305">
        <v>0</v>
      </c>
      <c r="E54" s="305">
        <v>0</v>
      </c>
      <c r="F54" s="305">
        <v>0</v>
      </c>
      <c r="G54" s="305">
        <v>0</v>
      </c>
      <c r="H54" s="305">
        <v>0</v>
      </c>
      <c r="I54" s="305">
        <v>0</v>
      </c>
      <c r="J54" s="305">
        <v>0</v>
      </c>
      <c r="K54" s="305">
        <v>0</v>
      </c>
      <c r="L54" s="305">
        <v>0</v>
      </c>
      <c r="M54" s="305">
        <v>0</v>
      </c>
      <c r="N54" s="305">
        <v>0</v>
      </c>
    </row>
    <row r="55" spans="1:14" x14ac:dyDescent="0.2">
      <c r="A55" s="27" t="s">
        <v>2850</v>
      </c>
      <c r="B55" s="305">
        <v>0</v>
      </c>
      <c r="C55" s="305">
        <v>0</v>
      </c>
      <c r="D55" s="305">
        <v>0</v>
      </c>
      <c r="E55" s="305">
        <v>0</v>
      </c>
      <c r="F55" s="305">
        <v>0</v>
      </c>
      <c r="G55" s="305">
        <v>0</v>
      </c>
      <c r="H55" s="305">
        <v>0</v>
      </c>
      <c r="I55" s="305">
        <v>0</v>
      </c>
      <c r="J55" s="305">
        <v>0</v>
      </c>
      <c r="K55" s="305">
        <v>0</v>
      </c>
      <c r="L55" s="305">
        <v>0</v>
      </c>
      <c r="M55" s="305">
        <v>0</v>
      </c>
      <c r="N55" s="305">
        <v>0</v>
      </c>
    </row>
    <row r="56" spans="1:14" x14ac:dyDescent="0.2">
      <c r="A56" s="27" t="s">
        <v>2851</v>
      </c>
      <c r="B56" s="305">
        <v>0</v>
      </c>
      <c r="C56" s="305">
        <v>0</v>
      </c>
      <c r="D56" s="305">
        <v>0</v>
      </c>
      <c r="E56" s="305">
        <v>0</v>
      </c>
      <c r="F56" s="305">
        <v>0</v>
      </c>
      <c r="G56" s="305">
        <v>0</v>
      </c>
      <c r="H56" s="305">
        <v>0</v>
      </c>
      <c r="I56" s="305">
        <v>0</v>
      </c>
      <c r="J56" s="305">
        <v>0</v>
      </c>
      <c r="K56" s="305">
        <v>0</v>
      </c>
      <c r="L56" s="305">
        <v>0</v>
      </c>
      <c r="M56" s="305">
        <v>0</v>
      </c>
      <c r="N56" s="305">
        <v>0</v>
      </c>
    </row>
    <row r="57" spans="1:14" s="171" customFormat="1" x14ac:dyDescent="0.2">
      <c r="A57" s="128" t="s">
        <v>2852</v>
      </c>
      <c r="B57" s="305">
        <v>0</v>
      </c>
      <c r="C57" s="305">
        <v>0</v>
      </c>
      <c r="D57" s="305">
        <v>0</v>
      </c>
      <c r="E57" s="305">
        <v>0</v>
      </c>
      <c r="F57" s="305">
        <v>0</v>
      </c>
      <c r="G57" s="305">
        <v>0</v>
      </c>
      <c r="H57" s="305">
        <v>0</v>
      </c>
      <c r="I57" s="305">
        <v>0</v>
      </c>
      <c r="J57" s="305">
        <v>0</v>
      </c>
      <c r="K57" s="305">
        <v>0</v>
      </c>
      <c r="L57" s="305">
        <v>0</v>
      </c>
      <c r="M57" s="305">
        <v>0</v>
      </c>
      <c r="N57" s="305">
        <v>0</v>
      </c>
    </row>
    <row r="58" spans="1:14" s="171" customFormat="1" x14ac:dyDescent="0.2">
      <c r="A58" s="128" t="s">
        <v>2853</v>
      </c>
      <c r="B58" s="305">
        <v>0</v>
      </c>
      <c r="C58" s="305">
        <v>0</v>
      </c>
      <c r="D58" s="305">
        <v>0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</row>
    <row r="59" spans="1:14" x14ac:dyDescent="0.2">
      <c r="A59" s="27" t="s">
        <v>2854</v>
      </c>
      <c r="B59" s="305">
        <v>0</v>
      </c>
      <c r="C59" s="305">
        <v>0</v>
      </c>
      <c r="D59" s="305">
        <v>0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</row>
    <row r="60" spans="1:14" x14ac:dyDescent="0.2">
      <c r="A60" s="27" t="s">
        <v>2855</v>
      </c>
      <c r="B60" s="305">
        <v>0</v>
      </c>
      <c r="C60" s="305">
        <v>0</v>
      </c>
      <c r="D60" s="305">
        <v>0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</row>
    <row r="61" spans="1:14" x14ac:dyDescent="0.2">
      <c r="A61" s="27" t="s">
        <v>2856</v>
      </c>
      <c r="B61" s="305">
        <v>0</v>
      </c>
      <c r="C61" s="305">
        <v>0</v>
      </c>
      <c r="D61" s="305">
        <v>0</v>
      </c>
      <c r="E61" s="305">
        <v>0</v>
      </c>
      <c r="F61" s="305">
        <v>0</v>
      </c>
      <c r="G61" s="305">
        <v>0</v>
      </c>
      <c r="H61" s="305">
        <v>0</v>
      </c>
      <c r="I61" s="305">
        <v>0</v>
      </c>
      <c r="J61" s="305">
        <v>0</v>
      </c>
      <c r="K61" s="305">
        <v>0</v>
      </c>
      <c r="L61" s="305">
        <v>0</v>
      </c>
      <c r="M61" s="305">
        <v>0</v>
      </c>
      <c r="N61" s="305">
        <v>0</v>
      </c>
    </row>
    <row r="62" spans="1:14" x14ac:dyDescent="0.2">
      <c r="A62" s="27" t="s">
        <v>790</v>
      </c>
      <c r="B62" s="305">
        <v>0</v>
      </c>
      <c r="C62" s="305">
        <v>0</v>
      </c>
      <c r="D62" s="305">
        <v>0</v>
      </c>
      <c r="E62" s="305">
        <v>0</v>
      </c>
      <c r="F62" s="305">
        <v>0</v>
      </c>
      <c r="G62" s="305">
        <v>0</v>
      </c>
      <c r="H62" s="305">
        <v>0</v>
      </c>
      <c r="I62" s="305">
        <v>0</v>
      </c>
      <c r="J62" s="305">
        <v>0</v>
      </c>
      <c r="K62" s="305">
        <v>0</v>
      </c>
      <c r="L62" s="305">
        <v>0</v>
      </c>
      <c r="M62" s="305">
        <v>0</v>
      </c>
      <c r="N62" s="305">
        <v>0</v>
      </c>
    </row>
    <row r="63" spans="1:14" s="171" customFormat="1" x14ac:dyDescent="0.2">
      <c r="A63" s="128" t="s">
        <v>2857</v>
      </c>
      <c r="B63" s="305">
        <v>0</v>
      </c>
      <c r="C63" s="305">
        <v>0</v>
      </c>
      <c r="D63" s="305">
        <v>0</v>
      </c>
      <c r="E63" s="305">
        <v>0</v>
      </c>
      <c r="F63" s="305">
        <v>0</v>
      </c>
      <c r="G63" s="305">
        <v>0</v>
      </c>
      <c r="H63" s="305">
        <v>0</v>
      </c>
      <c r="I63" s="305">
        <v>0</v>
      </c>
      <c r="J63" s="305">
        <v>0</v>
      </c>
      <c r="K63" s="305">
        <v>0</v>
      </c>
      <c r="L63" s="305">
        <v>0</v>
      </c>
      <c r="M63" s="305">
        <v>0</v>
      </c>
      <c r="N63" s="305">
        <v>0</v>
      </c>
    </row>
    <row r="64" spans="1:14" s="171" customFormat="1" x14ac:dyDescent="0.2">
      <c r="A64" s="128" t="s">
        <v>1311</v>
      </c>
      <c r="B64" s="305">
        <v>0</v>
      </c>
      <c r="C64" s="305">
        <v>0</v>
      </c>
      <c r="D64" s="305">
        <v>0</v>
      </c>
      <c r="E64" s="305">
        <v>0</v>
      </c>
      <c r="F64" s="305">
        <v>0</v>
      </c>
      <c r="G64" s="305">
        <v>0</v>
      </c>
      <c r="H64" s="305">
        <v>0</v>
      </c>
      <c r="I64" s="305">
        <v>0</v>
      </c>
      <c r="J64" s="305">
        <v>0</v>
      </c>
      <c r="K64" s="305">
        <v>0</v>
      </c>
      <c r="L64" s="305">
        <v>0</v>
      </c>
      <c r="M64" s="305">
        <v>0</v>
      </c>
      <c r="N64" s="305">
        <v>0</v>
      </c>
    </row>
    <row r="65" spans="1:14" x14ac:dyDescent="0.2">
      <c r="A65" s="27" t="s">
        <v>2858</v>
      </c>
      <c r="B65" s="305">
        <v>0</v>
      </c>
      <c r="C65" s="305">
        <v>0</v>
      </c>
      <c r="D65" s="305">
        <v>0</v>
      </c>
      <c r="E65" s="305">
        <v>0</v>
      </c>
      <c r="F65" s="305">
        <v>0</v>
      </c>
      <c r="G65" s="305">
        <v>0</v>
      </c>
      <c r="H65" s="305">
        <v>0</v>
      </c>
      <c r="I65" s="305">
        <v>0</v>
      </c>
      <c r="J65" s="305">
        <v>0</v>
      </c>
      <c r="K65" s="305">
        <v>0</v>
      </c>
      <c r="L65" s="305">
        <v>0</v>
      </c>
      <c r="M65" s="305">
        <v>0</v>
      </c>
      <c r="N65" s="305">
        <v>0</v>
      </c>
    </row>
    <row r="66" spans="1:14" x14ac:dyDescent="0.2">
      <c r="A66" s="27" t="s">
        <v>2859</v>
      </c>
      <c r="B66" s="305">
        <v>0</v>
      </c>
      <c r="C66" s="305">
        <v>0</v>
      </c>
      <c r="D66" s="305">
        <v>0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</row>
    <row r="67" spans="1:14" x14ac:dyDescent="0.2">
      <c r="A67" s="27" t="s">
        <v>1841</v>
      </c>
      <c r="B67" s="305">
        <v>0</v>
      </c>
      <c r="C67" s="305">
        <v>0</v>
      </c>
      <c r="D67" s="305">
        <v>0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</row>
    <row r="68" spans="1:14" x14ac:dyDescent="0.2">
      <c r="A68" s="27" t="s">
        <v>2860</v>
      </c>
      <c r="B68" s="305">
        <v>0</v>
      </c>
      <c r="C68" s="305">
        <v>0</v>
      </c>
      <c r="D68" s="305">
        <v>0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</row>
    <row r="69" spans="1:14" x14ac:dyDescent="0.2">
      <c r="A69" s="27" t="s">
        <v>2861</v>
      </c>
      <c r="B69" s="305">
        <v>0</v>
      </c>
      <c r="C69" s="305">
        <v>0</v>
      </c>
      <c r="D69" s="305">
        <v>0</v>
      </c>
      <c r="E69" s="305">
        <v>0</v>
      </c>
      <c r="F69" s="305">
        <v>0</v>
      </c>
      <c r="G69" s="305">
        <v>0</v>
      </c>
      <c r="H69" s="305">
        <v>0</v>
      </c>
      <c r="I69" s="305">
        <v>0</v>
      </c>
      <c r="J69" s="305">
        <v>0</v>
      </c>
      <c r="K69" s="305">
        <v>0</v>
      </c>
      <c r="L69" s="305">
        <v>0</v>
      </c>
      <c r="M69" s="305">
        <v>0</v>
      </c>
      <c r="N69" s="305">
        <v>0</v>
      </c>
    </row>
    <row r="70" spans="1:14" x14ac:dyDescent="0.2">
      <c r="A70" s="27" t="s">
        <v>2862</v>
      </c>
      <c r="B70" s="305">
        <v>0</v>
      </c>
      <c r="C70" s="305">
        <v>0</v>
      </c>
      <c r="D70" s="305">
        <v>0</v>
      </c>
      <c r="E70" s="305">
        <v>0</v>
      </c>
      <c r="F70" s="305">
        <v>0</v>
      </c>
      <c r="G70" s="305">
        <v>0</v>
      </c>
      <c r="H70" s="305">
        <v>0</v>
      </c>
      <c r="I70" s="305">
        <v>0</v>
      </c>
      <c r="J70" s="305">
        <v>0</v>
      </c>
      <c r="K70" s="305">
        <v>0</v>
      </c>
      <c r="L70" s="305">
        <v>0</v>
      </c>
      <c r="M70" s="305">
        <v>0</v>
      </c>
      <c r="N70" s="305">
        <v>0</v>
      </c>
    </row>
    <row r="71" spans="1:14" x14ac:dyDescent="0.2">
      <c r="A71" s="27" t="s">
        <v>2863</v>
      </c>
      <c r="B71" s="305">
        <v>0</v>
      </c>
      <c r="C71" s="305">
        <v>0</v>
      </c>
      <c r="D71" s="305">
        <v>0</v>
      </c>
      <c r="E71" s="305">
        <v>0</v>
      </c>
      <c r="F71" s="305">
        <v>0</v>
      </c>
      <c r="G71" s="305">
        <v>0</v>
      </c>
      <c r="H71" s="305">
        <v>0</v>
      </c>
      <c r="I71" s="305">
        <v>0</v>
      </c>
      <c r="J71" s="305">
        <v>0</v>
      </c>
      <c r="K71" s="305">
        <v>0</v>
      </c>
      <c r="L71" s="305">
        <v>0</v>
      </c>
      <c r="M71" s="305">
        <v>0</v>
      </c>
      <c r="N71" s="305">
        <v>0</v>
      </c>
    </row>
    <row r="72" spans="1:14" x14ac:dyDescent="0.2">
      <c r="A72" s="27" t="s">
        <v>2864</v>
      </c>
      <c r="B72" s="305">
        <v>0</v>
      </c>
      <c r="C72" s="305">
        <v>0</v>
      </c>
      <c r="D72" s="305">
        <v>0</v>
      </c>
      <c r="E72" s="305">
        <v>0</v>
      </c>
      <c r="F72" s="305">
        <v>0</v>
      </c>
      <c r="G72" s="305">
        <v>0</v>
      </c>
      <c r="H72" s="305">
        <v>0</v>
      </c>
      <c r="I72" s="305">
        <v>0</v>
      </c>
      <c r="J72" s="305">
        <v>0</v>
      </c>
      <c r="K72" s="305">
        <v>0</v>
      </c>
      <c r="L72" s="305">
        <v>0</v>
      </c>
      <c r="M72" s="305">
        <v>0</v>
      </c>
      <c r="N72" s="305">
        <v>0</v>
      </c>
    </row>
    <row r="73" spans="1:14" x14ac:dyDescent="0.2">
      <c r="A73" s="27" t="s">
        <v>2865</v>
      </c>
      <c r="B73" s="305">
        <v>0</v>
      </c>
      <c r="C73" s="305">
        <v>0</v>
      </c>
      <c r="D73" s="305">
        <v>0</v>
      </c>
      <c r="E73" s="305">
        <v>0</v>
      </c>
      <c r="F73" s="305">
        <v>0</v>
      </c>
      <c r="G73" s="305">
        <v>0</v>
      </c>
      <c r="H73" s="305">
        <v>0</v>
      </c>
      <c r="I73" s="305">
        <v>0</v>
      </c>
      <c r="J73" s="305">
        <v>0</v>
      </c>
      <c r="K73" s="305">
        <v>0</v>
      </c>
      <c r="L73" s="305">
        <v>0</v>
      </c>
      <c r="M73" s="305">
        <v>0</v>
      </c>
      <c r="N73" s="305">
        <v>0</v>
      </c>
    </row>
    <row r="74" spans="1:14" x14ac:dyDescent="0.2">
      <c r="A74" s="27" t="s">
        <v>2866</v>
      </c>
      <c r="B74" s="305">
        <v>0</v>
      </c>
      <c r="C74" s="305">
        <v>0</v>
      </c>
      <c r="D74" s="305">
        <v>0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</row>
    <row r="75" spans="1:14" x14ac:dyDescent="0.2">
      <c r="A75" s="27" t="s">
        <v>2867</v>
      </c>
      <c r="B75" s="305">
        <v>0</v>
      </c>
      <c r="C75" s="305">
        <v>0</v>
      </c>
      <c r="D75" s="305">
        <v>0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</row>
    <row r="76" spans="1:14" x14ac:dyDescent="0.2">
      <c r="A76" s="27" t="s">
        <v>2868</v>
      </c>
      <c r="B76" s="305">
        <v>0</v>
      </c>
      <c r="C76" s="305">
        <v>0</v>
      </c>
      <c r="D76" s="305">
        <v>0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0</v>
      </c>
      <c r="K76" s="305">
        <v>0</v>
      </c>
      <c r="L76" s="305">
        <v>0</v>
      </c>
      <c r="M76" s="305">
        <v>0</v>
      </c>
      <c r="N76" s="305">
        <v>0</v>
      </c>
    </row>
    <row r="77" spans="1:14" x14ac:dyDescent="0.2">
      <c r="A77" s="27" t="s">
        <v>2869</v>
      </c>
      <c r="B77" s="305">
        <v>0</v>
      </c>
      <c r="C77" s="305">
        <v>0</v>
      </c>
      <c r="D77" s="305">
        <v>0</v>
      </c>
      <c r="E77" s="305">
        <v>0</v>
      </c>
      <c r="F77" s="305">
        <v>0</v>
      </c>
      <c r="G77" s="305">
        <v>0</v>
      </c>
      <c r="H77" s="305">
        <v>0</v>
      </c>
      <c r="I77" s="305">
        <v>0</v>
      </c>
      <c r="J77" s="305">
        <v>0</v>
      </c>
      <c r="K77" s="305">
        <v>0</v>
      </c>
      <c r="L77" s="305">
        <v>0</v>
      </c>
      <c r="M77" s="305">
        <v>0</v>
      </c>
      <c r="N77" s="305">
        <v>0</v>
      </c>
    </row>
    <row r="78" spans="1:14" x14ac:dyDescent="0.2">
      <c r="A78" s="27" t="s">
        <v>2870</v>
      </c>
      <c r="B78" s="305">
        <v>0</v>
      </c>
      <c r="C78" s="305">
        <v>0</v>
      </c>
      <c r="D78" s="305">
        <v>0</v>
      </c>
      <c r="E78" s="305">
        <v>0</v>
      </c>
      <c r="F78" s="305">
        <v>0</v>
      </c>
      <c r="G78" s="305">
        <v>0</v>
      </c>
      <c r="H78" s="305">
        <v>0</v>
      </c>
      <c r="I78" s="305">
        <v>0</v>
      </c>
      <c r="J78" s="305">
        <v>0</v>
      </c>
      <c r="K78" s="305">
        <v>0</v>
      </c>
      <c r="L78" s="305">
        <v>0</v>
      </c>
      <c r="M78" s="305">
        <v>0</v>
      </c>
      <c r="N78" s="305">
        <v>0</v>
      </c>
    </row>
    <row r="79" spans="1:14" x14ac:dyDescent="0.2">
      <c r="A79" s="27" t="s">
        <v>2605</v>
      </c>
      <c r="B79" s="305">
        <v>0</v>
      </c>
      <c r="C79" s="305">
        <v>0</v>
      </c>
      <c r="D79" s="305">
        <v>0</v>
      </c>
      <c r="E79" s="305">
        <v>0</v>
      </c>
      <c r="F79" s="305">
        <v>0</v>
      </c>
      <c r="G79" s="305">
        <v>0</v>
      </c>
      <c r="H79" s="305">
        <v>0</v>
      </c>
      <c r="I79" s="305">
        <v>0</v>
      </c>
      <c r="J79" s="305">
        <v>0</v>
      </c>
      <c r="K79" s="305">
        <v>0</v>
      </c>
      <c r="L79" s="305">
        <v>0</v>
      </c>
      <c r="M79" s="305">
        <v>0</v>
      </c>
      <c r="N79" s="305">
        <v>0</v>
      </c>
    </row>
    <row r="80" spans="1:14" x14ac:dyDescent="0.2">
      <c r="A80" s="27" t="s">
        <v>2871</v>
      </c>
      <c r="B80" s="305">
        <v>0</v>
      </c>
      <c r="C80" s="305">
        <v>0</v>
      </c>
      <c r="D80" s="305">
        <v>0</v>
      </c>
      <c r="E80" s="305">
        <v>0</v>
      </c>
      <c r="F80" s="305">
        <v>0</v>
      </c>
      <c r="G80" s="305">
        <v>0</v>
      </c>
      <c r="H80" s="305">
        <v>0</v>
      </c>
      <c r="I80" s="305">
        <v>0</v>
      </c>
      <c r="J80" s="305">
        <v>0</v>
      </c>
      <c r="K80" s="305">
        <v>0</v>
      </c>
      <c r="L80" s="305">
        <v>0</v>
      </c>
      <c r="M80" s="305">
        <v>0</v>
      </c>
      <c r="N80" s="305">
        <v>0</v>
      </c>
    </row>
    <row r="81" spans="1:14" x14ac:dyDescent="0.2">
      <c r="A81" s="27" t="s">
        <v>2872</v>
      </c>
      <c r="B81" s="305">
        <v>0</v>
      </c>
      <c r="C81" s="305">
        <v>0</v>
      </c>
      <c r="D81" s="305">
        <v>0</v>
      </c>
      <c r="E81" s="305">
        <v>0</v>
      </c>
      <c r="F81" s="305">
        <v>0</v>
      </c>
      <c r="G81" s="305">
        <v>0</v>
      </c>
      <c r="H81" s="305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</row>
    <row r="82" spans="1:14" x14ac:dyDescent="0.2">
      <c r="A82" s="27" t="s">
        <v>2873</v>
      </c>
      <c r="B82" s="305">
        <v>0</v>
      </c>
      <c r="C82" s="305">
        <v>0</v>
      </c>
      <c r="D82" s="305">
        <v>0</v>
      </c>
      <c r="E82" s="305">
        <v>0</v>
      </c>
      <c r="F82" s="305">
        <v>0</v>
      </c>
      <c r="G82" s="305">
        <v>0</v>
      </c>
      <c r="H82" s="305">
        <v>0</v>
      </c>
      <c r="I82" s="305">
        <v>0</v>
      </c>
      <c r="J82" s="305">
        <v>0</v>
      </c>
      <c r="K82" s="305">
        <v>0</v>
      </c>
      <c r="L82" s="305">
        <v>0</v>
      </c>
      <c r="M82" s="305">
        <v>0</v>
      </c>
      <c r="N82" s="305">
        <v>0</v>
      </c>
    </row>
    <row r="83" spans="1:14" x14ac:dyDescent="0.2">
      <c r="A83" s="27" t="s">
        <v>2874</v>
      </c>
      <c r="B83" s="305">
        <v>0</v>
      </c>
      <c r="C83" s="305">
        <v>0</v>
      </c>
      <c r="D83" s="305">
        <v>0</v>
      </c>
      <c r="E83" s="305">
        <v>0</v>
      </c>
      <c r="F83" s="305">
        <v>0</v>
      </c>
      <c r="G83" s="305">
        <v>0</v>
      </c>
      <c r="H83" s="305">
        <v>0</v>
      </c>
      <c r="I83" s="305">
        <v>0</v>
      </c>
      <c r="J83" s="305">
        <v>0</v>
      </c>
      <c r="K83" s="305">
        <v>0</v>
      </c>
      <c r="L83" s="305">
        <v>0</v>
      </c>
      <c r="M83" s="305">
        <v>0</v>
      </c>
      <c r="N83" s="305">
        <v>0</v>
      </c>
    </row>
    <row r="84" spans="1:14" x14ac:dyDescent="0.2">
      <c r="A84" s="27" t="s">
        <v>1857</v>
      </c>
    </row>
    <row r="85" spans="1:14" x14ac:dyDescent="0.2">
      <c r="A85" s="27" t="s">
        <v>1858</v>
      </c>
    </row>
    <row r="86" spans="1:14" x14ac:dyDescent="0.2">
      <c r="A86" s="30" t="s">
        <v>2875</v>
      </c>
    </row>
    <row r="87" spans="1:14" s="171" customFormat="1" x14ac:dyDescent="0.2">
      <c r="A87" s="128" t="s">
        <v>2876</v>
      </c>
      <c r="B87" s="305">
        <v>0</v>
      </c>
      <c r="C87" s="305">
        <v>0</v>
      </c>
      <c r="D87" s="305">
        <v>0</v>
      </c>
      <c r="E87" s="305">
        <v>0</v>
      </c>
      <c r="F87" s="305">
        <v>0</v>
      </c>
      <c r="G87" s="305">
        <v>0</v>
      </c>
      <c r="H87" s="305">
        <v>0</v>
      </c>
      <c r="I87" s="305">
        <v>0</v>
      </c>
      <c r="J87" s="305">
        <v>0</v>
      </c>
      <c r="K87" s="305">
        <v>0</v>
      </c>
      <c r="L87" s="305">
        <v>0</v>
      </c>
      <c r="M87" s="305">
        <v>0</v>
      </c>
      <c r="N87" s="305">
        <v>0</v>
      </c>
    </row>
    <row r="88" spans="1:14" s="171" customFormat="1" x14ac:dyDescent="0.2">
      <c r="A88" s="128" t="s">
        <v>2877</v>
      </c>
      <c r="B88" s="305">
        <v>0</v>
      </c>
      <c r="C88" s="305">
        <v>0</v>
      </c>
      <c r="D88" s="305">
        <v>0</v>
      </c>
      <c r="E88" s="305">
        <v>0</v>
      </c>
      <c r="F88" s="305">
        <v>0</v>
      </c>
      <c r="G88" s="305">
        <v>0</v>
      </c>
      <c r="H88" s="305">
        <v>0</v>
      </c>
      <c r="I88" s="305">
        <v>0</v>
      </c>
      <c r="J88" s="305">
        <v>0</v>
      </c>
      <c r="K88" s="305">
        <v>0</v>
      </c>
      <c r="L88" s="305">
        <v>0</v>
      </c>
      <c r="M88" s="305">
        <v>0</v>
      </c>
      <c r="N88" s="305">
        <v>0</v>
      </c>
    </row>
    <row r="89" spans="1:14" s="171" customFormat="1" x14ac:dyDescent="0.2">
      <c r="A89" s="128" t="s">
        <v>2878</v>
      </c>
      <c r="B89" s="305">
        <v>0</v>
      </c>
      <c r="C89" s="305">
        <v>0</v>
      </c>
      <c r="D89" s="305">
        <v>0</v>
      </c>
      <c r="E89" s="305">
        <v>0</v>
      </c>
      <c r="F89" s="305">
        <v>0</v>
      </c>
      <c r="G89" s="305">
        <v>0</v>
      </c>
      <c r="H89" s="305">
        <v>0</v>
      </c>
      <c r="I89" s="305">
        <v>0</v>
      </c>
      <c r="J89" s="305">
        <v>0</v>
      </c>
      <c r="K89" s="305">
        <v>0</v>
      </c>
      <c r="L89" s="305">
        <v>0</v>
      </c>
      <c r="M89" s="305">
        <v>0</v>
      </c>
      <c r="N89" s="305">
        <v>0</v>
      </c>
    </row>
    <row r="90" spans="1:14" s="171" customFormat="1" x14ac:dyDescent="0.2">
      <c r="A90" s="128" t="s">
        <v>2879</v>
      </c>
      <c r="B90" s="305">
        <v>0</v>
      </c>
      <c r="C90" s="305">
        <v>0</v>
      </c>
      <c r="D90" s="305">
        <v>0</v>
      </c>
      <c r="E90" s="305">
        <v>0</v>
      </c>
      <c r="F90" s="305">
        <v>0</v>
      </c>
      <c r="G90" s="305">
        <v>0</v>
      </c>
      <c r="H90" s="305">
        <v>0</v>
      </c>
      <c r="I90" s="305">
        <v>0</v>
      </c>
      <c r="J90" s="305">
        <v>0</v>
      </c>
      <c r="K90" s="305">
        <v>0</v>
      </c>
      <c r="L90" s="305">
        <v>0</v>
      </c>
      <c r="M90" s="305">
        <v>0</v>
      </c>
      <c r="N90" s="305">
        <v>0</v>
      </c>
    </row>
    <row r="91" spans="1:14" s="171" customFormat="1" x14ac:dyDescent="0.2">
      <c r="A91" s="128" t="s">
        <v>2880</v>
      </c>
      <c r="B91" s="305">
        <v>0</v>
      </c>
      <c r="C91" s="305">
        <v>0</v>
      </c>
      <c r="D91" s="305">
        <v>0</v>
      </c>
      <c r="E91" s="305">
        <v>0</v>
      </c>
      <c r="F91" s="305">
        <v>0</v>
      </c>
      <c r="G91" s="305">
        <v>0</v>
      </c>
      <c r="H91" s="305">
        <v>0</v>
      </c>
      <c r="I91" s="305">
        <v>0</v>
      </c>
      <c r="J91" s="305">
        <v>0</v>
      </c>
      <c r="K91" s="305">
        <v>0</v>
      </c>
      <c r="L91" s="305">
        <v>0</v>
      </c>
      <c r="M91" s="305">
        <v>0</v>
      </c>
      <c r="N91" s="305">
        <v>0</v>
      </c>
    </row>
    <row r="92" spans="1:14" s="171" customFormat="1" x14ac:dyDescent="0.2">
      <c r="A92" s="128" t="s">
        <v>2881</v>
      </c>
      <c r="B92" s="305">
        <v>0</v>
      </c>
      <c r="C92" s="305">
        <v>0</v>
      </c>
      <c r="D92" s="305">
        <v>0</v>
      </c>
      <c r="E92" s="305">
        <v>0</v>
      </c>
      <c r="F92" s="305">
        <v>0</v>
      </c>
      <c r="G92" s="305">
        <v>0</v>
      </c>
      <c r="H92" s="305">
        <v>0</v>
      </c>
      <c r="I92" s="305">
        <v>0</v>
      </c>
      <c r="J92" s="305">
        <v>0</v>
      </c>
      <c r="K92" s="305">
        <v>0</v>
      </c>
      <c r="L92" s="305">
        <v>0</v>
      </c>
      <c r="M92" s="305">
        <v>0</v>
      </c>
      <c r="N92" s="305">
        <v>0</v>
      </c>
    </row>
    <row r="93" spans="1:14" x14ac:dyDescent="0.2">
      <c r="A93" s="27" t="s">
        <v>2882</v>
      </c>
    </row>
    <row r="94" spans="1:14" x14ac:dyDescent="0.2">
      <c r="A94" s="30" t="s">
        <v>2883</v>
      </c>
    </row>
    <row r="95" spans="1:14" x14ac:dyDescent="0.2">
      <c r="A95" s="27" t="s">
        <v>2884</v>
      </c>
    </row>
    <row r="96" spans="1:14" x14ac:dyDescent="0.2">
      <c r="A96" s="27" t="s">
        <v>2885</v>
      </c>
    </row>
    <row r="97" spans="1:14" s="171" customFormat="1" x14ac:dyDescent="0.2">
      <c r="A97" s="128" t="s">
        <v>2886</v>
      </c>
      <c r="B97" s="305">
        <v>0.97402999999999995</v>
      </c>
      <c r="C97" s="305">
        <v>0.97402999999999995</v>
      </c>
      <c r="D97" s="305">
        <v>0.97402999999999995</v>
      </c>
      <c r="E97" s="305">
        <v>0.97402999999999995</v>
      </c>
      <c r="F97" s="305">
        <v>0.97402999999999995</v>
      </c>
      <c r="G97" s="305">
        <v>0.97402999999999995</v>
      </c>
      <c r="H97" s="305">
        <v>0.97402999999999995</v>
      </c>
      <c r="I97" s="305">
        <v>0.97402999999999995</v>
      </c>
      <c r="J97" s="305">
        <v>0.97402999999999995</v>
      </c>
      <c r="K97" s="305">
        <v>0.97402999999999995</v>
      </c>
      <c r="L97" s="305">
        <v>0.97402999999999995</v>
      </c>
      <c r="M97" s="305">
        <v>0.97402999999999995</v>
      </c>
      <c r="N97" s="305">
        <v>0.97402999999999995</v>
      </c>
    </row>
    <row r="98" spans="1:14" s="171" customFormat="1" x14ac:dyDescent="0.2">
      <c r="A98" s="128" t="s">
        <v>2887</v>
      </c>
      <c r="B98" s="305">
        <v>0.97402999999999995</v>
      </c>
      <c r="C98" s="305">
        <v>0.97402999999999995</v>
      </c>
      <c r="D98" s="305">
        <v>0.97402999999999995</v>
      </c>
      <c r="E98" s="305">
        <v>0.97402999999999995</v>
      </c>
      <c r="F98" s="305">
        <v>0.97402999999999995</v>
      </c>
      <c r="G98" s="305">
        <v>0.97402999999999995</v>
      </c>
      <c r="H98" s="305">
        <v>0.97402999999999995</v>
      </c>
      <c r="I98" s="305">
        <v>0.97402999999999995</v>
      </c>
      <c r="J98" s="305">
        <v>0.97402999999999995</v>
      </c>
      <c r="K98" s="305">
        <v>0.97402999999999995</v>
      </c>
      <c r="L98" s="305">
        <v>0.97402999999999995</v>
      </c>
      <c r="M98" s="305">
        <v>0.97402999999999995</v>
      </c>
      <c r="N98" s="305">
        <v>0.97402999999999995</v>
      </c>
    </row>
    <row r="99" spans="1:14" s="171" customFormat="1" x14ac:dyDescent="0.2">
      <c r="A99" s="128" t="s">
        <v>2888</v>
      </c>
      <c r="B99" s="305">
        <v>0.97402999999999995</v>
      </c>
      <c r="C99" s="305">
        <v>0.97402999999999995</v>
      </c>
      <c r="D99" s="305">
        <v>0.97402999999999995</v>
      </c>
      <c r="E99" s="305">
        <v>0.97402999999999995</v>
      </c>
      <c r="F99" s="305">
        <v>0.97402999999999995</v>
      </c>
      <c r="G99" s="305">
        <v>0.97402999999999995</v>
      </c>
      <c r="H99" s="305">
        <v>0.97402999999999995</v>
      </c>
      <c r="I99" s="305">
        <v>0.97402999999999995</v>
      </c>
      <c r="J99" s="305">
        <v>0.97402999999999995</v>
      </c>
      <c r="K99" s="305">
        <v>0.97402999999999995</v>
      </c>
      <c r="L99" s="305">
        <v>0.97402999999999995</v>
      </c>
      <c r="M99" s="305">
        <v>0.97402999999999995</v>
      </c>
      <c r="N99" s="305">
        <v>0.97402999999999995</v>
      </c>
    </row>
    <row r="100" spans="1:14" s="171" customFormat="1" x14ac:dyDescent="0.2">
      <c r="A100" s="128" t="s">
        <v>2889</v>
      </c>
      <c r="B100" s="305">
        <v>0.97402999999999995</v>
      </c>
      <c r="C100" s="305">
        <v>0.97402999999999995</v>
      </c>
      <c r="D100" s="305">
        <v>0.97402999999999995</v>
      </c>
      <c r="E100" s="305">
        <v>0.97402999999999995</v>
      </c>
      <c r="F100" s="305">
        <v>0.97402999999999995</v>
      </c>
      <c r="G100" s="305">
        <v>0.97402999999999995</v>
      </c>
      <c r="H100" s="305">
        <v>0.97402999999999995</v>
      </c>
      <c r="I100" s="305">
        <v>0.97402999999999995</v>
      </c>
      <c r="J100" s="305">
        <v>0.97402999999999995</v>
      </c>
      <c r="K100" s="305">
        <v>0.97402999999999995</v>
      </c>
      <c r="L100" s="305">
        <v>0.97402999999999995</v>
      </c>
      <c r="M100" s="305">
        <v>0.97402999999999995</v>
      </c>
      <c r="N100" s="305">
        <v>0.97402999999999995</v>
      </c>
    </row>
    <row r="101" spans="1:14" s="171" customFormat="1" x14ac:dyDescent="0.2">
      <c r="A101" s="128" t="s">
        <v>2890</v>
      </c>
      <c r="B101" s="305">
        <v>0.97402999999999995</v>
      </c>
      <c r="C101" s="305">
        <v>0.97402999999999995</v>
      </c>
      <c r="D101" s="305">
        <v>0.97402999999999995</v>
      </c>
      <c r="E101" s="305">
        <v>0.97402999999999995</v>
      </c>
      <c r="F101" s="305">
        <v>0.97402999999999995</v>
      </c>
      <c r="G101" s="305">
        <v>0.97402999999999995</v>
      </c>
      <c r="H101" s="305">
        <v>0.97402999999999995</v>
      </c>
      <c r="I101" s="305">
        <v>0.97402999999999995</v>
      </c>
      <c r="J101" s="305">
        <v>0.97402999999999995</v>
      </c>
      <c r="K101" s="305">
        <v>0.97402999999999995</v>
      </c>
      <c r="L101" s="305">
        <v>0.97402999999999995</v>
      </c>
      <c r="M101" s="305">
        <v>0.97402999999999995</v>
      </c>
      <c r="N101" s="305">
        <v>0.97402999999999995</v>
      </c>
    </row>
    <row r="102" spans="1:14" s="171" customFormat="1" x14ac:dyDescent="0.2">
      <c r="A102" s="128" t="s">
        <v>2891</v>
      </c>
      <c r="B102" s="305">
        <v>0.97402999999999995</v>
      </c>
      <c r="C102" s="305">
        <v>0.97402999999999995</v>
      </c>
      <c r="D102" s="305">
        <v>0.97402999999999995</v>
      </c>
      <c r="E102" s="305">
        <v>0.97402999999999995</v>
      </c>
      <c r="F102" s="305">
        <v>0.97402999999999995</v>
      </c>
      <c r="G102" s="305">
        <v>0.97402999999999995</v>
      </c>
      <c r="H102" s="305">
        <v>0.97402999999999995</v>
      </c>
      <c r="I102" s="305">
        <v>0.97402999999999995</v>
      </c>
      <c r="J102" s="305">
        <v>0.97402999999999995</v>
      </c>
      <c r="K102" s="305">
        <v>0.97402999999999995</v>
      </c>
      <c r="L102" s="305">
        <v>0.97402999999999995</v>
      </c>
      <c r="M102" s="305">
        <v>0.97402999999999995</v>
      </c>
      <c r="N102" s="305">
        <v>0.97402999999999995</v>
      </c>
    </row>
    <row r="103" spans="1:14" s="171" customFormat="1" x14ac:dyDescent="0.2">
      <c r="A103" s="128" t="s">
        <v>2892</v>
      </c>
      <c r="B103" s="305">
        <v>0.97402999999999995</v>
      </c>
      <c r="C103" s="305">
        <v>0.97402999999999995</v>
      </c>
      <c r="D103" s="305">
        <v>0.97402999999999995</v>
      </c>
      <c r="E103" s="305">
        <v>0.97402999999999995</v>
      </c>
      <c r="F103" s="305">
        <v>0.97402999999999995</v>
      </c>
      <c r="G103" s="305">
        <v>0.97402999999999995</v>
      </c>
      <c r="H103" s="305">
        <v>0.97402999999999995</v>
      </c>
      <c r="I103" s="305">
        <v>0.97402999999999995</v>
      </c>
      <c r="J103" s="305">
        <v>0.97402999999999995</v>
      </c>
      <c r="K103" s="305">
        <v>0.97402999999999995</v>
      </c>
      <c r="L103" s="305">
        <v>0.97402999999999995</v>
      </c>
      <c r="M103" s="305">
        <v>0.97402999999999995</v>
      </c>
      <c r="N103" s="305">
        <v>0.97402999999999995</v>
      </c>
    </row>
    <row r="104" spans="1:14" s="171" customFormat="1" x14ac:dyDescent="0.2">
      <c r="A104" s="128" t="s">
        <v>2893</v>
      </c>
      <c r="B104" s="305">
        <v>0.97402999999999995</v>
      </c>
      <c r="C104" s="305">
        <v>0.97402999999999995</v>
      </c>
      <c r="D104" s="305">
        <v>0.97402999999999995</v>
      </c>
      <c r="E104" s="305">
        <v>0.97402999999999995</v>
      </c>
      <c r="F104" s="305">
        <v>0.97402999999999995</v>
      </c>
      <c r="G104" s="305">
        <v>0.97402999999999995</v>
      </c>
      <c r="H104" s="305">
        <v>0.97402999999999995</v>
      </c>
      <c r="I104" s="305">
        <v>0.97402999999999995</v>
      </c>
      <c r="J104" s="305">
        <v>0.97402999999999995</v>
      </c>
      <c r="K104" s="305">
        <v>0.97402999999999995</v>
      </c>
      <c r="L104" s="305">
        <v>0.97402999999999995</v>
      </c>
      <c r="M104" s="305">
        <v>0.97402999999999995</v>
      </c>
      <c r="N104" s="305">
        <v>0.97402999999999995</v>
      </c>
    </row>
    <row r="105" spans="1:14" s="171" customFormat="1" x14ac:dyDescent="0.2">
      <c r="A105" s="128" t="s">
        <v>2894</v>
      </c>
      <c r="B105" s="305">
        <v>0.97402999999999995</v>
      </c>
      <c r="C105" s="305">
        <v>0.97402999999999995</v>
      </c>
      <c r="D105" s="305">
        <v>0.97402999999999995</v>
      </c>
      <c r="E105" s="305">
        <v>0.97402999999999995</v>
      </c>
      <c r="F105" s="305">
        <v>0.97402999999999995</v>
      </c>
      <c r="G105" s="305">
        <v>0.97402999999999995</v>
      </c>
      <c r="H105" s="305">
        <v>0.97402999999999995</v>
      </c>
      <c r="I105" s="305">
        <v>0.97402999999999995</v>
      </c>
      <c r="J105" s="305">
        <v>0.97402999999999995</v>
      </c>
      <c r="K105" s="305">
        <v>0.97402999999999995</v>
      </c>
      <c r="L105" s="305">
        <v>0.97402999999999995</v>
      </c>
      <c r="M105" s="305">
        <v>0.97402999999999995</v>
      </c>
      <c r="N105" s="305">
        <v>0.97402999999999995</v>
      </c>
    </row>
    <row r="106" spans="1:14" s="171" customFormat="1" x14ac:dyDescent="0.2">
      <c r="A106" s="128" t="s">
        <v>2895</v>
      </c>
      <c r="B106" s="305">
        <v>0.97402999999999995</v>
      </c>
      <c r="C106" s="305">
        <v>0.97402999999999995</v>
      </c>
      <c r="D106" s="305">
        <v>0.97402999999999995</v>
      </c>
      <c r="E106" s="305">
        <v>0.97402999999999995</v>
      </c>
      <c r="F106" s="305">
        <v>0.97402999999999995</v>
      </c>
      <c r="G106" s="305">
        <v>0.97402999999999995</v>
      </c>
      <c r="H106" s="305">
        <v>0.97402999999999995</v>
      </c>
      <c r="I106" s="305">
        <v>0.97402999999999995</v>
      </c>
      <c r="J106" s="305">
        <v>0.97402999999999995</v>
      </c>
      <c r="K106" s="305">
        <v>0.97402999999999995</v>
      </c>
      <c r="L106" s="305">
        <v>0.97402999999999995</v>
      </c>
      <c r="M106" s="305">
        <v>0.97402999999999995</v>
      </c>
      <c r="N106" s="305">
        <v>0.97402999999999995</v>
      </c>
    </row>
    <row r="107" spans="1:14" s="171" customFormat="1" x14ac:dyDescent="0.2">
      <c r="A107" s="128" t="s">
        <v>2896</v>
      </c>
      <c r="B107" s="305">
        <v>0.97402999999999995</v>
      </c>
      <c r="C107" s="305">
        <v>0.97402999999999995</v>
      </c>
      <c r="D107" s="305">
        <v>0.97402999999999995</v>
      </c>
      <c r="E107" s="305">
        <v>0.97402999999999995</v>
      </c>
      <c r="F107" s="305">
        <v>0.97402999999999995</v>
      </c>
      <c r="G107" s="305">
        <v>0.97402999999999995</v>
      </c>
      <c r="H107" s="305">
        <v>0.97402999999999995</v>
      </c>
      <c r="I107" s="305">
        <v>0.97402999999999995</v>
      </c>
      <c r="J107" s="305">
        <v>0.97402999999999995</v>
      </c>
      <c r="K107" s="305">
        <v>0.97402999999999995</v>
      </c>
      <c r="L107" s="305">
        <v>0.97402999999999995</v>
      </c>
      <c r="M107" s="305">
        <v>0.97402999999999995</v>
      </c>
      <c r="N107" s="305">
        <v>0.97402999999999995</v>
      </c>
    </row>
    <row r="108" spans="1:14" s="171" customFormat="1" x14ac:dyDescent="0.2">
      <c r="A108" s="128" t="s">
        <v>2897</v>
      </c>
      <c r="B108" s="305">
        <v>0.97402999999999995</v>
      </c>
      <c r="C108" s="305">
        <v>0.97402999999999995</v>
      </c>
      <c r="D108" s="305">
        <v>0.97402999999999995</v>
      </c>
      <c r="E108" s="305">
        <v>0.97402999999999995</v>
      </c>
      <c r="F108" s="305">
        <v>0.97402999999999995</v>
      </c>
      <c r="G108" s="305">
        <v>0.97402999999999995</v>
      </c>
      <c r="H108" s="305">
        <v>0.97402999999999995</v>
      </c>
      <c r="I108" s="305">
        <v>0.97402999999999995</v>
      </c>
      <c r="J108" s="305">
        <v>0.97402999999999995</v>
      </c>
      <c r="K108" s="305">
        <v>0.97402999999999995</v>
      </c>
      <c r="L108" s="305">
        <v>0.97402999999999995</v>
      </c>
      <c r="M108" s="305">
        <v>0.97402999999999995</v>
      </c>
      <c r="N108" s="305">
        <v>0.97402999999999995</v>
      </c>
    </row>
    <row r="109" spans="1:14" s="171" customFormat="1" x14ac:dyDescent="0.2">
      <c r="A109" s="128" t="s">
        <v>2898</v>
      </c>
      <c r="B109" s="305">
        <v>0.97402999999999995</v>
      </c>
      <c r="C109" s="305">
        <v>0.97402999999999995</v>
      </c>
      <c r="D109" s="305">
        <v>0.97402999999999995</v>
      </c>
      <c r="E109" s="305">
        <v>0.97402999999999995</v>
      </c>
      <c r="F109" s="305">
        <v>0.97402999999999995</v>
      </c>
      <c r="G109" s="305">
        <v>0.97402999999999995</v>
      </c>
      <c r="H109" s="305">
        <v>0.97402999999999995</v>
      </c>
      <c r="I109" s="305">
        <v>0.97402999999999995</v>
      </c>
      <c r="J109" s="305">
        <v>0.97402999999999995</v>
      </c>
      <c r="K109" s="305">
        <v>0.97402999999999995</v>
      </c>
      <c r="L109" s="305">
        <v>0.97402999999999995</v>
      </c>
      <c r="M109" s="305">
        <v>0.97402999999999995</v>
      </c>
      <c r="N109" s="305">
        <v>0.97402999999999995</v>
      </c>
    </row>
    <row r="110" spans="1:14" s="171" customFormat="1" x14ac:dyDescent="0.2">
      <c r="A110" s="128" t="s">
        <v>2899</v>
      </c>
      <c r="B110" s="305">
        <v>0.97402999999999995</v>
      </c>
      <c r="C110" s="305">
        <v>0.97402999999999995</v>
      </c>
      <c r="D110" s="305">
        <v>0.97402999999999995</v>
      </c>
      <c r="E110" s="305">
        <v>0.97402999999999995</v>
      </c>
      <c r="F110" s="305">
        <v>0.97402999999999995</v>
      </c>
      <c r="G110" s="305">
        <v>0.97402999999999995</v>
      </c>
      <c r="H110" s="305">
        <v>0.97402999999999995</v>
      </c>
      <c r="I110" s="305">
        <v>0.97402999999999995</v>
      </c>
      <c r="J110" s="305">
        <v>0.97402999999999995</v>
      </c>
      <c r="K110" s="305">
        <v>0.97402999999999995</v>
      </c>
      <c r="L110" s="305">
        <v>0.97402999999999995</v>
      </c>
      <c r="M110" s="305">
        <v>0.97402999999999995</v>
      </c>
      <c r="N110" s="305">
        <v>0.97402999999999995</v>
      </c>
    </row>
    <row r="111" spans="1:14" s="171" customFormat="1" x14ac:dyDescent="0.2">
      <c r="A111" s="128" t="s">
        <v>2900</v>
      </c>
      <c r="B111" s="305">
        <v>0.97402999999999995</v>
      </c>
      <c r="C111" s="305">
        <v>0.97402999999999995</v>
      </c>
      <c r="D111" s="305">
        <v>0.97402999999999995</v>
      </c>
      <c r="E111" s="305">
        <v>0.97402999999999995</v>
      </c>
      <c r="F111" s="305">
        <v>0.97402999999999995</v>
      </c>
      <c r="G111" s="305">
        <v>0.97402999999999995</v>
      </c>
      <c r="H111" s="305">
        <v>0.97402999999999995</v>
      </c>
      <c r="I111" s="305">
        <v>0.97402999999999995</v>
      </c>
      <c r="J111" s="305">
        <v>0.97402999999999995</v>
      </c>
      <c r="K111" s="305">
        <v>0.97402999999999995</v>
      </c>
      <c r="L111" s="305">
        <v>0.97402999999999995</v>
      </c>
      <c r="M111" s="305">
        <v>0.97402999999999995</v>
      </c>
      <c r="N111" s="305">
        <v>0.97402999999999995</v>
      </c>
    </row>
    <row r="112" spans="1:14" s="171" customFormat="1" x14ac:dyDescent="0.2">
      <c r="A112" s="128" t="s">
        <v>2901</v>
      </c>
      <c r="B112" s="305">
        <v>0.97402999999999995</v>
      </c>
      <c r="C112" s="305">
        <v>0.97402999999999995</v>
      </c>
      <c r="D112" s="305">
        <v>0.97402999999999995</v>
      </c>
      <c r="E112" s="305">
        <v>0.97402999999999995</v>
      </c>
      <c r="F112" s="305">
        <v>0.97402999999999995</v>
      </c>
      <c r="G112" s="305">
        <v>0.97402999999999995</v>
      </c>
      <c r="H112" s="305">
        <v>0.97402999999999995</v>
      </c>
      <c r="I112" s="305">
        <v>0.97402999999999995</v>
      </c>
      <c r="J112" s="305">
        <v>0.97402999999999995</v>
      </c>
      <c r="K112" s="305">
        <v>0.97402999999999995</v>
      </c>
      <c r="L112" s="305">
        <v>0.97402999999999995</v>
      </c>
      <c r="M112" s="305">
        <v>0.97402999999999995</v>
      </c>
      <c r="N112" s="305">
        <v>0.97402999999999995</v>
      </c>
    </row>
    <row r="113" spans="1:14" s="171" customFormat="1" x14ac:dyDescent="0.2">
      <c r="A113" s="128" t="s">
        <v>2902</v>
      </c>
      <c r="B113" s="305">
        <v>0.97402999999999995</v>
      </c>
      <c r="C113" s="305">
        <v>0.97402999999999995</v>
      </c>
      <c r="D113" s="305">
        <v>0.97402999999999995</v>
      </c>
      <c r="E113" s="305">
        <v>0.97402999999999995</v>
      </c>
      <c r="F113" s="305">
        <v>0.97402999999999995</v>
      </c>
      <c r="G113" s="305">
        <v>0.97402999999999995</v>
      </c>
      <c r="H113" s="305">
        <v>0.97402999999999995</v>
      </c>
      <c r="I113" s="305">
        <v>0.97402999999999995</v>
      </c>
      <c r="J113" s="305">
        <v>0.97402999999999995</v>
      </c>
      <c r="K113" s="305">
        <v>0.97402999999999995</v>
      </c>
      <c r="L113" s="305">
        <v>0.97402999999999995</v>
      </c>
      <c r="M113" s="305">
        <v>0.97402999999999995</v>
      </c>
      <c r="N113" s="305">
        <v>0.97402999999999995</v>
      </c>
    </row>
    <row r="114" spans="1:14" s="171" customFormat="1" x14ac:dyDescent="0.2">
      <c r="A114" s="128" t="s">
        <v>2903</v>
      </c>
      <c r="B114" s="305">
        <v>0.97402999999999995</v>
      </c>
      <c r="C114" s="305">
        <v>0.97402999999999995</v>
      </c>
      <c r="D114" s="305">
        <v>0.97402999999999995</v>
      </c>
      <c r="E114" s="305">
        <v>0.97402999999999995</v>
      </c>
      <c r="F114" s="305">
        <v>0.97402999999999995</v>
      </c>
      <c r="G114" s="305">
        <v>0.97402999999999995</v>
      </c>
      <c r="H114" s="305">
        <v>0.97402999999999995</v>
      </c>
      <c r="I114" s="305">
        <v>0.97402999999999995</v>
      </c>
      <c r="J114" s="305">
        <v>0.97402999999999995</v>
      </c>
      <c r="K114" s="305">
        <v>0.97402999999999995</v>
      </c>
      <c r="L114" s="305">
        <v>0.97402999999999995</v>
      </c>
      <c r="M114" s="305">
        <v>0.97402999999999995</v>
      </c>
      <c r="N114" s="305">
        <v>0.97402999999999995</v>
      </c>
    </row>
    <row r="115" spans="1:14" s="171" customFormat="1" x14ac:dyDescent="0.2">
      <c r="A115" s="172" t="s">
        <v>2904</v>
      </c>
      <c r="B115" s="305">
        <v>0.97402999999999995</v>
      </c>
      <c r="C115" s="305">
        <v>0.97402999999999995</v>
      </c>
      <c r="D115" s="305">
        <v>0.97402999999999995</v>
      </c>
      <c r="E115" s="305">
        <v>0.97402999999999995</v>
      </c>
      <c r="F115" s="305">
        <v>0.97402999999999995</v>
      </c>
      <c r="G115" s="305">
        <v>0.97402999999999995</v>
      </c>
      <c r="H115" s="305">
        <v>0.97402999999999995</v>
      </c>
      <c r="I115" s="305">
        <v>0.97402999999999995</v>
      </c>
      <c r="J115" s="305">
        <v>0.97402999999999995</v>
      </c>
      <c r="K115" s="305">
        <v>0.97402999999999995</v>
      </c>
      <c r="L115" s="305">
        <v>0.97402999999999995</v>
      </c>
      <c r="M115" s="305">
        <v>0.97402999999999995</v>
      </c>
      <c r="N115" s="305">
        <v>0.97402999999999995</v>
      </c>
    </row>
    <row r="116" spans="1:14" s="171" customFormat="1" x14ac:dyDescent="0.2">
      <c r="A116" s="128" t="s">
        <v>2905</v>
      </c>
      <c r="B116" s="305">
        <v>0.94806153846153896</v>
      </c>
      <c r="C116" s="305">
        <v>0.94806153846153896</v>
      </c>
      <c r="D116" s="305">
        <v>0.94806153846153896</v>
      </c>
      <c r="E116" s="305">
        <v>0.94806153846153896</v>
      </c>
      <c r="F116" s="305">
        <v>0.94806153846153896</v>
      </c>
      <c r="G116" s="305">
        <v>0.94806153846153896</v>
      </c>
      <c r="H116" s="305">
        <v>0.94806153846153896</v>
      </c>
      <c r="I116" s="305">
        <v>0.94806153846153896</v>
      </c>
      <c r="J116" s="305">
        <v>0.94806153846153896</v>
      </c>
      <c r="K116" s="305">
        <v>0.94806153846153896</v>
      </c>
      <c r="L116" s="305">
        <v>0.94806153846153896</v>
      </c>
      <c r="M116" s="305">
        <v>0.94806153846153896</v>
      </c>
      <c r="N116" s="305">
        <v>0.94806153846153896</v>
      </c>
    </row>
    <row r="117" spans="1:14" s="171" customFormat="1" x14ac:dyDescent="0.2">
      <c r="A117" s="128" t="s">
        <v>2906</v>
      </c>
      <c r="B117" s="305">
        <v>0.94806153846153896</v>
      </c>
      <c r="C117" s="305">
        <v>0.94806153846153896</v>
      </c>
      <c r="D117" s="305">
        <v>0.94806153846153896</v>
      </c>
      <c r="E117" s="305">
        <v>0.94806153846153896</v>
      </c>
      <c r="F117" s="305">
        <v>0.94806153846153896</v>
      </c>
      <c r="G117" s="305">
        <v>0.94806153846153896</v>
      </c>
      <c r="H117" s="305">
        <v>0.94806153846153896</v>
      </c>
      <c r="I117" s="305">
        <v>0.94806153846153896</v>
      </c>
      <c r="J117" s="305">
        <v>0.94806153846153896</v>
      </c>
      <c r="K117" s="305">
        <v>0.94806153846153896</v>
      </c>
      <c r="L117" s="305">
        <v>0.94806153846153896</v>
      </c>
      <c r="M117" s="305">
        <v>0.94806153846153896</v>
      </c>
      <c r="N117" s="305">
        <v>0.94806153846153896</v>
      </c>
    </row>
    <row r="118" spans="1:14" s="171" customFormat="1" x14ac:dyDescent="0.2">
      <c r="A118" s="128" t="s">
        <v>2907</v>
      </c>
      <c r="B118" s="305">
        <v>0.94806153846153896</v>
      </c>
      <c r="C118" s="305">
        <v>0.94806153846153896</v>
      </c>
      <c r="D118" s="305">
        <v>0.94806153846153896</v>
      </c>
      <c r="E118" s="305">
        <v>0.94806153846153896</v>
      </c>
      <c r="F118" s="305">
        <v>0.94806153846153896</v>
      </c>
      <c r="G118" s="305">
        <v>0.94806153846153896</v>
      </c>
      <c r="H118" s="305">
        <v>0.94806153846153896</v>
      </c>
      <c r="I118" s="305">
        <v>0.94806153846153896</v>
      </c>
      <c r="J118" s="305">
        <v>0.94806153846153896</v>
      </c>
      <c r="K118" s="305">
        <v>0.94806153846153896</v>
      </c>
      <c r="L118" s="305">
        <v>0.94806153846153896</v>
      </c>
      <c r="M118" s="305">
        <v>0.94806153846153896</v>
      </c>
      <c r="N118" s="305">
        <v>0.94806153846153896</v>
      </c>
    </row>
    <row r="119" spans="1:14" s="171" customFormat="1" x14ac:dyDescent="0.2">
      <c r="A119" s="128" t="s">
        <v>2908</v>
      </c>
      <c r="B119" s="305">
        <v>0.94806153846153896</v>
      </c>
      <c r="C119" s="305">
        <v>0.94806153846153896</v>
      </c>
      <c r="D119" s="305">
        <v>0.94806153846153896</v>
      </c>
      <c r="E119" s="305">
        <v>0.94806153846153896</v>
      </c>
      <c r="F119" s="305">
        <v>0.94806153846153896</v>
      </c>
      <c r="G119" s="305">
        <v>0.94806153846153896</v>
      </c>
      <c r="H119" s="305">
        <v>0.94806153846153896</v>
      </c>
      <c r="I119" s="305">
        <v>0.94806153846153896</v>
      </c>
      <c r="J119" s="305">
        <v>0.94806153846153896</v>
      </c>
      <c r="K119" s="305">
        <v>0.94806153846153896</v>
      </c>
      <c r="L119" s="305">
        <v>0.94806153846153896</v>
      </c>
      <c r="M119" s="305">
        <v>0.94806153846153896</v>
      </c>
      <c r="N119" s="305">
        <v>0.94806153846153896</v>
      </c>
    </row>
    <row r="120" spans="1:14" s="171" customFormat="1" x14ac:dyDescent="0.2">
      <c r="A120" s="172" t="s">
        <v>2909</v>
      </c>
      <c r="B120" s="305">
        <v>0.97402999999999995</v>
      </c>
      <c r="C120" s="305">
        <v>0.97402999999999995</v>
      </c>
      <c r="D120" s="305">
        <v>0.97402999999999995</v>
      </c>
      <c r="E120" s="305">
        <v>0.97402999999999995</v>
      </c>
      <c r="F120" s="305">
        <v>0.97402999999999995</v>
      </c>
      <c r="G120" s="305">
        <v>0.97402999999999995</v>
      </c>
      <c r="H120" s="305">
        <v>0.97402999999999995</v>
      </c>
      <c r="I120" s="305">
        <v>0.97402999999999995</v>
      </c>
      <c r="J120" s="305">
        <v>0.97402999999999995</v>
      </c>
      <c r="K120" s="305">
        <v>0.97402999999999995</v>
      </c>
      <c r="L120" s="305">
        <v>0.97402999999999995</v>
      </c>
      <c r="M120" s="305">
        <v>0.97402999999999995</v>
      </c>
      <c r="N120" s="305">
        <v>0.97402999999999995</v>
      </c>
    </row>
    <row r="121" spans="1:14" s="299" customFormat="1" x14ac:dyDescent="0.2">
      <c r="A121" s="304" t="s">
        <v>2910</v>
      </c>
      <c r="B121" s="305">
        <v>974.03</v>
      </c>
      <c r="C121" s="305">
        <v>974.03</v>
      </c>
      <c r="D121" s="305">
        <v>974.03</v>
      </c>
      <c r="E121" s="305">
        <v>974.03</v>
      </c>
      <c r="F121" s="305">
        <v>974.03</v>
      </c>
      <c r="G121" s="305">
        <v>974.03</v>
      </c>
      <c r="H121" s="305">
        <v>974.03</v>
      </c>
      <c r="I121" s="305">
        <v>974.03</v>
      </c>
      <c r="J121" s="305">
        <v>974.03</v>
      </c>
      <c r="K121" s="305">
        <v>974.03</v>
      </c>
      <c r="L121" s="305">
        <v>974.03</v>
      </c>
      <c r="M121" s="305">
        <v>974.03</v>
      </c>
      <c r="N121" s="305">
        <v>974.03</v>
      </c>
    </row>
    <row r="122" spans="1:14" s="171" customFormat="1" x14ac:dyDescent="0.2">
      <c r="A122" s="128" t="s">
        <v>2911</v>
      </c>
      <c r="B122" s="305">
        <v>0.97402999999999995</v>
      </c>
      <c r="C122" s="305">
        <v>0.97402999999999995</v>
      </c>
      <c r="D122" s="305">
        <v>0.97402999999999995</v>
      </c>
      <c r="E122" s="305">
        <v>0.97402999999999995</v>
      </c>
      <c r="F122" s="305">
        <v>0.97402999999999995</v>
      </c>
      <c r="G122" s="305">
        <v>0.97402999999999995</v>
      </c>
      <c r="H122" s="305">
        <v>0.97402999999999995</v>
      </c>
      <c r="I122" s="305">
        <v>0.97402999999999995</v>
      </c>
      <c r="J122" s="305">
        <v>0.97402999999999995</v>
      </c>
      <c r="K122" s="305">
        <v>0.97402999999999995</v>
      </c>
      <c r="L122" s="305">
        <v>0.97402999999999995</v>
      </c>
      <c r="M122" s="305">
        <v>0.97402999999999995</v>
      </c>
      <c r="N122" s="305">
        <v>0.97402999999999995</v>
      </c>
    </row>
    <row r="123" spans="1:14" s="171" customFormat="1" x14ac:dyDescent="0.2">
      <c r="A123" s="128" t="s">
        <v>2912</v>
      </c>
      <c r="B123" s="305">
        <v>0</v>
      </c>
      <c r="C123" s="305">
        <v>0</v>
      </c>
      <c r="D123" s="305">
        <v>0</v>
      </c>
      <c r="E123" s="305">
        <v>0</v>
      </c>
      <c r="F123" s="305">
        <v>0</v>
      </c>
      <c r="G123" s="305">
        <v>0</v>
      </c>
      <c r="H123" s="305">
        <v>0</v>
      </c>
      <c r="I123" s="305">
        <v>0</v>
      </c>
      <c r="J123" s="305">
        <v>0</v>
      </c>
      <c r="K123" s="305">
        <v>0</v>
      </c>
      <c r="L123" s="305">
        <v>0</v>
      </c>
      <c r="M123" s="305">
        <v>0</v>
      </c>
      <c r="N123" s="305">
        <v>0</v>
      </c>
    </row>
    <row r="124" spans="1:14" x14ac:dyDescent="0.2">
      <c r="A124" s="27" t="s">
        <v>2913</v>
      </c>
    </row>
    <row r="125" spans="1:14" x14ac:dyDescent="0.2">
      <c r="A125" s="27" t="s">
        <v>2914</v>
      </c>
    </row>
    <row r="126" spans="1:14" s="171" customFormat="1" x14ac:dyDescent="0.2">
      <c r="A126" s="128" t="s">
        <v>2915</v>
      </c>
      <c r="B126" s="305">
        <v>0.92637230841246099</v>
      </c>
      <c r="C126" s="305">
        <v>0.92637230841246099</v>
      </c>
      <c r="D126" s="305">
        <v>0.92637230841246099</v>
      </c>
      <c r="E126" s="305">
        <v>0.92637230841246099</v>
      </c>
      <c r="F126" s="305">
        <v>0.92637230841246099</v>
      </c>
      <c r="G126" s="305">
        <v>0.92637230841246099</v>
      </c>
      <c r="H126" s="305">
        <v>0.92637230841246099</v>
      </c>
      <c r="I126" s="305">
        <v>0.92637230841246099</v>
      </c>
      <c r="J126" s="305">
        <v>0.92637230841246099</v>
      </c>
      <c r="K126" s="305">
        <v>0.92637230841246099</v>
      </c>
      <c r="L126" s="305">
        <v>0.92637230841246099</v>
      </c>
      <c r="M126" s="305">
        <v>0.92637230841246099</v>
      </c>
      <c r="N126" s="305">
        <v>0.92637230841245999</v>
      </c>
    </row>
    <row r="127" spans="1:14" s="171" customFormat="1" x14ac:dyDescent="0.2">
      <c r="A127" s="128" t="s">
        <v>2916</v>
      </c>
      <c r="B127" s="305">
        <v>0.92637230841246099</v>
      </c>
      <c r="C127" s="305">
        <v>0.92637230841246099</v>
      </c>
      <c r="D127" s="305">
        <v>0.92637230841246099</v>
      </c>
      <c r="E127" s="305">
        <v>0.92637230841246099</v>
      </c>
      <c r="F127" s="305">
        <v>0.92637230841246099</v>
      </c>
      <c r="G127" s="305">
        <v>0.92637230841246099</v>
      </c>
      <c r="H127" s="305">
        <v>0.92637230841246099</v>
      </c>
      <c r="I127" s="305">
        <v>0.92637230841246099</v>
      </c>
      <c r="J127" s="305">
        <v>0.92637230841246099</v>
      </c>
      <c r="K127" s="305">
        <v>0.92637230841246099</v>
      </c>
      <c r="L127" s="305">
        <v>0.92637230841246099</v>
      </c>
      <c r="M127" s="305">
        <v>0.92637230841246099</v>
      </c>
      <c r="N127" s="305">
        <v>0.92637230841245999</v>
      </c>
    </row>
    <row r="128" spans="1:14" s="171" customFormat="1" x14ac:dyDescent="0.2">
      <c r="A128" s="128" t="s">
        <v>2917</v>
      </c>
      <c r="B128" s="305">
        <v>0.92637230841246099</v>
      </c>
      <c r="C128" s="305">
        <v>0.92637230841246099</v>
      </c>
      <c r="D128" s="305">
        <v>0.92637230841246099</v>
      </c>
      <c r="E128" s="305">
        <v>0.92637230841246099</v>
      </c>
      <c r="F128" s="305">
        <v>0.92637230841246099</v>
      </c>
      <c r="G128" s="305">
        <v>0.92637230841246099</v>
      </c>
      <c r="H128" s="305">
        <v>0.92637230841246099</v>
      </c>
      <c r="I128" s="305">
        <v>0.92637230841246099</v>
      </c>
      <c r="J128" s="305">
        <v>0.92637230841246099</v>
      </c>
      <c r="K128" s="305">
        <v>0.92637230841246099</v>
      </c>
      <c r="L128" s="305">
        <v>0.92637230841246099</v>
      </c>
      <c r="M128" s="305">
        <v>0.92637230841246099</v>
      </c>
      <c r="N128" s="305">
        <v>0.92637230841245999</v>
      </c>
    </row>
    <row r="129" spans="1:14" s="171" customFormat="1" x14ac:dyDescent="0.2">
      <c r="A129" s="128" t="s">
        <v>2918</v>
      </c>
      <c r="B129" s="305">
        <v>0.92637230841246099</v>
      </c>
      <c r="C129" s="305">
        <v>0.92637230841246099</v>
      </c>
      <c r="D129" s="305">
        <v>0.92637230841246099</v>
      </c>
      <c r="E129" s="305">
        <v>0.92637230841246099</v>
      </c>
      <c r="F129" s="305">
        <v>0.92637230841246099</v>
      </c>
      <c r="G129" s="305">
        <v>0.92637230841246099</v>
      </c>
      <c r="H129" s="305">
        <v>0.92637230841246099</v>
      </c>
      <c r="I129" s="305">
        <v>0.92637230841246099</v>
      </c>
      <c r="J129" s="305">
        <v>0.92637230841246099</v>
      </c>
      <c r="K129" s="305">
        <v>0.92637230841246099</v>
      </c>
      <c r="L129" s="305">
        <v>0.92637230841246099</v>
      </c>
      <c r="M129" s="305">
        <v>0.92637230841246099</v>
      </c>
      <c r="N129" s="305">
        <v>0.92637230841245999</v>
      </c>
    </row>
    <row r="130" spans="1:14" s="171" customFormat="1" x14ac:dyDescent="0.2">
      <c r="A130" s="128" t="s">
        <v>2919</v>
      </c>
      <c r="B130" s="305">
        <v>0.92637230841246099</v>
      </c>
      <c r="C130" s="305">
        <v>0.92637230841246099</v>
      </c>
      <c r="D130" s="305">
        <v>0.92637230841246099</v>
      </c>
      <c r="E130" s="305">
        <v>0.92637230841246099</v>
      </c>
      <c r="F130" s="305">
        <v>0.92637230841246099</v>
      </c>
      <c r="G130" s="305">
        <v>0.92637230841246099</v>
      </c>
      <c r="H130" s="305">
        <v>0.92637230841246099</v>
      </c>
      <c r="I130" s="305">
        <v>0.92637230841246099</v>
      </c>
      <c r="J130" s="305">
        <v>0.92637230841246099</v>
      </c>
      <c r="K130" s="305">
        <v>0.92637230841246099</v>
      </c>
      <c r="L130" s="305">
        <v>0.92637230841246099</v>
      </c>
      <c r="M130" s="305">
        <v>0.92637230841246099</v>
      </c>
      <c r="N130" s="305">
        <v>0.92637230841245999</v>
      </c>
    </row>
    <row r="131" spans="1:14" s="171" customFormat="1" x14ac:dyDescent="0.2">
      <c r="A131" s="128" t="s">
        <v>2920</v>
      </c>
      <c r="B131" s="305">
        <v>0.94806153846153896</v>
      </c>
      <c r="C131" s="305">
        <v>0.94806153846153896</v>
      </c>
      <c r="D131" s="305">
        <v>0.94806153846153896</v>
      </c>
      <c r="E131" s="305">
        <v>0.94806153846153896</v>
      </c>
      <c r="F131" s="305">
        <v>0.94806153846153896</v>
      </c>
      <c r="G131" s="305">
        <v>0.94806153846153896</v>
      </c>
      <c r="H131" s="305">
        <v>0.94806153846153896</v>
      </c>
      <c r="I131" s="305">
        <v>0.94806153846153896</v>
      </c>
      <c r="J131" s="305">
        <v>0.94806153846153896</v>
      </c>
      <c r="K131" s="305">
        <v>0.94806153846153896</v>
      </c>
      <c r="L131" s="305">
        <v>0.94806153846153896</v>
      </c>
      <c r="M131" s="305">
        <v>0.94806153846153896</v>
      </c>
      <c r="N131" s="305">
        <v>0.94806153846153896</v>
      </c>
    </row>
    <row r="132" spans="1:14" s="171" customFormat="1" x14ac:dyDescent="0.2">
      <c r="A132" s="172" t="s">
        <v>2921</v>
      </c>
      <c r="B132" s="305">
        <v>0.92637230841246099</v>
      </c>
      <c r="C132" s="305">
        <v>0.92637230841246099</v>
      </c>
      <c r="D132" s="305">
        <v>0.92637230841246099</v>
      </c>
      <c r="E132" s="305">
        <v>0.92637230841246099</v>
      </c>
      <c r="F132" s="305">
        <v>0.92637230841246099</v>
      </c>
      <c r="G132" s="305">
        <v>0.92637230841246099</v>
      </c>
      <c r="H132" s="305">
        <v>0.92637230841246099</v>
      </c>
      <c r="I132" s="305">
        <v>0.92637230841246099</v>
      </c>
      <c r="J132" s="305">
        <v>0.92637230841246099</v>
      </c>
      <c r="K132" s="305">
        <v>0.92637230841246099</v>
      </c>
      <c r="L132" s="305">
        <v>0.92637230841246099</v>
      </c>
      <c r="M132" s="305">
        <v>0.92637230841246099</v>
      </c>
      <c r="N132" s="305">
        <v>0.92637230841245999</v>
      </c>
    </row>
    <row r="133" spans="1:14" s="171" customFormat="1" x14ac:dyDescent="0.2">
      <c r="A133" s="128" t="s">
        <v>2922</v>
      </c>
      <c r="B133" s="305">
        <v>0.92637230841246099</v>
      </c>
      <c r="C133" s="305">
        <v>0.92637230841246099</v>
      </c>
      <c r="D133" s="305">
        <v>0.92637230841246099</v>
      </c>
      <c r="E133" s="305">
        <v>0.92637230841246099</v>
      </c>
      <c r="F133" s="305">
        <v>0.92637230841246099</v>
      </c>
      <c r="G133" s="305">
        <v>0.92637230841246099</v>
      </c>
      <c r="H133" s="305">
        <v>0.92637230841246099</v>
      </c>
      <c r="I133" s="305">
        <v>0.92637230841246099</v>
      </c>
      <c r="J133" s="305">
        <v>0.92637230841246099</v>
      </c>
      <c r="K133" s="305">
        <v>0.92637230841246099</v>
      </c>
      <c r="L133" s="305">
        <v>0.92637230841246099</v>
      </c>
      <c r="M133" s="305">
        <v>0.92637230841246099</v>
      </c>
      <c r="N133" s="305">
        <v>0.92637230841245999</v>
      </c>
    </row>
    <row r="134" spans="1:14" s="171" customFormat="1" x14ac:dyDescent="0.2">
      <c r="A134" s="128" t="s">
        <v>2923</v>
      </c>
      <c r="B134" s="305">
        <v>0.92637230841246099</v>
      </c>
      <c r="C134" s="305">
        <v>0.92637230841246099</v>
      </c>
      <c r="D134" s="305">
        <v>0.92637230841246099</v>
      </c>
      <c r="E134" s="305">
        <v>0.92637230841246099</v>
      </c>
      <c r="F134" s="305">
        <v>0.92637230841246099</v>
      </c>
      <c r="G134" s="305">
        <v>0.92637230841246099</v>
      </c>
      <c r="H134" s="305">
        <v>0.92637230841246099</v>
      </c>
      <c r="I134" s="305">
        <v>0.92637230841246099</v>
      </c>
      <c r="J134" s="305">
        <v>0.92637230841246099</v>
      </c>
      <c r="K134" s="305">
        <v>0.92637230841246099</v>
      </c>
      <c r="L134" s="305">
        <v>0.92637230841246099</v>
      </c>
      <c r="M134" s="305">
        <v>0.92637230841246099</v>
      </c>
      <c r="N134" s="305">
        <v>0.92637230841245999</v>
      </c>
    </row>
    <row r="135" spans="1:14" s="171" customFormat="1" x14ac:dyDescent="0.2">
      <c r="A135" s="128" t="s">
        <v>2924</v>
      </c>
      <c r="B135" s="305">
        <v>0.92637230841246099</v>
      </c>
      <c r="C135" s="305">
        <v>0.92637230841246099</v>
      </c>
      <c r="D135" s="305">
        <v>0.92637230841246099</v>
      </c>
      <c r="E135" s="305">
        <v>0.92637230841246099</v>
      </c>
      <c r="F135" s="305">
        <v>0.92637230841246099</v>
      </c>
      <c r="G135" s="305">
        <v>0.92637230841246099</v>
      </c>
      <c r="H135" s="305">
        <v>0.92637230841246099</v>
      </c>
      <c r="I135" s="305">
        <v>0.92637230841246099</v>
      </c>
      <c r="J135" s="305">
        <v>0.92637230841246099</v>
      </c>
      <c r="K135" s="305">
        <v>0.92637230841246099</v>
      </c>
      <c r="L135" s="305">
        <v>0.92637230841246099</v>
      </c>
      <c r="M135" s="305">
        <v>0.92637230841246099</v>
      </c>
      <c r="N135" s="305">
        <v>0.92637230841245999</v>
      </c>
    </row>
    <row r="136" spans="1:14" s="171" customFormat="1" x14ac:dyDescent="0.2">
      <c r="A136" s="172" t="s">
        <v>2925</v>
      </c>
      <c r="B136" s="305">
        <v>0.92637230841246099</v>
      </c>
      <c r="C136" s="305">
        <v>0.92637230841246099</v>
      </c>
      <c r="D136" s="305">
        <v>0.92637230841246099</v>
      </c>
      <c r="E136" s="305">
        <v>0.92637230841246099</v>
      </c>
      <c r="F136" s="305">
        <v>0.92637230841246099</v>
      </c>
      <c r="G136" s="305">
        <v>0.92637230841246099</v>
      </c>
      <c r="H136" s="305">
        <v>0.92637230841246099</v>
      </c>
      <c r="I136" s="305">
        <v>0.92637230841246099</v>
      </c>
      <c r="J136" s="305">
        <v>0.92637230841246099</v>
      </c>
      <c r="K136" s="305">
        <v>0.92637230841246099</v>
      </c>
      <c r="L136" s="305">
        <v>0.92637230841246099</v>
      </c>
      <c r="M136" s="305">
        <v>0.92637230841246099</v>
      </c>
      <c r="N136" s="305">
        <v>0.92637230841245999</v>
      </c>
    </row>
    <row r="137" spans="1:14" s="171" customFormat="1" x14ac:dyDescent="0.2">
      <c r="A137" s="128" t="s">
        <v>2926</v>
      </c>
      <c r="B137" s="305">
        <v>0.92637230841246099</v>
      </c>
      <c r="C137" s="305">
        <v>0.92637230841246099</v>
      </c>
      <c r="D137" s="305">
        <v>0.92637230841246099</v>
      </c>
      <c r="E137" s="305">
        <v>0.92637230841246099</v>
      </c>
      <c r="F137" s="305">
        <v>0.92637230841246099</v>
      </c>
      <c r="G137" s="305">
        <v>0.92637230841246099</v>
      </c>
      <c r="H137" s="305">
        <v>0.92637230841246099</v>
      </c>
      <c r="I137" s="305">
        <v>0.92637230841246099</v>
      </c>
      <c r="J137" s="305">
        <v>0.92637230841246099</v>
      </c>
      <c r="K137" s="305">
        <v>0.92637230841246099</v>
      </c>
      <c r="L137" s="305">
        <v>0.92637230841246099</v>
      </c>
      <c r="M137" s="305">
        <v>0.92637230841246099</v>
      </c>
      <c r="N137" s="305">
        <v>0.92637230841245999</v>
      </c>
    </row>
    <row r="138" spans="1:14" s="171" customFormat="1" x14ac:dyDescent="0.2">
      <c r="A138" s="128" t="s">
        <v>2927</v>
      </c>
      <c r="B138" s="305">
        <v>0</v>
      </c>
      <c r="C138" s="305">
        <v>0</v>
      </c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</row>
    <row r="139" spans="1:14" x14ac:dyDescent="0.2">
      <c r="A139" s="27" t="s">
        <v>2664</v>
      </c>
    </row>
    <row r="140" spans="1:14" x14ac:dyDescent="0.2">
      <c r="A140" s="27" t="s">
        <v>2928</v>
      </c>
    </row>
    <row r="141" spans="1:14" s="171" customFormat="1" x14ac:dyDescent="0.2">
      <c r="A141" s="128" t="s">
        <v>2929</v>
      </c>
      <c r="B141" s="305">
        <v>0.95109934560116105</v>
      </c>
      <c r="C141" s="305">
        <v>0.95109934560116105</v>
      </c>
      <c r="D141" s="305">
        <v>0.95109934560116105</v>
      </c>
      <c r="E141" s="305">
        <v>0.95109934560116105</v>
      </c>
      <c r="F141" s="305">
        <v>0.95109934560116105</v>
      </c>
      <c r="G141" s="305">
        <v>0.95109934560116105</v>
      </c>
      <c r="H141" s="305">
        <v>0.95109934560116105</v>
      </c>
      <c r="I141" s="305">
        <v>0.95109934560116105</v>
      </c>
      <c r="J141" s="305">
        <v>0.95109934560116105</v>
      </c>
      <c r="K141" s="305">
        <v>0.95109934560116105</v>
      </c>
      <c r="L141" s="305">
        <v>0.95109934560116105</v>
      </c>
      <c r="M141" s="305">
        <v>0.95109934560116105</v>
      </c>
      <c r="N141" s="305">
        <v>0.95109934560116105</v>
      </c>
    </row>
    <row r="142" spans="1:14" s="171" customFormat="1" x14ac:dyDescent="0.2">
      <c r="A142" s="128" t="s">
        <v>2930</v>
      </c>
      <c r="B142" s="305">
        <v>0.95109934560116105</v>
      </c>
      <c r="C142" s="305">
        <v>0.95109934560116105</v>
      </c>
      <c r="D142" s="305">
        <v>0.95109934560116105</v>
      </c>
      <c r="E142" s="305">
        <v>0.95109934560116105</v>
      </c>
      <c r="F142" s="305">
        <v>0.95109934560116105</v>
      </c>
      <c r="G142" s="305">
        <v>0.95109934560116105</v>
      </c>
      <c r="H142" s="305">
        <v>0.95109934560116105</v>
      </c>
      <c r="I142" s="305">
        <v>0.95109934560116105</v>
      </c>
      <c r="J142" s="305">
        <v>0.95109934560116105</v>
      </c>
      <c r="K142" s="305">
        <v>0.95109934560116105</v>
      </c>
      <c r="L142" s="305">
        <v>0.95109934560116105</v>
      </c>
      <c r="M142" s="305">
        <v>0.95109934560116105</v>
      </c>
      <c r="N142" s="305">
        <v>0.95109934560116105</v>
      </c>
    </row>
    <row r="143" spans="1:14" s="171" customFormat="1" x14ac:dyDescent="0.2">
      <c r="A143" s="128" t="s">
        <v>2931</v>
      </c>
      <c r="B143" s="305">
        <v>0.95109934560116105</v>
      </c>
      <c r="C143" s="305">
        <v>0.95109934560116105</v>
      </c>
      <c r="D143" s="305">
        <v>0.95109934560116105</v>
      </c>
      <c r="E143" s="305">
        <v>0.95109934560116105</v>
      </c>
      <c r="F143" s="305">
        <v>0.95109934560116105</v>
      </c>
      <c r="G143" s="305">
        <v>0.95109934560116105</v>
      </c>
      <c r="H143" s="305">
        <v>0.95109934560116105</v>
      </c>
      <c r="I143" s="305">
        <v>0.95109934560116105</v>
      </c>
      <c r="J143" s="305">
        <v>0.95109934560116105</v>
      </c>
      <c r="K143" s="305">
        <v>0.95109934560116105</v>
      </c>
      <c r="L143" s="305">
        <v>0.95109934560116105</v>
      </c>
      <c r="M143" s="305">
        <v>0.95109934560116105</v>
      </c>
      <c r="N143" s="305">
        <v>0.95109934560116105</v>
      </c>
    </row>
    <row r="144" spans="1:14" s="171" customFormat="1" x14ac:dyDescent="0.2">
      <c r="A144" s="128" t="s">
        <v>2932</v>
      </c>
      <c r="B144" s="305">
        <v>0.95109934560116105</v>
      </c>
      <c r="C144" s="305">
        <v>0.95109934560116105</v>
      </c>
      <c r="D144" s="305">
        <v>0.95109934560116105</v>
      </c>
      <c r="E144" s="305">
        <v>0.95109934560116105</v>
      </c>
      <c r="F144" s="305">
        <v>0.95109934560116105</v>
      </c>
      <c r="G144" s="305">
        <v>0.95109934560116105</v>
      </c>
      <c r="H144" s="305">
        <v>0.95109934560116105</v>
      </c>
      <c r="I144" s="305">
        <v>0.95109934560116105</v>
      </c>
      <c r="J144" s="305">
        <v>0.95109934560116105</v>
      </c>
      <c r="K144" s="305">
        <v>0.95109934560116105</v>
      </c>
      <c r="L144" s="305">
        <v>0.95109934560116105</v>
      </c>
      <c r="M144" s="305">
        <v>0.95109934560116105</v>
      </c>
      <c r="N144" s="305">
        <v>0.95109934560116105</v>
      </c>
    </row>
    <row r="145" spans="1:14" s="171" customFormat="1" x14ac:dyDescent="0.2">
      <c r="A145" s="128" t="s">
        <v>2933</v>
      </c>
      <c r="B145" s="305">
        <v>0.95109934560116105</v>
      </c>
      <c r="C145" s="305">
        <v>0.95109934560116105</v>
      </c>
      <c r="D145" s="305">
        <v>0.95109934560116105</v>
      </c>
      <c r="E145" s="305">
        <v>0.95109934560116105</v>
      </c>
      <c r="F145" s="305">
        <v>0.95109934560116105</v>
      </c>
      <c r="G145" s="305">
        <v>0.95109934560116105</v>
      </c>
      <c r="H145" s="305">
        <v>0.95109934560116105</v>
      </c>
      <c r="I145" s="305">
        <v>0.95109934560116105</v>
      </c>
      <c r="J145" s="305">
        <v>0.95109934560116105</v>
      </c>
      <c r="K145" s="305">
        <v>0.95109934560116105</v>
      </c>
      <c r="L145" s="305">
        <v>0.95109934560116105</v>
      </c>
      <c r="M145" s="305">
        <v>0.95109934560116105</v>
      </c>
      <c r="N145" s="305">
        <v>0.95109934560116105</v>
      </c>
    </row>
    <row r="146" spans="1:14" s="171" customFormat="1" x14ac:dyDescent="0.2">
      <c r="A146" s="128" t="s">
        <v>2934</v>
      </c>
      <c r="B146" s="305">
        <v>0.95109934560116105</v>
      </c>
      <c r="C146" s="305">
        <v>0.95109934560116105</v>
      </c>
      <c r="D146" s="305">
        <v>0.95109934560116105</v>
      </c>
      <c r="E146" s="305">
        <v>0.95109934560116105</v>
      </c>
      <c r="F146" s="305">
        <v>0.95109934560116105</v>
      </c>
      <c r="G146" s="305">
        <v>0.95109934560116105</v>
      </c>
      <c r="H146" s="305">
        <v>0.95109934560116105</v>
      </c>
      <c r="I146" s="305">
        <v>0.95109934560116105</v>
      </c>
      <c r="J146" s="305">
        <v>0.95109934560116105</v>
      </c>
      <c r="K146" s="305">
        <v>0.95109934560116105</v>
      </c>
      <c r="L146" s="305">
        <v>0.95109934560116105</v>
      </c>
      <c r="M146" s="305">
        <v>0.95109934560116105</v>
      </c>
      <c r="N146" s="305">
        <v>0.95109934560116105</v>
      </c>
    </row>
    <row r="147" spans="1:14" s="171" customFormat="1" x14ac:dyDescent="0.2">
      <c r="A147" s="128" t="s">
        <v>2935</v>
      </c>
      <c r="B147" s="305">
        <v>0.95109934560116105</v>
      </c>
      <c r="C147" s="305">
        <v>0.95109934560116105</v>
      </c>
      <c r="D147" s="305">
        <v>0.95109934560116105</v>
      </c>
      <c r="E147" s="305">
        <v>0.95109934560116105</v>
      </c>
      <c r="F147" s="305">
        <v>0.95109934560116105</v>
      </c>
      <c r="G147" s="305">
        <v>0.95109934560116105</v>
      </c>
      <c r="H147" s="305">
        <v>0.95109934560116105</v>
      </c>
      <c r="I147" s="305">
        <v>0.95109934560116105</v>
      </c>
      <c r="J147" s="305">
        <v>0.95109934560116105</v>
      </c>
      <c r="K147" s="305">
        <v>0.95109934560116105</v>
      </c>
      <c r="L147" s="305">
        <v>0.95109934560116105</v>
      </c>
      <c r="M147" s="305">
        <v>0.95109934560116105</v>
      </c>
      <c r="N147" s="305">
        <v>0.95109934560116105</v>
      </c>
    </row>
    <row r="148" spans="1:14" s="171" customFormat="1" x14ac:dyDescent="0.2">
      <c r="A148" s="128" t="s">
        <v>2936</v>
      </c>
      <c r="B148" s="305">
        <v>0.95109934560116105</v>
      </c>
      <c r="C148" s="305">
        <v>0.95109934560116105</v>
      </c>
      <c r="D148" s="305">
        <v>0.95109934560116105</v>
      </c>
      <c r="E148" s="305">
        <v>0.95109934560116105</v>
      </c>
      <c r="F148" s="305">
        <v>0.95109934560116105</v>
      </c>
      <c r="G148" s="305">
        <v>0.95109934560116105</v>
      </c>
      <c r="H148" s="305">
        <v>0.95109934560116105</v>
      </c>
      <c r="I148" s="305">
        <v>0.95109934560116105</v>
      </c>
      <c r="J148" s="305">
        <v>0.95109934560116105</v>
      </c>
      <c r="K148" s="305">
        <v>0.95109934560116105</v>
      </c>
      <c r="L148" s="305">
        <v>0.95109934560116105</v>
      </c>
      <c r="M148" s="305">
        <v>0.95109934560116105</v>
      </c>
      <c r="N148" s="305">
        <v>0.95109934560116105</v>
      </c>
    </row>
    <row r="149" spans="1:14" s="171" customFormat="1" x14ac:dyDescent="0.2">
      <c r="A149" s="128" t="s">
        <v>2937</v>
      </c>
      <c r="B149" s="305">
        <v>0.95109934560116105</v>
      </c>
      <c r="C149" s="305">
        <v>0.95109934560116105</v>
      </c>
      <c r="D149" s="305">
        <v>0.95109934560116105</v>
      </c>
      <c r="E149" s="305">
        <v>0.95109934560116105</v>
      </c>
      <c r="F149" s="305">
        <v>0.95109934560116105</v>
      </c>
      <c r="G149" s="305">
        <v>0.95109934560116105</v>
      </c>
      <c r="H149" s="305">
        <v>0.95109934560116105</v>
      </c>
      <c r="I149" s="305">
        <v>0.95109934560116105</v>
      </c>
      <c r="J149" s="305">
        <v>0.95109934560116105</v>
      </c>
      <c r="K149" s="305">
        <v>0.95109934560116105</v>
      </c>
      <c r="L149" s="305">
        <v>0.95109934560116105</v>
      </c>
      <c r="M149" s="305">
        <v>0.95109934560116105</v>
      </c>
      <c r="N149" s="305">
        <v>0.95109934560116105</v>
      </c>
    </row>
    <row r="150" spans="1:14" s="171" customFormat="1" x14ac:dyDescent="0.2">
      <c r="A150" s="128" t="s">
        <v>2938</v>
      </c>
      <c r="B150" s="305">
        <v>0.95109934560116105</v>
      </c>
      <c r="C150" s="305">
        <v>0.95109934560116105</v>
      </c>
      <c r="D150" s="305">
        <v>0.95109934560116105</v>
      </c>
      <c r="E150" s="305">
        <v>0.95109934560116105</v>
      </c>
      <c r="F150" s="305">
        <v>0.95109934560116105</v>
      </c>
      <c r="G150" s="305">
        <v>0.95109934560116105</v>
      </c>
      <c r="H150" s="305">
        <v>0.95109934560116105</v>
      </c>
      <c r="I150" s="305">
        <v>0.95109934560116105</v>
      </c>
      <c r="J150" s="305">
        <v>0.95109934560116105</v>
      </c>
      <c r="K150" s="305">
        <v>0.95109934560116105</v>
      </c>
      <c r="L150" s="305">
        <v>0.95109934560116105</v>
      </c>
      <c r="M150" s="305">
        <v>0.95109934560116105</v>
      </c>
      <c r="N150" s="305">
        <v>0.95109934560116105</v>
      </c>
    </row>
    <row r="151" spans="1:14" s="171" customFormat="1" x14ac:dyDescent="0.2">
      <c r="A151" s="128" t="s">
        <v>2939</v>
      </c>
      <c r="B151" s="305">
        <v>0.95109934560116105</v>
      </c>
      <c r="C151" s="305">
        <v>0.95109934560116105</v>
      </c>
      <c r="D151" s="305">
        <v>0.95109934560116105</v>
      </c>
      <c r="E151" s="305">
        <v>0.95109934560116105</v>
      </c>
      <c r="F151" s="305">
        <v>0.95109934560116105</v>
      </c>
      <c r="G151" s="305">
        <v>0.95109934560116105</v>
      </c>
      <c r="H151" s="305">
        <v>0.95109934560116105</v>
      </c>
      <c r="I151" s="305">
        <v>0.95109934560116105</v>
      </c>
      <c r="J151" s="305">
        <v>0.95109934560116105</v>
      </c>
      <c r="K151" s="305">
        <v>0.95109934560116105</v>
      </c>
      <c r="L151" s="305">
        <v>0.95109934560116105</v>
      </c>
      <c r="M151" s="305">
        <v>0.95109934560116105</v>
      </c>
      <c r="N151" s="305">
        <v>0.95109934560116105</v>
      </c>
    </row>
    <row r="152" spans="1:14" s="171" customFormat="1" x14ac:dyDescent="0.2">
      <c r="A152" s="172" t="s">
        <v>2940</v>
      </c>
      <c r="B152" s="305">
        <v>0.95109934560116105</v>
      </c>
      <c r="C152" s="305">
        <v>0.95109934560116105</v>
      </c>
      <c r="D152" s="305">
        <v>0.95109934560116105</v>
      </c>
      <c r="E152" s="305">
        <v>0.95109934560116105</v>
      </c>
      <c r="F152" s="305">
        <v>0.95109934560116105</v>
      </c>
      <c r="G152" s="305">
        <v>0.95109934560116105</v>
      </c>
      <c r="H152" s="305">
        <v>0.95109934560116105</v>
      </c>
      <c r="I152" s="305">
        <v>0.95109934560116105</v>
      </c>
      <c r="J152" s="305">
        <v>0.95109934560116105</v>
      </c>
      <c r="K152" s="305">
        <v>0.95109934560116105</v>
      </c>
      <c r="L152" s="305">
        <v>0.95109934560116105</v>
      </c>
      <c r="M152" s="305">
        <v>0.95109934560116105</v>
      </c>
      <c r="N152" s="305">
        <v>0.95109934560116105</v>
      </c>
    </row>
    <row r="153" spans="1:14" s="171" customFormat="1" x14ac:dyDescent="0.2">
      <c r="A153" s="128" t="s">
        <v>2941</v>
      </c>
      <c r="B153" s="305">
        <v>0.95109934560116105</v>
      </c>
      <c r="C153" s="305">
        <v>0.95109934560116105</v>
      </c>
      <c r="D153" s="305">
        <v>0.95109934560116105</v>
      </c>
      <c r="E153" s="305">
        <v>0.95109934560116105</v>
      </c>
      <c r="F153" s="305">
        <v>0.95109934560116105</v>
      </c>
      <c r="G153" s="305">
        <v>0.95109934560116105</v>
      </c>
      <c r="H153" s="305">
        <v>0.95109934560116105</v>
      </c>
      <c r="I153" s="305">
        <v>0.95109934560116105</v>
      </c>
      <c r="J153" s="305">
        <v>0.95109934560116105</v>
      </c>
      <c r="K153" s="305">
        <v>0.95109934560116105</v>
      </c>
      <c r="L153" s="305">
        <v>0.95109934560116105</v>
      </c>
      <c r="M153" s="305">
        <v>0.95109934560116105</v>
      </c>
      <c r="N153" s="305">
        <v>0.95109934560116105</v>
      </c>
    </row>
    <row r="154" spans="1:14" s="171" customFormat="1" x14ac:dyDescent="0.2">
      <c r="A154" s="128" t="s">
        <v>2942</v>
      </c>
      <c r="B154" s="305">
        <v>0</v>
      </c>
      <c r="C154" s="305">
        <v>0</v>
      </c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05">
        <v>0</v>
      </c>
    </row>
    <row r="155" spans="1:14" x14ac:dyDescent="0.2">
      <c r="A155" s="27" t="s">
        <v>2943</v>
      </c>
    </row>
    <row r="156" spans="1:14" x14ac:dyDescent="0.2">
      <c r="A156" s="30" t="s">
        <v>2944</v>
      </c>
    </row>
    <row r="157" spans="1:14" s="171" customFormat="1" x14ac:dyDescent="0.2">
      <c r="A157" s="128" t="s">
        <v>2945</v>
      </c>
      <c r="B157" s="305">
        <v>0.97403133392564201</v>
      </c>
      <c r="C157" s="305">
        <v>0.97403133392564201</v>
      </c>
      <c r="D157" s="305">
        <v>0.97403133392564201</v>
      </c>
      <c r="E157" s="305">
        <v>0.97403133392564201</v>
      </c>
      <c r="F157" s="305">
        <v>0.97403133392564201</v>
      </c>
      <c r="G157" s="305">
        <v>0.97403133392564201</v>
      </c>
      <c r="H157" s="305">
        <v>0.97403133392564201</v>
      </c>
      <c r="I157" s="305">
        <v>0.97403133392564201</v>
      </c>
      <c r="J157" s="305">
        <v>0.97403133392564201</v>
      </c>
      <c r="K157" s="305">
        <v>0.97403133392564201</v>
      </c>
      <c r="L157" s="305">
        <v>0.97403133392564201</v>
      </c>
      <c r="M157" s="305">
        <v>0.97403133392564201</v>
      </c>
      <c r="N157" s="305">
        <v>0.97403133392564201</v>
      </c>
    </row>
    <row r="158" spans="1:14" s="171" customFormat="1" x14ac:dyDescent="0.2">
      <c r="A158" s="128" t="s">
        <v>2946</v>
      </c>
      <c r="B158" s="305">
        <v>0.97403133392564201</v>
      </c>
      <c r="C158" s="305">
        <v>0.97403133392564201</v>
      </c>
      <c r="D158" s="305">
        <v>0.97403133392564201</v>
      </c>
      <c r="E158" s="305">
        <v>0.97403133392564201</v>
      </c>
      <c r="F158" s="305">
        <v>0.97403133392564201</v>
      </c>
      <c r="G158" s="305">
        <v>0.97403133392564201</v>
      </c>
      <c r="H158" s="305">
        <v>0.97403133392564201</v>
      </c>
      <c r="I158" s="305">
        <v>0.97403133392564201</v>
      </c>
      <c r="J158" s="305">
        <v>0.97403133392564201</v>
      </c>
      <c r="K158" s="305">
        <v>0.97403133392564201</v>
      </c>
      <c r="L158" s="305">
        <v>0.97403133392564201</v>
      </c>
      <c r="M158" s="305">
        <v>0.97403133392564201</v>
      </c>
      <c r="N158" s="305">
        <v>0.97403133392564201</v>
      </c>
    </row>
    <row r="159" spans="1:14" s="171" customFormat="1" x14ac:dyDescent="0.2">
      <c r="A159" s="128" t="s">
        <v>2947</v>
      </c>
      <c r="B159" s="305">
        <v>0.97403133392564201</v>
      </c>
      <c r="C159" s="305">
        <v>0.97403133392564201</v>
      </c>
      <c r="D159" s="305">
        <v>0.97403133392564201</v>
      </c>
      <c r="E159" s="305">
        <v>0.97403133392564201</v>
      </c>
      <c r="F159" s="305">
        <v>0.97403133392564201</v>
      </c>
      <c r="G159" s="305">
        <v>0.97403133392564201</v>
      </c>
      <c r="H159" s="305">
        <v>0.97403133392564201</v>
      </c>
      <c r="I159" s="305">
        <v>0.97403133392564201</v>
      </c>
      <c r="J159" s="305">
        <v>0.97403133392564201</v>
      </c>
      <c r="K159" s="305">
        <v>0.97403133392564201</v>
      </c>
      <c r="L159" s="305">
        <v>0.97403133392564201</v>
      </c>
      <c r="M159" s="305">
        <v>0.97403133392564201</v>
      </c>
      <c r="N159" s="305">
        <v>0.97403133392564201</v>
      </c>
    </row>
    <row r="160" spans="1:14" s="171" customFormat="1" x14ac:dyDescent="0.2">
      <c r="A160" s="128" t="s">
        <v>2948</v>
      </c>
      <c r="B160" s="305">
        <v>0.97403133392564201</v>
      </c>
      <c r="C160" s="305">
        <v>0.97403133392564201</v>
      </c>
      <c r="D160" s="305">
        <v>0.97403133392564201</v>
      </c>
      <c r="E160" s="305">
        <v>0.97403133392564201</v>
      </c>
      <c r="F160" s="305">
        <v>0.97403133392564201</v>
      </c>
      <c r="G160" s="305">
        <v>0.97403133392564201</v>
      </c>
      <c r="H160" s="305">
        <v>0.97403133392564201</v>
      </c>
      <c r="I160" s="305">
        <v>0.97403133392564201</v>
      </c>
      <c r="J160" s="305">
        <v>0.97403133392564201</v>
      </c>
      <c r="K160" s="305">
        <v>0.97403133392564201</v>
      </c>
      <c r="L160" s="305">
        <v>0.97403133392564201</v>
      </c>
      <c r="M160" s="305">
        <v>0.97403133392564201</v>
      </c>
      <c r="N160" s="305">
        <v>0.97403133392564201</v>
      </c>
    </row>
    <row r="161" spans="1:14" s="171" customFormat="1" x14ac:dyDescent="0.2">
      <c r="A161" s="128" t="s">
        <v>2949</v>
      </c>
      <c r="B161" s="305">
        <v>0.97403133392564201</v>
      </c>
      <c r="C161" s="305">
        <v>0.97403133392564201</v>
      </c>
      <c r="D161" s="305">
        <v>0.97403133392564201</v>
      </c>
      <c r="E161" s="305">
        <v>0.97403133392564201</v>
      </c>
      <c r="F161" s="305">
        <v>0.97403133392564201</v>
      </c>
      <c r="G161" s="305">
        <v>0.97403133392564201</v>
      </c>
      <c r="H161" s="305">
        <v>0.97403133392564201</v>
      </c>
      <c r="I161" s="305">
        <v>0.97403133392564201</v>
      </c>
      <c r="J161" s="305">
        <v>0.97403133392564201</v>
      </c>
      <c r="K161" s="305">
        <v>0.97403133392564201</v>
      </c>
      <c r="L161" s="305">
        <v>0.97403133392564201</v>
      </c>
      <c r="M161" s="305">
        <v>0.97403133392564201</v>
      </c>
      <c r="N161" s="305">
        <v>0.97403133392564201</v>
      </c>
    </row>
    <row r="162" spans="1:14" s="171" customFormat="1" x14ac:dyDescent="0.2">
      <c r="A162" s="128" t="s">
        <v>2950</v>
      </c>
      <c r="B162" s="305">
        <v>0.97403133392564201</v>
      </c>
      <c r="C162" s="305">
        <v>0.97403133392564201</v>
      </c>
      <c r="D162" s="305">
        <v>0.97403133392564201</v>
      </c>
      <c r="E162" s="305">
        <v>0.97403133392564201</v>
      </c>
      <c r="F162" s="305">
        <v>0.97403133392564201</v>
      </c>
      <c r="G162" s="305">
        <v>0.97403133392564201</v>
      </c>
      <c r="H162" s="305">
        <v>0.97403133392564201</v>
      </c>
      <c r="I162" s="305">
        <v>0.97403133392564201</v>
      </c>
      <c r="J162" s="305">
        <v>0.97403133392564201</v>
      </c>
      <c r="K162" s="305">
        <v>0.97403133392564201</v>
      </c>
      <c r="L162" s="305">
        <v>0.97403133392564201</v>
      </c>
      <c r="M162" s="305">
        <v>0.97403133392564201</v>
      </c>
      <c r="N162" s="305">
        <v>0.97403133392564201</v>
      </c>
    </row>
    <row r="163" spans="1:14" s="171" customFormat="1" x14ac:dyDescent="0.2">
      <c r="A163" s="128" t="s">
        <v>2951</v>
      </c>
      <c r="B163" s="305">
        <v>0.97403133392564201</v>
      </c>
      <c r="C163" s="305">
        <v>0.97403133392564201</v>
      </c>
      <c r="D163" s="305">
        <v>0.97403133392564201</v>
      </c>
      <c r="E163" s="305">
        <v>0.97403133392564201</v>
      </c>
      <c r="F163" s="305">
        <v>0.97403133392564201</v>
      </c>
      <c r="G163" s="305">
        <v>0.97403133392564201</v>
      </c>
      <c r="H163" s="305">
        <v>0.97403133392564201</v>
      </c>
      <c r="I163" s="305">
        <v>0.97403133392564201</v>
      </c>
      <c r="J163" s="305">
        <v>0.97403133392564201</v>
      </c>
      <c r="K163" s="305">
        <v>0.97403133392564201</v>
      </c>
      <c r="L163" s="305">
        <v>0.97403133392564201</v>
      </c>
      <c r="M163" s="305">
        <v>0.97403133392564201</v>
      </c>
      <c r="N163" s="305">
        <v>0.97403133392564201</v>
      </c>
    </row>
    <row r="164" spans="1:14" s="171" customFormat="1" x14ac:dyDescent="0.2">
      <c r="A164" s="128" t="s">
        <v>2952</v>
      </c>
      <c r="B164" s="305">
        <v>0.97403133392564201</v>
      </c>
      <c r="C164" s="305">
        <v>0.97403133392564201</v>
      </c>
      <c r="D164" s="305">
        <v>0.97403133392564201</v>
      </c>
      <c r="E164" s="305">
        <v>0.97403133392564201</v>
      </c>
      <c r="F164" s="305">
        <v>0.97403133392564201</v>
      </c>
      <c r="G164" s="305">
        <v>0.97403133392564201</v>
      </c>
      <c r="H164" s="305">
        <v>0.97403133392564201</v>
      </c>
      <c r="I164" s="305">
        <v>0.97403133392564201</v>
      </c>
      <c r="J164" s="305">
        <v>0.97403133392564201</v>
      </c>
      <c r="K164" s="305">
        <v>0.97403133392564201</v>
      </c>
      <c r="L164" s="305">
        <v>0.97403133392564201</v>
      </c>
      <c r="M164" s="305">
        <v>0.97403133392564201</v>
      </c>
      <c r="N164" s="305">
        <v>0.97403133392564201</v>
      </c>
    </row>
    <row r="165" spans="1:14" s="171" customFormat="1" x14ac:dyDescent="0.2">
      <c r="A165" s="128" t="s">
        <v>2953</v>
      </c>
      <c r="B165" s="305">
        <v>0.97403133392564201</v>
      </c>
      <c r="C165" s="305">
        <v>0.97403133392564201</v>
      </c>
      <c r="D165" s="305">
        <v>0.97403133392564201</v>
      </c>
      <c r="E165" s="305">
        <v>0.97403133392564201</v>
      </c>
      <c r="F165" s="305">
        <v>0.97403133392564201</v>
      </c>
      <c r="G165" s="305">
        <v>0.97403133392564201</v>
      </c>
      <c r="H165" s="305">
        <v>0.97403133392564201</v>
      </c>
      <c r="I165" s="305">
        <v>0.97403133392564201</v>
      </c>
      <c r="J165" s="305">
        <v>0.97403133392564201</v>
      </c>
      <c r="K165" s="305">
        <v>0.97403133392564201</v>
      </c>
      <c r="L165" s="305">
        <v>0.97403133392564201</v>
      </c>
      <c r="M165" s="305">
        <v>0.97403133392564201</v>
      </c>
      <c r="N165" s="305">
        <v>0.97403133392564201</v>
      </c>
    </row>
    <row r="166" spans="1:14" s="171" customFormat="1" x14ac:dyDescent="0.2">
      <c r="A166" s="128" t="s">
        <v>2954</v>
      </c>
      <c r="B166" s="305">
        <v>0.97403133392564201</v>
      </c>
      <c r="C166" s="305">
        <v>0.97403133392564201</v>
      </c>
      <c r="D166" s="305">
        <v>0.97403133392564201</v>
      </c>
      <c r="E166" s="305">
        <v>0.97403133392564201</v>
      </c>
      <c r="F166" s="305">
        <v>0.97403133392564201</v>
      </c>
      <c r="G166" s="305">
        <v>0.97403133392564201</v>
      </c>
      <c r="H166" s="305">
        <v>0.97403133392564201</v>
      </c>
      <c r="I166" s="305">
        <v>0.97403133392564201</v>
      </c>
      <c r="J166" s="305">
        <v>0.97403133392564201</v>
      </c>
      <c r="K166" s="305">
        <v>0.97403133392564201</v>
      </c>
      <c r="L166" s="305">
        <v>0.97403133392564201</v>
      </c>
      <c r="M166" s="305">
        <v>0.97403133392564201</v>
      </c>
      <c r="N166" s="305">
        <v>0.97403133392564201</v>
      </c>
    </row>
    <row r="167" spans="1:14" s="171" customFormat="1" x14ac:dyDescent="0.2">
      <c r="A167" s="128" t="s">
        <v>2955</v>
      </c>
      <c r="B167" s="305">
        <v>0.97403133392564201</v>
      </c>
      <c r="C167" s="305">
        <v>0.97403133392564201</v>
      </c>
      <c r="D167" s="305">
        <v>0.97403133392564201</v>
      </c>
      <c r="E167" s="305">
        <v>0.97403133392564201</v>
      </c>
      <c r="F167" s="305">
        <v>0.97403133392564201</v>
      </c>
      <c r="G167" s="305">
        <v>0.97403133392564201</v>
      </c>
      <c r="H167" s="305">
        <v>0.97403133392564201</v>
      </c>
      <c r="I167" s="305">
        <v>0.97403133392564201</v>
      </c>
      <c r="J167" s="305">
        <v>0.97403133392564201</v>
      </c>
      <c r="K167" s="305">
        <v>0.97403133392564201</v>
      </c>
      <c r="L167" s="305">
        <v>0.97403133392564201</v>
      </c>
      <c r="M167" s="305">
        <v>0.97403133392564201</v>
      </c>
      <c r="N167" s="305">
        <v>0.97403133392564201</v>
      </c>
    </row>
    <row r="168" spans="1:14" s="171" customFormat="1" x14ac:dyDescent="0.2">
      <c r="A168" s="128" t="s">
        <v>2956</v>
      </c>
      <c r="B168" s="305">
        <v>0.97403133392564201</v>
      </c>
      <c r="C168" s="305">
        <v>0.97403133392564201</v>
      </c>
      <c r="D168" s="305">
        <v>0.97403133392564201</v>
      </c>
      <c r="E168" s="305">
        <v>0.97403133392564201</v>
      </c>
      <c r="F168" s="305">
        <v>0.97403133392564201</v>
      </c>
      <c r="G168" s="305">
        <v>0.97403133392564201</v>
      </c>
      <c r="H168" s="305">
        <v>0.97403133392564201</v>
      </c>
      <c r="I168" s="305">
        <v>0.97403133392564201</v>
      </c>
      <c r="J168" s="305">
        <v>0.97403133392564201</v>
      </c>
      <c r="K168" s="305">
        <v>0.97403133392564201</v>
      </c>
      <c r="L168" s="305">
        <v>0.97403133392564201</v>
      </c>
      <c r="M168" s="305">
        <v>0.97403133392564201</v>
      </c>
      <c r="N168" s="305">
        <v>0.97403133392564201</v>
      </c>
    </row>
    <row r="169" spans="1:14" s="171" customFormat="1" x14ac:dyDescent="0.2">
      <c r="A169" s="128" t="s">
        <v>2957</v>
      </c>
      <c r="B169" s="305">
        <v>0.97403133392564201</v>
      </c>
      <c r="C169" s="305">
        <v>0.97403133392564201</v>
      </c>
      <c r="D169" s="305">
        <v>0.97403133392564201</v>
      </c>
      <c r="E169" s="305">
        <v>0.97403133392564201</v>
      </c>
      <c r="F169" s="305">
        <v>0.97403133392564201</v>
      </c>
      <c r="G169" s="305">
        <v>0.97403133392564201</v>
      </c>
      <c r="H169" s="305">
        <v>0.97403133392564201</v>
      </c>
      <c r="I169" s="305">
        <v>0.97403133392564201</v>
      </c>
      <c r="J169" s="305">
        <v>0.97403133392564201</v>
      </c>
      <c r="K169" s="305">
        <v>0.97403133392564201</v>
      </c>
      <c r="L169" s="305">
        <v>0.97403133392564201</v>
      </c>
      <c r="M169" s="305">
        <v>0.97403133392564201</v>
      </c>
      <c r="N169" s="305">
        <v>0.97403133392564201</v>
      </c>
    </row>
    <row r="170" spans="1:14" s="171" customFormat="1" x14ac:dyDescent="0.2">
      <c r="A170" s="128" t="s">
        <v>2958</v>
      </c>
      <c r="B170" s="305">
        <v>0.97403133392564201</v>
      </c>
      <c r="C170" s="305">
        <v>0.97403133392564201</v>
      </c>
      <c r="D170" s="305">
        <v>0.97403133392564201</v>
      </c>
      <c r="E170" s="305">
        <v>0.97403133392564201</v>
      </c>
      <c r="F170" s="305">
        <v>0.97403133392564201</v>
      </c>
      <c r="G170" s="305">
        <v>0.97403133392564201</v>
      </c>
      <c r="H170" s="305">
        <v>0.97403133392564201</v>
      </c>
      <c r="I170" s="305">
        <v>0.97403133392564201</v>
      </c>
      <c r="J170" s="305">
        <v>0.97403133392564201</v>
      </c>
      <c r="K170" s="305">
        <v>0.97403133392564201</v>
      </c>
      <c r="L170" s="305">
        <v>0.97403133392564201</v>
      </c>
      <c r="M170" s="305">
        <v>0.97403133392564201</v>
      </c>
      <c r="N170" s="305">
        <v>0.97403133392564201</v>
      </c>
    </row>
    <row r="171" spans="1:14" s="171" customFormat="1" x14ac:dyDescent="0.2">
      <c r="A171" s="128" t="s">
        <v>2959</v>
      </c>
      <c r="B171" s="305">
        <v>0.97403133392564201</v>
      </c>
      <c r="C171" s="305">
        <v>0.97403133392564201</v>
      </c>
      <c r="D171" s="305">
        <v>0.97403133392564201</v>
      </c>
      <c r="E171" s="305">
        <v>0.97403133392564201</v>
      </c>
      <c r="F171" s="305">
        <v>0.97403133392564201</v>
      </c>
      <c r="G171" s="305">
        <v>0.97403133392564201</v>
      </c>
      <c r="H171" s="305">
        <v>0.97403133392564201</v>
      </c>
      <c r="I171" s="305">
        <v>0.97403133392564201</v>
      </c>
      <c r="J171" s="305">
        <v>0.97403133392564201</v>
      </c>
      <c r="K171" s="305">
        <v>0.97403133392564201</v>
      </c>
      <c r="L171" s="305">
        <v>0.97403133392564201</v>
      </c>
      <c r="M171" s="305">
        <v>0.97403133392564201</v>
      </c>
      <c r="N171" s="305">
        <v>0.97403133392564201</v>
      </c>
    </row>
    <row r="172" spans="1:14" x14ac:dyDescent="0.2">
      <c r="A172" s="27" t="s">
        <v>2960</v>
      </c>
      <c r="B172" s="305">
        <v>974.031333925642</v>
      </c>
      <c r="C172" s="305">
        <v>974.031333925642</v>
      </c>
      <c r="D172" s="305">
        <v>974.031333925642</v>
      </c>
      <c r="E172" s="305">
        <v>974.031333925642</v>
      </c>
      <c r="F172" s="305">
        <v>974.031333925642</v>
      </c>
      <c r="G172" s="305">
        <v>974.031333925642</v>
      </c>
      <c r="H172" s="305">
        <v>974.031333925642</v>
      </c>
      <c r="I172" s="305">
        <v>974.031333925642</v>
      </c>
      <c r="J172" s="305">
        <v>974.031333925642</v>
      </c>
      <c r="K172" s="305">
        <v>974.031333925642</v>
      </c>
      <c r="L172" s="305">
        <v>974.031333925642</v>
      </c>
      <c r="M172" s="305">
        <v>974.031333925642</v>
      </c>
      <c r="N172" s="305">
        <v>974.031333925642</v>
      </c>
    </row>
    <row r="173" spans="1:14" s="171" customFormat="1" x14ac:dyDescent="0.2">
      <c r="A173" s="128" t="s">
        <v>2961</v>
      </c>
      <c r="B173" s="305">
        <v>1</v>
      </c>
      <c r="C173" s="305">
        <v>1</v>
      </c>
      <c r="D173" s="305">
        <v>1</v>
      </c>
      <c r="E173" s="305">
        <v>1</v>
      </c>
      <c r="F173" s="305">
        <v>1</v>
      </c>
      <c r="G173" s="305">
        <v>1</v>
      </c>
      <c r="H173" s="305">
        <v>1</v>
      </c>
      <c r="I173" s="305">
        <v>1</v>
      </c>
      <c r="J173" s="305">
        <v>1</v>
      </c>
      <c r="K173" s="305">
        <v>1</v>
      </c>
      <c r="L173" s="305">
        <v>1</v>
      </c>
      <c r="M173" s="305">
        <v>1</v>
      </c>
      <c r="N173" s="305">
        <v>1</v>
      </c>
    </row>
    <row r="174" spans="1:14" s="171" customFormat="1" x14ac:dyDescent="0.2">
      <c r="A174" s="128" t="s">
        <v>2962</v>
      </c>
      <c r="B174" s="305">
        <v>1</v>
      </c>
      <c r="C174" s="305">
        <v>1</v>
      </c>
      <c r="D174" s="305">
        <v>1</v>
      </c>
      <c r="E174" s="305">
        <v>1</v>
      </c>
      <c r="F174" s="305">
        <v>1</v>
      </c>
      <c r="G174" s="305">
        <v>1</v>
      </c>
      <c r="H174" s="305">
        <v>1</v>
      </c>
      <c r="I174" s="305">
        <v>1</v>
      </c>
      <c r="J174" s="305">
        <v>1</v>
      </c>
      <c r="K174" s="305">
        <v>1</v>
      </c>
      <c r="L174" s="305">
        <v>1</v>
      </c>
      <c r="M174" s="305">
        <v>1</v>
      </c>
      <c r="N174" s="305">
        <v>1</v>
      </c>
    </row>
    <row r="175" spans="1:14" s="171" customFormat="1" x14ac:dyDescent="0.2">
      <c r="A175" s="128" t="s">
        <v>2963</v>
      </c>
      <c r="B175" s="305">
        <v>1</v>
      </c>
      <c r="C175" s="305">
        <v>1</v>
      </c>
      <c r="D175" s="305">
        <v>1</v>
      </c>
      <c r="E175" s="305">
        <v>1</v>
      </c>
      <c r="F175" s="305">
        <v>1</v>
      </c>
      <c r="G175" s="305">
        <v>1</v>
      </c>
      <c r="H175" s="305">
        <v>1</v>
      </c>
      <c r="I175" s="305">
        <v>1</v>
      </c>
      <c r="J175" s="305">
        <v>1</v>
      </c>
      <c r="K175" s="305">
        <v>1</v>
      </c>
      <c r="L175" s="305">
        <v>1</v>
      </c>
      <c r="M175" s="305">
        <v>1</v>
      </c>
      <c r="N175" s="305">
        <v>1</v>
      </c>
    </row>
    <row r="176" spans="1:14" s="171" customFormat="1" x14ac:dyDescent="0.2">
      <c r="A176" s="128" t="s">
        <v>2964</v>
      </c>
      <c r="B176" s="305">
        <v>1</v>
      </c>
      <c r="C176" s="305">
        <v>1</v>
      </c>
      <c r="D176" s="305">
        <v>1</v>
      </c>
      <c r="E176" s="305">
        <v>1</v>
      </c>
      <c r="F176" s="305">
        <v>1</v>
      </c>
      <c r="G176" s="305">
        <v>1</v>
      </c>
      <c r="H176" s="305">
        <v>1</v>
      </c>
      <c r="I176" s="305">
        <v>1</v>
      </c>
      <c r="J176" s="305">
        <v>1</v>
      </c>
      <c r="K176" s="305">
        <v>1</v>
      </c>
      <c r="L176" s="305">
        <v>1</v>
      </c>
      <c r="M176" s="305">
        <v>1</v>
      </c>
      <c r="N176" s="305">
        <v>1</v>
      </c>
    </row>
    <row r="177" spans="1:14" s="171" customFormat="1" x14ac:dyDescent="0.2">
      <c r="A177" s="128" t="s">
        <v>2965</v>
      </c>
      <c r="B177" s="305">
        <v>1</v>
      </c>
      <c r="C177" s="305">
        <v>1</v>
      </c>
      <c r="D177" s="305">
        <v>1</v>
      </c>
      <c r="E177" s="305">
        <v>1</v>
      </c>
      <c r="F177" s="305">
        <v>1</v>
      </c>
      <c r="G177" s="305">
        <v>1</v>
      </c>
      <c r="H177" s="305">
        <v>1</v>
      </c>
      <c r="I177" s="305">
        <v>1</v>
      </c>
      <c r="J177" s="305">
        <v>1</v>
      </c>
      <c r="K177" s="305">
        <v>1</v>
      </c>
      <c r="L177" s="305">
        <v>1</v>
      </c>
      <c r="M177" s="305">
        <v>1</v>
      </c>
      <c r="N177" s="305">
        <v>1</v>
      </c>
    </row>
    <row r="178" spans="1:14" s="171" customFormat="1" x14ac:dyDescent="0.2">
      <c r="A178" s="128" t="s">
        <v>2966</v>
      </c>
      <c r="B178" s="305">
        <v>1</v>
      </c>
      <c r="C178" s="305">
        <v>1</v>
      </c>
      <c r="D178" s="305">
        <v>1</v>
      </c>
      <c r="E178" s="305">
        <v>1</v>
      </c>
      <c r="F178" s="305">
        <v>1</v>
      </c>
      <c r="G178" s="305">
        <v>1</v>
      </c>
      <c r="H178" s="305">
        <v>1</v>
      </c>
      <c r="I178" s="305">
        <v>1</v>
      </c>
      <c r="J178" s="305">
        <v>1</v>
      </c>
      <c r="K178" s="305">
        <v>1</v>
      </c>
      <c r="L178" s="305">
        <v>1</v>
      </c>
      <c r="M178" s="305">
        <v>1</v>
      </c>
      <c r="N178" s="305">
        <v>1</v>
      </c>
    </row>
    <row r="179" spans="1:14" s="171" customFormat="1" x14ac:dyDescent="0.2">
      <c r="A179" s="128" t="s">
        <v>2967</v>
      </c>
      <c r="B179" s="305">
        <v>1</v>
      </c>
      <c r="C179" s="305">
        <v>1</v>
      </c>
      <c r="D179" s="305">
        <v>1</v>
      </c>
      <c r="E179" s="305">
        <v>1</v>
      </c>
      <c r="F179" s="305">
        <v>1</v>
      </c>
      <c r="G179" s="305">
        <v>1</v>
      </c>
      <c r="H179" s="305">
        <v>1</v>
      </c>
      <c r="I179" s="305">
        <v>1</v>
      </c>
      <c r="J179" s="305">
        <v>1</v>
      </c>
      <c r="K179" s="305">
        <v>1</v>
      </c>
      <c r="L179" s="305">
        <v>1</v>
      </c>
      <c r="M179" s="305">
        <v>1</v>
      </c>
      <c r="N179" s="305">
        <v>1</v>
      </c>
    </row>
    <row r="180" spans="1:14" x14ac:dyDescent="0.2">
      <c r="A180" s="27" t="s">
        <v>2968</v>
      </c>
      <c r="B180" s="305">
        <v>1000</v>
      </c>
      <c r="C180" s="305">
        <v>1000</v>
      </c>
      <c r="D180" s="305">
        <v>1000</v>
      </c>
      <c r="E180" s="305">
        <v>1000</v>
      </c>
      <c r="F180" s="305">
        <v>1000</v>
      </c>
      <c r="G180" s="305">
        <v>1000</v>
      </c>
      <c r="H180" s="305">
        <v>1000</v>
      </c>
      <c r="I180" s="305">
        <v>1000</v>
      </c>
      <c r="J180" s="305">
        <v>1000</v>
      </c>
      <c r="K180" s="305">
        <v>1000</v>
      </c>
      <c r="L180" s="305">
        <v>1000</v>
      </c>
      <c r="M180" s="305">
        <v>1000</v>
      </c>
      <c r="N180" s="305">
        <v>1000</v>
      </c>
    </row>
    <row r="181" spans="1:14" s="171" customFormat="1" x14ac:dyDescent="0.2">
      <c r="A181" s="128" t="s">
        <v>2969</v>
      </c>
      <c r="B181" s="305">
        <v>0.97403133392564201</v>
      </c>
      <c r="C181" s="305">
        <v>0.97403133392564201</v>
      </c>
      <c r="D181" s="305">
        <v>0.97403133392564201</v>
      </c>
      <c r="E181" s="305">
        <v>0.97403133392564201</v>
      </c>
      <c r="F181" s="305">
        <v>0.97403133392564201</v>
      </c>
      <c r="G181" s="305">
        <v>0.97403133392564201</v>
      </c>
      <c r="H181" s="305">
        <v>0.97403133392564201</v>
      </c>
      <c r="I181" s="305">
        <v>0.97403133392564201</v>
      </c>
      <c r="J181" s="305">
        <v>0.97403133392564201</v>
      </c>
      <c r="K181" s="305">
        <v>0.97403133392564201</v>
      </c>
      <c r="L181" s="305">
        <v>0.97403133392564201</v>
      </c>
      <c r="M181" s="305">
        <v>0.97403133392564201</v>
      </c>
      <c r="N181" s="305">
        <v>0.97403133392564201</v>
      </c>
    </row>
    <row r="182" spans="1:14" s="171" customFormat="1" x14ac:dyDescent="0.2">
      <c r="A182" s="172" t="s">
        <v>2970</v>
      </c>
      <c r="B182" s="305">
        <v>0.97403133392564201</v>
      </c>
      <c r="C182" s="305">
        <v>0.97403133392564201</v>
      </c>
      <c r="D182" s="305">
        <v>0.97403133392564201</v>
      </c>
      <c r="E182" s="305">
        <v>0.97403133392564201</v>
      </c>
      <c r="F182" s="305">
        <v>0.97403133392564201</v>
      </c>
      <c r="G182" s="305">
        <v>0.97403133392564201</v>
      </c>
      <c r="H182" s="305">
        <v>0.97403133392564201</v>
      </c>
      <c r="I182" s="305">
        <v>0.97403133392564201</v>
      </c>
      <c r="J182" s="305">
        <v>0.97403133392564201</v>
      </c>
      <c r="K182" s="305">
        <v>0.97403133392564201</v>
      </c>
      <c r="L182" s="305">
        <v>0.97403133392564201</v>
      </c>
      <c r="M182" s="305">
        <v>0.97403133392564201</v>
      </c>
      <c r="N182" s="305">
        <v>0.97403133392564201</v>
      </c>
    </row>
    <row r="183" spans="1:14" s="171" customFormat="1" x14ac:dyDescent="0.2">
      <c r="A183" s="172" t="s">
        <v>2971</v>
      </c>
      <c r="B183" s="305">
        <v>0</v>
      </c>
      <c r="C183" s="305">
        <v>0</v>
      </c>
      <c r="D183" s="305">
        <v>0</v>
      </c>
      <c r="E183" s="305">
        <v>0</v>
      </c>
      <c r="F183" s="305">
        <v>0</v>
      </c>
      <c r="G183" s="305">
        <v>0</v>
      </c>
      <c r="H183" s="305">
        <v>0</v>
      </c>
      <c r="I183" s="305">
        <v>0</v>
      </c>
      <c r="J183" s="305">
        <v>0</v>
      </c>
      <c r="K183" s="305">
        <v>0</v>
      </c>
      <c r="L183" s="305">
        <v>0</v>
      </c>
      <c r="M183" s="305">
        <v>0</v>
      </c>
      <c r="N183" s="305">
        <v>0</v>
      </c>
    </row>
    <row r="184" spans="1:14" x14ac:dyDescent="0.2">
      <c r="A184" s="27" t="s">
        <v>2972</v>
      </c>
    </row>
    <row r="185" spans="1:14" s="171" customFormat="1" x14ac:dyDescent="0.2">
      <c r="A185" s="128" t="s">
        <v>2973</v>
      </c>
      <c r="B185" s="305">
        <v>0</v>
      </c>
      <c r="C185" s="305">
        <v>0</v>
      </c>
      <c r="D185" s="305">
        <v>0</v>
      </c>
      <c r="E185" s="305">
        <v>0</v>
      </c>
      <c r="F185" s="305">
        <v>0</v>
      </c>
      <c r="G185" s="305">
        <v>0</v>
      </c>
      <c r="H185" s="305">
        <v>0</v>
      </c>
      <c r="I185" s="305">
        <v>0</v>
      </c>
      <c r="J185" s="305">
        <v>0</v>
      </c>
      <c r="K185" s="305">
        <v>0</v>
      </c>
      <c r="L185" s="305">
        <v>0</v>
      </c>
      <c r="M185" s="305">
        <v>0</v>
      </c>
      <c r="N185" s="305">
        <v>0</v>
      </c>
    </row>
    <row r="186" spans="1:14" x14ac:dyDescent="0.2">
      <c r="A186" s="27" t="s">
        <v>2974</v>
      </c>
    </row>
    <row r="187" spans="1:14" s="171" customFormat="1" x14ac:dyDescent="0.2">
      <c r="A187" s="128" t="s">
        <v>2975</v>
      </c>
      <c r="B187" s="305"/>
      <c r="C187" s="305"/>
      <c r="D187" s="305"/>
      <c r="E187" s="305"/>
      <c r="F187" s="305"/>
      <c r="G187" s="305"/>
      <c r="H187" s="305"/>
      <c r="I187" s="305"/>
      <c r="J187" s="305"/>
      <c r="K187" s="305"/>
      <c r="L187" s="305"/>
      <c r="M187" s="305"/>
      <c r="N187" s="305"/>
    </row>
    <row r="188" spans="1:14" s="171" customFormat="1" x14ac:dyDescent="0.2">
      <c r="A188" s="128" t="s">
        <v>2976</v>
      </c>
      <c r="B188" s="305">
        <v>0.72041766170058497</v>
      </c>
      <c r="C188" s="305">
        <v>0.72041766170058497</v>
      </c>
      <c r="D188" s="305">
        <v>0.72041766170058497</v>
      </c>
      <c r="E188" s="305">
        <v>0.72041766170058497</v>
      </c>
      <c r="F188" s="305">
        <v>0.72041766170058497</v>
      </c>
      <c r="G188" s="305">
        <v>0.72041766170058497</v>
      </c>
      <c r="H188" s="305">
        <v>0.72041766170058497</v>
      </c>
      <c r="I188" s="305">
        <v>0.72041766170058497</v>
      </c>
      <c r="J188" s="305">
        <v>0.72041766170058497</v>
      </c>
      <c r="K188" s="305">
        <v>0.72041766170058497</v>
      </c>
      <c r="L188" s="305">
        <v>0.72041766170058497</v>
      </c>
      <c r="M188" s="305">
        <v>0.72041766170058497</v>
      </c>
      <c r="N188" s="305">
        <v>0.72041766170058497</v>
      </c>
    </row>
    <row r="189" spans="1:14" s="171" customFormat="1" x14ac:dyDescent="0.2">
      <c r="A189" s="128" t="s">
        <v>2977</v>
      </c>
      <c r="B189" s="305">
        <v>0.72041766170058497</v>
      </c>
      <c r="C189" s="305">
        <v>0.72041766170058497</v>
      </c>
      <c r="D189" s="305">
        <v>0.72041766170058497</v>
      </c>
      <c r="E189" s="305">
        <v>0.72041766170058497</v>
      </c>
      <c r="F189" s="305">
        <v>0.72041766170058497</v>
      </c>
      <c r="G189" s="305">
        <v>0.72041766170058497</v>
      </c>
      <c r="H189" s="305">
        <v>0.72041766170058497</v>
      </c>
      <c r="I189" s="305">
        <v>0.72041766170058497</v>
      </c>
      <c r="J189" s="305">
        <v>0.72041766170058497</v>
      </c>
      <c r="K189" s="305">
        <v>0.72041766170058497</v>
      </c>
      <c r="L189" s="305">
        <v>0.72041766170058497</v>
      </c>
      <c r="M189" s="305">
        <v>0.72041766170058497</v>
      </c>
      <c r="N189" s="305">
        <v>0.72041766170058497</v>
      </c>
    </row>
    <row r="190" spans="1:14" s="171" customFormat="1" x14ac:dyDescent="0.2">
      <c r="A190" s="128" t="s">
        <v>2978</v>
      </c>
      <c r="B190" s="305">
        <v>0.72041766170058497</v>
      </c>
      <c r="C190" s="305">
        <v>0.72041766170058497</v>
      </c>
      <c r="D190" s="305">
        <v>0.72041766170058497</v>
      </c>
      <c r="E190" s="305">
        <v>0.72041766170058497</v>
      </c>
      <c r="F190" s="305">
        <v>0.72041766170058497</v>
      </c>
      <c r="G190" s="305">
        <v>0.72041766170058497</v>
      </c>
      <c r="H190" s="305">
        <v>0.72041766170058497</v>
      </c>
      <c r="I190" s="305">
        <v>0.72041766170058497</v>
      </c>
      <c r="J190" s="305">
        <v>0.72041766170058497</v>
      </c>
      <c r="K190" s="305">
        <v>0.72041766170058497</v>
      </c>
      <c r="L190" s="305">
        <v>0.72041766170058497</v>
      </c>
      <c r="M190" s="305">
        <v>0.72041766170058497</v>
      </c>
      <c r="N190" s="305">
        <v>0.72041766170058497</v>
      </c>
    </row>
    <row r="191" spans="1:14" s="171" customFormat="1" x14ac:dyDescent="0.2">
      <c r="A191" s="128" t="s">
        <v>2979</v>
      </c>
      <c r="B191" s="305">
        <v>0.97402999999999995</v>
      </c>
      <c r="C191" s="305">
        <v>0.97402999999999995</v>
      </c>
      <c r="D191" s="305">
        <v>0.97402999999999995</v>
      </c>
      <c r="E191" s="305">
        <v>0.97402999999999995</v>
      </c>
      <c r="F191" s="305">
        <v>0.97402999999999995</v>
      </c>
      <c r="G191" s="305">
        <v>0.97402999999999995</v>
      </c>
      <c r="H191" s="305">
        <v>0.97402999999999995</v>
      </c>
      <c r="I191" s="305">
        <v>0.97402999999999995</v>
      </c>
      <c r="J191" s="305">
        <v>0.97402999999999995</v>
      </c>
      <c r="K191" s="305">
        <v>0.97402999999999995</v>
      </c>
      <c r="L191" s="305">
        <v>0.97402999999999995</v>
      </c>
      <c r="M191" s="305">
        <v>0.97402999999999995</v>
      </c>
      <c r="N191" s="305">
        <v>0.97402999999999995</v>
      </c>
    </row>
    <row r="192" spans="1:14" s="171" customFormat="1" x14ac:dyDescent="0.2">
      <c r="A192" s="128" t="s">
        <v>2980</v>
      </c>
      <c r="B192" s="305">
        <v>0.92637230841246099</v>
      </c>
      <c r="C192" s="305">
        <v>0.92637230841246099</v>
      </c>
      <c r="D192" s="305">
        <v>0.92637230841246099</v>
      </c>
      <c r="E192" s="305">
        <v>0.92637230841246099</v>
      </c>
      <c r="F192" s="305">
        <v>0.92637230841246099</v>
      </c>
      <c r="G192" s="305">
        <v>0.92637230841246099</v>
      </c>
      <c r="H192" s="305">
        <v>0.92637230841246099</v>
      </c>
      <c r="I192" s="305">
        <v>0.92637230841246099</v>
      </c>
      <c r="J192" s="305">
        <v>0.92637230841246099</v>
      </c>
      <c r="K192" s="305">
        <v>0.92637230841246099</v>
      </c>
      <c r="L192" s="305">
        <v>0.92637230841246099</v>
      </c>
      <c r="M192" s="305">
        <v>0.92637230841246099</v>
      </c>
      <c r="N192" s="305">
        <v>0.92637230841245999</v>
      </c>
    </row>
    <row r="193" spans="1:14" s="171" customFormat="1" x14ac:dyDescent="0.2">
      <c r="A193" s="128" t="s">
        <v>2981</v>
      </c>
      <c r="B193" s="305">
        <v>0.95109934560116105</v>
      </c>
      <c r="C193" s="305">
        <v>0.95109934560116105</v>
      </c>
      <c r="D193" s="305">
        <v>0.95109934560116105</v>
      </c>
      <c r="E193" s="305">
        <v>0.95109934560116105</v>
      </c>
      <c r="F193" s="305">
        <v>0.95109934560116105</v>
      </c>
      <c r="G193" s="305">
        <v>0.95109934560116105</v>
      </c>
      <c r="H193" s="305">
        <v>0.95109934560116105</v>
      </c>
      <c r="I193" s="305">
        <v>0.95109934560116105</v>
      </c>
      <c r="J193" s="305">
        <v>0.95109934560116105</v>
      </c>
      <c r="K193" s="305">
        <v>0.95109934560116105</v>
      </c>
      <c r="L193" s="305">
        <v>0.95109934560116105</v>
      </c>
      <c r="M193" s="305">
        <v>0.95109934560116105</v>
      </c>
      <c r="N193" s="305">
        <v>0.95109934560116105</v>
      </c>
    </row>
    <row r="194" spans="1:14" s="171" customFormat="1" x14ac:dyDescent="0.2">
      <c r="A194" s="128" t="s">
        <v>2982</v>
      </c>
      <c r="B194" s="305">
        <v>0.97403133392564201</v>
      </c>
      <c r="C194" s="305">
        <v>0.97403133392564201</v>
      </c>
      <c r="D194" s="305">
        <v>0.97403133392564201</v>
      </c>
      <c r="E194" s="305">
        <v>0.97403133392564201</v>
      </c>
      <c r="F194" s="305">
        <v>0.97403133392564201</v>
      </c>
      <c r="G194" s="305">
        <v>0.97403133392564201</v>
      </c>
      <c r="H194" s="305">
        <v>0.97403133392564201</v>
      </c>
      <c r="I194" s="305">
        <v>0.97403133392564201</v>
      </c>
      <c r="J194" s="305">
        <v>0.97403133392564201</v>
      </c>
      <c r="K194" s="305">
        <v>0.97403133392564201</v>
      </c>
      <c r="L194" s="305">
        <v>0.97403133392564201</v>
      </c>
      <c r="M194" s="305">
        <v>0.97403133392564201</v>
      </c>
      <c r="N194" s="305">
        <v>0.97403133392564201</v>
      </c>
    </row>
    <row r="195" spans="1:14" s="171" customFormat="1" x14ac:dyDescent="0.2">
      <c r="A195" s="128" t="s">
        <v>2983</v>
      </c>
      <c r="B195" s="305">
        <v>0.72041766170058497</v>
      </c>
      <c r="C195" s="305">
        <v>0.72041766170058497</v>
      </c>
      <c r="D195" s="305">
        <v>0.72041766170058497</v>
      </c>
      <c r="E195" s="305">
        <v>0.72041766170058497</v>
      </c>
      <c r="F195" s="305">
        <v>0.72041766170058497</v>
      </c>
      <c r="G195" s="305">
        <v>0.72041766170058497</v>
      </c>
      <c r="H195" s="305">
        <v>0.72041766170058497</v>
      </c>
      <c r="I195" s="305">
        <v>0.72041766170058497</v>
      </c>
      <c r="J195" s="305">
        <v>0.72041766170058497</v>
      </c>
      <c r="K195" s="305">
        <v>0.72041766170058497</v>
      </c>
      <c r="L195" s="305">
        <v>0.72041766170058497</v>
      </c>
      <c r="M195" s="305">
        <v>0.72041766170058497</v>
      </c>
      <c r="N195" s="305">
        <v>0.72041766170058497</v>
      </c>
    </row>
    <row r="196" spans="1:14" s="171" customFormat="1" x14ac:dyDescent="0.2">
      <c r="A196" s="128" t="s">
        <v>2984</v>
      </c>
      <c r="B196" s="305">
        <v>0</v>
      </c>
      <c r="C196" s="305">
        <v>0</v>
      </c>
      <c r="D196" s="305">
        <v>0</v>
      </c>
      <c r="E196" s="305">
        <v>0</v>
      </c>
      <c r="F196" s="305">
        <v>0</v>
      </c>
      <c r="G196" s="305">
        <v>0</v>
      </c>
      <c r="H196" s="305">
        <v>0</v>
      </c>
      <c r="I196" s="305">
        <v>0</v>
      </c>
      <c r="J196" s="305">
        <v>0</v>
      </c>
      <c r="K196" s="305">
        <v>0</v>
      </c>
      <c r="L196" s="305">
        <v>0</v>
      </c>
      <c r="M196" s="305">
        <v>0</v>
      </c>
      <c r="N196" s="305">
        <v>0</v>
      </c>
    </row>
    <row r="197" spans="1:14" s="171" customFormat="1" x14ac:dyDescent="0.2">
      <c r="A197" s="128" t="s">
        <v>2985</v>
      </c>
      <c r="B197" s="305">
        <v>0.72041766170058497</v>
      </c>
      <c r="C197" s="305">
        <v>0.72041766170058497</v>
      </c>
      <c r="D197" s="305">
        <v>0.72041766170058497</v>
      </c>
      <c r="E197" s="305">
        <v>0.72041766170058497</v>
      </c>
      <c r="F197" s="305">
        <v>0.72041766170058497</v>
      </c>
      <c r="G197" s="305">
        <v>0.72041766170058497</v>
      </c>
      <c r="H197" s="305">
        <v>0.72041766170058497</v>
      </c>
      <c r="I197" s="305">
        <v>0.72041766170058497</v>
      </c>
      <c r="J197" s="305">
        <v>0.72041766170058497</v>
      </c>
      <c r="K197" s="305">
        <v>0.72041766170058497</v>
      </c>
      <c r="L197" s="305">
        <v>0.72041766170058497</v>
      </c>
      <c r="M197" s="305">
        <v>0.72041766170058497</v>
      </c>
      <c r="N197" s="305">
        <v>0.72041766170058497</v>
      </c>
    </row>
    <row r="198" spans="1:14" s="171" customFormat="1" x14ac:dyDescent="0.2">
      <c r="A198" s="128" t="s">
        <v>2986</v>
      </c>
      <c r="B198" s="305">
        <v>0.72041766170058497</v>
      </c>
      <c r="C198" s="305">
        <v>0.72041766170058497</v>
      </c>
      <c r="D198" s="305">
        <v>0.72041766170058497</v>
      </c>
      <c r="E198" s="305">
        <v>0.72041766170058497</v>
      </c>
      <c r="F198" s="305">
        <v>0.72041766170058497</v>
      </c>
      <c r="G198" s="305">
        <v>0.72041766170058497</v>
      </c>
      <c r="H198" s="305">
        <v>0.72041766170058497</v>
      </c>
      <c r="I198" s="305">
        <v>0.72041766170058497</v>
      </c>
      <c r="J198" s="305">
        <v>0.72041766170058497</v>
      </c>
      <c r="K198" s="305">
        <v>0.72041766170058497</v>
      </c>
      <c r="L198" s="305">
        <v>0.72041766170058497</v>
      </c>
      <c r="M198" s="305">
        <v>0.72041766170058497</v>
      </c>
      <c r="N198" s="305">
        <v>0.72041766170058497</v>
      </c>
    </row>
    <row r="199" spans="1:14" s="171" customFormat="1" x14ac:dyDescent="0.2">
      <c r="A199" s="128" t="s">
        <v>2987</v>
      </c>
      <c r="B199" s="305">
        <v>0.72041766170058497</v>
      </c>
      <c r="C199" s="305">
        <v>0.72041766170058497</v>
      </c>
      <c r="D199" s="305">
        <v>0.72041766170058497</v>
      </c>
      <c r="E199" s="305">
        <v>0.72041766170058497</v>
      </c>
      <c r="F199" s="305">
        <v>0.72041766170058497</v>
      </c>
      <c r="G199" s="305">
        <v>0.72041766170058497</v>
      </c>
      <c r="H199" s="305">
        <v>0.72041766170058497</v>
      </c>
      <c r="I199" s="305">
        <v>0.72041766170058497</v>
      </c>
      <c r="J199" s="305">
        <v>0.72041766170058497</v>
      </c>
      <c r="K199" s="305">
        <v>0.72041766170058497</v>
      </c>
      <c r="L199" s="305">
        <v>0.72041766170058497</v>
      </c>
      <c r="M199" s="305">
        <v>0.72041766170058497</v>
      </c>
      <c r="N199" s="305">
        <v>0.72041766170058497</v>
      </c>
    </row>
    <row r="200" spans="1:14" s="171" customFormat="1" x14ac:dyDescent="0.2">
      <c r="A200" s="128" t="s">
        <v>2988</v>
      </c>
      <c r="B200" s="305">
        <v>0.72041766170058497</v>
      </c>
      <c r="C200" s="305">
        <v>0.72041766170058497</v>
      </c>
      <c r="D200" s="305">
        <v>0.72041766170058497</v>
      </c>
      <c r="E200" s="305">
        <v>0.72041766170058497</v>
      </c>
      <c r="F200" s="305">
        <v>0.72041766170058497</v>
      </c>
      <c r="G200" s="305">
        <v>0.72041766170058497</v>
      </c>
      <c r="H200" s="305">
        <v>0.72041766170058497</v>
      </c>
      <c r="I200" s="305">
        <v>0.72041766170058497</v>
      </c>
      <c r="J200" s="305">
        <v>0.72041766170058497</v>
      </c>
      <c r="K200" s="305">
        <v>0.72041766170058497</v>
      </c>
      <c r="L200" s="305">
        <v>0.72041766170058497</v>
      </c>
      <c r="M200" s="305">
        <v>0.72041766170058497</v>
      </c>
      <c r="N200" s="305">
        <v>0.72041766170058497</v>
      </c>
    </row>
    <row r="201" spans="1:14" s="171" customFormat="1" x14ac:dyDescent="0.2">
      <c r="A201" s="128" t="s">
        <v>2989</v>
      </c>
      <c r="B201" s="305">
        <v>1</v>
      </c>
      <c r="C201" s="305">
        <v>1</v>
      </c>
      <c r="D201" s="305">
        <v>1</v>
      </c>
      <c r="E201" s="305">
        <v>1</v>
      </c>
      <c r="F201" s="305">
        <v>1</v>
      </c>
      <c r="G201" s="305">
        <v>1</v>
      </c>
      <c r="H201" s="305">
        <v>1</v>
      </c>
      <c r="I201" s="305">
        <v>1</v>
      </c>
      <c r="J201" s="305">
        <v>1</v>
      </c>
      <c r="K201" s="305">
        <v>1</v>
      </c>
      <c r="L201" s="305">
        <v>1</v>
      </c>
      <c r="M201" s="305">
        <v>1</v>
      </c>
      <c r="N201" s="305">
        <v>1</v>
      </c>
    </row>
    <row r="202" spans="1:14" s="171" customFormat="1" x14ac:dyDescent="0.2">
      <c r="A202" s="128" t="s">
        <v>2990</v>
      </c>
      <c r="B202" s="305">
        <v>0</v>
      </c>
      <c r="C202" s="305">
        <v>0</v>
      </c>
      <c r="D202" s="305">
        <v>0</v>
      </c>
      <c r="E202" s="305">
        <v>0</v>
      </c>
      <c r="F202" s="305">
        <v>0</v>
      </c>
      <c r="G202" s="305">
        <v>0</v>
      </c>
      <c r="H202" s="305">
        <v>0</v>
      </c>
      <c r="I202" s="305">
        <v>0</v>
      </c>
      <c r="J202" s="305">
        <v>0</v>
      </c>
      <c r="K202" s="305">
        <v>0</v>
      </c>
      <c r="L202" s="305">
        <v>0</v>
      </c>
      <c r="M202" s="305">
        <v>0</v>
      </c>
      <c r="N202" s="305">
        <v>0</v>
      </c>
    </row>
    <row r="203" spans="1:14" s="171" customFormat="1" x14ac:dyDescent="0.2">
      <c r="A203" s="128" t="s">
        <v>2991</v>
      </c>
      <c r="B203" s="305">
        <v>0.72041766170058497</v>
      </c>
      <c r="C203" s="305">
        <v>0.72041766170058497</v>
      </c>
      <c r="D203" s="305">
        <v>0.72041766170058497</v>
      </c>
      <c r="E203" s="305">
        <v>0.72041766170058497</v>
      </c>
      <c r="F203" s="305">
        <v>0.72041766170058497</v>
      </c>
      <c r="G203" s="305">
        <v>0.72041766170058497</v>
      </c>
      <c r="H203" s="305">
        <v>0.72041766170058497</v>
      </c>
      <c r="I203" s="305">
        <v>0.72041766170058497</v>
      </c>
      <c r="J203" s="305">
        <v>0.72041766170058497</v>
      </c>
      <c r="K203" s="305">
        <v>0.72041766170058497</v>
      </c>
      <c r="L203" s="305">
        <v>0.72041766170058497</v>
      </c>
      <c r="M203" s="305">
        <v>0.72041766170058497</v>
      </c>
      <c r="N203" s="305">
        <v>0.72041766170058497</v>
      </c>
    </row>
    <row r="204" spans="1:14" s="171" customFormat="1" x14ac:dyDescent="0.2">
      <c r="A204" s="128" t="s">
        <v>2992</v>
      </c>
      <c r="B204" s="305">
        <v>0.72041766170058497</v>
      </c>
      <c r="C204" s="305">
        <v>0.72041766170058497</v>
      </c>
      <c r="D204" s="305">
        <v>0.72041766170058497</v>
      </c>
      <c r="E204" s="305">
        <v>0.72041766170058497</v>
      </c>
      <c r="F204" s="305">
        <v>0.72041766170058497</v>
      </c>
      <c r="G204" s="305">
        <v>0.72041766170058497</v>
      </c>
      <c r="H204" s="305">
        <v>0.72041766170058497</v>
      </c>
      <c r="I204" s="305">
        <v>0.72041766170058497</v>
      </c>
      <c r="J204" s="305">
        <v>0.72041766170058497</v>
      </c>
      <c r="K204" s="305">
        <v>0.72041766170058497</v>
      </c>
      <c r="L204" s="305">
        <v>0.72041766170058497</v>
      </c>
      <c r="M204" s="305">
        <v>0.72041766170058497</v>
      </c>
      <c r="N204" s="305">
        <v>0.72041766170058497</v>
      </c>
    </row>
    <row r="205" spans="1:14" s="171" customFormat="1" x14ac:dyDescent="0.2">
      <c r="A205" s="128" t="s">
        <v>2993</v>
      </c>
      <c r="B205" s="305">
        <v>0.72041766170058497</v>
      </c>
      <c r="C205" s="305">
        <v>0.72041766170058497</v>
      </c>
      <c r="D205" s="305">
        <v>0.72041766170058497</v>
      </c>
      <c r="E205" s="305">
        <v>0.72041766170058497</v>
      </c>
      <c r="F205" s="305">
        <v>0.72041766170058497</v>
      </c>
      <c r="G205" s="305">
        <v>0.72041766170058497</v>
      </c>
      <c r="H205" s="305">
        <v>0.72041766170058497</v>
      </c>
      <c r="I205" s="305">
        <v>0.72041766170058497</v>
      </c>
      <c r="J205" s="305">
        <v>0.72041766170058497</v>
      </c>
      <c r="K205" s="305">
        <v>0.72041766170058497</v>
      </c>
      <c r="L205" s="305">
        <v>0.72041766170058497</v>
      </c>
      <c r="M205" s="305">
        <v>0.72041766170058497</v>
      </c>
      <c r="N205" s="305">
        <v>0.72041766170058497</v>
      </c>
    </row>
    <row r="206" spans="1:14" s="171" customFormat="1" x14ac:dyDescent="0.2">
      <c r="A206" s="172" t="s">
        <v>2994</v>
      </c>
      <c r="B206" s="305">
        <v>0</v>
      </c>
      <c r="C206" s="305">
        <v>0</v>
      </c>
      <c r="D206" s="305">
        <v>0</v>
      </c>
      <c r="E206" s="305">
        <v>0</v>
      </c>
      <c r="F206" s="305">
        <v>0</v>
      </c>
      <c r="G206" s="305">
        <v>0</v>
      </c>
      <c r="H206" s="305">
        <v>0</v>
      </c>
      <c r="I206" s="305">
        <v>0</v>
      </c>
      <c r="J206" s="305">
        <v>0</v>
      </c>
      <c r="K206" s="305">
        <v>0</v>
      </c>
      <c r="L206" s="305">
        <v>0</v>
      </c>
      <c r="M206" s="305">
        <v>0</v>
      </c>
      <c r="N206" s="305">
        <v>0</v>
      </c>
    </row>
    <row r="207" spans="1:14" s="171" customFormat="1" x14ac:dyDescent="0.2">
      <c r="A207" s="128" t="s">
        <v>2995</v>
      </c>
      <c r="B207" s="305">
        <v>0.72041766170058497</v>
      </c>
      <c r="C207" s="305">
        <v>0.72041766170058497</v>
      </c>
      <c r="D207" s="305">
        <v>0.72041766170058497</v>
      </c>
      <c r="E207" s="305">
        <v>0.72041766170058497</v>
      </c>
      <c r="F207" s="305">
        <v>0.72041766170058497</v>
      </c>
      <c r="G207" s="305">
        <v>0.72041766170058497</v>
      </c>
      <c r="H207" s="305">
        <v>0.72041766170058497</v>
      </c>
      <c r="I207" s="305">
        <v>0.72041766170058497</v>
      </c>
      <c r="J207" s="305">
        <v>0.72041766170058497</v>
      </c>
      <c r="K207" s="305">
        <v>0.72041766170058497</v>
      </c>
      <c r="L207" s="305">
        <v>0.72041766170058497</v>
      </c>
      <c r="M207" s="305">
        <v>0.72041766170058497</v>
      </c>
      <c r="N207" s="305">
        <v>0.72041766170058497</v>
      </c>
    </row>
    <row r="208" spans="1:14" s="171" customFormat="1" x14ac:dyDescent="0.2">
      <c r="A208" s="128" t="s">
        <v>2996</v>
      </c>
      <c r="B208" s="305">
        <v>0.72041766170058497</v>
      </c>
      <c r="C208" s="305">
        <v>0.72041766170058497</v>
      </c>
      <c r="D208" s="305">
        <v>0.72041766170058497</v>
      </c>
      <c r="E208" s="305">
        <v>0.72041766170058497</v>
      </c>
      <c r="F208" s="305">
        <v>0.72041766170058497</v>
      </c>
      <c r="G208" s="305">
        <v>0.72041766170058497</v>
      </c>
      <c r="H208" s="305">
        <v>0.72041766170058497</v>
      </c>
      <c r="I208" s="305">
        <v>0.72041766170058497</v>
      </c>
      <c r="J208" s="305">
        <v>0.72041766170058497</v>
      </c>
      <c r="K208" s="305">
        <v>0.72041766170058497</v>
      </c>
      <c r="L208" s="305">
        <v>0.72041766170058497</v>
      </c>
      <c r="M208" s="305">
        <v>0.72041766170058497</v>
      </c>
      <c r="N208" s="305">
        <v>0.72041766170058497</v>
      </c>
    </row>
    <row r="209" spans="1:14" s="171" customFormat="1" x14ac:dyDescent="0.2">
      <c r="A209" s="128" t="s">
        <v>2997</v>
      </c>
      <c r="B209" s="305">
        <v>0.72041766170058497</v>
      </c>
      <c r="C209" s="305">
        <v>0.72041766170058497</v>
      </c>
      <c r="D209" s="305">
        <v>0.72041766170058497</v>
      </c>
      <c r="E209" s="305">
        <v>0.72041766170058497</v>
      </c>
      <c r="F209" s="305">
        <v>0.72041766170058497</v>
      </c>
      <c r="G209" s="305">
        <v>0.72041766170058497</v>
      </c>
      <c r="H209" s="305">
        <v>0.72041766170058497</v>
      </c>
      <c r="I209" s="305">
        <v>0.72041766170058497</v>
      </c>
      <c r="J209" s="305">
        <v>0.72041766170058497</v>
      </c>
      <c r="K209" s="305">
        <v>0.72041766170058497</v>
      </c>
      <c r="L209" s="305">
        <v>0.72041766170058497</v>
      </c>
      <c r="M209" s="305">
        <v>0.72041766170058497</v>
      </c>
      <c r="N209" s="305">
        <v>0.72041766170058497</v>
      </c>
    </row>
    <row r="210" spans="1:14" s="171" customFormat="1" x14ac:dyDescent="0.2">
      <c r="A210" s="128" t="s">
        <v>2998</v>
      </c>
      <c r="B210" s="305">
        <v>0.72041766170058497</v>
      </c>
      <c r="C210" s="305">
        <v>0.72041766170058497</v>
      </c>
      <c r="D210" s="305">
        <v>0.72041766170058497</v>
      </c>
      <c r="E210" s="305">
        <v>0.72041766170058497</v>
      </c>
      <c r="F210" s="305">
        <v>0.72041766170058497</v>
      </c>
      <c r="G210" s="305">
        <v>0.72041766170058497</v>
      </c>
      <c r="H210" s="305">
        <v>0.72041766170058497</v>
      </c>
      <c r="I210" s="305">
        <v>0.72041766170058497</v>
      </c>
      <c r="J210" s="305">
        <v>0.72041766170058497</v>
      </c>
      <c r="K210" s="305">
        <v>0.72041766170058497</v>
      </c>
      <c r="L210" s="305">
        <v>0.72041766170058497</v>
      </c>
      <c r="M210" s="305">
        <v>0.72041766170058497</v>
      </c>
      <c r="N210" s="305">
        <v>0.72041766170058497</v>
      </c>
    </row>
    <row r="211" spans="1:14" s="171" customFormat="1" x14ac:dyDescent="0.2">
      <c r="A211" s="128" t="s">
        <v>2999</v>
      </c>
      <c r="B211" s="305">
        <v>0.72041766170058497</v>
      </c>
      <c r="C211" s="305">
        <v>0.72041766170058497</v>
      </c>
      <c r="D211" s="305">
        <v>0.72041766170058497</v>
      </c>
      <c r="E211" s="305">
        <v>0.72041766170058497</v>
      </c>
      <c r="F211" s="305">
        <v>0.72041766170058497</v>
      </c>
      <c r="G211" s="305">
        <v>0.72041766170058497</v>
      </c>
      <c r="H211" s="305">
        <v>0.72041766170058497</v>
      </c>
      <c r="I211" s="305">
        <v>0.72041766170058497</v>
      </c>
      <c r="J211" s="305">
        <v>0.72041766170058497</v>
      </c>
      <c r="K211" s="305">
        <v>0.72041766170058497</v>
      </c>
      <c r="L211" s="305">
        <v>0.72041766170058497</v>
      </c>
      <c r="M211" s="305">
        <v>0.72041766170058497</v>
      </c>
      <c r="N211" s="305">
        <v>0.72041766170058497</v>
      </c>
    </row>
    <row r="212" spans="1:14" s="171" customFormat="1" x14ac:dyDescent="0.2">
      <c r="A212" s="128" t="s">
        <v>3000</v>
      </c>
      <c r="B212" s="305">
        <v>0.72041766170058497</v>
      </c>
      <c r="C212" s="305">
        <v>0.72041766170058497</v>
      </c>
      <c r="D212" s="305">
        <v>0.72041766170058497</v>
      </c>
      <c r="E212" s="305">
        <v>0.72041766170058497</v>
      </c>
      <c r="F212" s="305">
        <v>0.72041766170058497</v>
      </c>
      <c r="G212" s="305">
        <v>0.72041766170058497</v>
      </c>
      <c r="H212" s="305">
        <v>0.72041766170058497</v>
      </c>
      <c r="I212" s="305">
        <v>0.72041766170058497</v>
      </c>
      <c r="J212" s="305">
        <v>0.72041766170058497</v>
      </c>
      <c r="K212" s="305">
        <v>0.72041766170058497</v>
      </c>
      <c r="L212" s="305">
        <v>0.72041766170058497</v>
      </c>
      <c r="M212" s="305">
        <v>0.72041766170058497</v>
      </c>
      <c r="N212" s="305">
        <v>0.72041766170058497</v>
      </c>
    </row>
    <row r="213" spans="1:14" x14ac:dyDescent="0.2">
      <c r="A213" s="27" t="s">
        <v>3001</v>
      </c>
      <c r="B213" s="305">
        <v>720.41766170058497</v>
      </c>
      <c r="C213" s="305">
        <v>720.41766170058497</v>
      </c>
      <c r="D213" s="305">
        <v>720.41766170058497</v>
      </c>
      <c r="E213" s="305">
        <v>720.41766170058497</v>
      </c>
      <c r="F213" s="305">
        <v>720.41766170058497</v>
      </c>
      <c r="G213" s="305">
        <v>720.41766170058497</v>
      </c>
      <c r="H213" s="305">
        <v>720.41766170058497</v>
      </c>
      <c r="I213" s="305">
        <v>720.41766170058497</v>
      </c>
      <c r="J213" s="305">
        <v>720.41766170058497</v>
      </c>
      <c r="K213" s="305">
        <v>720.41766170058497</v>
      </c>
      <c r="L213" s="305">
        <v>720.41766170058497</v>
      </c>
      <c r="M213" s="305">
        <v>720.41766170058497</v>
      </c>
      <c r="N213" s="305">
        <v>720.41766170058497</v>
      </c>
    </row>
    <row r="214" spans="1:14" s="171" customFormat="1" x14ac:dyDescent="0.2">
      <c r="A214" s="128" t="s">
        <v>3002</v>
      </c>
      <c r="B214" s="305">
        <v>0.72041766170058497</v>
      </c>
      <c r="C214" s="305">
        <v>0.72041766170058497</v>
      </c>
      <c r="D214" s="305">
        <v>0.72041766170058497</v>
      </c>
      <c r="E214" s="305">
        <v>0.72041766170058497</v>
      </c>
      <c r="F214" s="305">
        <v>0.72041766170058497</v>
      </c>
      <c r="G214" s="305">
        <v>0.72041766170058497</v>
      </c>
      <c r="H214" s="305">
        <v>0.72041766170058497</v>
      </c>
      <c r="I214" s="305">
        <v>0.72041766170058497</v>
      </c>
      <c r="J214" s="305">
        <v>0.72041766170058497</v>
      </c>
      <c r="K214" s="305">
        <v>0.72041766170058497</v>
      </c>
      <c r="L214" s="305">
        <v>0.72041766170058497</v>
      </c>
      <c r="M214" s="305">
        <v>0.72041766170058497</v>
      </c>
      <c r="N214" s="305">
        <v>0.72041766170058497</v>
      </c>
    </row>
    <row r="215" spans="1:14" s="171" customFormat="1" x14ac:dyDescent="0.2">
      <c r="A215" s="128" t="s">
        <v>3003</v>
      </c>
      <c r="B215" s="305">
        <v>0.72041766170058497</v>
      </c>
      <c r="C215" s="305">
        <v>0.72041766170058497</v>
      </c>
      <c r="D215" s="305">
        <v>0.72041766170058497</v>
      </c>
      <c r="E215" s="305">
        <v>0.72041766170058497</v>
      </c>
      <c r="F215" s="305">
        <v>0.72041766170058497</v>
      </c>
      <c r="G215" s="305">
        <v>0.72041766170058497</v>
      </c>
      <c r="H215" s="305">
        <v>0.72041766170058497</v>
      </c>
      <c r="I215" s="305">
        <v>0.72041766170058497</v>
      </c>
      <c r="J215" s="305">
        <v>0.72041766170058497</v>
      </c>
      <c r="K215" s="305">
        <v>0.72041766170058497</v>
      </c>
      <c r="L215" s="305">
        <v>0.72041766170058497</v>
      </c>
      <c r="M215" s="305">
        <v>0.72041766170058497</v>
      </c>
      <c r="N215" s="305">
        <v>0.72041766170058497</v>
      </c>
    </row>
    <row r="216" spans="1:14" s="171" customFormat="1" x14ac:dyDescent="0.2">
      <c r="A216" s="128" t="s">
        <v>3004</v>
      </c>
      <c r="B216" s="305">
        <v>0.72041766170058497</v>
      </c>
      <c r="C216" s="305">
        <v>0.72041766170058497</v>
      </c>
      <c r="D216" s="305">
        <v>0.72041766170058497</v>
      </c>
      <c r="E216" s="305">
        <v>0.72041766170058497</v>
      </c>
      <c r="F216" s="305">
        <v>0.72041766170058497</v>
      </c>
      <c r="G216" s="305">
        <v>0.72041766170058497</v>
      </c>
      <c r="H216" s="305">
        <v>0.72041766170058497</v>
      </c>
      <c r="I216" s="305">
        <v>0.72041766170058497</v>
      </c>
      <c r="J216" s="305">
        <v>0.72041766170058497</v>
      </c>
      <c r="K216" s="305">
        <v>0.72041766170058497</v>
      </c>
      <c r="L216" s="305">
        <v>0.72041766170058497</v>
      </c>
      <c r="M216" s="305">
        <v>0.72041766170058497</v>
      </c>
      <c r="N216" s="305">
        <v>0.72041766170058497</v>
      </c>
    </row>
    <row r="217" spans="1:14" s="171" customFormat="1" x14ac:dyDescent="0.2">
      <c r="A217" s="128" t="s">
        <v>35</v>
      </c>
      <c r="B217" s="305">
        <v>0</v>
      </c>
      <c r="C217" s="305">
        <v>0</v>
      </c>
      <c r="D217" s="305">
        <v>0</v>
      </c>
      <c r="E217" s="305">
        <v>0</v>
      </c>
      <c r="F217" s="305">
        <v>0</v>
      </c>
      <c r="G217" s="305">
        <v>0</v>
      </c>
      <c r="H217" s="305">
        <v>0</v>
      </c>
      <c r="I217" s="305">
        <v>0</v>
      </c>
      <c r="J217" s="305">
        <v>0</v>
      </c>
      <c r="K217" s="305">
        <v>0</v>
      </c>
      <c r="L217" s="305">
        <v>0</v>
      </c>
      <c r="M217" s="305">
        <v>0</v>
      </c>
      <c r="N217" s="305">
        <v>0</v>
      </c>
    </row>
    <row r="218" spans="1:14" x14ac:dyDescent="0.2">
      <c r="A218" s="27" t="s">
        <v>3005</v>
      </c>
    </row>
    <row r="219" spans="1:14" s="171" customFormat="1" x14ac:dyDescent="0.2">
      <c r="A219" s="128" t="s">
        <v>3006</v>
      </c>
      <c r="B219" s="305"/>
      <c r="C219" s="305"/>
      <c r="D219" s="305"/>
      <c r="E219" s="305"/>
      <c r="F219" s="305"/>
      <c r="G219" s="305"/>
      <c r="H219" s="305"/>
      <c r="I219" s="305"/>
      <c r="J219" s="305"/>
      <c r="K219" s="305"/>
      <c r="L219" s="305"/>
      <c r="M219" s="305"/>
      <c r="N219" s="305"/>
    </row>
    <row r="220" spans="1:14" s="171" customFormat="1" x14ac:dyDescent="0.2">
      <c r="A220" s="128" t="s">
        <v>3007</v>
      </c>
      <c r="B220" s="305">
        <v>1</v>
      </c>
      <c r="C220" s="305">
        <v>1</v>
      </c>
      <c r="D220" s="305">
        <v>1</v>
      </c>
      <c r="E220" s="305">
        <v>1</v>
      </c>
      <c r="F220" s="305">
        <v>1</v>
      </c>
      <c r="G220" s="305">
        <v>1</v>
      </c>
      <c r="H220" s="305">
        <v>1</v>
      </c>
      <c r="I220" s="305">
        <v>1</v>
      </c>
      <c r="J220" s="305">
        <v>1</v>
      </c>
      <c r="K220" s="305">
        <v>1</v>
      </c>
      <c r="L220" s="305">
        <v>1</v>
      </c>
      <c r="M220" s="305">
        <v>1</v>
      </c>
      <c r="N220" s="305">
        <v>1</v>
      </c>
    </row>
    <row r="221" spans="1:14" s="171" customFormat="1" x14ac:dyDescent="0.2">
      <c r="A221" s="128" t="s">
        <v>3008</v>
      </c>
      <c r="B221" s="305">
        <v>1</v>
      </c>
      <c r="C221" s="305">
        <v>1</v>
      </c>
      <c r="D221" s="305">
        <v>1</v>
      </c>
      <c r="E221" s="305">
        <v>1</v>
      </c>
      <c r="F221" s="305">
        <v>1</v>
      </c>
      <c r="G221" s="305">
        <v>1</v>
      </c>
      <c r="H221" s="305">
        <v>1</v>
      </c>
      <c r="I221" s="305">
        <v>1</v>
      </c>
      <c r="J221" s="305">
        <v>1</v>
      </c>
      <c r="K221" s="305">
        <v>1</v>
      </c>
      <c r="L221" s="305">
        <v>1</v>
      </c>
      <c r="M221" s="305">
        <v>1</v>
      </c>
      <c r="N221" s="305">
        <v>1</v>
      </c>
    </row>
    <row r="222" spans="1:14" s="171" customFormat="1" x14ac:dyDescent="0.2">
      <c r="A222" s="128" t="s">
        <v>3009</v>
      </c>
      <c r="B222" s="305">
        <v>1</v>
      </c>
      <c r="C222" s="305">
        <v>1</v>
      </c>
      <c r="D222" s="305">
        <v>1</v>
      </c>
      <c r="E222" s="305">
        <v>1</v>
      </c>
      <c r="F222" s="305">
        <v>1</v>
      </c>
      <c r="G222" s="305">
        <v>1</v>
      </c>
      <c r="H222" s="305">
        <v>1</v>
      </c>
      <c r="I222" s="305">
        <v>1</v>
      </c>
      <c r="J222" s="305">
        <v>1</v>
      </c>
      <c r="K222" s="305">
        <v>1</v>
      </c>
      <c r="L222" s="305">
        <v>1</v>
      </c>
      <c r="M222" s="305">
        <v>1</v>
      </c>
      <c r="N222" s="305">
        <v>1</v>
      </c>
    </row>
    <row r="223" spans="1:14" s="171" customFormat="1" x14ac:dyDescent="0.2">
      <c r="A223" s="128" t="s">
        <v>3010</v>
      </c>
      <c r="B223" s="305">
        <v>1</v>
      </c>
      <c r="C223" s="305">
        <v>1</v>
      </c>
      <c r="D223" s="305">
        <v>1</v>
      </c>
      <c r="E223" s="305">
        <v>1</v>
      </c>
      <c r="F223" s="305">
        <v>1</v>
      </c>
      <c r="G223" s="305">
        <v>1</v>
      </c>
      <c r="H223" s="305">
        <v>1</v>
      </c>
      <c r="I223" s="305">
        <v>1</v>
      </c>
      <c r="J223" s="305">
        <v>1</v>
      </c>
      <c r="K223" s="305">
        <v>1</v>
      </c>
      <c r="L223" s="305">
        <v>1</v>
      </c>
      <c r="M223" s="305">
        <v>1</v>
      </c>
      <c r="N223" s="305">
        <v>1</v>
      </c>
    </row>
    <row r="224" spans="1:14" s="171" customFormat="1" x14ac:dyDescent="0.2">
      <c r="A224" s="128" t="s">
        <v>3011</v>
      </c>
      <c r="B224" s="305">
        <v>0</v>
      </c>
      <c r="C224" s="305">
        <v>0</v>
      </c>
      <c r="D224" s="305">
        <v>0</v>
      </c>
      <c r="E224" s="305">
        <v>0</v>
      </c>
      <c r="F224" s="305">
        <v>0</v>
      </c>
      <c r="G224" s="305">
        <v>0</v>
      </c>
      <c r="H224" s="305">
        <v>0</v>
      </c>
      <c r="I224" s="305">
        <v>0</v>
      </c>
      <c r="J224" s="305">
        <v>0</v>
      </c>
      <c r="K224" s="305">
        <v>0</v>
      </c>
      <c r="L224" s="305">
        <v>0</v>
      </c>
      <c r="M224" s="305">
        <v>0</v>
      </c>
      <c r="N224" s="305">
        <v>0</v>
      </c>
    </row>
    <row r="225" spans="1:14" s="171" customFormat="1" x14ac:dyDescent="0.2">
      <c r="A225" s="128" t="s">
        <v>3012</v>
      </c>
      <c r="B225" s="305">
        <v>1</v>
      </c>
      <c r="C225" s="305">
        <v>1</v>
      </c>
      <c r="D225" s="305">
        <v>1</v>
      </c>
      <c r="E225" s="305">
        <v>1</v>
      </c>
      <c r="F225" s="305">
        <v>1</v>
      </c>
      <c r="G225" s="305">
        <v>1</v>
      </c>
      <c r="H225" s="305">
        <v>1</v>
      </c>
      <c r="I225" s="305">
        <v>1</v>
      </c>
      <c r="J225" s="305">
        <v>1</v>
      </c>
      <c r="K225" s="305">
        <v>1</v>
      </c>
      <c r="L225" s="305">
        <v>1</v>
      </c>
      <c r="M225" s="305">
        <v>1</v>
      </c>
      <c r="N225" s="305">
        <v>1</v>
      </c>
    </row>
    <row r="226" spans="1:14" s="171" customFormat="1" x14ac:dyDescent="0.2">
      <c r="A226" s="128" t="s">
        <v>3013</v>
      </c>
      <c r="B226" s="305">
        <v>1</v>
      </c>
      <c r="C226" s="305">
        <v>1</v>
      </c>
      <c r="D226" s="305">
        <v>1</v>
      </c>
      <c r="E226" s="305">
        <v>1</v>
      </c>
      <c r="F226" s="305">
        <v>1</v>
      </c>
      <c r="G226" s="305">
        <v>1</v>
      </c>
      <c r="H226" s="305">
        <v>1</v>
      </c>
      <c r="I226" s="305">
        <v>1</v>
      </c>
      <c r="J226" s="305">
        <v>1</v>
      </c>
      <c r="K226" s="305">
        <v>1</v>
      </c>
      <c r="L226" s="305">
        <v>1</v>
      </c>
      <c r="M226" s="305">
        <v>1</v>
      </c>
      <c r="N226" s="305">
        <v>1</v>
      </c>
    </row>
    <row r="227" spans="1:14" s="171" customFormat="1" x14ac:dyDescent="0.2">
      <c r="A227" s="128" t="s">
        <v>3014</v>
      </c>
      <c r="B227" s="305">
        <v>1</v>
      </c>
      <c r="C227" s="305">
        <v>1</v>
      </c>
      <c r="D227" s="305">
        <v>1</v>
      </c>
      <c r="E227" s="305">
        <v>1</v>
      </c>
      <c r="F227" s="305">
        <v>1</v>
      </c>
      <c r="G227" s="305">
        <v>1</v>
      </c>
      <c r="H227" s="305">
        <v>1</v>
      </c>
      <c r="I227" s="305">
        <v>1</v>
      </c>
      <c r="J227" s="305">
        <v>1</v>
      </c>
      <c r="K227" s="305">
        <v>1</v>
      </c>
      <c r="L227" s="305">
        <v>1</v>
      </c>
      <c r="M227" s="305">
        <v>1</v>
      </c>
      <c r="N227" s="305">
        <v>1</v>
      </c>
    </row>
    <row r="228" spans="1:14" s="171" customFormat="1" x14ac:dyDescent="0.2">
      <c r="A228" s="128" t="s">
        <v>3015</v>
      </c>
      <c r="B228" s="305">
        <v>1</v>
      </c>
      <c r="C228" s="305">
        <v>1</v>
      </c>
      <c r="D228" s="305">
        <v>1</v>
      </c>
      <c r="E228" s="305">
        <v>1</v>
      </c>
      <c r="F228" s="305">
        <v>1</v>
      </c>
      <c r="G228" s="305">
        <v>1</v>
      </c>
      <c r="H228" s="305">
        <v>1</v>
      </c>
      <c r="I228" s="305">
        <v>1</v>
      </c>
      <c r="J228" s="305">
        <v>1</v>
      </c>
      <c r="K228" s="305">
        <v>1</v>
      </c>
      <c r="L228" s="305">
        <v>1</v>
      </c>
      <c r="M228" s="305">
        <v>1</v>
      </c>
      <c r="N228" s="305">
        <v>1</v>
      </c>
    </row>
    <row r="229" spans="1:14" s="171" customFormat="1" x14ac:dyDescent="0.2">
      <c r="A229" s="128" t="s">
        <v>3016</v>
      </c>
      <c r="B229" s="305">
        <v>0</v>
      </c>
      <c r="C229" s="305">
        <v>0</v>
      </c>
      <c r="D229" s="305">
        <v>0</v>
      </c>
      <c r="E229" s="305">
        <v>0</v>
      </c>
      <c r="F229" s="305">
        <v>0</v>
      </c>
      <c r="G229" s="305">
        <v>0</v>
      </c>
      <c r="H229" s="305">
        <v>0</v>
      </c>
      <c r="I229" s="305">
        <v>0</v>
      </c>
      <c r="J229" s="305">
        <v>0</v>
      </c>
      <c r="K229" s="305">
        <v>0</v>
      </c>
      <c r="L229" s="305">
        <v>0</v>
      </c>
      <c r="M229" s="305">
        <v>0</v>
      </c>
      <c r="N229" s="305">
        <v>0</v>
      </c>
    </row>
    <row r="230" spans="1:14" s="171" customFormat="1" x14ac:dyDescent="0.2">
      <c r="A230" s="128" t="s">
        <v>3017</v>
      </c>
      <c r="B230" s="305">
        <v>1</v>
      </c>
      <c r="C230" s="305">
        <v>1</v>
      </c>
      <c r="D230" s="305">
        <v>1</v>
      </c>
      <c r="E230" s="305">
        <v>1</v>
      </c>
      <c r="F230" s="305">
        <v>1</v>
      </c>
      <c r="G230" s="305">
        <v>1</v>
      </c>
      <c r="H230" s="305">
        <v>1</v>
      </c>
      <c r="I230" s="305">
        <v>1</v>
      </c>
      <c r="J230" s="305">
        <v>1</v>
      </c>
      <c r="K230" s="305">
        <v>1</v>
      </c>
      <c r="L230" s="305">
        <v>1</v>
      </c>
      <c r="M230" s="305">
        <v>1</v>
      </c>
      <c r="N230" s="305">
        <v>1</v>
      </c>
    </row>
    <row r="231" spans="1:14" s="171" customFormat="1" x14ac:dyDescent="0.2">
      <c r="A231" s="128" t="s">
        <v>3018</v>
      </c>
      <c r="B231" s="305">
        <v>1</v>
      </c>
      <c r="C231" s="305">
        <v>1</v>
      </c>
      <c r="D231" s="305">
        <v>1</v>
      </c>
      <c r="E231" s="305">
        <v>1</v>
      </c>
      <c r="F231" s="305">
        <v>1</v>
      </c>
      <c r="G231" s="305">
        <v>1</v>
      </c>
      <c r="H231" s="305">
        <v>1</v>
      </c>
      <c r="I231" s="305">
        <v>1</v>
      </c>
      <c r="J231" s="305">
        <v>1</v>
      </c>
      <c r="K231" s="305">
        <v>1</v>
      </c>
      <c r="L231" s="305">
        <v>1</v>
      </c>
      <c r="M231" s="305">
        <v>1</v>
      </c>
      <c r="N231" s="305">
        <v>1</v>
      </c>
    </row>
    <row r="232" spans="1:14" s="171" customFormat="1" x14ac:dyDescent="0.2">
      <c r="A232" s="128" t="s">
        <v>3019</v>
      </c>
      <c r="B232" s="305">
        <v>1</v>
      </c>
      <c r="C232" s="305">
        <v>1</v>
      </c>
      <c r="D232" s="305">
        <v>1</v>
      </c>
      <c r="E232" s="305">
        <v>1</v>
      </c>
      <c r="F232" s="305">
        <v>1</v>
      </c>
      <c r="G232" s="305">
        <v>1</v>
      </c>
      <c r="H232" s="305">
        <v>1</v>
      </c>
      <c r="I232" s="305">
        <v>1</v>
      </c>
      <c r="J232" s="305">
        <v>1</v>
      </c>
      <c r="K232" s="305">
        <v>1</v>
      </c>
      <c r="L232" s="305">
        <v>1</v>
      </c>
      <c r="M232" s="305">
        <v>1</v>
      </c>
      <c r="N232" s="305">
        <v>1</v>
      </c>
    </row>
    <row r="233" spans="1:14" s="171" customFormat="1" x14ac:dyDescent="0.2">
      <c r="A233" s="128" t="s">
        <v>3020</v>
      </c>
      <c r="B233" s="305">
        <v>0</v>
      </c>
      <c r="C233" s="305">
        <v>0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5">
        <v>0</v>
      </c>
      <c r="K233" s="305">
        <v>0</v>
      </c>
      <c r="L233" s="305">
        <v>0</v>
      </c>
      <c r="M233" s="305">
        <v>0</v>
      </c>
      <c r="N233" s="305">
        <v>0</v>
      </c>
    </row>
    <row r="234" spans="1:14" s="171" customFormat="1" x14ac:dyDescent="0.2">
      <c r="A234" s="128" t="s">
        <v>3021</v>
      </c>
      <c r="B234" s="305">
        <v>1</v>
      </c>
      <c r="C234" s="305">
        <v>1</v>
      </c>
      <c r="D234" s="305">
        <v>1</v>
      </c>
      <c r="E234" s="305">
        <v>1</v>
      </c>
      <c r="F234" s="305">
        <v>1</v>
      </c>
      <c r="G234" s="305">
        <v>1</v>
      </c>
      <c r="H234" s="305">
        <v>1</v>
      </c>
      <c r="I234" s="305">
        <v>1</v>
      </c>
      <c r="J234" s="305">
        <v>1</v>
      </c>
      <c r="K234" s="305">
        <v>1</v>
      </c>
      <c r="L234" s="305">
        <v>1</v>
      </c>
      <c r="M234" s="305">
        <v>1</v>
      </c>
      <c r="N234" s="305">
        <v>1</v>
      </c>
    </row>
    <row r="235" spans="1:14" s="171" customFormat="1" x14ac:dyDescent="0.2">
      <c r="A235" s="128" t="s">
        <v>3022</v>
      </c>
      <c r="B235" s="305">
        <v>1</v>
      </c>
      <c r="C235" s="305">
        <v>1</v>
      </c>
      <c r="D235" s="305">
        <v>1</v>
      </c>
      <c r="E235" s="305">
        <v>1</v>
      </c>
      <c r="F235" s="305">
        <v>1</v>
      </c>
      <c r="G235" s="305">
        <v>1</v>
      </c>
      <c r="H235" s="305">
        <v>1</v>
      </c>
      <c r="I235" s="305">
        <v>1</v>
      </c>
      <c r="J235" s="305">
        <v>1</v>
      </c>
      <c r="K235" s="305">
        <v>1</v>
      </c>
      <c r="L235" s="305">
        <v>1</v>
      </c>
      <c r="M235" s="305">
        <v>1</v>
      </c>
      <c r="N235" s="305">
        <v>1</v>
      </c>
    </row>
    <row r="236" spans="1:14" s="171" customFormat="1" x14ac:dyDescent="0.2">
      <c r="A236" s="128" t="s">
        <v>3023</v>
      </c>
      <c r="B236" s="305">
        <v>1</v>
      </c>
      <c r="C236" s="305">
        <v>1</v>
      </c>
      <c r="D236" s="305">
        <v>1</v>
      </c>
      <c r="E236" s="305">
        <v>1</v>
      </c>
      <c r="F236" s="305">
        <v>1</v>
      </c>
      <c r="G236" s="305">
        <v>1</v>
      </c>
      <c r="H236" s="305">
        <v>1</v>
      </c>
      <c r="I236" s="305">
        <v>1</v>
      </c>
      <c r="J236" s="305">
        <v>1</v>
      </c>
      <c r="K236" s="305">
        <v>1</v>
      </c>
      <c r="L236" s="305">
        <v>1</v>
      </c>
      <c r="M236" s="305">
        <v>1</v>
      </c>
      <c r="N236" s="305">
        <v>1</v>
      </c>
    </row>
    <row r="237" spans="1:14" s="171" customFormat="1" x14ac:dyDescent="0.2">
      <c r="A237" s="128" t="s">
        <v>3024</v>
      </c>
      <c r="B237" s="305">
        <v>0</v>
      </c>
      <c r="C237" s="305">
        <v>0</v>
      </c>
      <c r="D237" s="305">
        <v>0</v>
      </c>
      <c r="E237" s="305">
        <v>0</v>
      </c>
      <c r="F237" s="305">
        <v>0</v>
      </c>
      <c r="G237" s="305">
        <v>0</v>
      </c>
      <c r="H237" s="305">
        <v>0</v>
      </c>
      <c r="I237" s="305">
        <v>0</v>
      </c>
      <c r="J237" s="305">
        <v>0</v>
      </c>
      <c r="K237" s="305">
        <v>0</v>
      </c>
      <c r="L237" s="305">
        <v>0</v>
      </c>
      <c r="M237" s="305">
        <v>0</v>
      </c>
      <c r="N237" s="305">
        <v>0</v>
      </c>
    </row>
    <row r="238" spans="1:14" s="171" customFormat="1" x14ac:dyDescent="0.2">
      <c r="A238" s="128" t="s">
        <v>3025</v>
      </c>
      <c r="B238" s="305">
        <v>1</v>
      </c>
      <c r="C238" s="305">
        <v>1</v>
      </c>
      <c r="D238" s="305">
        <v>1</v>
      </c>
      <c r="E238" s="305">
        <v>1</v>
      </c>
      <c r="F238" s="305">
        <v>1</v>
      </c>
      <c r="G238" s="305">
        <v>1</v>
      </c>
      <c r="H238" s="305">
        <v>1</v>
      </c>
      <c r="I238" s="305">
        <v>1</v>
      </c>
      <c r="J238" s="305">
        <v>1</v>
      </c>
      <c r="K238" s="305">
        <v>1</v>
      </c>
      <c r="L238" s="305">
        <v>1</v>
      </c>
      <c r="M238" s="305">
        <v>1</v>
      </c>
      <c r="N238" s="305">
        <v>1</v>
      </c>
    </row>
    <row r="239" spans="1:14" s="171" customFormat="1" x14ac:dyDescent="0.2">
      <c r="A239" s="128" t="s">
        <v>3026</v>
      </c>
      <c r="B239" s="305">
        <v>1</v>
      </c>
      <c r="C239" s="305">
        <v>1</v>
      </c>
      <c r="D239" s="305">
        <v>1</v>
      </c>
      <c r="E239" s="305">
        <v>1</v>
      </c>
      <c r="F239" s="305">
        <v>1</v>
      </c>
      <c r="G239" s="305">
        <v>1</v>
      </c>
      <c r="H239" s="305">
        <v>1</v>
      </c>
      <c r="I239" s="305">
        <v>1</v>
      </c>
      <c r="J239" s="305">
        <v>1</v>
      </c>
      <c r="K239" s="305">
        <v>1</v>
      </c>
      <c r="L239" s="305">
        <v>1</v>
      </c>
      <c r="M239" s="305">
        <v>1</v>
      </c>
      <c r="N239" s="305">
        <v>1</v>
      </c>
    </row>
    <row r="240" spans="1:14" s="171" customFormat="1" x14ac:dyDescent="0.2">
      <c r="A240" s="128" t="s">
        <v>3027</v>
      </c>
      <c r="B240" s="305">
        <v>1</v>
      </c>
      <c r="C240" s="305">
        <v>1</v>
      </c>
      <c r="D240" s="305">
        <v>1</v>
      </c>
      <c r="E240" s="305">
        <v>1</v>
      </c>
      <c r="F240" s="305">
        <v>1</v>
      </c>
      <c r="G240" s="305">
        <v>1</v>
      </c>
      <c r="H240" s="305">
        <v>1</v>
      </c>
      <c r="I240" s="305">
        <v>1</v>
      </c>
      <c r="J240" s="305">
        <v>1</v>
      </c>
      <c r="K240" s="305">
        <v>1</v>
      </c>
      <c r="L240" s="305">
        <v>1</v>
      </c>
      <c r="M240" s="305">
        <v>1</v>
      </c>
      <c r="N240" s="305">
        <v>1</v>
      </c>
    </row>
    <row r="241" spans="1:14" ht="14.25" customHeight="1" x14ac:dyDescent="0.2">
      <c r="A241" s="27" t="s">
        <v>3028</v>
      </c>
      <c r="B241" s="305">
        <v>0</v>
      </c>
      <c r="C241" s="305">
        <v>0</v>
      </c>
      <c r="D241" s="305">
        <v>0</v>
      </c>
      <c r="E241" s="305">
        <v>0</v>
      </c>
      <c r="F241" s="305">
        <v>0</v>
      </c>
      <c r="G241" s="305">
        <v>0</v>
      </c>
      <c r="H241" s="305">
        <v>0</v>
      </c>
      <c r="I241" s="305">
        <v>0</v>
      </c>
      <c r="J241" s="305">
        <v>0</v>
      </c>
      <c r="K241" s="305">
        <v>0</v>
      </c>
      <c r="L241" s="305">
        <v>0</v>
      </c>
      <c r="M241" s="305">
        <v>0</v>
      </c>
      <c r="N241" s="305">
        <v>0</v>
      </c>
    </row>
    <row r="242" spans="1:14" s="310" customFormat="1" x14ac:dyDescent="0.2">
      <c r="A242" s="308" t="s">
        <v>3029</v>
      </c>
      <c r="B242" s="309">
        <v>0.98770000000000002</v>
      </c>
      <c r="C242" s="309">
        <v>0.98770000000000002</v>
      </c>
      <c r="D242" s="309">
        <v>0.98770000000000002</v>
      </c>
      <c r="E242" s="309">
        <v>0.98770000000000002</v>
      </c>
      <c r="F242" s="309">
        <v>0.98770000000000002</v>
      </c>
      <c r="G242" s="309">
        <v>0.98770000000000002</v>
      </c>
      <c r="H242" s="309">
        <v>0.98770000000000002</v>
      </c>
      <c r="I242" s="309">
        <v>0.98770000000000002</v>
      </c>
      <c r="J242" s="309">
        <v>0.98770000000000002</v>
      </c>
      <c r="K242" s="309">
        <v>0.98770000000000002</v>
      </c>
      <c r="L242" s="309">
        <v>0.98770000000000002</v>
      </c>
      <c r="M242" s="309">
        <v>0.98770000000000002</v>
      </c>
      <c r="N242" s="309">
        <v>0.98770000000000002</v>
      </c>
    </row>
    <row r="243" spans="1:14" s="301" customFormat="1" x14ac:dyDescent="0.2">
      <c r="A243" s="300" t="s">
        <v>3030</v>
      </c>
      <c r="B243" s="309">
        <v>987.7</v>
      </c>
      <c r="C243" s="309">
        <v>987.7</v>
      </c>
      <c r="D243" s="309">
        <v>987.7</v>
      </c>
      <c r="E243" s="309">
        <v>987.7</v>
      </c>
      <c r="F243" s="309">
        <v>987.7</v>
      </c>
      <c r="G243" s="309">
        <v>987.7</v>
      </c>
      <c r="H243" s="309">
        <v>987.7</v>
      </c>
      <c r="I243" s="309">
        <v>987.7</v>
      </c>
      <c r="J243" s="309">
        <v>987.7</v>
      </c>
      <c r="K243" s="309">
        <v>987.7</v>
      </c>
      <c r="L243" s="309">
        <v>987.7</v>
      </c>
      <c r="M243" s="309">
        <v>987.7</v>
      </c>
      <c r="N243" s="309">
        <v>987.7</v>
      </c>
    </row>
    <row r="244" spans="1:14" s="310" customFormat="1" x14ac:dyDescent="0.2">
      <c r="A244" s="308" t="s">
        <v>3031</v>
      </c>
      <c r="B244" s="309">
        <v>0.98770000000000002</v>
      </c>
      <c r="C244" s="309">
        <v>0.98770000000000002</v>
      </c>
      <c r="D244" s="309">
        <v>0.98770000000000002</v>
      </c>
      <c r="E244" s="309">
        <v>0.98770000000000002</v>
      </c>
      <c r="F244" s="309">
        <v>0.98770000000000002</v>
      </c>
      <c r="G244" s="309">
        <v>0.98770000000000002</v>
      </c>
      <c r="H244" s="309">
        <v>0.98770000000000002</v>
      </c>
      <c r="I244" s="309">
        <v>0.98770000000000002</v>
      </c>
      <c r="J244" s="309">
        <v>0.98770000000000002</v>
      </c>
      <c r="K244" s="309">
        <v>0.98770000000000002</v>
      </c>
      <c r="L244" s="309">
        <v>0.98770000000000002</v>
      </c>
      <c r="M244" s="309">
        <v>0.98770000000000002</v>
      </c>
      <c r="N244" s="309">
        <v>0.98770000000000002</v>
      </c>
    </row>
    <row r="245" spans="1:14" s="171" customFormat="1" x14ac:dyDescent="0.2">
      <c r="A245" s="128" t="s">
        <v>3032</v>
      </c>
      <c r="B245" s="305">
        <v>1</v>
      </c>
      <c r="C245" s="305">
        <v>1</v>
      </c>
      <c r="D245" s="305">
        <v>1</v>
      </c>
      <c r="E245" s="305">
        <v>1</v>
      </c>
      <c r="F245" s="305">
        <v>1</v>
      </c>
      <c r="G245" s="305">
        <v>1</v>
      </c>
      <c r="H245" s="305">
        <v>1</v>
      </c>
      <c r="I245" s="305">
        <v>1</v>
      </c>
      <c r="J245" s="305">
        <v>1</v>
      </c>
      <c r="K245" s="305">
        <v>1</v>
      </c>
      <c r="L245" s="305">
        <v>1</v>
      </c>
      <c r="M245" s="305">
        <v>1</v>
      </c>
      <c r="N245" s="305">
        <v>1</v>
      </c>
    </row>
    <row r="246" spans="1:14" s="171" customFormat="1" x14ac:dyDescent="0.2">
      <c r="A246" s="128" t="s">
        <v>3033</v>
      </c>
      <c r="B246" s="305">
        <v>1</v>
      </c>
      <c r="C246" s="305">
        <v>1</v>
      </c>
      <c r="D246" s="305">
        <v>1</v>
      </c>
      <c r="E246" s="305">
        <v>1</v>
      </c>
      <c r="F246" s="305">
        <v>1</v>
      </c>
      <c r="G246" s="305">
        <v>1</v>
      </c>
      <c r="H246" s="305">
        <v>1</v>
      </c>
      <c r="I246" s="305">
        <v>1</v>
      </c>
      <c r="J246" s="305">
        <v>1</v>
      </c>
      <c r="K246" s="305">
        <v>1</v>
      </c>
      <c r="L246" s="305">
        <v>1</v>
      </c>
      <c r="M246" s="305">
        <v>1</v>
      </c>
      <c r="N246" s="305">
        <v>1</v>
      </c>
    </row>
    <row r="247" spans="1:14" s="171" customFormat="1" x14ac:dyDescent="0.2">
      <c r="A247" s="172" t="s">
        <v>3034</v>
      </c>
      <c r="B247" s="305">
        <v>1</v>
      </c>
      <c r="C247" s="305">
        <v>1</v>
      </c>
      <c r="D247" s="305">
        <v>1</v>
      </c>
      <c r="E247" s="305">
        <v>1</v>
      </c>
      <c r="F247" s="305">
        <v>1</v>
      </c>
      <c r="G247" s="305">
        <v>1</v>
      </c>
      <c r="H247" s="305">
        <v>1</v>
      </c>
      <c r="I247" s="305">
        <v>1</v>
      </c>
      <c r="J247" s="305">
        <v>1</v>
      </c>
      <c r="K247" s="305">
        <v>1</v>
      </c>
      <c r="L247" s="305">
        <v>1</v>
      </c>
      <c r="M247" s="305">
        <v>1</v>
      </c>
      <c r="N247" s="305">
        <v>1</v>
      </c>
    </row>
    <row r="248" spans="1:14" s="171" customFormat="1" x14ac:dyDescent="0.2">
      <c r="A248" s="172" t="s">
        <v>3035</v>
      </c>
      <c r="B248" s="305">
        <v>0</v>
      </c>
      <c r="C248" s="305">
        <v>0</v>
      </c>
      <c r="D248" s="305">
        <v>0</v>
      </c>
      <c r="E248" s="305">
        <v>0</v>
      </c>
      <c r="F248" s="305">
        <v>0</v>
      </c>
      <c r="G248" s="305">
        <v>0</v>
      </c>
      <c r="H248" s="305">
        <v>0</v>
      </c>
      <c r="I248" s="305">
        <v>0</v>
      </c>
      <c r="J248" s="305">
        <v>0</v>
      </c>
      <c r="K248" s="305">
        <v>0</v>
      </c>
      <c r="L248" s="305">
        <v>0</v>
      </c>
      <c r="M248" s="305">
        <v>0</v>
      </c>
      <c r="N248" s="305">
        <v>0</v>
      </c>
    </row>
    <row r="249" spans="1:14" s="171" customFormat="1" x14ac:dyDescent="0.2">
      <c r="A249" s="128" t="s">
        <v>3036</v>
      </c>
      <c r="B249" s="305">
        <v>1</v>
      </c>
      <c r="C249" s="305">
        <v>1</v>
      </c>
      <c r="D249" s="305">
        <v>1</v>
      </c>
      <c r="E249" s="305">
        <v>1</v>
      </c>
      <c r="F249" s="305">
        <v>1</v>
      </c>
      <c r="G249" s="305">
        <v>1</v>
      </c>
      <c r="H249" s="305">
        <v>1</v>
      </c>
      <c r="I249" s="305">
        <v>1</v>
      </c>
      <c r="J249" s="305">
        <v>1</v>
      </c>
      <c r="K249" s="305">
        <v>1</v>
      </c>
      <c r="L249" s="305">
        <v>1</v>
      </c>
      <c r="M249" s="305">
        <v>1</v>
      </c>
      <c r="N249" s="305">
        <v>1</v>
      </c>
    </row>
    <row r="250" spans="1:14" s="171" customFormat="1" x14ac:dyDescent="0.2">
      <c r="A250" s="128" t="s">
        <v>3037</v>
      </c>
      <c r="B250" s="305">
        <v>1</v>
      </c>
      <c r="C250" s="305">
        <v>1</v>
      </c>
      <c r="D250" s="305">
        <v>1</v>
      </c>
      <c r="E250" s="305">
        <v>1</v>
      </c>
      <c r="F250" s="305">
        <v>1</v>
      </c>
      <c r="G250" s="305">
        <v>1</v>
      </c>
      <c r="H250" s="305">
        <v>1</v>
      </c>
      <c r="I250" s="305">
        <v>1</v>
      </c>
      <c r="J250" s="305">
        <v>1</v>
      </c>
      <c r="K250" s="305">
        <v>1</v>
      </c>
      <c r="L250" s="305">
        <v>1</v>
      </c>
      <c r="M250" s="305">
        <v>1</v>
      </c>
      <c r="N250" s="305">
        <v>1</v>
      </c>
    </row>
    <row r="251" spans="1:14" x14ac:dyDescent="0.2">
      <c r="A251" s="27" t="s">
        <v>3038</v>
      </c>
      <c r="B251" s="305">
        <v>1000</v>
      </c>
      <c r="C251" s="305">
        <v>1000</v>
      </c>
      <c r="D251" s="305">
        <v>1000</v>
      </c>
      <c r="E251" s="305">
        <v>1000</v>
      </c>
      <c r="F251" s="305">
        <v>1000</v>
      </c>
      <c r="G251" s="305">
        <v>1000</v>
      </c>
      <c r="H251" s="305">
        <v>1000</v>
      </c>
      <c r="I251" s="305">
        <v>1000</v>
      </c>
      <c r="J251" s="305">
        <v>1000</v>
      </c>
      <c r="K251" s="305">
        <v>1000</v>
      </c>
      <c r="L251" s="305">
        <v>1000</v>
      </c>
      <c r="M251" s="305">
        <v>1000</v>
      </c>
      <c r="N251" s="305">
        <v>1000</v>
      </c>
    </row>
    <row r="252" spans="1:14" x14ac:dyDescent="0.2">
      <c r="A252" s="27" t="s">
        <v>3039</v>
      </c>
      <c r="B252" s="305">
        <v>1000</v>
      </c>
      <c r="C252" s="305">
        <v>1000</v>
      </c>
      <c r="D252" s="305">
        <v>1000</v>
      </c>
      <c r="E252" s="305">
        <v>1000</v>
      </c>
      <c r="F252" s="305">
        <v>1000</v>
      </c>
      <c r="G252" s="305">
        <v>1000</v>
      </c>
      <c r="H252" s="305">
        <v>1000</v>
      </c>
      <c r="I252" s="305">
        <v>1000</v>
      </c>
      <c r="J252" s="305">
        <v>1000</v>
      </c>
      <c r="K252" s="305">
        <v>1000</v>
      </c>
      <c r="L252" s="305">
        <v>1000</v>
      </c>
      <c r="M252" s="305">
        <v>1000</v>
      </c>
      <c r="N252" s="305">
        <v>1000</v>
      </c>
    </row>
    <row r="253" spans="1:14" s="171" customFormat="1" x14ac:dyDescent="0.2">
      <c r="A253" s="128" t="s">
        <v>3040</v>
      </c>
      <c r="B253" s="305">
        <v>0</v>
      </c>
      <c r="C253" s="305">
        <v>0</v>
      </c>
      <c r="D253" s="305">
        <v>0</v>
      </c>
      <c r="E253" s="305">
        <v>0</v>
      </c>
      <c r="F253" s="305">
        <v>0</v>
      </c>
      <c r="G253" s="305">
        <v>0</v>
      </c>
      <c r="H253" s="305">
        <v>0</v>
      </c>
      <c r="I253" s="305">
        <v>0</v>
      </c>
      <c r="J253" s="305">
        <v>0</v>
      </c>
      <c r="K253" s="305">
        <v>0</v>
      </c>
      <c r="L253" s="305">
        <v>0</v>
      </c>
      <c r="M253" s="305">
        <v>0</v>
      </c>
      <c r="N253" s="305">
        <v>0</v>
      </c>
    </row>
    <row r="254" spans="1:14" x14ac:dyDescent="0.2">
      <c r="A254" s="27" t="s">
        <v>3041</v>
      </c>
      <c r="B254" s="305">
        <v>1000</v>
      </c>
      <c r="C254" s="305">
        <v>1000</v>
      </c>
      <c r="D254" s="305">
        <v>1000</v>
      </c>
      <c r="E254" s="305">
        <v>1000</v>
      </c>
      <c r="F254" s="305">
        <v>1000</v>
      </c>
      <c r="G254" s="305">
        <v>1000</v>
      </c>
      <c r="H254" s="305">
        <v>1000</v>
      </c>
      <c r="I254" s="305">
        <v>1000</v>
      </c>
      <c r="J254" s="305">
        <v>1000</v>
      </c>
      <c r="K254" s="305">
        <v>1000</v>
      </c>
      <c r="L254" s="305">
        <v>1000</v>
      </c>
      <c r="M254" s="305">
        <v>1000</v>
      </c>
      <c r="N254" s="305">
        <v>1000</v>
      </c>
    </row>
    <row r="255" spans="1:14" x14ac:dyDescent="0.2">
      <c r="A255" s="27" t="s">
        <v>3042</v>
      </c>
      <c r="B255" s="305">
        <v>1000</v>
      </c>
      <c r="C255" s="305">
        <v>1000</v>
      </c>
      <c r="D255" s="305">
        <v>1000</v>
      </c>
      <c r="E255" s="305">
        <v>1000</v>
      </c>
      <c r="F255" s="305">
        <v>1000</v>
      </c>
      <c r="G255" s="305">
        <v>1000</v>
      </c>
      <c r="H255" s="305">
        <v>1000</v>
      </c>
      <c r="I255" s="305">
        <v>1000</v>
      </c>
      <c r="J255" s="305">
        <v>1000</v>
      </c>
      <c r="K255" s="305">
        <v>1000</v>
      </c>
      <c r="L255" s="305">
        <v>1000</v>
      </c>
      <c r="M255" s="305">
        <v>1000</v>
      </c>
      <c r="N255" s="305">
        <v>1000</v>
      </c>
    </row>
    <row r="256" spans="1:14" x14ac:dyDescent="0.2">
      <c r="A256" s="27" t="s">
        <v>3043</v>
      </c>
      <c r="B256" s="305">
        <v>1000</v>
      </c>
      <c r="C256" s="305">
        <v>1000</v>
      </c>
      <c r="D256" s="305">
        <v>1000</v>
      </c>
      <c r="E256" s="305">
        <v>1000</v>
      </c>
      <c r="F256" s="305">
        <v>1000</v>
      </c>
      <c r="G256" s="305">
        <v>1000</v>
      </c>
      <c r="H256" s="305">
        <v>1000</v>
      </c>
      <c r="I256" s="305">
        <v>1000</v>
      </c>
      <c r="J256" s="305">
        <v>1000</v>
      </c>
      <c r="K256" s="305">
        <v>1000</v>
      </c>
      <c r="L256" s="305">
        <v>1000</v>
      </c>
      <c r="M256" s="305">
        <v>1000</v>
      </c>
      <c r="N256" s="305">
        <v>1000</v>
      </c>
    </row>
    <row r="257" spans="1:14" s="171" customFormat="1" x14ac:dyDescent="0.2">
      <c r="A257" s="128" t="s">
        <v>3044</v>
      </c>
      <c r="B257" s="305">
        <v>0</v>
      </c>
      <c r="C257" s="305">
        <v>0</v>
      </c>
      <c r="D257" s="305">
        <v>0</v>
      </c>
      <c r="E257" s="305">
        <v>0</v>
      </c>
      <c r="F257" s="305">
        <v>0</v>
      </c>
      <c r="G257" s="305">
        <v>0</v>
      </c>
      <c r="H257" s="305">
        <v>0</v>
      </c>
      <c r="I257" s="305">
        <v>0</v>
      </c>
      <c r="J257" s="305">
        <v>0</v>
      </c>
      <c r="K257" s="305">
        <v>0</v>
      </c>
      <c r="L257" s="305">
        <v>0</v>
      </c>
      <c r="M257" s="305">
        <v>0</v>
      </c>
      <c r="N257" s="305">
        <v>0</v>
      </c>
    </row>
    <row r="258" spans="1:14" x14ac:dyDescent="0.2">
      <c r="A258" s="27" t="s">
        <v>3045</v>
      </c>
      <c r="B258" s="305">
        <v>1000</v>
      </c>
      <c r="C258" s="305">
        <v>1000</v>
      </c>
      <c r="D258" s="305">
        <v>1000</v>
      </c>
      <c r="E258" s="305">
        <v>1000</v>
      </c>
      <c r="F258" s="305">
        <v>1000</v>
      </c>
      <c r="G258" s="305">
        <v>1000</v>
      </c>
      <c r="H258" s="305">
        <v>1000</v>
      </c>
      <c r="I258" s="305">
        <v>1000</v>
      </c>
      <c r="J258" s="305">
        <v>1000</v>
      </c>
      <c r="K258" s="305">
        <v>1000</v>
      </c>
      <c r="L258" s="305">
        <v>1000</v>
      </c>
      <c r="M258" s="305">
        <v>1000</v>
      </c>
      <c r="N258" s="305">
        <v>1000</v>
      </c>
    </row>
    <row r="259" spans="1:14" x14ac:dyDescent="0.2">
      <c r="A259" s="27" t="s">
        <v>3046</v>
      </c>
      <c r="B259" s="305">
        <v>1000</v>
      </c>
      <c r="C259" s="305">
        <v>1000</v>
      </c>
      <c r="D259" s="305">
        <v>1000</v>
      </c>
      <c r="E259" s="305">
        <v>1000</v>
      </c>
      <c r="F259" s="305">
        <v>1000</v>
      </c>
      <c r="G259" s="305">
        <v>1000</v>
      </c>
      <c r="H259" s="305">
        <v>1000</v>
      </c>
      <c r="I259" s="305">
        <v>1000</v>
      </c>
      <c r="J259" s="305">
        <v>1000</v>
      </c>
      <c r="K259" s="305">
        <v>1000</v>
      </c>
      <c r="L259" s="305">
        <v>1000</v>
      </c>
      <c r="M259" s="305">
        <v>1000</v>
      </c>
      <c r="N259" s="305">
        <v>1000</v>
      </c>
    </row>
    <row r="260" spans="1:14" x14ac:dyDescent="0.2">
      <c r="A260" s="27" t="s">
        <v>3047</v>
      </c>
      <c r="B260" s="305">
        <v>1000</v>
      </c>
      <c r="C260" s="305">
        <v>1000</v>
      </c>
      <c r="D260" s="305">
        <v>1000</v>
      </c>
      <c r="E260" s="305">
        <v>1000</v>
      </c>
      <c r="F260" s="305">
        <v>1000</v>
      </c>
      <c r="G260" s="305">
        <v>1000</v>
      </c>
      <c r="H260" s="305">
        <v>1000</v>
      </c>
      <c r="I260" s="305">
        <v>1000</v>
      </c>
      <c r="J260" s="305">
        <v>1000</v>
      </c>
      <c r="K260" s="305">
        <v>1000</v>
      </c>
      <c r="L260" s="305">
        <v>1000</v>
      </c>
      <c r="M260" s="305">
        <v>1000</v>
      </c>
      <c r="N260" s="305">
        <v>1000</v>
      </c>
    </row>
    <row r="261" spans="1:14" s="171" customFormat="1" x14ac:dyDescent="0.2">
      <c r="A261" s="128" t="s">
        <v>3048</v>
      </c>
      <c r="B261" s="305">
        <v>0</v>
      </c>
      <c r="C261" s="305">
        <v>0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5">
        <v>0</v>
      </c>
      <c r="K261" s="305">
        <v>0</v>
      </c>
      <c r="L261" s="305">
        <v>0</v>
      </c>
      <c r="M261" s="305">
        <v>0</v>
      </c>
      <c r="N261" s="305">
        <v>0</v>
      </c>
    </row>
    <row r="262" spans="1:14" s="171" customFormat="1" x14ac:dyDescent="0.2">
      <c r="A262" s="128" t="s">
        <v>3049</v>
      </c>
      <c r="B262" s="305">
        <v>1</v>
      </c>
      <c r="C262" s="305">
        <v>1</v>
      </c>
      <c r="D262" s="305">
        <v>1</v>
      </c>
      <c r="E262" s="305">
        <v>1</v>
      </c>
      <c r="F262" s="305">
        <v>1</v>
      </c>
      <c r="G262" s="305">
        <v>1</v>
      </c>
      <c r="H262" s="305">
        <v>1</v>
      </c>
      <c r="I262" s="305">
        <v>1</v>
      </c>
      <c r="J262" s="305">
        <v>1</v>
      </c>
      <c r="K262" s="305">
        <v>1</v>
      </c>
      <c r="L262" s="305">
        <v>1</v>
      </c>
      <c r="M262" s="305">
        <v>1</v>
      </c>
      <c r="N262" s="305">
        <v>1</v>
      </c>
    </row>
    <row r="263" spans="1:14" x14ac:dyDescent="0.2">
      <c r="A263" s="27" t="s">
        <v>3050</v>
      </c>
      <c r="B263" s="305">
        <v>1000</v>
      </c>
      <c r="C263" s="305">
        <v>1000</v>
      </c>
      <c r="D263" s="305">
        <v>1000</v>
      </c>
      <c r="E263" s="305">
        <v>1000</v>
      </c>
      <c r="F263" s="305">
        <v>1000</v>
      </c>
      <c r="G263" s="305">
        <v>1000</v>
      </c>
      <c r="H263" s="305">
        <v>1000</v>
      </c>
      <c r="I263" s="305">
        <v>1000</v>
      </c>
      <c r="J263" s="305">
        <v>1000</v>
      </c>
      <c r="K263" s="305">
        <v>1000</v>
      </c>
      <c r="L263" s="305">
        <v>1000</v>
      </c>
      <c r="M263" s="305">
        <v>1000</v>
      </c>
      <c r="N263" s="305">
        <v>1000</v>
      </c>
    </row>
    <row r="264" spans="1:14" x14ac:dyDescent="0.2">
      <c r="A264" s="27" t="s">
        <v>3051</v>
      </c>
      <c r="B264" s="305">
        <v>1000</v>
      </c>
      <c r="C264" s="305">
        <v>1000</v>
      </c>
      <c r="D264" s="305">
        <v>1000</v>
      </c>
      <c r="E264" s="305">
        <v>1000</v>
      </c>
      <c r="F264" s="305">
        <v>1000</v>
      </c>
      <c r="G264" s="305">
        <v>1000</v>
      </c>
      <c r="H264" s="305">
        <v>1000</v>
      </c>
      <c r="I264" s="305">
        <v>1000</v>
      </c>
      <c r="J264" s="305">
        <v>1000</v>
      </c>
      <c r="K264" s="305">
        <v>1000</v>
      </c>
      <c r="L264" s="305">
        <v>1000</v>
      </c>
      <c r="M264" s="305">
        <v>1000</v>
      </c>
      <c r="N264" s="305">
        <v>1000</v>
      </c>
    </row>
    <row r="265" spans="1:14" s="171" customFormat="1" x14ac:dyDescent="0.2">
      <c r="A265" s="128" t="s">
        <v>3052</v>
      </c>
      <c r="B265" s="305">
        <v>0</v>
      </c>
      <c r="C265" s="305">
        <v>0</v>
      </c>
      <c r="D265" s="305">
        <v>0</v>
      </c>
      <c r="E265" s="305">
        <v>0</v>
      </c>
      <c r="F265" s="305">
        <v>0</v>
      </c>
      <c r="G265" s="305">
        <v>0</v>
      </c>
      <c r="H265" s="305">
        <v>0</v>
      </c>
      <c r="I265" s="305">
        <v>0</v>
      </c>
      <c r="J265" s="305">
        <v>0</v>
      </c>
      <c r="K265" s="305">
        <v>0</v>
      </c>
      <c r="L265" s="305">
        <v>0</v>
      </c>
      <c r="M265" s="305">
        <v>0</v>
      </c>
      <c r="N265" s="305">
        <v>0</v>
      </c>
    </row>
    <row r="266" spans="1:14" s="171" customFormat="1" x14ac:dyDescent="0.2">
      <c r="A266" s="128" t="s">
        <v>3053</v>
      </c>
      <c r="B266" s="305">
        <v>1</v>
      </c>
      <c r="C266" s="305">
        <v>1</v>
      </c>
      <c r="D266" s="305">
        <v>1</v>
      </c>
      <c r="E266" s="305">
        <v>1</v>
      </c>
      <c r="F266" s="305">
        <v>1</v>
      </c>
      <c r="G266" s="305">
        <v>1</v>
      </c>
      <c r="H266" s="305">
        <v>1</v>
      </c>
      <c r="I266" s="305">
        <v>1</v>
      </c>
      <c r="J266" s="305">
        <v>1</v>
      </c>
      <c r="K266" s="305">
        <v>1</v>
      </c>
      <c r="L266" s="305">
        <v>1</v>
      </c>
      <c r="M266" s="305">
        <v>1</v>
      </c>
      <c r="N266" s="305">
        <v>1</v>
      </c>
    </row>
    <row r="267" spans="1:14" x14ac:dyDescent="0.2">
      <c r="A267" s="27" t="s">
        <v>3054</v>
      </c>
      <c r="B267" s="305">
        <v>1000</v>
      </c>
      <c r="C267" s="305">
        <v>1000</v>
      </c>
      <c r="D267" s="305">
        <v>1000</v>
      </c>
      <c r="E267" s="305">
        <v>1000</v>
      </c>
      <c r="F267" s="305">
        <v>1000</v>
      </c>
      <c r="G267" s="305">
        <v>1000</v>
      </c>
      <c r="H267" s="305">
        <v>1000</v>
      </c>
      <c r="I267" s="305">
        <v>1000</v>
      </c>
      <c r="J267" s="305">
        <v>1000</v>
      </c>
      <c r="K267" s="305">
        <v>1000</v>
      </c>
      <c r="L267" s="305">
        <v>1000</v>
      </c>
      <c r="M267" s="305">
        <v>1000</v>
      </c>
      <c r="N267" s="305">
        <v>1000</v>
      </c>
    </row>
    <row r="268" spans="1:14" x14ac:dyDescent="0.2">
      <c r="A268" s="27" t="s">
        <v>3055</v>
      </c>
      <c r="B268" s="305">
        <v>1000</v>
      </c>
      <c r="C268" s="305">
        <v>1000</v>
      </c>
      <c r="D268" s="305">
        <v>1000</v>
      </c>
      <c r="E268" s="305">
        <v>1000</v>
      </c>
      <c r="F268" s="305">
        <v>1000</v>
      </c>
      <c r="G268" s="305">
        <v>1000</v>
      </c>
      <c r="H268" s="305">
        <v>1000</v>
      </c>
      <c r="I268" s="305">
        <v>1000</v>
      </c>
      <c r="J268" s="305">
        <v>1000</v>
      </c>
      <c r="K268" s="305">
        <v>1000</v>
      </c>
      <c r="L268" s="305">
        <v>1000</v>
      </c>
      <c r="M268" s="305">
        <v>1000</v>
      </c>
      <c r="N268" s="305">
        <v>1000</v>
      </c>
    </row>
    <row r="269" spans="1:14" s="171" customFormat="1" x14ac:dyDescent="0.2">
      <c r="A269" s="128" t="s">
        <v>3056</v>
      </c>
      <c r="B269" s="305">
        <v>0</v>
      </c>
      <c r="C269" s="305">
        <v>0</v>
      </c>
      <c r="D269" s="305">
        <v>0</v>
      </c>
      <c r="E269" s="305">
        <v>0</v>
      </c>
      <c r="F269" s="305">
        <v>0</v>
      </c>
      <c r="G269" s="305">
        <v>0</v>
      </c>
      <c r="H269" s="305">
        <v>0</v>
      </c>
      <c r="I269" s="305">
        <v>0</v>
      </c>
      <c r="J269" s="305">
        <v>0</v>
      </c>
      <c r="K269" s="305">
        <v>0</v>
      </c>
      <c r="L269" s="305">
        <v>0</v>
      </c>
      <c r="M269" s="305">
        <v>0</v>
      </c>
      <c r="N269" s="305">
        <v>0</v>
      </c>
    </row>
    <row r="270" spans="1:14" s="298" customFormat="1" x14ac:dyDescent="0.2">
      <c r="A270" s="297" t="s">
        <v>3057</v>
      </c>
      <c r="B270" s="307">
        <v>0.98770000000000002</v>
      </c>
      <c r="C270" s="307">
        <v>0.98770000000000002</v>
      </c>
      <c r="D270" s="307">
        <v>0.98770000000000002</v>
      </c>
      <c r="E270" s="307">
        <v>0.98770000000000002</v>
      </c>
      <c r="F270" s="307">
        <v>0.98770000000000002</v>
      </c>
      <c r="G270" s="307">
        <v>0.98770000000000002</v>
      </c>
      <c r="H270" s="307">
        <v>0.98770000000000002</v>
      </c>
      <c r="I270" s="307">
        <v>0.98770000000000002</v>
      </c>
      <c r="J270" s="307">
        <v>0.98770000000000002</v>
      </c>
      <c r="K270" s="307">
        <v>0.98770000000000002</v>
      </c>
      <c r="L270" s="307">
        <v>0.98770000000000002</v>
      </c>
      <c r="M270" s="307">
        <v>0.98770000000000002</v>
      </c>
      <c r="N270" s="307">
        <v>0.98770000000000002</v>
      </c>
    </row>
    <row r="271" spans="1:14" s="298" customFormat="1" x14ac:dyDescent="0.2">
      <c r="A271" s="297" t="s">
        <v>3058</v>
      </c>
      <c r="B271" s="307">
        <v>0.98770000000000002</v>
      </c>
      <c r="C271" s="307">
        <v>0.98770000000000002</v>
      </c>
      <c r="D271" s="307">
        <v>0.98770000000000002</v>
      </c>
      <c r="E271" s="307">
        <v>0.98770000000000002</v>
      </c>
      <c r="F271" s="307">
        <v>0.98770000000000002</v>
      </c>
      <c r="G271" s="307">
        <v>0.98770000000000002</v>
      </c>
      <c r="H271" s="307">
        <v>0.98770000000000002</v>
      </c>
      <c r="I271" s="307">
        <v>0.98770000000000002</v>
      </c>
      <c r="J271" s="307">
        <v>0.98770000000000002</v>
      </c>
      <c r="K271" s="307">
        <v>0.98770000000000002</v>
      </c>
      <c r="L271" s="307">
        <v>0.98770000000000002</v>
      </c>
      <c r="M271" s="307">
        <v>0.98770000000000002</v>
      </c>
      <c r="N271" s="307">
        <v>0.98770000000000002</v>
      </c>
    </row>
    <row r="272" spans="1:14" s="171" customFormat="1" x14ac:dyDescent="0.2">
      <c r="A272" s="128" t="s">
        <v>3059</v>
      </c>
      <c r="B272" s="305">
        <v>1</v>
      </c>
      <c r="C272" s="305">
        <v>1</v>
      </c>
      <c r="D272" s="305">
        <v>1</v>
      </c>
      <c r="E272" s="305">
        <v>1</v>
      </c>
      <c r="F272" s="305">
        <v>1</v>
      </c>
      <c r="G272" s="305">
        <v>1</v>
      </c>
      <c r="H272" s="305">
        <v>1</v>
      </c>
      <c r="I272" s="305">
        <v>1</v>
      </c>
      <c r="J272" s="305">
        <v>1</v>
      </c>
      <c r="K272" s="305">
        <v>1</v>
      </c>
      <c r="L272" s="305">
        <v>1</v>
      </c>
      <c r="M272" s="305">
        <v>1</v>
      </c>
      <c r="N272" s="305">
        <v>1</v>
      </c>
    </row>
    <row r="273" spans="1:14" s="171" customFormat="1" x14ac:dyDescent="0.2">
      <c r="A273" s="128" t="s">
        <v>3060</v>
      </c>
      <c r="B273" s="305">
        <v>0</v>
      </c>
      <c r="C273" s="305">
        <v>0</v>
      </c>
      <c r="D273" s="305">
        <v>0</v>
      </c>
      <c r="E273" s="305">
        <v>0</v>
      </c>
      <c r="F273" s="305">
        <v>0</v>
      </c>
      <c r="G273" s="305">
        <v>0</v>
      </c>
      <c r="H273" s="305">
        <v>0</v>
      </c>
      <c r="I273" s="305">
        <v>0</v>
      </c>
      <c r="J273" s="305">
        <v>0</v>
      </c>
      <c r="K273" s="305">
        <v>0</v>
      </c>
      <c r="L273" s="305">
        <v>0</v>
      </c>
      <c r="M273" s="305">
        <v>0</v>
      </c>
      <c r="N273" s="305">
        <v>0</v>
      </c>
    </row>
    <row r="274" spans="1:14" s="171" customFormat="1" x14ac:dyDescent="0.2">
      <c r="A274" s="128" t="s">
        <v>3061</v>
      </c>
      <c r="B274" s="305">
        <v>1</v>
      </c>
      <c r="C274" s="305">
        <v>1</v>
      </c>
      <c r="D274" s="305">
        <v>1</v>
      </c>
      <c r="E274" s="305">
        <v>1</v>
      </c>
      <c r="F274" s="305">
        <v>1</v>
      </c>
      <c r="G274" s="305">
        <v>1</v>
      </c>
      <c r="H274" s="305">
        <v>1</v>
      </c>
      <c r="I274" s="305">
        <v>1</v>
      </c>
      <c r="J274" s="305">
        <v>1</v>
      </c>
      <c r="K274" s="305">
        <v>1</v>
      </c>
      <c r="L274" s="305">
        <v>1</v>
      </c>
      <c r="M274" s="305">
        <v>1</v>
      </c>
      <c r="N274" s="305">
        <v>1</v>
      </c>
    </row>
    <row r="275" spans="1:14" s="171" customFormat="1" x14ac:dyDescent="0.2">
      <c r="A275" s="128" t="s">
        <v>3062</v>
      </c>
      <c r="B275" s="305">
        <v>0</v>
      </c>
      <c r="C275" s="305">
        <v>0</v>
      </c>
      <c r="D275" s="305">
        <v>0</v>
      </c>
      <c r="E275" s="305">
        <v>0</v>
      </c>
      <c r="F275" s="305">
        <v>0</v>
      </c>
      <c r="G275" s="305">
        <v>0</v>
      </c>
      <c r="H275" s="305">
        <v>0</v>
      </c>
      <c r="I275" s="305">
        <v>0</v>
      </c>
      <c r="J275" s="305">
        <v>0</v>
      </c>
      <c r="K275" s="305">
        <v>0</v>
      </c>
      <c r="L275" s="305">
        <v>0</v>
      </c>
      <c r="M275" s="305">
        <v>0</v>
      </c>
      <c r="N275" s="305">
        <v>0</v>
      </c>
    </row>
    <row r="276" spans="1:14" s="171" customFormat="1" x14ac:dyDescent="0.2">
      <c r="A276" s="128" t="s">
        <v>3063</v>
      </c>
      <c r="B276" s="305">
        <v>0</v>
      </c>
      <c r="C276" s="305">
        <v>0</v>
      </c>
      <c r="D276" s="305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0</v>
      </c>
      <c r="M276" s="305">
        <v>0</v>
      </c>
      <c r="N276" s="305">
        <v>0</v>
      </c>
    </row>
    <row r="277" spans="1:14" x14ac:dyDescent="0.2">
      <c r="A277" s="27" t="s">
        <v>3064</v>
      </c>
    </row>
    <row r="278" spans="1:14" s="171" customFormat="1" x14ac:dyDescent="0.2">
      <c r="A278" s="128" t="s">
        <v>3065</v>
      </c>
      <c r="B278" s="305"/>
      <c r="C278" s="305"/>
      <c r="D278" s="305"/>
      <c r="E278" s="305"/>
      <c r="F278" s="305"/>
      <c r="G278" s="305"/>
      <c r="H278" s="305"/>
      <c r="I278" s="305"/>
      <c r="J278" s="305"/>
      <c r="K278" s="305"/>
      <c r="L278" s="305"/>
      <c r="M278" s="305"/>
      <c r="N278" s="305"/>
    </row>
    <row r="279" spans="1:14" s="171" customFormat="1" x14ac:dyDescent="0.2">
      <c r="A279" s="128" t="s">
        <v>3066</v>
      </c>
      <c r="B279" s="305">
        <v>0.96779000000000004</v>
      </c>
      <c r="C279" s="305">
        <v>0.96779000000000004</v>
      </c>
      <c r="D279" s="305">
        <v>0.96779000000000004</v>
      </c>
      <c r="E279" s="305">
        <v>0.96779000000000004</v>
      </c>
      <c r="F279" s="305">
        <v>0.96779000000000004</v>
      </c>
      <c r="G279" s="305">
        <v>0.96779000000000004</v>
      </c>
      <c r="H279" s="305">
        <v>0.96779000000000004</v>
      </c>
      <c r="I279" s="305">
        <v>0.96779000000000004</v>
      </c>
      <c r="J279" s="305">
        <v>0.96779000000000004</v>
      </c>
      <c r="K279" s="305">
        <v>0.96779000000000004</v>
      </c>
      <c r="L279" s="305">
        <v>0.96779000000000004</v>
      </c>
      <c r="M279" s="305">
        <v>0.96779000000000004</v>
      </c>
      <c r="N279" s="305">
        <v>0.96779000000000004</v>
      </c>
    </row>
    <row r="280" spans="1:14" s="171" customFormat="1" x14ac:dyDescent="0.2">
      <c r="A280" s="128" t="s">
        <v>3067</v>
      </c>
      <c r="B280" s="305">
        <v>0.96779000000000004</v>
      </c>
      <c r="C280" s="305">
        <v>0.96779000000000004</v>
      </c>
      <c r="D280" s="305">
        <v>0.96779000000000004</v>
      </c>
      <c r="E280" s="305">
        <v>0.96779000000000004</v>
      </c>
      <c r="F280" s="305">
        <v>0.96779000000000004</v>
      </c>
      <c r="G280" s="305">
        <v>0.96779000000000004</v>
      </c>
      <c r="H280" s="305">
        <v>0.96779000000000004</v>
      </c>
      <c r="I280" s="305">
        <v>0.96779000000000004</v>
      </c>
      <c r="J280" s="305">
        <v>0.96779000000000004</v>
      </c>
      <c r="K280" s="305">
        <v>0.96779000000000004</v>
      </c>
      <c r="L280" s="305">
        <v>0.96779000000000004</v>
      </c>
      <c r="M280" s="305">
        <v>0.96779000000000004</v>
      </c>
      <c r="N280" s="305">
        <v>0.96779000000000004</v>
      </c>
    </row>
    <row r="281" spans="1:14" s="171" customFormat="1" x14ac:dyDescent="0.2">
      <c r="A281" s="128" t="s">
        <v>3068</v>
      </c>
      <c r="B281" s="305">
        <v>0.96779000000000004</v>
      </c>
      <c r="C281" s="305">
        <v>0.96779000000000004</v>
      </c>
      <c r="D281" s="305">
        <v>0.96779000000000004</v>
      </c>
      <c r="E281" s="305">
        <v>0.96779000000000004</v>
      </c>
      <c r="F281" s="305">
        <v>0.96779000000000004</v>
      </c>
      <c r="G281" s="305">
        <v>0.96779000000000004</v>
      </c>
      <c r="H281" s="305">
        <v>0.96779000000000004</v>
      </c>
      <c r="I281" s="305">
        <v>0.96779000000000004</v>
      </c>
      <c r="J281" s="305">
        <v>0.96779000000000004</v>
      </c>
      <c r="K281" s="305">
        <v>0.96779000000000004</v>
      </c>
      <c r="L281" s="305">
        <v>0.96779000000000004</v>
      </c>
      <c r="M281" s="305">
        <v>0.96779000000000004</v>
      </c>
      <c r="N281" s="305">
        <v>0.96779000000000004</v>
      </c>
    </row>
    <row r="282" spans="1:14" s="171" customFormat="1" x14ac:dyDescent="0.2">
      <c r="A282" s="128" t="s">
        <v>3069</v>
      </c>
      <c r="B282" s="305">
        <v>0.96779000000000004</v>
      </c>
      <c r="C282" s="305">
        <v>0.96779000000000004</v>
      </c>
      <c r="D282" s="305">
        <v>0.96779000000000004</v>
      </c>
      <c r="E282" s="305">
        <v>0.96779000000000004</v>
      </c>
      <c r="F282" s="305">
        <v>0.96779000000000004</v>
      </c>
      <c r="G282" s="305">
        <v>0.96779000000000004</v>
      </c>
      <c r="H282" s="305">
        <v>0.96779000000000004</v>
      </c>
      <c r="I282" s="305">
        <v>0.96779000000000004</v>
      </c>
      <c r="J282" s="305">
        <v>0.96779000000000004</v>
      </c>
      <c r="K282" s="305">
        <v>0.96779000000000004</v>
      </c>
      <c r="L282" s="305">
        <v>0.96779000000000004</v>
      </c>
      <c r="M282" s="305">
        <v>0.96779000000000004</v>
      </c>
      <c r="N282" s="305">
        <v>0.96779000000000004</v>
      </c>
    </row>
    <row r="283" spans="1:14" s="171" customFormat="1" x14ac:dyDescent="0.2">
      <c r="A283" s="128" t="s">
        <v>3070</v>
      </c>
      <c r="B283" s="305">
        <v>0.96779000000000004</v>
      </c>
      <c r="C283" s="305">
        <v>0.96779000000000004</v>
      </c>
      <c r="D283" s="305">
        <v>0.96779000000000004</v>
      </c>
      <c r="E283" s="305">
        <v>0.96779000000000004</v>
      </c>
      <c r="F283" s="305">
        <v>0.96779000000000004</v>
      </c>
      <c r="G283" s="305">
        <v>0.96779000000000004</v>
      </c>
      <c r="H283" s="305">
        <v>0.96779000000000004</v>
      </c>
      <c r="I283" s="305">
        <v>0.96779000000000004</v>
      </c>
      <c r="J283" s="305">
        <v>0.96779000000000004</v>
      </c>
      <c r="K283" s="305">
        <v>0.96779000000000004</v>
      </c>
      <c r="L283" s="305">
        <v>0.96779000000000004</v>
      </c>
      <c r="M283" s="305">
        <v>0.96779000000000004</v>
      </c>
      <c r="N283" s="305">
        <v>0.96779000000000004</v>
      </c>
    </row>
    <row r="284" spans="1:14" s="171" customFormat="1" x14ac:dyDescent="0.2">
      <c r="A284" s="128" t="s">
        <v>3071</v>
      </c>
      <c r="B284" s="305">
        <v>0.96779000000000004</v>
      </c>
      <c r="C284" s="305">
        <v>0.96779000000000004</v>
      </c>
      <c r="D284" s="305">
        <v>0.96779000000000004</v>
      </c>
      <c r="E284" s="305">
        <v>0.96779000000000004</v>
      </c>
      <c r="F284" s="305">
        <v>0.96779000000000004</v>
      </c>
      <c r="G284" s="305">
        <v>0.96779000000000004</v>
      </c>
      <c r="H284" s="305">
        <v>0.96779000000000004</v>
      </c>
      <c r="I284" s="305">
        <v>0.96779000000000004</v>
      </c>
      <c r="J284" s="305">
        <v>0.96779000000000004</v>
      </c>
      <c r="K284" s="305">
        <v>0.96779000000000004</v>
      </c>
      <c r="L284" s="305">
        <v>0.96779000000000004</v>
      </c>
      <c r="M284" s="305">
        <v>0.96779000000000004</v>
      </c>
      <c r="N284" s="305">
        <v>0.96779000000000004</v>
      </c>
    </row>
    <row r="285" spans="1:14" s="171" customFormat="1" x14ac:dyDescent="0.2">
      <c r="A285" s="128" t="s">
        <v>3072</v>
      </c>
      <c r="B285" s="305">
        <v>0.96779000000000004</v>
      </c>
      <c r="C285" s="305">
        <v>0.96779000000000004</v>
      </c>
      <c r="D285" s="305">
        <v>0.96779000000000004</v>
      </c>
      <c r="E285" s="305">
        <v>0.96779000000000004</v>
      </c>
      <c r="F285" s="305">
        <v>0.96779000000000004</v>
      </c>
      <c r="G285" s="305">
        <v>0.96779000000000004</v>
      </c>
      <c r="H285" s="305">
        <v>0.96779000000000004</v>
      </c>
      <c r="I285" s="305">
        <v>0.96779000000000004</v>
      </c>
      <c r="J285" s="305">
        <v>0.96779000000000004</v>
      </c>
      <c r="K285" s="305">
        <v>0.96779000000000004</v>
      </c>
      <c r="L285" s="305">
        <v>0.96779000000000004</v>
      </c>
      <c r="M285" s="305">
        <v>0.96779000000000004</v>
      </c>
      <c r="N285" s="305">
        <v>0.96779000000000004</v>
      </c>
    </row>
    <row r="286" spans="1:14" s="171" customFormat="1" x14ac:dyDescent="0.2">
      <c r="A286" s="128" t="s">
        <v>3073</v>
      </c>
      <c r="B286" s="305">
        <v>0.96779000000000004</v>
      </c>
      <c r="C286" s="305">
        <v>0.96779000000000004</v>
      </c>
      <c r="D286" s="305">
        <v>0.96779000000000004</v>
      </c>
      <c r="E286" s="305">
        <v>0.96779000000000004</v>
      </c>
      <c r="F286" s="305">
        <v>0.96779000000000004</v>
      </c>
      <c r="G286" s="305">
        <v>0.96779000000000004</v>
      </c>
      <c r="H286" s="305">
        <v>0.96779000000000004</v>
      </c>
      <c r="I286" s="305">
        <v>0.96779000000000004</v>
      </c>
      <c r="J286" s="305">
        <v>0.96779000000000004</v>
      </c>
      <c r="K286" s="305">
        <v>0.96779000000000004</v>
      </c>
      <c r="L286" s="305">
        <v>0.96779000000000004</v>
      </c>
      <c r="M286" s="305">
        <v>0.96779000000000004</v>
      </c>
      <c r="N286" s="305">
        <v>0.96779000000000004</v>
      </c>
    </row>
    <row r="287" spans="1:14" s="171" customFormat="1" x14ac:dyDescent="0.2">
      <c r="A287" s="128" t="s">
        <v>3074</v>
      </c>
      <c r="B287" s="305">
        <v>0.96779000000000004</v>
      </c>
      <c r="C287" s="305">
        <v>0.96779000000000004</v>
      </c>
      <c r="D287" s="305">
        <v>0.96779000000000004</v>
      </c>
      <c r="E287" s="305">
        <v>0.96779000000000004</v>
      </c>
      <c r="F287" s="305">
        <v>0.96779000000000004</v>
      </c>
      <c r="G287" s="305">
        <v>0.96779000000000004</v>
      </c>
      <c r="H287" s="305">
        <v>0.96779000000000004</v>
      </c>
      <c r="I287" s="305">
        <v>0.96779000000000004</v>
      </c>
      <c r="J287" s="305">
        <v>0.96779000000000004</v>
      </c>
      <c r="K287" s="305">
        <v>0.96779000000000004</v>
      </c>
      <c r="L287" s="305">
        <v>0.96779000000000004</v>
      </c>
      <c r="M287" s="305">
        <v>0.96779000000000004</v>
      </c>
      <c r="N287" s="305">
        <v>0.96779000000000004</v>
      </c>
    </row>
    <row r="288" spans="1:14" s="171" customFormat="1" x14ac:dyDescent="0.2">
      <c r="A288" s="128" t="s">
        <v>3075</v>
      </c>
      <c r="B288" s="305">
        <v>0.96779000000000004</v>
      </c>
      <c r="C288" s="305">
        <v>0.96779000000000004</v>
      </c>
      <c r="D288" s="305">
        <v>0.96779000000000004</v>
      </c>
      <c r="E288" s="305">
        <v>0.96779000000000004</v>
      </c>
      <c r="F288" s="305">
        <v>0.96779000000000004</v>
      </c>
      <c r="G288" s="305">
        <v>0.96779000000000004</v>
      </c>
      <c r="H288" s="305">
        <v>0.96779000000000004</v>
      </c>
      <c r="I288" s="305">
        <v>0.96779000000000004</v>
      </c>
      <c r="J288" s="305">
        <v>0.96779000000000004</v>
      </c>
      <c r="K288" s="305">
        <v>0.96779000000000004</v>
      </c>
      <c r="L288" s="305">
        <v>0.96779000000000004</v>
      </c>
      <c r="M288" s="305">
        <v>0.96779000000000004</v>
      </c>
      <c r="N288" s="305">
        <v>0.96779000000000004</v>
      </c>
    </row>
    <row r="289" spans="1:14" s="171" customFormat="1" x14ac:dyDescent="0.2">
      <c r="A289" s="128" t="s">
        <v>3076</v>
      </c>
      <c r="B289" s="305">
        <v>0.96779000000000004</v>
      </c>
      <c r="C289" s="305">
        <v>0.96779000000000004</v>
      </c>
      <c r="D289" s="305">
        <v>0.96779000000000004</v>
      </c>
      <c r="E289" s="305">
        <v>0.96779000000000004</v>
      </c>
      <c r="F289" s="305">
        <v>0.96779000000000004</v>
      </c>
      <c r="G289" s="305">
        <v>0.96779000000000004</v>
      </c>
      <c r="H289" s="305">
        <v>0.96779000000000004</v>
      </c>
      <c r="I289" s="305">
        <v>0.96779000000000004</v>
      </c>
      <c r="J289" s="305">
        <v>0.96779000000000004</v>
      </c>
      <c r="K289" s="305">
        <v>0.96779000000000004</v>
      </c>
      <c r="L289" s="305">
        <v>0.96779000000000004</v>
      </c>
      <c r="M289" s="305">
        <v>0.96779000000000004</v>
      </c>
      <c r="N289" s="305">
        <v>0.96779000000000004</v>
      </c>
    </row>
    <row r="290" spans="1:14" s="171" customFormat="1" x14ac:dyDescent="0.2">
      <c r="A290" s="128" t="s">
        <v>3077</v>
      </c>
      <c r="B290" s="305">
        <v>0.96779000000000004</v>
      </c>
      <c r="C290" s="305">
        <v>0.96779000000000004</v>
      </c>
      <c r="D290" s="305">
        <v>0.96779000000000004</v>
      </c>
      <c r="E290" s="305">
        <v>0.96779000000000004</v>
      </c>
      <c r="F290" s="305">
        <v>0.96779000000000004</v>
      </c>
      <c r="G290" s="305">
        <v>0.96779000000000004</v>
      </c>
      <c r="H290" s="305">
        <v>0.96779000000000004</v>
      </c>
      <c r="I290" s="305">
        <v>0.96779000000000004</v>
      </c>
      <c r="J290" s="305">
        <v>0.96779000000000004</v>
      </c>
      <c r="K290" s="305">
        <v>0.96779000000000004</v>
      </c>
      <c r="L290" s="305">
        <v>0.96779000000000004</v>
      </c>
      <c r="M290" s="305">
        <v>0.96779000000000004</v>
      </c>
      <c r="N290" s="305">
        <v>0.96779000000000004</v>
      </c>
    </row>
    <row r="291" spans="1:14" s="171" customFormat="1" x14ac:dyDescent="0.2">
      <c r="A291" s="128" t="s">
        <v>3078</v>
      </c>
      <c r="B291" s="305">
        <v>1</v>
      </c>
      <c r="C291" s="305">
        <v>1</v>
      </c>
      <c r="D291" s="305">
        <v>1</v>
      </c>
      <c r="E291" s="305">
        <v>1</v>
      </c>
      <c r="F291" s="305">
        <v>1</v>
      </c>
      <c r="G291" s="305">
        <v>1</v>
      </c>
      <c r="H291" s="305">
        <v>1</v>
      </c>
      <c r="I291" s="305">
        <v>1</v>
      </c>
      <c r="J291" s="305">
        <v>1</v>
      </c>
      <c r="K291" s="305">
        <v>1</v>
      </c>
      <c r="L291" s="305">
        <v>1</v>
      </c>
      <c r="M291" s="305">
        <v>1</v>
      </c>
      <c r="N291" s="305">
        <v>1</v>
      </c>
    </row>
    <row r="292" spans="1:14" s="171" customFormat="1" x14ac:dyDescent="0.2">
      <c r="A292" s="128" t="s">
        <v>3079</v>
      </c>
      <c r="B292" s="305">
        <v>1</v>
      </c>
      <c r="C292" s="305">
        <v>1</v>
      </c>
      <c r="D292" s="305">
        <v>1</v>
      </c>
      <c r="E292" s="305">
        <v>1</v>
      </c>
      <c r="F292" s="305">
        <v>1</v>
      </c>
      <c r="G292" s="305">
        <v>1</v>
      </c>
      <c r="H292" s="305">
        <v>1</v>
      </c>
      <c r="I292" s="305">
        <v>1</v>
      </c>
      <c r="J292" s="305">
        <v>1</v>
      </c>
      <c r="K292" s="305">
        <v>1</v>
      </c>
      <c r="L292" s="305">
        <v>1</v>
      </c>
      <c r="M292" s="305">
        <v>1</v>
      </c>
      <c r="N292" s="305">
        <v>1</v>
      </c>
    </row>
    <row r="293" spans="1:14" s="171" customFormat="1" x14ac:dyDescent="0.2">
      <c r="A293" s="128" t="s">
        <v>3080</v>
      </c>
      <c r="B293" s="305">
        <v>0.96779000000000004</v>
      </c>
      <c r="C293" s="305">
        <v>0.96779000000000004</v>
      </c>
      <c r="D293" s="305">
        <v>0.96779000000000004</v>
      </c>
      <c r="E293" s="305">
        <v>0.96779000000000004</v>
      </c>
      <c r="F293" s="305">
        <v>0.96779000000000004</v>
      </c>
      <c r="G293" s="305">
        <v>0.96779000000000004</v>
      </c>
      <c r="H293" s="305">
        <v>0.96779000000000004</v>
      </c>
      <c r="I293" s="305">
        <v>0.96779000000000004</v>
      </c>
      <c r="J293" s="305">
        <v>0.96779000000000004</v>
      </c>
      <c r="K293" s="305">
        <v>0.96779000000000004</v>
      </c>
      <c r="L293" s="305">
        <v>0.96779000000000004</v>
      </c>
      <c r="M293" s="305">
        <v>0.96779000000000004</v>
      </c>
      <c r="N293" s="305">
        <v>0.96779000000000004</v>
      </c>
    </row>
    <row r="294" spans="1:14" s="171" customFormat="1" x14ac:dyDescent="0.2">
      <c r="A294" s="128" t="s">
        <v>3081</v>
      </c>
      <c r="B294" s="305">
        <v>0.96779000000000004</v>
      </c>
      <c r="C294" s="305">
        <v>0.96779000000000004</v>
      </c>
      <c r="D294" s="305">
        <v>0.96779000000000004</v>
      </c>
      <c r="E294" s="305">
        <v>0.96779000000000004</v>
      </c>
      <c r="F294" s="305">
        <v>0.96779000000000004</v>
      </c>
      <c r="G294" s="305">
        <v>0.96779000000000004</v>
      </c>
      <c r="H294" s="305">
        <v>0.96779000000000004</v>
      </c>
      <c r="I294" s="305">
        <v>0.96779000000000004</v>
      </c>
      <c r="J294" s="305">
        <v>0.96779000000000004</v>
      </c>
      <c r="K294" s="305">
        <v>0.96779000000000004</v>
      </c>
      <c r="L294" s="305">
        <v>0.96779000000000004</v>
      </c>
      <c r="M294" s="305">
        <v>0.96779000000000004</v>
      </c>
      <c r="N294" s="305">
        <v>0.96779000000000004</v>
      </c>
    </row>
    <row r="295" spans="1:14" s="171" customFormat="1" x14ac:dyDescent="0.2">
      <c r="A295" s="128" t="s">
        <v>3082</v>
      </c>
      <c r="B295" s="305">
        <v>0</v>
      </c>
      <c r="C295" s="305">
        <v>0</v>
      </c>
      <c r="D295" s="305">
        <v>0</v>
      </c>
      <c r="E295" s="305">
        <v>0</v>
      </c>
      <c r="F295" s="305">
        <v>0</v>
      </c>
      <c r="G295" s="305">
        <v>0</v>
      </c>
      <c r="H295" s="305">
        <v>0</v>
      </c>
      <c r="I295" s="305">
        <v>0</v>
      </c>
      <c r="J295" s="305">
        <v>0</v>
      </c>
      <c r="K295" s="305">
        <v>0</v>
      </c>
      <c r="L295" s="305">
        <v>0</v>
      </c>
      <c r="M295" s="305">
        <v>0</v>
      </c>
      <c r="N295" s="305">
        <v>0</v>
      </c>
    </row>
    <row r="296" spans="1:14" x14ac:dyDescent="0.2">
      <c r="A296" s="27" t="s">
        <v>3083</v>
      </c>
    </row>
    <row r="297" spans="1:14" s="171" customFormat="1" x14ac:dyDescent="0.2">
      <c r="A297" s="172" t="s">
        <v>3084</v>
      </c>
      <c r="B297" s="305">
        <v>0</v>
      </c>
      <c r="C297" s="305">
        <v>0</v>
      </c>
      <c r="D297" s="305">
        <v>0</v>
      </c>
      <c r="E297" s="305">
        <v>0</v>
      </c>
      <c r="F297" s="305">
        <v>0</v>
      </c>
      <c r="G297" s="305">
        <v>0</v>
      </c>
      <c r="H297" s="305">
        <v>0</v>
      </c>
      <c r="I297" s="305">
        <v>0</v>
      </c>
      <c r="J297" s="305">
        <v>0</v>
      </c>
      <c r="K297" s="305">
        <v>0</v>
      </c>
      <c r="L297" s="305">
        <v>0</v>
      </c>
      <c r="M297" s="305">
        <v>0</v>
      </c>
      <c r="N297" s="305">
        <v>0</v>
      </c>
    </row>
    <row r="298" spans="1:14" x14ac:dyDescent="0.2">
      <c r="A298" s="27" t="s">
        <v>2816</v>
      </c>
    </row>
    <row r="299" spans="1:14" x14ac:dyDescent="0.2">
      <c r="A299" s="30" t="s">
        <v>3085</v>
      </c>
    </row>
    <row r="300" spans="1:14" s="171" customFormat="1" x14ac:dyDescent="0.2">
      <c r="A300" s="128" t="s">
        <v>3086</v>
      </c>
      <c r="B300" s="305">
        <v>0.96779000000000004</v>
      </c>
      <c r="C300" s="305">
        <v>0.96779000000000004</v>
      </c>
      <c r="D300" s="305">
        <v>0.96779000000000004</v>
      </c>
      <c r="E300" s="305">
        <v>0.96779000000000004</v>
      </c>
      <c r="F300" s="305">
        <v>0.96779000000000004</v>
      </c>
      <c r="G300" s="305">
        <v>0.96779000000000004</v>
      </c>
      <c r="H300" s="305">
        <v>0.96779000000000004</v>
      </c>
      <c r="I300" s="305">
        <v>0.96779000000000004</v>
      </c>
      <c r="J300" s="305">
        <v>0.96779000000000004</v>
      </c>
      <c r="K300" s="305">
        <v>0.96779000000000004</v>
      </c>
      <c r="L300" s="305">
        <v>0.96779000000000004</v>
      </c>
      <c r="M300" s="305">
        <v>0.96779000000000004</v>
      </c>
      <c r="N300" s="305">
        <v>0.96779000000000004</v>
      </c>
    </row>
    <row r="301" spans="1:14" s="171" customFormat="1" x14ac:dyDescent="0.2">
      <c r="A301" s="128" t="s">
        <v>3087</v>
      </c>
      <c r="B301" s="305">
        <v>0.96779000000000004</v>
      </c>
      <c r="C301" s="305">
        <v>0.96779000000000004</v>
      </c>
      <c r="D301" s="305">
        <v>0.96779000000000004</v>
      </c>
      <c r="E301" s="305">
        <v>0.96779000000000004</v>
      </c>
      <c r="F301" s="305">
        <v>0.96779000000000004</v>
      </c>
      <c r="G301" s="305">
        <v>0.96779000000000004</v>
      </c>
      <c r="H301" s="305">
        <v>0.96779000000000004</v>
      </c>
      <c r="I301" s="305">
        <v>0.96779000000000004</v>
      </c>
      <c r="J301" s="305">
        <v>0.96779000000000004</v>
      </c>
      <c r="K301" s="305">
        <v>0.96779000000000004</v>
      </c>
      <c r="L301" s="305">
        <v>0.96779000000000004</v>
      </c>
      <c r="M301" s="305">
        <v>0.96779000000000004</v>
      </c>
      <c r="N301" s="305">
        <v>0.96779000000000004</v>
      </c>
    </row>
    <row r="302" spans="1:14" s="171" customFormat="1" x14ac:dyDescent="0.2">
      <c r="A302" s="128" t="s">
        <v>3088</v>
      </c>
      <c r="B302" s="305">
        <v>0.97402999999999995</v>
      </c>
      <c r="C302" s="305">
        <v>0.97402999999999995</v>
      </c>
      <c r="D302" s="305">
        <v>0.97402999999999995</v>
      </c>
      <c r="E302" s="305">
        <v>0.97402999999999995</v>
      </c>
      <c r="F302" s="305">
        <v>0.97402999999999995</v>
      </c>
      <c r="G302" s="305">
        <v>0.97402999999999995</v>
      </c>
      <c r="H302" s="305">
        <v>0.97402999999999995</v>
      </c>
      <c r="I302" s="305">
        <v>0.97402999999999995</v>
      </c>
      <c r="J302" s="305">
        <v>0.97402999999999995</v>
      </c>
      <c r="K302" s="305">
        <v>0.97402999999999995</v>
      </c>
      <c r="L302" s="305">
        <v>0.97402999999999995</v>
      </c>
      <c r="M302" s="305">
        <v>0.97402999999999995</v>
      </c>
      <c r="N302" s="305">
        <v>0.97402999999999995</v>
      </c>
    </row>
    <row r="303" spans="1:14" s="171" customFormat="1" x14ac:dyDescent="0.2">
      <c r="A303" s="128" t="s">
        <v>3089</v>
      </c>
      <c r="B303" s="305">
        <v>1</v>
      </c>
      <c r="C303" s="305">
        <v>1</v>
      </c>
      <c r="D303" s="305">
        <v>1</v>
      </c>
      <c r="E303" s="305">
        <v>1</v>
      </c>
      <c r="F303" s="305">
        <v>1</v>
      </c>
      <c r="G303" s="305">
        <v>1</v>
      </c>
      <c r="H303" s="305">
        <v>1</v>
      </c>
      <c r="I303" s="305">
        <v>1</v>
      </c>
      <c r="J303" s="305">
        <v>1</v>
      </c>
      <c r="K303" s="305">
        <v>1</v>
      </c>
      <c r="L303" s="305">
        <v>1</v>
      </c>
      <c r="M303" s="305">
        <v>1</v>
      </c>
      <c r="N303" s="305">
        <v>1</v>
      </c>
    </row>
    <row r="304" spans="1:14" s="171" customFormat="1" x14ac:dyDescent="0.2">
      <c r="A304" s="128" t="s">
        <v>3090</v>
      </c>
      <c r="B304" s="305">
        <v>1</v>
      </c>
      <c r="C304" s="305">
        <v>1</v>
      </c>
      <c r="D304" s="305">
        <v>1</v>
      </c>
      <c r="E304" s="305">
        <v>1</v>
      </c>
      <c r="F304" s="305">
        <v>1</v>
      </c>
      <c r="G304" s="305">
        <v>1</v>
      </c>
      <c r="H304" s="305">
        <v>1</v>
      </c>
      <c r="I304" s="305">
        <v>1</v>
      </c>
      <c r="J304" s="305">
        <v>1</v>
      </c>
      <c r="K304" s="305">
        <v>1</v>
      </c>
      <c r="L304" s="305">
        <v>1</v>
      </c>
      <c r="M304" s="305">
        <v>1</v>
      </c>
      <c r="N304" s="305">
        <v>1</v>
      </c>
    </row>
    <row r="305" spans="1:14" s="171" customFormat="1" x14ac:dyDescent="0.2">
      <c r="A305" s="128" t="s">
        <v>3091</v>
      </c>
      <c r="B305" s="305">
        <v>0</v>
      </c>
      <c r="C305" s="305">
        <v>0</v>
      </c>
      <c r="D305" s="305">
        <v>0</v>
      </c>
      <c r="E305" s="305">
        <v>0</v>
      </c>
      <c r="F305" s="305">
        <v>0</v>
      </c>
      <c r="G305" s="305">
        <v>0</v>
      </c>
      <c r="H305" s="305">
        <v>0</v>
      </c>
      <c r="I305" s="305">
        <v>0</v>
      </c>
      <c r="J305" s="305">
        <v>0</v>
      </c>
      <c r="K305" s="305">
        <v>0</v>
      </c>
      <c r="L305" s="305">
        <v>0</v>
      </c>
      <c r="M305" s="305">
        <v>0</v>
      </c>
      <c r="N305" s="305">
        <v>0</v>
      </c>
    </row>
    <row r="306" spans="1:14" s="171" customFormat="1" x14ac:dyDescent="0.2">
      <c r="A306" s="128" t="s">
        <v>3092</v>
      </c>
      <c r="B306" s="305">
        <v>0.96779000000000004</v>
      </c>
      <c r="C306" s="305">
        <v>0.96779000000000004</v>
      </c>
      <c r="D306" s="305">
        <v>0.96779000000000004</v>
      </c>
      <c r="E306" s="305">
        <v>0.96779000000000004</v>
      </c>
      <c r="F306" s="305">
        <v>0.96779000000000004</v>
      </c>
      <c r="G306" s="305">
        <v>0.96779000000000004</v>
      </c>
      <c r="H306" s="305">
        <v>0.96779000000000004</v>
      </c>
      <c r="I306" s="305">
        <v>0.96779000000000004</v>
      </c>
      <c r="J306" s="305">
        <v>0.96779000000000004</v>
      </c>
      <c r="K306" s="305">
        <v>0.96779000000000004</v>
      </c>
      <c r="L306" s="305">
        <v>0.96779000000000004</v>
      </c>
      <c r="M306" s="305">
        <v>0.96779000000000004</v>
      </c>
      <c r="N306" s="305">
        <v>0.96779000000000004</v>
      </c>
    </row>
    <row r="307" spans="1:14" s="171" customFormat="1" x14ac:dyDescent="0.2">
      <c r="A307" s="128" t="s">
        <v>3093</v>
      </c>
      <c r="B307" s="305">
        <v>1</v>
      </c>
      <c r="C307" s="305">
        <v>1</v>
      </c>
      <c r="D307" s="305">
        <v>1</v>
      </c>
      <c r="E307" s="305">
        <v>1</v>
      </c>
      <c r="F307" s="305">
        <v>1</v>
      </c>
      <c r="G307" s="305">
        <v>1</v>
      </c>
      <c r="H307" s="305">
        <v>1</v>
      </c>
      <c r="I307" s="305">
        <v>1</v>
      </c>
      <c r="J307" s="305">
        <v>1</v>
      </c>
      <c r="K307" s="305">
        <v>1</v>
      </c>
      <c r="L307" s="305">
        <v>1</v>
      </c>
      <c r="M307" s="305">
        <v>1</v>
      </c>
      <c r="N307" s="305">
        <v>1</v>
      </c>
    </row>
    <row r="308" spans="1:14" s="171" customFormat="1" x14ac:dyDescent="0.2">
      <c r="A308" s="128" t="s">
        <v>3094</v>
      </c>
      <c r="B308" s="305">
        <v>0.96779000000000004</v>
      </c>
      <c r="C308" s="305">
        <v>0.96779000000000004</v>
      </c>
      <c r="D308" s="305">
        <v>0.96779000000000004</v>
      </c>
      <c r="E308" s="305">
        <v>0.96779000000000004</v>
      </c>
      <c r="F308" s="305">
        <v>0.96779000000000004</v>
      </c>
      <c r="G308" s="305">
        <v>0.96779000000000004</v>
      </c>
      <c r="H308" s="305">
        <v>0.96779000000000004</v>
      </c>
      <c r="I308" s="305">
        <v>0.96779000000000004</v>
      </c>
      <c r="J308" s="305">
        <v>0.96779000000000004</v>
      </c>
      <c r="K308" s="305">
        <v>0.96779000000000004</v>
      </c>
      <c r="L308" s="305">
        <v>0.96779000000000004</v>
      </c>
      <c r="M308" s="305">
        <v>0.96779000000000004</v>
      </c>
      <c r="N308" s="305">
        <v>0.96779000000000004</v>
      </c>
    </row>
    <row r="309" spans="1:14" s="171" customFormat="1" x14ac:dyDescent="0.2">
      <c r="A309" s="128" t="s">
        <v>3095</v>
      </c>
      <c r="B309" s="305">
        <v>1</v>
      </c>
      <c r="C309" s="305">
        <v>1</v>
      </c>
      <c r="D309" s="305">
        <v>1</v>
      </c>
      <c r="E309" s="305">
        <v>1</v>
      </c>
      <c r="F309" s="305">
        <v>1</v>
      </c>
      <c r="G309" s="305">
        <v>1</v>
      </c>
      <c r="H309" s="305">
        <v>1</v>
      </c>
      <c r="I309" s="305">
        <v>1</v>
      </c>
      <c r="J309" s="305">
        <v>1</v>
      </c>
      <c r="K309" s="305">
        <v>1</v>
      </c>
      <c r="L309" s="305">
        <v>1</v>
      </c>
      <c r="M309" s="305">
        <v>1</v>
      </c>
      <c r="N309" s="305">
        <v>1</v>
      </c>
    </row>
    <row r="310" spans="1:14" s="171" customFormat="1" x14ac:dyDescent="0.2">
      <c r="A310" s="128" t="s">
        <v>3096</v>
      </c>
      <c r="B310" s="305">
        <v>1</v>
      </c>
      <c r="C310" s="305">
        <v>1</v>
      </c>
      <c r="D310" s="305">
        <v>1</v>
      </c>
      <c r="E310" s="305">
        <v>1</v>
      </c>
      <c r="F310" s="305">
        <v>1</v>
      </c>
      <c r="G310" s="305">
        <v>1</v>
      </c>
      <c r="H310" s="305">
        <v>1</v>
      </c>
      <c r="I310" s="305">
        <v>1</v>
      </c>
      <c r="J310" s="305">
        <v>1</v>
      </c>
      <c r="K310" s="305">
        <v>1</v>
      </c>
      <c r="L310" s="305">
        <v>1</v>
      </c>
      <c r="M310" s="305">
        <v>1</v>
      </c>
      <c r="N310" s="305">
        <v>1</v>
      </c>
    </row>
    <row r="311" spans="1:14" s="171" customFormat="1" x14ac:dyDescent="0.2">
      <c r="A311" s="128" t="s">
        <v>3097</v>
      </c>
      <c r="B311" s="305">
        <v>1</v>
      </c>
      <c r="C311" s="305">
        <v>1</v>
      </c>
      <c r="D311" s="305">
        <v>1</v>
      </c>
      <c r="E311" s="305">
        <v>1</v>
      </c>
      <c r="F311" s="305">
        <v>1</v>
      </c>
      <c r="G311" s="305">
        <v>1</v>
      </c>
      <c r="H311" s="305">
        <v>1</v>
      </c>
      <c r="I311" s="305">
        <v>1</v>
      </c>
      <c r="J311" s="305">
        <v>1</v>
      </c>
      <c r="K311" s="305">
        <v>1</v>
      </c>
      <c r="L311" s="305">
        <v>1</v>
      </c>
      <c r="M311" s="305">
        <v>1</v>
      </c>
      <c r="N311" s="305">
        <v>1</v>
      </c>
    </row>
    <row r="312" spans="1:14" s="171" customFormat="1" x14ac:dyDescent="0.2">
      <c r="A312" s="128" t="s">
        <v>3098</v>
      </c>
      <c r="B312" s="305">
        <v>1</v>
      </c>
      <c r="C312" s="305">
        <v>1</v>
      </c>
      <c r="D312" s="305">
        <v>1</v>
      </c>
      <c r="E312" s="305">
        <v>1</v>
      </c>
      <c r="F312" s="305">
        <v>1</v>
      </c>
      <c r="G312" s="305">
        <v>1</v>
      </c>
      <c r="H312" s="305">
        <v>1</v>
      </c>
      <c r="I312" s="305">
        <v>1</v>
      </c>
      <c r="J312" s="305">
        <v>1</v>
      </c>
      <c r="K312" s="305">
        <v>1</v>
      </c>
      <c r="L312" s="305">
        <v>1</v>
      </c>
      <c r="M312" s="305">
        <v>1</v>
      </c>
      <c r="N312" s="305">
        <v>1</v>
      </c>
    </row>
    <row r="313" spans="1:14" x14ac:dyDescent="0.2">
      <c r="A313" s="27" t="s">
        <v>3099</v>
      </c>
      <c r="B313" s="305">
        <v>1000</v>
      </c>
      <c r="C313" s="305">
        <v>1000</v>
      </c>
      <c r="D313" s="305">
        <v>1000</v>
      </c>
      <c r="E313" s="305">
        <v>1000</v>
      </c>
      <c r="F313" s="305">
        <v>1000</v>
      </c>
      <c r="G313" s="305">
        <v>1000</v>
      </c>
      <c r="H313" s="305">
        <v>1000</v>
      </c>
      <c r="I313" s="305">
        <v>1000</v>
      </c>
      <c r="J313" s="305">
        <v>1000</v>
      </c>
      <c r="K313" s="305">
        <v>1000</v>
      </c>
      <c r="L313" s="305">
        <v>1000</v>
      </c>
      <c r="M313" s="305">
        <v>1000</v>
      </c>
      <c r="N313" s="305">
        <v>1000</v>
      </c>
    </row>
    <row r="314" spans="1:14" s="171" customFormat="1" x14ac:dyDescent="0.2">
      <c r="A314" s="292" t="s">
        <v>3100</v>
      </c>
      <c r="B314" s="305">
        <v>1</v>
      </c>
      <c r="C314" s="305">
        <v>1</v>
      </c>
      <c r="D314" s="305">
        <v>1</v>
      </c>
      <c r="E314" s="305">
        <v>1</v>
      </c>
      <c r="F314" s="305">
        <v>1</v>
      </c>
      <c r="G314" s="305">
        <v>1</v>
      </c>
      <c r="H314" s="305">
        <v>1</v>
      </c>
      <c r="I314" s="305">
        <v>1</v>
      </c>
      <c r="J314" s="305">
        <v>1</v>
      </c>
      <c r="K314" s="305">
        <v>1</v>
      </c>
      <c r="L314" s="305">
        <v>1</v>
      </c>
      <c r="M314" s="305">
        <v>1</v>
      </c>
      <c r="N314" s="305">
        <v>1</v>
      </c>
    </row>
    <row r="315" spans="1:14" s="171" customFormat="1" x14ac:dyDescent="0.2">
      <c r="A315" s="128" t="s">
        <v>3101</v>
      </c>
      <c r="B315" s="305">
        <v>1</v>
      </c>
      <c r="C315" s="305">
        <v>1</v>
      </c>
      <c r="D315" s="305">
        <v>1</v>
      </c>
      <c r="E315" s="305">
        <v>1</v>
      </c>
      <c r="F315" s="305">
        <v>1</v>
      </c>
      <c r="G315" s="305">
        <v>1</v>
      </c>
      <c r="H315" s="305">
        <v>1</v>
      </c>
      <c r="I315" s="305">
        <v>1</v>
      </c>
      <c r="J315" s="305">
        <v>1</v>
      </c>
      <c r="K315" s="305">
        <v>1</v>
      </c>
      <c r="L315" s="305">
        <v>1</v>
      </c>
      <c r="M315" s="305">
        <v>1</v>
      </c>
      <c r="N315" s="305">
        <v>1</v>
      </c>
    </row>
    <row r="316" spans="1:14" s="171" customFormat="1" x14ac:dyDescent="0.2">
      <c r="A316" s="172" t="s">
        <v>3102</v>
      </c>
      <c r="B316" s="305">
        <v>0</v>
      </c>
      <c r="C316" s="305">
        <v>0</v>
      </c>
      <c r="D316" s="305">
        <v>0</v>
      </c>
      <c r="E316" s="305">
        <v>0</v>
      </c>
      <c r="F316" s="305">
        <v>0</v>
      </c>
      <c r="G316" s="305">
        <v>0</v>
      </c>
      <c r="H316" s="305">
        <v>0</v>
      </c>
      <c r="I316" s="305">
        <v>0</v>
      </c>
      <c r="J316" s="305">
        <v>0</v>
      </c>
      <c r="K316" s="305">
        <v>0</v>
      </c>
      <c r="L316" s="305">
        <v>0</v>
      </c>
      <c r="M316" s="305">
        <v>0</v>
      </c>
      <c r="N316" s="305">
        <v>0</v>
      </c>
    </row>
    <row r="317" spans="1:14" x14ac:dyDescent="0.2">
      <c r="A317" s="27" t="s">
        <v>3103</v>
      </c>
    </row>
    <row r="318" spans="1:14" s="171" customFormat="1" x14ac:dyDescent="0.2">
      <c r="A318" s="128" t="s">
        <v>3104</v>
      </c>
      <c r="B318" s="305">
        <v>0</v>
      </c>
      <c r="C318" s="305">
        <v>0</v>
      </c>
      <c r="D318" s="305">
        <v>0</v>
      </c>
      <c r="E318" s="305">
        <v>0</v>
      </c>
      <c r="F318" s="305">
        <v>0</v>
      </c>
      <c r="G318" s="305">
        <v>0</v>
      </c>
      <c r="H318" s="305">
        <v>0</v>
      </c>
      <c r="I318" s="305">
        <v>0</v>
      </c>
      <c r="J318" s="305">
        <v>0</v>
      </c>
      <c r="K318" s="305">
        <v>0</v>
      </c>
      <c r="L318" s="305">
        <v>0</v>
      </c>
      <c r="M318" s="305">
        <v>0</v>
      </c>
      <c r="N318" s="305">
        <v>0</v>
      </c>
    </row>
    <row r="319" spans="1:14" s="171" customFormat="1" x14ac:dyDescent="0.2">
      <c r="A319" s="128" t="s">
        <v>3105</v>
      </c>
      <c r="B319" s="305">
        <v>0.96779000000000004</v>
      </c>
      <c r="C319" s="305">
        <v>0.96779000000000004</v>
      </c>
      <c r="D319" s="305">
        <v>0.96779000000000004</v>
      </c>
      <c r="E319" s="305">
        <v>0.96779000000000004</v>
      </c>
      <c r="F319" s="305">
        <v>0.96779000000000004</v>
      </c>
      <c r="G319" s="305">
        <v>0.96779000000000004</v>
      </c>
      <c r="H319" s="305">
        <v>0.96779000000000004</v>
      </c>
      <c r="I319" s="305">
        <v>0.96779000000000004</v>
      </c>
      <c r="J319" s="305">
        <v>0.96779000000000004</v>
      </c>
      <c r="K319" s="305">
        <v>0.96779000000000004</v>
      </c>
      <c r="L319" s="305">
        <v>0.96779000000000004</v>
      </c>
      <c r="M319" s="305">
        <v>0.96779000000000004</v>
      </c>
      <c r="N319" s="305">
        <v>0.96779000000000004</v>
      </c>
    </row>
    <row r="320" spans="1:14" s="171" customFormat="1" x14ac:dyDescent="0.2">
      <c r="A320" s="173" t="s">
        <v>3106</v>
      </c>
      <c r="B320" s="305">
        <v>0</v>
      </c>
      <c r="C320" s="305">
        <v>0</v>
      </c>
      <c r="D320" s="305">
        <v>0</v>
      </c>
      <c r="E320" s="305">
        <v>0</v>
      </c>
      <c r="F320" s="305">
        <v>0</v>
      </c>
      <c r="G320" s="305">
        <v>0</v>
      </c>
      <c r="H320" s="305">
        <v>0</v>
      </c>
      <c r="I320" s="305">
        <v>0</v>
      </c>
      <c r="J320" s="305">
        <v>0</v>
      </c>
      <c r="K320" s="305">
        <v>0</v>
      </c>
      <c r="L320" s="305">
        <v>0</v>
      </c>
      <c r="M320" s="305">
        <v>0</v>
      </c>
      <c r="N320" s="305">
        <v>0</v>
      </c>
    </row>
    <row r="321" spans="1:14" x14ac:dyDescent="0.2">
      <c r="A321" s="27" t="s">
        <v>3107</v>
      </c>
    </row>
    <row r="322" spans="1:14" x14ac:dyDescent="0.2">
      <c r="A322" s="30" t="s">
        <v>3108</v>
      </c>
    </row>
    <row r="323" spans="1:14" s="171" customFormat="1" x14ac:dyDescent="0.2">
      <c r="A323" s="128" t="s">
        <v>3109</v>
      </c>
      <c r="B323" s="305">
        <v>0</v>
      </c>
      <c r="C323" s="305">
        <v>0</v>
      </c>
      <c r="D323" s="305">
        <v>0</v>
      </c>
      <c r="E323" s="305">
        <v>0</v>
      </c>
      <c r="F323" s="305">
        <v>0</v>
      </c>
      <c r="G323" s="305">
        <v>0</v>
      </c>
      <c r="H323" s="305">
        <v>0</v>
      </c>
      <c r="I323" s="305">
        <v>0</v>
      </c>
      <c r="J323" s="305">
        <v>0</v>
      </c>
      <c r="K323" s="305">
        <v>0</v>
      </c>
      <c r="L323" s="305">
        <v>0</v>
      </c>
      <c r="M323" s="305">
        <v>0</v>
      </c>
      <c r="N323" s="305">
        <v>0</v>
      </c>
    </row>
    <row r="324" spans="1:14" s="171" customFormat="1" x14ac:dyDescent="0.2">
      <c r="A324" s="128" t="s">
        <v>3110</v>
      </c>
      <c r="B324" s="305">
        <v>0</v>
      </c>
      <c r="C324" s="305">
        <v>0</v>
      </c>
      <c r="D324" s="305">
        <v>0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5">
        <v>0</v>
      </c>
      <c r="L324" s="305">
        <v>0</v>
      </c>
      <c r="M324" s="305">
        <v>0</v>
      </c>
      <c r="N324" s="305">
        <v>0</v>
      </c>
    </row>
    <row r="325" spans="1:14" s="171" customFormat="1" x14ac:dyDescent="0.2">
      <c r="A325" s="128" t="s">
        <v>3111</v>
      </c>
      <c r="B325" s="305">
        <v>0</v>
      </c>
      <c r="C325" s="305">
        <v>0</v>
      </c>
      <c r="D325" s="305">
        <v>0</v>
      </c>
      <c r="E325" s="305">
        <v>0</v>
      </c>
      <c r="F325" s="305">
        <v>0</v>
      </c>
      <c r="G325" s="305">
        <v>0</v>
      </c>
      <c r="H325" s="305">
        <v>0</v>
      </c>
      <c r="I325" s="305">
        <v>0</v>
      </c>
      <c r="J325" s="305">
        <v>0</v>
      </c>
      <c r="K325" s="305">
        <v>0</v>
      </c>
      <c r="L325" s="305">
        <v>0</v>
      </c>
      <c r="M325" s="305">
        <v>0</v>
      </c>
      <c r="N325" s="305">
        <v>0</v>
      </c>
    </row>
    <row r="326" spans="1:14" s="171" customFormat="1" x14ac:dyDescent="0.2">
      <c r="A326" s="128" t="s">
        <v>3112</v>
      </c>
      <c r="B326" s="305">
        <v>0</v>
      </c>
      <c r="C326" s="305">
        <v>0</v>
      </c>
      <c r="D326" s="305">
        <v>0</v>
      </c>
      <c r="E326" s="305">
        <v>0</v>
      </c>
      <c r="F326" s="305">
        <v>0</v>
      </c>
      <c r="G326" s="305">
        <v>0</v>
      </c>
      <c r="H326" s="305">
        <v>0</v>
      </c>
      <c r="I326" s="305">
        <v>0</v>
      </c>
      <c r="J326" s="305">
        <v>0</v>
      </c>
      <c r="K326" s="305">
        <v>0</v>
      </c>
      <c r="L326" s="305">
        <v>0</v>
      </c>
      <c r="M326" s="305">
        <v>0</v>
      </c>
      <c r="N326" s="305">
        <v>0</v>
      </c>
    </row>
    <row r="327" spans="1:14" s="171" customFormat="1" x14ac:dyDescent="0.2">
      <c r="A327" s="128" t="s">
        <v>3113</v>
      </c>
      <c r="B327" s="305">
        <v>0</v>
      </c>
      <c r="C327" s="305">
        <v>0</v>
      </c>
      <c r="D327" s="305">
        <v>0</v>
      </c>
      <c r="E327" s="305">
        <v>0</v>
      </c>
      <c r="F327" s="305">
        <v>0</v>
      </c>
      <c r="G327" s="305">
        <v>0</v>
      </c>
      <c r="H327" s="305">
        <v>0</v>
      </c>
      <c r="I327" s="305">
        <v>0</v>
      </c>
      <c r="J327" s="305">
        <v>0</v>
      </c>
      <c r="K327" s="305">
        <v>0</v>
      </c>
      <c r="L327" s="305">
        <v>0</v>
      </c>
      <c r="M327" s="305">
        <v>0</v>
      </c>
      <c r="N327" s="305">
        <v>0</v>
      </c>
    </row>
    <row r="328" spans="1:14" s="171" customFormat="1" x14ac:dyDescent="0.2">
      <c r="A328" s="128" t="s">
        <v>3114</v>
      </c>
      <c r="B328" s="305">
        <v>0</v>
      </c>
      <c r="C328" s="305">
        <v>0</v>
      </c>
      <c r="D328" s="305">
        <v>0</v>
      </c>
      <c r="E328" s="305">
        <v>0</v>
      </c>
      <c r="F328" s="305">
        <v>0</v>
      </c>
      <c r="G328" s="305">
        <v>0</v>
      </c>
      <c r="H328" s="305">
        <v>0</v>
      </c>
      <c r="I328" s="305">
        <v>0</v>
      </c>
      <c r="J328" s="305">
        <v>0</v>
      </c>
      <c r="K328" s="305">
        <v>0</v>
      </c>
      <c r="L328" s="305">
        <v>0</v>
      </c>
      <c r="M328" s="305">
        <v>0</v>
      </c>
      <c r="N328" s="305">
        <v>0</v>
      </c>
    </row>
    <row r="329" spans="1:14" s="171" customFormat="1" x14ac:dyDescent="0.2">
      <c r="A329" s="128" t="s">
        <v>3115</v>
      </c>
      <c r="B329" s="305">
        <v>0</v>
      </c>
      <c r="C329" s="305">
        <v>0</v>
      </c>
      <c r="D329" s="305">
        <v>0</v>
      </c>
      <c r="E329" s="305">
        <v>0</v>
      </c>
      <c r="F329" s="305">
        <v>0</v>
      </c>
      <c r="G329" s="305">
        <v>0</v>
      </c>
      <c r="H329" s="305">
        <v>0</v>
      </c>
      <c r="I329" s="305">
        <v>0</v>
      </c>
      <c r="J329" s="305">
        <v>0</v>
      </c>
      <c r="K329" s="305">
        <v>0</v>
      </c>
      <c r="L329" s="305">
        <v>0</v>
      </c>
      <c r="M329" s="305">
        <v>0</v>
      </c>
      <c r="N329" s="305">
        <v>0</v>
      </c>
    </row>
    <row r="330" spans="1:14" s="171" customFormat="1" x14ac:dyDescent="0.2">
      <c r="A330" s="128" t="s">
        <v>3116</v>
      </c>
      <c r="B330" s="305">
        <v>0</v>
      </c>
      <c r="C330" s="305">
        <v>0</v>
      </c>
      <c r="D330" s="305">
        <v>0</v>
      </c>
      <c r="E330" s="305">
        <v>0</v>
      </c>
      <c r="F330" s="305">
        <v>0</v>
      </c>
      <c r="G330" s="305">
        <v>0</v>
      </c>
      <c r="H330" s="305">
        <v>0</v>
      </c>
      <c r="I330" s="305">
        <v>0</v>
      </c>
      <c r="J330" s="305">
        <v>0</v>
      </c>
      <c r="K330" s="305">
        <v>0</v>
      </c>
      <c r="L330" s="305">
        <v>0</v>
      </c>
      <c r="M330" s="305">
        <v>0</v>
      </c>
      <c r="N330" s="305">
        <v>0</v>
      </c>
    </row>
    <row r="331" spans="1:14" x14ac:dyDescent="0.2">
      <c r="A331" s="27" t="s">
        <v>3117</v>
      </c>
      <c r="B331" s="305">
        <v>0</v>
      </c>
      <c r="C331" s="305">
        <v>0</v>
      </c>
      <c r="D331" s="305">
        <v>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5">
        <v>0</v>
      </c>
      <c r="L331" s="305">
        <v>0</v>
      </c>
      <c r="M331" s="305">
        <v>0</v>
      </c>
      <c r="N331" s="305">
        <v>0</v>
      </c>
    </row>
    <row r="332" spans="1:14" s="171" customFormat="1" x14ac:dyDescent="0.2">
      <c r="A332" s="128" t="s">
        <v>3118</v>
      </c>
      <c r="B332" s="305">
        <v>0</v>
      </c>
      <c r="C332" s="305">
        <v>0</v>
      </c>
      <c r="D332" s="305">
        <v>0</v>
      </c>
      <c r="E332" s="305">
        <v>0</v>
      </c>
      <c r="F332" s="305">
        <v>0</v>
      </c>
      <c r="G332" s="305">
        <v>0</v>
      </c>
      <c r="H332" s="305">
        <v>0</v>
      </c>
      <c r="I332" s="305">
        <v>0</v>
      </c>
      <c r="J332" s="305">
        <v>0</v>
      </c>
      <c r="K332" s="305">
        <v>0</v>
      </c>
      <c r="L332" s="305">
        <v>0</v>
      </c>
      <c r="M332" s="305">
        <v>0</v>
      </c>
      <c r="N332" s="305">
        <v>0</v>
      </c>
    </row>
    <row r="333" spans="1:14" x14ac:dyDescent="0.2">
      <c r="A333" s="27" t="s">
        <v>3119</v>
      </c>
      <c r="B333" s="305">
        <v>0</v>
      </c>
      <c r="C333" s="305">
        <v>0</v>
      </c>
      <c r="D333" s="305">
        <v>0</v>
      </c>
      <c r="E333" s="305">
        <v>0</v>
      </c>
      <c r="F333" s="305">
        <v>0</v>
      </c>
      <c r="G333" s="305">
        <v>0</v>
      </c>
      <c r="H333" s="305">
        <v>0</v>
      </c>
      <c r="I333" s="305">
        <v>0</v>
      </c>
      <c r="J333" s="305">
        <v>0</v>
      </c>
      <c r="K333" s="305">
        <v>0</v>
      </c>
      <c r="L333" s="305">
        <v>0</v>
      </c>
      <c r="M333" s="305">
        <v>0</v>
      </c>
      <c r="N333" s="305">
        <v>0</v>
      </c>
    </row>
    <row r="334" spans="1:14" x14ac:dyDescent="0.2">
      <c r="A334" s="27" t="s">
        <v>3120</v>
      </c>
      <c r="B334" s="305">
        <v>0</v>
      </c>
      <c r="C334" s="305">
        <v>0</v>
      </c>
      <c r="D334" s="305">
        <v>0</v>
      </c>
      <c r="E334" s="305">
        <v>0</v>
      </c>
      <c r="F334" s="305">
        <v>0</v>
      </c>
      <c r="G334" s="305">
        <v>0</v>
      </c>
      <c r="H334" s="305">
        <v>0</v>
      </c>
      <c r="I334" s="305">
        <v>0</v>
      </c>
      <c r="J334" s="305">
        <v>0</v>
      </c>
      <c r="K334" s="305">
        <v>0</v>
      </c>
      <c r="L334" s="305">
        <v>0</v>
      </c>
      <c r="M334" s="305">
        <v>0</v>
      </c>
      <c r="N334" s="305">
        <v>0</v>
      </c>
    </row>
    <row r="335" spans="1:14" s="171" customFormat="1" x14ac:dyDescent="0.2">
      <c r="A335" s="128" t="s">
        <v>3121</v>
      </c>
      <c r="B335" s="305">
        <v>0</v>
      </c>
      <c r="C335" s="305">
        <v>0</v>
      </c>
      <c r="D335" s="305">
        <v>0</v>
      </c>
      <c r="E335" s="305">
        <v>0</v>
      </c>
      <c r="F335" s="305">
        <v>0</v>
      </c>
      <c r="G335" s="305">
        <v>0</v>
      </c>
      <c r="H335" s="305">
        <v>0</v>
      </c>
      <c r="I335" s="305">
        <v>0</v>
      </c>
      <c r="J335" s="305">
        <v>0</v>
      </c>
      <c r="K335" s="305">
        <v>0</v>
      </c>
      <c r="L335" s="305">
        <v>0</v>
      </c>
      <c r="M335" s="305">
        <v>0</v>
      </c>
      <c r="N335" s="305">
        <v>0</v>
      </c>
    </row>
    <row r="336" spans="1:14" s="171" customFormat="1" x14ac:dyDescent="0.2">
      <c r="A336" s="128" t="s">
        <v>3122</v>
      </c>
      <c r="B336" s="305">
        <v>0</v>
      </c>
      <c r="C336" s="305">
        <v>0</v>
      </c>
      <c r="D336" s="305">
        <v>0</v>
      </c>
      <c r="E336" s="305">
        <v>0</v>
      </c>
      <c r="F336" s="305">
        <v>0</v>
      </c>
      <c r="G336" s="305">
        <v>0</v>
      </c>
      <c r="H336" s="305">
        <v>0</v>
      </c>
      <c r="I336" s="305">
        <v>0</v>
      </c>
      <c r="J336" s="305">
        <v>0</v>
      </c>
      <c r="K336" s="305">
        <v>0</v>
      </c>
      <c r="L336" s="305">
        <v>0</v>
      </c>
      <c r="M336" s="305">
        <v>0</v>
      </c>
      <c r="N336" s="305">
        <v>0</v>
      </c>
    </row>
    <row r="337" spans="1:14" s="171" customFormat="1" x14ac:dyDescent="0.2">
      <c r="A337" s="128" t="s">
        <v>3123</v>
      </c>
      <c r="B337" s="305">
        <v>0</v>
      </c>
      <c r="C337" s="305">
        <v>0</v>
      </c>
      <c r="D337" s="305">
        <v>0</v>
      </c>
      <c r="E337" s="305">
        <v>0</v>
      </c>
      <c r="F337" s="305">
        <v>0</v>
      </c>
      <c r="G337" s="305">
        <v>0</v>
      </c>
      <c r="H337" s="305">
        <v>0</v>
      </c>
      <c r="I337" s="305">
        <v>0</v>
      </c>
      <c r="J337" s="305">
        <v>0</v>
      </c>
      <c r="K337" s="305">
        <v>0</v>
      </c>
      <c r="L337" s="305">
        <v>0</v>
      </c>
      <c r="M337" s="305">
        <v>0</v>
      </c>
      <c r="N337" s="305">
        <v>0</v>
      </c>
    </row>
    <row r="338" spans="1:14" s="171" customFormat="1" x14ac:dyDescent="0.2">
      <c r="A338" s="128" t="s">
        <v>3124</v>
      </c>
      <c r="B338" s="305">
        <v>0</v>
      </c>
      <c r="C338" s="305">
        <v>0</v>
      </c>
      <c r="D338" s="305">
        <v>0</v>
      </c>
      <c r="E338" s="305">
        <v>0</v>
      </c>
      <c r="F338" s="305">
        <v>0</v>
      </c>
      <c r="G338" s="305">
        <v>0</v>
      </c>
      <c r="H338" s="305">
        <v>0</v>
      </c>
      <c r="I338" s="305">
        <v>0</v>
      </c>
      <c r="J338" s="305">
        <v>0</v>
      </c>
      <c r="K338" s="305">
        <v>0</v>
      </c>
      <c r="L338" s="305">
        <v>0</v>
      </c>
      <c r="M338" s="305">
        <v>0</v>
      </c>
      <c r="N338" s="305">
        <v>0</v>
      </c>
    </row>
    <row r="339" spans="1:14" s="171" customFormat="1" x14ac:dyDescent="0.2">
      <c r="A339" s="128" t="s">
        <v>3125</v>
      </c>
      <c r="B339" s="305">
        <v>0</v>
      </c>
      <c r="C339" s="305">
        <v>0</v>
      </c>
      <c r="D339" s="305">
        <v>0</v>
      </c>
      <c r="E339" s="305">
        <v>0</v>
      </c>
      <c r="F339" s="305">
        <v>0</v>
      </c>
      <c r="G339" s="305">
        <v>0</v>
      </c>
      <c r="H339" s="305">
        <v>0</v>
      </c>
      <c r="I339" s="305">
        <v>0</v>
      </c>
      <c r="J339" s="305">
        <v>0</v>
      </c>
      <c r="K339" s="305">
        <v>0</v>
      </c>
      <c r="L339" s="305">
        <v>0</v>
      </c>
      <c r="M339" s="305">
        <v>0</v>
      </c>
      <c r="N339" s="305">
        <v>0</v>
      </c>
    </row>
    <row r="340" spans="1:14" s="171" customFormat="1" x14ac:dyDescent="0.2">
      <c r="A340" s="128" t="s">
        <v>3126</v>
      </c>
      <c r="B340" s="305">
        <v>0</v>
      </c>
      <c r="C340" s="305">
        <v>0</v>
      </c>
      <c r="D340" s="305">
        <v>0</v>
      </c>
      <c r="E340" s="305">
        <v>0</v>
      </c>
      <c r="F340" s="305">
        <v>0</v>
      </c>
      <c r="G340" s="305">
        <v>0</v>
      </c>
      <c r="H340" s="305">
        <v>0</v>
      </c>
      <c r="I340" s="305">
        <v>0</v>
      </c>
      <c r="J340" s="305">
        <v>0</v>
      </c>
      <c r="K340" s="305">
        <v>0</v>
      </c>
      <c r="L340" s="305">
        <v>0</v>
      </c>
      <c r="M340" s="305">
        <v>0</v>
      </c>
      <c r="N340" s="305">
        <v>0</v>
      </c>
    </row>
    <row r="341" spans="1:14" x14ac:dyDescent="0.2">
      <c r="A341" s="27" t="s">
        <v>3127</v>
      </c>
    </row>
    <row r="342" spans="1:14" x14ac:dyDescent="0.2">
      <c r="A342" s="30" t="s">
        <v>3128</v>
      </c>
    </row>
    <row r="343" spans="1:14" s="171" customFormat="1" x14ac:dyDescent="0.2">
      <c r="A343" s="128" t="s">
        <v>3129</v>
      </c>
      <c r="B343" s="305">
        <v>0</v>
      </c>
      <c r="C343" s="305">
        <v>0</v>
      </c>
      <c r="D343" s="305">
        <v>0</v>
      </c>
      <c r="E343" s="305">
        <v>0</v>
      </c>
      <c r="F343" s="305">
        <v>0</v>
      </c>
      <c r="G343" s="305">
        <v>0</v>
      </c>
      <c r="H343" s="305">
        <v>0</v>
      </c>
      <c r="I343" s="305">
        <v>0</v>
      </c>
      <c r="J343" s="305">
        <v>0</v>
      </c>
      <c r="K343" s="305">
        <v>0</v>
      </c>
      <c r="L343" s="305">
        <v>0</v>
      </c>
      <c r="M343" s="305">
        <v>0</v>
      </c>
      <c r="N343" s="305">
        <v>0</v>
      </c>
    </row>
    <row r="344" spans="1:14" s="171" customFormat="1" x14ac:dyDescent="0.2">
      <c r="A344" s="128" t="s">
        <v>3130</v>
      </c>
      <c r="B344" s="305">
        <v>0</v>
      </c>
      <c r="C344" s="305">
        <v>0</v>
      </c>
      <c r="D344" s="305">
        <v>0</v>
      </c>
      <c r="E344" s="305">
        <v>0</v>
      </c>
      <c r="F344" s="305">
        <v>0</v>
      </c>
      <c r="G344" s="305">
        <v>0</v>
      </c>
      <c r="H344" s="305">
        <v>0</v>
      </c>
      <c r="I344" s="305">
        <v>0</v>
      </c>
      <c r="J344" s="305">
        <v>0</v>
      </c>
      <c r="K344" s="305">
        <v>0</v>
      </c>
      <c r="L344" s="305">
        <v>0</v>
      </c>
      <c r="M344" s="305">
        <v>0</v>
      </c>
      <c r="N344" s="305">
        <v>0</v>
      </c>
    </row>
    <row r="345" spans="1:14" s="171" customFormat="1" x14ac:dyDescent="0.2">
      <c r="A345" s="128" t="s">
        <v>3131</v>
      </c>
      <c r="B345" s="305">
        <v>0</v>
      </c>
      <c r="C345" s="305">
        <v>0</v>
      </c>
      <c r="D345" s="305">
        <v>0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5">
        <v>0</v>
      </c>
      <c r="L345" s="305">
        <v>0</v>
      </c>
      <c r="M345" s="305">
        <v>0</v>
      </c>
      <c r="N345" s="305">
        <v>0</v>
      </c>
    </row>
    <row r="346" spans="1:14" s="171" customFormat="1" x14ac:dyDescent="0.2">
      <c r="A346" s="128" t="s">
        <v>3132</v>
      </c>
      <c r="B346" s="305">
        <v>0</v>
      </c>
      <c r="C346" s="305">
        <v>0</v>
      </c>
      <c r="D346" s="305">
        <v>0</v>
      </c>
      <c r="E346" s="305">
        <v>0</v>
      </c>
      <c r="F346" s="305">
        <v>0</v>
      </c>
      <c r="G346" s="305">
        <v>0</v>
      </c>
      <c r="H346" s="305">
        <v>0</v>
      </c>
      <c r="I346" s="305">
        <v>0</v>
      </c>
      <c r="J346" s="305">
        <v>0</v>
      </c>
      <c r="K346" s="305">
        <v>0</v>
      </c>
      <c r="L346" s="305">
        <v>0</v>
      </c>
      <c r="M346" s="305">
        <v>0</v>
      </c>
      <c r="N346" s="305">
        <v>0</v>
      </c>
    </row>
    <row r="347" spans="1:14" s="171" customFormat="1" x14ac:dyDescent="0.2">
      <c r="A347" s="128" t="s">
        <v>3133</v>
      </c>
      <c r="B347" s="305">
        <v>0</v>
      </c>
      <c r="C347" s="305">
        <v>0</v>
      </c>
      <c r="D347" s="305">
        <v>0</v>
      </c>
      <c r="E347" s="305">
        <v>0</v>
      </c>
      <c r="F347" s="305">
        <v>0</v>
      </c>
      <c r="G347" s="305">
        <v>0</v>
      </c>
      <c r="H347" s="305">
        <v>0</v>
      </c>
      <c r="I347" s="305">
        <v>0</v>
      </c>
      <c r="J347" s="305">
        <v>0</v>
      </c>
      <c r="K347" s="305">
        <v>0</v>
      </c>
      <c r="L347" s="305">
        <v>0</v>
      </c>
      <c r="M347" s="305">
        <v>0</v>
      </c>
      <c r="N347" s="305">
        <v>0</v>
      </c>
    </row>
    <row r="348" spans="1:14" s="171" customFormat="1" x14ac:dyDescent="0.2">
      <c r="A348" s="128" t="s">
        <v>3134</v>
      </c>
      <c r="B348" s="305">
        <v>0</v>
      </c>
      <c r="C348" s="305">
        <v>0</v>
      </c>
      <c r="D348" s="305">
        <v>0</v>
      </c>
      <c r="E348" s="305">
        <v>0</v>
      </c>
      <c r="F348" s="305">
        <v>0</v>
      </c>
      <c r="G348" s="305">
        <v>0</v>
      </c>
      <c r="H348" s="305">
        <v>0</v>
      </c>
      <c r="I348" s="305">
        <v>0</v>
      </c>
      <c r="J348" s="305">
        <v>0</v>
      </c>
      <c r="K348" s="305">
        <v>0</v>
      </c>
      <c r="L348" s="305">
        <v>0</v>
      </c>
      <c r="M348" s="305">
        <v>0</v>
      </c>
      <c r="N348" s="305">
        <v>0</v>
      </c>
    </row>
    <row r="349" spans="1:14" s="171" customFormat="1" x14ac:dyDescent="0.2">
      <c r="A349" s="128" t="s">
        <v>3135</v>
      </c>
      <c r="B349" s="305">
        <v>0</v>
      </c>
      <c r="C349" s="305">
        <v>0</v>
      </c>
      <c r="D349" s="305">
        <v>0</v>
      </c>
      <c r="E349" s="305">
        <v>0</v>
      </c>
      <c r="F349" s="305">
        <v>0</v>
      </c>
      <c r="G349" s="305">
        <v>0</v>
      </c>
      <c r="H349" s="305">
        <v>0</v>
      </c>
      <c r="I349" s="305">
        <v>0</v>
      </c>
      <c r="J349" s="305">
        <v>0</v>
      </c>
      <c r="K349" s="305">
        <v>0</v>
      </c>
      <c r="L349" s="305">
        <v>0</v>
      </c>
      <c r="M349" s="305">
        <v>0</v>
      </c>
      <c r="N349" s="305">
        <v>0</v>
      </c>
    </row>
    <row r="350" spans="1:14" s="171" customFormat="1" x14ac:dyDescent="0.2">
      <c r="A350" s="128" t="s">
        <v>3136</v>
      </c>
      <c r="B350" s="305">
        <v>0</v>
      </c>
      <c r="C350" s="305">
        <v>0</v>
      </c>
      <c r="D350" s="305">
        <v>0</v>
      </c>
      <c r="E350" s="305">
        <v>0</v>
      </c>
      <c r="F350" s="305">
        <v>0</v>
      </c>
      <c r="G350" s="305">
        <v>0</v>
      </c>
      <c r="H350" s="305">
        <v>0</v>
      </c>
      <c r="I350" s="305">
        <v>0</v>
      </c>
      <c r="J350" s="305">
        <v>0</v>
      </c>
      <c r="K350" s="305">
        <v>0</v>
      </c>
      <c r="L350" s="305">
        <v>0</v>
      </c>
      <c r="M350" s="305">
        <v>0</v>
      </c>
      <c r="N350" s="305">
        <v>0</v>
      </c>
    </row>
    <row r="351" spans="1:14" s="171" customFormat="1" x14ac:dyDescent="0.2">
      <c r="A351" s="174" t="s">
        <v>3137</v>
      </c>
      <c r="B351" s="305">
        <v>0</v>
      </c>
      <c r="C351" s="305">
        <v>0</v>
      </c>
      <c r="D351" s="305">
        <v>0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5">
        <v>0</v>
      </c>
      <c r="L351" s="305">
        <v>0</v>
      </c>
      <c r="M351" s="305">
        <v>0</v>
      </c>
      <c r="N351" s="305">
        <v>0</v>
      </c>
    </row>
    <row r="352" spans="1:14" s="171" customFormat="1" x14ac:dyDescent="0.2">
      <c r="A352" s="128" t="s">
        <v>3138</v>
      </c>
      <c r="B352" s="305">
        <v>0</v>
      </c>
      <c r="C352" s="305">
        <v>0</v>
      </c>
      <c r="D352" s="305">
        <v>0</v>
      </c>
      <c r="E352" s="305">
        <v>0</v>
      </c>
      <c r="F352" s="305">
        <v>0</v>
      </c>
      <c r="G352" s="305">
        <v>0</v>
      </c>
      <c r="H352" s="305">
        <v>0</v>
      </c>
      <c r="I352" s="305">
        <v>0</v>
      </c>
      <c r="J352" s="305">
        <v>0</v>
      </c>
      <c r="K352" s="305">
        <v>0</v>
      </c>
      <c r="L352" s="305">
        <v>0</v>
      </c>
      <c r="M352" s="305">
        <v>0</v>
      </c>
      <c r="N352" s="305">
        <v>0</v>
      </c>
    </row>
    <row r="353" spans="1:14" s="171" customFormat="1" x14ac:dyDescent="0.2">
      <c r="A353" s="128" t="s">
        <v>3139</v>
      </c>
      <c r="B353" s="305">
        <v>0</v>
      </c>
      <c r="C353" s="305">
        <v>0</v>
      </c>
      <c r="D353" s="305">
        <v>0</v>
      </c>
      <c r="E353" s="305">
        <v>0</v>
      </c>
      <c r="F353" s="305">
        <v>0</v>
      </c>
      <c r="G353" s="305">
        <v>0</v>
      </c>
      <c r="H353" s="305">
        <v>0</v>
      </c>
      <c r="I353" s="305">
        <v>0</v>
      </c>
      <c r="J353" s="305">
        <v>0</v>
      </c>
      <c r="K353" s="305">
        <v>0</v>
      </c>
      <c r="L353" s="305">
        <v>0</v>
      </c>
      <c r="M353" s="305">
        <v>0</v>
      </c>
      <c r="N353" s="305">
        <v>0</v>
      </c>
    </row>
    <row r="354" spans="1:14" s="171" customFormat="1" x14ac:dyDescent="0.2">
      <c r="A354" s="128" t="s">
        <v>3140</v>
      </c>
      <c r="B354" s="305">
        <v>0</v>
      </c>
      <c r="C354" s="305">
        <v>0</v>
      </c>
      <c r="D354" s="305">
        <v>0</v>
      </c>
      <c r="E354" s="305">
        <v>0</v>
      </c>
      <c r="F354" s="305">
        <v>0</v>
      </c>
      <c r="G354" s="305">
        <v>0</v>
      </c>
      <c r="H354" s="305">
        <v>0</v>
      </c>
      <c r="I354" s="305">
        <v>0</v>
      </c>
      <c r="J354" s="305">
        <v>0</v>
      </c>
      <c r="K354" s="305">
        <v>0</v>
      </c>
      <c r="L354" s="305">
        <v>0</v>
      </c>
      <c r="M354" s="305">
        <v>0</v>
      </c>
      <c r="N354" s="305">
        <v>0</v>
      </c>
    </row>
    <row r="355" spans="1:14" s="171" customFormat="1" x14ac:dyDescent="0.2">
      <c r="A355" s="128" t="s">
        <v>3141</v>
      </c>
      <c r="B355" s="305">
        <v>0</v>
      </c>
      <c r="C355" s="305">
        <v>0</v>
      </c>
      <c r="D355" s="305">
        <v>0</v>
      </c>
      <c r="E355" s="305">
        <v>0</v>
      </c>
      <c r="F355" s="305">
        <v>0</v>
      </c>
      <c r="G355" s="305">
        <v>0</v>
      </c>
      <c r="H355" s="305">
        <v>0</v>
      </c>
      <c r="I355" s="305">
        <v>0</v>
      </c>
      <c r="J355" s="305">
        <v>0</v>
      </c>
      <c r="K355" s="305">
        <v>0</v>
      </c>
      <c r="L355" s="305">
        <v>0</v>
      </c>
      <c r="M355" s="305">
        <v>0</v>
      </c>
      <c r="N355" s="305">
        <v>0</v>
      </c>
    </row>
    <row r="356" spans="1:14" s="171" customFormat="1" x14ac:dyDescent="0.2">
      <c r="A356" s="128" t="s">
        <v>3142</v>
      </c>
      <c r="B356" s="305">
        <v>0</v>
      </c>
      <c r="C356" s="305">
        <v>0</v>
      </c>
      <c r="D356" s="305">
        <v>0</v>
      </c>
      <c r="E356" s="305">
        <v>0</v>
      </c>
      <c r="F356" s="305">
        <v>0</v>
      </c>
      <c r="G356" s="305">
        <v>0</v>
      </c>
      <c r="H356" s="305">
        <v>0</v>
      </c>
      <c r="I356" s="305">
        <v>0</v>
      </c>
      <c r="J356" s="305">
        <v>0</v>
      </c>
      <c r="K356" s="305">
        <v>0</v>
      </c>
      <c r="L356" s="305">
        <v>0</v>
      </c>
      <c r="M356" s="305">
        <v>0</v>
      </c>
      <c r="N356" s="305">
        <v>0</v>
      </c>
    </row>
    <row r="357" spans="1:14" s="171" customFormat="1" x14ac:dyDescent="0.2">
      <c r="A357" s="128" t="s">
        <v>3143</v>
      </c>
      <c r="B357" s="305">
        <v>0</v>
      </c>
      <c r="C357" s="305">
        <v>0</v>
      </c>
      <c r="D357" s="305">
        <v>0</v>
      </c>
      <c r="E357" s="305">
        <v>0</v>
      </c>
      <c r="F357" s="305">
        <v>0</v>
      </c>
      <c r="G357" s="305">
        <v>0</v>
      </c>
      <c r="H357" s="305">
        <v>0</v>
      </c>
      <c r="I357" s="305">
        <v>0</v>
      </c>
      <c r="J357" s="305">
        <v>0</v>
      </c>
      <c r="K357" s="305">
        <v>0</v>
      </c>
      <c r="L357" s="305">
        <v>0</v>
      </c>
      <c r="M357" s="305">
        <v>0</v>
      </c>
      <c r="N357" s="305">
        <v>0</v>
      </c>
    </row>
    <row r="358" spans="1:14" x14ac:dyDescent="0.2">
      <c r="A358" s="27" t="s">
        <v>3144</v>
      </c>
    </row>
    <row r="359" spans="1:14" s="171" customFormat="1" x14ac:dyDescent="0.2">
      <c r="A359" s="172" t="s">
        <v>3145</v>
      </c>
      <c r="B359" s="305"/>
      <c r="C359" s="305"/>
      <c r="D359" s="305"/>
      <c r="E359" s="305"/>
      <c r="F359" s="305"/>
      <c r="G359" s="305"/>
      <c r="H359" s="305"/>
      <c r="I359" s="305"/>
      <c r="J359" s="305"/>
      <c r="K359" s="305"/>
      <c r="L359" s="305"/>
      <c r="M359" s="305"/>
      <c r="N359" s="305"/>
    </row>
    <row r="360" spans="1:14" s="171" customFormat="1" x14ac:dyDescent="0.2">
      <c r="A360" s="128" t="s">
        <v>3146</v>
      </c>
      <c r="B360" s="305">
        <v>0</v>
      </c>
      <c r="C360" s="305">
        <v>0</v>
      </c>
      <c r="D360" s="305">
        <v>0</v>
      </c>
      <c r="E360" s="305">
        <v>0</v>
      </c>
      <c r="F360" s="305">
        <v>0</v>
      </c>
      <c r="G360" s="305">
        <v>0</v>
      </c>
      <c r="H360" s="305">
        <v>0</v>
      </c>
      <c r="I360" s="305">
        <v>0</v>
      </c>
      <c r="J360" s="305">
        <v>0</v>
      </c>
      <c r="K360" s="305">
        <v>0</v>
      </c>
      <c r="L360" s="305">
        <v>0</v>
      </c>
      <c r="M360" s="305">
        <v>0</v>
      </c>
      <c r="N360" s="305">
        <v>0</v>
      </c>
    </row>
    <row r="361" spans="1:14" s="171" customFormat="1" x14ac:dyDescent="0.2">
      <c r="A361" s="128" t="s">
        <v>3147</v>
      </c>
      <c r="B361" s="305">
        <v>0</v>
      </c>
      <c r="C361" s="305">
        <v>0</v>
      </c>
      <c r="D361" s="305">
        <v>0</v>
      </c>
      <c r="E361" s="305">
        <v>0</v>
      </c>
      <c r="F361" s="305">
        <v>0</v>
      </c>
      <c r="G361" s="305">
        <v>0</v>
      </c>
      <c r="H361" s="305">
        <v>0</v>
      </c>
      <c r="I361" s="305">
        <v>0</v>
      </c>
      <c r="J361" s="305">
        <v>0</v>
      </c>
      <c r="K361" s="305">
        <v>0</v>
      </c>
      <c r="L361" s="305">
        <v>0</v>
      </c>
      <c r="M361" s="305">
        <v>0</v>
      </c>
      <c r="N361" s="305">
        <v>0</v>
      </c>
    </row>
    <row r="362" spans="1:14" s="171" customFormat="1" x14ac:dyDescent="0.2">
      <c r="A362" s="128" t="s">
        <v>3148</v>
      </c>
      <c r="B362" s="305">
        <v>0</v>
      </c>
      <c r="C362" s="305">
        <v>0</v>
      </c>
      <c r="D362" s="305">
        <v>0</v>
      </c>
      <c r="E362" s="305">
        <v>0</v>
      </c>
      <c r="F362" s="305">
        <v>0</v>
      </c>
      <c r="G362" s="305">
        <v>0</v>
      </c>
      <c r="H362" s="305">
        <v>0</v>
      </c>
      <c r="I362" s="305">
        <v>0</v>
      </c>
      <c r="J362" s="305">
        <v>0</v>
      </c>
      <c r="K362" s="305">
        <v>0</v>
      </c>
      <c r="L362" s="305">
        <v>0</v>
      </c>
      <c r="M362" s="305">
        <v>0</v>
      </c>
      <c r="N362" s="305">
        <v>0</v>
      </c>
    </row>
    <row r="363" spans="1:14" s="171" customFormat="1" x14ac:dyDescent="0.2">
      <c r="A363" s="128" t="s">
        <v>3149</v>
      </c>
      <c r="B363" s="305">
        <v>0</v>
      </c>
      <c r="C363" s="305">
        <v>0</v>
      </c>
      <c r="D363" s="305">
        <v>0</v>
      </c>
      <c r="E363" s="305">
        <v>0</v>
      </c>
      <c r="F363" s="305">
        <v>0</v>
      </c>
      <c r="G363" s="305">
        <v>0</v>
      </c>
      <c r="H363" s="305">
        <v>0</v>
      </c>
      <c r="I363" s="305">
        <v>0</v>
      </c>
      <c r="J363" s="305">
        <v>0</v>
      </c>
      <c r="K363" s="305">
        <v>0</v>
      </c>
      <c r="L363" s="305">
        <v>0</v>
      </c>
      <c r="M363" s="305">
        <v>0</v>
      </c>
      <c r="N363" s="305">
        <v>0</v>
      </c>
    </row>
    <row r="364" spans="1:14" s="171" customFormat="1" x14ac:dyDescent="0.2">
      <c r="A364" s="128" t="s">
        <v>3150</v>
      </c>
      <c r="B364" s="305">
        <v>0</v>
      </c>
      <c r="C364" s="305">
        <v>0</v>
      </c>
      <c r="D364" s="305">
        <v>0</v>
      </c>
      <c r="E364" s="305">
        <v>0</v>
      </c>
      <c r="F364" s="305">
        <v>0</v>
      </c>
      <c r="G364" s="305">
        <v>0</v>
      </c>
      <c r="H364" s="305">
        <v>0</v>
      </c>
      <c r="I364" s="305">
        <v>0</v>
      </c>
      <c r="J364" s="305">
        <v>0</v>
      </c>
      <c r="K364" s="305">
        <v>0</v>
      </c>
      <c r="L364" s="305">
        <v>0</v>
      </c>
      <c r="M364" s="305">
        <v>0</v>
      </c>
      <c r="N364" s="305">
        <v>0</v>
      </c>
    </row>
    <row r="365" spans="1:14" s="171" customFormat="1" x14ac:dyDescent="0.2">
      <c r="A365" s="128" t="s">
        <v>3151</v>
      </c>
      <c r="B365" s="305"/>
      <c r="C365" s="305"/>
      <c r="D365" s="305"/>
      <c r="E365" s="305"/>
      <c r="F365" s="305"/>
      <c r="G365" s="305"/>
      <c r="H365" s="305"/>
      <c r="I365" s="305"/>
      <c r="J365" s="305"/>
      <c r="K365" s="305"/>
      <c r="L365" s="305"/>
      <c r="M365" s="305"/>
      <c r="N365" s="305"/>
    </row>
    <row r="366" spans="1:14" x14ac:dyDescent="0.2">
      <c r="A366" s="30" t="s">
        <v>3152</v>
      </c>
    </row>
    <row r="367" spans="1:14" x14ac:dyDescent="0.2">
      <c r="A367" s="27" t="s">
        <v>3153</v>
      </c>
      <c r="B367" s="305">
        <v>0</v>
      </c>
      <c r="C367" s="305">
        <v>0</v>
      </c>
      <c r="D367" s="305">
        <v>0</v>
      </c>
      <c r="E367" s="305">
        <v>0</v>
      </c>
      <c r="F367" s="305">
        <v>0</v>
      </c>
      <c r="G367" s="305">
        <v>0</v>
      </c>
      <c r="H367" s="305">
        <v>0</v>
      </c>
      <c r="I367" s="305">
        <v>0</v>
      </c>
      <c r="J367" s="305">
        <v>0</v>
      </c>
      <c r="K367" s="305">
        <v>0</v>
      </c>
      <c r="L367" s="305">
        <v>0</v>
      </c>
      <c r="M367" s="305">
        <v>0</v>
      </c>
      <c r="N367" s="305">
        <v>0</v>
      </c>
    </row>
    <row r="368" spans="1:14" x14ac:dyDescent="0.2">
      <c r="A368" s="27" t="s">
        <v>3154</v>
      </c>
      <c r="B368" s="305">
        <v>0</v>
      </c>
      <c r="C368" s="305">
        <v>0</v>
      </c>
      <c r="D368" s="305">
        <v>0</v>
      </c>
      <c r="E368" s="305">
        <v>0</v>
      </c>
      <c r="F368" s="305">
        <v>0</v>
      </c>
      <c r="G368" s="305">
        <v>0</v>
      </c>
      <c r="H368" s="305">
        <v>0</v>
      </c>
      <c r="I368" s="305">
        <v>0</v>
      </c>
      <c r="J368" s="305">
        <v>0</v>
      </c>
      <c r="K368" s="305">
        <v>0</v>
      </c>
      <c r="L368" s="305">
        <v>0</v>
      </c>
      <c r="M368" s="305">
        <v>0</v>
      </c>
      <c r="N368" s="305">
        <v>0</v>
      </c>
    </row>
    <row r="369" spans="1:14" x14ac:dyDescent="0.2">
      <c r="A369" s="27" t="s">
        <v>3155</v>
      </c>
      <c r="B369" s="305">
        <v>0</v>
      </c>
      <c r="C369" s="305">
        <v>0</v>
      </c>
      <c r="D369" s="305">
        <v>0</v>
      </c>
      <c r="E369" s="305">
        <v>0</v>
      </c>
      <c r="F369" s="305">
        <v>0</v>
      </c>
      <c r="G369" s="305">
        <v>0</v>
      </c>
      <c r="H369" s="305">
        <v>0</v>
      </c>
      <c r="I369" s="305">
        <v>0</v>
      </c>
      <c r="J369" s="305">
        <v>0</v>
      </c>
      <c r="K369" s="305">
        <v>0</v>
      </c>
      <c r="L369" s="305">
        <v>0</v>
      </c>
      <c r="M369" s="305">
        <v>0</v>
      </c>
      <c r="N369" s="305">
        <v>0</v>
      </c>
    </row>
    <row r="370" spans="1:14" x14ac:dyDescent="0.2">
      <c r="A370" s="27" t="s">
        <v>3156</v>
      </c>
      <c r="B370" s="305">
        <v>0</v>
      </c>
      <c r="C370" s="305">
        <v>0</v>
      </c>
      <c r="D370" s="305">
        <v>0</v>
      </c>
      <c r="E370" s="305">
        <v>0</v>
      </c>
      <c r="F370" s="305">
        <v>0</v>
      </c>
      <c r="G370" s="305">
        <v>0</v>
      </c>
      <c r="H370" s="305">
        <v>0</v>
      </c>
      <c r="I370" s="305">
        <v>0</v>
      </c>
      <c r="J370" s="305">
        <v>0</v>
      </c>
      <c r="K370" s="305">
        <v>0</v>
      </c>
      <c r="L370" s="305">
        <v>0</v>
      </c>
      <c r="M370" s="305">
        <v>0</v>
      </c>
      <c r="N370" s="305">
        <v>0</v>
      </c>
    </row>
    <row r="371" spans="1:14" x14ac:dyDescent="0.2">
      <c r="A371" s="30" t="s">
        <v>3157</v>
      </c>
    </row>
    <row r="372" spans="1:14" x14ac:dyDescent="0.2">
      <c r="A372" s="30" t="s">
        <v>3158</v>
      </c>
    </row>
    <row r="373" spans="1:14" s="171" customFormat="1" x14ac:dyDescent="0.2">
      <c r="A373" s="128" t="s">
        <v>3159</v>
      </c>
      <c r="B373" s="305">
        <v>0</v>
      </c>
      <c r="C373" s="305">
        <v>0</v>
      </c>
      <c r="D373" s="305">
        <v>0</v>
      </c>
      <c r="E373" s="305">
        <v>0</v>
      </c>
      <c r="F373" s="305">
        <v>0</v>
      </c>
      <c r="G373" s="305">
        <v>0</v>
      </c>
      <c r="H373" s="305">
        <v>0</v>
      </c>
      <c r="I373" s="305">
        <v>0</v>
      </c>
      <c r="J373" s="305">
        <v>0</v>
      </c>
      <c r="K373" s="305">
        <v>0</v>
      </c>
      <c r="L373" s="305">
        <v>0</v>
      </c>
      <c r="M373" s="305">
        <v>0</v>
      </c>
      <c r="N373" s="305">
        <v>0</v>
      </c>
    </row>
    <row r="374" spans="1:14" s="171" customFormat="1" x14ac:dyDescent="0.2">
      <c r="A374" s="128" t="s">
        <v>3160</v>
      </c>
      <c r="B374" s="305">
        <v>0</v>
      </c>
      <c r="C374" s="305">
        <v>0</v>
      </c>
      <c r="D374" s="305">
        <v>0</v>
      </c>
      <c r="E374" s="305">
        <v>0</v>
      </c>
      <c r="F374" s="305">
        <v>0</v>
      </c>
      <c r="G374" s="305">
        <v>0</v>
      </c>
      <c r="H374" s="305">
        <v>0</v>
      </c>
      <c r="I374" s="305">
        <v>0</v>
      </c>
      <c r="J374" s="305">
        <v>0</v>
      </c>
      <c r="K374" s="305">
        <v>0</v>
      </c>
      <c r="L374" s="305">
        <v>0</v>
      </c>
      <c r="M374" s="305">
        <v>0</v>
      </c>
      <c r="N374" s="305">
        <v>0</v>
      </c>
    </row>
    <row r="375" spans="1:14" s="171" customFormat="1" x14ac:dyDescent="0.2">
      <c r="A375" s="128" t="s">
        <v>3161</v>
      </c>
      <c r="B375" s="305">
        <v>0</v>
      </c>
      <c r="C375" s="305">
        <v>0</v>
      </c>
      <c r="D375" s="305">
        <v>0</v>
      </c>
      <c r="E375" s="305">
        <v>0</v>
      </c>
      <c r="F375" s="305">
        <v>0</v>
      </c>
      <c r="G375" s="305">
        <v>0</v>
      </c>
      <c r="H375" s="305">
        <v>0</v>
      </c>
      <c r="I375" s="305">
        <v>0</v>
      </c>
      <c r="J375" s="305">
        <v>0</v>
      </c>
      <c r="K375" s="305">
        <v>0</v>
      </c>
      <c r="L375" s="305">
        <v>0</v>
      </c>
      <c r="M375" s="305">
        <v>0</v>
      </c>
      <c r="N375" s="305">
        <v>0</v>
      </c>
    </row>
    <row r="376" spans="1:14" s="171" customFormat="1" x14ac:dyDescent="0.2">
      <c r="A376" s="128" t="s">
        <v>3162</v>
      </c>
      <c r="B376" s="305">
        <v>0</v>
      </c>
      <c r="C376" s="305">
        <v>0</v>
      </c>
      <c r="D376" s="305">
        <v>0</v>
      </c>
      <c r="E376" s="305">
        <v>0</v>
      </c>
      <c r="F376" s="305">
        <v>0</v>
      </c>
      <c r="G376" s="305">
        <v>0</v>
      </c>
      <c r="H376" s="305">
        <v>0</v>
      </c>
      <c r="I376" s="305">
        <v>0</v>
      </c>
      <c r="J376" s="305">
        <v>0</v>
      </c>
      <c r="K376" s="305">
        <v>0</v>
      </c>
      <c r="L376" s="305">
        <v>0</v>
      </c>
      <c r="M376" s="305">
        <v>0</v>
      </c>
      <c r="N376" s="305">
        <v>0</v>
      </c>
    </row>
    <row r="377" spans="1:14" s="171" customFormat="1" x14ac:dyDescent="0.2">
      <c r="A377" s="128" t="s">
        <v>3163</v>
      </c>
      <c r="B377" s="305">
        <v>0</v>
      </c>
      <c r="C377" s="305">
        <v>0</v>
      </c>
      <c r="D377" s="305">
        <v>0</v>
      </c>
      <c r="E377" s="305">
        <v>0</v>
      </c>
      <c r="F377" s="305">
        <v>0</v>
      </c>
      <c r="G377" s="305">
        <v>0</v>
      </c>
      <c r="H377" s="305">
        <v>0</v>
      </c>
      <c r="I377" s="305">
        <v>0</v>
      </c>
      <c r="J377" s="305">
        <v>0</v>
      </c>
      <c r="K377" s="305">
        <v>0</v>
      </c>
      <c r="L377" s="305">
        <v>0</v>
      </c>
      <c r="M377" s="305">
        <v>0</v>
      </c>
      <c r="N377" s="305">
        <v>0</v>
      </c>
    </row>
    <row r="378" spans="1:14" s="171" customFormat="1" x14ac:dyDescent="0.2">
      <c r="A378" s="128" t="s">
        <v>3164</v>
      </c>
      <c r="B378" s="305">
        <v>0</v>
      </c>
      <c r="C378" s="305">
        <v>0</v>
      </c>
      <c r="D378" s="305">
        <v>0</v>
      </c>
      <c r="E378" s="305">
        <v>0</v>
      </c>
      <c r="F378" s="305">
        <v>0</v>
      </c>
      <c r="G378" s="305">
        <v>0</v>
      </c>
      <c r="H378" s="305">
        <v>0</v>
      </c>
      <c r="I378" s="305">
        <v>0</v>
      </c>
      <c r="J378" s="305">
        <v>0</v>
      </c>
      <c r="K378" s="305">
        <v>0</v>
      </c>
      <c r="L378" s="305">
        <v>0</v>
      </c>
      <c r="M378" s="305">
        <v>0</v>
      </c>
      <c r="N378" s="305">
        <v>0</v>
      </c>
    </row>
    <row r="379" spans="1:14" x14ac:dyDescent="0.2">
      <c r="A379" s="30" t="s">
        <v>3165</v>
      </c>
    </row>
    <row r="380" spans="1:14" s="171" customFormat="1" x14ac:dyDescent="0.2">
      <c r="A380" s="128" t="s">
        <v>3166</v>
      </c>
      <c r="B380" s="305">
        <v>0</v>
      </c>
      <c r="C380" s="305">
        <v>0</v>
      </c>
      <c r="D380" s="305">
        <v>0</v>
      </c>
      <c r="E380" s="305">
        <v>0</v>
      </c>
      <c r="F380" s="305">
        <v>0</v>
      </c>
      <c r="G380" s="305">
        <v>0</v>
      </c>
      <c r="H380" s="305">
        <v>0</v>
      </c>
      <c r="I380" s="305">
        <v>0</v>
      </c>
      <c r="J380" s="305">
        <v>0</v>
      </c>
      <c r="K380" s="305">
        <v>0</v>
      </c>
      <c r="L380" s="305">
        <v>0</v>
      </c>
      <c r="M380" s="305">
        <v>0</v>
      </c>
      <c r="N380" s="305">
        <v>0</v>
      </c>
    </row>
    <row r="381" spans="1:14" s="171" customFormat="1" x14ac:dyDescent="0.2">
      <c r="A381" s="128" t="s">
        <v>3167</v>
      </c>
      <c r="B381" s="305">
        <v>0</v>
      </c>
      <c r="C381" s="305">
        <v>0</v>
      </c>
      <c r="D381" s="305">
        <v>0</v>
      </c>
      <c r="E381" s="305">
        <v>0</v>
      </c>
      <c r="F381" s="305">
        <v>0</v>
      </c>
      <c r="G381" s="305">
        <v>0</v>
      </c>
      <c r="H381" s="305">
        <v>0</v>
      </c>
      <c r="I381" s="305">
        <v>0</v>
      </c>
      <c r="J381" s="305">
        <v>0</v>
      </c>
      <c r="K381" s="305">
        <v>0</v>
      </c>
      <c r="L381" s="305">
        <v>0</v>
      </c>
      <c r="M381" s="305">
        <v>0</v>
      </c>
      <c r="N381" s="305">
        <v>0</v>
      </c>
    </row>
    <row r="382" spans="1:14" s="171" customFormat="1" x14ac:dyDescent="0.2">
      <c r="A382" s="128" t="s">
        <v>3168</v>
      </c>
      <c r="B382" s="305">
        <v>0</v>
      </c>
      <c r="C382" s="305">
        <v>0</v>
      </c>
      <c r="D382" s="305">
        <v>0</v>
      </c>
      <c r="E382" s="305">
        <v>0</v>
      </c>
      <c r="F382" s="305">
        <v>0</v>
      </c>
      <c r="G382" s="305">
        <v>0</v>
      </c>
      <c r="H382" s="305">
        <v>0</v>
      </c>
      <c r="I382" s="305">
        <v>0</v>
      </c>
      <c r="J382" s="305">
        <v>0</v>
      </c>
      <c r="K382" s="305">
        <v>0</v>
      </c>
      <c r="L382" s="305">
        <v>0</v>
      </c>
      <c r="M382" s="305">
        <v>0</v>
      </c>
      <c r="N382" s="305">
        <v>0</v>
      </c>
    </row>
    <row r="383" spans="1:14" s="171" customFormat="1" x14ac:dyDescent="0.2">
      <c r="A383" s="128" t="s">
        <v>3169</v>
      </c>
      <c r="B383" s="305">
        <v>0</v>
      </c>
      <c r="C383" s="305">
        <v>0</v>
      </c>
      <c r="D383" s="305">
        <v>0</v>
      </c>
      <c r="E383" s="305">
        <v>0</v>
      </c>
      <c r="F383" s="305">
        <v>0</v>
      </c>
      <c r="G383" s="305">
        <v>0</v>
      </c>
      <c r="H383" s="305">
        <v>0</v>
      </c>
      <c r="I383" s="305">
        <v>0</v>
      </c>
      <c r="J383" s="305">
        <v>0</v>
      </c>
      <c r="K383" s="305">
        <v>0</v>
      </c>
      <c r="L383" s="305">
        <v>0</v>
      </c>
      <c r="M383" s="305">
        <v>0</v>
      </c>
      <c r="N383" s="305">
        <v>0</v>
      </c>
    </row>
    <row r="384" spans="1:14" s="171" customFormat="1" x14ac:dyDescent="0.2">
      <c r="A384" s="128" t="s">
        <v>3170</v>
      </c>
      <c r="B384" s="305">
        <v>0</v>
      </c>
      <c r="C384" s="305">
        <v>0</v>
      </c>
      <c r="D384" s="305">
        <v>0</v>
      </c>
      <c r="E384" s="305">
        <v>0</v>
      </c>
      <c r="F384" s="305">
        <v>0</v>
      </c>
      <c r="G384" s="305">
        <v>0</v>
      </c>
      <c r="H384" s="305">
        <v>0</v>
      </c>
      <c r="I384" s="305">
        <v>0</v>
      </c>
      <c r="J384" s="305">
        <v>0</v>
      </c>
      <c r="K384" s="305">
        <v>0</v>
      </c>
      <c r="L384" s="305">
        <v>0</v>
      </c>
      <c r="M384" s="305">
        <v>0</v>
      </c>
      <c r="N384" s="305">
        <v>0</v>
      </c>
    </row>
    <row r="385" spans="1:14" x14ac:dyDescent="0.2">
      <c r="A385" s="27" t="s">
        <v>3171</v>
      </c>
      <c r="B385" s="305">
        <v>0</v>
      </c>
      <c r="C385" s="305">
        <v>0</v>
      </c>
      <c r="D385" s="305">
        <v>0</v>
      </c>
      <c r="E385" s="305">
        <v>0</v>
      </c>
      <c r="F385" s="305">
        <v>0</v>
      </c>
      <c r="G385" s="305">
        <v>0</v>
      </c>
      <c r="H385" s="305">
        <v>0</v>
      </c>
      <c r="I385" s="305">
        <v>0</v>
      </c>
      <c r="J385" s="305">
        <v>0</v>
      </c>
      <c r="K385" s="305">
        <v>0</v>
      </c>
      <c r="L385" s="305">
        <v>0</v>
      </c>
      <c r="M385" s="305">
        <v>0</v>
      </c>
      <c r="N385" s="305">
        <v>0</v>
      </c>
    </row>
    <row r="386" spans="1:14" x14ac:dyDescent="0.2">
      <c r="A386" s="30" t="s">
        <v>3172</v>
      </c>
    </row>
    <row r="387" spans="1:14" x14ac:dyDescent="0.2">
      <c r="A387" s="30" t="s">
        <v>3173</v>
      </c>
    </row>
    <row r="388" spans="1:14" s="171" customFormat="1" x14ac:dyDescent="0.2">
      <c r="A388" s="128" t="s">
        <v>3174</v>
      </c>
      <c r="B388" s="305">
        <v>0</v>
      </c>
      <c r="C388" s="305">
        <v>0</v>
      </c>
      <c r="D388" s="305">
        <v>0</v>
      </c>
      <c r="E388" s="305">
        <v>0</v>
      </c>
      <c r="F388" s="305">
        <v>0</v>
      </c>
      <c r="G388" s="305">
        <v>0</v>
      </c>
      <c r="H388" s="305">
        <v>0</v>
      </c>
      <c r="I388" s="305">
        <v>0</v>
      </c>
      <c r="J388" s="305">
        <v>0</v>
      </c>
      <c r="K388" s="305">
        <v>0</v>
      </c>
      <c r="L388" s="305">
        <v>0</v>
      </c>
      <c r="M388" s="305">
        <v>0</v>
      </c>
      <c r="N388" s="305">
        <v>0</v>
      </c>
    </row>
    <row r="389" spans="1:14" s="171" customFormat="1" x14ac:dyDescent="0.2">
      <c r="A389" s="128" t="s">
        <v>3175</v>
      </c>
      <c r="B389" s="305">
        <v>0</v>
      </c>
      <c r="C389" s="305">
        <v>0</v>
      </c>
      <c r="D389" s="305">
        <v>0</v>
      </c>
      <c r="E389" s="305">
        <v>0</v>
      </c>
      <c r="F389" s="305">
        <v>0</v>
      </c>
      <c r="G389" s="305">
        <v>0</v>
      </c>
      <c r="H389" s="305">
        <v>0</v>
      </c>
      <c r="I389" s="305">
        <v>0</v>
      </c>
      <c r="J389" s="305">
        <v>0</v>
      </c>
      <c r="K389" s="305">
        <v>0</v>
      </c>
      <c r="L389" s="305">
        <v>0</v>
      </c>
      <c r="M389" s="305">
        <v>0</v>
      </c>
      <c r="N389" s="305">
        <v>0</v>
      </c>
    </row>
    <row r="390" spans="1:14" s="171" customFormat="1" x14ac:dyDescent="0.2">
      <c r="A390" s="128" t="s">
        <v>3176</v>
      </c>
      <c r="B390" s="305">
        <v>0</v>
      </c>
      <c r="C390" s="305">
        <v>0</v>
      </c>
      <c r="D390" s="305">
        <v>0</v>
      </c>
      <c r="E390" s="305">
        <v>0</v>
      </c>
      <c r="F390" s="305">
        <v>0</v>
      </c>
      <c r="G390" s="305">
        <v>0</v>
      </c>
      <c r="H390" s="305">
        <v>0</v>
      </c>
      <c r="I390" s="305">
        <v>0</v>
      </c>
      <c r="J390" s="305">
        <v>0</v>
      </c>
      <c r="K390" s="305">
        <v>0</v>
      </c>
      <c r="L390" s="305">
        <v>0</v>
      </c>
      <c r="M390" s="305">
        <v>0</v>
      </c>
      <c r="N390" s="305">
        <v>0</v>
      </c>
    </row>
    <row r="391" spans="1:14" s="171" customFormat="1" x14ac:dyDescent="0.2">
      <c r="A391" s="128" t="s">
        <v>3177</v>
      </c>
      <c r="B391" s="305">
        <v>0</v>
      </c>
      <c r="C391" s="305">
        <v>0</v>
      </c>
      <c r="D391" s="305">
        <v>0</v>
      </c>
      <c r="E391" s="305">
        <v>0</v>
      </c>
      <c r="F391" s="305">
        <v>0</v>
      </c>
      <c r="G391" s="305">
        <v>0</v>
      </c>
      <c r="H391" s="305">
        <v>0</v>
      </c>
      <c r="I391" s="305">
        <v>0</v>
      </c>
      <c r="J391" s="305">
        <v>0</v>
      </c>
      <c r="K391" s="305">
        <v>0</v>
      </c>
      <c r="L391" s="305">
        <v>0</v>
      </c>
      <c r="M391" s="305">
        <v>0</v>
      </c>
      <c r="N391" s="305">
        <v>0</v>
      </c>
    </row>
    <row r="392" spans="1:14" s="171" customFormat="1" x14ac:dyDescent="0.2">
      <c r="A392" s="128" t="s">
        <v>3178</v>
      </c>
      <c r="B392" s="305">
        <v>0</v>
      </c>
      <c r="C392" s="305">
        <v>0</v>
      </c>
      <c r="D392" s="305">
        <v>0</v>
      </c>
      <c r="E392" s="305">
        <v>0</v>
      </c>
      <c r="F392" s="305">
        <v>0</v>
      </c>
      <c r="G392" s="305">
        <v>0</v>
      </c>
      <c r="H392" s="305">
        <v>0</v>
      </c>
      <c r="I392" s="305">
        <v>0</v>
      </c>
      <c r="J392" s="305">
        <v>0</v>
      </c>
      <c r="K392" s="305">
        <v>0</v>
      </c>
      <c r="L392" s="305">
        <v>0</v>
      </c>
      <c r="M392" s="305">
        <v>0</v>
      </c>
      <c r="N392" s="305">
        <v>0</v>
      </c>
    </row>
    <row r="393" spans="1:14" s="171" customFormat="1" x14ac:dyDescent="0.2">
      <c r="A393" s="128" t="s">
        <v>3179</v>
      </c>
      <c r="B393" s="305">
        <v>0</v>
      </c>
      <c r="C393" s="305">
        <v>0</v>
      </c>
      <c r="D393" s="305">
        <v>0</v>
      </c>
      <c r="E393" s="305">
        <v>0</v>
      </c>
      <c r="F393" s="305">
        <v>0</v>
      </c>
      <c r="G393" s="305">
        <v>0</v>
      </c>
      <c r="H393" s="305">
        <v>0</v>
      </c>
      <c r="I393" s="305">
        <v>0</v>
      </c>
      <c r="J393" s="305">
        <v>0</v>
      </c>
      <c r="K393" s="305">
        <v>0</v>
      </c>
      <c r="L393" s="305">
        <v>0</v>
      </c>
      <c r="M393" s="305">
        <v>0</v>
      </c>
      <c r="N393" s="305">
        <v>0</v>
      </c>
    </row>
    <row r="394" spans="1:14" s="171" customFormat="1" x14ac:dyDescent="0.2">
      <c r="A394" s="128" t="s">
        <v>3180</v>
      </c>
      <c r="B394" s="305">
        <v>0</v>
      </c>
      <c r="C394" s="305">
        <v>0</v>
      </c>
      <c r="D394" s="305">
        <v>0</v>
      </c>
      <c r="E394" s="305">
        <v>0</v>
      </c>
      <c r="F394" s="305">
        <v>0</v>
      </c>
      <c r="G394" s="305">
        <v>0</v>
      </c>
      <c r="H394" s="305">
        <v>0</v>
      </c>
      <c r="I394" s="305">
        <v>0</v>
      </c>
      <c r="J394" s="305">
        <v>0</v>
      </c>
      <c r="K394" s="305">
        <v>0</v>
      </c>
      <c r="L394" s="305">
        <v>0</v>
      </c>
      <c r="M394" s="305">
        <v>0</v>
      </c>
      <c r="N394" s="305">
        <v>0</v>
      </c>
    </row>
    <row r="395" spans="1:14" s="171" customFormat="1" x14ac:dyDescent="0.2">
      <c r="A395" s="128" t="s">
        <v>3181</v>
      </c>
      <c r="B395" s="305">
        <v>0</v>
      </c>
      <c r="C395" s="305">
        <v>0</v>
      </c>
      <c r="D395" s="305">
        <v>0</v>
      </c>
      <c r="E395" s="305">
        <v>0</v>
      </c>
      <c r="F395" s="305">
        <v>0</v>
      </c>
      <c r="G395" s="305">
        <v>0</v>
      </c>
      <c r="H395" s="305">
        <v>0</v>
      </c>
      <c r="I395" s="305">
        <v>0</v>
      </c>
      <c r="J395" s="305">
        <v>0</v>
      </c>
      <c r="K395" s="305">
        <v>0</v>
      </c>
      <c r="L395" s="305">
        <v>0</v>
      </c>
      <c r="M395" s="305">
        <v>0</v>
      </c>
      <c r="N395" s="305">
        <v>0</v>
      </c>
    </row>
    <row r="396" spans="1:14" x14ac:dyDescent="0.2">
      <c r="A396" s="30" t="s">
        <v>3182</v>
      </c>
    </row>
    <row r="397" spans="1:14" s="171" customFormat="1" x14ac:dyDescent="0.2">
      <c r="A397" s="128" t="s">
        <v>1124</v>
      </c>
      <c r="B397" s="305">
        <v>0</v>
      </c>
      <c r="C397" s="305">
        <v>0</v>
      </c>
      <c r="D397" s="305">
        <v>0</v>
      </c>
      <c r="E397" s="305">
        <v>0</v>
      </c>
      <c r="F397" s="305">
        <v>0</v>
      </c>
      <c r="G397" s="305">
        <v>0</v>
      </c>
      <c r="H397" s="305">
        <v>0</v>
      </c>
      <c r="I397" s="305">
        <v>0</v>
      </c>
      <c r="J397" s="305">
        <v>0</v>
      </c>
      <c r="K397" s="305">
        <v>0</v>
      </c>
      <c r="L397" s="305">
        <v>0</v>
      </c>
      <c r="M397" s="305">
        <v>0</v>
      </c>
      <c r="N397" s="305">
        <v>0</v>
      </c>
    </row>
    <row r="398" spans="1:14" s="171" customFormat="1" x14ac:dyDescent="0.2">
      <c r="A398" s="128" t="s">
        <v>1125</v>
      </c>
      <c r="B398" s="305">
        <v>0</v>
      </c>
      <c r="C398" s="305">
        <v>0</v>
      </c>
      <c r="D398" s="305">
        <v>0</v>
      </c>
      <c r="E398" s="305">
        <v>0</v>
      </c>
      <c r="F398" s="305">
        <v>0</v>
      </c>
      <c r="G398" s="305">
        <v>0</v>
      </c>
      <c r="H398" s="305">
        <v>0</v>
      </c>
      <c r="I398" s="305">
        <v>0</v>
      </c>
      <c r="J398" s="305">
        <v>0</v>
      </c>
      <c r="K398" s="305">
        <v>0</v>
      </c>
      <c r="L398" s="305">
        <v>0</v>
      </c>
      <c r="M398" s="305">
        <v>0</v>
      </c>
      <c r="N398" s="305">
        <v>0</v>
      </c>
    </row>
    <row r="399" spans="1:14" s="171" customFormat="1" x14ac:dyDescent="0.2">
      <c r="A399" s="128" t="s">
        <v>1126</v>
      </c>
      <c r="B399" s="305">
        <v>0</v>
      </c>
      <c r="C399" s="305">
        <v>0</v>
      </c>
      <c r="D399" s="305">
        <v>0</v>
      </c>
      <c r="E399" s="305">
        <v>0</v>
      </c>
      <c r="F399" s="305">
        <v>0</v>
      </c>
      <c r="G399" s="305">
        <v>0</v>
      </c>
      <c r="H399" s="305">
        <v>0</v>
      </c>
      <c r="I399" s="305">
        <v>0</v>
      </c>
      <c r="J399" s="305">
        <v>0</v>
      </c>
      <c r="K399" s="305">
        <v>0</v>
      </c>
      <c r="L399" s="305">
        <v>0</v>
      </c>
      <c r="M399" s="305">
        <v>0</v>
      </c>
      <c r="N399" s="305">
        <v>0</v>
      </c>
    </row>
    <row r="400" spans="1:14" s="171" customFormat="1" x14ac:dyDescent="0.2">
      <c r="A400" s="128" t="s">
        <v>1127</v>
      </c>
      <c r="B400" s="305">
        <v>0</v>
      </c>
      <c r="C400" s="305">
        <v>0</v>
      </c>
      <c r="D400" s="305">
        <v>0</v>
      </c>
      <c r="E400" s="305">
        <v>0</v>
      </c>
      <c r="F400" s="305">
        <v>0</v>
      </c>
      <c r="G400" s="305">
        <v>0</v>
      </c>
      <c r="H400" s="305">
        <v>0</v>
      </c>
      <c r="I400" s="305">
        <v>0</v>
      </c>
      <c r="J400" s="305">
        <v>0</v>
      </c>
      <c r="K400" s="305">
        <v>0</v>
      </c>
      <c r="L400" s="305">
        <v>0</v>
      </c>
      <c r="M400" s="305">
        <v>0</v>
      </c>
      <c r="N400" s="305">
        <v>0</v>
      </c>
    </row>
    <row r="401" spans="1:14" s="171" customFormat="1" x14ac:dyDescent="0.2">
      <c r="A401" s="128" t="s">
        <v>1128</v>
      </c>
      <c r="B401" s="305">
        <v>0</v>
      </c>
      <c r="C401" s="305">
        <v>0</v>
      </c>
      <c r="D401" s="305">
        <v>0</v>
      </c>
      <c r="E401" s="305">
        <v>0</v>
      </c>
      <c r="F401" s="305">
        <v>0</v>
      </c>
      <c r="G401" s="305">
        <v>0</v>
      </c>
      <c r="H401" s="305">
        <v>0</v>
      </c>
      <c r="I401" s="305">
        <v>0</v>
      </c>
      <c r="J401" s="305">
        <v>0</v>
      </c>
      <c r="K401" s="305">
        <v>0</v>
      </c>
      <c r="L401" s="305">
        <v>0</v>
      </c>
      <c r="M401" s="305">
        <v>0</v>
      </c>
      <c r="N401" s="305">
        <v>0</v>
      </c>
    </row>
    <row r="402" spans="1:14" s="171" customFormat="1" x14ac:dyDescent="0.2">
      <c r="A402" s="128" t="s">
        <v>3183</v>
      </c>
      <c r="B402" s="305">
        <v>0</v>
      </c>
      <c r="C402" s="305">
        <v>0</v>
      </c>
      <c r="D402" s="305">
        <v>0</v>
      </c>
      <c r="E402" s="305">
        <v>0</v>
      </c>
      <c r="F402" s="305">
        <v>0</v>
      </c>
      <c r="G402" s="305">
        <v>0</v>
      </c>
      <c r="H402" s="305">
        <v>0</v>
      </c>
      <c r="I402" s="305">
        <v>0</v>
      </c>
      <c r="J402" s="305">
        <v>0</v>
      </c>
      <c r="K402" s="305">
        <v>0</v>
      </c>
      <c r="L402" s="305">
        <v>0</v>
      </c>
      <c r="M402" s="305">
        <v>0</v>
      </c>
      <c r="N402" s="305">
        <v>0</v>
      </c>
    </row>
    <row r="403" spans="1:14" s="171" customFormat="1" x14ac:dyDescent="0.2">
      <c r="A403" s="128" t="s">
        <v>3184</v>
      </c>
      <c r="B403" s="305">
        <v>0</v>
      </c>
      <c r="C403" s="305">
        <v>0</v>
      </c>
      <c r="D403" s="305">
        <v>0</v>
      </c>
      <c r="E403" s="305">
        <v>0</v>
      </c>
      <c r="F403" s="305">
        <v>0</v>
      </c>
      <c r="G403" s="305">
        <v>0</v>
      </c>
      <c r="H403" s="305">
        <v>0</v>
      </c>
      <c r="I403" s="305">
        <v>0</v>
      </c>
      <c r="J403" s="305">
        <v>0</v>
      </c>
      <c r="K403" s="305">
        <v>0</v>
      </c>
      <c r="L403" s="305">
        <v>0</v>
      </c>
      <c r="M403" s="305">
        <v>0</v>
      </c>
      <c r="N403" s="305">
        <v>0</v>
      </c>
    </row>
    <row r="404" spans="1:14" x14ac:dyDescent="0.2">
      <c r="A404" s="30" t="s">
        <v>3185</v>
      </c>
    </row>
    <row r="405" spans="1:14" s="171" customFormat="1" x14ac:dyDescent="0.2">
      <c r="A405" s="128" t="s">
        <v>3186</v>
      </c>
      <c r="B405" s="305">
        <v>0</v>
      </c>
      <c r="C405" s="305">
        <v>0</v>
      </c>
      <c r="D405" s="305">
        <v>0</v>
      </c>
      <c r="E405" s="305">
        <v>0</v>
      </c>
      <c r="F405" s="305">
        <v>0</v>
      </c>
      <c r="G405" s="305">
        <v>0</v>
      </c>
      <c r="H405" s="305">
        <v>0</v>
      </c>
      <c r="I405" s="305">
        <v>0</v>
      </c>
      <c r="J405" s="305">
        <v>0</v>
      </c>
      <c r="K405" s="305">
        <v>0</v>
      </c>
      <c r="L405" s="305">
        <v>0</v>
      </c>
      <c r="M405" s="305">
        <v>0</v>
      </c>
      <c r="N405" s="305">
        <v>0</v>
      </c>
    </row>
    <row r="406" spans="1:14" s="171" customFormat="1" x14ac:dyDescent="0.2">
      <c r="A406" s="128" t="s">
        <v>3187</v>
      </c>
      <c r="B406" s="305">
        <v>0</v>
      </c>
      <c r="C406" s="305">
        <v>0</v>
      </c>
      <c r="D406" s="305">
        <v>0</v>
      </c>
      <c r="E406" s="305">
        <v>0</v>
      </c>
      <c r="F406" s="305">
        <v>0</v>
      </c>
      <c r="G406" s="305">
        <v>0</v>
      </c>
      <c r="H406" s="305">
        <v>0</v>
      </c>
      <c r="I406" s="305">
        <v>0</v>
      </c>
      <c r="J406" s="305">
        <v>0</v>
      </c>
      <c r="K406" s="305">
        <v>0</v>
      </c>
      <c r="L406" s="305">
        <v>0</v>
      </c>
      <c r="M406" s="305">
        <v>0</v>
      </c>
      <c r="N406" s="305">
        <v>0</v>
      </c>
    </row>
    <row r="407" spans="1:14" s="171" customFormat="1" x14ac:dyDescent="0.2">
      <c r="A407" s="128" t="s">
        <v>3188</v>
      </c>
      <c r="B407" s="305">
        <v>0</v>
      </c>
      <c r="C407" s="305">
        <v>0</v>
      </c>
      <c r="D407" s="305">
        <v>0</v>
      </c>
      <c r="E407" s="305">
        <v>0</v>
      </c>
      <c r="F407" s="305">
        <v>0</v>
      </c>
      <c r="G407" s="305">
        <v>0</v>
      </c>
      <c r="H407" s="305">
        <v>0</v>
      </c>
      <c r="I407" s="305">
        <v>0</v>
      </c>
      <c r="J407" s="305">
        <v>0</v>
      </c>
      <c r="K407" s="305">
        <v>0</v>
      </c>
      <c r="L407" s="305">
        <v>0</v>
      </c>
      <c r="M407" s="305">
        <v>0</v>
      </c>
      <c r="N407" s="305">
        <v>0</v>
      </c>
    </row>
    <row r="408" spans="1:14" x14ac:dyDescent="0.2">
      <c r="A408" s="30" t="s">
        <v>3189</v>
      </c>
    </row>
    <row r="409" spans="1:14" s="171" customFormat="1" x14ac:dyDescent="0.2">
      <c r="A409" s="128" t="s">
        <v>3190</v>
      </c>
      <c r="B409" s="305">
        <v>0</v>
      </c>
      <c r="C409" s="305">
        <v>0</v>
      </c>
      <c r="D409" s="305">
        <v>0</v>
      </c>
      <c r="E409" s="305">
        <v>0</v>
      </c>
      <c r="F409" s="305">
        <v>0</v>
      </c>
      <c r="G409" s="305">
        <v>0</v>
      </c>
      <c r="H409" s="305">
        <v>0</v>
      </c>
      <c r="I409" s="305">
        <v>0</v>
      </c>
      <c r="J409" s="305">
        <v>0</v>
      </c>
      <c r="K409" s="305">
        <v>0</v>
      </c>
      <c r="L409" s="305">
        <v>0</v>
      </c>
      <c r="M409" s="305">
        <v>0</v>
      </c>
      <c r="N409" s="305">
        <v>0</v>
      </c>
    </row>
    <row r="410" spans="1:14" s="171" customFormat="1" x14ac:dyDescent="0.2">
      <c r="A410" s="128" t="s">
        <v>3191</v>
      </c>
      <c r="B410" s="305">
        <v>0</v>
      </c>
      <c r="C410" s="305">
        <v>0</v>
      </c>
      <c r="D410" s="305">
        <v>0</v>
      </c>
      <c r="E410" s="305">
        <v>0</v>
      </c>
      <c r="F410" s="305">
        <v>0</v>
      </c>
      <c r="G410" s="305">
        <v>0</v>
      </c>
      <c r="H410" s="305">
        <v>0</v>
      </c>
      <c r="I410" s="305">
        <v>0</v>
      </c>
      <c r="J410" s="305">
        <v>0</v>
      </c>
      <c r="K410" s="305">
        <v>0</v>
      </c>
      <c r="L410" s="305">
        <v>0</v>
      </c>
      <c r="M410" s="305">
        <v>0</v>
      </c>
      <c r="N410" s="305">
        <v>0</v>
      </c>
    </row>
    <row r="411" spans="1:14" s="171" customFormat="1" x14ac:dyDescent="0.2">
      <c r="A411" s="128" t="s">
        <v>3192</v>
      </c>
      <c r="B411" s="305">
        <v>0</v>
      </c>
      <c r="C411" s="305">
        <v>0</v>
      </c>
      <c r="D411" s="305">
        <v>0</v>
      </c>
      <c r="E411" s="305">
        <v>0</v>
      </c>
      <c r="F411" s="305">
        <v>0</v>
      </c>
      <c r="G411" s="305">
        <v>0</v>
      </c>
      <c r="H411" s="305">
        <v>0</v>
      </c>
      <c r="I411" s="305">
        <v>0</v>
      </c>
      <c r="J411" s="305">
        <v>0</v>
      </c>
      <c r="K411" s="305">
        <v>0</v>
      </c>
      <c r="L411" s="305">
        <v>0</v>
      </c>
      <c r="M411" s="305">
        <v>0</v>
      </c>
      <c r="N411" s="305">
        <v>0</v>
      </c>
    </row>
    <row r="412" spans="1:14" s="171" customFormat="1" x14ac:dyDescent="0.2">
      <c r="A412" s="128" t="s">
        <v>3193</v>
      </c>
      <c r="B412" s="305">
        <v>0</v>
      </c>
      <c r="C412" s="305">
        <v>0</v>
      </c>
      <c r="D412" s="305">
        <v>0</v>
      </c>
      <c r="E412" s="305">
        <v>0</v>
      </c>
      <c r="F412" s="305">
        <v>0</v>
      </c>
      <c r="G412" s="305">
        <v>0</v>
      </c>
      <c r="H412" s="305">
        <v>0</v>
      </c>
      <c r="I412" s="305">
        <v>0</v>
      </c>
      <c r="J412" s="305">
        <v>0</v>
      </c>
      <c r="K412" s="305">
        <v>0</v>
      </c>
      <c r="L412" s="305">
        <v>0</v>
      </c>
      <c r="M412" s="305">
        <v>0</v>
      </c>
      <c r="N412" s="305">
        <v>0</v>
      </c>
    </row>
    <row r="413" spans="1:14" x14ac:dyDescent="0.2">
      <c r="A413" s="30" t="s">
        <v>3194</v>
      </c>
    </row>
    <row r="414" spans="1:14" s="171" customFormat="1" x14ac:dyDescent="0.2">
      <c r="A414" s="128" t="s">
        <v>3195</v>
      </c>
      <c r="B414" s="305">
        <v>0</v>
      </c>
      <c r="C414" s="305">
        <v>0</v>
      </c>
      <c r="D414" s="305">
        <v>0</v>
      </c>
      <c r="E414" s="305">
        <v>0</v>
      </c>
      <c r="F414" s="305">
        <v>0</v>
      </c>
      <c r="G414" s="305">
        <v>0</v>
      </c>
      <c r="H414" s="305">
        <v>0</v>
      </c>
      <c r="I414" s="305">
        <v>0</v>
      </c>
      <c r="J414" s="305">
        <v>0</v>
      </c>
      <c r="K414" s="305">
        <v>0</v>
      </c>
      <c r="L414" s="305">
        <v>0</v>
      </c>
      <c r="M414" s="305">
        <v>0</v>
      </c>
      <c r="N414" s="305">
        <v>0</v>
      </c>
    </row>
    <row r="415" spans="1:14" s="171" customFormat="1" x14ac:dyDescent="0.2">
      <c r="A415" s="128" t="s">
        <v>3196</v>
      </c>
      <c r="B415" s="305">
        <v>0</v>
      </c>
      <c r="C415" s="305">
        <v>0</v>
      </c>
      <c r="D415" s="305">
        <v>0</v>
      </c>
      <c r="E415" s="305">
        <v>0</v>
      </c>
      <c r="F415" s="305">
        <v>0</v>
      </c>
      <c r="G415" s="305">
        <v>0</v>
      </c>
      <c r="H415" s="305">
        <v>0</v>
      </c>
      <c r="I415" s="305">
        <v>0</v>
      </c>
      <c r="J415" s="305">
        <v>0</v>
      </c>
      <c r="K415" s="305">
        <v>0</v>
      </c>
      <c r="L415" s="305">
        <v>0</v>
      </c>
      <c r="M415" s="305">
        <v>0</v>
      </c>
      <c r="N415" s="305">
        <v>0</v>
      </c>
    </row>
    <row r="416" spans="1:14" s="171" customFormat="1" x14ac:dyDescent="0.2">
      <c r="A416" s="128" t="s">
        <v>3197</v>
      </c>
      <c r="B416" s="305">
        <v>0</v>
      </c>
      <c r="C416" s="305">
        <v>0</v>
      </c>
      <c r="D416" s="305">
        <v>0</v>
      </c>
      <c r="E416" s="305">
        <v>0</v>
      </c>
      <c r="F416" s="305">
        <v>0</v>
      </c>
      <c r="G416" s="305">
        <v>0</v>
      </c>
      <c r="H416" s="305">
        <v>0</v>
      </c>
      <c r="I416" s="305">
        <v>0</v>
      </c>
      <c r="J416" s="305">
        <v>0</v>
      </c>
      <c r="K416" s="305">
        <v>0</v>
      </c>
      <c r="L416" s="305">
        <v>0</v>
      </c>
      <c r="M416" s="305">
        <v>0</v>
      </c>
      <c r="N416" s="305">
        <v>0</v>
      </c>
    </row>
    <row r="417" spans="1:14" s="171" customFormat="1" x14ac:dyDescent="0.2">
      <c r="A417" s="128" t="s">
        <v>3198</v>
      </c>
      <c r="B417" s="305">
        <v>0</v>
      </c>
      <c r="C417" s="305">
        <v>0</v>
      </c>
      <c r="D417" s="305">
        <v>0</v>
      </c>
      <c r="E417" s="305">
        <v>0</v>
      </c>
      <c r="F417" s="305">
        <v>0</v>
      </c>
      <c r="G417" s="305">
        <v>0</v>
      </c>
      <c r="H417" s="305">
        <v>0</v>
      </c>
      <c r="I417" s="305">
        <v>0</v>
      </c>
      <c r="J417" s="305">
        <v>0</v>
      </c>
      <c r="K417" s="305">
        <v>0</v>
      </c>
      <c r="L417" s="305">
        <v>0</v>
      </c>
      <c r="M417" s="305">
        <v>0</v>
      </c>
      <c r="N417" s="305">
        <v>0</v>
      </c>
    </row>
    <row r="418" spans="1:14" s="171" customFormat="1" x14ac:dyDescent="0.2">
      <c r="A418" s="128" t="s">
        <v>3199</v>
      </c>
      <c r="B418" s="305">
        <v>0</v>
      </c>
      <c r="C418" s="305">
        <v>0</v>
      </c>
      <c r="D418" s="305">
        <v>0</v>
      </c>
      <c r="E418" s="305">
        <v>0</v>
      </c>
      <c r="F418" s="305">
        <v>0</v>
      </c>
      <c r="G418" s="305">
        <v>0</v>
      </c>
      <c r="H418" s="305">
        <v>0</v>
      </c>
      <c r="I418" s="305">
        <v>0</v>
      </c>
      <c r="J418" s="305">
        <v>0</v>
      </c>
      <c r="K418" s="305">
        <v>0</v>
      </c>
      <c r="L418" s="305">
        <v>0</v>
      </c>
      <c r="M418" s="305">
        <v>0</v>
      </c>
      <c r="N418" s="305">
        <v>0</v>
      </c>
    </row>
    <row r="419" spans="1:14" s="171" customFormat="1" x14ac:dyDescent="0.2">
      <c r="A419" s="128" t="s">
        <v>3200</v>
      </c>
      <c r="B419" s="305">
        <v>0</v>
      </c>
      <c r="C419" s="305">
        <v>0</v>
      </c>
      <c r="D419" s="305">
        <v>0</v>
      </c>
      <c r="E419" s="305">
        <v>0</v>
      </c>
      <c r="F419" s="305">
        <v>0</v>
      </c>
      <c r="G419" s="305">
        <v>0</v>
      </c>
      <c r="H419" s="305">
        <v>0</v>
      </c>
      <c r="I419" s="305">
        <v>0</v>
      </c>
      <c r="J419" s="305">
        <v>0</v>
      </c>
      <c r="K419" s="305">
        <v>0</v>
      </c>
      <c r="L419" s="305">
        <v>0</v>
      </c>
      <c r="M419" s="305">
        <v>0</v>
      </c>
      <c r="N419" s="305">
        <v>0</v>
      </c>
    </row>
    <row r="420" spans="1:14" x14ac:dyDescent="0.2">
      <c r="A420" s="30" t="s">
        <v>3201</v>
      </c>
    </row>
    <row r="421" spans="1:14" s="171" customFormat="1" x14ac:dyDescent="0.2">
      <c r="A421" s="128" t="s">
        <v>3202</v>
      </c>
      <c r="B421" s="305">
        <v>0</v>
      </c>
      <c r="C421" s="305">
        <v>0</v>
      </c>
      <c r="D421" s="305">
        <v>0</v>
      </c>
      <c r="E421" s="305">
        <v>0</v>
      </c>
      <c r="F421" s="305">
        <v>0</v>
      </c>
      <c r="G421" s="305">
        <v>0</v>
      </c>
      <c r="H421" s="305">
        <v>0</v>
      </c>
      <c r="I421" s="305">
        <v>0</v>
      </c>
      <c r="J421" s="305">
        <v>0</v>
      </c>
      <c r="K421" s="305">
        <v>0</v>
      </c>
      <c r="L421" s="305">
        <v>0</v>
      </c>
      <c r="M421" s="305">
        <v>0</v>
      </c>
      <c r="N421" s="305">
        <v>0</v>
      </c>
    </row>
    <row r="422" spans="1:14" s="171" customFormat="1" x14ac:dyDescent="0.2">
      <c r="A422" s="128" t="s">
        <v>3203</v>
      </c>
      <c r="B422" s="305">
        <v>0</v>
      </c>
      <c r="C422" s="305">
        <v>0</v>
      </c>
      <c r="D422" s="305">
        <v>0</v>
      </c>
      <c r="E422" s="305">
        <v>0</v>
      </c>
      <c r="F422" s="305">
        <v>0</v>
      </c>
      <c r="G422" s="305">
        <v>0</v>
      </c>
      <c r="H422" s="305">
        <v>0</v>
      </c>
      <c r="I422" s="305">
        <v>0</v>
      </c>
      <c r="J422" s="305">
        <v>0</v>
      </c>
      <c r="K422" s="305">
        <v>0</v>
      </c>
      <c r="L422" s="305">
        <v>0</v>
      </c>
      <c r="M422" s="305">
        <v>0</v>
      </c>
      <c r="N422" s="305">
        <v>0</v>
      </c>
    </row>
    <row r="423" spans="1:14" s="171" customFormat="1" x14ac:dyDescent="0.2">
      <c r="A423" s="128" t="s">
        <v>3204</v>
      </c>
      <c r="B423" s="305">
        <v>0</v>
      </c>
      <c r="C423" s="305">
        <v>0</v>
      </c>
      <c r="D423" s="305">
        <v>0</v>
      </c>
      <c r="E423" s="305">
        <v>0</v>
      </c>
      <c r="F423" s="305">
        <v>0</v>
      </c>
      <c r="G423" s="305">
        <v>0</v>
      </c>
      <c r="H423" s="305">
        <v>0</v>
      </c>
      <c r="I423" s="305">
        <v>0</v>
      </c>
      <c r="J423" s="305">
        <v>0</v>
      </c>
      <c r="K423" s="305">
        <v>0</v>
      </c>
      <c r="L423" s="305">
        <v>0</v>
      </c>
      <c r="M423" s="305">
        <v>0</v>
      </c>
      <c r="N423" s="305">
        <v>0</v>
      </c>
    </row>
    <row r="424" spans="1:14" s="171" customFormat="1" x14ac:dyDescent="0.2">
      <c r="A424" s="128" t="s">
        <v>3205</v>
      </c>
      <c r="B424" s="305">
        <v>0</v>
      </c>
      <c r="C424" s="305">
        <v>0</v>
      </c>
      <c r="D424" s="305">
        <v>0</v>
      </c>
      <c r="E424" s="305">
        <v>0</v>
      </c>
      <c r="F424" s="305">
        <v>0</v>
      </c>
      <c r="G424" s="305">
        <v>0</v>
      </c>
      <c r="H424" s="305">
        <v>0</v>
      </c>
      <c r="I424" s="305">
        <v>0</v>
      </c>
      <c r="J424" s="305">
        <v>0</v>
      </c>
      <c r="K424" s="305">
        <v>0</v>
      </c>
      <c r="L424" s="305">
        <v>0</v>
      </c>
      <c r="M424" s="305">
        <v>0</v>
      </c>
      <c r="N424" s="305">
        <v>0</v>
      </c>
    </row>
    <row r="425" spans="1:14" s="171" customFormat="1" x14ac:dyDescent="0.2">
      <c r="A425" s="128" t="s">
        <v>3206</v>
      </c>
      <c r="B425" s="305">
        <v>0</v>
      </c>
      <c r="C425" s="305">
        <v>0</v>
      </c>
      <c r="D425" s="305">
        <v>0</v>
      </c>
      <c r="E425" s="305">
        <v>0</v>
      </c>
      <c r="F425" s="305">
        <v>0</v>
      </c>
      <c r="G425" s="305">
        <v>0</v>
      </c>
      <c r="H425" s="305">
        <v>0</v>
      </c>
      <c r="I425" s="305">
        <v>0</v>
      </c>
      <c r="J425" s="305">
        <v>0</v>
      </c>
      <c r="K425" s="305">
        <v>0</v>
      </c>
      <c r="L425" s="305">
        <v>0</v>
      </c>
      <c r="M425" s="305">
        <v>0</v>
      </c>
      <c r="N425" s="305">
        <v>0</v>
      </c>
    </row>
    <row r="426" spans="1:14" s="171" customFormat="1" x14ac:dyDescent="0.2">
      <c r="A426" s="128" t="s">
        <v>3207</v>
      </c>
      <c r="B426" s="305">
        <v>0</v>
      </c>
      <c r="C426" s="305">
        <v>0</v>
      </c>
      <c r="D426" s="305">
        <v>0</v>
      </c>
      <c r="E426" s="305">
        <v>0</v>
      </c>
      <c r="F426" s="305">
        <v>0</v>
      </c>
      <c r="G426" s="305">
        <v>0</v>
      </c>
      <c r="H426" s="305">
        <v>0</v>
      </c>
      <c r="I426" s="305">
        <v>0</v>
      </c>
      <c r="J426" s="305">
        <v>0</v>
      </c>
      <c r="K426" s="305">
        <v>0</v>
      </c>
      <c r="L426" s="305">
        <v>0</v>
      </c>
      <c r="M426" s="305">
        <v>0</v>
      </c>
      <c r="N426" s="305">
        <v>0</v>
      </c>
    </row>
    <row r="427" spans="1:14" x14ac:dyDescent="0.2">
      <c r="A427" s="27" t="s">
        <v>3208</v>
      </c>
    </row>
    <row r="428" spans="1:14" x14ac:dyDescent="0.2">
      <c r="A428" s="27" t="s">
        <v>3209</v>
      </c>
    </row>
    <row r="429" spans="1:14" x14ac:dyDescent="0.2">
      <c r="A429" s="27" t="s">
        <v>1156</v>
      </c>
    </row>
    <row r="430" spans="1:14" s="171" customFormat="1" x14ac:dyDescent="0.2">
      <c r="A430" s="172" t="s">
        <v>3210</v>
      </c>
      <c r="B430" s="305"/>
      <c r="C430" s="305"/>
      <c r="D430" s="305"/>
      <c r="E430" s="305"/>
      <c r="F430" s="305"/>
      <c r="G430" s="305"/>
      <c r="H430" s="305"/>
      <c r="I430" s="305"/>
      <c r="J430" s="305"/>
      <c r="K430" s="305"/>
      <c r="L430" s="305"/>
      <c r="M430" s="305"/>
      <c r="N430" s="305"/>
    </row>
    <row r="431" spans="1:14" s="171" customFormat="1" x14ac:dyDescent="0.2">
      <c r="A431" s="128" t="s">
        <v>3211</v>
      </c>
      <c r="B431" s="305">
        <v>0.97402999999999995</v>
      </c>
      <c r="C431" s="305">
        <v>0.97402999999999995</v>
      </c>
      <c r="D431" s="305">
        <v>0.97402999999999995</v>
      </c>
      <c r="E431" s="305">
        <v>0.97402999999999995</v>
      </c>
      <c r="F431" s="305">
        <v>0.97402999999999995</v>
      </c>
      <c r="G431" s="305">
        <v>0.97402999999999995</v>
      </c>
      <c r="H431" s="305">
        <v>0.97402999999999995</v>
      </c>
      <c r="I431" s="305">
        <v>0.97402999999999995</v>
      </c>
      <c r="J431" s="305">
        <v>0.97402999999999995</v>
      </c>
      <c r="K431" s="305">
        <v>0.97402999999999995</v>
      </c>
      <c r="L431" s="305">
        <v>0.97402999999999995</v>
      </c>
      <c r="M431" s="305">
        <v>0.97402999999999995</v>
      </c>
      <c r="N431" s="305">
        <v>0.97402999999999995</v>
      </c>
    </row>
    <row r="432" spans="1:14" s="171" customFormat="1" x14ac:dyDescent="0.2">
      <c r="A432" s="128" t="s">
        <v>3212</v>
      </c>
      <c r="B432" s="305">
        <v>0.97402999999999995</v>
      </c>
      <c r="C432" s="305">
        <v>0.97402999999999995</v>
      </c>
      <c r="D432" s="305">
        <v>0.97402999999999995</v>
      </c>
      <c r="E432" s="305">
        <v>0.97402999999999995</v>
      </c>
      <c r="F432" s="305">
        <v>0.97402999999999995</v>
      </c>
      <c r="G432" s="305">
        <v>0.97402999999999995</v>
      </c>
      <c r="H432" s="305">
        <v>0.97402999999999995</v>
      </c>
      <c r="I432" s="305">
        <v>0.97402999999999995</v>
      </c>
      <c r="J432" s="305">
        <v>0.97402999999999995</v>
      </c>
      <c r="K432" s="305">
        <v>0.97402999999999995</v>
      </c>
      <c r="L432" s="305">
        <v>0.97402999999999995</v>
      </c>
      <c r="M432" s="305">
        <v>0.97402999999999995</v>
      </c>
      <c r="N432" s="305">
        <v>0.97402999999999995</v>
      </c>
    </row>
    <row r="433" spans="1:14" s="171" customFormat="1" x14ac:dyDescent="0.2">
      <c r="A433" s="128" t="s">
        <v>3213</v>
      </c>
      <c r="B433" s="305">
        <v>0</v>
      </c>
      <c r="C433" s="305">
        <v>0</v>
      </c>
      <c r="D433" s="305">
        <v>0</v>
      </c>
      <c r="E433" s="305">
        <v>0</v>
      </c>
      <c r="F433" s="305">
        <v>0</v>
      </c>
      <c r="G433" s="305">
        <v>0</v>
      </c>
      <c r="H433" s="305">
        <v>0</v>
      </c>
      <c r="I433" s="305">
        <v>0</v>
      </c>
      <c r="J433" s="305">
        <v>0</v>
      </c>
      <c r="K433" s="305">
        <v>0</v>
      </c>
      <c r="L433" s="305">
        <v>0</v>
      </c>
      <c r="M433" s="305">
        <v>0</v>
      </c>
      <c r="N433" s="305">
        <v>0</v>
      </c>
    </row>
    <row r="434" spans="1:14" s="171" customFormat="1" x14ac:dyDescent="0.2">
      <c r="A434" s="128" t="s">
        <v>3214</v>
      </c>
      <c r="B434" s="305">
        <v>1</v>
      </c>
      <c r="C434" s="305">
        <v>1</v>
      </c>
      <c r="D434" s="305">
        <v>1</v>
      </c>
      <c r="E434" s="305">
        <v>1</v>
      </c>
      <c r="F434" s="305">
        <v>1</v>
      </c>
      <c r="G434" s="305">
        <v>1</v>
      </c>
      <c r="H434" s="305">
        <v>1</v>
      </c>
      <c r="I434" s="305">
        <v>1</v>
      </c>
      <c r="J434" s="305">
        <v>1</v>
      </c>
      <c r="K434" s="305">
        <v>1</v>
      </c>
      <c r="L434" s="305">
        <v>1</v>
      </c>
      <c r="M434" s="305">
        <v>1</v>
      </c>
      <c r="N434" s="305">
        <v>1</v>
      </c>
    </row>
    <row r="435" spans="1:14" s="171" customFormat="1" x14ac:dyDescent="0.2">
      <c r="A435" s="128" t="s">
        <v>3215</v>
      </c>
      <c r="B435" s="305">
        <v>0.72041766170058497</v>
      </c>
      <c r="C435" s="305">
        <v>0.72041766170058497</v>
      </c>
      <c r="D435" s="305">
        <v>0.72041766170058497</v>
      </c>
      <c r="E435" s="305">
        <v>0.72041766170058497</v>
      </c>
      <c r="F435" s="305">
        <v>0.72041766170058497</v>
      </c>
      <c r="G435" s="305">
        <v>0.72041766170058497</v>
      </c>
      <c r="H435" s="305">
        <v>0.72041766170058497</v>
      </c>
      <c r="I435" s="305">
        <v>0.72041766170058497</v>
      </c>
      <c r="J435" s="305">
        <v>0.72041766170058497</v>
      </c>
      <c r="K435" s="305">
        <v>0.72041766170058497</v>
      </c>
      <c r="L435" s="305">
        <v>0.72041766170058497</v>
      </c>
      <c r="M435" s="305">
        <v>0.72041766170058497</v>
      </c>
      <c r="N435" s="305">
        <v>0.72041766170058497</v>
      </c>
    </row>
    <row r="436" spans="1:14" s="171" customFormat="1" x14ac:dyDescent="0.2">
      <c r="A436" s="128" t="s">
        <v>3216</v>
      </c>
      <c r="B436" s="305">
        <v>0.97402999999999995</v>
      </c>
      <c r="C436" s="305">
        <v>0.97402999999999995</v>
      </c>
      <c r="D436" s="305">
        <v>0.97402999999999995</v>
      </c>
      <c r="E436" s="305">
        <v>0.97402999999999995</v>
      </c>
      <c r="F436" s="305">
        <v>0.97402999999999995</v>
      </c>
      <c r="G436" s="305">
        <v>0.97402999999999995</v>
      </c>
      <c r="H436" s="305">
        <v>0.97402999999999995</v>
      </c>
      <c r="I436" s="305">
        <v>0.97402999999999995</v>
      </c>
      <c r="J436" s="305">
        <v>0.97402999999999995</v>
      </c>
      <c r="K436" s="305">
        <v>0.97402999999999995</v>
      </c>
      <c r="L436" s="305">
        <v>0.97402999999999995</v>
      </c>
      <c r="M436" s="305">
        <v>0.97402999999999995</v>
      </c>
      <c r="N436" s="305">
        <v>0.97402999999999995</v>
      </c>
    </row>
    <row r="437" spans="1:14" s="171" customFormat="1" x14ac:dyDescent="0.2">
      <c r="A437" s="128" t="s">
        <v>3217</v>
      </c>
      <c r="B437" s="305">
        <v>0.95109934560116105</v>
      </c>
      <c r="C437" s="305">
        <v>0.95109934560116105</v>
      </c>
      <c r="D437" s="305">
        <v>0.95109934560116105</v>
      </c>
      <c r="E437" s="305">
        <v>0.95109934560116105</v>
      </c>
      <c r="F437" s="305">
        <v>0.95109934560116105</v>
      </c>
      <c r="G437" s="305">
        <v>0.95109934560116105</v>
      </c>
      <c r="H437" s="305">
        <v>0.95109934560116105</v>
      </c>
      <c r="I437" s="305">
        <v>0.95109934560116105</v>
      </c>
      <c r="J437" s="305">
        <v>0.95109934560116105</v>
      </c>
      <c r="K437" s="305">
        <v>0.95109934560116105</v>
      </c>
      <c r="L437" s="305">
        <v>0.95109934560116105</v>
      </c>
      <c r="M437" s="305">
        <v>0.95109934560116105</v>
      </c>
      <c r="N437" s="305">
        <v>0.95109934560116105</v>
      </c>
    </row>
    <row r="438" spans="1:14" s="171" customFormat="1" x14ac:dyDescent="0.2">
      <c r="A438" s="128" t="s">
        <v>3218</v>
      </c>
      <c r="B438" s="305">
        <v>0.96779000000000004</v>
      </c>
      <c r="C438" s="305">
        <v>0.96779000000000004</v>
      </c>
      <c r="D438" s="305">
        <v>0.96779000000000004</v>
      </c>
      <c r="E438" s="305">
        <v>0.96779000000000004</v>
      </c>
      <c r="F438" s="305">
        <v>0.96779000000000004</v>
      </c>
      <c r="G438" s="305">
        <v>0.96779000000000004</v>
      </c>
      <c r="H438" s="305">
        <v>0.96779000000000004</v>
      </c>
      <c r="I438" s="305">
        <v>0.96779000000000004</v>
      </c>
      <c r="J438" s="305">
        <v>0.96779000000000004</v>
      </c>
      <c r="K438" s="305">
        <v>0.96779000000000004</v>
      </c>
      <c r="L438" s="305">
        <v>0.96779000000000004</v>
      </c>
      <c r="M438" s="305">
        <v>0.96779000000000004</v>
      </c>
      <c r="N438" s="305">
        <v>0.96779000000000004</v>
      </c>
    </row>
    <row r="439" spans="1:14" s="171" customFormat="1" x14ac:dyDescent="0.2">
      <c r="A439" s="128" t="s">
        <v>3219</v>
      </c>
      <c r="B439" s="305">
        <v>0</v>
      </c>
      <c r="C439" s="305">
        <v>0</v>
      </c>
      <c r="D439" s="305">
        <v>0</v>
      </c>
      <c r="E439" s="305">
        <v>0</v>
      </c>
      <c r="F439" s="305">
        <v>0</v>
      </c>
      <c r="G439" s="305">
        <v>0</v>
      </c>
      <c r="H439" s="305">
        <v>0</v>
      </c>
      <c r="I439" s="305">
        <v>0</v>
      </c>
      <c r="J439" s="305">
        <v>0</v>
      </c>
      <c r="K439" s="305">
        <v>0</v>
      </c>
      <c r="L439" s="305">
        <v>0</v>
      </c>
      <c r="M439" s="305">
        <v>0</v>
      </c>
      <c r="N439" s="305">
        <v>0</v>
      </c>
    </row>
    <row r="440" spans="1:14" x14ac:dyDescent="0.2">
      <c r="A440" s="27" t="s">
        <v>3220</v>
      </c>
    </row>
    <row r="441" spans="1:14" x14ac:dyDescent="0.2">
      <c r="A441" s="27" t="s">
        <v>3221</v>
      </c>
    </row>
    <row r="442" spans="1:14" s="171" customFormat="1" x14ac:dyDescent="0.2">
      <c r="A442" s="128" t="s">
        <v>3222</v>
      </c>
      <c r="B442" s="305">
        <v>0</v>
      </c>
      <c r="C442" s="305">
        <v>0</v>
      </c>
      <c r="D442" s="305">
        <v>0</v>
      </c>
      <c r="E442" s="305">
        <v>0</v>
      </c>
      <c r="F442" s="305">
        <v>0</v>
      </c>
      <c r="G442" s="305">
        <v>0</v>
      </c>
      <c r="H442" s="305">
        <v>0</v>
      </c>
      <c r="I442" s="305">
        <v>0</v>
      </c>
      <c r="J442" s="305">
        <v>0</v>
      </c>
      <c r="K442" s="305">
        <v>0</v>
      </c>
      <c r="L442" s="305">
        <v>0</v>
      </c>
      <c r="M442" s="305">
        <v>0</v>
      </c>
      <c r="N442" s="305">
        <v>0</v>
      </c>
    </row>
    <row r="443" spans="1:14" s="171" customFormat="1" x14ac:dyDescent="0.2">
      <c r="A443" s="128" t="s">
        <v>3223</v>
      </c>
      <c r="B443" s="305">
        <v>0</v>
      </c>
      <c r="C443" s="305">
        <v>0</v>
      </c>
      <c r="D443" s="305">
        <v>0</v>
      </c>
      <c r="E443" s="305">
        <v>0</v>
      </c>
      <c r="F443" s="305">
        <v>0</v>
      </c>
      <c r="G443" s="305">
        <v>0</v>
      </c>
      <c r="H443" s="305">
        <v>0</v>
      </c>
      <c r="I443" s="305">
        <v>0</v>
      </c>
      <c r="J443" s="305">
        <v>0</v>
      </c>
      <c r="K443" s="305">
        <v>0</v>
      </c>
      <c r="L443" s="305">
        <v>0</v>
      </c>
      <c r="M443" s="305">
        <v>0</v>
      </c>
      <c r="N443" s="305">
        <v>0</v>
      </c>
    </row>
    <row r="444" spans="1:14" s="171" customFormat="1" x14ac:dyDescent="0.2">
      <c r="A444" s="128" t="s">
        <v>3224</v>
      </c>
      <c r="B444" s="305">
        <v>0</v>
      </c>
      <c r="C444" s="305">
        <v>0</v>
      </c>
      <c r="D444" s="305">
        <v>0</v>
      </c>
      <c r="E444" s="305">
        <v>0</v>
      </c>
      <c r="F444" s="305">
        <v>0</v>
      </c>
      <c r="G444" s="305">
        <v>0</v>
      </c>
      <c r="H444" s="305">
        <v>0</v>
      </c>
      <c r="I444" s="305">
        <v>0</v>
      </c>
      <c r="J444" s="305">
        <v>0</v>
      </c>
      <c r="K444" s="305">
        <v>0</v>
      </c>
      <c r="L444" s="305">
        <v>0</v>
      </c>
      <c r="M444" s="305">
        <v>0</v>
      </c>
      <c r="N444" s="305">
        <v>0</v>
      </c>
    </row>
    <row r="445" spans="1:14" s="171" customFormat="1" x14ac:dyDescent="0.2">
      <c r="A445" s="128" t="s">
        <v>3225</v>
      </c>
      <c r="B445" s="305"/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305"/>
      <c r="N445" s="305"/>
    </row>
    <row r="446" spans="1:14" x14ac:dyDescent="0.2">
      <c r="A446" s="27" t="s">
        <v>3226</v>
      </c>
    </row>
    <row r="447" spans="1:14" x14ac:dyDescent="0.2">
      <c r="A447" s="30" t="s">
        <v>3227</v>
      </c>
    </row>
    <row r="448" spans="1:14" s="171" customFormat="1" x14ac:dyDescent="0.2">
      <c r="A448" s="128" t="s">
        <v>3228</v>
      </c>
      <c r="B448" s="305">
        <v>0</v>
      </c>
      <c r="C448" s="305">
        <v>0</v>
      </c>
      <c r="D448" s="305">
        <v>0</v>
      </c>
      <c r="E448" s="305">
        <v>0</v>
      </c>
      <c r="F448" s="305">
        <v>0</v>
      </c>
      <c r="G448" s="305">
        <v>0</v>
      </c>
      <c r="H448" s="305">
        <v>0</v>
      </c>
      <c r="I448" s="305">
        <v>0</v>
      </c>
      <c r="J448" s="305">
        <v>0</v>
      </c>
      <c r="K448" s="305">
        <v>0</v>
      </c>
      <c r="L448" s="305">
        <v>0</v>
      </c>
      <c r="M448" s="305">
        <v>0</v>
      </c>
      <c r="N448" s="305">
        <v>0</v>
      </c>
    </row>
    <row r="449" spans="1:14" s="171" customFormat="1" x14ac:dyDescent="0.2">
      <c r="A449" s="128" t="s">
        <v>3229</v>
      </c>
      <c r="B449" s="305">
        <v>0</v>
      </c>
      <c r="C449" s="305">
        <v>0</v>
      </c>
      <c r="D449" s="305">
        <v>0</v>
      </c>
      <c r="E449" s="305">
        <v>0</v>
      </c>
      <c r="F449" s="305">
        <v>0</v>
      </c>
      <c r="G449" s="305">
        <v>0</v>
      </c>
      <c r="H449" s="305">
        <v>0</v>
      </c>
      <c r="I449" s="305">
        <v>0</v>
      </c>
      <c r="J449" s="305">
        <v>0</v>
      </c>
      <c r="K449" s="305">
        <v>0</v>
      </c>
      <c r="L449" s="305">
        <v>0</v>
      </c>
      <c r="M449" s="305">
        <v>0</v>
      </c>
      <c r="N449" s="305">
        <v>0</v>
      </c>
    </row>
    <row r="450" spans="1:14" s="171" customFormat="1" x14ac:dyDescent="0.2">
      <c r="A450" s="128" t="s">
        <v>3230</v>
      </c>
      <c r="B450" s="305">
        <v>0</v>
      </c>
      <c r="C450" s="305">
        <v>0</v>
      </c>
      <c r="D450" s="305">
        <v>0</v>
      </c>
      <c r="E450" s="305">
        <v>0</v>
      </c>
      <c r="F450" s="305">
        <v>0</v>
      </c>
      <c r="G450" s="305">
        <v>0</v>
      </c>
      <c r="H450" s="305">
        <v>0</v>
      </c>
      <c r="I450" s="305">
        <v>0</v>
      </c>
      <c r="J450" s="305">
        <v>0</v>
      </c>
      <c r="K450" s="305">
        <v>0</v>
      </c>
      <c r="L450" s="305">
        <v>0</v>
      </c>
      <c r="M450" s="305">
        <v>0</v>
      </c>
      <c r="N450" s="305">
        <v>0</v>
      </c>
    </row>
    <row r="451" spans="1:14" s="171" customFormat="1" x14ac:dyDescent="0.2">
      <c r="A451" s="128" t="s">
        <v>3231</v>
      </c>
      <c r="B451" s="305">
        <v>0</v>
      </c>
      <c r="C451" s="305">
        <v>0</v>
      </c>
      <c r="D451" s="305">
        <v>0</v>
      </c>
      <c r="E451" s="305">
        <v>0</v>
      </c>
      <c r="F451" s="305">
        <v>0</v>
      </c>
      <c r="G451" s="305">
        <v>0</v>
      </c>
      <c r="H451" s="305">
        <v>0</v>
      </c>
      <c r="I451" s="305">
        <v>0</v>
      </c>
      <c r="J451" s="305">
        <v>0</v>
      </c>
      <c r="K451" s="305">
        <v>0</v>
      </c>
      <c r="L451" s="305">
        <v>0</v>
      </c>
      <c r="M451" s="305">
        <v>0</v>
      </c>
      <c r="N451" s="305">
        <v>0</v>
      </c>
    </row>
    <row r="452" spans="1:14" s="171" customFormat="1" x14ac:dyDescent="0.2">
      <c r="A452" s="128" t="s">
        <v>3232</v>
      </c>
      <c r="B452" s="305">
        <v>0</v>
      </c>
      <c r="C452" s="305">
        <v>0</v>
      </c>
      <c r="D452" s="305">
        <v>0</v>
      </c>
      <c r="E452" s="305">
        <v>0</v>
      </c>
      <c r="F452" s="305">
        <v>0</v>
      </c>
      <c r="G452" s="305">
        <v>0</v>
      </c>
      <c r="H452" s="305">
        <v>0</v>
      </c>
      <c r="I452" s="305">
        <v>0</v>
      </c>
      <c r="J452" s="305">
        <v>0</v>
      </c>
      <c r="K452" s="305">
        <v>0</v>
      </c>
      <c r="L452" s="305">
        <v>0</v>
      </c>
      <c r="M452" s="305">
        <v>0</v>
      </c>
      <c r="N452" s="305">
        <v>0</v>
      </c>
    </row>
    <row r="453" spans="1:14" s="171" customFormat="1" x14ac:dyDescent="0.2">
      <c r="A453" s="128" t="s">
        <v>1688</v>
      </c>
      <c r="B453" s="305">
        <v>0</v>
      </c>
      <c r="C453" s="305">
        <v>0</v>
      </c>
      <c r="D453" s="305">
        <v>0</v>
      </c>
      <c r="E453" s="305">
        <v>0</v>
      </c>
      <c r="F453" s="305">
        <v>0</v>
      </c>
      <c r="G453" s="305">
        <v>0</v>
      </c>
      <c r="H453" s="305">
        <v>0</v>
      </c>
      <c r="I453" s="305">
        <v>0</v>
      </c>
      <c r="J453" s="305">
        <v>0</v>
      </c>
      <c r="K453" s="305">
        <v>0</v>
      </c>
      <c r="L453" s="305">
        <v>0</v>
      </c>
      <c r="M453" s="305">
        <v>0</v>
      </c>
      <c r="N453" s="305">
        <v>0</v>
      </c>
    </row>
    <row r="454" spans="1:14" s="171" customFormat="1" x14ac:dyDescent="0.2">
      <c r="A454" s="128" t="s">
        <v>3233</v>
      </c>
      <c r="B454" s="305">
        <v>0</v>
      </c>
      <c r="C454" s="305">
        <v>0</v>
      </c>
      <c r="D454" s="305">
        <v>0</v>
      </c>
      <c r="E454" s="305">
        <v>0</v>
      </c>
      <c r="F454" s="305">
        <v>0</v>
      </c>
      <c r="G454" s="305">
        <v>0</v>
      </c>
      <c r="H454" s="305">
        <v>0</v>
      </c>
      <c r="I454" s="305">
        <v>0</v>
      </c>
      <c r="J454" s="305">
        <v>0</v>
      </c>
      <c r="K454" s="305">
        <v>0</v>
      </c>
      <c r="L454" s="305">
        <v>0</v>
      </c>
      <c r="M454" s="305">
        <v>0</v>
      </c>
      <c r="N454" s="305">
        <v>0</v>
      </c>
    </row>
    <row r="455" spans="1:14" s="171" customFormat="1" x14ac:dyDescent="0.2">
      <c r="A455" s="128" t="s">
        <v>3234</v>
      </c>
      <c r="B455" s="305">
        <v>0</v>
      </c>
      <c r="C455" s="305">
        <v>0</v>
      </c>
      <c r="D455" s="305">
        <v>0</v>
      </c>
      <c r="E455" s="305">
        <v>0</v>
      </c>
      <c r="F455" s="305">
        <v>0</v>
      </c>
      <c r="G455" s="305">
        <v>0</v>
      </c>
      <c r="H455" s="305">
        <v>0</v>
      </c>
      <c r="I455" s="305">
        <v>0</v>
      </c>
      <c r="J455" s="305">
        <v>0</v>
      </c>
      <c r="K455" s="305">
        <v>0</v>
      </c>
      <c r="L455" s="305">
        <v>0</v>
      </c>
      <c r="M455" s="305">
        <v>0</v>
      </c>
      <c r="N455" s="305">
        <v>0</v>
      </c>
    </row>
    <row r="456" spans="1:14" s="171" customFormat="1" x14ac:dyDescent="0.2">
      <c r="A456" s="128" t="s">
        <v>3235</v>
      </c>
      <c r="B456" s="305">
        <v>0</v>
      </c>
      <c r="C456" s="305">
        <v>0</v>
      </c>
      <c r="D456" s="305">
        <v>0</v>
      </c>
      <c r="E456" s="305">
        <v>0</v>
      </c>
      <c r="F456" s="305">
        <v>0</v>
      </c>
      <c r="G456" s="305">
        <v>0</v>
      </c>
      <c r="H456" s="305">
        <v>0</v>
      </c>
      <c r="I456" s="305">
        <v>0</v>
      </c>
      <c r="J456" s="305">
        <v>0</v>
      </c>
      <c r="K456" s="305">
        <v>0</v>
      </c>
      <c r="L456" s="305">
        <v>0</v>
      </c>
      <c r="M456" s="305">
        <v>0</v>
      </c>
      <c r="N456" s="305">
        <v>0</v>
      </c>
    </row>
    <row r="457" spans="1:14" s="171" customFormat="1" x14ac:dyDescent="0.2">
      <c r="A457" s="128" t="s">
        <v>3236</v>
      </c>
      <c r="B457" s="305">
        <v>0</v>
      </c>
      <c r="C457" s="305">
        <v>0</v>
      </c>
      <c r="D457" s="305">
        <v>0</v>
      </c>
      <c r="E457" s="305">
        <v>0</v>
      </c>
      <c r="F457" s="305">
        <v>0</v>
      </c>
      <c r="G457" s="305">
        <v>0</v>
      </c>
      <c r="H457" s="305">
        <v>0</v>
      </c>
      <c r="I457" s="305">
        <v>0</v>
      </c>
      <c r="J457" s="305">
        <v>0</v>
      </c>
      <c r="K457" s="305">
        <v>0</v>
      </c>
      <c r="L457" s="305">
        <v>0</v>
      </c>
      <c r="M457" s="305">
        <v>0</v>
      </c>
      <c r="N457" s="305">
        <v>0</v>
      </c>
    </row>
    <row r="458" spans="1:14" s="171" customFormat="1" x14ac:dyDescent="0.2">
      <c r="A458" s="128" t="s">
        <v>3237</v>
      </c>
      <c r="B458" s="305">
        <v>0</v>
      </c>
      <c r="C458" s="305">
        <v>0</v>
      </c>
      <c r="D458" s="305">
        <v>0</v>
      </c>
      <c r="E458" s="305">
        <v>0</v>
      </c>
      <c r="F458" s="305">
        <v>0</v>
      </c>
      <c r="G458" s="305">
        <v>0</v>
      </c>
      <c r="H458" s="305">
        <v>0</v>
      </c>
      <c r="I458" s="305">
        <v>0</v>
      </c>
      <c r="J458" s="305">
        <v>0</v>
      </c>
      <c r="K458" s="305">
        <v>0</v>
      </c>
      <c r="L458" s="305">
        <v>0</v>
      </c>
      <c r="M458" s="305">
        <v>0</v>
      </c>
      <c r="N458" s="305">
        <v>0</v>
      </c>
    </row>
    <row r="459" spans="1:14" s="171" customFormat="1" x14ac:dyDescent="0.2">
      <c r="A459" s="128" t="s">
        <v>3238</v>
      </c>
      <c r="B459" s="305">
        <v>0</v>
      </c>
      <c r="C459" s="305">
        <v>0</v>
      </c>
      <c r="D459" s="305">
        <v>0</v>
      </c>
      <c r="E459" s="305">
        <v>0</v>
      </c>
      <c r="F459" s="305">
        <v>0</v>
      </c>
      <c r="G459" s="305">
        <v>0</v>
      </c>
      <c r="H459" s="305">
        <v>0</v>
      </c>
      <c r="I459" s="305">
        <v>0</v>
      </c>
      <c r="J459" s="305">
        <v>0</v>
      </c>
      <c r="K459" s="305">
        <v>0</v>
      </c>
      <c r="L459" s="305">
        <v>0</v>
      </c>
      <c r="M459" s="305">
        <v>0</v>
      </c>
      <c r="N459" s="305">
        <v>0</v>
      </c>
    </row>
    <row r="460" spans="1:14" s="171" customFormat="1" x14ac:dyDescent="0.2">
      <c r="A460" s="128" t="s">
        <v>3239</v>
      </c>
      <c r="B460" s="305">
        <v>0</v>
      </c>
      <c r="C460" s="305">
        <v>0</v>
      </c>
      <c r="D460" s="305">
        <v>0</v>
      </c>
      <c r="E460" s="305">
        <v>0</v>
      </c>
      <c r="F460" s="305">
        <v>0</v>
      </c>
      <c r="G460" s="305">
        <v>0</v>
      </c>
      <c r="H460" s="305">
        <v>0</v>
      </c>
      <c r="I460" s="305">
        <v>0</v>
      </c>
      <c r="J460" s="305">
        <v>0</v>
      </c>
      <c r="K460" s="305">
        <v>0</v>
      </c>
      <c r="L460" s="305">
        <v>0</v>
      </c>
      <c r="M460" s="305">
        <v>0</v>
      </c>
      <c r="N460" s="305">
        <v>0</v>
      </c>
    </row>
    <row r="461" spans="1:14" s="171" customFormat="1" x14ac:dyDescent="0.2">
      <c r="A461" s="128" t="s">
        <v>3240</v>
      </c>
      <c r="B461" s="305">
        <v>0</v>
      </c>
      <c r="C461" s="305">
        <v>0</v>
      </c>
      <c r="D461" s="305">
        <v>0</v>
      </c>
      <c r="E461" s="305">
        <v>0</v>
      </c>
      <c r="F461" s="305">
        <v>0</v>
      </c>
      <c r="G461" s="305">
        <v>0</v>
      </c>
      <c r="H461" s="305">
        <v>0</v>
      </c>
      <c r="I461" s="305">
        <v>0</v>
      </c>
      <c r="J461" s="305">
        <v>0</v>
      </c>
      <c r="K461" s="305">
        <v>0</v>
      </c>
      <c r="L461" s="305">
        <v>0</v>
      </c>
      <c r="M461" s="305">
        <v>0</v>
      </c>
      <c r="N461" s="305">
        <v>0</v>
      </c>
    </row>
    <row r="462" spans="1:14" s="171" customFormat="1" x14ac:dyDescent="0.2">
      <c r="A462" s="128" t="s">
        <v>3241</v>
      </c>
      <c r="B462" s="305">
        <v>0</v>
      </c>
      <c r="C462" s="305">
        <v>0</v>
      </c>
      <c r="D462" s="305">
        <v>0</v>
      </c>
      <c r="E462" s="305">
        <v>0</v>
      </c>
      <c r="F462" s="305">
        <v>0</v>
      </c>
      <c r="G462" s="305">
        <v>0</v>
      </c>
      <c r="H462" s="305">
        <v>0</v>
      </c>
      <c r="I462" s="305">
        <v>0</v>
      </c>
      <c r="J462" s="305">
        <v>0</v>
      </c>
      <c r="K462" s="305">
        <v>0</v>
      </c>
      <c r="L462" s="305">
        <v>0</v>
      </c>
      <c r="M462" s="305">
        <v>0</v>
      </c>
      <c r="N462" s="305">
        <v>0</v>
      </c>
    </row>
    <row r="463" spans="1:14" s="171" customFormat="1" x14ac:dyDescent="0.2">
      <c r="A463" s="128" t="s">
        <v>3242</v>
      </c>
      <c r="B463" s="305">
        <v>0</v>
      </c>
      <c r="C463" s="305">
        <v>0</v>
      </c>
      <c r="D463" s="305">
        <v>0</v>
      </c>
      <c r="E463" s="305">
        <v>0</v>
      </c>
      <c r="F463" s="305">
        <v>0</v>
      </c>
      <c r="G463" s="305">
        <v>0</v>
      </c>
      <c r="H463" s="305">
        <v>0</v>
      </c>
      <c r="I463" s="305">
        <v>0</v>
      </c>
      <c r="J463" s="305">
        <v>0</v>
      </c>
      <c r="K463" s="305">
        <v>0</v>
      </c>
      <c r="L463" s="305">
        <v>0</v>
      </c>
      <c r="M463" s="305">
        <v>0</v>
      </c>
      <c r="N463" s="305">
        <v>0</v>
      </c>
    </row>
    <row r="464" spans="1:14" s="171" customFormat="1" x14ac:dyDescent="0.2">
      <c r="A464" s="128" t="s">
        <v>3243</v>
      </c>
      <c r="B464" s="305">
        <v>0</v>
      </c>
      <c r="C464" s="305">
        <v>0</v>
      </c>
      <c r="D464" s="305">
        <v>0</v>
      </c>
      <c r="E464" s="305">
        <v>0</v>
      </c>
      <c r="F464" s="305">
        <v>0</v>
      </c>
      <c r="G464" s="305">
        <v>0</v>
      </c>
      <c r="H464" s="305">
        <v>0</v>
      </c>
      <c r="I464" s="305">
        <v>0</v>
      </c>
      <c r="J464" s="305">
        <v>0</v>
      </c>
      <c r="K464" s="305">
        <v>0</v>
      </c>
      <c r="L464" s="305">
        <v>0</v>
      </c>
      <c r="M464" s="305">
        <v>0</v>
      </c>
      <c r="N464" s="305">
        <v>0</v>
      </c>
    </row>
    <row r="465" spans="1:14" s="171" customFormat="1" x14ac:dyDescent="0.2">
      <c r="A465" s="128" t="s">
        <v>3244</v>
      </c>
      <c r="B465" s="305">
        <v>0</v>
      </c>
      <c r="C465" s="305">
        <v>0</v>
      </c>
      <c r="D465" s="305">
        <v>0</v>
      </c>
      <c r="E465" s="305">
        <v>0</v>
      </c>
      <c r="F465" s="305">
        <v>0</v>
      </c>
      <c r="G465" s="305">
        <v>0</v>
      </c>
      <c r="H465" s="305">
        <v>0</v>
      </c>
      <c r="I465" s="305">
        <v>0</v>
      </c>
      <c r="J465" s="305">
        <v>0</v>
      </c>
      <c r="K465" s="305">
        <v>0</v>
      </c>
      <c r="L465" s="305">
        <v>0</v>
      </c>
      <c r="M465" s="305">
        <v>0</v>
      </c>
      <c r="N465" s="305">
        <v>0</v>
      </c>
    </row>
    <row r="466" spans="1:14" s="171" customFormat="1" x14ac:dyDescent="0.2">
      <c r="A466" s="128" t="s">
        <v>3245</v>
      </c>
      <c r="B466" s="305">
        <v>0</v>
      </c>
      <c r="C466" s="305">
        <v>0</v>
      </c>
      <c r="D466" s="305">
        <v>0</v>
      </c>
      <c r="E466" s="305">
        <v>0</v>
      </c>
      <c r="F466" s="305">
        <v>0</v>
      </c>
      <c r="G466" s="305">
        <v>0</v>
      </c>
      <c r="H466" s="305">
        <v>0</v>
      </c>
      <c r="I466" s="305">
        <v>0</v>
      </c>
      <c r="J466" s="305">
        <v>0</v>
      </c>
      <c r="K466" s="305">
        <v>0</v>
      </c>
      <c r="L466" s="305">
        <v>0</v>
      </c>
      <c r="M466" s="305">
        <v>0</v>
      </c>
      <c r="N466" s="305">
        <v>0</v>
      </c>
    </row>
    <row r="467" spans="1:14" s="171" customFormat="1" x14ac:dyDescent="0.2">
      <c r="A467" s="128" t="s">
        <v>1194</v>
      </c>
      <c r="B467" s="305">
        <v>0</v>
      </c>
      <c r="C467" s="305">
        <v>0</v>
      </c>
      <c r="D467" s="305">
        <v>0</v>
      </c>
      <c r="E467" s="305">
        <v>0</v>
      </c>
      <c r="F467" s="305">
        <v>0</v>
      </c>
      <c r="G467" s="305">
        <v>0</v>
      </c>
      <c r="H467" s="305">
        <v>0</v>
      </c>
      <c r="I467" s="305">
        <v>0</v>
      </c>
      <c r="J467" s="305">
        <v>0</v>
      </c>
      <c r="K467" s="305">
        <v>0</v>
      </c>
      <c r="L467" s="305">
        <v>0</v>
      </c>
      <c r="M467" s="305">
        <v>0</v>
      </c>
      <c r="N467" s="305">
        <v>0</v>
      </c>
    </row>
    <row r="468" spans="1:14" s="171" customFormat="1" x14ac:dyDescent="0.2">
      <c r="A468" s="128" t="s">
        <v>3246</v>
      </c>
      <c r="B468" s="305">
        <v>0</v>
      </c>
      <c r="C468" s="305">
        <v>0</v>
      </c>
      <c r="D468" s="305">
        <v>0</v>
      </c>
      <c r="E468" s="305">
        <v>0</v>
      </c>
      <c r="F468" s="305">
        <v>0</v>
      </c>
      <c r="G468" s="305">
        <v>0</v>
      </c>
      <c r="H468" s="305">
        <v>0</v>
      </c>
      <c r="I468" s="305">
        <v>0</v>
      </c>
      <c r="J468" s="305">
        <v>0</v>
      </c>
      <c r="K468" s="305">
        <v>0</v>
      </c>
      <c r="L468" s="305">
        <v>0</v>
      </c>
      <c r="M468" s="305">
        <v>0</v>
      </c>
      <c r="N468" s="305">
        <v>0</v>
      </c>
    </row>
    <row r="469" spans="1:14" s="171" customFormat="1" x14ac:dyDescent="0.2">
      <c r="A469" s="128" t="s">
        <v>1196</v>
      </c>
      <c r="B469" s="305">
        <v>0</v>
      </c>
      <c r="C469" s="305">
        <v>0</v>
      </c>
      <c r="D469" s="305">
        <v>0</v>
      </c>
      <c r="E469" s="305">
        <v>0</v>
      </c>
      <c r="F469" s="305">
        <v>0</v>
      </c>
      <c r="G469" s="305">
        <v>0</v>
      </c>
      <c r="H469" s="305">
        <v>0</v>
      </c>
      <c r="I469" s="305">
        <v>0</v>
      </c>
      <c r="J469" s="305">
        <v>0</v>
      </c>
      <c r="K469" s="305">
        <v>0</v>
      </c>
      <c r="L469" s="305">
        <v>0</v>
      </c>
      <c r="M469" s="305">
        <v>0</v>
      </c>
      <c r="N469" s="305">
        <v>0</v>
      </c>
    </row>
    <row r="470" spans="1:14" s="171" customFormat="1" x14ac:dyDescent="0.2">
      <c r="A470" s="128" t="s">
        <v>3247</v>
      </c>
      <c r="B470" s="305">
        <v>0</v>
      </c>
      <c r="C470" s="305">
        <v>0</v>
      </c>
      <c r="D470" s="305">
        <v>0</v>
      </c>
      <c r="E470" s="305">
        <v>0</v>
      </c>
      <c r="F470" s="305">
        <v>0</v>
      </c>
      <c r="G470" s="305">
        <v>0</v>
      </c>
      <c r="H470" s="305">
        <v>0</v>
      </c>
      <c r="I470" s="305">
        <v>0</v>
      </c>
      <c r="J470" s="305">
        <v>0</v>
      </c>
      <c r="K470" s="305">
        <v>0</v>
      </c>
      <c r="L470" s="305">
        <v>0</v>
      </c>
      <c r="M470" s="305">
        <v>0</v>
      </c>
      <c r="N470" s="305">
        <v>0</v>
      </c>
    </row>
    <row r="471" spans="1:14" s="171" customFormat="1" x14ac:dyDescent="0.2">
      <c r="A471" s="128" t="s">
        <v>3248</v>
      </c>
      <c r="B471" s="305">
        <v>0</v>
      </c>
      <c r="C471" s="305">
        <v>0</v>
      </c>
      <c r="D471" s="305">
        <v>0</v>
      </c>
      <c r="E471" s="305">
        <v>0</v>
      </c>
      <c r="F471" s="305">
        <v>0</v>
      </c>
      <c r="G471" s="305">
        <v>0</v>
      </c>
      <c r="H471" s="305">
        <v>0</v>
      </c>
      <c r="I471" s="305">
        <v>0</v>
      </c>
      <c r="J471" s="305">
        <v>0</v>
      </c>
      <c r="K471" s="305">
        <v>0</v>
      </c>
      <c r="L471" s="305">
        <v>0</v>
      </c>
      <c r="M471" s="305">
        <v>0</v>
      </c>
      <c r="N471" s="305">
        <v>0</v>
      </c>
    </row>
    <row r="472" spans="1:14" s="171" customFormat="1" x14ac:dyDescent="0.2">
      <c r="A472" s="128" t="s">
        <v>3249</v>
      </c>
      <c r="B472" s="305">
        <v>0</v>
      </c>
      <c r="C472" s="305">
        <v>0</v>
      </c>
      <c r="D472" s="305">
        <v>0</v>
      </c>
      <c r="E472" s="305">
        <v>0</v>
      </c>
      <c r="F472" s="305">
        <v>0</v>
      </c>
      <c r="G472" s="305">
        <v>0</v>
      </c>
      <c r="H472" s="305">
        <v>0</v>
      </c>
      <c r="I472" s="305">
        <v>0</v>
      </c>
      <c r="J472" s="305">
        <v>0</v>
      </c>
      <c r="K472" s="305">
        <v>0</v>
      </c>
      <c r="L472" s="305">
        <v>0</v>
      </c>
      <c r="M472" s="305">
        <v>0</v>
      </c>
      <c r="N472" s="305">
        <v>0</v>
      </c>
    </row>
    <row r="473" spans="1:14" x14ac:dyDescent="0.2">
      <c r="A473" s="27" t="s">
        <v>3250</v>
      </c>
    </row>
    <row r="474" spans="1:14" s="171" customFormat="1" x14ac:dyDescent="0.2">
      <c r="A474" s="128" t="s">
        <v>3251</v>
      </c>
      <c r="B474" s="305">
        <v>0</v>
      </c>
      <c r="C474" s="305">
        <v>0</v>
      </c>
      <c r="D474" s="305">
        <v>0</v>
      </c>
      <c r="E474" s="305">
        <v>0</v>
      </c>
      <c r="F474" s="305">
        <v>0</v>
      </c>
      <c r="G474" s="305">
        <v>0</v>
      </c>
      <c r="H474" s="305">
        <v>0</v>
      </c>
      <c r="I474" s="305">
        <v>0</v>
      </c>
      <c r="J474" s="305">
        <v>0</v>
      </c>
      <c r="K474" s="305">
        <v>0</v>
      </c>
      <c r="L474" s="305">
        <v>0</v>
      </c>
      <c r="M474" s="305">
        <v>0</v>
      </c>
      <c r="N474" s="305">
        <v>0</v>
      </c>
    </row>
    <row r="475" spans="1:14" s="171" customFormat="1" x14ac:dyDescent="0.2">
      <c r="A475" s="128" t="s">
        <v>3252</v>
      </c>
      <c r="B475" s="305">
        <v>0</v>
      </c>
      <c r="C475" s="305">
        <v>0</v>
      </c>
      <c r="D475" s="305">
        <v>0</v>
      </c>
      <c r="E475" s="305">
        <v>0</v>
      </c>
      <c r="F475" s="305">
        <v>0</v>
      </c>
      <c r="G475" s="305">
        <v>0</v>
      </c>
      <c r="H475" s="305">
        <v>0</v>
      </c>
      <c r="I475" s="305">
        <v>0</v>
      </c>
      <c r="J475" s="305">
        <v>0</v>
      </c>
      <c r="K475" s="305">
        <v>0</v>
      </c>
      <c r="L475" s="305">
        <v>0</v>
      </c>
      <c r="M475" s="305">
        <v>0</v>
      </c>
      <c r="N475" s="305">
        <v>0</v>
      </c>
    </row>
    <row r="476" spans="1:14" s="171" customFormat="1" x14ac:dyDescent="0.2">
      <c r="A476" s="128" t="s">
        <v>3253</v>
      </c>
      <c r="B476" s="305">
        <v>0</v>
      </c>
      <c r="C476" s="305">
        <v>0</v>
      </c>
      <c r="D476" s="305">
        <v>0</v>
      </c>
      <c r="E476" s="305">
        <v>0</v>
      </c>
      <c r="F476" s="305">
        <v>0</v>
      </c>
      <c r="G476" s="305">
        <v>0</v>
      </c>
      <c r="H476" s="305">
        <v>0</v>
      </c>
      <c r="I476" s="305">
        <v>0</v>
      </c>
      <c r="J476" s="305">
        <v>0</v>
      </c>
      <c r="K476" s="305">
        <v>0</v>
      </c>
      <c r="L476" s="305">
        <v>0</v>
      </c>
      <c r="M476" s="305">
        <v>0</v>
      </c>
      <c r="N476" s="305">
        <v>0</v>
      </c>
    </row>
    <row r="477" spans="1:14" s="171" customFormat="1" x14ac:dyDescent="0.2">
      <c r="A477" s="128" t="s">
        <v>3254</v>
      </c>
      <c r="B477" s="305">
        <v>0</v>
      </c>
      <c r="C477" s="305">
        <v>0</v>
      </c>
      <c r="D477" s="305">
        <v>0</v>
      </c>
      <c r="E477" s="305">
        <v>0</v>
      </c>
      <c r="F477" s="305">
        <v>0</v>
      </c>
      <c r="G477" s="305">
        <v>0</v>
      </c>
      <c r="H477" s="305">
        <v>0</v>
      </c>
      <c r="I477" s="305">
        <v>0</v>
      </c>
      <c r="J477" s="305">
        <v>0</v>
      </c>
      <c r="K477" s="305">
        <v>0</v>
      </c>
      <c r="L477" s="305">
        <v>0</v>
      </c>
      <c r="M477" s="305">
        <v>0</v>
      </c>
      <c r="N477" s="305">
        <v>0</v>
      </c>
    </row>
    <row r="478" spans="1:14" s="171" customFormat="1" x14ac:dyDescent="0.2">
      <c r="A478" s="128" t="s">
        <v>3255</v>
      </c>
      <c r="B478" s="305">
        <v>0</v>
      </c>
      <c r="C478" s="305">
        <v>0</v>
      </c>
      <c r="D478" s="305">
        <v>0</v>
      </c>
      <c r="E478" s="305">
        <v>0</v>
      </c>
      <c r="F478" s="305">
        <v>0</v>
      </c>
      <c r="G478" s="305">
        <v>0</v>
      </c>
      <c r="H478" s="305">
        <v>0</v>
      </c>
      <c r="I478" s="305">
        <v>0</v>
      </c>
      <c r="J478" s="305">
        <v>0</v>
      </c>
      <c r="K478" s="305">
        <v>0</v>
      </c>
      <c r="L478" s="305">
        <v>0</v>
      </c>
      <c r="M478" s="305">
        <v>0</v>
      </c>
      <c r="N478" s="305">
        <v>0</v>
      </c>
    </row>
    <row r="479" spans="1:14" s="171" customFormat="1" x14ac:dyDescent="0.2">
      <c r="A479" s="128" t="s">
        <v>3256</v>
      </c>
      <c r="B479" s="305">
        <v>0</v>
      </c>
      <c r="C479" s="305">
        <v>0</v>
      </c>
      <c r="D479" s="305">
        <v>0</v>
      </c>
      <c r="E479" s="305">
        <v>0</v>
      </c>
      <c r="F479" s="305">
        <v>0</v>
      </c>
      <c r="G479" s="305">
        <v>0</v>
      </c>
      <c r="H479" s="305">
        <v>0</v>
      </c>
      <c r="I479" s="305">
        <v>0</v>
      </c>
      <c r="J479" s="305">
        <v>0</v>
      </c>
      <c r="K479" s="305">
        <v>0</v>
      </c>
      <c r="L479" s="305">
        <v>0</v>
      </c>
      <c r="M479" s="305">
        <v>0</v>
      </c>
      <c r="N479" s="305">
        <v>0</v>
      </c>
    </row>
    <row r="480" spans="1:14" s="171" customFormat="1" x14ac:dyDescent="0.2">
      <c r="A480" s="128" t="s">
        <v>3257</v>
      </c>
      <c r="B480" s="305">
        <v>0</v>
      </c>
      <c r="C480" s="305">
        <v>0</v>
      </c>
      <c r="D480" s="305">
        <v>0</v>
      </c>
      <c r="E480" s="305">
        <v>0</v>
      </c>
      <c r="F480" s="305">
        <v>0</v>
      </c>
      <c r="G480" s="305">
        <v>0</v>
      </c>
      <c r="H480" s="305">
        <v>0</v>
      </c>
      <c r="I480" s="305">
        <v>0</v>
      </c>
      <c r="J480" s="305">
        <v>0</v>
      </c>
      <c r="K480" s="305">
        <v>0</v>
      </c>
      <c r="L480" s="305">
        <v>0</v>
      </c>
      <c r="M480" s="305">
        <v>0</v>
      </c>
      <c r="N480" s="305">
        <v>0</v>
      </c>
    </row>
    <row r="481" spans="1:14" s="171" customFormat="1" x14ac:dyDescent="0.2">
      <c r="A481" s="128" t="s">
        <v>3258</v>
      </c>
      <c r="B481" s="305">
        <v>0</v>
      </c>
      <c r="C481" s="305">
        <v>0</v>
      </c>
      <c r="D481" s="305">
        <v>0</v>
      </c>
      <c r="E481" s="305">
        <v>0</v>
      </c>
      <c r="F481" s="305">
        <v>0</v>
      </c>
      <c r="G481" s="305">
        <v>0</v>
      </c>
      <c r="H481" s="305">
        <v>0</v>
      </c>
      <c r="I481" s="305">
        <v>0</v>
      </c>
      <c r="J481" s="305">
        <v>0</v>
      </c>
      <c r="K481" s="305">
        <v>0</v>
      </c>
      <c r="L481" s="305">
        <v>0</v>
      </c>
      <c r="M481" s="305">
        <v>0</v>
      </c>
      <c r="N481" s="305">
        <v>0</v>
      </c>
    </row>
    <row r="482" spans="1:14" s="171" customFormat="1" x14ac:dyDescent="0.2">
      <c r="A482" s="128" t="s">
        <v>3259</v>
      </c>
      <c r="B482" s="305">
        <v>0</v>
      </c>
      <c r="C482" s="305">
        <v>0</v>
      </c>
      <c r="D482" s="305">
        <v>0</v>
      </c>
      <c r="E482" s="305">
        <v>0</v>
      </c>
      <c r="F482" s="305">
        <v>0</v>
      </c>
      <c r="G482" s="305">
        <v>0</v>
      </c>
      <c r="H482" s="305">
        <v>0</v>
      </c>
      <c r="I482" s="305">
        <v>0</v>
      </c>
      <c r="J482" s="305">
        <v>0</v>
      </c>
      <c r="K482" s="305">
        <v>0</v>
      </c>
      <c r="L482" s="305">
        <v>0</v>
      </c>
      <c r="M482" s="305">
        <v>0</v>
      </c>
      <c r="N482" s="305">
        <v>0</v>
      </c>
    </row>
    <row r="483" spans="1:14" x14ac:dyDescent="0.2">
      <c r="A483" s="27" t="s">
        <v>3260</v>
      </c>
      <c r="B483" s="305">
        <v>0</v>
      </c>
      <c r="C483" s="305">
        <v>0</v>
      </c>
      <c r="D483" s="305">
        <v>0</v>
      </c>
      <c r="E483" s="305">
        <v>0</v>
      </c>
      <c r="F483" s="305">
        <v>0</v>
      </c>
      <c r="G483" s="305">
        <v>0</v>
      </c>
      <c r="H483" s="305">
        <v>0</v>
      </c>
      <c r="I483" s="305">
        <v>0</v>
      </c>
      <c r="J483" s="305">
        <v>0</v>
      </c>
      <c r="K483" s="305">
        <v>0</v>
      </c>
      <c r="L483" s="305">
        <v>0</v>
      </c>
      <c r="M483" s="305">
        <v>0</v>
      </c>
      <c r="N483" s="305">
        <v>0</v>
      </c>
    </row>
    <row r="484" spans="1:14" x14ac:dyDescent="0.2">
      <c r="A484" s="27" t="s">
        <v>3261</v>
      </c>
    </row>
    <row r="485" spans="1:14" x14ac:dyDescent="0.2">
      <c r="A485" s="27" t="s">
        <v>3262</v>
      </c>
    </row>
    <row r="486" spans="1:14" x14ac:dyDescent="0.2">
      <c r="A486" s="27" t="s">
        <v>3263</v>
      </c>
    </row>
    <row r="487" spans="1:14" s="171" customFormat="1" ht="10.8" thickBot="1" x14ac:dyDescent="0.25">
      <c r="A487" s="175" t="s">
        <v>3264</v>
      </c>
      <c r="B487" s="305">
        <v>0</v>
      </c>
      <c r="C487" s="305">
        <v>0</v>
      </c>
      <c r="D487" s="305">
        <v>0</v>
      </c>
      <c r="E487" s="305">
        <v>0</v>
      </c>
      <c r="F487" s="305">
        <v>0</v>
      </c>
      <c r="G487" s="305">
        <v>0</v>
      </c>
      <c r="H487" s="305">
        <v>0</v>
      </c>
      <c r="I487" s="305">
        <v>0</v>
      </c>
      <c r="J487" s="305">
        <v>0</v>
      </c>
      <c r="K487" s="305">
        <v>0</v>
      </c>
      <c r="L487" s="305">
        <v>0</v>
      </c>
      <c r="M487" s="305">
        <v>0</v>
      </c>
      <c r="N487" s="305">
        <v>0</v>
      </c>
    </row>
    <row r="488" spans="1:14" s="171" customFormat="1" x14ac:dyDescent="0.2">
      <c r="A488" s="128" t="s">
        <v>3265</v>
      </c>
      <c r="B488" s="305">
        <v>0</v>
      </c>
      <c r="C488" s="305">
        <v>0</v>
      </c>
      <c r="D488" s="305">
        <v>0</v>
      </c>
      <c r="E488" s="305">
        <v>0</v>
      </c>
      <c r="F488" s="305">
        <v>0</v>
      </c>
      <c r="G488" s="305">
        <v>0</v>
      </c>
      <c r="H488" s="305">
        <v>0</v>
      </c>
      <c r="I488" s="305">
        <v>0</v>
      </c>
      <c r="J488" s="305">
        <v>0</v>
      </c>
      <c r="K488" s="305">
        <v>0</v>
      </c>
      <c r="L488" s="305">
        <v>0</v>
      </c>
      <c r="M488" s="305">
        <v>0</v>
      </c>
      <c r="N488" s="305">
        <v>0</v>
      </c>
    </row>
    <row r="489" spans="1:14" s="171" customFormat="1" x14ac:dyDescent="0.2">
      <c r="A489" s="128" t="s">
        <v>3266</v>
      </c>
      <c r="B489" s="305">
        <v>0</v>
      </c>
      <c r="C489" s="305">
        <v>0</v>
      </c>
      <c r="D489" s="305">
        <v>0</v>
      </c>
      <c r="E489" s="305">
        <v>0</v>
      </c>
      <c r="F489" s="305">
        <v>0</v>
      </c>
      <c r="G489" s="305">
        <v>0</v>
      </c>
      <c r="H489" s="305">
        <v>0</v>
      </c>
      <c r="I489" s="305">
        <v>0</v>
      </c>
      <c r="J489" s="305">
        <v>0</v>
      </c>
      <c r="K489" s="305">
        <v>0</v>
      </c>
      <c r="L489" s="305">
        <v>0</v>
      </c>
      <c r="M489" s="305">
        <v>0</v>
      </c>
      <c r="N489" s="305">
        <v>0</v>
      </c>
    </row>
    <row r="490" spans="1:14" s="171" customFormat="1" x14ac:dyDescent="0.2">
      <c r="A490" s="128" t="s">
        <v>3267</v>
      </c>
      <c r="B490" s="305">
        <v>0</v>
      </c>
      <c r="C490" s="305">
        <v>0</v>
      </c>
      <c r="D490" s="305">
        <v>0</v>
      </c>
      <c r="E490" s="305">
        <v>0</v>
      </c>
      <c r="F490" s="305">
        <v>0</v>
      </c>
      <c r="G490" s="305">
        <v>0</v>
      </c>
      <c r="H490" s="305">
        <v>0</v>
      </c>
      <c r="I490" s="305">
        <v>0</v>
      </c>
      <c r="J490" s="305">
        <v>0</v>
      </c>
      <c r="K490" s="305">
        <v>0</v>
      </c>
      <c r="L490" s="305">
        <v>0</v>
      </c>
      <c r="M490" s="305">
        <v>0</v>
      </c>
      <c r="N490" s="305">
        <v>0</v>
      </c>
    </row>
    <row r="491" spans="1:14" s="171" customFormat="1" x14ac:dyDescent="0.2">
      <c r="A491" s="128" t="s">
        <v>3268</v>
      </c>
      <c r="B491" s="305">
        <v>0</v>
      </c>
      <c r="C491" s="305">
        <v>0</v>
      </c>
      <c r="D491" s="305">
        <v>0</v>
      </c>
      <c r="E491" s="305">
        <v>0</v>
      </c>
      <c r="F491" s="305">
        <v>0</v>
      </c>
      <c r="G491" s="305">
        <v>0</v>
      </c>
      <c r="H491" s="305">
        <v>0</v>
      </c>
      <c r="I491" s="305">
        <v>0</v>
      </c>
      <c r="J491" s="305">
        <v>0</v>
      </c>
      <c r="K491" s="305">
        <v>0</v>
      </c>
      <c r="L491" s="305">
        <v>0</v>
      </c>
      <c r="M491" s="305">
        <v>0</v>
      </c>
      <c r="N491" s="305">
        <v>0</v>
      </c>
    </row>
    <row r="492" spans="1:14" s="171" customFormat="1" x14ac:dyDescent="0.2">
      <c r="A492" s="128" t="s">
        <v>3269</v>
      </c>
      <c r="B492" s="305">
        <v>0</v>
      </c>
      <c r="C492" s="305">
        <v>0</v>
      </c>
      <c r="D492" s="305">
        <v>0</v>
      </c>
      <c r="E492" s="305">
        <v>0</v>
      </c>
      <c r="F492" s="305">
        <v>0</v>
      </c>
      <c r="G492" s="305">
        <v>0</v>
      </c>
      <c r="H492" s="305">
        <v>0</v>
      </c>
      <c r="I492" s="305">
        <v>0</v>
      </c>
      <c r="J492" s="305">
        <v>0</v>
      </c>
      <c r="K492" s="305">
        <v>0</v>
      </c>
      <c r="L492" s="305">
        <v>0</v>
      </c>
      <c r="M492" s="305">
        <v>0</v>
      </c>
      <c r="N492" s="305">
        <v>0</v>
      </c>
    </row>
    <row r="493" spans="1:14" s="171" customFormat="1" x14ac:dyDescent="0.2">
      <c r="A493" s="128" t="s">
        <v>3270</v>
      </c>
      <c r="B493" s="305">
        <v>0</v>
      </c>
      <c r="C493" s="305">
        <v>0</v>
      </c>
      <c r="D493" s="305">
        <v>0</v>
      </c>
      <c r="E493" s="305">
        <v>0</v>
      </c>
      <c r="F493" s="305">
        <v>0</v>
      </c>
      <c r="G493" s="305">
        <v>0</v>
      </c>
      <c r="H493" s="305">
        <v>0</v>
      </c>
      <c r="I493" s="305">
        <v>0</v>
      </c>
      <c r="J493" s="305">
        <v>0</v>
      </c>
      <c r="K493" s="305">
        <v>0</v>
      </c>
      <c r="L493" s="305">
        <v>0</v>
      </c>
      <c r="M493" s="305">
        <v>0</v>
      </c>
      <c r="N493" s="305">
        <v>0</v>
      </c>
    </row>
    <row r="494" spans="1:14" s="171" customFormat="1" x14ac:dyDescent="0.2">
      <c r="A494" s="128" t="s">
        <v>3271</v>
      </c>
      <c r="B494" s="305">
        <v>0</v>
      </c>
      <c r="C494" s="305">
        <v>0</v>
      </c>
      <c r="D494" s="305">
        <v>0</v>
      </c>
      <c r="E494" s="305">
        <v>0</v>
      </c>
      <c r="F494" s="305">
        <v>0</v>
      </c>
      <c r="G494" s="305">
        <v>0</v>
      </c>
      <c r="H494" s="305">
        <v>0</v>
      </c>
      <c r="I494" s="305">
        <v>0</v>
      </c>
      <c r="J494" s="305">
        <v>0</v>
      </c>
      <c r="K494" s="305">
        <v>0</v>
      </c>
      <c r="L494" s="305">
        <v>0</v>
      </c>
      <c r="M494" s="305">
        <v>0</v>
      </c>
      <c r="N494" s="305">
        <v>0</v>
      </c>
    </row>
    <row r="495" spans="1:14" s="171" customFormat="1" x14ac:dyDescent="0.2">
      <c r="A495" s="128" t="s">
        <v>3272</v>
      </c>
      <c r="B495" s="305">
        <v>0</v>
      </c>
      <c r="C495" s="305">
        <v>0</v>
      </c>
      <c r="D495" s="305">
        <v>0</v>
      </c>
      <c r="E495" s="305">
        <v>0</v>
      </c>
      <c r="F495" s="305">
        <v>0</v>
      </c>
      <c r="G495" s="305">
        <v>0</v>
      </c>
      <c r="H495" s="305">
        <v>0</v>
      </c>
      <c r="I495" s="305">
        <v>0</v>
      </c>
      <c r="J495" s="305">
        <v>0</v>
      </c>
      <c r="K495" s="305">
        <v>0</v>
      </c>
      <c r="L495" s="305">
        <v>0</v>
      </c>
      <c r="M495" s="305">
        <v>0</v>
      </c>
      <c r="N495" s="305">
        <v>0</v>
      </c>
    </row>
    <row r="496" spans="1:14" s="171" customFormat="1" x14ac:dyDescent="0.2">
      <c r="A496" s="128" t="s">
        <v>3273</v>
      </c>
      <c r="B496" s="305">
        <v>0</v>
      </c>
      <c r="C496" s="305">
        <v>0</v>
      </c>
      <c r="D496" s="305">
        <v>0</v>
      </c>
      <c r="E496" s="305">
        <v>0</v>
      </c>
      <c r="F496" s="305">
        <v>0</v>
      </c>
      <c r="G496" s="305">
        <v>0</v>
      </c>
      <c r="H496" s="305">
        <v>0</v>
      </c>
      <c r="I496" s="305">
        <v>0</v>
      </c>
      <c r="J496" s="305">
        <v>0</v>
      </c>
      <c r="K496" s="305">
        <v>0</v>
      </c>
      <c r="L496" s="305">
        <v>0</v>
      </c>
      <c r="M496" s="305">
        <v>0</v>
      </c>
      <c r="N496" s="305">
        <v>0</v>
      </c>
    </row>
    <row r="497" spans="1:14" s="171" customFormat="1" x14ac:dyDescent="0.2">
      <c r="A497" s="128" t="s">
        <v>3274</v>
      </c>
      <c r="B497" s="305">
        <v>0</v>
      </c>
      <c r="C497" s="305">
        <v>0</v>
      </c>
      <c r="D497" s="305">
        <v>0</v>
      </c>
      <c r="E497" s="305">
        <v>0</v>
      </c>
      <c r="F497" s="305">
        <v>0</v>
      </c>
      <c r="G497" s="305">
        <v>0</v>
      </c>
      <c r="H497" s="305">
        <v>0</v>
      </c>
      <c r="I497" s="305">
        <v>0</v>
      </c>
      <c r="J497" s="305">
        <v>0</v>
      </c>
      <c r="K497" s="305">
        <v>0</v>
      </c>
      <c r="L497" s="305">
        <v>0</v>
      </c>
      <c r="M497" s="305">
        <v>0</v>
      </c>
      <c r="N497" s="305">
        <v>0</v>
      </c>
    </row>
    <row r="498" spans="1:14" s="171" customFormat="1" x14ac:dyDescent="0.2">
      <c r="A498" s="128" t="s">
        <v>3275</v>
      </c>
      <c r="B498" s="305">
        <v>0</v>
      </c>
      <c r="C498" s="305">
        <v>0</v>
      </c>
      <c r="D498" s="305">
        <v>0</v>
      </c>
      <c r="E498" s="305">
        <v>0</v>
      </c>
      <c r="F498" s="305">
        <v>0</v>
      </c>
      <c r="G498" s="305">
        <v>0</v>
      </c>
      <c r="H498" s="305">
        <v>0</v>
      </c>
      <c r="I498" s="305">
        <v>0</v>
      </c>
      <c r="J498" s="305">
        <v>0</v>
      </c>
      <c r="K498" s="305">
        <v>0</v>
      </c>
      <c r="L498" s="305">
        <v>0</v>
      </c>
      <c r="M498" s="305">
        <v>0</v>
      </c>
      <c r="N498" s="305">
        <v>0</v>
      </c>
    </row>
    <row r="499" spans="1:14" s="171" customFormat="1" x14ac:dyDescent="0.2">
      <c r="A499" s="128" t="s">
        <v>3276</v>
      </c>
      <c r="B499" s="305">
        <v>0</v>
      </c>
      <c r="C499" s="305">
        <v>0</v>
      </c>
      <c r="D499" s="305">
        <v>0</v>
      </c>
      <c r="E499" s="305">
        <v>0</v>
      </c>
      <c r="F499" s="305">
        <v>0</v>
      </c>
      <c r="G499" s="305">
        <v>0</v>
      </c>
      <c r="H499" s="305">
        <v>0</v>
      </c>
      <c r="I499" s="305">
        <v>0</v>
      </c>
      <c r="J499" s="305">
        <v>0</v>
      </c>
      <c r="K499" s="305">
        <v>0</v>
      </c>
      <c r="L499" s="305">
        <v>0</v>
      </c>
      <c r="M499" s="305">
        <v>0</v>
      </c>
      <c r="N499" s="305">
        <v>0</v>
      </c>
    </row>
    <row r="500" spans="1:14" s="171" customFormat="1" x14ac:dyDescent="0.2">
      <c r="A500" s="128" t="s">
        <v>3277</v>
      </c>
      <c r="B500" s="305">
        <v>0</v>
      </c>
      <c r="C500" s="305">
        <v>0</v>
      </c>
      <c r="D500" s="305">
        <v>0</v>
      </c>
      <c r="E500" s="305">
        <v>0</v>
      </c>
      <c r="F500" s="305">
        <v>0</v>
      </c>
      <c r="G500" s="305">
        <v>0</v>
      </c>
      <c r="H500" s="305">
        <v>0</v>
      </c>
      <c r="I500" s="305">
        <v>0</v>
      </c>
      <c r="J500" s="305">
        <v>0</v>
      </c>
      <c r="K500" s="305">
        <v>0</v>
      </c>
      <c r="L500" s="305">
        <v>0</v>
      </c>
      <c r="M500" s="305">
        <v>0</v>
      </c>
      <c r="N500" s="305">
        <v>0</v>
      </c>
    </row>
    <row r="501" spans="1:14" s="171" customFormat="1" x14ac:dyDescent="0.2">
      <c r="A501" s="128" t="s">
        <v>3278</v>
      </c>
      <c r="B501" s="305">
        <v>0</v>
      </c>
      <c r="C501" s="305">
        <v>0</v>
      </c>
      <c r="D501" s="305">
        <v>0</v>
      </c>
      <c r="E501" s="305">
        <v>0</v>
      </c>
      <c r="F501" s="305">
        <v>0</v>
      </c>
      <c r="G501" s="305">
        <v>0</v>
      </c>
      <c r="H501" s="305">
        <v>0</v>
      </c>
      <c r="I501" s="305">
        <v>0</v>
      </c>
      <c r="J501" s="305">
        <v>0</v>
      </c>
      <c r="K501" s="305">
        <v>0</v>
      </c>
      <c r="L501" s="305">
        <v>0</v>
      </c>
      <c r="M501" s="305">
        <v>0</v>
      </c>
      <c r="N501" s="305">
        <v>0</v>
      </c>
    </row>
    <row r="502" spans="1:14" s="171" customFormat="1" x14ac:dyDescent="0.2">
      <c r="A502" s="128" t="s">
        <v>3279</v>
      </c>
      <c r="B502" s="305">
        <v>0</v>
      </c>
      <c r="C502" s="305">
        <v>0</v>
      </c>
      <c r="D502" s="305">
        <v>0</v>
      </c>
      <c r="E502" s="305">
        <v>0</v>
      </c>
      <c r="F502" s="305">
        <v>0</v>
      </c>
      <c r="G502" s="305">
        <v>0</v>
      </c>
      <c r="H502" s="305">
        <v>0</v>
      </c>
      <c r="I502" s="305">
        <v>0</v>
      </c>
      <c r="J502" s="305">
        <v>0</v>
      </c>
      <c r="K502" s="305">
        <v>0</v>
      </c>
      <c r="L502" s="305">
        <v>0</v>
      </c>
      <c r="M502" s="305">
        <v>0</v>
      </c>
      <c r="N502" s="305">
        <v>0</v>
      </c>
    </row>
    <row r="503" spans="1:14" s="171" customFormat="1" x14ac:dyDescent="0.2">
      <c r="A503" s="128" t="s">
        <v>3280</v>
      </c>
      <c r="B503" s="305">
        <v>0</v>
      </c>
      <c r="C503" s="305">
        <v>0</v>
      </c>
      <c r="D503" s="305">
        <v>0</v>
      </c>
      <c r="E503" s="305">
        <v>0</v>
      </c>
      <c r="F503" s="305">
        <v>0</v>
      </c>
      <c r="G503" s="305">
        <v>0</v>
      </c>
      <c r="H503" s="305">
        <v>0</v>
      </c>
      <c r="I503" s="305">
        <v>0</v>
      </c>
      <c r="J503" s="305">
        <v>0</v>
      </c>
      <c r="K503" s="305">
        <v>0</v>
      </c>
      <c r="L503" s="305">
        <v>0</v>
      </c>
      <c r="M503" s="305">
        <v>0</v>
      </c>
      <c r="N503" s="305">
        <v>0</v>
      </c>
    </row>
    <row r="504" spans="1:14" s="171" customFormat="1" x14ac:dyDescent="0.2">
      <c r="A504" s="128" t="s">
        <v>3281</v>
      </c>
      <c r="B504" s="305">
        <v>0</v>
      </c>
      <c r="C504" s="305">
        <v>0</v>
      </c>
      <c r="D504" s="305">
        <v>0</v>
      </c>
      <c r="E504" s="305">
        <v>0</v>
      </c>
      <c r="F504" s="305">
        <v>0</v>
      </c>
      <c r="G504" s="305">
        <v>0</v>
      </c>
      <c r="H504" s="305">
        <v>0</v>
      </c>
      <c r="I504" s="305">
        <v>0</v>
      </c>
      <c r="J504" s="305">
        <v>0</v>
      </c>
      <c r="K504" s="305">
        <v>0</v>
      </c>
      <c r="L504" s="305">
        <v>0</v>
      </c>
      <c r="M504" s="305">
        <v>0</v>
      </c>
      <c r="N504" s="305">
        <v>0</v>
      </c>
    </row>
    <row r="505" spans="1:14" s="171" customFormat="1" x14ac:dyDescent="0.2">
      <c r="A505" s="128" t="s">
        <v>3282</v>
      </c>
      <c r="B505" s="305">
        <v>0</v>
      </c>
      <c r="C505" s="305">
        <v>0</v>
      </c>
      <c r="D505" s="305">
        <v>0</v>
      </c>
      <c r="E505" s="305">
        <v>0</v>
      </c>
      <c r="F505" s="305">
        <v>0</v>
      </c>
      <c r="G505" s="305">
        <v>0</v>
      </c>
      <c r="H505" s="305">
        <v>0</v>
      </c>
      <c r="I505" s="305">
        <v>0</v>
      </c>
      <c r="J505" s="305">
        <v>0</v>
      </c>
      <c r="K505" s="305">
        <v>0</v>
      </c>
      <c r="L505" s="305">
        <v>0</v>
      </c>
      <c r="M505" s="305">
        <v>0</v>
      </c>
      <c r="N505" s="305">
        <v>0</v>
      </c>
    </row>
    <row r="506" spans="1:14" s="171" customFormat="1" x14ac:dyDescent="0.2">
      <c r="A506" s="128" t="s">
        <v>3283</v>
      </c>
      <c r="B506" s="305">
        <v>0</v>
      </c>
      <c r="C506" s="305">
        <v>0</v>
      </c>
      <c r="D506" s="305">
        <v>0</v>
      </c>
      <c r="E506" s="305">
        <v>0</v>
      </c>
      <c r="F506" s="305">
        <v>0</v>
      </c>
      <c r="G506" s="305">
        <v>0</v>
      </c>
      <c r="H506" s="305">
        <v>0</v>
      </c>
      <c r="I506" s="305">
        <v>0</v>
      </c>
      <c r="J506" s="305">
        <v>0</v>
      </c>
      <c r="K506" s="305">
        <v>0</v>
      </c>
      <c r="L506" s="305">
        <v>0</v>
      </c>
      <c r="M506" s="305">
        <v>0</v>
      </c>
      <c r="N506" s="305">
        <v>0</v>
      </c>
    </row>
    <row r="507" spans="1:14" s="171" customFormat="1" x14ac:dyDescent="0.2">
      <c r="A507" s="128" t="s">
        <v>3284</v>
      </c>
      <c r="B507" s="305">
        <v>0</v>
      </c>
      <c r="C507" s="305">
        <v>0</v>
      </c>
      <c r="D507" s="305">
        <v>0</v>
      </c>
      <c r="E507" s="305">
        <v>0</v>
      </c>
      <c r="F507" s="305">
        <v>0</v>
      </c>
      <c r="G507" s="305">
        <v>0</v>
      </c>
      <c r="H507" s="305">
        <v>0</v>
      </c>
      <c r="I507" s="305">
        <v>0</v>
      </c>
      <c r="J507" s="305">
        <v>0</v>
      </c>
      <c r="K507" s="305">
        <v>0</v>
      </c>
      <c r="L507" s="305">
        <v>0</v>
      </c>
      <c r="M507" s="305">
        <v>0</v>
      </c>
      <c r="N507" s="305">
        <v>0</v>
      </c>
    </row>
    <row r="508" spans="1:14" s="171" customFormat="1" x14ac:dyDescent="0.2">
      <c r="A508" s="128" t="s">
        <v>3285</v>
      </c>
      <c r="B508" s="305">
        <v>0</v>
      </c>
      <c r="C508" s="305">
        <v>0</v>
      </c>
      <c r="D508" s="305">
        <v>0</v>
      </c>
      <c r="E508" s="305">
        <v>0</v>
      </c>
      <c r="F508" s="305">
        <v>0</v>
      </c>
      <c r="G508" s="305">
        <v>0</v>
      </c>
      <c r="H508" s="305">
        <v>0</v>
      </c>
      <c r="I508" s="305">
        <v>0</v>
      </c>
      <c r="J508" s="305">
        <v>0</v>
      </c>
      <c r="K508" s="305">
        <v>0</v>
      </c>
      <c r="L508" s="305">
        <v>0</v>
      </c>
      <c r="M508" s="305">
        <v>0</v>
      </c>
      <c r="N508" s="305">
        <v>0</v>
      </c>
    </row>
    <row r="509" spans="1:14" s="171" customFormat="1" x14ac:dyDescent="0.2">
      <c r="A509" s="128" t="s">
        <v>3286</v>
      </c>
      <c r="B509" s="305">
        <v>0</v>
      </c>
      <c r="C509" s="305">
        <v>0</v>
      </c>
      <c r="D509" s="305">
        <v>0</v>
      </c>
      <c r="E509" s="305">
        <v>0</v>
      </c>
      <c r="F509" s="305">
        <v>0</v>
      </c>
      <c r="G509" s="305">
        <v>0</v>
      </c>
      <c r="H509" s="305">
        <v>0</v>
      </c>
      <c r="I509" s="305">
        <v>0</v>
      </c>
      <c r="J509" s="305">
        <v>0</v>
      </c>
      <c r="K509" s="305">
        <v>0</v>
      </c>
      <c r="L509" s="305">
        <v>0</v>
      </c>
      <c r="M509" s="305">
        <v>0</v>
      </c>
      <c r="N509" s="305">
        <v>0</v>
      </c>
    </row>
    <row r="510" spans="1:14" s="171" customFormat="1" x14ac:dyDescent="0.2">
      <c r="A510" s="128" t="s">
        <v>3287</v>
      </c>
      <c r="B510" s="305">
        <v>0</v>
      </c>
      <c r="C510" s="305">
        <v>0</v>
      </c>
      <c r="D510" s="305">
        <v>0</v>
      </c>
      <c r="E510" s="305">
        <v>0</v>
      </c>
      <c r="F510" s="305">
        <v>0</v>
      </c>
      <c r="G510" s="305">
        <v>0</v>
      </c>
      <c r="H510" s="305">
        <v>0</v>
      </c>
      <c r="I510" s="305">
        <v>0</v>
      </c>
      <c r="J510" s="305">
        <v>0</v>
      </c>
      <c r="K510" s="305">
        <v>0</v>
      </c>
      <c r="L510" s="305">
        <v>0</v>
      </c>
      <c r="M510" s="305">
        <v>0</v>
      </c>
      <c r="N510" s="305">
        <v>0</v>
      </c>
    </row>
    <row r="511" spans="1:14" s="171" customFormat="1" x14ac:dyDescent="0.2">
      <c r="A511" s="128" t="s">
        <v>3288</v>
      </c>
      <c r="B511" s="305">
        <v>0</v>
      </c>
      <c r="C511" s="305">
        <v>0</v>
      </c>
      <c r="D511" s="305">
        <v>0</v>
      </c>
      <c r="E511" s="305">
        <v>0</v>
      </c>
      <c r="F511" s="305">
        <v>0</v>
      </c>
      <c r="G511" s="305">
        <v>0</v>
      </c>
      <c r="H511" s="305">
        <v>0</v>
      </c>
      <c r="I511" s="305">
        <v>0</v>
      </c>
      <c r="J511" s="305">
        <v>0</v>
      </c>
      <c r="K511" s="305">
        <v>0</v>
      </c>
      <c r="L511" s="305">
        <v>0</v>
      </c>
      <c r="M511" s="305">
        <v>0</v>
      </c>
      <c r="N511" s="305">
        <v>0</v>
      </c>
    </row>
    <row r="512" spans="1:14" s="171" customFormat="1" x14ac:dyDescent="0.2">
      <c r="A512" s="128" t="s">
        <v>3289</v>
      </c>
      <c r="B512" s="305">
        <v>0</v>
      </c>
      <c r="C512" s="305">
        <v>0</v>
      </c>
      <c r="D512" s="305">
        <v>0</v>
      </c>
      <c r="E512" s="305">
        <v>0</v>
      </c>
      <c r="F512" s="305">
        <v>0</v>
      </c>
      <c r="G512" s="305">
        <v>0</v>
      </c>
      <c r="H512" s="305">
        <v>0</v>
      </c>
      <c r="I512" s="305">
        <v>0</v>
      </c>
      <c r="J512" s="305">
        <v>0</v>
      </c>
      <c r="K512" s="305">
        <v>0</v>
      </c>
      <c r="L512" s="305">
        <v>0</v>
      </c>
      <c r="M512" s="305">
        <v>0</v>
      </c>
      <c r="N512" s="305">
        <v>0</v>
      </c>
    </row>
    <row r="513" spans="1:14" s="171" customFormat="1" x14ac:dyDescent="0.2">
      <c r="A513" s="128" t="s">
        <v>3290</v>
      </c>
      <c r="B513" s="305">
        <v>0</v>
      </c>
      <c r="C513" s="305">
        <v>0</v>
      </c>
      <c r="D513" s="305">
        <v>0</v>
      </c>
      <c r="E513" s="305">
        <v>0</v>
      </c>
      <c r="F513" s="305">
        <v>0</v>
      </c>
      <c r="G513" s="305">
        <v>0</v>
      </c>
      <c r="H513" s="305">
        <v>0</v>
      </c>
      <c r="I513" s="305">
        <v>0</v>
      </c>
      <c r="J513" s="305">
        <v>0</v>
      </c>
      <c r="K513" s="305">
        <v>0</v>
      </c>
      <c r="L513" s="305">
        <v>0</v>
      </c>
      <c r="M513" s="305">
        <v>0</v>
      </c>
      <c r="N513" s="305">
        <v>0</v>
      </c>
    </row>
    <row r="514" spans="1:14" s="171" customFormat="1" x14ac:dyDescent="0.2">
      <c r="A514" s="128" t="s">
        <v>3291</v>
      </c>
      <c r="B514" s="305">
        <v>0</v>
      </c>
      <c r="C514" s="305">
        <v>0</v>
      </c>
      <c r="D514" s="305">
        <v>0</v>
      </c>
      <c r="E514" s="305">
        <v>0</v>
      </c>
      <c r="F514" s="305">
        <v>0</v>
      </c>
      <c r="G514" s="305">
        <v>0</v>
      </c>
      <c r="H514" s="305">
        <v>0</v>
      </c>
      <c r="I514" s="305">
        <v>0</v>
      </c>
      <c r="J514" s="305">
        <v>0</v>
      </c>
      <c r="K514" s="305">
        <v>0</v>
      </c>
      <c r="L514" s="305">
        <v>0</v>
      </c>
      <c r="M514" s="305">
        <v>0</v>
      </c>
      <c r="N514" s="305">
        <v>0</v>
      </c>
    </row>
    <row r="515" spans="1:14" s="171" customFormat="1" x14ac:dyDescent="0.2">
      <c r="A515" s="128" t="s">
        <v>3292</v>
      </c>
      <c r="B515" s="305">
        <v>0</v>
      </c>
      <c r="C515" s="305">
        <v>0</v>
      </c>
      <c r="D515" s="305">
        <v>0</v>
      </c>
      <c r="E515" s="305">
        <v>0</v>
      </c>
      <c r="F515" s="305">
        <v>0</v>
      </c>
      <c r="G515" s="305">
        <v>0</v>
      </c>
      <c r="H515" s="305">
        <v>0</v>
      </c>
      <c r="I515" s="305">
        <v>0</v>
      </c>
      <c r="J515" s="305">
        <v>0</v>
      </c>
      <c r="K515" s="305">
        <v>0</v>
      </c>
      <c r="L515" s="305">
        <v>0</v>
      </c>
      <c r="M515" s="305">
        <v>0</v>
      </c>
      <c r="N515" s="305">
        <v>0</v>
      </c>
    </row>
    <row r="516" spans="1:14" s="171" customFormat="1" x14ac:dyDescent="0.2">
      <c r="A516" s="128" t="s">
        <v>3293</v>
      </c>
      <c r="B516" s="305">
        <v>0</v>
      </c>
      <c r="C516" s="305">
        <v>0</v>
      </c>
      <c r="D516" s="305">
        <v>0</v>
      </c>
      <c r="E516" s="305">
        <v>0</v>
      </c>
      <c r="F516" s="305">
        <v>0</v>
      </c>
      <c r="G516" s="305">
        <v>0</v>
      </c>
      <c r="H516" s="305">
        <v>0</v>
      </c>
      <c r="I516" s="305">
        <v>0</v>
      </c>
      <c r="J516" s="305">
        <v>0</v>
      </c>
      <c r="K516" s="305">
        <v>0</v>
      </c>
      <c r="L516" s="305">
        <v>0</v>
      </c>
      <c r="M516" s="305">
        <v>0</v>
      </c>
      <c r="N516" s="305">
        <v>0</v>
      </c>
    </row>
    <row r="517" spans="1:14" s="171" customFormat="1" x14ac:dyDescent="0.2">
      <c r="A517" s="128" t="s">
        <v>3294</v>
      </c>
      <c r="B517" s="305">
        <v>0</v>
      </c>
      <c r="C517" s="305">
        <v>0</v>
      </c>
      <c r="D517" s="305">
        <v>0</v>
      </c>
      <c r="E517" s="305">
        <v>0</v>
      </c>
      <c r="F517" s="305">
        <v>0</v>
      </c>
      <c r="G517" s="305">
        <v>0</v>
      </c>
      <c r="H517" s="305">
        <v>0</v>
      </c>
      <c r="I517" s="305">
        <v>0</v>
      </c>
      <c r="J517" s="305">
        <v>0</v>
      </c>
      <c r="K517" s="305">
        <v>0</v>
      </c>
      <c r="L517" s="305">
        <v>0</v>
      </c>
      <c r="M517" s="305">
        <v>0</v>
      </c>
      <c r="N517" s="305">
        <v>0</v>
      </c>
    </row>
    <row r="518" spans="1:14" s="171" customFormat="1" x14ac:dyDescent="0.2">
      <c r="A518" s="128" t="s">
        <v>3295</v>
      </c>
      <c r="B518" s="305">
        <v>0</v>
      </c>
      <c r="C518" s="305">
        <v>0</v>
      </c>
      <c r="D518" s="305">
        <v>0</v>
      </c>
      <c r="E518" s="305">
        <v>0</v>
      </c>
      <c r="F518" s="305">
        <v>0</v>
      </c>
      <c r="G518" s="305">
        <v>0</v>
      </c>
      <c r="H518" s="305">
        <v>0</v>
      </c>
      <c r="I518" s="305">
        <v>0</v>
      </c>
      <c r="J518" s="305">
        <v>0</v>
      </c>
      <c r="K518" s="305">
        <v>0</v>
      </c>
      <c r="L518" s="305">
        <v>0</v>
      </c>
      <c r="M518" s="305">
        <v>0</v>
      </c>
      <c r="N518" s="305">
        <v>0</v>
      </c>
    </row>
    <row r="519" spans="1:14" x14ac:dyDescent="0.2">
      <c r="A519" s="27" t="s">
        <v>3296</v>
      </c>
      <c r="B519" s="305">
        <v>0</v>
      </c>
      <c r="C519" s="305">
        <v>0</v>
      </c>
      <c r="D519" s="305">
        <v>0</v>
      </c>
      <c r="E519" s="305">
        <v>0</v>
      </c>
      <c r="F519" s="305">
        <v>0</v>
      </c>
      <c r="G519" s="305">
        <v>0</v>
      </c>
      <c r="H519" s="305">
        <v>0</v>
      </c>
      <c r="I519" s="305">
        <v>0</v>
      </c>
      <c r="J519" s="305">
        <v>0</v>
      </c>
      <c r="K519" s="305">
        <v>0</v>
      </c>
      <c r="L519" s="305">
        <v>0</v>
      </c>
      <c r="M519" s="305">
        <v>0</v>
      </c>
      <c r="N519" s="305">
        <v>0</v>
      </c>
    </row>
    <row r="520" spans="1:14" x14ac:dyDescent="0.2">
      <c r="A520" s="27" t="s">
        <v>3297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0093-0A11-42C1-BBAE-005D41C9E2C0}">
  <sheetPr>
    <tabColor theme="7"/>
  </sheetPr>
  <dimension ref="A1:P520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59.33203125" style="27" bestFit="1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1231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739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752</v>
      </c>
    </row>
    <row r="25" spans="1:14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1232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</row>
    <row r="27" spans="1:14" x14ac:dyDescent="0.2">
      <c r="A27" s="27" t="s">
        <v>1233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1234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</row>
    <row r="29" spans="1:14" x14ac:dyDescent="0.2">
      <c r="A29" s="27" t="s">
        <v>757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</row>
    <row r="30" spans="1:14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</row>
    <row r="31" spans="1:14" x14ac:dyDescent="0.2">
      <c r="A31" s="27" t="s">
        <v>759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761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</row>
    <row r="34" spans="1:14" x14ac:dyDescent="0.2">
      <c r="A34" s="27" t="s">
        <v>762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763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</row>
    <row r="36" spans="1:14" x14ac:dyDescent="0.2">
      <c r="A36" s="27" t="s">
        <v>764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</row>
    <row r="37" spans="1:14" x14ac:dyDescent="0.2">
      <c r="A37" s="27" t="s">
        <v>765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</row>
    <row r="38" spans="1:14" x14ac:dyDescent="0.2">
      <c r="A38" s="27" t="s">
        <v>766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767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2842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</row>
    <row r="41" spans="1:14" x14ac:dyDescent="0.2">
      <c r="A41" s="27" t="s">
        <v>2843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</row>
    <row r="42" spans="1:14" x14ac:dyDescent="0.2">
      <c r="A42" s="27" t="s">
        <v>2844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772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</row>
    <row r="45" spans="1:14" x14ac:dyDescent="0.2">
      <c r="A45" s="27" t="s">
        <v>773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774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</row>
    <row r="47" spans="1:14" x14ac:dyDescent="0.2">
      <c r="A47" s="27" t="s">
        <v>775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1235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2845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</row>
    <row r="50" spans="1:14" x14ac:dyDescent="0.2">
      <c r="A50" s="27" t="s">
        <v>2846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2847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</row>
    <row r="53" spans="1:14" x14ac:dyDescent="0.2">
      <c r="A53" s="27" t="s">
        <v>2848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3298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2850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</row>
    <row r="56" spans="1:14" x14ac:dyDescent="0.2">
      <c r="A56" s="27" t="s">
        <v>2851</v>
      </c>
      <c r="B56" s="164">
        <v>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</row>
    <row r="57" spans="1:14" s="166" customFormat="1" x14ac:dyDescent="0.2">
      <c r="A57" s="165" t="s">
        <v>3299</v>
      </c>
      <c r="B57" s="166">
        <v>0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66">
        <v>0</v>
      </c>
      <c r="J57" s="166">
        <v>0</v>
      </c>
      <c r="K57" s="166">
        <v>0</v>
      </c>
      <c r="L57" s="166">
        <v>0</v>
      </c>
      <c r="M57" s="166">
        <v>0</v>
      </c>
      <c r="N57" s="166">
        <v>0</v>
      </c>
    </row>
    <row r="58" spans="1:14" s="166" customFormat="1" x14ac:dyDescent="0.2">
      <c r="A58" s="165" t="s">
        <v>3300</v>
      </c>
      <c r="B58" s="166">
        <v>0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166">
        <v>0</v>
      </c>
      <c r="M58" s="166">
        <v>0</v>
      </c>
      <c r="N58" s="166">
        <v>0</v>
      </c>
    </row>
    <row r="59" spans="1:14" x14ac:dyDescent="0.2">
      <c r="A59" s="27" t="s">
        <v>2854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</row>
    <row r="60" spans="1:14" x14ac:dyDescent="0.2">
      <c r="A60" s="27" t="s">
        <v>2855</v>
      </c>
      <c r="B60" s="164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</row>
    <row r="61" spans="1:14" x14ac:dyDescent="0.2">
      <c r="A61" s="27" t="s">
        <v>2856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</row>
    <row r="62" spans="1:14" x14ac:dyDescent="0.2">
      <c r="A62" s="27" t="s">
        <v>790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</row>
    <row r="63" spans="1:14" x14ac:dyDescent="0.2">
      <c r="A63" s="27" t="s">
        <v>3301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</row>
    <row r="64" spans="1:14" x14ac:dyDescent="0.2">
      <c r="A64" s="27" t="s">
        <v>1311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</row>
    <row r="65" spans="1:14" x14ac:dyDescent="0.2">
      <c r="A65" s="27" t="s">
        <v>2858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</row>
    <row r="66" spans="1:14" x14ac:dyDescent="0.2">
      <c r="A66" s="27" t="s">
        <v>2859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</row>
    <row r="67" spans="1:14" x14ac:dyDescent="0.2">
      <c r="A67" s="27" t="s">
        <v>1841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2860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</row>
    <row r="69" spans="1:14" x14ac:dyDescent="0.2">
      <c r="A69" s="27" t="s">
        <v>2861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</row>
    <row r="70" spans="1:14" x14ac:dyDescent="0.2">
      <c r="A70" s="27" t="s">
        <v>2862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2863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</row>
    <row r="72" spans="1:14" x14ac:dyDescent="0.2">
      <c r="A72" s="27" t="s">
        <v>2864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</row>
    <row r="73" spans="1:14" x14ac:dyDescent="0.2">
      <c r="A73" s="27" t="s">
        <v>2865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</row>
    <row r="74" spans="1:14" x14ac:dyDescent="0.2">
      <c r="A74" s="27" t="s">
        <v>2866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2867</v>
      </c>
      <c r="B75" s="164">
        <v>0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</row>
    <row r="76" spans="1:14" x14ac:dyDescent="0.2">
      <c r="A76" s="27" t="s">
        <v>2868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2869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27" t="s">
        <v>2870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</row>
    <row r="79" spans="1:14" x14ac:dyDescent="0.2">
      <c r="A79" s="27" t="s">
        <v>2605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</row>
    <row r="80" spans="1:14" x14ac:dyDescent="0.2">
      <c r="A80" s="27" t="s">
        <v>2871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</row>
    <row r="81" spans="1:14" x14ac:dyDescent="0.2">
      <c r="A81" s="27" t="s">
        <v>2872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</row>
    <row r="82" spans="1:14" x14ac:dyDescent="0.2">
      <c r="A82" s="27" t="s">
        <v>2873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</row>
    <row r="83" spans="1:14" x14ac:dyDescent="0.2">
      <c r="A83" s="27" t="s">
        <v>2874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1857</v>
      </c>
    </row>
    <row r="85" spans="1:14" x14ac:dyDescent="0.2">
      <c r="A85" s="27" t="s">
        <v>1858</v>
      </c>
    </row>
    <row r="86" spans="1:14" x14ac:dyDescent="0.2">
      <c r="A86" s="27" t="s">
        <v>2875</v>
      </c>
    </row>
    <row r="87" spans="1:14" x14ac:dyDescent="0.2">
      <c r="A87" s="27" t="s">
        <v>3302</v>
      </c>
      <c r="B87" s="164">
        <v>0</v>
      </c>
      <c r="C87" s="164">
        <v>0</v>
      </c>
      <c r="D87" s="164">
        <v>0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</row>
    <row r="88" spans="1:14" x14ac:dyDescent="0.2">
      <c r="A88" s="27" t="s">
        <v>2877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</row>
    <row r="89" spans="1:14" x14ac:dyDescent="0.2">
      <c r="A89" s="27" t="s">
        <v>3303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3304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</row>
    <row r="91" spans="1:14" x14ac:dyDescent="0.2">
      <c r="A91" s="27" t="s">
        <v>3305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3306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</row>
    <row r="93" spans="1:14" x14ac:dyDescent="0.2">
      <c r="A93" s="27" t="s">
        <v>2882</v>
      </c>
    </row>
    <row r="94" spans="1:14" x14ac:dyDescent="0.2">
      <c r="A94" s="27" t="s">
        <v>2883</v>
      </c>
    </row>
    <row r="95" spans="1:14" x14ac:dyDescent="0.2">
      <c r="A95" s="27" t="s">
        <v>2884</v>
      </c>
    </row>
    <row r="96" spans="1:14" x14ac:dyDescent="0.2">
      <c r="A96" s="27" t="s">
        <v>2885</v>
      </c>
    </row>
    <row r="97" spans="1:14" x14ac:dyDescent="0.2">
      <c r="A97" s="27" t="s">
        <v>2886</v>
      </c>
      <c r="B97" s="164">
        <v>733527032.64845395</v>
      </c>
      <c r="C97" s="164">
        <v>733992579.27799904</v>
      </c>
      <c r="D97" s="164">
        <v>734503881.34142196</v>
      </c>
      <c r="E97" s="164">
        <v>734984630.33150697</v>
      </c>
      <c r="F97" s="164">
        <v>735420604.66100001</v>
      </c>
      <c r="G97" s="164">
        <v>735842830.18241501</v>
      </c>
      <c r="H97" s="164">
        <v>736366180.247684</v>
      </c>
      <c r="I97" s="164">
        <v>736893839.27182305</v>
      </c>
      <c r="J97" s="164">
        <v>737405802.17713797</v>
      </c>
      <c r="K97" s="164">
        <v>738021496.28043795</v>
      </c>
      <c r="L97" s="164">
        <v>738634009.80116105</v>
      </c>
      <c r="M97" s="164">
        <v>739258859.03720701</v>
      </c>
      <c r="N97" s="164">
        <v>739258859.03720701</v>
      </c>
    </row>
    <row r="98" spans="1:14" x14ac:dyDescent="0.2">
      <c r="A98" s="27" t="s">
        <v>2887</v>
      </c>
      <c r="B98" s="164">
        <v>1265680571.36816</v>
      </c>
      <c r="C98" s="164">
        <v>1263122824.7821901</v>
      </c>
      <c r="D98" s="164">
        <v>1260604486.7007799</v>
      </c>
      <c r="E98" s="164">
        <v>1258306738.6919701</v>
      </c>
      <c r="F98" s="164">
        <v>1257054983.51807</v>
      </c>
      <c r="G98" s="164">
        <v>1256414360.9900601</v>
      </c>
      <c r="H98" s="164">
        <v>1257138245.10098</v>
      </c>
      <c r="I98" s="164">
        <v>1257947764.431</v>
      </c>
      <c r="J98" s="164">
        <v>1258703613.2095001</v>
      </c>
      <c r="K98" s="164">
        <v>1259471857.64364</v>
      </c>
      <c r="L98" s="164">
        <v>1260202525.4988899</v>
      </c>
      <c r="M98" s="164">
        <v>1261114709.0894101</v>
      </c>
      <c r="N98" s="164">
        <v>1261114709.0894101</v>
      </c>
    </row>
    <row r="99" spans="1:14" x14ac:dyDescent="0.2">
      <c r="A99" s="27" t="s">
        <v>2888</v>
      </c>
      <c r="B99" s="164">
        <v>790202817.35694599</v>
      </c>
      <c r="C99" s="164">
        <v>790513541.917992</v>
      </c>
      <c r="D99" s="164">
        <v>790853171.19391501</v>
      </c>
      <c r="E99" s="164">
        <v>791191369.39499199</v>
      </c>
      <c r="F99" s="164">
        <v>791560442.09930694</v>
      </c>
      <c r="G99" s="164">
        <v>791916008.00453806</v>
      </c>
      <c r="H99" s="164">
        <v>797353723.03777695</v>
      </c>
      <c r="I99" s="164">
        <v>804158278.63568401</v>
      </c>
      <c r="J99" s="164">
        <v>810963375.94412303</v>
      </c>
      <c r="K99" s="164">
        <v>817773138.85626101</v>
      </c>
      <c r="L99" s="164">
        <v>819432504.60605299</v>
      </c>
      <c r="M99" s="164">
        <v>822411967.22081494</v>
      </c>
      <c r="N99" s="164">
        <v>822411967.22081494</v>
      </c>
    </row>
    <row r="100" spans="1:14" x14ac:dyDescent="0.2">
      <c r="A100" s="27" t="s">
        <v>2889</v>
      </c>
      <c r="B100" s="164">
        <v>556951810.54947698</v>
      </c>
      <c r="C100" s="164">
        <v>557628279.62925303</v>
      </c>
      <c r="D100" s="164">
        <v>558304748.70903003</v>
      </c>
      <c r="E100" s="164">
        <v>558981626.88140702</v>
      </c>
      <c r="F100" s="164">
        <v>559657382.67152297</v>
      </c>
      <c r="G100" s="164">
        <v>560333138.46163797</v>
      </c>
      <c r="H100" s="164">
        <v>561008894.25175297</v>
      </c>
      <c r="I100" s="164">
        <v>561849628.24625397</v>
      </c>
      <c r="J100" s="164">
        <v>562690362.24075305</v>
      </c>
      <c r="K100" s="164">
        <v>563525109.69702303</v>
      </c>
      <c r="L100" s="164">
        <v>564359857.15329194</v>
      </c>
      <c r="M100" s="164">
        <v>564481335.92712998</v>
      </c>
      <c r="N100" s="164">
        <v>564481335.92712998</v>
      </c>
    </row>
    <row r="101" spans="1:14" x14ac:dyDescent="0.2">
      <c r="A101" s="27" t="s">
        <v>2890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</row>
    <row r="102" spans="1:14" x14ac:dyDescent="0.2">
      <c r="A102" s="27" t="s">
        <v>2891</v>
      </c>
      <c r="B102" s="164">
        <v>59279800.716469198</v>
      </c>
      <c r="C102" s="164">
        <v>59338294.214984603</v>
      </c>
      <c r="D102" s="164">
        <v>59395701.295423001</v>
      </c>
      <c r="E102" s="164">
        <v>59453561.674438402</v>
      </c>
      <c r="F102" s="164">
        <v>59511516.459438398</v>
      </c>
      <c r="G102" s="164">
        <v>59569501.963846102</v>
      </c>
      <c r="H102" s="164">
        <v>59627487.468253799</v>
      </c>
      <c r="I102" s="164">
        <v>59685490.205499902</v>
      </c>
      <c r="J102" s="164">
        <v>59743492.942746103</v>
      </c>
      <c r="K102" s="164">
        <v>59801495.679992303</v>
      </c>
      <c r="L102" s="164">
        <v>59784830.775946103</v>
      </c>
      <c r="M102" s="164">
        <v>59772041.762046099</v>
      </c>
      <c r="N102" s="164">
        <v>59772041.762046099</v>
      </c>
    </row>
    <row r="103" spans="1:14" x14ac:dyDescent="0.2">
      <c r="A103" s="27" t="s">
        <v>3307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2893</v>
      </c>
      <c r="B104" s="164">
        <v>2730209340.2631798</v>
      </c>
      <c r="C104" s="164">
        <v>2731480143.7176099</v>
      </c>
      <c r="D104" s="164">
        <v>2732880562.8426499</v>
      </c>
      <c r="E104" s="164">
        <v>2733307379.0423799</v>
      </c>
      <c r="F104" s="164">
        <v>2733689445.3069</v>
      </c>
      <c r="G104" s="164">
        <v>2734073002.5865698</v>
      </c>
      <c r="H104" s="164">
        <v>2734460811.1325598</v>
      </c>
      <c r="I104" s="164">
        <v>2734678073.0195799</v>
      </c>
      <c r="J104" s="164">
        <v>2734858410.1785598</v>
      </c>
      <c r="K104" s="164">
        <v>2735058549.3674302</v>
      </c>
      <c r="L104" s="164">
        <v>2735224288.8137298</v>
      </c>
      <c r="M104" s="164">
        <v>2735389831.9555101</v>
      </c>
      <c r="N104" s="164">
        <v>2735389831.9555101</v>
      </c>
    </row>
    <row r="105" spans="1:14" x14ac:dyDescent="0.2">
      <c r="A105" s="27" t="s">
        <v>3308</v>
      </c>
      <c r="B105" s="164">
        <v>4330722.4457</v>
      </c>
      <c r="C105" s="164">
        <v>4330722.4457</v>
      </c>
      <c r="D105" s="164">
        <v>4330722.4457</v>
      </c>
      <c r="E105" s="164">
        <v>4330722.4457</v>
      </c>
      <c r="F105" s="164">
        <v>4330722.4457</v>
      </c>
      <c r="G105" s="164">
        <v>4330722.4457</v>
      </c>
      <c r="H105" s="164">
        <v>4330722.4457</v>
      </c>
      <c r="I105" s="164">
        <v>4330722.4457</v>
      </c>
      <c r="J105" s="164">
        <v>4330722.4457</v>
      </c>
      <c r="K105" s="164">
        <v>4330722.4457</v>
      </c>
      <c r="L105" s="164">
        <v>4330722.4457</v>
      </c>
      <c r="M105" s="164">
        <v>4330722.4457</v>
      </c>
      <c r="N105" s="164">
        <v>4330722.4457</v>
      </c>
    </row>
    <row r="106" spans="1:14" x14ac:dyDescent="0.2">
      <c r="A106" s="27" t="s">
        <v>2895</v>
      </c>
      <c r="B106" s="164">
        <v>392127700.70787698</v>
      </c>
      <c r="C106" s="164">
        <v>393409157.05349201</v>
      </c>
      <c r="D106" s="164">
        <v>394702056.75309998</v>
      </c>
      <c r="E106" s="164">
        <v>395996599.566392</v>
      </c>
      <c r="F106" s="164">
        <v>396892840.53357702</v>
      </c>
      <c r="G106" s="164">
        <v>397788836.494753</v>
      </c>
      <c r="H106" s="164">
        <v>398406692.1954</v>
      </c>
      <c r="I106" s="164">
        <v>398969583.38314599</v>
      </c>
      <c r="J106" s="164">
        <v>399261148.77409202</v>
      </c>
      <c r="K106" s="164">
        <v>399557148.2493</v>
      </c>
      <c r="L106" s="164">
        <v>399897801.75523001</v>
      </c>
      <c r="M106" s="164">
        <v>400267805.78207701</v>
      </c>
      <c r="N106" s="164">
        <v>400267805.78207701</v>
      </c>
    </row>
    <row r="107" spans="1:14" x14ac:dyDescent="0.2">
      <c r="A107" s="27" t="s">
        <v>3309</v>
      </c>
      <c r="B107" s="164">
        <v>4968488.2935761502</v>
      </c>
      <c r="C107" s="164">
        <v>5024904.8604299901</v>
      </c>
      <c r="D107" s="164">
        <v>5080422.3226684602</v>
      </c>
      <c r="E107" s="164">
        <v>5080422.3226684602</v>
      </c>
      <c r="F107" s="164">
        <v>5080422.3226684602</v>
      </c>
      <c r="G107" s="164">
        <v>5080422.3226684602</v>
      </c>
      <c r="H107" s="164">
        <v>5080422.3226684602</v>
      </c>
      <c r="I107" s="164">
        <v>5080422.3226684602</v>
      </c>
      <c r="J107" s="164">
        <v>5080422.3226684602</v>
      </c>
      <c r="K107" s="164">
        <v>5080422.3226684602</v>
      </c>
      <c r="L107" s="164">
        <v>5080422.3226684602</v>
      </c>
      <c r="M107" s="164">
        <v>5080422.3226684602</v>
      </c>
      <c r="N107" s="164">
        <v>5080422.3226684602</v>
      </c>
    </row>
    <row r="108" spans="1:14" x14ac:dyDescent="0.2">
      <c r="A108" s="27" t="s">
        <v>3310</v>
      </c>
      <c r="B108" s="164">
        <v>38543679.717813</v>
      </c>
      <c r="C108" s="164">
        <v>38547611.801997602</v>
      </c>
      <c r="D108" s="164">
        <v>38551543.886182301</v>
      </c>
      <c r="E108" s="164">
        <v>38551543.886182301</v>
      </c>
      <c r="F108" s="164">
        <v>38551543.886182301</v>
      </c>
      <c r="G108" s="164">
        <v>38551543.886182301</v>
      </c>
      <c r="H108" s="164">
        <v>38551543.886182301</v>
      </c>
      <c r="I108" s="164">
        <v>38550064.85909</v>
      </c>
      <c r="J108" s="164">
        <v>38550064.85909</v>
      </c>
      <c r="K108" s="164">
        <v>38550064.85909</v>
      </c>
      <c r="L108" s="164">
        <v>38550064.85909</v>
      </c>
      <c r="M108" s="164">
        <v>38550064.934015296</v>
      </c>
      <c r="N108" s="164">
        <v>38550064.934015296</v>
      </c>
    </row>
    <row r="109" spans="1:14" x14ac:dyDescent="0.2">
      <c r="A109" s="27" t="s">
        <v>2898</v>
      </c>
      <c r="B109" s="164">
        <v>10606593.573422501</v>
      </c>
      <c r="C109" s="164">
        <v>11570880.0403922</v>
      </c>
      <c r="D109" s="164">
        <v>12535166.507361799</v>
      </c>
      <c r="E109" s="164">
        <v>12535166.507361799</v>
      </c>
      <c r="F109" s="164">
        <v>12535724.0706055</v>
      </c>
      <c r="G109" s="164">
        <v>12535724.0706055</v>
      </c>
      <c r="H109" s="164">
        <v>12535724.0706055</v>
      </c>
      <c r="I109" s="164">
        <v>12535724.0706055</v>
      </c>
      <c r="J109" s="164">
        <v>12535724.0706055</v>
      </c>
      <c r="K109" s="164">
        <v>12535724.0706055</v>
      </c>
      <c r="L109" s="164">
        <v>12535724.0706055</v>
      </c>
      <c r="M109" s="164">
        <v>12535724.0706055</v>
      </c>
      <c r="N109" s="164">
        <v>12535724.0706055</v>
      </c>
    </row>
    <row r="110" spans="1:14" x14ac:dyDescent="0.2">
      <c r="A110" s="27" t="s">
        <v>2899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2900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</row>
    <row r="112" spans="1:14" x14ac:dyDescent="0.2">
      <c r="A112" s="27" t="s">
        <v>2901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2902</v>
      </c>
      <c r="B113" s="164">
        <v>2545120.2470595902</v>
      </c>
      <c r="C113" s="164">
        <v>2545120.2470595902</v>
      </c>
      <c r="D113" s="164">
        <v>2545120.2470595902</v>
      </c>
      <c r="E113" s="164">
        <v>2545120.2470595902</v>
      </c>
      <c r="F113" s="164">
        <v>2545120.2470595902</v>
      </c>
      <c r="G113" s="164">
        <v>2545120.2470595902</v>
      </c>
      <c r="H113" s="164">
        <v>2545120.2470595902</v>
      </c>
      <c r="I113" s="164">
        <v>2545120.2470595902</v>
      </c>
      <c r="J113" s="164">
        <v>2545120.2470595902</v>
      </c>
      <c r="K113" s="164">
        <v>2545120.2470595902</v>
      </c>
      <c r="L113" s="164">
        <v>2545120.2470595902</v>
      </c>
      <c r="M113" s="164">
        <v>2545120.2470595902</v>
      </c>
      <c r="N113" s="164">
        <v>2545120.2470595902</v>
      </c>
    </row>
    <row r="114" spans="1:14" x14ac:dyDescent="0.2">
      <c r="A114" s="27" t="s">
        <v>2903</v>
      </c>
      <c r="B114" s="164">
        <v>4209340.5863480298</v>
      </c>
      <c r="C114" s="164">
        <v>4209302.6351422099</v>
      </c>
      <c r="D114" s="164">
        <v>4209302.6531242998</v>
      </c>
      <c r="E114" s="164">
        <v>4209302.6531242998</v>
      </c>
      <c r="F114" s="164">
        <v>4209302.6711064</v>
      </c>
      <c r="G114" s="164">
        <v>4209302.6711064</v>
      </c>
      <c r="H114" s="164">
        <v>4209302.6711064</v>
      </c>
      <c r="I114" s="164">
        <v>4209302.6711064</v>
      </c>
      <c r="J114" s="164">
        <v>4209302.6711064</v>
      </c>
      <c r="K114" s="164">
        <v>4209302.6711064</v>
      </c>
      <c r="L114" s="164">
        <v>4209302.6711064</v>
      </c>
      <c r="M114" s="164">
        <v>4209302.6711064</v>
      </c>
      <c r="N114" s="164">
        <v>4209302.6711064</v>
      </c>
    </row>
    <row r="115" spans="1:14" x14ac:dyDescent="0.2">
      <c r="A115" s="30" t="s">
        <v>2904</v>
      </c>
      <c r="B115" s="164">
        <v>-17361054.406830098</v>
      </c>
      <c r="C115" s="164">
        <v>-18325302.922594</v>
      </c>
      <c r="D115" s="164">
        <v>-19289589.407545701</v>
      </c>
      <c r="E115" s="164">
        <v>-19289589.407545701</v>
      </c>
      <c r="F115" s="164">
        <v>-19290146.988771401</v>
      </c>
      <c r="G115" s="164">
        <v>-19290146.988771401</v>
      </c>
      <c r="H115" s="164">
        <v>-19290146.988771401</v>
      </c>
      <c r="I115" s="164">
        <v>-19290146.988771401</v>
      </c>
      <c r="J115" s="164">
        <v>-19290146.988771401</v>
      </c>
      <c r="K115" s="164">
        <v>-19290146.988771401</v>
      </c>
      <c r="L115" s="164">
        <v>-19290146.988771401</v>
      </c>
      <c r="M115" s="164">
        <v>-19290146.988771401</v>
      </c>
      <c r="N115" s="164">
        <v>-19290146.988771401</v>
      </c>
    </row>
    <row r="116" spans="1:14" x14ac:dyDescent="0.2">
      <c r="A116" s="27" t="s">
        <v>2905</v>
      </c>
      <c r="B116" s="164">
        <v>0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</row>
    <row r="117" spans="1:14" x14ac:dyDescent="0.2">
      <c r="A117" s="27" t="s">
        <v>2906</v>
      </c>
      <c r="B117" s="164">
        <v>0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</row>
    <row r="118" spans="1:14" x14ac:dyDescent="0.2">
      <c r="A118" s="27" t="s">
        <v>2907</v>
      </c>
      <c r="B118" s="164">
        <v>3498524.26962461</v>
      </c>
      <c r="C118" s="164">
        <v>3498524.26962461</v>
      </c>
      <c r="D118" s="164">
        <v>3498524.26962461</v>
      </c>
      <c r="E118" s="164">
        <v>3498524.26962461</v>
      </c>
      <c r="F118" s="164">
        <v>3498524.26962461</v>
      </c>
      <c r="G118" s="164">
        <v>3498524.26962461</v>
      </c>
      <c r="H118" s="164">
        <v>3498524.26962461</v>
      </c>
      <c r="I118" s="164">
        <v>3498524.26962461</v>
      </c>
      <c r="J118" s="164">
        <v>3498524.26962461</v>
      </c>
      <c r="K118" s="164">
        <v>3498524.26962461</v>
      </c>
      <c r="L118" s="164">
        <v>3498524.26962461</v>
      </c>
      <c r="M118" s="164">
        <v>3498524.26962461</v>
      </c>
      <c r="N118" s="164">
        <v>3498524.26962461</v>
      </c>
    </row>
    <row r="119" spans="1:14" x14ac:dyDescent="0.2">
      <c r="A119" s="27" t="s">
        <v>2908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30" t="s">
        <v>2909</v>
      </c>
      <c r="B120" s="164">
        <v>-3594352.7462070002</v>
      </c>
      <c r="C120" s="164">
        <v>-3594352.7462070002</v>
      </c>
      <c r="D120" s="164">
        <v>-3594352.7462070002</v>
      </c>
      <c r="E120" s="164">
        <v>-3594352.7462070002</v>
      </c>
      <c r="F120" s="164">
        <v>-3594352.7462070002</v>
      </c>
      <c r="G120" s="164">
        <v>-3594352.7462070002</v>
      </c>
      <c r="H120" s="164">
        <v>-3594352.7462070002</v>
      </c>
      <c r="I120" s="164">
        <v>-3594352.7462070002</v>
      </c>
      <c r="J120" s="164">
        <v>-3594352.7462070002</v>
      </c>
      <c r="K120" s="164">
        <v>-3594352.7462070002</v>
      </c>
      <c r="L120" s="164">
        <v>-3594352.7462070002</v>
      </c>
      <c r="M120" s="164">
        <v>-3594352.7462070002</v>
      </c>
      <c r="N120" s="164">
        <v>-3594352.7462070002</v>
      </c>
    </row>
    <row r="121" spans="1:14" x14ac:dyDescent="0.2">
      <c r="A121" s="27" t="s">
        <v>2910</v>
      </c>
      <c r="B121" s="164">
        <v>6766844.52795</v>
      </c>
      <c r="C121" s="164">
        <v>7669017.3378346097</v>
      </c>
      <c r="D121" s="164">
        <v>8577343.7695576902</v>
      </c>
      <c r="E121" s="164">
        <v>9487731.3986115307</v>
      </c>
      <c r="F121" s="164">
        <v>10398119.0276653</v>
      </c>
      <c r="G121" s="164">
        <v>11308506.6567192</v>
      </c>
      <c r="H121" s="164">
        <v>11404487.572919199</v>
      </c>
      <c r="I121" s="164">
        <v>11497610.83495</v>
      </c>
      <c r="J121" s="164">
        <v>11587658.7845692</v>
      </c>
      <c r="K121" s="164">
        <v>11673599.3246038</v>
      </c>
      <c r="L121" s="164">
        <v>12514791.996967601</v>
      </c>
      <c r="M121" s="164">
        <v>13320097.8790811</v>
      </c>
      <c r="N121" s="164">
        <v>13320097.8790811</v>
      </c>
    </row>
    <row r="122" spans="1:14" x14ac:dyDescent="0.2">
      <c r="A122" s="27" t="s">
        <v>2911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2912</v>
      </c>
      <c r="B123" s="164">
        <v>6582492980.1190205</v>
      </c>
      <c r="C123" s="164">
        <v>6584961248.5629101</v>
      </c>
      <c r="D123" s="164">
        <v>6587688812.7838497</v>
      </c>
      <c r="E123" s="164">
        <v>6589576497.1596699</v>
      </c>
      <c r="F123" s="164">
        <v>6592052194.4554501</v>
      </c>
      <c r="G123" s="164">
        <v>6595113045.5185099</v>
      </c>
      <c r="H123" s="164">
        <v>6603633381.1852999</v>
      </c>
      <c r="I123" s="164">
        <v>6613545649.1788101</v>
      </c>
      <c r="J123" s="164">
        <v>6623079245.40236</v>
      </c>
      <c r="K123" s="164">
        <v>6632747776.2495804</v>
      </c>
      <c r="L123" s="164">
        <v>6637915991.5521498</v>
      </c>
      <c r="M123" s="164">
        <v>6643882029.8790903</v>
      </c>
      <c r="N123" s="164">
        <v>6643882029.8790903</v>
      </c>
    </row>
    <row r="124" spans="1:14" x14ac:dyDescent="0.2">
      <c r="A124" s="27" t="s">
        <v>2913</v>
      </c>
    </row>
    <row r="125" spans="1:14" x14ac:dyDescent="0.2">
      <c r="A125" s="27" t="s">
        <v>2914</v>
      </c>
    </row>
    <row r="126" spans="1:14" x14ac:dyDescent="0.2">
      <c r="A126" s="27" t="s">
        <v>2915</v>
      </c>
      <c r="B126" s="164">
        <v>447066041.11430699</v>
      </c>
      <c r="C126" s="164">
        <v>447591664.76209998</v>
      </c>
      <c r="D126" s="164">
        <v>448118844.71537101</v>
      </c>
      <c r="E126" s="164">
        <v>448634488.48302698</v>
      </c>
      <c r="F126" s="164">
        <v>449104390.83646899</v>
      </c>
      <c r="G126" s="164">
        <v>449563012.825571</v>
      </c>
      <c r="H126" s="164">
        <v>450033001.402897</v>
      </c>
      <c r="I126" s="164">
        <v>450410541.58681399</v>
      </c>
      <c r="J126" s="164">
        <v>450705710.88284999</v>
      </c>
      <c r="K126" s="164">
        <v>451011752.22681499</v>
      </c>
      <c r="L126" s="164">
        <v>451299015.29149598</v>
      </c>
      <c r="M126" s="164">
        <v>451700793.65056503</v>
      </c>
      <c r="N126" s="164">
        <v>451700793.65056503</v>
      </c>
    </row>
    <row r="127" spans="1:14" x14ac:dyDescent="0.2">
      <c r="A127" s="27" t="s">
        <v>3311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2917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2918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27" t="s">
        <v>2919</v>
      </c>
      <c r="B130" s="164">
        <v>85551825.209143803</v>
      </c>
      <c r="C130" s="164">
        <v>85571470.002834901</v>
      </c>
      <c r="D130" s="164">
        <v>85595229.314763397</v>
      </c>
      <c r="E130" s="164">
        <v>85618111.423375294</v>
      </c>
      <c r="F130" s="164">
        <v>85641298.522254795</v>
      </c>
      <c r="G130" s="164">
        <v>85664485.6211344</v>
      </c>
      <c r="H130" s="164">
        <v>85687672.720013902</v>
      </c>
      <c r="I130" s="164">
        <v>85710859.818893507</v>
      </c>
      <c r="J130" s="164">
        <v>85734046.917773098</v>
      </c>
      <c r="K130" s="164">
        <v>85757234.016652599</v>
      </c>
      <c r="L130" s="164">
        <v>85822562.504435897</v>
      </c>
      <c r="M130" s="164">
        <v>85872360.716765806</v>
      </c>
      <c r="N130" s="164">
        <v>85872360.716765806</v>
      </c>
    </row>
    <row r="131" spans="1:14" x14ac:dyDescent="0.2">
      <c r="A131" s="27" t="s">
        <v>2920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30" t="s">
        <v>2921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27" t="s">
        <v>2922</v>
      </c>
      <c r="B133" s="164">
        <v>0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0</v>
      </c>
      <c r="L133" s="164">
        <v>0</v>
      </c>
      <c r="M133" s="164">
        <v>0</v>
      </c>
      <c r="N133" s="164">
        <v>0</v>
      </c>
    </row>
    <row r="134" spans="1:14" x14ac:dyDescent="0.2">
      <c r="A134" s="27" t="s">
        <v>2923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2924</v>
      </c>
      <c r="B135" s="164">
        <v>11896353.0897267</v>
      </c>
      <c r="C135" s="164">
        <v>11896353.0897267</v>
      </c>
      <c r="D135" s="164">
        <v>11896353.0897267</v>
      </c>
      <c r="E135" s="164">
        <v>11896353.0897267</v>
      </c>
      <c r="F135" s="164">
        <v>11896353.0897267</v>
      </c>
      <c r="G135" s="164">
        <v>11896353.0897267</v>
      </c>
      <c r="H135" s="164">
        <v>11896353.0897267</v>
      </c>
      <c r="I135" s="164">
        <v>11896353.0897267</v>
      </c>
      <c r="J135" s="164">
        <v>11896353.0897267</v>
      </c>
      <c r="K135" s="164">
        <v>11896353.0897267</v>
      </c>
      <c r="L135" s="164">
        <v>11896353.0897267</v>
      </c>
      <c r="M135" s="164">
        <v>11896353.0897267</v>
      </c>
      <c r="N135" s="164">
        <v>11896353.0897267</v>
      </c>
    </row>
    <row r="136" spans="1:14" x14ac:dyDescent="0.2">
      <c r="A136" s="30" t="s">
        <v>2925</v>
      </c>
      <c r="B136" s="164">
        <v>-11896353.0897267</v>
      </c>
      <c r="C136" s="164">
        <v>-11896353.0897267</v>
      </c>
      <c r="D136" s="164">
        <v>-11896353.0897267</v>
      </c>
      <c r="E136" s="164">
        <v>-11896353.0897267</v>
      </c>
      <c r="F136" s="164">
        <v>-11896353.0897267</v>
      </c>
      <c r="G136" s="164">
        <v>-11896353.0897267</v>
      </c>
      <c r="H136" s="164">
        <v>-11896353.0897267</v>
      </c>
      <c r="I136" s="164">
        <v>-11896353.0897267</v>
      </c>
      <c r="J136" s="164">
        <v>-11896353.0897267</v>
      </c>
      <c r="K136" s="164">
        <v>-11896353.0897267</v>
      </c>
      <c r="L136" s="164">
        <v>-11896353.0897267</v>
      </c>
      <c r="M136" s="164">
        <v>-11896353.0897267</v>
      </c>
      <c r="N136" s="164">
        <v>-11896353.0897267</v>
      </c>
    </row>
    <row r="137" spans="1:14" x14ac:dyDescent="0.2">
      <c r="A137" s="27" t="s">
        <v>2926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2927</v>
      </c>
      <c r="B138" s="164">
        <v>532617866.32345098</v>
      </c>
      <c r="C138" s="164">
        <v>533163134.76493502</v>
      </c>
      <c r="D138" s="164">
        <v>533714074.03013498</v>
      </c>
      <c r="E138" s="164">
        <v>534252599.90640199</v>
      </c>
      <c r="F138" s="164">
        <v>534745689.358724</v>
      </c>
      <c r="G138" s="164">
        <v>535227498.44670498</v>
      </c>
      <c r="H138" s="164">
        <v>535720674.12291098</v>
      </c>
      <c r="I138" s="164">
        <v>536121401.40570801</v>
      </c>
      <c r="J138" s="164">
        <v>536439757.800623</v>
      </c>
      <c r="K138" s="164">
        <v>536768986.24346799</v>
      </c>
      <c r="L138" s="164">
        <v>537121577.79593205</v>
      </c>
      <c r="M138" s="164">
        <v>537573154.36733103</v>
      </c>
      <c r="N138" s="164">
        <v>537573154.36733103</v>
      </c>
    </row>
    <row r="139" spans="1:14" x14ac:dyDescent="0.2">
      <c r="A139" s="27" t="s">
        <v>2664</v>
      </c>
    </row>
    <row r="140" spans="1:14" x14ac:dyDescent="0.2">
      <c r="A140" s="27" t="s">
        <v>2928</v>
      </c>
    </row>
    <row r="141" spans="1:14" x14ac:dyDescent="0.2">
      <c r="A141" s="27" t="s">
        <v>2929</v>
      </c>
      <c r="B141" s="164">
        <v>21580.444151690299</v>
      </c>
      <c r="C141" s="164">
        <v>21580.444151690299</v>
      </c>
      <c r="D141" s="164">
        <v>21580.444151690299</v>
      </c>
      <c r="E141" s="164">
        <v>21580.444151690299</v>
      </c>
      <c r="F141" s="164">
        <v>21580.444151690299</v>
      </c>
      <c r="G141" s="164">
        <v>21580.444151690299</v>
      </c>
      <c r="H141" s="164">
        <v>21580.444151690299</v>
      </c>
      <c r="I141" s="164">
        <v>21580.444151690299</v>
      </c>
      <c r="J141" s="164">
        <v>21580.444151690299</v>
      </c>
      <c r="K141" s="164">
        <v>21580.444151690299</v>
      </c>
      <c r="L141" s="164">
        <v>21580.444151690299</v>
      </c>
      <c r="M141" s="164">
        <v>21580.444151690299</v>
      </c>
      <c r="N141" s="164">
        <v>21580.444151690299</v>
      </c>
    </row>
    <row r="142" spans="1:14" x14ac:dyDescent="0.2">
      <c r="A142" s="27" t="s">
        <v>2930</v>
      </c>
      <c r="B142" s="164">
        <v>38004952.412740998</v>
      </c>
      <c r="C142" s="164">
        <v>38174549.5215891</v>
      </c>
      <c r="D142" s="164">
        <v>38345520.603184097</v>
      </c>
      <c r="E142" s="164">
        <v>38516711.900858402</v>
      </c>
      <c r="F142" s="164">
        <v>38687951.485114798</v>
      </c>
      <c r="G142" s="164">
        <v>38859458.840417802</v>
      </c>
      <c r="H142" s="164">
        <v>39037814.111009099</v>
      </c>
      <c r="I142" s="164">
        <v>39216169.381600402</v>
      </c>
      <c r="J142" s="164">
        <v>39394524.652191699</v>
      </c>
      <c r="K142" s="164">
        <v>39571593.012206897</v>
      </c>
      <c r="L142" s="164">
        <v>39748661.372222103</v>
      </c>
      <c r="M142" s="164">
        <v>39940251.556014903</v>
      </c>
      <c r="N142" s="164">
        <v>39940251.556014903</v>
      </c>
    </row>
    <row r="143" spans="1:14" x14ac:dyDescent="0.2">
      <c r="A143" s="27" t="s">
        <v>2931</v>
      </c>
      <c r="B143" s="164">
        <v>26285702.349031702</v>
      </c>
      <c r="C143" s="164">
        <v>26287000.233831</v>
      </c>
      <c r="D143" s="164">
        <v>26288993.152767502</v>
      </c>
      <c r="E143" s="164">
        <v>26290812.678977098</v>
      </c>
      <c r="F143" s="164">
        <v>26292619.767733701</v>
      </c>
      <c r="G143" s="164">
        <v>26293543.797328699</v>
      </c>
      <c r="H143" s="164">
        <v>26294391.738976099</v>
      </c>
      <c r="I143" s="164">
        <v>26295239.680623401</v>
      </c>
      <c r="J143" s="164">
        <v>26296087.6222708</v>
      </c>
      <c r="K143" s="164">
        <v>26296935.563918099</v>
      </c>
      <c r="L143" s="164">
        <v>26297783.505565502</v>
      </c>
      <c r="M143" s="164">
        <v>26298631.4472128</v>
      </c>
      <c r="N143" s="164">
        <v>26298631.4472128</v>
      </c>
    </row>
    <row r="144" spans="1:14" x14ac:dyDescent="0.2">
      <c r="A144" s="27" t="s">
        <v>2932</v>
      </c>
      <c r="B144" s="164">
        <v>161616980.02383599</v>
      </c>
      <c r="C144" s="164">
        <v>161734538.09779701</v>
      </c>
      <c r="D144" s="164">
        <v>161868667.248817</v>
      </c>
      <c r="E144" s="164">
        <v>162224521.06897399</v>
      </c>
      <c r="F144" s="164">
        <v>162576890.20745099</v>
      </c>
      <c r="G144" s="164">
        <v>162929256.419469</v>
      </c>
      <c r="H144" s="164">
        <v>163307280.365372</v>
      </c>
      <c r="I144" s="164">
        <v>163656224.082975</v>
      </c>
      <c r="J144" s="164">
        <v>164002577.883899</v>
      </c>
      <c r="K144" s="164">
        <v>164333215.13394499</v>
      </c>
      <c r="L144" s="164">
        <v>164659584.87438801</v>
      </c>
      <c r="M144" s="164">
        <v>165081685.69042501</v>
      </c>
      <c r="N144" s="164">
        <v>165081685.69042501</v>
      </c>
    </row>
    <row r="145" spans="1:14" x14ac:dyDescent="0.2">
      <c r="A145" s="27" t="s">
        <v>2933</v>
      </c>
      <c r="B145" s="164">
        <v>77438.435557358302</v>
      </c>
      <c r="C145" s="164">
        <v>70398.837170147293</v>
      </c>
      <c r="D145" s="164">
        <v>63359.238782936198</v>
      </c>
      <c r="E145" s="164">
        <v>56319.640395725102</v>
      </c>
      <c r="F145" s="164">
        <v>49280.042008514101</v>
      </c>
      <c r="G145" s="164">
        <v>42240.443621302999</v>
      </c>
      <c r="H145" s="164">
        <v>35200.845234091998</v>
      </c>
      <c r="I145" s="164">
        <v>28161.246846880898</v>
      </c>
      <c r="J145" s="164">
        <v>21121.648459669799</v>
      </c>
      <c r="K145" s="164">
        <v>14082.0500724588</v>
      </c>
      <c r="L145" s="164">
        <v>7042.45168524779</v>
      </c>
      <c r="M145" s="164">
        <v>2.8532980367360099</v>
      </c>
      <c r="N145" s="164">
        <v>2.8532980367360099</v>
      </c>
    </row>
    <row r="146" spans="1:14" x14ac:dyDescent="0.2">
      <c r="A146" s="27" t="s">
        <v>2934</v>
      </c>
      <c r="B146" s="164">
        <v>300877695.38039601</v>
      </c>
      <c r="C146" s="164">
        <v>301515908.64781499</v>
      </c>
      <c r="D146" s="164">
        <v>302073537.46252602</v>
      </c>
      <c r="E146" s="164">
        <v>302610092.84219801</v>
      </c>
      <c r="F146" s="164">
        <v>303146376.79275</v>
      </c>
      <c r="G146" s="164">
        <v>303688313.19987297</v>
      </c>
      <c r="H146" s="164">
        <v>304617582.62064803</v>
      </c>
      <c r="I146" s="164">
        <v>305149572.72346097</v>
      </c>
      <c r="J146" s="164">
        <v>306116058.66162997</v>
      </c>
      <c r="K146" s="164">
        <v>307089129.86534399</v>
      </c>
      <c r="L146" s="164">
        <v>307918466.54626203</v>
      </c>
      <c r="M146" s="164">
        <v>309009820.12266898</v>
      </c>
      <c r="N146" s="164">
        <v>309009820.12266898</v>
      </c>
    </row>
    <row r="147" spans="1:14" x14ac:dyDescent="0.2">
      <c r="A147" s="27" t="s">
        <v>2935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2936</v>
      </c>
      <c r="B148" s="164">
        <v>53627622.469799899</v>
      </c>
      <c r="C148" s="164">
        <v>53632375.040068403</v>
      </c>
      <c r="D148" s="164">
        <v>53637656.567896001</v>
      </c>
      <c r="E148" s="164">
        <v>53641801.897813097</v>
      </c>
      <c r="F148" s="164">
        <v>53645947.227730103</v>
      </c>
      <c r="G148" s="164">
        <v>53650092.557647198</v>
      </c>
      <c r="H148" s="164">
        <v>53654237.887564301</v>
      </c>
      <c r="I148" s="164">
        <v>53658383.2174813</v>
      </c>
      <c r="J148" s="164">
        <v>53662528.547398403</v>
      </c>
      <c r="K148" s="164">
        <v>53666673.877315402</v>
      </c>
      <c r="L148" s="164">
        <v>53670986.747040302</v>
      </c>
      <c r="M148" s="164">
        <v>53675299.616765201</v>
      </c>
      <c r="N148" s="164">
        <v>53675299.616765201</v>
      </c>
    </row>
    <row r="149" spans="1:14" x14ac:dyDescent="0.2">
      <c r="A149" s="27" t="s">
        <v>2937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</row>
    <row r="150" spans="1:14" x14ac:dyDescent="0.2">
      <c r="A150" s="27" t="s">
        <v>2938</v>
      </c>
      <c r="B150" s="164">
        <v>0</v>
      </c>
      <c r="C150" s="164">
        <v>0</v>
      </c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</row>
    <row r="151" spans="1:14" x14ac:dyDescent="0.2">
      <c r="A151" s="27" t="s">
        <v>2939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30" t="s">
        <v>2940</v>
      </c>
      <c r="B152" s="164">
        <v>0</v>
      </c>
      <c r="C152" s="164">
        <v>0</v>
      </c>
      <c r="D152" s="164">
        <v>0</v>
      </c>
      <c r="E152" s="164">
        <v>0</v>
      </c>
      <c r="F152" s="164">
        <v>0</v>
      </c>
      <c r="G152" s="164">
        <v>0</v>
      </c>
      <c r="H152" s="164">
        <v>0</v>
      </c>
      <c r="I152" s="164">
        <v>0</v>
      </c>
      <c r="J152" s="164">
        <v>0</v>
      </c>
      <c r="K152" s="164">
        <v>0</v>
      </c>
      <c r="L152" s="164">
        <v>0</v>
      </c>
      <c r="M152" s="164">
        <v>0</v>
      </c>
      <c r="N152" s="164">
        <v>0</v>
      </c>
    </row>
    <row r="153" spans="1:14" x14ac:dyDescent="0.2">
      <c r="A153" s="27" t="s">
        <v>2941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x14ac:dyDescent="0.2">
      <c r="A154" s="27" t="s">
        <v>2942</v>
      </c>
      <c r="B154" s="164">
        <v>580511971.51551402</v>
      </c>
      <c r="C154" s="164">
        <v>581436350.82242298</v>
      </c>
      <c r="D154" s="164">
        <v>582299314.71812701</v>
      </c>
      <c r="E154" s="164">
        <v>583361840.473369</v>
      </c>
      <c r="F154" s="164">
        <v>584420645.966941</v>
      </c>
      <c r="G154" s="164">
        <v>585484485.70251</v>
      </c>
      <c r="H154" s="164">
        <v>586968088.01295602</v>
      </c>
      <c r="I154" s="164">
        <v>588025330.77714097</v>
      </c>
      <c r="J154" s="164">
        <v>589514479.46000195</v>
      </c>
      <c r="K154" s="164">
        <v>590993209.94695401</v>
      </c>
      <c r="L154" s="164">
        <v>592324105.94131505</v>
      </c>
      <c r="M154" s="164">
        <v>594027271.73053801</v>
      </c>
      <c r="N154" s="164">
        <v>594027271.73053801</v>
      </c>
    </row>
    <row r="155" spans="1:14" x14ac:dyDescent="0.2">
      <c r="A155" s="27" t="s">
        <v>2943</v>
      </c>
    </row>
    <row r="156" spans="1:14" x14ac:dyDescent="0.2">
      <c r="A156" s="30" t="s">
        <v>2944</v>
      </c>
    </row>
    <row r="157" spans="1:14" x14ac:dyDescent="0.2">
      <c r="A157" s="27" t="s">
        <v>2945</v>
      </c>
      <c r="B157" s="164">
        <v>102159140.33315</v>
      </c>
      <c r="C157" s="164">
        <v>102158955.267196</v>
      </c>
      <c r="D157" s="164">
        <v>102158955.267196</v>
      </c>
      <c r="E157" s="164">
        <v>102158955.267196</v>
      </c>
      <c r="F157" s="164">
        <v>102159591.384583</v>
      </c>
      <c r="G157" s="164">
        <v>102159591.384583</v>
      </c>
      <c r="H157" s="164">
        <v>102159591.384583</v>
      </c>
      <c r="I157" s="164">
        <v>102159591.384583</v>
      </c>
      <c r="J157" s="164">
        <v>102205587.39193501</v>
      </c>
      <c r="K157" s="164">
        <v>102253077.41350301</v>
      </c>
      <c r="L157" s="164">
        <v>102300567.43507101</v>
      </c>
      <c r="M157" s="164">
        <v>102348057.45663901</v>
      </c>
      <c r="N157" s="164">
        <v>102348057.45663901</v>
      </c>
    </row>
    <row r="158" spans="1:14" x14ac:dyDescent="0.2">
      <c r="A158" s="27" t="s">
        <v>2946</v>
      </c>
      <c r="B158" s="164">
        <v>107370388.540076</v>
      </c>
      <c r="C158" s="164">
        <v>107375284.92066599</v>
      </c>
      <c r="D158" s="164">
        <v>107380160.32212</v>
      </c>
      <c r="E158" s="164">
        <v>107383647.354295</v>
      </c>
      <c r="F158" s="164">
        <v>107386361.904698</v>
      </c>
      <c r="G158" s="164">
        <v>107389076.4551</v>
      </c>
      <c r="H158" s="164">
        <v>107390858.18318599</v>
      </c>
      <c r="I158" s="164">
        <v>107392639.911272</v>
      </c>
      <c r="J158" s="164">
        <v>107394421.639358</v>
      </c>
      <c r="K158" s="164">
        <v>107403017.840508</v>
      </c>
      <c r="L158" s="164">
        <v>107411760.895612</v>
      </c>
      <c r="M158" s="164">
        <v>107418167.77402499</v>
      </c>
      <c r="N158" s="164">
        <v>107418167.77402499</v>
      </c>
    </row>
    <row r="159" spans="1:14" x14ac:dyDescent="0.2">
      <c r="A159" s="27" t="s">
        <v>2947</v>
      </c>
      <c r="B159" s="164">
        <v>84892722.142680198</v>
      </c>
      <c r="C159" s="164">
        <v>84894543.581274599</v>
      </c>
      <c r="D159" s="164">
        <v>84896365.019869104</v>
      </c>
      <c r="E159" s="164">
        <v>84898186.458463505</v>
      </c>
      <c r="F159" s="164">
        <v>84898324.321360007</v>
      </c>
      <c r="G159" s="164">
        <v>84898324.321360007</v>
      </c>
      <c r="H159" s="164">
        <v>84898324.321360007</v>
      </c>
      <c r="I159" s="164">
        <v>84898324.321360007</v>
      </c>
      <c r="J159" s="164">
        <v>84898324.321360007</v>
      </c>
      <c r="K159" s="164">
        <v>84898324.321360007</v>
      </c>
      <c r="L159" s="164">
        <v>84898324.321360007</v>
      </c>
      <c r="M159" s="164">
        <v>84898324.321360007</v>
      </c>
      <c r="N159" s="164">
        <v>84898324.321360007</v>
      </c>
    </row>
    <row r="160" spans="1:14" x14ac:dyDescent="0.2">
      <c r="A160" s="27" t="s">
        <v>2948</v>
      </c>
      <c r="B160" s="164">
        <v>94916143.683181107</v>
      </c>
      <c r="C160" s="164">
        <v>94920293.056663603</v>
      </c>
      <c r="D160" s="164">
        <v>94924442.430146098</v>
      </c>
      <c r="E160" s="164">
        <v>94928591.803628594</v>
      </c>
      <c r="F160" s="164">
        <v>94932741.177111104</v>
      </c>
      <c r="G160" s="164">
        <v>94936890.550593704</v>
      </c>
      <c r="H160" s="164">
        <v>94941071.392780796</v>
      </c>
      <c r="I160" s="164">
        <v>94945252.234968007</v>
      </c>
      <c r="J160" s="164">
        <v>94953023.506503001</v>
      </c>
      <c r="K160" s="164">
        <v>94960794.778037995</v>
      </c>
      <c r="L160" s="164">
        <v>94969346.773149803</v>
      </c>
      <c r="M160" s="164">
        <v>94976734.426190197</v>
      </c>
      <c r="N160" s="164">
        <v>94976734.426190197</v>
      </c>
    </row>
    <row r="161" spans="1:14" x14ac:dyDescent="0.2">
      <c r="A161" s="27" t="s">
        <v>2949</v>
      </c>
      <c r="B161" s="164">
        <v>57550913.344515197</v>
      </c>
      <c r="C161" s="164">
        <v>57578798.363095701</v>
      </c>
      <c r="D161" s="164">
        <v>57606683.381676197</v>
      </c>
      <c r="E161" s="164">
        <v>57634568.400256798</v>
      </c>
      <c r="F161" s="164">
        <v>57662453.418837301</v>
      </c>
      <c r="G161" s="164">
        <v>57690338.437417902</v>
      </c>
      <c r="H161" s="164">
        <v>57718223.455998398</v>
      </c>
      <c r="I161" s="164">
        <v>57746108.474578999</v>
      </c>
      <c r="J161" s="164">
        <v>57773993.493159503</v>
      </c>
      <c r="K161" s="164">
        <v>57801878.511740103</v>
      </c>
      <c r="L161" s="164">
        <v>57829763.5303206</v>
      </c>
      <c r="M161" s="164">
        <v>57833572.742091097</v>
      </c>
      <c r="N161" s="164">
        <v>57833572.742091097</v>
      </c>
    </row>
    <row r="162" spans="1:14" x14ac:dyDescent="0.2">
      <c r="A162" s="27" t="s">
        <v>2950</v>
      </c>
      <c r="B162" s="164">
        <v>42202359.104270399</v>
      </c>
      <c r="C162" s="164">
        <v>49395599.2366831</v>
      </c>
      <c r="D162" s="164">
        <v>56578606.795305401</v>
      </c>
      <c r="E162" s="164">
        <v>63763557.171811499</v>
      </c>
      <c r="F162" s="164">
        <v>70949027.531198993</v>
      </c>
      <c r="G162" s="164">
        <v>78068138.634315804</v>
      </c>
      <c r="H162" s="164">
        <v>85189640.609729901</v>
      </c>
      <c r="I162" s="164">
        <v>92377519.074276805</v>
      </c>
      <c r="J162" s="164">
        <v>92728325.450248599</v>
      </c>
      <c r="K162" s="164">
        <v>92923777.5747336</v>
      </c>
      <c r="L162" s="164">
        <v>93088908.103793502</v>
      </c>
      <c r="M162" s="164">
        <v>93205771.633983001</v>
      </c>
      <c r="N162" s="164">
        <v>93205771.633983001</v>
      </c>
    </row>
    <row r="163" spans="1:14" x14ac:dyDescent="0.2">
      <c r="A163" s="27" t="s">
        <v>2951</v>
      </c>
      <c r="B163" s="164">
        <v>96279116.218311399</v>
      </c>
      <c r="C163" s="164">
        <v>96237832.274850398</v>
      </c>
      <c r="D163" s="164">
        <v>96193865.998946801</v>
      </c>
      <c r="E163" s="164">
        <v>96106694.690089598</v>
      </c>
      <c r="F163" s="164">
        <v>96015946.438472405</v>
      </c>
      <c r="G163" s="164">
        <v>95925069.315017194</v>
      </c>
      <c r="H163" s="164">
        <v>95834192.191561893</v>
      </c>
      <c r="I163" s="164">
        <v>95743315.068106607</v>
      </c>
      <c r="J163" s="164">
        <v>95651036.838040203</v>
      </c>
      <c r="K163" s="164">
        <v>95558626.7391164</v>
      </c>
      <c r="L163" s="164">
        <v>95466216.640192494</v>
      </c>
      <c r="M163" s="164">
        <v>95377432.934850305</v>
      </c>
      <c r="N163" s="164">
        <v>95377432.934850305</v>
      </c>
    </row>
    <row r="164" spans="1:14" x14ac:dyDescent="0.2">
      <c r="A164" s="27" t="s">
        <v>2952</v>
      </c>
      <c r="B164" s="164">
        <v>100710318.92401201</v>
      </c>
      <c r="C164" s="164">
        <v>100712126.126764</v>
      </c>
      <c r="D164" s="164">
        <v>100713604.406627</v>
      </c>
      <c r="E164" s="164">
        <v>100738677.471672</v>
      </c>
      <c r="F164" s="164">
        <v>100763750.536717</v>
      </c>
      <c r="G164" s="164">
        <v>100789416.262365</v>
      </c>
      <c r="H164" s="164">
        <v>100815081.988014</v>
      </c>
      <c r="I164" s="164">
        <v>100840747.713663</v>
      </c>
      <c r="J164" s="164">
        <v>100864934.41019399</v>
      </c>
      <c r="K164" s="164">
        <v>100889121.10672601</v>
      </c>
      <c r="L164" s="164">
        <v>100913307.803257</v>
      </c>
      <c r="M164" s="164">
        <v>100937494.499788</v>
      </c>
      <c r="N164" s="164">
        <v>100937494.499788</v>
      </c>
    </row>
    <row r="165" spans="1:14" x14ac:dyDescent="0.2">
      <c r="A165" s="27" t="s">
        <v>2953</v>
      </c>
      <c r="B165" s="164">
        <v>54198873.670139797</v>
      </c>
      <c r="C165" s="164">
        <v>61021195.1780449</v>
      </c>
      <c r="D165" s="164">
        <v>67843516.685949996</v>
      </c>
      <c r="E165" s="164">
        <v>74665838.193855003</v>
      </c>
      <c r="F165" s="164">
        <v>81417134.8354</v>
      </c>
      <c r="G165" s="164">
        <v>88169021.889784306</v>
      </c>
      <c r="H165" s="164">
        <v>88230081.666343495</v>
      </c>
      <c r="I165" s="164">
        <v>88228425.813075796</v>
      </c>
      <c r="J165" s="164">
        <v>88224361.854648694</v>
      </c>
      <c r="K165" s="164">
        <v>88216592.081623495</v>
      </c>
      <c r="L165" s="164">
        <v>88205522.590140894</v>
      </c>
      <c r="M165" s="164">
        <v>88138108.383010104</v>
      </c>
      <c r="N165" s="164">
        <v>88138108.383010104</v>
      </c>
    </row>
    <row r="166" spans="1:14" x14ac:dyDescent="0.2">
      <c r="A166" s="27" t="s">
        <v>2954</v>
      </c>
      <c r="B166" s="164">
        <v>86220774.905234396</v>
      </c>
      <c r="C166" s="164">
        <v>86910569.660078004</v>
      </c>
      <c r="D166" s="164">
        <v>87600120.907088101</v>
      </c>
      <c r="E166" s="164">
        <v>88289636.189864293</v>
      </c>
      <c r="F166" s="164">
        <v>88979151.472640499</v>
      </c>
      <c r="G166" s="164">
        <v>89668666.755416706</v>
      </c>
      <c r="H166" s="164">
        <v>90358182.038192898</v>
      </c>
      <c r="I166" s="164">
        <v>91047697.320969194</v>
      </c>
      <c r="J166" s="164">
        <v>91737212.603745401</v>
      </c>
      <c r="K166" s="164">
        <v>91737212.603745401</v>
      </c>
      <c r="L166" s="164">
        <v>91737212.603745401</v>
      </c>
      <c r="M166" s="164">
        <v>91737212.603745401</v>
      </c>
      <c r="N166" s="164">
        <v>91737212.603745401</v>
      </c>
    </row>
    <row r="167" spans="1:14" x14ac:dyDescent="0.2">
      <c r="A167" s="27" t="s">
        <v>2955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131542.931646657</v>
      </c>
      <c r="L167" s="164">
        <v>263085.86329331499</v>
      </c>
      <c r="M167" s="164">
        <v>394628.79493997298</v>
      </c>
      <c r="N167" s="164">
        <v>394628.79493997298</v>
      </c>
    </row>
    <row r="168" spans="1:14" x14ac:dyDescent="0.2">
      <c r="A168" s="27" t="s">
        <v>2956</v>
      </c>
      <c r="B168" s="164">
        <v>7418680.4339046301</v>
      </c>
      <c r="C168" s="164">
        <v>7419177.1898849299</v>
      </c>
      <c r="D168" s="164">
        <v>7419673.9458652399</v>
      </c>
      <c r="E168" s="164">
        <v>7420170.7018455397</v>
      </c>
      <c r="F168" s="164">
        <v>7420667.4578258405</v>
      </c>
      <c r="G168" s="164">
        <v>7421164.2138061402</v>
      </c>
      <c r="H168" s="164">
        <v>7421164.2138061402</v>
      </c>
      <c r="I168" s="164">
        <v>7421164.2138061402</v>
      </c>
      <c r="J168" s="164">
        <v>7421164.2138061402</v>
      </c>
      <c r="K168" s="164">
        <v>7421164.2138061402</v>
      </c>
      <c r="L168" s="164">
        <v>7421164.2138061402</v>
      </c>
      <c r="M168" s="164">
        <v>7421164.2138061402</v>
      </c>
      <c r="N168" s="164">
        <v>7421164.2138061402</v>
      </c>
    </row>
    <row r="169" spans="1:14" x14ac:dyDescent="0.2">
      <c r="A169" s="27" t="s">
        <v>2957</v>
      </c>
      <c r="B169" s="164">
        <v>10838688.764016099</v>
      </c>
      <c r="C169" s="164">
        <v>10838708.9938976</v>
      </c>
      <c r="D169" s="164">
        <v>10838708.9938976</v>
      </c>
      <c r="E169" s="164">
        <v>10838708.9938976</v>
      </c>
      <c r="F169" s="164">
        <v>10838708.9938976</v>
      </c>
      <c r="G169" s="164">
        <v>10838708.9938976</v>
      </c>
      <c r="H169" s="164">
        <v>10838708.9938976</v>
      </c>
      <c r="I169" s="164">
        <v>10838708.9938976</v>
      </c>
      <c r="J169" s="164">
        <v>10838708.9938976</v>
      </c>
      <c r="K169" s="164">
        <v>10838708.9938976</v>
      </c>
      <c r="L169" s="164">
        <v>10838708.9938976</v>
      </c>
      <c r="M169" s="164">
        <v>10851441.831196699</v>
      </c>
      <c r="N169" s="164">
        <v>10851441.831196699</v>
      </c>
    </row>
    <row r="170" spans="1:14" x14ac:dyDescent="0.2">
      <c r="A170" s="27" t="s">
        <v>2958</v>
      </c>
      <c r="B170" s="164">
        <v>1505608.93441556</v>
      </c>
      <c r="C170" s="164">
        <v>1505608.93441556</v>
      </c>
      <c r="D170" s="164">
        <v>1505608.93441556</v>
      </c>
      <c r="E170" s="164">
        <v>1505608.93441556</v>
      </c>
      <c r="F170" s="164">
        <v>1505608.93441556</v>
      </c>
      <c r="G170" s="164">
        <v>1505608.93441556</v>
      </c>
      <c r="H170" s="164">
        <v>1505608.93441556</v>
      </c>
      <c r="I170" s="164">
        <v>1505608.93441556</v>
      </c>
      <c r="J170" s="164">
        <v>1505608.93441556</v>
      </c>
      <c r="K170" s="164">
        <v>1505608.93441556</v>
      </c>
      <c r="L170" s="164">
        <v>1505608.93441556</v>
      </c>
      <c r="M170" s="164">
        <v>1505608.93441556</v>
      </c>
      <c r="N170" s="164">
        <v>1505608.93441556</v>
      </c>
    </row>
    <row r="171" spans="1:14" x14ac:dyDescent="0.2">
      <c r="A171" s="27" t="s">
        <v>2959</v>
      </c>
      <c r="B171" s="164">
        <v>16280826.603120301</v>
      </c>
      <c r="C171" s="164">
        <v>16280826.603120301</v>
      </c>
      <c r="D171" s="164">
        <v>16280826.603120301</v>
      </c>
      <c r="E171" s="164">
        <v>16280826.603120301</v>
      </c>
      <c r="F171" s="164">
        <v>16280826.603120301</v>
      </c>
      <c r="G171" s="164">
        <v>16280826.603120301</v>
      </c>
      <c r="H171" s="164">
        <v>16280826.603120301</v>
      </c>
      <c r="I171" s="164">
        <v>16280826.603120301</v>
      </c>
      <c r="J171" s="164">
        <v>16280826.603120301</v>
      </c>
      <c r="K171" s="164">
        <v>16280826.603120301</v>
      </c>
      <c r="L171" s="164">
        <v>16280826.603120301</v>
      </c>
      <c r="M171" s="164">
        <v>16280826.603120301</v>
      </c>
      <c r="N171" s="164">
        <v>16280826.603120301</v>
      </c>
    </row>
    <row r="172" spans="1:14" x14ac:dyDescent="0.2">
      <c r="A172" s="27" t="s">
        <v>2960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283834.22921567602</v>
      </c>
      <c r="M172" s="164">
        <v>567668.45843135298</v>
      </c>
      <c r="N172" s="164">
        <v>567668.45843135298</v>
      </c>
    </row>
    <row r="173" spans="1:14" x14ac:dyDescent="0.2">
      <c r="A173" s="27" t="s">
        <v>2961</v>
      </c>
      <c r="B173" s="164">
        <v>56472969.230769202</v>
      </c>
      <c r="C173" s="164">
        <v>64751883.076922998</v>
      </c>
      <c r="D173" s="164">
        <v>73031421.538461506</v>
      </c>
      <c r="E173" s="164">
        <v>81345067.692307606</v>
      </c>
      <c r="F173" s="164">
        <v>89765798.461538404</v>
      </c>
      <c r="G173" s="164">
        <v>98179242.307692304</v>
      </c>
      <c r="H173" s="164">
        <v>101477447.692307</v>
      </c>
      <c r="I173" s="164">
        <v>104775726.923076</v>
      </c>
      <c r="J173" s="164">
        <v>108074106.923076</v>
      </c>
      <c r="K173" s="164">
        <v>108338300.76922999</v>
      </c>
      <c r="L173" s="164">
        <v>108589036.923076</v>
      </c>
      <c r="M173" s="164">
        <v>108725591.538461</v>
      </c>
      <c r="N173" s="164">
        <v>108725591.538461</v>
      </c>
    </row>
    <row r="174" spans="1:14" x14ac:dyDescent="0.2">
      <c r="A174" s="27" t="s">
        <v>2962</v>
      </c>
      <c r="B174" s="164">
        <v>64585117.692307599</v>
      </c>
      <c r="C174" s="164">
        <v>72764444.615384594</v>
      </c>
      <c r="D174" s="164">
        <v>80943771.538461506</v>
      </c>
      <c r="E174" s="164">
        <v>89123098.461538404</v>
      </c>
      <c r="F174" s="164">
        <v>97319911.538461506</v>
      </c>
      <c r="G174" s="164">
        <v>105516888.461538</v>
      </c>
      <c r="H174" s="164">
        <v>105830385.384615</v>
      </c>
      <c r="I174" s="164">
        <v>106063008.461538</v>
      </c>
      <c r="J174" s="164">
        <v>106187617.692307</v>
      </c>
      <c r="K174" s="164">
        <v>106310156.923076</v>
      </c>
      <c r="L174" s="164">
        <v>106427721.538461</v>
      </c>
      <c r="M174" s="164">
        <v>106438890</v>
      </c>
      <c r="N174" s="164">
        <v>106438890</v>
      </c>
    </row>
    <row r="175" spans="1:14" x14ac:dyDescent="0.2">
      <c r="A175" s="27" t="s">
        <v>2963</v>
      </c>
      <c r="B175" s="164">
        <v>0</v>
      </c>
      <c r="C175" s="164">
        <v>0</v>
      </c>
      <c r="D175" s="164">
        <v>0</v>
      </c>
      <c r="E175" s="164">
        <v>8068038.4615384601</v>
      </c>
      <c r="F175" s="164">
        <v>16324536.1538461</v>
      </c>
      <c r="G175" s="164">
        <v>24592952.307692301</v>
      </c>
      <c r="H175" s="164">
        <v>32984033.846153799</v>
      </c>
      <c r="I175" s="164">
        <v>41378310</v>
      </c>
      <c r="J175" s="164">
        <v>49774653.076922998</v>
      </c>
      <c r="K175" s="164">
        <v>58175245.384615302</v>
      </c>
      <c r="L175" s="164">
        <v>66581575.384615302</v>
      </c>
      <c r="M175" s="164">
        <v>74990768.461538404</v>
      </c>
      <c r="N175" s="164">
        <v>74990768.461538404</v>
      </c>
    </row>
    <row r="176" spans="1:14" x14ac:dyDescent="0.2">
      <c r="A176" s="27" t="s">
        <v>2964</v>
      </c>
      <c r="B176" s="164">
        <v>0</v>
      </c>
      <c r="C176" s="164">
        <v>0</v>
      </c>
      <c r="D176" s="164">
        <v>0</v>
      </c>
      <c r="E176" s="164">
        <v>7508705.3846153803</v>
      </c>
      <c r="F176" s="164">
        <v>15056238.461538401</v>
      </c>
      <c r="G176" s="164">
        <v>22615049.230769198</v>
      </c>
      <c r="H176" s="164">
        <v>30181096.1538461</v>
      </c>
      <c r="I176" s="164">
        <v>37757539.230769202</v>
      </c>
      <c r="J176" s="164">
        <v>45339130.769230701</v>
      </c>
      <c r="K176" s="164">
        <v>53003233.846153803</v>
      </c>
      <c r="L176" s="164">
        <v>60670672.307692297</v>
      </c>
      <c r="M176" s="164">
        <v>68338230.769230694</v>
      </c>
      <c r="N176" s="164">
        <v>68338230.769230694</v>
      </c>
    </row>
    <row r="177" spans="1:14" x14ac:dyDescent="0.2">
      <c r="A177" s="27" t="s">
        <v>2965</v>
      </c>
      <c r="B177" s="164">
        <v>0</v>
      </c>
      <c r="C177" s="164">
        <v>0</v>
      </c>
      <c r="D177" s="164">
        <v>0</v>
      </c>
      <c r="E177" s="164">
        <v>8074507.6923076902</v>
      </c>
      <c r="F177" s="164">
        <v>16210520</v>
      </c>
      <c r="G177" s="164">
        <v>24468548.461538401</v>
      </c>
      <c r="H177" s="164">
        <v>32823489.999999899</v>
      </c>
      <c r="I177" s="164">
        <v>41182076.1538461</v>
      </c>
      <c r="J177" s="164">
        <v>49544431.538461499</v>
      </c>
      <c r="K177" s="164">
        <v>57912386.1538461</v>
      </c>
      <c r="L177" s="164">
        <v>66330830.769230701</v>
      </c>
      <c r="M177" s="164">
        <v>74744742.307692304</v>
      </c>
      <c r="N177" s="164">
        <v>74744742.307692304</v>
      </c>
    </row>
    <row r="178" spans="1:14" x14ac:dyDescent="0.2">
      <c r="A178" s="27" t="s">
        <v>2966</v>
      </c>
      <c r="B178" s="164">
        <v>0</v>
      </c>
      <c r="C178" s="164">
        <v>0</v>
      </c>
      <c r="D178" s="164">
        <v>0</v>
      </c>
      <c r="E178" s="164">
        <v>7110260</v>
      </c>
      <c r="F178" s="164">
        <v>14377014.615384599</v>
      </c>
      <c r="G178" s="164">
        <v>21713170</v>
      </c>
      <c r="H178" s="164">
        <v>29054660</v>
      </c>
      <c r="I178" s="164">
        <v>36399116.1538461</v>
      </c>
      <c r="J178" s="164">
        <v>43745513.846153803</v>
      </c>
      <c r="K178" s="164">
        <v>51096382.307692297</v>
      </c>
      <c r="L178" s="164">
        <v>58439563.076922998</v>
      </c>
      <c r="M178" s="164">
        <v>65779043.846153803</v>
      </c>
      <c r="N178" s="164">
        <v>65779043.846153803</v>
      </c>
    </row>
    <row r="179" spans="1:14" x14ac:dyDescent="0.2">
      <c r="A179" s="27" t="s">
        <v>2967</v>
      </c>
      <c r="B179" s="164">
        <v>0</v>
      </c>
      <c r="C179" s="164">
        <v>0</v>
      </c>
      <c r="D179" s="164">
        <v>0</v>
      </c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</row>
    <row r="180" spans="1:14" x14ac:dyDescent="0.2">
      <c r="A180" s="27" t="s">
        <v>2968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183603.84615384601</v>
      </c>
      <c r="N180" s="164">
        <v>183603.84615384601</v>
      </c>
    </row>
    <row r="181" spans="1:14" x14ac:dyDescent="0.2">
      <c r="A181" s="27" t="s">
        <v>2969</v>
      </c>
      <c r="B181" s="164">
        <v>0</v>
      </c>
      <c r="C181" s="164">
        <v>0</v>
      </c>
      <c r="D181" s="164">
        <v>0</v>
      </c>
      <c r="E181" s="164">
        <v>0</v>
      </c>
      <c r="F181" s="164">
        <v>0</v>
      </c>
      <c r="G181" s="164">
        <v>0</v>
      </c>
      <c r="H181" s="164">
        <v>0</v>
      </c>
      <c r="I181" s="164">
        <v>0</v>
      </c>
      <c r="J181" s="164">
        <v>0</v>
      </c>
      <c r="K181" s="164">
        <v>0</v>
      </c>
      <c r="L181" s="164">
        <v>0</v>
      </c>
      <c r="M181" s="164">
        <v>0</v>
      </c>
      <c r="N181" s="164">
        <v>0</v>
      </c>
    </row>
    <row r="182" spans="1:14" x14ac:dyDescent="0.2">
      <c r="A182" s="30" t="s">
        <v>2970</v>
      </c>
      <c r="B182" s="164">
        <v>0</v>
      </c>
      <c r="C182" s="164">
        <v>0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</row>
    <row r="183" spans="1:14" x14ac:dyDescent="0.2">
      <c r="A183" s="30" t="s">
        <v>2971</v>
      </c>
      <c r="B183" s="164">
        <v>983602642.52410495</v>
      </c>
      <c r="C183" s="164">
        <v>1014765847.07894</v>
      </c>
      <c r="D183" s="164">
        <v>1045916332.76914</v>
      </c>
      <c r="E183" s="164">
        <v>1107843345.9267199</v>
      </c>
      <c r="F183" s="164">
        <v>1170264314.24104</v>
      </c>
      <c r="G183" s="164">
        <v>1232826693.5204201</v>
      </c>
      <c r="H183" s="164">
        <v>1275932669.05391</v>
      </c>
      <c r="I183" s="164">
        <v>1318981706.9851699</v>
      </c>
      <c r="J183" s="164">
        <v>1355142984.10058</v>
      </c>
      <c r="K183" s="164">
        <v>1387655980.0325899</v>
      </c>
      <c r="L183" s="164">
        <v>1420453559.53439</v>
      </c>
      <c r="M183" s="164">
        <v>1453093086.38082</v>
      </c>
      <c r="N183" s="164">
        <v>1453093086.38082</v>
      </c>
    </row>
    <row r="184" spans="1:14" x14ac:dyDescent="0.2">
      <c r="A184" s="27" t="s">
        <v>2972</v>
      </c>
    </row>
    <row r="185" spans="1:14" x14ac:dyDescent="0.2">
      <c r="A185" s="27" t="s">
        <v>2973</v>
      </c>
      <c r="B185" s="164">
        <v>8679225460.48209</v>
      </c>
      <c r="C185" s="164">
        <v>8714326581.2292194</v>
      </c>
      <c r="D185" s="164">
        <v>8749618534.30126</v>
      </c>
      <c r="E185" s="164">
        <v>8815034283.4661694</v>
      </c>
      <c r="F185" s="164">
        <v>8881482844.0221596</v>
      </c>
      <c r="G185" s="164">
        <v>8948651723.1881504</v>
      </c>
      <c r="H185" s="164">
        <v>9002254812.3750801</v>
      </c>
      <c r="I185" s="164">
        <v>9056674088.3468399</v>
      </c>
      <c r="J185" s="164">
        <v>9104176466.7635803</v>
      </c>
      <c r="K185" s="164">
        <v>9148165952.4725895</v>
      </c>
      <c r="L185" s="164">
        <v>9187815234.8237896</v>
      </c>
      <c r="M185" s="164">
        <v>9228575542.3577805</v>
      </c>
      <c r="N185" s="164">
        <v>9228575542.3577805</v>
      </c>
    </row>
    <row r="186" spans="1:14" x14ac:dyDescent="0.2">
      <c r="A186" s="27" t="s">
        <v>2974</v>
      </c>
    </row>
    <row r="187" spans="1:14" x14ac:dyDescent="0.2">
      <c r="A187" s="27" t="s">
        <v>2975</v>
      </c>
    </row>
    <row r="188" spans="1:14" x14ac:dyDescent="0.2">
      <c r="A188" s="27" t="s">
        <v>2976</v>
      </c>
      <c r="B188" s="164">
        <v>122343631.870676</v>
      </c>
      <c r="C188" s="164">
        <v>123517083.070602</v>
      </c>
      <c r="D188" s="164">
        <v>124590178.427751</v>
      </c>
      <c r="E188" s="164">
        <v>125773544.237204</v>
      </c>
      <c r="F188" s="164">
        <v>126759808.207756</v>
      </c>
      <c r="G188" s="164">
        <v>127765583.859424</v>
      </c>
      <c r="H188" s="164">
        <v>128443895.87963501</v>
      </c>
      <c r="I188" s="164">
        <v>129037567.137108</v>
      </c>
      <c r="J188" s="164">
        <v>129711593.2264</v>
      </c>
      <c r="K188" s="164">
        <v>130383787.238161</v>
      </c>
      <c r="L188" s="164">
        <v>131090576.814372</v>
      </c>
      <c r="M188" s="164">
        <v>131542913.764135</v>
      </c>
      <c r="N188" s="164">
        <v>131542913.764135</v>
      </c>
    </row>
    <row r="189" spans="1:14" x14ac:dyDescent="0.2">
      <c r="A189" s="27" t="s">
        <v>2977</v>
      </c>
      <c r="B189" s="164">
        <v>0</v>
      </c>
      <c r="C189" s="164">
        <v>0</v>
      </c>
      <c r="D189" s="164">
        <v>0</v>
      </c>
      <c r="E189" s="164">
        <v>0</v>
      </c>
      <c r="F189" s="164">
        <v>0</v>
      </c>
      <c r="G189" s="164">
        <v>0</v>
      </c>
      <c r="H189" s="164">
        <v>0</v>
      </c>
      <c r="I189" s="164">
        <v>0</v>
      </c>
      <c r="J189" s="164">
        <v>0</v>
      </c>
      <c r="K189" s="164">
        <v>0</v>
      </c>
      <c r="L189" s="164">
        <v>0</v>
      </c>
      <c r="M189" s="164">
        <v>0</v>
      </c>
      <c r="N189" s="164">
        <v>0</v>
      </c>
    </row>
    <row r="190" spans="1:14" x14ac:dyDescent="0.2">
      <c r="A190" s="27" t="s">
        <v>2978</v>
      </c>
      <c r="B190" s="164">
        <v>70968096.695449904</v>
      </c>
      <c r="C190" s="164">
        <v>72106111.104764402</v>
      </c>
      <c r="D190" s="164">
        <v>73253565.756284297</v>
      </c>
      <c r="E190" s="164">
        <v>73949730.834487498</v>
      </c>
      <c r="F190" s="164">
        <v>74519460.950559899</v>
      </c>
      <c r="G190" s="164">
        <v>74574178.888635799</v>
      </c>
      <c r="H190" s="164">
        <v>74646540.409414098</v>
      </c>
      <c r="I190" s="164">
        <v>74620776.611329406</v>
      </c>
      <c r="J190" s="164">
        <v>74589834.118591994</v>
      </c>
      <c r="K190" s="164">
        <v>74566684.882451802</v>
      </c>
      <c r="L190" s="164">
        <v>74539093.994343504</v>
      </c>
      <c r="M190" s="164">
        <v>74003860.246750504</v>
      </c>
      <c r="N190" s="164">
        <v>74003860.246750504</v>
      </c>
    </row>
    <row r="191" spans="1:14" x14ac:dyDescent="0.2">
      <c r="A191" s="27" t="s">
        <v>2979</v>
      </c>
      <c r="B191" s="164">
        <v>76398595.699636906</v>
      </c>
      <c r="C191" s="164">
        <v>76396124.700911999</v>
      </c>
      <c r="D191" s="164">
        <v>76389635.585678801</v>
      </c>
      <c r="E191" s="164">
        <v>76382759.036526605</v>
      </c>
      <c r="F191" s="164">
        <v>76383114.345437795</v>
      </c>
      <c r="G191" s="164">
        <v>76383114.345437795</v>
      </c>
      <c r="H191" s="164">
        <v>76383114.345437795</v>
      </c>
      <c r="I191" s="164">
        <v>76383114.345437795</v>
      </c>
      <c r="J191" s="164">
        <v>76383114.345437795</v>
      </c>
      <c r="K191" s="164">
        <v>76383114.345437795</v>
      </c>
      <c r="L191" s="164">
        <v>76383114.345437795</v>
      </c>
      <c r="M191" s="164">
        <v>76383114.345437795</v>
      </c>
      <c r="N191" s="164">
        <v>76383114.345437795</v>
      </c>
    </row>
    <row r="192" spans="1:14" x14ac:dyDescent="0.2">
      <c r="A192" s="27" t="s">
        <v>2980</v>
      </c>
      <c r="B192" s="164">
        <v>2296809.47389459</v>
      </c>
      <c r="C192" s="164">
        <v>2296809.47389459</v>
      </c>
      <c r="D192" s="164">
        <v>2296809.47389459</v>
      </c>
      <c r="E192" s="164">
        <v>2296809.47389459</v>
      </c>
      <c r="F192" s="164">
        <v>2296809.47389459</v>
      </c>
      <c r="G192" s="164">
        <v>2296809.47389459</v>
      </c>
      <c r="H192" s="164">
        <v>2296809.47389459</v>
      </c>
      <c r="I192" s="164">
        <v>2296809.47389459</v>
      </c>
      <c r="J192" s="164">
        <v>2296809.47389459</v>
      </c>
      <c r="K192" s="164">
        <v>2296809.47389459</v>
      </c>
      <c r="L192" s="164">
        <v>2296809.47389459</v>
      </c>
      <c r="M192" s="164">
        <v>2296809.47389459</v>
      </c>
      <c r="N192" s="164">
        <v>2296809.47389459</v>
      </c>
    </row>
    <row r="193" spans="1:14" x14ac:dyDescent="0.2">
      <c r="A193" s="27" t="s">
        <v>2981</v>
      </c>
      <c r="B193" s="164">
        <v>17011046.769021802</v>
      </c>
      <c r="C193" s="164">
        <v>17011046.769021802</v>
      </c>
      <c r="D193" s="164">
        <v>17011046.769021802</v>
      </c>
      <c r="E193" s="164">
        <v>17011046.769021802</v>
      </c>
      <c r="F193" s="164">
        <v>17011046.769021802</v>
      </c>
      <c r="G193" s="164">
        <v>17011046.769021802</v>
      </c>
      <c r="H193" s="164">
        <v>17011046.769021802</v>
      </c>
      <c r="I193" s="164">
        <v>17011046.769021802</v>
      </c>
      <c r="J193" s="164">
        <v>17011046.769021802</v>
      </c>
      <c r="K193" s="164">
        <v>17011046.769021802</v>
      </c>
      <c r="L193" s="164">
        <v>17011046.769021802</v>
      </c>
      <c r="M193" s="164">
        <v>17011046.769021802</v>
      </c>
      <c r="N193" s="164">
        <v>17011046.769021802</v>
      </c>
    </row>
    <row r="194" spans="1:14" x14ac:dyDescent="0.2">
      <c r="A194" s="27" t="s">
        <v>2982</v>
      </c>
      <c r="B194" s="164">
        <v>55704192.807006702</v>
      </c>
      <c r="C194" s="164">
        <v>55717545.026335403</v>
      </c>
      <c r="D194" s="164">
        <v>55723538.465160199</v>
      </c>
      <c r="E194" s="164">
        <v>55727198.823214598</v>
      </c>
      <c r="F194" s="164">
        <v>55730333.396907002</v>
      </c>
      <c r="G194" s="164">
        <v>55730333.396907002</v>
      </c>
      <c r="H194" s="164">
        <v>55730333.396907002</v>
      </c>
      <c r="I194" s="164">
        <v>55730333.396907002</v>
      </c>
      <c r="J194" s="164">
        <v>55730333.396907002</v>
      </c>
      <c r="K194" s="164">
        <v>55730333.396907002</v>
      </c>
      <c r="L194" s="164">
        <v>55730333.396907002</v>
      </c>
      <c r="M194" s="164">
        <v>55730333.396907002</v>
      </c>
      <c r="N194" s="164">
        <v>55730333.396907002</v>
      </c>
    </row>
    <row r="195" spans="1:14" x14ac:dyDescent="0.2">
      <c r="A195" s="27" t="s">
        <v>2983</v>
      </c>
      <c r="B195" s="164">
        <v>1219381711.48207</v>
      </c>
      <c r="C195" s="164">
        <v>1224237981.14995</v>
      </c>
      <c r="D195" s="164">
        <v>1231852767.3338499</v>
      </c>
      <c r="E195" s="164">
        <v>1240301832.06093</v>
      </c>
      <c r="F195" s="164">
        <v>1247678761.6162701</v>
      </c>
      <c r="G195" s="164">
        <v>1254475029.4407101</v>
      </c>
      <c r="H195" s="164">
        <v>1262196332.9386301</v>
      </c>
      <c r="I195" s="164">
        <v>1270032670.51211</v>
      </c>
      <c r="J195" s="164">
        <v>1277811277.6933401</v>
      </c>
      <c r="K195" s="164">
        <v>1285656324.0080099</v>
      </c>
      <c r="L195" s="164">
        <v>1296404284.42383</v>
      </c>
      <c r="M195" s="164">
        <v>1306605372.4676399</v>
      </c>
      <c r="N195" s="164">
        <v>1306605372.4676399</v>
      </c>
    </row>
    <row r="196" spans="1:14" x14ac:dyDescent="0.2">
      <c r="A196" s="27" t="s">
        <v>3312</v>
      </c>
      <c r="B196" s="164">
        <v>1370792356.2316301</v>
      </c>
      <c r="C196" s="164">
        <v>1375659507.12011</v>
      </c>
      <c r="D196" s="164">
        <v>1383273797.6276</v>
      </c>
      <c r="E196" s="164">
        <v>1391719646.16359</v>
      </c>
      <c r="F196" s="164">
        <v>1399100065.6015301</v>
      </c>
      <c r="G196" s="164">
        <v>1405896333.4259701</v>
      </c>
      <c r="H196" s="164">
        <v>1413617636.9238901</v>
      </c>
      <c r="I196" s="164">
        <v>1421453974.49737</v>
      </c>
      <c r="J196" s="164">
        <v>1429232581.6786101</v>
      </c>
      <c r="K196" s="164">
        <v>1437077627.9932699</v>
      </c>
      <c r="L196" s="164">
        <v>1447825588.40909</v>
      </c>
      <c r="M196" s="164">
        <v>1458026676.4528999</v>
      </c>
      <c r="N196" s="164">
        <v>1458026676.4528999</v>
      </c>
    </row>
    <row r="197" spans="1:14" x14ac:dyDescent="0.2">
      <c r="A197" s="27" t="s">
        <v>2985</v>
      </c>
      <c r="B197" s="164">
        <v>39564951.171728499</v>
      </c>
      <c r="C197" s="164">
        <v>39703489.704743199</v>
      </c>
      <c r="D197" s="164">
        <v>39843785.5026851</v>
      </c>
      <c r="E197" s="164">
        <v>39985662.3403107</v>
      </c>
      <c r="F197" s="164">
        <v>40129375.134638801</v>
      </c>
      <c r="G197" s="164">
        <v>40280981.489869297</v>
      </c>
      <c r="H197" s="164">
        <v>40367290.296578199</v>
      </c>
      <c r="I197" s="164">
        <v>40429858.570496902</v>
      </c>
      <c r="J197" s="164">
        <v>40464520.080871098</v>
      </c>
      <c r="K197" s="164">
        <v>40497181.6009828</v>
      </c>
      <c r="L197" s="164">
        <v>40528904.915632099</v>
      </c>
      <c r="M197" s="164">
        <v>40557463.934244201</v>
      </c>
      <c r="N197" s="164">
        <v>40557463.934244201</v>
      </c>
    </row>
    <row r="198" spans="1:14" x14ac:dyDescent="0.2">
      <c r="A198" s="27" t="s">
        <v>2986</v>
      </c>
      <c r="B198" s="164">
        <v>59315891.859870397</v>
      </c>
      <c r="C198" s="164">
        <v>59307617.585942097</v>
      </c>
      <c r="D198" s="164">
        <v>59281062.4367643</v>
      </c>
      <c r="E198" s="164">
        <v>59219412.418280602</v>
      </c>
      <c r="F198" s="164">
        <v>59159597.2481644</v>
      </c>
      <c r="G198" s="164">
        <v>59095247.325951599</v>
      </c>
      <c r="H198" s="164">
        <v>59030852.516176797</v>
      </c>
      <c r="I198" s="164">
        <v>58965375.971574597</v>
      </c>
      <c r="J198" s="164">
        <v>58935427.655210197</v>
      </c>
      <c r="K198" s="164">
        <v>58921065.297873102</v>
      </c>
      <c r="L198" s="164">
        <v>58908494.563843898</v>
      </c>
      <c r="M198" s="164">
        <v>58970361.261793502</v>
      </c>
      <c r="N198" s="164">
        <v>58970361.261793502</v>
      </c>
    </row>
    <row r="199" spans="1:14" x14ac:dyDescent="0.2">
      <c r="A199" s="27" t="s">
        <v>2987</v>
      </c>
      <c r="B199" s="164">
        <v>1295433644.5833499</v>
      </c>
      <c r="C199" s="164">
        <v>1302466402.6944301</v>
      </c>
      <c r="D199" s="164">
        <v>1309907168.79405</v>
      </c>
      <c r="E199" s="164">
        <v>1316652726.30844</v>
      </c>
      <c r="F199" s="164">
        <v>1323030594.8399899</v>
      </c>
      <c r="G199" s="164">
        <v>1330716191.5569301</v>
      </c>
      <c r="H199" s="164">
        <v>1337407682.8341601</v>
      </c>
      <c r="I199" s="164">
        <v>1345412538.3457999</v>
      </c>
      <c r="J199" s="164">
        <v>1356621316.02476</v>
      </c>
      <c r="K199" s="164">
        <v>1368806599.3399501</v>
      </c>
      <c r="L199" s="164">
        <v>1381557754.10339</v>
      </c>
      <c r="M199" s="164">
        <v>1394334132.35167</v>
      </c>
      <c r="N199" s="164">
        <v>1394334132.35167</v>
      </c>
    </row>
    <row r="200" spans="1:14" x14ac:dyDescent="0.2">
      <c r="A200" s="27" t="s">
        <v>2988</v>
      </c>
      <c r="B200" s="164">
        <v>614014736.73807502</v>
      </c>
      <c r="C200" s="164">
        <v>621946625.65125704</v>
      </c>
      <c r="D200" s="164">
        <v>630682520.07075703</v>
      </c>
      <c r="E200" s="164">
        <v>639576041.87463605</v>
      </c>
      <c r="F200" s="164">
        <v>647657413.28472805</v>
      </c>
      <c r="G200" s="164">
        <v>654829410.50728798</v>
      </c>
      <c r="H200" s="164">
        <v>661541575.66556501</v>
      </c>
      <c r="I200" s="164">
        <v>666664977.70862496</v>
      </c>
      <c r="J200" s="164">
        <v>672202427.05689704</v>
      </c>
      <c r="K200" s="164">
        <v>678052469.50775301</v>
      </c>
      <c r="L200" s="164">
        <v>683595456.651173</v>
      </c>
      <c r="M200" s="164">
        <v>689557217.03966498</v>
      </c>
      <c r="N200" s="164">
        <v>689557217.03966498</v>
      </c>
    </row>
    <row r="201" spans="1:14" x14ac:dyDescent="0.2">
      <c r="A201" s="27" t="s">
        <v>2989</v>
      </c>
      <c r="B201" s="164">
        <v>44918850.716922998</v>
      </c>
      <c r="C201" s="164">
        <v>44918648.230769202</v>
      </c>
      <c r="D201" s="164">
        <v>44918445.744615301</v>
      </c>
      <c r="E201" s="164">
        <v>44918243.258461498</v>
      </c>
      <c r="F201" s="164">
        <v>44918144.25</v>
      </c>
      <c r="G201" s="164">
        <v>44918144.25</v>
      </c>
      <c r="H201" s="164">
        <v>44918144.25</v>
      </c>
      <c r="I201" s="164">
        <v>44918144.25</v>
      </c>
      <c r="J201" s="164">
        <v>44918144.25</v>
      </c>
      <c r="K201" s="164">
        <v>44918144.25</v>
      </c>
      <c r="L201" s="164">
        <v>44918144.25</v>
      </c>
      <c r="M201" s="164">
        <v>44918144.25</v>
      </c>
      <c r="N201" s="164">
        <v>44918144.25</v>
      </c>
    </row>
    <row r="202" spans="1:14" x14ac:dyDescent="0.2">
      <c r="A202" s="27" t="s">
        <v>2990</v>
      </c>
      <c r="B202" s="164">
        <v>658933587.45499802</v>
      </c>
      <c r="C202" s="164">
        <v>666865273.88202596</v>
      </c>
      <c r="D202" s="164">
        <v>675600965.81537199</v>
      </c>
      <c r="E202" s="164">
        <v>684494285.13309801</v>
      </c>
      <c r="F202" s="164">
        <v>692575557.53472805</v>
      </c>
      <c r="G202" s="164">
        <v>699747554.75728798</v>
      </c>
      <c r="H202" s="164">
        <v>706459719.91556597</v>
      </c>
      <c r="I202" s="164">
        <v>711583121.95862496</v>
      </c>
      <c r="J202" s="164">
        <v>717120571.30689704</v>
      </c>
      <c r="K202" s="164">
        <v>722970613.75775301</v>
      </c>
      <c r="L202" s="164">
        <v>728513600.901173</v>
      </c>
      <c r="M202" s="164">
        <v>734475361.28966498</v>
      </c>
      <c r="N202" s="164">
        <v>734475361.28966498</v>
      </c>
    </row>
    <row r="203" spans="1:14" x14ac:dyDescent="0.2">
      <c r="A203" s="27" t="s">
        <v>2991</v>
      </c>
      <c r="B203" s="164">
        <v>30002569.910093199</v>
      </c>
      <c r="C203" s="164">
        <v>29999662.193576999</v>
      </c>
      <c r="D203" s="164">
        <v>29996779.9687628</v>
      </c>
      <c r="E203" s="164">
        <v>29993898.298115999</v>
      </c>
      <c r="F203" s="164">
        <v>29991631.1991514</v>
      </c>
      <c r="G203" s="164">
        <v>29990207.543018401</v>
      </c>
      <c r="H203" s="164">
        <v>29988771.6952019</v>
      </c>
      <c r="I203" s="164">
        <v>29987364.664091799</v>
      </c>
      <c r="J203" s="164">
        <v>29985589.111639399</v>
      </c>
      <c r="K203" s="164">
        <v>29989323.0917968</v>
      </c>
      <c r="L203" s="164">
        <v>29993207.2513282</v>
      </c>
      <c r="M203" s="164">
        <v>29991627.8741468</v>
      </c>
      <c r="N203" s="164">
        <v>29991627.8741468</v>
      </c>
    </row>
    <row r="204" spans="1:14" x14ac:dyDescent="0.2">
      <c r="A204" s="27" t="s">
        <v>2992</v>
      </c>
      <c r="B204" s="164">
        <v>61947487.248771198</v>
      </c>
      <c r="C204" s="164">
        <v>62170906.499022402</v>
      </c>
      <c r="D204" s="164">
        <v>62394432.1494205</v>
      </c>
      <c r="E204" s="164">
        <v>62618164.504270799</v>
      </c>
      <c r="F204" s="164">
        <v>62841906.279967502</v>
      </c>
      <c r="G204" s="164">
        <v>63066183.381403498</v>
      </c>
      <c r="H204" s="164">
        <v>63290473.228690498</v>
      </c>
      <c r="I204" s="164">
        <v>63514763.0759774</v>
      </c>
      <c r="J204" s="164">
        <v>63555362.4903863</v>
      </c>
      <c r="K204" s="164">
        <v>63595961.904795103</v>
      </c>
      <c r="L204" s="164">
        <v>63636561.319204003</v>
      </c>
      <c r="M204" s="164">
        <v>63677160.733612902</v>
      </c>
      <c r="N204" s="164">
        <v>63677160.733612902</v>
      </c>
    </row>
    <row r="205" spans="1:14" x14ac:dyDescent="0.2">
      <c r="A205" s="27" t="s">
        <v>2993</v>
      </c>
      <c r="B205" s="164">
        <v>35927956.410846397</v>
      </c>
      <c r="C205" s="164">
        <v>35927956.410846397</v>
      </c>
      <c r="D205" s="164">
        <v>35927956.410846397</v>
      </c>
      <c r="E205" s="164">
        <v>35928098.831876501</v>
      </c>
      <c r="F205" s="164">
        <v>35928241.252906501</v>
      </c>
      <c r="G205" s="164">
        <v>35928383.673936598</v>
      </c>
      <c r="H205" s="164">
        <v>35928526.094966598</v>
      </c>
      <c r="I205" s="164">
        <v>35928668.515996702</v>
      </c>
      <c r="J205" s="164">
        <v>35928810.937026702</v>
      </c>
      <c r="K205" s="164">
        <v>35928953.358056799</v>
      </c>
      <c r="L205" s="164">
        <v>35929095.779086798</v>
      </c>
      <c r="M205" s="164">
        <v>35929238.200116798</v>
      </c>
      <c r="N205" s="164">
        <v>35929238.200116798</v>
      </c>
    </row>
    <row r="206" spans="1:14" x14ac:dyDescent="0.2">
      <c r="A206" s="30" t="s">
        <v>2994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</row>
    <row r="207" spans="1:14" x14ac:dyDescent="0.2">
      <c r="A207" s="27" t="s">
        <v>2995</v>
      </c>
      <c r="B207" s="164">
        <v>106451.094895891</v>
      </c>
      <c r="C207" s="164">
        <v>96081.130422996299</v>
      </c>
      <c r="D207" s="164">
        <v>86027.856566678107</v>
      </c>
      <c r="E207" s="164">
        <v>75973.018849866698</v>
      </c>
      <c r="F207" s="164">
        <v>65922.005442504</v>
      </c>
      <c r="G207" s="164">
        <v>55870.992035141397</v>
      </c>
      <c r="H207" s="164">
        <v>45819.978627778699</v>
      </c>
      <c r="I207" s="164">
        <v>35768.965220416001</v>
      </c>
      <c r="J207" s="164">
        <v>26188.994130319101</v>
      </c>
      <c r="K207" s="164">
        <v>16609.023040222201</v>
      </c>
      <c r="L207" s="164">
        <v>7029.0519501253502</v>
      </c>
      <c r="M207" s="164">
        <v>11021.291864168499</v>
      </c>
      <c r="N207" s="164">
        <v>11021.291864168499</v>
      </c>
    </row>
    <row r="208" spans="1:14" x14ac:dyDescent="0.2">
      <c r="A208" s="27" t="s">
        <v>2996</v>
      </c>
      <c r="B208" s="164">
        <v>318985.82383233099</v>
      </c>
      <c r="C208" s="164">
        <v>336331.56850479799</v>
      </c>
      <c r="D208" s="164">
        <v>322932.759625684</v>
      </c>
      <c r="E208" s="164">
        <v>307918.73888232099</v>
      </c>
      <c r="F208" s="164">
        <v>288247.198560205</v>
      </c>
      <c r="G208" s="164">
        <v>265574.88315594598</v>
      </c>
      <c r="H208" s="164">
        <v>240377.395230611</v>
      </c>
      <c r="I208" s="164">
        <v>212857.15053460599</v>
      </c>
      <c r="J208" s="164">
        <v>182669.762271435</v>
      </c>
      <c r="K208" s="164">
        <v>152461.65701298401</v>
      </c>
      <c r="L208" s="164">
        <v>122253.551754532</v>
      </c>
      <c r="M208" s="164">
        <v>92045.446496080505</v>
      </c>
      <c r="N208" s="164">
        <v>92045.446496080505</v>
      </c>
    </row>
    <row r="209" spans="1:14" x14ac:dyDescent="0.2">
      <c r="A209" s="27" t="s">
        <v>2997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</row>
    <row r="210" spans="1:14" x14ac:dyDescent="0.2">
      <c r="A210" s="27" t="s">
        <v>2998</v>
      </c>
      <c r="B210" s="164">
        <v>1898942.6108220301</v>
      </c>
      <c r="C210" s="164">
        <v>1824922.9374076</v>
      </c>
      <c r="D210" s="164">
        <v>1736892.3762664699</v>
      </c>
      <c r="E210" s="164">
        <v>1650821.53681126</v>
      </c>
      <c r="F210" s="164">
        <v>1566585.4243609901</v>
      </c>
      <c r="G210" s="164">
        <v>1481186.3610753</v>
      </c>
      <c r="H210" s="164">
        <v>1395743.1489327899</v>
      </c>
      <c r="I210" s="164">
        <v>1309217.70099551</v>
      </c>
      <c r="J210" s="164">
        <v>1254079.68017691</v>
      </c>
      <c r="K210" s="164">
        <v>1213425.5007257501</v>
      </c>
      <c r="L210" s="164">
        <v>1174584.7139417301</v>
      </c>
      <c r="M210" s="164">
        <v>1215128.13582741</v>
      </c>
      <c r="N210" s="164">
        <v>1215128.13582741</v>
      </c>
    </row>
    <row r="211" spans="1:14" x14ac:dyDescent="0.2">
      <c r="A211" s="27" t="s">
        <v>2999</v>
      </c>
      <c r="B211" s="164">
        <v>32116179.527154502</v>
      </c>
      <c r="C211" s="164">
        <v>36845260.271880403</v>
      </c>
      <c r="D211" s="164">
        <v>41661002.423981301</v>
      </c>
      <c r="E211" s="164">
        <v>46575081.979809098</v>
      </c>
      <c r="F211" s="164">
        <v>52004907.858576603</v>
      </c>
      <c r="G211" s="164">
        <v>57801699.560510397</v>
      </c>
      <c r="H211" s="164">
        <v>63620144.3041512</v>
      </c>
      <c r="I211" s="164">
        <v>69605225.824715793</v>
      </c>
      <c r="J211" s="164">
        <v>75833802.565947801</v>
      </c>
      <c r="K211" s="164">
        <v>82295683.376025394</v>
      </c>
      <c r="L211" s="164">
        <v>88973621.608523607</v>
      </c>
      <c r="M211" s="164">
        <v>96143428.525715202</v>
      </c>
      <c r="N211" s="164">
        <v>96143428.525715202</v>
      </c>
    </row>
    <row r="212" spans="1:14" x14ac:dyDescent="0.2">
      <c r="A212" s="27" t="s">
        <v>3000</v>
      </c>
      <c r="B212" s="164">
        <v>20228003.450706702</v>
      </c>
      <c r="C212" s="164">
        <v>23002159.538287401</v>
      </c>
      <c r="D212" s="164">
        <v>25933763.718242198</v>
      </c>
      <c r="E212" s="164">
        <v>28858492.325133901</v>
      </c>
      <c r="F212" s="164">
        <v>31730930.9943198</v>
      </c>
      <c r="G212" s="164">
        <v>34402244.657713898</v>
      </c>
      <c r="H212" s="164">
        <v>36867585.557262003</v>
      </c>
      <c r="I212" s="164">
        <v>39096037.276575297</v>
      </c>
      <c r="J212" s="164">
        <v>41020987.456132598</v>
      </c>
      <c r="K212" s="164">
        <v>42741503.769311197</v>
      </c>
      <c r="L212" s="164">
        <v>43959521.433481097</v>
      </c>
      <c r="M212" s="164">
        <v>45264638.455234997</v>
      </c>
      <c r="N212" s="164">
        <v>45264638.455234997</v>
      </c>
    </row>
    <row r="213" spans="1:14" x14ac:dyDescent="0.2">
      <c r="A213" s="27" t="s">
        <v>3001</v>
      </c>
      <c r="B213" s="164">
        <v>2243.0874439640502</v>
      </c>
      <c r="C213" s="164">
        <v>3983.1693015149699</v>
      </c>
      <c r="D213" s="164">
        <v>5723.2511590658996</v>
      </c>
      <c r="E213" s="164">
        <v>7463.3330166168298</v>
      </c>
      <c r="F213" s="164">
        <v>9203.41487416776</v>
      </c>
      <c r="G213" s="164">
        <v>10955.841919603001</v>
      </c>
      <c r="H213" s="164">
        <v>12695.923777153999</v>
      </c>
      <c r="I213" s="164">
        <v>14459.8847093531</v>
      </c>
      <c r="J213" s="164">
        <v>16211.500453667801</v>
      </c>
      <c r="K213" s="164">
        <v>17963.116197982599</v>
      </c>
      <c r="L213" s="164">
        <v>19714.7319422974</v>
      </c>
      <c r="M213" s="164">
        <v>21466.347686612098</v>
      </c>
      <c r="N213" s="164">
        <v>21466.347686612098</v>
      </c>
    </row>
    <row r="214" spans="1:14" x14ac:dyDescent="0.2">
      <c r="A214" s="27" t="s">
        <v>3002</v>
      </c>
      <c r="B214" s="164">
        <v>54670805.594855502</v>
      </c>
      <c r="C214" s="164">
        <v>62108738.615804799</v>
      </c>
      <c r="D214" s="164">
        <v>69746342.385841504</v>
      </c>
      <c r="E214" s="164">
        <v>77475750.932503104</v>
      </c>
      <c r="F214" s="164">
        <v>85665796.896134406</v>
      </c>
      <c r="G214" s="164">
        <v>94017532.296410397</v>
      </c>
      <c r="H214" s="164">
        <v>102182366.307981</v>
      </c>
      <c r="I214" s="164">
        <v>110273566.802751</v>
      </c>
      <c r="J214" s="164">
        <v>118333939.959112</v>
      </c>
      <c r="K214" s="164">
        <v>126437646.442313</v>
      </c>
      <c r="L214" s="164">
        <v>134256725.091593</v>
      </c>
      <c r="M214" s="164">
        <v>142747728.202824</v>
      </c>
      <c r="N214" s="164">
        <v>142747728.202824</v>
      </c>
    </row>
    <row r="215" spans="1:14" x14ac:dyDescent="0.2">
      <c r="A215" s="27" t="s">
        <v>3003</v>
      </c>
      <c r="B215" s="164">
        <v>-54670805.594855398</v>
      </c>
      <c r="C215" s="164">
        <v>-62108738.615804702</v>
      </c>
      <c r="D215" s="164">
        <v>-69746342.385841504</v>
      </c>
      <c r="E215" s="164">
        <v>-77475750.932503194</v>
      </c>
      <c r="F215" s="164">
        <v>-85665796.896134406</v>
      </c>
      <c r="G215" s="164">
        <v>-94017532.296410397</v>
      </c>
      <c r="H215" s="164">
        <v>-102182366.307981</v>
      </c>
      <c r="I215" s="164">
        <v>-110273566.802751</v>
      </c>
      <c r="J215" s="164">
        <v>-118333939.959112</v>
      </c>
      <c r="K215" s="164">
        <v>-126437646.442313</v>
      </c>
      <c r="L215" s="164">
        <v>-134256725.091593</v>
      </c>
      <c r="M215" s="164">
        <v>-142747728.202824</v>
      </c>
      <c r="N215" s="164">
        <v>-142747728.202824</v>
      </c>
    </row>
    <row r="216" spans="1:14" x14ac:dyDescent="0.2">
      <c r="A216" s="27" t="s">
        <v>3004</v>
      </c>
      <c r="B216" s="164">
        <v>0</v>
      </c>
      <c r="C216" s="164">
        <v>0</v>
      </c>
      <c r="D216" s="164">
        <v>0</v>
      </c>
      <c r="E216" s="164">
        <v>0</v>
      </c>
      <c r="F216" s="164">
        <v>0</v>
      </c>
      <c r="G216" s="164">
        <v>0</v>
      </c>
      <c r="H216" s="164">
        <v>0</v>
      </c>
      <c r="I216" s="164">
        <v>0</v>
      </c>
      <c r="J216" s="164">
        <v>0</v>
      </c>
      <c r="K216" s="164">
        <v>0</v>
      </c>
      <c r="L216" s="164">
        <v>0</v>
      </c>
      <c r="M216" s="164">
        <v>0</v>
      </c>
      <c r="N216" s="164">
        <v>0</v>
      </c>
    </row>
    <row r="217" spans="1:14" x14ac:dyDescent="0.2">
      <c r="A217" s="27" t="s">
        <v>35</v>
      </c>
      <c r="B217" s="164">
        <v>3745230173.4374299</v>
      </c>
      <c r="C217" s="164">
        <v>3767724010.2660699</v>
      </c>
      <c r="D217" s="164">
        <v>3794069692.8895402</v>
      </c>
      <c r="E217" s="164">
        <v>3820335169.0696802</v>
      </c>
      <c r="F217" s="164">
        <v>3844036238.2494001</v>
      </c>
      <c r="G217" s="164">
        <v>3867060845.9024401</v>
      </c>
      <c r="H217" s="164">
        <v>3889181389.7942901</v>
      </c>
      <c r="I217" s="164">
        <v>3910934009.3483801</v>
      </c>
      <c r="J217" s="164">
        <v>3936145606.6303902</v>
      </c>
      <c r="K217" s="164">
        <v>3962737798.4650998</v>
      </c>
      <c r="L217" s="164">
        <v>3992522878.0514698</v>
      </c>
      <c r="M217" s="164">
        <v>4021508796.1090398</v>
      </c>
      <c r="N217" s="164">
        <v>4021508796.1090398</v>
      </c>
    </row>
    <row r="218" spans="1:14" x14ac:dyDescent="0.2">
      <c r="A218" s="27" t="s">
        <v>3005</v>
      </c>
    </row>
    <row r="219" spans="1:14" x14ac:dyDescent="0.2">
      <c r="A219" s="295" t="s">
        <v>3006</v>
      </c>
    </row>
    <row r="220" spans="1:14" x14ac:dyDescent="0.2">
      <c r="A220" s="27" t="s">
        <v>3007</v>
      </c>
      <c r="B220" s="164">
        <v>129683364.49846099</v>
      </c>
      <c r="C220" s="164">
        <v>130450683.390769</v>
      </c>
      <c r="D220" s="164">
        <v>130681216.77538399</v>
      </c>
      <c r="E220" s="164">
        <v>130777624.006153</v>
      </c>
      <c r="F220" s="164">
        <v>130821205.85230701</v>
      </c>
      <c r="G220" s="164">
        <v>130830693.083076</v>
      </c>
      <c r="H220" s="164">
        <v>131251644.16</v>
      </c>
      <c r="I220" s="164">
        <v>131747299.083076</v>
      </c>
      <c r="J220" s="164">
        <v>132185153.23692299</v>
      </c>
      <c r="K220" s="164">
        <v>132531999.677692</v>
      </c>
      <c r="L220" s="164">
        <v>132824754.579999</v>
      </c>
      <c r="M220" s="164">
        <v>133326345.32846101</v>
      </c>
      <c r="N220" s="164">
        <v>133326345.32846101</v>
      </c>
    </row>
    <row r="221" spans="1:14" x14ac:dyDescent="0.2">
      <c r="A221" s="27" t="s">
        <v>3008</v>
      </c>
      <c r="B221" s="164">
        <v>31962847.692307599</v>
      </c>
      <c r="C221" s="164">
        <v>31583962.307692301</v>
      </c>
      <c r="D221" s="164">
        <v>31686946.1538461</v>
      </c>
      <c r="E221" s="164">
        <v>31788250.769230701</v>
      </c>
      <c r="F221" s="164">
        <v>31893395.384615298</v>
      </c>
      <c r="G221" s="164">
        <v>32005328.461538401</v>
      </c>
      <c r="H221" s="164">
        <v>32114880.769230701</v>
      </c>
      <c r="I221" s="164">
        <v>32230239.230769198</v>
      </c>
      <c r="J221" s="164">
        <v>32346734.615384601</v>
      </c>
      <c r="K221" s="164">
        <v>32460148.461538401</v>
      </c>
      <c r="L221" s="164">
        <v>32956810.769230701</v>
      </c>
      <c r="M221" s="164">
        <v>34111053.076922998</v>
      </c>
      <c r="N221" s="164">
        <v>34111053.076922998</v>
      </c>
    </row>
    <row r="222" spans="1:14" x14ac:dyDescent="0.2">
      <c r="A222" s="27" t="s">
        <v>3009</v>
      </c>
      <c r="B222" s="164">
        <v>1382884072.3076899</v>
      </c>
      <c r="C222" s="164">
        <v>1395068994.61538</v>
      </c>
      <c r="D222" s="164">
        <v>1403312482.3076899</v>
      </c>
      <c r="E222" s="164">
        <v>1412396476.92307</v>
      </c>
      <c r="F222" s="164">
        <v>1422217909.99999</v>
      </c>
      <c r="G222" s="164">
        <v>1432075590.7692299</v>
      </c>
      <c r="H222" s="164">
        <v>1440326240.7692299</v>
      </c>
      <c r="I222" s="164">
        <v>1447969926.92307</v>
      </c>
      <c r="J222" s="164">
        <v>1454106147.6923001</v>
      </c>
      <c r="K222" s="164">
        <v>1459720442.3076899</v>
      </c>
      <c r="L222" s="164">
        <v>1465799148.46153</v>
      </c>
      <c r="M222" s="164">
        <v>1474281844.61538</v>
      </c>
      <c r="N222" s="164">
        <v>1474281844.61538</v>
      </c>
    </row>
    <row r="223" spans="1:14" x14ac:dyDescent="0.2">
      <c r="A223" s="27" t="s">
        <v>3010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</row>
    <row r="224" spans="1:14" x14ac:dyDescent="0.2">
      <c r="A224" s="27" t="s">
        <v>3011</v>
      </c>
      <c r="B224" s="164">
        <v>1382884072.3076899</v>
      </c>
      <c r="C224" s="164">
        <v>1395068994.61538</v>
      </c>
      <c r="D224" s="164">
        <v>1403312482.3076899</v>
      </c>
      <c r="E224" s="164">
        <v>1412396476.92307</v>
      </c>
      <c r="F224" s="164">
        <v>1422217909.99999</v>
      </c>
      <c r="G224" s="164">
        <v>1432075590.7692299</v>
      </c>
      <c r="H224" s="164">
        <v>1440326240.7692299</v>
      </c>
      <c r="I224" s="164">
        <v>1447969926.92307</v>
      </c>
      <c r="J224" s="164">
        <v>1454106147.6923001</v>
      </c>
      <c r="K224" s="164">
        <v>1459720442.3076899</v>
      </c>
      <c r="L224" s="164">
        <v>1465799148.46153</v>
      </c>
      <c r="M224" s="164">
        <v>1474281844.61538</v>
      </c>
      <c r="N224" s="164">
        <v>1474281844.61538</v>
      </c>
    </row>
    <row r="225" spans="1:14" x14ac:dyDescent="0.2">
      <c r="A225" s="27" t="s">
        <v>3012</v>
      </c>
      <c r="B225" s="164">
        <v>516570531.21723002</v>
      </c>
      <c r="C225" s="164">
        <v>516497062.427077</v>
      </c>
      <c r="D225" s="164">
        <v>517057076.90830702</v>
      </c>
      <c r="E225" s="164">
        <v>518390799.57415301</v>
      </c>
      <c r="F225" s="164">
        <v>520393768.19692302</v>
      </c>
      <c r="G225" s="164">
        <v>522063096.598153</v>
      </c>
      <c r="H225" s="164">
        <v>523964219.38215297</v>
      </c>
      <c r="I225" s="164">
        <v>526110642.43692303</v>
      </c>
      <c r="J225" s="164">
        <v>528499409.20615298</v>
      </c>
      <c r="K225" s="164">
        <v>531502098.931692</v>
      </c>
      <c r="L225" s="164">
        <v>534974631.16307598</v>
      </c>
      <c r="M225" s="164">
        <v>539294234.03815305</v>
      </c>
      <c r="N225" s="164">
        <v>539294234.03815305</v>
      </c>
    </row>
    <row r="226" spans="1:14" x14ac:dyDescent="0.2">
      <c r="A226" s="27" t="s">
        <v>3013</v>
      </c>
      <c r="B226" s="164">
        <v>239293701.96092299</v>
      </c>
      <c r="C226" s="164">
        <v>239259668.62430701</v>
      </c>
      <c r="D226" s="164">
        <v>239519087.09722999</v>
      </c>
      <c r="E226" s="164">
        <v>240136914.50861499</v>
      </c>
      <c r="F226" s="164">
        <v>241064760.267692</v>
      </c>
      <c r="G226" s="164">
        <v>241838052.10061499</v>
      </c>
      <c r="H226" s="164">
        <v>242718719.27261499</v>
      </c>
      <c r="I226" s="164">
        <v>243713018.18769199</v>
      </c>
      <c r="J226" s="164">
        <v>244819579.264615</v>
      </c>
      <c r="K226" s="164">
        <v>246210531.122769</v>
      </c>
      <c r="L226" s="164">
        <v>247819130.61230701</v>
      </c>
      <c r="M226" s="164">
        <v>249820123.12061501</v>
      </c>
      <c r="N226" s="164">
        <v>249820123.12061501</v>
      </c>
    </row>
    <row r="227" spans="1:14" x14ac:dyDescent="0.2">
      <c r="A227" s="27" t="s">
        <v>3014</v>
      </c>
      <c r="B227" s="164">
        <v>107388659.89876901</v>
      </c>
      <c r="C227" s="164">
        <v>107373386.64092299</v>
      </c>
      <c r="D227" s="164">
        <v>107489806.76369201</v>
      </c>
      <c r="E227" s="164">
        <v>107767071.301846</v>
      </c>
      <c r="F227" s="164">
        <v>108183463.84307601</v>
      </c>
      <c r="G227" s="164">
        <v>108530496.685846</v>
      </c>
      <c r="H227" s="164">
        <v>108925716.729846</v>
      </c>
      <c r="I227" s="164">
        <v>109371931.68307599</v>
      </c>
      <c r="J227" s="164">
        <v>109868526.913846</v>
      </c>
      <c r="K227" s="164">
        <v>110492749.17630699</v>
      </c>
      <c r="L227" s="164">
        <v>111214645.916923</v>
      </c>
      <c r="M227" s="164">
        <v>112112638.22584599</v>
      </c>
      <c r="N227" s="164">
        <v>112112638.22584599</v>
      </c>
    </row>
    <row r="228" spans="1:14" x14ac:dyDescent="0.2">
      <c r="A228" s="27" t="s">
        <v>3015</v>
      </c>
      <c r="B228" s="164">
        <v>6947265</v>
      </c>
      <c r="C228" s="164">
        <v>7873491.9230769202</v>
      </c>
      <c r="D228" s="164">
        <v>8806036.5384615399</v>
      </c>
      <c r="E228" s="164">
        <v>9740697.3076923005</v>
      </c>
      <c r="F228" s="164">
        <v>10675358.076923</v>
      </c>
      <c r="G228" s="164">
        <v>11610018.846153799</v>
      </c>
      <c r="H228" s="164">
        <v>11708558.846153799</v>
      </c>
      <c r="I228" s="164">
        <v>11804164.999999899</v>
      </c>
      <c r="J228" s="164">
        <v>11896613.846153799</v>
      </c>
      <c r="K228" s="164">
        <v>11984845.769230699</v>
      </c>
      <c r="L228" s="164">
        <v>12331461.015749799</v>
      </c>
      <c r="M228" s="164">
        <v>12639760.650536399</v>
      </c>
      <c r="N228" s="164">
        <v>12639760.650536399</v>
      </c>
    </row>
    <row r="229" spans="1:14" x14ac:dyDescent="0.2">
      <c r="A229" s="27" t="s">
        <v>3016</v>
      </c>
      <c r="B229" s="164">
        <v>870200158.07692301</v>
      </c>
      <c r="C229" s="164">
        <v>871003609.61538398</v>
      </c>
      <c r="D229" s="164">
        <v>872872007.30769205</v>
      </c>
      <c r="E229" s="164">
        <v>876035482.692307</v>
      </c>
      <c r="F229" s="164">
        <v>880317350.38461494</v>
      </c>
      <c r="G229" s="164">
        <v>884041664.23076904</v>
      </c>
      <c r="H229" s="164">
        <v>887317214.23076904</v>
      </c>
      <c r="I229" s="164">
        <v>890999757.30769205</v>
      </c>
      <c r="J229" s="164">
        <v>895084129.23076904</v>
      </c>
      <c r="K229" s="164">
        <v>900190225</v>
      </c>
      <c r="L229" s="164">
        <v>906339868.70805705</v>
      </c>
      <c r="M229" s="164">
        <v>913866756.035151</v>
      </c>
      <c r="N229" s="164">
        <v>913866756.035151</v>
      </c>
    </row>
    <row r="230" spans="1:14" x14ac:dyDescent="0.2">
      <c r="A230" s="295" t="s">
        <v>3017</v>
      </c>
      <c r="B230" s="164">
        <v>857032615.38461494</v>
      </c>
      <c r="C230" s="164">
        <v>863952195.61538398</v>
      </c>
      <c r="D230" s="164">
        <v>871715364.15384603</v>
      </c>
      <c r="E230" s="164">
        <v>880046182.07692301</v>
      </c>
      <c r="F230" s="164">
        <v>887593215.92307699</v>
      </c>
      <c r="G230" s="164">
        <v>895042725.23076904</v>
      </c>
      <c r="H230" s="164">
        <v>902550401.30769205</v>
      </c>
      <c r="I230" s="164">
        <v>909429064.38461494</v>
      </c>
      <c r="J230" s="164">
        <v>916223247.692307</v>
      </c>
      <c r="K230" s="164">
        <v>923865122.38461494</v>
      </c>
      <c r="L230" s="164">
        <v>931653570.61538398</v>
      </c>
      <c r="M230" s="164">
        <v>940907232.99999905</v>
      </c>
      <c r="N230" s="296">
        <v>940907232.99999905</v>
      </c>
    </row>
    <row r="231" spans="1:14" x14ac:dyDescent="0.2">
      <c r="A231" s="27" t="s">
        <v>3018</v>
      </c>
      <c r="B231" s="164">
        <v>367299692.30769199</v>
      </c>
      <c r="C231" s="164">
        <v>370265226.692307</v>
      </c>
      <c r="D231" s="164">
        <v>373592298.92307597</v>
      </c>
      <c r="E231" s="164">
        <v>377162649.46153802</v>
      </c>
      <c r="F231" s="164">
        <v>380397092.53846103</v>
      </c>
      <c r="G231" s="164">
        <v>383589739.384615</v>
      </c>
      <c r="H231" s="164">
        <v>386807314.84615302</v>
      </c>
      <c r="I231" s="164">
        <v>389755313.30769199</v>
      </c>
      <c r="J231" s="164">
        <v>392667106.15384603</v>
      </c>
      <c r="K231" s="164">
        <v>395942195.30769199</v>
      </c>
      <c r="L231" s="164">
        <v>399280101.692307</v>
      </c>
      <c r="M231" s="164">
        <v>403245957</v>
      </c>
      <c r="N231" s="164">
        <v>403245957</v>
      </c>
    </row>
    <row r="232" spans="1:14" x14ac:dyDescent="0.2">
      <c r="A232" s="27" t="s">
        <v>3019</v>
      </c>
      <c r="B232" s="164">
        <v>0</v>
      </c>
      <c r="C232" s="164">
        <v>0</v>
      </c>
      <c r="D232" s="164">
        <v>0</v>
      </c>
      <c r="E232" s="164">
        <v>0</v>
      </c>
      <c r="F232" s="164">
        <v>0</v>
      </c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</row>
    <row r="233" spans="1:14" x14ac:dyDescent="0.2">
      <c r="A233" s="27" t="s">
        <v>3020</v>
      </c>
      <c r="B233" s="164">
        <v>1224332307.6923001</v>
      </c>
      <c r="C233" s="164">
        <v>1234217422.3076899</v>
      </c>
      <c r="D233" s="164">
        <v>1245307663.07692</v>
      </c>
      <c r="E233" s="164">
        <v>1257208831.53846</v>
      </c>
      <c r="F233" s="164">
        <v>1267990308.46153</v>
      </c>
      <c r="G233" s="164">
        <v>1278632464.61538</v>
      </c>
      <c r="H233" s="164">
        <v>1289357716.1538401</v>
      </c>
      <c r="I233" s="164">
        <v>1299184377.6923001</v>
      </c>
      <c r="J233" s="164">
        <v>1308890353.8461499</v>
      </c>
      <c r="K233" s="164">
        <v>1319807317.6923001</v>
      </c>
      <c r="L233" s="164">
        <v>1330933672.3076899</v>
      </c>
      <c r="M233" s="164">
        <v>1344153189.99999</v>
      </c>
      <c r="N233" s="164">
        <v>1344153189.99999</v>
      </c>
    </row>
    <row r="234" spans="1:14" x14ac:dyDescent="0.2">
      <c r="A234" s="27" t="s">
        <v>3021</v>
      </c>
      <c r="B234" s="164">
        <v>468274600</v>
      </c>
      <c r="C234" s="164">
        <v>475729473.84615302</v>
      </c>
      <c r="D234" s="164">
        <v>483360545.384615</v>
      </c>
      <c r="E234" s="164">
        <v>489879363.84615302</v>
      </c>
      <c r="F234" s="164">
        <v>496070654.61538398</v>
      </c>
      <c r="G234" s="164">
        <v>502883156.15384603</v>
      </c>
      <c r="H234" s="164">
        <v>508770966.92307597</v>
      </c>
      <c r="I234" s="164">
        <v>514944050.76923001</v>
      </c>
      <c r="J234" s="164">
        <v>520345448.46153802</v>
      </c>
      <c r="K234" s="164">
        <v>525615627.692307</v>
      </c>
      <c r="L234" s="164">
        <v>530905959.23076898</v>
      </c>
      <c r="M234" s="164">
        <v>536245038.46153802</v>
      </c>
      <c r="N234" s="164">
        <v>536245038.46153802</v>
      </c>
    </row>
    <row r="235" spans="1:14" x14ac:dyDescent="0.2">
      <c r="A235" s="27" t="s">
        <v>3022</v>
      </c>
      <c r="B235" s="164">
        <v>842947449.5</v>
      </c>
      <c r="C235" s="164">
        <v>848785019.49999905</v>
      </c>
      <c r="D235" s="164">
        <v>855207390.49999905</v>
      </c>
      <c r="E235" s="164">
        <v>862591879</v>
      </c>
      <c r="F235" s="164">
        <v>869818888</v>
      </c>
      <c r="G235" s="164">
        <v>876484408</v>
      </c>
      <c r="H235" s="164">
        <v>883530302</v>
      </c>
      <c r="I235" s="164">
        <v>890129095.49999905</v>
      </c>
      <c r="J235" s="164">
        <v>896720394.99999905</v>
      </c>
      <c r="K235" s="164">
        <v>903592234.49999905</v>
      </c>
      <c r="L235" s="164">
        <v>910365453.5</v>
      </c>
      <c r="M235" s="164">
        <v>917864717</v>
      </c>
      <c r="N235" s="164">
        <v>917864717</v>
      </c>
    </row>
    <row r="236" spans="1:14" x14ac:dyDescent="0.2">
      <c r="A236" s="27" t="s">
        <v>3023</v>
      </c>
      <c r="B236" s="164">
        <v>453894780.5</v>
      </c>
      <c r="C236" s="164">
        <v>457038087.42307597</v>
      </c>
      <c r="D236" s="164">
        <v>460496287.192307</v>
      </c>
      <c r="E236" s="164">
        <v>464472550.23076898</v>
      </c>
      <c r="F236" s="164">
        <v>468364016.61538398</v>
      </c>
      <c r="G236" s="164">
        <v>471953142.76923001</v>
      </c>
      <c r="H236" s="164">
        <v>475747085.692307</v>
      </c>
      <c r="I236" s="164">
        <v>479300282.192307</v>
      </c>
      <c r="J236" s="164">
        <v>482849443.46153802</v>
      </c>
      <c r="K236" s="164">
        <v>486549664.73076898</v>
      </c>
      <c r="L236" s="164">
        <v>490196782.65384603</v>
      </c>
      <c r="M236" s="164">
        <v>494234847.61538398</v>
      </c>
      <c r="N236" s="164">
        <v>494234847.61538398</v>
      </c>
    </row>
    <row r="237" spans="1:14" x14ac:dyDescent="0.2">
      <c r="A237" s="27" t="s">
        <v>3024</v>
      </c>
      <c r="B237" s="164">
        <v>1296842230</v>
      </c>
      <c r="C237" s="164">
        <v>1305823106.92307</v>
      </c>
      <c r="D237" s="164">
        <v>1315703677.6923001</v>
      </c>
      <c r="E237" s="164">
        <v>1327064429.2307601</v>
      </c>
      <c r="F237" s="164">
        <v>1338182904.61538</v>
      </c>
      <c r="G237" s="164">
        <v>1348437550.7692299</v>
      </c>
      <c r="H237" s="164">
        <v>1359277387.6923001</v>
      </c>
      <c r="I237" s="164">
        <v>1369429377.6923001</v>
      </c>
      <c r="J237" s="164">
        <v>1379569838.46153</v>
      </c>
      <c r="K237" s="164">
        <v>1390141899.2307601</v>
      </c>
      <c r="L237" s="164">
        <v>1400562236.1538401</v>
      </c>
      <c r="M237" s="164">
        <v>1412099564.61538</v>
      </c>
      <c r="N237" s="164">
        <v>1412099564.61538</v>
      </c>
    </row>
    <row r="238" spans="1:14" x14ac:dyDescent="0.2">
      <c r="A238" s="27" t="s">
        <v>3025</v>
      </c>
      <c r="B238" s="164">
        <v>991899039.99999905</v>
      </c>
      <c r="C238" s="164">
        <v>1000029183.07692</v>
      </c>
      <c r="D238" s="164">
        <v>1008679569.23076</v>
      </c>
      <c r="E238" s="164">
        <v>1017985841.53846</v>
      </c>
      <c r="F238" s="164">
        <v>1026669374.61538</v>
      </c>
      <c r="G238" s="164">
        <v>1035227114.61538</v>
      </c>
      <c r="H238" s="164">
        <v>1044331496.1538399</v>
      </c>
      <c r="I238" s="164">
        <v>1053123858.46153</v>
      </c>
      <c r="J238" s="164">
        <v>1060992523.07692</v>
      </c>
      <c r="K238" s="164">
        <v>1069361075.3846101</v>
      </c>
      <c r="L238" s="164">
        <v>1077374715.3846099</v>
      </c>
      <c r="M238" s="164">
        <v>1085541250.7692299</v>
      </c>
      <c r="N238" s="164">
        <v>1085541250.7692299</v>
      </c>
    </row>
    <row r="239" spans="1:14" x14ac:dyDescent="0.2">
      <c r="A239" s="27" t="s">
        <v>3026</v>
      </c>
      <c r="B239" s="164">
        <v>138032699.23076901</v>
      </c>
      <c r="C239" s="164">
        <v>140028998.46153799</v>
      </c>
      <c r="D239" s="164">
        <v>142130256.153846</v>
      </c>
      <c r="E239" s="164">
        <v>144553825.384615</v>
      </c>
      <c r="F239" s="164">
        <v>146788010.76923001</v>
      </c>
      <c r="G239" s="164">
        <v>148838482.30769199</v>
      </c>
      <c r="H239" s="164">
        <v>151128022.30769199</v>
      </c>
      <c r="I239" s="164">
        <v>153298772.30769199</v>
      </c>
      <c r="J239" s="164">
        <v>154261238.46153799</v>
      </c>
      <c r="K239" s="164">
        <v>155367356.153846</v>
      </c>
      <c r="L239" s="164">
        <v>156444649.23076901</v>
      </c>
      <c r="M239" s="164">
        <v>157587466.923076</v>
      </c>
      <c r="N239" s="164">
        <v>157587466.923076</v>
      </c>
    </row>
    <row r="240" spans="1:14" x14ac:dyDescent="0.2">
      <c r="A240" s="27" t="s">
        <v>3027</v>
      </c>
      <c r="B240" s="164">
        <v>477387420.76923001</v>
      </c>
      <c r="C240" s="164">
        <v>479428199.23076898</v>
      </c>
      <c r="D240" s="164">
        <v>481830380.76923001</v>
      </c>
      <c r="E240" s="164">
        <v>484329113.84615302</v>
      </c>
      <c r="F240" s="164">
        <v>486972818.46153802</v>
      </c>
      <c r="G240" s="164">
        <v>489613430</v>
      </c>
      <c r="H240" s="164">
        <v>492112760</v>
      </c>
      <c r="I240" s="164">
        <v>495676986.15384603</v>
      </c>
      <c r="J240" s="164">
        <v>499064032.30769199</v>
      </c>
      <c r="K240" s="164">
        <v>502774130.76923001</v>
      </c>
      <c r="L240" s="164">
        <v>506449223.076922</v>
      </c>
      <c r="M240" s="164">
        <v>510118416.15384603</v>
      </c>
      <c r="N240" s="164">
        <v>510118416.15384603</v>
      </c>
    </row>
    <row r="241" spans="1:14" x14ac:dyDescent="0.2">
      <c r="A241" s="27" t="s">
        <v>3028</v>
      </c>
      <c r="B241" s="164">
        <v>0</v>
      </c>
      <c r="C241" s="164">
        <v>0</v>
      </c>
      <c r="D241" s="164">
        <v>0</v>
      </c>
      <c r="E241" s="164">
        <v>0</v>
      </c>
      <c r="F241" s="164">
        <v>0</v>
      </c>
      <c r="G241" s="164">
        <v>0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</row>
    <row r="242" spans="1:14" x14ac:dyDescent="0.2">
      <c r="A242" s="27" t="s">
        <v>3029</v>
      </c>
      <c r="B242" s="164">
        <v>348644253.96553802</v>
      </c>
      <c r="C242" s="164">
        <v>349757498.99299997</v>
      </c>
      <c r="D242" s="164">
        <v>350846411.65107602</v>
      </c>
      <c r="E242" s="164">
        <v>351948862.63707602</v>
      </c>
      <c r="F242" s="164">
        <v>353056486.89176899</v>
      </c>
      <c r="G242" s="164">
        <v>354166537.08961499</v>
      </c>
      <c r="H242" s="164">
        <v>354966248.90838403</v>
      </c>
      <c r="I242" s="164">
        <v>356295905.08399999</v>
      </c>
      <c r="J242" s="164">
        <v>355469890.054461</v>
      </c>
      <c r="K242" s="164">
        <v>354517642.40630698</v>
      </c>
      <c r="L242" s="164">
        <v>353528294.46684599</v>
      </c>
      <c r="M242" s="164">
        <v>352802164.77853799</v>
      </c>
      <c r="N242" s="164">
        <v>352802164.77853799</v>
      </c>
    </row>
    <row r="243" spans="1:14" x14ac:dyDescent="0.2">
      <c r="A243" s="27" t="s">
        <v>3030</v>
      </c>
      <c r="B243" s="164">
        <v>709967.87723076902</v>
      </c>
      <c r="C243" s="164">
        <v>1017674.4156923</v>
      </c>
      <c r="D243" s="164">
        <v>1336098.25892307</v>
      </c>
      <c r="E243" s="164">
        <v>1659415.0160000001</v>
      </c>
      <c r="F243" s="164">
        <v>2239289.12738461</v>
      </c>
      <c r="G243" s="164">
        <v>2821075.5779230702</v>
      </c>
      <c r="H243" s="164">
        <v>3616451.3936923002</v>
      </c>
      <c r="I243" s="164">
        <v>4411827.2094615297</v>
      </c>
      <c r="J243" s="164">
        <v>5207203.0252307598</v>
      </c>
      <c r="K243" s="164">
        <v>6002578.841</v>
      </c>
      <c r="L243" s="164">
        <v>6797954.65676923</v>
      </c>
      <c r="M243" s="164">
        <v>7593330.47253846</v>
      </c>
      <c r="N243" s="164">
        <v>7593330.47253846</v>
      </c>
    </row>
    <row r="244" spans="1:14" x14ac:dyDescent="0.2">
      <c r="A244" s="27" t="s">
        <v>3031</v>
      </c>
      <c r="B244" s="164">
        <v>16270601.5213538</v>
      </c>
      <c r="C244" s="164">
        <v>16433562.904123001</v>
      </c>
      <c r="D244" s="164">
        <v>16596490.0972769</v>
      </c>
      <c r="E244" s="164">
        <v>16749778.8579692</v>
      </c>
      <c r="F244" s="164">
        <v>16912634.632815301</v>
      </c>
      <c r="G244" s="164">
        <v>17075618.808661502</v>
      </c>
      <c r="H244" s="164">
        <v>17238520.1696615</v>
      </c>
      <c r="I244" s="164">
        <v>17401323.520430699</v>
      </c>
      <c r="J244" s="164">
        <v>17575752.859969199</v>
      </c>
      <c r="K244" s="164">
        <v>17743689.9714307</v>
      </c>
      <c r="L244" s="164">
        <v>17919768.010200001</v>
      </c>
      <c r="M244" s="164">
        <v>18243548.986276899</v>
      </c>
      <c r="N244" s="164">
        <v>18243548.986276899</v>
      </c>
    </row>
    <row r="245" spans="1:14" x14ac:dyDescent="0.2">
      <c r="A245" s="27" t="s">
        <v>3032</v>
      </c>
      <c r="B245" s="164">
        <v>605157472.30769205</v>
      </c>
      <c r="C245" s="164">
        <v>610338943.84615302</v>
      </c>
      <c r="D245" s="164">
        <v>614791023.84615302</v>
      </c>
      <c r="E245" s="164">
        <v>619814466.92307699</v>
      </c>
      <c r="F245" s="164">
        <v>625140491.53846097</v>
      </c>
      <c r="G245" s="164">
        <v>630746569.23076904</v>
      </c>
      <c r="H245" s="164">
        <v>636770944.61538398</v>
      </c>
      <c r="I245" s="164">
        <v>642663755.38461494</v>
      </c>
      <c r="J245" s="164">
        <v>648486325.38461494</v>
      </c>
      <c r="K245" s="164">
        <v>655221731.53846097</v>
      </c>
      <c r="L245" s="164">
        <v>662025190</v>
      </c>
      <c r="M245" s="164">
        <v>668677106.92307699</v>
      </c>
      <c r="N245" s="164">
        <v>668677106.92307699</v>
      </c>
    </row>
    <row r="246" spans="1:14" x14ac:dyDescent="0.2">
      <c r="A246" s="27" t="s">
        <v>3033</v>
      </c>
      <c r="B246" s="164">
        <v>0</v>
      </c>
      <c r="C246" s="164">
        <v>0</v>
      </c>
      <c r="D246" s="164">
        <v>0</v>
      </c>
      <c r="E246" s="164">
        <v>0</v>
      </c>
      <c r="F246" s="164">
        <v>0</v>
      </c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</row>
    <row r="247" spans="1:14" x14ac:dyDescent="0.2">
      <c r="A247" s="30" t="s">
        <v>3034</v>
      </c>
      <c r="B247" s="164">
        <v>0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</row>
    <row r="248" spans="1:14" x14ac:dyDescent="0.2">
      <c r="A248" s="30" t="s">
        <v>3035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</row>
    <row r="249" spans="1:14" x14ac:dyDescent="0.2">
      <c r="A249" s="27" t="s">
        <v>3036</v>
      </c>
      <c r="B249" s="164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</row>
    <row r="250" spans="1:14" x14ac:dyDescent="0.2">
      <c r="A250" s="27" t="s">
        <v>3037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3038</v>
      </c>
      <c r="B251" s="164">
        <v>389146.85615384602</v>
      </c>
      <c r="C251" s="164">
        <v>709470.99769230699</v>
      </c>
      <c r="D251" s="164">
        <v>1020473.83923076</v>
      </c>
      <c r="E251" s="164">
        <v>1415602.3330769199</v>
      </c>
      <c r="F251" s="164">
        <v>1819933.02230769</v>
      </c>
      <c r="G251" s="164">
        <v>2231868.2961538401</v>
      </c>
      <c r="H251" s="164">
        <v>2644340.2161538401</v>
      </c>
      <c r="I251" s="164">
        <v>3058222.1392307598</v>
      </c>
      <c r="J251" s="164">
        <v>3470048.1269230698</v>
      </c>
      <c r="K251" s="164">
        <v>3866449.7369230702</v>
      </c>
      <c r="L251" s="164">
        <v>4262780.9630769202</v>
      </c>
      <c r="M251" s="164">
        <v>4863064.7561538396</v>
      </c>
      <c r="N251" s="164">
        <v>4863064.7561538396</v>
      </c>
    </row>
    <row r="252" spans="1:14" x14ac:dyDescent="0.2">
      <c r="A252" s="27" t="s">
        <v>3039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</row>
    <row r="253" spans="1:14" x14ac:dyDescent="0.2">
      <c r="A253" s="27" t="s">
        <v>3040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</row>
    <row r="254" spans="1:14" x14ac:dyDescent="0.2">
      <c r="A254" s="27" t="s">
        <v>3041</v>
      </c>
      <c r="B254" s="164">
        <v>16418678.1643459</v>
      </c>
      <c r="C254" s="164">
        <v>18423922.889730498</v>
      </c>
      <c r="D254" s="164">
        <v>20553638.8220382</v>
      </c>
      <c r="E254" s="164">
        <v>23024110.248192001</v>
      </c>
      <c r="F254" s="164">
        <v>25824852.877422798</v>
      </c>
      <c r="G254" s="164">
        <v>28194330.673576601</v>
      </c>
      <c r="H254" s="164">
        <v>30753604.0597305</v>
      </c>
      <c r="I254" s="164">
        <v>33572116.4728074</v>
      </c>
      <c r="J254" s="164">
        <v>36591740.766653597</v>
      </c>
      <c r="K254" s="164">
        <v>39884434.335884303</v>
      </c>
      <c r="L254" s="164">
        <v>43509647.712807402</v>
      </c>
      <c r="M254" s="164">
        <v>48484833.538191997</v>
      </c>
      <c r="N254" s="164">
        <v>48484833.538191997</v>
      </c>
    </row>
    <row r="255" spans="1:14" x14ac:dyDescent="0.2">
      <c r="A255" s="27" t="s">
        <v>3042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27" t="s">
        <v>3043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3044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27" t="s">
        <v>3045</v>
      </c>
      <c r="B258" s="164">
        <v>33328980.374857299</v>
      </c>
      <c r="C258" s="164">
        <v>35885673.1548573</v>
      </c>
      <c r="D258" s="164">
        <v>38342397.835626602</v>
      </c>
      <c r="E258" s="164">
        <v>41052699.451011203</v>
      </c>
      <c r="F258" s="164">
        <v>43887989.714857303</v>
      </c>
      <c r="G258" s="164">
        <v>47048756.163318902</v>
      </c>
      <c r="H258" s="164">
        <v>50196488.804088101</v>
      </c>
      <c r="I258" s="164">
        <v>53383257.436395802</v>
      </c>
      <c r="J258" s="164">
        <v>56664102.270241901</v>
      </c>
      <c r="K258" s="164">
        <v>60257838.151011199</v>
      </c>
      <c r="L258" s="164">
        <v>64016678.143318899</v>
      </c>
      <c r="M258" s="164">
        <v>70103413.330241904</v>
      </c>
      <c r="N258" s="164">
        <v>70103413.330241904</v>
      </c>
    </row>
    <row r="259" spans="1:14" x14ac:dyDescent="0.2">
      <c r="A259" s="27" t="s">
        <v>3046</v>
      </c>
      <c r="B259" s="164">
        <v>0</v>
      </c>
      <c r="C259" s="164">
        <v>0</v>
      </c>
      <c r="D259" s="164">
        <v>0</v>
      </c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</row>
    <row r="260" spans="1:14" x14ac:dyDescent="0.2">
      <c r="A260" s="27" t="s">
        <v>3047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</row>
    <row r="261" spans="1:14" x14ac:dyDescent="0.2">
      <c r="A261" s="27" t="s">
        <v>3048</v>
      </c>
      <c r="B261" s="164">
        <v>0</v>
      </c>
      <c r="C261" s="164">
        <v>0</v>
      </c>
      <c r="D261" s="164">
        <v>0</v>
      </c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</row>
    <row r="262" spans="1:14" x14ac:dyDescent="0.2">
      <c r="A262" s="27" t="s">
        <v>3049</v>
      </c>
      <c r="B262" s="164">
        <v>668609.56230769202</v>
      </c>
      <c r="C262" s="164">
        <v>723255.24153846095</v>
      </c>
      <c r="D262" s="164">
        <v>765181.21076923003</v>
      </c>
      <c r="E262" s="164">
        <v>799845.03384615295</v>
      </c>
      <c r="F262" s="164">
        <v>837973.26692307601</v>
      </c>
      <c r="G262" s="164">
        <v>870830.83923076896</v>
      </c>
      <c r="H262" s="164">
        <v>898926.84076923004</v>
      </c>
      <c r="I262" s="164">
        <v>925566.65307692299</v>
      </c>
      <c r="J262" s="164">
        <v>951941.506923076</v>
      </c>
      <c r="K262" s="164">
        <v>985453.31692307699</v>
      </c>
      <c r="L262" s="164">
        <v>1022882.4561538399</v>
      </c>
      <c r="M262" s="164">
        <v>1166088.6553846099</v>
      </c>
      <c r="N262" s="164">
        <v>1166088.6553846099</v>
      </c>
    </row>
    <row r="263" spans="1:14" x14ac:dyDescent="0.2">
      <c r="A263" s="27" t="s">
        <v>3050</v>
      </c>
      <c r="B263" s="164">
        <v>4887213.2836009804</v>
      </c>
      <c r="C263" s="164">
        <v>5285787.8728317497</v>
      </c>
      <c r="D263" s="164">
        <v>5642600.0012932904</v>
      </c>
      <c r="E263" s="164">
        <v>5991669.0497548301</v>
      </c>
      <c r="F263" s="164">
        <v>6367744.43513944</v>
      </c>
      <c r="G263" s="164">
        <v>6703530.6297548199</v>
      </c>
      <c r="H263" s="164">
        <v>7034881.2351394398</v>
      </c>
      <c r="I263" s="164">
        <v>7381756.2851394396</v>
      </c>
      <c r="J263" s="164">
        <v>7762570.7212932901</v>
      </c>
      <c r="K263" s="164">
        <v>8221154.8674471304</v>
      </c>
      <c r="L263" s="164">
        <v>8741460.6559086703</v>
      </c>
      <c r="M263" s="164">
        <v>10010147.1359086</v>
      </c>
      <c r="N263" s="164">
        <v>10010147.1359086</v>
      </c>
    </row>
    <row r="264" spans="1:14" x14ac:dyDescent="0.2">
      <c r="A264" s="27" t="s">
        <v>3051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</row>
    <row r="265" spans="1:14" x14ac:dyDescent="0.2">
      <c r="A265" s="27" t="s">
        <v>3052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</row>
    <row r="266" spans="1:14" x14ac:dyDescent="0.2">
      <c r="A266" s="27" t="s">
        <v>3053</v>
      </c>
      <c r="B266" s="164">
        <v>3426380.8816406201</v>
      </c>
      <c r="C266" s="164">
        <v>4049791.3262560102</v>
      </c>
      <c r="D266" s="164">
        <v>4691690.0839483198</v>
      </c>
      <c r="E266" s="164">
        <v>5399080.9777944703</v>
      </c>
      <c r="F266" s="164">
        <v>6159574.6539483201</v>
      </c>
      <c r="G266" s="164">
        <v>7105995.1354867797</v>
      </c>
      <c r="H266" s="164">
        <v>8019307.0916406298</v>
      </c>
      <c r="I266" s="164">
        <v>8949558.9277944695</v>
      </c>
      <c r="J266" s="164">
        <v>9902340.7393329404</v>
      </c>
      <c r="K266" s="164">
        <v>10910341.5608714</v>
      </c>
      <c r="L266" s="164">
        <v>11764230.2747175</v>
      </c>
      <c r="M266" s="164">
        <v>12886087.6077944</v>
      </c>
      <c r="N266" s="164">
        <v>12886087.6077944</v>
      </c>
    </row>
    <row r="267" spans="1:14" x14ac:dyDescent="0.2">
      <c r="A267" s="27" t="s">
        <v>3054</v>
      </c>
      <c r="B267" s="164">
        <v>147873.286923076</v>
      </c>
      <c r="C267" s="164">
        <v>193969.39846153799</v>
      </c>
      <c r="D267" s="164">
        <v>240153.012307692</v>
      </c>
      <c r="E267" s="164">
        <v>289263.35076922999</v>
      </c>
      <c r="F267" s="164">
        <v>338679.362307692</v>
      </c>
      <c r="G267" s="164">
        <v>536699.12692307599</v>
      </c>
      <c r="H267" s="164">
        <v>734939.98076923005</v>
      </c>
      <c r="I267" s="164">
        <v>933461.713846153</v>
      </c>
      <c r="J267" s="164">
        <v>1132360.79923076</v>
      </c>
      <c r="K267" s="164">
        <v>1331599.1199999901</v>
      </c>
      <c r="L267" s="164">
        <v>1523827.85153846</v>
      </c>
      <c r="M267" s="164">
        <v>1746252.36615384</v>
      </c>
      <c r="N267" s="164">
        <v>1746252.36615384</v>
      </c>
    </row>
    <row r="268" spans="1:14" x14ac:dyDescent="0.2">
      <c r="A268" s="27" t="s">
        <v>3055</v>
      </c>
      <c r="B268" s="164">
        <v>0</v>
      </c>
      <c r="C268" s="164">
        <v>0</v>
      </c>
      <c r="D268" s="164">
        <v>0</v>
      </c>
      <c r="E268" s="164">
        <v>0</v>
      </c>
      <c r="F268" s="164">
        <v>0</v>
      </c>
      <c r="G268" s="164">
        <v>0</v>
      </c>
      <c r="H268" s="164">
        <v>0</v>
      </c>
      <c r="I268" s="164">
        <v>0</v>
      </c>
      <c r="J268" s="164">
        <v>0</v>
      </c>
      <c r="K268" s="164">
        <v>0</v>
      </c>
      <c r="L268" s="164">
        <v>0</v>
      </c>
      <c r="M268" s="164">
        <v>0</v>
      </c>
      <c r="N268" s="164">
        <v>0</v>
      </c>
    </row>
    <row r="269" spans="1:14" x14ac:dyDescent="0.2">
      <c r="A269" s="27" t="s">
        <v>3056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</row>
    <row r="270" spans="1:14" x14ac:dyDescent="0.2">
      <c r="A270" s="27" t="s">
        <v>3057</v>
      </c>
      <c r="B270" s="164">
        <v>27904.250435923001</v>
      </c>
      <c r="C270" s="164">
        <v>32337.680163923</v>
      </c>
      <c r="D270" s="164">
        <v>39598.376069538397</v>
      </c>
      <c r="E270" s="164">
        <v>51265.206233769197</v>
      </c>
      <c r="F270" s="164">
        <v>63804.249195615303</v>
      </c>
      <c r="G270" s="164">
        <v>77992.300614307605</v>
      </c>
      <c r="H270" s="164">
        <v>92388.407998922994</v>
      </c>
      <c r="I270" s="164">
        <v>107027.435639923</v>
      </c>
      <c r="J270" s="164">
        <v>121835.07202838401</v>
      </c>
      <c r="K270" s="164">
        <v>137028.29282100001</v>
      </c>
      <c r="L270" s="164">
        <v>152265.76485292299</v>
      </c>
      <c r="M270" s="164">
        <v>184373.73486807599</v>
      </c>
      <c r="N270" s="164">
        <v>184373.73486807599</v>
      </c>
    </row>
    <row r="271" spans="1:14" x14ac:dyDescent="0.2">
      <c r="A271" s="27" t="s">
        <v>3058</v>
      </c>
      <c r="B271" s="164">
        <v>0</v>
      </c>
      <c r="C271" s="164">
        <v>0</v>
      </c>
      <c r="D271" s="164">
        <v>0</v>
      </c>
      <c r="E271" s="164">
        <v>0</v>
      </c>
      <c r="F271" s="164">
        <v>0</v>
      </c>
      <c r="G271" s="164">
        <v>0</v>
      </c>
      <c r="H271" s="164">
        <v>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</row>
    <row r="272" spans="1:14" x14ac:dyDescent="0.2">
      <c r="A272" s="27" t="s">
        <v>3059</v>
      </c>
      <c r="B272" s="164">
        <v>64929.795384615303</v>
      </c>
      <c r="C272" s="164">
        <v>99523.008461538397</v>
      </c>
      <c r="D272" s="164">
        <v>134122.215384615</v>
      </c>
      <c r="E272" s="164">
        <v>169335.58307692301</v>
      </c>
      <c r="F272" s="164">
        <v>204604.47923076901</v>
      </c>
      <c r="G272" s="164">
        <v>248852.494615384</v>
      </c>
      <c r="H272" s="164">
        <v>293161.33692307601</v>
      </c>
      <c r="I272" s="164">
        <v>337608.947692307</v>
      </c>
      <c r="J272" s="164">
        <v>382270.47307692299</v>
      </c>
      <c r="K272" s="164">
        <v>427850.86769230699</v>
      </c>
      <c r="L272" s="164">
        <v>485906.352307692</v>
      </c>
      <c r="M272" s="164">
        <v>559242.46076923003</v>
      </c>
      <c r="N272" s="164">
        <v>559242.46076923003</v>
      </c>
    </row>
    <row r="273" spans="1:16" x14ac:dyDescent="0.2">
      <c r="A273" s="27" t="s">
        <v>3060</v>
      </c>
      <c r="B273" s="164">
        <v>59359716.455650002</v>
      </c>
      <c r="C273" s="164">
        <v>65403731.569993399</v>
      </c>
      <c r="D273" s="164">
        <v>71429855.396668196</v>
      </c>
      <c r="E273" s="164">
        <v>78192871.233755603</v>
      </c>
      <c r="F273" s="164">
        <v>85505156.061332807</v>
      </c>
      <c r="G273" s="164">
        <v>93018855.659674495</v>
      </c>
      <c r="H273" s="164">
        <v>100668037.973213</v>
      </c>
      <c r="I273" s="164">
        <v>108648576.011623</v>
      </c>
      <c r="J273" s="164">
        <v>116979210.475704</v>
      </c>
      <c r="K273" s="164">
        <v>126022150.24957301</v>
      </c>
      <c r="L273" s="164">
        <v>135479680.17468199</v>
      </c>
      <c r="M273" s="164">
        <v>150003503.585466</v>
      </c>
      <c r="N273" s="296">
        <v>150003503.585466</v>
      </c>
    </row>
    <row r="274" spans="1:16" x14ac:dyDescent="0.2">
      <c r="A274" s="27" t="s">
        <v>3061</v>
      </c>
      <c r="B274" s="164">
        <v>-59360063.952137202</v>
      </c>
      <c r="C274" s="164">
        <v>-65404134.276752502</v>
      </c>
      <c r="D274" s="164">
        <v>-71430348.522137195</v>
      </c>
      <c r="E274" s="164">
        <v>-78193509.648291007</v>
      </c>
      <c r="F274" s="164">
        <v>-85505950.6267526</v>
      </c>
      <c r="G274" s="164">
        <v>-93019826.911367893</v>
      </c>
      <c r="H274" s="164">
        <v>-100669188.50213701</v>
      </c>
      <c r="I274" s="164">
        <v>-108649908.842906</v>
      </c>
      <c r="J274" s="164">
        <v>-116980727.70906</v>
      </c>
      <c r="K274" s="164">
        <v>-126023856.68675201</v>
      </c>
      <c r="L274" s="164">
        <v>-135481576.366752</v>
      </c>
      <c r="M274" s="164">
        <v>-150005799.62367499</v>
      </c>
      <c r="N274" s="296">
        <v>-150005799.62367499</v>
      </c>
      <c r="P274" s="164">
        <f>SUM(N273:N274)</f>
        <v>-2296.0382089912891</v>
      </c>
    </row>
    <row r="275" spans="1:16" x14ac:dyDescent="0.2">
      <c r="A275" s="27" t="s">
        <v>3062</v>
      </c>
      <c r="B275" s="164">
        <v>0</v>
      </c>
      <c r="C275" s="164">
        <v>0</v>
      </c>
      <c r="D275" s="164">
        <v>0</v>
      </c>
      <c r="E275" s="164">
        <v>0</v>
      </c>
      <c r="F275" s="164">
        <v>0</v>
      </c>
      <c r="G275" s="164">
        <v>0</v>
      </c>
      <c r="H275" s="164">
        <v>0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</row>
    <row r="276" spans="1:16" x14ac:dyDescent="0.2">
      <c r="A276" s="27" t="s">
        <v>3063</v>
      </c>
      <c r="B276" s="164">
        <v>7982280688.4430199</v>
      </c>
      <c r="C276" s="164">
        <v>8040910911.2275896</v>
      </c>
      <c r="D276" s="164">
        <v>8099134275.5802603</v>
      </c>
      <c r="E276" s="164">
        <v>8162191124.7949696</v>
      </c>
      <c r="F276" s="164">
        <v>8225272040.7850103</v>
      </c>
      <c r="G276" s="164">
        <v>8287394304.4614201</v>
      </c>
      <c r="H276" s="164">
        <v>8348579343.7181997</v>
      </c>
      <c r="I276" s="164">
        <v>8409376123.98876</v>
      </c>
      <c r="J276" s="164">
        <v>8463583253.4816799</v>
      </c>
      <c r="K276" s="164">
        <v>8521454158.6900196</v>
      </c>
      <c r="L276" s="164">
        <v>8580860348.8451796</v>
      </c>
      <c r="M276" s="164">
        <v>8648644781.1012192</v>
      </c>
      <c r="N276" s="164">
        <v>8648644781.1012192</v>
      </c>
    </row>
    <row r="277" spans="1:16" x14ac:dyDescent="0.2">
      <c r="A277" s="27" t="s">
        <v>3064</v>
      </c>
    </row>
    <row r="278" spans="1:16" x14ac:dyDescent="0.2">
      <c r="A278" s="27" t="s">
        <v>3065</v>
      </c>
    </row>
    <row r="279" spans="1:16" x14ac:dyDescent="0.2">
      <c r="A279" s="27" t="s">
        <v>3313</v>
      </c>
      <c r="B279" s="164">
        <v>16888883.868687999</v>
      </c>
      <c r="C279" s="164">
        <v>16888883.835932001</v>
      </c>
      <c r="D279" s="164">
        <v>16888883.803176101</v>
      </c>
      <c r="E279" s="164">
        <v>16846621.870027799</v>
      </c>
      <c r="F279" s="164">
        <v>16804359.936879501</v>
      </c>
      <c r="G279" s="164">
        <v>16762098.0037312</v>
      </c>
      <c r="H279" s="164">
        <v>16719836.070583001</v>
      </c>
      <c r="I279" s="164">
        <v>16599745.9545424</v>
      </c>
      <c r="J279" s="164">
        <v>16479655.8385018</v>
      </c>
      <c r="K279" s="164">
        <v>16359565.722461199</v>
      </c>
      <c r="L279" s="164">
        <v>16239475.606420601</v>
      </c>
      <c r="M279" s="164">
        <v>16119385.49038</v>
      </c>
      <c r="N279" s="164">
        <v>16119385.49038</v>
      </c>
    </row>
    <row r="280" spans="1:16" x14ac:dyDescent="0.2">
      <c r="A280" s="27" t="s">
        <v>3314</v>
      </c>
      <c r="B280" s="164">
        <v>281198968.25133002</v>
      </c>
      <c r="C280" s="164">
        <v>283003382.92817599</v>
      </c>
      <c r="D280" s="164">
        <v>284984402.90203798</v>
      </c>
      <c r="E280" s="164">
        <v>286810522.87522298</v>
      </c>
      <c r="F280" s="164">
        <v>288104591.36246097</v>
      </c>
      <c r="G280" s="164">
        <v>289424227.37259197</v>
      </c>
      <c r="H280" s="164">
        <v>290814581.28693002</v>
      </c>
      <c r="I280" s="164">
        <v>292235410.16391498</v>
      </c>
      <c r="J280" s="164">
        <v>292161998.825692</v>
      </c>
      <c r="K280" s="164">
        <v>292172360.87877601</v>
      </c>
      <c r="L280" s="164">
        <v>292356627.35032302</v>
      </c>
      <c r="M280" s="164">
        <v>292620812.43116099</v>
      </c>
      <c r="N280" s="164">
        <v>292620812.43116099</v>
      </c>
    </row>
    <row r="281" spans="1:16" x14ac:dyDescent="0.2">
      <c r="A281" s="27" t="s">
        <v>3315</v>
      </c>
      <c r="B281" s="164">
        <v>87665988.898427695</v>
      </c>
      <c r="C281" s="164">
        <v>88573166.210727602</v>
      </c>
      <c r="D281" s="164">
        <v>89663185.109912306</v>
      </c>
      <c r="E281" s="164">
        <v>90575198.394396901</v>
      </c>
      <c r="F281" s="164">
        <v>91466082.589819998</v>
      </c>
      <c r="G281" s="164">
        <v>92523361.153304607</v>
      </c>
      <c r="H281" s="164">
        <v>93545917.644950703</v>
      </c>
      <c r="I281" s="164">
        <v>93447557.424981505</v>
      </c>
      <c r="J281" s="164">
        <v>93151417.407250702</v>
      </c>
      <c r="K281" s="164">
        <v>93700898.046643093</v>
      </c>
      <c r="L281" s="164">
        <v>94281625.647320002</v>
      </c>
      <c r="M281" s="164">
        <v>95103777.396943107</v>
      </c>
      <c r="N281" s="164">
        <v>95103777.396943107</v>
      </c>
    </row>
    <row r="282" spans="1:16" x14ac:dyDescent="0.2">
      <c r="A282" s="27" t="s">
        <v>3316</v>
      </c>
      <c r="B282" s="164">
        <v>66034306.091853797</v>
      </c>
      <c r="C282" s="164">
        <v>66336042.169146098</v>
      </c>
      <c r="D282" s="164">
        <v>66667079.949823</v>
      </c>
      <c r="E282" s="164">
        <v>66763166.607746102</v>
      </c>
      <c r="F282" s="164">
        <v>66964820.543323003</v>
      </c>
      <c r="G282" s="164">
        <v>67166474.478899896</v>
      </c>
      <c r="H282" s="164">
        <v>67368128.414476901</v>
      </c>
      <c r="I282" s="164">
        <v>67569782.350053802</v>
      </c>
      <c r="J282" s="164">
        <v>67771436.285630703</v>
      </c>
      <c r="K282" s="164">
        <v>67973090.221207604</v>
      </c>
      <c r="L282" s="164">
        <v>68174744.156784594</v>
      </c>
      <c r="M282" s="164">
        <v>68332671.851253793</v>
      </c>
      <c r="N282" s="164">
        <v>68332671.851253793</v>
      </c>
    </row>
    <row r="283" spans="1:16" x14ac:dyDescent="0.2">
      <c r="A283" s="27" t="s">
        <v>3317</v>
      </c>
      <c r="B283" s="164">
        <v>3937458.0817230698</v>
      </c>
      <c r="C283" s="164">
        <v>3908261.3463307698</v>
      </c>
      <c r="D283" s="164">
        <v>3879064.6109384601</v>
      </c>
      <c r="E283" s="164">
        <v>3849867.8755461499</v>
      </c>
      <c r="F283" s="164">
        <v>3823637.0442769201</v>
      </c>
      <c r="G283" s="164">
        <v>3797406.2130076899</v>
      </c>
      <c r="H283" s="164">
        <v>3771175.3817384602</v>
      </c>
      <c r="I283" s="164">
        <v>3741083.8128230702</v>
      </c>
      <c r="J283" s="164">
        <v>3710992.24390769</v>
      </c>
      <c r="K283" s="164">
        <v>3707131.5062615299</v>
      </c>
      <c r="L283" s="164">
        <v>3703270.7686153799</v>
      </c>
      <c r="M283" s="164">
        <v>3699410.03096923</v>
      </c>
      <c r="N283" s="164">
        <v>3699410.03096923</v>
      </c>
    </row>
    <row r="284" spans="1:16" x14ac:dyDescent="0.2">
      <c r="A284" s="27" t="s">
        <v>3318</v>
      </c>
      <c r="B284" s="164">
        <v>93109477.557592303</v>
      </c>
      <c r="C284" s="164">
        <v>93844496.940153807</v>
      </c>
      <c r="D284" s="164">
        <v>94485681.637676895</v>
      </c>
      <c r="E284" s="164">
        <v>95029884.8437538</v>
      </c>
      <c r="F284" s="164">
        <v>95674881.144969195</v>
      </c>
      <c r="G284" s="164">
        <v>96262659.468023002</v>
      </c>
      <c r="H284" s="164">
        <v>96863166.462938398</v>
      </c>
      <c r="I284" s="164">
        <v>97237748.837984607</v>
      </c>
      <c r="J284" s="164">
        <v>97629284.660469204</v>
      </c>
      <c r="K284" s="164">
        <v>98158427.565238401</v>
      </c>
      <c r="L284" s="164">
        <v>98621733.205215394</v>
      </c>
      <c r="M284" s="164">
        <v>99236525.524984598</v>
      </c>
      <c r="N284" s="164">
        <v>99236525.524984598</v>
      </c>
    </row>
    <row r="285" spans="1:16" x14ac:dyDescent="0.2">
      <c r="A285" s="27" t="s">
        <v>3319</v>
      </c>
      <c r="B285" s="164">
        <v>260649.66952307601</v>
      </c>
      <c r="C285" s="164">
        <v>298302.65615384601</v>
      </c>
      <c r="D285" s="164">
        <v>335955.64278461499</v>
      </c>
      <c r="E285" s="164">
        <v>373608.62941538403</v>
      </c>
      <c r="F285" s="164">
        <v>411261.61604615301</v>
      </c>
      <c r="G285" s="164">
        <v>448914.60267692298</v>
      </c>
      <c r="H285" s="164">
        <v>486567.58930769202</v>
      </c>
      <c r="I285" s="164">
        <v>487720.74831538397</v>
      </c>
      <c r="J285" s="164">
        <v>488873.90732307598</v>
      </c>
      <c r="K285" s="164">
        <v>489181.36676153803</v>
      </c>
      <c r="L285" s="164">
        <v>489488.82619999902</v>
      </c>
      <c r="M285" s="164">
        <v>489488.82619999902</v>
      </c>
      <c r="N285" s="164">
        <v>489488.82619999902</v>
      </c>
    </row>
    <row r="286" spans="1:16" x14ac:dyDescent="0.2">
      <c r="A286" s="27" t="s">
        <v>3320</v>
      </c>
      <c r="B286" s="164">
        <v>16987813.661361501</v>
      </c>
      <c r="C286" s="164">
        <v>17105955.508930702</v>
      </c>
      <c r="D286" s="164">
        <v>17224097.3565</v>
      </c>
      <c r="E286" s="164">
        <v>17224097.3565</v>
      </c>
      <c r="F286" s="164">
        <v>17224097.3565</v>
      </c>
      <c r="G286" s="164">
        <v>17224097.3565</v>
      </c>
      <c r="H286" s="164">
        <v>17224097.3565</v>
      </c>
      <c r="I286" s="164">
        <v>17224097.3565</v>
      </c>
      <c r="J286" s="164">
        <v>17224097.3565</v>
      </c>
      <c r="K286" s="164">
        <v>17224097.3565</v>
      </c>
      <c r="L286" s="164">
        <v>17224097.3565</v>
      </c>
      <c r="M286" s="164">
        <v>17190427.942400001</v>
      </c>
      <c r="N286" s="164">
        <v>17190427.942400001</v>
      </c>
    </row>
    <row r="287" spans="1:16" x14ac:dyDescent="0.2">
      <c r="A287" s="27" t="s">
        <v>3321</v>
      </c>
      <c r="B287" s="164">
        <v>120604565.65979201</v>
      </c>
      <c r="C287" s="164">
        <v>123928555.80513801</v>
      </c>
      <c r="D287" s="164">
        <v>129501570.797869</v>
      </c>
      <c r="E287" s="164">
        <v>134906166.50807601</v>
      </c>
      <c r="F287" s="164">
        <v>140608900.35013801</v>
      </c>
      <c r="G287" s="164">
        <v>146326011.82933</v>
      </c>
      <c r="H287" s="164">
        <v>151111708.06789899</v>
      </c>
      <c r="I287" s="164">
        <v>155666719.648707</v>
      </c>
      <c r="J287" s="164">
        <v>159893711.46472999</v>
      </c>
      <c r="K287" s="164">
        <v>164465442.734469</v>
      </c>
      <c r="L287" s="164">
        <v>169042880.24293801</v>
      </c>
      <c r="M287" s="164">
        <v>173865528.192615</v>
      </c>
      <c r="N287" s="164">
        <v>173865528.192615</v>
      </c>
    </row>
    <row r="288" spans="1:16" x14ac:dyDescent="0.2">
      <c r="A288" s="27" t="s">
        <v>3322</v>
      </c>
      <c r="B288" s="164">
        <v>8675848.74509231</v>
      </c>
      <c r="C288" s="164">
        <v>8703706.9524692297</v>
      </c>
      <c r="D288" s="164">
        <v>8734416.4180769194</v>
      </c>
      <c r="E288" s="164">
        <v>8754540.4944461491</v>
      </c>
      <c r="F288" s="164">
        <v>8774700.3046000004</v>
      </c>
      <c r="G288" s="164">
        <v>8795601.5907846093</v>
      </c>
      <c r="H288" s="164">
        <v>8818907.4628922995</v>
      </c>
      <c r="I288" s="164">
        <v>8842895.2547230702</v>
      </c>
      <c r="J288" s="164">
        <v>8823365.9969769195</v>
      </c>
      <c r="K288" s="164">
        <v>8843950.1458230708</v>
      </c>
      <c r="L288" s="164">
        <v>8876468.6342769209</v>
      </c>
      <c r="M288" s="164">
        <v>8926352.2531461492</v>
      </c>
      <c r="N288" s="164">
        <v>8926352.2531461492</v>
      </c>
    </row>
    <row r="289" spans="1:14" x14ac:dyDescent="0.2">
      <c r="A289" s="27" t="s">
        <v>3323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3077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3324</v>
      </c>
      <c r="B291" s="164">
        <v>8450030</v>
      </c>
      <c r="C291" s="164">
        <v>8450030</v>
      </c>
      <c r="D291" s="164">
        <v>8450030</v>
      </c>
      <c r="E291" s="164">
        <v>8450030</v>
      </c>
      <c r="F291" s="164">
        <v>8450030</v>
      </c>
      <c r="G291" s="164">
        <v>8450030</v>
      </c>
      <c r="H291" s="164">
        <v>8450030</v>
      </c>
      <c r="I291" s="164">
        <v>8450030</v>
      </c>
      <c r="J291" s="164">
        <v>8450030</v>
      </c>
      <c r="K291" s="164">
        <v>8450030</v>
      </c>
      <c r="L291" s="164">
        <v>8450030</v>
      </c>
      <c r="M291" s="164">
        <v>8450030</v>
      </c>
      <c r="N291" s="164">
        <v>8450030</v>
      </c>
    </row>
    <row r="292" spans="1:14" x14ac:dyDescent="0.2">
      <c r="A292" s="27" t="s">
        <v>3079</v>
      </c>
      <c r="B292" s="164">
        <v>88169883.846153796</v>
      </c>
      <c r="C292" s="164">
        <v>88841418.461538404</v>
      </c>
      <c r="D292" s="164">
        <v>89495787.692307696</v>
      </c>
      <c r="E292" s="164">
        <v>90148756.1538461</v>
      </c>
      <c r="F292" s="164">
        <v>90189001.538461506</v>
      </c>
      <c r="G292" s="164">
        <v>90214386.923076898</v>
      </c>
      <c r="H292" s="164">
        <v>90220470.769230694</v>
      </c>
      <c r="I292" s="164">
        <v>90224173.076922998</v>
      </c>
      <c r="J292" s="164">
        <v>90224018.461538404</v>
      </c>
      <c r="K292" s="164">
        <v>90224193.076922998</v>
      </c>
      <c r="L292" s="164">
        <v>90224355.384615302</v>
      </c>
      <c r="M292" s="164">
        <v>90224400.769230694</v>
      </c>
      <c r="N292" s="164">
        <v>90224400.769230694</v>
      </c>
    </row>
    <row r="293" spans="1:14" x14ac:dyDescent="0.2">
      <c r="A293" s="27" t="s">
        <v>3080</v>
      </c>
      <c r="B293" s="164">
        <v>263273310.24592999</v>
      </c>
      <c r="C293" s="164">
        <v>265421008.96922299</v>
      </c>
      <c r="D293" s="164">
        <v>267955397.12046099</v>
      </c>
      <c r="E293" s="164">
        <v>270655735.20081502</v>
      </c>
      <c r="F293" s="164">
        <v>273319767.75599998</v>
      </c>
      <c r="G293" s="164">
        <v>276211549.58743</v>
      </c>
      <c r="H293" s="164">
        <v>279007081.725546</v>
      </c>
      <c r="I293" s="164">
        <v>283794519.98611498</v>
      </c>
      <c r="J293" s="164">
        <v>289329740.54598403</v>
      </c>
      <c r="K293" s="164">
        <v>293547131.885207</v>
      </c>
      <c r="L293" s="164">
        <v>297802615.43883002</v>
      </c>
      <c r="M293" s="164">
        <v>303071726.50466901</v>
      </c>
      <c r="N293" s="164">
        <v>303071726.50466901</v>
      </c>
    </row>
    <row r="294" spans="1:14" x14ac:dyDescent="0.2">
      <c r="A294" s="27" t="s">
        <v>3081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3082</v>
      </c>
      <c r="B295" s="164">
        <v>1055257184.5774601</v>
      </c>
      <c r="C295" s="164">
        <v>1065303211.78392</v>
      </c>
      <c r="D295" s="164">
        <v>1078265553.0415599</v>
      </c>
      <c r="E295" s="164">
        <v>1090388196.8097899</v>
      </c>
      <c r="F295" s="164">
        <v>1101816131.5434699</v>
      </c>
      <c r="G295" s="164">
        <v>1113606818.57935</v>
      </c>
      <c r="H295" s="164">
        <v>1124401668.23299</v>
      </c>
      <c r="I295" s="164">
        <v>1135521484.6155801</v>
      </c>
      <c r="J295" s="164">
        <v>1145338622.9944999</v>
      </c>
      <c r="K295" s="164">
        <v>1155315500.5062699</v>
      </c>
      <c r="L295" s="164">
        <v>1165487412.6180401</v>
      </c>
      <c r="M295" s="164">
        <v>1177330537.2139499</v>
      </c>
      <c r="N295" s="164">
        <v>1177330537.2139499</v>
      </c>
    </row>
    <row r="296" spans="1:14" x14ac:dyDescent="0.2">
      <c r="A296" s="27" t="s">
        <v>3083</v>
      </c>
    </row>
    <row r="297" spans="1:14" x14ac:dyDescent="0.2">
      <c r="A297" s="30" t="s">
        <v>3084</v>
      </c>
      <c r="B297" s="164">
        <v>21461993506.939999</v>
      </c>
      <c r="C297" s="164">
        <v>21588264714.506802</v>
      </c>
      <c r="D297" s="164">
        <v>21721088055.812599</v>
      </c>
      <c r="E297" s="164">
        <v>21887948774.140598</v>
      </c>
      <c r="F297" s="164">
        <v>22052607254.599998</v>
      </c>
      <c r="G297" s="164">
        <v>22216713692.131302</v>
      </c>
      <c r="H297" s="164">
        <v>22364417214.120499</v>
      </c>
      <c r="I297" s="164">
        <v>22512505706.2995</v>
      </c>
      <c r="J297" s="164">
        <v>22649243949.870098</v>
      </c>
      <c r="K297" s="164">
        <v>22787673410.133999</v>
      </c>
      <c r="L297" s="164">
        <v>22926685874.338402</v>
      </c>
      <c r="M297" s="164">
        <v>23076059656.782001</v>
      </c>
      <c r="N297" s="164">
        <v>23076059656.782001</v>
      </c>
    </row>
    <row r="298" spans="1:14" x14ac:dyDescent="0.2">
      <c r="A298" s="27" t="s">
        <v>2816</v>
      </c>
    </row>
    <row r="299" spans="1:14" x14ac:dyDescent="0.2">
      <c r="A299" s="30" t="s">
        <v>3085</v>
      </c>
    </row>
    <row r="300" spans="1:14" x14ac:dyDescent="0.2">
      <c r="A300" s="27" t="s">
        <v>3086</v>
      </c>
      <c r="B300" s="164">
        <v>228187781.53781599</v>
      </c>
      <c r="C300" s="164">
        <v>228187781.53781599</v>
      </c>
      <c r="D300" s="164">
        <v>228187781.53781599</v>
      </c>
      <c r="E300" s="164">
        <v>228187781.53781599</v>
      </c>
      <c r="F300" s="164">
        <v>228187781.53781599</v>
      </c>
      <c r="G300" s="164">
        <v>228187781.53781599</v>
      </c>
      <c r="H300" s="164">
        <v>228187781.53781599</v>
      </c>
      <c r="I300" s="164">
        <v>228187781.53781599</v>
      </c>
      <c r="J300" s="164">
        <v>228187781.53781599</v>
      </c>
      <c r="K300" s="164">
        <v>228187781.53781599</v>
      </c>
      <c r="L300" s="164">
        <v>228187781.53781599</v>
      </c>
      <c r="M300" s="164">
        <v>228187781.53781599</v>
      </c>
      <c r="N300" s="164">
        <v>228187781.53781599</v>
      </c>
    </row>
    <row r="301" spans="1:14" x14ac:dyDescent="0.2">
      <c r="A301" s="27" t="s">
        <v>3087</v>
      </c>
      <c r="B301" s="164">
        <v>408864358.011576</v>
      </c>
      <c r="C301" s="164">
        <v>408864358.011576</v>
      </c>
      <c r="D301" s="164">
        <v>408864358.011576</v>
      </c>
      <c r="E301" s="164">
        <v>408856162.78967899</v>
      </c>
      <c r="F301" s="164">
        <v>408847967.56778097</v>
      </c>
      <c r="G301" s="164">
        <v>408951815.59925598</v>
      </c>
      <c r="H301" s="164">
        <v>409055663.63073099</v>
      </c>
      <c r="I301" s="164">
        <v>409159511.66220599</v>
      </c>
      <c r="J301" s="164">
        <v>415185127.37244302</v>
      </c>
      <c r="K301" s="164">
        <v>421210743.08267999</v>
      </c>
      <c r="L301" s="164">
        <v>427789345.999017</v>
      </c>
      <c r="M301" s="164">
        <v>434603050.48031801</v>
      </c>
      <c r="N301" s="164">
        <v>434603050.48031801</v>
      </c>
    </row>
    <row r="302" spans="1:14" x14ac:dyDescent="0.2">
      <c r="A302" s="27" t="s">
        <v>3088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</row>
    <row r="303" spans="1:14" x14ac:dyDescent="0.2">
      <c r="A303" s="27" t="s">
        <v>3089</v>
      </c>
      <c r="B303" s="164">
        <v>29136959.122307599</v>
      </c>
      <c r="C303" s="164">
        <v>30516454.41</v>
      </c>
      <c r="D303" s="164">
        <v>31895949.697692301</v>
      </c>
      <c r="E303" s="164">
        <v>33275444.985384598</v>
      </c>
      <c r="F303" s="164">
        <v>34654940.273076899</v>
      </c>
      <c r="G303" s="164">
        <v>36034435.5607692</v>
      </c>
      <c r="H303" s="164">
        <v>37413930.848461501</v>
      </c>
      <c r="I303" s="164">
        <v>38793426.136153802</v>
      </c>
      <c r="J303" s="164">
        <v>40172921.423846103</v>
      </c>
      <c r="K303" s="164">
        <v>41552416.711538397</v>
      </c>
      <c r="L303" s="164">
        <v>42779941.433846101</v>
      </c>
      <c r="M303" s="164">
        <v>43110833.430769198</v>
      </c>
      <c r="N303" s="164">
        <v>43110833.430769198</v>
      </c>
    </row>
    <row r="304" spans="1:14" x14ac:dyDescent="0.2">
      <c r="A304" s="27" t="s">
        <v>3090</v>
      </c>
      <c r="B304" s="164">
        <v>28218804.895384599</v>
      </c>
      <c r="C304" s="164">
        <v>27866171.298461501</v>
      </c>
      <c r="D304" s="164">
        <v>27513537.701538399</v>
      </c>
      <c r="E304" s="164">
        <v>27160904.104615301</v>
      </c>
      <c r="F304" s="164">
        <v>26808270.5076923</v>
      </c>
      <c r="G304" s="164">
        <v>26455636.910769202</v>
      </c>
      <c r="H304" s="164">
        <v>26103003.3138461</v>
      </c>
      <c r="I304" s="164">
        <v>25750369.716922998</v>
      </c>
      <c r="J304" s="164">
        <v>24796823.070769198</v>
      </c>
      <c r="K304" s="164">
        <v>24195910.021538399</v>
      </c>
      <c r="L304" s="164">
        <v>23594996.972307701</v>
      </c>
      <c r="M304" s="164">
        <v>22994083.923076902</v>
      </c>
      <c r="N304" s="164">
        <v>22994083.923076902</v>
      </c>
    </row>
    <row r="305" spans="1:14" x14ac:dyDescent="0.2">
      <c r="A305" s="27" t="s">
        <v>3091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</row>
    <row r="306" spans="1:14" x14ac:dyDescent="0.2">
      <c r="A306" s="27" t="s">
        <v>3092</v>
      </c>
      <c r="B306" s="164">
        <v>0</v>
      </c>
      <c r="C306" s="164">
        <v>0</v>
      </c>
      <c r="D306" s="164">
        <v>0</v>
      </c>
      <c r="E306" s="164">
        <v>0</v>
      </c>
      <c r="F306" s="164">
        <v>0</v>
      </c>
      <c r="G306" s="164">
        <v>0</v>
      </c>
      <c r="H306" s="164">
        <v>0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</row>
    <row r="307" spans="1:14" x14ac:dyDescent="0.2">
      <c r="A307" s="27" t="s">
        <v>3093</v>
      </c>
      <c r="B307" s="164">
        <v>0</v>
      </c>
      <c r="C307" s="164">
        <v>0</v>
      </c>
      <c r="D307" s="164">
        <v>0</v>
      </c>
      <c r="E307" s="164">
        <v>0</v>
      </c>
      <c r="F307" s="164">
        <v>0</v>
      </c>
      <c r="G307" s="164">
        <v>0</v>
      </c>
      <c r="H307" s="164">
        <v>0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</row>
    <row r="308" spans="1:14" x14ac:dyDescent="0.2">
      <c r="A308" s="27" t="s">
        <v>3094</v>
      </c>
      <c r="B308" s="164">
        <v>0</v>
      </c>
      <c r="C308" s="164">
        <v>0</v>
      </c>
      <c r="D308" s="164">
        <v>0</v>
      </c>
      <c r="E308" s="164">
        <v>0</v>
      </c>
      <c r="F308" s="164">
        <v>0</v>
      </c>
      <c r="G308" s="164">
        <v>0</v>
      </c>
      <c r="H308" s="164">
        <v>0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</row>
    <row r="309" spans="1:14" x14ac:dyDescent="0.2">
      <c r="A309" s="27" t="s">
        <v>3095</v>
      </c>
      <c r="B309" s="164">
        <v>20325435.300000001</v>
      </c>
      <c r="C309" s="164">
        <v>20325435.300000001</v>
      </c>
      <c r="D309" s="164">
        <v>20325435.300000001</v>
      </c>
      <c r="E309" s="164">
        <v>20325435.300000001</v>
      </c>
      <c r="F309" s="164">
        <v>20325435.300000001</v>
      </c>
      <c r="G309" s="164">
        <v>20325435.300000001</v>
      </c>
      <c r="H309" s="164">
        <v>20325435.300000001</v>
      </c>
      <c r="I309" s="164">
        <v>20325435.300000001</v>
      </c>
      <c r="J309" s="164">
        <v>20325435.300000001</v>
      </c>
      <c r="K309" s="164">
        <v>20325435.300000001</v>
      </c>
      <c r="L309" s="164">
        <v>20325435.300000001</v>
      </c>
      <c r="M309" s="164">
        <v>20325435.300000001</v>
      </c>
      <c r="N309" s="164">
        <v>20325435.300000001</v>
      </c>
    </row>
    <row r="310" spans="1:14" x14ac:dyDescent="0.2">
      <c r="A310" s="27" t="s">
        <v>3096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</row>
    <row r="311" spans="1:14" x14ac:dyDescent="0.2">
      <c r="A311" s="27" t="s">
        <v>3097</v>
      </c>
      <c r="B311" s="164">
        <v>22276924.570769198</v>
      </c>
      <c r="C311" s="164">
        <v>22288048.5761538</v>
      </c>
      <c r="D311" s="164">
        <v>22299172.581538402</v>
      </c>
      <c r="E311" s="164">
        <v>22310296.586922999</v>
      </c>
      <c r="F311" s="164">
        <v>22321420.592307601</v>
      </c>
      <c r="G311" s="164">
        <v>22332544.5976923</v>
      </c>
      <c r="H311" s="164">
        <v>22343668.603076901</v>
      </c>
      <c r="I311" s="164">
        <v>22354792.608461499</v>
      </c>
      <c r="J311" s="164">
        <v>22365916.613846101</v>
      </c>
      <c r="K311" s="164">
        <v>22377040.619230699</v>
      </c>
      <c r="L311" s="164">
        <v>22393183.855384599</v>
      </c>
      <c r="M311" s="164">
        <v>27631626.587692201</v>
      </c>
      <c r="N311" s="164">
        <v>27631626.587692201</v>
      </c>
    </row>
    <row r="312" spans="1:14" x14ac:dyDescent="0.2">
      <c r="A312" s="27" t="s">
        <v>3098</v>
      </c>
      <c r="B312" s="164">
        <v>4.0000000008149001</v>
      </c>
      <c r="C312" s="164">
        <v>4.0000000008149001</v>
      </c>
      <c r="D312" s="164">
        <v>4.0000000008149001</v>
      </c>
      <c r="E312" s="164">
        <v>4.0000000008149001</v>
      </c>
      <c r="F312" s="164">
        <v>4.0000000008149001</v>
      </c>
      <c r="G312" s="164">
        <v>4.0000000008149001</v>
      </c>
      <c r="H312" s="164">
        <v>4.0000000008149001</v>
      </c>
      <c r="I312" s="164">
        <v>4.0000000008149001</v>
      </c>
      <c r="J312" s="164">
        <v>4.0000000008149001</v>
      </c>
      <c r="K312" s="164">
        <v>4.0000000008149001</v>
      </c>
      <c r="L312" s="164">
        <v>4.0000000008149001</v>
      </c>
      <c r="M312" s="164">
        <v>3.6923076930599099</v>
      </c>
      <c r="N312" s="164">
        <v>3.6923076930599099</v>
      </c>
    </row>
    <row r="313" spans="1:14" x14ac:dyDescent="0.2">
      <c r="A313" s="27" t="s">
        <v>3099</v>
      </c>
      <c r="B313" s="164">
        <v>-1062.3076923076901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</row>
    <row r="314" spans="1:14" x14ac:dyDescent="0.2">
      <c r="A314" s="291" t="s">
        <v>3100</v>
      </c>
      <c r="B314" s="164">
        <v>-309750.09846153797</v>
      </c>
      <c r="C314" s="164">
        <v>-463955.483076923</v>
      </c>
      <c r="D314" s="164">
        <v>-618160.86769230699</v>
      </c>
      <c r="E314" s="164">
        <v>-772366.25230769196</v>
      </c>
      <c r="F314" s="164">
        <v>-926571.63692307705</v>
      </c>
      <c r="G314" s="164">
        <v>-926571.63692307705</v>
      </c>
      <c r="H314" s="164">
        <v>-926571.63692307705</v>
      </c>
      <c r="I314" s="164">
        <v>-925901.97230769205</v>
      </c>
      <c r="J314" s="164">
        <v>-925232.30769230705</v>
      </c>
      <c r="K314" s="164">
        <v>-925232.30769230705</v>
      </c>
      <c r="L314" s="164">
        <v>-925232.30769230705</v>
      </c>
      <c r="M314" s="164">
        <v>-925232.30769230705</v>
      </c>
      <c r="N314" s="164">
        <v>-925232.30769230705</v>
      </c>
    </row>
    <row r="315" spans="1:14" x14ac:dyDescent="0.2">
      <c r="A315" s="27" t="s">
        <v>3101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</row>
    <row r="316" spans="1:14" x14ac:dyDescent="0.2">
      <c r="A316" s="30" t="s">
        <v>3102</v>
      </c>
      <c r="B316" s="164">
        <v>736699455.03170002</v>
      </c>
      <c r="C316" s="164">
        <v>737584297.65093005</v>
      </c>
      <c r="D316" s="164">
        <v>738468077.96246898</v>
      </c>
      <c r="E316" s="164">
        <v>739343663.05210996</v>
      </c>
      <c r="F316" s="164">
        <v>740219248.14175105</v>
      </c>
      <c r="G316" s="164">
        <v>741361081.86938</v>
      </c>
      <c r="H316" s="164">
        <v>742502915.59700799</v>
      </c>
      <c r="I316" s="164">
        <v>743645418.98925197</v>
      </c>
      <c r="J316" s="164">
        <v>750108777.01102805</v>
      </c>
      <c r="K316" s="164">
        <v>756924098.96511197</v>
      </c>
      <c r="L316" s="164">
        <v>764145456.79067898</v>
      </c>
      <c r="M316" s="164">
        <v>775927582.64428794</v>
      </c>
      <c r="N316" s="164">
        <v>775927582.64428794</v>
      </c>
    </row>
    <row r="317" spans="1:14" x14ac:dyDescent="0.2">
      <c r="A317" s="27" t="s">
        <v>3103</v>
      </c>
    </row>
    <row r="318" spans="1:14" x14ac:dyDescent="0.2">
      <c r="A318" s="27" t="s">
        <v>3104</v>
      </c>
      <c r="B318" s="164">
        <v>22198692961.971699</v>
      </c>
      <c r="C318" s="164">
        <v>22325849012.1577</v>
      </c>
      <c r="D318" s="164">
        <v>22459556133.775101</v>
      </c>
      <c r="E318" s="164">
        <v>22627292437.192699</v>
      </c>
      <c r="F318" s="164">
        <v>22792826502.741798</v>
      </c>
      <c r="G318" s="164">
        <v>22958074774.000702</v>
      </c>
      <c r="H318" s="164">
        <v>23106920129.717499</v>
      </c>
      <c r="I318" s="164">
        <v>23256151125.288799</v>
      </c>
      <c r="J318" s="164">
        <v>23399352726.881199</v>
      </c>
      <c r="K318" s="164">
        <v>23544597509.099098</v>
      </c>
      <c r="L318" s="164">
        <v>23690831331.129101</v>
      </c>
      <c r="M318" s="164">
        <v>23851987239.426201</v>
      </c>
      <c r="N318" s="164">
        <v>23851987239.426201</v>
      </c>
    </row>
    <row r="319" spans="1:14" x14ac:dyDescent="0.2">
      <c r="A319" s="27" t="s">
        <v>3105</v>
      </c>
      <c r="B319" s="164">
        <v>-43.992756037041502</v>
      </c>
      <c r="C319" s="164">
        <v>-30.249393730779602</v>
      </c>
      <c r="D319" s="164">
        <v>-24.153805953874599</v>
      </c>
      <c r="E319" s="164">
        <v>-10.989629059494099</v>
      </c>
      <c r="F319" s="164">
        <v>0.25758028814425799</v>
      </c>
      <c r="G319" s="164">
        <v>11.312720120956101</v>
      </c>
      <c r="H319" s="164">
        <v>26.038762053477601</v>
      </c>
      <c r="I319" s="164">
        <v>163.327218318684</v>
      </c>
      <c r="J319" s="164">
        <v>173.88208468552301</v>
      </c>
      <c r="K319" s="164">
        <v>183.272625107143</v>
      </c>
      <c r="L319" s="164">
        <v>192.675076880999</v>
      </c>
      <c r="M319" s="164">
        <v>214.54266420078599</v>
      </c>
      <c r="N319" s="164">
        <v>214.54266420078599</v>
      </c>
    </row>
    <row r="320" spans="1:14" x14ac:dyDescent="0.2">
      <c r="A320" s="168" t="s">
        <v>3106</v>
      </c>
      <c r="B320" s="164">
        <v>22198692917.978901</v>
      </c>
      <c r="C320" s="164">
        <v>22325848981.908298</v>
      </c>
      <c r="D320" s="164">
        <v>22459556109.6213</v>
      </c>
      <c r="E320" s="164">
        <v>22627292426.203098</v>
      </c>
      <c r="F320" s="164">
        <v>22792826502.999298</v>
      </c>
      <c r="G320" s="164">
        <v>22958074785.3134</v>
      </c>
      <c r="H320" s="164">
        <v>23106920155.756302</v>
      </c>
      <c r="I320" s="164">
        <v>23256151288.616001</v>
      </c>
      <c r="J320" s="164">
        <v>23399352900.763199</v>
      </c>
      <c r="K320" s="164">
        <v>23544597692.3717</v>
      </c>
      <c r="L320" s="164">
        <v>23690831523.804199</v>
      </c>
      <c r="M320" s="164">
        <v>23851987453.968899</v>
      </c>
      <c r="N320" s="164">
        <v>23851987453.968899</v>
      </c>
    </row>
    <row r="321" spans="1:14" x14ac:dyDescent="0.2">
      <c r="A321" s="27" t="s">
        <v>3107</v>
      </c>
    </row>
    <row r="322" spans="1:14" x14ac:dyDescent="0.2">
      <c r="A322" s="27" t="s">
        <v>3108</v>
      </c>
    </row>
    <row r="323" spans="1:14" x14ac:dyDescent="0.2">
      <c r="A323" s="27" t="s">
        <v>3325</v>
      </c>
      <c r="B323" s="164">
        <v>0</v>
      </c>
      <c r="C323" s="164">
        <v>0</v>
      </c>
      <c r="D323" s="164">
        <v>0</v>
      </c>
      <c r="E323" s="164">
        <v>0</v>
      </c>
      <c r="F323" s="164">
        <v>0</v>
      </c>
      <c r="G323" s="164">
        <v>0</v>
      </c>
      <c r="H323" s="164">
        <v>0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</row>
    <row r="324" spans="1:14" x14ac:dyDescent="0.2">
      <c r="A324" s="27" t="s">
        <v>3326</v>
      </c>
      <c r="B324" s="164">
        <v>0</v>
      </c>
      <c r="C324" s="164">
        <v>0</v>
      </c>
      <c r="D324" s="164">
        <v>0</v>
      </c>
      <c r="E324" s="164">
        <v>0</v>
      </c>
      <c r="F324" s="164">
        <v>0</v>
      </c>
      <c r="G324" s="164">
        <v>0</v>
      </c>
      <c r="H324" s="164">
        <v>0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</row>
    <row r="325" spans="1:14" x14ac:dyDescent="0.2">
      <c r="A325" s="27" t="s">
        <v>3111</v>
      </c>
      <c r="B325" s="164">
        <v>0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</row>
    <row r="326" spans="1:14" x14ac:dyDescent="0.2">
      <c r="A326" s="27" t="s">
        <v>3112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</row>
    <row r="327" spans="1:14" x14ac:dyDescent="0.2">
      <c r="A327" s="27" t="s">
        <v>3327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</row>
    <row r="328" spans="1:14" x14ac:dyDescent="0.2">
      <c r="A328" s="27" t="s">
        <v>3328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3115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3116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3117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4">
        <v>0</v>
      </c>
      <c r="N331" s="164">
        <v>0</v>
      </c>
    </row>
    <row r="332" spans="1:14" x14ac:dyDescent="0.2">
      <c r="A332" s="27" t="s">
        <v>3118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</row>
    <row r="333" spans="1:14" x14ac:dyDescent="0.2">
      <c r="A333" s="27" t="s">
        <v>3119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</row>
    <row r="334" spans="1:14" x14ac:dyDescent="0.2">
      <c r="A334" s="27" t="s">
        <v>3120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</row>
    <row r="335" spans="1:14" x14ac:dyDescent="0.2">
      <c r="A335" s="27" t="s">
        <v>3121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</row>
    <row r="336" spans="1:14" x14ac:dyDescent="0.2">
      <c r="A336" s="27" t="s">
        <v>3122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</row>
    <row r="337" spans="1:14" x14ac:dyDescent="0.2">
      <c r="A337" s="27" t="s">
        <v>3123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</row>
    <row r="338" spans="1:14" x14ac:dyDescent="0.2">
      <c r="A338" s="27" t="s">
        <v>3329</v>
      </c>
      <c r="B338" s="164">
        <v>0</v>
      </c>
      <c r="C338" s="164">
        <v>0</v>
      </c>
      <c r="D338" s="164">
        <v>0</v>
      </c>
      <c r="E338" s="164">
        <v>0</v>
      </c>
      <c r="F338" s="164">
        <v>0</v>
      </c>
      <c r="G338" s="164">
        <v>0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64">
        <v>0</v>
      </c>
      <c r="N338" s="164">
        <v>0</v>
      </c>
    </row>
    <row r="339" spans="1:14" x14ac:dyDescent="0.2">
      <c r="A339" s="27" t="s">
        <v>3330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</row>
    <row r="340" spans="1:14" x14ac:dyDescent="0.2">
      <c r="A340" s="27" t="s">
        <v>3331</v>
      </c>
      <c r="B340" s="164">
        <v>0</v>
      </c>
      <c r="C340" s="164">
        <v>0</v>
      </c>
      <c r="D340" s="164">
        <v>0</v>
      </c>
      <c r="E340" s="164">
        <v>0</v>
      </c>
      <c r="F340" s="164">
        <v>0</v>
      </c>
      <c r="G340" s="164">
        <v>0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</row>
    <row r="341" spans="1:14" x14ac:dyDescent="0.2">
      <c r="A341" s="27" t="s">
        <v>3127</v>
      </c>
    </row>
    <row r="342" spans="1:14" x14ac:dyDescent="0.2">
      <c r="A342" s="30" t="s">
        <v>3128</v>
      </c>
    </row>
    <row r="343" spans="1:14" x14ac:dyDescent="0.2">
      <c r="A343" s="27" t="s">
        <v>3129</v>
      </c>
      <c r="B343" s="164">
        <v>0</v>
      </c>
      <c r="C343" s="164">
        <v>0</v>
      </c>
      <c r="D343" s="164">
        <v>0</v>
      </c>
      <c r="E343" s="164">
        <v>0</v>
      </c>
      <c r="F343" s="164">
        <v>0</v>
      </c>
      <c r="G343" s="164">
        <v>0</v>
      </c>
      <c r="H343" s="164">
        <v>0</v>
      </c>
      <c r="I343" s="164">
        <v>0</v>
      </c>
      <c r="J343" s="164">
        <v>0</v>
      </c>
      <c r="K343" s="164">
        <v>0</v>
      </c>
      <c r="L343" s="164">
        <v>0</v>
      </c>
      <c r="M343" s="164">
        <v>0</v>
      </c>
      <c r="N343" s="164">
        <v>0</v>
      </c>
    </row>
    <row r="344" spans="1:14" x14ac:dyDescent="0.2">
      <c r="A344" s="27" t="s">
        <v>3130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</row>
    <row r="345" spans="1:14" x14ac:dyDescent="0.2">
      <c r="A345" s="27" t="s">
        <v>3131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</row>
    <row r="346" spans="1:14" x14ac:dyDescent="0.2">
      <c r="A346" s="27" t="s">
        <v>3132</v>
      </c>
      <c r="B346" s="164">
        <v>0</v>
      </c>
      <c r="C346" s="164">
        <v>0</v>
      </c>
      <c r="D346" s="164">
        <v>0</v>
      </c>
      <c r="E346" s="164">
        <v>0</v>
      </c>
      <c r="F346" s="164">
        <v>0</v>
      </c>
      <c r="G346" s="164">
        <v>0</v>
      </c>
      <c r="H346" s="164">
        <v>0</v>
      </c>
      <c r="I346" s="164">
        <v>0</v>
      </c>
      <c r="J346" s="164">
        <v>0</v>
      </c>
      <c r="K346" s="164">
        <v>0</v>
      </c>
      <c r="L346" s="164">
        <v>0</v>
      </c>
      <c r="M346" s="164">
        <v>0</v>
      </c>
      <c r="N346" s="164">
        <v>0</v>
      </c>
    </row>
    <row r="347" spans="1:14" x14ac:dyDescent="0.2">
      <c r="A347" s="27" t="s">
        <v>3133</v>
      </c>
      <c r="B347" s="164">
        <v>0</v>
      </c>
      <c r="C347" s="164">
        <v>0</v>
      </c>
      <c r="D347" s="164">
        <v>0</v>
      </c>
      <c r="E347" s="164">
        <v>0</v>
      </c>
      <c r="F347" s="164">
        <v>0</v>
      </c>
      <c r="G347" s="164">
        <v>0</v>
      </c>
      <c r="H347" s="164">
        <v>0</v>
      </c>
      <c r="I347" s="164">
        <v>0</v>
      </c>
      <c r="J347" s="164">
        <v>0</v>
      </c>
      <c r="K347" s="164">
        <v>0</v>
      </c>
      <c r="L347" s="164">
        <v>0</v>
      </c>
      <c r="M347" s="164">
        <v>0</v>
      </c>
      <c r="N347" s="164">
        <v>0</v>
      </c>
    </row>
    <row r="348" spans="1:14" x14ac:dyDescent="0.2">
      <c r="A348" s="27" t="s">
        <v>3134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</row>
    <row r="349" spans="1:14" x14ac:dyDescent="0.2">
      <c r="A349" s="27" t="s">
        <v>3135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</row>
    <row r="350" spans="1:14" x14ac:dyDescent="0.2">
      <c r="A350" s="27" t="s">
        <v>3136</v>
      </c>
      <c r="B350" s="164">
        <v>0</v>
      </c>
      <c r="C350" s="164">
        <v>0</v>
      </c>
      <c r="D350" s="164">
        <v>0</v>
      </c>
      <c r="E350" s="164">
        <v>0</v>
      </c>
      <c r="F350" s="164">
        <v>0</v>
      </c>
      <c r="G350" s="164">
        <v>0</v>
      </c>
      <c r="H350" s="164">
        <v>0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</row>
    <row r="351" spans="1:14" x14ac:dyDescent="0.2">
      <c r="A351" s="169" t="s">
        <v>3137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</row>
    <row r="352" spans="1:14" x14ac:dyDescent="0.2">
      <c r="A352" s="27" t="s">
        <v>3138</v>
      </c>
      <c r="B352" s="164">
        <v>0</v>
      </c>
      <c r="C352" s="164">
        <v>0</v>
      </c>
      <c r="D352" s="164">
        <v>0</v>
      </c>
      <c r="E352" s="164">
        <v>0</v>
      </c>
      <c r="F352" s="164">
        <v>0</v>
      </c>
      <c r="G352" s="164">
        <v>0</v>
      </c>
      <c r="H352" s="164">
        <v>0</v>
      </c>
      <c r="I352" s="164">
        <v>0</v>
      </c>
      <c r="J352" s="164">
        <v>0</v>
      </c>
      <c r="K352" s="164">
        <v>0</v>
      </c>
      <c r="L352" s="164">
        <v>0</v>
      </c>
      <c r="M352" s="164">
        <v>0</v>
      </c>
      <c r="N352" s="164">
        <v>0</v>
      </c>
    </row>
    <row r="353" spans="1:14" x14ac:dyDescent="0.2">
      <c r="A353" s="27" t="s">
        <v>3139</v>
      </c>
      <c r="B353" s="164">
        <v>0</v>
      </c>
      <c r="C353" s="164">
        <v>0</v>
      </c>
      <c r="D353" s="164">
        <v>0</v>
      </c>
      <c r="E353" s="164">
        <v>0</v>
      </c>
      <c r="F353" s="164">
        <v>0</v>
      </c>
      <c r="G353" s="164">
        <v>0</v>
      </c>
      <c r="H353" s="164">
        <v>0</v>
      </c>
      <c r="I353" s="164">
        <v>0</v>
      </c>
      <c r="J353" s="164">
        <v>0</v>
      </c>
      <c r="K353" s="164">
        <v>0</v>
      </c>
      <c r="L353" s="164">
        <v>0</v>
      </c>
      <c r="M353" s="164">
        <v>0</v>
      </c>
      <c r="N353" s="164">
        <v>0</v>
      </c>
    </row>
    <row r="354" spans="1:14" x14ac:dyDescent="0.2">
      <c r="A354" s="27" t="s">
        <v>3140</v>
      </c>
      <c r="B354" s="164">
        <v>0</v>
      </c>
      <c r="C354" s="164">
        <v>0</v>
      </c>
      <c r="D354" s="164">
        <v>0</v>
      </c>
      <c r="E354" s="164">
        <v>0</v>
      </c>
      <c r="F354" s="164">
        <v>0</v>
      </c>
      <c r="G354" s="164">
        <v>0</v>
      </c>
      <c r="H354" s="164">
        <v>0</v>
      </c>
      <c r="I354" s="164">
        <v>0</v>
      </c>
      <c r="J354" s="164">
        <v>0</v>
      </c>
      <c r="K354" s="164">
        <v>0</v>
      </c>
      <c r="L354" s="164">
        <v>0</v>
      </c>
      <c r="M354" s="164">
        <v>0</v>
      </c>
      <c r="N354" s="164">
        <v>0</v>
      </c>
    </row>
    <row r="355" spans="1:14" x14ac:dyDescent="0.2">
      <c r="A355" s="27" t="s">
        <v>3141</v>
      </c>
      <c r="B355" s="164">
        <v>0</v>
      </c>
      <c r="C355" s="164">
        <v>0</v>
      </c>
      <c r="D355" s="164">
        <v>0</v>
      </c>
      <c r="E355" s="164">
        <v>0</v>
      </c>
      <c r="F355" s="164">
        <v>0</v>
      </c>
      <c r="G355" s="164">
        <v>0</v>
      </c>
      <c r="H355" s="164">
        <v>0</v>
      </c>
      <c r="I355" s="164">
        <v>0</v>
      </c>
      <c r="J355" s="164">
        <v>0</v>
      </c>
      <c r="K355" s="164">
        <v>0</v>
      </c>
      <c r="L355" s="164">
        <v>0</v>
      </c>
      <c r="M355" s="164">
        <v>0</v>
      </c>
      <c r="N355" s="164">
        <v>0</v>
      </c>
    </row>
    <row r="356" spans="1:14" x14ac:dyDescent="0.2">
      <c r="A356" s="27" t="s">
        <v>3142</v>
      </c>
      <c r="B356" s="164">
        <v>0</v>
      </c>
      <c r="C356" s="164">
        <v>0</v>
      </c>
      <c r="D356" s="164">
        <v>0</v>
      </c>
      <c r="E356" s="164">
        <v>0</v>
      </c>
      <c r="F356" s="164">
        <v>0</v>
      </c>
      <c r="G356" s="164">
        <v>0</v>
      </c>
      <c r="H356" s="164">
        <v>0</v>
      </c>
      <c r="I356" s="164">
        <v>0</v>
      </c>
      <c r="J356" s="164">
        <v>0</v>
      </c>
      <c r="K356" s="164">
        <v>0</v>
      </c>
      <c r="L356" s="164">
        <v>0</v>
      </c>
      <c r="M356" s="164">
        <v>0</v>
      </c>
      <c r="N356" s="164">
        <v>0</v>
      </c>
    </row>
    <row r="357" spans="1:14" x14ac:dyDescent="0.2">
      <c r="A357" s="27" t="s">
        <v>3143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</row>
    <row r="358" spans="1:14" x14ac:dyDescent="0.2">
      <c r="A358" s="27" t="s">
        <v>3144</v>
      </c>
    </row>
    <row r="359" spans="1:14" x14ac:dyDescent="0.2">
      <c r="A359" s="27" t="s">
        <v>3145</v>
      </c>
    </row>
    <row r="360" spans="1:14" x14ac:dyDescent="0.2">
      <c r="A360" s="27" t="s">
        <v>3146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</row>
    <row r="361" spans="1:14" x14ac:dyDescent="0.2">
      <c r="A361" s="27" t="s">
        <v>3147</v>
      </c>
      <c r="B361" s="164">
        <v>0</v>
      </c>
      <c r="C361" s="164">
        <v>0</v>
      </c>
      <c r="D361" s="164">
        <v>0</v>
      </c>
      <c r="E361" s="164">
        <v>0</v>
      </c>
      <c r="F361" s="164">
        <v>0</v>
      </c>
      <c r="G361" s="164">
        <v>0</v>
      </c>
      <c r="H361" s="164">
        <v>0</v>
      </c>
      <c r="I361" s="164">
        <v>0</v>
      </c>
      <c r="J361" s="164">
        <v>0</v>
      </c>
      <c r="K361" s="164">
        <v>0</v>
      </c>
      <c r="L361" s="164">
        <v>0</v>
      </c>
      <c r="M361" s="164">
        <v>0</v>
      </c>
      <c r="N361" s="164">
        <v>0</v>
      </c>
    </row>
    <row r="362" spans="1:14" x14ac:dyDescent="0.2">
      <c r="A362" s="27" t="s">
        <v>3148</v>
      </c>
      <c r="B362" s="164">
        <v>0</v>
      </c>
      <c r="C362" s="164">
        <v>0</v>
      </c>
      <c r="D362" s="164">
        <v>0</v>
      </c>
      <c r="E362" s="164">
        <v>0</v>
      </c>
      <c r="F362" s="164">
        <v>0</v>
      </c>
      <c r="G362" s="164">
        <v>0</v>
      </c>
      <c r="H362" s="164">
        <v>0</v>
      </c>
      <c r="I362" s="164">
        <v>0</v>
      </c>
      <c r="J362" s="164">
        <v>0</v>
      </c>
      <c r="K362" s="164">
        <v>0</v>
      </c>
      <c r="L362" s="164">
        <v>0</v>
      </c>
      <c r="M362" s="164">
        <v>0</v>
      </c>
      <c r="N362" s="164">
        <v>0</v>
      </c>
    </row>
    <row r="363" spans="1:14" x14ac:dyDescent="0.2">
      <c r="A363" s="27" t="s">
        <v>3149</v>
      </c>
      <c r="B363" s="164">
        <v>0</v>
      </c>
      <c r="C363" s="164">
        <v>0</v>
      </c>
      <c r="D363" s="164">
        <v>0</v>
      </c>
      <c r="E363" s="164">
        <v>0</v>
      </c>
      <c r="F363" s="164">
        <v>0</v>
      </c>
      <c r="G363" s="164">
        <v>0</v>
      </c>
      <c r="H363" s="164">
        <v>0</v>
      </c>
      <c r="I363" s="164">
        <v>0</v>
      </c>
      <c r="J363" s="164">
        <v>0</v>
      </c>
      <c r="K363" s="164">
        <v>0</v>
      </c>
      <c r="L363" s="164">
        <v>0</v>
      </c>
      <c r="M363" s="164">
        <v>0</v>
      </c>
      <c r="N363" s="164">
        <v>0</v>
      </c>
    </row>
    <row r="364" spans="1:14" x14ac:dyDescent="0.2">
      <c r="A364" s="27" t="s">
        <v>3150</v>
      </c>
      <c r="B364" s="164">
        <v>0</v>
      </c>
      <c r="C364" s="164">
        <v>0</v>
      </c>
      <c r="D364" s="164">
        <v>0</v>
      </c>
      <c r="E364" s="164">
        <v>0</v>
      </c>
      <c r="F364" s="164">
        <v>0</v>
      </c>
      <c r="G364" s="164">
        <v>0</v>
      </c>
      <c r="H364" s="164">
        <v>0</v>
      </c>
      <c r="I364" s="164">
        <v>0</v>
      </c>
      <c r="J364" s="164">
        <v>0</v>
      </c>
      <c r="K364" s="164">
        <v>0</v>
      </c>
      <c r="L364" s="164">
        <v>0</v>
      </c>
      <c r="M364" s="164">
        <v>0</v>
      </c>
      <c r="N364" s="164">
        <v>0</v>
      </c>
    </row>
    <row r="365" spans="1:14" x14ac:dyDescent="0.2">
      <c r="A365" s="27" t="s">
        <v>3151</v>
      </c>
    </row>
    <row r="366" spans="1:14" x14ac:dyDescent="0.2">
      <c r="A366" s="30" t="s">
        <v>3152</v>
      </c>
    </row>
    <row r="367" spans="1:14" x14ac:dyDescent="0.2">
      <c r="A367" s="27" t="s">
        <v>3153</v>
      </c>
      <c r="B367" s="164">
        <v>0</v>
      </c>
      <c r="C367" s="164">
        <v>0</v>
      </c>
      <c r="D367" s="164">
        <v>0</v>
      </c>
      <c r="E367" s="164">
        <v>0</v>
      </c>
      <c r="F367" s="164">
        <v>0</v>
      </c>
      <c r="G367" s="164">
        <v>0</v>
      </c>
      <c r="H367" s="164">
        <v>0</v>
      </c>
      <c r="I367" s="164">
        <v>0</v>
      </c>
      <c r="J367" s="164">
        <v>0</v>
      </c>
      <c r="K367" s="164">
        <v>0</v>
      </c>
      <c r="L367" s="164">
        <v>0</v>
      </c>
      <c r="M367" s="164">
        <v>0</v>
      </c>
      <c r="N367" s="164">
        <v>0</v>
      </c>
    </row>
    <row r="368" spans="1:14" x14ac:dyDescent="0.2">
      <c r="A368" s="27" t="s">
        <v>3154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</row>
    <row r="369" spans="1:14" x14ac:dyDescent="0.2">
      <c r="A369" s="27" t="s">
        <v>3155</v>
      </c>
      <c r="B369" s="164">
        <v>0</v>
      </c>
      <c r="C369" s="164">
        <v>0</v>
      </c>
      <c r="D369" s="164">
        <v>0</v>
      </c>
      <c r="E369" s="164">
        <v>0</v>
      </c>
      <c r="F369" s="164">
        <v>0</v>
      </c>
      <c r="G369" s="164">
        <v>0</v>
      </c>
      <c r="H369" s="164">
        <v>0</v>
      </c>
      <c r="I369" s="164">
        <v>0</v>
      </c>
      <c r="J369" s="164">
        <v>0</v>
      </c>
      <c r="K369" s="164">
        <v>0</v>
      </c>
      <c r="L369" s="164">
        <v>0</v>
      </c>
      <c r="M369" s="164">
        <v>0</v>
      </c>
      <c r="N369" s="164">
        <v>0</v>
      </c>
    </row>
    <row r="370" spans="1:14" x14ac:dyDescent="0.2">
      <c r="A370" s="27" t="s">
        <v>3156</v>
      </c>
      <c r="B370" s="164">
        <v>0</v>
      </c>
      <c r="C370" s="164">
        <v>0</v>
      </c>
      <c r="D370" s="164">
        <v>0</v>
      </c>
      <c r="E370" s="164">
        <v>0</v>
      </c>
      <c r="F370" s="164">
        <v>0</v>
      </c>
      <c r="G370" s="164">
        <v>0</v>
      </c>
      <c r="H370" s="164">
        <v>0</v>
      </c>
      <c r="I370" s="164">
        <v>0</v>
      </c>
      <c r="J370" s="164">
        <v>0</v>
      </c>
      <c r="K370" s="164">
        <v>0</v>
      </c>
      <c r="L370" s="164">
        <v>0</v>
      </c>
      <c r="M370" s="164">
        <v>0</v>
      </c>
      <c r="N370" s="164">
        <v>0</v>
      </c>
    </row>
    <row r="371" spans="1:14" x14ac:dyDescent="0.2">
      <c r="A371" s="30" t="s">
        <v>3157</v>
      </c>
    </row>
    <row r="372" spans="1:14" x14ac:dyDescent="0.2">
      <c r="A372" s="30" t="s">
        <v>3158</v>
      </c>
    </row>
    <row r="373" spans="1:14" x14ac:dyDescent="0.2">
      <c r="A373" s="27" t="s">
        <v>3159</v>
      </c>
      <c r="B373" s="164">
        <v>0</v>
      </c>
      <c r="C373" s="164">
        <v>0</v>
      </c>
      <c r="D373" s="164">
        <v>0</v>
      </c>
      <c r="E373" s="164">
        <v>0</v>
      </c>
      <c r="F373" s="164">
        <v>0</v>
      </c>
      <c r="G373" s="164">
        <v>0</v>
      </c>
      <c r="H373" s="164">
        <v>0</v>
      </c>
      <c r="I373" s="164">
        <v>0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</row>
    <row r="374" spans="1:14" x14ac:dyDescent="0.2">
      <c r="A374" s="27" t="s">
        <v>3160</v>
      </c>
      <c r="B374" s="164">
        <v>0</v>
      </c>
      <c r="C374" s="164">
        <v>0</v>
      </c>
      <c r="D374" s="164">
        <v>0</v>
      </c>
      <c r="E374" s="164">
        <v>0</v>
      </c>
      <c r="F374" s="164">
        <v>0</v>
      </c>
      <c r="G374" s="164">
        <v>0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64">
        <v>0</v>
      </c>
      <c r="N374" s="164">
        <v>0</v>
      </c>
    </row>
    <row r="375" spans="1:14" x14ac:dyDescent="0.2">
      <c r="A375" s="27" t="s">
        <v>3161</v>
      </c>
      <c r="B375" s="164">
        <v>0</v>
      </c>
      <c r="C375" s="164">
        <v>0</v>
      </c>
      <c r="D375" s="164">
        <v>0</v>
      </c>
      <c r="E375" s="164">
        <v>0</v>
      </c>
      <c r="F375" s="164">
        <v>0</v>
      </c>
      <c r="G375" s="164">
        <v>0</v>
      </c>
      <c r="H375" s="164">
        <v>0</v>
      </c>
      <c r="I375" s="164">
        <v>0</v>
      </c>
      <c r="J375" s="164">
        <v>0</v>
      </c>
      <c r="K375" s="164">
        <v>0</v>
      </c>
      <c r="L375" s="164">
        <v>0</v>
      </c>
      <c r="M375" s="164">
        <v>0</v>
      </c>
      <c r="N375" s="164">
        <v>0</v>
      </c>
    </row>
    <row r="376" spans="1:14" x14ac:dyDescent="0.2">
      <c r="A376" s="27" t="s">
        <v>3162</v>
      </c>
      <c r="B376" s="164">
        <v>0</v>
      </c>
      <c r="C376" s="164">
        <v>0</v>
      </c>
      <c r="D376" s="164">
        <v>0</v>
      </c>
      <c r="E376" s="164">
        <v>0</v>
      </c>
      <c r="F376" s="164">
        <v>0</v>
      </c>
      <c r="G376" s="164">
        <v>0</v>
      </c>
      <c r="H376" s="164">
        <v>0</v>
      </c>
      <c r="I376" s="164">
        <v>0</v>
      </c>
      <c r="J376" s="164">
        <v>0</v>
      </c>
      <c r="K376" s="164">
        <v>0</v>
      </c>
      <c r="L376" s="164">
        <v>0</v>
      </c>
      <c r="M376" s="164">
        <v>0</v>
      </c>
      <c r="N376" s="164">
        <v>0</v>
      </c>
    </row>
    <row r="377" spans="1:14" x14ac:dyDescent="0.2">
      <c r="A377" s="27" t="s">
        <v>3163</v>
      </c>
      <c r="B377" s="164">
        <v>0</v>
      </c>
      <c r="C377" s="164">
        <v>0</v>
      </c>
      <c r="D377" s="164">
        <v>0</v>
      </c>
      <c r="E377" s="164">
        <v>0</v>
      </c>
      <c r="F377" s="164">
        <v>0</v>
      </c>
      <c r="G377" s="164">
        <v>0</v>
      </c>
      <c r="H377" s="164">
        <v>0</v>
      </c>
      <c r="I377" s="164">
        <v>0</v>
      </c>
      <c r="J377" s="164">
        <v>0</v>
      </c>
      <c r="K377" s="164">
        <v>0</v>
      </c>
      <c r="L377" s="164">
        <v>0</v>
      </c>
      <c r="M377" s="164">
        <v>0</v>
      </c>
      <c r="N377" s="164">
        <v>0</v>
      </c>
    </row>
    <row r="378" spans="1:14" x14ac:dyDescent="0.2">
      <c r="A378" s="27" t="s">
        <v>3164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</row>
    <row r="379" spans="1:14" x14ac:dyDescent="0.2">
      <c r="A379" s="30" t="s">
        <v>3165</v>
      </c>
    </row>
    <row r="380" spans="1:14" x14ac:dyDescent="0.2">
      <c r="A380" s="27" t="s">
        <v>3166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</row>
    <row r="381" spans="1:14" x14ac:dyDescent="0.2">
      <c r="A381" s="27" t="s">
        <v>3167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</row>
    <row r="382" spans="1:14" x14ac:dyDescent="0.2">
      <c r="A382" s="27" t="s">
        <v>3168</v>
      </c>
      <c r="B382" s="164">
        <v>0</v>
      </c>
      <c r="C382" s="164">
        <v>0</v>
      </c>
      <c r="D382" s="164">
        <v>0</v>
      </c>
      <c r="E382" s="164">
        <v>0</v>
      </c>
      <c r="F382" s="164">
        <v>0</v>
      </c>
      <c r="G382" s="164">
        <v>0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64">
        <v>0</v>
      </c>
      <c r="N382" s="164">
        <v>0</v>
      </c>
    </row>
    <row r="383" spans="1:14" x14ac:dyDescent="0.2">
      <c r="A383" s="27" t="s">
        <v>3169</v>
      </c>
      <c r="B383" s="164">
        <v>0</v>
      </c>
      <c r="C383" s="164">
        <v>0</v>
      </c>
      <c r="D383" s="164">
        <v>0</v>
      </c>
      <c r="E383" s="164">
        <v>0</v>
      </c>
      <c r="F383" s="164">
        <v>0</v>
      </c>
      <c r="G383" s="164">
        <v>0</v>
      </c>
      <c r="H383" s="164">
        <v>0</v>
      </c>
      <c r="I383" s="164">
        <v>0</v>
      </c>
      <c r="J383" s="164">
        <v>0</v>
      </c>
      <c r="K383" s="164">
        <v>0</v>
      </c>
      <c r="L383" s="164">
        <v>0</v>
      </c>
      <c r="M383" s="164">
        <v>0</v>
      </c>
      <c r="N383" s="164">
        <v>0</v>
      </c>
    </row>
    <row r="384" spans="1:14" x14ac:dyDescent="0.2">
      <c r="A384" s="27" t="s">
        <v>3170</v>
      </c>
      <c r="B384" s="164">
        <v>0</v>
      </c>
      <c r="C384" s="164">
        <v>0</v>
      </c>
      <c r="D384" s="164">
        <v>0</v>
      </c>
      <c r="E384" s="164">
        <v>0</v>
      </c>
      <c r="F384" s="164">
        <v>0</v>
      </c>
      <c r="G384" s="164">
        <v>0</v>
      </c>
      <c r="H384" s="164">
        <v>0</v>
      </c>
      <c r="I384" s="164">
        <v>0</v>
      </c>
      <c r="J384" s="164">
        <v>0</v>
      </c>
      <c r="K384" s="164">
        <v>0</v>
      </c>
      <c r="L384" s="164">
        <v>0</v>
      </c>
      <c r="M384" s="164">
        <v>0</v>
      </c>
      <c r="N384" s="164">
        <v>0</v>
      </c>
    </row>
    <row r="385" spans="1:14" x14ac:dyDescent="0.2">
      <c r="A385" s="27" t="s">
        <v>3171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</row>
    <row r="386" spans="1:14" x14ac:dyDescent="0.2">
      <c r="A386" s="30" t="s">
        <v>3172</v>
      </c>
    </row>
    <row r="387" spans="1:14" x14ac:dyDescent="0.2">
      <c r="A387" s="30" t="s">
        <v>3173</v>
      </c>
    </row>
    <row r="388" spans="1:14" x14ac:dyDescent="0.2">
      <c r="A388" s="27" t="s">
        <v>3174</v>
      </c>
      <c r="B388" s="164">
        <v>4236302745.6002998</v>
      </c>
      <c r="C388" s="164">
        <v>4269940883.6255298</v>
      </c>
      <c r="D388" s="164">
        <v>4301827058.7221498</v>
      </c>
      <c r="E388" s="164">
        <v>4335611273.5033798</v>
      </c>
      <c r="F388" s="164">
        <v>4369484396.0492296</v>
      </c>
      <c r="G388" s="164">
        <v>4402995017.1427603</v>
      </c>
      <c r="H388" s="164">
        <v>4434217214.1575298</v>
      </c>
      <c r="I388" s="164">
        <v>4464364483.3276901</v>
      </c>
      <c r="J388" s="164">
        <v>4492323149.7507601</v>
      </c>
      <c r="K388" s="164">
        <v>4521272519.7247601</v>
      </c>
      <c r="L388" s="164">
        <v>4551811789.3357496</v>
      </c>
      <c r="M388" s="164">
        <v>4588670226.17099</v>
      </c>
      <c r="N388" s="164">
        <v>4588670226.17099</v>
      </c>
    </row>
    <row r="389" spans="1:14" x14ac:dyDescent="0.2">
      <c r="A389" s="27" t="s">
        <v>3175</v>
      </c>
      <c r="B389" s="164">
        <v>2052387214.76861</v>
      </c>
      <c r="C389" s="164">
        <v>2066592165.8166101</v>
      </c>
      <c r="D389" s="164">
        <v>2082287242.4433801</v>
      </c>
      <c r="E389" s="164">
        <v>2099757955.7393799</v>
      </c>
      <c r="F389" s="164">
        <v>2116495244.0369201</v>
      </c>
      <c r="G389" s="164">
        <v>2132608048.8698399</v>
      </c>
      <c r="H389" s="164">
        <v>2149604615.96492</v>
      </c>
      <c r="I389" s="164">
        <v>2165892472.14923</v>
      </c>
      <c r="J389" s="164">
        <v>2181328651.9569201</v>
      </c>
      <c r="K389" s="164">
        <v>2198063466.5458398</v>
      </c>
      <c r="L389" s="164">
        <v>2214670730.34307</v>
      </c>
      <c r="M389" s="164">
        <v>2232842178.5052299</v>
      </c>
      <c r="N389" s="164">
        <v>2232842178.5052299</v>
      </c>
    </row>
    <row r="390" spans="1:14" x14ac:dyDescent="0.2">
      <c r="A390" s="27" t="s">
        <v>3176</v>
      </c>
      <c r="B390" s="164">
        <v>615420120</v>
      </c>
      <c r="C390" s="164">
        <v>619457197.692307</v>
      </c>
      <c r="D390" s="164">
        <v>623960636.92307699</v>
      </c>
      <c r="E390" s="164">
        <v>628882939.23076904</v>
      </c>
      <c r="F390" s="164">
        <v>633760829.23076904</v>
      </c>
      <c r="G390" s="164">
        <v>638451912.30769205</v>
      </c>
      <c r="H390" s="164">
        <v>643240782.30769205</v>
      </c>
      <c r="I390" s="164">
        <v>648975758.46153796</v>
      </c>
      <c r="J390" s="164">
        <v>653325270.76923001</v>
      </c>
      <c r="K390" s="164">
        <v>658141486.92307603</v>
      </c>
      <c r="L390" s="164">
        <v>662893872.30769205</v>
      </c>
      <c r="M390" s="164">
        <v>667705883.07692301</v>
      </c>
      <c r="N390" s="164">
        <v>667705883.07692301</v>
      </c>
    </row>
    <row r="391" spans="1:14" x14ac:dyDescent="0.2">
      <c r="A391" s="27" t="s">
        <v>3177</v>
      </c>
      <c r="B391" s="164">
        <v>364914855.48689198</v>
      </c>
      <c r="C391" s="164">
        <v>366191061.89712298</v>
      </c>
      <c r="D391" s="164">
        <v>367442901.748353</v>
      </c>
      <c r="E391" s="164">
        <v>368698641.49504602</v>
      </c>
      <c r="F391" s="164">
        <v>369969121.524584</v>
      </c>
      <c r="G391" s="164">
        <v>371242155.89827698</v>
      </c>
      <c r="H391" s="164">
        <v>372204769.07804602</v>
      </c>
      <c r="I391" s="164">
        <v>373697228.60443002</v>
      </c>
      <c r="J391" s="164">
        <v>373045642.91443002</v>
      </c>
      <c r="K391" s="164">
        <v>372261332.377738</v>
      </c>
      <c r="L391" s="164">
        <v>371448062.47704601</v>
      </c>
      <c r="M391" s="164">
        <v>371045713.76481497</v>
      </c>
      <c r="N391" s="164">
        <v>371045713.76481497</v>
      </c>
    </row>
    <row r="392" spans="1:14" x14ac:dyDescent="0.2">
      <c r="A392" s="27" t="s">
        <v>3178</v>
      </c>
      <c r="B392" s="164">
        <v>712546132.20646095</v>
      </c>
      <c r="C392" s="164">
        <v>717712330.48707604</v>
      </c>
      <c r="D392" s="164">
        <v>722280830.609846</v>
      </c>
      <c r="E392" s="164">
        <v>727581538.22492301</v>
      </c>
      <c r="F392" s="164">
        <v>733323955.38153803</v>
      </c>
      <c r="G392" s="164">
        <v>739277065.91661501</v>
      </c>
      <c r="H392" s="164">
        <v>745696661.34522998</v>
      </c>
      <c r="I392" s="164">
        <v>752035687.06769204</v>
      </c>
      <c r="J392" s="164">
        <v>758354852.29846096</v>
      </c>
      <c r="K392" s="164">
        <v>765714480.71476901</v>
      </c>
      <c r="L392" s="164">
        <v>773239835.91692305</v>
      </c>
      <c r="M392" s="164">
        <v>780789745.14892304</v>
      </c>
      <c r="N392" s="164">
        <v>780789745.14892304</v>
      </c>
    </row>
    <row r="393" spans="1:14" x14ac:dyDescent="0.2">
      <c r="A393" s="27" t="s">
        <v>3179</v>
      </c>
      <c r="B393" s="164">
        <v>0</v>
      </c>
      <c r="C393" s="164">
        <v>0</v>
      </c>
      <c r="D393" s="164">
        <v>0</v>
      </c>
      <c r="E393" s="164">
        <v>0</v>
      </c>
      <c r="F393" s="164">
        <v>0</v>
      </c>
      <c r="G393" s="164">
        <v>0</v>
      </c>
      <c r="H393" s="164">
        <v>0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</row>
    <row r="394" spans="1:14" x14ac:dyDescent="0.2">
      <c r="A394" s="27" t="s">
        <v>3180</v>
      </c>
      <c r="B394" s="164">
        <v>7981571068.0622702</v>
      </c>
      <c r="C394" s="164">
        <v>8039893639.5186596</v>
      </c>
      <c r="D394" s="164">
        <v>8097798670.4468098</v>
      </c>
      <c r="E394" s="164">
        <v>8160532348.1934996</v>
      </c>
      <c r="F394" s="164">
        <v>8223033546.2230396</v>
      </c>
      <c r="G394" s="164">
        <v>8284574200.1351995</v>
      </c>
      <c r="H394" s="164">
        <v>8344964042.8534298</v>
      </c>
      <c r="I394" s="164">
        <v>8404965629.6105804</v>
      </c>
      <c r="J394" s="164">
        <v>8458377567.6898098</v>
      </c>
      <c r="K394" s="164">
        <v>8515453286.2861996</v>
      </c>
      <c r="L394" s="164">
        <v>8574064290.3804798</v>
      </c>
      <c r="M394" s="164">
        <v>8641053746.6668892</v>
      </c>
      <c r="N394" s="164">
        <v>8641053746.6668892</v>
      </c>
    </row>
    <row r="395" spans="1:14" x14ac:dyDescent="0.2">
      <c r="A395" s="27" t="s">
        <v>3181</v>
      </c>
      <c r="B395" s="164">
        <v>709620.38074433804</v>
      </c>
      <c r="C395" s="164">
        <v>1017271.70893363</v>
      </c>
      <c r="D395" s="164">
        <v>1335605.1334552399</v>
      </c>
      <c r="E395" s="164">
        <v>1658776.60146355</v>
      </c>
      <c r="F395" s="164">
        <v>2238494.5619646399</v>
      </c>
      <c r="G395" s="164">
        <v>2820104.3262276798</v>
      </c>
      <c r="H395" s="164">
        <v>3615300.8647700702</v>
      </c>
      <c r="I395" s="164">
        <v>4410494.3781774398</v>
      </c>
      <c r="J395" s="164">
        <v>5205685.7918724399</v>
      </c>
      <c r="K395" s="164">
        <v>6000872.4038228299</v>
      </c>
      <c r="L395" s="164">
        <v>6796058.4646966299</v>
      </c>
      <c r="M395" s="164">
        <v>7591034.43432971</v>
      </c>
      <c r="N395" s="164">
        <v>7591034.43432971</v>
      </c>
    </row>
    <row r="396" spans="1:14" x14ac:dyDescent="0.2">
      <c r="A396" s="30" t="s">
        <v>3182</v>
      </c>
    </row>
    <row r="397" spans="1:14" x14ac:dyDescent="0.2">
      <c r="A397" s="27" t="s">
        <v>1124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</row>
    <row r="398" spans="1:14" x14ac:dyDescent="0.2">
      <c r="A398" s="27" t="s">
        <v>1125</v>
      </c>
      <c r="B398" s="164">
        <v>0</v>
      </c>
      <c r="C398" s="164">
        <v>0</v>
      </c>
      <c r="D398" s="164">
        <v>0</v>
      </c>
      <c r="E398" s="164">
        <v>0</v>
      </c>
      <c r="F398" s="164">
        <v>0</v>
      </c>
      <c r="G398" s="164">
        <v>0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64">
        <v>0</v>
      </c>
      <c r="N398" s="164">
        <v>0</v>
      </c>
    </row>
    <row r="399" spans="1:14" x14ac:dyDescent="0.2">
      <c r="A399" s="27" t="s">
        <v>1126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</row>
    <row r="400" spans="1:14" x14ac:dyDescent="0.2">
      <c r="A400" s="27" t="s">
        <v>1127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</row>
    <row r="401" spans="1:14" x14ac:dyDescent="0.2">
      <c r="A401" s="27" t="s">
        <v>1128</v>
      </c>
      <c r="B401" s="164">
        <v>0</v>
      </c>
      <c r="C401" s="164">
        <v>0</v>
      </c>
      <c r="D401" s="164">
        <v>0</v>
      </c>
      <c r="E401" s="164">
        <v>0</v>
      </c>
      <c r="F401" s="164">
        <v>0</v>
      </c>
      <c r="G401" s="164">
        <v>0</v>
      </c>
      <c r="H401" s="164">
        <v>0</v>
      </c>
      <c r="I401" s="164">
        <v>0</v>
      </c>
      <c r="J401" s="164">
        <v>0</v>
      </c>
      <c r="K401" s="164">
        <v>0</v>
      </c>
      <c r="L401" s="164">
        <v>0</v>
      </c>
      <c r="M401" s="164">
        <v>0</v>
      </c>
      <c r="N401" s="164">
        <v>0</v>
      </c>
    </row>
    <row r="402" spans="1:14" x14ac:dyDescent="0.2">
      <c r="A402" s="27" t="s">
        <v>3183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</row>
    <row r="403" spans="1:14" x14ac:dyDescent="0.2">
      <c r="A403" s="27" t="s">
        <v>3184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</row>
    <row r="404" spans="1:14" x14ac:dyDescent="0.2">
      <c r="A404" s="30" t="s">
        <v>3185</v>
      </c>
    </row>
    <row r="405" spans="1:14" x14ac:dyDescent="0.2">
      <c r="A405" s="27" t="s">
        <v>3186</v>
      </c>
      <c r="B405" s="164">
        <v>0</v>
      </c>
      <c r="C405" s="164">
        <v>0</v>
      </c>
      <c r="D405" s="164">
        <v>0</v>
      </c>
      <c r="E405" s="164">
        <v>0</v>
      </c>
      <c r="F405" s="164">
        <v>0</v>
      </c>
      <c r="G405" s="164">
        <v>0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4">
        <v>0</v>
      </c>
      <c r="N405" s="164">
        <v>0</v>
      </c>
    </row>
    <row r="406" spans="1:14" x14ac:dyDescent="0.2">
      <c r="A406" s="27" t="s">
        <v>3187</v>
      </c>
      <c r="B406" s="164">
        <v>0</v>
      </c>
      <c r="C406" s="164">
        <v>0</v>
      </c>
      <c r="D406" s="164">
        <v>0</v>
      </c>
      <c r="E406" s="164">
        <v>0</v>
      </c>
      <c r="F406" s="164">
        <v>0</v>
      </c>
      <c r="G406" s="164">
        <v>0</v>
      </c>
      <c r="H406" s="164">
        <v>0</v>
      </c>
      <c r="I406" s="164">
        <v>0</v>
      </c>
      <c r="J406" s="164">
        <v>0</v>
      </c>
      <c r="K406" s="164">
        <v>0</v>
      </c>
      <c r="L406" s="164">
        <v>0</v>
      </c>
      <c r="M406" s="164">
        <v>0</v>
      </c>
      <c r="N406" s="164">
        <v>0</v>
      </c>
    </row>
    <row r="407" spans="1:14" x14ac:dyDescent="0.2">
      <c r="A407" s="27" t="s">
        <v>3188</v>
      </c>
      <c r="B407" s="164">
        <v>0</v>
      </c>
      <c r="C407" s="164">
        <v>0</v>
      </c>
      <c r="D407" s="164">
        <v>0</v>
      </c>
      <c r="E407" s="164">
        <v>0</v>
      </c>
      <c r="F407" s="164">
        <v>0</v>
      </c>
      <c r="G407" s="164">
        <v>0</v>
      </c>
      <c r="H407" s="164">
        <v>0</v>
      </c>
      <c r="I407" s="164">
        <v>0</v>
      </c>
      <c r="J407" s="164">
        <v>0</v>
      </c>
      <c r="K407" s="164">
        <v>0</v>
      </c>
      <c r="L407" s="164">
        <v>0</v>
      </c>
      <c r="M407" s="164">
        <v>0</v>
      </c>
      <c r="N407" s="164">
        <v>0</v>
      </c>
    </row>
    <row r="408" spans="1:14" x14ac:dyDescent="0.2">
      <c r="A408" s="30" t="s">
        <v>3189</v>
      </c>
    </row>
    <row r="409" spans="1:14" x14ac:dyDescent="0.2">
      <c r="A409" s="27" t="s">
        <v>3190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</row>
    <row r="410" spans="1:14" x14ac:dyDescent="0.2">
      <c r="A410" s="27" t="s">
        <v>3191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</row>
    <row r="411" spans="1:14" x14ac:dyDescent="0.2">
      <c r="A411" s="27" t="s">
        <v>3192</v>
      </c>
      <c r="B411" s="164">
        <v>0</v>
      </c>
      <c r="C411" s="164">
        <v>0</v>
      </c>
      <c r="D411" s="164">
        <v>0</v>
      </c>
      <c r="E411" s="164">
        <v>0</v>
      </c>
      <c r="F411" s="164">
        <v>0</v>
      </c>
      <c r="G411" s="164">
        <v>0</v>
      </c>
      <c r="H411" s="164">
        <v>0</v>
      </c>
      <c r="I411" s="164">
        <v>0</v>
      </c>
      <c r="J411" s="164">
        <v>0</v>
      </c>
      <c r="K411" s="164">
        <v>0</v>
      </c>
      <c r="L411" s="164">
        <v>0</v>
      </c>
      <c r="M411" s="164">
        <v>0</v>
      </c>
      <c r="N411" s="164">
        <v>0</v>
      </c>
    </row>
    <row r="412" spans="1:14" x14ac:dyDescent="0.2">
      <c r="A412" s="27" t="s">
        <v>3193</v>
      </c>
      <c r="B412" s="164">
        <v>0</v>
      </c>
      <c r="C412" s="164">
        <v>0</v>
      </c>
      <c r="D412" s="164">
        <v>0</v>
      </c>
      <c r="E412" s="164">
        <v>0</v>
      </c>
      <c r="F412" s="164">
        <v>0</v>
      </c>
      <c r="G412" s="164">
        <v>0</v>
      </c>
      <c r="H412" s="164">
        <v>0</v>
      </c>
      <c r="I412" s="164">
        <v>0</v>
      </c>
      <c r="J412" s="164">
        <v>0</v>
      </c>
      <c r="K412" s="164">
        <v>0</v>
      </c>
      <c r="L412" s="164">
        <v>0</v>
      </c>
      <c r="M412" s="164">
        <v>0</v>
      </c>
      <c r="N412" s="164">
        <v>0</v>
      </c>
    </row>
    <row r="413" spans="1:14" x14ac:dyDescent="0.2">
      <c r="A413" s="30" t="s">
        <v>3194</v>
      </c>
    </row>
    <row r="414" spans="1:14" x14ac:dyDescent="0.2">
      <c r="A414" s="27" t="s">
        <v>3195</v>
      </c>
      <c r="B414" s="164">
        <v>0</v>
      </c>
      <c r="C414" s="164">
        <v>0</v>
      </c>
      <c r="D414" s="164">
        <v>0</v>
      </c>
      <c r="E414" s="164">
        <v>0</v>
      </c>
      <c r="F414" s="164">
        <v>0</v>
      </c>
      <c r="G414" s="164">
        <v>0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</row>
    <row r="415" spans="1:14" x14ac:dyDescent="0.2">
      <c r="A415" s="27" t="s">
        <v>3196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</row>
    <row r="416" spans="1:14" x14ac:dyDescent="0.2">
      <c r="A416" s="27" t="s">
        <v>3197</v>
      </c>
      <c r="B416" s="164">
        <v>0</v>
      </c>
      <c r="C416" s="164">
        <v>0</v>
      </c>
      <c r="D416" s="164">
        <v>0</v>
      </c>
      <c r="E416" s="164">
        <v>0</v>
      </c>
      <c r="F416" s="164">
        <v>0</v>
      </c>
      <c r="G416" s="164">
        <v>0</v>
      </c>
      <c r="H416" s="164">
        <v>0</v>
      </c>
      <c r="I416" s="164">
        <v>0</v>
      </c>
      <c r="J416" s="164">
        <v>0</v>
      </c>
      <c r="K416" s="164">
        <v>0</v>
      </c>
      <c r="L416" s="164">
        <v>0</v>
      </c>
      <c r="M416" s="164">
        <v>0</v>
      </c>
      <c r="N416" s="164">
        <v>0</v>
      </c>
    </row>
    <row r="417" spans="1:14" x14ac:dyDescent="0.2">
      <c r="A417" s="27" t="s">
        <v>3198</v>
      </c>
      <c r="B417" s="164">
        <v>0</v>
      </c>
      <c r="C417" s="164">
        <v>0</v>
      </c>
      <c r="D417" s="164">
        <v>0</v>
      </c>
      <c r="E417" s="164">
        <v>0</v>
      </c>
      <c r="F417" s="164">
        <v>0</v>
      </c>
      <c r="G417" s="164">
        <v>0</v>
      </c>
      <c r="H417" s="164">
        <v>0</v>
      </c>
      <c r="I417" s="164">
        <v>0</v>
      </c>
      <c r="J417" s="164">
        <v>0</v>
      </c>
      <c r="K417" s="164">
        <v>0</v>
      </c>
      <c r="L417" s="164">
        <v>0</v>
      </c>
      <c r="M417" s="164">
        <v>0</v>
      </c>
      <c r="N417" s="164">
        <v>0</v>
      </c>
    </row>
    <row r="418" spans="1:14" x14ac:dyDescent="0.2">
      <c r="A418" s="27" t="s">
        <v>3199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</row>
    <row r="419" spans="1:14" x14ac:dyDescent="0.2">
      <c r="A419" s="27" t="s">
        <v>3200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</row>
    <row r="420" spans="1:14" x14ac:dyDescent="0.2">
      <c r="A420" s="30" t="s">
        <v>3201</v>
      </c>
    </row>
    <row r="421" spans="1:14" x14ac:dyDescent="0.2">
      <c r="A421" s="27" t="s">
        <v>3202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</row>
    <row r="422" spans="1:14" x14ac:dyDescent="0.2">
      <c r="A422" s="27" t="s">
        <v>3203</v>
      </c>
      <c r="B422" s="164">
        <v>0</v>
      </c>
      <c r="C422" s="164">
        <v>0</v>
      </c>
      <c r="D422" s="164">
        <v>0</v>
      </c>
      <c r="E422" s="164">
        <v>0</v>
      </c>
      <c r="F422" s="164">
        <v>0</v>
      </c>
      <c r="G422" s="164">
        <v>0</v>
      </c>
      <c r="H422" s="164">
        <v>0</v>
      </c>
      <c r="I422" s="164">
        <v>0</v>
      </c>
      <c r="J422" s="164">
        <v>0</v>
      </c>
      <c r="K422" s="164">
        <v>0</v>
      </c>
      <c r="L422" s="164">
        <v>0</v>
      </c>
      <c r="M422" s="164">
        <v>0</v>
      </c>
      <c r="N422" s="164">
        <v>0</v>
      </c>
    </row>
    <row r="423" spans="1:14" x14ac:dyDescent="0.2">
      <c r="A423" s="27" t="s">
        <v>3204</v>
      </c>
      <c r="B423" s="164">
        <v>0</v>
      </c>
      <c r="C423" s="164">
        <v>0</v>
      </c>
      <c r="D423" s="164">
        <v>0</v>
      </c>
      <c r="E423" s="164">
        <v>0</v>
      </c>
      <c r="F423" s="164">
        <v>0</v>
      </c>
      <c r="G423" s="164">
        <v>0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</row>
    <row r="424" spans="1:14" x14ac:dyDescent="0.2">
      <c r="A424" s="27" t="s">
        <v>3205</v>
      </c>
      <c r="B424" s="164">
        <v>0</v>
      </c>
      <c r="C424" s="164">
        <v>0</v>
      </c>
      <c r="D424" s="164">
        <v>0</v>
      </c>
      <c r="E424" s="164">
        <v>0</v>
      </c>
      <c r="F424" s="164">
        <v>0</v>
      </c>
      <c r="G424" s="164">
        <v>0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64">
        <v>0</v>
      </c>
      <c r="N424" s="164">
        <v>0</v>
      </c>
    </row>
    <row r="425" spans="1:14" x14ac:dyDescent="0.2">
      <c r="A425" s="27" t="s">
        <v>3206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</row>
    <row r="426" spans="1:14" x14ac:dyDescent="0.2">
      <c r="A426" s="27" t="s">
        <v>3207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</row>
    <row r="427" spans="1:14" x14ac:dyDescent="0.2">
      <c r="A427" s="27" t="s">
        <v>3208</v>
      </c>
    </row>
    <row r="428" spans="1:14" x14ac:dyDescent="0.2">
      <c r="A428" s="27" t="s">
        <v>3209</v>
      </c>
    </row>
    <row r="429" spans="1:14" x14ac:dyDescent="0.2">
      <c r="A429" s="27" t="s">
        <v>1156</v>
      </c>
    </row>
    <row r="430" spans="1:14" x14ac:dyDescent="0.2">
      <c r="A430" s="30" t="s">
        <v>3210</v>
      </c>
    </row>
    <row r="431" spans="1:14" x14ac:dyDescent="0.2">
      <c r="A431" s="27" t="s">
        <v>3211</v>
      </c>
      <c r="B431" s="164">
        <v>26949413.338500001</v>
      </c>
      <c r="C431" s="164">
        <v>26949413.338500001</v>
      </c>
      <c r="D431" s="164">
        <v>26949413.338500001</v>
      </c>
      <c r="E431" s="164">
        <v>26949413.338500001</v>
      </c>
      <c r="F431" s="164">
        <v>26949413.338500001</v>
      </c>
      <c r="G431" s="164">
        <v>26949413.338500001</v>
      </c>
      <c r="H431" s="164">
        <v>26949413.338500001</v>
      </c>
      <c r="I431" s="164">
        <v>26949413.338500001</v>
      </c>
      <c r="J431" s="164">
        <v>26949413.338500001</v>
      </c>
      <c r="K431" s="164">
        <v>26949413.338500001</v>
      </c>
      <c r="L431" s="164">
        <v>26949413.338500001</v>
      </c>
      <c r="M431" s="164">
        <v>26949413.338500001</v>
      </c>
      <c r="N431" s="164">
        <v>26949413.338500001</v>
      </c>
    </row>
    <row r="432" spans="1:14" x14ac:dyDescent="0.2">
      <c r="A432" s="27" t="s">
        <v>3212</v>
      </c>
      <c r="B432" s="164">
        <v>65065404.767063603</v>
      </c>
      <c r="C432" s="164">
        <v>65065404.767063603</v>
      </c>
      <c r="D432" s="164">
        <v>65065404.767063603</v>
      </c>
      <c r="E432" s="164">
        <v>65065404.767063603</v>
      </c>
      <c r="F432" s="164">
        <v>65065404.767063603</v>
      </c>
      <c r="G432" s="164">
        <v>65065404.767063603</v>
      </c>
      <c r="H432" s="164">
        <v>65065404.767063603</v>
      </c>
      <c r="I432" s="164">
        <v>65065404.767063603</v>
      </c>
      <c r="J432" s="164">
        <v>65065404.767063603</v>
      </c>
      <c r="K432" s="164">
        <v>65065404.767063603</v>
      </c>
      <c r="L432" s="164">
        <v>65065404.767063603</v>
      </c>
      <c r="M432" s="164">
        <v>60060373.631135598</v>
      </c>
      <c r="N432" s="164">
        <v>60060373.631135598</v>
      </c>
    </row>
    <row r="433" spans="1:14" x14ac:dyDescent="0.2">
      <c r="A433" s="27" t="s">
        <v>3213</v>
      </c>
      <c r="B433" s="164">
        <v>92014818.105563596</v>
      </c>
      <c r="C433" s="164">
        <v>92014818.105563596</v>
      </c>
      <c r="D433" s="164">
        <v>92014818.105563596</v>
      </c>
      <c r="E433" s="164">
        <v>92014818.105563596</v>
      </c>
      <c r="F433" s="164">
        <v>92014818.105563596</v>
      </c>
      <c r="G433" s="164">
        <v>92014818.105563596</v>
      </c>
      <c r="H433" s="164">
        <v>92014818.105563596</v>
      </c>
      <c r="I433" s="164">
        <v>92014818.105563596</v>
      </c>
      <c r="J433" s="164">
        <v>92014818.105563596</v>
      </c>
      <c r="K433" s="164">
        <v>92014818.105563596</v>
      </c>
      <c r="L433" s="164">
        <v>92014818.105563596</v>
      </c>
      <c r="M433" s="164">
        <v>87009786.969635606</v>
      </c>
      <c r="N433" s="164">
        <v>87009786.969635606</v>
      </c>
    </row>
    <row r="434" spans="1:14" x14ac:dyDescent="0.2">
      <c r="A434" s="27" t="s">
        <v>3214</v>
      </c>
      <c r="B434" s="164">
        <v>3224308.1376923001</v>
      </c>
      <c r="C434" s="164">
        <v>2653111.4992307699</v>
      </c>
      <c r="D434" s="164">
        <v>2641111.1915384601</v>
      </c>
      <c r="E434" s="164">
        <v>2629110.8838461498</v>
      </c>
      <c r="F434" s="164">
        <v>2617110.5761538399</v>
      </c>
      <c r="G434" s="164">
        <v>2605110.2684615301</v>
      </c>
      <c r="H434" s="164">
        <v>2593109.96076923</v>
      </c>
      <c r="I434" s="164">
        <v>2581109.6530769202</v>
      </c>
      <c r="J434" s="164">
        <v>2569109.3453846099</v>
      </c>
      <c r="K434" s="164">
        <v>2563149.0376923</v>
      </c>
      <c r="L434" s="164">
        <v>2557188.73</v>
      </c>
      <c r="M434" s="164">
        <v>2557188.73</v>
      </c>
      <c r="N434" s="164">
        <v>2557188.73</v>
      </c>
    </row>
    <row r="435" spans="1:14" x14ac:dyDescent="0.2">
      <c r="A435" s="27" t="s">
        <v>3215</v>
      </c>
      <c r="B435" s="164">
        <v>17151855.166447502</v>
      </c>
      <c r="C435" s="164">
        <v>17151858.608381499</v>
      </c>
      <c r="D435" s="164">
        <v>17151858.608381499</v>
      </c>
      <c r="E435" s="164">
        <v>17151858.608381499</v>
      </c>
      <c r="F435" s="164">
        <v>17151858.608381499</v>
      </c>
      <c r="G435" s="164">
        <v>17151858.608381499</v>
      </c>
      <c r="H435" s="164">
        <v>17151858.608381499</v>
      </c>
      <c r="I435" s="164">
        <v>17151955.953432601</v>
      </c>
      <c r="J435" s="164">
        <v>17151955.953432601</v>
      </c>
      <c r="K435" s="164">
        <v>17151955.953432601</v>
      </c>
      <c r="L435" s="164">
        <v>17151955.953432601</v>
      </c>
      <c r="M435" s="164">
        <v>17151955.953432601</v>
      </c>
      <c r="N435" s="164">
        <v>17151955.953432601</v>
      </c>
    </row>
    <row r="436" spans="1:14" x14ac:dyDescent="0.2">
      <c r="A436" s="27" t="s">
        <v>3216</v>
      </c>
      <c r="B436" s="164">
        <v>4122217.7364814999</v>
      </c>
      <c r="C436" s="164">
        <v>4122217.7364814999</v>
      </c>
      <c r="D436" s="164">
        <v>4122217.7364814999</v>
      </c>
      <c r="E436" s="164">
        <v>4122217.7364814999</v>
      </c>
      <c r="F436" s="164">
        <v>4122217.7364814999</v>
      </c>
      <c r="G436" s="164">
        <v>4122217.7364814999</v>
      </c>
      <c r="H436" s="164">
        <v>4122217.7364814999</v>
      </c>
      <c r="I436" s="164">
        <v>4122217.7364814999</v>
      </c>
      <c r="J436" s="164">
        <v>4122217.7364814999</v>
      </c>
      <c r="K436" s="164">
        <v>4122217.7364814999</v>
      </c>
      <c r="L436" s="164">
        <v>4122217.7364814999</v>
      </c>
      <c r="M436" s="164">
        <v>4060420.7028330299</v>
      </c>
      <c r="N436" s="164">
        <v>4060420.7028330299</v>
      </c>
    </row>
    <row r="437" spans="1:14" x14ac:dyDescent="0.2">
      <c r="A437" s="27" t="s">
        <v>3217</v>
      </c>
      <c r="B437" s="164">
        <v>1117414.9400275999</v>
      </c>
      <c r="C437" s="164">
        <v>1117414.9400275999</v>
      </c>
      <c r="D437" s="164">
        <v>1117414.9400275999</v>
      </c>
      <c r="E437" s="164">
        <v>1117414.9400275999</v>
      </c>
      <c r="F437" s="164">
        <v>1117414.9400275999</v>
      </c>
      <c r="G437" s="164">
        <v>1117414.9400275999</v>
      </c>
      <c r="H437" s="164">
        <v>1117414.9400275999</v>
      </c>
      <c r="I437" s="164">
        <v>1117414.9400275999</v>
      </c>
      <c r="J437" s="164">
        <v>1117414.9400275999</v>
      </c>
      <c r="K437" s="164">
        <v>1117414.9400275999</v>
      </c>
      <c r="L437" s="164">
        <v>1117414.9400275999</v>
      </c>
      <c r="M437" s="164">
        <v>1117414.9400275999</v>
      </c>
      <c r="N437" s="164">
        <v>1117414.9400275999</v>
      </c>
    </row>
    <row r="438" spans="1:14" x14ac:dyDescent="0.2">
      <c r="A438" s="27" t="s">
        <v>3218</v>
      </c>
      <c r="B438" s="164">
        <v>3350792.4871329898</v>
      </c>
      <c r="C438" s="164">
        <v>3350792.4871329898</v>
      </c>
      <c r="D438" s="164">
        <v>3350799.2869744198</v>
      </c>
      <c r="E438" s="164">
        <v>3350806.0868158499</v>
      </c>
      <c r="F438" s="164">
        <v>3350812.8866572799</v>
      </c>
      <c r="G438" s="164">
        <v>3351935.12700783</v>
      </c>
      <c r="H438" s="164">
        <v>3353068.18501723</v>
      </c>
      <c r="I438" s="164">
        <v>3354201.2430266198</v>
      </c>
      <c r="J438" s="164">
        <v>3355334.30103601</v>
      </c>
      <c r="K438" s="164">
        <v>3363026.16642104</v>
      </c>
      <c r="L438" s="164">
        <v>3371151.8205955001</v>
      </c>
      <c r="M438" s="164">
        <v>3379277.4747699602</v>
      </c>
      <c r="N438" s="164">
        <v>3379277.4747699602</v>
      </c>
    </row>
    <row r="439" spans="1:14" x14ac:dyDescent="0.2">
      <c r="A439" s="27" t="s">
        <v>3219</v>
      </c>
      <c r="B439" s="164">
        <v>120981406.57334501</v>
      </c>
      <c r="C439" s="164">
        <v>120410213.376817</v>
      </c>
      <c r="D439" s="164">
        <v>120398219.868967</v>
      </c>
      <c r="E439" s="164">
        <v>120386226.36111601</v>
      </c>
      <c r="F439" s="164">
        <v>120374232.853265</v>
      </c>
      <c r="G439" s="164">
        <v>120363354.785923</v>
      </c>
      <c r="H439" s="164">
        <v>120352487.53624</v>
      </c>
      <c r="I439" s="164">
        <v>120341717.63160799</v>
      </c>
      <c r="J439" s="164">
        <v>120330850.381925</v>
      </c>
      <c r="K439" s="164">
        <v>120332581.93961801</v>
      </c>
      <c r="L439" s="164">
        <v>120334747.2861</v>
      </c>
      <c r="M439" s="164">
        <v>115276044.770698</v>
      </c>
      <c r="N439" s="164">
        <v>115276044.770698</v>
      </c>
    </row>
    <row r="440" spans="1:14" x14ac:dyDescent="0.2">
      <c r="A440" s="27" t="s">
        <v>3220</v>
      </c>
    </row>
    <row r="441" spans="1:14" x14ac:dyDescent="0.2">
      <c r="A441" s="27" t="s">
        <v>3221</v>
      </c>
    </row>
    <row r="442" spans="1:14" x14ac:dyDescent="0.2">
      <c r="A442" s="27" t="s">
        <v>3222</v>
      </c>
      <c r="B442" s="164">
        <v>120981406.57334501</v>
      </c>
      <c r="C442" s="164">
        <v>120410213.376817</v>
      </c>
      <c r="D442" s="164">
        <v>120398219.868967</v>
      </c>
      <c r="E442" s="164">
        <v>120386226.36111601</v>
      </c>
      <c r="F442" s="164">
        <v>120374232.853265</v>
      </c>
      <c r="G442" s="164">
        <v>120363354.785923</v>
      </c>
      <c r="H442" s="164">
        <v>120352487.53624</v>
      </c>
      <c r="I442" s="164">
        <v>120341717.63160799</v>
      </c>
      <c r="J442" s="164">
        <v>120330850.381925</v>
      </c>
      <c r="K442" s="164">
        <v>120332581.93961801</v>
      </c>
      <c r="L442" s="164">
        <v>120334747.2861</v>
      </c>
      <c r="M442" s="164">
        <v>115276044.770698</v>
      </c>
      <c r="N442" s="164">
        <v>115276044.770698</v>
      </c>
    </row>
    <row r="443" spans="1:14" x14ac:dyDescent="0.2">
      <c r="A443" s="27" t="s">
        <v>3223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</row>
    <row r="444" spans="1:14" x14ac:dyDescent="0.2">
      <c r="A444" s="27" t="s">
        <v>3224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</row>
    <row r="445" spans="1:14" x14ac:dyDescent="0.2">
      <c r="A445" s="27" t="s">
        <v>3225</v>
      </c>
    </row>
    <row r="446" spans="1:14" x14ac:dyDescent="0.2">
      <c r="A446" s="27" t="s">
        <v>3226</v>
      </c>
    </row>
    <row r="447" spans="1:14" x14ac:dyDescent="0.2">
      <c r="A447" s="30" t="s">
        <v>3227</v>
      </c>
    </row>
    <row r="448" spans="1:14" x14ac:dyDescent="0.2">
      <c r="A448" s="27" t="s">
        <v>3228</v>
      </c>
      <c r="B448" s="164">
        <v>6582492980.1190205</v>
      </c>
      <c r="C448" s="164">
        <v>6584961248.5629101</v>
      </c>
      <c r="D448" s="164">
        <v>6587688812.7838497</v>
      </c>
      <c r="E448" s="164">
        <v>6589576497.1596699</v>
      </c>
      <c r="F448" s="164">
        <v>6592052194.4554501</v>
      </c>
      <c r="G448" s="164">
        <v>6595113045.5185099</v>
      </c>
      <c r="H448" s="164">
        <v>6603633381.1852999</v>
      </c>
      <c r="I448" s="164">
        <v>6613545649.1788101</v>
      </c>
      <c r="J448" s="164">
        <v>6623079245.40236</v>
      </c>
      <c r="K448" s="164">
        <v>6632747776.2495804</v>
      </c>
      <c r="L448" s="164">
        <v>6637915991.5521498</v>
      </c>
      <c r="M448" s="164">
        <v>6643882029.8790903</v>
      </c>
      <c r="N448" s="164">
        <v>6643882029.8790903</v>
      </c>
    </row>
    <row r="449" spans="1:14" x14ac:dyDescent="0.2">
      <c r="A449" s="27" t="s">
        <v>3229</v>
      </c>
      <c r="B449" s="164">
        <v>532617866.32345098</v>
      </c>
      <c r="C449" s="164">
        <v>533163134.76493502</v>
      </c>
      <c r="D449" s="164">
        <v>533714074.03013498</v>
      </c>
      <c r="E449" s="164">
        <v>534252599.90640199</v>
      </c>
      <c r="F449" s="164">
        <v>534745689.358724</v>
      </c>
      <c r="G449" s="164">
        <v>535227498.44670498</v>
      </c>
      <c r="H449" s="164">
        <v>535720674.12291098</v>
      </c>
      <c r="I449" s="164">
        <v>536121401.40570801</v>
      </c>
      <c r="J449" s="164">
        <v>536439757.800623</v>
      </c>
      <c r="K449" s="164">
        <v>536768986.24346799</v>
      </c>
      <c r="L449" s="164">
        <v>537121577.79593205</v>
      </c>
      <c r="M449" s="164">
        <v>537573154.36733103</v>
      </c>
      <c r="N449" s="164">
        <v>537573154.36733103</v>
      </c>
    </row>
    <row r="450" spans="1:14" x14ac:dyDescent="0.2">
      <c r="A450" s="27" t="s">
        <v>3230</v>
      </c>
      <c r="B450" s="164">
        <v>580511971.51551402</v>
      </c>
      <c r="C450" s="164">
        <v>581436350.82242298</v>
      </c>
      <c r="D450" s="164">
        <v>582299314.71812701</v>
      </c>
      <c r="E450" s="164">
        <v>583361840.473369</v>
      </c>
      <c r="F450" s="164">
        <v>584420645.966941</v>
      </c>
      <c r="G450" s="164">
        <v>585484485.70251</v>
      </c>
      <c r="H450" s="164">
        <v>586968088.01295602</v>
      </c>
      <c r="I450" s="164">
        <v>588025330.77714097</v>
      </c>
      <c r="J450" s="164">
        <v>589514479.46000195</v>
      </c>
      <c r="K450" s="164">
        <v>590993209.94695401</v>
      </c>
      <c r="L450" s="164">
        <v>592324105.94131505</v>
      </c>
      <c r="M450" s="164">
        <v>594027271.73053801</v>
      </c>
      <c r="N450" s="164">
        <v>594027271.73053801</v>
      </c>
    </row>
    <row r="451" spans="1:14" x14ac:dyDescent="0.2">
      <c r="A451" s="27" t="s">
        <v>3231</v>
      </c>
      <c r="B451" s="164">
        <v>983602642.52410495</v>
      </c>
      <c r="C451" s="164">
        <v>1014765847.07894</v>
      </c>
      <c r="D451" s="164">
        <v>1045916332.76914</v>
      </c>
      <c r="E451" s="164">
        <v>1107843345.9267199</v>
      </c>
      <c r="F451" s="164">
        <v>1170264314.24104</v>
      </c>
      <c r="G451" s="164">
        <v>1232826693.5204201</v>
      </c>
      <c r="H451" s="164">
        <v>1275932669.05391</v>
      </c>
      <c r="I451" s="164">
        <v>1318981706.9851699</v>
      </c>
      <c r="J451" s="164">
        <v>1355142984.10058</v>
      </c>
      <c r="K451" s="164">
        <v>1387655980.0325899</v>
      </c>
      <c r="L451" s="164">
        <v>1420453559.53439</v>
      </c>
      <c r="M451" s="164">
        <v>1453093086.38082</v>
      </c>
      <c r="N451" s="164">
        <v>1453093086.38082</v>
      </c>
    </row>
    <row r="452" spans="1:14" x14ac:dyDescent="0.2">
      <c r="A452" s="27" t="s">
        <v>3232</v>
      </c>
      <c r="B452" s="164">
        <v>8679225460.48209</v>
      </c>
      <c r="C452" s="164">
        <v>8714326581.2292194</v>
      </c>
      <c r="D452" s="164">
        <v>8749618534.30126</v>
      </c>
      <c r="E452" s="164">
        <v>8815034283.4661694</v>
      </c>
      <c r="F452" s="164">
        <v>8881482844.0221691</v>
      </c>
      <c r="G452" s="164">
        <v>8948651723.1881504</v>
      </c>
      <c r="H452" s="164">
        <v>9002254812.3750801</v>
      </c>
      <c r="I452" s="164">
        <v>9056674088.3468399</v>
      </c>
      <c r="J452" s="164">
        <v>9104176466.7635803</v>
      </c>
      <c r="K452" s="164">
        <v>9148165952.4726009</v>
      </c>
      <c r="L452" s="164">
        <v>9187815234.8237896</v>
      </c>
      <c r="M452" s="164">
        <v>9228575542.3577805</v>
      </c>
      <c r="N452" s="164">
        <v>9228575542.3577805</v>
      </c>
    </row>
    <row r="453" spans="1:14" x14ac:dyDescent="0.2">
      <c r="A453" s="27" t="s">
        <v>1688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</row>
    <row r="454" spans="1:14" x14ac:dyDescent="0.2">
      <c r="A454" s="27" t="s">
        <v>3233</v>
      </c>
      <c r="B454" s="164">
        <v>76398595.699636906</v>
      </c>
      <c r="C454" s="164">
        <v>76396124.700911999</v>
      </c>
      <c r="D454" s="164">
        <v>76389635.585678801</v>
      </c>
      <c r="E454" s="164">
        <v>76382759.036526605</v>
      </c>
      <c r="F454" s="164">
        <v>76383114.345437795</v>
      </c>
      <c r="G454" s="164">
        <v>76383114.345437795</v>
      </c>
      <c r="H454" s="164">
        <v>76383114.345437795</v>
      </c>
      <c r="I454" s="164">
        <v>76383114.345437795</v>
      </c>
      <c r="J454" s="164">
        <v>76383114.345437795</v>
      </c>
      <c r="K454" s="164">
        <v>76383114.345437795</v>
      </c>
      <c r="L454" s="164">
        <v>76383114.345437795</v>
      </c>
      <c r="M454" s="164">
        <v>76383114.345437795</v>
      </c>
      <c r="N454" s="164">
        <v>76383114.345437795</v>
      </c>
    </row>
    <row r="455" spans="1:14" x14ac:dyDescent="0.2">
      <c r="A455" s="27" t="s">
        <v>3234</v>
      </c>
      <c r="B455" s="164">
        <v>2296809.47389459</v>
      </c>
      <c r="C455" s="164">
        <v>2296809.47389459</v>
      </c>
      <c r="D455" s="164">
        <v>2296809.47389459</v>
      </c>
      <c r="E455" s="164">
        <v>2296809.47389459</v>
      </c>
      <c r="F455" s="164">
        <v>2296809.47389459</v>
      </c>
      <c r="G455" s="164">
        <v>2296809.47389459</v>
      </c>
      <c r="H455" s="164">
        <v>2296809.47389459</v>
      </c>
      <c r="I455" s="164">
        <v>2296809.47389459</v>
      </c>
      <c r="J455" s="164">
        <v>2296809.47389459</v>
      </c>
      <c r="K455" s="164">
        <v>2296809.47389459</v>
      </c>
      <c r="L455" s="164">
        <v>2296809.47389459</v>
      </c>
      <c r="M455" s="164">
        <v>2296809.47389459</v>
      </c>
      <c r="N455" s="164">
        <v>2296809.47389459</v>
      </c>
    </row>
    <row r="456" spans="1:14" x14ac:dyDescent="0.2">
      <c r="A456" s="27" t="s">
        <v>3235</v>
      </c>
      <c r="B456" s="164">
        <v>17011046.769021802</v>
      </c>
      <c r="C456" s="164">
        <v>17011046.769021802</v>
      </c>
      <c r="D456" s="164">
        <v>17011046.769021802</v>
      </c>
      <c r="E456" s="164">
        <v>17011046.769021802</v>
      </c>
      <c r="F456" s="164">
        <v>17011046.769021802</v>
      </c>
      <c r="G456" s="164">
        <v>17011046.769021802</v>
      </c>
      <c r="H456" s="164">
        <v>17011046.769021802</v>
      </c>
      <c r="I456" s="164">
        <v>17011046.769021802</v>
      </c>
      <c r="J456" s="164">
        <v>17011046.769021802</v>
      </c>
      <c r="K456" s="164">
        <v>17011046.769021802</v>
      </c>
      <c r="L456" s="164">
        <v>17011046.769021802</v>
      </c>
      <c r="M456" s="164">
        <v>17011046.769021802</v>
      </c>
      <c r="N456" s="164">
        <v>17011046.769021802</v>
      </c>
    </row>
    <row r="457" spans="1:14" x14ac:dyDescent="0.2">
      <c r="A457" s="27" t="s">
        <v>3236</v>
      </c>
      <c r="B457" s="164">
        <v>3649523721.4948802</v>
      </c>
      <c r="C457" s="164">
        <v>3672020029.3222499</v>
      </c>
      <c r="D457" s="164">
        <v>3698372201.0609498</v>
      </c>
      <c r="E457" s="164">
        <v>3724644553.7902398</v>
      </c>
      <c r="F457" s="164">
        <v>3748345267.6610498</v>
      </c>
      <c r="G457" s="164">
        <v>3771369875.3140802</v>
      </c>
      <c r="H457" s="164">
        <v>3793490419.2059302</v>
      </c>
      <c r="I457" s="164">
        <v>3815243038.7600198</v>
      </c>
      <c r="J457" s="164">
        <v>3840454636.0420399</v>
      </c>
      <c r="K457" s="164">
        <v>3867046827.87675</v>
      </c>
      <c r="L457" s="164">
        <v>3896831907.46311</v>
      </c>
      <c r="M457" s="164">
        <v>3925817825.52068</v>
      </c>
      <c r="N457" s="164">
        <v>3925817825.52068</v>
      </c>
    </row>
    <row r="458" spans="1:14" x14ac:dyDescent="0.2">
      <c r="A458" s="27" t="s">
        <v>3237</v>
      </c>
      <c r="B458" s="164">
        <v>3745230173.4374299</v>
      </c>
      <c r="C458" s="164">
        <v>3767724010.2660699</v>
      </c>
      <c r="D458" s="164">
        <v>3794069692.8895402</v>
      </c>
      <c r="E458" s="164">
        <v>3820335169.0696802</v>
      </c>
      <c r="F458" s="164">
        <v>3844036238.2494001</v>
      </c>
      <c r="G458" s="164">
        <v>3867060845.9024401</v>
      </c>
      <c r="H458" s="164">
        <v>3889181389.7942901</v>
      </c>
      <c r="I458" s="164">
        <v>3910934009.3483801</v>
      </c>
      <c r="J458" s="164">
        <v>3936145606.6303902</v>
      </c>
      <c r="K458" s="164">
        <v>3962737798.4650998</v>
      </c>
      <c r="L458" s="164">
        <v>3992522878.0514698</v>
      </c>
      <c r="M458" s="164">
        <v>4021508796.1090398</v>
      </c>
      <c r="N458" s="164">
        <v>4021508796.1090398</v>
      </c>
    </row>
    <row r="459" spans="1:14" x14ac:dyDescent="0.2">
      <c r="A459" s="27" t="s">
        <v>3238</v>
      </c>
      <c r="B459" s="164">
        <v>0</v>
      </c>
      <c r="C459" s="164">
        <v>0</v>
      </c>
      <c r="D459" s="164">
        <v>0</v>
      </c>
      <c r="E459" s="164">
        <v>0</v>
      </c>
      <c r="F459" s="164">
        <v>0</v>
      </c>
      <c r="G459" s="164">
        <v>0</v>
      </c>
      <c r="H459" s="164">
        <v>0</v>
      </c>
      <c r="I459" s="164">
        <v>0</v>
      </c>
      <c r="J459" s="164">
        <v>0</v>
      </c>
      <c r="K459" s="164">
        <v>0</v>
      </c>
      <c r="L459" s="164">
        <v>0</v>
      </c>
      <c r="M459" s="164">
        <v>0</v>
      </c>
      <c r="N459" s="164">
        <v>0</v>
      </c>
    </row>
    <row r="460" spans="1:14" x14ac:dyDescent="0.2">
      <c r="A460" s="27" t="s">
        <v>3239</v>
      </c>
      <c r="B460" s="164">
        <v>4229355480.6002998</v>
      </c>
      <c r="C460" s="164">
        <v>4262067391.7024598</v>
      </c>
      <c r="D460" s="164">
        <v>4293021022.1836901</v>
      </c>
      <c r="E460" s="164">
        <v>4325870576.1956902</v>
      </c>
      <c r="F460" s="164">
        <v>4358809037.9722996</v>
      </c>
      <c r="G460" s="164">
        <v>4391384998.2966099</v>
      </c>
      <c r="H460" s="164">
        <v>4422508655.3113804</v>
      </c>
      <c r="I460" s="164">
        <v>4452560318.3276901</v>
      </c>
      <c r="J460" s="164">
        <v>4480426535.9046097</v>
      </c>
      <c r="K460" s="164">
        <v>4509287673.9555302</v>
      </c>
      <c r="L460" s="164">
        <v>4539480328.3199997</v>
      </c>
      <c r="M460" s="164">
        <v>4576030465.5204601</v>
      </c>
      <c r="N460" s="164">
        <v>4576030465.5204601</v>
      </c>
    </row>
    <row r="461" spans="1:14" x14ac:dyDescent="0.2">
      <c r="A461" s="27" t="s">
        <v>3240</v>
      </c>
      <c r="B461" s="164">
        <v>2052387214.76861</v>
      </c>
      <c r="C461" s="164">
        <v>2066592165.8166101</v>
      </c>
      <c r="D461" s="164">
        <v>2082287242.4433801</v>
      </c>
      <c r="E461" s="164">
        <v>2099757955.7393799</v>
      </c>
      <c r="F461" s="164">
        <v>2116495244.0369201</v>
      </c>
      <c r="G461" s="164">
        <v>2132608048.8698399</v>
      </c>
      <c r="H461" s="164">
        <v>2149604615.96492</v>
      </c>
      <c r="I461" s="164">
        <v>2165892472.14923</v>
      </c>
      <c r="J461" s="164">
        <v>2181328651.9569201</v>
      </c>
      <c r="K461" s="164">
        <v>2198063466.5458398</v>
      </c>
      <c r="L461" s="164">
        <v>2214670730.34307</v>
      </c>
      <c r="M461" s="164">
        <v>2232842178.5052299</v>
      </c>
      <c r="N461" s="164">
        <v>2232842178.5052299</v>
      </c>
    </row>
    <row r="462" spans="1:14" x14ac:dyDescent="0.2">
      <c r="A462" s="27" t="s">
        <v>3241</v>
      </c>
      <c r="B462" s="164">
        <v>138032699.23076901</v>
      </c>
      <c r="C462" s="164">
        <v>140028998.46153799</v>
      </c>
      <c r="D462" s="164">
        <v>142130256.153846</v>
      </c>
      <c r="E462" s="164">
        <v>144553825.384615</v>
      </c>
      <c r="F462" s="164">
        <v>146788010.76923001</v>
      </c>
      <c r="G462" s="164">
        <v>148838482.30769199</v>
      </c>
      <c r="H462" s="164">
        <v>151128022.30769199</v>
      </c>
      <c r="I462" s="164">
        <v>153298772.30769199</v>
      </c>
      <c r="J462" s="164">
        <v>154261238.46153799</v>
      </c>
      <c r="K462" s="164">
        <v>155367356.153846</v>
      </c>
      <c r="L462" s="164">
        <v>156444649.23076901</v>
      </c>
      <c r="M462" s="164">
        <v>157587466.923076</v>
      </c>
      <c r="N462" s="164">
        <v>157587466.923076</v>
      </c>
    </row>
    <row r="463" spans="1:14" x14ac:dyDescent="0.2">
      <c r="A463" s="27" t="s">
        <v>3242</v>
      </c>
      <c r="B463" s="164">
        <v>365624823.36412299</v>
      </c>
      <c r="C463" s="164">
        <v>367208736.31281501</v>
      </c>
      <c r="D463" s="164">
        <v>368779000.007276</v>
      </c>
      <c r="E463" s="164">
        <v>370358056.51104599</v>
      </c>
      <c r="F463" s="164">
        <v>372208410.65196902</v>
      </c>
      <c r="G463" s="164">
        <v>374063231.47619998</v>
      </c>
      <c r="H463" s="164">
        <v>375821220.47173798</v>
      </c>
      <c r="I463" s="164">
        <v>378109055.81389201</v>
      </c>
      <c r="J463" s="164">
        <v>378252845.93966103</v>
      </c>
      <c r="K463" s="164">
        <v>378263911.21873802</v>
      </c>
      <c r="L463" s="164">
        <v>378246017.13381499</v>
      </c>
      <c r="M463" s="164">
        <v>378639044.23735303</v>
      </c>
      <c r="N463" s="164">
        <v>378639044.23735303</v>
      </c>
    </row>
    <row r="464" spans="1:14" x14ac:dyDescent="0.2">
      <c r="A464" s="27" t="s">
        <v>3243</v>
      </c>
      <c r="B464" s="164">
        <v>712546132.20646095</v>
      </c>
      <c r="C464" s="164">
        <v>717712330.48707604</v>
      </c>
      <c r="D464" s="164">
        <v>722280830.609846</v>
      </c>
      <c r="E464" s="164">
        <v>727581538.22492301</v>
      </c>
      <c r="F464" s="164">
        <v>733323955.38153803</v>
      </c>
      <c r="G464" s="164">
        <v>739277065.91661501</v>
      </c>
      <c r="H464" s="164">
        <v>745696661.34522998</v>
      </c>
      <c r="I464" s="164">
        <v>752035687.06769204</v>
      </c>
      <c r="J464" s="164">
        <v>758354852.29846096</v>
      </c>
      <c r="K464" s="164">
        <v>765714480.71476901</v>
      </c>
      <c r="L464" s="164">
        <v>773239835.91692305</v>
      </c>
      <c r="M464" s="164">
        <v>780789745.14892304</v>
      </c>
      <c r="N464" s="164">
        <v>780789745.14892304</v>
      </c>
    </row>
    <row r="465" spans="1:14" x14ac:dyDescent="0.2">
      <c r="A465" s="27" t="s">
        <v>3244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</row>
    <row r="466" spans="1:14" x14ac:dyDescent="0.2">
      <c r="A466" s="27" t="s">
        <v>3245</v>
      </c>
      <c r="B466" s="164">
        <v>7497946350.17027</v>
      </c>
      <c r="C466" s="164">
        <v>7553609622.7805004</v>
      </c>
      <c r="D466" s="164">
        <v>7608498351.3980398</v>
      </c>
      <c r="E466" s="164">
        <v>7668121952.0556602</v>
      </c>
      <c r="F466" s="164">
        <v>7727624658.8119698</v>
      </c>
      <c r="G466" s="164">
        <v>7786171826.8669596</v>
      </c>
      <c r="H466" s="164">
        <v>7844759175.4009705</v>
      </c>
      <c r="I466" s="164">
        <v>7901896305.6661997</v>
      </c>
      <c r="J466" s="164">
        <v>7952624124.5611897</v>
      </c>
      <c r="K466" s="164">
        <v>8006696888.5887299</v>
      </c>
      <c r="L466" s="164">
        <v>8062081560.9445801</v>
      </c>
      <c r="M466" s="164">
        <v>8125888900.3350401</v>
      </c>
      <c r="N466" s="164">
        <v>8125888900.3350401</v>
      </c>
    </row>
    <row r="467" spans="1:14" x14ac:dyDescent="0.2">
      <c r="A467" s="27" t="s">
        <v>1194</v>
      </c>
      <c r="B467" s="164">
        <v>0</v>
      </c>
      <c r="C467" s="164">
        <v>0</v>
      </c>
      <c r="D467" s="164">
        <v>0</v>
      </c>
      <c r="E467" s="164">
        <v>0</v>
      </c>
      <c r="F467" s="164">
        <v>0</v>
      </c>
      <c r="G467" s="164">
        <v>0</v>
      </c>
      <c r="H467" s="164">
        <v>0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</row>
    <row r="468" spans="1:14" x14ac:dyDescent="0.2">
      <c r="A468" s="27" t="s">
        <v>3246</v>
      </c>
      <c r="B468" s="164">
        <v>1055257184.5774601</v>
      </c>
      <c r="C468" s="164">
        <v>1065303211.78392</v>
      </c>
      <c r="D468" s="164">
        <v>1078265553.0415599</v>
      </c>
      <c r="E468" s="164">
        <v>1090388196.8097899</v>
      </c>
      <c r="F468" s="164">
        <v>1101816131.5434699</v>
      </c>
      <c r="G468" s="164">
        <v>1113606818.57935</v>
      </c>
      <c r="H468" s="164">
        <v>1124401668.23299</v>
      </c>
      <c r="I468" s="164">
        <v>1135521484.6155801</v>
      </c>
      <c r="J468" s="164">
        <v>1145338622.9944999</v>
      </c>
      <c r="K468" s="164">
        <v>1155315500.5062699</v>
      </c>
      <c r="L468" s="164">
        <v>1165487412.6180401</v>
      </c>
      <c r="M468" s="164">
        <v>1177330537.2139499</v>
      </c>
      <c r="N468" s="164">
        <v>1177330537.2139499</v>
      </c>
    </row>
    <row r="469" spans="1:14" x14ac:dyDescent="0.2">
      <c r="A469" s="27" t="s">
        <v>1196</v>
      </c>
      <c r="B469" s="164">
        <v>0</v>
      </c>
      <c r="C469" s="164">
        <v>0</v>
      </c>
      <c r="D469" s="164">
        <v>0</v>
      </c>
      <c r="E469" s="164">
        <v>0</v>
      </c>
      <c r="F469" s="164">
        <v>0</v>
      </c>
      <c r="G469" s="164">
        <v>0</v>
      </c>
      <c r="H469" s="164">
        <v>0</v>
      </c>
      <c r="I469" s="164">
        <v>0</v>
      </c>
      <c r="J469" s="164">
        <v>0</v>
      </c>
      <c r="K469" s="164">
        <v>0</v>
      </c>
      <c r="L469" s="164">
        <v>0</v>
      </c>
      <c r="M469" s="164">
        <v>0</v>
      </c>
      <c r="N469" s="164">
        <v>0</v>
      </c>
    </row>
    <row r="470" spans="1:14" x14ac:dyDescent="0.2">
      <c r="A470" s="27" t="s">
        <v>3247</v>
      </c>
      <c r="B470" s="164">
        <v>20977659168.667198</v>
      </c>
      <c r="C470" s="164">
        <v>21100963426.0597</v>
      </c>
      <c r="D470" s="164">
        <v>21230452131.630402</v>
      </c>
      <c r="E470" s="164">
        <v>21393879601.401299</v>
      </c>
      <c r="F470" s="164">
        <v>21554959872.626999</v>
      </c>
      <c r="G470" s="164">
        <v>21715491214.5369</v>
      </c>
      <c r="H470" s="164">
        <v>21860597045.803299</v>
      </c>
      <c r="I470" s="164">
        <v>22005025887.977001</v>
      </c>
      <c r="J470" s="164">
        <v>22138284820.9496</v>
      </c>
      <c r="K470" s="164">
        <v>22272916140.0327</v>
      </c>
      <c r="L470" s="164">
        <v>22407907086.437801</v>
      </c>
      <c r="M470" s="164">
        <v>22553303776.0158</v>
      </c>
      <c r="N470" s="164">
        <v>22553303776.0158</v>
      </c>
    </row>
    <row r="471" spans="1:14" x14ac:dyDescent="0.2">
      <c r="A471" s="27" t="s">
        <v>3248</v>
      </c>
      <c r="B471" s="164">
        <v>21461993506.939999</v>
      </c>
      <c r="C471" s="164">
        <v>21588264714.506802</v>
      </c>
      <c r="D471" s="164">
        <v>21721088055.812599</v>
      </c>
      <c r="E471" s="164">
        <v>21887948774.140598</v>
      </c>
      <c r="F471" s="164">
        <v>22052607254.599998</v>
      </c>
      <c r="G471" s="164">
        <v>22216713692.131302</v>
      </c>
      <c r="H471" s="164">
        <v>22364417214.120499</v>
      </c>
      <c r="I471" s="164">
        <v>22512505706.2995</v>
      </c>
      <c r="J471" s="164">
        <v>22649243949.870098</v>
      </c>
      <c r="K471" s="164">
        <v>22787673410.133999</v>
      </c>
      <c r="L471" s="164">
        <v>22926685874.338402</v>
      </c>
      <c r="M471" s="164">
        <v>23076059656.782001</v>
      </c>
      <c r="N471" s="164">
        <v>23076059656.782001</v>
      </c>
    </row>
    <row r="472" spans="1:14" x14ac:dyDescent="0.2">
      <c r="A472" s="27" t="s">
        <v>3249</v>
      </c>
      <c r="B472" s="164">
        <v>-484334338.27274197</v>
      </c>
      <c r="C472" s="164">
        <v>-487301288.44708502</v>
      </c>
      <c r="D472" s="164">
        <v>-490635924.182221</v>
      </c>
      <c r="E472" s="164">
        <v>-494069172.73930401</v>
      </c>
      <c r="F472" s="164">
        <v>-497647381.97303897</v>
      </c>
      <c r="G472" s="164">
        <v>-501222477.59445697</v>
      </c>
      <c r="H472" s="164">
        <v>-503820168.31722802</v>
      </c>
      <c r="I472" s="164">
        <v>-507479818.32256103</v>
      </c>
      <c r="J472" s="164">
        <v>-510959128.920488</v>
      </c>
      <c r="K472" s="164">
        <v>-514757270.101282</v>
      </c>
      <c r="L472" s="164">
        <v>-518778787.90060401</v>
      </c>
      <c r="M472" s="164">
        <v>-522755880.76617497</v>
      </c>
      <c r="N472" s="164">
        <v>-522755880.76617497</v>
      </c>
    </row>
    <row r="473" spans="1:14" x14ac:dyDescent="0.2">
      <c r="A473" s="27" t="s">
        <v>3250</v>
      </c>
    </row>
    <row r="474" spans="1:14" x14ac:dyDescent="0.2">
      <c r="A474" s="27" t="s">
        <v>3251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</row>
    <row r="475" spans="1:14" x14ac:dyDescent="0.2">
      <c r="A475" s="27" t="s">
        <v>3252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</row>
    <row r="476" spans="1:14" x14ac:dyDescent="0.2">
      <c r="A476" s="27" t="s">
        <v>3253</v>
      </c>
      <c r="B476" s="164">
        <v>0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</row>
    <row r="477" spans="1:14" x14ac:dyDescent="0.2">
      <c r="A477" s="27" t="s">
        <v>3254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</row>
    <row r="478" spans="1:14" x14ac:dyDescent="0.2">
      <c r="A478" s="27" t="s">
        <v>3255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</row>
    <row r="479" spans="1:14" x14ac:dyDescent="0.2">
      <c r="A479" s="27" t="s">
        <v>3256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</row>
    <row r="480" spans="1:14" x14ac:dyDescent="0.2">
      <c r="A480" s="27" t="s">
        <v>3257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3258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</row>
    <row r="482" spans="1:14" x14ac:dyDescent="0.2">
      <c r="A482" s="27" t="s">
        <v>3259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3260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</row>
    <row r="484" spans="1:14" x14ac:dyDescent="0.2">
      <c r="A484" s="27" t="s">
        <v>3261</v>
      </c>
    </row>
    <row r="485" spans="1:14" x14ac:dyDescent="0.2">
      <c r="A485" s="27" t="s">
        <v>3262</v>
      </c>
    </row>
    <row r="486" spans="1:14" x14ac:dyDescent="0.2">
      <c r="A486" s="27" t="s">
        <v>3263</v>
      </c>
    </row>
    <row r="487" spans="1:14" ht="10.8" thickBot="1" x14ac:dyDescent="0.25">
      <c r="A487" s="170" t="s">
        <v>3264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</row>
    <row r="488" spans="1:14" x14ac:dyDescent="0.2">
      <c r="A488" s="27" t="s">
        <v>3265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</row>
    <row r="489" spans="1:14" x14ac:dyDescent="0.2">
      <c r="A489" s="27" t="s">
        <v>3266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</row>
    <row r="490" spans="1:14" x14ac:dyDescent="0.2">
      <c r="A490" s="27" t="s">
        <v>3267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</row>
    <row r="491" spans="1:14" x14ac:dyDescent="0.2">
      <c r="A491" s="27" t="s">
        <v>3268</v>
      </c>
      <c r="B491" s="164">
        <v>0</v>
      </c>
      <c r="C491" s="164">
        <v>0</v>
      </c>
      <c r="D491" s="164">
        <v>0</v>
      </c>
      <c r="E491" s="164">
        <v>0</v>
      </c>
      <c r="F491" s="164">
        <v>0</v>
      </c>
      <c r="G491" s="164">
        <v>0</v>
      </c>
      <c r="H491" s="164">
        <v>0</v>
      </c>
      <c r="I491" s="164">
        <v>0</v>
      </c>
      <c r="J491" s="164">
        <v>0</v>
      </c>
      <c r="K491" s="164">
        <v>0</v>
      </c>
      <c r="L491" s="164">
        <v>0</v>
      </c>
      <c r="M491" s="164">
        <v>0</v>
      </c>
      <c r="N491" s="164">
        <v>0</v>
      </c>
    </row>
    <row r="492" spans="1:14" x14ac:dyDescent="0.2">
      <c r="A492" s="27" t="s">
        <v>3269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</row>
    <row r="493" spans="1:14" x14ac:dyDescent="0.2">
      <c r="A493" s="27" t="s">
        <v>3270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</row>
    <row r="494" spans="1:14" x14ac:dyDescent="0.2">
      <c r="A494" s="27" t="s">
        <v>3271</v>
      </c>
      <c r="B494" s="164">
        <v>0</v>
      </c>
      <c r="C494" s="164">
        <v>0</v>
      </c>
      <c r="D494" s="164">
        <v>0</v>
      </c>
      <c r="E494" s="164">
        <v>0</v>
      </c>
      <c r="F494" s="164">
        <v>0</v>
      </c>
      <c r="G494" s="164">
        <v>0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64">
        <v>0</v>
      </c>
      <c r="N494" s="164">
        <v>0</v>
      </c>
    </row>
    <row r="495" spans="1:14" x14ac:dyDescent="0.2">
      <c r="A495" s="27" t="s">
        <v>3272</v>
      </c>
      <c r="B495" s="164">
        <v>0</v>
      </c>
      <c r="C495" s="164">
        <v>0</v>
      </c>
      <c r="D495" s="164">
        <v>0</v>
      </c>
      <c r="E495" s="164">
        <v>0</v>
      </c>
      <c r="F495" s="164">
        <v>0</v>
      </c>
      <c r="G495" s="164">
        <v>0</v>
      </c>
      <c r="H495" s="164">
        <v>0</v>
      </c>
      <c r="I495" s="164">
        <v>0</v>
      </c>
      <c r="J495" s="164">
        <v>0</v>
      </c>
      <c r="K495" s="164">
        <v>0</v>
      </c>
      <c r="L495" s="164">
        <v>0</v>
      </c>
      <c r="M495" s="164">
        <v>0</v>
      </c>
      <c r="N495" s="164">
        <v>0</v>
      </c>
    </row>
    <row r="496" spans="1:14" x14ac:dyDescent="0.2">
      <c r="A496" s="27" t="s">
        <v>3273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</row>
    <row r="497" spans="1:14" x14ac:dyDescent="0.2">
      <c r="A497" s="27" t="s">
        <v>3274</v>
      </c>
      <c r="B497" s="164">
        <v>0</v>
      </c>
      <c r="C497" s="164">
        <v>0</v>
      </c>
      <c r="D497" s="164">
        <v>0</v>
      </c>
      <c r="E497" s="164">
        <v>0</v>
      </c>
      <c r="F497" s="164">
        <v>0</v>
      </c>
      <c r="G497" s="164">
        <v>0</v>
      </c>
      <c r="H497" s="164">
        <v>0</v>
      </c>
      <c r="I497" s="164">
        <v>0</v>
      </c>
      <c r="J497" s="164">
        <v>0</v>
      </c>
      <c r="K497" s="164">
        <v>0</v>
      </c>
      <c r="L497" s="164">
        <v>0</v>
      </c>
      <c r="M497" s="164">
        <v>0</v>
      </c>
      <c r="N497" s="164">
        <v>0</v>
      </c>
    </row>
    <row r="498" spans="1:14" x14ac:dyDescent="0.2">
      <c r="A498" s="27" t="s">
        <v>3275</v>
      </c>
      <c r="B498" s="164">
        <v>0</v>
      </c>
      <c r="C498" s="164">
        <v>0</v>
      </c>
      <c r="D498" s="164">
        <v>0</v>
      </c>
      <c r="E498" s="164">
        <v>0</v>
      </c>
      <c r="F498" s="164">
        <v>0</v>
      </c>
      <c r="G498" s="164">
        <v>0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64">
        <v>0</v>
      </c>
      <c r="N498" s="164">
        <v>0</v>
      </c>
    </row>
    <row r="499" spans="1:14" x14ac:dyDescent="0.2">
      <c r="A499" s="27" t="s">
        <v>3276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</row>
    <row r="500" spans="1:14" x14ac:dyDescent="0.2">
      <c r="A500" s="27" t="s">
        <v>3277</v>
      </c>
      <c r="B500" s="164">
        <v>0</v>
      </c>
      <c r="C500" s="164">
        <v>0</v>
      </c>
      <c r="D500" s="164">
        <v>0</v>
      </c>
      <c r="E500" s="164">
        <v>0</v>
      </c>
      <c r="F500" s="164">
        <v>0</v>
      </c>
      <c r="G500" s="164">
        <v>0</v>
      </c>
      <c r="H500" s="164">
        <v>0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</row>
    <row r="501" spans="1:14" x14ac:dyDescent="0.2">
      <c r="A501" s="27" t="s">
        <v>3278</v>
      </c>
      <c r="B501" s="164">
        <v>0</v>
      </c>
      <c r="C501" s="164">
        <v>0</v>
      </c>
      <c r="D501" s="164">
        <v>0</v>
      </c>
      <c r="E501" s="164">
        <v>0</v>
      </c>
      <c r="F501" s="164">
        <v>0</v>
      </c>
      <c r="G501" s="164">
        <v>0</v>
      </c>
      <c r="H501" s="164">
        <v>0</v>
      </c>
      <c r="I501" s="164">
        <v>0</v>
      </c>
      <c r="J501" s="164">
        <v>0</v>
      </c>
      <c r="K501" s="164">
        <v>0</v>
      </c>
      <c r="L501" s="164">
        <v>0</v>
      </c>
      <c r="M501" s="164">
        <v>0</v>
      </c>
      <c r="N501" s="164">
        <v>0</v>
      </c>
    </row>
    <row r="502" spans="1:14" x14ac:dyDescent="0.2">
      <c r="A502" s="27" t="s">
        <v>3279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</row>
    <row r="503" spans="1:14" x14ac:dyDescent="0.2">
      <c r="A503" s="27" t="s">
        <v>3280</v>
      </c>
      <c r="B503" s="164">
        <v>0</v>
      </c>
      <c r="C503" s="164">
        <v>0</v>
      </c>
      <c r="D503" s="164">
        <v>0</v>
      </c>
      <c r="E503" s="164">
        <v>0</v>
      </c>
      <c r="F503" s="164">
        <v>0</v>
      </c>
      <c r="G503" s="164">
        <v>0</v>
      </c>
      <c r="H503" s="164">
        <v>0</v>
      </c>
      <c r="I503" s="164">
        <v>0</v>
      </c>
      <c r="J503" s="164">
        <v>0</v>
      </c>
      <c r="K503" s="164">
        <v>0</v>
      </c>
      <c r="L503" s="164">
        <v>0</v>
      </c>
      <c r="M503" s="164">
        <v>0</v>
      </c>
      <c r="N503" s="164">
        <v>0</v>
      </c>
    </row>
    <row r="504" spans="1:14" x14ac:dyDescent="0.2">
      <c r="A504" s="27" t="s">
        <v>3281</v>
      </c>
      <c r="B504" s="164">
        <v>0</v>
      </c>
      <c r="C504" s="164">
        <v>0</v>
      </c>
      <c r="D504" s="164">
        <v>0</v>
      </c>
      <c r="E504" s="164">
        <v>0</v>
      </c>
      <c r="F504" s="164">
        <v>0</v>
      </c>
      <c r="G504" s="164">
        <v>0</v>
      </c>
      <c r="H504" s="164">
        <v>0</v>
      </c>
      <c r="I504" s="164">
        <v>0</v>
      </c>
      <c r="J504" s="164">
        <v>0</v>
      </c>
      <c r="K504" s="164">
        <v>0</v>
      </c>
      <c r="L504" s="164">
        <v>0</v>
      </c>
      <c r="M504" s="164">
        <v>0</v>
      </c>
      <c r="N504" s="164">
        <v>0</v>
      </c>
    </row>
    <row r="505" spans="1:14" x14ac:dyDescent="0.2">
      <c r="A505" s="27" t="s">
        <v>3282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</row>
    <row r="506" spans="1:14" x14ac:dyDescent="0.2">
      <c r="A506" s="27" t="s">
        <v>3283</v>
      </c>
      <c r="B506" s="164">
        <v>0</v>
      </c>
      <c r="C506" s="164">
        <v>0</v>
      </c>
      <c r="D506" s="164">
        <v>0</v>
      </c>
      <c r="E506" s="164">
        <v>0</v>
      </c>
      <c r="F506" s="164">
        <v>0</v>
      </c>
      <c r="G506" s="164">
        <v>0</v>
      </c>
      <c r="H506" s="164">
        <v>0</v>
      </c>
      <c r="I506" s="164">
        <v>0</v>
      </c>
      <c r="J506" s="164">
        <v>0</v>
      </c>
      <c r="K506" s="164">
        <v>0</v>
      </c>
      <c r="L506" s="164">
        <v>0</v>
      </c>
      <c r="M506" s="164">
        <v>0</v>
      </c>
      <c r="N506" s="164">
        <v>0</v>
      </c>
    </row>
    <row r="507" spans="1:14" x14ac:dyDescent="0.2">
      <c r="A507" s="27" t="s">
        <v>3284</v>
      </c>
      <c r="B507" s="164">
        <v>0</v>
      </c>
      <c r="C507" s="164">
        <v>0</v>
      </c>
      <c r="D507" s="164">
        <v>0</v>
      </c>
      <c r="E507" s="164">
        <v>0</v>
      </c>
      <c r="F507" s="164">
        <v>0</v>
      </c>
      <c r="G507" s="164">
        <v>0</v>
      </c>
      <c r="H507" s="164">
        <v>0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</row>
    <row r="508" spans="1:14" x14ac:dyDescent="0.2">
      <c r="A508" s="27" t="s">
        <v>3285</v>
      </c>
      <c r="B508" s="164">
        <v>0</v>
      </c>
      <c r="C508" s="164">
        <v>0</v>
      </c>
      <c r="D508" s="164">
        <v>0</v>
      </c>
      <c r="E508" s="164">
        <v>0</v>
      </c>
      <c r="F508" s="164">
        <v>0</v>
      </c>
      <c r="G508" s="164">
        <v>0</v>
      </c>
      <c r="H508" s="164">
        <v>0</v>
      </c>
      <c r="I508" s="164">
        <v>0</v>
      </c>
      <c r="J508" s="164">
        <v>0</v>
      </c>
      <c r="K508" s="164">
        <v>0</v>
      </c>
      <c r="L508" s="164">
        <v>0</v>
      </c>
      <c r="M508" s="164">
        <v>0</v>
      </c>
      <c r="N508" s="164">
        <v>0</v>
      </c>
    </row>
    <row r="509" spans="1:14" x14ac:dyDescent="0.2">
      <c r="A509" s="27" t="s">
        <v>3286</v>
      </c>
      <c r="B509" s="164">
        <v>0</v>
      </c>
      <c r="C509" s="164">
        <v>0</v>
      </c>
      <c r="D509" s="164">
        <v>0</v>
      </c>
      <c r="E509" s="164">
        <v>0</v>
      </c>
      <c r="F509" s="164">
        <v>0</v>
      </c>
      <c r="G509" s="164">
        <v>0</v>
      </c>
      <c r="H509" s="164">
        <v>0</v>
      </c>
      <c r="I509" s="164">
        <v>0</v>
      </c>
      <c r="J509" s="164">
        <v>0</v>
      </c>
      <c r="K509" s="164">
        <v>0</v>
      </c>
      <c r="L509" s="164">
        <v>0</v>
      </c>
      <c r="M509" s="164">
        <v>0</v>
      </c>
      <c r="N509" s="164">
        <v>0</v>
      </c>
    </row>
    <row r="510" spans="1:14" x14ac:dyDescent="0.2">
      <c r="A510" s="27" t="s">
        <v>3287</v>
      </c>
      <c r="B510" s="164">
        <v>0</v>
      </c>
      <c r="C510" s="164">
        <v>0</v>
      </c>
      <c r="D510" s="164">
        <v>0</v>
      </c>
      <c r="E510" s="164">
        <v>0</v>
      </c>
      <c r="F510" s="164">
        <v>0</v>
      </c>
      <c r="G510" s="164">
        <v>0</v>
      </c>
      <c r="H510" s="164">
        <v>0</v>
      </c>
      <c r="I510" s="164">
        <v>0</v>
      </c>
      <c r="J510" s="164">
        <v>0</v>
      </c>
      <c r="K510" s="164">
        <v>0</v>
      </c>
      <c r="L510" s="164">
        <v>0</v>
      </c>
      <c r="M510" s="164">
        <v>0</v>
      </c>
      <c r="N510" s="164">
        <v>0</v>
      </c>
    </row>
    <row r="511" spans="1:14" x14ac:dyDescent="0.2">
      <c r="A511" s="27" t="s">
        <v>3288</v>
      </c>
      <c r="B511" s="164">
        <v>0</v>
      </c>
      <c r="C511" s="164">
        <v>0</v>
      </c>
      <c r="D511" s="164">
        <v>0</v>
      </c>
      <c r="E511" s="164">
        <v>0</v>
      </c>
      <c r="F511" s="164">
        <v>0</v>
      </c>
      <c r="G511" s="164">
        <v>0</v>
      </c>
      <c r="H511" s="164">
        <v>0</v>
      </c>
      <c r="I511" s="164">
        <v>0</v>
      </c>
      <c r="J511" s="164">
        <v>0</v>
      </c>
      <c r="K511" s="164">
        <v>0</v>
      </c>
      <c r="L511" s="164">
        <v>0</v>
      </c>
      <c r="M511" s="164">
        <v>0</v>
      </c>
      <c r="N511" s="164">
        <v>0</v>
      </c>
    </row>
    <row r="512" spans="1:14" x14ac:dyDescent="0.2">
      <c r="A512" s="27" t="s">
        <v>3289</v>
      </c>
      <c r="B512" s="164">
        <v>0</v>
      </c>
      <c r="C512" s="164">
        <v>0</v>
      </c>
      <c r="D512" s="164">
        <v>0</v>
      </c>
      <c r="E512" s="164">
        <v>0</v>
      </c>
      <c r="F512" s="164">
        <v>0</v>
      </c>
      <c r="G512" s="164">
        <v>0</v>
      </c>
      <c r="H512" s="164">
        <v>0</v>
      </c>
      <c r="I512" s="164">
        <v>0</v>
      </c>
      <c r="J512" s="164">
        <v>0</v>
      </c>
      <c r="K512" s="164">
        <v>0</v>
      </c>
      <c r="L512" s="164">
        <v>0</v>
      </c>
      <c r="M512" s="164">
        <v>0</v>
      </c>
      <c r="N512" s="164">
        <v>0</v>
      </c>
    </row>
    <row r="513" spans="1:14" x14ac:dyDescent="0.2">
      <c r="A513" s="27" t="s">
        <v>3290</v>
      </c>
      <c r="B513" s="164">
        <v>0</v>
      </c>
      <c r="C513" s="164">
        <v>0</v>
      </c>
      <c r="D513" s="164">
        <v>0</v>
      </c>
      <c r="E513" s="164">
        <v>0</v>
      </c>
      <c r="F513" s="164">
        <v>0</v>
      </c>
      <c r="G513" s="164">
        <v>0</v>
      </c>
      <c r="H513" s="164">
        <v>0</v>
      </c>
      <c r="I513" s="164">
        <v>0</v>
      </c>
      <c r="J513" s="164">
        <v>0</v>
      </c>
      <c r="K513" s="164">
        <v>0</v>
      </c>
      <c r="L513" s="164">
        <v>0</v>
      </c>
      <c r="M513" s="164">
        <v>0</v>
      </c>
      <c r="N513" s="164">
        <v>0</v>
      </c>
    </row>
    <row r="514" spans="1:14" x14ac:dyDescent="0.2">
      <c r="A514" s="27" t="s">
        <v>3291</v>
      </c>
      <c r="B514" s="164">
        <v>0</v>
      </c>
      <c r="C514" s="164">
        <v>0</v>
      </c>
      <c r="D514" s="164">
        <v>0</v>
      </c>
      <c r="E514" s="164">
        <v>0</v>
      </c>
      <c r="F514" s="164">
        <v>0</v>
      </c>
      <c r="G514" s="164">
        <v>0</v>
      </c>
      <c r="H514" s="164">
        <v>0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0</v>
      </c>
    </row>
    <row r="515" spans="1:14" x14ac:dyDescent="0.2">
      <c r="A515" s="27" t="s">
        <v>3292</v>
      </c>
      <c r="B515" s="164">
        <v>0</v>
      </c>
      <c r="C515" s="164">
        <v>0</v>
      </c>
      <c r="D515" s="164">
        <v>0</v>
      </c>
      <c r="E515" s="164">
        <v>0</v>
      </c>
      <c r="F515" s="164">
        <v>0</v>
      </c>
      <c r="G515" s="164">
        <v>0</v>
      </c>
      <c r="H515" s="164">
        <v>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</row>
    <row r="516" spans="1:14" x14ac:dyDescent="0.2">
      <c r="A516" s="27" t="s">
        <v>3293</v>
      </c>
      <c r="B516" s="164">
        <v>0</v>
      </c>
      <c r="C516" s="164">
        <v>0</v>
      </c>
      <c r="D516" s="164">
        <v>0</v>
      </c>
      <c r="E516" s="164">
        <v>0</v>
      </c>
      <c r="F516" s="164">
        <v>0</v>
      </c>
      <c r="G516" s="164">
        <v>0</v>
      </c>
      <c r="H516" s="164">
        <v>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</row>
    <row r="517" spans="1:14" x14ac:dyDescent="0.2">
      <c r="A517" s="27" t="s">
        <v>3294</v>
      </c>
      <c r="B517" s="164">
        <v>0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0</v>
      </c>
      <c r="K517" s="164">
        <v>0</v>
      </c>
      <c r="L517" s="164">
        <v>0</v>
      </c>
      <c r="M517" s="164">
        <v>0</v>
      </c>
      <c r="N517" s="164">
        <v>0</v>
      </c>
    </row>
    <row r="518" spans="1:14" x14ac:dyDescent="0.2">
      <c r="A518" s="27" t="s">
        <v>3295</v>
      </c>
      <c r="B518" s="164">
        <v>0</v>
      </c>
      <c r="C518" s="164">
        <v>0</v>
      </c>
      <c r="D518" s="164">
        <v>0</v>
      </c>
      <c r="E518" s="164">
        <v>0</v>
      </c>
      <c r="F518" s="164">
        <v>0</v>
      </c>
      <c r="G518" s="164">
        <v>0</v>
      </c>
      <c r="H518" s="164">
        <v>0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</row>
    <row r="519" spans="1:14" x14ac:dyDescent="0.2">
      <c r="A519" s="27" t="s">
        <v>3296</v>
      </c>
      <c r="B519" s="164">
        <v>0</v>
      </c>
      <c r="C519" s="164">
        <v>0</v>
      </c>
      <c r="D519" s="164">
        <v>0</v>
      </c>
      <c r="E519" s="164">
        <v>0</v>
      </c>
      <c r="F519" s="164">
        <v>0</v>
      </c>
      <c r="G519" s="164">
        <v>0</v>
      </c>
      <c r="H519" s="164">
        <v>0</v>
      </c>
      <c r="I519" s="164">
        <v>0</v>
      </c>
      <c r="J519" s="164">
        <v>0</v>
      </c>
      <c r="K519" s="164">
        <v>0</v>
      </c>
      <c r="L519" s="164">
        <v>0</v>
      </c>
      <c r="M519" s="164">
        <v>0</v>
      </c>
      <c r="N519" s="164">
        <v>0</v>
      </c>
    </row>
    <row r="520" spans="1:14" x14ac:dyDescent="0.2">
      <c r="A520" s="27" t="s">
        <v>3297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665F7-5CD6-414F-8195-0E527262483C}">
  <sheetPr>
    <tabColor theme="7"/>
  </sheetPr>
  <dimension ref="A1:N48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40.6640625" style="27" customWidth="1"/>
    <col min="2" max="14" width="11.33203125" style="164" bestFit="1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732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1278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1279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7.1640198047344498E-8</v>
      </c>
      <c r="C23" s="164">
        <v>0</v>
      </c>
      <c r="D23" s="164">
        <v>7.1640198047344498E-8</v>
      </c>
      <c r="E23" s="164">
        <v>7.1640198047344498E-8</v>
      </c>
      <c r="F23" s="164">
        <v>1.43280396094689E-7</v>
      </c>
      <c r="G23" s="164">
        <v>2.14920594142033E-7</v>
      </c>
      <c r="H23" s="164">
        <v>1.43280396094689E-7</v>
      </c>
      <c r="I23" s="164">
        <v>1.43280396094689E-7</v>
      </c>
      <c r="J23" s="164">
        <v>1.43280396094689E-7</v>
      </c>
      <c r="K23" s="164">
        <v>2.8656079218937799E-7</v>
      </c>
      <c r="L23" s="164">
        <v>5.0148138633141097E-7</v>
      </c>
      <c r="M23" s="164">
        <v>4.2984118828406702E-7</v>
      </c>
      <c r="N23" s="164">
        <v>4.2984118828406702E-7</v>
      </c>
    </row>
    <row r="24" spans="1:14" x14ac:dyDescent="0.2">
      <c r="A24" s="30" t="s">
        <v>752</v>
      </c>
    </row>
    <row r="25" spans="1:14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754</v>
      </c>
      <c r="B26" s="164">
        <v>13200903.848461499</v>
      </c>
      <c r="C26" s="164">
        <v>13342651.7992307</v>
      </c>
      <c r="D26" s="164">
        <v>13474377.5038461</v>
      </c>
      <c r="E26" s="164">
        <v>13595609.791538401</v>
      </c>
      <c r="F26" s="164">
        <v>13707159.09</v>
      </c>
      <c r="G26" s="164">
        <v>13707159.09</v>
      </c>
      <c r="H26" s="164">
        <v>13707159.09</v>
      </c>
      <c r="I26" s="164">
        <v>13707159.09</v>
      </c>
      <c r="J26" s="164">
        <v>13707159.09</v>
      </c>
      <c r="K26" s="164">
        <v>13707159.09</v>
      </c>
      <c r="L26" s="164">
        <v>13707159.09</v>
      </c>
      <c r="M26" s="164">
        <v>13707159.09</v>
      </c>
      <c r="N26" s="164">
        <v>13707159.09</v>
      </c>
    </row>
    <row r="27" spans="1:14" x14ac:dyDescent="0.2">
      <c r="A27" s="27" t="s">
        <v>755</v>
      </c>
      <c r="B27" s="164">
        <v>1813000.68307692</v>
      </c>
      <c r="C27" s="164">
        <v>1826530.1546153801</v>
      </c>
      <c r="D27" s="164">
        <v>1839890.42615384</v>
      </c>
      <c r="E27" s="164">
        <v>1853081.0430769201</v>
      </c>
      <c r="F27" s="164">
        <v>1866101.54999999</v>
      </c>
      <c r="G27" s="164">
        <v>1866101.54999999</v>
      </c>
      <c r="H27" s="164">
        <v>1866101.54999999</v>
      </c>
      <c r="I27" s="164">
        <v>1866101.54999999</v>
      </c>
      <c r="J27" s="164">
        <v>1866101.54999999</v>
      </c>
      <c r="K27" s="164">
        <v>1866101.54999999</v>
      </c>
      <c r="L27" s="164">
        <v>1866101.54999999</v>
      </c>
      <c r="M27" s="164">
        <v>1866101.54999999</v>
      </c>
      <c r="N27" s="164">
        <v>1866101.54999999</v>
      </c>
    </row>
    <row r="28" spans="1:14" x14ac:dyDescent="0.2">
      <c r="A28" s="27" t="s">
        <v>756</v>
      </c>
      <c r="B28" s="164">
        <v>1685841.0884615299</v>
      </c>
      <c r="C28" s="164">
        <v>1697108.7730769201</v>
      </c>
      <c r="D28" s="164">
        <v>1705925.44846153</v>
      </c>
      <c r="E28" s="164">
        <v>1712254.58923076</v>
      </c>
      <c r="F28" s="164">
        <v>1716097.32</v>
      </c>
      <c r="G28" s="164">
        <v>1716097.32</v>
      </c>
      <c r="H28" s="164">
        <v>1716097.32</v>
      </c>
      <c r="I28" s="164">
        <v>1716097.32</v>
      </c>
      <c r="J28" s="164">
        <v>1716097.32</v>
      </c>
      <c r="K28" s="164">
        <v>1716097.32</v>
      </c>
      <c r="L28" s="164">
        <v>1716097.32</v>
      </c>
      <c r="M28" s="164">
        <v>1716097.32</v>
      </c>
      <c r="N28" s="164">
        <v>1716097.32</v>
      </c>
    </row>
    <row r="29" spans="1:14" x14ac:dyDescent="0.2">
      <c r="A29" s="27" t="s">
        <v>757</v>
      </c>
      <c r="B29" s="164">
        <v>1189117.0584615299</v>
      </c>
      <c r="C29" s="164">
        <v>1216254.23538461</v>
      </c>
      <c r="D29" s="164">
        <v>1236646.2369230699</v>
      </c>
      <c r="E29" s="164">
        <v>1250426.36615384</v>
      </c>
      <c r="F29" s="164">
        <v>1257718.71</v>
      </c>
      <c r="G29" s="164">
        <v>1257718.71</v>
      </c>
      <c r="H29" s="164">
        <v>1257718.71</v>
      </c>
      <c r="I29" s="164">
        <v>1257718.71</v>
      </c>
      <c r="J29" s="164">
        <v>1257718.71</v>
      </c>
      <c r="K29" s="164">
        <v>1257718.71</v>
      </c>
      <c r="L29" s="164">
        <v>1257718.71</v>
      </c>
      <c r="M29" s="164">
        <v>1257718.71</v>
      </c>
      <c r="N29" s="164">
        <v>1257718.71</v>
      </c>
    </row>
    <row r="30" spans="1:14" x14ac:dyDescent="0.2">
      <c r="A30" s="27" t="s">
        <v>758</v>
      </c>
      <c r="B30" s="164">
        <v>118464821.936923</v>
      </c>
      <c r="C30" s="164">
        <v>119513678.11461499</v>
      </c>
      <c r="D30" s="164">
        <v>117924794.23076899</v>
      </c>
      <c r="E30" s="164">
        <v>116443998.97923</v>
      </c>
      <c r="F30" s="164">
        <v>114990302.56076901</v>
      </c>
      <c r="G30" s="164">
        <v>116100566.406923</v>
      </c>
      <c r="H30" s="164">
        <v>117762200.253076</v>
      </c>
      <c r="I30" s="164">
        <v>119407099.48384599</v>
      </c>
      <c r="J30" s="164">
        <v>120911878.714615</v>
      </c>
      <c r="K30" s="164">
        <v>122293126.406923</v>
      </c>
      <c r="L30" s="164">
        <v>123513724.09923001</v>
      </c>
      <c r="M30" s="164">
        <v>124342449.48384599</v>
      </c>
      <c r="N30" s="164">
        <v>124342449.48384599</v>
      </c>
    </row>
    <row r="31" spans="1:14" x14ac:dyDescent="0.2">
      <c r="A31" s="27" t="s">
        <v>1280</v>
      </c>
      <c r="B31" s="164">
        <v>136353684.61538401</v>
      </c>
      <c r="C31" s="164">
        <v>137596223.07692301</v>
      </c>
      <c r="D31" s="164">
        <v>136181633.84615299</v>
      </c>
      <c r="E31" s="164">
        <v>134855370.76923001</v>
      </c>
      <c r="F31" s="164">
        <v>133537379.23076899</v>
      </c>
      <c r="G31" s="164">
        <v>134647643.07692301</v>
      </c>
      <c r="H31" s="164">
        <v>136309276.923076</v>
      </c>
      <c r="I31" s="164">
        <v>137954176.153846</v>
      </c>
      <c r="J31" s="164">
        <v>139458955.384615</v>
      </c>
      <c r="K31" s="164">
        <v>140840203.07692301</v>
      </c>
      <c r="L31" s="164">
        <v>142060800.76923001</v>
      </c>
      <c r="M31" s="164">
        <v>142889526.153846</v>
      </c>
      <c r="N31" s="164">
        <v>142889526.153846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1281</v>
      </c>
      <c r="B33" s="164">
        <v>4975355.0669230698</v>
      </c>
      <c r="C33" s="164">
        <v>5003314.5384615399</v>
      </c>
      <c r="D33" s="164">
        <v>5023309.0153846098</v>
      </c>
      <c r="E33" s="164">
        <v>5037790.3438461497</v>
      </c>
      <c r="F33" s="164">
        <v>5046589.09</v>
      </c>
      <c r="G33" s="164">
        <v>5046589.09</v>
      </c>
      <c r="H33" s="164">
        <v>5046589.09</v>
      </c>
      <c r="I33" s="164">
        <v>5046589.09</v>
      </c>
      <c r="J33" s="164">
        <v>5046589.09</v>
      </c>
      <c r="K33" s="164">
        <v>5046589.09</v>
      </c>
      <c r="L33" s="164">
        <v>5046589.09</v>
      </c>
      <c r="M33" s="164">
        <v>5046589.09</v>
      </c>
      <c r="N33" s="164">
        <v>5046589.09</v>
      </c>
    </row>
    <row r="34" spans="1:14" x14ac:dyDescent="0.2">
      <c r="A34" s="27" t="s">
        <v>1282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1283</v>
      </c>
      <c r="B35" s="164">
        <v>291388.69230769202</v>
      </c>
      <c r="C35" s="164">
        <v>292586.38461538398</v>
      </c>
      <c r="D35" s="164">
        <v>293784.07692307601</v>
      </c>
      <c r="E35" s="164">
        <v>294981.76923076902</v>
      </c>
      <c r="F35" s="164">
        <v>296179.46153846098</v>
      </c>
      <c r="G35" s="164">
        <v>297377.153846153</v>
      </c>
      <c r="H35" s="164">
        <v>298574.84615384601</v>
      </c>
      <c r="I35" s="164">
        <v>299772.53846153797</v>
      </c>
      <c r="J35" s="164">
        <v>300970.23076922999</v>
      </c>
      <c r="K35" s="164">
        <v>302167.92307692301</v>
      </c>
      <c r="L35" s="164">
        <v>303365.61538461503</v>
      </c>
      <c r="M35" s="164">
        <v>304563.30769230699</v>
      </c>
      <c r="N35" s="164">
        <v>304563.30769230699</v>
      </c>
    </row>
    <row r="36" spans="1:14" x14ac:dyDescent="0.2">
      <c r="A36" s="27" t="s">
        <v>3332</v>
      </c>
      <c r="B36" s="164">
        <v>997.58761151380895</v>
      </c>
      <c r="C36" s="164">
        <v>997.59557269588402</v>
      </c>
      <c r="D36" s="164">
        <v>997.60488225985398</v>
      </c>
      <c r="E36" s="164">
        <v>997.61392744944601</v>
      </c>
      <c r="F36" s="164">
        <v>997.63088977468999</v>
      </c>
      <c r="G36" s="164">
        <v>997.64636775136398</v>
      </c>
      <c r="H36" s="164">
        <v>997.66380621003304</v>
      </c>
      <c r="I36" s="164">
        <v>997.68512496932794</v>
      </c>
      <c r="J36" s="164">
        <v>997.69487276221605</v>
      </c>
      <c r="K36" s="164">
        <v>997.70365242630498</v>
      </c>
      <c r="L36" s="164">
        <v>997.710480657929</v>
      </c>
      <c r="M36" s="164">
        <v>997.72499128402796</v>
      </c>
      <c r="N36" s="164">
        <v>997.72499128402796</v>
      </c>
    </row>
    <row r="37" spans="1:14" x14ac:dyDescent="0.2">
      <c r="A37" s="27" t="s">
        <v>3333</v>
      </c>
      <c r="B37" s="164">
        <v>2.4123884861904599</v>
      </c>
      <c r="C37" s="164">
        <v>2.4044273041158002</v>
      </c>
      <c r="D37" s="164">
        <v>2.3951177401450501</v>
      </c>
      <c r="E37" s="164">
        <v>2.3860725505539899</v>
      </c>
      <c r="F37" s="164">
        <v>2.3691102253100298</v>
      </c>
      <c r="G37" s="164">
        <v>2.3536322486354302</v>
      </c>
      <c r="H37" s="164">
        <v>2.3361937899664702</v>
      </c>
      <c r="I37" s="164">
        <v>2.3148750306719399</v>
      </c>
      <c r="J37" s="164">
        <v>2.3051272377838501</v>
      </c>
      <c r="K37" s="164">
        <v>2.2963475736949599</v>
      </c>
      <c r="L37" s="164">
        <v>2.28951934207103</v>
      </c>
      <c r="M37" s="164">
        <v>2.2750087159711501</v>
      </c>
      <c r="N37" s="164">
        <v>2.2750087159711501</v>
      </c>
    </row>
    <row r="38" spans="1:14" x14ac:dyDescent="0.2">
      <c r="A38" s="27" t="s">
        <v>3334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3335</v>
      </c>
      <c r="B39" s="164">
        <v>598.4</v>
      </c>
      <c r="C39" s="164">
        <v>598.4</v>
      </c>
      <c r="D39" s="164">
        <v>598.4</v>
      </c>
      <c r="E39" s="164">
        <v>598.4</v>
      </c>
      <c r="F39" s="164">
        <v>598.4</v>
      </c>
      <c r="G39" s="164">
        <v>598.4</v>
      </c>
      <c r="H39" s="164">
        <v>598.4</v>
      </c>
      <c r="I39" s="164">
        <v>598.4</v>
      </c>
      <c r="J39" s="164">
        <v>598.4</v>
      </c>
      <c r="K39" s="164">
        <v>598.4</v>
      </c>
      <c r="L39" s="164">
        <v>598.4</v>
      </c>
      <c r="M39" s="164">
        <v>598.4</v>
      </c>
      <c r="N39" s="164">
        <v>598.4</v>
      </c>
    </row>
    <row r="40" spans="1:14" x14ac:dyDescent="0.2">
      <c r="A40" s="27" t="s">
        <v>3336</v>
      </c>
      <c r="B40" s="164">
        <v>277.2</v>
      </c>
      <c r="C40" s="164">
        <v>277.2</v>
      </c>
      <c r="D40" s="164">
        <v>277.2</v>
      </c>
      <c r="E40" s="164">
        <v>277.2</v>
      </c>
      <c r="F40" s="164">
        <v>277.2</v>
      </c>
      <c r="G40" s="164">
        <v>277.2</v>
      </c>
      <c r="H40" s="164">
        <v>277.2</v>
      </c>
      <c r="I40" s="164">
        <v>277.2</v>
      </c>
      <c r="J40" s="164">
        <v>277.2</v>
      </c>
      <c r="K40" s="164">
        <v>277.2</v>
      </c>
      <c r="L40" s="164">
        <v>277.2</v>
      </c>
      <c r="M40" s="164">
        <v>277.2</v>
      </c>
      <c r="N40" s="164">
        <v>277.2</v>
      </c>
    </row>
    <row r="41" spans="1:14" x14ac:dyDescent="0.2">
      <c r="A41" s="27" t="s">
        <v>3337</v>
      </c>
      <c r="B41" s="164">
        <v>124.4</v>
      </c>
      <c r="C41" s="164">
        <v>124.4</v>
      </c>
      <c r="D41" s="164">
        <v>124.4</v>
      </c>
      <c r="E41" s="164">
        <v>124.4</v>
      </c>
      <c r="F41" s="164">
        <v>124.4</v>
      </c>
      <c r="G41" s="164">
        <v>124.4</v>
      </c>
      <c r="H41" s="164">
        <v>124.4</v>
      </c>
      <c r="I41" s="164">
        <v>124.4</v>
      </c>
      <c r="J41" s="164">
        <v>124.4</v>
      </c>
      <c r="K41" s="164">
        <v>124.4</v>
      </c>
      <c r="L41" s="164">
        <v>124.4</v>
      </c>
      <c r="M41" s="164">
        <v>124.4</v>
      </c>
      <c r="N41" s="164">
        <v>124.4</v>
      </c>
    </row>
    <row r="42" spans="1:14" x14ac:dyDescent="0.2">
      <c r="A42" s="27" t="s">
        <v>3338</v>
      </c>
      <c r="B42" s="164">
        <v>1000</v>
      </c>
      <c r="C42" s="164">
        <v>1000</v>
      </c>
      <c r="D42" s="164">
        <v>1000</v>
      </c>
      <c r="E42" s="164">
        <v>1000</v>
      </c>
      <c r="F42" s="164">
        <v>1000</v>
      </c>
      <c r="G42" s="164">
        <v>1000</v>
      </c>
      <c r="H42" s="164">
        <v>1000</v>
      </c>
      <c r="I42" s="164">
        <v>1000</v>
      </c>
      <c r="J42" s="164">
        <v>1000</v>
      </c>
      <c r="K42" s="164">
        <v>1000</v>
      </c>
      <c r="L42" s="164">
        <v>1000</v>
      </c>
      <c r="M42" s="164">
        <v>1000</v>
      </c>
      <c r="N42" s="164">
        <v>1000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3339</v>
      </c>
      <c r="B44" s="164">
        <v>700</v>
      </c>
      <c r="C44" s="164">
        <v>700</v>
      </c>
      <c r="D44" s="164">
        <v>700</v>
      </c>
      <c r="E44" s="164">
        <v>700</v>
      </c>
      <c r="F44" s="164">
        <v>700</v>
      </c>
      <c r="G44" s="164">
        <v>700</v>
      </c>
      <c r="H44" s="164">
        <v>700</v>
      </c>
      <c r="I44" s="164">
        <v>700</v>
      </c>
      <c r="J44" s="164">
        <v>700</v>
      </c>
      <c r="K44" s="164">
        <v>700</v>
      </c>
      <c r="L44" s="164">
        <v>700</v>
      </c>
      <c r="M44" s="164">
        <v>700</v>
      </c>
      <c r="N44" s="164">
        <v>700</v>
      </c>
    </row>
    <row r="45" spans="1:14" x14ac:dyDescent="0.2">
      <c r="A45" s="27" t="s">
        <v>3340</v>
      </c>
      <c r="B45" s="164">
        <v>299.99999999999898</v>
      </c>
      <c r="C45" s="164">
        <v>299.99999999999898</v>
      </c>
      <c r="D45" s="164">
        <v>299.99999999999898</v>
      </c>
      <c r="E45" s="164">
        <v>299.99999999999898</v>
      </c>
      <c r="F45" s="164">
        <v>299.99999999999898</v>
      </c>
      <c r="G45" s="164">
        <v>299.99999999999898</v>
      </c>
      <c r="H45" s="164">
        <v>299.99999999999898</v>
      </c>
      <c r="I45" s="164">
        <v>299.99999999999898</v>
      </c>
      <c r="J45" s="164">
        <v>299.99999999999898</v>
      </c>
      <c r="K45" s="164">
        <v>299.99999999999898</v>
      </c>
      <c r="L45" s="164">
        <v>299.99999999999898</v>
      </c>
      <c r="M45" s="164">
        <v>299.99999999999898</v>
      </c>
      <c r="N45" s="164">
        <v>299.99999999999898</v>
      </c>
    </row>
    <row r="46" spans="1:14" x14ac:dyDescent="0.2">
      <c r="A46" s="27" t="s">
        <v>3341</v>
      </c>
      <c r="B46" s="164">
        <v>512818.53846153797</v>
      </c>
      <c r="C46" s="164">
        <v>495417.07692307699</v>
      </c>
      <c r="D46" s="164">
        <v>478015.61538461503</v>
      </c>
      <c r="E46" s="164">
        <v>460614.15384615399</v>
      </c>
      <c r="F46" s="164">
        <v>443212.69230769202</v>
      </c>
      <c r="G46" s="164">
        <v>425811.23076922999</v>
      </c>
      <c r="H46" s="164">
        <v>408409.76923076902</v>
      </c>
      <c r="I46" s="164">
        <v>391008.30769230699</v>
      </c>
      <c r="J46" s="164">
        <v>373606.84615384601</v>
      </c>
      <c r="K46" s="164">
        <v>356205.38461538398</v>
      </c>
      <c r="L46" s="164">
        <v>338803.92307692301</v>
      </c>
      <c r="M46" s="164">
        <v>321402.46153846098</v>
      </c>
      <c r="N46" s="164">
        <v>321402.46153846098</v>
      </c>
    </row>
    <row r="47" spans="1:14" x14ac:dyDescent="0.2">
      <c r="A47" s="27" t="s">
        <v>3342</v>
      </c>
      <c r="B47" s="164">
        <v>698.52536575299098</v>
      </c>
      <c r="C47" s="164">
        <v>698.56412827325005</v>
      </c>
      <c r="D47" s="164">
        <v>698.60954363540804</v>
      </c>
      <c r="E47" s="164">
        <v>698.66166194416905</v>
      </c>
      <c r="F47" s="164">
        <v>698.71597047992896</v>
      </c>
      <c r="G47" s="164">
        <v>698.77115396506701</v>
      </c>
      <c r="H47" s="164">
        <v>698.82600359265496</v>
      </c>
      <c r="I47" s="164">
        <v>698.88184287287095</v>
      </c>
      <c r="J47" s="164">
        <v>698.93990610604897</v>
      </c>
      <c r="K47" s="164">
        <v>698.99801277326003</v>
      </c>
      <c r="L47" s="164">
        <v>699.05499138831999</v>
      </c>
      <c r="M47" s="164">
        <v>699.11013207132601</v>
      </c>
      <c r="N47" s="164">
        <v>698.80489273794103</v>
      </c>
    </row>
    <row r="48" spans="1:14" x14ac:dyDescent="0.2">
      <c r="A48" s="27" t="s">
        <v>3343</v>
      </c>
      <c r="B48" s="164">
        <v>299.36801389413898</v>
      </c>
      <c r="C48" s="164">
        <v>299.38462640282103</v>
      </c>
      <c r="D48" s="164">
        <v>299.404090129461</v>
      </c>
      <c r="E48" s="164">
        <v>299.42642654750102</v>
      </c>
      <c r="F48" s="164">
        <v>299.44970163425501</v>
      </c>
      <c r="G48" s="164">
        <v>299.47335169931398</v>
      </c>
      <c r="H48" s="164">
        <v>299.49685868256603</v>
      </c>
      <c r="I48" s="164">
        <v>299.52078980265901</v>
      </c>
      <c r="J48" s="164">
        <v>299.545674045449</v>
      </c>
      <c r="K48" s="164">
        <v>299.57057690282602</v>
      </c>
      <c r="L48" s="164">
        <v>299.59499630928002</v>
      </c>
      <c r="M48" s="164">
        <v>299.618628030568</v>
      </c>
      <c r="N48" s="164">
        <v>299.48781117340297</v>
      </c>
    </row>
    <row r="49" spans="1:14" x14ac:dyDescent="0.2">
      <c r="A49" s="27" t="s">
        <v>3344</v>
      </c>
      <c r="B49" s="164">
        <v>2.1066203528696499</v>
      </c>
      <c r="C49" s="164">
        <v>2.0512453239278701</v>
      </c>
      <c r="D49" s="164">
        <v>1.98636623513027</v>
      </c>
      <c r="E49" s="164">
        <v>1.9119115083292599</v>
      </c>
      <c r="F49" s="164">
        <v>1.8343278858155101</v>
      </c>
      <c r="G49" s="164">
        <v>1.7554943356174599</v>
      </c>
      <c r="H49" s="164">
        <v>1.67713772477825</v>
      </c>
      <c r="I49" s="164">
        <v>1.59736732446968</v>
      </c>
      <c r="J49" s="164">
        <v>1.51441984850137</v>
      </c>
      <c r="K49" s="164">
        <v>1.43141032391328</v>
      </c>
      <c r="L49" s="164">
        <v>1.3500123023994599</v>
      </c>
      <c r="M49" s="164">
        <v>1.2712398981056099</v>
      </c>
      <c r="N49" s="164">
        <v>1.7072960886548001</v>
      </c>
    </row>
    <row r="50" spans="1:14" x14ac:dyDescent="0.2">
      <c r="A50" s="27" t="s">
        <v>3345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3346</v>
      </c>
      <c r="B52" s="164">
        <v>1000</v>
      </c>
      <c r="C52" s="164">
        <v>1000</v>
      </c>
      <c r="D52" s="164">
        <v>1000</v>
      </c>
      <c r="E52" s="164">
        <v>1000</v>
      </c>
      <c r="F52" s="164">
        <v>1000</v>
      </c>
      <c r="G52" s="164">
        <v>1000</v>
      </c>
      <c r="H52" s="164">
        <v>1000</v>
      </c>
      <c r="I52" s="164">
        <v>1000</v>
      </c>
      <c r="J52" s="164">
        <v>1000</v>
      </c>
      <c r="K52" s="164">
        <v>1000</v>
      </c>
      <c r="L52" s="164">
        <v>1000</v>
      </c>
      <c r="M52" s="164">
        <v>1000</v>
      </c>
      <c r="N52" s="164">
        <v>1000</v>
      </c>
    </row>
    <row r="53" spans="1:14" x14ac:dyDescent="0.2">
      <c r="A53" s="27" t="s">
        <v>3347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782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3348</v>
      </c>
      <c r="B55" s="164">
        <v>650</v>
      </c>
      <c r="C55" s="164">
        <v>650</v>
      </c>
      <c r="D55" s="164">
        <v>650</v>
      </c>
      <c r="E55" s="164">
        <v>650</v>
      </c>
      <c r="F55" s="164">
        <v>650</v>
      </c>
      <c r="G55" s="164">
        <v>650</v>
      </c>
      <c r="H55" s="164">
        <v>650</v>
      </c>
      <c r="I55" s="164">
        <v>650</v>
      </c>
      <c r="J55" s="164">
        <v>650</v>
      </c>
      <c r="K55" s="164">
        <v>650</v>
      </c>
      <c r="L55" s="164">
        <v>650</v>
      </c>
      <c r="M55" s="164">
        <v>650</v>
      </c>
      <c r="N55" s="164">
        <v>650</v>
      </c>
    </row>
    <row r="56" spans="1:14" x14ac:dyDescent="0.2">
      <c r="A56" s="27" t="s">
        <v>3349</v>
      </c>
      <c r="B56" s="164">
        <v>350</v>
      </c>
      <c r="C56" s="164">
        <v>350</v>
      </c>
      <c r="D56" s="164">
        <v>350</v>
      </c>
      <c r="E56" s="164">
        <v>350</v>
      </c>
      <c r="F56" s="164">
        <v>350</v>
      </c>
      <c r="G56" s="164">
        <v>350</v>
      </c>
      <c r="H56" s="164">
        <v>350</v>
      </c>
      <c r="I56" s="164">
        <v>350</v>
      </c>
      <c r="J56" s="164">
        <v>350</v>
      </c>
      <c r="K56" s="164">
        <v>350</v>
      </c>
      <c r="L56" s="164">
        <v>350</v>
      </c>
      <c r="M56" s="164">
        <v>350</v>
      </c>
      <c r="N56" s="164">
        <v>350</v>
      </c>
    </row>
    <row r="57" spans="1:14" x14ac:dyDescent="0.2">
      <c r="A57" s="27" t="s">
        <v>785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</row>
    <row r="58" spans="1:14" x14ac:dyDescent="0.2">
      <c r="A58" s="27" t="s">
        <v>3350</v>
      </c>
      <c r="B58" s="164">
        <v>52.1584046217028</v>
      </c>
      <c r="C58" s="164">
        <v>43.0342313338571</v>
      </c>
      <c r="D58" s="164">
        <v>34.782128455934497</v>
      </c>
      <c r="E58" s="164">
        <v>30.248691163324001</v>
      </c>
      <c r="F58" s="164">
        <v>25.781855531032999</v>
      </c>
      <c r="G58" s="164">
        <v>21.335784844789401</v>
      </c>
      <c r="H58" s="164">
        <v>18.1872387172183</v>
      </c>
      <c r="I58" s="164">
        <v>15.3378371865197</v>
      </c>
      <c r="J58" s="164">
        <v>14.0812521471653</v>
      </c>
      <c r="K58" s="164">
        <v>15.6729148308118</v>
      </c>
      <c r="L58" s="164">
        <v>16.583795380547699</v>
      </c>
      <c r="M58" s="164">
        <v>17.764738349851399</v>
      </c>
      <c r="N58" s="164">
        <v>25.414072713562899</v>
      </c>
    </row>
    <row r="59" spans="1:14" x14ac:dyDescent="0.2">
      <c r="A59" s="27" t="s">
        <v>3351</v>
      </c>
      <c r="B59" s="164">
        <v>947.84159537829703</v>
      </c>
      <c r="C59" s="164">
        <v>956.96576866614203</v>
      </c>
      <c r="D59" s="164">
        <v>965.21787154406502</v>
      </c>
      <c r="E59" s="164">
        <v>969.75130883667498</v>
      </c>
      <c r="F59" s="164">
        <v>974.21814446896599</v>
      </c>
      <c r="G59" s="164">
        <v>978.66421515520994</v>
      </c>
      <c r="H59" s="164">
        <v>981.81276128278103</v>
      </c>
      <c r="I59" s="164">
        <v>984.66216281347999</v>
      </c>
      <c r="J59" s="164">
        <v>985.91874785283403</v>
      </c>
      <c r="K59" s="164">
        <v>984.32708516918797</v>
      </c>
      <c r="L59" s="164">
        <v>983.41620461945195</v>
      </c>
      <c r="M59" s="164">
        <v>982.235261650148</v>
      </c>
      <c r="N59" s="164">
        <v>974.585927286436</v>
      </c>
    </row>
    <row r="60" spans="1:14" x14ac:dyDescent="0.2">
      <c r="A60" s="27" t="s">
        <v>3352</v>
      </c>
      <c r="B60" s="164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</row>
    <row r="61" spans="1:14" x14ac:dyDescent="0.2">
      <c r="A61" s="27" t="s">
        <v>3353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</row>
    <row r="62" spans="1:14" x14ac:dyDescent="0.2">
      <c r="A62" s="27" t="s">
        <v>3354</v>
      </c>
      <c r="B62" s="164">
        <v>1000</v>
      </c>
      <c r="C62" s="164">
        <v>1000</v>
      </c>
      <c r="D62" s="164">
        <v>1000</v>
      </c>
      <c r="E62" s="164">
        <v>1000</v>
      </c>
      <c r="F62" s="164">
        <v>1000</v>
      </c>
      <c r="G62" s="164">
        <v>1000</v>
      </c>
      <c r="H62" s="164">
        <v>1000</v>
      </c>
      <c r="I62" s="164">
        <v>1000</v>
      </c>
      <c r="J62" s="164">
        <v>1000</v>
      </c>
      <c r="K62" s="164">
        <v>1000</v>
      </c>
      <c r="L62" s="164">
        <v>1000</v>
      </c>
      <c r="M62" s="164">
        <v>1000</v>
      </c>
      <c r="N62" s="164">
        <v>1000</v>
      </c>
    </row>
    <row r="63" spans="1:14" x14ac:dyDescent="0.2">
      <c r="A63" s="27" t="s">
        <v>1837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</row>
    <row r="64" spans="1:14" x14ac:dyDescent="0.2">
      <c r="A64" s="27" t="s">
        <v>3355</v>
      </c>
      <c r="B64" s="164">
        <v>718482.30769230705</v>
      </c>
      <c r="C64" s="164">
        <v>853676.92307692301</v>
      </c>
      <c r="D64" s="164">
        <v>999430</v>
      </c>
      <c r="E64" s="164">
        <v>1155813.84615384</v>
      </c>
      <c r="F64" s="164">
        <v>1322852.3076923001</v>
      </c>
      <c r="G64" s="164">
        <v>1500545.3846153801</v>
      </c>
      <c r="H64" s="164">
        <v>1632895.3846153801</v>
      </c>
      <c r="I64" s="164">
        <v>1766368.4615384601</v>
      </c>
      <c r="J64" s="164">
        <v>1900931.5384615301</v>
      </c>
      <c r="K64" s="164">
        <v>2036556.15384615</v>
      </c>
      <c r="L64" s="164">
        <v>2173186.9230769202</v>
      </c>
      <c r="M64" s="164">
        <v>2315882.3076923001</v>
      </c>
      <c r="N64" s="164">
        <v>1531385.1282051201</v>
      </c>
    </row>
    <row r="65" spans="1:14" x14ac:dyDescent="0.2">
      <c r="A65" s="27" t="s">
        <v>3356</v>
      </c>
      <c r="B65" s="164">
        <v>500</v>
      </c>
      <c r="C65" s="164">
        <v>500</v>
      </c>
      <c r="D65" s="164">
        <v>500</v>
      </c>
      <c r="E65" s="164">
        <v>500</v>
      </c>
      <c r="F65" s="164">
        <v>500</v>
      </c>
      <c r="G65" s="164">
        <v>500</v>
      </c>
      <c r="H65" s="164">
        <v>500</v>
      </c>
      <c r="I65" s="164">
        <v>500</v>
      </c>
      <c r="J65" s="164">
        <v>500</v>
      </c>
      <c r="K65" s="164">
        <v>500</v>
      </c>
      <c r="L65" s="164">
        <v>506.84775165487298</v>
      </c>
      <c r="M65" s="164">
        <v>513.69550330974596</v>
      </c>
      <c r="N65" s="164">
        <v>501.71193791371797</v>
      </c>
    </row>
    <row r="66" spans="1:14" x14ac:dyDescent="0.2">
      <c r="A66" s="27" t="s">
        <v>3357</v>
      </c>
      <c r="B66" s="164">
        <v>500</v>
      </c>
      <c r="C66" s="164">
        <v>500</v>
      </c>
      <c r="D66" s="164">
        <v>500</v>
      </c>
      <c r="E66" s="164">
        <v>500</v>
      </c>
      <c r="F66" s="164">
        <v>500</v>
      </c>
      <c r="G66" s="164">
        <v>500</v>
      </c>
      <c r="H66" s="164">
        <v>500</v>
      </c>
      <c r="I66" s="164">
        <v>500</v>
      </c>
      <c r="J66" s="164">
        <v>500</v>
      </c>
      <c r="K66" s="164">
        <v>500</v>
      </c>
      <c r="L66" s="164">
        <v>493.152248345126</v>
      </c>
      <c r="M66" s="164">
        <v>486.30449669025302</v>
      </c>
      <c r="N66" s="164">
        <v>498.288062086281</v>
      </c>
    </row>
    <row r="67" spans="1:14" x14ac:dyDescent="0.2">
      <c r="A67" s="27" t="s">
        <v>1841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796</v>
      </c>
    </row>
    <row r="69" spans="1:14" x14ac:dyDescent="0.2">
      <c r="A69" s="30" t="s">
        <v>3358</v>
      </c>
    </row>
    <row r="70" spans="1:14" x14ac:dyDescent="0.2">
      <c r="A70" s="30" t="s">
        <v>3359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3360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</row>
    <row r="72" spans="1:14" x14ac:dyDescent="0.2">
      <c r="A72" s="27" t="s">
        <v>3361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</row>
    <row r="73" spans="1:14" x14ac:dyDescent="0.2">
      <c r="A73" s="27" t="s">
        <v>3362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</row>
    <row r="74" spans="1:14" x14ac:dyDescent="0.2">
      <c r="A74" s="27" t="s">
        <v>3363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3364</v>
      </c>
      <c r="B75" s="164">
        <v>0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</row>
    <row r="76" spans="1:14" x14ac:dyDescent="0.2">
      <c r="A76" s="27" t="s">
        <v>3365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3366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30" t="s">
        <v>3367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</row>
    <row r="79" spans="1:14" x14ac:dyDescent="0.2">
      <c r="A79" s="27" t="s">
        <v>3368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</row>
    <row r="80" spans="1:14" x14ac:dyDescent="0.2">
      <c r="A80" s="27" t="s">
        <v>3369</v>
      </c>
      <c r="B80" s="164">
        <v>202109000</v>
      </c>
      <c r="C80" s="164">
        <v>202109000</v>
      </c>
      <c r="D80" s="164">
        <v>202109000</v>
      </c>
      <c r="E80" s="164">
        <v>202109000</v>
      </c>
      <c r="F80" s="164">
        <v>202109000</v>
      </c>
      <c r="G80" s="164">
        <v>202109000</v>
      </c>
      <c r="H80" s="164">
        <v>202109000</v>
      </c>
      <c r="I80" s="164">
        <v>202109000</v>
      </c>
      <c r="J80" s="164">
        <v>202109000</v>
      </c>
      <c r="K80" s="164">
        <v>202109000</v>
      </c>
      <c r="L80" s="164">
        <v>202109000</v>
      </c>
      <c r="M80" s="164">
        <v>202109000</v>
      </c>
      <c r="N80" s="164">
        <v>202109000</v>
      </c>
    </row>
    <row r="81" spans="1:14" x14ac:dyDescent="0.2">
      <c r="A81" s="27" t="s">
        <v>3370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</row>
    <row r="82" spans="1:14" x14ac:dyDescent="0.2">
      <c r="A82" s="27" t="s">
        <v>3371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</row>
    <row r="83" spans="1:14" x14ac:dyDescent="0.2">
      <c r="A83" s="27" t="s">
        <v>3372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3373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27" t="s">
        <v>1858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30" t="s">
        <v>3374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</row>
    <row r="87" spans="1:14" x14ac:dyDescent="0.2">
      <c r="A87" s="27" t="s">
        <v>3375</v>
      </c>
      <c r="B87" s="164">
        <v>202213769.23076901</v>
      </c>
      <c r="C87" s="164">
        <v>202221538.46153799</v>
      </c>
      <c r="D87" s="164">
        <v>202229307.692307</v>
      </c>
      <c r="E87" s="164">
        <v>202237076.923076</v>
      </c>
      <c r="F87" s="164">
        <v>202244846.153846</v>
      </c>
      <c r="G87" s="164">
        <v>202252615.384615</v>
      </c>
      <c r="H87" s="164">
        <v>202260384.61538401</v>
      </c>
      <c r="I87" s="164">
        <v>202268153.84615299</v>
      </c>
      <c r="J87" s="164">
        <v>202275923.07692301</v>
      </c>
      <c r="K87" s="164">
        <v>202283692.30769199</v>
      </c>
      <c r="L87" s="164">
        <v>202291461.538461</v>
      </c>
      <c r="M87" s="164">
        <v>202299230.76923001</v>
      </c>
      <c r="N87" s="164">
        <v>202299230.76923001</v>
      </c>
    </row>
    <row r="88" spans="1:14" x14ac:dyDescent="0.2">
      <c r="A88" s="27" t="s">
        <v>3376</v>
      </c>
      <c r="B88" s="164">
        <v>202312000</v>
      </c>
      <c r="C88" s="164">
        <v>202312000</v>
      </c>
      <c r="D88" s="164">
        <v>202312000</v>
      </c>
      <c r="E88" s="164">
        <v>202312000</v>
      </c>
      <c r="F88" s="164">
        <v>202312000</v>
      </c>
      <c r="G88" s="164">
        <v>202312000</v>
      </c>
      <c r="H88" s="164">
        <v>202312000</v>
      </c>
      <c r="I88" s="164">
        <v>202312000</v>
      </c>
      <c r="J88" s="164">
        <v>202312000</v>
      </c>
      <c r="K88" s="164">
        <v>202312000</v>
      </c>
      <c r="L88" s="164">
        <v>202312000</v>
      </c>
      <c r="M88" s="164">
        <v>202312000</v>
      </c>
      <c r="N88" s="164">
        <v>202312000</v>
      </c>
    </row>
    <row r="89" spans="1:14" x14ac:dyDescent="0.2">
      <c r="A89" s="27" t="s">
        <v>3377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3378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</row>
    <row r="91" spans="1:14" x14ac:dyDescent="0.2">
      <c r="A91" s="27" t="s">
        <v>3379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3380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</row>
    <row r="93" spans="1:14" x14ac:dyDescent="0.2">
      <c r="A93" s="27" t="s">
        <v>2882</v>
      </c>
    </row>
    <row r="94" spans="1:14" x14ac:dyDescent="0.2">
      <c r="A94" s="30" t="s">
        <v>3381</v>
      </c>
    </row>
    <row r="95" spans="1:14" x14ac:dyDescent="0.2">
      <c r="A95" s="27" t="s">
        <v>3382</v>
      </c>
      <c r="B95" s="164">
        <v>136353684.61538401</v>
      </c>
      <c r="C95" s="164">
        <v>137596223.07692301</v>
      </c>
      <c r="D95" s="164">
        <v>136181633.84615299</v>
      </c>
      <c r="E95" s="164">
        <v>134855370.76923001</v>
      </c>
      <c r="F95" s="164">
        <v>133537379.23076899</v>
      </c>
      <c r="G95" s="164">
        <v>134647643.07692301</v>
      </c>
      <c r="H95" s="164">
        <v>136309276.923076</v>
      </c>
      <c r="I95" s="164">
        <v>137954176.153846</v>
      </c>
      <c r="J95" s="164">
        <v>139458955.384615</v>
      </c>
      <c r="K95" s="164">
        <v>140840203.07692301</v>
      </c>
      <c r="L95" s="164">
        <v>142060800.76923001</v>
      </c>
      <c r="M95" s="164">
        <v>142889526.153846</v>
      </c>
      <c r="N95" s="164">
        <v>142889526.153846</v>
      </c>
    </row>
    <row r="96" spans="1:14" x14ac:dyDescent="0.2">
      <c r="A96" s="27" t="s">
        <v>3383</v>
      </c>
      <c r="B96" s="164">
        <v>142351046.923076</v>
      </c>
      <c r="C96" s="164">
        <v>142136683.84615299</v>
      </c>
      <c r="D96" s="164">
        <v>141373896.153846</v>
      </c>
      <c r="E96" s="164">
        <v>140509596.153846</v>
      </c>
      <c r="F96" s="164">
        <v>139715570.76923001</v>
      </c>
      <c r="G96" s="164">
        <v>139538408.46153799</v>
      </c>
      <c r="H96" s="164">
        <v>139458135.384615</v>
      </c>
      <c r="I96" s="164">
        <v>139115939.23076901</v>
      </c>
      <c r="J96" s="164">
        <v>138895433.84615299</v>
      </c>
      <c r="K96" s="164">
        <v>138849675.384615</v>
      </c>
      <c r="L96" s="164">
        <v>138807363.07692301</v>
      </c>
      <c r="M96" s="164">
        <v>138543075.384615</v>
      </c>
      <c r="N96" s="164">
        <v>138543075.384615</v>
      </c>
    </row>
    <row r="97" spans="1:14" x14ac:dyDescent="0.2">
      <c r="A97" s="27" t="s">
        <v>3384</v>
      </c>
      <c r="B97" s="164">
        <v>484392620</v>
      </c>
      <c r="C97" s="164">
        <v>482274878.46153802</v>
      </c>
      <c r="D97" s="164">
        <v>481148681.53846103</v>
      </c>
      <c r="E97" s="164">
        <v>480346299.99999899</v>
      </c>
      <c r="F97" s="164">
        <v>479649866.92307597</v>
      </c>
      <c r="G97" s="164">
        <v>478188979.99999899</v>
      </c>
      <c r="H97" s="164">
        <v>476530746.15384603</v>
      </c>
      <c r="I97" s="164">
        <v>475107146.92307597</v>
      </c>
      <c r="J97" s="164">
        <v>473958646.15384603</v>
      </c>
      <c r="K97" s="164">
        <v>472890571.53846103</v>
      </c>
      <c r="L97" s="164">
        <v>472744770.76923001</v>
      </c>
      <c r="M97" s="164">
        <v>473314646.92307597</v>
      </c>
      <c r="N97" s="164">
        <v>473314646.92307597</v>
      </c>
    </row>
    <row r="98" spans="1:14" x14ac:dyDescent="0.2">
      <c r="A98" s="27" t="s">
        <v>3385</v>
      </c>
      <c r="B98" s="164">
        <v>243471540</v>
      </c>
      <c r="C98" s="164">
        <v>241301327.692307</v>
      </c>
      <c r="D98" s="164">
        <v>240772538.46153799</v>
      </c>
      <c r="E98" s="164">
        <v>242027701.538461</v>
      </c>
      <c r="F98" s="164">
        <v>243518856.923076</v>
      </c>
      <c r="G98" s="164">
        <v>244965282.30769199</v>
      </c>
      <c r="H98" s="164">
        <v>246352853.84615299</v>
      </c>
      <c r="I98" s="164">
        <v>247886527.692307</v>
      </c>
      <c r="J98" s="164">
        <v>249739920.76923001</v>
      </c>
      <c r="K98" s="164">
        <v>251654093.84615299</v>
      </c>
      <c r="L98" s="164">
        <v>253286470.76923001</v>
      </c>
      <c r="M98" s="164">
        <v>254310428.46153799</v>
      </c>
      <c r="N98" s="164">
        <v>254310428.46153799</v>
      </c>
    </row>
    <row r="99" spans="1:14" x14ac:dyDescent="0.2">
      <c r="A99" s="27" t="s">
        <v>3386</v>
      </c>
      <c r="B99" s="164">
        <v>329335287.692307</v>
      </c>
      <c r="C99" s="164">
        <v>331987552.30769199</v>
      </c>
      <c r="D99" s="164">
        <v>335186978.46153802</v>
      </c>
      <c r="E99" s="164">
        <v>338655670</v>
      </c>
      <c r="F99" s="164">
        <v>341810886.92307597</v>
      </c>
      <c r="G99" s="164">
        <v>344818507.692307</v>
      </c>
      <c r="H99" s="164">
        <v>347749560</v>
      </c>
      <c r="I99" s="164">
        <v>350612476.92307699</v>
      </c>
      <c r="J99" s="164">
        <v>353021868.46153802</v>
      </c>
      <c r="K99" s="164">
        <v>355645333.07692301</v>
      </c>
      <c r="L99" s="164">
        <v>358013721.53846103</v>
      </c>
      <c r="M99" s="164">
        <v>360191971.53846103</v>
      </c>
      <c r="N99" s="164">
        <v>360191971.53846103</v>
      </c>
    </row>
    <row r="100" spans="1:14" x14ac:dyDescent="0.2">
      <c r="A100" s="27" t="s">
        <v>3387</v>
      </c>
    </row>
    <row r="101" spans="1:14" x14ac:dyDescent="0.2">
      <c r="A101" s="30" t="s">
        <v>3388</v>
      </c>
    </row>
    <row r="102" spans="1:14" x14ac:dyDescent="0.2">
      <c r="A102" s="27" t="s">
        <v>3389</v>
      </c>
    </row>
    <row r="103" spans="1:14" x14ac:dyDescent="0.2">
      <c r="A103" s="27" t="s">
        <v>3390</v>
      </c>
    </row>
    <row r="104" spans="1:14" x14ac:dyDescent="0.2">
      <c r="A104" s="27" t="s">
        <v>3391</v>
      </c>
      <c r="B104" s="164">
        <v>175681317.692307</v>
      </c>
      <c r="C104" s="164">
        <v>177562834.61538401</v>
      </c>
      <c r="D104" s="164">
        <v>179546486.923076</v>
      </c>
      <c r="E104" s="164">
        <v>181525412.30769199</v>
      </c>
      <c r="F104" s="164">
        <v>183585245.384615</v>
      </c>
      <c r="G104" s="164">
        <v>186298275.384615</v>
      </c>
      <c r="H104" s="164">
        <v>188961520</v>
      </c>
      <c r="I104" s="164">
        <v>191591734.61538401</v>
      </c>
      <c r="J104" s="164">
        <v>194245886.153846</v>
      </c>
      <c r="K104" s="164">
        <v>196879663.07692301</v>
      </c>
      <c r="L104" s="164">
        <v>199438360.76923001</v>
      </c>
      <c r="M104" s="164">
        <v>202154605.384615</v>
      </c>
      <c r="N104" s="164">
        <v>202154605.384615</v>
      </c>
    </row>
    <row r="105" spans="1:14" x14ac:dyDescent="0.2">
      <c r="A105" s="27" t="s">
        <v>3392</v>
      </c>
      <c r="B105" s="164">
        <v>337922600.76923001</v>
      </c>
      <c r="C105" s="164">
        <v>340091606.92307597</v>
      </c>
      <c r="D105" s="164">
        <v>341927416.15384603</v>
      </c>
      <c r="E105" s="164">
        <v>343229326.92307597</v>
      </c>
      <c r="F105" s="164">
        <v>345860409.23076898</v>
      </c>
      <c r="G105" s="164">
        <v>350413851.53846103</v>
      </c>
      <c r="H105" s="164">
        <v>355707057.692307</v>
      </c>
      <c r="I105" s="164">
        <v>360986589.99999899</v>
      </c>
      <c r="J105" s="164">
        <v>365277485.384615</v>
      </c>
      <c r="K105" s="164">
        <v>369525389.23076898</v>
      </c>
      <c r="L105" s="164">
        <v>373518998.46153802</v>
      </c>
      <c r="M105" s="164">
        <v>376748979.23076898</v>
      </c>
      <c r="N105" s="164">
        <v>376748979.23076898</v>
      </c>
    </row>
    <row r="106" spans="1:14" x14ac:dyDescent="0.2">
      <c r="A106" s="27" t="s">
        <v>3393</v>
      </c>
      <c r="B106" s="164">
        <v>91457004.615384594</v>
      </c>
      <c r="C106" s="164">
        <v>92679985.384615302</v>
      </c>
      <c r="D106" s="164">
        <v>93958501.538461506</v>
      </c>
      <c r="E106" s="164">
        <v>95156150.769230694</v>
      </c>
      <c r="F106" s="164">
        <v>96292633.846153796</v>
      </c>
      <c r="G106" s="164">
        <v>92174207.692307606</v>
      </c>
      <c r="H106" s="164">
        <v>94468898.461538404</v>
      </c>
      <c r="I106" s="164">
        <v>96829460.769230798</v>
      </c>
      <c r="J106" s="164">
        <v>99217386.1538461</v>
      </c>
      <c r="K106" s="164">
        <v>101684637.692307</v>
      </c>
      <c r="L106" s="164">
        <v>104769273.84615301</v>
      </c>
      <c r="M106" s="164">
        <v>108852348.461538</v>
      </c>
      <c r="N106" s="164">
        <v>108852348.461538</v>
      </c>
    </row>
    <row r="107" spans="1:14" x14ac:dyDescent="0.2">
      <c r="A107" s="27" t="s">
        <v>3394</v>
      </c>
      <c r="B107" s="164">
        <v>65241786.923076898</v>
      </c>
      <c r="C107" s="164">
        <v>67128934.615384594</v>
      </c>
      <c r="D107" s="164">
        <v>69047165.384615302</v>
      </c>
      <c r="E107" s="164">
        <v>70885767.692307696</v>
      </c>
      <c r="F107" s="164">
        <v>72709853.076922998</v>
      </c>
      <c r="G107" s="164">
        <v>74531388.461538404</v>
      </c>
      <c r="H107" s="164">
        <v>76497143.846153796</v>
      </c>
      <c r="I107" s="164">
        <v>78341523.846153796</v>
      </c>
      <c r="J107" s="164">
        <v>80183076.1538461</v>
      </c>
      <c r="K107" s="164">
        <v>81991256.1538461</v>
      </c>
      <c r="L107" s="164">
        <v>79187417.692307696</v>
      </c>
      <c r="M107" s="164">
        <v>80953680.769230694</v>
      </c>
      <c r="N107" s="164">
        <v>80953680.769230694</v>
      </c>
    </row>
    <row r="108" spans="1:14" x14ac:dyDescent="0.2">
      <c r="A108" s="27" t="s">
        <v>3395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3396</v>
      </c>
      <c r="B109" s="164">
        <v>17578790.769230701</v>
      </c>
      <c r="C109" s="164">
        <v>18283308.461538401</v>
      </c>
      <c r="D109" s="164">
        <v>18988673.846153799</v>
      </c>
      <c r="E109" s="164">
        <v>19661053.846153799</v>
      </c>
      <c r="F109" s="164">
        <v>20298766.923076902</v>
      </c>
      <c r="G109" s="164">
        <v>20934991.538461499</v>
      </c>
      <c r="H109" s="164">
        <v>21571665.384615298</v>
      </c>
      <c r="I109" s="164">
        <v>22210829.230769198</v>
      </c>
      <c r="J109" s="164">
        <v>22853062.307692301</v>
      </c>
      <c r="K109" s="164">
        <v>23483540</v>
      </c>
      <c r="L109" s="164">
        <v>23958181.538461499</v>
      </c>
      <c r="M109" s="164">
        <v>24382930</v>
      </c>
      <c r="N109" s="164">
        <v>24382930</v>
      </c>
    </row>
    <row r="110" spans="1:14" x14ac:dyDescent="0.2">
      <c r="A110" s="27" t="s">
        <v>3397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3398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</row>
    <row r="112" spans="1:14" x14ac:dyDescent="0.2">
      <c r="A112" s="27" t="s">
        <v>3399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3400</v>
      </c>
      <c r="B113" s="164">
        <v>1148110099.2307601</v>
      </c>
      <c r="C113" s="164">
        <v>1158744892.3076899</v>
      </c>
      <c r="D113" s="164">
        <v>1168514636.1538401</v>
      </c>
      <c r="E113" s="164">
        <v>1178102347.6923001</v>
      </c>
      <c r="F113" s="164">
        <v>1187840027.6923001</v>
      </c>
      <c r="G113" s="164">
        <v>1197569250.7692299</v>
      </c>
      <c r="H113" s="164">
        <v>1207236507.6923001</v>
      </c>
      <c r="I113" s="164">
        <v>1217080737.6923001</v>
      </c>
      <c r="J113" s="164">
        <v>1226842890</v>
      </c>
      <c r="K113" s="164">
        <v>1236680706.1538401</v>
      </c>
      <c r="L113" s="164">
        <v>1246540583.07692</v>
      </c>
      <c r="M113" s="164">
        <v>1256521013.8461499</v>
      </c>
      <c r="N113" s="164">
        <v>1256521013.8461499</v>
      </c>
    </row>
    <row r="114" spans="1:14" x14ac:dyDescent="0.2">
      <c r="A114" s="27" t="s">
        <v>3401</v>
      </c>
      <c r="B114" s="164">
        <v>4587080</v>
      </c>
      <c r="C114" s="164">
        <v>4590474.6153846104</v>
      </c>
      <c r="D114" s="164">
        <v>4590476.9230769202</v>
      </c>
      <c r="E114" s="164">
        <v>4590471.5384615296</v>
      </c>
      <c r="F114" s="164">
        <v>4590475.3846153803</v>
      </c>
      <c r="G114" s="164">
        <v>4590486.1538461503</v>
      </c>
      <c r="H114" s="164">
        <v>4590488.4615384601</v>
      </c>
      <c r="I114" s="164">
        <v>4590490.7692307699</v>
      </c>
      <c r="J114" s="164">
        <v>4590485.3846153803</v>
      </c>
      <c r="K114" s="164">
        <v>4590496.1538461503</v>
      </c>
      <c r="L114" s="164">
        <v>4590506.9230769202</v>
      </c>
      <c r="M114" s="164">
        <v>4590509.2307692301</v>
      </c>
      <c r="N114" s="164">
        <v>4590509.2307692301</v>
      </c>
    </row>
    <row r="115" spans="1:14" x14ac:dyDescent="0.2">
      <c r="A115" s="27" t="s">
        <v>3402</v>
      </c>
      <c r="B115" s="164">
        <v>185416396.153846</v>
      </c>
      <c r="C115" s="164">
        <v>185627759.99999899</v>
      </c>
      <c r="D115" s="164">
        <v>185554418.46153799</v>
      </c>
      <c r="E115" s="164">
        <v>185189717.692307</v>
      </c>
      <c r="F115" s="164">
        <v>184617860</v>
      </c>
      <c r="G115" s="164">
        <v>184209977.692307</v>
      </c>
      <c r="H115" s="164">
        <v>182407919.99999899</v>
      </c>
      <c r="I115" s="164">
        <v>180592813.07692301</v>
      </c>
      <c r="J115" s="164">
        <v>178537481.538461</v>
      </c>
      <c r="K115" s="164">
        <v>176471519.23076901</v>
      </c>
      <c r="L115" s="164">
        <v>174418815.384615</v>
      </c>
      <c r="M115" s="164">
        <v>172357106.923076</v>
      </c>
      <c r="N115" s="164">
        <v>172357106.923076</v>
      </c>
    </row>
    <row r="116" spans="1:14" x14ac:dyDescent="0.2">
      <c r="A116" s="27" t="s">
        <v>3403</v>
      </c>
      <c r="B116" s="164">
        <v>303650</v>
      </c>
      <c r="C116" s="164">
        <v>311490.76923076902</v>
      </c>
      <c r="D116" s="164">
        <v>319379.23076922999</v>
      </c>
      <c r="E116" s="164">
        <v>327315.38461538398</v>
      </c>
      <c r="F116" s="164">
        <v>335252.30769230699</v>
      </c>
      <c r="G116" s="164">
        <v>343189.23076922999</v>
      </c>
      <c r="H116" s="164">
        <v>352033.07692307601</v>
      </c>
      <c r="I116" s="164">
        <v>359969.99999999901</v>
      </c>
      <c r="J116" s="164">
        <v>367906.92307692301</v>
      </c>
      <c r="K116" s="164">
        <v>375843.84615384601</v>
      </c>
      <c r="L116" s="164">
        <v>383781.53846153797</v>
      </c>
      <c r="M116" s="164">
        <v>391719.23076922999</v>
      </c>
      <c r="N116" s="164">
        <v>391719.23076922999</v>
      </c>
    </row>
    <row r="117" spans="1:14" x14ac:dyDescent="0.2">
      <c r="A117" s="27" t="s">
        <v>3404</v>
      </c>
      <c r="B117" s="164">
        <v>1025035.38461538</v>
      </c>
      <c r="C117" s="164">
        <v>1034051.53846153</v>
      </c>
      <c r="D117" s="164">
        <v>1042196.15384615</v>
      </c>
      <c r="E117" s="164">
        <v>1050340.7692307599</v>
      </c>
      <c r="F117" s="164">
        <v>1058485.3846153801</v>
      </c>
      <c r="G117" s="164">
        <v>1066654.6153846099</v>
      </c>
      <c r="H117" s="164">
        <v>1074823.84615384</v>
      </c>
      <c r="I117" s="164">
        <v>1082992.3076923001</v>
      </c>
      <c r="J117" s="164">
        <v>1091161.5384615301</v>
      </c>
      <c r="K117" s="164">
        <v>1099330.7692307599</v>
      </c>
      <c r="L117" s="164">
        <v>1107500</v>
      </c>
      <c r="M117" s="164">
        <v>1115669.2307692301</v>
      </c>
      <c r="N117" s="164">
        <v>1115669.2307692301</v>
      </c>
    </row>
    <row r="118" spans="1:14" x14ac:dyDescent="0.2">
      <c r="A118" s="27" t="s">
        <v>3405</v>
      </c>
      <c r="B118" s="164">
        <v>0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</row>
    <row r="119" spans="1:14" x14ac:dyDescent="0.2">
      <c r="A119" s="27" t="s">
        <v>3406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27" t="s">
        <v>3407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</row>
    <row r="121" spans="1:14" x14ac:dyDescent="0.2">
      <c r="A121" s="27" t="s">
        <v>3408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</row>
    <row r="122" spans="1:14" x14ac:dyDescent="0.2">
      <c r="A122" s="27" t="s">
        <v>3409</v>
      </c>
      <c r="B122" s="164">
        <v>188078.76923076899</v>
      </c>
      <c r="C122" s="164">
        <v>198902.538461538</v>
      </c>
      <c r="D122" s="164">
        <v>209726.30769230699</v>
      </c>
      <c r="E122" s="164">
        <v>220550.07692307601</v>
      </c>
      <c r="F122" s="164">
        <v>231373.84615384601</v>
      </c>
      <c r="G122" s="164">
        <v>242197.615384615</v>
      </c>
      <c r="H122" s="164">
        <v>253021.38461538401</v>
      </c>
      <c r="I122" s="164">
        <v>263845.153846153</v>
      </c>
      <c r="J122" s="164">
        <v>274668.92307692301</v>
      </c>
      <c r="K122" s="164">
        <v>285492.69230769202</v>
      </c>
      <c r="L122" s="164">
        <v>296316.46153846098</v>
      </c>
      <c r="M122" s="164">
        <v>297149</v>
      </c>
      <c r="N122" s="164">
        <v>297149</v>
      </c>
    </row>
    <row r="123" spans="1:14" x14ac:dyDescent="0.2">
      <c r="A123" s="27" t="s">
        <v>3410</v>
      </c>
      <c r="B123" s="164">
        <v>225312.30769230699</v>
      </c>
      <c r="C123" s="164">
        <v>243213.615384615</v>
      </c>
      <c r="D123" s="164">
        <v>261114.76923076899</v>
      </c>
      <c r="E123" s="164">
        <v>262491.92307692301</v>
      </c>
      <c r="F123" s="164">
        <v>280393.07692307601</v>
      </c>
      <c r="G123" s="164">
        <v>298294.23076922999</v>
      </c>
      <c r="H123" s="164">
        <v>316195.38461538398</v>
      </c>
      <c r="I123" s="164">
        <v>334096.53846153797</v>
      </c>
      <c r="J123" s="164">
        <v>351997.69230769202</v>
      </c>
      <c r="K123" s="164">
        <v>369898.84615384601</v>
      </c>
      <c r="L123" s="164">
        <v>387799.99999999901</v>
      </c>
      <c r="M123" s="164">
        <v>389176.99999999901</v>
      </c>
      <c r="N123" s="164">
        <v>389176.99999999901</v>
      </c>
    </row>
    <row r="124" spans="1:14" x14ac:dyDescent="0.2">
      <c r="A124" s="30" t="s">
        <v>3411</v>
      </c>
      <c r="B124" s="164">
        <v>-413391.07692307601</v>
      </c>
      <c r="C124" s="164">
        <v>-442116.153846153</v>
      </c>
      <c r="D124" s="164">
        <v>-470841.07692307699</v>
      </c>
      <c r="E124" s="164">
        <v>-483042</v>
      </c>
      <c r="F124" s="164">
        <v>-511766.92307692301</v>
      </c>
      <c r="G124" s="164">
        <v>-540491.84615384601</v>
      </c>
      <c r="H124" s="164">
        <v>-569216.76923076902</v>
      </c>
      <c r="I124" s="164">
        <v>-597941.69230769202</v>
      </c>
      <c r="J124" s="164">
        <v>-626666.61538461503</v>
      </c>
      <c r="K124" s="164">
        <v>-655391.53846153803</v>
      </c>
      <c r="L124" s="164">
        <v>-684116.46153846104</v>
      </c>
      <c r="M124" s="164">
        <v>-686326</v>
      </c>
      <c r="N124" s="164">
        <v>-686326</v>
      </c>
    </row>
    <row r="125" spans="1:14" x14ac:dyDescent="0.2">
      <c r="A125" s="27" t="s">
        <v>3412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3413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3414</v>
      </c>
      <c r="B127" s="164">
        <v>639148.30769230705</v>
      </c>
      <c r="C127" s="164">
        <v>654434.23076923005</v>
      </c>
      <c r="D127" s="164">
        <v>669720.15384615306</v>
      </c>
      <c r="E127" s="164">
        <v>670896.84615384601</v>
      </c>
      <c r="F127" s="164">
        <v>686182.76923076902</v>
      </c>
      <c r="G127" s="164">
        <v>701468.69230769202</v>
      </c>
      <c r="H127" s="164">
        <v>716754.61538461503</v>
      </c>
      <c r="I127" s="164">
        <v>732040.53846153803</v>
      </c>
      <c r="J127" s="164">
        <v>747326.46153846104</v>
      </c>
      <c r="K127" s="164">
        <v>762612.38461538404</v>
      </c>
      <c r="L127" s="164">
        <v>777898.30769230705</v>
      </c>
      <c r="M127" s="164">
        <v>779074.07692307595</v>
      </c>
      <c r="N127" s="164">
        <v>779074.07692307595</v>
      </c>
    </row>
    <row r="128" spans="1:14" x14ac:dyDescent="0.2">
      <c r="A128" s="27" t="s">
        <v>3415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30" t="s">
        <v>3416</v>
      </c>
      <c r="B129" s="164">
        <v>-639148.30769230705</v>
      </c>
      <c r="C129" s="164">
        <v>-654434.23076923005</v>
      </c>
      <c r="D129" s="164">
        <v>-669720.15384615306</v>
      </c>
      <c r="E129" s="164">
        <v>-670896.84615384601</v>
      </c>
      <c r="F129" s="164">
        <v>-686182.76923076902</v>
      </c>
      <c r="G129" s="164">
        <v>-701468.69230769202</v>
      </c>
      <c r="H129" s="164">
        <v>-716754.61538461503</v>
      </c>
      <c r="I129" s="164">
        <v>-732040.53846153803</v>
      </c>
      <c r="J129" s="164">
        <v>-747326.46153846104</v>
      </c>
      <c r="K129" s="164">
        <v>-762612.38461538404</v>
      </c>
      <c r="L129" s="164">
        <v>-777898.30769230705</v>
      </c>
      <c r="M129" s="164">
        <v>-779074.07692307595</v>
      </c>
      <c r="N129" s="164">
        <v>-779074.07692307595</v>
      </c>
    </row>
    <row r="130" spans="1:14" x14ac:dyDescent="0.2">
      <c r="A130" s="27" t="s">
        <v>3417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</row>
    <row r="131" spans="1:14" x14ac:dyDescent="0.2">
      <c r="A131" s="27" t="s">
        <v>3418</v>
      </c>
      <c r="B131" s="164">
        <v>359241.153846153</v>
      </c>
      <c r="C131" s="164">
        <v>426838.46153846098</v>
      </c>
      <c r="D131" s="164">
        <v>499715</v>
      </c>
      <c r="E131" s="164">
        <v>577906.92307692301</v>
      </c>
      <c r="F131" s="164">
        <v>661426.15384615399</v>
      </c>
      <c r="G131" s="164">
        <v>750272.69230769202</v>
      </c>
      <c r="H131" s="164">
        <v>816447.69230769202</v>
      </c>
      <c r="I131" s="164">
        <v>883184.23076923005</v>
      </c>
      <c r="J131" s="164">
        <v>950465.76923076902</v>
      </c>
      <c r="K131" s="164">
        <v>1018278.07692307</v>
      </c>
      <c r="L131" s="164">
        <v>1107155.5478201299</v>
      </c>
      <c r="M131" s="164">
        <v>1200464.52750513</v>
      </c>
      <c r="N131" s="164">
        <v>1200464.52750513</v>
      </c>
    </row>
    <row r="132" spans="1:14" x14ac:dyDescent="0.2">
      <c r="A132" s="27" t="s">
        <v>3419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30" t="s">
        <v>3420</v>
      </c>
      <c r="B133" s="164">
        <v>2027683002.6923001</v>
      </c>
      <c r="C133" s="164">
        <v>2046482177.6923001</v>
      </c>
      <c r="D133" s="164">
        <v>2063989065.7692299</v>
      </c>
      <c r="E133" s="164">
        <v>2080295811.53846</v>
      </c>
      <c r="F133" s="164">
        <v>2097850435.3846099</v>
      </c>
      <c r="G133" s="164">
        <v>2112882545.7692299</v>
      </c>
      <c r="H133" s="164">
        <v>2133684506.1538401</v>
      </c>
      <c r="I133" s="164">
        <v>2154550326.5384598</v>
      </c>
      <c r="J133" s="164">
        <v>2174157287.3076901</v>
      </c>
      <c r="K133" s="164">
        <v>2193800660.3846102</v>
      </c>
      <c r="L133" s="164">
        <v>2209020574.7785802</v>
      </c>
      <c r="M133" s="164">
        <v>2229269026.8351898</v>
      </c>
      <c r="N133" s="164">
        <v>2229269026.8351898</v>
      </c>
    </row>
    <row r="134" spans="1:14" x14ac:dyDescent="0.2">
      <c r="A134" s="27" t="s">
        <v>3421</v>
      </c>
    </row>
    <row r="135" spans="1:14" x14ac:dyDescent="0.2">
      <c r="A135" s="27" t="s">
        <v>3422</v>
      </c>
    </row>
    <row r="136" spans="1:14" x14ac:dyDescent="0.2">
      <c r="A136" s="27" t="s">
        <v>3423</v>
      </c>
      <c r="B136" s="164">
        <v>223545383.84615299</v>
      </c>
      <c r="C136" s="164">
        <v>226634448.46153799</v>
      </c>
      <c r="D136" s="164">
        <v>229498665.384615</v>
      </c>
      <c r="E136" s="164">
        <v>232360687.692307</v>
      </c>
      <c r="F136" s="164">
        <v>235152746.923076</v>
      </c>
      <c r="G136" s="164">
        <v>237961673.84615299</v>
      </c>
      <c r="H136" s="164">
        <v>240778914.61538401</v>
      </c>
      <c r="I136" s="164">
        <v>243624632.30769199</v>
      </c>
      <c r="J136" s="164">
        <v>246510764.61538401</v>
      </c>
      <c r="K136" s="164">
        <v>249460105.384615</v>
      </c>
      <c r="L136" s="164">
        <v>252398335.384615</v>
      </c>
      <c r="M136" s="164">
        <v>255302626.153846</v>
      </c>
      <c r="N136" s="164">
        <v>255302626.153846</v>
      </c>
    </row>
    <row r="137" spans="1:14" x14ac:dyDescent="0.2">
      <c r="A137" s="27" t="s">
        <v>3424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3425</v>
      </c>
      <c r="B138" s="164">
        <v>-2477288.4615384601</v>
      </c>
      <c r="C138" s="164">
        <v>-2477288.4615384601</v>
      </c>
      <c r="D138" s="164">
        <v>-2479082.3076923001</v>
      </c>
      <c r="E138" s="164">
        <v>-2480876.1538461498</v>
      </c>
      <c r="F138" s="164">
        <v>-2482669.9999999902</v>
      </c>
      <c r="G138" s="164">
        <v>-2482669.9999999902</v>
      </c>
      <c r="H138" s="164">
        <v>-2482669.9999999902</v>
      </c>
      <c r="I138" s="164">
        <v>-2482669.9999999902</v>
      </c>
      <c r="J138" s="164">
        <v>-2482669.9999999902</v>
      </c>
      <c r="K138" s="164">
        <v>-2482669.9999999902</v>
      </c>
      <c r="L138" s="164">
        <v>-2482669.9999999902</v>
      </c>
      <c r="M138" s="164">
        <v>-2482669.9999999902</v>
      </c>
      <c r="N138" s="164">
        <v>-2482669.9999999902</v>
      </c>
    </row>
    <row r="139" spans="1:14" x14ac:dyDescent="0.2">
      <c r="A139" s="27" t="s">
        <v>3426</v>
      </c>
      <c r="B139" s="164">
        <v>-6526164.6153846104</v>
      </c>
      <c r="C139" s="164">
        <v>-6409358.4615384601</v>
      </c>
      <c r="D139" s="164">
        <v>-6292552.3076922996</v>
      </c>
      <c r="E139" s="164">
        <v>-6175746.1538461503</v>
      </c>
      <c r="F139" s="164">
        <v>-6058940</v>
      </c>
      <c r="G139" s="164">
        <v>-6058940</v>
      </c>
      <c r="H139" s="164">
        <v>-6058940</v>
      </c>
      <c r="I139" s="164">
        <v>-6058940</v>
      </c>
      <c r="J139" s="164">
        <v>-6058940</v>
      </c>
      <c r="K139" s="164">
        <v>-6058940</v>
      </c>
      <c r="L139" s="164">
        <v>-6058940</v>
      </c>
      <c r="M139" s="164">
        <v>-6058940</v>
      </c>
      <c r="N139" s="164">
        <v>-6058940</v>
      </c>
    </row>
    <row r="140" spans="1:14" x14ac:dyDescent="0.2">
      <c r="A140" s="27" t="s">
        <v>3427</v>
      </c>
      <c r="B140" s="164">
        <v>13354506.1538461</v>
      </c>
      <c r="C140" s="164">
        <v>13932059.2307692</v>
      </c>
      <c r="D140" s="164">
        <v>14529367.692307601</v>
      </c>
      <c r="E140" s="164">
        <v>15120871.538461501</v>
      </c>
      <c r="F140" s="164">
        <v>15710264.615384599</v>
      </c>
      <c r="G140" s="164">
        <v>16297835.3846153</v>
      </c>
      <c r="H140" s="164">
        <v>16882317.692307599</v>
      </c>
      <c r="I140" s="164">
        <v>17465900.769230701</v>
      </c>
      <c r="J140" s="164">
        <v>18051601.538461499</v>
      </c>
      <c r="K140" s="164">
        <v>18637350</v>
      </c>
      <c r="L140" s="164">
        <v>19223026.923076902</v>
      </c>
      <c r="M140" s="164">
        <v>19807177.692307599</v>
      </c>
      <c r="N140" s="164">
        <v>19807177.692307599</v>
      </c>
    </row>
    <row r="141" spans="1:14" x14ac:dyDescent="0.2">
      <c r="A141" s="27" t="s">
        <v>3428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30" t="s">
        <v>3429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</row>
    <row r="143" spans="1:14" x14ac:dyDescent="0.2">
      <c r="A143" s="27" t="s">
        <v>3430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</row>
    <row r="144" spans="1:14" x14ac:dyDescent="0.2">
      <c r="A144" s="27" t="s">
        <v>3431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</row>
    <row r="145" spans="1:14" x14ac:dyDescent="0.2">
      <c r="A145" s="27" t="s">
        <v>3432</v>
      </c>
      <c r="B145" s="164">
        <v>3307372.1538461498</v>
      </c>
      <c r="C145" s="164">
        <v>3342039.1538461498</v>
      </c>
      <c r="D145" s="164">
        <v>3376706.1538461498</v>
      </c>
      <c r="E145" s="164">
        <v>3379372.84615384</v>
      </c>
      <c r="F145" s="164">
        <v>3414039.84615384</v>
      </c>
      <c r="G145" s="164">
        <v>3448706.84615384</v>
      </c>
      <c r="H145" s="164">
        <v>3483373.84615384</v>
      </c>
      <c r="I145" s="164">
        <v>3518040.84615384</v>
      </c>
      <c r="J145" s="164">
        <v>3552707.84615384</v>
      </c>
      <c r="K145" s="164">
        <v>3587374.84615384</v>
      </c>
      <c r="L145" s="164">
        <v>3622041.84615384</v>
      </c>
      <c r="M145" s="164">
        <v>3624707.9999999902</v>
      </c>
      <c r="N145" s="164">
        <v>3624707.9999999902</v>
      </c>
    </row>
    <row r="146" spans="1:14" x14ac:dyDescent="0.2">
      <c r="A146" s="30" t="s">
        <v>3433</v>
      </c>
      <c r="B146" s="164">
        <v>-3307372.1538461498</v>
      </c>
      <c r="C146" s="164">
        <v>-3342039.1538461498</v>
      </c>
      <c r="D146" s="164">
        <v>-3376706.1538461498</v>
      </c>
      <c r="E146" s="164">
        <v>-3379372.84615384</v>
      </c>
      <c r="F146" s="164">
        <v>-3414039.84615384</v>
      </c>
      <c r="G146" s="164">
        <v>-3448706.84615384</v>
      </c>
      <c r="H146" s="164">
        <v>-3483373.84615384</v>
      </c>
      <c r="I146" s="164">
        <v>-3518040.84615384</v>
      </c>
      <c r="J146" s="164">
        <v>-3552707.84615384</v>
      </c>
      <c r="K146" s="164">
        <v>-3587374.84615384</v>
      </c>
      <c r="L146" s="164">
        <v>-3622041.84615384</v>
      </c>
      <c r="M146" s="164">
        <v>-3624707.9999999902</v>
      </c>
      <c r="N146" s="164">
        <v>-3624707.9999999902</v>
      </c>
    </row>
    <row r="147" spans="1:14" x14ac:dyDescent="0.2">
      <c r="A147" s="27" t="s">
        <v>3434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3435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30" t="s">
        <v>3436</v>
      </c>
      <c r="B149" s="164">
        <v>227896436.923076</v>
      </c>
      <c r="C149" s="164">
        <v>231679860.76923001</v>
      </c>
      <c r="D149" s="164">
        <v>235256398.46153799</v>
      </c>
      <c r="E149" s="164">
        <v>238824936.923076</v>
      </c>
      <c r="F149" s="164">
        <v>242321401.538461</v>
      </c>
      <c r="G149" s="164">
        <v>245717899.23076901</v>
      </c>
      <c r="H149" s="164">
        <v>249119622.30769199</v>
      </c>
      <c r="I149" s="164">
        <v>252548923.07692301</v>
      </c>
      <c r="J149" s="164">
        <v>256020756.153846</v>
      </c>
      <c r="K149" s="164">
        <v>259555845.384615</v>
      </c>
      <c r="L149" s="164">
        <v>263079752.30769199</v>
      </c>
      <c r="M149" s="164">
        <v>266568193.84615299</v>
      </c>
      <c r="N149" s="164">
        <v>266568193.84615299</v>
      </c>
    </row>
    <row r="150" spans="1:14" x14ac:dyDescent="0.2">
      <c r="A150" s="27" t="s">
        <v>3437</v>
      </c>
    </row>
    <row r="151" spans="1:14" x14ac:dyDescent="0.2">
      <c r="A151" s="27" t="s">
        <v>3438</v>
      </c>
    </row>
    <row r="152" spans="1:14" x14ac:dyDescent="0.2">
      <c r="A152" s="27" t="s">
        <v>3439</v>
      </c>
      <c r="B152" s="164">
        <v>-2170156.1538461498</v>
      </c>
      <c r="C152" s="164">
        <v>-1995891.5384615301</v>
      </c>
      <c r="D152" s="164">
        <v>-1821428.4615384601</v>
      </c>
      <c r="E152" s="164">
        <v>-1646616.92307692</v>
      </c>
      <c r="F152" s="164">
        <v>-1471805.3846153801</v>
      </c>
      <c r="G152" s="164">
        <v>-1296994.6153846099</v>
      </c>
      <c r="H152" s="164">
        <v>-1143039.2307692301</v>
      </c>
      <c r="I152" s="164">
        <v>-1143026.92307692</v>
      </c>
      <c r="J152" s="164">
        <v>-1143014.6153846099</v>
      </c>
      <c r="K152" s="164">
        <v>-1143002.3076923001</v>
      </c>
      <c r="L152" s="164">
        <v>-1142990</v>
      </c>
      <c r="M152" s="164">
        <v>-1142978.4615384601</v>
      </c>
      <c r="N152" s="164">
        <v>-1142978.4615384601</v>
      </c>
    </row>
    <row r="153" spans="1:14" x14ac:dyDescent="0.2">
      <c r="A153" s="27" t="s">
        <v>3440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x14ac:dyDescent="0.2">
      <c r="A154" s="27" t="s">
        <v>3441</v>
      </c>
      <c r="B154" s="164">
        <v>18834156.923076902</v>
      </c>
      <c r="C154" s="164">
        <v>19041049.230769198</v>
      </c>
      <c r="D154" s="164">
        <v>19252115.384615298</v>
      </c>
      <c r="E154" s="164">
        <v>19463716.1538461</v>
      </c>
      <c r="F154" s="164">
        <v>19676186.1538461</v>
      </c>
      <c r="G154" s="164">
        <v>19891753.076923002</v>
      </c>
      <c r="H154" s="164">
        <v>20110220.769230701</v>
      </c>
      <c r="I154" s="164">
        <v>20330960.769230701</v>
      </c>
      <c r="J154" s="164">
        <v>20552746.1538461</v>
      </c>
      <c r="K154" s="164">
        <v>20777323.076923002</v>
      </c>
      <c r="L154" s="164">
        <v>21003005.384615298</v>
      </c>
      <c r="M154" s="164">
        <v>21229859.230769198</v>
      </c>
      <c r="N154" s="164">
        <v>21229859.230769198</v>
      </c>
    </row>
    <row r="155" spans="1:14" x14ac:dyDescent="0.2">
      <c r="A155" s="27" t="s">
        <v>3442</v>
      </c>
      <c r="B155" s="164">
        <v>18892351.538461499</v>
      </c>
      <c r="C155" s="164">
        <v>18968755.384615298</v>
      </c>
      <c r="D155" s="164">
        <v>19045658.461538401</v>
      </c>
      <c r="E155" s="164">
        <v>19121203.076923002</v>
      </c>
      <c r="F155" s="164">
        <v>19196585.384615298</v>
      </c>
      <c r="G155" s="164">
        <v>19273411.538461499</v>
      </c>
      <c r="H155" s="164">
        <v>19350231.538461499</v>
      </c>
      <c r="I155" s="164">
        <v>19426781.538461499</v>
      </c>
      <c r="J155" s="164">
        <v>19499976.923076902</v>
      </c>
      <c r="K155" s="164">
        <v>19572628.461538401</v>
      </c>
      <c r="L155" s="164">
        <v>19645133.076923002</v>
      </c>
      <c r="M155" s="164">
        <v>19717545.384615298</v>
      </c>
      <c r="N155" s="164">
        <v>19717545.384615298</v>
      </c>
    </row>
    <row r="156" spans="1:14" x14ac:dyDescent="0.2">
      <c r="A156" s="27" t="s">
        <v>3443</v>
      </c>
      <c r="B156" s="164">
        <v>146869829.23076901</v>
      </c>
      <c r="C156" s="164">
        <v>146988529.23076901</v>
      </c>
      <c r="D156" s="164">
        <v>147088568.46153799</v>
      </c>
      <c r="E156" s="164">
        <v>146768777.692307</v>
      </c>
      <c r="F156" s="164">
        <v>146449005.384615</v>
      </c>
      <c r="G156" s="164">
        <v>146125749.99999899</v>
      </c>
      <c r="H156" s="164">
        <v>145774191.538461</v>
      </c>
      <c r="I156" s="164">
        <v>145400596.153846</v>
      </c>
      <c r="J156" s="164">
        <v>145045096.153846</v>
      </c>
      <c r="K156" s="164">
        <v>144707069.23076901</v>
      </c>
      <c r="L156" s="164">
        <v>144406758.46153799</v>
      </c>
      <c r="M156" s="164">
        <v>144061538.46153799</v>
      </c>
      <c r="N156" s="164">
        <v>144061538.46153799</v>
      </c>
    </row>
    <row r="157" spans="1:14" x14ac:dyDescent="0.2">
      <c r="A157" s="27" t="s">
        <v>3444</v>
      </c>
      <c r="B157" s="164">
        <v>-1281587.6923076899</v>
      </c>
      <c r="C157" s="164">
        <v>-1129383.07692307</v>
      </c>
      <c r="D157" s="164">
        <v>-977178.46153846104</v>
      </c>
      <c r="E157" s="164">
        <v>-824973.07692307595</v>
      </c>
      <c r="F157" s="164">
        <v>-672765.38461538404</v>
      </c>
      <c r="G157" s="164">
        <v>-520557.69230769202</v>
      </c>
      <c r="H157" s="164">
        <v>-391713.84615384601</v>
      </c>
      <c r="I157" s="164">
        <v>-396030</v>
      </c>
      <c r="J157" s="164">
        <v>-400347.69230769202</v>
      </c>
      <c r="K157" s="164">
        <v>-404664.61538461503</v>
      </c>
      <c r="L157" s="164">
        <v>-408982.30769230699</v>
      </c>
      <c r="M157" s="164">
        <v>-413300.76923076902</v>
      </c>
      <c r="N157" s="164">
        <v>-413300.76923076902</v>
      </c>
    </row>
    <row r="158" spans="1:14" x14ac:dyDescent="0.2">
      <c r="A158" s="27" t="s">
        <v>3445</v>
      </c>
      <c r="B158" s="164">
        <v>183092956.153846</v>
      </c>
      <c r="C158" s="164">
        <v>183169075.384615</v>
      </c>
      <c r="D158" s="164">
        <v>183242116.923076</v>
      </c>
      <c r="E158" s="164">
        <v>183423600.76923001</v>
      </c>
      <c r="F158" s="164">
        <v>183584221.538461</v>
      </c>
      <c r="G158" s="164">
        <v>183573205.384615</v>
      </c>
      <c r="H158" s="164">
        <v>183800107.692307</v>
      </c>
      <c r="I158" s="164">
        <v>184035693.84615299</v>
      </c>
      <c r="J158" s="164">
        <v>183916009.99999899</v>
      </c>
      <c r="K158" s="164">
        <v>183841348.46153799</v>
      </c>
      <c r="L158" s="164">
        <v>183859624.61538401</v>
      </c>
      <c r="M158" s="164">
        <v>183495101.538461</v>
      </c>
      <c r="N158" s="164">
        <v>183495101.538461</v>
      </c>
    </row>
    <row r="159" spans="1:14" x14ac:dyDescent="0.2">
      <c r="A159" s="27" t="s">
        <v>3446</v>
      </c>
      <c r="B159" s="164">
        <v>280119.23076922999</v>
      </c>
      <c r="C159" s="164">
        <v>309996.92307692301</v>
      </c>
      <c r="D159" s="164">
        <v>339874.61538461503</v>
      </c>
      <c r="E159" s="164">
        <v>369752.30769230699</v>
      </c>
      <c r="F159" s="164">
        <v>399630</v>
      </c>
      <c r="G159" s="164">
        <v>399630</v>
      </c>
      <c r="H159" s="164">
        <v>399630</v>
      </c>
      <c r="I159" s="164">
        <v>399630</v>
      </c>
      <c r="J159" s="164">
        <v>399630</v>
      </c>
      <c r="K159" s="164">
        <v>399630</v>
      </c>
      <c r="L159" s="164">
        <v>399630</v>
      </c>
      <c r="M159" s="164">
        <v>399630</v>
      </c>
      <c r="N159" s="164">
        <v>399630</v>
      </c>
    </row>
    <row r="160" spans="1:14" x14ac:dyDescent="0.2">
      <c r="A160" s="27" t="s">
        <v>3447</v>
      </c>
      <c r="B160" s="164">
        <v>26916617.692307599</v>
      </c>
      <c r="C160" s="164">
        <v>26940768.461538401</v>
      </c>
      <c r="D160" s="164">
        <v>26956176.1538461</v>
      </c>
      <c r="E160" s="164">
        <v>26961326.923076902</v>
      </c>
      <c r="F160" s="164">
        <v>27028822.307692301</v>
      </c>
      <c r="G160" s="164">
        <v>27106641.538461499</v>
      </c>
      <c r="H160" s="164">
        <v>27235236.1538461</v>
      </c>
      <c r="I160" s="164">
        <v>27360736.923076902</v>
      </c>
      <c r="J160" s="164">
        <v>27482040.769230701</v>
      </c>
      <c r="K160" s="164">
        <v>27602668.461538401</v>
      </c>
      <c r="L160" s="164">
        <v>27739680</v>
      </c>
      <c r="M160" s="164">
        <v>27878316.1538461</v>
      </c>
      <c r="N160" s="164">
        <v>27878316.1538461</v>
      </c>
    </row>
    <row r="161" spans="1:14" x14ac:dyDescent="0.2">
      <c r="A161" s="27" t="s">
        <v>3448</v>
      </c>
      <c r="B161" s="164">
        <v>-6552417.6923076902</v>
      </c>
      <c r="C161" s="164">
        <v>-6198170.7692307597</v>
      </c>
      <c r="D161" s="164">
        <v>-5843923.8461538404</v>
      </c>
      <c r="E161" s="164">
        <v>-5489676.9230769202</v>
      </c>
      <c r="F161" s="164">
        <v>-5135429.9999999898</v>
      </c>
      <c r="G161" s="164">
        <v>-5135429.9999999898</v>
      </c>
      <c r="H161" s="164">
        <v>-5135429.9999999898</v>
      </c>
      <c r="I161" s="164">
        <v>-5135429.9999999898</v>
      </c>
      <c r="J161" s="164">
        <v>-5135429.9999999898</v>
      </c>
      <c r="K161" s="164">
        <v>-5135429.9999999898</v>
      </c>
      <c r="L161" s="164">
        <v>-5135429.9999999898</v>
      </c>
      <c r="M161" s="164">
        <v>-5135429.9999999898</v>
      </c>
      <c r="N161" s="164">
        <v>-5135429.9999999898</v>
      </c>
    </row>
    <row r="162" spans="1:14" x14ac:dyDescent="0.2">
      <c r="A162" s="27" t="s">
        <v>3449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</row>
    <row r="163" spans="1:14" x14ac:dyDescent="0.2">
      <c r="A163" s="27" t="s">
        <v>3450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</row>
    <row r="164" spans="1:14" x14ac:dyDescent="0.2">
      <c r="A164" s="30" t="s">
        <v>3451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3452</v>
      </c>
      <c r="B165" s="164">
        <v>0</v>
      </c>
      <c r="C165" s="164">
        <v>0</v>
      </c>
      <c r="D165" s="164">
        <v>0</v>
      </c>
      <c r="E165" s="164">
        <v>0</v>
      </c>
      <c r="F165" s="164">
        <v>0</v>
      </c>
      <c r="G165" s="164">
        <v>0</v>
      </c>
      <c r="H165" s="164">
        <v>0</v>
      </c>
      <c r="I165" s="164">
        <v>0</v>
      </c>
      <c r="J165" s="164">
        <v>0</v>
      </c>
      <c r="K165" s="164">
        <v>0</v>
      </c>
      <c r="L165" s="164">
        <v>0</v>
      </c>
      <c r="M165" s="164">
        <v>0</v>
      </c>
      <c r="N165" s="164">
        <v>0</v>
      </c>
    </row>
    <row r="166" spans="1:14" x14ac:dyDescent="0.2">
      <c r="A166" s="27" t="s">
        <v>3453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30" t="s">
        <v>3454</v>
      </c>
      <c r="B167" s="164">
        <v>384881869.23076898</v>
      </c>
      <c r="C167" s="164">
        <v>386094729.23076898</v>
      </c>
      <c r="D167" s="164">
        <v>387281979.23076898</v>
      </c>
      <c r="E167" s="164">
        <v>388147110</v>
      </c>
      <c r="F167" s="164">
        <v>389054449.99999899</v>
      </c>
      <c r="G167" s="164">
        <v>389417409.23076898</v>
      </c>
      <c r="H167" s="164">
        <v>389999434.61538398</v>
      </c>
      <c r="I167" s="164">
        <v>390279912.30769199</v>
      </c>
      <c r="J167" s="164">
        <v>390216707.692307</v>
      </c>
      <c r="K167" s="164">
        <v>390217570.76923001</v>
      </c>
      <c r="L167" s="164">
        <v>390366429.23076898</v>
      </c>
      <c r="M167" s="164">
        <v>390090281.53846103</v>
      </c>
      <c r="N167" s="164">
        <v>390090281.53846103</v>
      </c>
    </row>
    <row r="168" spans="1:14" x14ac:dyDescent="0.2">
      <c r="A168" s="27" t="s">
        <v>3455</v>
      </c>
    </row>
    <row r="169" spans="1:14" x14ac:dyDescent="0.2">
      <c r="A169" s="30" t="s">
        <v>3456</v>
      </c>
    </row>
    <row r="170" spans="1:14" x14ac:dyDescent="0.2">
      <c r="A170" s="27" t="s">
        <v>3457</v>
      </c>
      <c r="B170" s="164">
        <v>7839057.6923076902</v>
      </c>
      <c r="C170" s="164">
        <v>8132573.8461538404</v>
      </c>
      <c r="D170" s="164">
        <v>8426088.4615384601</v>
      </c>
      <c r="E170" s="164">
        <v>8719603.0769230705</v>
      </c>
      <c r="F170" s="164">
        <v>9011263.8461538404</v>
      </c>
      <c r="G170" s="164">
        <v>9302272.3076923005</v>
      </c>
      <c r="H170" s="164">
        <v>9593283.0769230705</v>
      </c>
      <c r="I170" s="164">
        <v>9884293.0769230705</v>
      </c>
      <c r="J170" s="164">
        <v>10175302.307692301</v>
      </c>
      <c r="K170" s="164">
        <v>10466475.3846153</v>
      </c>
      <c r="L170" s="164">
        <v>10757783.076923</v>
      </c>
      <c r="M170" s="164">
        <v>11049230</v>
      </c>
      <c r="N170" s="164">
        <v>11049230</v>
      </c>
    </row>
    <row r="171" spans="1:14" x14ac:dyDescent="0.2">
      <c r="A171" s="27" t="s">
        <v>3458</v>
      </c>
      <c r="B171" s="164">
        <v>13022776.9230769</v>
      </c>
      <c r="C171" s="164">
        <v>13332883.076923</v>
      </c>
      <c r="D171" s="164">
        <v>13642995.3846153</v>
      </c>
      <c r="E171" s="164">
        <v>13953115.3846153</v>
      </c>
      <c r="F171" s="164">
        <v>14263189.999999899</v>
      </c>
      <c r="G171" s="164">
        <v>14573272.307692301</v>
      </c>
      <c r="H171" s="164">
        <v>14884247.692307601</v>
      </c>
      <c r="I171" s="164">
        <v>15194603.846153799</v>
      </c>
      <c r="J171" s="164">
        <v>15504962.307692301</v>
      </c>
      <c r="K171" s="164">
        <v>15815278.461538401</v>
      </c>
      <c r="L171" s="164">
        <v>16124519.2307692</v>
      </c>
      <c r="M171" s="164">
        <v>16433667.692307601</v>
      </c>
      <c r="N171" s="164">
        <v>16433667.692307601</v>
      </c>
    </row>
    <row r="172" spans="1:14" x14ac:dyDescent="0.2">
      <c r="A172" s="27" t="s">
        <v>3459</v>
      </c>
      <c r="B172" s="164">
        <v>6296174.6153846104</v>
      </c>
      <c r="C172" s="164">
        <v>6540203.8461538404</v>
      </c>
      <c r="D172" s="164">
        <v>6784236.9230769202</v>
      </c>
      <c r="E172" s="164">
        <v>7028276.1538461503</v>
      </c>
      <c r="F172" s="164">
        <v>7272319.2307692301</v>
      </c>
      <c r="G172" s="164">
        <v>7516363.8461538404</v>
      </c>
      <c r="H172" s="164">
        <v>7760409.2307692301</v>
      </c>
      <c r="I172" s="164">
        <v>8004455.3846153803</v>
      </c>
      <c r="J172" s="164">
        <v>8248500.7692307597</v>
      </c>
      <c r="K172" s="164">
        <v>8492573.0769230705</v>
      </c>
      <c r="L172" s="164">
        <v>8736645.3846153803</v>
      </c>
      <c r="M172" s="164">
        <v>8980720</v>
      </c>
      <c r="N172" s="164">
        <v>8980720</v>
      </c>
    </row>
    <row r="173" spans="1:14" x14ac:dyDescent="0.2">
      <c r="A173" s="27" t="s">
        <v>3460</v>
      </c>
      <c r="B173" s="164">
        <v>8337384.6153846104</v>
      </c>
      <c r="C173" s="164">
        <v>8613067.6923076902</v>
      </c>
      <c r="D173" s="164">
        <v>8888762.3076923005</v>
      </c>
      <c r="E173" s="164">
        <v>9164469.2307692301</v>
      </c>
      <c r="F173" s="164">
        <v>9440189.2307692301</v>
      </c>
      <c r="G173" s="164">
        <v>9715920</v>
      </c>
      <c r="H173" s="164">
        <v>9991190.7692307699</v>
      </c>
      <c r="I173" s="164">
        <v>10266474.615384599</v>
      </c>
      <c r="J173" s="164">
        <v>10541765.3846153</v>
      </c>
      <c r="K173" s="164">
        <v>10817122.307692301</v>
      </c>
      <c r="L173" s="164">
        <v>11092503.076923</v>
      </c>
      <c r="M173" s="164">
        <v>11367660</v>
      </c>
      <c r="N173" s="164">
        <v>11367660</v>
      </c>
    </row>
    <row r="174" spans="1:14" x14ac:dyDescent="0.2">
      <c r="A174" s="27" t="s">
        <v>3461</v>
      </c>
      <c r="B174" s="164">
        <v>5086530.7692307597</v>
      </c>
      <c r="C174" s="164">
        <v>5253442.3076922996</v>
      </c>
      <c r="D174" s="164">
        <v>5420434.6153846104</v>
      </c>
      <c r="E174" s="164">
        <v>5587506.1538461503</v>
      </c>
      <c r="F174" s="164">
        <v>5754659.2307692301</v>
      </c>
      <c r="G174" s="164">
        <v>5921893.8461538404</v>
      </c>
      <c r="H174" s="164">
        <v>6089210</v>
      </c>
      <c r="I174" s="164">
        <v>6256607.6923076902</v>
      </c>
      <c r="J174" s="164">
        <v>6424085.3846153803</v>
      </c>
      <c r="K174" s="164">
        <v>6591663.8461538404</v>
      </c>
      <c r="L174" s="164">
        <v>6759321.5384615296</v>
      </c>
      <c r="M174" s="164">
        <v>6926286.1538461503</v>
      </c>
      <c r="N174" s="164">
        <v>6926286.1538461503</v>
      </c>
    </row>
    <row r="175" spans="1:14" x14ac:dyDescent="0.2">
      <c r="A175" s="27" t="s">
        <v>3462</v>
      </c>
      <c r="B175" s="164">
        <v>297323.84615384601</v>
      </c>
      <c r="C175" s="164">
        <v>417553.84615384601</v>
      </c>
      <c r="D175" s="164">
        <v>558276.15384615306</v>
      </c>
      <c r="E175" s="164">
        <v>719461.53846153803</v>
      </c>
      <c r="F175" s="164">
        <v>901116.15384615306</v>
      </c>
      <c r="G175" s="164">
        <v>1103242.3076923001</v>
      </c>
      <c r="H175" s="164">
        <v>1325649.2307692301</v>
      </c>
      <c r="I175" s="164">
        <v>1568345.3846153801</v>
      </c>
      <c r="J175" s="164">
        <v>1831517.6923076899</v>
      </c>
      <c r="K175" s="164">
        <v>2095700.7692307599</v>
      </c>
      <c r="L175" s="164">
        <v>2360439.9999999902</v>
      </c>
      <c r="M175" s="164">
        <v>2625645.3846153799</v>
      </c>
      <c r="N175" s="164">
        <v>2625645.3846153799</v>
      </c>
    </row>
    <row r="176" spans="1:14" x14ac:dyDescent="0.2">
      <c r="A176" s="27" t="s">
        <v>3463</v>
      </c>
      <c r="B176" s="164">
        <v>2452069.2307692301</v>
      </c>
      <c r="C176" s="164">
        <v>2726356.1538461498</v>
      </c>
      <c r="D176" s="164">
        <v>3000528.4615384601</v>
      </c>
      <c r="E176" s="164">
        <v>3274574.6153846099</v>
      </c>
      <c r="F176" s="164">
        <v>3548373.84615384</v>
      </c>
      <c r="G176" s="164">
        <v>3821912.3076923001</v>
      </c>
      <c r="H176" s="164">
        <v>4095191.5384615301</v>
      </c>
      <c r="I176" s="164">
        <v>4368213.8461538404</v>
      </c>
      <c r="J176" s="164">
        <v>4640976.1538461503</v>
      </c>
      <c r="K176" s="164">
        <v>4913492.3076922996</v>
      </c>
      <c r="L176" s="164">
        <v>5185746.9230769202</v>
      </c>
      <c r="M176" s="164">
        <v>5457739.2307692301</v>
      </c>
      <c r="N176" s="164">
        <v>5457739.2307692301</v>
      </c>
    </row>
    <row r="177" spans="1:14" x14ac:dyDescent="0.2">
      <c r="A177" s="27" t="s">
        <v>3464</v>
      </c>
      <c r="B177" s="164">
        <v>4547967.6923076902</v>
      </c>
      <c r="C177" s="164">
        <v>4854054.6153846104</v>
      </c>
      <c r="D177" s="164">
        <v>5160143.0769230695</v>
      </c>
      <c r="E177" s="164">
        <v>5466231.5384615296</v>
      </c>
      <c r="F177" s="164">
        <v>5772387.6923076902</v>
      </c>
      <c r="G177" s="164">
        <v>6078610</v>
      </c>
      <c r="H177" s="164">
        <v>6365702.3076922996</v>
      </c>
      <c r="I177" s="164">
        <v>6652863.8461538404</v>
      </c>
      <c r="J177" s="164">
        <v>6940094.6153846104</v>
      </c>
      <c r="K177" s="164">
        <v>7227416.9230769202</v>
      </c>
      <c r="L177" s="164">
        <v>7514808.4615384601</v>
      </c>
      <c r="M177" s="164">
        <v>7802271.5384615296</v>
      </c>
      <c r="N177" s="164">
        <v>7802271.5384615296</v>
      </c>
    </row>
    <row r="178" spans="1:14" x14ac:dyDescent="0.2">
      <c r="A178" s="27" t="s">
        <v>3465</v>
      </c>
      <c r="B178" s="164">
        <v>538343.07692307699</v>
      </c>
      <c r="C178" s="164">
        <v>692748.46153846104</v>
      </c>
      <c r="D178" s="164">
        <v>866590.76923076902</v>
      </c>
      <c r="E178" s="164">
        <v>1059869.2307692301</v>
      </c>
      <c r="F178" s="164">
        <v>1272583.07692307</v>
      </c>
      <c r="G178" s="164">
        <v>1504531.5384615301</v>
      </c>
      <c r="H178" s="164">
        <v>1755715.3846153801</v>
      </c>
      <c r="I178" s="164">
        <v>2007072.3076923001</v>
      </c>
      <c r="J178" s="164">
        <v>2258425.3846153799</v>
      </c>
      <c r="K178" s="164">
        <v>2509776.9230769202</v>
      </c>
      <c r="L178" s="164">
        <v>2761106.9230769202</v>
      </c>
      <c r="M178" s="164">
        <v>3011853.07692307</v>
      </c>
      <c r="N178" s="164">
        <v>3011853.07692307</v>
      </c>
    </row>
    <row r="179" spans="1:14" x14ac:dyDescent="0.2">
      <c r="A179" s="27" t="s">
        <v>3466</v>
      </c>
      <c r="B179" s="164">
        <v>3481173.84615384</v>
      </c>
      <c r="C179" s="164">
        <v>3726807.6923076902</v>
      </c>
      <c r="D179" s="164">
        <v>3974406.9230769202</v>
      </c>
      <c r="E179" s="164">
        <v>4223970</v>
      </c>
      <c r="F179" s="164">
        <v>4475499.2307692301</v>
      </c>
      <c r="G179" s="164">
        <v>4728990.7692307699</v>
      </c>
      <c r="H179" s="164">
        <v>4984446.9230769202</v>
      </c>
      <c r="I179" s="164">
        <v>5241868.4615384601</v>
      </c>
      <c r="J179" s="164">
        <v>5501253.0769230695</v>
      </c>
      <c r="K179" s="164">
        <v>5762621.5384615296</v>
      </c>
      <c r="L179" s="164">
        <v>6023990.7692307699</v>
      </c>
      <c r="M179" s="164">
        <v>6285360.7692307699</v>
      </c>
      <c r="N179" s="164">
        <v>6285360.7692307699</v>
      </c>
    </row>
    <row r="180" spans="1:14" x14ac:dyDescent="0.2">
      <c r="A180" s="27" t="s">
        <v>3467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374.61538461538402</v>
      </c>
      <c r="M180" s="164">
        <v>1124.61538461538</v>
      </c>
      <c r="N180" s="164">
        <v>1124.61538461538</v>
      </c>
    </row>
    <row r="181" spans="1:14" x14ac:dyDescent="0.2">
      <c r="A181" s="27" t="s">
        <v>3468</v>
      </c>
      <c r="B181" s="164">
        <v>1175466.92307692</v>
      </c>
      <c r="C181" s="164">
        <v>1196905.3846153801</v>
      </c>
      <c r="D181" s="164">
        <v>1218344.6153846099</v>
      </c>
      <c r="E181" s="164">
        <v>1239785.3846153801</v>
      </c>
      <c r="F181" s="164">
        <v>1261226.92307692</v>
      </c>
      <c r="G181" s="164">
        <v>1282696.15384615</v>
      </c>
      <c r="H181" s="164">
        <v>1305083.07692307</v>
      </c>
      <c r="I181" s="164">
        <v>1327471.5384615301</v>
      </c>
      <c r="J181" s="164">
        <v>1349858.4615384601</v>
      </c>
      <c r="K181" s="164">
        <v>1372250.7692307599</v>
      </c>
      <c r="L181" s="164">
        <v>1394643.07692307</v>
      </c>
      <c r="M181" s="164">
        <v>1417036.15384615</v>
      </c>
      <c r="N181" s="164">
        <v>1417036.15384615</v>
      </c>
    </row>
    <row r="182" spans="1:14" x14ac:dyDescent="0.2">
      <c r="A182" s="27" t="s">
        <v>3469</v>
      </c>
      <c r="B182" s="164">
        <v>2019990</v>
      </c>
      <c r="C182" s="164">
        <v>2050556.15384615</v>
      </c>
      <c r="D182" s="164">
        <v>2081120</v>
      </c>
      <c r="E182" s="164">
        <v>2111684.6153846099</v>
      </c>
      <c r="F182" s="164">
        <v>2142248.4615384601</v>
      </c>
      <c r="G182" s="164">
        <v>2172813.84615384</v>
      </c>
      <c r="H182" s="164">
        <v>2203379.2307692301</v>
      </c>
      <c r="I182" s="164">
        <v>2233941.5384615301</v>
      </c>
      <c r="J182" s="164">
        <v>2264505.3846153799</v>
      </c>
      <c r="K182" s="164">
        <v>2295134.6153846099</v>
      </c>
      <c r="L182" s="164">
        <v>2325869.2307692301</v>
      </c>
      <c r="M182" s="164">
        <v>2355664.6153846099</v>
      </c>
      <c r="N182" s="164">
        <v>2355664.6153846099</v>
      </c>
    </row>
    <row r="183" spans="1:14" x14ac:dyDescent="0.2">
      <c r="A183" s="27" t="s">
        <v>3470</v>
      </c>
      <c r="B183" s="164">
        <v>110600.769230769</v>
      </c>
      <c r="C183" s="164">
        <v>114967.69230769201</v>
      </c>
      <c r="D183" s="164">
        <v>119334.615384615</v>
      </c>
      <c r="E183" s="164">
        <v>123701.538461538</v>
      </c>
      <c r="F183" s="164">
        <v>128067.69230769201</v>
      </c>
      <c r="G183" s="164">
        <v>132434.615384615</v>
      </c>
      <c r="H183" s="164">
        <v>136801.538461538</v>
      </c>
      <c r="I183" s="164">
        <v>141168.46153846101</v>
      </c>
      <c r="J183" s="164">
        <v>145535.38461538401</v>
      </c>
      <c r="K183" s="164">
        <v>149901.538461538</v>
      </c>
      <c r="L183" s="164">
        <v>154268.46153846101</v>
      </c>
      <c r="M183" s="164">
        <v>158900.76923076899</v>
      </c>
      <c r="N183" s="164">
        <v>158900.76923076899</v>
      </c>
    </row>
    <row r="184" spans="1:14" x14ac:dyDescent="0.2">
      <c r="A184" s="27" t="s">
        <v>3471</v>
      </c>
      <c r="B184" s="164">
        <v>2587843.84615384</v>
      </c>
      <c r="C184" s="164">
        <v>2635042.3076923001</v>
      </c>
      <c r="D184" s="164">
        <v>2682240.7692307699</v>
      </c>
      <c r="E184" s="164">
        <v>2729440</v>
      </c>
      <c r="F184" s="164">
        <v>2776637.6923076902</v>
      </c>
      <c r="G184" s="164">
        <v>2823836.1538461498</v>
      </c>
      <c r="H184" s="164">
        <v>2871035.3846153799</v>
      </c>
      <c r="I184" s="164">
        <v>2918233.07692307</v>
      </c>
      <c r="J184" s="164">
        <v>2965431.5384615301</v>
      </c>
      <c r="K184" s="164">
        <v>3012638.4615384601</v>
      </c>
      <c r="L184" s="164">
        <v>3059843.84615384</v>
      </c>
      <c r="M184" s="164">
        <v>3107051.5384615301</v>
      </c>
      <c r="N184" s="164">
        <v>3107051.5384615301</v>
      </c>
    </row>
    <row r="185" spans="1:14" x14ac:dyDescent="0.2">
      <c r="A185" s="27" t="s">
        <v>3472</v>
      </c>
      <c r="B185" s="164">
        <v>0</v>
      </c>
      <c r="C185" s="164">
        <v>0</v>
      </c>
      <c r="D185" s="164">
        <v>0</v>
      </c>
      <c r="E185" s="164">
        <v>0</v>
      </c>
      <c r="F185" s="164">
        <v>0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64">
        <v>0</v>
      </c>
      <c r="M185" s="164">
        <v>808.461538461538</v>
      </c>
      <c r="N185" s="164">
        <v>808.461538461538</v>
      </c>
    </row>
    <row r="186" spans="1:14" x14ac:dyDescent="0.2">
      <c r="A186" s="27" t="s">
        <v>3473</v>
      </c>
      <c r="B186" s="164">
        <v>482702.30769230699</v>
      </c>
      <c r="C186" s="164">
        <v>639409.23076923005</v>
      </c>
      <c r="D186" s="164">
        <v>819089.23076923005</v>
      </c>
      <c r="E186" s="164">
        <v>1021744.61538461</v>
      </c>
      <c r="F186" s="164">
        <v>1247469.2307692301</v>
      </c>
      <c r="G186" s="164">
        <v>1496560.7692307599</v>
      </c>
      <c r="H186" s="164">
        <v>1768998.4615384601</v>
      </c>
      <c r="I186" s="164">
        <v>2050588.4615384601</v>
      </c>
      <c r="J186" s="164">
        <v>2341330</v>
      </c>
      <c r="K186" s="164">
        <v>2641238.4615384601</v>
      </c>
      <c r="L186" s="164">
        <v>2941880</v>
      </c>
      <c r="M186" s="164">
        <v>3243219.2307692301</v>
      </c>
      <c r="N186" s="164">
        <v>3243219.2307692301</v>
      </c>
    </row>
    <row r="187" spans="1:14" x14ac:dyDescent="0.2">
      <c r="A187" s="27" t="s">
        <v>3474</v>
      </c>
      <c r="B187" s="164">
        <v>622616.92307692301</v>
      </c>
      <c r="C187" s="164">
        <v>801833.84615384601</v>
      </c>
      <c r="D187" s="164">
        <v>1003598.46153846</v>
      </c>
      <c r="E187" s="164">
        <v>1228060</v>
      </c>
      <c r="F187" s="164">
        <v>1475213.07692307</v>
      </c>
      <c r="G187" s="164">
        <v>1745110.7692307599</v>
      </c>
      <c r="H187" s="164">
        <v>2037755.3846153801</v>
      </c>
      <c r="I187" s="164">
        <v>2330292.3076923001</v>
      </c>
      <c r="J187" s="164">
        <v>2623476.1538461498</v>
      </c>
      <c r="K187" s="164">
        <v>2917848.4615384601</v>
      </c>
      <c r="L187" s="164">
        <v>3212861.5384615301</v>
      </c>
      <c r="M187" s="164">
        <v>3470835.3846153799</v>
      </c>
      <c r="N187" s="164">
        <v>3470835.3846153799</v>
      </c>
    </row>
    <row r="188" spans="1:14" x14ac:dyDescent="0.2">
      <c r="A188" s="27" t="s">
        <v>3475</v>
      </c>
      <c r="B188" s="164">
        <v>0</v>
      </c>
      <c r="C188" s="164">
        <v>0</v>
      </c>
      <c r="D188" s="164">
        <v>0</v>
      </c>
      <c r="E188" s="164">
        <v>0</v>
      </c>
      <c r="F188" s="164">
        <v>22388.461538461499</v>
      </c>
      <c r="G188" s="164">
        <v>67687.692307692298</v>
      </c>
      <c r="H188" s="164">
        <v>135930.76923076899</v>
      </c>
      <c r="I188" s="164">
        <v>227459.23076922999</v>
      </c>
      <c r="J188" s="164">
        <v>342279.23076922999</v>
      </c>
      <c r="K188" s="164">
        <v>480284.61538461503</v>
      </c>
      <c r="L188" s="164">
        <v>641603.07692307699</v>
      </c>
      <c r="M188" s="164">
        <v>826206.15384615306</v>
      </c>
      <c r="N188" s="164">
        <v>826206.15384615306</v>
      </c>
    </row>
    <row r="189" spans="1:14" x14ac:dyDescent="0.2">
      <c r="A189" s="27" t="s">
        <v>3476</v>
      </c>
      <c r="B189" s="164">
        <v>0</v>
      </c>
      <c r="C189" s="164">
        <v>0</v>
      </c>
      <c r="D189" s="164">
        <v>0</v>
      </c>
      <c r="E189" s="164">
        <v>0</v>
      </c>
      <c r="F189" s="164">
        <v>20836.1538461538</v>
      </c>
      <c r="G189" s="164">
        <v>62616.1538461538</v>
      </c>
      <c r="H189" s="164">
        <v>125371.538461538</v>
      </c>
      <c r="I189" s="164">
        <v>209121.538461538</v>
      </c>
      <c r="J189" s="164">
        <v>313896.153846153</v>
      </c>
      <c r="K189" s="164">
        <v>439713.07692307601</v>
      </c>
      <c r="L189" s="164">
        <v>586796.92307692301</v>
      </c>
      <c r="M189" s="164">
        <v>755158.46153846104</v>
      </c>
      <c r="N189" s="164">
        <v>755158.46153846104</v>
      </c>
    </row>
    <row r="190" spans="1:14" x14ac:dyDescent="0.2">
      <c r="A190" s="27" t="s">
        <v>3477</v>
      </c>
      <c r="B190" s="164">
        <v>0</v>
      </c>
      <c r="C190" s="164">
        <v>0</v>
      </c>
      <c r="D190" s="164">
        <v>0</v>
      </c>
      <c r="E190" s="164">
        <v>0</v>
      </c>
      <c r="F190" s="164">
        <v>22406.1538461538</v>
      </c>
      <c r="G190" s="164">
        <v>67388.461538461503</v>
      </c>
      <c r="H190" s="164">
        <v>135286.92307692301</v>
      </c>
      <c r="I190" s="164">
        <v>226370</v>
      </c>
      <c r="J190" s="164">
        <v>340646.153846153</v>
      </c>
      <c r="K190" s="164">
        <v>478131.53846153797</v>
      </c>
      <c r="L190" s="164">
        <v>638838.46153846104</v>
      </c>
      <c r="M190" s="164">
        <v>822906.15384615306</v>
      </c>
      <c r="N190" s="164">
        <v>822906.15384615306</v>
      </c>
    </row>
    <row r="191" spans="1:14" x14ac:dyDescent="0.2">
      <c r="A191" s="27" t="s">
        <v>3478</v>
      </c>
      <c r="B191" s="164">
        <v>0</v>
      </c>
      <c r="C191" s="164">
        <v>0</v>
      </c>
      <c r="D191" s="164">
        <v>0</v>
      </c>
      <c r="E191" s="164">
        <v>0</v>
      </c>
      <c r="F191" s="164">
        <v>19729.2307692307</v>
      </c>
      <c r="G191" s="164">
        <v>59625.384615384603</v>
      </c>
      <c r="H191" s="164">
        <v>119877.69230769201</v>
      </c>
      <c r="I191" s="164">
        <v>200502.30769230699</v>
      </c>
      <c r="J191" s="164">
        <v>301371.53846153797</v>
      </c>
      <c r="K191" s="164">
        <v>422629.23076922999</v>
      </c>
      <c r="L191" s="164">
        <v>564285.38461538404</v>
      </c>
      <c r="M191" s="164">
        <v>726319.23076923005</v>
      </c>
      <c r="N191" s="164">
        <v>726319.23076923005</v>
      </c>
    </row>
    <row r="192" spans="1:14" x14ac:dyDescent="0.2">
      <c r="A192" s="27" t="s">
        <v>3479</v>
      </c>
      <c r="B192" s="164">
        <v>0</v>
      </c>
      <c r="C192" s="164">
        <v>0</v>
      </c>
      <c r="D192" s="164">
        <v>0</v>
      </c>
      <c r="E192" s="164">
        <v>0</v>
      </c>
      <c r="F192" s="164">
        <v>0</v>
      </c>
      <c r="G192" s="164">
        <v>0</v>
      </c>
      <c r="H192" s="164">
        <v>0</v>
      </c>
      <c r="I192" s="164">
        <v>0</v>
      </c>
      <c r="J192" s="164">
        <v>0</v>
      </c>
      <c r="K192" s="164">
        <v>0</v>
      </c>
      <c r="L192" s="164">
        <v>0</v>
      </c>
      <c r="M192" s="164">
        <v>0</v>
      </c>
      <c r="N192" s="164">
        <v>0</v>
      </c>
    </row>
    <row r="193" spans="1:14" x14ac:dyDescent="0.2">
      <c r="A193" s="27" t="s">
        <v>3480</v>
      </c>
      <c r="B193" s="164">
        <v>0</v>
      </c>
      <c r="C193" s="164">
        <v>0</v>
      </c>
      <c r="D193" s="164">
        <v>0</v>
      </c>
      <c r="E193" s="164">
        <v>0</v>
      </c>
      <c r="F193" s="164">
        <v>0</v>
      </c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</row>
    <row r="194" spans="1:14" x14ac:dyDescent="0.2">
      <c r="A194" s="27" t="s">
        <v>3481</v>
      </c>
      <c r="B194" s="164">
        <v>0</v>
      </c>
      <c r="C194" s="164">
        <v>0</v>
      </c>
      <c r="D194" s="164">
        <v>0</v>
      </c>
      <c r="E194" s="164">
        <v>0</v>
      </c>
      <c r="F194" s="164">
        <v>0</v>
      </c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</row>
    <row r="195" spans="1:14" x14ac:dyDescent="0.2">
      <c r="A195" s="30" t="s">
        <v>3482</v>
      </c>
      <c r="B195" s="164">
        <v>58898023.076922998</v>
      </c>
      <c r="C195" s="164">
        <v>61728406.1538461</v>
      </c>
      <c r="D195" s="164">
        <v>64646190.769230701</v>
      </c>
      <c r="E195" s="164">
        <v>67651493.076922998</v>
      </c>
      <c r="F195" s="164">
        <v>70827804.615384594</v>
      </c>
      <c r="G195" s="164">
        <v>74177779.230769202</v>
      </c>
      <c r="H195" s="164">
        <v>77684566.1538461</v>
      </c>
      <c r="I195" s="164">
        <v>81309946.923076898</v>
      </c>
      <c r="J195" s="164">
        <v>85055213.076923102</v>
      </c>
      <c r="K195" s="164">
        <v>88901892.3076922</v>
      </c>
      <c r="L195" s="164">
        <v>92838130</v>
      </c>
      <c r="M195" s="164">
        <v>96825664.615384594</v>
      </c>
      <c r="N195" s="164">
        <v>96825664.615384594</v>
      </c>
    </row>
    <row r="196" spans="1:14" x14ac:dyDescent="0.2">
      <c r="A196" s="27" t="s">
        <v>1441</v>
      </c>
    </row>
    <row r="197" spans="1:14" x14ac:dyDescent="0.2">
      <c r="A197" s="27" t="s">
        <v>2719</v>
      </c>
    </row>
    <row r="198" spans="1:14" x14ac:dyDescent="0.2">
      <c r="A198" s="30" t="s">
        <v>3483</v>
      </c>
      <c r="B198" s="164">
        <v>2699359331.92307</v>
      </c>
      <c r="C198" s="164">
        <v>2725985173.8461499</v>
      </c>
      <c r="D198" s="164">
        <v>2751173634.2307601</v>
      </c>
      <c r="E198" s="164">
        <v>2774919351.5384598</v>
      </c>
      <c r="F198" s="164">
        <v>2800054091.5384598</v>
      </c>
      <c r="G198" s="164">
        <v>2822195633.4615302</v>
      </c>
      <c r="H198" s="164">
        <v>2850488129.2307701</v>
      </c>
      <c r="I198" s="164">
        <v>2878689108.8461499</v>
      </c>
      <c r="J198" s="164">
        <v>2905449964.2307601</v>
      </c>
      <c r="K198" s="164">
        <v>2932475968.8461499</v>
      </c>
      <c r="L198" s="164">
        <v>2955304886.31704</v>
      </c>
      <c r="M198" s="164">
        <v>2982753166.8351898</v>
      </c>
      <c r="N198" s="164">
        <v>2982753166.8351898</v>
      </c>
    </row>
    <row r="199" spans="1:14" x14ac:dyDescent="0.2">
      <c r="A199" s="27" t="s">
        <v>3484</v>
      </c>
    </row>
    <row r="200" spans="1:14" x14ac:dyDescent="0.2">
      <c r="A200" s="30" t="s">
        <v>3485</v>
      </c>
    </row>
    <row r="201" spans="1:14" x14ac:dyDescent="0.2">
      <c r="A201" s="30" t="s">
        <v>3486</v>
      </c>
    </row>
    <row r="202" spans="1:14" x14ac:dyDescent="0.2">
      <c r="A202" s="27" t="s">
        <v>3487</v>
      </c>
      <c r="B202" s="164">
        <v>818113.07692307595</v>
      </c>
      <c r="C202" s="164">
        <v>929065.38461538404</v>
      </c>
      <c r="D202" s="164">
        <v>1040017.69230769</v>
      </c>
      <c r="E202" s="164">
        <v>1150969.2307692301</v>
      </c>
      <c r="F202" s="164">
        <v>1261920.7692307599</v>
      </c>
      <c r="G202" s="164">
        <v>1372872.3076923001</v>
      </c>
      <c r="H202" s="164">
        <v>1483823.84615384</v>
      </c>
      <c r="I202" s="164">
        <v>1594776.15384615</v>
      </c>
      <c r="J202" s="164">
        <v>1705727.6923076899</v>
      </c>
      <c r="K202" s="164">
        <v>1816679.2307692301</v>
      </c>
      <c r="L202" s="164">
        <v>1927630.7692307599</v>
      </c>
      <c r="M202" s="164">
        <v>2038582.3076923001</v>
      </c>
      <c r="N202" s="164">
        <v>2038582.3076923001</v>
      </c>
    </row>
    <row r="203" spans="1:14" x14ac:dyDescent="0.2">
      <c r="A203" s="27" t="s">
        <v>3488</v>
      </c>
      <c r="B203" s="164">
        <v>2508073.07692307</v>
      </c>
      <c r="C203" s="164">
        <v>2667464.6153846099</v>
      </c>
      <c r="D203" s="164">
        <v>2826857.6923076902</v>
      </c>
      <c r="E203" s="164">
        <v>2986249.9999999902</v>
      </c>
      <c r="F203" s="164">
        <v>3145642.3076923001</v>
      </c>
      <c r="G203" s="164">
        <v>3305033.84615384</v>
      </c>
      <c r="H203" s="164">
        <v>3464425.3846153799</v>
      </c>
      <c r="I203" s="164">
        <v>3623818.4615384601</v>
      </c>
      <c r="J203" s="164">
        <v>3783209.9999999902</v>
      </c>
      <c r="K203" s="164">
        <v>3942602.3076923001</v>
      </c>
      <c r="L203" s="164">
        <v>4101994.6153846099</v>
      </c>
      <c r="M203" s="164">
        <v>4261386.9230769202</v>
      </c>
      <c r="N203" s="164">
        <v>4261386.9230769202</v>
      </c>
    </row>
    <row r="204" spans="1:14" x14ac:dyDescent="0.2">
      <c r="A204" s="27" t="s">
        <v>3489</v>
      </c>
      <c r="B204" s="164">
        <v>458043.84615384601</v>
      </c>
      <c r="C204" s="164">
        <v>515216.153846153</v>
      </c>
      <c r="D204" s="164">
        <v>572388.46153846104</v>
      </c>
      <c r="E204" s="164">
        <v>629561.53846153803</v>
      </c>
      <c r="F204" s="164">
        <v>686733.84615384601</v>
      </c>
      <c r="G204" s="164">
        <v>743906.15384615306</v>
      </c>
      <c r="H204" s="164">
        <v>801078.46153846104</v>
      </c>
      <c r="I204" s="164">
        <v>858251.53846153803</v>
      </c>
      <c r="J204" s="164">
        <v>915423.84615384601</v>
      </c>
      <c r="K204" s="164">
        <v>972596.15384615306</v>
      </c>
      <c r="L204" s="164">
        <v>1029768.46153846</v>
      </c>
      <c r="M204" s="164">
        <v>1086941.5384615301</v>
      </c>
      <c r="N204" s="164">
        <v>1086941.5384615301</v>
      </c>
    </row>
    <row r="205" spans="1:14" x14ac:dyDescent="0.2">
      <c r="A205" s="27" t="s">
        <v>3490</v>
      </c>
      <c r="B205" s="164">
        <v>329350</v>
      </c>
      <c r="C205" s="164">
        <v>366140</v>
      </c>
      <c r="D205" s="164">
        <v>402930</v>
      </c>
      <c r="E205" s="164">
        <v>439720</v>
      </c>
      <c r="F205" s="164">
        <v>476510</v>
      </c>
      <c r="G205" s="164">
        <v>513300</v>
      </c>
      <c r="H205" s="164">
        <v>550090</v>
      </c>
      <c r="I205" s="164">
        <v>586880</v>
      </c>
      <c r="J205" s="164">
        <v>623670</v>
      </c>
      <c r="K205" s="164">
        <v>660459.99999999895</v>
      </c>
      <c r="L205" s="164">
        <v>697250</v>
      </c>
      <c r="M205" s="164">
        <v>734040</v>
      </c>
      <c r="N205" s="164">
        <v>734040</v>
      </c>
    </row>
    <row r="206" spans="1:14" x14ac:dyDescent="0.2">
      <c r="A206" s="27" t="s">
        <v>3491</v>
      </c>
      <c r="B206" s="164">
        <v>471570</v>
      </c>
      <c r="C206" s="164">
        <v>495360</v>
      </c>
      <c r="D206" s="164">
        <v>519150</v>
      </c>
      <c r="E206" s="164">
        <v>542940</v>
      </c>
      <c r="F206" s="164">
        <v>566730</v>
      </c>
      <c r="G206" s="164">
        <v>590520</v>
      </c>
      <c r="H206" s="164">
        <v>614310</v>
      </c>
      <c r="I206" s="164">
        <v>638100</v>
      </c>
      <c r="J206" s="164">
        <v>661890</v>
      </c>
      <c r="K206" s="164">
        <v>685680</v>
      </c>
      <c r="L206" s="164">
        <v>709470</v>
      </c>
      <c r="M206" s="164">
        <v>733260</v>
      </c>
      <c r="N206" s="164">
        <v>733260</v>
      </c>
    </row>
    <row r="207" spans="1:14" x14ac:dyDescent="0.2">
      <c r="A207" s="27" t="s">
        <v>3492</v>
      </c>
      <c r="B207" s="164">
        <v>79467063.846153796</v>
      </c>
      <c r="C207" s="164">
        <v>79579274.615384594</v>
      </c>
      <c r="D207" s="164">
        <v>79672470</v>
      </c>
      <c r="E207" s="164">
        <v>79784680</v>
      </c>
      <c r="F207" s="164">
        <v>79896890</v>
      </c>
      <c r="G207" s="164">
        <v>79990086.1538461</v>
      </c>
      <c r="H207" s="164">
        <v>80102295.384615302</v>
      </c>
      <c r="I207" s="164">
        <v>80214506.1538461</v>
      </c>
      <c r="J207" s="164">
        <v>80307700.769230694</v>
      </c>
      <c r="K207" s="164">
        <v>80419911.538461506</v>
      </c>
      <c r="L207" s="164">
        <v>80532121.538461506</v>
      </c>
      <c r="M207" s="164">
        <v>80625316.923076898</v>
      </c>
      <c r="N207" s="164">
        <v>80625316.923076898</v>
      </c>
    </row>
    <row r="208" spans="1:14" x14ac:dyDescent="0.2">
      <c r="A208" s="27" t="s">
        <v>3493</v>
      </c>
      <c r="B208" s="164">
        <v>27259079.999999899</v>
      </c>
      <c r="C208" s="164">
        <v>27534114.615384601</v>
      </c>
      <c r="D208" s="164">
        <v>27809149.230769198</v>
      </c>
      <c r="E208" s="164">
        <v>28084183.846153799</v>
      </c>
      <c r="F208" s="164">
        <v>28359217.692307599</v>
      </c>
      <c r="G208" s="164">
        <v>28634252.307692301</v>
      </c>
      <c r="H208" s="164">
        <v>28909286.1538461</v>
      </c>
      <c r="I208" s="164">
        <v>29184320.769230701</v>
      </c>
      <c r="J208" s="164">
        <v>29459355.384615298</v>
      </c>
      <c r="K208" s="164">
        <v>29734390</v>
      </c>
      <c r="L208" s="164">
        <v>30009424.615384601</v>
      </c>
      <c r="M208" s="164">
        <v>30284458.461538401</v>
      </c>
      <c r="N208" s="164">
        <v>30284458.461538401</v>
      </c>
    </row>
    <row r="209" spans="1:14" x14ac:dyDescent="0.2">
      <c r="A209" s="27" t="s">
        <v>3494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</row>
    <row r="210" spans="1:14" x14ac:dyDescent="0.2">
      <c r="A210" s="27" t="s">
        <v>3495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</row>
    <row r="211" spans="1:14" x14ac:dyDescent="0.2">
      <c r="A211" s="30" t="s">
        <v>3496</v>
      </c>
      <c r="B211" s="164">
        <v>111311293.84615301</v>
      </c>
      <c r="C211" s="164">
        <v>112086635.384615</v>
      </c>
      <c r="D211" s="164">
        <v>112842963.076923</v>
      </c>
      <c r="E211" s="164">
        <v>113618304.615384</v>
      </c>
      <c r="F211" s="164">
        <v>114393644.615384</v>
      </c>
      <c r="G211" s="164">
        <v>115149970.76922999</v>
      </c>
      <c r="H211" s="164">
        <v>115925309.23076899</v>
      </c>
      <c r="I211" s="164">
        <v>116700653.076923</v>
      </c>
      <c r="J211" s="164">
        <v>117456977.692307</v>
      </c>
      <c r="K211" s="164">
        <v>118232319.23076899</v>
      </c>
      <c r="L211" s="164">
        <v>119007660</v>
      </c>
      <c r="M211" s="164">
        <v>119763986.153846</v>
      </c>
      <c r="N211" s="164">
        <v>119763986.153846</v>
      </c>
    </row>
    <row r="212" spans="1:14" x14ac:dyDescent="0.2">
      <c r="A212" s="27" t="s">
        <v>939</v>
      </c>
    </row>
    <row r="213" spans="1:14" x14ac:dyDescent="0.2">
      <c r="A213" s="30" t="s">
        <v>3497</v>
      </c>
    </row>
    <row r="214" spans="1:14" x14ac:dyDescent="0.2">
      <c r="A214" s="27" t="s">
        <v>3498</v>
      </c>
      <c r="B214" s="164">
        <v>19796324.615384601</v>
      </c>
      <c r="C214" s="164">
        <v>19855929.230769198</v>
      </c>
      <c r="D214" s="164">
        <v>19915533.846153799</v>
      </c>
      <c r="E214" s="164">
        <v>19975138.461538401</v>
      </c>
      <c r="F214" s="164">
        <v>20034743.076923002</v>
      </c>
      <c r="G214" s="164">
        <v>20094347.692307599</v>
      </c>
      <c r="H214" s="164">
        <v>20153952.307692301</v>
      </c>
      <c r="I214" s="164">
        <v>20213556.923076902</v>
      </c>
      <c r="J214" s="164">
        <v>20273161.538461499</v>
      </c>
      <c r="K214" s="164">
        <v>20332766.1538461</v>
      </c>
      <c r="L214" s="164">
        <v>20392370.769230701</v>
      </c>
      <c r="M214" s="164">
        <v>20451975.384615298</v>
      </c>
      <c r="N214" s="164">
        <v>20451975.384615298</v>
      </c>
    </row>
    <row r="215" spans="1:14" x14ac:dyDescent="0.2">
      <c r="A215" s="27" t="s">
        <v>3499</v>
      </c>
      <c r="B215" s="164">
        <v>559105.38461538404</v>
      </c>
      <c r="C215" s="164">
        <v>-5462.3076923076896</v>
      </c>
      <c r="D215" s="164">
        <v>-3641.5384615384601</v>
      </c>
      <c r="E215" s="164">
        <v>-1820.76923076923</v>
      </c>
      <c r="F215" s="164">
        <v>0</v>
      </c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</row>
    <row r="216" spans="1:14" x14ac:dyDescent="0.2">
      <c r="A216" s="27" t="s">
        <v>3500</v>
      </c>
      <c r="B216" s="164">
        <v>-152884.615384615</v>
      </c>
      <c r="C216" s="164">
        <v>-382778.46153846098</v>
      </c>
      <c r="D216" s="164">
        <v>-612672.30769230705</v>
      </c>
      <c r="E216" s="164">
        <v>-842566.15384615306</v>
      </c>
      <c r="F216" s="164">
        <v>-1072459.99999999</v>
      </c>
      <c r="G216" s="164">
        <v>-1072459.99999999</v>
      </c>
      <c r="H216" s="164">
        <v>-1072459.99999999</v>
      </c>
      <c r="I216" s="164">
        <v>-1072459.99999999</v>
      </c>
      <c r="J216" s="164">
        <v>-1072459.99999999</v>
      </c>
      <c r="K216" s="164">
        <v>-1072459.99999999</v>
      </c>
      <c r="L216" s="164">
        <v>-1072459.99999999</v>
      </c>
      <c r="M216" s="164">
        <v>-1072459.99999999</v>
      </c>
      <c r="N216" s="164">
        <v>-1072459.99999999</v>
      </c>
    </row>
    <row r="217" spans="1:14" x14ac:dyDescent="0.2">
      <c r="A217" s="27" t="s">
        <v>3501</v>
      </c>
      <c r="B217" s="164">
        <v>564580</v>
      </c>
      <c r="C217" s="164">
        <v>606050</v>
      </c>
      <c r="D217" s="164">
        <v>647520</v>
      </c>
      <c r="E217" s="164">
        <v>688990</v>
      </c>
      <c r="F217" s="164">
        <v>730459.23076923005</v>
      </c>
      <c r="G217" s="164">
        <v>771928.46153846104</v>
      </c>
      <c r="H217" s="164">
        <v>813397.69230769202</v>
      </c>
      <c r="I217" s="164">
        <v>854866.92307692301</v>
      </c>
      <c r="J217" s="164">
        <v>896336.15384615399</v>
      </c>
      <c r="K217" s="164">
        <v>937805.38461538404</v>
      </c>
      <c r="L217" s="164">
        <v>979274.61538461503</v>
      </c>
      <c r="M217" s="164">
        <v>1020743.84615384</v>
      </c>
      <c r="N217" s="164">
        <v>1020743.84615384</v>
      </c>
    </row>
    <row r="218" spans="1:14" x14ac:dyDescent="0.2">
      <c r="A218" s="27" t="s">
        <v>3502</v>
      </c>
      <c r="B218" s="164">
        <v>0</v>
      </c>
      <c r="C218" s="164">
        <v>0</v>
      </c>
      <c r="D218" s="164">
        <v>0</v>
      </c>
      <c r="E218" s="164">
        <v>0</v>
      </c>
      <c r="F218" s="164">
        <v>0</v>
      </c>
      <c r="G218" s="164">
        <v>0</v>
      </c>
      <c r="H218" s="164">
        <v>0</v>
      </c>
      <c r="I218" s="164">
        <v>0</v>
      </c>
      <c r="J218" s="164">
        <v>0</v>
      </c>
      <c r="K218" s="164">
        <v>0</v>
      </c>
      <c r="L218" s="164">
        <v>0</v>
      </c>
      <c r="M218" s="164">
        <v>0</v>
      </c>
      <c r="N218" s="164">
        <v>0</v>
      </c>
    </row>
    <row r="219" spans="1:14" x14ac:dyDescent="0.2">
      <c r="A219" s="30" t="s">
        <v>3503</v>
      </c>
      <c r="B219" s="164">
        <v>20767125.384615298</v>
      </c>
      <c r="C219" s="164">
        <v>20073738.461538401</v>
      </c>
      <c r="D219" s="164">
        <v>19946739.999999899</v>
      </c>
      <c r="E219" s="164">
        <v>19819741.538461499</v>
      </c>
      <c r="F219" s="164">
        <v>19692742.307692301</v>
      </c>
      <c r="G219" s="164">
        <v>19793816.1538461</v>
      </c>
      <c r="H219" s="164">
        <v>19894890</v>
      </c>
      <c r="I219" s="164">
        <v>19995963.846153799</v>
      </c>
      <c r="J219" s="164">
        <v>20097037.692307599</v>
      </c>
      <c r="K219" s="164">
        <v>20198111.538461499</v>
      </c>
      <c r="L219" s="164">
        <v>20299185.384615298</v>
      </c>
      <c r="M219" s="164">
        <v>20400259.230769198</v>
      </c>
      <c r="N219" s="164">
        <v>20400259.230769198</v>
      </c>
    </row>
    <row r="220" spans="1:14" x14ac:dyDescent="0.2">
      <c r="A220" s="27" t="s">
        <v>3504</v>
      </c>
    </row>
    <row r="221" spans="1:14" x14ac:dyDescent="0.2">
      <c r="A221" s="30" t="s">
        <v>3505</v>
      </c>
    </row>
    <row r="222" spans="1:14" x14ac:dyDescent="0.2">
      <c r="A222" s="27" t="s">
        <v>3506</v>
      </c>
      <c r="B222" s="164">
        <v>1385355.3846153801</v>
      </c>
      <c r="C222" s="164">
        <v>1216980.7692307599</v>
      </c>
      <c r="D222" s="164">
        <v>1048605.3846153801</v>
      </c>
      <c r="E222" s="164">
        <v>880230.76923076902</v>
      </c>
      <c r="F222" s="164">
        <v>711855.38461538404</v>
      </c>
      <c r="G222" s="164">
        <v>543480</v>
      </c>
      <c r="H222" s="164">
        <v>392670</v>
      </c>
      <c r="I222" s="164">
        <v>399096.153846153</v>
      </c>
      <c r="J222" s="164">
        <v>405522.30769230699</v>
      </c>
      <c r="K222" s="164">
        <v>411947.69230769202</v>
      </c>
      <c r="L222" s="164">
        <v>418373.84615384601</v>
      </c>
      <c r="M222" s="164">
        <v>424800</v>
      </c>
      <c r="N222" s="164">
        <v>424800</v>
      </c>
    </row>
    <row r="223" spans="1:14" x14ac:dyDescent="0.2">
      <c r="A223" s="27" t="s">
        <v>3507</v>
      </c>
      <c r="B223" s="164">
        <v>-1405803.84615384</v>
      </c>
      <c r="C223" s="164">
        <v>-1395364.6153846099</v>
      </c>
      <c r="D223" s="164">
        <v>-747562.30769230705</v>
      </c>
      <c r="E223" s="164">
        <v>-99760</v>
      </c>
      <c r="F223" s="164">
        <v>548042.30769230705</v>
      </c>
      <c r="G223" s="164">
        <v>559322.30769230705</v>
      </c>
      <c r="H223" s="164">
        <v>570603.84615384601</v>
      </c>
      <c r="I223" s="164">
        <v>581886.15384615306</v>
      </c>
      <c r="J223" s="164">
        <v>593167.69230769202</v>
      </c>
      <c r="K223" s="164">
        <v>604449.23076923005</v>
      </c>
      <c r="L223" s="164">
        <v>615730.76923076902</v>
      </c>
      <c r="M223" s="164">
        <v>627012.30769230705</v>
      </c>
      <c r="N223" s="164">
        <v>627012.30769230705</v>
      </c>
    </row>
    <row r="224" spans="1:14" x14ac:dyDescent="0.2">
      <c r="A224" s="27" t="s">
        <v>3508</v>
      </c>
      <c r="B224" s="164">
        <v>1388210.7692307599</v>
      </c>
      <c r="C224" s="164">
        <v>1398002.3076923001</v>
      </c>
      <c r="D224" s="164">
        <v>1407793.84615384</v>
      </c>
      <c r="E224" s="164">
        <v>1417586.15384615</v>
      </c>
      <c r="F224" s="164">
        <v>1427377.6923076899</v>
      </c>
      <c r="G224" s="164">
        <v>1437169.2307692301</v>
      </c>
      <c r="H224" s="164">
        <v>1446960.7692307599</v>
      </c>
      <c r="I224" s="164">
        <v>1456752.3076923001</v>
      </c>
      <c r="J224" s="164">
        <v>1466543.84615384</v>
      </c>
      <c r="K224" s="164">
        <v>1476335.3846153801</v>
      </c>
      <c r="L224" s="164">
        <v>1486126.92307692</v>
      </c>
      <c r="M224" s="164">
        <v>1495918.4615384601</v>
      </c>
      <c r="N224" s="164">
        <v>1495918.4615384601</v>
      </c>
    </row>
    <row r="225" spans="1:14" x14ac:dyDescent="0.2">
      <c r="A225" s="27" t="s">
        <v>3509</v>
      </c>
      <c r="B225" s="164">
        <v>10154613.846153799</v>
      </c>
      <c r="C225" s="164">
        <v>10210510.769230699</v>
      </c>
      <c r="D225" s="164">
        <v>10266408.461538401</v>
      </c>
      <c r="E225" s="164">
        <v>10322305.3846153</v>
      </c>
      <c r="F225" s="164">
        <v>10378203.076923</v>
      </c>
      <c r="G225" s="164">
        <v>10434100.769230699</v>
      </c>
      <c r="H225" s="164">
        <v>10489997.692307601</v>
      </c>
      <c r="I225" s="164">
        <v>10545895.3846153</v>
      </c>
      <c r="J225" s="164">
        <v>10601793.076923</v>
      </c>
      <c r="K225" s="164">
        <v>10657690.769230699</v>
      </c>
      <c r="L225" s="164">
        <v>10713587.692307601</v>
      </c>
      <c r="M225" s="164">
        <v>10769484.615384599</v>
      </c>
      <c r="N225" s="164">
        <v>10769484.615384599</v>
      </c>
    </row>
    <row r="226" spans="1:14" x14ac:dyDescent="0.2">
      <c r="A226" s="27" t="s">
        <v>3510</v>
      </c>
      <c r="B226" s="164">
        <v>-432325.38461538398</v>
      </c>
      <c r="C226" s="164">
        <v>-557534.61538461503</v>
      </c>
      <c r="D226" s="164">
        <v>-682743.84615384601</v>
      </c>
      <c r="E226" s="164">
        <v>-807953.07692307699</v>
      </c>
      <c r="F226" s="164">
        <v>-933162.30769230705</v>
      </c>
      <c r="G226" s="164">
        <v>-1058371.5384615301</v>
      </c>
      <c r="H226" s="164">
        <v>-1164966.15384615</v>
      </c>
      <c r="I226" s="164">
        <v>-1133648.4615384601</v>
      </c>
      <c r="J226" s="164">
        <v>-1102330.7692307599</v>
      </c>
      <c r="K226" s="164">
        <v>-1071013.07692307</v>
      </c>
      <c r="L226" s="164">
        <v>-1039695.38461538</v>
      </c>
      <c r="M226" s="164">
        <v>-1008377.69230769</v>
      </c>
      <c r="N226" s="164">
        <v>-1008377.69230769</v>
      </c>
    </row>
    <row r="227" spans="1:14" x14ac:dyDescent="0.2">
      <c r="A227" s="27" t="s">
        <v>3511</v>
      </c>
      <c r="B227" s="164">
        <v>6061618.4615384601</v>
      </c>
      <c r="C227" s="164">
        <v>6104156.9230769202</v>
      </c>
      <c r="D227" s="164">
        <v>6146695.3846153803</v>
      </c>
      <c r="E227" s="164">
        <v>6189233.8461538404</v>
      </c>
      <c r="F227" s="164">
        <v>6231773.0769230695</v>
      </c>
      <c r="G227" s="164">
        <v>6274312.3076922996</v>
      </c>
      <c r="H227" s="164">
        <v>6316851.5384615296</v>
      </c>
      <c r="I227" s="164">
        <v>6359390.7692307597</v>
      </c>
      <c r="J227" s="164">
        <v>6401929.9999999898</v>
      </c>
      <c r="K227" s="164">
        <v>6444468.4615384601</v>
      </c>
      <c r="L227" s="164">
        <v>6487006.1538461503</v>
      </c>
      <c r="M227" s="164">
        <v>6529543.8461538404</v>
      </c>
      <c r="N227" s="164">
        <v>6529543.8461538404</v>
      </c>
    </row>
    <row r="228" spans="1:14" x14ac:dyDescent="0.2">
      <c r="A228" s="27" t="s">
        <v>3512</v>
      </c>
      <c r="B228" s="164">
        <v>121747.69230769201</v>
      </c>
      <c r="C228" s="164">
        <v>91310.769230769205</v>
      </c>
      <c r="D228" s="164">
        <v>60873.846153846098</v>
      </c>
      <c r="E228" s="164">
        <v>30436.923076923002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</row>
    <row r="229" spans="1:14" x14ac:dyDescent="0.2">
      <c r="A229" s="27" t="s">
        <v>3513</v>
      </c>
      <c r="B229" s="164">
        <v>456635.38461538398</v>
      </c>
      <c r="C229" s="164">
        <v>470189.23076922999</v>
      </c>
      <c r="D229" s="164">
        <v>483743.84615384601</v>
      </c>
      <c r="E229" s="164">
        <v>497297.69230769202</v>
      </c>
      <c r="F229" s="164">
        <v>510852.30769230699</v>
      </c>
      <c r="G229" s="164">
        <v>524406.15384615306</v>
      </c>
      <c r="H229" s="164">
        <v>537959.99999999895</v>
      </c>
      <c r="I229" s="164">
        <v>551513.84615384601</v>
      </c>
      <c r="J229" s="164">
        <v>565067.69230769202</v>
      </c>
      <c r="K229" s="164">
        <v>578622.30769230705</v>
      </c>
      <c r="L229" s="164">
        <v>592176.15384615306</v>
      </c>
      <c r="M229" s="164">
        <v>605730.76923076902</v>
      </c>
      <c r="N229" s="164">
        <v>605730.76923076902</v>
      </c>
    </row>
    <row r="230" spans="1:14" x14ac:dyDescent="0.2">
      <c r="A230" s="27" t="s">
        <v>3514</v>
      </c>
      <c r="B230" s="164">
        <v>1435729.99999999</v>
      </c>
      <c r="C230" s="164">
        <v>1077300</v>
      </c>
      <c r="D230" s="164">
        <v>718870</v>
      </c>
      <c r="E230" s="164">
        <v>360440</v>
      </c>
      <c r="F230" s="164">
        <v>2009.99999999999</v>
      </c>
      <c r="G230" s="164">
        <v>2009.99999999999</v>
      </c>
      <c r="H230" s="164">
        <v>2009.99999999999</v>
      </c>
      <c r="I230" s="164">
        <v>2009.99999999999</v>
      </c>
      <c r="J230" s="164">
        <v>2009.99999999999</v>
      </c>
      <c r="K230" s="164">
        <v>2009.99999999999</v>
      </c>
      <c r="L230" s="164">
        <v>2009.99999999999</v>
      </c>
      <c r="M230" s="164">
        <v>2009.99999999999</v>
      </c>
      <c r="N230" s="164">
        <v>2009.99999999999</v>
      </c>
    </row>
    <row r="231" spans="1:14" x14ac:dyDescent="0.2">
      <c r="A231" s="27" t="s">
        <v>3515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</row>
    <row r="232" spans="1:14" x14ac:dyDescent="0.2">
      <c r="A232" s="30" t="s">
        <v>3516</v>
      </c>
      <c r="B232" s="164">
        <v>19165782.307692301</v>
      </c>
      <c r="C232" s="164">
        <v>18615551.538461499</v>
      </c>
      <c r="D232" s="164">
        <v>18702684.615384601</v>
      </c>
      <c r="E232" s="164">
        <v>18789817.692307599</v>
      </c>
      <c r="F232" s="164">
        <v>18876951.538461499</v>
      </c>
      <c r="G232" s="164">
        <v>18716429.230769198</v>
      </c>
      <c r="H232" s="164">
        <v>18592087.692307599</v>
      </c>
      <c r="I232" s="164">
        <v>18762896.1538461</v>
      </c>
      <c r="J232" s="164">
        <v>18933703.846153799</v>
      </c>
      <c r="K232" s="164">
        <v>19104510.769230701</v>
      </c>
      <c r="L232" s="164">
        <v>19275316.1538461</v>
      </c>
      <c r="M232" s="164">
        <v>19446122.307692301</v>
      </c>
      <c r="N232" s="164">
        <v>19446122.307692301</v>
      </c>
    </row>
    <row r="233" spans="1:14" x14ac:dyDescent="0.2">
      <c r="A233" s="27" t="s">
        <v>3517</v>
      </c>
    </row>
    <row r="234" spans="1:14" x14ac:dyDescent="0.2">
      <c r="A234" s="30" t="s">
        <v>3518</v>
      </c>
    </row>
    <row r="235" spans="1:14" x14ac:dyDescent="0.2">
      <c r="A235" s="27" t="s">
        <v>3519</v>
      </c>
      <c r="B235" s="164">
        <v>838385.38461538404</v>
      </c>
      <c r="C235" s="164">
        <v>901693.07692307595</v>
      </c>
      <c r="D235" s="164">
        <v>965000</v>
      </c>
      <c r="E235" s="164">
        <v>1028306.92307692</v>
      </c>
      <c r="F235" s="164">
        <v>1091614.6153846099</v>
      </c>
      <c r="G235" s="164">
        <v>1154921.5384615301</v>
      </c>
      <c r="H235" s="164">
        <v>1218228.4615384601</v>
      </c>
      <c r="I235" s="164">
        <v>1281535.3846153801</v>
      </c>
      <c r="J235" s="164">
        <v>1344842.3076923001</v>
      </c>
      <c r="K235" s="164">
        <v>1408149.2307692301</v>
      </c>
      <c r="L235" s="164">
        <v>1471456.15384615</v>
      </c>
      <c r="M235" s="164">
        <v>1534763.84615384</v>
      </c>
      <c r="N235" s="164">
        <v>1534763.84615384</v>
      </c>
    </row>
    <row r="236" spans="1:14" x14ac:dyDescent="0.2">
      <c r="A236" s="27" t="s">
        <v>3520</v>
      </c>
      <c r="B236" s="164">
        <v>1071270</v>
      </c>
      <c r="C236" s="164">
        <v>1133550</v>
      </c>
      <c r="D236" s="164">
        <v>1195830</v>
      </c>
      <c r="E236" s="164">
        <v>1258110</v>
      </c>
      <c r="F236" s="164">
        <v>1320389.99999999</v>
      </c>
      <c r="G236" s="164">
        <v>1382669.99999999</v>
      </c>
      <c r="H236" s="164">
        <v>1444949.99999999</v>
      </c>
      <c r="I236" s="164">
        <v>1507229.2307692301</v>
      </c>
      <c r="J236" s="164">
        <v>1569508.4615384601</v>
      </c>
      <c r="K236" s="164">
        <v>1631787.6923076899</v>
      </c>
      <c r="L236" s="164">
        <v>1694066.92307692</v>
      </c>
      <c r="M236" s="164">
        <v>1756346.15384615</v>
      </c>
      <c r="N236" s="164">
        <v>1756346.15384615</v>
      </c>
    </row>
    <row r="237" spans="1:14" x14ac:dyDescent="0.2">
      <c r="A237" s="27" t="s">
        <v>3521</v>
      </c>
      <c r="B237" s="164">
        <v>552386.92307692301</v>
      </c>
      <c r="C237" s="164">
        <v>590490</v>
      </c>
      <c r="D237" s="164">
        <v>628593.07692307699</v>
      </c>
      <c r="E237" s="164">
        <v>666696.92307692301</v>
      </c>
      <c r="F237" s="164">
        <v>704800</v>
      </c>
      <c r="G237" s="164">
        <v>742903.07692307595</v>
      </c>
      <c r="H237" s="164">
        <v>781006.92307692196</v>
      </c>
      <c r="I237" s="164">
        <v>819109.99999999895</v>
      </c>
      <c r="J237" s="164">
        <v>857213.07692307595</v>
      </c>
      <c r="K237" s="164">
        <v>895316.92307692301</v>
      </c>
      <c r="L237" s="164">
        <v>933420</v>
      </c>
      <c r="M237" s="164">
        <v>971523.07692307595</v>
      </c>
      <c r="N237" s="164">
        <v>971523.07692307595</v>
      </c>
    </row>
    <row r="238" spans="1:14" x14ac:dyDescent="0.2">
      <c r="A238" s="27" t="s">
        <v>3522</v>
      </c>
      <c r="B238" s="164">
        <v>902486.92307692301</v>
      </c>
      <c r="C238" s="164">
        <v>965965.38461538404</v>
      </c>
      <c r="D238" s="164">
        <v>1029444.61538461</v>
      </c>
      <c r="E238" s="164">
        <v>1092923.07692307</v>
      </c>
      <c r="F238" s="164">
        <v>1156401.5384615301</v>
      </c>
      <c r="G238" s="164">
        <v>1219879.99999999</v>
      </c>
      <c r="H238" s="164">
        <v>1283358.4615384601</v>
      </c>
      <c r="I238" s="164">
        <v>1346836.92307692</v>
      </c>
      <c r="J238" s="164">
        <v>1410315.3846153801</v>
      </c>
      <c r="K238" s="164">
        <v>1473793.84615384</v>
      </c>
      <c r="L238" s="164">
        <v>1537272.3076923001</v>
      </c>
      <c r="M238" s="164">
        <v>1600750.7692307599</v>
      </c>
      <c r="N238" s="164">
        <v>1600750.7692307599</v>
      </c>
    </row>
    <row r="239" spans="1:14" x14ac:dyDescent="0.2">
      <c r="A239" s="27" t="s">
        <v>3523</v>
      </c>
      <c r="B239" s="164">
        <v>600516.15384615306</v>
      </c>
      <c r="C239" s="164">
        <v>652013.84615384601</v>
      </c>
      <c r="D239" s="164">
        <v>703510.76923076902</v>
      </c>
      <c r="E239" s="164">
        <v>755007.69230769202</v>
      </c>
      <c r="F239" s="164">
        <v>806505.38461538404</v>
      </c>
      <c r="G239" s="164">
        <v>858003.07692307595</v>
      </c>
      <c r="H239" s="164">
        <v>909500</v>
      </c>
      <c r="I239" s="164">
        <v>960996.92307692301</v>
      </c>
      <c r="J239" s="164">
        <v>1012494.61538461</v>
      </c>
      <c r="K239" s="164">
        <v>1063992.3076923001</v>
      </c>
      <c r="L239" s="164">
        <v>1115489.2307692301</v>
      </c>
      <c r="M239" s="164">
        <v>1166986.15384615</v>
      </c>
      <c r="N239" s="164">
        <v>1166986.15384615</v>
      </c>
    </row>
    <row r="240" spans="1:14" x14ac:dyDescent="0.2">
      <c r="A240" s="27" t="s">
        <v>3524</v>
      </c>
      <c r="B240" s="164">
        <v>430742.30769230699</v>
      </c>
      <c r="C240" s="164">
        <v>490197.69230769202</v>
      </c>
      <c r="D240" s="164">
        <v>549652.30769230705</v>
      </c>
      <c r="E240" s="164">
        <v>609107.69230769202</v>
      </c>
      <c r="F240" s="164">
        <v>668562.30769230705</v>
      </c>
      <c r="G240" s="164">
        <v>728017.69230769202</v>
      </c>
      <c r="H240" s="164">
        <v>787473.07692307699</v>
      </c>
      <c r="I240" s="164">
        <v>846928.46153846104</v>
      </c>
      <c r="J240" s="164">
        <v>906383.84615384601</v>
      </c>
      <c r="K240" s="164">
        <v>965839.23076923005</v>
      </c>
      <c r="L240" s="164">
        <v>1025294.61538461</v>
      </c>
      <c r="M240" s="164">
        <v>1084750</v>
      </c>
      <c r="N240" s="164">
        <v>1084750</v>
      </c>
    </row>
    <row r="241" spans="1:14" x14ac:dyDescent="0.2">
      <c r="A241" s="27" t="s">
        <v>3525</v>
      </c>
      <c r="B241" s="164">
        <v>430742.30769230699</v>
      </c>
      <c r="C241" s="164">
        <v>490197.69230769202</v>
      </c>
      <c r="D241" s="164">
        <v>549652.30769230705</v>
      </c>
      <c r="E241" s="164">
        <v>609107.69230769202</v>
      </c>
      <c r="F241" s="164">
        <v>668562.30769230705</v>
      </c>
      <c r="G241" s="164">
        <v>728017.69230769202</v>
      </c>
      <c r="H241" s="164">
        <v>787473.07692307699</v>
      </c>
      <c r="I241" s="164">
        <v>846928.46153846104</v>
      </c>
      <c r="J241" s="164">
        <v>906383.84615384601</v>
      </c>
      <c r="K241" s="164">
        <v>965839.23076923005</v>
      </c>
      <c r="L241" s="164">
        <v>1025294.61538461</v>
      </c>
      <c r="M241" s="164">
        <v>1084750</v>
      </c>
      <c r="N241" s="164">
        <v>1084750</v>
      </c>
    </row>
    <row r="242" spans="1:14" x14ac:dyDescent="0.2">
      <c r="A242" s="27" t="s">
        <v>3526</v>
      </c>
      <c r="B242" s="164">
        <v>601363.84615384601</v>
      </c>
      <c r="C242" s="164">
        <v>662116.15384615306</v>
      </c>
      <c r="D242" s="164">
        <v>722868.46153846104</v>
      </c>
      <c r="E242" s="164">
        <v>783621.53846153803</v>
      </c>
      <c r="F242" s="164">
        <v>844373.84615384601</v>
      </c>
      <c r="G242" s="164">
        <v>905126.15384615306</v>
      </c>
      <c r="H242" s="164">
        <v>965879.23076923005</v>
      </c>
      <c r="I242" s="164">
        <v>1026632.3076922999</v>
      </c>
      <c r="J242" s="164">
        <v>1087384.6153846099</v>
      </c>
      <c r="K242" s="164">
        <v>1148136.92307692</v>
      </c>
      <c r="L242" s="164">
        <v>1208889.99999999</v>
      </c>
      <c r="M242" s="164">
        <v>1269643.07692307</v>
      </c>
      <c r="N242" s="164">
        <v>1269643.07692307</v>
      </c>
    </row>
    <row r="243" spans="1:14" x14ac:dyDescent="0.2">
      <c r="A243" s="27" t="s">
        <v>3527</v>
      </c>
      <c r="B243" s="164">
        <v>430742.30769230699</v>
      </c>
      <c r="C243" s="164">
        <v>490197.69230769202</v>
      </c>
      <c r="D243" s="164">
        <v>549652.30769230705</v>
      </c>
      <c r="E243" s="164">
        <v>609107.69230769202</v>
      </c>
      <c r="F243" s="164">
        <v>668562.30769230705</v>
      </c>
      <c r="G243" s="164">
        <v>728017.69230769202</v>
      </c>
      <c r="H243" s="164">
        <v>787473.07692307699</v>
      </c>
      <c r="I243" s="164">
        <v>846928.46153846104</v>
      </c>
      <c r="J243" s="164">
        <v>906383.84615384601</v>
      </c>
      <c r="K243" s="164">
        <v>965839.23076923005</v>
      </c>
      <c r="L243" s="164">
        <v>1025294.61538461</v>
      </c>
      <c r="M243" s="164">
        <v>1084750</v>
      </c>
      <c r="N243" s="164">
        <v>1084750</v>
      </c>
    </row>
    <row r="244" spans="1:14" x14ac:dyDescent="0.2">
      <c r="A244" s="27" t="s">
        <v>3528</v>
      </c>
      <c r="B244" s="164">
        <v>584538.46153846104</v>
      </c>
      <c r="C244" s="164">
        <v>645291.53846153803</v>
      </c>
      <c r="D244" s="164">
        <v>706043.84615384601</v>
      </c>
      <c r="E244" s="164">
        <v>766796.15384615306</v>
      </c>
      <c r="F244" s="164">
        <v>827549.23076923005</v>
      </c>
      <c r="G244" s="164">
        <v>888302.30769230705</v>
      </c>
      <c r="H244" s="164">
        <v>949054.61538461503</v>
      </c>
      <c r="I244" s="164">
        <v>1009806.92307692</v>
      </c>
      <c r="J244" s="164">
        <v>1070559.99999999</v>
      </c>
      <c r="K244" s="164">
        <v>1131313.07692307</v>
      </c>
      <c r="L244" s="164">
        <v>1192065.3846153801</v>
      </c>
      <c r="M244" s="164">
        <v>1252817.6923076899</v>
      </c>
      <c r="N244" s="164">
        <v>1252817.6923076899</v>
      </c>
    </row>
    <row r="245" spans="1:14" x14ac:dyDescent="0.2">
      <c r="A245" s="27" t="s">
        <v>3529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</row>
    <row r="246" spans="1:14" x14ac:dyDescent="0.2">
      <c r="A246" s="27" t="s">
        <v>3530</v>
      </c>
      <c r="B246" s="164">
        <v>18453.0769230769</v>
      </c>
      <c r="C246" s="164">
        <v>20722.307692307601</v>
      </c>
      <c r="D246" s="164">
        <v>22991.538461538399</v>
      </c>
      <c r="E246" s="164">
        <v>25260.769230769201</v>
      </c>
      <c r="F246" s="164">
        <v>27529.999999999902</v>
      </c>
      <c r="G246" s="164">
        <v>29799.999999999902</v>
      </c>
      <c r="H246" s="164">
        <v>32070</v>
      </c>
      <c r="I246" s="164">
        <v>34339.2307692307</v>
      </c>
      <c r="J246" s="164">
        <v>36608.461538461503</v>
      </c>
      <c r="K246" s="164">
        <v>38877.692307692298</v>
      </c>
      <c r="L246" s="164">
        <v>41146.923076922998</v>
      </c>
      <c r="M246" s="164">
        <v>43416.1538461538</v>
      </c>
      <c r="N246" s="164">
        <v>43416.1538461538</v>
      </c>
    </row>
    <row r="247" spans="1:14" x14ac:dyDescent="0.2">
      <c r="A247" s="27" t="s">
        <v>3531</v>
      </c>
      <c r="B247" s="164">
        <v>23462.307692307601</v>
      </c>
      <c r="C247" s="164">
        <v>26344.615384615299</v>
      </c>
      <c r="D247" s="164">
        <v>29226.923076923002</v>
      </c>
      <c r="E247" s="164">
        <v>32109.2307692307</v>
      </c>
      <c r="F247" s="164">
        <v>34990.769230769198</v>
      </c>
      <c r="G247" s="164">
        <v>37873.0769230769</v>
      </c>
      <c r="H247" s="164">
        <v>40755.384615384603</v>
      </c>
      <c r="I247" s="164">
        <v>43637.692307692298</v>
      </c>
      <c r="J247" s="164">
        <v>46519.999999999898</v>
      </c>
      <c r="K247" s="164">
        <v>49402.307692307702</v>
      </c>
      <c r="L247" s="164">
        <v>52284.615384615397</v>
      </c>
      <c r="M247" s="164">
        <v>55166.923076922998</v>
      </c>
      <c r="N247" s="164">
        <v>55166.923076922998</v>
      </c>
    </row>
    <row r="248" spans="1:14" x14ac:dyDescent="0.2">
      <c r="A248" s="27" t="s">
        <v>3532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</row>
    <row r="249" spans="1:14" x14ac:dyDescent="0.2">
      <c r="A249" s="27" t="s">
        <v>3533</v>
      </c>
      <c r="B249" s="164">
        <v>75856.1538461538</v>
      </c>
      <c r="C249" s="164">
        <v>85338.461538461503</v>
      </c>
      <c r="D249" s="164">
        <v>94821.538461538395</v>
      </c>
      <c r="E249" s="164">
        <v>104303.846153846</v>
      </c>
      <c r="F249" s="164">
        <v>113786.153846153</v>
      </c>
      <c r="G249" s="164">
        <v>123269.23076922999</v>
      </c>
      <c r="H249" s="164">
        <v>132752.30769230699</v>
      </c>
      <c r="I249" s="164">
        <v>142234.615384615</v>
      </c>
      <c r="J249" s="164">
        <v>151716.92307692301</v>
      </c>
      <c r="K249" s="164">
        <v>161200</v>
      </c>
      <c r="L249" s="164">
        <v>170683.07692307601</v>
      </c>
      <c r="M249" s="164">
        <v>180165.38461538401</v>
      </c>
      <c r="N249" s="164">
        <v>180165.38461538401</v>
      </c>
    </row>
    <row r="250" spans="1:14" x14ac:dyDescent="0.2">
      <c r="A250" s="27" t="s">
        <v>3534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3535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</row>
    <row r="252" spans="1:14" x14ac:dyDescent="0.2">
      <c r="A252" s="27" t="s">
        <v>3536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</row>
    <row r="253" spans="1:14" x14ac:dyDescent="0.2">
      <c r="A253" s="27" t="s">
        <v>3537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</row>
    <row r="254" spans="1:14" x14ac:dyDescent="0.2">
      <c r="A254" s="27" t="s">
        <v>3538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</row>
    <row r="255" spans="1:14" x14ac:dyDescent="0.2">
      <c r="A255" s="27" t="s">
        <v>3539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27" t="s">
        <v>3540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3541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30" t="s">
        <v>3542</v>
      </c>
      <c r="B258" s="164">
        <v>6560946.1538461503</v>
      </c>
      <c r="C258" s="164">
        <v>7154118.4615384601</v>
      </c>
      <c r="D258" s="164">
        <v>7747287.6923076902</v>
      </c>
      <c r="E258" s="164">
        <v>8340459.2307692301</v>
      </c>
      <c r="F258" s="164">
        <v>8933628.4615384601</v>
      </c>
      <c r="G258" s="164">
        <v>9526801.5384615306</v>
      </c>
      <c r="H258" s="164">
        <v>10119974.615384599</v>
      </c>
      <c r="I258" s="164">
        <v>10713144.615384599</v>
      </c>
      <c r="J258" s="164">
        <v>11306315.3846153</v>
      </c>
      <c r="K258" s="164">
        <v>11899487.692307601</v>
      </c>
      <c r="L258" s="164">
        <v>12492658.461538401</v>
      </c>
      <c r="M258" s="164">
        <v>13085829.2307692</v>
      </c>
      <c r="N258" s="164">
        <v>13085829.2307692</v>
      </c>
    </row>
    <row r="259" spans="1:14" x14ac:dyDescent="0.2">
      <c r="A259" s="27" t="s">
        <v>2778</v>
      </c>
    </row>
    <row r="260" spans="1:14" x14ac:dyDescent="0.2">
      <c r="A260" s="30" t="s">
        <v>51</v>
      </c>
      <c r="B260" s="164">
        <v>157805147.692307</v>
      </c>
      <c r="C260" s="164">
        <v>157930043.84615299</v>
      </c>
      <c r="D260" s="164">
        <v>159239675.384615</v>
      </c>
      <c r="E260" s="164">
        <v>160568323.07692301</v>
      </c>
      <c r="F260" s="164">
        <v>161896966.923076</v>
      </c>
      <c r="G260" s="164">
        <v>163187017.692307</v>
      </c>
      <c r="H260" s="164">
        <v>164532261.538461</v>
      </c>
      <c r="I260" s="164">
        <v>166172657.692307</v>
      </c>
      <c r="J260" s="164">
        <v>167794034.61538401</v>
      </c>
      <c r="K260" s="164">
        <v>169434429.23076901</v>
      </c>
      <c r="L260" s="164">
        <v>171074820</v>
      </c>
      <c r="M260" s="164">
        <v>172696196.92307699</v>
      </c>
      <c r="N260" s="164">
        <v>172696196.92307699</v>
      </c>
    </row>
    <row r="261" spans="1:14" x14ac:dyDescent="0.2">
      <c r="A261" s="27" t="s">
        <v>3543</v>
      </c>
    </row>
    <row r="262" spans="1:14" x14ac:dyDescent="0.2">
      <c r="A262" s="30" t="s">
        <v>3544</v>
      </c>
    </row>
    <row r="263" spans="1:14" x14ac:dyDescent="0.2">
      <c r="A263" s="27" t="s">
        <v>3545</v>
      </c>
      <c r="B263" s="164">
        <v>21873943.076923002</v>
      </c>
      <c r="C263" s="164">
        <v>22035953.846153799</v>
      </c>
      <c r="D263" s="164">
        <v>22185325.384615298</v>
      </c>
      <c r="E263" s="164">
        <v>22334650.769230701</v>
      </c>
      <c r="F263" s="164">
        <v>22484374.615384601</v>
      </c>
      <c r="G263" s="164">
        <v>22639035.384615298</v>
      </c>
      <c r="H263" s="164">
        <v>22797333.076923002</v>
      </c>
      <c r="I263" s="164">
        <v>22946232.307692301</v>
      </c>
      <c r="J263" s="164">
        <v>23071537.692307599</v>
      </c>
      <c r="K263" s="164">
        <v>23186602.307692301</v>
      </c>
      <c r="L263" s="164">
        <v>23300070</v>
      </c>
      <c r="M263" s="164">
        <v>23367273.076923002</v>
      </c>
      <c r="N263" s="164">
        <v>23367273.076923002</v>
      </c>
    </row>
    <row r="264" spans="1:14" x14ac:dyDescent="0.2">
      <c r="A264" s="27" t="s">
        <v>3546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</row>
    <row r="265" spans="1:14" x14ac:dyDescent="0.2">
      <c r="A265" s="27" t="s">
        <v>3547</v>
      </c>
      <c r="B265" s="164">
        <v>11032869.2307692</v>
      </c>
      <c r="C265" s="164">
        <v>11164098.461538401</v>
      </c>
      <c r="D265" s="164">
        <v>11223346.1538461</v>
      </c>
      <c r="E265" s="164">
        <v>11294632.307692301</v>
      </c>
      <c r="F265" s="164">
        <v>11399482.307692301</v>
      </c>
      <c r="G265" s="164">
        <v>11510513.076923</v>
      </c>
      <c r="H265" s="164">
        <v>11619422.307692301</v>
      </c>
      <c r="I265" s="164">
        <v>11723535.3846153</v>
      </c>
      <c r="J265" s="164">
        <v>11816016.1538461</v>
      </c>
      <c r="K265" s="164">
        <v>11904392.307692301</v>
      </c>
      <c r="L265" s="164">
        <v>11987720.769230699</v>
      </c>
      <c r="M265" s="164">
        <v>12037027.692307601</v>
      </c>
      <c r="N265" s="164">
        <v>12037027.692307601</v>
      </c>
    </row>
    <row r="266" spans="1:14" x14ac:dyDescent="0.2">
      <c r="A266" s="27" t="s">
        <v>3548</v>
      </c>
      <c r="B266" s="164">
        <v>13200903.848461499</v>
      </c>
      <c r="C266" s="164">
        <v>13342651.7992307</v>
      </c>
      <c r="D266" s="164">
        <v>13474377.5038461</v>
      </c>
      <c r="E266" s="164">
        <v>13595609.791538401</v>
      </c>
      <c r="F266" s="164">
        <v>13707159.09</v>
      </c>
      <c r="G266" s="164">
        <v>13707159.09</v>
      </c>
      <c r="H266" s="164">
        <v>13707159.09</v>
      </c>
      <c r="I266" s="164">
        <v>13707159.09</v>
      </c>
      <c r="J266" s="164">
        <v>13707159.09</v>
      </c>
      <c r="K266" s="164">
        <v>13707159.09</v>
      </c>
      <c r="L266" s="164">
        <v>13707159.09</v>
      </c>
      <c r="M266" s="164">
        <v>13707159.09</v>
      </c>
      <c r="N266" s="164">
        <v>13707159.09</v>
      </c>
    </row>
    <row r="267" spans="1:14" x14ac:dyDescent="0.2">
      <c r="A267" s="27" t="s">
        <v>3549</v>
      </c>
      <c r="B267" s="164">
        <v>1813000.68307692</v>
      </c>
      <c r="C267" s="164">
        <v>1826530.1546153801</v>
      </c>
      <c r="D267" s="164">
        <v>1839890.42615384</v>
      </c>
      <c r="E267" s="164">
        <v>1853081.0430769201</v>
      </c>
      <c r="F267" s="164">
        <v>1866101.54999999</v>
      </c>
      <c r="G267" s="164">
        <v>1866101.54999999</v>
      </c>
      <c r="H267" s="164">
        <v>1866101.54999999</v>
      </c>
      <c r="I267" s="164">
        <v>1866101.54999999</v>
      </c>
      <c r="J267" s="164">
        <v>1866101.54999999</v>
      </c>
      <c r="K267" s="164">
        <v>1866101.54999999</v>
      </c>
      <c r="L267" s="164">
        <v>1866101.54999999</v>
      </c>
      <c r="M267" s="164">
        <v>1866101.54999999</v>
      </c>
      <c r="N267" s="164">
        <v>1866101.54999999</v>
      </c>
    </row>
    <row r="268" spans="1:14" x14ac:dyDescent="0.2">
      <c r="A268" s="27" t="s">
        <v>3550</v>
      </c>
      <c r="B268" s="164">
        <v>1685841.0884615299</v>
      </c>
      <c r="C268" s="164">
        <v>1697108.7730769201</v>
      </c>
      <c r="D268" s="164">
        <v>1705925.44846153</v>
      </c>
      <c r="E268" s="164">
        <v>1712254.58923076</v>
      </c>
      <c r="F268" s="164">
        <v>1716097.32</v>
      </c>
      <c r="G268" s="164">
        <v>1716097.32</v>
      </c>
      <c r="H268" s="164">
        <v>1716097.32</v>
      </c>
      <c r="I268" s="164">
        <v>1716097.32</v>
      </c>
      <c r="J268" s="164">
        <v>1716097.32</v>
      </c>
      <c r="K268" s="164">
        <v>1716097.32</v>
      </c>
      <c r="L268" s="164">
        <v>1716097.32</v>
      </c>
      <c r="M268" s="164">
        <v>1716097.32</v>
      </c>
      <c r="N268" s="164">
        <v>1716097.32</v>
      </c>
    </row>
    <row r="269" spans="1:14" x14ac:dyDescent="0.2">
      <c r="A269" s="27" t="s">
        <v>3551</v>
      </c>
      <c r="B269" s="164">
        <v>1189117.0584615299</v>
      </c>
      <c r="C269" s="164">
        <v>1216254.23538461</v>
      </c>
      <c r="D269" s="164">
        <v>1236646.2369230699</v>
      </c>
      <c r="E269" s="164">
        <v>1250426.36615384</v>
      </c>
      <c r="F269" s="164">
        <v>1257718.71</v>
      </c>
      <c r="G269" s="164">
        <v>1257718.71</v>
      </c>
      <c r="H269" s="164">
        <v>1257718.71</v>
      </c>
      <c r="I269" s="164">
        <v>1257718.71</v>
      </c>
      <c r="J269" s="164">
        <v>1257718.71</v>
      </c>
      <c r="K269" s="164">
        <v>1257718.71</v>
      </c>
      <c r="L269" s="164">
        <v>1257718.71</v>
      </c>
      <c r="M269" s="164">
        <v>1257718.71</v>
      </c>
      <c r="N269" s="164">
        <v>1257718.71</v>
      </c>
    </row>
    <row r="270" spans="1:14" x14ac:dyDescent="0.2">
      <c r="A270" s="27" t="s">
        <v>3552</v>
      </c>
      <c r="B270" s="164">
        <v>118464821.936923</v>
      </c>
      <c r="C270" s="164">
        <v>119513678.11461499</v>
      </c>
      <c r="D270" s="164">
        <v>117924794.23076899</v>
      </c>
      <c r="E270" s="164">
        <v>116443998.97923</v>
      </c>
      <c r="F270" s="164">
        <v>114990302.56076901</v>
      </c>
      <c r="G270" s="164">
        <v>116100566.406923</v>
      </c>
      <c r="H270" s="164">
        <v>117762200.253076</v>
      </c>
      <c r="I270" s="164">
        <v>119407099.48384599</v>
      </c>
      <c r="J270" s="164">
        <v>120911878.714615</v>
      </c>
      <c r="K270" s="164">
        <v>122293126.406923</v>
      </c>
      <c r="L270" s="164">
        <v>123513724.09923001</v>
      </c>
      <c r="M270" s="164">
        <v>124342449.48384599</v>
      </c>
      <c r="N270" s="164">
        <v>124342449.48384599</v>
      </c>
    </row>
    <row r="271" spans="1:14" x14ac:dyDescent="0.2">
      <c r="A271" s="27" t="s">
        <v>3553</v>
      </c>
      <c r="B271" s="164">
        <v>136353684.61538401</v>
      </c>
      <c r="C271" s="164">
        <v>137596223.07692301</v>
      </c>
      <c r="D271" s="164">
        <v>136181633.84615299</v>
      </c>
      <c r="E271" s="164">
        <v>134855370.76923001</v>
      </c>
      <c r="F271" s="164">
        <v>133537379.23076899</v>
      </c>
      <c r="G271" s="164">
        <v>134647643.07692301</v>
      </c>
      <c r="H271" s="164">
        <v>136309276.923076</v>
      </c>
      <c r="I271" s="164">
        <v>137954176.153846</v>
      </c>
      <c r="J271" s="164">
        <v>139458955.384615</v>
      </c>
      <c r="K271" s="164">
        <v>140840203.07692301</v>
      </c>
      <c r="L271" s="164">
        <v>142060800.76923001</v>
      </c>
      <c r="M271" s="164">
        <v>142889526.153846</v>
      </c>
      <c r="N271" s="164">
        <v>142889526.153846</v>
      </c>
    </row>
    <row r="272" spans="1:14" x14ac:dyDescent="0.2">
      <c r="A272" s="27" t="s">
        <v>3554</v>
      </c>
      <c r="B272" s="164">
        <v>31681472.307692301</v>
      </c>
      <c r="C272" s="164">
        <v>31844163.076923002</v>
      </c>
      <c r="D272" s="164">
        <v>31987940</v>
      </c>
      <c r="E272" s="164">
        <v>32130534.615384601</v>
      </c>
      <c r="F272" s="164">
        <v>32272369.999999899</v>
      </c>
      <c r="G272" s="164">
        <v>32440214.615384601</v>
      </c>
      <c r="H272" s="164">
        <v>32612416.923076902</v>
      </c>
      <c r="I272" s="164">
        <v>32770189.230769198</v>
      </c>
      <c r="J272" s="164">
        <v>32893346.923076902</v>
      </c>
      <c r="K272" s="164">
        <v>33001283.076923002</v>
      </c>
      <c r="L272" s="164">
        <v>33106356.1538461</v>
      </c>
      <c r="M272" s="164">
        <v>33140683.846153799</v>
      </c>
      <c r="N272" s="164">
        <v>33140683.846153799</v>
      </c>
    </row>
    <row r="273" spans="1:14" x14ac:dyDescent="0.2">
      <c r="A273" s="27" t="s">
        <v>3555</v>
      </c>
      <c r="B273" s="164">
        <v>59278794.615384601</v>
      </c>
      <c r="C273" s="164">
        <v>59517791.538461499</v>
      </c>
      <c r="D273" s="164">
        <v>59727107.692307599</v>
      </c>
      <c r="E273" s="164">
        <v>59934694.615384601</v>
      </c>
      <c r="F273" s="164">
        <v>60141040</v>
      </c>
      <c r="G273" s="164">
        <v>60350262.307692297</v>
      </c>
      <c r="H273" s="164">
        <v>60564780</v>
      </c>
      <c r="I273" s="164">
        <v>60760808.461538397</v>
      </c>
      <c r="J273" s="164">
        <v>60904853.076922998</v>
      </c>
      <c r="K273" s="164">
        <v>61029417.692307599</v>
      </c>
      <c r="L273" s="164">
        <v>61150313.846153803</v>
      </c>
      <c r="M273" s="164">
        <v>61179907.692307599</v>
      </c>
      <c r="N273" s="164">
        <v>61179907.692307599</v>
      </c>
    </row>
    <row r="274" spans="1:14" x14ac:dyDescent="0.2">
      <c r="A274" s="27" t="s">
        <v>3556</v>
      </c>
      <c r="B274" s="164">
        <v>365897646.92307597</v>
      </c>
      <c r="C274" s="164">
        <v>368559359.23076898</v>
      </c>
      <c r="D274" s="164">
        <v>370539291.53846103</v>
      </c>
      <c r="E274" s="164">
        <v>372582624.61538398</v>
      </c>
      <c r="F274" s="164">
        <v>374762921.53846103</v>
      </c>
      <c r="G274" s="164">
        <v>377566050.76923001</v>
      </c>
      <c r="H274" s="164">
        <v>380611518.46153802</v>
      </c>
      <c r="I274" s="164">
        <v>383609779.99999899</v>
      </c>
      <c r="J274" s="164">
        <v>386653405.384615</v>
      </c>
      <c r="K274" s="164">
        <v>389998495.384615</v>
      </c>
      <c r="L274" s="164">
        <v>393171796.92307597</v>
      </c>
      <c r="M274" s="164">
        <v>395826376.92307597</v>
      </c>
      <c r="N274" s="164">
        <v>395826376.92307597</v>
      </c>
    </row>
    <row r="275" spans="1:14" x14ac:dyDescent="0.2">
      <c r="A275" s="27" t="s">
        <v>3557</v>
      </c>
      <c r="B275" s="164">
        <v>4975355.0669230698</v>
      </c>
      <c r="C275" s="164">
        <v>5003314.5384615399</v>
      </c>
      <c r="D275" s="164">
        <v>5023309.0153846098</v>
      </c>
      <c r="E275" s="164">
        <v>5037790.3438461497</v>
      </c>
      <c r="F275" s="164">
        <v>5046589.09</v>
      </c>
      <c r="G275" s="164">
        <v>5046589.09</v>
      </c>
      <c r="H275" s="164">
        <v>5046589.09</v>
      </c>
      <c r="I275" s="164">
        <v>5046589.09</v>
      </c>
      <c r="J275" s="164">
        <v>5046589.09</v>
      </c>
      <c r="K275" s="164">
        <v>5046589.09</v>
      </c>
      <c r="L275" s="164">
        <v>5046589.09</v>
      </c>
      <c r="M275" s="164">
        <v>5046589.09</v>
      </c>
      <c r="N275" s="164">
        <v>5046589.09</v>
      </c>
    </row>
    <row r="276" spans="1:14" x14ac:dyDescent="0.2">
      <c r="A276" s="27" t="s">
        <v>3558</v>
      </c>
      <c r="B276" s="164">
        <v>137375691.85615301</v>
      </c>
      <c r="C276" s="164">
        <v>137133369.30769199</v>
      </c>
      <c r="D276" s="164">
        <v>136350587.13846099</v>
      </c>
      <c r="E276" s="164">
        <v>135471805.81</v>
      </c>
      <c r="F276" s="164">
        <v>134668981.67923</v>
      </c>
      <c r="G276" s="164">
        <v>134491819.37153801</v>
      </c>
      <c r="H276" s="164">
        <v>134411546.294615</v>
      </c>
      <c r="I276" s="164">
        <v>134069350.140769</v>
      </c>
      <c r="J276" s="164">
        <v>133848844.756153</v>
      </c>
      <c r="K276" s="164">
        <v>133803086.294615</v>
      </c>
      <c r="L276" s="164">
        <v>133760773.98692299</v>
      </c>
      <c r="M276" s="164">
        <v>133496486.294615</v>
      </c>
      <c r="N276" s="164">
        <v>133496486.294615</v>
      </c>
    </row>
    <row r="277" spans="1:14" x14ac:dyDescent="0.2">
      <c r="A277" s="27" t="s">
        <v>3559</v>
      </c>
      <c r="B277" s="164">
        <v>142351046.923076</v>
      </c>
      <c r="C277" s="164">
        <v>142136683.84615299</v>
      </c>
      <c r="D277" s="164">
        <v>141373896.153846</v>
      </c>
      <c r="E277" s="164">
        <v>140509596.153846</v>
      </c>
      <c r="F277" s="164">
        <v>139715570.76923001</v>
      </c>
      <c r="G277" s="164">
        <v>139538408.46153799</v>
      </c>
      <c r="H277" s="164">
        <v>139458135.384615</v>
      </c>
      <c r="I277" s="164">
        <v>139115939.23076901</v>
      </c>
      <c r="J277" s="164">
        <v>138895433.84615299</v>
      </c>
      <c r="K277" s="164">
        <v>138849675.384615</v>
      </c>
      <c r="L277" s="164">
        <v>138807363.07692301</v>
      </c>
      <c r="M277" s="164">
        <v>138543075.384615</v>
      </c>
      <c r="N277" s="164">
        <v>138543075.384615</v>
      </c>
    </row>
    <row r="278" spans="1:14" x14ac:dyDescent="0.2">
      <c r="A278" s="27" t="s">
        <v>3560</v>
      </c>
      <c r="B278" s="164">
        <v>8720586.9230769202</v>
      </c>
      <c r="C278" s="164">
        <v>8772453.8461538404</v>
      </c>
      <c r="D278" s="164">
        <v>8818800</v>
      </c>
      <c r="E278" s="164">
        <v>8864820</v>
      </c>
      <c r="F278" s="164">
        <v>8910636.9230769202</v>
      </c>
      <c r="G278" s="164">
        <v>8958186.1538461503</v>
      </c>
      <c r="H278" s="164">
        <v>9007026.1538461503</v>
      </c>
      <c r="I278" s="164">
        <v>9051648.4615384601</v>
      </c>
      <c r="J278" s="164">
        <v>9086344.6153846104</v>
      </c>
      <c r="K278" s="164">
        <v>9124670.7692307606</v>
      </c>
      <c r="L278" s="164">
        <v>9162158.4615384601</v>
      </c>
      <c r="M278" s="164">
        <v>9173354.6153846104</v>
      </c>
      <c r="N278" s="164">
        <v>9173354.6153846104</v>
      </c>
    </row>
    <row r="279" spans="1:14" x14ac:dyDescent="0.2">
      <c r="A279" s="27" t="s">
        <v>3561</v>
      </c>
      <c r="B279" s="164">
        <v>23720703.846153799</v>
      </c>
      <c r="C279" s="164">
        <v>23928945.384615298</v>
      </c>
      <c r="D279" s="164">
        <v>24123125.384615298</v>
      </c>
      <c r="E279" s="164">
        <v>24317043.076923002</v>
      </c>
      <c r="F279" s="164">
        <v>24511023.846153799</v>
      </c>
      <c r="G279" s="164">
        <v>24710350.769230701</v>
      </c>
      <c r="H279" s="164">
        <v>24913356.923076902</v>
      </c>
      <c r="I279" s="164">
        <v>25106070.769230701</v>
      </c>
      <c r="J279" s="164">
        <v>25273326.923076902</v>
      </c>
      <c r="K279" s="164">
        <v>25429319.230769198</v>
      </c>
      <c r="L279" s="164">
        <v>25583152.307692301</v>
      </c>
      <c r="M279" s="164">
        <v>25686373.846153799</v>
      </c>
      <c r="N279" s="164">
        <v>25686373.846153799</v>
      </c>
    </row>
    <row r="280" spans="1:14" x14ac:dyDescent="0.2">
      <c r="A280" s="27" t="s">
        <v>3562</v>
      </c>
      <c r="B280" s="164">
        <v>2596707.6923076902</v>
      </c>
      <c r="C280" s="164">
        <v>2640540.7692307602</v>
      </c>
      <c r="D280" s="164">
        <v>2682672.3076923001</v>
      </c>
      <c r="E280" s="164">
        <v>2724786.1538461498</v>
      </c>
      <c r="F280" s="164">
        <v>2766921.5384615301</v>
      </c>
      <c r="G280" s="164">
        <v>2809768.4615384601</v>
      </c>
      <c r="H280" s="164">
        <v>2852989.2307692301</v>
      </c>
      <c r="I280" s="164">
        <v>2895015.3846153799</v>
      </c>
      <c r="J280" s="164">
        <v>2934118.4615384601</v>
      </c>
      <c r="K280" s="164">
        <v>2971955.3846153799</v>
      </c>
      <c r="L280" s="164">
        <v>3009513.84615384</v>
      </c>
      <c r="M280" s="164">
        <v>3041209.2307692301</v>
      </c>
      <c r="N280" s="164">
        <v>3041209.2307692301</v>
      </c>
    </row>
    <row r="281" spans="1:14" x14ac:dyDescent="0.2">
      <c r="A281" s="30" t="s">
        <v>3563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</row>
    <row r="282" spans="1:14" x14ac:dyDescent="0.2">
      <c r="A282" s="27" t="s">
        <v>3564</v>
      </c>
      <c r="B282" s="164">
        <v>1101.04039615384</v>
      </c>
      <c r="C282" s="164">
        <v>1248.8034238461501</v>
      </c>
      <c r="D282" s="164">
        <v>1382.17207307692</v>
      </c>
      <c r="E282" s="164">
        <v>1501.58593692307</v>
      </c>
      <c r="F282" s="164">
        <v>1607.0428446153801</v>
      </c>
      <c r="G282" s="164">
        <v>1698.54810461538</v>
      </c>
      <c r="H282" s="164">
        <v>1776.1017169230699</v>
      </c>
      <c r="I282" s="164">
        <v>1839.7036815384599</v>
      </c>
      <c r="J282" s="164">
        <v>1889.35399846153</v>
      </c>
      <c r="K282" s="164">
        <v>1925.7065138461501</v>
      </c>
      <c r="L282" s="164">
        <v>1948.7612276923001</v>
      </c>
      <c r="M282" s="164">
        <v>1958.5181399999999</v>
      </c>
      <c r="N282" s="164">
        <v>1958.5181399999999</v>
      </c>
    </row>
    <row r="283" spans="1:14" x14ac:dyDescent="0.2">
      <c r="A283" s="27" t="s">
        <v>3565</v>
      </c>
      <c r="B283" s="164">
        <v>2609.09111531902</v>
      </c>
      <c r="C283" s="164">
        <v>3125.6659877671</v>
      </c>
      <c r="D283" s="164">
        <v>3670.3310961903899</v>
      </c>
      <c r="E283" s="164">
        <v>4193.2977586658099</v>
      </c>
      <c r="F283" s="164">
        <v>4691.9502510907996</v>
      </c>
      <c r="G283" s="164">
        <v>5158.7460420551097</v>
      </c>
      <c r="H283" s="164">
        <v>5588.8255834817901</v>
      </c>
      <c r="I283" s="164">
        <v>5978.0995328067702</v>
      </c>
      <c r="J283" s="164">
        <v>6322.8063457992603</v>
      </c>
      <c r="K283" s="164">
        <v>6618.6267675874797</v>
      </c>
      <c r="L283" s="164">
        <v>6865.5272484278203</v>
      </c>
      <c r="M283" s="164">
        <v>7063.5077883203003</v>
      </c>
      <c r="N283" s="164">
        <v>7063.5077883203003</v>
      </c>
    </row>
    <row r="284" spans="1:14" x14ac:dyDescent="0.2">
      <c r="A284" s="27" t="s">
        <v>3566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</row>
    <row r="285" spans="1:14" x14ac:dyDescent="0.2">
      <c r="A285" s="27" t="s">
        <v>3567</v>
      </c>
      <c r="B285" s="164">
        <v>22641.728769423</v>
      </c>
      <c r="C285" s="164">
        <v>22621.748483012801</v>
      </c>
      <c r="D285" s="164">
        <v>22490.460570769199</v>
      </c>
      <c r="E285" s="164">
        <v>22226.7960576923</v>
      </c>
      <c r="F285" s="164">
        <v>21833.701889615299</v>
      </c>
      <c r="G285" s="164">
        <v>21313.937050705099</v>
      </c>
      <c r="H285" s="164">
        <v>20665.752745128098</v>
      </c>
      <c r="I285" s="164">
        <v>19889.0825837179</v>
      </c>
      <c r="J285" s="164">
        <v>18982.299146474299</v>
      </c>
      <c r="K285" s="164">
        <v>17992.601506730702</v>
      </c>
      <c r="L285" s="164">
        <v>16941.769846987099</v>
      </c>
      <c r="M285" s="164">
        <v>15832.5310697435</v>
      </c>
      <c r="N285" s="164">
        <v>15832.5310697435</v>
      </c>
    </row>
    <row r="286" spans="1:14" x14ac:dyDescent="0.2">
      <c r="A286" s="27" t="s">
        <v>3568</v>
      </c>
      <c r="B286" s="164">
        <v>565528.16901621001</v>
      </c>
      <c r="C286" s="164">
        <v>693112.33290575002</v>
      </c>
      <c r="D286" s="164">
        <v>838748.48627219605</v>
      </c>
      <c r="E286" s="164">
        <v>1002767.4356503499</v>
      </c>
      <c r="F286" s="164">
        <v>1185544.55754003</v>
      </c>
      <c r="G286" s="164">
        <v>1389048.5743414301</v>
      </c>
      <c r="H286" s="164">
        <v>1614680.2790491499</v>
      </c>
      <c r="I286" s="164">
        <v>1862522.32630628</v>
      </c>
      <c r="J286" s="164">
        <v>2133210.8070374299</v>
      </c>
      <c r="K286" s="164">
        <v>2427675.1985339499</v>
      </c>
      <c r="L286" s="164">
        <v>2746806.0761154601</v>
      </c>
      <c r="M286" s="164">
        <v>3091428.1806832901</v>
      </c>
      <c r="N286" s="164">
        <v>3091428.1806832901</v>
      </c>
    </row>
    <row r="287" spans="1:14" x14ac:dyDescent="0.2">
      <c r="A287" s="27" t="s">
        <v>3569</v>
      </c>
      <c r="B287" s="164">
        <v>162488.886967436</v>
      </c>
      <c r="C287" s="164">
        <v>208082.55697587301</v>
      </c>
      <c r="D287" s="164">
        <v>259773.26490946001</v>
      </c>
      <c r="E287" s="164">
        <v>317907.05005370901</v>
      </c>
      <c r="F287" s="164">
        <v>382468.80127990298</v>
      </c>
      <c r="G287" s="164">
        <v>453343.59580675903</v>
      </c>
      <c r="H287" s="164">
        <v>530089.40126504702</v>
      </c>
      <c r="I287" s="164">
        <v>612253.53088694601</v>
      </c>
      <c r="J287" s="164">
        <v>699315.34983059706</v>
      </c>
      <c r="K287" s="164">
        <v>790607.82266619301</v>
      </c>
      <c r="L287" s="164">
        <v>885681.64481347695</v>
      </c>
      <c r="M287" s="164">
        <v>983432.42516264098</v>
      </c>
      <c r="N287" s="164">
        <v>983432.42516264098</v>
      </c>
    </row>
    <row r="288" spans="1:14" x14ac:dyDescent="0.2">
      <c r="A288" s="27" t="s">
        <v>3570</v>
      </c>
      <c r="B288" s="164">
        <v>0.69821384615384596</v>
      </c>
      <c r="C288" s="164">
        <v>3.81180692307692</v>
      </c>
      <c r="D288" s="164">
        <v>9.3407792307692308</v>
      </c>
      <c r="E288" s="164">
        <v>17.285130769230701</v>
      </c>
      <c r="F288" s="164">
        <v>27.644861538461502</v>
      </c>
      <c r="G288" s="164">
        <v>40.419971538461503</v>
      </c>
      <c r="H288" s="164">
        <v>55.627596923076901</v>
      </c>
      <c r="I288" s="164">
        <v>73.250601538461495</v>
      </c>
      <c r="J288" s="164">
        <v>93.322131538461505</v>
      </c>
      <c r="K288" s="164">
        <v>115.82505076923</v>
      </c>
      <c r="L288" s="164">
        <v>140.75935923076901</v>
      </c>
      <c r="M288" s="164">
        <v>168.12505692307599</v>
      </c>
      <c r="N288" s="164">
        <v>168.12505692307599</v>
      </c>
    </row>
    <row r="289" spans="1:14" x14ac:dyDescent="0.2">
      <c r="A289" s="27" t="s">
        <v>3571</v>
      </c>
      <c r="B289" s="164">
        <v>754369.61447838903</v>
      </c>
      <c r="C289" s="164">
        <v>928194.919583173</v>
      </c>
      <c r="D289" s="164">
        <v>1126074.0557009201</v>
      </c>
      <c r="E289" s="164">
        <v>1348613.4505881099</v>
      </c>
      <c r="F289" s="164">
        <v>1596173.6986668</v>
      </c>
      <c r="G289" s="164">
        <v>1870603.8213171</v>
      </c>
      <c r="H289" s="164">
        <v>2172855.9879566599</v>
      </c>
      <c r="I289" s="164">
        <v>2502555.9935928299</v>
      </c>
      <c r="J289" s="164">
        <v>2859813.9384903102</v>
      </c>
      <c r="K289" s="164">
        <v>3244935.7810390801</v>
      </c>
      <c r="L289" s="164">
        <v>3658384.53861127</v>
      </c>
      <c r="M289" s="164">
        <v>4099883.28790092</v>
      </c>
      <c r="N289" s="164">
        <v>4099883.28790092</v>
      </c>
    </row>
    <row r="290" spans="1:14" x14ac:dyDescent="0.2">
      <c r="A290" s="27" t="s">
        <v>3572</v>
      </c>
      <c r="B290" s="164">
        <v>-754369.61447838903</v>
      </c>
      <c r="C290" s="164">
        <v>-928194.91958317196</v>
      </c>
      <c r="D290" s="164">
        <v>-1126074.0557009201</v>
      </c>
      <c r="E290" s="164">
        <v>-1348613.4505881099</v>
      </c>
      <c r="F290" s="164">
        <v>-1596173.6986668</v>
      </c>
      <c r="G290" s="164">
        <v>-1870603.8213171</v>
      </c>
      <c r="H290" s="164">
        <v>-2172855.9879566599</v>
      </c>
      <c r="I290" s="164">
        <v>-2502555.9935928299</v>
      </c>
      <c r="J290" s="164">
        <v>-2859813.9384903</v>
      </c>
      <c r="K290" s="164">
        <v>-3244935.7810390801</v>
      </c>
      <c r="L290" s="164">
        <v>-3658384.53861127</v>
      </c>
      <c r="M290" s="164">
        <v>-4099883.28790092</v>
      </c>
      <c r="N290" s="164">
        <v>-4099883.28790092</v>
      </c>
    </row>
    <row r="291" spans="1:14" x14ac:dyDescent="0.2">
      <c r="A291" s="27" t="s">
        <v>3573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3574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3575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</row>
    <row r="294" spans="1:14" x14ac:dyDescent="0.2">
      <c r="A294" s="27" t="s">
        <v>3576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3577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3578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30" t="s">
        <v>3579</v>
      </c>
      <c r="B297" s="164">
        <v>803507456.15384495</v>
      </c>
      <c r="C297" s="164">
        <v>808196213.07692301</v>
      </c>
      <c r="D297" s="164">
        <v>808843138.46153796</v>
      </c>
      <c r="E297" s="164">
        <v>809548753.07692301</v>
      </c>
      <c r="F297" s="164">
        <v>810501720.76923096</v>
      </c>
      <c r="G297" s="164">
        <v>815170433.07692301</v>
      </c>
      <c r="H297" s="164">
        <v>820746255.38461494</v>
      </c>
      <c r="I297" s="164">
        <v>825933395.38461494</v>
      </c>
      <c r="J297" s="164">
        <v>830987338.46153796</v>
      </c>
      <c r="K297" s="164">
        <v>836336014.61538398</v>
      </c>
      <c r="L297" s="164">
        <v>841339246.15384603</v>
      </c>
      <c r="M297" s="164">
        <v>844884808.46153796</v>
      </c>
      <c r="N297" s="164">
        <v>844884808.46153796</v>
      </c>
    </row>
    <row r="298" spans="1:14" x14ac:dyDescent="0.2">
      <c r="A298" s="27" t="s">
        <v>2816</v>
      </c>
    </row>
    <row r="299" spans="1:14" x14ac:dyDescent="0.2">
      <c r="A299" s="30" t="s">
        <v>3580</v>
      </c>
    </row>
    <row r="300" spans="1:14" x14ac:dyDescent="0.2">
      <c r="A300" s="27" t="s">
        <v>3581</v>
      </c>
      <c r="B300" s="164">
        <v>3186736.1538461498</v>
      </c>
      <c r="C300" s="164">
        <v>3273153.84615384</v>
      </c>
      <c r="D300" s="164">
        <v>3359292.3076923001</v>
      </c>
      <c r="E300" s="164">
        <v>3444753.07692307</v>
      </c>
      <c r="F300" s="164">
        <v>3528796.9230769202</v>
      </c>
      <c r="G300" s="164">
        <v>3611122.3076923001</v>
      </c>
      <c r="H300" s="164">
        <v>3691182.3076923001</v>
      </c>
      <c r="I300" s="164">
        <v>3769889.2307692301</v>
      </c>
      <c r="J300" s="164">
        <v>3841787.6923076902</v>
      </c>
      <c r="K300" s="164">
        <v>3914524.6153846099</v>
      </c>
      <c r="L300" s="164">
        <v>3984001.5384615301</v>
      </c>
      <c r="M300" s="164">
        <v>4049571.5384615301</v>
      </c>
      <c r="N300" s="164">
        <v>4049571.5384615301</v>
      </c>
    </row>
    <row r="301" spans="1:14" x14ac:dyDescent="0.2">
      <c r="A301" s="27" t="s">
        <v>3582</v>
      </c>
      <c r="B301" s="164">
        <v>9255988.4615384601</v>
      </c>
      <c r="C301" s="164">
        <v>8938612.3076923005</v>
      </c>
      <c r="D301" s="164">
        <v>9059713.0769230705</v>
      </c>
      <c r="E301" s="164">
        <v>9180696.9230769202</v>
      </c>
      <c r="F301" s="164">
        <v>9299800</v>
      </c>
      <c r="G301" s="164">
        <v>9417095.3846153803</v>
      </c>
      <c r="H301" s="164">
        <v>9530804.6153846104</v>
      </c>
      <c r="I301" s="164">
        <v>9640596.1538461503</v>
      </c>
      <c r="J301" s="164">
        <v>9731716.9230769202</v>
      </c>
      <c r="K301" s="164">
        <v>9827901.5384615306</v>
      </c>
      <c r="L301" s="164">
        <v>10269865.3846153</v>
      </c>
      <c r="M301" s="164">
        <v>10679496.1538461</v>
      </c>
      <c r="N301" s="164">
        <v>10679496.1538461</v>
      </c>
    </row>
    <row r="302" spans="1:14" x14ac:dyDescent="0.2">
      <c r="A302" s="27" t="s">
        <v>3583</v>
      </c>
      <c r="B302" s="164">
        <v>120563262.84615301</v>
      </c>
      <c r="C302" s="164">
        <v>121429693.615384</v>
      </c>
      <c r="D302" s="164">
        <v>122400360.538461</v>
      </c>
      <c r="E302" s="164">
        <v>123362632.84615301</v>
      </c>
      <c r="F302" s="164">
        <v>124814158.999999</v>
      </c>
      <c r="G302" s="164">
        <v>126207749</v>
      </c>
      <c r="H302" s="164">
        <v>127713279.76922999</v>
      </c>
      <c r="I302" s="164">
        <v>129436366.692307</v>
      </c>
      <c r="J302" s="164">
        <v>130500150.538461</v>
      </c>
      <c r="K302" s="164">
        <v>131526066.692307</v>
      </c>
      <c r="L302" s="164">
        <v>132405849</v>
      </c>
      <c r="M302" s="164">
        <v>133791099.76922999</v>
      </c>
      <c r="N302" s="164">
        <v>133791099.76922999</v>
      </c>
    </row>
    <row r="303" spans="1:14" x14ac:dyDescent="0.2">
      <c r="A303" s="27" t="s">
        <v>3584</v>
      </c>
      <c r="B303" s="164">
        <v>291388.69230769202</v>
      </c>
      <c r="C303" s="164">
        <v>292586.38461538398</v>
      </c>
      <c r="D303" s="164">
        <v>293784.07692307601</v>
      </c>
      <c r="E303" s="164">
        <v>294981.76923076902</v>
      </c>
      <c r="F303" s="164">
        <v>296179.46153846098</v>
      </c>
      <c r="G303" s="164">
        <v>297377.153846153</v>
      </c>
      <c r="H303" s="164">
        <v>298574.84615384601</v>
      </c>
      <c r="I303" s="164">
        <v>299772.53846153797</v>
      </c>
      <c r="J303" s="164">
        <v>300970.23076922999</v>
      </c>
      <c r="K303" s="164">
        <v>302167.92307692301</v>
      </c>
      <c r="L303" s="164">
        <v>303365.61538461503</v>
      </c>
      <c r="M303" s="164">
        <v>304563.30769230699</v>
      </c>
      <c r="N303" s="164">
        <v>304563.30769230699</v>
      </c>
    </row>
    <row r="304" spans="1:14" x14ac:dyDescent="0.2">
      <c r="A304" s="27" t="s">
        <v>3585</v>
      </c>
      <c r="B304" s="164">
        <v>120854651.538461</v>
      </c>
      <c r="C304" s="164">
        <v>121722280</v>
      </c>
      <c r="D304" s="164">
        <v>122694144.615384</v>
      </c>
      <c r="E304" s="164">
        <v>123657614.615384</v>
      </c>
      <c r="F304" s="164">
        <v>125110338.461538</v>
      </c>
      <c r="G304" s="164">
        <v>126505126.153846</v>
      </c>
      <c r="H304" s="164">
        <v>128011854.615384</v>
      </c>
      <c r="I304" s="164">
        <v>129736139.23076899</v>
      </c>
      <c r="J304" s="164">
        <v>130801120.76922999</v>
      </c>
      <c r="K304" s="164">
        <v>131828234.615384</v>
      </c>
      <c r="L304" s="164">
        <v>132709214.615384</v>
      </c>
      <c r="M304" s="164">
        <v>134095663.076923</v>
      </c>
      <c r="N304" s="164">
        <v>134095663.076923</v>
      </c>
    </row>
    <row r="305" spans="1:14" x14ac:dyDescent="0.2">
      <c r="A305" s="27" t="s">
        <v>3586</v>
      </c>
      <c r="B305" s="164">
        <v>359241.153846153</v>
      </c>
      <c r="C305" s="164">
        <v>426838.46153846098</v>
      </c>
      <c r="D305" s="164">
        <v>499715</v>
      </c>
      <c r="E305" s="164">
        <v>577906.92307692301</v>
      </c>
      <c r="F305" s="164">
        <v>661426.15384615399</v>
      </c>
      <c r="G305" s="164">
        <v>750272.69230769202</v>
      </c>
      <c r="H305" s="164">
        <v>816447.69230769202</v>
      </c>
      <c r="I305" s="164">
        <v>883184.23076923005</v>
      </c>
      <c r="J305" s="164">
        <v>950465.76923076902</v>
      </c>
      <c r="K305" s="164">
        <v>1018278.07692307</v>
      </c>
      <c r="L305" s="164">
        <v>1066031.3752567901</v>
      </c>
      <c r="M305" s="164">
        <v>1115417.78018717</v>
      </c>
      <c r="N305" s="164">
        <v>1115417.78018717</v>
      </c>
    </row>
    <row r="306" spans="1:14" x14ac:dyDescent="0.2">
      <c r="A306" s="27" t="s">
        <v>3587</v>
      </c>
      <c r="B306" s="164">
        <v>289860543.80800003</v>
      </c>
      <c r="C306" s="164">
        <v>288593287.271384</v>
      </c>
      <c r="D306" s="164">
        <v>287919371.03261501</v>
      </c>
      <c r="E306" s="164">
        <v>287439225.92000002</v>
      </c>
      <c r="F306" s="164">
        <v>287022480.36676902</v>
      </c>
      <c r="G306" s="164">
        <v>286148285.63199902</v>
      </c>
      <c r="H306" s="164">
        <v>285155998.49846101</v>
      </c>
      <c r="I306" s="164">
        <v>284304116.71876901</v>
      </c>
      <c r="J306" s="164">
        <v>283616853.85846102</v>
      </c>
      <c r="K306" s="164">
        <v>282977718.00861502</v>
      </c>
      <c r="L306" s="164">
        <v>282890470.82830697</v>
      </c>
      <c r="M306" s="164">
        <v>283231484.71876901</v>
      </c>
      <c r="N306" s="164">
        <v>283231484.71876901</v>
      </c>
    </row>
    <row r="307" spans="1:14" x14ac:dyDescent="0.2">
      <c r="A307" s="27" t="s">
        <v>3588</v>
      </c>
      <c r="B307" s="164">
        <v>134273634.264</v>
      </c>
      <c r="C307" s="164">
        <v>133686596.30953801</v>
      </c>
      <c r="D307" s="164">
        <v>133374414.522461</v>
      </c>
      <c r="E307" s="164">
        <v>133151994.36</v>
      </c>
      <c r="F307" s="164">
        <v>132958943.111076</v>
      </c>
      <c r="G307" s="164">
        <v>132553985.255999</v>
      </c>
      <c r="H307" s="164">
        <v>132094322.833846</v>
      </c>
      <c r="I307" s="164">
        <v>131699701.127076</v>
      </c>
      <c r="J307" s="164">
        <v>131381336.713846</v>
      </c>
      <c r="K307" s="164">
        <v>131085266.430461</v>
      </c>
      <c r="L307" s="164">
        <v>131044850.45723</v>
      </c>
      <c r="M307" s="164">
        <v>131202820.127076</v>
      </c>
      <c r="N307" s="164">
        <v>131202820.127076</v>
      </c>
    </row>
    <row r="308" spans="1:14" x14ac:dyDescent="0.2">
      <c r="A308" s="27" t="s">
        <v>3589</v>
      </c>
      <c r="B308" s="164">
        <v>60258441.927999899</v>
      </c>
      <c r="C308" s="164">
        <v>59994994.880615301</v>
      </c>
      <c r="D308" s="164">
        <v>59854895.983384602</v>
      </c>
      <c r="E308" s="164">
        <v>59755079.719999999</v>
      </c>
      <c r="F308" s="164">
        <v>59668443.4452307</v>
      </c>
      <c r="G308" s="164">
        <v>59486709.111999899</v>
      </c>
      <c r="H308" s="164">
        <v>59280424.821538404</v>
      </c>
      <c r="I308" s="164">
        <v>59103329.077230699</v>
      </c>
      <c r="J308" s="164">
        <v>58960455.581538402</v>
      </c>
      <c r="K308" s="164">
        <v>58827587.099384598</v>
      </c>
      <c r="L308" s="164">
        <v>58809449.483692199</v>
      </c>
      <c r="M308" s="164">
        <v>58880342.077230699</v>
      </c>
      <c r="N308" s="164">
        <v>58880342.077230699</v>
      </c>
    </row>
    <row r="309" spans="1:14" x14ac:dyDescent="0.2">
      <c r="A309" s="27" t="s">
        <v>3590</v>
      </c>
      <c r="B309" s="164">
        <v>484392620</v>
      </c>
      <c r="C309" s="164">
        <v>482274878.46153802</v>
      </c>
      <c r="D309" s="164">
        <v>481148681.53846103</v>
      </c>
      <c r="E309" s="164">
        <v>480346300</v>
      </c>
      <c r="F309" s="164">
        <v>479649866.92307699</v>
      </c>
      <c r="G309" s="164">
        <v>478188979.99999899</v>
      </c>
      <c r="H309" s="164">
        <v>476530746.15384603</v>
      </c>
      <c r="I309" s="164">
        <v>475107146.92307597</v>
      </c>
      <c r="J309" s="164">
        <v>473958646.15384603</v>
      </c>
      <c r="K309" s="164">
        <v>472890571.53846103</v>
      </c>
      <c r="L309" s="164">
        <v>472744770.76923001</v>
      </c>
      <c r="M309" s="164">
        <v>473314646.92307597</v>
      </c>
      <c r="N309" s="164">
        <v>473314646.92307597</v>
      </c>
    </row>
    <row r="310" spans="1:14" x14ac:dyDescent="0.2">
      <c r="A310" s="27" t="s">
        <v>3591</v>
      </c>
      <c r="B310" s="164">
        <v>170071105.023076</v>
      </c>
      <c r="C310" s="164">
        <v>168564137.430769</v>
      </c>
      <c r="D310" s="164">
        <v>168206165.99230701</v>
      </c>
      <c r="E310" s="164">
        <v>169096961.16923001</v>
      </c>
      <c r="F310" s="164">
        <v>170152950.96153799</v>
      </c>
      <c r="G310" s="164">
        <v>171177629.75384599</v>
      </c>
      <c r="H310" s="164">
        <v>172161110.85384601</v>
      </c>
      <c r="I310" s="164">
        <v>173246863.56922999</v>
      </c>
      <c r="J310" s="164">
        <v>174556419.746153</v>
      </c>
      <c r="K310" s="164">
        <v>175908521.923076</v>
      </c>
      <c r="L310" s="164">
        <v>177063366.79230699</v>
      </c>
      <c r="M310" s="164">
        <v>177792318.19999999</v>
      </c>
      <c r="N310" s="164">
        <v>177792318.19999999</v>
      </c>
    </row>
    <row r="311" spans="1:14" x14ac:dyDescent="0.2">
      <c r="A311" s="27" t="s">
        <v>3592</v>
      </c>
      <c r="B311" s="164">
        <v>72887616.438461497</v>
      </c>
      <c r="C311" s="164">
        <v>72241773.184615299</v>
      </c>
      <c r="D311" s="164">
        <v>72088356.853846103</v>
      </c>
      <c r="E311" s="164">
        <v>72470126.215384603</v>
      </c>
      <c r="F311" s="164">
        <v>72922693.269230694</v>
      </c>
      <c r="G311" s="164">
        <v>73361841.323076904</v>
      </c>
      <c r="H311" s="164">
        <v>73783333.223076895</v>
      </c>
      <c r="I311" s="164">
        <v>74248655.815384597</v>
      </c>
      <c r="J311" s="164">
        <v>74809894.176923007</v>
      </c>
      <c r="K311" s="164">
        <v>75389366.538461506</v>
      </c>
      <c r="L311" s="164">
        <v>75884300.053846106</v>
      </c>
      <c r="M311" s="164">
        <v>76196707.799999893</v>
      </c>
      <c r="N311" s="164">
        <v>76196707.799999893</v>
      </c>
    </row>
    <row r="312" spans="1:14" x14ac:dyDescent="0.2">
      <c r="A312" s="27" t="s">
        <v>3593</v>
      </c>
      <c r="B312" s="164">
        <v>512818.53846153797</v>
      </c>
      <c r="C312" s="164">
        <v>495417.07692307699</v>
      </c>
      <c r="D312" s="164">
        <v>478015.61538461503</v>
      </c>
      <c r="E312" s="164">
        <v>460614.15384615399</v>
      </c>
      <c r="F312" s="164">
        <v>443212.69230769202</v>
      </c>
      <c r="G312" s="164">
        <v>425811.23076922999</v>
      </c>
      <c r="H312" s="164">
        <v>408409.76923076902</v>
      </c>
      <c r="I312" s="164">
        <v>391008.30769230699</v>
      </c>
      <c r="J312" s="164">
        <v>373606.84615384601</v>
      </c>
      <c r="K312" s="164">
        <v>356205.38461538398</v>
      </c>
      <c r="L312" s="164">
        <v>338803.92307692301</v>
      </c>
      <c r="M312" s="164">
        <v>321402.46153846098</v>
      </c>
      <c r="N312" s="164">
        <v>321402.46153846098</v>
      </c>
    </row>
    <row r="313" spans="1:14" x14ac:dyDescent="0.2">
      <c r="A313" s="27" t="s">
        <v>3594</v>
      </c>
      <c r="B313" s="164">
        <v>243471540</v>
      </c>
      <c r="C313" s="164">
        <v>241301327.692307</v>
      </c>
      <c r="D313" s="164">
        <v>240772538.46153799</v>
      </c>
      <c r="E313" s="164">
        <v>242027701.538461</v>
      </c>
      <c r="F313" s="164">
        <v>243518856.923076</v>
      </c>
      <c r="G313" s="164">
        <v>244965282.30769199</v>
      </c>
      <c r="H313" s="164">
        <v>246352853.84615299</v>
      </c>
      <c r="I313" s="164">
        <v>247886527.692307</v>
      </c>
      <c r="J313" s="164">
        <v>249739920.76923001</v>
      </c>
      <c r="K313" s="164">
        <v>251654093.84615299</v>
      </c>
      <c r="L313" s="164">
        <v>253286470.76923001</v>
      </c>
      <c r="M313" s="164">
        <v>254310428.46153799</v>
      </c>
      <c r="N313" s="164">
        <v>254310428.46153799</v>
      </c>
    </row>
    <row r="314" spans="1:14" x14ac:dyDescent="0.2">
      <c r="A314" s="295" t="s">
        <v>3595</v>
      </c>
      <c r="B314" s="164">
        <v>78801502.307692304</v>
      </c>
      <c r="C314" s="164">
        <v>79356040</v>
      </c>
      <c r="D314" s="164">
        <v>79914523.846153796</v>
      </c>
      <c r="E314" s="164">
        <v>80496308.461538494</v>
      </c>
      <c r="F314" s="164">
        <v>80866913.846153796</v>
      </c>
      <c r="G314" s="164">
        <v>81213203.076922998</v>
      </c>
      <c r="H314" s="164">
        <v>81531113.846153796</v>
      </c>
      <c r="I314" s="164">
        <v>81837194.615384594</v>
      </c>
      <c r="J314" s="164">
        <v>82060760.769230694</v>
      </c>
      <c r="K314" s="164">
        <v>82324001.538461506</v>
      </c>
      <c r="L314" s="164">
        <v>82538960.769230694</v>
      </c>
      <c r="M314" s="164">
        <v>82766329.230769202</v>
      </c>
      <c r="N314" s="164">
        <v>82766329.230769202</v>
      </c>
    </row>
    <row r="315" spans="1:14" x14ac:dyDescent="0.2">
      <c r="A315" s="27" t="s">
        <v>3596</v>
      </c>
      <c r="B315" s="164">
        <v>214067936.99999899</v>
      </c>
      <c r="C315" s="164">
        <v>215791909</v>
      </c>
      <c r="D315" s="164">
        <v>217871536</v>
      </c>
      <c r="E315" s="164">
        <v>220126185.5</v>
      </c>
      <c r="F315" s="164">
        <v>222177076.5</v>
      </c>
      <c r="G315" s="164">
        <v>224132030</v>
      </c>
      <c r="H315" s="164">
        <v>226037214</v>
      </c>
      <c r="I315" s="164">
        <v>227898110</v>
      </c>
      <c r="J315" s="164">
        <v>229464214.49999899</v>
      </c>
      <c r="K315" s="164">
        <v>231169466.49999899</v>
      </c>
      <c r="L315" s="164">
        <v>232708919</v>
      </c>
      <c r="M315" s="164">
        <v>234124781.5</v>
      </c>
      <c r="N315" s="164">
        <v>234124781.5</v>
      </c>
    </row>
    <row r="316" spans="1:14" x14ac:dyDescent="0.2">
      <c r="A316" s="27" t="s">
        <v>3597</v>
      </c>
      <c r="B316" s="164">
        <v>115267350.692307</v>
      </c>
      <c r="C316" s="164">
        <v>116195643.30769201</v>
      </c>
      <c r="D316" s="164">
        <v>117315442.461538</v>
      </c>
      <c r="E316" s="164">
        <v>118529484.5</v>
      </c>
      <c r="F316" s="164">
        <v>119633810.423076</v>
      </c>
      <c r="G316" s="164">
        <v>120686477.692307</v>
      </c>
      <c r="H316" s="164">
        <v>121712346</v>
      </c>
      <c r="I316" s="164">
        <v>122714366.923076</v>
      </c>
      <c r="J316" s="164">
        <v>123557653.961538</v>
      </c>
      <c r="K316" s="164">
        <v>124475866.576923</v>
      </c>
      <c r="L316" s="164">
        <v>125304802.538461</v>
      </c>
      <c r="M316" s="164">
        <v>126067190.038461</v>
      </c>
      <c r="N316" s="164">
        <v>126067190.038461</v>
      </c>
    </row>
    <row r="317" spans="1:14" x14ac:dyDescent="0.2">
      <c r="A317" s="27" t="s">
        <v>3598</v>
      </c>
      <c r="B317" s="164">
        <v>329335287.692307</v>
      </c>
      <c r="C317" s="164">
        <v>331987552.30769199</v>
      </c>
      <c r="D317" s="164">
        <v>335186978.46153802</v>
      </c>
      <c r="E317" s="164">
        <v>338655670</v>
      </c>
      <c r="F317" s="164">
        <v>341810886.92307597</v>
      </c>
      <c r="G317" s="164">
        <v>344818507.692307</v>
      </c>
      <c r="H317" s="164">
        <v>347749560</v>
      </c>
      <c r="I317" s="164">
        <v>350612476.92307597</v>
      </c>
      <c r="J317" s="164">
        <v>353021868.46153802</v>
      </c>
      <c r="K317" s="164">
        <v>355645333.07692301</v>
      </c>
      <c r="L317" s="164">
        <v>358013721.53846103</v>
      </c>
      <c r="M317" s="164">
        <v>360191971.53846103</v>
      </c>
      <c r="N317" s="164">
        <v>360191971.53846103</v>
      </c>
    </row>
    <row r="318" spans="1:14" x14ac:dyDescent="0.2">
      <c r="A318" s="27" t="s">
        <v>3599</v>
      </c>
      <c r="B318" s="164">
        <v>300559046.92307597</v>
      </c>
      <c r="C318" s="164">
        <v>301541884.61538398</v>
      </c>
      <c r="D318" s="164">
        <v>302582937.692307</v>
      </c>
      <c r="E318" s="164">
        <v>303597868.46153802</v>
      </c>
      <c r="F318" s="164">
        <v>304411190.76923001</v>
      </c>
      <c r="G318" s="164">
        <v>305103395.384615</v>
      </c>
      <c r="H318" s="164">
        <v>305703238.46153802</v>
      </c>
      <c r="I318" s="164">
        <v>306360147.692307</v>
      </c>
      <c r="J318" s="164">
        <v>306930203.07692301</v>
      </c>
      <c r="K318" s="164">
        <v>307852645.384615</v>
      </c>
      <c r="L318" s="164">
        <v>308572662.30769199</v>
      </c>
      <c r="M318" s="164">
        <v>309183592.30769199</v>
      </c>
      <c r="N318" s="164">
        <v>309183592.30769199</v>
      </c>
    </row>
    <row r="319" spans="1:14" x14ac:dyDescent="0.2">
      <c r="A319" s="27" t="s">
        <v>3600</v>
      </c>
      <c r="B319" s="164">
        <v>10462081.538461501</v>
      </c>
      <c r="C319" s="164">
        <v>8593916.9230769202</v>
      </c>
      <c r="D319" s="164">
        <v>6913525.3846153803</v>
      </c>
      <c r="E319" s="164">
        <v>6007786.1538461503</v>
      </c>
      <c r="F319" s="164">
        <v>5126668.4615384601</v>
      </c>
      <c r="G319" s="164">
        <v>4239087.6923076902</v>
      </c>
      <c r="H319" s="164">
        <v>3621071.5384615301</v>
      </c>
      <c r="I319" s="164">
        <v>3062886.9230769202</v>
      </c>
      <c r="J319" s="164">
        <v>2822018.4615384601</v>
      </c>
      <c r="K319" s="164">
        <v>3189223.84615384</v>
      </c>
      <c r="L319" s="164">
        <v>3402674.6153846099</v>
      </c>
      <c r="M319" s="164">
        <v>3657218.4615384601</v>
      </c>
      <c r="N319" s="164">
        <v>3657218.4615384601</v>
      </c>
    </row>
    <row r="320" spans="1:14" x14ac:dyDescent="0.2">
      <c r="A320" s="27" t="s">
        <v>3601</v>
      </c>
      <c r="B320" s="164">
        <v>188504829.99999899</v>
      </c>
      <c r="C320" s="164">
        <v>189508128.46153799</v>
      </c>
      <c r="D320" s="164">
        <v>190703556.923076</v>
      </c>
      <c r="E320" s="164">
        <v>191878023.07692301</v>
      </c>
      <c r="F320" s="164">
        <v>192967570</v>
      </c>
      <c r="G320" s="164">
        <v>193983137.692307</v>
      </c>
      <c r="H320" s="164">
        <v>194921916.153846</v>
      </c>
      <c r="I320" s="164">
        <v>195817312.30769199</v>
      </c>
      <c r="J320" s="164">
        <v>196445075.384615</v>
      </c>
      <c r="K320" s="164">
        <v>197117197.692307</v>
      </c>
      <c r="L320" s="164">
        <v>197686713.84615299</v>
      </c>
      <c r="M320" s="164">
        <v>198138494.61538401</v>
      </c>
      <c r="N320" s="164">
        <v>198138494.61538401</v>
      </c>
    </row>
    <row r="321" spans="1:14" x14ac:dyDescent="0.2">
      <c r="A321" s="27" t="s">
        <v>3602</v>
      </c>
      <c r="B321" s="164">
        <v>198966911.538461</v>
      </c>
      <c r="C321" s="164">
        <v>198102045.384615</v>
      </c>
      <c r="D321" s="164">
        <v>197617082.30769199</v>
      </c>
      <c r="E321" s="164">
        <v>197885809.23076901</v>
      </c>
      <c r="F321" s="164">
        <v>198094238.46153799</v>
      </c>
      <c r="G321" s="164">
        <v>198222225.384615</v>
      </c>
      <c r="H321" s="164">
        <v>198542987.692307</v>
      </c>
      <c r="I321" s="164">
        <v>198880199.23076901</v>
      </c>
      <c r="J321" s="164">
        <v>199267093.84615299</v>
      </c>
      <c r="K321" s="164">
        <v>200306421.538461</v>
      </c>
      <c r="L321" s="164">
        <v>201089388.46153799</v>
      </c>
      <c r="M321" s="164">
        <v>201795713.07692301</v>
      </c>
      <c r="N321" s="164">
        <v>201795713.07692301</v>
      </c>
    </row>
    <row r="322" spans="1:14" x14ac:dyDescent="0.2">
      <c r="A322" s="27" t="s">
        <v>3603</v>
      </c>
      <c r="B322" s="164">
        <v>81567388.461538404</v>
      </c>
      <c r="C322" s="164">
        <v>83499165.384615302</v>
      </c>
      <c r="D322" s="164">
        <v>85426238.461538404</v>
      </c>
      <c r="E322" s="164">
        <v>87340289.230769202</v>
      </c>
      <c r="F322" s="164">
        <v>89230686.1538461</v>
      </c>
      <c r="G322" s="164">
        <v>91120975.384615302</v>
      </c>
      <c r="H322" s="164">
        <v>93043619.230769202</v>
      </c>
      <c r="I322" s="164">
        <v>94875009.230769202</v>
      </c>
      <c r="J322" s="164">
        <v>94591070</v>
      </c>
      <c r="K322" s="164">
        <v>94358510</v>
      </c>
      <c r="L322" s="164">
        <v>94064135.384615406</v>
      </c>
      <c r="M322" s="164">
        <v>93890860</v>
      </c>
      <c r="N322" s="164">
        <v>93890860</v>
      </c>
    </row>
    <row r="323" spans="1:14" x14ac:dyDescent="0.2">
      <c r="A323" s="295" t="s">
        <v>3604</v>
      </c>
      <c r="B323" s="164">
        <v>572.30769230769204</v>
      </c>
      <c r="C323" s="164">
        <v>1719.23076923076</v>
      </c>
      <c r="D323" s="164">
        <v>3363.8461538461502</v>
      </c>
      <c r="E323" s="164">
        <v>5518.4615384615299</v>
      </c>
      <c r="F323" s="164">
        <v>8186.9230769230699</v>
      </c>
      <c r="G323" s="164">
        <v>11789.2307692307</v>
      </c>
      <c r="H323" s="164">
        <v>16302.307692307601</v>
      </c>
      <c r="I323" s="164">
        <v>22070.769230769201</v>
      </c>
      <c r="J323" s="164">
        <v>29054.615384615299</v>
      </c>
      <c r="K323" s="164">
        <v>37320.769230769198</v>
      </c>
      <c r="L323" s="164">
        <v>46813.0769230769</v>
      </c>
      <c r="M323" s="164">
        <v>57508.461538461503</v>
      </c>
      <c r="N323" s="164">
        <v>57508.461538461503</v>
      </c>
    </row>
    <row r="324" spans="1:14" x14ac:dyDescent="0.2">
      <c r="A324" s="27" t="s">
        <v>3605</v>
      </c>
      <c r="B324" s="164">
        <v>2482384.6153846099</v>
      </c>
      <c r="C324" s="164">
        <v>2539336.1538461498</v>
      </c>
      <c r="D324" s="164">
        <v>2595283.07692307</v>
      </c>
      <c r="E324" s="164">
        <v>2650089.9999999902</v>
      </c>
      <c r="F324" s="164">
        <v>2703223.84615384</v>
      </c>
      <c r="G324" s="164">
        <v>2754180.7692307602</v>
      </c>
      <c r="H324" s="164">
        <v>2803105.3846153799</v>
      </c>
      <c r="I324" s="164">
        <v>2850878.4615384601</v>
      </c>
      <c r="J324" s="164">
        <v>2892083.07692307</v>
      </c>
      <c r="K324" s="164">
        <v>2933754.6153846099</v>
      </c>
      <c r="L324" s="164">
        <v>2972609.9999999902</v>
      </c>
      <c r="M324" s="164">
        <v>3010027.6923076902</v>
      </c>
      <c r="N324" s="164">
        <v>3010027.6923076902</v>
      </c>
    </row>
    <row r="325" spans="1:14" x14ac:dyDescent="0.2">
      <c r="A325" s="295" t="s">
        <v>3606</v>
      </c>
      <c r="B325" s="164">
        <v>181163056.923076</v>
      </c>
      <c r="C325" s="164">
        <v>181979613.84615299</v>
      </c>
      <c r="D325" s="164">
        <v>182549748.46153799</v>
      </c>
      <c r="E325" s="164">
        <v>183232893.07692301</v>
      </c>
      <c r="F325" s="164">
        <v>183713940.76923001</v>
      </c>
      <c r="G325" s="164">
        <v>183874609.23076901</v>
      </c>
      <c r="H325" s="164">
        <v>183958227.692307</v>
      </c>
      <c r="I325" s="164">
        <v>183992015.384615</v>
      </c>
      <c r="J325" s="164">
        <v>183737511.538461</v>
      </c>
      <c r="K325" s="164">
        <v>184009835.384615</v>
      </c>
      <c r="L325" s="164">
        <v>183757204.61538401</v>
      </c>
      <c r="M325" s="164">
        <v>183241041.538461</v>
      </c>
      <c r="N325" s="164">
        <v>183241041.538461</v>
      </c>
    </row>
    <row r="326" spans="1:14" x14ac:dyDescent="0.2">
      <c r="A326" s="27" t="s">
        <v>3607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</row>
    <row r="327" spans="1:14" x14ac:dyDescent="0.2">
      <c r="A327" s="30" t="s">
        <v>3608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</row>
    <row r="328" spans="1:14" x14ac:dyDescent="0.2">
      <c r="A328" s="30" t="s">
        <v>3609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3610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3611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3612</v>
      </c>
      <c r="B331" s="164">
        <v>550.91931230769205</v>
      </c>
      <c r="C331" s="164">
        <v>1341.31972153846</v>
      </c>
      <c r="D331" s="164">
        <v>2612.2063430769199</v>
      </c>
      <c r="E331" s="164">
        <v>4349.5972269230697</v>
      </c>
      <c r="F331" s="164">
        <v>6679.68085153846</v>
      </c>
      <c r="G331" s="164">
        <v>9616.2605100000001</v>
      </c>
      <c r="H331" s="164">
        <v>13170.7430792307</v>
      </c>
      <c r="I331" s="164">
        <v>17343.933528461501</v>
      </c>
      <c r="J331" s="164">
        <v>22137.946862307599</v>
      </c>
      <c r="K331" s="164">
        <v>27549.699177692299</v>
      </c>
      <c r="L331" s="164">
        <v>33556.053908076901</v>
      </c>
      <c r="M331" s="164">
        <v>40156.9054776923</v>
      </c>
      <c r="N331" s="164">
        <v>40156.9054776923</v>
      </c>
    </row>
    <row r="332" spans="1:14" x14ac:dyDescent="0.2">
      <c r="A332" s="27" t="s">
        <v>3613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</row>
    <row r="333" spans="1:14" x14ac:dyDescent="0.2">
      <c r="A333" s="27" t="s">
        <v>3614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</row>
    <row r="334" spans="1:14" x14ac:dyDescent="0.2">
      <c r="A334" s="27" t="s">
        <v>3615</v>
      </c>
      <c r="B334" s="164">
        <v>297025.22073378199</v>
      </c>
      <c r="C334" s="164">
        <v>354490.597824761</v>
      </c>
      <c r="D334" s="164">
        <v>418974.33145458699</v>
      </c>
      <c r="E334" s="164">
        <v>490912.07084748999</v>
      </c>
      <c r="F334" s="164">
        <v>571496.460231932</v>
      </c>
      <c r="G334" s="164">
        <v>661883.44881868095</v>
      </c>
      <c r="H334" s="164">
        <v>760563.609691969</v>
      </c>
      <c r="I334" s="164">
        <v>868201.22741679405</v>
      </c>
      <c r="J334" s="164">
        <v>985703.63858738996</v>
      </c>
      <c r="K334" s="164">
        <v>1113774.7347864399</v>
      </c>
      <c r="L334" s="164">
        <v>1253370.2584778101</v>
      </c>
      <c r="M334" s="164">
        <v>1405654.0289884</v>
      </c>
      <c r="N334" s="164">
        <v>1405654.0289884</v>
      </c>
    </row>
    <row r="335" spans="1:14" x14ac:dyDescent="0.2">
      <c r="A335" s="27" t="s">
        <v>3616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</row>
    <row r="336" spans="1:14" x14ac:dyDescent="0.2">
      <c r="A336" s="27" t="s">
        <v>3617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</row>
    <row r="337" spans="1:14" x14ac:dyDescent="0.2">
      <c r="A337" s="27" t="s">
        <v>3618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</row>
    <row r="338" spans="1:14" x14ac:dyDescent="0.2">
      <c r="A338" s="27" t="s">
        <v>3619</v>
      </c>
      <c r="B338" s="164">
        <v>422097.153018618</v>
      </c>
      <c r="C338" s="164">
        <v>497087.56948839402</v>
      </c>
      <c r="D338" s="164">
        <v>577830.54471316899</v>
      </c>
      <c r="E338" s="164">
        <v>664101.15046967496</v>
      </c>
      <c r="F338" s="164">
        <v>756469.93486079597</v>
      </c>
      <c r="G338" s="164">
        <v>855218.12234557106</v>
      </c>
      <c r="H338" s="164">
        <v>961078.03433938394</v>
      </c>
      <c r="I338" s="164">
        <v>1074020.34477492</v>
      </c>
      <c r="J338" s="164">
        <v>1194132.88463316</v>
      </c>
      <c r="K338" s="164">
        <v>1321627.3253675499</v>
      </c>
      <c r="L338" s="164">
        <v>1457207.67183367</v>
      </c>
      <c r="M338" s="164">
        <v>1601245.40828249</v>
      </c>
      <c r="N338" s="164">
        <v>1601245.40828249</v>
      </c>
    </row>
    <row r="339" spans="1:14" x14ac:dyDescent="0.2">
      <c r="A339" s="27" t="s">
        <v>3620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</row>
    <row r="340" spans="1:14" x14ac:dyDescent="0.2">
      <c r="A340" s="27" t="s">
        <v>3621</v>
      </c>
      <c r="B340" s="164">
        <v>0</v>
      </c>
      <c r="C340" s="164">
        <v>0</v>
      </c>
      <c r="D340" s="164">
        <v>0</v>
      </c>
      <c r="E340" s="164">
        <v>0</v>
      </c>
      <c r="F340" s="164">
        <v>0</v>
      </c>
      <c r="G340" s="164">
        <v>0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</row>
    <row r="341" spans="1:14" x14ac:dyDescent="0.2">
      <c r="A341" s="27" t="s">
        <v>3622</v>
      </c>
      <c r="B341" s="164">
        <v>0</v>
      </c>
      <c r="C341" s="164">
        <v>0</v>
      </c>
      <c r="D341" s="164">
        <v>0</v>
      </c>
      <c r="E341" s="164">
        <v>0</v>
      </c>
      <c r="F341" s="164">
        <v>0</v>
      </c>
      <c r="G341" s="164">
        <v>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0</v>
      </c>
    </row>
    <row r="342" spans="1:14" x14ac:dyDescent="0.2">
      <c r="A342" s="27" t="s">
        <v>3623</v>
      </c>
      <c r="B342" s="164">
        <v>4983.9082641089699</v>
      </c>
      <c r="C342" s="164">
        <v>5860.1313769294802</v>
      </c>
      <c r="D342" s="164">
        <v>6808.1716411794796</v>
      </c>
      <c r="E342" s="164">
        <v>7811.4282145448697</v>
      </c>
      <c r="F342" s="164">
        <v>8860.4389168717898</v>
      </c>
      <c r="G342" s="164">
        <v>9959.7779454743504</v>
      </c>
      <c r="H342" s="164">
        <v>11102.551359929401</v>
      </c>
      <c r="I342" s="164">
        <v>12282.523020672999</v>
      </c>
      <c r="J342" s="164">
        <v>13497.800508006399</v>
      </c>
      <c r="K342" s="164">
        <v>14748.0953815384</v>
      </c>
      <c r="L342" s="164">
        <v>16042.8954937692</v>
      </c>
      <c r="M342" s="164">
        <v>17387.446039685899</v>
      </c>
      <c r="N342" s="164">
        <v>17387.446039685899</v>
      </c>
    </row>
    <row r="343" spans="1:14" x14ac:dyDescent="0.2">
      <c r="A343" s="27" t="s">
        <v>3624</v>
      </c>
      <c r="B343" s="164">
        <v>69201.818138017203</v>
      </c>
      <c r="C343" s="164">
        <v>81419.853298942704</v>
      </c>
      <c r="D343" s="164">
        <v>94634.324932945194</v>
      </c>
      <c r="E343" s="164">
        <v>108740.826888101</v>
      </c>
      <c r="F343" s="164">
        <v>123720.00146441101</v>
      </c>
      <c r="G343" s="164">
        <v>139639.364504183</v>
      </c>
      <c r="H343" s="164">
        <v>156398.19303049301</v>
      </c>
      <c r="I343" s="164">
        <v>173985.39807026499</v>
      </c>
      <c r="J343" s="164">
        <v>192439.79073503599</v>
      </c>
      <c r="K343" s="164">
        <v>211846.21949019301</v>
      </c>
      <c r="L343" s="164">
        <v>232399.10861073399</v>
      </c>
      <c r="M343" s="164">
        <v>254252.762202429</v>
      </c>
      <c r="N343" s="164">
        <v>254252.762202429</v>
      </c>
    </row>
    <row r="344" spans="1:14" x14ac:dyDescent="0.2">
      <c r="A344" s="27" t="s">
        <v>3625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</row>
    <row r="345" spans="1:14" x14ac:dyDescent="0.2">
      <c r="A345" s="27" t="s">
        <v>3626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</row>
    <row r="346" spans="1:14" x14ac:dyDescent="0.2">
      <c r="A346" s="27" t="s">
        <v>3627</v>
      </c>
      <c r="B346" s="164">
        <v>29310.026668779599</v>
      </c>
      <c r="C346" s="164">
        <v>37590.420747808501</v>
      </c>
      <c r="D346" s="164">
        <v>47377.390067991299</v>
      </c>
      <c r="E346" s="164">
        <v>58715.614719263802</v>
      </c>
      <c r="F346" s="164">
        <v>71763.367363997895</v>
      </c>
      <c r="G346" s="164">
        <v>86648.979726103702</v>
      </c>
      <c r="H346" s="164">
        <v>103821.774918594</v>
      </c>
      <c r="I346" s="164">
        <v>123201.740671789</v>
      </c>
      <c r="J346" s="164">
        <v>144829.815029024</v>
      </c>
      <c r="K346" s="164">
        <v>168760.44543080899</v>
      </c>
      <c r="L346" s="164">
        <v>195127.07781797901</v>
      </c>
      <c r="M346" s="164">
        <v>223557.27459694399</v>
      </c>
      <c r="N346" s="164">
        <v>223557.27459694399</v>
      </c>
    </row>
    <row r="347" spans="1:14" x14ac:dyDescent="0.2">
      <c r="A347" s="27" t="s">
        <v>3628</v>
      </c>
      <c r="B347" s="164">
        <v>626.59022051282102</v>
      </c>
      <c r="C347" s="164">
        <v>1053.0909538461499</v>
      </c>
      <c r="D347" s="164">
        <v>1633.2453923076901</v>
      </c>
      <c r="E347" s="164">
        <v>2367.3452102564002</v>
      </c>
      <c r="F347" s="164">
        <v>3265.1461564102501</v>
      </c>
      <c r="G347" s="164">
        <v>4327.6671410256404</v>
      </c>
      <c r="H347" s="164">
        <v>6050.2540076922996</v>
      </c>
      <c r="I347" s="164">
        <v>8433.6437205128204</v>
      </c>
      <c r="J347" s="164">
        <v>11478.772543589699</v>
      </c>
      <c r="K347" s="164">
        <v>15186.8983179487</v>
      </c>
      <c r="L347" s="164">
        <v>19559.1518282051</v>
      </c>
      <c r="M347" s="164">
        <v>24572.167776923001</v>
      </c>
      <c r="N347" s="164">
        <v>24572.167776923001</v>
      </c>
    </row>
    <row r="348" spans="1:14" x14ac:dyDescent="0.2">
      <c r="A348" s="27" t="s">
        <v>3629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</row>
    <row r="349" spans="1:14" x14ac:dyDescent="0.2">
      <c r="A349" s="27" t="s">
        <v>3630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</row>
    <row r="350" spans="1:14" x14ac:dyDescent="0.2">
      <c r="A350" s="27" t="s">
        <v>3631</v>
      </c>
      <c r="B350" s="164">
        <v>776.75825384615302</v>
      </c>
      <c r="C350" s="164">
        <v>917.99810000000002</v>
      </c>
      <c r="D350" s="164">
        <v>1081.68114615384</v>
      </c>
      <c r="E350" s="164">
        <v>1282.11976538461</v>
      </c>
      <c r="F350" s="164">
        <v>1541.6189807692299</v>
      </c>
      <c r="G350" s="164">
        <v>1864.5941653846101</v>
      </c>
      <c r="H350" s="164">
        <v>2259.3930384615301</v>
      </c>
      <c r="I350" s="164">
        <v>2727.0688346153802</v>
      </c>
      <c r="J350" s="164">
        <v>3268.85128076923</v>
      </c>
      <c r="K350" s="164">
        <v>3885.5939192307601</v>
      </c>
      <c r="L350" s="164">
        <v>4579.2486807692303</v>
      </c>
      <c r="M350" s="164">
        <v>5350.0395769230699</v>
      </c>
      <c r="N350" s="164">
        <v>5350.0395769230699</v>
      </c>
    </row>
    <row r="351" spans="1:14" x14ac:dyDescent="0.2">
      <c r="A351" s="27" t="s">
        <v>3632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</row>
    <row r="352" spans="1:14" x14ac:dyDescent="0.2">
      <c r="A352" s="27" t="s">
        <v>3633</v>
      </c>
      <c r="B352" s="164">
        <v>248.536770275641</v>
      </c>
      <c r="C352" s="164">
        <v>542.26850523717906</v>
      </c>
      <c r="D352" s="164">
        <v>958.11038457692302</v>
      </c>
      <c r="E352" s="164">
        <v>1496.13055257051</v>
      </c>
      <c r="F352" s="164">
        <v>2158.50027493589</v>
      </c>
      <c r="G352" s="164">
        <v>2945.4632536538402</v>
      </c>
      <c r="H352" s="164">
        <v>3888.6259042179399</v>
      </c>
      <c r="I352" s="164">
        <v>4988.3152380641004</v>
      </c>
      <c r="J352" s="164">
        <v>6245.0958639743503</v>
      </c>
      <c r="K352" s="164">
        <v>7659.7262249294799</v>
      </c>
      <c r="L352" s="164">
        <v>9235.4486163140991</v>
      </c>
      <c r="M352" s="164">
        <v>11019.611258455099</v>
      </c>
      <c r="N352" s="164">
        <v>11019.611258455099</v>
      </c>
    </row>
    <row r="353" spans="1:14" x14ac:dyDescent="0.2">
      <c r="A353" s="27" t="s">
        <v>3634</v>
      </c>
      <c r="B353" s="164">
        <v>824820.93138024898</v>
      </c>
      <c r="C353" s="164">
        <v>980303.25001745799</v>
      </c>
      <c r="D353" s="164">
        <v>1151910.0060759799</v>
      </c>
      <c r="E353" s="164">
        <v>1339776.2838942099</v>
      </c>
      <c r="F353" s="164">
        <v>1545955.1491016599</v>
      </c>
      <c r="G353" s="164">
        <v>1772103.67841007</v>
      </c>
      <c r="H353" s="164">
        <v>2018333.17936997</v>
      </c>
      <c r="I353" s="164">
        <v>2285184.1952761002</v>
      </c>
      <c r="J353" s="164">
        <v>2573734.5960432598</v>
      </c>
      <c r="K353" s="164">
        <v>2885038.7380963401</v>
      </c>
      <c r="L353" s="164">
        <v>3221076.9152673301</v>
      </c>
      <c r="M353" s="164">
        <v>3583195.6441999502</v>
      </c>
      <c r="N353" s="164">
        <v>3583195.6441999502</v>
      </c>
    </row>
    <row r="354" spans="1:14" x14ac:dyDescent="0.2">
      <c r="A354" s="27" t="s">
        <v>3635</v>
      </c>
      <c r="B354" s="164">
        <v>-824820.93138024898</v>
      </c>
      <c r="C354" s="164">
        <v>-980303.25001745799</v>
      </c>
      <c r="D354" s="164">
        <v>-1151910.0060759799</v>
      </c>
      <c r="E354" s="164">
        <v>-1339776.2838942099</v>
      </c>
      <c r="F354" s="164">
        <v>-1545955.1491016599</v>
      </c>
      <c r="G354" s="164">
        <v>-1772103.67841007</v>
      </c>
      <c r="H354" s="164">
        <v>-2018333.17936997</v>
      </c>
      <c r="I354" s="164">
        <v>-2285184.1952761002</v>
      </c>
      <c r="J354" s="164">
        <v>-2573734.5960432598</v>
      </c>
      <c r="K354" s="164">
        <v>-2885038.7380963401</v>
      </c>
      <c r="L354" s="164">
        <v>-3221076.9152673301</v>
      </c>
      <c r="M354" s="164">
        <v>-3583195.6441999502</v>
      </c>
      <c r="N354" s="164">
        <v>-3583195.6441999502</v>
      </c>
    </row>
    <row r="355" spans="1:14" x14ac:dyDescent="0.2">
      <c r="A355" s="27" t="s">
        <v>3636</v>
      </c>
      <c r="B355" s="164">
        <v>0</v>
      </c>
      <c r="C355" s="164">
        <v>0</v>
      </c>
      <c r="D355" s="164">
        <v>0</v>
      </c>
      <c r="E355" s="164">
        <v>0</v>
      </c>
      <c r="F355" s="164">
        <v>0</v>
      </c>
      <c r="G355" s="164">
        <v>0</v>
      </c>
      <c r="H355" s="164">
        <v>0</v>
      </c>
      <c r="I355" s="164">
        <v>0</v>
      </c>
      <c r="J355" s="164">
        <v>0</v>
      </c>
      <c r="K355" s="164">
        <v>0</v>
      </c>
      <c r="L355" s="164">
        <v>0</v>
      </c>
      <c r="M355" s="164">
        <v>0</v>
      </c>
      <c r="N355" s="164">
        <v>0</v>
      </c>
    </row>
    <row r="356" spans="1:14" x14ac:dyDescent="0.2">
      <c r="A356" s="27" t="s">
        <v>3637</v>
      </c>
      <c r="B356" s="164">
        <v>0</v>
      </c>
      <c r="C356" s="164">
        <v>0</v>
      </c>
      <c r="D356" s="164">
        <v>0</v>
      </c>
      <c r="E356" s="164">
        <v>0</v>
      </c>
      <c r="F356" s="164">
        <v>0</v>
      </c>
      <c r="G356" s="164">
        <v>0</v>
      </c>
      <c r="H356" s="164">
        <v>0</v>
      </c>
      <c r="I356" s="164">
        <v>0</v>
      </c>
      <c r="J356" s="164">
        <v>0</v>
      </c>
      <c r="K356" s="164">
        <v>0</v>
      </c>
      <c r="L356" s="164">
        <v>0</v>
      </c>
      <c r="M356" s="164">
        <v>0</v>
      </c>
      <c r="N356" s="164">
        <v>0</v>
      </c>
    </row>
    <row r="357" spans="1:14" x14ac:dyDescent="0.2">
      <c r="A357" s="27" t="s">
        <v>3638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</row>
    <row r="358" spans="1:14" x14ac:dyDescent="0.2">
      <c r="A358" s="27" t="s">
        <v>3639</v>
      </c>
      <c r="B358" s="164">
        <v>0</v>
      </c>
      <c r="C358" s="164">
        <v>0</v>
      </c>
      <c r="D358" s="164">
        <v>0</v>
      </c>
      <c r="E358" s="164">
        <v>0</v>
      </c>
      <c r="F358" s="164">
        <v>0</v>
      </c>
      <c r="G358" s="164">
        <v>0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</row>
    <row r="359" spans="1:14" x14ac:dyDescent="0.2">
      <c r="A359" s="27" t="s">
        <v>3640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</row>
    <row r="360" spans="1:14" x14ac:dyDescent="0.2">
      <c r="A360" s="27" t="s">
        <v>3641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</row>
    <row r="361" spans="1:14" x14ac:dyDescent="0.2">
      <c r="A361" s="30" t="s">
        <v>3642</v>
      </c>
      <c r="B361" s="164">
        <v>2034396928.07692</v>
      </c>
      <c r="C361" s="164">
        <v>2036944447.6923001</v>
      </c>
      <c r="D361" s="164">
        <v>2043410241.1538401</v>
      </c>
      <c r="E361" s="164">
        <v>2053099420</v>
      </c>
      <c r="F361" s="164">
        <v>2062608353.07692</v>
      </c>
      <c r="G361" s="164">
        <v>2070556764.99999</v>
      </c>
      <c r="H361" s="164">
        <v>2078282043.8461499</v>
      </c>
      <c r="I361" s="164">
        <v>2086453475.7692299</v>
      </c>
      <c r="J361" s="164">
        <v>2091553303.46153</v>
      </c>
      <c r="K361" s="164">
        <v>2098601426.53846</v>
      </c>
      <c r="L361" s="164">
        <v>2105115850.60602</v>
      </c>
      <c r="M361" s="164">
        <v>2111702267.78018</v>
      </c>
      <c r="N361" s="164">
        <v>2111702267.78018</v>
      </c>
    </row>
    <row r="362" spans="1:14" x14ac:dyDescent="0.2">
      <c r="A362" s="27" t="s">
        <v>3643</v>
      </c>
    </row>
    <row r="363" spans="1:14" x14ac:dyDescent="0.2">
      <c r="A363" s="30" t="s">
        <v>3644</v>
      </c>
    </row>
    <row r="364" spans="1:14" x14ac:dyDescent="0.2">
      <c r="A364" s="27" t="s">
        <v>3645</v>
      </c>
      <c r="B364" s="164">
        <v>-310</v>
      </c>
      <c r="C364" s="164">
        <v>-310</v>
      </c>
      <c r="D364" s="164">
        <v>-310</v>
      </c>
      <c r="E364" s="164">
        <v>-310</v>
      </c>
      <c r="F364" s="164">
        <v>-310</v>
      </c>
      <c r="G364" s="164">
        <v>-310</v>
      </c>
      <c r="H364" s="164">
        <v>-310</v>
      </c>
      <c r="I364" s="164">
        <v>-310</v>
      </c>
      <c r="J364" s="164">
        <v>-310</v>
      </c>
      <c r="K364" s="164">
        <v>-310</v>
      </c>
      <c r="L364" s="164">
        <v>-310</v>
      </c>
      <c r="M364" s="164">
        <v>-310</v>
      </c>
      <c r="N364" s="164">
        <v>-310</v>
      </c>
    </row>
    <row r="365" spans="1:14" x14ac:dyDescent="0.2">
      <c r="A365" s="27" t="s">
        <v>3646</v>
      </c>
      <c r="B365" s="164">
        <v>82920230</v>
      </c>
      <c r="C365" s="164">
        <v>83185537.692307696</v>
      </c>
      <c r="D365" s="164">
        <v>83769379.999999896</v>
      </c>
      <c r="E365" s="164">
        <v>84538962.307692304</v>
      </c>
      <c r="F365" s="164">
        <v>85026076.923076898</v>
      </c>
      <c r="G365" s="164">
        <v>85559126.923076898</v>
      </c>
      <c r="H365" s="164">
        <v>86205566.1538461</v>
      </c>
      <c r="I365" s="164">
        <v>86765752.307692304</v>
      </c>
      <c r="J365" s="164">
        <v>86779336.1538461</v>
      </c>
      <c r="K365" s="164">
        <v>86977256.1538461</v>
      </c>
      <c r="L365" s="164">
        <v>87133794.615384594</v>
      </c>
      <c r="M365" s="164">
        <v>87264080.769230694</v>
      </c>
      <c r="N365" s="164">
        <v>87264080.769230694</v>
      </c>
    </row>
    <row r="366" spans="1:14" x14ac:dyDescent="0.2">
      <c r="A366" s="27" t="s">
        <v>3647</v>
      </c>
      <c r="B366" s="164">
        <v>33258823.076923002</v>
      </c>
      <c r="C366" s="164">
        <v>33303054.615384601</v>
      </c>
      <c r="D366" s="164">
        <v>33357113.846153799</v>
      </c>
      <c r="E366" s="164">
        <v>33544793.076923002</v>
      </c>
      <c r="F366" s="164">
        <v>33642893.846153803</v>
      </c>
      <c r="G366" s="164">
        <v>33753654.615384601</v>
      </c>
      <c r="H366" s="164">
        <v>34099898.461538397</v>
      </c>
      <c r="I366" s="164">
        <v>34004404.615384601</v>
      </c>
      <c r="J366" s="164">
        <v>33669574.615384601</v>
      </c>
      <c r="K366" s="164">
        <v>34322393.076922998</v>
      </c>
      <c r="L366" s="164">
        <v>35013918.461538397</v>
      </c>
      <c r="M366" s="164">
        <v>35714710.769230701</v>
      </c>
      <c r="N366" s="164">
        <v>35714710.769230701</v>
      </c>
    </row>
    <row r="367" spans="1:14" x14ac:dyDescent="0.2">
      <c r="A367" s="27" t="s">
        <v>3648</v>
      </c>
      <c r="B367" s="164">
        <v>4336138.4615384601</v>
      </c>
      <c r="C367" s="164">
        <v>4564663.8461538404</v>
      </c>
      <c r="D367" s="164">
        <v>4832640</v>
      </c>
      <c r="E367" s="164">
        <v>5104928.4615384601</v>
      </c>
      <c r="F367" s="164">
        <v>5366680.7692307699</v>
      </c>
      <c r="G367" s="164">
        <v>5606023.0769230695</v>
      </c>
      <c r="H367" s="164">
        <v>5850781.5384615399</v>
      </c>
      <c r="I367" s="164">
        <v>6098301.5384615296</v>
      </c>
      <c r="J367" s="164">
        <v>6348525.3846153803</v>
      </c>
      <c r="K367" s="164">
        <v>6605440.7692307699</v>
      </c>
      <c r="L367" s="164">
        <v>6887905.3846153803</v>
      </c>
      <c r="M367" s="164">
        <v>7134229.2307692301</v>
      </c>
      <c r="N367" s="164">
        <v>7134229.2307692301</v>
      </c>
    </row>
    <row r="368" spans="1:14" x14ac:dyDescent="0.2">
      <c r="A368" s="27" t="s">
        <v>3649</v>
      </c>
      <c r="B368" s="164">
        <v>1451178.4615384601</v>
      </c>
      <c r="C368" s="164">
        <v>1449861.5384615301</v>
      </c>
      <c r="D368" s="164">
        <v>1448523.84615384</v>
      </c>
      <c r="E368" s="164">
        <v>1447547.6923076899</v>
      </c>
      <c r="F368" s="164">
        <v>1456758.4615384601</v>
      </c>
      <c r="G368" s="164">
        <v>1467608.4615384601</v>
      </c>
      <c r="H368" s="164">
        <v>1479543.84615384</v>
      </c>
      <c r="I368" s="164">
        <v>1487860</v>
      </c>
      <c r="J368" s="164">
        <v>1496326.92307692</v>
      </c>
      <c r="K368" s="164">
        <v>1533367.6923076899</v>
      </c>
      <c r="L368" s="164">
        <v>1576186.92307692</v>
      </c>
      <c r="M368" s="164">
        <v>1618076.92307692</v>
      </c>
      <c r="N368" s="164">
        <v>1618076.92307692</v>
      </c>
    </row>
    <row r="369" spans="1:14" x14ac:dyDescent="0.2">
      <c r="A369" s="27" t="s">
        <v>3650</v>
      </c>
      <c r="B369" s="164">
        <v>37776506.1538461</v>
      </c>
      <c r="C369" s="164">
        <v>38843882.307692297</v>
      </c>
      <c r="D369" s="164">
        <v>39920368.461538397</v>
      </c>
      <c r="E369" s="164">
        <v>40991943.076922998</v>
      </c>
      <c r="F369" s="164">
        <v>42082393.076922998</v>
      </c>
      <c r="G369" s="164">
        <v>43169592.307692297</v>
      </c>
      <c r="H369" s="164">
        <v>44212785.384615302</v>
      </c>
      <c r="I369" s="164">
        <v>44961080</v>
      </c>
      <c r="J369" s="164">
        <v>45704045.384615302</v>
      </c>
      <c r="K369" s="164">
        <v>46572098.461538397</v>
      </c>
      <c r="L369" s="164">
        <v>47450493.846153803</v>
      </c>
      <c r="M369" s="164">
        <v>48320700</v>
      </c>
      <c r="N369" s="164">
        <v>48320700</v>
      </c>
    </row>
    <row r="370" spans="1:14" x14ac:dyDescent="0.2">
      <c r="A370" s="27" t="s">
        <v>3651</v>
      </c>
      <c r="B370" s="164">
        <v>-1119650.7692307599</v>
      </c>
      <c r="C370" s="164">
        <v>-1116480.7692307599</v>
      </c>
      <c r="D370" s="164">
        <v>-1112851.5384615301</v>
      </c>
      <c r="E370" s="164">
        <v>-1108790</v>
      </c>
      <c r="F370" s="164">
        <v>-1104264.6153846099</v>
      </c>
      <c r="G370" s="164">
        <v>-1099279.2307692301</v>
      </c>
      <c r="H370" s="164">
        <v>-1093829.2307692301</v>
      </c>
      <c r="I370" s="164">
        <v>-1087959.2307692301</v>
      </c>
      <c r="J370" s="164">
        <v>-1082093.07692307</v>
      </c>
      <c r="K370" s="164">
        <v>-1076163.07692307</v>
      </c>
      <c r="L370" s="164">
        <v>-1070238.4615384601</v>
      </c>
      <c r="M370" s="164">
        <v>-1064335.3846153801</v>
      </c>
      <c r="N370" s="164">
        <v>-1064335.3846153801</v>
      </c>
    </row>
    <row r="371" spans="1:14" x14ac:dyDescent="0.2">
      <c r="A371" s="27" t="s">
        <v>3652</v>
      </c>
      <c r="B371" s="164">
        <v>7361764.6153846104</v>
      </c>
      <c r="C371" s="164">
        <v>7496506.1538461503</v>
      </c>
      <c r="D371" s="164">
        <v>7632215.3846153803</v>
      </c>
      <c r="E371" s="164">
        <v>7769792.3076922996</v>
      </c>
      <c r="F371" s="164">
        <v>7933613.8461538404</v>
      </c>
      <c r="G371" s="164">
        <v>8102233.8461538404</v>
      </c>
      <c r="H371" s="164">
        <v>8273363.8461538404</v>
      </c>
      <c r="I371" s="164">
        <v>8445218.4615384601</v>
      </c>
      <c r="J371" s="164">
        <v>8617563.8461538404</v>
      </c>
      <c r="K371" s="164">
        <v>8795473.8461538404</v>
      </c>
      <c r="L371" s="164">
        <v>8990503.8461538404</v>
      </c>
      <c r="M371" s="164">
        <v>9157585.3846153803</v>
      </c>
      <c r="N371" s="164">
        <v>9157585.3846153803</v>
      </c>
    </row>
    <row r="372" spans="1:14" x14ac:dyDescent="0.2">
      <c r="A372" s="27" t="s">
        <v>3653</v>
      </c>
      <c r="B372" s="164">
        <v>32266049.999999899</v>
      </c>
      <c r="C372" s="164">
        <v>33455385.384615298</v>
      </c>
      <c r="D372" s="164">
        <v>34647961.538461499</v>
      </c>
      <c r="E372" s="164">
        <v>35901967.692307599</v>
      </c>
      <c r="F372" s="164">
        <v>37254695.384615302</v>
      </c>
      <c r="G372" s="164">
        <v>38678933.076922998</v>
      </c>
      <c r="H372" s="164">
        <v>39883856.1538461</v>
      </c>
      <c r="I372" s="164">
        <v>41086973.076922998</v>
      </c>
      <c r="J372" s="164">
        <v>42394256.923076898</v>
      </c>
      <c r="K372" s="164">
        <v>43919337.692307599</v>
      </c>
      <c r="L372" s="164">
        <v>45473818.461538397</v>
      </c>
      <c r="M372" s="164">
        <v>47023442.307692297</v>
      </c>
      <c r="N372" s="164">
        <v>47023442.307692297</v>
      </c>
    </row>
    <row r="373" spans="1:14" x14ac:dyDescent="0.2">
      <c r="A373" s="27" t="s">
        <v>3654</v>
      </c>
      <c r="B373" s="164">
        <v>2865015.3846153799</v>
      </c>
      <c r="C373" s="164">
        <v>2939180</v>
      </c>
      <c r="D373" s="164">
        <v>3013510.7692307602</v>
      </c>
      <c r="E373" s="164">
        <v>3087273.07692307</v>
      </c>
      <c r="F373" s="164">
        <v>3159500</v>
      </c>
      <c r="G373" s="164">
        <v>3231171.5384615301</v>
      </c>
      <c r="H373" s="164">
        <v>3302978.4615384601</v>
      </c>
      <c r="I373" s="164">
        <v>3353985.3846153799</v>
      </c>
      <c r="J373" s="164">
        <v>3394421.5384615301</v>
      </c>
      <c r="K373" s="164">
        <v>3470425.3846153799</v>
      </c>
      <c r="L373" s="164">
        <v>3547795.3846153799</v>
      </c>
      <c r="M373" s="164">
        <v>3625023.84615384</v>
      </c>
      <c r="N373" s="164">
        <v>3625023.84615384</v>
      </c>
    </row>
    <row r="374" spans="1:14" x14ac:dyDescent="0.2">
      <c r="A374" s="27" t="s">
        <v>3655</v>
      </c>
      <c r="B374" s="164">
        <v>5013477.6923076902</v>
      </c>
      <c r="C374" s="164">
        <v>5036949.2307692301</v>
      </c>
      <c r="D374" s="164">
        <v>5060420.7692307597</v>
      </c>
      <c r="E374" s="164">
        <v>5083892.3076922996</v>
      </c>
      <c r="F374" s="164">
        <v>5107363.8461538404</v>
      </c>
      <c r="G374" s="164">
        <v>5130836.1538461503</v>
      </c>
      <c r="H374" s="164">
        <v>5154308.4615384601</v>
      </c>
      <c r="I374" s="164">
        <v>5177780.7692307597</v>
      </c>
      <c r="J374" s="164">
        <v>5201253.0769230695</v>
      </c>
      <c r="K374" s="164">
        <v>5224723.8461538404</v>
      </c>
      <c r="L374" s="164">
        <v>5248195.3846153803</v>
      </c>
      <c r="M374" s="164">
        <v>5271666.9230769202</v>
      </c>
      <c r="N374" s="164">
        <v>5271666.9230769202</v>
      </c>
    </row>
    <row r="375" spans="1:14" x14ac:dyDescent="0.2">
      <c r="A375" s="27" t="s">
        <v>3656</v>
      </c>
      <c r="B375" s="164">
        <v>3786876.9230769202</v>
      </c>
      <c r="C375" s="164">
        <v>4279502.3076922996</v>
      </c>
      <c r="D375" s="164">
        <v>4774533.0769230695</v>
      </c>
      <c r="E375" s="164">
        <v>5273193.8461538404</v>
      </c>
      <c r="F375" s="164">
        <v>5775476.1538461503</v>
      </c>
      <c r="G375" s="164">
        <v>6277976.1538461503</v>
      </c>
      <c r="H375" s="164">
        <v>6779592.3076922996</v>
      </c>
      <c r="I375" s="164">
        <v>7281240</v>
      </c>
      <c r="J375" s="164">
        <v>7782906.1538461503</v>
      </c>
      <c r="K375" s="164">
        <v>8284569.2307692301</v>
      </c>
      <c r="L375" s="164">
        <v>8786230.7692307699</v>
      </c>
      <c r="M375" s="164">
        <v>9287890.7692307699</v>
      </c>
      <c r="N375" s="164">
        <v>9287890.7692307699</v>
      </c>
    </row>
    <row r="376" spans="1:14" x14ac:dyDescent="0.2">
      <c r="A376" s="27" t="s">
        <v>3657</v>
      </c>
      <c r="B376" s="164">
        <v>186784082.30769199</v>
      </c>
      <c r="C376" s="164">
        <v>189345023.07692301</v>
      </c>
      <c r="D376" s="164">
        <v>191903244.61538401</v>
      </c>
      <c r="E376" s="164">
        <v>194492464.61538401</v>
      </c>
      <c r="F376" s="164">
        <v>197063847.692307</v>
      </c>
      <c r="G376" s="164">
        <v>199659333.84615299</v>
      </c>
      <c r="H376" s="164">
        <v>202307422.30769199</v>
      </c>
      <c r="I376" s="164">
        <v>204919614.61538401</v>
      </c>
      <c r="J376" s="164">
        <v>207591204.61538401</v>
      </c>
      <c r="K376" s="164">
        <v>209161062.30769199</v>
      </c>
      <c r="L376" s="164">
        <v>210781978.46153799</v>
      </c>
      <c r="M376" s="164">
        <v>212456299.23076901</v>
      </c>
      <c r="N376" s="164">
        <v>212456299.23076901</v>
      </c>
    </row>
    <row r="377" spans="1:14" x14ac:dyDescent="0.2">
      <c r="A377" s="27" t="s">
        <v>3658</v>
      </c>
      <c r="B377" s="164">
        <v>0</v>
      </c>
      <c r="C377" s="164">
        <v>0</v>
      </c>
      <c r="D377" s="164">
        <v>0</v>
      </c>
      <c r="E377" s="164">
        <v>0</v>
      </c>
      <c r="F377" s="164">
        <v>0</v>
      </c>
      <c r="G377" s="164">
        <v>0</v>
      </c>
      <c r="H377" s="164">
        <v>0</v>
      </c>
      <c r="I377" s="164">
        <v>0</v>
      </c>
      <c r="J377" s="164">
        <v>0</v>
      </c>
      <c r="K377" s="164">
        <v>0</v>
      </c>
      <c r="L377" s="164">
        <v>0</v>
      </c>
      <c r="M377" s="164">
        <v>0</v>
      </c>
      <c r="N377" s="164">
        <v>0</v>
      </c>
    </row>
    <row r="378" spans="1:14" x14ac:dyDescent="0.2">
      <c r="A378" s="27" t="s">
        <v>3659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</row>
    <row r="379" spans="1:14" x14ac:dyDescent="0.2">
      <c r="A379" s="27" t="s">
        <v>3660</v>
      </c>
      <c r="B379" s="164">
        <v>0</v>
      </c>
      <c r="C379" s="164">
        <v>0</v>
      </c>
      <c r="D379" s="164">
        <v>0</v>
      </c>
      <c r="E379" s="164">
        <v>0</v>
      </c>
      <c r="F379" s="164">
        <v>0</v>
      </c>
      <c r="G379" s="164">
        <v>0</v>
      </c>
      <c r="H379" s="164">
        <v>0</v>
      </c>
      <c r="I379" s="164">
        <v>0</v>
      </c>
      <c r="J379" s="164">
        <v>0</v>
      </c>
      <c r="K379" s="164">
        <v>0</v>
      </c>
      <c r="L379" s="164">
        <v>0</v>
      </c>
      <c r="M379" s="164">
        <v>0</v>
      </c>
      <c r="N379" s="164">
        <v>0</v>
      </c>
    </row>
    <row r="380" spans="1:14" x14ac:dyDescent="0.2">
      <c r="A380" s="30" t="s">
        <v>3661</v>
      </c>
      <c r="B380" s="164">
        <v>396700182.30769199</v>
      </c>
      <c r="C380" s="164">
        <v>402782755.384615</v>
      </c>
      <c r="D380" s="164">
        <v>409246750.76923001</v>
      </c>
      <c r="E380" s="164">
        <v>416127658.46153802</v>
      </c>
      <c r="F380" s="164">
        <v>422764725.384615</v>
      </c>
      <c r="G380" s="164">
        <v>429536900.76923001</v>
      </c>
      <c r="H380" s="164">
        <v>436455957.692307</v>
      </c>
      <c r="I380" s="164">
        <v>442493941.53846103</v>
      </c>
      <c r="J380" s="164">
        <v>447897011.53846103</v>
      </c>
      <c r="K380" s="164">
        <v>453789675.384615</v>
      </c>
      <c r="L380" s="164">
        <v>459820273.07692301</v>
      </c>
      <c r="M380" s="164">
        <v>465809060.76923001</v>
      </c>
      <c r="N380" s="164">
        <v>465809060.76923001</v>
      </c>
    </row>
    <row r="381" spans="1:14" x14ac:dyDescent="0.2">
      <c r="A381" s="27" t="s">
        <v>3662</v>
      </c>
    </row>
    <row r="382" spans="1:14" x14ac:dyDescent="0.2">
      <c r="A382" s="30" t="s">
        <v>3663</v>
      </c>
      <c r="B382" s="164">
        <v>6091769046.1538401</v>
      </c>
      <c r="C382" s="164">
        <v>6131838633.8461504</v>
      </c>
      <c r="D382" s="164">
        <v>6171913440</v>
      </c>
      <c r="E382" s="164">
        <v>6214263506.1538401</v>
      </c>
      <c r="F382" s="164">
        <v>6257825857.6922998</v>
      </c>
      <c r="G382" s="164">
        <v>6300646749.9999905</v>
      </c>
      <c r="H382" s="164">
        <v>6350504647.6922998</v>
      </c>
      <c r="I382" s="164">
        <v>6399742579.2307701</v>
      </c>
      <c r="J382" s="164">
        <v>6443681652.3076897</v>
      </c>
      <c r="K382" s="164">
        <v>6490637514.6153803</v>
      </c>
      <c r="L382" s="164">
        <v>6532655076.1538401</v>
      </c>
      <c r="M382" s="164">
        <v>6577845500.7692299</v>
      </c>
      <c r="N382" s="164">
        <v>6577845500.7692299</v>
      </c>
    </row>
    <row r="383" spans="1:14" x14ac:dyDescent="0.2">
      <c r="A383" s="27" t="s">
        <v>1627</v>
      </c>
    </row>
    <row r="384" spans="1:14" x14ac:dyDescent="0.2">
      <c r="A384" s="30" t="s">
        <v>3664</v>
      </c>
    </row>
    <row r="385" spans="1:14" x14ac:dyDescent="0.2">
      <c r="A385" s="27" t="s">
        <v>3665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</row>
    <row r="386" spans="1:14" x14ac:dyDescent="0.2">
      <c r="A386" s="27" t="s">
        <v>3666</v>
      </c>
      <c r="B386" s="164">
        <v>-571966</v>
      </c>
      <c r="C386" s="164">
        <v>-575849</v>
      </c>
      <c r="D386" s="164">
        <v>-579732</v>
      </c>
      <c r="E386" s="164">
        <v>-583615</v>
      </c>
      <c r="F386" s="164">
        <v>-587498</v>
      </c>
      <c r="G386" s="164">
        <v>-591381</v>
      </c>
      <c r="H386" s="164">
        <v>-595264</v>
      </c>
      <c r="I386" s="164">
        <v>-599147</v>
      </c>
      <c r="J386" s="164">
        <v>-603030</v>
      </c>
      <c r="K386" s="164">
        <v>-606913</v>
      </c>
      <c r="L386" s="164">
        <v>-610796</v>
      </c>
      <c r="M386" s="164">
        <v>-614679</v>
      </c>
      <c r="N386" s="164">
        <v>-614679</v>
      </c>
    </row>
    <row r="387" spans="1:14" x14ac:dyDescent="0.2">
      <c r="A387" s="27" t="s">
        <v>3667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</row>
    <row r="388" spans="1:14" x14ac:dyDescent="0.2">
      <c r="A388" s="27" t="s">
        <v>3668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</row>
    <row r="389" spans="1:14" x14ac:dyDescent="0.2">
      <c r="A389" s="27" t="s">
        <v>3669</v>
      </c>
      <c r="B389" s="164">
        <v>144226809.98615301</v>
      </c>
      <c r="C389" s="164">
        <v>145797535.40153801</v>
      </c>
      <c r="D389" s="164">
        <v>147380278.00153801</v>
      </c>
      <c r="E389" s="164">
        <v>148974803.66461501</v>
      </c>
      <c r="F389" s="164">
        <v>150581166.390769</v>
      </c>
      <c r="G389" s="164">
        <v>152199747.78999999</v>
      </c>
      <c r="H389" s="164">
        <v>153831726.933846</v>
      </c>
      <c r="I389" s="164">
        <v>155477192.87076899</v>
      </c>
      <c r="J389" s="164">
        <v>157136235.285384</v>
      </c>
      <c r="K389" s="164">
        <v>158807791.39692301</v>
      </c>
      <c r="L389" s="164">
        <v>160491694.48384601</v>
      </c>
      <c r="M389" s="164">
        <v>162188025.91692299</v>
      </c>
      <c r="N389" s="164">
        <v>162188025.91692299</v>
      </c>
    </row>
    <row r="390" spans="1:14" x14ac:dyDescent="0.2">
      <c r="A390" s="27" t="s">
        <v>3670</v>
      </c>
      <c r="B390" s="164">
        <v>145933318.07692301</v>
      </c>
      <c r="C390" s="164">
        <v>149567706.28153801</v>
      </c>
      <c r="D390" s="164">
        <v>153213527.87692299</v>
      </c>
      <c r="E390" s="164">
        <v>156862133.03999999</v>
      </c>
      <c r="F390" s="164">
        <v>160521843.73846099</v>
      </c>
      <c r="G390" s="164">
        <v>164193169.890769</v>
      </c>
      <c r="H390" s="164">
        <v>167876861.815384</v>
      </c>
      <c r="I390" s="164">
        <v>171572953.29846099</v>
      </c>
      <c r="J390" s="164">
        <v>175604354.297692</v>
      </c>
      <c r="K390" s="164">
        <v>179660251.255384</v>
      </c>
      <c r="L390" s="164">
        <v>183817366.207692</v>
      </c>
      <c r="M390" s="164">
        <v>188009599.71000001</v>
      </c>
      <c r="N390" s="164">
        <v>188009599.71000001</v>
      </c>
    </row>
    <row r="391" spans="1:14" x14ac:dyDescent="0.2">
      <c r="A391" s="27" t="s">
        <v>3671</v>
      </c>
      <c r="B391" s="164">
        <v>1682762</v>
      </c>
      <c r="C391" s="164">
        <v>1682762</v>
      </c>
      <c r="D391" s="164">
        <v>1682762</v>
      </c>
      <c r="E391" s="164">
        <v>1682762</v>
      </c>
      <c r="F391" s="164">
        <v>1682762</v>
      </c>
      <c r="G391" s="164">
        <v>1682762</v>
      </c>
      <c r="H391" s="164">
        <v>1682762</v>
      </c>
      <c r="I391" s="164">
        <v>1682762</v>
      </c>
      <c r="J391" s="164">
        <v>1682762</v>
      </c>
      <c r="K391" s="164">
        <v>1682762</v>
      </c>
      <c r="L391" s="164">
        <v>1682762</v>
      </c>
      <c r="M391" s="164">
        <v>1682762</v>
      </c>
      <c r="N391" s="164">
        <v>1682762</v>
      </c>
    </row>
    <row r="392" spans="1:14" x14ac:dyDescent="0.2">
      <c r="A392" s="27" t="s">
        <v>3672</v>
      </c>
      <c r="B392" s="164">
        <v>25232595.9238461</v>
      </c>
      <c r="C392" s="164">
        <v>25092311.523076899</v>
      </c>
      <c r="D392" s="164">
        <v>24933502.488461498</v>
      </c>
      <c r="E392" s="164">
        <v>24779986.989999998</v>
      </c>
      <c r="F392" s="164">
        <v>24521389.541538399</v>
      </c>
      <c r="G392" s="164">
        <v>24262792.0930769</v>
      </c>
      <c r="H392" s="164">
        <v>24009926.606922999</v>
      </c>
      <c r="I392" s="164">
        <v>23756770.1615384</v>
      </c>
      <c r="J392" s="164">
        <v>23471149.358461499</v>
      </c>
      <c r="K392" s="164">
        <v>23128828.618461501</v>
      </c>
      <c r="L392" s="164">
        <v>22718467.954615299</v>
      </c>
      <c r="M392" s="164">
        <v>22269923.030769199</v>
      </c>
      <c r="N392" s="164">
        <v>22269923.030769199</v>
      </c>
    </row>
    <row r="393" spans="1:14" x14ac:dyDescent="0.2">
      <c r="A393" s="27" t="s">
        <v>3673</v>
      </c>
      <c r="B393" s="164">
        <v>23354011</v>
      </c>
      <c r="C393" s="164">
        <v>23354011</v>
      </c>
      <c r="D393" s="164">
        <v>23354011</v>
      </c>
      <c r="E393" s="164">
        <v>23354011</v>
      </c>
      <c r="F393" s="164">
        <v>23354011</v>
      </c>
      <c r="G393" s="164">
        <v>23354011</v>
      </c>
      <c r="H393" s="164">
        <v>23354011</v>
      </c>
      <c r="I393" s="164">
        <v>23354011</v>
      </c>
      <c r="J393" s="164">
        <v>23354011</v>
      </c>
      <c r="K393" s="164">
        <v>23354011</v>
      </c>
      <c r="L393" s="164">
        <v>23354011</v>
      </c>
      <c r="M393" s="164">
        <v>23354011</v>
      </c>
      <c r="N393" s="164">
        <v>23354011</v>
      </c>
    </row>
    <row r="394" spans="1:14" x14ac:dyDescent="0.2">
      <c r="A394" s="27" t="s">
        <v>3674</v>
      </c>
      <c r="B394" s="164">
        <v>406957.1</v>
      </c>
      <c r="C394" s="164">
        <v>406957.1</v>
      </c>
      <c r="D394" s="164">
        <v>406957.1</v>
      </c>
      <c r="E394" s="164">
        <v>406957.1</v>
      </c>
      <c r="F394" s="164">
        <v>406957.1</v>
      </c>
      <c r="G394" s="164">
        <v>406957.1</v>
      </c>
      <c r="H394" s="164">
        <v>406957.1</v>
      </c>
      <c r="I394" s="164">
        <v>406957.1</v>
      </c>
      <c r="J394" s="164">
        <v>406957.1</v>
      </c>
      <c r="K394" s="164">
        <v>406957.1</v>
      </c>
      <c r="L394" s="164">
        <v>406957.1</v>
      </c>
      <c r="M394" s="164">
        <v>406957.1</v>
      </c>
      <c r="N394" s="164">
        <v>406957.1</v>
      </c>
    </row>
    <row r="395" spans="1:14" x14ac:dyDescent="0.2">
      <c r="A395" s="27" t="s">
        <v>3675</v>
      </c>
      <c r="B395" s="164">
        <v>7111840.5199999996</v>
      </c>
      <c r="C395" s="164">
        <v>7199983.62923076</v>
      </c>
      <c r="D395" s="164">
        <v>7286638.8315384602</v>
      </c>
      <c r="E395" s="164">
        <v>7371806.12384615</v>
      </c>
      <c r="F395" s="164">
        <v>7455485.5092307599</v>
      </c>
      <c r="G395" s="164">
        <v>7537676.9892307604</v>
      </c>
      <c r="H395" s="164">
        <v>7618380.5530769201</v>
      </c>
      <c r="I395" s="164">
        <v>7697596.2107692296</v>
      </c>
      <c r="J395" s="164">
        <v>7775323.96538461</v>
      </c>
      <c r="K395" s="164">
        <v>7848893.0876922999</v>
      </c>
      <c r="L395" s="164">
        <v>7919791.4869230697</v>
      </c>
      <c r="M395" s="164">
        <v>7988019.1553846104</v>
      </c>
      <c r="N395" s="164">
        <v>7988019.1553846104</v>
      </c>
    </row>
    <row r="396" spans="1:14" x14ac:dyDescent="0.2">
      <c r="A396" s="27" t="s">
        <v>3676</v>
      </c>
      <c r="B396" s="164">
        <v>3739108.8084615301</v>
      </c>
      <c r="C396" s="164">
        <v>3830779.42076923</v>
      </c>
      <c r="D396" s="164">
        <v>3928388.3407692299</v>
      </c>
      <c r="E396" s="164">
        <v>4031935.5707692299</v>
      </c>
      <c r="F396" s="164">
        <v>4141421.1069230698</v>
      </c>
      <c r="G396" s="164">
        <v>4256844.9476923002</v>
      </c>
      <c r="H396" s="164">
        <v>4378207.0938461497</v>
      </c>
      <c r="I396" s="164">
        <v>4505507.5346153798</v>
      </c>
      <c r="J396" s="164">
        <v>4638746.28</v>
      </c>
      <c r="K396" s="164">
        <v>4777923.33</v>
      </c>
      <c r="L396" s="164">
        <v>4923038.6738461498</v>
      </c>
      <c r="M396" s="164">
        <v>5073804.3953846097</v>
      </c>
      <c r="N396" s="164">
        <v>5073804.3953846097</v>
      </c>
    </row>
    <row r="397" spans="1:14" x14ac:dyDescent="0.2">
      <c r="A397" s="293" t="s">
        <v>3677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</row>
    <row r="398" spans="1:14" x14ac:dyDescent="0.2">
      <c r="A398" s="27" t="s">
        <v>3678</v>
      </c>
      <c r="B398" s="164">
        <v>0</v>
      </c>
      <c r="C398" s="164">
        <v>0</v>
      </c>
      <c r="D398" s="164">
        <v>0</v>
      </c>
      <c r="E398" s="164">
        <v>0</v>
      </c>
      <c r="F398" s="164">
        <v>0</v>
      </c>
      <c r="G398" s="164">
        <v>0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64">
        <v>0</v>
      </c>
      <c r="N398" s="164">
        <v>0</v>
      </c>
    </row>
    <row r="399" spans="1:14" x14ac:dyDescent="0.2">
      <c r="A399" s="27" t="s">
        <v>3679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</row>
    <row r="400" spans="1:14" x14ac:dyDescent="0.2">
      <c r="A400" s="27" t="s">
        <v>3680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</row>
    <row r="401" spans="1:14" x14ac:dyDescent="0.2">
      <c r="A401" s="27" t="s">
        <v>3681</v>
      </c>
      <c r="B401" s="164">
        <v>32450.226153846099</v>
      </c>
      <c r="C401" s="164">
        <v>32450.226153846099</v>
      </c>
      <c r="D401" s="164">
        <v>32454.072307692299</v>
      </c>
      <c r="E401" s="164">
        <v>21223.78</v>
      </c>
      <c r="F401" s="164">
        <v>9993.4876923076899</v>
      </c>
      <c r="G401" s="164">
        <v>-1236.8046153846101</v>
      </c>
      <c r="H401" s="164">
        <v>-1236.8046153846101</v>
      </c>
      <c r="I401" s="164">
        <v>-1236.8046153846101</v>
      </c>
      <c r="J401" s="164">
        <v>-971.40230769230698</v>
      </c>
      <c r="K401" s="164">
        <v>0</v>
      </c>
      <c r="L401" s="164">
        <v>0</v>
      </c>
      <c r="M401" s="164">
        <v>0</v>
      </c>
      <c r="N401" s="164">
        <v>0</v>
      </c>
    </row>
    <row r="402" spans="1:14" x14ac:dyDescent="0.2">
      <c r="A402" s="27" t="s">
        <v>3682</v>
      </c>
      <c r="B402" s="164">
        <v>-76.306153846153805</v>
      </c>
      <c r="C402" s="164">
        <v>-76.306153846153805</v>
      </c>
      <c r="D402" s="164">
        <v>-76.306153846153805</v>
      </c>
      <c r="E402" s="164">
        <v>-76.306153846153805</v>
      </c>
      <c r="F402" s="164">
        <v>-76.306153846153805</v>
      </c>
      <c r="G402" s="164">
        <v>-4622.92153846153</v>
      </c>
      <c r="H402" s="164">
        <v>-9899.5830769230706</v>
      </c>
      <c r="I402" s="164">
        <v>-15827.346923076901</v>
      </c>
      <c r="J402" s="164">
        <v>-22364.903076923001</v>
      </c>
      <c r="K402" s="164">
        <v>-29328.512307692301</v>
      </c>
      <c r="L402" s="164">
        <v>-37194.8892307692</v>
      </c>
      <c r="M402" s="164">
        <v>-46099.162307692299</v>
      </c>
      <c r="N402" s="164">
        <v>-46099.162307692299</v>
      </c>
    </row>
    <row r="403" spans="1:14" x14ac:dyDescent="0.2">
      <c r="A403" s="27" t="s">
        <v>3683</v>
      </c>
      <c r="B403" s="164">
        <v>6884806.2000000002</v>
      </c>
      <c r="C403" s="164">
        <v>6958167.6699999999</v>
      </c>
      <c r="D403" s="164">
        <v>7031529.1399999997</v>
      </c>
      <c r="E403" s="164">
        <v>7104890.6100000003</v>
      </c>
      <c r="F403" s="164">
        <v>7178252.0800000001</v>
      </c>
      <c r="G403" s="164">
        <v>7251613.5499999896</v>
      </c>
      <c r="H403" s="164">
        <v>7324975.0199999996</v>
      </c>
      <c r="I403" s="164">
        <v>7398336.48999999</v>
      </c>
      <c r="J403" s="164">
        <v>7471697.96</v>
      </c>
      <c r="K403" s="164">
        <v>7545059.4299999997</v>
      </c>
      <c r="L403" s="164">
        <v>7618420.8999999901</v>
      </c>
      <c r="M403" s="164">
        <v>7691782.3699999899</v>
      </c>
      <c r="N403" s="164">
        <v>7691782.3699999899</v>
      </c>
    </row>
    <row r="404" spans="1:14" x14ac:dyDescent="0.2">
      <c r="A404" s="27" t="s">
        <v>3684</v>
      </c>
      <c r="B404" s="164">
        <v>10115220.019230699</v>
      </c>
      <c r="C404" s="164">
        <v>10161532.366153801</v>
      </c>
      <c r="D404" s="164">
        <v>10203879.695384599</v>
      </c>
      <c r="E404" s="164">
        <v>10246317</v>
      </c>
      <c r="F404" s="164">
        <v>10288844.280769199</v>
      </c>
      <c r="G404" s="164">
        <v>10331461.535384599</v>
      </c>
      <c r="H404" s="164">
        <v>10374168.7653846</v>
      </c>
      <c r="I404" s="164">
        <v>10416965.9692307</v>
      </c>
      <c r="J404" s="164">
        <v>10459853.1476923</v>
      </c>
      <c r="K404" s="164">
        <v>10500901.8407692</v>
      </c>
      <c r="L404" s="164">
        <v>10542040.516922999</v>
      </c>
      <c r="M404" s="164">
        <v>10584653.207692301</v>
      </c>
      <c r="N404" s="164">
        <v>10584653.207692301</v>
      </c>
    </row>
    <row r="405" spans="1:14" x14ac:dyDescent="0.2">
      <c r="A405" s="27" t="s">
        <v>3685</v>
      </c>
      <c r="B405" s="164">
        <v>0</v>
      </c>
      <c r="C405" s="164">
        <v>0</v>
      </c>
      <c r="D405" s="164">
        <v>0</v>
      </c>
      <c r="E405" s="164">
        <v>0</v>
      </c>
      <c r="F405" s="164">
        <v>0</v>
      </c>
      <c r="G405" s="164">
        <v>0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4">
        <v>0</v>
      </c>
      <c r="N405" s="164">
        <v>0</v>
      </c>
    </row>
    <row r="406" spans="1:14" x14ac:dyDescent="0.2">
      <c r="A406" s="27" t="s">
        <v>3686</v>
      </c>
      <c r="B406" s="164">
        <v>0</v>
      </c>
      <c r="C406" s="164">
        <v>0</v>
      </c>
      <c r="D406" s="164">
        <v>0</v>
      </c>
      <c r="E406" s="164">
        <v>0</v>
      </c>
      <c r="F406" s="164">
        <v>0</v>
      </c>
      <c r="G406" s="164">
        <v>0</v>
      </c>
      <c r="H406" s="164">
        <v>0</v>
      </c>
      <c r="I406" s="164">
        <v>0</v>
      </c>
      <c r="J406" s="164">
        <v>0</v>
      </c>
      <c r="K406" s="164">
        <v>0</v>
      </c>
      <c r="L406" s="164">
        <v>0</v>
      </c>
      <c r="M406" s="164">
        <v>0</v>
      </c>
      <c r="N406" s="164">
        <v>0</v>
      </c>
    </row>
    <row r="407" spans="1:14" x14ac:dyDescent="0.2">
      <c r="A407" s="27" t="s">
        <v>3687</v>
      </c>
      <c r="B407" s="164">
        <v>0</v>
      </c>
      <c r="C407" s="164">
        <v>0</v>
      </c>
      <c r="D407" s="164">
        <v>0</v>
      </c>
      <c r="E407" s="164">
        <v>0</v>
      </c>
      <c r="F407" s="164">
        <v>0</v>
      </c>
      <c r="G407" s="164">
        <v>0</v>
      </c>
      <c r="H407" s="164">
        <v>0</v>
      </c>
      <c r="I407" s="164">
        <v>0</v>
      </c>
      <c r="J407" s="164">
        <v>0</v>
      </c>
      <c r="K407" s="164">
        <v>0</v>
      </c>
      <c r="L407" s="164">
        <v>0</v>
      </c>
      <c r="M407" s="164">
        <v>0</v>
      </c>
      <c r="N407" s="164">
        <v>0</v>
      </c>
    </row>
    <row r="408" spans="1:14" x14ac:dyDescent="0.2">
      <c r="A408" s="220" t="s">
        <v>3688</v>
      </c>
      <c r="B408" s="164">
        <v>35284.362000000001</v>
      </c>
      <c r="C408" s="164">
        <v>47939.362000000001</v>
      </c>
      <c r="D408" s="164">
        <v>232600.13123076901</v>
      </c>
      <c r="E408" s="164">
        <v>252544.208153846</v>
      </c>
      <c r="F408" s="164">
        <v>274643.05430769199</v>
      </c>
      <c r="G408" s="164">
        <v>278698.05430769199</v>
      </c>
      <c r="H408" s="164">
        <v>259439.38461538401</v>
      </c>
      <c r="I408" s="164">
        <v>259731.84615384601</v>
      </c>
      <c r="J408" s="164">
        <v>241886.84615384601</v>
      </c>
      <c r="K408" s="164">
        <v>244962.07692307601</v>
      </c>
      <c r="L408" s="164">
        <v>248037.30769230699</v>
      </c>
      <c r="M408" s="164">
        <v>248542.538461538</v>
      </c>
      <c r="N408" s="164">
        <v>248542.538461538</v>
      </c>
    </row>
    <row r="409" spans="1:14" x14ac:dyDescent="0.2">
      <c r="A409" s="220" t="s">
        <v>3689</v>
      </c>
      <c r="B409" s="164">
        <v>2907236.44084614</v>
      </c>
      <c r="C409" s="164">
        <v>2885134.8254615301</v>
      </c>
      <c r="D409" s="164">
        <v>2863728.6716153701</v>
      </c>
      <c r="E409" s="164">
        <v>2842819.8254615301</v>
      </c>
      <c r="F409" s="164">
        <v>2814099.21007691</v>
      </c>
      <c r="G409" s="164">
        <v>2774192.2869999902</v>
      </c>
      <c r="H409" s="164">
        <v>2743130.6153846099</v>
      </c>
      <c r="I409" s="164">
        <v>2712854.3846153799</v>
      </c>
      <c r="J409" s="164">
        <v>2682122.3076923001</v>
      </c>
      <c r="K409" s="164">
        <v>2627029.5384615301</v>
      </c>
      <c r="L409" s="164">
        <v>2573615.7692307602</v>
      </c>
      <c r="M409" s="164">
        <v>2549187.6923076902</v>
      </c>
      <c r="N409" s="164">
        <v>2549187.6923076902</v>
      </c>
    </row>
    <row r="410" spans="1:14" x14ac:dyDescent="0.2">
      <c r="A410" s="27" t="s">
        <v>3690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</row>
    <row r="411" spans="1:14" x14ac:dyDescent="0.2">
      <c r="A411" s="30" t="s">
        <v>3691</v>
      </c>
      <c r="B411" s="164">
        <v>371090358.35746098</v>
      </c>
      <c r="C411" s="164">
        <v>376441345.49976897</v>
      </c>
      <c r="D411" s="164">
        <v>381970449.04361498</v>
      </c>
      <c r="E411" s="164">
        <v>387348499.60669202</v>
      </c>
      <c r="F411" s="164">
        <v>392643294.19361502</v>
      </c>
      <c r="G411" s="164">
        <v>397932686.511307</v>
      </c>
      <c r="H411" s="164">
        <v>403254146.50076902</v>
      </c>
      <c r="I411" s="164">
        <v>408625427.71461499</v>
      </c>
      <c r="J411" s="164">
        <v>414298733.24307698</v>
      </c>
      <c r="K411" s="164">
        <v>419949129.16230702</v>
      </c>
      <c r="L411" s="164">
        <v>425648212.51153803</v>
      </c>
      <c r="M411" s="164">
        <v>431386489.954615</v>
      </c>
      <c r="N411" s="164">
        <v>431386489.954615</v>
      </c>
    </row>
    <row r="412" spans="1:14" x14ac:dyDescent="0.2">
      <c r="A412" s="27" t="s">
        <v>1139</v>
      </c>
    </row>
    <row r="413" spans="1:14" x14ac:dyDescent="0.2">
      <c r="A413" s="30" t="s">
        <v>3692</v>
      </c>
      <c r="B413" s="164">
        <v>6462859404.5113001</v>
      </c>
      <c r="C413" s="164">
        <v>6508279979.3459196</v>
      </c>
      <c r="D413" s="164">
        <v>6553883889.0436096</v>
      </c>
      <c r="E413" s="164">
        <v>6601612005.7605305</v>
      </c>
      <c r="F413" s="164">
        <v>6650469151.8859196</v>
      </c>
      <c r="G413" s="164">
        <v>6698579436.5113001</v>
      </c>
      <c r="H413" s="164">
        <v>6753758794.1930704</v>
      </c>
      <c r="I413" s="164">
        <v>6808368006.9453802</v>
      </c>
      <c r="J413" s="164">
        <v>6857980385.5507698</v>
      </c>
      <c r="K413" s="164">
        <v>6910586643.7776899</v>
      </c>
      <c r="L413" s="164">
        <v>6958303288.6653795</v>
      </c>
      <c r="M413" s="164">
        <v>7009231990.7238398</v>
      </c>
      <c r="N413" s="164">
        <v>7009231990.7238398</v>
      </c>
    </row>
    <row r="414" spans="1:14" x14ac:dyDescent="0.2">
      <c r="A414" s="27" t="s">
        <v>3693</v>
      </c>
      <c r="B414" s="164">
        <v>-23871.642076481901</v>
      </c>
      <c r="C414" s="164">
        <v>-22806.427461453299</v>
      </c>
      <c r="D414" s="164">
        <v>-22813.192076837699</v>
      </c>
      <c r="E414" s="164">
        <v>-20952.558999737801</v>
      </c>
      <c r="F414" s="164">
        <v>-20943.746692214401</v>
      </c>
      <c r="G414" s="164">
        <v>-20942.761307438901</v>
      </c>
      <c r="H414" s="164">
        <v>-20944.983846006398</v>
      </c>
      <c r="I414" s="164">
        <v>-20962.501538129301</v>
      </c>
      <c r="J414" s="164">
        <v>-20298.343846001299</v>
      </c>
      <c r="K414" s="164">
        <v>-19569.0199998565</v>
      </c>
      <c r="L414" s="164">
        <v>-19566.707691894098</v>
      </c>
      <c r="M414" s="164">
        <v>-19003.7892302498</v>
      </c>
      <c r="N414" s="164">
        <v>-19003.7892302498</v>
      </c>
    </row>
    <row r="415" spans="1:14" x14ac:dyDescent="0.2">
      <c r="A415" s="168" t="s">
        <v>3694</v>
      </c>
      <c r="B415" s="164">
        <v>6462835532.8692303</v>
      </c>
      <c r="C415" s="164">
        <v>6508257172.9184599</v>
      </c>
      <c r="D415" s="164">
        <v>6553861075.8515396</v>
      </c>
      <c r="E415" s="164">
        <v>6601591053.2015305</v>
      </c>
      <c r="F415" s="164">
        <v>6650448208.1392298</v>
      </c>
      <c r="G415" s="164">
        <v>6698558493.7499905</v>
      </c>
      <c r="H415" s="164">
        <v>6753737849.2092304</v>
      </c>
      <c r="I415" s="164">
        <v>6808347044.44384</v>
      </c>
      <c r="J415" s="164">
        <v>6857960087.2069197</v>
      </c>
      <c r="K415" s="164">
        <v>6910567074.7576799</v>
      </c>
      <c r="L415" s="164">
        <v>6958283721.9576797</v>
      </c>
      <c r="M415" s="164">
        <v>7009212986.9346104</v>
      </c>
      <c r="N415" s="164">
        <v>7009212986.9346104</v>
      </c>
    </row>
    <row r="416" spans="1:14" x14ac:dyDescent="0.2">
      <c r="A416" s="27" t="s">
        <v>1660</v>
      </c>
    </row>
    <row r="417" spans="1:14" x14ac:dyDescent="0.2">
      <c r="A417" s="30" t="s">
        <v>3695</v>
      </c>
    </row>
    <row r="418" spans="1:14" x14ac:dyDescent="0.2">
      <c r="A418" s="27" t="s">
        <v>3696</v>
      </c>
      <c r="B418" s="164">
        <v>6091769046.1538401</v>
      </c>
      <c r="C418" s="164">
        <v>6131838633.8461504</v>
      </c>
      <c r="D418" s="164">
        <v>6171913439.9999905</v>
      </c>
      <c r="E418" s="164">
        <v>6214263506.1538401</v>
      </c>
      <c r="F418" s="164">
        <v>6257825857.6922998</v>
      </c>
      <c r="G418" s="164">
        <v>6300646750</v>
      </c>
      <c r="H418" s="164">
        <v>6350504647.6922998</v>
      </c>
      <c r="I418" s="164">
        <v>6399742579.2307701</v>
      </c>
      <c r="J418" s="164">
        <v>6443681652.3076897</v>
      </c>
      <c r="K418" s="164">
        <v>6490637514.6153803</v>
      </c>
      <c r="L418" s="164">
        <v>6532655076.1538401</v>
      </c>
      <c r="M418" s="164">
        <v>6577845500.7692299</v>
      </c>
      <c r="N418" s="164">
        <v>6577845500.7692299</v>
      </c>
    </row>
    <row r="419" spans="1:14" x14ac:dyDescent="0.2">
      <c r="A419" s="27" t="s">
        <v>3697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</row>
    <row r="420" spans="1:14" x14ac:dyDescent="0.2">
      <c r="A420" s="27" t="s">
        <v>3698</v>
      </c>
      <c r="B420" s="164">
        <v>1581603.07692307</v>
      </c>
      <c r="C420" s="164">
        <v>1653476.15384615</v>
      </c>
      <c r="D420" s="164">
        <v>1728243.84615384</v>
      </c>
      <c r="E420" s="164">
        <v>1805905.3846153801</v>
      </c>
      <c r="F420" s="164">
        <v>1886461.5384615301</v>
      </c>
      <c r="G420" s="164">
        <v>1969911.5384615301</v>
      </c>
      <c r="H420" s="164">
        <v>2056255.3846153801</v>
      </c>
      <c r="I420" s="164">
        <v>2145495.3846153799</v>
      </c>
      <c r="J420" s="164">
        <v>2237629.2307692301</v>
      </c>
      <c r="K420" s="164">
        <v>2332657.6923076902</v>
      </c>
      <c r="L420" s="164">
        <v>2430578.4615384601</v>
      </c>
      <c r="M420" s="164">
        <v>2534060</v>
      </c>
      <c r="N420" s="164">
        <v>2534060</v>
      </c>
    </row>
    <row r="421" spans="1:14" x14ac:dyDescent="0.2">
      <c r="A421" s="27" t="s">
        <v>3699</v>
      </c>
      <c r="B421" s="164">
        <v>3043.8461538461502</v>
      </c>
      <c r="C421" s="164">
        <v>9132.3076923076896</v>
      </c>
      <c r="D421" s="164">
        <v>18264.615384615299</v>
      </c>
      <c r="E421" s="164">
        <v>30441.538461538399</v>
      </c>
      <c r="F421" s="164">
        <v>45662.307692307601</v>
      </c>
      <c r="G421" s="164">
        <v>63926.923076922998</v>
      </c>
      <c r="H421" s="164">
        <v>85236.1538461538</v>
      </c>
      <c r="I421" s="164">
        <v>109589.23076922999</v>
      </c>
      <c r="J421" s="164">
        <v>136986.153846153</v>
      </c>
      <c r="K421" s="164">
        <v>167428.46153846101</v>
      </c>
      <c r="L421" s="164">
        <v>200914.615384615</v>
      </c>
      <c r="M421" s="164">
        <v>237822.30769230699</v>
      </c>
      <c r="N421" s="164">
        <v>237822.30769230699</v>
      </c>
    </row>
    <row r="422" spans="1:14" x14ac:dyDescent="0.2">
      <c r="A422" s="27" t="s">
        <v>3700</v>
      </c>
      <c r="B422" s="164">
        <v>9266302.3076923098</v>
      </c>
      <c r="C422" s="164">
        <v>9368153.0769230705</v>
      </c>
      <c r="D422" s="164">
        <v>9468516.1538461503</v>
      </c>
      <c r="E422" s="164">
        <v>9567391.5384615306</v>
      </c>
      <c r="F422" s="164">
        <v>9664780</v>
      </c>
      <c r="G422" s="164">
        <v>9760680</v>
      </c>
      <c r="H422" s="164">
        <v>9855090.7692307699</v>
      </c>
      <c r="I422" s="164">
        <v>9948013.8461538404</v>
      </c>
      <c r="J422" s="164">
        <v>10039450</v>
      </c>
      <c r="K422" s="164">
        <v>10126728.461538401</v>
      </c>
      <c r="L422" s="164">
        <v>10211335.3846153</v>
      </c>
      <c r="M422" s="164">
        <v>10289940</v>
      </c>
      <c r="N422" s="164">
        <v>10289940</v>
      </c>
    </row>
    <row r="423" spans="1:14" x14ac:dyDescent="0.2">
      <c r="A423" s="27" t="s">
        <v>3701</v>
      </c>
      <c r="B423" s="164">
        <v>0</v>
      </c>
      <c r="C423" s="164">
        <v>0</v>
      </c>
      <c r="D423" s="164">
        <v>0</v>
      </c>
      <c r="E423" s="164">
        <v>0</v>
      </c>
      <c r="F423" s="164">
        <v>0</v>
      </c>
      <c r="G423" s="164">
        <v>0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</row>
    <row r="424" spans="1:14" x14ac:dyDescent="0.2">
      <c r="A424" s="27" t="s">
        <v>3702</v>
      </c>
      <c r="B424" s="164">
        <v>22297300</v>
      </c>
      <c r="C424" s="164">
        <v>22380360.769230701</v>
      </c>
      <c r="D424" s="164">
        <v>22463511.538461499</v>
      </c>
      <c r="E424" s="164">
        <v>22546782.307692301</v>
      </c>
      <c r="F424" s="164">
        <v>22630166.923076902</v>
      </c>
      <c r="G424" s="164">
        <v>22713630.769230701</v>
      </c>
      <c r="H424" s="164">
        <v>22797289.230769198</v>
      </c>
      <c r="I424" s="164">
        <v>22881075.384615298</v>
      </c>
      <c r="J424" s="164">
        <v>22964944.615384601</v>
      </c>
      <c r="K424" s="164">
        <v>23049036.923076902</v>
      </c>
      <c r="L424" s="164">
        <v>23133106.923076902</v>
      </c>
      <c r="M424" s="164">
        <v>23216726.923076902</v>
      </c>
      <c r="N424" s="164">
        <v>23216726.923076902</v>
      </c>
    </row>
    <row r="425" spans="1:14" x14ac:dyDescent="0.2">
      <c r="A425" s="27" t="s">
        <v>3703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</row>
    <row r="426" spans="1:14" x14ac:dyDescent="0.2">
      <c r="A426" s="27" t="s">
        <v>3704</v>
      </c>
      <c r="B426" s="164">
        <v>61563247.692307703</v>
      </c>
      <c r="C426" s="164">
        <v>61564310</v>
      </c>
      <c r="D426" s="164">
        <v>61564310</v>
      </c>
      <c r="E426" s="164">
        <v>61564310</v>
      </c>
      <c r="F426" s="164">
        <v>61564310</v>
      </c>
      <c r="G426" s="164">
        <v>61564310</v>
      </c>
      <c r="H426" s="164">
        <v>61564310</v>
      </c>
      <c r="I426" s="164">
        <v>61564310</v>
      </c>
      <c r="J426" s="164">
        <v>61564310</v>
      </c>
      <c r="K426" s="164">
        <v>61564310</v>
      </c>
      <c r="L426" s="164">
        <v>61564310</v>
      </c>
      <c r="M426" s="164">
        <v>61564310</v>
      </c>
      <c r="N426" s="164">
        <v>61564310</v>
      </c>
    </row>
    <row r="427" spans="1:14" x14ac:dyDescent="0.2">
      <c r="A427" s="27" t="s">
        <v>3705</v>
      </c>
      <c r="B427" s="164">
        <v>-3974487.6923076902</v>
      </c>
      <c r="C427" s="164">
        <v>-4115296.9230769202</v>
      </c>
      <c r="D427" s="164">
        <v>-4274626.9230769202</v>
      </c>
      <c r="E427" s="164">
        <v>-4428345.3846153803</v>
      </c>
      <c r="F427" s="164">
        <v>-4686924.6153846104</v>
      </c>
      <c r="G427" s="164">
        <v>-4945503.8461538404</v>
      </c>
      <c r="H427" s="164">
        <v>-5198350.7692307597</v>
      </c>
      <c r="I427" s="164">
        <v>-5451488.4615384601</v>
      </c>
      <c r="J427" s="164">
        <v>-5736843.8461538404</v>
      </c>
      <c r="K427" s="164">
        <v>-6078193.0769230695</v>
      </c>
      <c r="L427" s="164">
        <v>-6488553.8461538404</v>
      </c>
      <c r="M427" s="164">
        <v>-6171235.3846153803</v>
      </c>
      <c r="N427" s="164">
        <v>-6171235.3846153803</v>
      </c>
    </row>
    <row r="428" spans="1:14" x14ac:dyDescent="0.2">
      <c r="A428" s="27" t="s">
        <v>3706</v>
      </c>
      <c r="B428" s="164">
        <v>0</v>
      </c>
      <c r="C428" s="164">
        <v>0</v>
      </c>
      <c r="D428" s="164">
        <v>0</v>
      </c>
      <c r="E428" s="164">
        <v>0</v>
      </c>
      <c r="F428" s="164">
        <v>0</v>
      </c>
      <c r="G428" s="164">
        <v>0</v>
      </c>
      <c r="H428" s="164">
        <v>0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</row>
    <row r="429" spans="1:14" x14ac:dyDescent="0.2">
      <c r="A429" s="27" t="s">
        <v>3707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</row>
    <row r="430" spans="1:14" x14ac:dyDescent="0.2">
      <c r="A430" s="27" t="s">
        <v>3708</v>
      </c>
      <c r="B430" s="164">
        <v>0</v>
      </c>
      <c r="C430" s="164">
        <v>0</v>
      </c>
      <c r="D430" s="164">
        <v>0</v>
      </c>
      <c r="E430" s="164">
        <v>0</v>
      </c>
      <c r="F430" s="164">
        <v>0</v>
      </c>
      <c r="G430" s="164">
        <v>0</v>
      </c>
      <c r="H430" s="164">
        <v>0</v>
      </c>
      <c r="I430" s="164">
        <v>0</v>
      </c>
      <c r="J430" s="164">
        <v>0</v>
      </c>
      <c r="K430" s="164">
        <v>0</v>
      </c>
      <c r="L430" s="164">
        <v>0</v>
      </c>
      <c r="M430" s="164">
        <v>0</v>
      </c>
      <c r="N430" s="164">
        <v>0</v>
      </c>
    </row>
    <row r="431" spans="1:14" x14ac:dyDescent="0.2">
      <c r="A431" s="27" t="s">
        <v>3709</v>
      </c>
      <c r="B431" s="164">
        <v>0</v>
      </c>
      <c r="C431" s="164">
        <v>0</v>
      </c>
      <c r="D431" s="164">
        <v>0</v>
      </c>
      <c r="E431" s="164">
        <v>0</v>
      </c>
      <c r="F431" s="164">
        <v>0</v>
      </c>
      <c r="G431" s="164">
        <v>0</v>
      </c>
      <c r="H431" s="164">
        <v>0</v>
      </c>
      <c r="I431" s="164">
        <v>0</v>
      </c>
      <c r="J431" s="164">
        <v>0</v>
      </c>
      <c r="K431" s="164">
        <v>0</v>
      </c>
      <c r="L431" s="164">
        <v>0</v>
      </c>
      <c r="M431" s="164">
        <v>0</v>
      </c>
      <c r="N431" s="164">
        <v>0</v>
      </c>
    </row>
    <row r="432" spans="1:14" x14ac:dyDescent="0.2">
      <c r="A432" s="27" t="s">
        <v>3710</v>
      </c>
      <c r="B432" s="164">
        <v>6182506055.3846102</v>
      </c>
      <c r="C432" s="164">
        <v>6222698769.2307596</v>
      </c>
      <c r="D432" s="164">
        <v>6262881659.2307596</v>
      </c>
      <c r="E432" s="164">
        <v>6305349991.5384598</v>
      </c>
      <c r="F432" s="164">
        <v>6348930313.8461504</v>
      </c>
      <c r="G432" s="164">
        <v>6391773705.3846102</v>
      </c>
      <c r="H432" s="164">
        <v>6441664478.4615297</v>
      </c>
      <c r="I432" s="164">
        <v>6490939574.6153803</v>
      </c>
      <c r="J432" s="164">
        <v>6534888128.4615297</v>
      </c>
      <c r="K432" s="164">
        <v>6581799483.0769196</v>
      </c>
      <c r="L432" s="164">
        <v>6623706767.6922998</v>
      </c>
      <c r="M432" s="164">
        <v>6669517124.6153803</v>
      </c>
      <c r="N432" s="164">
        <v>6669517124.6153803</v>
      </c>
    </row>
    <row r="433" spans="1:14" x14ac:dyDescent="0.2">
      <c r="A433" s="27" t="s">
        <v>3711</v>
      </c>
      <c r="B433" s="164">
        <v>6182506055.3846102</v>
      </c>
      <c r="C433" s="164">
        <v>6222698769.2307596</v>
      </c>
      <c r="D433" s="164">
        <v>6262881659.2307596</v>
      </c>
      <c r="E433" s="164">
        <v>6305349991.5384598</v>
      </c>
      <c r="F433" s="164">
        <v>6348930313.8461504</v>
      </c>
      <c r="G433" s="164">
        <v>6391773705.3846102</v>
      </c>
      <c r="H433" s="164">
        <v>6441664478.4615297</v>
      </c>
      <c r="I433" s="164">
        <v>6490939574.6153803</v>
      </c>
      <c r="J433" s="164">
        <v>6534888128.4615297</v>
      </c>
      <c r="K433" s="164">
        <v>6581799483.0769196</v>
      </c>
      <c r="L433" s="164">
        <v>6623706767.6922998</v>
      </c>
      <c r="M433" s="164">
        <v>6669517124.6153803</v>
      </c>
      <c r="N433" s="164">
        <v>6669517124.6153803</v>
      </c>
    </row>
    <row r="434" spans="1:14" x14ac:dyDescent="0.2">
      <c r="A434" s="27" t="s">
        <v>3712</v>
      </c>
      <c r="B434" s="164">
        <v>-6.4476178242610005E-7</v>
      </c>
      <c r="C434" s="164">
        <v>-5.0148138633141097E-7</v>
      </c>
      <c r="D434" s="164">
        <v>-7.1640198047344496E-7</v>
      </c>
      <c r="E434" s="164">
        <v>-8.5968237656813403E-7</v>
      </c>
      <c r="F434" s="164">
        <v>-8.5968237656813403E-7</v>
      </c>
      <c r="G434" s="164">
        <v>-5.0148138633141097E-7</v>
      </c>
      <c r="H434" s="164">
        <v>-4.2984118828406702E-7</v>
      </c>
      <c r="I434" s="164">
        <v>-6.4476178242610005E-7</v>
      </c>
      <c r="J434" s="164">
        <v>-1.00296277266282E-6</v>
      </c>
      <c r="K434" s="164">
        <v>-8.5968237656813403E-7</v>
      </c>
      <c r="L434" s="164">
        <v>-9.3132257461547799E-7</v>
      </c>
      <c r="M434" s="164">
        <v>-1.4328039609468899E-6</v>
      </c>
      <c r="N434" s="164">
        <v>-1.4328039609468899E-6</v>
      </c>
    </row>
    <row r="435" spans="1:14" x14ac:dyDescent="0.2">
      <c r="A435" s="27" t="s">
        <v>3713</v>
      </c>
    </row>
    <row r="436" spans="1:14" x14ac:dyDescent="0.2">
      <c r="A436" s="30" t="s">
        <v>3714</v>
      </c>
    </row>
    <row r="437" spans="1:14" x14ac:dyDescent="0.2">
      <c r="A437" s="27" t="s">
        <v>3715</v>
      </c>
      <c r="B437" s="164">
        <v>6247729543.4161501</v>
      </c>
      <c r="C437" s="164">
        <v>6289949121.5015297</v>
      </c>
      <c r="D437" s="164">
        <v>6332355241.6984596</v>
      </c>
      <c r="E437" s="164">
        <v>6376852775.23769</v>
      </c>
      <c r="F437" s="164">
        <v>6422492022.8838396</v>
      </c>
      <c r="G437" s="164">
        <v>6467360400.9846096</v>
      </c>
      <c r="H437" s="164">
        <v>6519266003.93923</v>
      </c>
      <c r="I437" s="164">
        <v>6570618081.4530697</v>
      </c>
      <c r="J437" s="164">
        <v>6616933046.8746099</v>
      </c>
      <c r="K437" s="164">
        <v>6667327808.6915302</v>
      </c>
      <c r="L437" s="164">
        <v>6712781493.8453798</v>
      </c>
      <c r="M437" s="164">
        <v>6761393329.9776897</v>
      </c>
      <c r="N437" s="164">
        <v>6761393329.9776897</v>
      </c>
    </row>
    <row r="438" spans="1:14" x14ac:dyDescent="0.2">
      <c r="A438" s="27" t="s">
        <v>3716</v>
      </c>
      <c r="B438" s="164">
        <v>195622132.03384599</v>
      </c>
      <c r="C438" s="164">
        <v>198699171.04076901</v>
      </c>
      <c r="D438" s="164">
        <v>201775895.83769199</v>
      </c>
      <c r="E438" s="164">
        <v>204887248.153846</v>
      </c>
      <c r="F438" s="164">
        <v>207984385.44692299</v>
      </c>
      <c r="G438" s="164">
        <v>211105844.45692301</v>
      </c>
      <c r="H438" s="164">
        <v>214259469.95846099</v>
      </c>
      <c r="I438" s="164">
        <v>217396782.174615</v>
      </c>
      <c r="J438" s="164">
        <v>220575375.50922999</v>
      </c>
      <c r="K438" s="164">
        <v>222670367.19384599</v>
      </c>
      <c r="L438" s="164">
        <v>224816416.68000001</v>
      </c>
      <c r="M438" s="164">
        <v>227015870.42230701</v>
      </c>
      <c r="N438" s="164">
        <v>227015870.42230701</v>
      </c>
    </row>
    <row r="439" spans="1:14" x14ac:dyDescent="0.2">
      <c r="A439" s="27" t="s">
        <v>3717</v>
      </c>
      <c r="B439" s="164">
        <v>6884806.2000000002</v>
      </c>
      <c r="C439" s="164">
        <v>6958167.6699999999</v>
      </c>
      <c r="D439" s="164">
        <v>7031529.1399999997</v>
      </c>
      <c r="E439" s="164">
        <v>7104890.6100000003</v>
      </c>
      <c r="F439" s="164">
        <v>7178252.0800000001</v>
      </c>
      <c r="G439" s="164">
        <v>7251613.5499999896</v>
      </c>
      <c r="H439" s="164">
        <v>7324975.0199999996</v>
      </c>
      <c r="I439" s="164">
        <v>7398336.48999999</v>
      </c>
      <c r="J439" s="164">
        <v>7471697.96</v>
      </c>
      <c r="K439" s="164">
        <v>7545059.4299999997</v>
      </c>
      <c r="L439" s="164">
        <v>7618420.8999999901</v>
      </c>
      <c r="M439" s="164">
        <v>7691782.3699999899</v>
      </c>
      <c r="N439" s="164">
        <v>7691782.3699999899</v>
      </c>
    </row>
    <row r="440" spans="1:14" x14ac:dyDescent="0.2">
      <c r="A440" s="27" t="s">
        <v>3718</v>
      </c>
      <c r="B440" s="164">
        <v>2483831.2000000002</v>
      </c>
      <c r="C440" s="164">
        <v>2489180.34</v>
      </c>
      <c r="D440" s="164">
        <v>2494529.4799999902</v>
      </c>
      <c r="E440" s="164">
        <v>2499822.1999999899</v>
      </c>
      <c r="F440" s="164">
        <v>2504703.4476923002</v>
      </c>
      <c r="G440" s="164">
        <v>2509173.22307692</v>
      </c>
      <c r="H440" s="164">
        <v>2513231.5261538401</v>
      </c>
      <c r="I440" s="164">
        <v>2516878.3569230698</v>
      </c>
      <c r="J440" s="164">
        <v>2520113.71538461</v>
      </c>
      <c r="K440" s="164">
        <v>2522937.6015384598</v>
      </c>
      <c r="L440" s="164">
        <v>2525350.0153846098</v>
      </c>
      <c r="M440" s="164">
        <v>2527350.9569230699</v>
      </c>
      <c r="N440" s="164">
        <v>2527350.9569230699</v>
      </c>
    </row>
    <row r="441" spans="1:14" x14ac:dyDescent="0.2">
      <c r="A441" s="27" t="s">
        <v>3719</v>
      </c>
      <c r="B441" s="164">
        <v>10115220.019230699</v>
      </c>
      <c r="C441" s="164">
        <v>10161532.366153801</v>
      </c>
      <c r="D441" s="164">
        <v>10203879.695384599</v>
      </c>
      <c r="E441" s="164">
        <v>10246317</v>
      </c>
      <c r="F441" s="164">
        <v>10288844.280769199</v>
      </c>
      <c r="G441" s="164">
        <v>10331461.535384599</v>
      </c>
      <c r="H441" s="164">
        <v>10374168.7653846</v>
      </c>
      <c r="I441" s="164">
        <v>10416965.9692307</v>
      </c>
      <c r="J441" s="164">
        <v>10459853.1476923</v>
      </c>
      <c r="K441" s="164">
        <v>10500901.8407692</v>
      </c>
      <c r="L441" s="164">
        <v>10542040.516922999</v>
      </c>
      <c r="M441" s="164">
        <v>10584653.207692301</v>
      </c>
      <c r="N441" s="164">
        <v>10584653.207692301</v>
      </c>
    </row>
    <row r="442" spans="1:14" x14ac:dyDescent="0.2">
      <c r="A442" s="27" t="s">
        <v>3720</v>
      </c>
      <c r="B442" s="164">
        <v>6462835532.8692303</v>
      </c>
      <c r="C442" s="164">
        <v>6508257172.9184599</v>
      </c>
      <c r="D442" s="164">
        <v>6553861075.8515396</v>
      </c>
      <c r="E442" s="164">
        <v>6601591053.2015305</v>
      </c>
      <c r="F442" s="164">
        <v>6650448208.1392298</v>
      </c>
      <c r="G442" s="164">
        <v>6698558493.7499905</v>
      </c>
      <c r="H442" s="164">
        <v>6753737849.2092199</v>
      </c>
      <c r="I442" s="164">
        <v>6808347044.44384</v>
      </c>
      <c r="J442" s="164">
        <v>6857960087.2069197</v>
      </c>
      <c r="K442" s="164">
        <v>6910567074.7576904</v>
      </c>
      <c r="L442" s="164">
        <v>6958283721.9576902</v>
      </c>
      <c r="M442" s="164">
        <v>7009212986.9346104</v>
      </c>
      <c r="N442" s="164">
        <v>7009212986.9346104</v>
      </c>
    </row>
    <row r="443" spans="1:14" x14ac:dyDescent="0.2">
      <c r="A443" s="27" t="s">
        <v>3721</v>
      </c>
      <c r="B443" s="164">
        <v>6462859404.5113001</v>
      </c>
      <c r="C443" s="164">
        <v>6508279979.3459196</v>
      </c>
      <c r="D443" s="164">
        <v>6553883889.0436096</v>
      </c>
      <c r="E443" s="164">
        <v>6601612005.7605305</v>
      </c>
      <c r="F443" s="164">
        <v>6650469151.8859196</v>
      </c>
      <c r="G443" s="164">
        <v>6698579436.5113001</v>
      </c>
      <c r="H443" s="164">
        <v>6753758794.1930704</v>
      </c>
      <c r="I443" s="164">
        <v>6808368006.9453802</v>
      </c>
      <c r="J443" s="164">
        <v>6857980385.5507603</v>
      </c>
      <c r="K443" s="164">
        <v>6910586643.7776899</v>
      </c>
      <c r="L443" s="164">
        <v>6958303288.6653795</v>
      </c>
      <c r="M443" s="164">
        <v>7009231990.7238398</v>
      </c>
      <c r="N443" s="164">
        <v>7009231990.7238398</v>
      </c>
    </row>
    <row r="444" spans="1:14" x14ac:dyDescent="0.2">
      <c r="A444" s="27" t="s">
        <v>3722</v>
      </c>
      <c r="B444" s="164">
        <v>-23871.642076481901</v>
      </c>
      <c r="C444" s="164">
        <v>-22806.427461453299</v>
      </c>
      <c r="D444" s="164">
        <v>-22813.192076837699</v>
      </c>
      <c r="E444" s="164">
        <v>-20952.558999737801</v>
      </c>
      <c r="F444" s="164">
        <v>-20943.746692214401</v>
      </c>
      <c r="G444" s="164">
        <v>-20942.761307438901</v>
      </c>
      <c r="H444" s="164">
        <v>-20944.983846006398</v>
      </c>
      <c r="I444" s="164">
        <v>-20962.501538129301</v>
      </c>
      <c r="J444" s="164">
        <v>-20298.343846001299</v>
      </c>
      <c r="K444" s="164">
        <v>-19569.0199998565</v>
      </c>
      <c r="L444" s="164">
        <v>-19566.707691894098</v>
      </c>
      <c r="M444" s="164">
        <v>-19003.7892302498</v>
      </c>
      <c r="N444" s="164">
        <v>-19003.7892302498</v>
      </c>
    </row>
    <row r="445" spans="1:14" x14ac:dyDescent="0.2">
      <c r="A445" s="27" t="s">
        <v>3225</v>
      </c>
    </row>
    <row r="446" spans="1:14" x14ac:dyDescent="0.2">
      <c r="A446" s="30" t="s">
        <v>3226</v>
      </c>
    </row>
    <row r="447" spans="1:14" x14ac:dyDescent="0.2">
      <c r="A447" s="27" t="s">
        <v>3723</v>
      </c>
      <c r="B447" s="164">
        <v>0</v>
      </c>
      <c r="C447" s="164">
        <v>0</v>
      </c>
      <c r="D447" s="164">
        <v>0</v>
      </c>
      <c r="E447" s="164">
        <v>0</v>
      </c>
      <c r="F447" s="164">
        <v>0</v>
      </c>
      <c r="G447" s="164">
        <v>0</v>
      </c>
      <c r="H447" s="164">
        <v>0</v>
      </c>
      <c r="I447" s="164">
        <v>0</v>
      </c>
      <c r="J447" s="164">
        <v>0</v>
      </c>
      <c r="K447" s="164">
        <v>0</v>
      </c>
      <c r="L447" s="164">
        <v>0</v>
      </c>
      <c r="M447" s="164">
        <v>0</v>
      </c>
      <c r="N447" s="164">
        <v>0</v>
      </c>
    </row>
    <row r="448" spans="1:14" x14ac:dyDescent="0.2">
      <c r="A448" s="27" t="s">
        <v>3724</v>
      </c>
      <c r="B448" s="164">
        <v>0</v>
      </c>
      <c r="C448" s="164">
        <v>0</v>
      </c>
      <c r="D448" s="164">
        <v>0</v>
      </c>
      <c r="E448" s="164">
        <v>0</v>
      </c>
      <c r="F448" s="164">
        <v>0</v>
      </c>
      <c r="G448" s="164">
        <v>0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</row>
    <row r="449" spans="1:14" x14ac:dyDescent="0.2">
      <c r="A449" s="27" t="s">
        <v>3725</v>
      </c>
      <c r="B449" s="164">
        <v>0</v>
      </c>
      <c r="C449" s="164">
        <v>0</v>
      </c>
      <c r="D449" s="164">
        <v>0</v>
      </c>
      <c r="E449" s="164">
        <v>0</v>
      </c>
      <c r="F449" s="164">
        <v>0</v>
      </c>
      <c r="G449" s="164">
        <v>0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</row>
    <row r="450" spans="1:14" x14ac:dyDescent="0.2">
      <c r="A450" s="27" t="s">
        <v>3726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</row>
    <row r="451" spans="1:14" x14ac:dyDescent="0.2">
      <c r="A451" s="27" t="s">
        <v>3727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</row>
    <row r="452" spans="1:14" x14ac:dyDescent="0.2">
      <c r="A452" s="27" t="s">
        <v>3728</v>
      </c>
      <c r="B452" s="164">
        <v>0</v>
      </c>
      <c r="C452" s="164">
        <v>0</v>
      </c>
      <c r="D452" s="164">
        <v>0</v>
      </c>
      <c r="E452" s="164">
        <v>0</v>
      </c>
      <c r="F452" s="164">
        <v>0</v>
      </c>
      <c r="G452" s="164">
        <v>0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0</v>
      </c>
    </row>
    <row r="453" spans="1:14" x14ac:dyDescent="0.2">
      <c r="A453" s="27" t="s">
        <v>3729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</row>
    <row r="454" spans="1:14" x14ac:dyDescent="0.2">
      <c r="A454" s="27" t="s">
        <v>3730</v>
      </c>
      <c r="B454" s="164">
        <v>0</v>
      </c>
      <c r="C454" s="164">
        <v>0</v>
      </c>
      <c r="D454" s="164">
        <v>0</v>
      </c>
      <c r="E454" s="164">
        <v>0</v>
      </c>
      <c r="F454" s="164">
        <v>0</v>
      </c>
      <c r="G454" s="164">
        <v>0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</row>
    <row r="455" spans="1:14" x14ac:dyDescent="0.2">
      <c r="A455" s="27" t="s">
        <v>3731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</row>
    <row r="456" spans="1:14" x14ac:dyDescent="0.2">
      <c r="A456" s="27" t="s">
        <v>3732</v>
      </c>
      <c r="B456" s="164">
        <v>0</v>
      </c>
      <c r="C456" s="164">
        <v>0</v>
      </c>
      <c r="D456" s="164">
        <v>0</v>
      </c>
      <c r="E456" s="164">
        <v>0</v>
      </c>
      <c r="F456" s="164">
        <v>0</v>
      </c>
      <c r="G456" s="164">
        <v>0</v>
      </c>
      <c r="H456" s="164">
        <v>0</v>
      </c>
      <c r="I456" s="164">
        <v>0</v>
      </c>
      <c r="J456" s="164">
        <v>0</v>
      </c>
      <c r="K456" s="164">
        <v>0</v>
      </c>
      <c r="L456" s="164">
        <v>0</v>
      </c>
      <c r="M456" s="164">
        <v>0</v>
      </c>
      <c r="N456" s="164">
        <v>0</v>
      </c>
    </row>
    <row r="457" spans="1:14" x14ac:dyDescent="0.2">
      <c r="A457" s="27" t="s">
        <v>3733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</row>
    <row r="458" spans="1:14" x14ac:dyDescent="0.2">
      <c r="A458" s="27" t="s">
        <v>3734</v>
      </c>
      <c r="B458" s="164">
        <v>0</v>
      </c>
      <c r="C458" s="164">
        <v>0</v>
      </c>
      <c r="D458" s="164">
        <v>0</v>
      </c>
      <c r="E458" s="164">
        <v>0</v>
      </c>
      <c r="F458" s="164">
        <v>0</v>
      </c>
      <c r="G458" s="164">
        <v>0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</row>
    <row r="459" spans="1:14" x14ac:dyDescent="0.2">
      <c r="A459" s="27" t="s">
        <v>3238</v>
      </c>
    </row>
    <row r="460" spans="1:14" x14ac:dyDescent="0.2">
      <c r="A460" s="27" t="s">
        <v>3735</v>
      </c>
      <c r="B460" s="164">
        <v>2138994296.53846</v>
      </c>
      <c r="C460" s="164">
        <v>2158568813.07692</v>
      </c>
      <c r="D460" s="164">
        <v>2176832028.8461499</v>
      </c>
      <c r="E460" s="164">
        <v>2193914116.1538401</v>
      </c>
      <c r="F460" s="164">
        <v>2212244080</v>
      </c>
      <c r="G460" s="164">
        <v>2228032516.5384598</v>
      </c>
      <c r="H460" s="164">
        <v>2249609815.3846102</v>
      </c>
      <c r="I460" s="164">
        <v>2271250979.6153798</v>
      </c>
      <c r="J460" s="164">
        <v>2291614265</v>
      </c>
      <c r="K460" s="164">
        <v>2312032979.6153798</v>
      </c>
      <c r="L460" s="164">
        <v>2328028234.7785802</v>
      </c>
      <c r="M460" s="164">
        <v>2349033012.9890399</v>
      </c>
      <c r="N460" s="164">
        <v>2349033012.9890399</v>
      </c>
    </row>
    <row r="461" spans="1:14" x14ac:dyDescent="0.2">
      <c r="A461" s="27" t="s">
        <v>3736</v>
      </c>
      <c r="B461" s="164">
        <v>248663562.30769199</v>
      </c>
      <c r="C461" s="164">
        <v>251753599.23076901</v>
      </c>
      <c r="D461" s="164">
        <v>255203138.46153799</v>
      </c>
      <c r="E461" s="164">
        <v>258644678.46153799</v>
      </c>
      <c r="F461" s="164">
        <v>262014143.84615299</v>
      </c>
      <c r="G461" s="164">
        <v>265511715.384615</v>
      </c>
      <c r="H461" s="164">
        <v>269014512.30769199</v>
      </c>
      <c r="I461" s="164">
        <v>272544886.92307597</v>
      </c>
      <c r="J461" s="164">
        <v>276117793.84615302</v>
      </c>
      <c r="K461" s="164">
        <v>279753956.92307597</v>
      </c>
      <c r="L461" s="164">
        <v>283378937.692307</v>
      </c>
      <c r="M461" s="164">
        <v>286968453.07692301</v>
      </c>
      <c r="N461" s="164">
        <v>286968453.07692301</v>
      </c>
    </row>
    <row r="462" spans="1:14" x14ac:dyDescent="0.2">
      <c r="A462" s="27" t="s">
        <v>3737</v>
      </c>
      <c r="B462" s="164">
        <v>404047651.53846103</v>
      </c>
      <c r="C462" s="164">
        <v>404710280.76923001</v>
      </c>
      <c r="D462" s="164">
        <v>405984663.84615302</v>
      </c>
      <c r="E462" s="164">
        <v>406936927.692307</v>
      </c>
      <c r="F462" s="164">
        <v>407931401.53846103</v>
      </c>
      <c r="G462" s="164">
        <v>408133838.46153802</v>
      </c>
      <c r="H462" s="164">
        <v>408591522.30769199</v>
      </c>
      <c r="I462" s="164">
        <v>409042808.46153802</v>
      </c>
      <c r="J462" s="164">
        <v>409150411.53846103</v>
      </c>
      <c r="K462" s="164">
        <v>409322081.53846103</v>
      </c>
      <c r="L462" s="164">
        <v>409641745.384615</v>
      </c>
      <c r="M462" s="164">
        <v>409536403.84615302</v>
      </c>
      <c r="N462" s="164">
        <v>409536403.84615302</v>
      </c>
    </row>
    <row r="463" spans="1:14" x14ac:dyDescent="0.2">
      <c r="A463" s="27" t="s">
        <v>3738</v>
      </c>
      <c r="B463" s="164">
        <v>65458969.230769202</v>
      </c>
      <c r="C463" s="164">
        <v>68882524.615384594</v>
      </c>
      <c r="D463" s="164">
        <v>72393478.461538404</v>
      </c>
      <c r="E463" s="164">
        <v>75991952.3076922</v>
      </c>
      <c r="F463" s="164">
        <v>79761433.076922998</v>
      </c>
      <c r="G463" s="164">
        <v>83704580.769230694</v>
      </c>
      <c r="H463" s="164">
        <v>87804540.769230694</v>
      </c>
      <c r="I463" s="164">
        <v>92023091.538461506</v>
      </c>
      <c r="J463" s="164">
        <v>96361528.461538404</v>
      </c>
      <c r="K463" s="164">
        <v>100801379.999999</v>
      </c>
      <c r="L463" s="164">
        <v>105330788.461538</v>
      </c>
      <c r="M463" s="164">
        <v>109911493.84615301</v>
      </c>
      <c r="N463" s="164">
        <v>109911493.84615301</v>
      </c>
    </row>
    <row r="464" spans="1:14" x14ac:dyDescent="0.2">
      <c r="A464" s="27" t="s">
        <v>3739</v>
      </c>
      <c r="B464" s="164">
        <v>2857164479.6153798</v>
      </c>
      <c r="C464" s="164">
        <v>2883915217.6922998</v>
      </c>
      <c r="D464" s="164">
        <v>2910413309.6153798</v>
      </c>
      <c r="E464" s="164">
        <v>2935487674.6153798</v>
      </c>
      <c r="F464" s="164">
        <v>2961951058.4615302</v>
      </c>
      <c r="G464" s="164">
        <v>2985382651.1538401</v>
      </c>
      <c r="H464" s="164">
        <v>3015020390.7692299</v>
      </c>
      <c r="I464" s="164">
        <v>3044861766.5384598</v>
      </c>
      <c r="J464" s="164">
        <v>3073243998.8461499</v>
      </c>
      <c r="K464" s="164">
        <v>3101910398.07692</v>
      </c>
      <c r="L464" s="164">
        <v>3126379706.31705</v>
      </c>
      <c r="M464" s="164">
        <v>3155449363.7582698</v>
      </c>
      <c r="N464" s="164">
        <v>3155449363.7582698</v>
      </c>
    </row>
    <row r="465" spans="1:14" x14ac:dyDescent="0.2">
      <c r="A465" s="27" t="s">
        <v>3740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</row>
    <row r="466" spans="1:14" x14ac:dyDescent="0.2">
      <c r="A466" s="27" t="s">
        <v>3741</v>
      </c>
      <c r="B466" s="164">
        <v>13200903.848461499</v>
      </c>
      <c r="C466" s="164">
        <v>13342651.7992307</v>
      </c>
      <c r="D466" s="164">
        <v>13474377.5038461</v>
      </c>
      <c r="E466" s="164">
        <v>13595609.791538401</v>
      </c>
      <c r="F466" s="164">
        <v>13707159.09</v>
      </c>
      <c r="G466" s="164">
        <v>13707159.09</v>
      </c>
      <c r="H466" s="164">
        <v>13707159.09</v>
      </c>
      <c r="I466" s="164">
        <v>13707159.09</v>
      </c>
      <c r="J466" s="164">
        <v>13707159.09</v>
      </c>
      <c r="K466" s="164">
        <v>13707159.09</v>
      </c>
      <c r="L466" s="164">
        <v>13707159.09</v>
      </c>
      <c r="M466" s="164">
        <v>13707159.09</v>
      </c>
      <c r="N466" s="164">
        <v>13707159.09</v>
      </c>
    </row>
    <row r="467" spans="1:14" x14ac:dyDescent="0.2">
      <c r="A467" s="27" t="s">
        <v>3742</v>
      </c>
      <c r="B467" s="164">
        <v>1813000.68307692</v>
      </c>
      <c r="C467" s="164">
        <v>1826530.1546153801</v>
      </c>
      <c r="D467" s="164">
        <v>1839890.42615384</v>
      </c>
      <c r="E467" s="164">
        <v>1853081.0430769201</v>
      </c>
      <c r="F467" s="164">
        <v>1866101.54999999</v>
      </c>
      <c r="G467" s="164">
        <v>1866101.54999999</v>
      </c>
      <c r="H467" s="164">
        <v>1866101.54999999</v>
      </c>
      <c r="I467" s="164">
        <v>1866101.54999999</v>
      </c>
      <c r="J467" s="164">
        <v>1866101.54999999</v>
      </c>
      <c r="K467" s="164">
        <v>1866101.54999999</v>
      </c>
      <c r="L467" s="164">
        <v>1866101.54999999</v>
      </c>
      <c r="M467" s="164">
        <v>1866101.54999999</v>
      </c>
      <c r="N467" s="164">
        <v>1866101.54999999</v>
      </c>
    </row>
    <row r="468" spans="1:14" x14ac:dyDescent="0.2">
      <c r="A468" s="27" t="s">
        <v>3743</v>
      </c>
      <c r="B468" s="164">
        <v>1685841.0884615299</v>
      </c>
      <c r="C468" s="164">
        <v>1697108.7730769201</v>
      </c>
      <c r="D468" s="164">
        <v>1705925.44846153</v>
      </c>
      <c r="E468" s="164">
        <v>1712254.58923076</v>
      </c>
      <c r="F468" s="164">
        <v>1716097.32</v>
      </c>
      <c r="G468" s="164">
        <v>1716097.32</v>
      </c>
      <c r="H468" s="164">
        <v>1716097.32</v>
      </c>
      <c r="I468" s="164">
        <v>1716097.32</v>
      </c>
      <c r="J468" s="164">
        <v>1716097.32</v>
      </c>
      <c r="K468" s="164">
        <v>1716097.32</v>
      </c>
      <c r="L468" s="164">
        <v>1716097.32</v>
      </c>
      <c r="M468" s="164">
        <v>1716097.32</v>
      </c>
      <c r="N468" s="164">
        <v>1716097.32</v>
      </c>
    </row>
    <row r="469" spans="1:14" x14ac:dyDescent="0.2">
      <c r="A469" s="27" t="s">
        <v>3744</v>
      </c>
      <c r="B469" s="164">
        <v>1189117.0584615299</v>
      </c>
      <c r="C469" s="164">
        <v>1216254.23538461</v>
      </c>
      <c r="D469" s="164">
        <v>1236646.2369230699</v>
      </c>
      <c r="E469" s="164">
        <v>1250426.36615384</v>
      </c>
      <c r="F469" s="164">
        <v>1257718.71</v>
      </c>
      <c r="G469" s="164">
        <v>1257718.71</v>
      </c>
      <c r="H469" s="164">
        <v>1257718.71</v>
      </c>
      <c r="I469" s="164">
        <v>1257718.71</v>
      </c>
      <c r="J469" s="164">
        <v>1257718.71</v>
      </c>
      <c r="K469" s="164">
        <v>1257718.71</v>
      </c>
      <c r="L469" s="164">
        <v>1257718.71</v>
      </c>
      <c r="M469" s="164">
        <v>1257718.71</v>
      </c>
      <c r="N469" s="164">
        <v>1257718.71</v>
      </c>
    </row>
    <row r="470" spans="1:14" x14ac:dyDescent="0.2">
      <c r="A470" s="27" t="s">
        <v>3745</v>
      </c>
      <c r="B470" s="164">
        <v>785618593.475384</v>
      </c>
      <c r="C470" s="164">
        <v>790113668.11461496</v>
      </c>
      <c r="D470" s="164">
        <v>790586298.84615397</v>
      </c>
      <c r="E470" s="164">
        <v>791137381.28692305</v>
      </c>
      <c r="F470" s="164">
        <v>791954644.09923005</v>
      </c>
      <c r="G470" s="164">
        <v>796623356.40692306</v>
      </c>
      <c r="H470" s="164">
        <v>802199178.71461499</v>
      </c>
      <c r="I470" s="164">
        <v>807386318.71461499</v>
      </c>
      <c r="J470" s="164">
        <v>812440261.791538</v>
      </c>
      <c r="K470" s="164">
        <v>817788937.94538403</v>
      </c>
      <c r="L470" s="164">
        <v>822792169.48384595</v>
      </c>
      <c r="M470" s="164">
        <v>826337731.791538</v>
      </c>
      <c r="N470" s="164">
        <v>826337731.791538</v>
      </c>
    </row>
    <row r="471" spans="1:14" x14ac:dyDescent="0.2">
      <c r="A471" s="27" t="s">
        <v>3746</v>
      </c>
      <c r="B471" s="164">
        <v>803507456.15384603</v>
      </c>
      <c r="C471" s="164">
        <v>808196213.07692301</v>
      </c>
      <c r="D471" s="164">
        <v>808843138.46153796</v>
      </c>
      <c r="E471" s="164">
        <v>809548753.07692301</v>
      </c>
      <c r="F471" s="164">
        <v>810501720.76923001</v>
      </c>
      <c r="G471" s="164">
        <v>815170433.07692301</v>
      </c>
      <c r="H471" s="164">
        <v>820746255.38461494</v>
      </c>
      <c r="I471" s="164">
        <v>825933395.38461494</v>
      </c>
      <c r="J471" s="164">
        <v>830987338.46153796</v>
      </c>
      <c r="K471" s="164">
        <v>836336014.61538398</v>
      </c>
      <c r="L471" s="164">
        <v>841339246.15384603</v>
      </c>
      <c r="M471" s="164">
        <v>844884808.46153796</v>
      </c>
      <c r="N471" s="164">
        <v>844884808.46153796</v>
      </c>
    </row>
    <row r="472" spans="1:14" x14ac:dyDescent="0.2">
      <c r="A472" s="27" t="s">
        <v>1199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</row>
    <row r="473" spans="1:14" x14ac:dyDescent="0.2">
      <c r="A473" s="27" t="s">
        <v>3747</v>
      </c>
      <c r="B473" s="164">
        <v>886166889.06184602</v>
      </c>
      <c r="C473" s="164">
        <v>886375391.163692</v>
      </c>
      <c r="D473" s="164">
        <v>889234041.64030695</v>
      </c>
      <c r="E473" s="164">
        <v>893730189.28153801</v>
      </c>
      <c r="F473" s="164">
        <v>898531790.67446101</v>
      </c>
      <c r="G473" s="164">
        <v>902669177.07815397</v>
      </c>
      <c r="H473" s="164">
        <v>906653453.890769</v>
      </c>
      <c r="I473" s="164">
        <v>911038391.98030698</v>
      </c>
      <c r="J473" s="164">
        <v>914751424.41230702</v>
      </c>
      <c r="K473" s="164">
        <v>918703799.66246104</v>
      </c>
      <c r="L473" s="164">
        <v>922974277.76510298</v>
      </c>
      <c r="M473" s="164">
        <v>927608007.35280204</v>
      </c>
      <c r="N473" s="164">
        <v>927608007.35280204</v>
      </c>
    </row>
    <row r="474" spans="1:14" x14ac:dyDescent="0.2">
      <c r="A474" s="27" t="s">
        <v>3748</v>
      </c>
      <c r="B474" s="164">
        <v>622987648.31784594</v>
      </c>
      <c r="C474" s="164">
        <v>623665897.41723001</v>
      </c>
      <c r="D474" s="164">
        <v>625361151.53015304</v>
      </c>
      <c r="E474" s="164">
        <v>627749473.53692305</v>
      </c>
      <c r="F474" s="164">
        <v>629926637.57261503</v>
      </c>
      <c r="G474" s="164">
        <v>631705699.65599895</v>
      </c>
      <c r="H474" s="164">
        <v>633293240.51846099</v>
      </c>
      <c r="I474" s="164">
        <v>635022871.55784595</v>
      </c>
      <c r="J474" s="164">
        <v>636679087.92922997</v>
      </c>
      <c r="K474" s="164">
        <v>638803144.93046105</v>
      </c>
      <c r="L474" s="164">
        <v>640806615.35722995</v>
      </c>
      <c r="M474" s="164">
        <v>642650310.27322996</v>
      </c>
      <c r="N474" s="164">
        <v>642650310.27322996</v>
      </c>
    </row>
    <row r="475" spans="1:14" x14ac:dyDescent="0.2">
      <c r="A475" s="27" t="s">
        <v>3749</v>
      </c>
      <c r="B475" s="164">
        <v>198966911.538461</v>
      </c>
      <c r="C475" s="164">
        <v>198102045.384615</v>
      </c>
      <c r="D475" s="164">
        <v>197617082.30769199</v>
      </c>
      <c r="E475" s="164">
        <v>197885809.23076901</v>
      </c>
      <c r="F475" s="164">
        <v>198094238.46153799</v>
      </c>
      <c r="G475" s="164">
        <v>198222225.384615</v>
      </c>
      <c r="H475" s="164">
        <v>198542987.692307</v>
      </c>
      <c r="I475" s="164">
        <v>198880199.23076901</v>
      </c>
      <c r="J475" s="164">
        <v>199267093.84615299</v>
      </c>
      <c r="K475" s="164">
        <v>200306421.538461</v>
      </c>
      <c r="L475" s="164">
        <v>201089388.46153799</v>
      </c>
      <c r="M475" s="164">
        <v>201795713.07692301</v>
      </c>
      <c r="N475" s="164">
        <v>201795713.07692301</v>
      </c>
    </row>
    <row r="476" spans="1:14" x14ac:dyDescent="0.2">
      <c r="A476" s="27" t="s">
        <v>3750</v>
      </c>
      <c r="B476" s="164">
        <v>84049773.076922998</v>
      </c>
      <c r="C476" s="164">
        <v>86038501.538461506</v>
      </c>
      <c r="D476" s="164">
        <v>88021521.538461506</v>
      </c>
      <c r="E476" s="164">
        <v>89990379.230769202</v>
      </c>
      <c r="F476" s="164">
        <v>91933909.999999896</v>
      </c>
      <c r="G476" s="164">
        <v>93875156.1538461</v>
      </c>
      <c r="H476" s="164">
        <v>95846724.615384594</v>
      </c>
      <c r="I476" s="164">
        <v>97725887.692307696</v>
      </c>
      <c r="J476" s="164">
        <v>97483153.076922998</v>
      </c>
      <c r="K476" s="164">
        <v>97292264.615384594</v>
      </c>
      <c r="L476" s="164">
        <v>97036745.384615302</v>
      </c>
      <c r="M476" s="164">
        <v>96900887.692307696</v>
      </c>
      <c r="N476" s="164">
        <v>96900887.692307696</v>
      </c>
    </row>
    <row r="477" spans="1:14" x14ac:dyDescent="0.2">
      <c r="A477" s="27" t="s">
        <v>3751</v>
      </c>
      <c r="B477" s="164">
        <v>241421498.85107601</v>
      </c>
      <c r="C477" s="164">
        <v>241974608.726769</v>
      </c>
      <c r="D477" s="164">
        <v>242404644.44492301</v>
      </c>
      <c r="E477" s="164">
        <v>242987972.79692301</v>
      </c>
      <c r="F477" s="164">
        <v>243382384.214461</v>
      </c>
      <c r="G477" s="164">
        <v>243361318.342769</v>
      </c>
      <c r="H477" s="164">
        <v>243238652.51384601</v>
      </c>
      <c r="I477" s="164">
        <v>243095344.46184599</v>
      </c>
      <c r="J477" s="164">
        <v>242697967.12</v>
      </c>
      <c r="K477" s="164">
        <v>242837422.484</v>
      </c>
      <c r="L477" s="164">
        <v>242566654.099076</v>
      </c>
      <c r="M477" s="164">
        <v>242121383.61569199</v>
      </c>
      <c r="N477" s="164">
        <v>242121383.61569199</v>
      </c>
    </row>
    <row r="478" spans="1:14" x14ac:dyDescent="0.2">
      <c r="A478" s="27" t="s">
        <v>3752</v>
      </c>
      <c r="B478" s="164">
        <v>804207.23076923005</v>
      </c>
      <c r="C478" s="164">
        <v>788003.46153846104</v>
      </c>
      <c r="D478" s="164">
        <v>771799.69230769202</v>
      </c>
      <c r="E478" s="164">
        <v>755595.92307692301</v>
      </c>
      <c r="F478" s="164">
        <v>739392.15384615399</v>
      </c>
      <c r="G478" s="164">
        <v>723188.38461538404</v>
      </c>
      <c r="H478" s="164">
        <v>706984.61538461503</v>
      </c>
      <c r="I478" s="164">
        <v>690780.84615384601</v>
      </c>
      <c r="J478" s="164">
        <v>674577.07692307595</v>
      </c>
      <c r="K478" s="164">
        <v>658373.30769230705</v>
      </c>
      <c r="L478" s="164">
        <v>642169.53846153803</v>
      </c>
      <c r="M478" s="164">
        <v>625965.76923076902</v>
      </c>
      <c r="N478" s="164">
        <v>625965.76923076902</v>
      </c>
    </row>
    <row r="479" spans="1:14" x14ac:dyDescent="0.2">
      <c r="A479" s="27" t="s">
        <v>3753</v>
      </c>
      <c r="B479" s="164">
        <v>2034396928.07692</v>
      </c>
      <c r="C479" s="164">
        <v>2036944447.6923001</v>
      </c>
      <c r="D479" s="164">
        <v>2043410241.1538401</v>
      </c>
      <c r="E479" s="164">
        <v>2053099420</v>
      </c>
      <c r="F479" s="164">
        <v>2062608353.07692</v>
      </c>
      <c r="G479" s="164">
        <v>2070556765</v>
      </c>
      <c r="H479" s="164">
        <v>2078282043.8461499</v>
      </c>
      <c r="I479" s="164">
        <v>2086453475.7692299</v>
      </c>
      <c r="J479" s="164">
        <v>2091553303.46153</v>
      </c>
      <c r="K479" s="164">
        <v>2098601426.53846</v>
      </c>
      <c r="L479" s="164">
        <v>2105115850.60602</v>
      </c>
      <c r="M479" s="164">
        <v>2111702267.78018</v>
      </c>
      <c r="N479" s="164">
        <v>2111702267.78018</v>
      </c>
    </row>
    <row r="480" spans="1:14" x14ac:dyDescent="0.2">
      <c r="A480" s="27" t="s">
        <v>3754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3755</v>
      </c>
      <c r="B481" s="164">
        <v>396700182.30769199</v>
      </c>
      <c r="C481" s="164">
        <v>402782755.384615</v>
      </c>
      <c r="D481" s="164">
        <v>409246750.76923001</v>
      </c>
      <c r="E481" s="164">
        <v>416127658.46153802</v>
      </c>
      <c r="F481" s="164">
        <v>422764725.384615</v>
      </c>
      <c r="G481" s="164">
        <v>429536900.76923001</v>
      </c>
      <c r="H481" s="164">
        <v>436455957.692307</v>
      </c>
      <c r="I481" s="164">
        <v>442493941.53846103</v>
      </c>
      <c r="J481" s="164">
        <v>447897011.53846103</v>
      </c>
      <c r="K481" s="164">
        <v>453789675.384615</v>
      </c>
      <c r="L481" s="164">
        <v>459820273.076922</v>
      </c>
      <c r="M481" s="164">
        <v>465809060.76923001</v>
      </c>
      <c r="N481" s="164">
        <v>465809060.76923001</v>
      </c>
    </row>
    <row r="482" spans="1:14" x14ac:dyDescent="0.2">
      <c r="A482" s="27" t="s">
        <v>1209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3756</v>
      </c>
      <c r="B483" s="164">
        <v>6091769046.1538401</v>
      </c>
      <c r="C483" s="164">
        <v>6131838633.8461504</v>
      </c>
      <c r="D483" s="164">
        <v>6171913440</v>
      </c>
      <c r="E483" s="164">
        <v>6214263506.1538401</v>
      </c>
      <c r="F483" s="164">
        <v>6257825857.6922998</v>
      </c>
      <c r="G483" s="164">
        <v>6300646750</v>
      </c>
      <c r="H483" s="164">
        <v>6350504647.6922998</v>
      </c>
      <c r="I483" s="164">
        <v>6399742579.2307596</v>
      </c>
      <c r="J483" s="164">
        <v>6443681652.3076897</v>
      </c>
      <c r="K483" s="164">
        <v>6490637514.6153803</v>
      </c>
      <c r="L483" s="164">
        <v>6532655076.1538401</v>
      </c>
      <c r="M483" s="164">
        <v>6577845500.7692299</v>
      </c>
      <c r="N483" s="164">
        <v>6577845500.7692299</v>
      </c>
    </row>
    <row r="484" spans="1:14" x14ac:dyDescent="0.2">
      <c r="A484" s="27" t="s">
        <v>3757</v>
      </c>
      <c r="B484" s="164">
        <v>6091769046.1538401</v>
      </c>
      <c r="C484" s="164">
        <v>6131838633.8461504</v>
      </c>
      <c r="D484" s="164">
        <v>6171913439.9999905</v>
      </c>
      <c r="E484" s="164">
        <v>6214263506.1538401</v>
      </c>
      <c r="F484" s="164">
        <v>6257825857.6922998</v>
      </c>
      <c r="G484" s="164">
        <v>6300646750</v>
      </c>
      <c r="H484" s="164">
        <v>6350504647.6922998</v>
      </c>
      <c r="I484" s="164">
        <v>6399742579.2307701</v>
      </c>
      <c r="J484" s="164">
        <v>6443681652.3076897</v>
      </c>
      <c r="K484" s="164">
        <v>6490637514.6153803</v>
      </c>
      <c r="L484" s="164">
        <v>6532655076.1538401</v>
      </c>
      <c r="M484" s="164">
        <v>6577845500.7692299</v>
      </c>
      <c r="N484" s="164">
        <v>6577845500.7692299</v>
      </c>
    </row>
    <row r="485" spans="1:14" x14ac:dyDescent="0.2">
      <c r="A485" s="27" t="s">
        <v>3758</v>
      </c>
      <c r="B485" s="164">
        <v>7.1640198047344498E-8</v>
      </c>
      <c r="C485" s="164">
        <v>0</v>
      </c>
      <c r="D485" s="164">
        <v>7.1640198047344498E-8</v>
      </c>
      <c r="E485" s="164">
        <v>7.1640198047344498E-8</v>
      </c>
      <c r="F485" s="164">
        <v>1.43280396094689E-7</v>
      </c>
      <c r="G485" s="164">
        <v>2.14920594142033E-7</v>
      </c>
      <c r="H485" s="164">
        <v>1.43280396094689E-7</v>
      </c>
      <c r="I485" s="164">
        <v>1.43280396094689E-7</v>
      </c>
      <c r="J485" s="164">
        <v>1.43280396094689E-7</v>
      </c>
      <c r="K485" s="164">
        <v>2.8656079218937799E-7</v>
      </c>
      <c r="L485" s="164">
        <v>5.0148138633141097E-7</v>
      </c>
      <c r="M485" s="164">
        <v>4.2984118828406702E-7</v>
      </c>
      <c r="N485" s="164">
        <v>4.2984118828406702E-7</v>
      </c>
    </row>
    <row r="486" spans="1:14" x14ac:dyDescent="0.2">
      <c r="A486" s="27" t="s">
        <v>3759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</row>
    <row r="487" spans="1:14" x14ac:dyDescent="0.2">
      <c r="A487" s="27" t="s">
        <v>1214</v>
      </c>
    </row>
    <row r="488" spans="1:14" x14ac:dyDescent="0.2">
      <c r="A488" s="27" t="s">
        <v>3760</v>
      </c>
    </row>
    <row r="489" spans="1:14" x14ac:dyDescent="0.2">
      <c r="A489" s="27" t="s">
        <v>3266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A91FC-102B-4C2E-B416-60896BC2D789}">
  <sheetPr>
    <tabColor theme="7"/>
  </sheetPr>
  <dimension ref="A1:N48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313" customWidth="1"/>
    <col min="15" max="16384" width="9.109375" style="164"/>
  </cols>
  <sheetData>
    <row r="1" spans="1:14" s="163" customFormat="1" x14ac:dyDescent="0.2">
      <c r="A1" s="16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</row>
    <row r="2" spans="1:14" s="163" customFormat="1" x14ac:dyDescent="0.2">
      <c r="A2" s="162" t="s">
        <v>2829</v>
      </c>
      <c r="B2" s="312" t="s">
        <v>2830</v>
      </c>
      <c r="C2" s="312" t="s">
        <v>2831</v>
      </c>
      <c r="D2" s="312" t="s">
        <v>2832</v>
      </c>
      <c r="E2" s="312" t="s">
        <v>2833</v>
      </c>
      <c r="F2" s="312" t="s">
        <v>2834</v>
      </c>
      <c r="G2" s="312" t="s">
        <v>2835</v>
      </c>
      <c r="H2" s="312" t="s">
        <v>2836</v>
      </c>
      <c r="I2" s="312" t="s">
        <v>2837</v>
      </c>
      <c r="J2" s="312" t="s">
        <v>2838</v>
      </c>
      <c r="K2" s="312" t="s">
        <v>2839</v>
      </c>
      <c r="L2" s="312" t="s">
        <v>2840</v>
      </c>
      <c r="M2" s="312" t="s">
        <v>2841</v>
      </c>
      <c r="N2" s="312" t="s">
        <v>17</v>
      </c>
    </row>
    <row r="3" spans="1:14" s="163" customFormat="1" x14ac:dyDescent="0.2">
      <c r="A3" s="16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</row>
    <row r="4" spans="1:14" x14ac:dyDescent="0.2">
      <c r="A4" s="27" t="s">
        <v>1231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1278</v>
      </c>
      <c r="B9" s="313">
        <v>0</v>
      </c>
      <c r="C9" s="313">
        <v>0</v>
      </c>
      <c r="D9" s="313">
        <v>0</v>
      </c>
      <c r="E9" s="313">
        <v>0</v>
      </c>
      <c r="F9" s="313">
        <v>0</v>
      </c>
      <c r="G9" s="313">
        <v>0</v>
      </c>
      <c r="H9" s="313">
        <v>0</v>
      </c>
      <c r="I9" s="313">
        <v>0</v>
      </c>
      <c r="J9" s="313">
        <v>0</v>
      </c>
      <c r="K9" s="313">
        <v>0</v>
      </c>
      <c r="L9" s="313">
        <v>0</v>
      </c>
      <c r="M9" s="313">
        <v>0</v>
      </c>
      <c r="N9" s="313">
        <v>0</v>
      </c>
    </row>
    <row r="10" spans="1:14" s="171" customFormat="1" x14ac:dyDescent="0.2">
      <c r="A10" s="128" t="s">
        <v>738</v>
      </c>
      <c r="B10" s="313">
        <v>0</v>
      </c>
      <c r="C10" s="313">
        <v>0</v>
      </c>
      <c r="D10" s="313">
        <v>0</v>
      </c>
      <c r="E10" s="313">
        <v>0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0</v>
      </c>
      <c r="L10" s="313">
        <v>0</v>
      </c>
      <c r="M10" s="313">
        <v>0</v>
      </c>
      <c r="N10" s="313">
        <v>0</v>
      </c>
    </row>
    <row r="11" spans="1:14" s="171" customFormat="1" x14ac:dyDescent="0.2">
      <c r="A11" s="128" t="s">
        <v>1279</v>
      </c>
      <c r="B11" s="313">
        <v>0</v>
      </c>
      <c r="C11" s="313">
        <v>0</v>
      </c>
      <c r="D11" s="313">
        <v>0</v>
      </c>
      <c r="E11" s="313">
        <v>0</v>
      </c>
      <c r="F11" s="313">
        <v>0</v>
      </c>
      <c r="G11" s="313">
        <v>0</v>
      </c>
      <c r="H11" s="313">
        <v>0</v>
      </c>
      <c r="I11" s="313">
        <v>0</v>
      </c>
      <c r="J11" s="313">
        <v>0</v>
      </c>
      <c r="K11" s="313">
        <v>0</v>
      </c>
      <c r="L11" s="313">
        <v>0</v>
      </c>
      <c r="M11" s="313">
        <v>0</v>
      </c>
      <c r="N11" s="313">
        <v>0</v>
      </c>
    </row>
    <row r="12" spans="1:14" s="171" customFormat="1" x14ac:dyDescent="0.2">
      <c r="A12" s="128" t="s">
        <v>740</v>
      </c>
      <c r="B12" s="313">
        <v>0</v>
      </c>
      <c r="C12" s="313">
        <v>0</v>
      </c>
      <c r="D12" s="313">
        <v>0</v>
      </c>
      <c r="E12" s="313">
        <v>0</v>
      </c>
      <c r="F12" s="313">
        <v>0</v>
      </c>
      <c r="G12" s="313">
        <v>0</v>
      </c>
      <c r="H12" s="313">
        <v>0</v>
      </c>
      <c r="I12" s="313">
        <v>0</v>
      </c>
      <c r="J12" s="313">
        <v>0</v>
      </c>
      <c r="K12" s="313">
        <v>0</v>
      </c>
      <c r="L12" s="313">
        <v>0</v>
      </c>
      <c r="M12" s="313">
        <v>0</v>
      </c>
      <c r="N12" s="313">
        <v>0</v>
      </c>
    </row>
    <row r="13" spans="1:14" s="171" customFormat="1" x14ac:dyDescent="0.2">
      <c r="A13" s="128" t="s">
        <v>741</v>
      </c>
      <c r="B13" s="313">
        <v>0</v>
      </c>
      <c r="C13" s="313">
        <v>0</v>
      </c>
      <c r="D13" s="313">
        <v>0</v>
      </c>
      <c r="E13" s="313">
        <v>0</v>
      </c>
      <c r="F13" s="313">
        <v>0</v>
      </c>
      <c r="G13" s="313">
        <v>0</v>
      </c>
      <c r="H13" s="313">
        <v>0</v>
      </c>
      <c r="I13" s="313">
        <v>0</v>
      </c>
      <c r="J13" s="313">
        <v>0</v>
      </c>
      <c r="K13" s="313">
        <v>0</v>
      </c>
      <c r="L13" s="313">
        <v>0</v>
      </c>
      <c r="M13" s="313">
        <v>0</v>
      </c>
      <c r="N13" s="313">
        <v>0</v>
      </c>
    </row>
    <row r="14" spans="1:14" s="171" customFormat="1" x14ac:dyDescent="0.2">
      <c r="A14" s="128" t="s">
        <v>742</v>
      </c>
      <c r="B14" s="313">
        <v>0</v>
      </c>
      <c r="C14" s="313">
        <v>0</v>
      </c>
      <c r="D14" s="313">
        <v>0</v>
      </c>
      <c r="E14" s="313">
        <v>0</v>
      </c>
      <c r="F14" s="313">
        <v>0</v>
      </c>
      <c r="G14" s="313">
        <v>0</v>
      </c>
      <c r="H14" s="313">
        <v>0</v>
      </c>
      <c r="I14" s="313">
        <v>0</v>
      </c>
      <c r="J14" s="313">
        <v>0</v>
      </c>
      <c r="K14" s="313">
        <v>0</v>
      </c>
      <c r="L14" s="313">
        <v>0</v>
      </c>
      <c r="M14" s="313">
        <v>0</v>
      </c>
      <c r="N14" s="313">
        <v>0</v>
      </c>
    </row>
    <row r="15" spans="1:14" s="171" customFormat="1" x14ac:dyDescent="0.2">
      <c r="A15" s="128" t="s">
        <v>743</v>
      </c>
      <c r="B15" s="313">
        <v>0</v>
      </c>
      <c r="C15" s="313">
        <v>0</v>
      </c>
      <c r="D15" s="313">
        <v>0</v>
      </c>
      <c r="E15" s="313">
        <v>0</v>
      </c>
      <c r="F15" s="313">
        <v>0</v>
      </c>
      <c r="G15" s="313">
        <v>0</v>
      </c>
      <c r="H15" s="313">
        <v>0</v>
      </c>
      <c r="I15" s="313">
        <v>0</v>
      </c>
      <c r="J15" s="313">
        <v>0</v>
      </c>
      <c r="K15" s="313">
        <v>0</v>
      </c>
      <c r="L15" s="313">
        <v>0</v>
      </c>
      <c r="M15" s="313">
        <v>0</v>
      </c>
      <c r="N15" s="313">
        <v>0</v>
      </c>
    </row>
    <row r="16" spans="1:14" s="171" customFormat="1" x14ac:dyDescent="0.2">
      <c r="A16" s="128" t="s">
        <v>744</v>
      </c>
      <c r="B16" s="313">
        <v>0</v>
      </c>
      <c r="C16" s="313">
        <v>0</v>
      </c>
      <c r="D16" s="313">
        <v>0</v>
      </c>
      <c r="E16" s="313">
        <v>0</v>
      </c>
      <c r="F16" s="313">
        <v>0</v>
      </c>
      <c r="G16" s="313">
        <v>0</v>
      </c>
      <c r="H16" s="313">
        <v>0</v>
      </c>
      <c r="I16" s="313">
        <v>0</v>
      </c>
      <c r="J16" s="313">
        <v>0</v>
      </c>
      <c r="K16" s="313">
        <v>0</v>
      </c>
      <c r="L16" s="313">
        <v>0</v>
      </c>
      <c r="M16" s="313">
        <v>0</v>
      </c>
      <c r="N16" s="313">
        <v>0</v>
      </c>
    </row>
    <row r="17" spans="1:14" s="171" customFormat="1" x14ac:dyDescent="0.2">
      <c r="A17" s="128" t="s">
        <v>745</v>
      </c>
      <c r="B17" s="313">
        <v>0</v>
      </c>
      <c r="C17" s="313">
        <v>0</v>
      </c>
      <c r="D17" s="313">
        <v>0</v>
      </c>
      <c r="E17" s="313">
        <v>0</v>
      </c>
      <c r="F17" s="313">
        <v>0</v>
      </c>
      <c r="G17" s="313">
        <v>0</v>
      </c>
      <c r="H17" s="313">
        <v>0</v>
      </c>
      <c r="I17" s="313">
        <v>0</v>
      </c>
      <c r="J17" s="313">
        <v>0</v>
      </c>
      <c r="K17" s="313">
        <v>0</v>
      </c>
      <c r="L17" s="313">
        <v>0</v>
      </c>
      <c r="M17" s="313">
        <v>0</v>
      </c>
      <c r="N17" s="313">
        <v>0</v>
      </c>
    </row>
    <row r="18" spans="1:14" s="171" customFormat="1" x14ac:dyDescent="0.2">
      <c r="A18" s="128" t="s">
        <v>746</v>
      </c>
      <c r="B18" s="313">
        <v>0</v>
      </c>
      <c r="C18" s="313">
        <v>0</v>
      </c>
      <c r="D18" s="313">
        <v>0</v>
      </c>
      <c r="E18" s="313">
        <v>0</v>
      </c>
      <c r="F18" s="313">
        <v>0</v>
      </c>
      <c r="G18" s="313">
        <v>0</v>
      </c>
      <c r="H18" s="313">
        <v>0</v>
      </c>
      <c r="I18" s="313">
        <v>0</v>
      </c>
      <c r="J18" s="313">
        <v>0</v>
      </c>
      <c r="K18" s="313">
        <v>0</v>
      </c>
      <c r="L18" s="313">
        <v>0</v>
      </c>
      <c r="M18" s="313">
        <v>0</v>
      </c>
      <c r="N18" s="313">
        <v>0</v>
      </c>
    </row>
    <row r="19" spans="1:14" s="171" customFormat="1" x14ac:dyDescent="0.2">
      <c r="A19" s="128" t="s">
        <v>747</v>
      </c>
      <c r="B19" s="313">
        <v>0</v>
      </c>
      <c r="C19" s="313">
        <v>0</v>
      </c>
      <c r="D19" s="313">
        <v>0</v>
      </c>
      <c r="E19" s="313">
        <v>0</v>
      </c>
      <c r="F19" s="313">
        <v>0</v>
      </c>
      <c r="G19" s="313">
        <v>0</v>
      </c>
      <c r="H19" s="313">
        <v>0</v>
      </c>
      <c r="I19" s="313">
        <v>0</v>
      </c>
      <c r="J19" s="313">
        <v>0</v>
      </c>
      <c r="K19" s="313">
        <v>0</v>
      </c>
      <c r="L19" s="313">
        <v>0</v>
      </c>
      <c r="M19" s="313">
        <v>0</v>
      </c>
      <c r="N19" s="313">
        <v>0</v>
      </c>
    </row>
    <row r="20" spans="1:14" s="171" customFormat="1" x14ac:dyDescent="0.2">
      <c r="A20" s="128" t="s">
        <v>748</v>
      </c>
      <c r="B20" s="313">
        <v>0</v>
      </c>
      <c r="C20" s="313">
        <v>0</v>
      </c>
      <c r="D20" s="313">
        <v>0</v>
      </c>
      <c r="E20" s="313">
        <v>0</v>
      </c>
      <c r="F20" s="313">
        <v>0</v>
      </c>
      <c r="G20" s="313">
        <v>0</v>
      </c>
      <c r="H20" s="313">
        <v>0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</row>
    <row r="21" spans="1:14" s="171" customFormat="1" x14ac:dyDescent="0.2">
      <c r="A21" s="128" t="s">
        <v>749</v>
      </c>
      <c r="B21" s="313">
        <v>0</v>
      </c>
      <c r="C21" s="313">
        <v>0</v>
      </c>
      <c r="D21" s="313">
        <v>0</v>
      </c>
      <c r="E21" s="313">
        <v>0</v>
      </c>
      <c r="F21" s="313">
        <v>0</v>
      </c>
      <c r="G21" s="313">
        <v>0</v>
      </c>
      <c r="H21" s="313">
        <v>0</v>
      </c>
      <c r="I21" s="313">
        <v>0</v>
      </c>
      <c r="J21" s="313">
        <v>0</v>
      </c>
      <c r="K21" s="313">
        <v>0</v>
      </c>
      <c r="L21" s="313">
        <v>0</v>
      </c>
      <c r="M21" s="313">
        <v>0</v>
      </c>
      <c r="N21" s="313">
        <v>0</v>
      </c>
    </row>
    <row r="22" spans="1:14" s="171" customFormat="1" x14ac:dyDescent="0.2">
      <c r="A22" s="128" t="s">
        <v>750</v>
      </c>
      <c r="B22" s="313">
        <v>0</v>
      </c>
      <c r="C22" s="313">
        <v>0</v>
      </c>
      <c r="D22" s="313">
        <v>0</v>
      </c>
      <c r="E22" s="313">
        <v>0</v>
      </c>
      <c r="F22" s="313">
        <v>0</v>
      </c>
      <c r="G22" s="313">
        <v>0</v>
      </c>
      <c r="H22" s="313">
        <v>0</v>
      </c>
      <c r="I22" s="313">
        <v>0</v>
      </c>
      <c r="J22" s="313">
        <v>0</v>
      </c>
      <c r="K22" s="313">
        <v>0</v>
      </c>
      <c r="L22" s="313">
        <v>0</v>
      </c>
      <c r="M22" s="313">
        <v>0</v>
      </c>
      <c r="N22" s="313">
        <v>0</v>
      </c>
    </row>
    <row r="23" spans="1:14" x14ac:dyDescent="0.2">
      <c r="A23" s="27" t="s">
        <v>751</v>
      </c>
      <c r="B23" s="313">
        <v>0</v>
      </c>
      <c r="C23" s="313">
        <v>0</v>
      </c>
      <c r="D23" s="313">
        <v>0</v>
      </c>
      <c r="E23" s="313">
        <v>0</v>
      </c>
      <c r="F23" s="313">
        <v>0</v>
      </c>
      <c r="G23" s="313">
        <v>0</v>
      </c>
      <c r="H23" s="313">
        <v>0</v>
      </c>
      <c r="I23" s="313">
        <v>0</v>
      </c>
      <c r="J23" s="313">
        <v>0</v>
      </c>
      <c r="K23" s="313">
        <v>0</v>
      </c>
      <c r="L23" s="313">
        <v>0</v>
      </c>
      <c r="M23" s="313">
        <v>0</v>
      </c>
      <c r="N23" s="313">
        <v>0</v>
      </c>
    </row>
    <row r="24" spans="1:14" x14ac:dyDescent="0.2">
      <c r="A24" s="27" t="s">
        <v>752</v>
      </c>
    </row>
    <row r="25" spans="1:14" x14ac:dyDescent="0.2">
      <c r="A25" s="27" t="s">
        <v>753</v>
      </c>
      <c r="B25" s="313">
        <v>0</v>
      </c>
      <c r="C25" s="313">
        <v>0</v>
      </c>
      <c r="D25" s="313">
        <v>0</v>
      </c>
      <c r="E25" s="313">
        <v>0</v>
      </c>
      <c r="F25" s="313">
        <v>0</v>
      </c>
      <c r="G25" s="313">
        <v>0</v>
      </c>
      <c r="H25" s="313">
        <v>0</v>
      </c>
      <c r="I25" s="313">
        <v>0</v>
      </c>
      <c r="J25" s="313">
        <v>0</v>
      </c>
      <c r="K25" s="313">
        <v>0</v>
      </c>
      <c r="L25" s="313">
        <v>0</v>
      </c>
      <c r="M25" s="313">
        <v>0</v>
      </c>
      <c r="N25" s="313">
        <v>0</v>
      </c>
    </row>
    <row r="26" spans="1:14" s="171" customFormat="1" x14ac:dyDescent="0.2">
      <c r="A26" s="128" t="s">
        <v>1232</v>
      </c>
      <c r="B26" s="313">
        <v>0</v>
      </c>
      <c r="C26" s="313">
        <v>0</v>
      </c>
      <c r="D26" s="313">
        <v>0</v>
      </c>
      <c r="E26" s="313">
        <v>0</v>
      </c>
      <c r="F26" s="313">
        <v>0</v>
      </c>
      <c r="G26" s="313">
        <v>0</v>
      </c>
      <c r="H26" s="313">
        <v>0</v>
      </c>
      <c r="I26" s="313">
        <v>0</v>
      </c>
      <c r="J26" s="313">
        <v>0</v>
      </c>
      <c r="K26" s="313">
        <v>0</v>
      </c>
      <c r="L26" s="313">
        <v>0</v>
      </c>
      <c r="M26" s="313">
        <v>0</v>
      </c>
      <c r="N26" s="313">
        <v>0</v>
      </c>
    </row>
    <row r="27" spans="1:14" s="171" customFormat="1" x14ac:dyDescent="0.2">
      <c r="A27" s="128" t="s">
        <v>1233</v>
      </c>
      <c r="B27" s="313">
        <v>0</v>
      </c>
      <c r="C27" s="313">
        <v>0</v>
      </c>
      <c r="D27" s="313">
        <v>0</v>
      </c>
      <c r="E27" s="313">
        <v>0</v>
      </c>
      <c r="F27" s="313">
        <v>0</v>
      </c>
      <c r="G27" s="313">
        <v>0</v>
      </c>
      <c r="H27" s="313">
        <v>0</v>
      </c>
      <c r="I27" s="313">
        <v>0</v>
      </c>
      <c r="J27" s="313">
        <v>0</v>
      </c>
      <c r="K27" s="313">
        <v>0</v>
      </c>
      <c r="L27" s="313">
        <v>0</v>
      </c>
      <c r="M27" s="313">
        <v>0</v>
      </c>
      <c r="N27" s="313">
        <v>0</v>
      </c>
    </row>
    <row r="28" spans="1:14" s="171" customFormat="1" x14ac:dyDescent="0.2">
      <c r="A28" s="128" t="s">
        <v>1234</v>
      </c>
      <c r="B28" s="313">
        <v>0</v>
      </c>
      <c r="C28" s="313">
        <v>0</v>
      </c>
      <c r="D28" s="313">
        <v>0</v>
      </c>
      <c r="E28" s="313">
        <v>0</v>
      </c>
      <c r="F28" s="313">
        <v>0</v>
      </c>
      <c r="G28" s="313">
        <v>0</v>
      </c>
      <c r="H28" s="313">
        <v>0</v>
      </c>
      <c r="I28" s="313">
        <v>0</v>
      </c>
      <c r="J28" s="313">
        <v>0</v>
      </c>
      <c r="K28" s="313">
        <v>0</v>
      </c>
      <c r="L28" s="313">
        <v>0</v>
      </c>
      <c r="M28" s="313">
        <v>0</v>
      </c>
      <c r="N28" s="313">
        <v>0</v>
      </c>
    </row>
    <row r="29" spans="1:14" s="171" customFormat="1" x14ac:dyDescent="0.2">
      <c r="A29" s="128" t="s">
        <v>757</v>
      </c>
      <c r="B29" s="313">
        <v>0</v>
      </c>
      <c r="C29" s="313">
        <v>0</v>
      </c>
      <c r="D29" s="313">
        <v>0</v>
      </c>
      <c r="E29" s="313">
        <v>0</v>
      </c>
      <c r="F29" s="313">
        <v>0</v>
      </c>
      <c r="G29" s="313">
        <v>0</v>
      </c>
      <c r="H29" s="313">
        <v>0</v>
      </c>
      <c r="I29" s="313">
        <v>0</v>
      </c>
      <c r="J29" s="313">
        <v>0</v>
      </c>
      <c r="K29" s="313">
        <v>0</v>
      </c>
      <c r="L29" s="313">
        <v>0</v>
      </c>
      <c r="M29" s="313">
        <v>0</v>
      </c>
      <c r="N29" s="313">
        <v>0</v>
      </c>
    </row>
    <row r="30" spans="1:14" x14ac:dyDescent="0.2">
      <c r="A30" s="27" t="s">
        <v>758</v>
      </c>
      <c r="B30" s="313">
        <v>0</v>
      </c>
      <c r="C30" s="313">
        <v>0</v>
      </c>
      <c r="D30" s="313">
        <v>0</v>
      </c>
      <c r="E30" s="313">
        <v>0</v>
      </c>
      <c r="F30" s="313">
        <v>0</v>
      </c>
      <c r="G30" s="313">
        <v>0</v>
      </c>
      <c r="H30" s="313">
        <v>0</v>
      </c>
      <c r="I30" s="313">
        <v>0</v>
      </c>
      <c r="J30" s="313">
        <v>0</v>
      </c>
      <c r="K30" s="313">
        <v>0</v>
      </c>
      <c r="L30" s="313">
        <v>0</v>
      </c>
      <c r="M30" s="313">
        <v>0</v>
      </c>
      <c r="N30" s="313">
        <v>0</v>
      </c>
    </row>
    <row r="31" spans="1:14" x14ac:dyDescent="0.2">
      <c r="A31" s="27" t="s">
        <v>1280</v>
      </c>
      <c r="B31" s="313">
        <v>0</v>
      </c>
      <c r="C31" s="313">
        <v>0</v>
      </c>
      <c r="D31" s="313">
        <v>0</v>
      </c>
      <c r="E31" s="313">
        <v>0</v>
      </c>
      <c r="F31" s="313">
        <v>0</v>
      </c>
      <c r="G31" s="313">
        <v>0</v>
      </c>
      <c r="H31" s="313">
        <v>0</v>
      </c>
      <c r="I31" s="313">
        <v>0</v>
      </c>
      <c r="J31" s="313">
        <v>0</v>
      </c>
      <c r="K31" s="313">
        <v>0</v>
      </c>
      <c r="L31" s="313">
        <v>0</v>
      </c>
      <c r="M31" s="313">
        <v>0</v>
      </c>
      <c r="N31" s="313">
        <v>0</v>
      </c>
    </row>
    <row r="32" spans="1:14" x14ac:dyDescent="0.2">
      <c r="A32" s="27" t="s">
        <v>760</v>
      </c>
      <c r="B32" s="313">
        <v>0</v>
      </c>
      <c r="C32" s="313">
        <v>0</v>
      </c>
      <c r="D32" s="313">
        <v>0</v>
      </c>
      <c r="E32" s="313">
        <v>0</v>
      </c>
      <c r="F32" s="313">
        <v>0</v>
      </c>
      <c r="G32" s="313">
        <v>0</v>
      </c>
      <c r="H32" s="313">
        <v>0</v>
      </c>
      <c r="I32" s="313">
        <v>0</v>
      </c>
      <c r="J32" s="313">
        <v>0</v>
      </c>
      <c r="K32" s="313">
        <v>0</v>
      </c>
      <c r="L32" s="313">
        <v>0</v>
      </c>
      <c r="M32" s="313">
        <v>0</v>
      </c>
      <c r="N32" s="313">
        <v>0</v>
      </c>
    </row>
    <row r="33" spans="1:14" s="171" customFormat="1" x14ac:dyDescent="0.2">
      <c r="A33" s="128" t="s">
        <v>1281</v>
      </c>
      <c r="B33" s="313">
        <v>0</v>
      </c>
      <c r="C33" s="313">
        <v>0</v>
      </c>
      <c r="D33" s="313">
        <v>0</v>
      </c>
      <c r="E33" s="313">
        <v>0</v>
      </c>
      <c r="F33" s="313">
        <v>0</v>
      </c>
      <c r="G33" s="313">
        <v>0</v>
      </c>
      <c r="H33" s="313">
        <v>0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  <c r="N33" s="313">
        <v>0</v>
      </c>
    </row>
    <row r="34" spans="1:14" s="171" customFormat="1" x14ac:dyDescent="0.2">
      <c r="A34" s="128" t="s">
        <v>1282</v>
      </c>
      <c r="B34" s="313">
        <v>0</v>
      </c>
      <c r="C34" s="313">
        <v>0</v>
      </c>
      <c r="D34" s="313">
        <v>0</v>
      </c>
      <c r="E34" s="313">
        <v>0</v>
      </c>
      <c r="F34" s="313">
        <v>0</v>
      </c>
      <c r="G34" s="313">
        <v>0</v>
      </c>
      <c r="H34" s="313">
        <v>0</v>
      </c>
      <c r="I34" s="313">
        <v>0</v>
      </c>
      <c r="J34" s="313">
        <v>0</v>
      </c>
      <c r="K34" s="313">
        <v>0</v>
      </c>
      <c r="L34" s="313">
        <v>0</v>
      </c>
      <c r="M34" s="313">
        <v>0</v>
      </c>
      <c r="N34" s="313">
        <v>0</v>
      </c>
    </row>
    <row r="35" spans="1:14" s="171" customFormat="1" x14ac:dyDescent="0.2">
      <c r="A35" s="128" t="s">
        <v>1695</v>
      </c>
      <c r="B35" s="313">
        <v>0</v>
      </c>
      <c r="C35" s="313">
        <v>0</v>
      </c>
      <c r="D35" s="313">
        <v>0</v>
      </c>
      <c r="E35" s="313">
        <v>0</v>
      </c>
      <c r="F35" s="313">
        <v>0</v>
      </c>
      <c r="G35" s="313">
        <v>0</v>
      </c>
      <c r="H35" s="313">
        <v>0</v>
      </c>
      <c r="I35" s="313">
        <v>0</v>
      </c>
      <c r="J35" s="313">
        <v>0</v>
      </c>
      <c r="K35" s="313">
        <v>0</v>
      </c>
      <c r="L35" s="313">
        <v>0</v>
      </c>
      <c r="M35" s="313">
        <v>0</v>
      </c>
      <c r="N35" s="313">
        <v>0</v>
      </c>
    </row>
    <row r="36" spans="1:14" x14ac:dyDescent="0.2">
      <c r="A36" s="27" t="s">
        <v>3332</v>
      </c>
      <c r="B36" s="313">
        <v>0</v>
      </c>
      <c r="C36" s="313">
        <v>0</v>
      </c>
      <c r="D36" s="313">
        <v>0</v>
      </c>
      <c r="E36" s="313">
        <v>0</v>
      </c>
      <c r="F36" s="313">
        <v>0</v>
      </c>
      <c r="G36" s="313">
        <v>0</v>
      </c>
      <c r="H36" s="313">
        <v>0</v>
      </c>
      <c r="I36" s="313">
        <v>0</v>
      </c>
      <c r="J36" s="313">
        <v>0</v>
      </c>
      <c r="K36" s="313">
        <v>0</v>
      </c>
      <c r="L36" s="313">
        <v>0</v>
      </c>
      <c r="M36" s="313">
        <v>0</v>
      </c>
      <c r="N36" s="313">
        <v>0</v>
      </c>
    </row>
    <row r="37" spans="1:14" x14ac:dyDescent="0.2">
      <c r="A37" s="27" t="s">
        <v>3333</v>
      </c>
      <c r="B37" s="313">
        <v>0</v>
      </c>
      <c r="C37" s="313">
        <v>0</v>
      </c>
      <c r="D37" s="313">
        <v>0</v>
      </c>
      <c r="E37" s="313">
        <v>0</v>
      </c>
      <c r="F37" s="313">
        <v>0</v>
      </c>
      <c r="G37" s="313">
        <v>0</v>
      </c>
      <c r="H37" s="313">
        <v>0</v>
      </c>
      <c r="I37" s="313">
        <v>0</v>
      </c>
      <c r="J37" s="313">
        <v>0</v>
      </c>
      <c r="K37" s="313">
        <v>0</v>
      </c>
      <c r="L37" s="313">
        <v>0</v>
      </c>
      <c r="M37" s="313">
        <v>0</v>
      </c>
      <c r="N37" s="313">
        <v>0</v>
      </c>
    </row>
    <row r="38" spans="1:14" x14ac:dyDescent="0.2">
      <c r="A38" s="27" t="s">
        <v>3334</v>
      </c>
      <c r="B38" s="313">
        <v>0</v>
      </c>
      <c r="C38" s="313">
        <v>0</v>
      </c>
      <c r="D38" s="313">
        <v>0</v>
      </c>
      <c r="E38" s="313">
        <v>0</v>
      </c>
      <c r="F38" s="313">
        <v>0</v>
      </c>
      <c r="G38" s="313">
        <v>0</v>
      </c>
      <c r="H38" s="313">
        <v>0</v>
      </c>
      <c r="I38" s="313">
        <v>0</v>
      </c>
      <c r="J38" s="313">
        <v>0</v>
      </c>
      <c r="K38" s="313">
        <v>0</v>
      </c>
      <c r="L38" s="313">
        <v>0</v>
      </c>
      <c r="M38" s="313">
        <v>0</v>
      </c>
      <c r="N38" s="313">
        <v>0</v>
      </c>
    </row>
    <row r="39" spans="1:14" s="171" customFormat="1" x14ac:dyDescent="0.2">
      <c r="A39" s="128" t="s">
        <v>3335</v>
      </c>
      <c r="B39" s="313">
        <v>0</v>
      </c>
      <c r="C39" s="313">
        <v>0</v>
      </c>
      <c r="D39" s="313">
        <v>0</v>
      </c>
      <c r="E39" s="313">
        <v>0</v>
      </c>
      <c r="F39" s="313">
        <v>0</v>
      </c>
      <c r="G39" s="313">
        <v>0</v>
      </c>
      <c r="H39" s="313">
        <v>0</v>
      </c>
      <c r="I39" s="313">
        <v>0</v>
      </c>
      <c r="J39" s="313">
        <v>0</v>
      </c>
      <c r="K39" s="313">
        <v>0</v>
      </c>
      <c r="L39" s="313">
        <v>0</v>
      </c>
      <c r="M39" s="313">
        <v>0</v>
      </c>
      <c r="N39" s="313">
        <v>0</v>
      </c>
    </row>
    <row r="40" spans="1:14" s="171" customFormat="1" x14ac:dyDescent="0.2">
      <c r="A40" s="128" t="s">
        <v>3336</v>
      </c>
      <c r="B40" s="313">
        <v>0</v>
      </c>
      <c r="C40" s="313">
        <v>0</v>
      </c>
      <c r="D40" s="313">
        <v>0</v>
      </c>
      <c r="E40" s="313">
        <v>0</v>
      </c>
      <c r="F40" s="313">
        <v>0</v>
      </c>
      <c r="G40" s="313">
        <v>0</v>
      </c>
      <c r="H40" s="313">
        <v>0</v>
      </c>
      <c r="I40" s="313">
        <v>0</v>
      </c>
      <c r="J40" s="313">
        <v>0</v>
      </c>
      <c r="K40" s="313">
        <v>0</v>
      </c>
      <c r="L40" s="313">
        <v>0</v>
      </c>
      <c r="M40" s="313">
        <v>0</v>
      </c>
      <c r="N40" s="313">
        <v>0</v>
      </c>
    </row>
    <row r="41" spans="1:14" s="171" customFormat="1" x14ac:dyDescent="0.2">
      <c r="A41" s="128" t="s">
        <v>3337</v>
      </c>
      <c r="B41" s="313">
        <v>0</v>
      </c>
      <c r="C41" s="313">
        <v>0</v>
      </c>
      <c r="D41" s="313">
        <v>0</v>
      </c>
      <c r="E41" s="313">
        <v>0</v>
      </c>
      <c r="F41" s="313">
        <v>0</v>
      </c>
      <c r="G41" s="313">
        <v>0</v>
      </c>
      <c r="H41" s="313">
        <v>0</v>
      </c>
      <c r="I41" s="313">
        <v>0</v>
      </c>
      <c r="J41" s="313">
        <v>0</v>
      </c>
      <c r="K41" s="313">
        <v>0</v>
      </c>
      <c r="L41" s="313">
        <v>0</v>
      </c>
      <c r="M41" s="313">
        <v>0</v>
      </c>
      <c r="N41" s="313">
        <v>0</v>
      </c>
    </row>
    <row r="42" spans="1:14" x14ac:dyDescent="0.2">
      <c r="A42" s="27" t="s">
        <v>3338</v>
      </c>
      <c r="B42" s="313">
        <v>0</v>
      </c>
      <c r="C42" s="313">
        <v>0</v>
      </c>
      <c r="D42" s="313">
        <v>0</v>
      </c>
      <c r="E42" s="313">
        <v>0</v>
      </c>
      <c r="F42" s="313">
        <v>0</v>
      </c>
      <c r="G42" s="313">
        <v>0</v>
      </c>
      <c r="H42" s="313">
        <v>0</v>
      </c>
      <c r="I42" s="313">
        <v>0</v>
      </c>
      <c r="J42" s="313">
        <v>0</v>
      </c>
      <c r="K42" s="313">
        <v>0</v>
      </c>
      <c r="L42" s="313">
        <v>0</v>
      </c>
      <c r="M42" s="313">
        <v>0</v>
      </c>
      <c r="N42" s="313">
        <v>0</v>
      </c>
    </row>
    <row r="43" spans="1:14" x14ac:dyDescent="0.2">
      <c r="A43" s="27" t="s">
        <v>771</v>
      </c>
      <c r="B43" s="313">
        <v>0</v>
      </c>
      <c r="C43" s="313">
        <v>0</v>
      </c>
      <c r="D43" s="313">
        <v>0</v>
      </c>
      <c r="E43" s="313">
        <v>0</v>
      </c>
      <c r="F43" s="313">
        <v>0</v>
      </c>
      <c r="G43" s="313">
        <v>0</v>
      </c>
      <c r="H43" s="313">
        <v>0</v>
      </c>
      <c r="I43" s="313">
        <v>0</v>
      </c>
      <c r="J43" s="313">
        <v>0</v>
      </c>
      <c r="K43" s="313">
        <v>0</v>
      </c>
      <c r="L43" s="313">
        <v>0</v>
      </c>
      <c r="M43" s="313">
        <v>0</v>
      </c>
      <c r="N43" s="313">
        <v>0</v>
      </c>
    </row>
    <row r="44" spans="1:14" s="171" customFormat="1" x14ac:dyDescent="0.2">
      <c r="A44" s="128" t="s">
        <v>3761</v>
      </c>
      <c r="B44" s="313">
        <v>0</v>
      </c>
      <c r="C44" s="313">
        <v>0</v>
      </c>
      <c r="D44" s="313">
        <v>0</v>
      </c>
      <c r="E44" s="313">
        <v>0</v>
      </c>
      <c r="F44" s="313">
        <v>0</v>
      </c>
      <c r="G44" s="313">
        <v>0</v>
      </c>
      <c r="H44" s="313">
        <v>0</v>
      </c>
      <c r="I44" s="313">
        <v>0</v>
      </c>
      <c r="J44" s="313">
        <v>0</v>
      </c>
      <c r="K44" s="313">
        <v>0</v>
      </c>
      <c r="L44" s="313">
        <v>0</v>
      </c>
      <c r="M44" s="313">
        <v>0</v>
      </c>
      <c r="N44" s="313">
        <v>0</v>
      </c>
    </row>
    <row r="45" spans="1:14" s="171" customFormat="1" x14ac:dyDescent="0.2">
      <c r="A45" s="128" t="s">
        <v>3762</v>
      </c>
      <c r="B45" s="313">
        <v>0</v>
      </c>
      <c r="C45" s="313">
        <v>0</v>
      </c>
      <c r="D45" s="313">
        <v>0</v>
      </c>
      <c r="E45" s="313">
        <v>0</v>
      </c>
      <c r="F45" s="313">
        <v>0</v>
      </c>
      <c r="G45" s="313">
        <v>0</v>
      </c>
      <c r="H45" s="313">
        <v>0</v>
      </c>
      <c r="I45" s="313">
        <v>0</v>
      </c>
      <c r="J45" s="313">
        <v>0</v>
      </c>
      <c r="K45" s="313">
        <v>0</v>
      </c>
      <c r="L45" s="313">
        <v>0</v>
      </c>
      <c r="M45" s="313">
        <v>0</v>
      </c>
      <c r="N45" s="313">
        <v>0</v>
      </c>
    </row>
    <row r="46" spans="1:14" s="171" customFormat="1" x14ac:dyDescent="0.2">
      <c r="A46" s="128" t="s">
        <v>3763</v>
      </c>
      <c r="B46" s="313">
        <v>0</v>
      </c>
      <c r="C46" s="313">
        <v>0</v>
      </c>
      <c r="D46" s="313">
        <v>0</v>
      </c>
      <c r="E46" s="313">
        <v>0</v>
      </c>
      <c r="F46" s="313">
        <v>0</v>
      </c>
      <c r="G46" s="313">
        <v>0</v>
      </c>
      <c r="H46" s="313">
        <v>0</v>
      </c>
      <c r="I46" s="313">
        <v>0</v>
      </c>
      <c r="J46" s="313">
        <v>0</v>
      </c>
      <c r="K46" s="313">
        <v>0</v>
      </c>
      <c r="L46" s="313">
        <v>0</v>
      </c>
      <c r="M46" s="313">
        <v>0</v>
      </c>
      <c r="N46" s="313">
        <v>0</v>
      </c>
    </row>
    <row r="47" spans="1:14" x14ac:dyDescent="0.2">
      <c r="A47" s="27" t="s">
        <v>3342</v>
      </c>
      <c r="B47" s="313">
        <v>0</v>
      </c>
      <c r="C47" s="313">
        <v>0</v>
      </c>
      <c r="D47" s="313">
        <v>0</v>
      </c>
      <c r="E47" s="313">
        <v>0</v>
      </c>
      <c r="F47" s="313">
        <v>0</v>
      </c>
      <c r="G47" s="313">
        <v>0</v>
      </c>
      <c r="H47" s="313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</row>
    <row r="48" spans="1:14" x14ac:dyDescent="0.2">
      <c r="A48" s="27" t="s">
        <v>3343</v>
      </c>
      <c r="B48" s="313">
        <v>0</v>
      </c>
      <c r="C48" s="313">
        <v>0</v>
      </c>
      <c r="D48" s="313">
        <v>0</v>
      </c>
      <c r="E48" s="313">
        <v>0</v>
      </c>
      <c r="F48" s="313">
        <v>0</v>
      </c>
      <c r="G48" s="313">
        <v>0</v>
      </c>
      <c r="H48" s="313">
        <v>0</v>
      </c>
      <c r="I48" s="313">
        <v>0</v>
      </c>
      <c r="J48" s="313">
        <v>0</v>
      </c>
      <c r="K48" s="313">
        <v>0</v>
      </c>
      <c r="L48" s="313">
        <v>0</v>
      </c>
      <c r="M48" s="313">
        <v>0</v>
      </c>
      <c r="N48" s="313">
        <v>0</v>
      </c>
    </row>
    <row r="49" spans="1:14" x14ac:dyDescent="0.2">
      <c r="A49" s="27" t="s">
        <v>3344</v>
      </c>
      <c r="B49" s="313">
        <v>0</v>
      </c>
      <c r="C49" s="313">
        <v>0</v>
      </c>
      <c r="D49" s="313">
        <v>0</v>
      </c>
      <c r="E49" s="313">
        <v>0</v>
      </c>
      <c r="F49" s="313">
        <v>0</v>
      </c>
      <c r="G49" s="313">
        <v>0</v>
      </c>
      <c r="H49" s="313">
        <v>0</v>
      </c>
      <c r="I49" s="313">
        <v>0</v>
      </c>
      <c r="J49" s="313">
        <v>0</v>
      </c>
      <c r="K49" s="313">
        <v>0</v>
      </c>
      <c r="L49" s="313">
        <v>0</v>
      </c>
      <c r="M49" s="313">
        <v>0</v>
      </c>
      <c r="N49" s="313">
        <v>0</v>
      </c>
    </row>
    <row r="50" spans="1:14" s="171" customFormat="1" x14ac:dyDescent="0.2">
      <c r="A50" s="128" t="s">
        <v>3345</v>
      </c>
      <c r="B50" s="313">
        <v>0</v>
      </c>
      <c r="C50" s="313">
        <v>0</v>
      </c>
      <c r="D50" s="313">
        <v>0</v>
      </c>
      <c r="E50" s="313">
        <v>0</v>
      </c>
      <c r="F50" s="313">
        <v>0</v>
      </c>
      <c r="G50" s="313">
        <v>0</v>
      </c>
      <c r="H50" s="313">
        <v>0</v>
      </c>
      <c r="I50" s="313">
        <v>0</v>
      </c>
      <c r="J50" s="313">
        <v>0</v>
      </c>
      <c r="K50" s="313">
        <v>0</v>
      </c>
      <c r="L50" s="313">
        <v>0</v>
      </c>
      <c r="M50" s="313">
        <v>0</v>
      </c>
      <c r="N50" s="313">
        <v>0</v>
      </c>
    </row>
    <row r="51" spans="1:14" x14ac:dyDescent="0.2">
      <c r="A51" s="27" t="s">
        <v>2579</v>
      </c>
      <c r="B51" s="313">
        <v>0</v>
      </c>
      <c r="C51" s="313">
        <v>0</v>
      </c>
      <c r="D51" s="313">
        <v>0</v>
      </c>
      <c r="E51" s="313">
        <v>0</v>
      </c>
      <c r="F51" s="313">
        <v>0</v>
      </c>
      <c r="G51" s="313">
        <v>0</v>
      </c>
      <c r="H51" s="313">
        <v>0</v>
      </c>
      <c r="I51" s="313">
        <v>0</v>
      </c>
      <c r="J51" s="313">
        <v>0</v>
      </c>
      <c r="K51" s="313">
        <v>0</v>
      </c>
      <c r="L51" s="313">
        <v>0</v>
      </c>
      <c r="M51" s="313">
        <v>0</v>
      </c>
      <c r="N51" s="313">
        <v>0</v>
      </c>
    </row>
    <row r="52" spans="1:14" s="171" customFormat="1" x14ac:dyDescent="0.2">
      <c r="A52" s="128" t="s">
        <v>3346</v>
      </c>
      <c r="B52" s="313">
        <v>0</v>
      </c>
      <c r="C52" s="313">
        <v>0</v>
      </c>
      <c r="D52" s="313">
        <v>0</v>
      </c>
      <c r="E52" s="313">
        <v>0</v>
      </c>
      <c r="F52" s="313">
        <v>0</v>
      </c>
      <c r="G52" s="313">
        <v>0</v>
      </c>
      <c r="H52" s="313">
        <v>0</v>
      </c>
      <c r="I52" s="313">
        <v>0</v>
      </c>
      <c r="J52" s="313">
        <v>0</v>
      </c>
      <c r="K52" s="313">
        <v>0</v>
      </c>
      <c r="L52" s="313">
        <v>0</v>
      </c>
      <c r="M52" s="313">
        <v>0</v>
      </c>
      <c r="N52" s="313">
        <v>0</v>
      </c>
    </row>
    <row r="53" spans="1:14" s="171" customFormat="1" x14ac:dyDescent="0.2">
      <c r="A53" s="128" t="s">
        <v>3347</v>
      </c>
      <c r="B53" s="313">
        <v>0</v>
      </c>
      <c r="C53" s="313">
        <v>0</v>
      </c>
      <c r="D53" s="313">
        <v>0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3">
        <v>0</v>
      </c>
      <c r="L53" s="313">
        <v>0</v>
      </c>
      <c r="M53" s="313">
        <v>0</v>
      </c>
      <c r="N53" s="313">
        <v>0</v>
      </c>
    </row>
    <row r="54" spans="1:14" s="171" customFormat="1" x14ac:dyDescent="0.2">
      <c r="A54" s="128" t="s">
        <v>782</v>
      </c>
      <c r="B54" s="313">
        <v>0</v>
      </c>
      <c r="C54" s="313">
        <v>0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13">
        <v>0</v>
      </c>
      <c r="L54" s="313">
        <v>0</v>
      </c>
      <c r="M54" s="313">
        <v>0</v>
      </c>
      <c r="N54" s="313">
        <v>0</v>
      </c>
    </row>
    <row r="55" spans="1:14" s="171" customFormat="1" x14ac:dyDescent="0.2">
      <c r="A55" s="128" t="s">
        <v>3348</v>
      </c>
      <c r="B55" s="313">
        <v>0</v>
      </c>
      <c r="C55" s="313">
        <v>0</v>
      </c>
      <c r="D55" s="313">
        <v>0</v>
      </c>
      <c r="E55" s="313">
        <v>0</v>
      </c>
      <c r="F55" s="313">
        <v>0</v>
      </c>
      <c r="G55" s="313">
        <v>0</v>
      </c>
      <c r="H55" s="313">
        <v>0</v>
      </c>
      <c r="I55" s="313">
        <v>0</v>
      </c>
      <c r="J55" s="313">
        <v>0</v>
      </c>
      <c r="K55" s="313">
        <v>0</v>
      </c>
      <c r="L55" s="313">
        <v>0</v>
      </c>
      <c r="M55" s="313">
        <v>0</v>
      </c>
      <c r="N55" s="313">
        <v>0</v>
      </c>
    </row>
    <row r="56" spans="1:14" s="171" customFormat="1" x14ac:dyDescent="0.2">
      <c r="A56" s="128" t="s">
        <v>3349</v>
      </c>
      <c r="B56" s="313">
        <v>0</v>
      </c>
      <c r="C56" s="313">
        <v>0</v>
      </c>
      <c r="D56" s="313">
        <v>0</v>
      </c>
      <c r="E56" s="313">
        <v>0</v>
      </c>
      <c r="F56" s="313">
        <v>0</v>
      </c>
      <c r="G56" s="313">
        <v>0</v>
      </c>
      <c r="H56" s="313">
        <v>0</v>
      </c>
      <c r="I56" s="313">
        <v>0</v>
      </c>
      <c r="J56" s="313">
        <v>0</v>
      </c>
      <c r="K56" s="313">
        <v>0</v>
      </c>
      <c r="L56" s="313">
        <v>0</v>
      </c>
      <c r="M56" s="313">
        <v>0</v>
      </c>
      <c r="N56" s="313">
        <v>0</v>
      </c>
    </row>
    <row r="57" spans="1:14" x14ac:dyDescent="0.2">
      <c r="A57" s="27" t="s">
        <v>785</v>
      </c>
      <c r="B57" s="313">
        <v>0</v>
      </c>
      <c r="C57" s="313">
        <v>0</v>
      </c>
      <c r="D57" s="313">
        <v>0</v>
      </c>
      <c r="E57" s="313">
        <v>0</v>
      </c>
      <c r="F57" s="313">
        <v>0</v>
      </c>
      <c r="G57" s="313">
        <v>0</v>
      </c>
      <c r="H57" s="313">
        <v>0</v>
      </c>
      <c r="I57" s="313">
        <v>0</v>
      </c>
      <c r="J57" s="313">
        <v>0</v>
      </c>
      <c r="K57" s="313">
        <v>0</v>
      </c>
      <c r="L57" s="313">
        <v>0</v>
      </c>
      <c r="M57" s="313">
        <v>0</v>
      </c>
      <c r="N57" s="313">
        <v>0</v>
      </c>
    </row>
    <row r="58" spans="1:14" x14ac:dyDescent="0.2">
      <c r="A58" s="27" t="s">
        <v>3350</v>
      </c>
      <c r="B58" s="313">
        <v>0</v>
      </c>
      <c r="C58" s="313">
        <v>0</v>
      </c>
      <c r="D58" s="313">
        <v>0</v>
      </c>
      <c r="E58" s="313">
        <v>0</v>
      </c>
      <c r="F58" s="313">
        <v>0</v>
      </c>
      <c r="G58" s="313">
        <v>0</v>
      </c>
      <c r="H58" s="313">
        <v>0</v>
      </c>
      <c r="I58" s="313">
        <v>0</v>
      </c>
      <c r="J58" s="313">
        <v>0</v>
      </c>
      <c r="K58" s="313">
        <v>0</v>
      </c>
      <c r="L58" s="313">
        <v>0</v>
      </c>
      <c r="M58" s="313">
        <v>0</v>
      </c>
      <c r="N58" s="313">
        <v>0</v>
      </c>
    </row>
    <row r="59" spans="1:14" x14ac:dyDescent="0.2">
      <c r="A59" s="27" t="s">
        <v>3351</v>
      </c>
      <c r="B59" s="313">
        <v>0</v>
      </c>
      <c r="C59" s="313">
        <v>0</v>
      </c>
      <c r="D59" s="313">
        <v>0</v>
      </c>
      <c r="E59" s="313">
        <v>0</v>
      </c>
      <c r="F59" s="313">
        <v>0</v>
      </c>
      <c r="G59" s="313">
        <v>0</v>
      </c>
      <c r="H59" s="313">
        <v>0</v>
      </c>
      <c r="I59" s="313">
        <v>0</v>
      </c>
      <c r="J59" s="313">
        <v>0</v>
      </c>
      <c r="K59" s="313">
        <v>0</v>
      </c>
      <c r="L59" s="313">
        <v>0</v>
      </c>
      <c r="M59" s="313">
        <v>0</v>
      </c>
      <c r="N59" s="313">
        <v>0</v>
      </c>
    </row>
    <row r="60" spans="1:14" x14ac:dyDescent="0.2">
      <c r="A60" s="27" t="s">
        <v>3352</v>
      </c>
      <c r="B60" s="313">
        <v>0</v>
      </c>
      <c r="C60" s="313">
        <v>0</v>
      </c>
      <c r="D60" s="313">
        <v>0</v>
      </c>
      <c r="E60" s="313">
        <v>0</v>
      </c>
      <c r="F60" s="313">
        <v>0</v>
      </c>
      <c r="G60" s="313">
        <v>0</v>
      </c>
      <c r="H60" s="313">
        <v>0</v>
      </c>
      <c r="I60" s="313">
        <v>0</v>
      </c>
      <c r="J60" s="313">
        <v>0</v>
      </c>
      <c r="K60" s="313">
        <v>0</v>
      </c>
      <c r="L60" s="313">
        <v>0</v>
      </c>
      <c r="M60" s="313">
        <v>0</v>
      </c>
      <c r="N60" s="313">
        <v>0</v>
      </c>
    </row>
    <row r="61" spans="1:14" s="171" customFormat="1" x14ac:dyDescent="0.2">
      <c r="A61" s="128" t="s">
        <v>3353</v>
      </c>
      <c r="B61" s="313">
        <v>0</v>
      </c>
      <c r="C61" s="313">
        <v>0</v>
      </c>
      <c r="D61" s="313">
        <v>0</v>
      </c>
      <c r="E61" s="313">
        <v>0</v>
      </c>
      <c r="F61" s="313">
        <v>0</v>
      </c>
      <c r="G61" s="313">
        <v>0</v>
      </c>
      <c r="H61" s="313">
        <v>0</v>
      </c>
      <c r="I61" s="313">
        <v>0</v>
      </c>
      <c r="J61" s="313">
        <v>0</v>
      </c>
      <c r="K61" s="313">
        <v>0</v>
      </c>
      <c r="L61" s="313">
        <v>0</v>
      </c>
      <c r="M61" s="313">
        <v>0</v>
      </c>
      <c r="N61" s="313">
        <v>0</v>
      </c>
    </row>
    <row r="62" spans="1:14" s="171" customFormat="1" x14ac:dyDescent="0.2">
      <c r="A62" s="128" t="s">
        <v>3354</v>
      </c>
      <c r="B62" s="313">
        <v>0</v>
      </c>
      <c r="C62" s="313">
        <v>0</v>
      </c>
      <c r="D62" s="313">
        <v>0</v>
      </c>
      <c r="E62" s="313">
        <v>0</v>
      </c>
      <c r="F62" s="313">
        <v>0</v>
      </c>
      <c r="G62" s="313">
        <v>0</v>
      </c>
      <c r="H62" s="313">
        <v>0</v>
      </c>
      <c r="I62" s="313">
        <v>0</v>
      </c>
      <c r="J62" s="313">
        <v>0</v>
      </c>
      <c r="K62" s="313">
        <v>0</v>
      </c>
      <c r="L62" s="313">
        <v>0</v>
      </c>
      <c r="M62" s="313">
        <v>0</v>
      </c>
      <c r="N62" s="313">
        <v>0</v>
      </c>
    </row>
    <row r="63" spans="1:14" x14ac:dyDescent="0.2">
      <c r="A63" s="27" t="s">
        <v>1837</v>
      </c>
      <c r="B63" s="313">
        <v>0</v>
      </c>
      <c r="C63" s="313">
        <v>0</v>
      </c>
      <c r="D63" s="313">
        <v>0</v>
      </c>
      <c r="E63" s="313">
        <v>0</v>
      </c>
      <c r="F63" s="313">
        <v>0</v>
      </c>
      <c r="G63" s="313">
        <v>0</v>
      </c>
      <c r="H63" s="313">
        <v>0</v>
      </c>
      <c r="I63" s="313">
        <v>0</v>
      </c>
      <c r="J63" s="313">
        <v>0</v>
      </c>
      <c r="K63" s="313">
        <v>0</v>
      </c>
      <c r="L63" s="313">
        <v>0</v>
      </c>
      <c r="M63" s="313">
        <v>0</v>
      </c>
      <c r="N63" s="313">
        <v>0</v>
      </c>
    </row>
    <row r="64" spans="1:14" x14ac:dyDescent="0.2">
      <c r="A64" s="27" t="s">
        <v>3355</v>
      </c>
      <c r="B64" s="313">
        <v>0</v>
      </c>
      <c r="C64" s="313">
        <v>0</v>
      </c>
      <c r="D64" s="313">
        <v>0</v>
      </c>
      <c r="E64" s="313">
        <v>0</v>
      </c>
      <c r="F64" s="313">
        <v>0</v>
      </c>
      <c r="G64" s="313">
        <v>0</v>
      </c>
      <c r="H64" s="313">
        <v>0</v>
      </c>
      <c r="I64" s="313">
        <v>0</v>
      </c>
      <c r="J64" s="313">
        <v>0</v>
      </c>
      <c r="K64" s="313">
        <v>0</v>
      </c>
      <c r="L64" s="313">
        <v>0</v>
      </c>
      <c r="M64" s="313">
        <v>0</v>
      </c>
      <c r="N64" s="313">
        <v>0</v>
      </c>
    </row>
    <row r="65" spans="1:14" x14ac:dyDescent="0.2">
      <c r="A65" s="27" t="s">
        <v>3356</v>
      </c>
      <c r="B65" s="313">
        <v>0</v>
      </c>
      <c r="C65" s="313">
        <v>0</v>
      </c>
      <c r="D65" s="313">
        <v>0</v>
      </c>
      <c r="E65" s="313">
        <v>0</v>
      </c>
      <c r="F65" s="313">
        <v>0</v>
      </c>
      <c r="G65" s="313">
        <v>0</v>
      </c>
      <c r="H65" s="313">
        <v>0</v>
      </c>
      <c r="I65" s="313">
        <v>0</v>
      </c>
      <c r="J65" s="313">
        <v>0</v>
      </c>
      <c r="K65" s="313">
        <v>0</v>
      </c>
      <c r="L65" s="313">
        <v>0</v>
      </c>
      <c r="M65" s="313">
        <v>0</v>
      </c>
      <c r="N65" s="313">
        <v>0</v>
      </c>
    </row>
    <row r="66" spans="1:14" x14ac:dyDescent="0.2">
      <c r="A66" s="27" t="s">
        <v>3357</v>
      </c>
      <c r="B66" s="313">
        <v>0</v>
      </c>
      <c r="C66" s="313">
        <v>0</v>
      </c>
      <c r="D66" s="313">
        <v>0</v>
      </c>
      <c r="E66" s="313">
        <v>0</v>
      </c>
      <c r="F66" s="313">
        <v>0</v>
      </c>
      <c r="G66" s="313">
        <v>0</v>
      </c>
      <c r="H66" s="313">
        <v>0</v>
      </c>
      <c r="I66" s="313">
        <v>0</v>
      </c>
      <c r="J66" s="313">
        <v>0</v>
      </c>
      <c r="K66" s="313">
        <v>0</v>
      </c>
      <c r="L66" s="313">
        <v>0</v>
      </c>
      <c r="M66" s="313">
        <v>0</v>
      </c>
      <c r="N66" s="313">
        <v>0</v>
      </c>
    </row>
    <row r="67" spans="1:14" x14ac:dyDescent="0.2">
      <c r="A67" s="27" t="s">
        <v>1841</v>
      </c>
      <c r="B67" s="313">
        <v>0</v>
      </c>
      <c r="C67" s="313">
        <v>0</v>
      </c>
      <c r="D67" s="313">
        <v>0</v>
      </c>
      <c r="E67" s="313">
        <v>0</v>
      </c>
      <c r="F67" s="313">
        <v>0</v>
      </c>
      <c r="G67" s="313">
        <v>0</v>
      </c>
      <c r="H67" s="313">
        <v>0</v>
      </c>
      <c r="I67" s="313">
        <v>0</v>
      </c>
      <c r="J67" s="313">
        <v>0</v>
      </c>
      <c r="K67" s="313">
        <v>0</v>
      </c>
      <c r="L67" s="313">
        <v>0</v>
      </c>
      <c r="M67" s="313">
        <v>0</v>
      </c>
      <c r="N67" s="313">
        <v>0</v>
      </c>
    </row>
    <row r="68" spans="1:14" x14ac:dyDescent="0.2">
      <c r="A68" s="27" t="s">
        <v>796</v>
      </c>
    </row>
    <row r="69" spans="1:14" x14ac:dyDescent="0.2">
      <c r="A69" s="30" t="s">
        <v>3358</v>
      </c>
    </row>
    <row r="70" spans="1:14" x14ac:dyDescent="0.2">
      <c r="A70" s="30" t="s">
        <v>3359</v>
      </c>
      <c r="B70" s="313">
        <v>0</v>
      </c>
      <c r="C70" s="313">
        <v>0</v>
      </c>
      <c r="D70" s="313">
        <v>0</v>
      </c>
      <c r="E70" s="313">
        <v>0</v>
      </c>
      <c r="F70" s="313">
        <v>0</v>
      </c>
      <c r="G70" s="313">
        <v>0</v>
      </c>
      <c r="H70" s="313">
        <v>0</v>
      </c>
      <c r="I70" s="313">
        <v>0</v>
      </c>
      <c r="J70" s="313">
        <v>0</v>
      </c>
      <c r="K70" s="313">
        <v>0</v>
      </c>
      <c r="L70" s="313">
        <v>0</v>
      </c>
      <c r="M70" s="313">
        <v>0</v>
      </c>
      <c r="N70" s="313">
        <v>0</v>
      </c>
    </row>
    <row r="71" spans="1:14" x14ac:dyDescent="0.2">
      <c r="A71" s="27" t="s">
        <v>3360</v>
      </c>
      <c r="B71" s="313">
        <v>0</v>
      </c>
      <c r="C71" s="313">
        <v>0</v>
      </c>
      <c r="D71" s="313">
        <v>0</v>
      </c>
      <c r="E71" s="313">
        <v>0</v>
      </c>
      <c r="F71" s="313">
        <v>0</v>
      </c>
      <c r="G71" s="313">
        <v>0</v>
      </c>
      <c r="H71" s="313">
        <v>0</v>
      </c>
      <c r="I71" s="313">
        <v>0</v>
      </c>
      <c r="J71" s="313">
        <v>0</v>
      </c>
      <c r="K71" s="313">
        <v>0</v>
      </c>
      <c r="L71" s="313">
        <v>0</v>
      </c>
      <c r="M71" s="313">
        <v>0</v>
      </c>
      <c r="N71" s="313">
        <v>0</v>
      </c>
    </row>
    <row r="72" spans="1:14" x14ac:dyDescent="0.2">
      <c r="A72" s="27" t="s">
        <v>3361</v>
      </c>
      <c r="B72" s="313">
        <v>0</v>
      </c>
      <c r="C72" s="313">
        <v>0</v>
      </c>
      <c r="D72" s="313">
        <v>0</v>
      </c>
      <c r="E72" s="313">
        <v>0</v>
      </c>
      <c r="F72" s="313">
        <v>0</v>
      </c>
      <c r="G72" s="313">
        <v>0</v>
      </c>
      <c r="H72" s="313">
        <v>0</v>
      </c>
      <c r="I72" s="313">
        <v>0</v>
      </c>
      <c r="J72" s="313">
        <v>0</v>
      </c>
      <c r="K72" s="313">
        <v>0</v>
      </c>
      <c r="L72" s="313">
        <v>0</v>
      </c>
      <c r="M72" s="313">
        <v>0</v>
      </c>
      <c r="N72" s="313">
        <v>0</v>
      </c>
    </row>
    <row r="73" spans="1:14" x14ac:dyDescent="0.2">
      <c r="A73" s="27" t="s">
        <v>3362</v>
      </c>
      <c r="B73" s="313">
        <v>967.79</v>
      </c>
      <c r="C73" s="313">
        <v>967.79</v>
      </c>
      <c r="D73" s="313">
        <v>967.79</v>
      </c>
      <c r="E73" s="313">
        <v>967.79</v>
      </c>
      <c r="F73" s="313">
        <v>967.79</v>
      </c>
      <c r="G73" s="313">
        <v>967.79</v>
      </c>
      <c r="H73" s="313">
        <v>967.79</v>
      </c>
      <c r="I73" s="313">
        <v>967.79</v>
      </c>
      <c r="J73" s="313">
        <v>967.79</v>
      </c>
      <c r="K73" s="313">
        <v>967.79</v>
      </c>
      <c r="L73" s="313">
        <v>967.79</v>
      </c>
      <c r="M73" s="313">
        <v>967.79</v>
      </c>
      <c r="N73" s="313">
        <v>967.79</v>
      </c>
    </row>
    <row r="74" spans="1:14" x14ac:dyDescent="0.2">
      <c r="A74" s="27" t="s">
        <v>3363</v>
      </c>
      <c r="B74" s="313">
        <v>0</v>
      </c>
      <c r="C74" s="313">
        <v>0</v>
      </c>
      <c r="D74" s="313">
        <v>0</v>
      </c>
      <c r="E74" s="313">
        <v>0</v>
      </c>
      <c r="F74" s="313">
        <v>0</v>
      </c>
      <c r="G74" s="313">
        <v>0</v>
      </c>
      <c r="H74" s="313">
        <v>0</v>
      </c>
      <c r="I74" s="313">
        <v>0</v>
      </c>
      <c r="J74" s="313">
        <v>0</v>
      </c>
      <c r="K74" s="313">
        <v>0</v>
      </c>
      <c r="L74" s="313">
        <v>0</v>
      </c>
      <c r="M74" s="313">
        <v>0</v>
      </c>
      <c r="N74" s="313">
        <v>0</v>
      </c>
    </row>
    <row r="75" spans="1:14" x14ac:dyDescent="0.2">
      <c r="A75" s="27" t="s">
        <v>3364</v>
      </c>
      <c r="B75" s="313">
        <v>0</v>
      </c>
      <c r="C75" s="313">
        <v>0</v>
      </c>
      <c r="D75" s="313">
        <v>0</v>
      </c>
      <c r="E75" s="313">
        <v>0</v>
      </c>
      <c r="F75" s="313">
        <v>0</v>
      </c>
      <c r="G75" s="313">
        <v>0</v>
      </c>
      <c r="H75" s="313">
        <v>0</v>
      </c>
      <c r="I75" s="313">
        <v>0</v>
      </c>
      <c r="J75" s="313">
        <v>0</v>
      </c>
      <c r="K75" s="313">
        <v>0</v>
      </c>
      <c r="L75" s="313">
        <v>0</v>
      </c>
      <c r="M75" s="313">
        <v>0</v>
      </c>
      <c r="N75" s="313">
        <v>0</v>
      </c>
    </row>
    <row r="76" spans="1:14" x14ac:dyDescent="0.2">
      <c r="A76" s="27" t="s">
        <v>3365</v>
      </c>
      <c r="B76" s="313">
        <v>0</v>
      </c>
      <c r="C76" s="313">
        <v>0</v>
      </c>
      <c r="D76" s="313">
        <v>0</v>
      </c>
      <c r="E76" s="313">
        <v>0</v>
      </c>
      <c r="F76" s="313">
        <v>0</v>
      </c>
      <c r="G76" s="313">
        <v>0</v>
      </c>
      <c r="H76" s="313">
        <v>0</v>
      </c>
      <c r="I76" s="313">
        <v>0</v>
      </c>
      <c r="J76" s="313">
        <v>0</v>
      </c>
      <c r="K76" s="313">
        <v>0</v>
      </c>
      <c r="L76" s="313">
        <v>0</v>
      </c>
      <c r="M76" s="313">
        <v>0</v>
      </c>
      <c r="N76" s="313">
        <v>0</v>
      </c>
    </row>
    <row r="77" spans="1:14" x14ac:dyDescent="0.2">
      <c r="A77" s="27" t="s">
        <v>3366</v>
      </c>
      <c r="B77" s="313">
        <v>0</v>
      </c>
      <c r="C77" s="313">
        <v>0</v>
      </c>
      <c r="D77" s="313">
        <v>0</v>
      </c>
      <c r="E77" s="313">
        <v>0</v>
      </c>
      <c r="F77" s="313">
        <v>0</v>
      </c>
      <c r="G77" s="313">
        <v>0</v>
      </c>
      <c r="H77" s="313">
        <v>0</v>
      </c>
      <c r="I77" s="313">
        <v>0</v>
      </c>
      <c r="J77" s="313">
        <v>0</v>
      </c>
      <c r="K77" s="313">
        <v>0</v>
      </c>
      <c r="L77" s="313">
        <v>0</v>
      </c>
      <c r="M77" s="313">
        <v>0</v>
      </c>
      <c r="N77" s="313">
        <v>0</v>
      </c>
    </row>
    <row r="78" spans="1:14" x14ac:dyDescent="0.2">
      <c r="A78" s="30" t="s">
        <v>3367</v>
      </c>
      <c r="B78" s="313">
        <v>0</v>
      </c>
      <c r="C78" s="313">
        <v>0</v>
      </c>
      <c r="D78" s="313">
        <v>0</v>
      </c>
      <c r="E78" s="313">
        <v>0</v>
      </c>
      <c r="F78" s="313">
        <v>0</v>
      </c>
      <c r="G78" s="313">
        <v>0</v>
      </c>
      <c r="H78" s="313">
        <v>0</v>
      </c>
      <c r="I78" s="313">
        <v>0</v>
      </c>
      <c r="J78" s="313">
        <v>0</v>
      </c>
      <c r="K78" s="313">
        <v>0</v>
      </c>
      <c r="L78" s="313">
        <v>0</v>
      </c>
      <c r="M78" s="313">
        <v>0</v>
      </c>
      <c r="N78" s="313">
        <v>0</v>
      </c>
    </row>
    <row r="79" spans="1:14" x14ac:dyDescent="0.2">
      <c r="A79" s="27" t="s">
        <v>3368</v>
      </c>
      <c r="B79" s="313">
        <v>0</v>
      </c>
      <c r="C79" s="313">
        <v>0</v>
      </c>
      <c r="D79" s="313">
        <v>0</v>
      </c>
      <c r="E79" s="313">
        <v>0</v>
      </c>
      <c r="F79" s="313">
        <v>0</v>
      </c>
      <c r="G79" s="313">
        <v>0</v>
      </c>
      <c r="H79" s="313">
        <v>0</v>
      </c>
      <c r="I79" s="313">
        <v>0</v>
      </c>
      <c r="J79" s="313">
        <v>0</v>
      </c>
      <c r="K79" s="313">
        <v>0</v>
      </c>
      <c r="L79" s="313">
        <v>0</v>
      </c>
      <c r="M79" s="313">
        <v>0</v>
      </c>
      <c r="N79" s="313">
        <v>0</v>
      </c>
    </row>
    <row r="80" spans="1:14" x14ac:dyDescent="0.2">
      <c r="A80" s="27" t="s">
        <v>3369</v>
      </c>
      <c r="B80" s="313">
        <v>0</v>
      </c>
      <c r="C80" s="313">
        <v>0</v>
      </c>
      <c r="D80" s="313">
        <v>0</v>
      </c>
      <c r="E80" s="313">
        <v>0</v>
      </c>
      <c r="F80" s="313">
        <v>0</v>
      </c>
      <c r="G80" s="313">
        <v>0</v>
      </c>
      <c r="H80" s="313">
        <v>0</v>
      </c>
      <c r="I80" s="313">
        <v>0</v>
      </c>
      <c r="J80" s="313">
        <v>0</v>
      </c>
      <c r="K80" s="313">
        <v>0</v>
      </c>
      <c r="L80" s="313">
        <v>0</v>
      </c>
      <c r="M80" s="313">
        <v>0</v>
      </c>
      <c r="N80" s="313">
        <v>0</v>
      </c>
    </row>
    <row r="81" spans="1:14" x14ac:dyDescent="0.2">
      <c r="A81" s="27" t="s">
        <v>3370</v>
      </c>
      <c r="B81" s="313">
        <v>967.79</v>
      </c>
      <c r="C81" s="313">
        <v>967.79</v>
      </c>
      <c r="D81" s="313">
        <v>967.79</v>
      </c>
      <c r="E81" s="313">
        <v>967.79</v>
      </c>
      <c r="F81" s="313">
        <v>967.79</v>
      </c>
      <c r="G81" s="313">
        <v>967.79</v>
      </c>
      <c r="H81" s="313">
        <v>967.79</v>
      </c>
      <c r="I81" s="313">
        <v>967.79</v>
      </c>
      <c r="J81" s="313">
        <v>967.79</v>
      </c>
      <c r="K81" s="313">
        <v>967.79</v>
      </c>
      <c r="L81" s="313">
        <v>967.79</v>
      </c>
      <c r="M81" s="313">
        <v>967.79</v>
      </c>
      <c r="N81" s="313">
        <v>967.79</v>
      </c>
    </row>
    <row r="82" spans="1:14" x14ac:dyDescent="0.2">
      <c r="A82" s="27" t="s">
        <v>3371</v>
      </c>
      <c r="B82" s="313">
        <v>0</v>
      </c>
      <c r="C82" s="313">
        <v>0</v>
      </c>
      <c r="D82" s="313">
        <v>0</v>
      </c>
      <c r="E82" s="313">
        <v>0</v>
      </c>
      <c r="F82" s="313">
        <v>0</v>
      </c>
      <c r="G82" s="313">
        <v>0</v>
      </c>
      <c r="H82" s="313">
        <v>0</v>
      </c>
      <c r="I82" s="313">
        <v>0</v>
      </c>
      <c r="J82" s="313">
        <v>0</v>
      </c>
      <c r="K82" s="313">
        <v>0</v>
      </c>
      <c r="L82" s="313">
        <v>0</v>
      </c>
      <c r="M82" s="313">
        <v>0</v>
      </c>
      <c r="N82" s="313">
        <v>0</v>
      </c>
    </row>
    <row r="83" spans="1:14" x14ac:dyDescent="0.2">
      <c r="A83" s="27" t="s">
        <v>3372</v>
      </c>
      <c r="B83" s="313">
        <v>0</v>
      </c>
      <c r="C83" s="313">
        <v>0</v>
      </c>
      <c r="D83" s="313">
        <v>0</v>
      </c>
      <c r="E83" s="313">
        <v>0</v>
      </c>
      <c r="F83" s="313">
        <v>0</v>
      </c>
      <c r="G83" s="313">
        <v>0</v>
      </c>
      <c r="H83" s="313">
        <v>0</v>
      </c>
      <c r="I83" s="313">
        <v>0</v>
      </c>
      <c r="J83" s="313">
        <v>0</v>
      </c>
      <c r="K83" s="313">
        <v>0</v>
      </c>
      <c r="L83" s="313">
        <v>0</v>
      </c>
      <c r="M83" s="313">
        <v>0</v>
      </c>
      <c r="N83" s="313">
        <v>0</v>
      </c>
    </row>
    <row r="84" spans="1:14" x14ac:dyDescent="0.2">
      <c r="A84" s="27" t="s">
        <v>3373</v>
      </c>
      <c r="B84" s="313">
        <v>0</v>
      </c>
      <c r="C84" s="313">
        <v>0</v>
      </c>
      <c r="D84" s="313">
        <v>0</v>
      </c>
      <c r="E84" s="313">
        <v>0</v>
      </c>
      <c r="F84" s="313">
        <v>0</v>
      </c>
      <c r="G84" s="313">
        <v>0</v>
      </c>
      <c r="H84" s="313">
        <v>0</v>
      </c>
      <c r="I84" s="313">
        <v>0</v>
      </c>
      <c r="J84" s="313">
        <v>0</v>
      </c>
      <c r="K84" s="313">
        <v>0</v>
      </c>
      <c r="L84" s="313">
        <v>0</v>
      </c>
      <c r="M84" s="313">
        <v>0</v>
      </c>
      <c r="N84" s="313">
        <v>0</v>
      </c>
    </row>
    <row r="85" spans="1:14" x14ac:dyDescent="0.2">
      <c r="A85" s="27" t="s">
        <v>1858</v>
      </c>
      <c r="B85" s="313">
        <v>0</v>
      </c>
      <c r="C85" s="313">
        <v>0</v>
      </c>
      <c r="D85" s="313">
        <v>0</v>
      </c>
      <c r="E85" s="313">
        <v>0</v>
      </c>
      <c r="F85" s="313">
        <v>0</v>
      </c>
      <c r="G85" s="313">
        <v>0</v>
      </c>
      <c r="H85" s="313">
        <v>0</v>
      </c>
      <c r="I85" s="313">
        <v>0</v>
      </c>
      <c r="J85" s="313">
        <v>0</v>
      </c>
      <c r="K85" s="313">
        <v>0</v>
      </c>
      <c r="L85" s="313">
        <v>0</v>
      </c>
      <c r="M85" s="313">
        <v>0</v>
      </c>
      <c r="N85" s="313">
        <v>0</v>
      </c>
    </row>
    <row r="86" spans="1:14" x14ac:dyDescent="0.2">
      <c r="A86" s="30" t="s">
        <v>3374</v>
      </c>
      <c r="B86" s="313">
        <v>0</v>
      </c>
      <c r="C86" s="313">
        <v>0</v>
      </c>
      <c r="D86" s="313">
        <v>0</v>
      </c>
      <c r="E86" s="313">
        <v>0</v>
      </c>
      <c r="F86" s="313">
        <v>0</v>
      </c>
      <c r="G86" s="313">
        <v>0</v>
      </c>
      <c r="H86" s="313">
        <v>0</v>
      </c>
      <c r="I86" s="313">
        <v>0</v>
      </c>
      <c r="J86" s="313">
        <v>0</v>
      </c>
      <c r="K86" s="313">
        <v>0</v>
      </c>
      <c r="L86" s="313">
        <v>0</v>
      </c>
      <c r="M86" s="313">
        <v>0</v>
      </c>
      <c r="N86" s="313">
        <v>0</v>
      </c>
    </row>
    <row r="87" spans="1:14" x14ac:dyDescent="0.2">
      <c r="A87" s="27" t="s">
        <v>3375</v>
      </c>
      <c r="B87" s="313">
        <v>0</v>
      </c>
      <c r="C87" s="313">
        <v>0</v>
      </c>
      <c r="D87" s="313">
        <v>0</v>
      </c>
      <c r="E87" s="313">
        <v>0</v>
      </c>
      <c r="F87" s="313">
        <v>0</v>
      </c>
      <c r="G87" s="313">
        <v>0</v>
      </c>
      <c r="H87" s="313">
        <v>0</v>
      </c>
      <c r="I87" s="313">
        <v>0</v>
      </c>
      <c r="J87" s="313">
        <v>0</v>
      </c>
      <c r="K87" s="313">
        <v>0</v>
      </c>
      <c r="L87" s="313">
        <v>0</v>
      </c>
      <c r="M87" s="313">
        <v>0</v>
      </c>
      <c r="N87" s="313">
        <v>0</v>
      </c>
    </row>
    <row r="88" spans="1:14" x14ac:dyDescent="0.2">
      <c r="A88" s="27" t="s">
        <v>3376</v>
      </c>
      <c r="B88" s="313">
        <v>0</v>
      </c>
      <c r="C88" s="313">
        <v>0</v>
      </c>
      <c r="D88" s="313">
        <v>0</v>
      </c>
      <c r="E88" s="313">
        <v>0</v>
      </c>
      <c r="F88" s="313">
        <v>0</v>
      </c>
      <c r="G88" s="313">
        <v>0</v>
      </c>
      <c r="H88" s="313">
        <v>0</v>
      </c>
      <c r="I88" s="313">
        <v>0</v>
      </c>
      <c r="J88" s="313">
        <v>0</v>
      </c>
      <c r="K88" s="313">
        <v>0</v>
      </c>
      <c r="L88" s="313">
        <v>0</v>
      </c>
      <c r="M88" s="313">
        <v>0</v>
      </c>
      <c r="N88" s="313">
        <v>0</v>
      </c>
    </row>
    <row r="89" spans="1:14" x14ac:dyDescent="0.2">
      <c r="A89" s="27" t="s">
        <v>3377</v>
      </c>
      <c r="B89" s="313">
        <v>967.79</v>
      </c>
      <c r="C89" s="313">
        <v>967.79</v>
      </c>
      <c r="D89" s="313">
        <v>967.79</v>
      </c>
      <c r="E89" s="313">
        <v>967.79</v>
      </c>
      <c r="F89" s="313">
        <v>967.79</v>
      </c>
      <c r="G89" s="313">
        <v>967.79</v>
      </c>
      <c r="H89" s="313">
        <v>967.79</v>
      </c>
      <c r="I89" s="313">
        <v>967.79</v>
      </c>
      <c r="J89" s="313">
        <v>967.79</v>
      </c>
      <c r="K89" s="313">
        <v>967.79</v>
      </c>
      <c r="L89" s="313">
        <v>967.79</v>
      </c>
      <c r="M89" s="313">
        <v>967.79</v>
      </c>
      <c r="N89" s="313">
        <v>967.79</v>
      </c>
    </row>
    <row r="90" spans="1:14" x14ac:dyDescent="0.2">
      <c r="A90" s="27" t="s">
        <v>3378</v>
      </c>
      <c r="B90" s="313">
        <v>0</v>
      </c>
      <c r="C90" s="313">
        <v>0</v>
      </c>
      <c r="D90" s="313">
        <v>0</v>
      </c>
      <c r="E90" s="313">
        <v>0</v>
      </c>
      <c r="F90" s="313">
        <v>0</v>
      </c>
      <c r="G90" s="313">
        <v>0</v>
      </c>
      <c r="H90" s="313">
        <v>0</v>
      </c>
      <c r="I90" s="313">
        <v>0</v>
      </c>
      <c r="J90" s="313">
        <v>0</v>
      </c>
      <c r="K90" s="313">
        <v>0</v>
      </c>
      <c r="L90" s="313">
        <v>0</v>
      </c>
      <c r="M90" s="313">
        <v>0</v>
      </c>
      <c r="N90" s="313">
        <v>0</v>
      </c>
    </row>
    <row r="91" spans="1:14" x14ac:dyDescent="0.2">
      <c r="A91" s="27" t="s">
        <v>3379</v>
      </c>
      <c r="B91" s="313">
        <v>0</v>
      </c>
      <c r="C91" s="313">
        <v>0</v>
      </c>
      <c r="D91" s="313">
        <v>0</v>
      </c>
      <c r="E91" s="313">
        <v>0</v>
      </c>
      <c r="F91" s="313">
        <v>0</v>
      </c>
      <c r="G91" s="313">
        <v>0</v>
      </c>
      <c r="H91" s="313">
        <v>0</v>
      </c>
      <c r="I91" s="313">
        <v>0</v>
      </c>
      <c r="J91" s="313">
        <v>0</v>
      </c>
      <c r="K91" s="313">
        <v>0</v>
      </c>
      <c r="L91" s="313">
        <v>0</v>
      </c>
      <c r="M91" s="313">
        <v>0</v>
      </c>
      <c r="N91" s="313">
        <v>0</v>
      </c>
    </row>
    <row r="92" spans="1:14" x14ac:dyDescent="0.2">
      <c r="A92" s="27" t="s">
        <v>3380</v>
      </c>
      <c r="B92" s="313">
        <v>0</v>
      </c>
      <c r="C92" s="313">
        <v>0</v>
      </c>
      <c r="D92" s="313">
        <v>0</v>
      </c>
      <c r="E92" s="313">
        <v>0</v>
      </c>
      <c r="F92" s="313">
        <v>0</v>
      </c>
      <c r="G92" s="313">
        <v>0</v>
      </c>
      <c r="H92" s="313">
        <v>0</v>
      </c>
      <c r="I92" s="313">
        <v>0</v>
      </c>
      <c r="J92" s="313">
        <v>0</v>
      </c>
      <c r="K92" s="313">
        <v>0</v>
      </c>
      <c r="L92" s="313">
        <v>0</v>
      </c>
      <c r="M92" s="313">
        <v>0</v>
      </c>
      <c r="N92" s="313">
        <v>0</v>
      </c>
    </row>
    <row r="93" spans="1:14" x14ac:dyDescent="0.2">
      <c r="A93" s="27" t="s">
        <v>2882</v>
      </c>
    </row>
    <row r="94" spans="1:14" x14ac:dyDescent="0.2">
      <c r="A94" s="27" t="s">
        <v>3381</v>
      </c>
    </row>
    <row r="95" spans="1:14" s="171" customFormat="1" x14ac:dyDescent="0.2">
      <c r="A95" s="128" t="s">
        <v>3764</v>
      </c>
      <c r="B95" s="313">
        <v>0</v>
      </c>
      <c r="C95" s="313">
        <v>0</v>
      </c>
      <c r="D95" s="313">
        <v>0</v>
      </c>
      <c r="E95" s="313">
        <v>0</v>
      </c>
      <c r="F95" s="313">
        <v>0</v>
      </c>
      <c r="G95" s="313">
        <v>0</v>
      </c>
      <c r="H95" s="313">
        <v>0</v>
      </c>
      <c r="I95" s="313">
        <v>0</v>
      </c>
      <c r="J95" s="313">
        <v>0</v>
      </c>
      <c r="K95" s="313">
        <v>0</v>
      </c>
      <c r="L95" s="313">
        <v>0</v>
      </c>
      <c r="M95" s="313">
        <v>0</v>
      </c>
      <c r="N95" s="313">
        <v>0</v>
      </c>
    </row>
    <row r="96" spans="1:14" s="171" customFormat="1" x14ac:dyDescent="0.2">
      <c r="A96" s="128" t="s">
        <v>3383</v>
      </c>
      <c r="B96" s="313">
        <v>0</v>
      </c>
      <c r="C96" s="313">
        <v>0</v>
      </c>
      <c r="D96" s="313">
        <v>0</v>
      </c>
      <c r="E96" s="313">
        <v>0</v>
      </c>
      <c r="F96" s="313">
        <v>0</v>
      </c>
      <c r="G96" s="313">
        <v>0</v>
      </c>
      <c r="H96" s="313">
        <v>0</v>
      </c>
      <c r="I96" s="313">
        <v>0</v>
      </c>
      <c r="J96" s="313">
        <v>0</v>
      </c>
      <c r="K96" s="313">
        <v>0</v>
      </c>
      <c r="L96" s="313">
        <v>0</v>
      </c>
      <c r="M96" s="313">
        <v>0</v>
      </c>
      <c r="N96" s="313">
        <v>0</v>
      </c>
    </row>
    <row r="97" spans="1:14" s="171" customFormat="1" x14ac:dyDescent="0.2">
      <c r="A97" s="128" t="s">
        <v>3765</v>
      </c>
      <c r="B97" s="313">
        <v>0</v>
      </c>
      <c r="C97" s="313">
        <v>0</v>
      </c>
      <c r="D97" s="313">
        <v>0</v>
      </c>
      <c r="E97" s="313">
        <v>0</v>
      </c>
      <c r="F97" s="313">
        <v>0</v>
      </c>
      <c r="G97" s="313">
        <v>0</v>
      </c>
      <c r="H97" s="313">
        <v>0</v>
      </c>
      <c r="I97" s="313">
        <v>0</v>
      </c>
      <c r="J97" s="313">
        <v>0</v>
      </c>
      <c r="K97" s="313">
        <v>0</v>
      </c>
      <c r="L97" s="313">
        <v>0</v>
      </c>
      <c r="M97" s="313">
        <v>0</v>
      </c>
      <c r="N97" s="313">
        <v>0</v>
      </c>
    </row>
    <row r="98" spans="1:14" s="171" customFormat="1" x14ac:dyDescent="0.2">
      <c r="A98" s="128" t="s">
        <v>3766</v>
      </c>
      <c r="B98" s="313">
        <v>0</v>
      </c>
      <c r="C98" s="313">
        <v>0</v>
      </c>
      <c r="D98" s="313">
        <v>0</v>
      </c>
      <c r="E98" s="313">
        <v>0</v>
      </c>
      <c r="F98" s="313">
        <v>0</v>
      </c>
      <c r="G98" s="313">
        <v>0</v>
      </c>
      <c r="H98" s="313">
        <v>0</v>
      </c>
      <c r="I98" s="313">
        <v>0</v>
      </c>
      <c r="J98" s="313">
        <v>0</v>
      </c>
      <c r="K98" s="313">
        <v>0</v>
      </c>
      <c r="L98" s="313">
        <v>0</v>
      </c>
      <c r="M98" s="313">
        <v>0</v>
      </c>
      <c r="N98" s="313">
        <v>0</v>
      </c>
    </row>
    <row r="99" spans="1:14" s="171" customFormat="1" x14ac:dyDescent="0.2">
      <c r="A99" s="128" t="s">
        <v>3767</v>
      </c>
      <c r="B99" s="313">
        <v>0</v>
      </c>
      <c r="C99" s="313">
        <v>0</v>
      </c>
      <c r="D99" s="313">
        <v>0</v>
      </c>
      <c r="E99" s="313">
        <v>0</v>
      </c>
      <c r="F99" s="313">
        <v>0</v>
      </c>
      <c r="G99" s="313">
        <v>0</v>
      </c>
      <c r="H99" s="313">
        <v>0</v>
      </c>
      <c r="I99" s="313">
        <v>0</v>
      </c>
      <c r="J99" s="313">
        <v>0</v>
      </c>
      <c r="K99" s="313">
        <v>0</v>
      </c>
      <c r="L99" s="313">
        <v>0</v>
      </c>
      <c r="M99" s="313">
        <v>0</v>
      </c>
      <c r="N99" s="313">
        <v>0</v>
      </c>
    </row>
    <row r="100" spans="1:14" x14ac:dyDescent="0.2">
      <c r="A100" s="27" t="s">
        <v>3387</v>
      </c>
    </row>
    <row r="101" spans="1:14" x14ac:dyDescent="0.2">
      <c r="A101" s="27" t="s">
        <v>3388</v>
      </c>
    </row>
    <row r="102" spans="1:14" x14ac:dyDescent="0.2">
      <c r="A102" s="27" t="s">
        <v>3389</v>
      </c>
    </row>
    <row r="103" spans="1:14" x14ac:dyDescent="0.2">
      <c r="A103" s="27" t="s">
        <v>3390</v>
      </c>
    </row>
    <row r="104" spans="1:14" s="171" customFormat="1" x14ac:dyDescent="0.2">
      <c r="A104" s="128" t="s">
        <v>3768</v>
      </c>
      <c r="B104" s="313">
        <v>0.97402999999999995</v>
      </c>
      <c r="C104" s="313">
        <v>0.97402999999999995</v>
      </c>
      <c r="D104" s="313">
        <v>0.97402999999999995</v>
      </c>
      <c r="E104" s="313">
        <v>0.97402999999999995</v>
      </c>
      <c r="F104" s="313">
        <v>0.97402999999999995</v>
      </c>
      <c r="G104" s="313">
        <v>0.97402999999999995</v>
      </c>
      <c r="H104" s="313">
        <v>0.97402999999999995</v>
      </c>
      <c r="I104" s="313">
        <v>0.97402999999999995</v>
      </c>
      <c r="J104" s="313">
        <v>0.97402999999999995</v>
      </c>
      <c r="K104" s="313">
        <v>0.97402999999999995</v>
      </c>
      <c r="L104" s="313">
        <v>0.97402999999999995</v>
      </c>
      <c r="M104" s="313">
        <v>0.97402999999999995</v>
      </c>
      <c r="N104" s="313">
        <v>0.97402999999999995</v>
      </c>
    </row>
    <row r="105" spans="1:14" s="171" customFormat="1" x14ac:dyDescent="0.2">
      <c r="A105" s="128" t="s">
        <v>3769</v>
      </c>
      <c r="B105" s="313">
        <v>0.97402999999999995</v>
      </c>
      <c r="C105" s="313">
        <v>0.97402999999999995</v>
      </c>
      <c r="D105" s="313">
        <v>0.97402999999999995</v>
      </c>
      <c r="E105" s="313">
        <v>0.97402999999999995</v>
      </c>
      <c r="F105" s="313">
        <v>0.97402999999999995</v>
      </c>
      <c r="G105" s="313">
        <v>0.97402999999999995</v>
      </c>
      <c r="H105" s="313">
        <v>0.97402999999999995</v>
      </c>
      <c r="I105" s="313">
        <v>0.97402999999999995</v>
      </c>
      <c r="J105" s="313">
        <v>0.97402999999999995</v>
      </c>
      <c r="K105" s="313">
        <v>0.97402999999999995</v>
      </c>
      <c r="L105" s="313">
        <v>0.97402999999999995</v>
      </c>
      <c r="M105" s="313">
        <v>0.97402999999999995</v>
      </c>
      <c r="N105" s="313">
        <v>0.97402999999999995</v>
      </c>
    </row>
    <row r="106" spans="1:14" s="171" customFormat="1" x14ac:dyDescent="0.2">
      <c r="A106" s="128" t="s">
        <v>3393</v>
      </c>
      <c r="B106" s="313">
        <v>0.97402999999999995</v>
      </c>
      <c r="C106" s="313">
        <v>0.97402999999999995</v>
      </c>
      <c r="D106" s="313">
        <v>0.97402999999999995</v>
      </c>
      <c r="E106" s="313">
        <v>0.97402999999999995</v>
      </c>
      <c r="F106" s="313">
        <v>0.97402999999999995</v>
      </c>
      <c r="G106" s="313">
        <v>0.97402999999999995</v>
      </c>
      <c r="H106" s="313">
        <v>0.97402999999999995</v>
      </c>
      <c r="I106" s="313">
        <v>0.97402999999999995</v>
      </c>
      <c r="J106" s="313">
        <v>0.97402999999999995</v>
      </c>
      <c r="K106" s="313">
        <v>0.97402999999999995</v>
      </c>
      <c r="L106" s="313">
        <v>0.97402999999999995</v>
      </c>
      <c r="M106" s="313">
        <v>0.97402999999999995</v>
      </c>
      <c r="N106" s="313">
        <v>0.97402999999999995</v>
      </c>
    </row>
    <row r="107" spans="1:14" s="171" customFormat="1" x14ac:dyDescent="0.2">
      <c r="A107" s="128" t="s">
        <v>3394</v>
      </c>
      <c r="B107" s="313">
        <v>0.97402999999999995</v>
      </c>
      <c r="C107" s="313">
        <v>0.97402999999999995</v>
      </c>
      <c r="D107" s="313">
        <v>0.97402999999999995</v>
      </c>
      <c r="E107" s="313">
        <v>0.97402999999999995</v>
      </c>
      <c r="F107" s="313">
        <v>0.97402999999999995</v>
      </c>
      <c r="G107" s="313">
        <v>0.97402999999999995</v>
      </c>
      <c r="H107" s="313">
        <v>0.97402999999999995</v>
      </c>
      <c r="I107" s="313">
        <v>0.97402999999999995</v>
      </c>
      <c r="J107" s="313">
        <v>0.97402999999999995</v>
      </c>
      <c r="K107" s="313">
        <v>0.97402999999999995</v>
      </c>
      <c r="L107" s="313">
        <v>0.97402999999999995</v>
      </c>
      <c r="M107" s="313">
        <v>0.97402999999999995</v>
      </c>
      <c r="N107" s="313">
        <v>0.97402999999999995</v>
      </c>
    </row>
    <row r="108" spans="1:14" s="171" customFormat="1" x14ac:dyDescent="0.2">
      <c r="A108" s="128" t="s">
        <v>3395</v>
      </c>
      <c r="B108" s="313">
        <v>0.97402999999999995</v>
      </c>
      <c r="C108" s="313">
        <v>0.97402999999999995</v>
      </c>
      <c r="D108" s="313">
        <v>0.97402999999999995</v>
      </c>
      <c r="E108" s="313">
        <v>0.97402999999999995</v>
      </c>
      <c r="F108" s="313">
        <v>0.97402999999999995</v>
      </c>
      <c r="G108" s="313">
        <v>0.97402999999999995</v>
      </c>
      <c r="H108" s="313">
        <v>0.97402999999999995</v>
      </c>
      <c r="I108" s="313">
        <v>0.97402999999999995</v>
      </c>
      <c r="J108" s="313">
        <v>0.97402999999999995</v>
      </c>
      <c r="K108" s="313">
        <v>0.97402999999999995</v>
      </c>
      <c r="L108" s="313">
        <v>0.97402999999999995</v>
      </c>
      <c r="M108" s="313">
        <v>0.97402999999999995</v>
      </c>
      <c r="N108" s="313">
        <v>0.97402999999999995</v>
      </c>
    </row>
    <row r="109" spans="1:14" s="171" customFormat="1" x14ac:dyDescent="0.2">
      <c r="A109" s="128" t="s">
        <v>3770</v>
      </c>
      <c r="B109" s="313">
        <v>0.97402999999999995</v>
      </c>
      <c r="C109" s="313">
        <v>0.97402999999999995</v>
      </c>
      <c r="D109" s="313">
        <v>0.97402999999999995</v>
      </c>
      <c r="E109" s="313">
        <v>0.97402999999999995</v>
      </c>
      <c r="F109" s="313">
        <v>0.97402999999999995</v>
      </c>
      <c r="G109" s="313">
        <v>0.97402999999999995</v>
      </c>
      <c r="H109" s="313">
        <v>0.97402999999999995</v>
      </c>
      <c r="I109" s="313">
        <v>0.97402999999999995</v>
      </c>
      <c r="J109" s="313">
        <v>0.97402999999999995</v>
      </c>
      <c r="K109" s="313">
        <v>0.97402999999999995</v>
      </c>
      <c r="L109" s="313">
        <v>0.97402999999999995</v>
      </c>
      <c r="M109" s="313">
        <v>0.97402999999999995</v>
      </c>
      <c r="N109" s="313">
        <v>0.97402999999999995</v>
      </c>
    </row>
    <row r="110" spans="1:14" s="171" customFormat="1" x14ac:dyDescent="0.2">
      <c r="A110" s="128" t="s">
        <v>3771</v>
      </c>
      <c r="B110" s="313">
        <v>0.97402999999999995</v>
      </c>
      <c r="C110" s="313">
        <v>0.97402999999999995</v>
      </c>
      <c r="D110" s="313">
        <v>0.97402999999999995</v>
      </c>
      <c r="E110" s="313">
        <v>0.97402999999999995</v>
      </c>
      <c r="F110" s="313">
        <v>0.97402999999999995</v>
      </c>
      <c r="G110" s="313">
        <v>0.97402999999999995</v>
      </c>
      <c r="H110" s="313">
        <v>0.97402999999999995</v>
      </c>
      <c r="I110" s="313">
        <v>0.97402999999999995</v>
      </c>
      <c r="J110" s="313">
        <v>0.97402999999999995</v>
      </c>
      <c r="K110" s="313">
        <v>0.97402999999999995</v>
      </c>
      <c r="L110" s="313">
        <v>0.97402999999999995</v>
      </c>
      <c r="M110" s="313">
        <v>0.97402999999999995</v>
      </c>
      <c r="N110" s="313">
        <v>0.97402999999999995</v>
      </c>
    </row>
    <row r="111" spans="1:14" s="171" customFormat="1" x14ac:dyDescent="0.2">
      <c r="A111" s="128" t="s">
        <v>3398</v>
      </c>
      <c r="B111" s="313">
        <v>0.97402999999999995</v>
      </c>
      <c r="C111" s="313">
        <v>0.97402999999999995</v>
      </c>
      <c r="D111" s="313">
        <v>0.97402999999999995</v>
      </c>
      <c r="E111" s="313">
        <v>0.97402999999999995</v>
      </c>
      <c r="F111" s="313">
        <v>0.97402999999999995</v>
      </c>
      <c r="G111" s="313">
        <v>0.97402999999999995</v>
      </c>
      <c r="H111" s="313">
        <v>0.97402999999999995</v>
      </c>
      <c r="I111" s="313">
        <v>0.97402999999999995</v>
      </c>
      <c r="J111" s="313">
        <v>0.97402999999999995</v>
      </c>
      <c r="K111" s="313">
        <v>0.97402999999999995</v>
      </c>
      <c r="L111" s="313">
        <v>0.97402999999999995</v>
      </c>
      <c r="M111" s="313">
        <v>0.97402999999999995</v>
      </c>
      <c r="N111" s="313">
        <v>0.97402999999999995</v>
      </c>
    </row>
    <row r="112" spans="1:14" s="171" customFormat="1" x14ac:dyDescent="0.2">
      <c r="A112" s="128" t="s">
        <v>3772</v>
      </c>
      <c r="B112" s="313">
        <v>0.97402999999999995</v>
      </c>
      <c r="C112" s="313">
        <v>0.97402999999999995</v>
      </c>
      <c r="D112" s="313">
        <v>0.97402999999999995</v>
      </c>
      <c r="E112" s="313">
        <v>0.97402999999999995</v>
      </c>
      <c r="F112" s="313">
        <v>0.97402999999999995</v>
      </c>
      <c r="G112" s="313">
        <v>0.97402999999999995</v>
      </c>
      <c r="H112" s="313">
        <v>0.97402999999999995</v>
      </c>
      <c r="I112" s="313">
        <v>0.97402999999999995</v>
      </c>
      <c r="J112" s="313">
        <v>0.97402999999999995</v>
      </c>
      <c r="K112" s="313">
        <v>0.97402999999999995</v>
      </c>
      <c r="L112" s="313">
        <v>0.97402999999999995</v>
      </c>
      <c r="M112" s="313">
        <v>0.97402999999999995</v>
      </c>
      <c r="N112" s="313">
        <v>0.97402999999999995</v>
      </c>
    </row>
    <row r="113" spans="1:14" s="171" customFormat="1" x14ac:dyDescent="0.2">
      <c r="A113" s="128" t="s">
        <v>3773</v>
      </c>
      <c r="B113" s="313">
        <v>0.97402999999999995</v>
      </c>
      <c r="C113" s="313">
        <v>0.97402999999999995</v>
      </c>
      <c r="D113" s="313">
        <v>0.97402999999999995</v>
      </c>
      <c r="E113" s="313">
        <v>0.97402999999999995</v>
      </c>
      <c r="F113" s="313">
        <v>0.97402999999999995</v>
      </c>
      <c r="G113" s="313">
        <v>0.97402999999999995</v>
      </c>
      <c r="H113" s="313">
        <v>0.97402999999999995</v>
      </c>
      <c r="I113" s="313">
        <v>0.97402999999999995</v>
      </c>
      <c r="J113" s="313">
        <v>0.97402999999999995</v>
      </c>
      <c r="K113" s="313">
        <v>0.97402999999999995</v>
      </c>
      <c r="L113" s="313">
        <v>0.97402999999999995</v>
      </c>
      <c r="M113" s="313">
        <v>0.97402999999999995</v>
      </c>
      <c r="N113" s="313">
        <v>0.97402999999999995</v>
      </c>
    </row>
    <row r="114" spans="1:14" s="171" customFormat="1" x14ac:dyDescent="0.2">
      <c r="A114" s="128" t="s">
        <v>3774</v>
      </c>
      <c r="B114" s="313">
        <v>0.97402999999999995</v>
      </c>
      <c r="C114" s="313">
        <v>0.97402999999999995</v>
      </c>
      <c r="D114" s="313">
        <v>0.97402999999999995</v>
      </c>
      <c r="E114" s="313">
        <v>0.97402999999999995</v>
      </c>
      <c r="F114" s="313">
        <v>0.97402999999999995</v>
      </c>
      <c r="G114" s="313">
        <v>0.97402999999999995</v>
      </c>
      <c r="H114" s="313">
        <v>0.97402999999999995</v>
      </c>
      <c r="I114" s="313">
        <v>0.97402999999999995</v>
      </c>
      <c r="J114" s="313">
        <v>0.97402999999999995</v>
      </c>
      <c r="K114" s="313">
        <v>0.97402999999999995</v>
      </c>
      <c r="L114" s="313">
        <v>0.97402999999999995</v>
      </c>
      <c r="M114" s="313">
        <v>0.97402999999999995</v>
      </c>
      <c r="N114" s="313">
        <v>0.97402999999999995</v>
      </c>
    </row>
    <row r="115" spans="1:14" s="171" customFormat="1" x14ac:dyDescent="0.2">
      <c r="A115" s="128" t="s">
        <v>3402</v>
      </c>
      <c r="B115" s="313">
        <v>0.97402999999999995</v>
      </c>
      <c r="C115" s="313">
        <v>0.97402999999999995</v>
      </c>
      <c r="D115" s="313">
        <v>0.97402999999999995</v>
      </c>
      <c r="E115" s="313">
        <v>0.97402999999999995</v>
      </c>
      <c r="F115" s="313">
        <v>0.97402999999999995</v>
      </c>
      <c r="G115" s="313">
        <v>0.97402999999999995</v>
      </c>
      <c r="H115" s="313">
        <v>0.97402999999999995</v>
      </c>
      <c r="I115" s="313">
        <v>0.97402999999999995</v>
      </c>
      <c r="J115" s="313">
        <v>0.97402999999999995</v>
      </c>
      <c r="K115" s="313">
        <v>0.97402999999999995</v>
      </c>
      <c r="L115" s="313">
        <v>0.97402999999999995</v>
      </c>
      <c r="M115" s="313">
        <v>0.97402999999999995</v>
      </c>
      <c r="N115" s="313">
        <v>0.97402999999999995</v>
      </c>
    </row>
    <row r="116" spans="1:14" s="171" customFormat="1" x14ac:dyDescent="0.2">
      <c r="A116" s="128" t="s">
        <v>3775</v>
      </c>
      <c r="B116" s="313">
        <v>0.97402999999999995</v>
      </c>
      <c r="C116" s="313">
        <v>0.97402999999999995</v>
      </c>
      <c r="D116" s="313">
        <v>0.97402999999999995</v>
      </c>
      <c r="E116" s="313">
        <v>0.97402999999999995</v>
      </c>
      <c r="F116" s="313">
        <v>0.97402999999999995</v>
      </c>
      <c r="G116" s="313">
        <v>0.97402999999999995</v>
      </c>
      <c r="H116" s="313">
        <v>0.97402999999999995</v>
      </c>
      <c r="I116" s="313">
        <v>0.97402999999999995</v>
      </c>
      <c r="J116" s="313">
        <v>0.97402999999999995</v>
      </c>
      <c r="K116" s="313">
        <v>0.97402999999999995</v>
      </c>
      <c r="L116" s="313">
        <v>0.97402999999999995</v>
      </c>
      <c r="M116" s="313">
        <v>0.97402999999999995</v>
      </c>
      <c r="N116" s="313">
        <v>0.97402999999999995</v>
      </c>
    </row>
    <row r="117" spans="1:14" s="171" customFormat="1" x14ac:dyDescent="0.2">
      <c r="A117" s="128" t="s">
        <v>3776</v>
      </c>
      <c r="B117" s="313">
        <v>0.97402999999999995</v>
      </c>
      <c r="C117" s="313">
        <v>0.97402999999999995</v>
      </c>
      <c r="D117" s="313">
        <v>0.97402999999999995</v>
      </c>
      <c r="E117" s="313">
        <v>0.97402999999999995</v>
      </c>
      <c r="F117" s="313">
        <v>0.97402999999999995</v>
      </c>
      <c r="G117" s="313">
        <v>0.97402999999999995</v>
      </c>
      <c r="H117" s="313">
        <v>0.97402999999999995</v>
      </c>
      <c r="I117" s="313">
        <v>0.97402999999999995</v>
      </c>
      <c r="J117" s="313">
        <v>0.97402999999999995</v>
      </c>
      <c r="K117" s="313">
        <v>0.97402999999999995</v>
      </c>
      <c r="L117" s="313">
        <v>0.97402999999999995</v>
      </c>
      <c r="M117" s="313">
        <v>0.97402999999999995</v>
      </c>
      <c r="N117" s="313">
        <v>0.97402999999999995</v>
      </c>
    </row>
    <row r="118" spans="1:14" s="171" customFormat="1" x14ac:dyDescent="0.2">
      <c r="A118" s="128" t="s">
        <v>3405</v>
      </c>
      <c r="B118" s="313">
        <v>0.97402999999999995</v>
      </c>
      <c r="C118" s="313">
        <v>0.97402999999999995</v>
      </c>
      <c r="D118" s="313">
        <v>0.97402999999999995</v>
      </c>
      <c r="E118" s="313">
        <v>0.97402999999999995</v>
      </c>
      <c r="F118" s="313">
        <v>0.97402999999999995</v>
      </c>
      <c r="G118" s="313">
        <v>0.97402999999999995</v>
      </c>
      <c r="H118" s="313">
        <v>0.97402999999999995</v>
      </c>
      <c r="I118" s="313">
        <v>0.97402999999999995</v>
      </c>
      <c r="J118" s="313">
        <v>0.97402999999999995</v>
      </c>
      <c r="K118" s="313">
        <v>0.97402999999999995</v>
      </c>
      <c r="L118" s="313">
        <v>0.97402999999999995</v>
      </c>
      <c r="M118" s="313">
        <v>0.97402999999999995</v>
      </c>
      <c r="N118" s="313">
        <v>0.97402999999999995</v>
      </c>
    </row>
    <row r="119" spans="1:14" s="171" customFormat="1" x14ac:dyDescent="0.2">
      <c r="A119" s="128" t="s">
        <v>3406</v>
      </c>
      <c r="B119" s="313">
        <v>0.97402999999999995</v>
      </c>
      <c r="C119" s="313">
        <v>0.97402999999999995</v>
      </c>
      <c r="D119" s="313">
        <v>0.97402999999999995</v>
      </c>
      <c r="E119" s="313">
        <v>0.97402999999999995</v>
      </c>
      <c r="F119" s="313">
        <v>0.97402999999999995</v>
      </c>
      <c r="G119" s="313">
        <v>0.97402999999999995</v>
      </c>
      <c r="H119" s="313">
        <v>0.97402999999999995</v>
      </c>
      <c r="I119" s="313">
        <v>0.97402999999999995</v>
      </c>
      <c r="J119" s="313">
        <v>0.97402999999999995</v>
      </c>
      <c r="K119" s="313">
        <v>0.97402999999999995</v>
      </c>
      <c r="L119" s="313">
        <v>0.97402999999999995</v>
      </c>
      <c r="M119" s="313">
        <v>0.97402999999999995</v>
      </c>
      <c r="N119" s="313">
        <v>0.97402999999999995</v>
      </c>
    </row>
    <row r="120" spans="1:14" s="171" customFormat="1" x14ac:dyDescent="0.2">
      <c r="A120" s="128" t="s">
        <v>3407</v>
      </c>
      <c r="B120" s="313">
        <v>0.97402999999999995</v>
      </c>
      <c r="C120" s="313">
        <v>0.97402999999999995</v>
      </c>
      <c r="D120" s="313">
        <v>0.97402999999999995</v>
      </c>
      <c r="E120" s="313">
        <v>0.97402999999999995</v>
      </c>
      <c r="F120" s="313">
        <v>0.97402999999999995</v>
      </c>
      <c r="G120" s="313">
        <v>0.97402999999999995</v>
      </c>
      <c r="H120" s="313">
        <v>0.97402999999999995</v>
      </c>
      <c r="I120" s="313">
        <v>0.97402999999999995</v>
      </c>
      <c r="J120" s="313">
        <v>0.97402999999999995</v>
      </c>
      <c r="K120" s="313">
        <v>0.97402999999999995</v>
      </c>
      <c r="L120" s="313">
        <v>0.97402999999999995</v>
      </c>
      <c r="M120" s="313">
        <v>0.97402999999999995</v>
      </c>
      <c r="N120" s="313">
        <v>0.97402999999999995</v>
      </c>
    </row>
    <row r="121" spans="1:14" s="171" customFormat="1" x14ac:dyDescent="0.2">
      <c r="A121" s="128" t="s">
        <v>3408</v>
      </c>
      <c r="B121" s="313">
        <v>0.97402999999999995</v>
      </c>
      <c r="C121" s="313">
        <v>0.97402999999999995</v>
      </c>
      <c r="D121" s="313">
        <v>0.97402999999999995</v>
      </c>
      <c r="E121" s="313">
        <v>0.97402999999999995</v>
      </c>
      <c r="F121" s="313">
        <v>0.97402999999999995</v>
      </c>
      <c r="G121" s="313">
        <v>0.97402999999999995</v>
      </c>
      <c r="H121" s="313">
        <v>0.97402999999999995</v>
      </c>
      <c r="I121" s="313">
        <v>0.97402999999999995</v>
      </c>
      <c r="J121" s="313">
        <v>0.97402999999999995</v>
      </c>
      <c r="K121" s="313">
        <v>0.97402999999999995</v>
      </c>
      <c r="L121" s="313">
        <v>0.97402999999999995</v>
      </c>
      <c r="M121" s="313">
        <v>0.97402999999999995</v>
      </c>
      <c r="N121" s="313">
        <v>0.97402999999999995</v>
      </c>
    </row>
    <row r="122" spans="1:14" s="171" customFormat="1" x14ac:dyDescent="0.2">
      <c r="A122" s="128" t="s">
        <v>3409</v>
      </c>
      <c r="B122" s="313">
        <v>0.97402999999999995</v>
      </c>
      <c r="C122" s="313">
        <v>0.97402999999999995</v>
      </c>
      <c r="D122" s="313">
        <v>0.97402999999999995</v>
      </c>
      <c r="E122" s="313">
        <v>0.97402999999999995</v>
      </c>
      <c r="F122" s="313">
        <v>0.97402999999999995</v>
      </c>
      <c r="G122" s="313">
        <v>0.97402999999999995</v>
      </c>
      <c r="H122" s="313">
        <v>0.97402999999999995</v>
      </c>
      <c r="I122" s="313">
        <v>0.97402999999999995</v>
      </c>
      <c r="J122" s="313">
        <v>0.97402999999999995</v>
      </c>
      <c r="K122" s="313">
        <v>0.97402999999999995</v>
      </c>
      <c r="L122" s="313">
        <v>0.97402999999999995</v>
      </c>
      <c r="M122" s="313">
        <v>0.97402999999999995</v>
      </c>
      <c r="N122" s="313">
        <v>0.97402999999999995</v>
      </c>
    </row>
    <row r="123" spans="1:14" s="171" customFormat="1" x14ac:dyDescent="0.2">
      <c r="A123" s="128" t="s">
        <v>3410</v>
      </c>
      <c r="B123" s="313">
        <v>0.97402999999999995</v>
      </c>
      <c r="C123" s="313">
        <v>0.97402999999999995</v>
      </c>
      <c r="D123" s="313">
        <v>0.97402999999999995</v>
      </c>
      <c r="E123" s="313">
        <v>0.97402999999999995</v>
      </c>
      <c r="F123" s="313">
        <v>0.97402999999999995</v>
      </c>
      <c r="G123" s="313">
        <v>0.97402999999999995</v>
      </c>
      <c r="H123" s="313">
        <v>0.97402999999999995</v>
      </c>
      <c r="I123" s="313">
        <v>0.97402999999999995</v>
      </c>
      <c r="J123" s="313">
        <v>0.97402999999999995</v>
      </c>
      <c r="K123" s="313">
        <v>0.97402999999999995</v>
      </c>
      <c r="L123" s="313">
        <v>0.97402999999999995</v>
      </c>
      <c r="M123" s="313">
        <v>0.97402999999999995</v>
      </c>
      <c r="N123" s="313">
        <v>0.97402999999999995</v>
      </c>
    </row>
    <row r="124" spans="1:14" s="171" customFormat="1" x14ac:dyDescent="0.2">
      <c r="A124" s="172" t="s">
        <v>3411</v>
      </c>
      <c r="B124" s="313">
        <v>0.97402999999999995</v>
      </c>
      <c r="C124" s="313">
        <v>0.97402999999999995</v>
      </c>
      <c r="D124" s="313">
        <v>0.97402999999999995</v>
      </c>
      <c r="E124" s="313">
        <v>0.97402999999999995</v>
      </c>
      <c r="F124" s="313">
        <v>0.97402999999999995</v>
      </c>
      <c r="G124" s="313">
        <v>0.97402999999999995</v>
      </c>
      <c r="H124" s="313">
        <v>0.97402999999999995</v>
      </c>
      <c r="I124" s="313">
        <v>0.97402999999999995</v>
      </c>
      <c r="J124" s="313">
        <v>0.97402999999999995</v>
      </c>
      <c r="K124" s="313">
        <v>0.97402999999999995</v>
      </c>
      <c r="L124" s="313">
        <v>0.97402999999999995</v>
      </c>
      <c r="M124" s="313">
        <v>0.97402999999999995</v>
      </c>
      <c r="N124" s="313">
        <v>0.97402999999999995</v>
      </c>
    </row>
    <row r="125" spans="1:14" s="171" customFormat="1" x14ac:dyDescent="0.2">
      <c r="A125" s="128" t="s">
        <v>3412</v>
      </c>
      <c r="B125" s="313">
        <v>0.94823437231158902</v>
      </c>
      <c r="C125" s="313">
        <v>0.94823437231158902</v>
      </c>
      <c r="D125" s="313">
        <v>0.94823437231158902</v>
      </c>
      <c r="E125" s="313">
        <v>0.94823437231158902</v>
      </c>
      <c r="F125" s="313">
        <v>0.94823437231158902</v>
      </c>
      <c r="G125" s="313">
        <v>0.94823437231158902</v>
      </c>
      <c r="H125" s="313">
        <v>0.94823437231158902</v>
      </c>
      <c r="I125" s="313">
        <v>0.94823437231158902</v>
      </c>
      <c r="J125" s="313">
        <v>0.94823437231158902</v>
      </c>
      <c r="K125" s="313">
        <v>0.94823437231158902</v>
      </c>
      <c r="L125" s="313">
        <v>0.94823437231158902</v>
      </c>
      <c r="M125" s="313">
        <v>0.94823437231158902</v>
      </c>
      <c r="N125" s="313">
        <v>0.94823437231158902</v>
      </c>
    </row>
    <row r="126" spans="1:14" s="171" customFormat="1" x14ac:dyDescent="0.2">
      <c r="A126" s="128" t="s">
        <v>3413</v>
      </c>
      <c r="B126" s="313">
        <v>0.94823437231158902</v>
      </c>
      <c r="C126" s="313">
        <v>0.94823437231158902</v>
      </c>
      <c r="D126" s="313">
        <v>0.94823437231158902</v>
      </c>
      <c r="E126" s="313">
        <v>0.94823437231158902</v>
      </c>
      <c r="F126" s="313">
        <v>0.94823437231158902</v>
      </c>
      <c r="G126" s="313">
        <v>0.94823437231158902</v>
      </c>
      <c r="H126" s="313">
        <v>0.94823437231158902</v>
      </c>
      <c r="I126" s="313">
        <v>0.94823437231158902</v>
      </c>
      <c r="J126" s="313">
        <v>0.94823437231158902</v>
      </c>
      <c r="K126" s="313">
        <v>0.94823437231158902</v>
      </c>
      <c r="L126" s="313">
        <v>0.94823437231158902</v>
      </c>
      <c r="M126" s="313">
        <v>0.94823437231158902</v>
      </c>
      <c r="N126" s="313">
        <v>0.94823437231158902</v>
      </c>
    </row>
    <row r="127" spans="1:14" s="171" customFormat="1" x14ac:dyDescent="0.2">
      <c r="A127" s="128" t="s">
        <v>3414</v>
      </c>
      <c r="B127" s="313">
        <v>0.94823437231158902</v>
      </c>
      <c r="C127" s="313">
        <v>0.94823437231158902</v>
      </c>
      <c r="D127" s="313">
        <v>0.94823437231158902</v>
      </c>
      <c r="E127" s="313">
        <v>0.94823437231158902</v>
      </c>
      <c r="F127" s="313">
        <v>0.94823437231158902</v>
      </c>
      <c r="G127" s="313">
        <v>0.94823437231158902</v>
      </c>
      <c r="H127" s="313">
        <v>0.94823437231158902</v>
      </c>
      <c r="I127" s="313">
        <v>0.94823437231158902</v>
      </c>
      <c r="J127" s="313">
        <v>0.94823437231158902</v>
      </c>
      <c r="K127" s="313">
        <v>0.94823437231158902</v>
      </c>
      <c r="L127" s="313">
        <v>0.94823437231158902</v>
      </c>
      <c r="M127" s="313">
        <v>0.94823437231158902</v>
      </c>
      <c r="N127" s="313">
        <v>0.94823437231158902</v>
      </c>
    </row>
    <row r="128" spans="1:14" s="171" customFormat="1" x14ac:dyDescent="0.2">
      <c r="A128" s="128" t="s">
        <v>3415</v>
      </c>
      <c r="B128" s="313">
        <v>0.94823437231158902</v>
      </c>
      <c r="C128" s="313">
        <v>0.94823437231158902</v>
      </c>
      <c r="D128" s="313">
        <v>0.94823437231158902</v>
      </c>
      <c r="E128" s="313">
        <v>0.94823437231158902</v>
      </c>
      <c r="F128" s="313">
        <v>0.94823437231158902</v>
      </c>
      <c r="G128" s="313">
        <v>0.94823437231158902</v>
      </c>
      <c r="H128" s="313">
        <v>0.94823437231158902</v>
      </c>
      <c r="I128" s="313">
        <v>0.94823437231158902</v>
      </c>
      <c r="J128" s="313">
        <v>0.94823437231158902</v>
      </c>
      <c r="K128" s="313">
        <v>0.94823437231158902</v>
      </c>
      <c r="L128" s="313">
        <v>0.94823437231158902</v>
      </c>
      <c r="M128" s="313">
        <v>0.94823437231158902</v>
      </c>
      <c r="N128" s="313">
        <v>0.94823437231158902</v>
      </c>
    </row>
    <row r="129" spans="1:14" s="171" customFormat="1" x14ac:dyDescent="0.2">
      <c r="A129" s="172" t="s">
        <v>3416</v>
      </c>
      <c r="B129" s="313">
        <v>0.97402999999999995</v>
      </c>
      <c r="C129" s="313">
        <v>0.97402999999999995</v>
      </c>
      <c r="D129" s="313">
        <v>0.97402999999999995</v>
      </c>
      <c r="E129" s="313">
        <v>0.97402999999999995</v>
      </c>
      <c r="F129" s="313">
        <v>0.97402999999999995</v>
      </c>
      <c r="G129" s="313">
        <v>0.97402999999999995</v>
      </c>
      <c r="H129" s="313">
        <v>0.97402999999999995</v>
      </c>
      <c r="I129" s="313">
        <v>0.97402999999999995</v>
      </c>
      <c r="J129" s="313">
        <v>0.97402999999999995</v>
      </c>
      <c r="K129" s="313">
        <v>0.97402999999999995</v>
      </c>
      <c r="L129" s="313">
        <v>0.97402999999999995</v>
      </c>
      <c r="M129" s="313">
        <v>0.97402999999999995</v>
      </c>
      <c r="N129" s="313">
        <v>0.97402999999999995</v>
      </c>
    </row>
    <row r="130" spans="1:14" x14ac:dyDescent="0.2">
      <c r="A130" s="27" t="s">
        <v>3417</v>
      </c>
      <c r="B130" s="313">
        <v>974.03</v>
      </c>
      <c r="C130" s="313">
        <v>974.03</v>
      </c>
      <c r="D130" s="313">
        <v>974.03</v>
      </c>
      <c r="E130" s="313">
        <v>974.03</v>
      </c>
      <c r="F130" s="313">
        <v>974.03</v>
      </c>
      <c r="G130" s="313">
        <v>974.03</v>
      </c>
      <c r="H130" s="313">
        <v>974.03</v>
      </c>
      <c r="I130" s="313">
        <v>974.03</v>
      </c>
      <c r="J130" s="313">
        <v>974.03</v>
      </c>
      <c r="K130" s="313">
        <v>974.03</v>
      </c>
      <c r="L130" s="313">
        <v>974.03</v>
      </c>
      <c r="M130" s="313">
        <v>974.03</v>
      </c>
      <c r="N130" s="313">
        <v>974.03</v>
      </c>
    </row>
    <row r="131" spans="1:14" s="171" customFormat="1" x14ac:dyDescent="0.2">
      <c r="A131" s="128" t="s">
        <v>3418</v>
      </c>
      <c r="B131" s="313">
        <v>0.97402999999999995</v>
      </c>
      <c r="C131" s="313">
        <v>0.97402999999999995</v>
      </c>
      <c r="D131" s="313">
        <v>0.97402999999999995</v>
      </c>
      <c r="E131" s="313">
        <v>0.97402999999999995</v>
      </c>
      <c r="F131" s="313">
        <v>0.97402999999999995</v>
      </c>
      <c r="G131" s="313">
        <v>0.97402999999999995</v>
      </c>
      <c r="H131" s="313">
        <v>0.97402999999999995</v>
      </c>
      <c r="I131" s="313">
        <v>0.97402999999999995</v>
      </c>
      <c r="J131" s="313">
        <v>0.97402999999999995</v>
      </c>
      <c r="K131" s="313">
        <v>0.97402999999999995</v>
      </c>
      <c r="L131" s="313">
        <v>0.97402999999999995</v>
      </c>
      <c r="M131" s="313">
        <v>0.97402999999999995</v>
      </c>
      <c r="N131" s="313">
        <v>0.97402999999999995</v>
      </c>
    </row>
    <row r="132" spans="1:14" s="171" customFormat="1" x14ac:dyDescent="0.2">
      <c r="A132" s="128" t="s">
        <v>3419</v>
      </c>
      <c r="B132" s="313">
        <v>0.97402999999999995</v>
      </c>
      <c r="C132" s="313">
        <v>0.97402999999999995</v>
      </c>
      <c r="D132" s="313">
        <v>0.97402999999999995</v>
      </c>
      <c r="E132" s="313">
        <v>0.97402999999999995</v>
      </c>
      <c r="F132" s="313">
        <v>0.97402999999999995</v>
      </c>
      <c r="G132" s="313">
        <v>0.97402999999999995</v>
      </c>
      <c r="H132" s="313">
        <v>0.97402999999999995</v>
      </c>
      <c r="I132" s="313">
        <v>0.97402999999999995</v>
      </c>
      <c r="J132" s="313">
        <v>0.97402999999999995</v>
      </c>
      <c r="K132" s="313">
        <v>0.97402999999999995</v>
      </c>
      <c r="L132" s="313">
        <v>0.97402999999999995</v>
      </c>
      <c r="M132" s="313">
        <v>0.97402999999999995</v>
      </c>
      <c r="N132" s="313">
        <v>0.97402999999999995</v>
      </c>
    </row>
    <row r="133" spans="1:14" s="171" customFormat="1" x14ac:dyDescent="0.2">
      <c r="A133" s="128" t="s">
        <v>3777</v>
      </c>
      <c r="B133" s="313">
        <v>0</v>
      </c>
      <c r="C133" s="313">
        <v>0</v>
      </c>
      <c r="D133" s="313">
        <v>0</v>
      </c>
      <c r="E133" s="313">
        <v>0</v>
      </c>
      <c r="F133" s="313">
        <v>0</v>
      </c>
      <c r="G133" s="313">
        <v>0</v>
      </c>
      <c r="H133" s="313">
        <v>0</v>
      </c>
      <c r="I133" s="313">
        <v>0</v>
      </c>
      <c r="J133" s="313">
        <v>0</v>
      </c>
      <c r="K133" s="313">
        <v>0</v>
      </c>
      <c r="L133" s="313">
        <v>0</v>
      </c>
      <c r="M133" s="313">
        <v>0</v>
      </c>
      <c r="N133" s="313">
        <v>0</v>
      </c>
    </row>
    <row r="134" spans="1:14" x14ac:dyDescent="0.2">
      <c r="A134" s="27" t="s">
        <v>3421</v>
      </c>
    </row>
    <row r="135" spans="1:14" x14ac:dyDescent="0.2">
      <c r="A135" s="27" t="s">
        <v>3422</v>
      </c>
    </row>
    <row r="136" spans="1:14" s="171" customFormat="1" x14ac:dyDescent="0.2">
      <c r="A136" s="128" t="s">
        <v>3778</v>
      </c>
      <c r="B136" s="313">
        <v>0.92637230841246099</v>
      </c>
      <c r="C136" s="313">
        <v>0.92637230841246099</v>
      </c>
      <c r="D136" s="313">
        <v>0.92637230841246099</v>
      </c>
      <c r="E136" s="313">
        <v>0.92637230841246099</v>
      </c>
      <c r="F136" s="313">
        <v>0.92637230841246099</v>
      </c>
      <c r="G136" s="313">
        <v>0.92637230841246099</v>
      </c>
      <c r="H136" s="313">
        <v>0.92637230841246099</v>
      </c>
      <c r="I136" s="313">
        <v>0.92637230841246099</v>
      </c>
      <c r="J136" s="313">
        <v>0.92637230841246099</v>
      </c>
      <c r="K136" s="313">
        <v>0.92637230841246099</v>
      </c>
      <c r="L136" s="313">
        <v>0.92637230841246099</v>
      </c>
      <c r="M136" s="313">
        <v>0.92637230841246099</v>
      </c>
      <c r="N136" s="313">
        <v>0.92637230841245999</v>
      </c>
    </row>
    <row r="137" spans="1:14" s="171" customFormat="1" x14ac:dyDescent="0.2">
      <c r="A137" s="128" t="s">
        <v>3779</v>
      </c>
      <c r="B137" s="313">
        <v>0.92637230841246099</v>
      </c>
      <c r="C137" s="313">
        <v>0.92637230841246099</v>
      </c>
      <c r="D137" s="313">
        <v>0.92637230841246099</v>
      </c>
      <c r="E137" s="313">
        <v>0.92637230841246099</v>
      </c>
      <c r="F137" s="313">
        <v>0.92637230841246099</v>
      </c>
      <c r="G137" s="313">
        <v>0.92637230841246099</v>
      </c>
      <c r="H137" s="313">
        <v>0.92637230841246099</v>
      </c>
      <c r="I137" s="313">
        <v>0.92637230841246099</v>
      </c>
      <c r="J137" s="313">
        <v>0.92637230841246099</v>
      </c>
      <c r="K137" s="313">
        <v>0.92637230841246099</v>
      </c>
      <c r="L137" s="313">
        <v>0.92637230841246099</v>
      </c>
      <c r="M137" s="313">
        <v>0.92637230841246099</v>
      </c>
      <c r="N137" s="313">
        <v>0.92637230841245999</v>
      </c>
    </row>
    <row r="138" spans="1:14" s="171" customFormat="1" x14ac:dyDescent="0.2">
      <c r="A138" s="128" t="s">
        <v>3425</v>
      </c>
      <c r="B138" s="313">
        <v>0.92637230841246099</v>
      </c>
      <c r="C138" s="313">
        <v>0.92637230841246099</v>
      </c>
      <c r="D138" s="313">
        <v>0.92637230841246099</v>
      </c>
      <c r="E138" s="313">
        <v>0.92637230841246099</v>
      </c>
      <c r="F138" s="313">
        <v>0.92637230841246099</v>
      </c>
      <c r="G138" s="313">
        <v>0.92637230841246099</v>
      </c>
      <c r="H138" s="313">
        <v>0.92637230841246099</v>
      </c>
      <c r="I138" s="313">
        <v>0.92637230841246099</v>
      </c>
      <c r="J138" s="313">
        <v>0.92637230841246099</v>
      </c>
      <c r="K138" s="313">
        <v>0.92637230841246099</v>
      </c>
      <c r="L138" s="313">
        <v>0.92637230841246099</v>
      </c>
      <c r="M138" s="313">
        <v>0.92637230841246099</v>
      </c>
      <c r="N138" s="313">
        <v>0.92637230841245999</v>
      </c>
    </row>
    <row r="139" spans="1:14" s="171" customFormat="1" x14ac:dyDescent="0.2">
      <c r="A139" s="128" t="s">
        <v>3780</v>
      </c>
      <c r="B139" s="313">
        <v>0.92637230841246099</v>
      </c>
      <c r="C139" s="313">
        <v>0.92637230841246099</v>
      </c>
      <c r="D139" s="313">
        <v>0.92637230841246099</v>
      </c>
      <c r="E139" s="313">
        <v>0.92637230841246099</v>
      </c>
      <c r="F139" s="313">
        <v>0.92637230841246099</v>
      </c>
      <c r="G139" s="313">
        <v>0.92637230841246099</v>
      </c>
      <c r="H139" s="313">
        <v>0.92637230841246099</v>
      </c>
      <c r="I139" s="313">
        <v>0.92637230841246099</v>
      </c>
      <c r="J139" s="313">
        <v>0.92637230841246099</v>
      </c>
      <c r="K139" s="313">
        <v>0.92637230841246099</v>
      </c>
      <c r="L139" s="313">
        <v>0.92637230841246099</v>
      </c>
      <c r="M139" s="313">
        <v>0.92637230841246099</v>
      </c>
      <c r="N139" s="313">
        <v>0.92637230841245999</v>
      </c>
    </row>
    <row r="140" spans="1:14" s="171" customFormat="1" x14ac:dyDescent="0.2">
      <c r="A140" s="128" t="s">
        <v>3781</v>
      </c>
      <c r="B140" s="313">
        <v>0.92637230841246099</v>
      </c>
      <c r="C140" s="313">
        <v>0.92637230841246099</v>
      </c>
      <c r="D140" s="313">
        <v>0.92637230841246099</v>
      </c>
      <c r="E140" s="313">
        <v>0.92637230841246099</v>
      </c>
      <c r="F140" s="313">
        <v>0.92637230841246099</v>
      </c>
      <c r="G140" s="313">
        <v>0.92637230841246099</v>
      </c>
      <c r="H140" s="313">
        <v>0.92637230841246099</v>
      </c>
      <c r="I140" s="313">
        <v>0.92637230841246099</v>
      </c>
      <c r="J140" s="313">
        <v>0.92637230841246099</v>
      </c>
      <c r="K140" s="313">
        <v>0.92637230841246099</v>
      </c>
      <c r="L140" s="313">
        <v>0.92637230841246099</v>
      </c>
      <c r="M140" s="313">
        <v>0.92637230841246099</v>
      </c>
      <c r="N140" s="313">
        <v>0.92637230841245999</v>
      </c>
    </row>
    <row r="141" spans="1:14" s="171" customFormat="1" x14ac:dyDescent="0.2">
      <c r="A141" s="128" t="s">
        <v>3428</v>
      </c>
      <c r="B141" s="313">
        <v>0.94823437231158902</v>
      </c>
      <c r="C141" s="313">
        <v>0.94823437231158902</v>
      </c>
      <c r="D141" s="313">
        <v>0.94823437231158902</v>
      </c>
      <c r="E141" s="313">
        <v>0.94823437231158902</v>
      </c>
      <c r="F141" s="313">
        <v>0.94823437231158902</v>
      </c>
      <c r="G141" s="313">
        <v>0.94823437231158902</v>
      </c>
      <c r="H141" s="313">
        <v>0.94823437231158902</v>
      </c>
      <c r="I141" s="313">
        <v>0.94823437231158902</v>
      </c>
      <c r="J141" s="313">
        <v>0.94823437231158902</v>
      </c>
      <c r="K141" s="313">
        <v>0.94823437231158902</v>
      </c>
      <c r="L141" s="313">
        <v>0.94823437231158902</v>
      </c>
      <c r="M141" s="313">
        <v>0.94823437231158902</v>
      </c>
      <c r="N141" s="313">
        <v>0.94823437231158902</v>
      </c>
    </row>
    <row r="142" spans="1:14" s="171" customFormat="1" x14ac:dyDescent="0.2">
      <c r="A142" s="172" t="s">
        <v>3429</v>
      </c>
      <c r="B142" s="313">
        <v>0.92637230841246099</v>
      </c>
      <c r="C142" s="313">
        <v>0.92637230841246099</v>
      </c>
      <c r="D142" s="313">
        <v>0.92637230841246099</v>
      </c>
      <c r="E142" s="313">
        <v>0.92637230841246099</v>
      </c>
      <c r="F142" s="313">
        <v>0.92637230841246099</v>
      </c>
      <c r="G142" s="313">
        <v>0.92637230841246099</v>
      </c>
      <c r="H142" s="313">
        <v>0.92637230841246099</v>
      </c>
      <c r="I142" s="313">
        <v>0.92637230841246099</v>
      </c>
      <c r="J142" s="313">
        <v>0.92637230841246099</v>
      </c>
      <c r="K142" s="313">
        <v>0.92637230841246099</v>
      </c>
      <c r="L142" s="313">
        <v>0.92637230841246099</v>
      </c>
      <c r="M142" s="313">
        <v>0.92637230841246099</v>
      </c>
      <c r="N142" s="313">
        <v>0.92637230841245999</v>
      </c>
    </row>
    <row r="143" spans="1:14" s="171" customFormat="1" x14ac:dyDescent="0.2">
      <c r="A143" s="128" t="s">
        <v>3430</v>
      </c>
      <c r="B143" s="313">
        <v>0.92637230841246099</v>
      </c>
      <c r="C143" s="313">
        <v>0.92637230841246099</v>
      </c>
      <c r="D143" s="313">
        <v>0.92637230841246099</v>
      </c>
      <c r="E143" s="313">
        <v>0.92637230841246099</v>
      </c>
      <c r="F143" s="313">
        <v>0.92637230841246099</v>
      </c>
      <c r="G143" s="313">
        <v>0.92637230841246099</v>
      </c>
      <c r="H143" s="313">
        <v>0.92637230841246099</v>
      </c>
      <c r="I143" s="313">
        <v>0.92637230841246099</v>
      </c>
      <c r="J143" s="313">
        <v>0.92637230841246099</v>
      </c>
      <c r="K143" s="313">
        <v>0.92637230841246099</v>
      </c>
      <c r="L143" s="313">
        <v>0.92637230841246099</v>
      </c>
      <c r="M143" s="313">
        <v>0.92637230841246099</v>
      </c>
      <c r="N143" s="313">
        <v>0.92637230841245999</v>
      </c>
    </row>
    <row r="144" spans="1:14" s="171" customFormat="1" x14ac:dyDescent="0.2">
      <c r="A144" s="128" t="s">
        <v>3431</v>
      </c>
      <c r="B144" s="313">
        <v>0.92637230841246099</v>
      </c>
      <c r="C144" s="313">
        <v>0.92637230841246099</v>
      </c>
      <c r="D144" s="313">
        <v>0.92637230841246099</v>
      </c>
      <c r="E144" s="313">
        <v>0.92637230841246099</v>
      </c>
      <c r="F144" s="313">
        <v>0.92637230841246099</v>
      </c>
      <c r="G144" s="313">
        <v>0.92637230841246099</v>
      </c>
      <c r="H144" s="313">
        <v>0.92637230841246099</v>
      </c>
      <c r="I144" s="313">
        <v>0.92637230841246099</v>
      </c>
      <c r="J144" s="313">
        <v>0.92637230841246099</v>
      </c>
      <c r="K144" s="313">
        <v>0.92637230841246099</v>
      </c>
      <c r="L144" s="313">
        <v>0.92637230841246099</v>
      </c>
      <c r="M144" s="313">
        <v>0.92637230841246099</v>
      </c>
      <c r="N144" s="313">
        <v>0.92637230841245999</v>
      </c>
    </row>
    <row r="145" spans="1:14" s="171" customFormat="1" x14ac:dyDescent="0.2">
      <c r="A145" s="128" t="s">
        <v>3432</v>
      </c>
      <c r="B145" s="313">
        <v>0.92637230841246099</v>
      </c>
      <c r="C145" s="313">
        <v>0.92637230841246099</v>
      </c>
      <c r="D145" s="313">
        <v>0.92637230841246099</v>
      </c>
      <c r="E145" s="313">
        <v>0.92637230841246099</v>
      </c>
      <c r="F145" s="313">
        <v>0.92637230841246099</v>
      </c>
      <c r="G145" s="313">
        <v>0.92637230841246099</v>
      </c>
      <c r="H145" s="313">
        <v>0.92637230841246099</v>
      </c>
      <c r="I145" s="313">
        <v>0.92637230841246099</v>
      </c>
      <c r="J145" s="313">
        <v>0.92637230841246099</v>
      </c>
      <c r="K145" s="313">
        <v>0.92637230841246099</v>
      </c>
      <c r="L145" s="313">
        <v>0.92637230841246099</v>
      </c>
      <c r="M145" s="313">
        <v>0.92637230841246099</v>
      </c>
      <c r="N145" s="313">
        <v>0.92637230841245999</v>
      </c>
    </row>
    <row r="146" spans="1:14" s="171" customFormat="1" x14ac:dyDescent="0.2">
      <c r="A146" s="172" t="s">
        <v>3433</v>
      </c>
      <c r="B146" s="313">
        <v>0.92637230841246099</v>
      </c>
      <c r="C146" s="313">
        <v>0.92637230841246099</v>
      </c>
      <c r="D146" s="313">
        <v>0.92637230841246099</v>
      </c>
      <c r="E146" s="313">
        <v>0.92637230841246099</v>
      </c>
      <c r="F146" s="313">
        <v>0.92637230841246099</v>
      </c>
      <c r="G146" s="313">
        <v>0.92637230841246099</v>
      </c>
      <c r="H146" s="313">
        <v>0.92637230841246099</v>
      </c>
      <c r="I146" s="313">
        <v>0.92637230841246099</v>
      </c>
      <c r="J146" s="313">
        <v>0.92637230841246099</v>
      </c>
      <c r="K146" s="313">
        <v>0.92637230841246099</v>
      </c>
      <c r="L146" s="313">
        <v>0.92637230841246099</v>
      </c>
      <c r="M146" s="313">
        <v>0.92637230841246099</v>
      </c>
      <c r="N146" s="313">
        <v>0.92637230841245999</v>
      </c>
    </row>
    <row r="147" spans="1:14" x14ac:dyDescent="0.2">
      <c r="A147" s="27" t="s">
        <v>3434</v>
      </c>
      <c r="B147" s="313">
        <v>926.37230841246003</v>
      </c>
      <c r="C147" s="313">
        <v>926.37230841246003</v>
      </c>
      <c r="D147" s="313">
        <v>926.37230841246003</v>
      </c>
      <c r="E147" s="313">
        <v>926.37230841246003</v>
      </c>
      <c r="F147" s="313">
        <v>926.37230841246003</v>
      </c>
      <c r="G147" s="313">
        <v>926.37230841246003</v>
      </c>
      <c r="H147" s="313">
        <v>926.37230841246003</v>
      </c>
      <c r="I147" s="313">
        <v>926.37230841246003</v>
      </c>
      <c r="J147" s="313">
        <v>926.37230841246003</v>
      </c>
      <c r="K147" s="313">
        <v>926.37230841246003</v>
      </c>
      <c r="L147" s="313">
        <v>926.37230841246003</v>
      </c>
      <c r="M147" s="313">
        <v>926.37230841246003</v>
      </c>
      <c r="N147" s="313">
        <v>926.37230841246003</v>
      </c>
    </row>
    <row r="148" spans="1:14" s="171" customFormat="1" x14ac:dyDescent="0.2">
      <c r="A148" s="128" t="s">
        <v>3435</v>
      </c>
      <c r="B148" s="313">
        <v>0.92637230841246099</v>
      </c>
      <c r="C148" s="313">
        <v>0.92637230841246099</v>
      </c>
      <c r="D148" s="313">
        <v>0.92637230841246099</v>
      </c>
      <c r="E148" s="313">
        <v>0.92637230841246099</v>
      </c>
      <c r="F148" s="313">
        <v>0.92637230841246099</v>
      </c>
      <c r="G148" s="313">
        <v>0.92637230841246099</v>
      </c>
      <c r="H148" s="313">
        <v>0.92637230841246099</v>
      </c>
      <c r="I148" s="313">
        <v>0.92637230841246099</v>
      </c>
      <c r="J148" s="313">
        <v>0.92637230841246099</v>
      </c>
      <c r="K148" s="313">
        <v>0.92637230841246099</v>
      </c>
      <c r="L148" s="313">
        <v>0.92637230841246099</v>
      </c>
      <c r="M148" s="313">
        <v>0.92637230841246099</v>
      </c>
      <c r="N148" s="313">
        <v>0.92637230841245999</v>
      </c>
    </row>
    <row r="149" spans="1:14" s="171" customFormat="1" x14ac:dyDescent="0.2">
      <c r="A149" s="128" t="s">
        <v>3782</v>
      </c>
      <c r="B149" s="313">
        <v>0</v>
      </c>
      <c r="C149" s="313">
        <v>0</v>
      </c>
      <c r="D149" s="313">
        <v>0</v>
      </c>
      <c r="E149" s="313">
        <v>0</v>
      </c>
      <c r="F149" s="313">
        <v>0</v>
      </c>
      <c r="G149" s="313">
        <v>0</v>
      </c>
      <c r="H149" s="313">
        <v>0</v>
      </c>
      <c r="I149" s="313">
        <v>0</v>
      </c>
      <c r="J149" s="313">
        <v>0</v>
      </c>
      <c r="K149" s="313">
        <v>0</v>
      </c>
      <c r="L149" s="313">
        <v>0</v>
      </c>
      <c r="M149" s="313">
        <v>0</v>
      </c>
      <c r="N149" s="313">
        <v>0</v>
      </c>
    </row>
    <row r="150" spans="1:14" x14ac:dyDescent="0.2">
      <c r="A150" s="27" t="s">
        <v>3437</v>
      </c>
    </row>
    <row r="151" spans="1:14" x14ac:dyDescent="0.2">
      <c r="A151" s="27" t="s">
        <v>3438</v>
      </c>
    </row>
    <row r="152" spans="1:14" s="171" customFormat="1" x14ac:dyDescent="0.2">
      <c r="A152" s="128" t="s">
        <v>3783</v>
      </c>
      <c r="B152" s="313">
        <v>0.95109934560116105</v>
      </c>
      <c r="C152" s="313">
        <v>0.95109934560116105</v>
      </c>
      <c r="D152" s="313">
        <v>0.95109934560116105</v>
      </c>
      <c r="E152" s="313">
        <v>0.95109934560116105</v>
      </c>
      <c r="F152" s="313">
        <v>0.95109934560116105</v>
      </c>
      <c r="G152" s="313">
        <v>0.95109934560116105</v>
      </c>
      <c r="H152" s="313">
        <v>0.95109934560116105</v>
      </c>
      <c r="I152" s="313">
        <v>0.95109934560116105</v>
      </c>
      <c r="J152" s="313">
        <v>0.95109934560116105</v>
      </c>
      <c r="K152" s="313">
        <v>0.95109934560116105</v>
      </c>
      <c r="L152" s="313">
        <v>0.95109934560116105</v>
      </c>
      <c r="M152" s="313">
        <v>0.95109934560116105</v>
      </c>
      <c r="N152" s="313">
        <v>0.95109934560116105</v>
      </c>
    </row>
    <row r="153" spans="1:14" s="171" customFormat="1" x14ac:dyDescent="0.2">
      <c r="A153" s="128" t="s">
        <v>3440</v>
      </c>
      <c r="B153" s="313">
        <v>0.95109934560116105</v>
      </c>
      <c r="C153" s="313">
        <v>0.95109934560116105</v>
      </c>
      <c r="D153" s="313">
        <v>0.95109934560116105</v>
      </c>
      <c r="E153" s="313">
        <v>0.95109934560116105</v>
      </c>
      <c r="F153" s="313">
        <v>0.95109934560116105</v>
      </c>
      <c r="G153" s="313">
        <v>0.95109934560116105</v>
      </c>
      <c r="H153" s="313">
        <v>0.95109934560116105</v>
      </c>
      <c r="I153" s="313">
        <v>0.95109934560116105</v>
      </c>
      <c r="J153" s="313">
        <v>0.95109934560116105</v>
      </c>
      <c r="K153" s="313">
        <v>0.95109934560116105</v>
      </c>
      <c r="L153" s="313">
        <v>0.95109934560116105</v>
      </c>
      <c r="M153" s="313">
        <v>0.95109934560116105</v>
      </c>
      <c r="N153" s="313">
        <v>0.95109934560116105</v>
      </c>
    </row>
    <row r="154" spans="1:14" s="171" customFormat="1" x14ac:dyDescent="0.2">
      <c r="A154" s="128" t="s">
        <v>3784</v>
      </c>
      <c r="B154" s="313">
        <v>0.95109934560116105</v>
      </c>
      <c r="C154" s="313">
        <v>0.95109934560116105</v>
      </c>
      <c r="D154" s="313">
        <v>0.95109934560116105</v>
      </c>
      <c r="E154" s="313">
        <v>0.95109934560116105</v>
      </c>
      <c r="F154" s="313">
        <v>0.95109934560116105</v>
      </c>
      <c r="G154" s="313">
        <v>0.95109934560116105</v>
      </c>
      <c r="H154" s="313">
        <v>0.95109934560116105</v>
      </c>
      <c r="I154" s="313">
        <v>0.95109934560116105</v>
      </c>
      <c r="J154" s="313">
        <v>0.95109934560116105</v>
      </c>
      <c r="K154" s="313">
        <v>0.95109934560116105</v>
      </c>
      <c r="L154" s="313">
        <v>0.95109934560116105</v>
      </c>
      <c r="M154" s="313">
        <v>0.95109934560116105</v>
      </c>
      <c r="N154" s="313">
        <v>0.95109934560116105</v>
      </c>
    </row>
    <row r="155" spans="1:14" s="171" customFormat="1" x14ac:dyDescent="0.2">
      <c r="A155" s="128" t="s">
        <v>3785</v>
      </c>
      <c r="B155" s="313">
        <v>0.95109934560116105</v>
      </c>
      <c r="C155" s="313">
        <v>0.95109934560116105</v>
      </c>
      <c r="D155" s="313">
        <v>0.95109934560116105</v>
      </c>
      <c r="E155" s="313">
        <v>0.95109934560116105</v>
      </c>
      <c r="F155" s="313">
        <v>0.95109934560116105</v>
      </c>
      <c r="G155" s="313">
        <v>0.95109934560116105</v>
      </c>
      <c r="H155" s="313">
        <v>0.95109934560116105</v>
      </c>
      <c r="I155" s="313">
        <v>0.95109934560116105</v>
      </c>
      <c r="J155" s="313">
        <v>0.95109934560116105</v>
      </c>
      <c r="K155" s="313">
        <v>0.95109934560116105</v>
      </c>
      <c r="L155" s="313">
        <v>0.95109934560116105</v>
      </c>
      <c r="M155" s="313">
        <v>0.95109934560116105</v>
      </c>
      <c r="N155" s="313">
        <v>0.95109934560116105</v>
      </c>
    </row>
    <row r="156" spans="1:14" s="171" customFormat="1" x14ac:dyDescent="0.2">
      <c r="A156" s="128" t="s">
        <v>3786</v>
      </c>
      <c r="B156" s="313">
        <v>0.95109934560116105</v>
      </c>
      <c r="C156" s="313">
        <v>0.95109934560116105</v>
      </c>
      <c r="D156" s="313">
        <v>0.95109934560116105</v>
      </c>
      <c r="E156" s="313">
        <v>0.95109934560116105</v>
      </c>
      <c r="F156" s="313">
        <v>0.95109934560116105</v>
      </c>
      <c r="G156" s="313">
        <v>0.95109934560116105</v>
      </c>
      <c r="H156" s="313">
        <v>0.95109934560116105</v>
      </c>
      <c r="I156" s="313">
        <v>0.95109934560116105</v>
      </c>
      <c r="J156" s="313">
        <v>0.95109934560116105</v>
      </c>
      <c r="K156" s="313">
        <v>0.95109934560116105</v>
      </c>
      <c r="L156" s="313">
        <v>0.95109934560116105</v>
      </c>
      <c r="M156" s="313">
        <v>0.95109934560116105</v>
      </c>
      <c r="N156" s="313">
        <v>0.95109934560116105</v>
      </c>
    </row>
    <row r="157" spans="1:14" s="171" customFormat="1" x14ac:dyDescent="0.2">
      <c r="A157" s="128" t="s">
        <v>3787</v>
      </c>
      <c r="B157" s="313">
        <v>0.95109934560116105</v>
      </c>
      <c r="C157" s="313">
        <v>0.95109934560116105</v>
      </c>
      <c r="D157" s="313">
        <v>0.95109934560116105</v>
      </c>
      <c r="E157" s="313">
        <v>0.95109934560116105</v>
      </c>
      <c r="F157" s="313">
        <v>0.95109934560116105</v>
      </c>
      <c r="G157" s="313">
        <v>0.95109934560116105</v>
      </c>
      <c r="H157" s="313">
        <v>0.95109934560116105</v>
      </c>
      <c r="I157" s="313">
        <v>0.95109934560116105</v>
      </c>
      <c r="J157" s="313">
        <v>0.95109934560116105</v>
      </c>
      <c r="K157" s="313">
        <v>0.95109934560116105</v>
      </c>
      <c r="L157" s="313">
        <v>0.95109934560116105</v>
      </c>
      <c r="M157" s="313">
        <v>0.95109934560116105</v>
      </c>
      <c r="N157" s="313">
        <v>0.95109934560116105</v>
      </c>
    </row>
    <row r="158" spans="1:14" s="171" customFormat="1" x14ac:dyDescent="0.2">
      <c r="A158" s="128" t="s">
        <v>3788</v>
      </c>
      <c r="B158" s="313">
        <v>0.95109934560116105</v>
      </c>
      <c r="C158" s="313">
        <v>0.95109934560116105</v>
      </c>
      <c r="D158" s="313">
        <v>0.95109934560116105</v>
      </c>
      <c r="E158" s="313">
        <v>0.95109934560116105</v>
      </c>
      <c r="F158" s="313">
        <v>0.95109934560116105</v>
      </c>
      <c r="G158" s="313">
        <v>0.95109934560116105</v>
      </c>
      <c r="H158" s="313">
        <v>0.95109934560116105</v>
      </c>
      <c r="I158" s="313">
        <v>0.95109934560116105</v>
      </c>
      <c r="J158" s="313">
        <v>0.95109934560116105</v>
      </c>
      <c r="K158" s="313">
        <v>0.95109934560116105</v>
      </c>
      <c r="L158" s="313">
        <v>0.95109934560116105</v>
      </c>
      <c r="M158" s="313">
        <v>0.95109934560116105</v>
      </c>
      <c r="N158" s="313">
        <v>0.95109934560116105</v>
      </c>
    </row>
    <row r="159" spans="1:14" s="171" customFormat="1" x14ac:dyDescent="0.2">
      <c r="A159" s="128" t="s">
        <v>3789</v>
      </c>
      <c r="B159" s="313">
        <v>0.95109934560116105</v>
      </c>
      <c r="C159" s="313">
        <v>0.95109934560116105</v>
      </c>
      <c r="D159" s="313">
        <v>0.95109934560116105</v>
      </c>
      <c r="E159" s="313">
        <v>0.95109934560116105</v>
      </c>
      <c r="F159" s="313">
        <v>0.95109934560116105</v>
      </c>
      <c r="G159" s="313">
        <v>0.95109934560116105</v>
      </c>
      <c r="H159" s="313">
        <v>0.95109934560116105</v>
      </c>
      <c r="I159" s="313">
        <v>0.95109934560116105</v>
      </c>
      <c r="J159" s="313">
        <v>0.95109934560116105</v>
      </c>
      <c r="K159" s="313">
        <v>0.95109934560116105</v>
      </c>
      <c r="L159" s="313">
        <v>0.95109934560116105</v>
      </c>
      <c r="M159" s="313">
        <v>0.95109934560116105</v>
      </c>
      <c r="N159" s="313">
        <v>0.95109934560116105</v>
      </c>
    </row>
    <row r="160" spans="1:14" s="171" customFormat="1" x14ac:dyDescent="0.2">
      <c r="A160" s="128" t="s">
        <v>3790</v>
      </c>
      <c r="B160" s="313">
        <v>0.95109934560116105</v>
      </c>
      <c r="C160" s="313">
        <v>0.95109934560116105</v>
      </c>
      <c r="D160" s="313">
        <v>0.95109934560116105</v>
      </c>
      <c r="E160" s="313">
        <v>0.95109934560116105</v>
      </c>
      <c r="F160" s="313">
        <v>0.95109934560116105</v>
      </c>
      <c r="G160" s="313">
        <v>0.95109934560116105</v>
      </c>
      <c r="H160" s="313">
        <v>0.95109934560116105</v>
      </c>
      <c r="I160" s="313">
        <v>0.95109934560116105</v>
      </c>
      <c r="J160" s="313">
        <v>0.95109934560116105</v>
      </c>
      <c r="K160" s="313">
        <v>0.95109934560116105</v>
      </c>
      <c r="L160" s="313">
        <v>0.95109934560116105</v>
      </c>
      <c r="M160" s="313">
        <v>0.95109934560116105</v>
      </c>
      <c r="N160" s="313">
        <v>0.95109934560116105</v>
      </c>
    </row>
    <row r="161" spans="1:14" s="171" customFormat="1" x14ac:dyDescent="0.2">
      <c r="A161" s="128" t="s">
        <v>3791</v>
      </c>
      <c r="B161" s="313">
        <v>0.95109934560116105</v>
      </c>
      <c r="C161" s="313">
        <v>0.95109934560116105</v>
      </c>
      <c r="D161" s="313">
        <v>0.95109934560116105</v>
      </c>
      <c r="E161" s="313">
        <v>0.95109934560116105</v>
      </c>
      <c r="F161" s="313">
        <v>0.95109934560116105</v>
      </c>
      <c r="G161" s="313">
        <v>0.95109934560116105</v>
      </c>
      <c r="H161" s="313">
        <v>0.95109934560116105</v>
      </c>
      <c r="I161" s="313">
        <v>0.95109934560116105</v>
      </c>
      <c r="J161" s="313">
        <v>0.95109934560116105</v>
      </c>
      <c r="K161" s="313">
        <v>0.95109934560116105</v>
      </c>
      <c r="L161" s="313">
        <v>0.95109934560116105</v>
      </c>
      <c r="M161" s="313">
        <v>0.95109934560116105</v>
      </c>
      <c r="N161" s="313">
        <v>0.95109934560116105</v>
      </c>
    </row>
    <row r="162" spans="1:14" s="171" customFormat="1" x14ac:dyDescent="0.2">
      <c r="A162" s="128" t="s">
        <v>3449</v>
      </c>
      <c r="B162" s="313">
        <v>0.95109934560116105</v>
      </c>
      <c r="C162" s="313">
        <v>0.95109934560116105</v>
      </c>
      <c r="D162" s="313">
        <v>0.95109934560116105</v>
      </c>
      <c r="E162" s="313">
        <v>0.95109934560116105</v>
      </c>
      <c r="F162" s="313">
        <v>0.95109934560116105</v>
      </c>
      <c r="G162" s="313">
        <v>0.95109934560116105</v>
      </c>
      <c r="H162" s="313">
        <v>0.95109934560116105</v>
      </c>
      <c r="I162" s="313">
        <v>0.95109934560116105</v>
      </c>
      <c r="J162" s="313">
        <v>0.95109934560116105</v>
      </c>
      <c r="K162" s="313">
        <v>0.95109934560116105</v>
      </c>
      <c r="L162" s="313">
        <v>0.95109934560116105</v>
      </c>
      <c r="M162" s="313">
        <v>0.95109934560116105</v>
      </c>
      <c r="N162" s="313">
        <v>0.95109934560116105</v>
      </c>
    </row>
    <row r="163" spans="1:14" s="171" customFormat="1" x14ac:dyDescent="0.2">
      <c r="A163" s="128" t="s">
        <v>3450</v>
      </c>
      <c r="B163" s="313">
        <v>0.95109934560116105</v>
      </c>
      <c r="C163" s="313">
        <v>0.95109934560116105</v>
      </c>
      <c r="D163" s="313">
        <v>0.95109934560116105</v>
      </c>
      <c r="E163" s="313">
        <v>0.95109934560116105</v>
      </c>
      <c r="F163" s="313">
        <v>0.95109934560116105</v>
      </c>
      <c r="G163" s="313">
        <v>0.95109934560116105</v>
      </c>
      <c r="H163" s="313">
        <v>0.95109934560116105</v>
      </c>
      <c r="I163" s="313">
        <v>0.95109934560116105</v>
      </c>
      <c r="J163" s="313">
        <v>0.95109934560116105</v>
      </c>
      <c r="K163" s="313">
        <v>0.95109934560116105</v>
      </c>
      <c r="L163" s="313">
        <v>0.95109934560116105</v>
      </c>
      <c r="M163" s="313">
        <v>0.95109934560116105</v>
      </c>
      <c r="N163" s="313">
        <v>0.95109934560116105</v>
      </c>
    </row>
    <row r="164" spans="1:14" s="171" customFormat="1" x14ac:dyDescent="0.2">
      <c r="A164" s="172" t="s">
        <v>3451</v>
      </c>
      <c r="B164" s="313">
        <v>0.95109934560116105</v>
      </c>
      <c r="C164" s="313">
        <v>0.95109934560116105</v>
      </c>
      <c r="D164" s="313">
        <v>0.95109934560116105</v>
      </c>
      <c r="E164" s="313">
        <v>0.95109934560116105</v>
      </c>
      <c r="F164" s="313">
        <v>0.95109934560116105</v>
      </c>
      <c r="G164" s="313">
        <v>0.95109934560116105</v>
      </c>
      <c r="H164" s="313">
        <v>0.95109934560116105</v>
      </c>
      <c r="I164" s="313">
        <v>0.95109934560116105</v>
      </c>
      <c r="J164" s="313">
        <v>0.95109934560116105</v>
      </c>
      <c r="K164" s="313">
        <v>0.95109934560116105</v>
      </c>
      <c r="L164" s="313">
        <v>0.95109934560116105</v>
      </c>
      <c r="M164" s="313">
        <v>0.95109934560116105</v>
      </c>
      <c r="N164" s="313">
        <v>0.95109934560116105</v>
      </c>
    </row>
    <row r="165" spans="1:14" x14ac:dyDescent="0.2">
      <c r="A165" s="27" t="s">
        <v>3452</v>
      </c>
      <c r="B165" s="313">
        <v>951.09934560116096</v>
      </c>
      <c r="C165" s="313">
        <v>951.09934560116096</v>
      </c>
      <c r="D165" s="313">
        <v>951.09934560116096</v>
      </c>
      <c r="E165" s="313">
        <v>951.09934560116096</v>
      </c>
      <c r="F165" s="313">
        <v>951.09934560116096</v>
      </c>
      <c r="G165" s="313">
        <v>951.09934560116096</v>
      </c>
      <c r="H165" s="313">
        <v>951.09934560116096</v>
      </c>
      <c r="I165" s="313">
        <v>951.09934560116096</v>
      </c>
      <c r="J165" s="313">
        <v>951.09934560116096</v>
      </c>
      <c r="K165" s="313">
        <v>951.09934560116096</v>
      </c>
      <c r="L165" s="313">
        <v>951.09934560116096</v>
      </c>
      <c r="M165" s="313">
        <v>951.09934560116096</v>
      </c>
      <c r="N165" s="313">
        <v>951.09934560116096</v>
      </c>
    </row>
    <row r="166" spans="1:14" s="171" customFormat="1" x14ac:dyDescent="0.2">
      <c r="A166" s="128" t="s">
        <v>3453</v>
      </c>
      <c r="B166" s="313">
        <v>0.95109934560116105</v>
      </c>
      <c r="C166" s="313">
        <v>0.95109934560116105</v>
      </c>
      <c r="D166" s="313">
        <v>0.95109934560116105</v>
      </c>
      <c r="E166" s="313">
        <v>0.95109934560116105</v>
      </c>
      <c r="F166" s="313">
        <v>0.95109934560116105</v>
      </c>
      <c r="G166" s="313">
        <v>0.95109934560116105</v>
      </c>
      <c r="H166" s="313">
        <v>0.95109934560116105</v>
      </c>
      <c r="I166" s="313">
        <v>0.95109934560116105</v>
      </c>
      <c r="J166" s="313">
        <v>0.95109934560116105</v>
      </c>
      <c r="K166" s="313">
        <v>0.95109934560116105</v>
      </c>
      <c r="L166" s="313">
        <v>0.95109934560116105</v>
      </c>
      <c r="M166" s="313">
        <v>0.95109934560116105</v>
      </c>
      <c r="N166" s="313">
        <v>0.95109934560116105</v>
      </c>
    </row>
    <row r="167" spans="1:14" s="171" customFormat="1" x14ac:dyDescent="0.2">
      <c r="A167" s="128" t="s">
        <v>3792</v>
      </c>
      <c r="B167" s="313">
        <v>0</v>
      </c>
      <c r="C167" s="313">
        <v>0</v>
      </c>
      <c r="D167" s="313">
        <v>0</v>
      </c>
      <c r="E167" s="313">
        <v>0</v>
      </c>
      <c r="F167" s="313">
        <v>0</v>
      </c>
      <c r="G167" s="313">
        <v>0</v>
      </c>
      <c r="H167" s="313">
        <v>0</v>
      </c>
      <c r="I167" s="313">
        <v>0</v>
      </c>
      <c r="J167" s="313">
        <v>0</v>
      </c>
      <c r="K167" s="313">
        <v>0</v>
      </c>
      <c r="L167" s="313">
        <v>0</v>
      </c>
      <c r="M167" s="313">
        <v>0</v>
      </c>
      <c r="N167" s="313">
        <v>0</v>
      </c>
    </row>
    <row r="168" spans="1:14" x14ac:dyDescent="0.2">
      <c r="A168" s="27" t="s">
        <v>3455</v>
      </c>
    </row>
    <row r="169" spans="1:14" x14ac:dyDescent="0.2">
      <c r="A169" s="30" t="s">
        <v>3456</v>
      </c>
    </row>
    <row r="170" spans="1:14" s="310" customFormat="1" x14ac:dyDescent="0.2">
      <c r="A170" s="308" t="s">
        <v>3457</v>
      </c>
      <c r="B170" s="314">
        <v>0.97403133392564201</v>
      </c>
      <c r="C170" s="314">
        <v>0.97403133392564201</v>
      </c>
      <c r="D170" s="314">
        <v>0.97403133392564201</v>
      </c>
      <c r="E170" s="314">
        <v>0.97403133392564201</v>
      </c>
      <c r="F170" s="314">
        <v>0.97403133392564201</v>
      </c>
      <c r="G170" s="314">
        <v>0.97403133392564201</v>
      </c>
      <c r="H170" s="314">
        <v>0.97403133392564201</v>
      </c>
      <c r="I170" s="314">
        <v>0.97403133392564201</v>
      </c>
      <c r="J170" s="314">
        <v>0.97403133392564201</v>
      </c>
      <c r="K170" s="314">
        <v>0.97403133392564201</v>
      </c>
      <c r="L170" s="314">
        <v>0.97403133392564201</v>
      </c>
      <c r="M170" s="314">
        <v>0.97403133392564201</v>
      </c>
      <c r="N170" s="314">
        <v>0.97403133392564201</v>
      </c>
    </row>
    <row r="171" spans="1:14" s="310" customFormat="1" x14ac:dyDescent="0.2">
      <c r="A171" s="308" t="s">
        <v>3458</v>
      </c>
      <c r="B171" s="314">
        <v>0.97403133392564201</v>
      </c>
      <c r="C171" s="314">
        <v>0.97403133392564201</v>
      </c>
      <c r="D171" s="314">
        <v>0.97403133392564201</v>
      </c>
      <c r="E171" s="314">
        <v>0.97403133392564201</v>
      </c>
      <c r="F171" s="314">
        <v>0.97403133392564201</v>
      </c>
      <c r="G171" s="314">
        <v>0.97403133392564201</v>
      </c>
      <c r="H171" s="314">
        <v>0.97403133392564201</v>
      </c>
      <c r="I171" s="314">
        <v>0.97403133392564201</v>
      </c>
      <c r="J171" s="314">
        <v>0.97403133392564201</v>
      </c>
      <c r="K171" s="314">
        <v>0.97403133392564201</v>
      </c>
      <c r="L171" s="314">
        <v>0.97403133392564201</v>
      </c>
      <c r="M171" s="314">
        <v>0.97403133392564201</v>
      </c>
      <c r="N171" s="314">
        <v>0.97403133392564201</v>
      </c>
    </row>
    <row r="172" spans="1:14" s="310" customFormat="1" x14ac:dyDescent="0.2">
      <c r="A172" s="308" t="s">
        <v>3459</v>
      </c>
      <c r="B172" s="314">
        <v>0.97403133392564201</v>
      </c>
      <c r="C172" s="314">
        <v>0.97403133392564201</v>
      </c>
      <c r="D172" s="314">
        <v>0.97403133392564201</v>
      </c>
      <c r="E172" s="314">
        <v>0.97403133392564201</v>
      </c>
      <c r="F172" s="314">
        <v>0.97403133392564201</v>
      </c>
      <c r="G172" s="314">
        <v>0.97403133392564201</v>
      </c>
      <c r="H172" s="314">
        <v>0.97403133392564201</v>
      </c>
      <c r="I172" s="314">
        <v>0.97403133392564201</v>
      </c>
      <c r="J172" s="314">
        <v>0.97403133392564201</v>
      </c>
      <c r="K172" s="314">
        <v>0.97403133392564201</v>
      </c>
      <c r="L172" s="314">
        <v>0.97403133392564201</v>
      </c>
      <c r="M172" s="314">
        <v>0.97403133392564201</v>
      </c>
      <c r="N172" s="314">
        <v>0.97403133392564201</v>
      </c>
    </row>
    <row r="173" spans="1:14" s="310" customFormat="1" x14ac:dyDescent="0.2">
      <c r="A173" s="308" t="s">
        <v>3460</v>
      </c>
      <c r="B173" s="314">
        <v>0.97403133392564201</v>
      </c>
      <c r="C173" s="314">
        <v>0.97403133392564201</v>
      </c>
      <c r="D173" s="314">
        <v>0.97403133392564201</v>
      </c>
      <c r="E173" s="314">
        <v>0.97403133392564201</v>
      </c>
      <c r="F173" s="314">
        <v>0.97403133392564201</v>
      </c>
      <c r="G173" s="314">
        <v>0.97403133392564201</v>
      </c>
      <c r="H173" s="314">
        <v>0.97403133392564201</v>
      </c>
      <c r="I173" s="314">
        <v>0.97403133392564201</v>
      </c>
      <c r="J173" s="314">
        <v>0.97403133392564201</v>
      </c>
      <c r="K173" s="314">
        <v>0.97403133392564201</v>
      </c>
      <c r="L173" s="314">
        <v>0.97403133392564201</v>
      </c>
      <c r="M173" s="314">
        <v>0.97403133392564201</v>
      </c>
      <c r="N173" s="314">
        <v>0.97403133392564201</v>
      </c>
    </row>
    <row r="174" spans="1:14" s="310" customFormat="1" x14ac:dyDescent="0.2">
      <c r="A174" s="308" t="s">
        <v>3461</v>
      </c>
      <c r="B174" s="314">
        <v>0.97403133392564201</v>
      </c>
      <c r="C174" s="314">
        <v>0.97403133392564201</v>
      </c>
      <c r="D174" s="314">
        <v>0.97403133392564201</v>
      </c>
      <c r="E174" s="314">
        <v>0.97403133392564201</v>
      </c>
      <c r="F174" s="314">
        <v>0.97403133392564201</v>
      </c>
      <c r="G174" s="314">
        <v>0.97403133392564201</v>
      </c>
      <c r="H174" s="314">
        <v>0.97403133392564201</v>
      </c>
      <c r="I174" s="314">
        <v>0.97403133392564201</v>
      </c>
      <c r="J174" s="314">
        <v>0.97403133392564201</v>
      </c>
      <c r="K174" s="314">
        <v>0.97403133392564201</v>
      </c>
      <c r="L174" s="314">
        <v>0.97403133392564201</v>
      </c>
      <c r="M174" s="314">
        <v>0.97403133392564201</v>
      </c>
      <c r="N174" s="314">
        <v>0.97403133392564201</v>
      </c>
    </row>
    <row r="175" spans="1:14" s="310" customFormat="1" x14ac:dyDescent="0.2">
      <c r="A175" s="308" t="s">
        <v>3462</v>
      </c>
      <c r="B175" s="314">
        <v>0.97403133392564201</v>
      </c>
      <c r="C175" s="314">
        <v>0.97403133392564201</v>
      </c>
      <c r="D175" s="314">
        <v>0.97403133392564201</v>
      </c>
      <c r="E175" s="314">
        <v>0.97403133392564201</v>
      </c>
      <c r="F175" s="314">
        <v>0.97403133392564201</v>
      </c>
      <c r="G175" s="314">
        <v>0.97403133392564201</v>
      </c>
      <c r="H175" s="314">
        <v>0.97403133392564201</v>
      </c>
      <c r="I175" s="314">
        <v>0.97403133392564201</v>
      </c>
      <c r="J175" s="314">
        <v>0.97403133392564201</v>
      </c>
      <c r="K175" s="314">
        <v>0.97403133392564201</v>
      </c>
      <c r="L175" s="314">
        <v>0.97403133392564201</v>
      </c>
      <c r="M175" s="314">
        <v>0.97403133392564201</v>
      </c>
      <c r="N175" s="314">
        <v>0.97403133392564201</v>
      </c>
    </row>
    <row r="176" spans="1:14" s="310" customFormat="1" x14ac:dyDescent="0.2">
      <c r="A176" s="308" t="s">
        <v>3463</v>
      </c>
      <c r="B176" s="314">
        <v>0.97403133392564201</v>
      </c>
      <c r="C176" s="314">
        <v>0.97403133392564201</v>
      </c>
      <c r="D176" s="314">
        <v>0.97403133392564201</v>
      </c>
      <c r="E176" s="314">
        <v>0.97403133392564201</v>
      </c>
      <c r="F176" s="314">
        <v>0.97403133392564201</v>
      </c>
      <c r="G176" s="314">
        <v>0.97403133392564201</v>
      </c>
      <c r="H176" s="314">
        <v>0.97403133392564201</v>
      </c>
      <c r="I176" s="314">
        <v>0.97403133392564201</v>
      </c>
      <c r="J176" s="314">
        <v>0.97403133392564201</v>
      </c>
      <c r="K176" s="314">
        <v>0.97403133392564201</v>
      </c>
      <c r="L176" s="314">
        <v>0.97403133392564201</v>
      </c>
      <c r="M176" s="314">
        <v>0.97403133392564201</v>
      </c>
      <c r="N176" s="314">
        <v>0.97403133392564201</v>
      </c>
    </row>
    <row r="177" spans="1:14" s="310" customFormat="1" x14ac:dyDescent="0.2">
      <c r="A177" s="308" t="s">
        <v>3464</v>
      </c>
      <c r="B177" s="314">
        <v>0.97403133392564201</v>
      </c>
      <c r="C177" s="314">
        <v>0.97403133392564201</v>
      </c>
      <c r="D177" s="314">
        <v>0.97403133392564201</v>
      </c>
      <c r="E177" s="314">
        <v>0.97403133392564201</v>
      </c>
      <c r="F177" s="314">
        <v>0.97403133392564201</v>
      </c>
      <c r="G177" s="314">
        <v>0.97403133392564201</v>
      </c>
      <c r="H177" s="314">
        <v>0.97403133392564201</v>
      </c>
      <c r="I177" s="314">
        <v>0.97403133392564201</v>
      </c>
      <c r="J177" s="314">
        <v>0.97403133392564201</v>
      </c>
      <c r="K177" s="314">
        <v>0.97403133392564201</v>
      </c>
      <c r="L177" s="314">
        <v>0.97403133392564201</v>
      </c>
      <c r="M177" s="314">
        <v>0.97403133392564201</v>
      </c>
      <c r="N177" s="314">
        <v>0.97403133392564201</v>
      </c>
    </row>
    <row r="178" spans="1:14" s="310" customFormat="1" x14ac:dyDescent="0.2">
      <c r="A178" s="308" t="s">
        <v>3465</v>
      </c>
      <c r="B178" s="314">
        <v>0.97403133392564201</v>
      </c>
      <c r="C178" s="314">
        <v>0.97403133392564201</v>
      </c>
      <c r="D178" s="314">
        <v>0.97403133392564201</v>
      </c>
      <c r="E178" s="314">
        <v>0.97403133392564201</v>
      </c>
      <c r="F178" s="314">
        <v>0.97403133392564201</v>
      </c>
      <c r="G178" s="314">
        <v>0.97403133392564201</v>
      </c>
      <c r="H178" s="314">
        <v>0.97403133392564201</v>
      </c>
      <c r="I178" s="314">
        <v>0.97403133392564201</v>
      </c>
      <c r="J178" s="314">
        <v>0.97403133392564201</v>
      </c>
      <c r="K178" s="314">
        <v>0.97403133392564201</v>
      </c>
      <c r="L178" s="314">
        <v>0.97403133392564201</v>
      </c>
      <c r="M178" s="314">
        <v>0.97403133392564201</v>
      </c>
      <c r="N178" s="314">
        <v>0.97403133392564201</v>
      </c>
    </row>
    <row r="179" spans="1:14" s="310" customFormat="1" x14ac:dyDescent="0.2">
      <c r="A179" s="308" t="s">
        <v>3466</v>
      </c>
      <c r="B179" s="314">
        <v>0.97403133392564201</v>
      </c>
      <c r="C179" s="314">
        <v>0.97403133392564201</v>
      </c>
      <c r="D179" s="314">
        <v>0.97403133392564201</v>
      </c>
      <c r="E179" s="314">
        <v>0.97403133392564201</v>
      </c>
      <c r="F179" s="314">
        <v>0.97403133392564201</v>
      </c>
      <c r="G179" s="314">
        <v>0.97403133392564201</v>
      </c>
      <c r="H179" s="314">
        <v>0.97403133392564201</v>
      </c>
      <c r="I179" s="314">
        <v>0.97403133392564201</v>
      </c>
      <c r="J179" s="314">
        <v>0.97403133392564201</v>
      </c>
      <c r="K179" s="314">
        <v>0.97403133392564201</v>
      </c>
      <c r="L179" s="314">
        <v>0.97403133392564201</v>
      </c>
      <c r="M179" s="314">
        <v>0.97403133392564201</v>
      </c>
      <c r="N179" s="314">
        <v>0.97403133392564201</v>
      </c>
    </row>
    <row r="180" spans="1:14" s="310" customFormat="1" x14ac:dyDescent="0.2">
      <c r="A180" s="308" t="s">
        <v>3467</v>
      </c>
      <c r="B180" s="314">
        <v>0.97403133392564201</v>
      </c>
      <c r="C180" s="314">
        <v>0.97403133392564201</v>
      </c>
      <c r="D180" s="314">
        <v>0.97403133392564201</v>
      </c>
      <c r="E180" s="314">
        <v>0.97403133392564201</v>
      </c>
      <c r="F180" s="314">
        <v>0.97403133392564201</v>
      </c>
      <c r="G180" s="314">
        <v>0.97403133392564201</v>
      </c>
      <c r="H180" s="314">
        <v>0.97403133392564201</v>
      </c>
      <c r="I180" s="314">
        <v>0.97403133392564201</v>
      </c>
      <c r="J180" s="314">
        <v>0.97403133392564201</v>
      </c>
      <c r="K180" s="314">
        <v>0.97403133392564201</v>
      </c>
      <c r="L180" s="314">
        <v>0.97403133392564201</v>
      </c>
      <c r="M180" s="314">
        <v>0.97403133392564201</v>
      </c>
      <c r="N180" s="314">
        <v>0.97403133392564201</v>
      </c>
    </row>
    <row r="181" spans="1:14" s="310" customFormat="1" x14ac:dyDescent="0.2">
      <c r="A181" s="308" t="s">
        <v>3468</v>
      </c>
      <c r="B181" s="314">
        <v>0.97403133392564201</v>
      </c>
      <c r="C181" s="314">
        <v>0.97403133392564201</v>
      </c>
      <c r="D181" s="314">
        <v>0.97403133392564201</v>
      </c>
      <c r="E181" s="314">
        <v>0.97403133392564201</v>
      </c>
      <c r="F181" s="314">
        <v>0.97403133392564201</v>
      </c>
      <c r="G181" s="314">
        <v>0.97403133392564201</v>
      </c>
      <c r="H181" s="314">
        <v>0.97403133392564201</v>
      </c>
      <c r="I181" s="314">
        <v>0.97403133392564201</v>
      </c>
      <c r="J181" s="314">
        <v>0.97403133392564201</v>
      </c>
      <c r="K181" s="314">
        <v>0.97403133392564201</v>
      </c>
      <c r="L181" s="314">
        <v>0.97403133392564201</v>
      </c>
      <c r="M181" s="314">
        <v>0.97403133392564201</v>
      </c>
      <c r="N181" s="314">
        <v>0.97403133392564201</v>
      </c>
    </row>
    <row r="182" spans="1:14" s="310" customFormat="1" x14ac:dyDescent="0.2">
      <c r="A182" s="308" t="s">
        <v>3469</v>
      </c>
      <c r="B182" s="314">
        <v>0.97403133392564201</v>
      </c>
      <c r="C182" s="314">
        <v>0.97403133392564201</v>
      </c>
      <c r="D182" s="314">
        <v>0.97403133392564201</v>
      </c>
      <c r="E182" s="314">
        <v>0.97403133392564201</v>
      </c>
      <c r="F182" s="314">
        <v>0.97403133392564201</v>
      </c>
      <c r="G182" s="314">
        <v>0.97403133392564201</v>
      </c>
      <c r="H182" s="314">
        <v>0.97403133392564201</v>
      </c>
      <c r="I182" s="314">
        <v>0.97403133392564201</v>
      </c>
      <c r="J182" s="314">
        <v>0.97403133392564201</v>
      </c>
      <c r="K182" s="314">
        <v>0.97403133392564201</v>
      </c>
      <c r="L182" s="314">
        <v>0.97403133392564201</v>
      </c>
      <c r="M182" s="314">
        <v>0.97403133392564201</v>
      </c>
      <c r="N182" s="314">
        <v>0.97403133392564201</v>
      </c>
    </row>
    <row r="183" spans="1:14" s="310" customFormat="1" x14ac:dyDescent="0.2">
      <c r="A183" s="308" t="s">
        <v>3470</v>
      </c>
      <c r="B183" s="314">
        <v>0.97403133392564201</v>
      </c>
      <c r="C183" s="314">
        <v>0.97403133392564201</v>
      </c>
      <c r="D183" s="314">
        <v>0.97403133392564201</v>
      </c>
      <c r="E183" s="314">
        <v>0.97403133392564201</v>
      </c>
      <c r="F183" s="314">
        <v>0.97403133392564201</v>
      </c>
      <c r="G183" s="314">
        <v>0.97403133392564201</v>
      </c>
      <c r="H183" s="314">
        <v>0.97403133392564201</v>
      </c>
      <c r="I183" s="314">
        <v>0.97403133392564201</v>
      </c>
      <c r="J183" s="314">
        <v>0.97403133392564201</v>
      </c>
      <c r="K183" s="314">
        <v>0.97403133392564201</v>
      </c>
      <c r="L183" s="314">
        <v>0.97403133392564201</v>
      </c>
      <c r="M183" s="314">
        <v>0.97403133392564201</v>
      </c>
      <c r="N183" s="314">
        <v>0.97403133392564201</v>
      </c>
    </row>
    <row r="184" spans="1:14" s="310" customFormat="1" x14ac:dyDescent="0.2">
      <c r="A184" s="308" t="s">
        <v>3471</v>
      </c>
      <c r="B184" s="314">
        <v>0.97403133392564201</v>
      </c>
      <c r="C184" s="314">
        <v>0.97403133392564201</v>
      </c>
      <c r="D184" s="314">
        <v>0.97403133392564201</v>
      </c>
      <c r="E184" s="314">
        <v>0.97403133392564201</v>
      </c>
      <c r="F184" s="314">
        <v>0.97403133392564201</v>
      </c>
      <c r="G184" s="314">
        <v>0.97403133392564201</v>
      </c>
      <c r="H184" s="314">
        <v>0.97403133392564201</v>
      </c>
      <c r="I184" s="314">
        <v>0.97403133392564201</v>
      </c>
      <c r="J184" s="314">
        <v>0.97403133392564201</v>
      </c>
      <c r="K184" s="314">
        <v>0.97403133392564201</v>
      </c>
      <c r="L184" s="314">
        <v>0.97403133392564201</v>
      </c>
      <c r="M184" s="314">
        <v>0.97403133392564201</v>
      </c>
      <c r="N184" s="314">
        <v>0.97403133392564201</v>
      </c>
    </row>
    <row r="185" spans="1:14" s="301" customFormat="1" x14ac:dyDescent="0.2">
      <c r="A185" s="300" t="s">
        <v>3472</v>
      </c>
      <c r="B185" s="314">
        <v>974.031333925642</v>
      </c>
      <c r="C185" s="314">
        <v>974.031333925642</v>
      </c>
      <c r="D185" s="314">
        <v>974.031333925642</v>
      </c>
      <c r="E185" s="314">
        <v>974.031333925642</v>
      </c>
      <c r="F185" s="314">
        <v>974.031333925642</v>
      </c>
      <c r="G185" s="314">
        <v>974.031333925642</v>
      </c>
      <c r="H185" s="314">
        <v>974.031333925642</v>
      </c>
      <c r="I185" s="314">
        <v>974.031333925642</v>
      </c>
      <c r="J185" s="314">
        <v>974.031333925642</v>
      </c>
      <c r="K185" s="314">
        <v>974.031333925642</v>
      </c>
      <c r="L185" s="314">
        <v>974.031333925642</v>
      </c>
      <c r="M185" s="314">
        <v>974.031333925642</v>
      </c>
      <c r="N185" s="314">
        <v>974.031333925642</v>
      </c>
    </row>
    <row r="186" spans="1:14" s="317" customFormat="1" x14ac:dyDescent="0.2">
      <c r="A186" s="315" t="s">
        <v>3473</v>
      </c>
      <c r="B186" s="316">
        <v>1</v>
      </c>
      <c r="C186" s="316">
        <v>1</v>
      </c>
      <c r="D186" s="316">
        <v>1</v>
      </c>
      <c r="E186" s="316">
        <v>1</v>
      </c>
      <c r="F186" s="316">
        <v>1</v>
      </c>
      <c r="G186" s="316">
        <v>1</v>
      </c>
      <c r="H186" s="316">
        <v>1</v>
      </c>
      <c r="I186" s="316">
        <v>1</v>
      </c>
      <c r="J186" s="316">
        <v>1</v>
      </c>
      <c r="K186" s="316">
        <v>1</v>
      </c>
      <c r="L186" s="316">
        <v>1</v>
      </c>
      <c r="M186" s="316">
        <v>1</v>
      </c>
      <c r="N186" s="316">
        <v>1</v>
      </c>
    </row>
    <row r="187" spans="1:14" s="317" customFormat="1" x14ac:dyDescent="0.2">
      <c r="A187" s="315" t="s">
        <v>3474</v>
      </c>
      <c r="B187" s="316">
        <v>1</v>
      </c>
      <c r="C187" s="316">
        <v>1</v>
      </c>
      <c r="D187" s="316">
        <v>1</v>
      </c>
      <c r="E187" s="316">
        <v>1</v>
      </c>
      <c r="F187" s="316">
        <v>1</v>
      </c>
      <c r="G187" s="316">
        <v>1</v>
      </c>
      <c r="H187" s="316">
        <v>1</v>
      </c>
      <c r="I187" s="316">
        <v>1</v>
      </c>
      <c r="J187" s="316">
        <v>1</v>
      </c>
      <c r="K187" s="316">
        <v>1</v>
      </c>
      <c r="L187" s="316">
        <v>1</v>
      </c>
      <c r="M187" s="316">
        <v>1</v>
      </c>
      <c r="N187" s="316">
        <v>1</v>
      </c>
    </row>
    <row r="188" spans="1:14" s="317" customFormat="1" x14ac:dyDescent="0.2">
      <c r="A188" s="315" t="s">
        <v>3475</v>
      </c>
      <c r="B188" s="316">
        <v>1</v>
      </c>
      <c r="C188" s="316">
        <v>1</v>
      </c>
      <c r="D188" s="316">
        <v>1</v>
      </c>
      <c r="E188" s="316">
        <v>1</v>
      </c>
      <c r="F188" s="316">
        <v>1</v>
      </c>
      <c r="G188" s="316">
        <v>1</v>
      </c>
      <c r="H188" s="316">
        <v>1</v>
      </c>
      <c r="I188" s="316">
        <v>1</v>
      </c>
      <c r="J188" s="316">
        <v>1</v>
      </c>
      <c r="K188" s="316">
        <v>1</v>
      </c>
      <c r="L188" s="316">
        <v>1</v>
      </c>
      <c r="M188" s="316">
        <v>1</v>
      </c>
      <c r="N188" s="316">
        <v>1</v>
      </c>
    </row>
    <row r="189" spans="1:14" s="317" customFormat="1" x14ac:dyDescent="0.2">
      <c r="A189" s="315" t="s">
        <v>3476</v>
      </c>
      <c r="B189" s="316">
        <v>1</v>
      </c>
      <c r="C189" s="316">
        <v>1</v>
      </c>
      <c r="D189" s="316">
        <v>1</v>
      </c>
      <c r="E189" s="316">
        <v>1</v>
      </c>
      <c r="F189" s="316">
        <v>1</v>
      </c>
      <c r="G189" s="316">
        <v>1</v>
      </c>
      <c r="H189" s="316">
        <v>1</v>
      </c>
      <c r="I189" s="316">
        <v>1</v>
      </c>
      <c r="J189" s="316">
        <v>1</v>
      </c>
      <c r="K189" s="316">
        <v>1</v>
      </c>
      <c r="L189" s="316">
        <v>1</v>
      </c>
      <c r="M189" s="316">
        <v>1</v>
      </c>
      <c r="N189" s="316">
        <v>1</v>
      </c>
    </row>
    <row r="190" spans="1:14" s="317" customFormat="1" x14ac:dyDescent="0.2">
      <c r="A190" s="315" t="s">
        <v>3477</v>
      </c>
      <c r="B190" s="316">
        <v>1</v>
      </c>
      <c r="C190" s="316">
        <v>1</v>
      </c>
      <c r="D190" s="316">
        <v>1</v>
      </c>
      <c r="E190" s="316">
        <v>1</v>
      </c>
      <c r="F190" s="316">
        <v>1</v>
      </c>
      <c r="G190" s="316">
        <v>1</v>
      </c>
      <c r="H190" s="316">
        <v>1</v>
      </c>
      <c r="I190" s="316">
        <v>1</v>
      </c>
      <c r="J190" s="316">
        <v>1</v>
      </c>
      <c r="K190" s="316">
        <v>1</v>
      </c>
      <c r="L190" s="316">
        <v>1</v>
      </c>
      <c r="M190" s="316">
        <v>1</v>
      </c>
      <c r="N190" s="316">
        <v>1</v>
      </c>
    </row>
    <row r="191" spans="1:14" s="317" customFormat="1" x14ac:dyDescent="0.2">
      <c r="A191" s="315" t="s">
        <v>3478</v>
      </c>
      <c r="B191" s="316">
        <v>1</v>
      </c>
      <c r="C191" s="316">
        <v>1</v>
      </c>
      <c r="D191" s="316">
        <v>1</v>
      </c>
      <c r="E191" s="316">
        <v>1</v>
      </c>
      <c r="F191" s="316">
        <v>1</v>
      </c>
      <c r="G191" s="316">
        <v>1</v>
      </c>
      <c r="H191" s="316">
        <v>1</v>
      </c>
      <c r="I191" s="316">
        <v>1</v>
      </c>
      <c r="J191" s="316">
        <v>1</v>
      </c>
      <c r="K191" s="316">
        <v>1</v>
      </c>
      <c r="L191" s="316">
        <v>1</v>
      </c>
      <c r="M191" s="316">
        <v>1</v>
      </c>
      <c r="N191" s="316">
        <v>1</v>
      </c>
    </row>
    <row r="192" spans="1:14" s="317" customFormat="1" x14ac:dyDescent="0.2">
      <c r="A192" s="315" t="s">
        <v>3479</v>
      </c>
      <c r="B192" s="316">
        <v>1</v>
      </c>
      <c r="C192" s="316">
        <v>1</v>
      </c>
      <c r="D192" s="316">
        <v>1</v>
      </c>
      <c r="E192" s="316">
        <v>1</v>
      </c>
      <c r="F192" s="316">
        <v>1</v>
      </c>
      <c r="G192" s="316">
        <v>1</v>
      </c>
      <c r="H192" s="316">
        <v>1</v>
      </c>
      <c r="I192" s="316">
        <v>1</v>
      </c>
      <c r="J192" s="316">
        <v>1</v>
      </c>
      <c r="K192" s="316">
        <v>1</v>
      </c>
      <c r="L192" s="316">
        <v>1</v>
      </c>
      <c r="M192" s="316">
        <v>1</v>
      </c>
      <c r="N192" s="316">
        <v>1</v>
      </c>
    </row>
    <row r="193" spans="1:14" s="319" customFormat="1" x14ac:dyDescent="0.2">
      <c r="A193" s="318" t="s">
        <v>3480</v>
      </c>
      <c r="B193" s="316">
        <v>1000</v>
      </c>
      <c r="C193" s="316">
        <v>1000</v>
      </c>
      <c r="D193" s="316">
        <v>1000</v>
      </c>
      <c r="E193" s="316">
        <v>1000</v>
      </c>
      <c r="F193" s="316">
        <v>1000</v>
      </c>
      <c r="G193" s="316">
        <v>1000</v>
      </c>
      <c r="H193" s="316">
        <v>1000</v>
      </c>
      <c r="I193" s="316">
        <v>1000</v>
      </c>
      <c r="J193" s="316">
        <v>1000</v>
      </c>
      <c r="K193" s="316">
        <v>1000</v>
      </c>
      <c r="L193" s="316">
        <v>1000</v>
      </c>
      <c r="M193" s="316">
        <v>1000</v>
      </c>
      <c r="N193" s="316">
        <v>1000</v>
      </c>
    </row>
    <row r="194" spans="1:14" s="301" customFormat="1" x14ac:dyDescent="0.2">
      <c r="A194" s="300" t="s">
        <v>3481</v>
      </c>
      <c r="B194" s="314">
        <v>974.031333925642</v>
      </c>
      <c r="C194" s="314">
        <v>974.031333925642</v>
      </c>
      <c r="D194" s="314">
        <v>974.031333925642</v>
      </c>
      <c r="E194" s="314">
        <v>974.031333925642</v>
      </c>
      <c r="F194" s="314">
        <v>974.031333925642</v>
      </c>
      <c r="G194" s="314">
        <v>974.031333925642</v>
      </c>
      <c r="H194" s="314">
        <v>974.031333925642</v>
      </c>
      <c r="I194" s="314">
        <v>974.031333925642</v>
      </c>
      <c r="J194" s="314">
        <v>974.031333925642</v>
      </c>
      <c r="K194" s="314">
        <v>974.031333925642</v>
      </c>
      <c r="L194" s="314">
        <v>974.031333925642</v>
      </c>
      <c r="M194" s="314">
        <v>974.031333925642</v>
      </c>
      <c r="N194" s="314">
        <v>974.031333925642</v>
      </c>
    </row>
    <row r="195" spans="1:14" s="171" customFormat="1" x14ac:dyDescent="0.2">
      <c r="A195" s="172" t="s">
        <v>3482</v>
      </c>
      <c r="B195" s="313">
        <v>0</v>
      </c>
      <c r="C195" s="313">
        <v>0</v>
      </c>
      <c r="D195" s="313">
        <v>0</v>
      </c>
      <c r="E195" s="313">
        <v>0</v>
      </c>
      <c r="F195" s="313">
        <v>0</v>
      </c>
      <c r="G195" s="313">
        <v>0</v>
      </c>
      <c r="H195" s="313">
        <v>0</v>
      </c>
      <c r="I195" s="313">
        <v>0</v>
      </c>
      <c r="J195" s="313">
        <v>0</v>
      </c>
      <c r="K195" s="313">
        <v>0</v>
      </c>
      <c r="L195" s="313">
        <v>0</v>
      </c>
      <c r="M195" s="313">
        <v>0</v>
      </c>
      <c r="N195" s="313">
        <v>0</v>
      </c>
    </row>
    <row r="196" spans="1:14" x14ac:dyDescent="0.2">
      <c r="A196" s="27" t="s">
        <v>1441</v>
      </c>
    </row>
    <row r="197" spans="1:14" x14ac:dyDescent="0.2">
      <c r="A197" s="27" t="s">
        <v>2719</v>
      </c>
    </row>
    <row r="198" spans="1:14" s="171" customFormat="1" x14ac:dyDescent="0.2">
      <c r="A198" s="128" t="s">
        <v>3793</v>
      </c>
      <c r="B198" s="313">
        <v>0</v>
      </c>
      <c r="C198" s="313">
        <v>0</v>
      </c>
      <c r="D198" s="313">
        <v>0</v>
      </c>
      <c r="E198" s="313">
        <v>0</v>
      </c>
      <c r="F198" s="313">
        <v>0</v>
      </c>
      <c r="G198" s="313">
        <v>0</v>
      </c>
      <c r="H198" s="313">
        <v>0</v>
      </c>
      <c r="I198" s="313">
        <v>0</v>
      </c>
      <c r="J198" s="313">
        <v>0</v>
      </c>
      <c r="K198" s="313">
        <v>0</v>
      </c>
      <c r="L198" s="313">
        <v>0</v>
      </c>
      <c r="M198" s="313">
        <v>0</v>
      </c>
      <c r="N198" s="313">
        <v>0</v>
      </c>
    </row>
    <row r="199" spans="1:14" x14ac:dyDescent="0.2">
      <c r="A199" s="27" t="s">
        <v>3484</v>
      </c>
    </row>
    <row r="200" spans="1:14" x14ac:dyDescent="0.2">
      <c r="A200" s="30" t="s">
        <v>3485</v>
      </c>
    </row>
    <row r="201" spans="1:14" s="171" customFormat="1" x14ac:dyDescent="0.2">
      <c r="A201" s="172" t="s">
        <v>3486</v>
      </c>
      <c r="B201" s="313"/>
      <c r="C201" s="313"/>
      <c r="D201" s="313"/>
      <c r="E201" s="313"/>
      <c r="F201" s="313"/>
      <c r="G201" s="313"/>
      <c r="H201" s="313"/>
      <c r="I201" s="313"/>
      <c r="J201" s="313"/>
      <c r="K201" s="313"/>
      <c r="L201" s="313"/>
      <c r="M201" s="313"/>
      <c r="N201" s="313"/>
    </row>
    <row r="202" spans="1:14" s="171" customFormat="1" x14ac:dyDescent="0.2">
      <c r="A202" s="128" t="s">
        <v>3487</v>
      </c>
      <c r="B202" s="313">
        <v>0.97402999999999995</v>
      </c>
      <c r="C202" s="313">
        <v>0.97402999999999995</v>
      </c>
      <c r="D202" s="313">
        <v>0.97402999999999995</v>
      </c>
      <c r="E202" s="313">
        <v>0.97402999999999995</v>
      </c>
      <c r="F202" s="313">
        <v>0.97402999999999995</v>
      </c>
      <c r="G202" s="313">
        <v>0.97402999999999995</v>
      </c>
      <c r="H202" s="313">
        <v>0.97402999999999995</v>
      </c>
      <c r="I202" s="313">
        <v>0.97402999999999995</v>
      </c>
      <c r="J202" s="313">
        <v>0.97402999999999995</v>
      </c>
      <c r="K202" s="313">
        <v>0.97402999999999995</v>
      </c>
      <c r="L202" s="313">
        <v>0.97402999999999995</v>
      </c>
      <c r="M202" s="313">
        <v>0.97402999999999995</v>
      </c>
      <c r="N202" s="313">
        <v>0.97402999999999995</v>
      </c>
    </row>
    <row r="203" spans="1:14" s="171" customFormat="1" x14ac:dyDescent="0.2">
      <c r="A203" s="128" t="s">
        <v>3488</v>
      </c>
      <c r="B203" s="313">
        <v>0.97402999999999995</v>
      </c>
      <c r="C203" s="313">
        <v>0.97402999999999995</v>
      </c>
      <c r="D203" s="313">
        <v>0.97402999999999995</v>
      </c>
      <c r="E203" s="313">
        <v>0.97402999999999995</v>
      </c>
      <c r="F203" s="313">
        <v>0.97402999999999995</v>
      </c>
      <c r="G203" s="313">
        <v>0.97402999999999995</v>
      </c>
      <c r="H203" s="313">
        <v>0.97402999999999995</v>
      </c>
      <c r="I203" s="313">
        <v>0.97402999999999995</v>
      </c>
      <c r="J203" s="313">
        <v>0.97402999999999995</v>
      </c>
      <c r="K203" s="313">
        <v>0.97402999999999995</v>
      </c>
      <c r="L203" s="313">
        <v>0.97402999999999995</v>
      </c>
      <c r="M203" s="313">
        <v>0.97402999999999995</v>
      </c>
      <c r="N203" s="313">
        <v>0.97402999999999995</v>
      </c>
    </row>
    <row r="204" spans="1:14" s="171" customFormat="1" x14ac:dyDescent="0.2">
      <c r="A204" s="128" t="s">
        <v>3489</v>
      </c>
      <c r="B204" s="313">
        <v>0.97402999999999995</v>
      </c>
      <c r="C204" s="313">
        <v>0.97402999999999995</v>
      </c>
      <c r="D204" s="313">
        <v>0.97402999999999995</v>
      </c>
      <c r="E204" s="313">
        <v>0.97402999999999995</v>
      </c>
      <c r="F204" s="313">
        <v>0.97402999999999995</v>
      </c>
      <c r="G204" s="313">
        <v>0.97402999999999995</v>
      </c>
      <c r="H204" s="313">
        <v>0.97402999999999995</v>
      </c>
      <c r="I204" s="313">
        <v>0.97402999999999995</v>
      </c>
      <c r="J204" s="313">
        <v>0.97402999999999995</v>
      </c>
      <c r="K204" s="313">
        <v>0.97402999999999995</v>
      </c>
      <c r="L204" s="313">
        <v>0.97402999999999995</v>
      </c>
      <c r="M204" s="313">
        <v>0.97402999999999995</v>
      </c>
      <c r="N204" s="313">
        <v>0.97402999999999995</v>
      </c>
    </row>
    <row r="205" spans="1:14" s="171" customFormat="1" x14ac:dyDescent="0.2">
      <c r="A205" s="128" t="s">
        <v>3490</v>
      </c>
      <c r="B205" s="313">
        <v>0.97402999999999995</v>
      </c>
      <c r="C205" s="313">
        <v>0.97402999999999995</v>
      </c>
      <c r="D205" s="313">
        <v>0.97402999999999995</v>
      </c>
      <c r="E205" s="313">
        <v>0.97402999999999995</v>
      </c>
      <c r="F205" s="313">
        <v>0.97402999999999995</v>
      </c>
      <c r="G205" s="313">
        <v>0.97402999999999995</v>
      </c>
      <c r="H205" s="313">
        <v>0.97402999999999995</v>
      </c>
      <c r="I205" s="313">
        <v>0.97402999999999995</v>
      </c>
      <c r="J205" s="313">
        <v>0.97402999999999995</v>
      </c>
      <c r="K205" s="313">
        <v>0.97402999999999995</v>
      </c>
      <c r="L205" s="313">
        <v>0.97402999999999995</v>
      </c>
      <c r="M205" s="313">
        <v>0.97402999999999995</v>
      </c>
      <c r="N205" s="313">
        <v>0.97402999999999995</v>
      </c>
    </row>
    <row r="206" spans="1:14" s="171" customFormat="1" x14ac:dyDescent="0.2">
      <c r="A206" s="128" t="s">
        <v>3491</v>
      </c>
      <c r="B206" s="313">
        <v>0.97402999999999995</v>
      </c>
      <c r="C206" s="313">
        <v>0.97402999999999995</v>
      </c>
      <c r="D206" s="313">
        <v>0.97402999999999995</v>
      </c>
      <c r="E206" s="313">
        <v>0.97402999999999995</v>
      </c>
      <c r="F206" s="313">
        <v>0.97402999999999995</v>
      </c>
      <c r="G206" s="313">
        <v>0.97402999999999995</v>
      </c>
      <c r="H206" s="313">
        <v>0.97402999999999995</v>
      </c>
      <c r="I206" s="313">
        <v>0.97402999999999995</v>
      </c>
      <c r="J206" s="313">
        <v>0.97402999999999995</v>
      </c>
      <c r="K206" s="313">
        <v>0.97402999999999995</v>
      </c>
      <c r="L206" s="313">
        <v>0.97402999999999995</v>
      </c>
      <c r="M206" s="313">
        <v>0.97402999999999995</v>
      </c>
      <c r="N206" s="313">
        <v>0.97402999999999995</v>
      </c>
    </row>
    <row r="207" spans="1:14" s="171" customFormat="1" x14ac:dyDescent="0.2">
      <c r="A207" s="128" t="s">
        <v>3492</v>
      </c>
      <c r="B207" s="313">
        <v>0.97402999999999995</v>
      </c>
      <c r="C207" s="313">
        <v>0.97402999999999995</v>
      </c>
      <c r="D207" s="313">
        <v>0.97402999999999995</v>
      </c>
      <c r="E207" s="313">
        <v>0.97402999999999995</v>
      </c>
      <c r="F207" s="313">
        <v>0.97402999999999995</v>
      </c>
      <c r="G207" s="313">
        <v>0.97402999999999995</v>
      </c>
      <c r="H207" s="313">
        <v>0.97402999999999995</v>
      </c>
      <c r="I207" s="313">
        <v>0.97402999999999995</v>
      </c>
      <c r="J207" s="313">
        <v>0.97402999999999995</v>
      </c>
      <c r="K207" s="313">
        <v>0.97402999999999995</v>
      </c>
      <c r="L207" s="313">
        <v>0.97402999999999995</v>
      </c>
      <c r="M207" s="313">
        <v>0.97402999999999995</v>
      </c>
      <c r="N207" s="313">
        <v>0.97402999999999995</v>
      </c>
    </row>
    <row r="208" spans="1:14" s="171" customFormat="1" x14ac:dyDescent="0.2">
      <c r="A208" s="128" t="s">
        <v>3493</v>
      </c>
      <c r="B208" s="313">
        <v>0.97402999999999995</v>
      </c>
      <c r="C208" s="313">
        <v>0.97402999999999995</v>
      </c>
      <c r="D208" s="313">
        <v>0.97402999999999995</v>
      </c>
      <c r="E208" s="313">
        <v>0.97402999999999995</v>
      </c>
      <c r="F208" s="313">
        <v>0.97402999999999995</v>
      </c>
      <c r="G208" s="313">
        <v>0.97402999999999995</v>
      </c>
      <c r="H208" s="313">
        <v>0.97402999999999995</v>
      </c>
      <c r="I208" s="313">
        <v>0.97402999999999995</v>
      </c>
      <c r="J208" s="313">
        <v>0.97402999999999995</v>
      </c>
      <c r="K208" s="313">
        <v>0.97402999999999995</v>
      </c>
      <c r="L208" s="313">
        <v>0.97402999999999995</v>
      </c>
      <c r="M208" s="313">
        <v>0.97402999999999995</v>
      </c>
      <c r="N208" s="313">
        <v>0.97402999999999995</v>
      </c>
    </row>
    <row r="209" spans="1:14" x14ac:dyDescent="0.2">
      <c r="A209" s="27" t="s">
        <v>3494</v>
      </c>
      <c r="B209" s="313">
        <v>974.03</v>
      </c>
      <c r="C209" s="313">
        <v>974.03</v>
      </c>
      <c r="D209" s="313">
        <v>974.03</v>
      </c>
      <c r="E209" s="313">
        <v>974.03</v>
      </c>
      <c r="F209" s="313">
        <v>974.03</v>
      </c>
      <c r="G209" s="313">
        <v>974.03</v>
      </c>
      <c r="H209" s="313">
        <v>974.03</v>
      </c>
      <c r="I209" s="313">
        <v>974.03</v>
      </c>
      <c r="J209" s="313">
        <v>974.03</v>
      </c>
      <c r="K209" s="313">
        <v>974.03</v>
      </c>
      <c r="L209" s="313">
        <v>974.03</v>
      </c>
      <c r="M209" s="313">
        <v>974.03</v>
      </c>
      <c r="N209" s="313">
        <v>974.03</v>
      </c>
    </row>
    <row r="210" spans="1:14" x14ac:dyDescent="0.2">
      <c r="A210" s="27" t="s">
        <v>3495</v>
      </c>
      <c r="B210" s="313">
        <v>974.03</v>
      </c>
      <c r="C210" s="313">
        <v>974.03</v>
      </c>
      <c r="D210" s="313">
        <v>974.03</v>
      </c>
      <c r="E210" s="313">
        <v>974.03</v>
      </c>
      <c r="F210" s="313">
        <v>974.03</v>
      </c>
      <c r="G210" s="313">
        <v>974.03</v>
      </c>
      <c r="H210" s="313">
        <v>974.03</v>
      </c>
      <c r="I210" s="313">
        <v>974.03</v>
      </c>
      <c r="J210" s="313">
        <v>974.03</v>
      </c>
      <c r="K210" s="313">
        <v>974.03</v>
      </c>
      <c r="L210" s="313">
        <v>974.03</v>
      </c>
      <c r="M210" s="313">
        <v>974.03</v>
      </c>
      <c r="N210" s="313">
        <v>974.03</v>
      </c>
    </row>
    <row r="211" spans="1:14" s="171" customFormat="1" x14ac:dyDescent="0.2">
      <c r="A211" s="172" t="s">
        <v>3496</v>
      </c>
      <c r="B211" s="313">
        <v>0</v>
      </c>
      <c r="C211" s="313">
        <v>0</v>
      </c>
      <c r="D211" s="313">
        <v>0</v>
      </c>
      <c r="E211" s="313">
        <v>0</v>
      </c>
      <c r="F211" s="313">
        <v>0</v>
      </c>
      <c r="G211" s="313">
        <v>0</v>
      </c>
      <c r="H211" s="313">
        <v>0</v>
      </c>
      <c r="I211" s="313">
        <v>0</v>
      </c>
      <c r="J211" s="313">
        <v>0</v>
      </c>
      <c r="K211" s="313">
        <v>0</v>
      </c>
      <c r="L211" s="313">
        <v>0</v>
      </c>
      <c r="M211" s="313">
        <v>0</v>
      </c>
      <c r="N211" s="313">
        <v>0</v>
      </c>
    </row>
    <row r="212" spans="1:14" x14ac:dyDescent="0.2">
      <c r="A212" s="27" t="s">
        <v>939</v>
      </c>
    </row>
    <row r="213" spans="1:14" x14ac:dyDescent="0.2">
      <c r="A213" s="30" t="s">
        <v>3497</v>
      </c>
    </row>
    <row r="214" spans="1:14" s="171" customFormat="1" x14ac:dyDescent="0.2">
      <c r="A214" s="128" t="s">
        <v>3498</v>
      </c>
      <c r="B214" s="313">
        <v>0.92637230841246099</v>
      </c>
      <c r="C214" s="313">
        <v>0.92637230841246099</v>
      </c>
      <c r="D214" s="313">
        <v>0.92637230841246099</v>
      </c>
      <c r="E214" s="313">
        <v>0.92637230841246099</v>
      </c>
      <c r="F214" s="313">
        <v>0.92637230841246099</v>
      </c>
      <c r="G214" s="313">
        <v>0.92637230841246099</v>
      </c>
      <c r="H214" s="313">
        <v>0.92637230841246099</v>
      </c>
      <c r="I214" s="313">
        <v>0.92637230841246099</v>
      </c>
      <c r="J214" s="313">
        <v>0.92637230841246099</v>
      </c>
      <c r="K214" s="313">
        <v>0.92637230841246099</v>
      </c>
      <c r="L214" s="313">
        <v>0.92637230841246099</v>
      </c>
      <c r="M214" s="313">
        <v>0.92637230841246099</v>
      </c>
      <c r="N214" s="313">
        <v>0.92637230841245999</v>
      </c>
    </row>
    <row r="215" spans="1:14" s="171" customFormat="1" x14ac:dyDescent="0.2">
      <c r="A215" s="128" t="s">
        <v>3499</v>
      </c>
      <c r="B215" s="313">
        <v>0.92637230841246099</v>
      </c>
      <c r="C215" s="313">
        <v>0.92637230841246099</v>
      </c>
      <c r="D215" s="313">
        <v>0.92637230841246099</v>
      </c>
      <c r="E215" s="313">
        <v>0.92637230841246099</v>
      </c>
      <c r="F215" s="313">
        <v>0.92637230841246099</v>
      </c>
      <c r="G215" s="313">
        <v>0.92637230841246099</v>
      </c>
      <c r="H215" s="313">
        <v>0.92637230841246099</v>
      </c>
      <c r="I215" s="313">
        <v>0.92637230841246099</v>
      </c>
      <c r="J215" s="313">
        <v>0.92637230841246099</v>
      </c>
      <c r="K215" s="313">
        <v>0.92637230841246099</v>
      </c>
      <c r="L215" s="313">
        <v>0.92637230841246099</v>
      </c>
      <c r="M215" s="313">
        <v>0.92637230841246099</v>
      </c>
      <c r="N215" s="313">
        <v>0.92637230841245999</v>
      </c>
    </row>
    <row r="216" spans="1:14" s="171" customFormat="1" x14ac:dyDescent="0.2">
      <c r="A216" s="128" t="s">
        <v>3500</v>
      </c>
      <c r="B216" s="313">
        <v>0.92637230841246099</v>
      </c>
      <c r="C216" s="313">
        <v>0.92637230841246099</v>
      </c>
      <c r="D216" s="313">
        <v>0.92637230841246099</v>
      </c>
      <c r="E216" s="313">
        <v>0.92637230841246099</v>
      </c>
      <c r="F216" s="313">
        <v>0.92637230841246099</v>
      </c>
      <c r="G216" s="313">
        <v>0.92637230841246099</v>
      </c>
      <c r="H216" s="313">
        <v>0.92637230841246099</v>
      </c>
      <c r="I216" s="313">
        <v>0.92637230841246099</v>
      </c>
      <c r="J216" s="313">
        <v>0.92637230841246099</v>
      </c>
      <c r="K216" s="313">
        <v>0.92637230841246099</v>
      </c>
      <c r="L216" s="313">
        <v>0.92637230841246099</v>
      </c>
      <c r="M216" s="313">
        <v>0.92637230841246099</v>
      </c>
      <c r="N216" s="313">
        <v>0.92637230841245999</v>
      </c>
    </row>
    <row r="217" spans="1:14" s="171" customFormat="1" x14ac:dyDescent="0.2">
      <c r="A217" s="128" t="s">
        <v>3501</v>
      </c>
      <c r="B217" s="313">
        <v>0.92637230841246099</v>
      </c>
      <c r="C217" s="313">
        <v>0.92637230841246099</v>
      </c>
      <c r="D217" s="313">
        <v>0.92637230841246099</v>
      </c>
      <c r="E217" s="313">
        <v>0.92637230841246099</v>
      </c>
      <c r="F217" s="313">
        <v>0.92637230841246099</v>
      </c>
      <c r="G217" s="313">
        <v>0.92637230841246099</v>
      </c>
      <c r="H217" s="313">
        <v>0.92637230841246099</v>
      </c>
      <c r="I217" s="313">
        <v>0.92637230841246099</v>
      </c>
      <c r="J217" s="313">
        <v>0.92637230841246099</v>
      </c>
      <c r="K217" s="313">
        <v>0.92637230841246099</v>
      </c>
      <c r="L217" s="313">
        <v>0.92637230841246099</v>
      </c>
      <c r="M217" s="313">
        <v>0.92637230841246099</v>
      </c>
      <c r="N217" s="313">
        <v>0.92637230841245999</v>
      </c>
    </row>
    <row r="218" spans="1:14" x14ac:dyDescent="0.2">
      <c r="A218" s="27" t="s">
        <v>3502</v>
      </c>
      <c r="B218" s="313">
        <v>926.37230841246003</v>
      </c>
      <c r="C218" s="313">
        <v>926.37230841246003</v>
      </c>
      <c r="D218" s="313">
        <v>926.37230841246003</v>
      </c>
      <c r="E218" s="313">
        <v>926.37230841246003</v>
      </c>
      <c r="F218" s="313">
        <v>926.37230841246003</v>
      </c>
      <c r="G218" s="313">
        <v>926.37230841246003</v>
      </c>
      <c r="H218" s="313">
        <v>926.37230841246003</v>
      </c>
      <c r="I218" s="313">
        <v>926.37230841246003</v>
      </c>
      <c r="J218" s="313">
        <v>926.37230841246003</v>
      </c>
      <c r="K218" s="313">
        <v>926.37230841246003</v>
      </c>
      <c r="L218" s="313">
        <v>926.37230841246003</v>
      </c>
      <c r="M218" s="313">
        <v>926.37230841246003</v>
      </c>
      <c r="N218" s="313">
        <v>926.37230841246003</v>
      </c>
    </row>
    <row r="219" spans="1:14" s="171" customFormat="1" x14ac:dyDescent="0.2">
      <c r="A219" s="172" t="s">
        <v>3503</v>
      </c>
      <c r="B219" s="313">
        <v>0</v>
      </c>
      <c r="C219" s="313">
        <v>0</v>
      </c>
      <c r="D219" s="313">
        <v>0</v>
      </c>
      <c r="E219" s="313">
        <v>0</v>
      </c>
      <c r="F219" s="313">
        <v>0</v>
      </c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</row>
    <row r="220" spans="1:14" x14ac:dyDescent="0.2">
      <c r="A220" s="27" t="s">
        <v>3504</v>
      </c>
    </row>
    <row r="221" spans="1:14" x14ac:dyDescent="0.2">
      <c r="A221" s="30" t="s">
        <v>3505</v>
      </c>
    </row>
    <row r="222" spans="1:14" s="171" customFormat="1" x14ac:dyDescent="0.2">
      <c r="A222" s="128" t="s">
        <v>3506</v>
      </c>
      <c r="B222" s="313">
        <v>0.95109934560116105</v>
      </c>
      <c r="C222" s="313">
        <v>0.95109934560116105</v>
      </c>
      <c r="D222" s="313">
        <v>0.95109934560116105</v>
      </c>
      <c r="E222" s="313">
        <v>0.95109934560116105</v>
      </c>
      <c r="F222" s="313">
        <v>0.95109934560116105</v>
      </c>
      <c r="G222" s="313">
        <v>0.95109934560116105</v>
      </c>
      <c r="H222" s="313">
        <v>0.95109934560116105</v>
      </c>
      <c r="I222" s="313">
        <v>0.95109934560116105</v>
      </c>
      <c r="J222" s="313">
        <v>0.95109934560116105</v>
      </c>
      <c r="K222" s="313">
        <v>0.95109934560116105</v>
      </c>
      <c r="L222" s="313">
        <v>0.95109934560116105</v>
      </c>
      <c r="M222" s="313">
        <v>0.95109934560116105</v>
      </c>
      <c r="N222" s="313">
        <v>0.95109934560116105</v>
      </c>
    </row>
    <row r="223" spans="1:14" s="171" customFormat="1" x14ac:dyDescent="0.2">
      <c r="A223" s="128" t="s">
        <v>3507</v>
      </c>
      <c r="B223" s="313">
        <v>0.95109934560116105</v>
      </c>
      <c r="C223" s="313">
        <v>0.95109934560116105</v>
      </c>
      <c r="D223" s="313">
        <v>0.95109934560116105</v>
      </c>
      <c r="E223" s="313">
        <v>0.95109934560116105</v>
      </c>
      <c r="F223" s="313">
        <v>0.95109934560116105</v>
      </c>
      <c r="G223" s="313">
        <v>0.95109934560116105</v>
      </c>
      <c r="H223" s="313">
        <v>0.95109934560116105</v>
      </c>
      <c r="I223" s="313">
        <v>0.95109934560116105</v>
      </c>
      <c r="J223" s="313">
        <v>0.95109934560116105</v>
      </c>
      <c r="K223" s="313">
        <v>0.95109934560116105</v>
      </c>
      <c r="L223" s="313">
        <v>0.95109934560116105</v>
      </c>
      <c r="M223" s="313">
        <v>0.95109934560116105</v>
      </c>
      <c r="N223" s="313">
        <v>0.95109934560116105</v>
      </c>
    </row>
    <row r="224" spans="1:14" s="171" customFormat="1" x14ac:dyDescent="0.2">
      <c r="A224" s="128" t="s">
        <v>3508</v>
      </c>
      <c r="B224" s="313">
        <v>0.95109934560116105</v>
      </c>
      <c r="C224" s="313">
        <v>0.95109934560116105</v>
      </c>
      <c r="D224" s="313">
        <v>0.95109934560116105</v>
      </c>
      <c r="E224" s="313">
        <v>0.95109934560116105</v>
      </c>
      <c r="F224" s="313">
        <v>0.95109934560116105</v>
      </c>
      <c r="G224" s="313">
        <v>0.95109934560116105</v>
      </c>
      <c r="H224" s="313">
        <v>0.95109934560116105</v>
      </c>
      <c r="I224" s="313">
        <v>0.95109934560116105</v>
      </c>
      <c r="J224" s="313">
        <v>0.95109934560116105</v>
      </c>
      <c r="K224" s="313">
        <v>0.95109934560116105</v>
      </c>
      <c r="L224" s="313">
        <v>0.95109934560116105</v>
      </c>
      <c r="M224" s="313">
        <v>0.95109934560116105</v>
      </c>
      <c r="N224" s="313">
        <v>0.95109934560116105</v>
      </c>
    </row>
    <row r="225" spans="1:14" s="171" customFormat="1" x14ac:dyDescent="0.2">
      <c r="A225" s="128" t="s">
        <v>3509</v>
      </c>
      <c r="B225" s="313">
        <v>0.95109934560116105</v>
      </c>
      <c r="C225" s="313">
        <v>0.95109934560116105</v>
      </c>
      <c r="D225" s="313">
        <v>0.95109934560116105</v>
      </c>
      <c r="E225" s="313">
        <v>0.95109934560116105</v>
      </c>
      <c r="F225" s="313">
        <v>0.95109934560116105</v>
      </c>
      <c r="G225" s="313">
        <v>0.95109934560116105</v>
      </c>
      <c r="H225" s="313">
        <v>0.95109934560116105</v>
      </c>
      <c r="I225" s="313">
        <v>0.95109934560116105</v>
      </c>
      <c r="J225" s="313">
        <v>0.95109934560116105</v>
      </c>
      <c r="K225" s="313">
        <v>0.95109934560116105</v>
      </c>
      <c r="L225" s="313">
        <v>0.95109934560116105</v>
      </c>
      <c r="M225" s="313">
        <v>0.95109934560116105</v>
      </c>
      <c r="N225" s="313">
        <v>0.95109934560116105</v>
      </c>
    </row>
    <row r="226" spans="1:14" s="171" customFormat="1" x14ac:dyDescent="0.2">
      <c r="A226" s="128" t="s">
        <v>3510</v>
      </c>
      <c r="B226" s="313">
        <v>0.95109934560116105</v>
      </c>
      <c r="C226" s="313">
        <v>0.95109934560116105</v>
      </c>
      <c r="D226" s="313">
        <v>0.95109934560116105</v>
      </c>
      <c r="E226" s="313">
        <v>0.95109934560116105</v>
      </c>
      <c r="F226" s="313">
        <v>0.95109934560116105</v>
      </c>
      <c r="G226" s="313">
        <v>0.95109934560116105</v>
      </c>
      <c r="H226" s="313">
        <v>0.95109934560116105</v>
      </c>
      <c r="I226" s="313">
        <v>0.95109934560116105</v>
      </c>
      <c r="J226" s="313">
        <v>0.95109934560116105</v>
      </c>
      <c r="K226" s="313">
        <v>0.95109934560116105</v>
      </c>
      <c r="L226" s="313">
        <v>0.95109934560116105</v>
      </c>
      <c r="M226" s="313">
        <v>0.95109934560116105</v>
      </c>
      <c r="N226" s="313">
        <v>0.95109934560116105</v>
      </c>
    </row>
    <row r="227" spans="1:14" s="171" customFormat="1" x14ac:dyDescent="0.2">
      <c r="A227" s="128" t="s">
        <v>3511</v>
      </c>
      <c r="B227" s="313">
        <v>0.95109934560116105</v>
      </c>
      <c r="C227" s="313">
        <v>0.95109934560116105</v>
      </c>
      <c r="D227" s="313">
        <v>0.95109934560116105</v>
      </c>
      <c r="E227" s="313">
        <v>0.95109934560116105</v>
      </c>
      <c r="F227" s="313">
        <v>0.95109934560116105</v>
      </c>
      <c r="G227" s="313">
        <v>0.95109934560116105</v>
      </c>
      <c r="H227" s="313">
        <v>0.95109934560116105</v>
      </c>
      <c r="I227" s="313">
        <v>0.95109934560116105</v>
      </c>
      <c r="J227" s="313">
        <v>0.95109934560116105</v>
      </c>
      <c r="K227" s="313">
        <v>0.95109934560116105</v>
      </c>
      <c r="L227" s="313">
        <v>0.95109934560116105</v>
      </c>
      <c r="M227" s="313">
        <v>0.95109934560116105</v>
      </c>
      <c r="N227" s="313">
        <v>0.95109934560116105</v>
      </c>
    </row>
    <row r="228" spans="1:14" s="171" customFormat="1" x14ac:dyDescent="0.2">
      <c r="A228" s="128" t="s">
        <v>3512</v>
      </c>
      <c r="B228" s="313">
        <v>0.95109934560116105</v>
      </c>
      <c r="C228" s="313">
        <v>0.95109934560116105</v>
      </c>
      <c r="D228" s="313">
        <v>0.95109934560116105</v>
      </c>
      <c r="E228" s="313">
        <v>0.95109934560116105</v>
      </c>
      <c r="F228" s="313">
        <v>0.95109934560116105</v>
      </c>
      <c r="G228" s="313">
        <v>0.95109934560116105</v>
      </c>
      <c r="H228" s="313">
        <v>0.95109934560116105</v>
      </c>
      <c r="I228" s="313">
        <v>0.95109934560116105</v>
      </c>
      <c r="J228" s="313">
        <v>0.95109934560116105</v>
      </c>
      <c r="K228" s="313">
        <v>0.95109934560116105</v>
      </c>
      <c r="L228" s="313">
        <v>0.95109934560116105</v>
      </c>
      <c r="M228" s="313">
        <v>0.95109934560116105</v>
      </c>
      <c r="N228" s="313">
        <v>0.95109934560116105</v>
      </c>
    </row>
    <row r="229" spans="1:14" s="171" customFormat="1" x14ac:dyDescent="0.2">
      <c r="A229" s="128" t="s">
        <v>3513</v>
      </c>
      <c r="B229" s="313">
        <v>0.95109934560116105</v>
      </c>
      <c r="C229" s="313">
        <v>0.95109934560116105</v>
      </c>
      <c r="D229" s="313">
        <v>0.95109934560116105</v>
      </c>
      <c r="E229" s="313">
        <v>0.95109934560116105</v>
      </c>
      <c r="F229" s="313">
        <v>0.95109934560116105</v>
      </c>
      <c r="G229" s="313">
        <v>0.95109934560116105</v>
      </c>
      <c r="H229" s="313">
        <v>0.95109934560116105</v>
      </c>
      <c r="I229" s="313">
        <v>0.95109934560116105</v>
      </c>
      <c r="J229" s="313">
        <v>0.95109934560116105</v>
      </c>
      <c r="K229" s="313">
        <v>0.95109934560116105</v>
      </c>
      <c r="L229" s="313">
        <v>0.95109934560116105</v>
      </c>
      <c r="M229" s="313">
        <v>0.95109934560116105</v>
      </c>
      <c r="N229" s="313">
        <v>0.95109934560116105</v>
      </c>
    </row>
    <row r="230" spans="1:14" s="171" customFormat="1" x14ac:dyDescent="0.2">
      <c r="A230" s="128" t="s">
        <v>3514</v>
      </c>
      <c r="B230" s="313">
        <v>0.95109934560116105</v>
      </c>
      <c r="C230" s="313">
        <v>0.95109934560116105</v>
      </c>
      <c r="D230" s="313">
        <v>0.95109934560116105</v>
      </c>
      <c r="E230" s="313">
        <v>0.95109934560116105</v>
      </c>
      <c r="F230" s="313">
        <v>0.95109934560116105</v>
      </c>
      <c r="G230" s="313">
        <v>0.95109934560116105</v>
      </c>
      <c r="H230" s="313">
        <v>0.95109934560116105</v>
      </c>
      <c r="I230" s="313">
        <v>0.95109934560116105</v>
      </c>
      <c r="J230" s="313">
        <v>0.95109934560116105</v>
      </c>
      <c r="K230" s="313">
        <v>0.95109934560116105</v>
      </c>
      <c r="L230" s="313">
        <v>0.95109934560116105</v>
      </c>
      <c r="M230" s="313">
        <v>0.95109934560116105</v>
      </c>
      <c r="N230" s="313">
        <v>0.95109934560116105</v>
      </c>
    </row>
    <row r="231" spans="1:14" x14ac:dyDescent="0.2">
      <c r="A231" s="27" t="s">
        <v>3515</v>
      </c>
      <c r="B231" s="313">
        <v>951.09934560116096</v>
      </c>
      <c r="C231" s="313">
        <v>951.09934560116096</v>
      </c>
      <c r="D231" s="313">
        <v>951.09934560116096</v>
      </c>
      <c r="E231" s="313">
        <v>951.09934560116096</v>
      </c>
      <c r="F231" s="313">
        <v>951.09934560116096</v>
      </c>
      <c r="G231" s="313">
        <v>951.09934560116096</v>
      </c>
      <c r="H231" s="313">
        <v>951.09934560116096</v>
      </c>
      <c r="I231" s="313">
        <v>951.09934560116096</v>
      </c>
      <c r="J231" s="313">
        <v>951.09934560116096</v>
      </c>
      <c r="K231" s="313">
        <v>951.09934560116096</v>
      </c>
      <c r="L231" s="313">
        <v>951.09934560116096</v>
      </c>
      <c r="M231" s="313">
        <v>951.09934560116096</v>
      </c>
      <c r="N231" s="313">
        <v>951.09934560116096</v>
      </c>
    </row>
    <row r="232" spans="1:14" s="171" customFormat="1" x14ac:dyDescent="0.2">
      <c r="A232" s="172" t="s">
        <v>3516</v>
      </c>
      <c r="B232" s="313">
        <v>0</v>
      </c>
      <c r="C232" s="313">
        <v>0</v>
      </c>
      <c r="D232" s="313">
        <v>0</v>
      </c>
      <c r="E232" s="313">
        <v>0</v>
      </c>
      <c r="F232" s="313">
        <v>0</v>
      </c>
      <c r="G232" s="313">
        <v>0</v>
      </c>
      <c r="H232" s="313">
        <v>0</v>
      </c>
      <c r="I232" s="313">
        <v>0</v>
      </c>
      <c r="J232" s="313">
        <v>0</v>
      </c>
      <c r="K232" s="313">
        <v>0</v>
      </c>
      <c r="L232" s="313">
        <v>0</v>
      </c>
      <c r="M232" s="313">
        <v>0</v>
      </c>
      <c r="N232" s="313">
        <v>0</v>
      </c>
    </row>
    <row r="233" spans="1:14" x14ac:dyDescent="0.2">
      <c r="A233" s="27" t="s">
        <v>3517</v>
      </c>
    </row>
    <row r="234" spans="1:14" x14ac:dyDescent="0.2">
      <c r="A234" s="30" t="s">
        <v>3518</v>
      </c>
    </row>
    <row r="235" spans="1:14" s="171" customFormat="1" x14ac:dyDescent="0.2">
      <c r="A235" s="128" t="s">
        <v>3519</v>
      </c>
      <c r="B235" s="313">
        <v>0.97403133392564201</v>
      </c>
      <c r="C235" s="313">
        <v>0.97403133392564201</v>
      </c>
      <c r="D235" s="313">
        <v>0.97403133392564201</v>
      </c>
      <c r="E235" s="313">
        <v>0.97403133392564201</v>
      </c>
      <c r="F235" s="313">
        <v>0.97403133392564201</v>
      </c>
      <c r="G235" s="313">
        <v>0.97403133392564201</v>
      </c>
      <c r="H235" s="313">
        <v>0.97403133392564201</v>
      </c>
      <c r="I235" s="313">
        <v>0.97403133392564201</v>
      </c>
      <c r="J235" s="313">
        <v>0.97403133392564201</v>
      </c>
      <c r="K235" s="313">
        <v>0.97403133392564201</v>
      </c>
      <c r="L235" s="313">
        <v>0.97403133392564201</v>
      </c>
      <c r="M235" s="313">
        <v>0.97403133392564201</v>
      </c>
      <c r="N235" s="313">
        <v>0.97403133392564201</v>
      </c>
    </row>
    <row r="236" spans="1:14" s="171" customFormat="1" x14ac:dyDescent="0.2">
      <c r="A236" s="128" t="s">
        <v>3520</v>
      </c>
      <c r="B236" s="313">
        <v>0.97403133392564201</v>
      </c>
      <c r="C236" s="313">
        <v>0.97403133392564201</v>
      </c>
      <c r="D236" s="313">
        <v>0.97403133392564201</v>
      </c>
      <c r="E236" s="313">
        <v>0.97403133392564201</v>
      </c>
      <c r="F236" s="313">
        <v>0.97403133392564201</v>
      </c>
      <c r="G236" s="313">
        <v>0.97403133392564201</v>
      </c>
      <c r="H236" s="313">
        <v>0.97403133392564201</v>
      </c>
      <c r="I236" s="313">
        <v>0.97403133392564201</v>
      </c>
      <c r="J236" s="313">
        <v>0.97403133392564201</v>
      </c>
      <c r="K236" s="313">
        <v>0.97403133392564201</v>
      </c>
      <c r="L236" s="313">
        <v>0.97403133392564201</v>
      </c>
      <c r="M236" s="313">
        <v>0.97403133392564201</v>
      </c>
      <c r="N236" s="313">
        <v>0.97403133392564201</v>
      </c>
    </row>
    <row r="237" spans="1:14" s="171" customFormat="1" x14ac:dyDescent="0.2">
      <c r="A237" s="128" t="s">
        <v>3521</v>
      </c>
      <c r="B237" s="313">
        <v>0.97403133392564201</v>
      </c>
      <c r="C237" s="313">
        <v>0.97403133392564201</v>
      </c>
      <c r="D237" s="313">
        <v>0.97403133392564201</v>
      </c>
      <c r="E237" s="313">
        <v>0.97403133392564201</v>
      </c>
      <c r="F237" s="313">
        <v>0.97403133392564201</v>
      </c>
      <c r="G237" s="313">
        <v>0.97403133392564201</v>
      </c>
      <c r="H237" s="313">
        <v>0.97403133392564201</v>
      </c>
      <c r="I237" s="313">
        <v>0.97403133392564201</v>
      </c>
      <c r="J237" s="313">
        <v>0.97403133392564201</v>
      </c>
      <c r="K237" s="313">
        <v>0.97403133392564201</v>
      </c>
      <c r="L237" s="313">
        <v>0.97403133392564201</v>
      </c>
      <c r="M237" s="313">
        <v>0.97403133392564201</v>
      </c>
      <c r="N237" s="313">
        <v>0.97403133392564201</v>
      </c>
    </row>
    <row r="238" spans="1:14" s="171" customFormat="1" x14ac:dyDescent="0.2">
      <c r="A238" s="128" t="s">
        <v>3522</v>
      </c>
      <c r="B238" s="313">
        <v>0.97403133392564201</v>
      </c>
      <c r="C238" s="313">
        <v>0.97403133392564201</v>
      </c>
      <c r="D238" s="313">
        <v>0.97403133392564201</v>
      </c>
      <c r="E238" s="313">
        <v>0.97403133392564201</v>
      </c>
      <c r="F238" s="313">
        <v>0.97403133392564201</v>
      </c>
      <c r="G238" s="313">
        <v>0.97403133392564201</v>
      </c>
      <c r="H238" s="313">
        <v>0.97403133392564201</v>
      </c>
      <c r="I238" s="313">
        <v>0.97403133392564201</v>
      </c>
      <c r="J238" s="313">
        <v>0.97403133392564201</v>
      </c>
      <c r="K238" s="313">
        <v>0.97403133392564201</v>
      </c>
      <c r="L238" s="313">
        <v>0.97403133392564201</v>
      </c>
      <c r="M238" s="313">
        <v>0.97403133392564201</v>
      </c>
      <c r="N238" s="313">
        <v>0.97403133392564201</v>
      </c>
    </row>
    <row r="239" spans="1:14" s="171" customFormat="1" x14ac:dyDescent="0.2">
      <c r="A239" s="128" t="s">
        <v>3523</v>
      </c>
      <c r="B239" s="313">
        <v>0.97403133392564201</v>
      </c>
      <c r="C239" s="313">
        <v>0.97403133392564201</v>
      </c>
      <c r="D239" s="313">
        <v>0.97403133392564201</v>
      </c>
      <c r="E239" s="313">
        <v>0.97403133392564201</v>
      </c>
      <c r="F239" s="313">
        <v>0.97403133392564201</v>
      </c>
      <c r="G239" s="313">
        <v>0.97403133392564201</v>
      </c>
      <c r="H239" s="313">
        <v>0.97403133392564201</v>
      </c>
      <c r="I239" s="313">
        <v>0.97403133392564201</v>
      </c>
      <c r="J239" s="313">
        <v>0.97403133392564201</v>
      </c>
      <c r="K239" s="313">
        <v>0.97403133392564201</v>
      </c>
      <c r="L239" s="313">
        <v>0.97403133392564201</v>
      </c>
      <c r="M239" s="313">
        <v>0.97403133392564201</v>
      </c>
      <c r="N239" s="313">
        <v>0.97403133392564201</v>
      </c>
    </row>
    <row r="240" spans="1:14" s="171" customFormat="1" x14ac:dyDescent="0.2">
      <c r="A240" s="128" t="s">
        <v>3524</v>
      </c>
      <c r="B240" s="313">
        <v>0.97403133392564201</v>
      </c>
      <c r="C240" s="313">
        <v>0.97403133392564201</v>
      </c>
      <c r="D240" s="313">
        <v>0.97403133392564201</v>
      </c>
      <c r="E240" s="313">
        <v>0.97403133392564201</v>
      </c>
      <c r="F240" s="313">
        <v>0.97403133392564201</v>
      </c>
      <c r="G240" s="313">
        <v>0.97403133392564201</v>
      </c>
      <c r="H240" s="313">
        <v>0.97403133392564201</v>
      </c>
      <c r="I240" s="313">
        <v>0.97403133392564201</v>
      </c>
      <c r="J240" s="313">
        <v>0.97403133392564201</v>
      </c>
      <c r="K240" s="313">
        <v>0.97403133392564201</v>
      </c>
      <c r="L240" s="313">
        <v>0.97403133392564201</v>
      </c>
      <c r="M240" s="313">
        <v>0.97403133392564201</v>
      </c>
      <c r="N240" s="313">
        <v>0.97403133392564201</v>
      </c>
    </row>
    <row r="241" spans="1:14" s="171" customFormat="1" x14ac:dyDescent="0.2">
      <c r="A241" s="128" t="s">
        <v>3525</v>
      </c>
      <c r="B241" s="313">
        <v>0.97403133392564201</v>
      </c>
      <c r="C241" s="313">
        <v>0.97403133392564201</v>
      </c>
      <c r="D241" s="313">
        <v>0.97403133392564201</v>
      </c>
      <c r="E241" s="313">
        <v>0.97403133392564201</v>
      </c>
      <c r="F241" s="313">
        <v>0.97403133392564201</v>
      </c>
      <c r="G241" s="313">
        <v>0.97403133392564201</v>
      </c>
      <c r="H241" s="313">
        <v>0.97403133392564201</v>
      </c>
      <c r="I241" s="313">
        <v>0.97403133392564201</v>
      </c>
      <c r="J241" s="313">
        <v>0.97403133392564201</v>
      </c>
      <c r="K241" s="313">
        <v>0.97403133392564201</v>
      </c>
      <c r="L241" s="313">
        <v>0.97403133392564201</v>
      </c>
      <c r="M241" s="313">
        <v>0.97403133392564201</v>
      </c>
      <c r="N241" s="313">
        <v>0.97403133392564201</v>
      </c>
    </row>
    <row r="242" spans="1:14" s="171" customFormat="1" x14ac:dyDescent="0.2">
      <c r="A242" s="128" t="s">
        <v>3526</v>
      </c>
      <c r="B242" s="313">
        <v>0.97403133392564201</v>
      </c>
      <c r="C242" s="313">
        <v>0.97403133392564201</v>
      </c>
      <c r="D242" s="313">
        <v>0.97403133392564201</v>
      </c>
      <c r="E242" s="313">
        <v>0.97403133392564201</v>
      </c>
      <c r="F242" s="313">
        <v>0.97403133392564201</v>
      </c>
      <c r="G242" s="313">
        <v>0.97403133392564201</v>
      </c>
      <c r="H242" s="313">
        <v>0.97403133392564201</v>
      </c>
      <c r="I242" s="313">
        <v>0.97403133392564201</v>
      </c>
      <c r="J242" s="313">
        <v>0.97403133392564201</v>
      </c>
      <c r="K242" s="313">
        <v>0.97403133392564201</v>
      </c>
      <c r="L242" s="313">
        <v>0.97403133392564201</v>
      </c>
      <c r="M242" s="313">
        <v>0.97403133392564201</v>
      </c>
      <c r="N242" s="313">
        <v>0.97403133392564201</v>
      </c>
    </row>
    <row r="243" spans="1:14" s="171" customFormat="1" x14ac:dyDescent="0.2">
      <c r="A243" s="128" t="s">
        <v>3527</v>
      </c>
      <c r="B243" s="313">
        <v>0.97403133392564201</v>
      </c>
      <c r="C243" s="313">
        <v>0.97403133392564201</v>
      </c>
      <c r="D243" s="313">
        <v>0.97403133392564201</v>
      </c>
      <c r="E243" s="313">
        <v>0.97403133392564201</v>
      </c>
      <c r="F243" s="313">
        <v>0.97403133392564201</v>
      </c>
      <c r="G243" s="313">
        <v>0.97403133392564201</v>
      </c>
      <c r="H243" s="313">
        <v>0.97403133392564201</v>
      </c>
      <c r="I243" s="313">
        <v>0.97403133392564201</v>
      </c>
      <c r="J243" s="313">
        <v>0.97403133392564201</v>
      </c>
      <c r="K243" s="313">
        <v>0.97403133392564201</v>
      </c>
      <c r="L243" s="313">
        <v>0.97403133392564201</v>
      </c>
      <c r="M243" s="313">
        <v>0.97403133392564201</v>
      </c>
      <c r="N243" s="313">
        <v>0.97403133392564201</v>
      </c>
    </row>
    <row r="244" spans="1:14" s="171" customFormat="1" x14ac:dyDescent="0.2">
      <c r="A244" s="128" t="s">
        <v>3528</v>
      </c>
      <c r="B244" s="313">
        <v>0.97403133392564201</v>
      </c>
      <c r="C244" s="313">
        <v>0.97403133392564201</v>
      </c>
      <c r="D244" s="313">
        <v>0.97403133392564201</v>
      </c>
      <c r="E244" s="313">
        <v>0.97403133392564201</v>
      </c>
      <c r="F244" s="313">
        <v>0.97403133392564201</v>
      </c>
      <c r="G244" s="313">
        <v>0.97403133392564201</v>
      </c>
      <c r="H244" s="313">
        <v>0.97403133392564201</v>
      </c>
      <c r="I244" s="313">
        <v>0.97403133392564201</v>
      </c>
      <c r="J244" s="313">
        <v>0.97403133392564201</v>
      </c>
      <c r="K244" s="313">
        <v>0.97403133392564201</v>
      </c>
      <c r="L244" s="313">
        <v>0.97403133392564201</v>
      </c>
      <c r="M244" s="313">
        <v>0.97403133392564201</v>
      </c>
      <c r="N244" s="313">
        <v>0.97403133392564201</v>
      </c>
    </row>
    <row r="245" spans="1:14" s="171" customFormat="1" x14ac:dyDescent="0.2">
      <c r="A245" s="128" t="s">
        <v>3529</v>
      </c>
      <c r="B245" s="313">
        <v>0.97403133392564201</v>
      </c>
      <c r="C245" s="313">
        <v>0.97403133392564201</v>
      </c>
      <c r="D245" s="313">
        <v>0.97403133392564201</v>
      </c>
      <c r="E245" s="313">
        <v>0.97403133392564201</v>
      </c>
      <c r="F245" s="313">
        <v>0.97403133392564201</v>
      </c>
      <c r="G245" s="313">
        <v>0.97403133392564201</v>
      </c>
      <c r="H245" s="313">
        <v>0.97403133392564201</v>
      </c>
      <c r="I245" s="313">
        <v>0.97403133392564201</v>
      </c>
      <c r="J245" s="313">
        <v>0.97403133392564201</v>
      </c>
      <c r="K245" s="313">
        <v>0.97403133392564201</v>
      </c>
      <c r="L245" s="313">
        <v>0.97403133392564201</v>
      </c>
      <c r="M245" s="313">
        <v>0.97403133392564201</v>
      </c>
      <c r="N245" s="313">
        <v>0.97403133392564201</v>
      </c>
    </row>
    <row r="246" spans="1:14" s="171" customFormat="1" x14ac:dyDescent="0.2">
      <c r="A246" s="128" t="s">
        <v>3530</v>
      </c>
      <c r="B246" s="313">
        <v>0.97403133392564201</v>
      </c>
      <c r="C246" s="313">
        <v>0.97403133392564201</v>
      </c>
      <c r="D246" s="313">
        <v>0.97403133392564201</v>
      </c>
      <c r="E246" s="313">
        <v>0.97403133392564201</v>
      </c>
      <c r="F246" s="313">
        <v>0.97403133392564201</v>
      </c>
      <c r="G246" s="313">
        <v>0.97403133392564201</v>
      </c>
      <c r="H246" s="313">
        <v>0.97403133392564201</v>
      </c>
      <c r="I246" s="313">
        <v>0.97403133392564201</v>
      </c>
      <c r="J246" s="313">
        <v>0.97403133392564201</v>
      </c>
      <c r="K246" s="313">
        <v>0.97403133392564201</v>
      </c>
      <c r="L246" s="313">
        <v>0.97403133392564201</v>
      </c>
      <c r="M246" s="313">
        <v>0.97403133392564201</v>
      </c>
      <c r="N246" s="313">
        <v>0.97403133392564201</v>
      </c>
    </row>
    <row r="247" spans="1:14" s="171" customFormat="1" x14ac:dyDescent="0.2">
      <c r="A247" s="128" t="s">
        <v>3531</v>
      </c>
      <c r="B247" s="313">
        <v>0.97403133392564201</v>
      </c>
      <c r="C247" s="313">
        <v>0.97403133392564201</v>
      </c>
      <c r="D247" s="313">
        <v>0.97403133392564201</v>
      </c>
      <c r="E247" s="313">
        <v>0.97403133392564201</v>
      </c>
      <c r="F247" s="313">
        <v>0.97403133392564201</v>
      </c>
      <c r="G247" s="313">
        <v>0.97403133392564201</v>
      </c>
      <c r="H247" s="313">
        <v>0.97403133392564201</v>
      </c>
      <c r="I247" s="313">
        <v>0.97403133392564201</v>
      </c>
      <c r="J247" s="313">
        <v>0.97403133392564201</v>
      </c>
      <c r="K247" s="313">
        <v>0.97403133392564201</v>
      </c>
      <c r="L247" s="313">
        <v>0.97403133392564201</v>
      </c>
      <c r="M247" s="313">
        <v>0.97403133392564201</v>
      </c>
      <c r="N247" s="313">
        <v>0.97403133392564201</v>
      </c>
    </row>
    <row r="248" spans="1:14" s="171" customFormat="1" x14ac:dyDescent="0.2">
      <c r="A248" s="128" t="s">
        <v>3532</v>
      </c>
      <c r="B248" s="313">
        <v>0.97403133392564201</v>
      </c>
      <c r="C248" s="313">
        <v>0.97403133392564201</v>
      </c>
      <c r="D248" s="313">
        <v>0.97403133392564201</v>
      </c>
      <c r="E248" s="313">
        <v>0.97403133392564201</v>
      </c>
      <c r="F248" s="313">
        <v>0.97403133392564201</v>
      </c>
      <c r="G248" s="313">
        <v>0.97403133392564201</v>
      </c>
      <c r="H248" s="313">
        <v>0.97403133392564201</v>
      </c>
      <c r="I248" s="313">
        <v>0.97403133392564201</v>
      </c>
      <c r="J248" s="313">
        <v>0.97403133392564201</v>
      </c>
      <c r="K248" s="313">
        <v>0.97403133392564201</v>
      </c>
      <c r="L248" s="313">
        <v>0.97403133392564201</v>
      </c>
      <c r="M248" s="313">
        <v>0.97403133392564201</v>
      </c>
      <c r="N248" s="313">
        <v>0.97403133392564201</v>
      </c>
    </row>
    <row r="249" spans="1:14" s="171" customFormat="1" x14ac:dyDescent="0.2">
      <c r="A249" s="128" t="s">
        <v>3533</v>
      </c>
      <c r="B249" s="313">
        <v>0.97403133392564201</v>
      </c>
      <c r="C249" s="313">
        <v>0.97403133392564201</v>
      </c>
      <c r="D249" s="313">
        <v>0.97403133392564201</v>
      </c>
      <c r="E249" s="313">
        <v>0.97403133392564201</v>
      </c>
      <c r="F249" s="313">
        <v>0.97403133392564201</v>
      </c>
      <c r="G249" s="313">
        <v>0.97403133392564201</v>
      </c>
      <c r="H249" s="313">
        <v>0.97403133392564201</v>
      </c>
      <c r="I249" s="313">
        <v>0.97403133392564201</v>
      </c>
      <c r="J249" s="313">
        <v>0.97403133392564201</v>
      </c>
      <c r="K249" s="313">
        <v>0.97403133392564201</v>
      </c>
      <c r="L249" s="313">
        <v>0.97403133392564201</v>
      </c>
      <c r="M249" s="313">
        <v>0.97403133392564201</v>
      </c>
      <c r="N249" s="313">
        <v>0.97403133392564201</v>
      </c>
    </row>
    <row r="250" spans="1:14" x14ac:dyDescent="0.2">
      <c r="A250" s="27" t="s">
        <v>3534</v>
      </c>
      <c r="B250" s="313">
        <v>974.031333925642</v>
      </c>
      <c r="C250" s="313">
        <v>974.031333925642</v>
      </c>
      <c r="D250" s="313">
        <v>974.031333925642</v>
      </c>
      <c r="E250" s="313">
        <v>974.031333925642</v>
      </c>
      <c r="F250" s="313">
        <v>974.031333925642</v>
      </c>
      <c r="G250" s="313">
        <v>974.031333925642</v>
      </c>
      <c r="H250" s="313">
        <v>974.031333925642</v>
      </c>
      <c r="I250" s="313">
        <v>974.031333925642</v>
      </c>
      <c r="J250" s="313">
        <v>974.031333925642</v>
      </c>
      <c r="K250" s="313">
        <v>974.031333925642</v>
      </c>
      <c r="L250" s="313">
        <v>974.031333925642</v>
      </c>
      <c r="M250" s="313">
        <v>974.031333925642</v>
      </c>
      <c r="N250" s="313">
        <v>974.031333925642</v>
      </c>
    </row>
    <row r="251" spans="1:14" x14ac:dyDescent="0.2">
      <c r="A251" s="27" t="s">
        <v>3535</v>
      </c>
      <c r="B251" s="313">
        <v>974.031333925642</v>
      </c>
      <c r="C251" s="313">
        <v>974.031333925642</v>
      </c>
      <c r="D251" s="313">
        <v>974.031333925642</v>
      </c>
      <c r="E251" s="313">
        <v>974.031333925642</v>
      </c>
      <c r="F251" s="313">
        <v>974.031333925642</v>
      </c>
      <c r="G251" s="313">
        <v>974.031333925642</v>
      </c>
      <c r="H251" s="313">
        <v>974.031333925642</v>
      </c>
      <c r="I251" s="313">
        <v>974.031333925642</v>
      </c>
      <c r="J251" s="313">
        <v>974.031333925642</v>
      </c>
      <c r="K251" s="313">
        <v>974.031333925642</v>
      </c>
      <c r="L251" s="313">
        <v>974.031333925642</v>
      </c>
      <c r="M251" s="313">
        <v>974.031333925642</v>
      </c>
      <c r="N251" s="313">
        <v>974.031333925642</v>
      </c>
    </row>
    <row r="252" spans="1:14" x14ac:dyDescent="0.2">
      <c r="A252" s="27" t="s">
        <v>3536</v>
      </c>
      <c r="B252" s="313">
        <v>974.031333925642</v>
      </c>
      <c r="C252" s="313">
        <v>974.031333925642</v>
      </c>
      <c r="D252" s="313">
        <v>974.031333925642</v>
      </c>
      <c r="E252" s="313">
        <v>974.031333925642</v>
      </c>
      <c r="F252" s="313">
        <v>974.031333925642</v>
      </c>
      <c r="G252" s="313">
        <v>974.031333925642</v>
      </c>
      <c r="H252" s="313">
        <v>974.031333925642</v>
      </c>
      <c r="I252" s="313">
        <v>974.031333925642</v>
      </c>
      <c r="J252" s="313">
        <v>974.031333925642</v>
      </c>
      <c r="K252" s="313">
        <v>974.031333925642</v>
      </c>
      <c r="L252" s="313">
        <v>974.031333925642</v>
      </c>
      <c r="M252" s="313">
        <v>974.031333925642</v>
      </c>
      <c r="N252" s="313">
        <v>974.031333925642</v>
      </c>
    </row>
    <row r="253" spans="1:14" x14ac:dyDescent="0.2">
      <c r="A253" s="27" t="s">
        <v>3537</v>
      </c>
      <c r="B253" s="313">
        <v>974.031333925642</v>
      </c>
      <c r="C253" s="313">
        <v>974.031333925642</v>
      </c>
      <c r="D253" s="313">
        <v>974.031333925642</v>
      </c>
      <c r="E253" s="313">
        <v>974.031333925642</v>
      </c>
      <c r="F253" s="313">
        <v>974.031333925642</v>
      </c>
      <c r="G253" s="313">
        <v>974.031333925642</v>
      </c>
      <c r="H253" s="313">
        <v>974.031333925642</v>
      </c>
      <c r="I253" s="313">
        <v>974.031333925642</v>
      </c>
      <c r="J253" s="313">
        <v>974.031333925642</v>
      </c>
      <c r="K253" s="313">
        <v>974.031333925642</v>
      </c>
      <c r="L253" s="313">
        <v>974.031333925642</v>
      </c>
      <c r="M253" s="313">
        <v>974.031333925642</v>
      </c>
      <c r="N253" s="313">
        <v>974.031333925642</v>
      </c>
    </row>
    <row r="254" spans="1:14" x14ac:dyDescent="0.2">
      <c r="A254" s="27" t="s">
        <v>3538</v>
      </c>
      <c r="B254" s="313">
        <v>974.031333925642</v>
      </c>
      <c r="C254" s="313">
        <v>974.031333925642</v>
      </c>
      <c r="D254" s="313">
        <v>974.031333925642</v>
      </c>
      <c r="E254" s="313">
        <v>974.031333925642</v>
      </c>
      <c r="F254" s="313">
        <v>974.031333925642</v>
      </c>
      <c r="G254" s="313">
        <v>974.031333925642</v>
      </c>
      <c r="H254" s="313">
        <v>974.031333925642</v>
      </c>
      <c r="I254" s="313">
        <v>974.031333925642</v>
      </c>
      <c r="J254" s="313">
        <v>974.031333925642</v>
      </c>
      <c r="K254" s="313">
        <v>974.031333925642</v>
      </c>
      <c r="L254" s="313">
        <v>974.031333925642</v>
      </c>
      <c r="M254" s="313">
        <v>974.031333925642</v>
      </c>
      <c r="N254" s="313">
        <v>974.031333925642</v>
      </c>
    </row>
    <row r="255" spans="1:14" x14ac:dyDescent="0.2">
      <c r="A255" s="27" t="s">
        <v>3539</v>
      </c>
      <c r="B255" s="313">
        <v>974.031333925642</v>
      </c>
      <c r="C255" s="313">
        <v>974.031333925642</v>
      </c>
      <c r="D255" s="313">
        <v>974.031333925642</v>
      </c>
      <c r="E255" s="313">
        <v>974.031333925642</v>
      </c>
      <c r="F255" s="313">
        <v>974.031333925642</v>
      </c>
      <c r="G255" s="313">
        <v>974.031333925642</v>
      </c>
      <c r="H255" s="313">
        <v>974.031333925642</v>
      </c>
      <c r="I255" s="313">
        <v>974.031333925642</v>
      </c>
      <c r="J255" s="313">
        <v>974.031333925642</v>
      </c>
      <c r="K255" s="313">
        <v>974.031333925642</v>
      </c>
      <c r="L255" s="313">
        <v>974.031333925642</v>
      </c>
      <c r="M255" s="313">
        <v>974.031333925642</v>
      </c>
      <c r="N255" s="313">
        <v>974.031333925642</v>
      </c>
    </row>
    <row r="256" spans="1:14" s="171" customFormat="1" x14ac:dyDescent="0.2">
      <c r="A256" s="128" t="s">
        <v>3540</v>
      </c>
      <c r="B256" s="313">
        <v>1</v>
      </c>
      <c r="C256" s="313">
        <v>1</v>
      </c>
      <c r="D256" s="313">
        <v>1</v>
      </c>
      <c r="E256" s="313">
        <v>1</v>
      </c>
      <c r="F256" s="313">
        <v>1</v>
      </c>
      <c r="G256" s="313">
        <v>1</v>
      </c>
      <c r="H256" s="313">
        <v>1</v>
      </c>
      <c r="I256" s="313">
        <v>1</v>
      </c>
      <c r="J256" s="313">
        <v>1</v>
      </c>
      <c r="K256" s="313">
        <v>1</v>
      </c>
      <c r="L256" s="313">
        <v>1</v>
      </c>
      <c r="M256" s="313">
        <v>1</v>
      </c>
      <c r="N256" s="313">
        <v>1</v>
      </c>
    </row>
    <row r="257" spans="1:14" x14ac:dyDescent="0.2">
      <c r="A257" s="27" t="s">
        <v>3541</v>
      </c>
      <c r="B257" s="313">
        <v>974.031333925642</v>
      </c>
      <c r="C257" s="313">
        <v>974.031333925642</v>
      </c>
      <c r="D257" s="313">
        <v>974.031333925642</v>
      </c>
      <c r="E257" s="313">
        <v>974.031333925642</v>
      </c>
      <c r="F257" s="313">
        <v>974.031333925642</v>
      </c>
      <c r="G257" s="313">
        <v>974.031333925642</v>
      </c>
      <c r="H257" s="313">
        <v>974.031333925642</v>
      </c>
      <c r="I257" s="313">
        <v>974.031333925642</v>
      </c>
      <c r="J257" s="313">
        <v>974.031333925642</v>
      </c>
      <c r="K257" s="313">
        <v>974.031333925642</v>
      </c>
      <c r="L257" s="313">
        <v>974.031333925642</v>
      </c>
      <c r="M257" s="313">
        <v>974.031333925642</v>
      </c>
      <c r="N257" s="313">
        <v>974.031333925642</v>
      </c>
    </row>
    <row r="258" spans="1:14" s="171" customFormat="1" x14ac:dyDescent="0.2">
      <c r="A258" s="172" t="s">
        <v>3542</v>
      </c>
      <c r="B258" s="313">
        <v>0</v>
      </c>
      <c r="C258" s="313">
        <v>0</v>
      </c>
      <c r="D258" s="313">
        <v>0</v>
      </c>
      <c r="E258" s="313">
        <v>0</v>
      </c>
      <c r="F258" s="313">
        <v>0</v>
      </c>
      <c r="G258" s="313">
        <v>0</v>
      </c>
      <c r="H258" s="313">
        <v>0</v>
      </c>
      <c r="I258" s="313">
        <v>0</v>
      </c>
      <c r="J258" s="313">
        <v>0</v>
      </c>
      <c r="K258" s="313">
        <v>0</v>
      </c>
      <c r="L258" s="313">
        <v>0</v>
      </c>
      <c r="M258" s="313">
        <v>0</v>
      </c>
      <c r="N258" s="313">
        <v>0</v>
      </c>
    </row>
    <row r="259" spans="1:14" x14ac:dyDescent="0.2">
      <c r="A259" s="27" t="s">
        <v>2778</v>
      </c>
    </row>
    <row r="260" spans="1:14" s="171" customFormat="1" x14ac:dyDescent="0.2">
      <c r="A260" s="172" t="s">
        <v>51</v>
      </c>
      <c r="B260" s="313">
        <v>0</v>
      </c>
      <c r="C260" s="313">
        <v>0</v>
      </c>
      <c r="D260" s="313">
        <v>0</v>
      </c>
      <c r="E260" s="313">
        <v>0</v>
      </c>
      <c r="F260" s="313">
        <v>0</v>
      </c>
      <c r="G260" s="313">
        <v>0</v>
      </c>
      <c r="H260" s="313">
        <v>0</v>
      </c>
      <c r="I260" s="313">
        <v>0</v>
      </c>
      <c r="J260" s="313">
        <v>0</v>
      </c>
      <c r="K260" s="313">
        <v>0</v>
      </c>
      <c r="L260" s="313">
        <v>0</v>
      </c>
      <c r="M260" s="313">
        <v>0</v>
      </c>
      <c r="N260" s="313">
        <v>0</v>
      </c>
    </row>
    <row r="261" spans="1:14" x14ac:dyDescent="0.2">
      <c r="A261" s="27" t="s">
        <v>3543</v>
      </c>
    </row>
    <row r="262" spans="1:14" x14ac:dyDescent="0.2">
      <c r="A262" s="27" t="s">
        <v>3544</v>
      </c>
    </row>
    <row r="263" spans="1:14" s="171" customFormat="1" x14ac:dyDescent="0.2">
      <c r="A263" s="128" t="s">
        <v>3794</v>
      </c>
      <c r="B263" s="313">
        <v>0.72041766170058497</v>
      </c>
      <c r="C263" s="313">
        <v>0.72041766170058497</v>
      </c>
      <c r="D263" s="313">
        <v>0.72041766170058497</v>
      </c>
      <c r="E263" s="313">
        <v>0.72041766170058497</v>
      </c>
      <c r="F263" s="313">
        <v>0.72041766170058497</v>
      </c>
      <c r="G263" s="313">
        <v>0.72041766170058497</v>
      </c>
      <c r="H263" s="313">
        <v>0.72041766170058497</v>
      </c>
      <c r="I263" s="313">
        <v>0.72041766170058497</v>
      </c>
      <c r="J263" s="313">
        <v>0.72041766170058497</v>
      </c>
      <c r="K263" s="313">
        <v>0.72041766170058497</v>
      </c>
      <c r="L263" s="313">
        <v>0.72041766170058497</v>
      </c>
      <c r="M263" s="313">
        <v>0.72041766170058497</v>
      </c>
      <c r="N263" s="313">
        <v>0.72041766170058497</v>
      </c>
    </row>
    <row r="264" spans="1:14" s="171" customFormat="1" x14ac:dyDescent="0.2">
      <c r="A264" s="128" t="s">
        <v>3546</v>
      </c>
      <c r="B264" s="313">
        <v>0.72041766170058497</v>
      </c>
      <c r="C264" s="313">
        <v>0.72041766170058497</v>
      </c>
      <c r="D264" s="313">
        <v>0.72041766170058497</v>
      </c>
      <c r="E264" s="313">
        <v>0.72041766170058497</v>
      </c>
      <c r="F264" s="313">
        <v>0.72041766170058497</v>
      </c>
      <c r="G264" s="313">
        <v>0.72041766170058497</v>
      </c>
      <c r="H264" s="313">
        <v>0.72041766170058497</v>
      </c>
      <c r="I264" s="313">
        <v>0.72041766170058497</v>
      </c>
      <c r="J264" s="313">
        <v>0.72041766170058497</v>
      </c>
      <c r="K264" s="313">
        <v>0.72041766170058497</v>
      </c>
      <c r="L264" s="313">
        <v>0.72041766170058497</v>
      </c>
      <c r="M264" s="313">
        <v>0.72041766170058497</v>
      </c>
      <c r="N264" s="313">
        <v>0.72041766170058497</v>
      </c>
    </row>
    <row r="265" spans="1:14" s="171" customFormat="1" x14ac:dyDescent="0.2">
      <c r="A265" s="128" t="s">
        <v>3795</v>
      </c>
      <c r="B265" s="313">
        <v>0.72041766170058497</v>
      </c>
      <c r="C265" s="313">
        <v>0.72041766170058497</v>
      </c>
      <c r="D265" s="313">
        <v>0.72041766170058497</v>
      </c>
      <c r="E265" s="313">
        <v>0.72041766170058497</v>
      </c>
      <c r="F265" s="313">
        <v>0.72041766170058497</v>
      </c>
      <c r="G265" s="313">
        <v>0.72041766170058497</v>
      </c>
      <c r="H265" s="313">
        <v>0.72041766170058497</v>
      </c>
      <c r="I265" s="313">
        <v>0.72041766170058497</v>
      </c>
      <c r="J265" s="313">
        <v>0.72041766170058497</v>
      </c>
      <c r="K265" s="313">
        <v>0.72041766170058497</v>
      </c>
      <c r="L265" s="313">
        <v>0.72041766170058497</v>
      </c>
      <c r="M265" s="313">
        <v>0.72041766170058497</v>
      </c>
      <c r="N265" s="313">
        <v>0.72041766170058497</v>
      </c>
    </row>
    <row r="266" spans="1:14" s="171" customFormat="1" x14ac:dyDescent="0.2">
      <c r="A266" s="128" t="s">
        <v>3796</v>
      </c>
      <c r="B266" s="313">
        <v>0.97402999999999995</v>
      </c>
      <c r="C266" s="313">
        <v>0.97402999999999995</v>
      </c>
      <c r="D266" s="313">
        <v>0.97402999999999995</v>
      </c>
      <c r="E266" s="313">
        <v>0.97402999999999995</v>
      </c>
      <c r="F266" s="313">
        <v>0.97402999999999995</v>
      </c>
      <c r="G266" s="313">
        <v>0.97402999999999995</v>
      </c>
      <c r="H266" s="313">
        <v>0.97402999999999995</v>
      </c>
      <c r="I266" s="313">
        <v>0.97402999999999995</v>
      </c>
      <c r="J266" s="313">
        <v>0.97402999999999995</v>
      </c>
      <c r="K266" s="313">
        <v>0.97402999999999995</v>
      </c>
      <c r="L266" s="313">
        <v>0.97402999999999995</v>
      </c>
      <c r="M266" s="313">
        <v>0.97402999999999995</v>
      </c>
      <c r="N266" s="313">
        <v>0.97402999999999995</v>
      </c>
    </row>
    <row r="267" spans="1:14" s="171" customFormat="1" x14ac:dyDescent="0.2">
      <c r="A267" s="128" t="s">
        <v>3797</v>
      </c>
      <c r="B267" s="313">
        <v>0.92637230841246099</v>
      </c>
      <c r="C267" s="313">
        <v>0.92637230841246099</v>
      </c>
      <c r="D267" s="313">
        <v>0.92637230841246099</v>
      </c>
      <c r="E267" s="313">
        <v>0.92637230841246099</v>
      </c>
      <c r="F267" s="313">
        <v>0.92637230841246099</v>
      </c>
      <c r="G267" s="313">
        <v>0.92637230841246099</v>
      </c>
      <c r="H267" s="313">
        <v>0.92637230841246099</v>
      </c>
      <c r="I267" s="313">
        <v>0.92637230841246099</v>
      </c>
      <c r="J267" s="313">
        <v>0.92637230841246099</v>
      </c>
      <c r="K267" s="313">
        <v>0.92637230841246099</v>
      </c>
      <c r="L267" s="313">
        <v>0.92637230841246099</v>
      </c>
      <c r="M267" s="313">
        <v>0.92637230841246099</v>
      </c>
      <c r="N267" s="313">
        <v>0.92637230841245999</v>
      </c>
    </row>
    <row r="268" spans="1:14" s="171" customFormat="1" x14ac:dyDescent="0.2">
      <c r="A268" s="128" t="s">
        <v>3798</v>
      </c>
      <c r="B268" s="313">
        <v>0.95109934560116105</v>
      </c>
      <c r="C268" s="313">
        <v>0.95109934560116105</v>
      </c>
      <c r="D268" s="313">
        <v>0.95109934560116105</v>
      </c>
      <c r="E268" s="313">
        <v>0.95109934560116105</v>
      </c>
      <c r="F268" s="313">
        <v>0.95109934560116105</v>
      </c>
      <c r="G268" s="313">
        <v>0.95109934560116105</v>
      </c>
      <c r="H268" s="313">
        <v>0.95109934560116105</v>
      </c>
      <c r="I268" s="313">
        <v>0.95109934560116105</v>
      </c>
      <c r="J268" s="313">
        <v>0.95109934560116105</v>
      </c>
      <c r="K268" s="313">
        <v>0.95109934560116105</v>
      </c>
      <c r="L268" s="313">
        <v>0.95109934560116105</v>
      </c>
      <c r="M268" s="313">
        <v>0.95109934560116105</v>
      </c>
      <c r="N268" s="313">
        <v>0.95109934560116105</v>
      </c>
    </row>
    <row r="269" spans="1:14" s="171" customFormat="1" x14ac:dyDescent="0.2">
      <c r="A269" s="128" t="s">
        <v>3551</v>
      </c>
      <c r="B269" s="313">
        <v>0.97403133392564201</v>
      </c>
      <c r="C269" s="313">
        <v>0.97403133392564201</v>
      </c>
      <c r="D269" s="313">
        <v>0.97403133392564201</v>
      </c>
      <c r="E269" s="313">
        <v>0.97403133392564201</v>
      </c>
      <c r="F269" s="313">
        <v>0.97403133392564201</v>
      </c>
      <c r="G269" s="313">
        <v>0.97403133392564201</v>
      </c>
      <c r="H269" s="313">
        <v>0.97403133392564201</v>
      </c>
      <c r="I269" s="313">
        <v>0.97403133392564201</v>
      </c>
      <c r="J269" s="313">
        <v>0.97403133392564201</v>
      </c>
      <c r="K269" s="313">
        <v>0.97403133392564201</v>
      </c>
      <c r="L269" s="313">
        <v>0.97403133392564201</v>
      </c>
      <c r="M269" s="313">
        <v>0.97403133392564201</v>
      </c>
      <c r="N269" s="313">
        <v>0.97403133392564201</v>
      </c>
    </row>
    <row r="270" spans="1:14" s="171" customFormat="1" x14ac:dyDescent="0.2">
      <c r="A270" s="128" t="s">
        <v>3799</v>
      </c>
      <c r="B270" s="313">
        <v>0.72041766170058497</v>
      </c>
      <c r="C270" s="313">
        <v>0.72041766170058497</v>
      </c>
      <c r="D270" s="313">
        <v>0.72041766170058497</v>
      </c>
      <c r="E270" s="313">
        <v>0.72041766170058497</v>
      </c>
      <c r="F270" s="313">
        <v>0.72041766170058497</v>
      </c>
      <c r="G270" s="313">
        <v>0.72041766170058497</v>
      </c>
      <c r="H270" s="313">
        <v>0.72041766170058497</v>
      </c>
      <c r="I270" s="313">
        <v>0.72041766170058497</v>
      </c>
      <c r="J270" s="313">
        <v>0.72041766170058497</v>
      </c>
      <c r="K270" s="313">
        <v>0.72041766170058497</v>
      </c>
      <c r="L270" s="313">
        <v>0.72041766170058497</v>
      </c>
      <c r="M270" s="313">
        <v>0.72041766170058497</v>
      </c>
      <c r="N270" s="313">
        <v>0.72041766170058497</v>
      </c>
    </row>
    <row r="271" spans="1:14" s="171" customFormat="1" x14ac:dyDescent="0.2">
      <c r="A271" s="128" t="s">
        <v>3800</v>
      </c>
      <c r="B271" s="313">
        <v>0</v>
      </c>
      <c r="C271" s="313">
        <v>0</v>
      </c>
      <c r="D271" s="313">
        <v>0</v>
      </c>
      <c r="E271" s="313">
        <v>0</v>
      </c>
      <c r="F271" s="313">
        <v>0</v>
      </c>
      <c r="G271" s="313">
        <v>0</v>
      </c>
      <c r="H271" s="313">
        <v>0</v>
      </c>
      <c r="I271" s="313">
        <v>0</v>
      </c>
      <c r="J271" s="313">
        <v>0</v>
      </c>
      <c r="K271" s="313">
        <v>0</v>
      </c>
      <c r="L271" s="313">
        <v>0</v>
      </c>
      <c r="M271" s="313">
        <v>0</v>
      </c>
      <c r="N271" s="313">
        <v>0</v>
      </c>
    </row>
    <row r="272" spans="1:14" s="171" customFormat="1" x14ac:dyDescent="0.2">
      <c r="A272" s="128" t="s">
        <v>3554</v>
      </c>
      <c r="B272" s="313">
        <v>0.72041766170058497</v>
      </c>
      <c r="C272" s="313">
        <v>0.72041766170058497</v>
      </c>
      <c r="D272" s="313">
        <v>0.72041766170058497</v>
      </c>
      <c r="E272" s="313">
        <v>0.72041766170058497</v>
      </c>
      <c r="F272" s="313">
        <v>0.72041766170058497</v>
      </c>
      <c r="G272" s="313">
        <v>0.72041766170058497</v>
      </c>
      <c r="H272" s="313">
        <v>0.72041766170058497</v>
      </c>
      <c r="I272" s="313">
        <v>0.72041766170058497</v>
      </c>
      <c r="J272" s="313">
        <v>0.72041766170058497</v>
      </c>
      <c r="K272" s="313">
        <v>0.72041766170058497</v>
      </c>
      <c r="L272" s="313">
        <v>0.72041766170058497</v>
      </c>
      <c r="M272" s="313">
        <v>0.72041766170058497</v>
      </c>
      <c r="N272" s="313">
        <v>0.72041766170058497</v>
      </c>
    </row>
    <row r="273" spans="1:14" s="171" customFormat="1" x14ac:dyDescent="0.2">
      <c r="A273" s="128" t="s">
        <v>3801</v>
      </c>
      <c r="B273" s="313">
        <v>0.72041766170058497</v>
      </c>
      <c r="C273" s="313">
        <v>0.72041766170058497</v>
      </c>
      <c r="D273" s="313">
        <v>0.72041766170058497</v>
      </c>
      <c r="E273" s="313">
        <v>0.72041766170058497</v>
      </c>
      <c r="F273" s="313">
        <v>0.72041766170058497</v>
      </c>
      <c r="G273" s="313">
        <v>0.72041766170058497</v>
      </c>
      <c r="H273" s="313">
        <v>0.72041766170058497</v>
      </c>
      <c r="I273" s="313">
        <v>0.72041766170058497</v>
      </c>
      <c r="J273" s="313">
        <v>0.72041766170058497</v>
      </c>
      <c r="K273" s="313">
        <v>0.72041766170058497</v>
      </c>
      <c r="L273" s="313">
        <v>0.72041766170058497</v>
      </c>
      <c r="M273" s="313">
        <v>0.72041766170058497</v>
      </c>
      <c r="N273" s="313">
        <v>0.72041766170058497</v>
      </c>
    </row>
    <row r="274" spans="1:14" s="171" customFormat="1" x14ac:dyDescent="0.2">
      <c r="A274" s="128" t="s">
        <v>3802</v>
      </c>
      <c r="B274" s="313">
        <v>0.72041766170058497</v>
      </c>
      <c r="C274" s="313">
        <v>0.72041766170058497</v>
      </c>
      <c r="D274" s="313">
        <v>0.72041766170058497</v>
      </c>
      <c r="E274" s="313">
        <v>0.72041766170058497</v>
      </c>
      <c r="F274" s="313">
        <v>0.72041766170058497</v>
      </c>
      <c r="G274" s="313">
        <v>0.72041766170058497</v>
      </c>
      <c r="H274" s="313">
        <v>0.72041766170058497</v>
      </c>
      <c r="I274" s="313">
        <v>0.72041766170058497</v>
      </c>
      <c r="J274" s="313">
        <v>0.72041766170058497</v>
      </c>
      <c r="K274" s="313">
        <v>0.72041766170058497</v>
      </c>
      <c r="L274" s="313">
        <v>0.72041766170058497</v>
      </c>
      <c r="M274" s="313">
        <v>0.72041766170058497</v>
      </c>
      <c r="N274" s="313">
        <v>0.72041766170058497</v>
      </c>
    </row>
    <row r="275" spans="1:14" s="171" customFormat="1" x14ac:dyDescent="0.2">
      <c r="A275" s="128" t="s">
        <v>3557</v>
      </c>
      <c r="B275" s="313">
        <v>1</v>
      </c>
      <c r="C275" s="313">
        <v>1</v>
      </c>
      <c r="D275" s="313">
        <v>1</v>
      </c>
      <c r="E275" s="313">
        <v>1</v>
      </c>
      <c r="F275" s="313">
        <v>1</v>
      </c>
      <c r="G275" s="313">
        <v>1</v>
      </c>
      <c r="H275" s="313">
        <v>1</v>
      </c>
      <c r="I275" s="313">
        <v>1</v>
      </c>
      <c r="J275" s="313">
        <v>1</v>
      </c>
      <c r="K275" s="313">
        <v>1</v>
      </c>
      <c r="L275" s="313">
        <v>1</v>
      </c>
      <c r="M275" s="313">
        <v>1</v>
      </c>
      <c r="N275" s="313">
        <v>1</v>
      </c>
    </row>
    <row r="276" spans="1:14" s="171" customFormat="1" x14ac:dyDescent="0.2">
      <c r="A276" s="128" t="s">
        <v>3558</v>
      </c>
      <c r="B276" s="313">
        <v>0.72041766170058497</v>
      </c>
      <c r="C276" s="313">
        <v>0.72041766170058497</v>
      </c>
      <c r="D276" s="313">
        <v>0.72041766170058497</v>
      </c>
      <c r="E276" s="313">
        <v>0.72041766170058497</v>
      </c>
      <c r="F276" s="313">
        <v>0.72041766170058497</v>
      </c>
      <c r="G276" s="313">
        <v>0.72041766170058497</v>
      </c>
      <c r="H276" s="313">
        <v>0.72041766170058497</v>
      </c>
      <c r="I276" s="313">
        <v>0.72041766170058497</v>
      </c>
      <c r="J276" s="313">
        <v>0.72041766170058497</v>
      </c>
      <c r="K276" s="313">
        <v>0.72041766170058497</v>
      </c>
      <c r="L276" s="313">
        <v>0.72041766170058497</v>
      </c>
      <c r="M276" s="313">
        <v>0.72041766170058497</v>
      </c>
      <c r="N276" s="313">
        <v>0.72041766170058497</v>
      </c>
    </row>
    <row r="277" spans="1:14" s="171" customFormat="1" x14ac:dyDescent="0.2">
      <c r="A277" s="128" t="s">
        <v>3559</v>
      </c>
      <c r="B277" s="313">
        <v>0</v>
      </c>
      <c r="C277" s="313">
        <v>0</v>
      </c>
      <c r="D277" s="313">
        <v>0</v>
      </c>
      <c r="E277" s="313">
        <v>0</v>
      </c>
      <c r="F277" s="313">
        <v>0</v>
      </c>
      <c r="G277" s="313">
        <v>0</v>
      </c>
      <c r="H277" s="313">
        <v>0</v>
      </c>
      <c r="I277" s="313">
        <v>0</v>
      </c>
      <c r="J277" s="313">
        <v>0</v>
      </c>
      <c r="K277" s="313">
        <v>0</v>
      </c>
      <c r="L277" s="313">
        <v>0</v>
      </c>
      <c r="M277" s="313">
        <v>0</v>
      </c>
      <c r="N277" s="313">
        <v>0</v>
      </c>
    </row>
    <row r="278" spans="1:14" s="171" customFormat="1" x14ac:dyDescent="0.2">
      <c r="A278" s="128" t="s">
        <v>3803</v>
      </c>
      <c r="B278" s="313">
        <v>0.72041766170058497</v>
      </c>
      <c r="C278" s="313">
        <v>0.72041766170058497</v>
      </c>
      <c r="D278" s="313">
        <v>0.72041766170058497</v>
      </c>
      <c r="E278" s="313">
        <v>0.72041766170058497</v>
      </c>
      <c r="F278" s="313">
        <v>0.72041766170058497</v>
      </c>
      <c r="G278" s="313">
        <v>0.72041766170058497</v>
      </c>
      <c r="H278" s="313">
        <v>0.72041766170058497</v>
      </c>
      <c r="I278" s="313">
        <v>0.72041766170058497</v>
      </c>
      <c r="J278" s="313">
        <v>0.72041766170058497</v>
      </c>
      <c r="K278" s="313">
        <v>0.72041766170058497</v>
      </c>
      <c r="L278" s="313">
        <v>0.72041766170058497</v>
      </c>
      <c r="M278" s="313">
        <v>0.72041766170058497</v>
      </c>
      <c r="N278" s="313">
        <v>0.72041766170058497</v>
      </c>
    </row>
    <row r="279" spans="1:14" s="171" customFormat="1" x14ac:dyDescent="0.2">
      <c r="A279" s="128" t="s">
        <v>3804</v>
      </c>
      <c r="B279" s="313">
        <v>0.72041766170058497</v>
      </c>
      <c r="C279" s="313">
        <v>0.72041766170058497</v>
      </c>
      <c r="D279" s="313">
        <v>0.72041766170058497</v>
      </c>
      <c r="E279" s="313">
        <v>0.72041766170058497</v>
      </c>
      <c r="F279" s="313">
        <v>0.72041766170058497</v>
      </c>
      <c r="G279" s="313">
        <v>0.72041766170058497</v>
      </c>
      <c r="H279" s="313">
        <v>0.72041766170058497</v>
      </c>
      <c r="I279" s="313">
        <v>0.72041766170058497</v>
      </c>
      <c r="J279" s="313">
        <v>0.72041766170058497</v>
      </c>
      <c r="K279" s="313">
        <v>0.72041766170058497</v>
      </c>
      <c r="L279" s="313">
        <v>0.72041766170058497</v>
      </c>
      <c r="M279" s="313">
        <v>0.72041766170058497</v>
      </c>
      <c r="N279" s="313">
        <v>0.72041766170058497</v>
      </c>
    </row>
    <row r="280" spans="1:14" s="171" customFormat="1" x14ac:dyDescent="0.2">
      <c r="A280" s="128" t="s">
        <v>3805</v>
      </c>
      <c r="B280" s="313">
        <v>0.72041766170058497</v>
      </c>
      <c r="C280" s="313">
        <v>0.72041766170058497</v>
      </c>
      <c r="D280" s="313">
        <v>0.72041766170058497</v>
      </c>
      <c r="E280" s="313">
        <v>0.72041766170058497</v>
      </c>
      <c r="F280" s="313">
        <v>0.72041766170058497</v>
      </c>
      <c r="G280" s="313">
        <v>0.72041766170058497</v>
      </c>
      <c r="H280" s="313">
        <v>0.72041766170058497</v>
      </c>
      <c r="I280" s="313">
        <v>0.72041766170058497</v>
      </c>
      <c r="J280" s="313">
        <v>0.72041766170058497</v>
      </c>
      <c r="K280" s="313">
        <v>0.72041766170058497</v>
      </c>
      <c r="L280" s="313">
        <v>0.72041766170058497</v>
      </c>
      <c r="M280" s="313">
        <v>0.72041766170058497</v>
      </c>
      <c r="N280" s="313">
        <v>0.72041766170058497</v>
      </c>
    </row>
    <row r="281" spans="1:14" s="171" customFormat="1" x14ac:dyDescent="0.2">
      <c r="A281" s="172" t="s">
        <v>3563</v>
      </c>
      <c r="B281" s="313">
        <v>0</v>
      </c>
      <c r="C281" s="313">
        <v>0</v>
      </c>
      <c r="D281" s="313">
        <v>0</v>
      </c>
      <c r="E281" s="313">
        <v>0</v>
      </c>
      <c r="F281" s="313">
        <v>0</v>
      </c>
      <c r="G281" s="313">
        <v>0</v>
      </c>
      <c r="H281" s="313">
        <v>0</v>
      </c>
      <c r="I281" s="313">
        <v>0</v>
      </c>
      <c r="J281" s="313">
        <v>0</v>
      </c>
      <c r="K281" s="313">
        <v>0</v>
      </c>
      <c r="L281" s="313">
        <v>0</v>
      </c>
      <c r="M281" s="313">
        <v>0</v>
      </c>
      <c r="N281" s="313">
        <v>0</v>
      </c>
    </row>
    <row r="282" spans="1:14" s="171" customFormat="1" x14ac:dyDescent="0.2">
      <c r="A282" s="128" t="s">
        <v>3564</v>
      </c>
      <c r="B282" s="313">
        <v>0.72041766170058497</v>
      </c>
      <c r="C282" s="313">
        <v>0.72041766170058497</v>
      </c>
      <c r="D282" s="313">
        <v>0.72041766170058497</v>
      </c>
      <c r="E282" s="313">
        <v>0.72041766170058497</v>
      </c>
      <c r="F282" s="313">
        <v>0.72041766170058497</v>
      </c>
      <c r="G282" s="313">
        <v>0.72041766170058497</v>
      </c>
      <c r="H282" s="313">
        <v>0.72041766170058497</v>
      </c>
      <c r="I282" s="313">
        <v>0.72041766170058497</v>
      </c>
      <c r="J282" s="313">
        <v>0.72041766170058497</v>
      </c>
      <c r="K282" s="313">
        <v>0.72041766170058497</v>
      </c>
      <c r="L282" s="313">
        <v>0.72041766170058497</v>
      </c>
      <c r="M282" s="313">
        <v>0.72041766170058497</v>
      </c>
      <c r="N282" s="313">
        <v>0.72041766170058497</v>
      </c>
    </row>
    <row r="283" spans="1:14" s="171" customFormat="1" x14ac:dyDescent="0.2">
      <c r="A283" s="128" t="s">
        <v>3565</v>
      </c>
      <c r="B283" s="313">
        <v>0.72041766170058497</v>
      </c>
      <c r="C283" s="313">
        <v>0.72041766170058497</v>
      </c>
      <c r="D283" s="313">
        <v>0.72041766170058497</v>
      </c>
      <c r="E283" s="313">
        <v>0.72041766170058497</v>
      </c>
      <c r="F283" s="313">
        <v>0.72041766170058497</v>
      </c>
      <c r="G283" s="313">
        <v>0.72041766170058497</v>
      </c>
      <c r="H283" s="313">
        <v>0.72041766170058497</v>
      </c>
      <c r="I283" s="313">
        <v>0.72041766170058497</v>
      </c>
      <c r="J283" s="313">
        <v>0.72041766170058497</v>
      </c>
      <c r="K283" s="313">
        <v>0.72041766170058497</v>
      </c>
      <c r="L283" s="313">
        <v>0.72041766170058497</v>
      </c>
      <c r="M283" s="313">
        <v>0.72041766170058497</v>
      </c>
      <c r="N283" s="313">
        <v>0.72041766170058497</v>
      </c>
    </row>
    <row r="284" spans="1:14" s="171" customFormat="1" x14ac:dyDescent="0.2">
      <c r="A284" s="128" t="s">
        <v>3566</v>
      </c>
      <c r="B284" s="313">
        <v>0.72041766170058497</v>
      </c>
      <c r="C284" s="313">
        <v>0.72041766170058497</v>
      </c>
      <c r="D284" s="313">
        <v>0.72041766170058497</v>
      </c>
      <c r="E284" s="313">
        <v>0.72041766170058497</v>
      </c>
      <c r="F284" s="313">
        <v>0.72041766170058497</v>
      </c>
      <c r="G284" s="313">
        <v>0.72041766170058497</v>
      </c>
      <c r="H284" s="313">
        <v>0.72041766170058497</v>
      </c>
      <c r="I284" s="313">
        <v>0.72041766170058497</v>
      </c>
      <c r="J284" s="313">
        <v>0.72041766170058497</v>
      </c>
      <c r="K284" s="313">
        <v>0.72041766170058497</v>
      </c>
      <c r="L284" s="313">
        <v>0.72041766170058497</v>
      </c>
      <c r="M284" s="313">
        <v>0.72041766170058497</v>
      </c>
      <c r="N284" s="313">
        <v>0.72041766170058497</v>
      </c>
    </row>
    <row r="285" spans="1:14" s="171" customFormat="1" x14ac:dyDescent="0.2">
      <c r="A285" s="128" t="s">
        <v>3567</v>
      </c>
      <c r="B285" s="313">
        <v>0.72041766170058497</v>
      </c>
      <c r="C285" s="313">
        <v>0.72041766170058497</v>
      </c>
      <c r="D285" s="313">
        <v>0.72041766170058497</v>
      </c>
      <c r="E285" s="313">
        <v>0.72041766170058497</v>
      </c>
      <c r="F285" s="313">
        <v>0.72041766170058497</v>
      </c>
      <c r="G285" s="313">
        <v>0.72041766170058497</v>
      </c>
      <c r="H285" s="313">
        <v>0.72041766170058497</v>
      </c>
      <c r="I285" s="313">
        <v>0.72041766170058497</v>
      </c>
      <c r="J285" s="313">
        <v>0.72041766170058497</v>
      </c>
      <c r="K285" s="313">
        <v>0.72041766170058497</v>
      </c>
      <c r="L285" s="313">
        <v>0.72041766170058497</v>
      </c>
      <c r="M285" s="313">
        <v>0.72041766170058497</v>
      </c>
      <c r="N285" s="313">
        <v>0.72041766170058497</v>
      </c>
    </row>
    <row r="286" spans="1:14" s="171" customFormat="1" x14ac:dyDescent="0.2">
      <c r="A286" s="128" t="s">
        <v>3568</v>
      </c>
      <c r="B286" s="313">
        <v>0.72041766170058497</v>
      </c>
      <c r="C286" s="313">
        <v>0.72041766170058497</v>
      </c>
      <c r="D286" s="313">
        <v>0.72041766170058497</v>
      </c>
      <c r="E286" s="313">
        <v>0.72041766170058497</v>
      </c>
      <c r="F286" s="313">
        <v>0.72041766170058497</v>
      </c>
      <c r="G286" s="313">
        <v>0.72041766170058497</v>
      </c>
      <c r="H286" s="313">
        <v>0.72041766170058497</v>
      </c>
      <c r="I286" s="313">
        <v>0.72041766170058497</v>
      </c>
      <c r="J286" s="313">
        <v>0.72041766170058497</v>
      </c>
      <c r="K286" s="313">
        <v>0.72041766170058497</v>
      </c>
      <c r="L286" s="313">
        <v>0.72041766170058497</v>
      </c>
      <c r="M286" s="313">
        <v>0.72041766170058497</v>
      </c>
      <c r="N286" s="313">
        <v>0.72041766170058497</v>
      </c>
    </row>
    <row r="287" spans="1:14" s="171" customFormat="1" x14ac:dyDescent="0.2">
      <c r="A287" s="128" t="s">
        <v>3569</v>
      </c>
      <c r="B287" s="313">
        <v>0.72041766170058497</v>
      </c>
      <c r="C287" s="313">
        <v>0.72041766170058497</v>
      </c>
      <c r="D287" s="313">
        <v>0.72041766170058497</v>
      </c>
      <c r="E287" s="313">
        <v>0.72041766170058497</v>
      </c>
      <c r="F287" s="313">
        <v>0.72041766170058497</v>
      </c>
      <c r="G287" s="313">
        <v>0.72041766170058497</v>
      </c>
      <c r="H287" s="313">
        <v>0.72041766170058497</v>
      </c>
      <c r="I287" s="313">
        <v>0.72041766170058497</v>
      </c>
      <c r="J287" s="313">
        <v>0.72041766170058497</v>
      </c>
      <c r="K287" s="313">
        <v>0.72041766170058497</v>
      </c>
      <c r="L287" s="313">
        <v>0.72041766170058497</v>
      </c>
      <c r="M287" s="313">
        <v>0.72041766170058497</v>
      </c>
      <c r="N287" s="313">
        <v>0.72041766170058497</v>
      </c>
    </row>
    <row r="288" spans="1:14" x14ac:dyDescent="0.2">
      <c r="A288" s="27" t="s">
        <v>3570</v>
      </c>
      <c r="B288" s="313">
        <v>720.41766170058497</v>
      </c>
      <c r="C288" s="313">
        <v>720.41766170058497</v>
      </c>
      <c r="D288" s="313">
        <v>720.41766170058497</v>
      </c>
      <c r="E288" s="313">
        <v>720.41766170058497</v>
      </c>
      <c r="F288" s="313">
        <v>720.41766170058497</v>
      </c>
      <c r="G288" s="313">
        <v>720.41766170058497</v>
      </c>
      <c r="H288" s="313">
        <v>720.41766170058497</v>
      </c>
      <c r="I288" s="313">
        <v>720.41766170058497</v>
      </c>
      <c r="J288" s="313">
        <v>720.41766170058497</v>
      </c>
      <c r="K288" s="313">
        <v>720.41766170058497</v>
      </c>
      <c r="L288" s="313">
        <v>720.41766170058497</v>
      </c>
      <c r="M288" s="313">
        <v>720.41766170058497</v>
      </c>
      <c r="N288" s="313">
        <v>720.41766170058497</v>
      </c>
    </row>
    <row r="289" spans="1:14" s="171" customFormat="1" x14ac:dyDescent="0.2">
      <c r="A289" s="128" t="s">
        <v>3571</v>
      </c>
      <c r="B289" s="313">
        <v>0.72041766170058497</v>
      </c>
      <c r="C289" s="313">
        <v>0.72041766170058497</v>
      </c>
      <c r="D289" s="313">
        <v>0.72041766170058497</v>
      </c>
      <c r="E289" s="313">
        <v>0.72041766170058497</v>
      </c>
      <c r="F289" s="313">
        <v>0.72041766170058497</v>
      </c>
      <c r="G289" s="313">
        <v>0.72041766170058497</v>
      </c>
      <c r="H289" s="313">
        <v>0.72041766170058497</v>
      </c>
      <c r="I289" s="313">
        <v>0.72041766170058497</v>
      </c>
      <c r="J289" s="313">
        <v>0.72041766170058497</v>
      </c>
      <c r="K289" s="313">
        <v>0.72041766170058497</v>
      </c>
      <c r="L289" s="313">
        <v>0.72041766170058497</v>
      </c>
      <c r="M289" s="313">
        <v>0.72041766170058497</v>
      </c>
      <c r="N289" s="313">
        <v>0.72041766170058497</v>
      </c>
    </row>
    <row r="290" spans="1:14" s="171" customFormat="1" x14ac:dyDescent="0.2">
      <c r="A290" s="128" t="s">
        <v>3572</v>
      </c>
      <c r="B290" s="313">
        <v>0.72041766170058497</v>
      </c>
      <c r="C290" s="313">
        <v>0.72041766170058497</v>
      </c>
      <c r="D290" s="313">
        <v>0.72041766170058497</v>
      </c>
      <c r="E290" s="313">
        <v>0.72041766170058497</v>
      </c>
      <c r="F290" s="313">
        <v>0.72041766170058497</v>
      </c>
      <c r="G290" s="313">
        <v>0.72041766170058497</v>
      </c>
      <c r="H290" s="313">
        <v>0.72041766170058497</v>
      </c>
      <c r="I290" s="313">
        <v>0.72041766170058497</v>
      </c>
      <c r="J290" s="313">
        <v>0.72041766170058497</v>
      </c>
      <c r="K290" s="313">
        <v>0.72041766170058497</v>
      </c>
      <c r="L290" s="313">
        <v>0.72041766170058497</v>
      </c>
      <c r="M290" s="313">
        <v>0.72041766170058497</v>
      </c>
      <c r="N290" s="313">
        <v>0.72041766170058497</v>
      </c>
    </row>
    <row r="291" spans="1:14" x14ac:dyDescent="0.2">
      <c r="A291" s="27" t="s">
        <v>3573</v>
      </c>
      <c r="B291" s="313">
        <v>974.03</v>
      </c>
      <c r="C291" s="313">
        <v>974.03</v>
      </c>
      <c r="D291" s="313">
        <v>974.03</v>
      </c>
      <c r="E291" s="313">
        <v>974.03</v>
      </c>
      <c r="F291" s="313">
        <v>974.03</v>
      </c>
      <c r="G291" s="313">
        <v>974.03</v>
      </c>
      <c r="H291" s="313">
        <v>974.03</v>
      </c>
      <c r="I291" s="313">
        <v>974.03</v>
      </c>
      <c r="J291" s="313">
        <v>974.03</v>
      </c>
      <c r="K291" s="313">
        <v>974.03</v>
      </c>
      <c r="L291" s="313">
        <v>974.03</v>
      </c>
      <c r="M291" s="313">
        <v>974.03</v>
      </c>
      <c r="N291" s="313">
        <v>974.03</v>
      </c>
    </row>
    <row r="292" spans="1:14" x14ac:dyDescent="0.2">
      <c r="A292" s="27" t="s">
        <v>3574</v>
      </c>
      <c r="B292" s="313">
        <v>941.21267347791195</v>
      </c>
      <c r="C292" s="313">
        <v>941.21267347791195</v>
      </c>
      <c r="D292" s="313">
        <v>941.21267347791195</v>
      </c>
      <c r="E292" s="313">
        <v>941.21267347791195</v>
      </c>
      <c r="F292" s="313">
        <v>941.21267347791195</v>
      </c>
      <c r="G292" s="313">
        <v>941.21267347791195</v>
      </c>
      <c r="H292" s="313">
        <v>941.21267347791195</v>
      </c>
      <c r="I292" s="313">
        <v>941.21267347791195</v>
      </c>
      <c r="J292" s="313">
        <v>941.21267347791195</v>
      </c>
      <c r="K292" s="313">
        <v>941.21267347791195</v>
      </c>
      <c r="L292" s="313">
        <v>941.21267347791195</v>
      </c>
      <c r="M292" s="313">
        <v>941.21267347791195</v>
      </c>
      <c r="N292" s="313">
        <v>941.21267347791195</v>
      </c>
    </row>
    <row r="293" spans="1:14" x14ac:dyDescent="0.2">
      <c r="A293" s="27" t="s">
        <v>3575</v>
      </c>
      <c r="B293" s="313">
        <v>978.76128996601403</v>
      </c>
      <c r="C293" s="313">
        <v>978.76128996601403</v>
      </c>
      <c r="D293" s="313">
        <v>978.76128996601403</v>
      </c>
      <c r="E293" s="313">
        <v>978.76128996601403</v>
      </c>
      <c r="F293" s="313">
        <v>978.76128996601403</v>
      </c>
      <c r="G293" s="313">
        <v>978.76128996601403</v>
      </c>
      <c r="H293" s="313">
        <v>978.76128996601403</v>
      </c>
      <c r="I293" s="313">
        <v>978.76128996601403</v>
      </c>
      <c r="J293" s="313">
        <v>978.76128996601403</v>
      </c>
      <c r="K293" s="313">
        <v>978.76128996601403</v>
      </c>
      <c r="L293" s="313">
        <v>978.76128996601403</v>
      </c>
      <c r="M293" s="313">
        <v>978.76128996601403</v>
      </c>
      <c r="N293" s="313">
        <v>978.76128996601403</v>
      </c>
    </row>
    <row r="294" spans="1:14" x14ac:dyDescent="0.2">
      <c r="A294" s="27" t="s">
        <v>3576</v>
      </c>
      <c r="B294" s="313">
        <v>974.031333925642</v>
      </c>
      <c r="C294" s="313">
        <v>974.031333925642</v>
      </c>
      <c r="D294" s="313">
        <v>974.031333925642</v>
      </c>
      <c r="E294" s="313">
        <v>974.031333925642</v>
      </c>
      <c r="F294" s="313">
        <v>974.031333925642</v>
      </c>
      <c r="G294" s="313">
        <v>974.031333925642</v>
      </c>
      <c r="H294" s="313">
        <v>974.031333925642</v>
      </c>
      <c r="I294" s="313">
        <v>974.031333925642</v>
      </c>
      <c r="J294" s="313">
        <v>974.031333925642</v>
      </c>
      <c r="K294" s="313">
        <v>974.031333925642</v>
      </c>
      <c r="L294" s="313">
        <v>974.031333925642</v>
      </c>
      <c r="M294" s="313">
        <v>974.031333925642</v>
      </c>
      <c r="N294" s="313">
        <v>974.031333925642</v>
      </c>
    </row>
    <row r="295" spans="1:14" x14ac:dyDescent="0.2">
      <c r="A295" s="27" t="s">
        <v>3577</v>
      </c>
      <c r="B295" s="313">
        <v>720.41766170058497</v>
      </c>
      <c r="C295" s="313">
        <v>720.41766170058497</v>
      </c>
      <c r="D295" s="313">
        <v>720.41766170058497</v>
      </c>
      <c r="E295" s="313">
        <v>720.41766170058497</v>
      </c>
      <c r="F295" s="313">
        <v>720.41766170058497</v>
      </c>
      <c r="G295" s="313">
        <v>720.41766170058497</v>
      </c>
      <c r="H295" s="313">
        <v>720.41766170058497</v>
      </c>
      <c r="I295" s="313">
        <v>720.41766170058497</v>
      </c>
      <c r="J295" s="313">
        <v>720.41766170058497</v>
      </c>
      <c r="K295" s="313">
        <v>720.41766170058497</v>
      </c>
      <c r="L295" s="313">
        <v>720.41766170058497</v>
      </c>
      <c r="M295" s="313">
        <v>720.41766170058497</v>
      </c>
      <c r="N295" s="313">
        <v>720.41766170058497</v>
      </c>
    </row>
    <row r="296" spans="1:14" s="171" customFormat="1" x14ac:dyDescent="0.2">
      <c r="A296" s="128" t="s">
        <v>3578</v>
      </c>
      <c r="B296" s="313">
        <v>0.72041766170058497</v>
      </c>
      <c r="C296" s="313">
        <v>0.72041766170058497</v>
      </c>
      <c r="D296" s="313">
        <v>0.72041766170058497</v>
      </c>
      <c r="E296" s="313">
        <v>0.72041766170058497</v>
      </c>
      <c r="F296" s="313">
        <v>0.72041766170058497</v>
      </c>
      <c r="G296" s="313">
        <v>0.72041766170058497</v>
      </c>
      <c r="H296" s="313">
        <v>0.72041766170058497</v>
      </c>
      <c r="I296" s="313">
        <v>0.72041766170058497</v>
      </c>
      <c r="J296" s="313">
        <v>0.72041766170058497</v>
      </c>
      <c r="K296" s="313">
        <v>0.72041766170058497</v>
      </c>
      <c r="L296" s="313">
        <v>0.72041766170058497</v>
      </c>
      <c r="M296" s="313">
        <v>0.72041766170058497</v>
      </c>
      <c r="N296" s="313">
        <v>0.72041766170058497</v>
      </c>
    </row>
    <row r="297" spans="1:14" s="171" customFormat="1" x14ac:dyDescent="0.2">
      <c r="A297" s="128" t="s">
        <v>3806</v>
      </c>
      <c r="B297" s="313">
        <v>0</v>
      </c>
      <c r="C297" s="313">
        <v>0</v>
      </c>
      <c r="D297" s="313">
        <v>0</v>
      </c>
      <c r="E297" s="313">
        <v>0</v>
      </c>
      <c r="F297" s="313">
        <v>0</v>
      </c>
      <c r="G297" s="313">
        <v>0</v>
      </c>
      <c r="H297" s="313">
        <v>0</v>
      </c>
      <c r="I297" s="313">
        <v>0</v>
      </c>
      <c r="J297" s="313">
        <v>0</v>
      </c>
      <c r="K297" s="313">
        <v>0</v>
      </c>
      <c r="L297" s="313">
        <v>0</v>
      </c>
      <c r="M297" s="313">
        <v>0</v>
      </c>
      <c r="N297" s="313">
        <v>0</v>
      </c>
    </row>
    <row r="298" spans="1:14" x14ac:dyDescent="0.2">
      <c r="A298" s="27" t="s">
        <v>2816</v>
      </c>
    </row>
    <row r="299" spans="1:14" s="171" customFormat="1" x14ac:dyDescent="0.2">
      <c r="A299" s="128" t="s">
        <v>3580</v>
      </c>
      <c r="B299" s="313"/>
      <c r="C299" s="313"/>
      <c r="D299" s="313"/>
      <c r="E299" s="313"/>
      <c r="F299" s="313"/>
      <c r="G299" s="313"/>
      <c r="H299" s="313"/>
      <c r="I299" s="313"/>
      <c r="J299" s="313"/>
      <c r="K299" s="313"/>
      <c r="L299" s="313"/>
      <c r="M299" s="313"/>
      <c r="N299" s="313"/>
    </row>
    <row r="300" spans="1:14" s="171" customFormat="1" x14ac:dyDescent="0.2">
      <c r="A300" s="128" t="s">
        <v>3807</v>
      </c>
      <c r="B300" s="313">
        <v>1</v>
      </c>
      <c r="C300" s="313">
        <v>1</v>
      </c>
      <c r="D300" s="313">
        <v>1</v>
      </c>
      <c r="E300" s="313">
        <v>1</v>
      </c>
      <c r="F300" s="313">
        <v>1</v>
      </c>
      <c r="G300" s="313">
        <v>1</v>
      </c>
      <c r="H300" s="313">
        <v>1</v>
      </c>
      <c r="I300" s="313">
        <v>1</v>
      </c>
      <c r="J300" s="313">
        <v>1</v>
      </c>
      <c r="K300" s="313">
        <v>1</v>
      </c>
      <c r="L300" s="313">
        <v>1</v>
      </c>
      <c r="M300" s="313">
        <v>1</v>
      </c>
      <c r="N300" s="313">
        <v>1</v>
      </c>
    </row>
    <row r="301" spans="1:14" s="171" customFormat="1" x14ac:dyDescent="0.2">
      <c r="A301" s="128" t="s">
        <v>3808</v>
      </c>
      <c r="B301" s="313">
        <v>1</v>
      </c>
      <c r="C301" s="313">
        <v>1</v>
      </c>
      <c r="D301" s="313">
        <v>1</v>
      </c>
      <c r="E301" s="313">
        <v>1</v>
      </c>
      <c r="F301" s="313">
        <v>1</v>
      </c>
      <c r="G301" s="313">
        <v>1</v>
      </c>
      <c r="H301" s="313">
        <v>1</v>
      </c>
      <c r="I301" s="313">
        <v>1</v>
      </c>
      <c r="J301" s="313">
        <v>1</v>
      </c>
      <c r="K301" s="313">
        <v>1</v>
      </c>
      <c r="L301" s="313">
        <v>1</v>
      </c>
      <c r="M301" s="313">
        <v>1</v>
      </c>
      <c r="N301" s="313">
        <v>1</v>
      </c>
    </row>
    <row r="302" spans="1:14" s="171" customFormat="1" x14ac:dyDescent="0.2">
      <c r="A302" s="128" t="s">
        <v>3583</v>
      </c>
      <c r="B302" s="313">
        <v>1</v>
      </c>
      <c r="C302" s="313">
        <v>1</v>
      </c>
      <c r="D302" s="313">
        <v>1</v>
      </c>
      <c r="E302" s="313">
        <v>1</v>
      </c>
      <c r="F302" s="313">
        <v>1</v>
      </c>
      <c r="G302" s="313">
        <v>1</v>
      </c>
      <c r="H302" s="313">
        <v>1</v>
      </c>
      <c r="I302" s="313">
        <v>1</v>
      </c>
      <c r="J302" s="313">
        <v>1</v>
      </c>
      <c r="K302" s="313">
        <v>1</v>
      </c>
      <c r="L302" s="313">
        <v>1</v>
      </c>
      <c r="M302" s="313">
        <v>1</v>
      </c>
      <c r="N302" s="313">
        <v>1</v>
      </c>
    </row>
    <row r="303" spans="1:14" s="171" customFormat="1" x14ac:dyDescent="0.2">
      <c r="A303" s="128" t="s">
        <v>3809</v>
      </c>
      <c r="B303" s="313">
        <v>1</v>
      </c>
      <c r="C303" s="313">
        <v>1</v>
      </c>
      <c r="D303" s="313">
        <v>1</v>
      </c>
      <c r="E303" s="313">
        <v>1</v>
      </c>
      <c r="F303" s="313">
        <v>1</v>
      </c>
      <c r="G303" s="313">
        <v>1</v>
      </c>
      <c r="H303" s="313">
        <v>1</v>
      </c>
      <c r="I303" s="313">
        <v>1</v>
      </c>
      <c r="J303" s="313">
        <v>1</v>
      </c>
      <c r="K303" s="313">
        <v>1</v>
      </c>
      <c r="L303" s="313">
        <v>1</v>
      </c>
      <c r="M303" s="313">
        <v>1</v>
      </c>
      <c r="N303" s="313">
        <v>1</v>
      </c>
    </row>
    <row r="304" spans="1:14" s="171" customFormat="1" x14ac:dyDescent="0.2">
      <c r="A304" s="128" t="s">
        <v>3810</v>
      </c>
      <c r="B304" s="313">
        <v>0</v>
      </c>
      <c r="C304" s="313">
        <v>0</v>
      </c>
      <c r="D304" s="313">
        <v>0</v>
      </c>
      <c r="E304" s="313">
        <v>0</v>
      </c>
      <c r="F304" s="313">
        <v>0</v>
      </c>
      <c r="G304" s="313">
        <v>0</v>
      </c>
      <c r="H304" s="313">
        <v>0</v>
      </c>
      <c r="I304" s="313">
        <v>0</v>
      </c>
      <c r="J304" s="313">
        <v>0</v>
      </c>
      <c r="K304" s="313">
        <v>0</v>
      </c>
      <c r="L304" s="313">
        <v>0</v>
      </c>
      <c r="M304" s="313">
        <v>0</v>
      </c>
      <c r="N304" s="313">
        <v>0</v>
      </c>
    </row>
    <row r="305" spans="1:14" s="171" customFormat="1" x14ac:dyDescent="0.2">
      <c r="A305" s="128" t="s">
        <v>3586</v>
      </c>
      <c r="B305" s="313">
        <v>1</v>
      </c>
      <c r="C305" s="313">
        <v>1</v>
      </c>
      <c r="D305" s="313">
        <v>1</v>
      </c>
      <c r="E305" s="313">
        <v>1</v>
      </c>
      <c r="F305" s="313">
        <v>1</v>
      </c>
      <c r="G305" s="313">
        <v>1</v>
      </c>
      <c r="H305" s="313">
        <v>1</v>
      </c>
      <c r="I305" s="313">
        <v>1</v>
      </c>
      <c r="J305" s="313">
        <v>1</v>
      </c>
      <c r="K305" s="313">
        <v>1</v>
      </c>
      <c r="L305" s="313">
        <v>1</v>
      </c>
      <c r="M305" s="313">
        <v>1</v>
      </c>
      <c r="N305" s="313">
        <v>1</v>
      </c>
    </row>
    <row r="306" spans="1:14" s="171" customFormat="1" x14ac:dyDescent="0.2">
      <c r="A306" s="128" t="s">
        <v>3811</v>
      </c>
      <c r="B306" s="313">
        <v>1</v>
      </c>
      <c r="C306" s="313">
        <v>1</v>
      </c>
      <c r="D306" s="313">
        <v>1</v>
      </c>
      <c r="E306" s="313">
        <v>1</v>
      </c>
      <c r="F306" s="313">
        <v>1</v>
      </c>
      <c r="G306" s="313">
        <v>1</v>
      </c>
      <c r="H306" s="313">
        <v>1</v>
      </c>
      <c r="I306" s="313">
        <v>1</v>
      </c>
      <c r="J306" s="313">
        <v>1</v>
      </c>
      <c r="K306" s="313">
        <v>1</v>
      </c>
      <c r="L306" s="313">
        <v>1</v>
      </c>
      <c r="M306" s="313">
        <v>1</v>
      </c>
      <c r="N306" s="313">
        <v>1</v>
      </c>
    </row>
    <row r="307" spans="1:14" s="171" customFormat="1" x14ac:dyDescent="0.2">
      <c r="A307" s="128" t="s">
        <v>3812</v>
      </c>
      <c r="B307" s="313">
        <v>1</v>
      </c>
      <c r="C307" s="313">
        <v>1</v>
      </c>
      <c r="D307" s="313">
        <v>1</v>
      </c>
      <c r="E307" s="313">
        <v>1</v>
      </c>
      <c r="F307" s="313">
        <v>1</v>
      </c>
      <c r="G307" s="313">
        <v>1</v>
      </c>
      <c r="H307" s="313">
        <v>1</v>
      </c>
      <c r="I307" s="313">
        <v>1</v>
      </c>
      <c r="J307" s="313">
        <v>1</v>
      </c>
      <c r="K307" s="313">
        <v>1</v>
      </c>
      <c r="L307" s="313">
        <v>1</v>
      </c>
      <c r="M307" s="313">
        <v>1</v>
      </c>
      <c r="N307" s="313">
        <v>1</v>
      </c>
    </row>
    <row r="308" spans="1:14" s="171" customFormat="1" x14ac:dyDescent="0.2">
      <c r="A308" s="128" t="s">
        <v>3813</v>
      </c>
      <c r="B308" s="313">
        <v>1</v>
      </c>
      <c r="C308" s="313">
        <v>1</v>
      </c>
      <c r="D308" s="313">
        <v>1</v>
      </c>
      <c r="E308" s="313">
        <v>1</v>
      </c>
      <c r="F308" s="313">
        <v>1</v>
      </c>
      <c r="G308" s="313">
        <v>1</v>
      </c>
      <c r="H308" s="313">
        <v>1</v>
      </c>
      <c r="I308" s="313">
        <v>1</v>
      </c>
      <c r="J308" s="313">
        <v>1</v>
      </c>
      <c r="K308" s="313">
        <v>1</v>
      </c>
      <c r="L308" s="313">
        <v>1</v>
      </c>
      <c r="M308" s="313">
        <v>1</v>
      </c>
      <c r="N308" s="313">
        <v>1</v>
      </c>
    </row>
    <row r="309" spans="1:14" s="171" customFormat="1" x14ac:dyDescent="0.2">
      <c r="A309" s="128" t="s">
        <v>3814</v>
      </c>
      <c r="B309" s="313">
        <v>0</v>
      </c>
      <c r="C309" s="313">
        <v>0</v>
      </c>
      <c r="D309" s="313">
        <v>0</v>
      </c>
      <c r="E309" s="313">
        <v>0</v>
      </c>
      <c r="F309" s="313">
        <v>0</v>
      </c>
      <c r="G309" s="313">
        <v>0</v>
      </c>
      <c r="H309" s="313">
        <v>0</v>
      </c>
      <c r="I309" s="313">
        <v>0</v>
      </c>
      <c r="J309" s="313">
        <v>0</v>
      </c>
      <c r="K309" s="313">
        <v>0</v>
      </c>
      <c r="L309" s="313">
        <v>0</v>
      </c>
      <c r="M309" s="313">
        <v>0</v>
      </c>
      <c r="N309" s="313">
        <v>0</v>
      </c>
    </row>
    <row r="310" spans="1:14" s="171" customFormat="1" x14ac:dyDescent="0.2">
      <c r="A310" s="128" t="s">
        <v>3815</v>
      </c>
      <c r="B310" s="313">
        <v>1</v>
      </c>
      <c r="C310" s="313">
        <v>1</v>
      </c>
      <c r="D310" s="313">
        <v>1</v>
      </c>
      <c r="E310" s="313">
        <v>1</v>
      </c>
      <c r="F310" s="313">
        <v>1</v>
      </c>
      <c r="G310" s="313">
        <v>1</v>
      </c>
      <c r="H310" s="313">
        <v>1</v>
      </c>
      <c r="I310" s="313">
        <v>1</v>
      </c>
      <c r="J310" s="313">
        <v>1</v>
      </c>
      <c r="K310" s="313">
        <v>1</v>
      </c>
      <c r="L310" s="313">
        <v>1</v>
      </c>
      <c r="M310" s="313">
        <v>1</v>
      </c>
      <c r="N310" s="313">
        <v>1</v>
      </c>
    </row>
    <row r="311" spans="1:14" s="171" customFormat="1" x14ac:dyDescent="0.2">
      <c r="A311" s="128" t="s">
        <v>3816</v>
      </c>
      <c r="B311" s="313">
        <v>1</v>
      </c>
      <c r="C311" s="313">
        <v>1</v>
      </c>
      <c r="D311" s="313">
        <v>1</v>
      </c>
      <c r="E311" s="313">
        <v>1</v>
      </c>
      <c r="F311" s="313">
        <v>1</v>
      </c>
      <c r="G311" s="313">
        <v>1</v>
      </c>
      <c r="H311" s="313">
        <v>1</v>
      </c>
      <c r="I311" s="313">
        <v>1</v>
      </c>
      <c r="J311" s="313">
        <v>1</v>
      </c>
      <c r="K311" s="313">
        <v>1</v>
      </c>
      <c r="L311" s="313">
        <v>1</v>
      </c>
      <c r="M311" s="313">
        <v>1</v>
      </c>
      <c r="N311" s="313">
        <v>1</v>
      </c>
    </row>
    <row r="312" spans="1:14" s="171" customFormat="1" x14ac:dyDescent="0.2">
      <c r="A312" s="128" t="s">
        <v>3817</v>
      </c>
      <c r="B312" s="313">
        <v>1</v>
      </c>
      <c r="C312" s="313">
        <v>1</v>
      </c>
      <c r="D312" s="313">
        <v>1</v>
      </c>
      <c r="E312" s="313">
        <v>1</v>
      </c>
      <c r="F312" s="313">
        <v>1</v>
      </c>
      <c r="G312" s="313">
        <v>1</v>
      </c>
      <c r="H312" s="313">
        <v>1</v>
      </c>
      <c r="I312" s="313">
        <v>1</v>
      </c>
      <c r="J312" s="313">
        <v>1</v>
      </c>
      <c r="K312" s="313">
        <v>1</v>
      </c>
      <c r="L312" s="313">
        <v>1</v>
      </c>
      <c r="M312" s="313">
        <v>1</v>
      </c>
      <c r="N312" s="313">
        <v>1</v>
      </c>
    </row>
    <row r="313" spans="1:14" s="171" customFormat="1" x14ac:dyDescent="0.2">
      <c r="A313" s="128" t="s">
        <v>3818</v>
      </c>
      <c r="B313" s="313">
        <v>0</v>
      </c>
      <c r="C313" s="313">
        <v>0</v>
      </c>
      <c r="D313" s="313">
        <v>0</v>
      </c>
      <c r="E313" s="313">
        <v>0</v>
      </c>
      <c r="F313" s="313">
        <v>0</v>
      </c>
      <c r="G313" s="313">
        <v>0</v>
      </c>
      <c r="H313" s="313">
        <v>0</v>
      </c>
      <c r="I313" s="313">
        <v>0</v>
      </c>
      <c r="J313" s="313">
        <v>0</v>
      </c>
      <c r="K313" s="313">
        <v>0</v>
      </c>
      <c r="L313" s="313">
        <v>0</v>
      </c>
      <c r="M313" s="313">
        <v>0</v>
      </c>
      <c r="N313" s="313">
        <v>0</v>
      </c>
    </row>
    <row r="314" spans="1:14" s="171" customFormat="1" x14ac:dyDescent="0.2">
      <c r="A314" s="128" t="s">
        <v>3595</v>
      </c>
      <c r="B314" s="313">
        <v>1</v>
      </c>
      <c r="C314" s="313">
        <v>1</v>
      </c>
      <c r="D314" s="313">
        <v>1</v>
      </c>
      <c r="E314" s="313">
        <v>1</v>
      </c>
      <c r="F314" s="313">
        <v>1</v>
      </c>
      <c r="G314" s="313">
        <v>1</v>
      </c>
      <c r="H314" s="313">
        <v>1</v>
      </c>
      <c r="I314" s="313">
        <v>1</v>
      </c>
      <c r="J314" s="313">
        <v>1</v>
      </c>
      <c r="K314" s="313">
        <v>1</v>
      </c>
      <c r="L314" s="313">
        <v>1</v>
      </c>
      <c r="M314" s="313">
        <v>1</v>
      </c>
      <c r="N314" s="313">
        <v>1</v>
      </c>
    </row>
    <row r="315" spans="1:14" s="171" customFormat="1" x14ac:dyDescent="0.2">
      <c r="A315" s="128" t="s">
        <v>3819</v>
      </c>
      <c r="B315" s="313">
        <v>1</v>
      </c>
      <c r="C315" s="313">
        <v>1</v>
      </c>
      <c r="D315" s="313">
        <v>1</v>
      </c>
      <c r="E315" s="313">
        <v>1</v>
      </c>
      <c r="F315" s="313">
        <v>1</v>
      </c>
      <c r="G315" s="313">
        <v>1</v>
      </c>
      <c r="H315" s="313">
        <v>1</v>
      </c>
      <c r="I315" s="313">
        <v>1</v>
      </c>
      <c r="J315" s="313">
        <v>1</v>
      </c>
      <c r="K315" s="313">
        <v>1</v>
      </c>
      <c r="L315" s="313">
        <v>1</v>
      </c>
      <c r="M315" s="313">
        <v>1</v>
      </c>
      <c r="N315" s="313">
        <v>1</v>
      </c>
    </row>
    <row r="316" spans="1:14" s="171" customFormat="1" x14ac:dyDescent="0.2">
      <c r="A316" s="128" t="s">
        <v>3820</v>
      </c>
      <c r="B316" s="313">
        <v>1</v>
      </c>
      <c r="C316" s="313">
        <v>1</v>
      </c>
      <c r="D316" s="313">
        <v>1</v>
      </c>
      <c r="E316" s="313">
        <v>1</v>
      </c>
      <c r="F316" s="313">
        <v>1</v>
      </c>
      <c r="G316" s="313">
        <v>1</v>
      </c>
      <c r="H316" s="313">
        <v>1</v>
      </c>
      <c r="I316" s="313">
        <v>1</v>
      </c>
      <c r="J316" s="313">
        <v>1</v>
      </c>
      <c r="K316" s="313">
        <v>1</v>
      </c>
      <c r="L316" s="313">
        <v>1</v>
      </c>
      <c r="M316" s="313">
        <v>1</v>
      </c>
      <c r="N316" s="313">
        <v>1</v>
      </c>
    </row>
    <row r="317" spans="1:14" s="171" customFormat="1" x14ac:dyDescent="0.2">
      <c r="A317" s="128" t="s">
        <v>3821</v>
      </c>
      <c r="B317" s="313">
        <v>0</v>
      </c>
      <c r="C317" s="313">
        <v>0</v>
      </c>
      <c r="D317" s="313">
        <v>0</v>
      </c>
      <c r="E317" s="313">
        <v>0</v>
      </c>
      <c r="F317" s="313">
        <v>0</v>
      </c>
      <c r="G317" s="313">
        <v>0</v>
      </c>
      <c r="H317" s="313">
        <v>0</v>
      </c>
      <c r="I317" s="313">
        <v>0</v>
      </c>
      <c r="J317" s="313">
        <v>0</v>
      </c>
      <c r="K317" s="313">
        <v>0</v>
      </c>
      <c r="L317" s="313">
        <v>0</v>
      </c>
      <c r="M317" s="313">
        <v>0</v>
      </c>
      <c r="N317" s="313">
        <v>0</v>
      </c>
    </row>
    <row r="318" spans="1:14" s="171" customFormat="1" x14ac:dyDescent="0.2">
      <c r="A318" s="128" t="s">
        <v>3822</v>
      </c>
      <c r="B318" s="313">
        <v>1</v>
      </c>
      <c r="C318" s="313">
        <v>1</v>
      </c>
      <c r="D318" s="313">
        <v>1</v>
      </c>
      <c r="E318" s="313">
        <v>1</v>
      </c>
      <c r="F318" s="313">
        <v>1</v>
      </c>
      <c r="G318" s="313">
        <v>1</v>
      </c>
      <c r="H318" s="313">
        <v>1</v>
      </c>
      <c r="I318" s="313">
        <v>1</v>
      </c>
      <c r="J318" s="313">
        <v>1</v>
      </c>
      <c r="K318" s="313">
        <v>1</v>
      </c>
      <c r="L318" s="313">
        <v>1</v>
      </c>
      <c r="M318" s="313">
        <v>1</v>
      </c>
      <c r="N318" s="313">
        <v>1</v>
      </c>
    </row>
    <row r="319" spans="1:14" s="171" customFormat="1" x14ac:dyDescent="0.2">
      <c r="A319" s="128" t="s">
        <v>3823</v>
      </c>
      <c r="B319" s="313">
        <v>1</v>
      </c>
      <c r="C319" s="313">
        <v>1</v>
      </c>
      <c r="D319" s="313">
        <v>1</v>
      </c>
      <c r="E319" s="313">
        <v>1</v>
      </c>
      <c r="F319" s="313">
        <v>1</v>
      </c>
      <c r="G319" s="313">
        <v>1</v>
      </c>
      <c r="H319" s="313">
        <v>1</v>
      </c>
      <c r="I319" s="313">
        <v>1</v>
      </c>
      <c r="J319" s="313">
        <v>1</v>
      </c>
      <c r="K319" s="313">
        <v>1</v>
      </c>
      <c r="L319" s="313">
        <v>1</v>
      </c>
      <c r="M319" s="313">
        <v>1</v>
      </c>
      <c r="N319" s="313">
        <v>1</v>
      </c>
    </row>
    <row r="320" spans="1:14" s="171" customFormat="1" x14ac:dyDescent="0.2">
      <c r="A320" s="128" t="s">
        <v>3601</v>
      </c>
      <c r="B320" s="313">
        <v>1</v>
      </c>
      <c r="C320" s="313">
        <v>1</v>
      </c>
      <c r="D320" s="313">
        <v>1</v>
      </c>
      <c r="E320" s="313">
        <v>1</v>
      </c>
      <c r="F320" s="313">
        <v>1</v>
      </c>
      <c r="G320" s="313">
        <v>1</v>
      </c>
      <c r="H320" s="313">
        <v>1</v>
      </c>
      <c r="I320" s="313">
        <v>1</v>
      </c>
      <c r="J320" s="313">
        <v>1</v>
      </c>
      <c r="K320" s="313">
        <v>1</v>
      </c>
      <c r="L320" s="313">
        <v>1</v>
      </c>
      <c r="M320" s="313">
        <v>1</v>
      </c>
      <c r="N320" s="313">
        <v>1</v>
      </c>
    </row>
    <row r="321" spans="1:14" x14ac:dyDescent="0.2">
      <c r="A321" s="27" t="s">
        <v>3602</v>
      </c>
      <c r="B321" s="313">
        <v>0</v>
      </c>
      <c r="C321" s="313">
        <v>0</v>
      </c>
      <c r="D321" s="313">
        <v>0</v>
      </c>
      <c r="E321" s="313">
        <v>0</v>
      </c>
      <c r="F321" s="313">
        <v>0</v>
      </c>
      <c r="G321" s="313">
        <v>0</v>
      </c>
      <c r="H321" s="313">
        <v>0</v>
      </c>
      <c r="I321" s="313">
        <v>0</v>
      </c>
      <c r="J321" s="313">
        <v>0</v>
      </c>
      <c r="K321" s="313">
        <v>0</v>
      </c>
      <c r="L321" s="313">
        <v>0</v>
      </c>
      <c r="M321" s="313">
        <v>0</v>
      </c>
      <c r="N321" s="313">
        <v>0</v>
      </c>
    </row>
    <row r="322" spans="1:14" s="171" customFormat="1" x14ac:dyDescent="0.2">
      <c r="A322" s="128" t="s">
        <v>3824</v>
      </c>
      <c r="B322" s="313">
        <v>0.98770000000000002</v>
      </c>
      <c r="C322" s="313">
        <v>0.98770000000000002</v>
      </c>
      <c r="D322" s="313">
        <v>0.98770000000000002</v>
      </c>
      <c r="E322" s="313">
        <v>0.98770000000000002</v>
      </c>
      <c r="F322" s="313">
        <v>0.98770000000000002</v>
      </c>
      <c r="G322" s="313">
        <v>0.98770000000000002</v>
      </c>
      <c r="H322" s="313">
        <v>0.98770000000000002</v>
      </c>
      <c r="I322" s="313">
        <v>0.98770000000000002</v>
      </c>
      <c r="J322" s="313">
        <v>0.98770000000000002</v>
      </c>
      <c r="K322" s="313">
        <v>0.98770000000000002</v>
      </c>
      <c r="L322" s="313">
        <v>0.98770000000000002</v>
      </c>
      <c r="M322" s="313">
        <v>0.98770000000000002</v>
      </c>
      <c r="N322" s="313">
        <v>0.98770000000000002</v>
      </c>
    </row>
    <row r="323" spans="1:14" x14ac:dyDescent="0.2">
      <c r="A323" s="27" t="s">
        <v>3604</v>
      </c>
      <c r="B323" s="313">
        <v>987.7</v>
      </c>
      <c r="C323" s="313">
        <v>987.7</v>
      </c>
      <c r="D323" s="313">
        <v>987.7</v>
      </c>
      <c r="E323" s="313">
        <v>987.7</v>
      </c>
      <c r="F323" s="313">
        <v>987.7</v>
      </c>
      <c r="G323" s="313">
        <v>987.7</v>
      </c>
      <c r="H323" s="313">
        <v>987.7</v>
      </c>
      <c r="I323" s="313">
        <v>987.7</v>
      </c>
      <c r="J323" s="313">
        <v>987.7</v>
      </c>
      <c r="K323" s="313">
        <v>987.7</v>
      </c>
      <c r="L323" s="313">
        <v>987.7</v>
      </c>
      <c r="M323" s="313">
        <v>987.7</v>
      </c>
      <c r="N323" s="313">
        <v>987.7</v>
      </c>
    </row>
    <row r="324" spans="1:14" s="171" customFormat="1" x14ac:dyDescent="0.2">
      <c r="A324" s="128" t="s">
        <v>3825</v>
      </c>
      <c r="B324" s="313">
        <v>0.98770000000000002</v>
      </c>
      <c r="C324" s="313">
        <v>0.98770000000000002</v>
      </c>
      <c r="D324" s="313">
        <v>0.98770000000000002</v>
      </c>
      <c r="E324" s="313">
        <v>0.98770000000000002</v>
      </c>
      <c r="F324" s="313">
        <v>0.98770000000000002</v>
      </c>
      <c r="G324" s="313">
        <v>0.98770000000000002</v>
      </c>
      <c r="H324" s="313">
        <v>0.98770000000000002</v>
      </c>
      <c r="I324" s="313">
        <v>0.98770000000000002</v>
      </c>
      <c r="J324" s="313">
        <v>0.98770000000000002</v>
      </c>
      <c r="K324" s="313">
        <v>0.98770000000000002</v>
      </c>
      <c r="L324" s="313">
        <v>0.98770000000000002</v>
      </c>
      <c r="M324" s="313">
        <v>0.98770000000000002</v>
      </c>
      <c r="N324" s="313">
        <v>0.98770000000000002</v>
      </c>
    </row>
    <row r="325" spans="1:14" s="171" customFormat="1" x14ac:dyDescent="0.2">
      <c r="A325" s="128" t="s">
        <v>3606</v>
      </c>
      <c r="B325" s="313">
        <v>1</v>
      </c>
      <c r="C325" s="313">
        <v>1</v>
      </c>
      <c r="D325" s="313">
        <v>1</v>
      </c>
      <c r="E325" s="313">
        <v>1</v>
      </c>
      <c r="F325" s="313">
        <v>1</v>
      </c>
      <c r="G325" s="313">
        <v>1</v>
      </c>
      <c r="H325" s="313">
        <v>1</v>
      </c>
      <c r="I325" s="313">
        <v>1</v>
      </c>
      <c r="J325" s="313">
        <v>1</v>
      </c>
      <c r="K325" s="313">
        <v>1</v>
      </c>
      <c r="L325" s="313">
        <v>1</v>
      </c>
      <c r="M325" s="313">
        <v>1</v>
      </c>
      <c r="N325" s="313">
        <v>1</v>
      </c>
    </row>
    <row r="326" spans="1:14" s="171" customFormat="1" x14ac:dyDescent="0.2">
      <c r="A326" s="128" t="s">
        <v>3607</v>
      </c>
      <c r="B326" s="313">
        <v>1</v>
      </c>
      <c r="C326" s="313">
        <v>1</v>
      </c>
      <c r="D326" s="313">
        <v>1</v>
      </c>
      <c r="E326" s="313">
        <v>1</v>
      </c>
      <c r="F326" s="313">
        <v>1</v>
      </c>
      <c r="G326" s="313">
        <v>1</v>
      </c>
      <c r="H326" s="313">
        <v>1</v>
      </c>
      <c r="I326" s="313">
        <v>1</v>
      </c>
      <c r="J326" s="313">
        <v>1</v>
      </c>
      <c r="K326" s="313">
        <v>1</v>
      </c>
      <c r="L326" s="313">
        <v>1</v>
      </c>
      <c r="M326" s="313">
        <v>1</v>
      </c>
      <c r="N326" s="313">
        <v>1</v>
      </c>
    </row>
    <row r="327" spans="1:14" s="171" customFormat="1" x14ac:dyDescent="0.2">
      <c r="A327" s="172" t="s">
        <v>3608</v>
      </c>
      <c r="B327" s="313">
        <v>1</v>
      </c>
      <c r="C327" s="313">
        <v>1</v>
      </c>
      <c r="D327" s="313">
        <v>1</v>
      </c>
      <c r="E327" s="313">
        <v>1</v>
      </c>
      <c r="F327" s="313">
        <v>1</v>
      </c>
      <c r="G327" s="313">
        <v>1</v>
      </c>
      <c r="H327" s="313">
        <v>1</v>
      </c>
      <c r="I327" s="313">
        <v>1</v>
      </c>
      <c r="J327" s="313">
        <v>1</v>
      </c>
      <c r="K327" s="313">
        <v>1</v>
      </c>
      <c r="L327" s="313">
        <v>1</v>
      </c>
      <c r="M327" s="313">
        <v>1</v>
      </c>
      <c r="N327" s="313">
        <v>1</v>
      </c>
    </row>
    <row r="328" spans="1:14" s="171" customFormat="1" x14ac:dyDescent="0.2">
      <c r="A328" s="172" t="s">
        <v>3609</v>
      </c>
      <c r="B328" s="313">
        <v>0</v>
      </c>
      <c r="C328" s="313">
        <v>0</v>
      </c>
      <c r="D328" s="313">
        <v>0</v>
      </c>
      <c r="E328" s="313">
        <v>0</v>
      </c>
      <c r="F328" s="313">
        <v>0</v>
      </c>
      <c r="G328" s="313">
        <v>0</v>
      </c>
      <c r="H328" s="313">
        <v>0</v>
      </c>
      <c r="I328" s="313">
        <v>0</v>
      </c>
      <c r="J328" s="313">
        <v>0</v>
      </c>
      <c r="K328" s="313">
        <v>0</v>
      </c>
      <c r="L328" s="313">
        <v>0</v>
      </c>
      <c r="M328" s="313">
        <v>0</v>
      </c>
      <c r="N328" s="313">
        <v>0</v>
      </c>
    </row>
    <row r="329" spans="1:14" s="171" customFormat="1" x14ac:dyDescent="0.2">
      <c r="A329" s="128" t="s">
        <v>3610</v>
      </c>
      <c r="B329" s="313">
        <v>1</v>
      </c>
      <c r="C329" s="313">
        <v>1</v>
      </c>
      <c r="D329" s="313">
        <v>1</v>
      </c>
      <c r="E329" s="313">
        <v>1</v>
      </c>
      <c r="F329" s="313">
        <v>1</v>
      </c>
      <c r="G329" s="313">
        <v>1</v>
      </c>
      <c r="H329" s="313">
        <v>1</v>
      </c>
      <c r="I329" s="313">
        <v>1</v>
      </c>
      <c r="J329" s="313">
        <v>1</v>
      </c>
      <c r="K329" s="313">
        <v>1</v>
      </c>
      <c r="L329" s="313">
        <v>1</v>
      </c>
      <c r="M329" s="313">
        <v>1</v>
      </c>
      <c r="N329" s="313">
        <v>1</v>
      </c>
    </row>
    <row r="330" spans="1:14" s="171" customFormat="1" x14ac:dyDescent="0.2">
      <c r="A330" s="128" t="s">
        <v>3611</v>
      </c>
      <c r="B330" s="313">
        <v>1</v>
      </c>
      <c r="C330" s="313">
        <v>1</v>
      </c>
      <c r="D330" s="313">
        <v>1</v>
      </c>
      <c r="E330" s="313">
        <v>1</v>
      </c>
      <c r="F330" s="313">
        <v>1</v>
      </c>
      <c r="G330" s="313">
        <v>1</v>
      </c>
      <c r="H330" s="313">
        <v>1</v>
      </c>
      <c r="I330" s="313">
        <v>1</v>
      </c>
      <c r="J330" s="313">
        <v>1</v>
      </c>
      <c r="K330" s="313">
        <v>1</v>
      </c>
      <c r="L330" s="313">
        <v>1</v>
      </c>
      <c r="M330" s="313">
        <v>1</v>
      </c>
      <c r="N330" s="313">
        <v>1</v>
      </c>
    </row>
    <row r="331" spans="1:14" x14ac:dyDescent="0.2">
      <c r="A331" s="27" t="s">
        <v>3612</v>
      </c>
      <c r="B331" s="313">
        <v>1000</v>
      </c>
      <c r="C331" s="313">
        <v>1000</v>
      </c>
      <c r="D331" s="313">
        <v>1000</v>
      </c>
      <c r="E331" s="313">
        <v>1000</v>
      </c>
      <c r="F331" s="313">
        <v>1000</v>
      </c>
      <c r="G331" s="313">
        <v>1000</v>
      </c>
      <c r="H331" s="313">
        <v>1000</v>
      </c>
      <c r="I331" s="313">
        <v>1000</v>
      </c>
      <c r="J331" s="313">
        <v>1000</v>
      </c>
      <c r="K331" s="313">
        <v>1000</v>
      </c>
      <c r="L331" s="313">
        <v>1000</v>
      </c>
      <c r="M331" s="313">
        <v>1000</v>
      </c>
      <c r="N331" s="313">
        <v>1000</v>
      </c>
    </row>
    <row r="332" spans="1:14" x14ac:dyDescent="0.2">
      <c r="A332" s="27" t="s">
        <v>3613</v>
      </c>
      <c r="B332" s="313">
        <v>1000</v>
      </c>
      <c r="C332" s="313">
        <v>1000</v>
      </c>
      <c r="D332" s="313">
        <v>1000</v>
      </c>
      <c r="E332" s="313">
        <v>1000</v>
      </c>
      <c r="F332" s="313">
        <v>1000</v>
      </c>
      <c r="G332" s="313">
        <v>1000</v>
      </c>
      <c r="H332" s="313">
        <v>1000</v>
      </c>
      <c r="I332" s="313">
        <v>1000</v>
      </c>
      <c r="J332" s="313">
        <v>1000</v>
      </c>
      <c r="K332" s="313">
        <v>1000</v>
      </c>
      <c r="L332" s="313">
        <v>1000</v>
      </c>
      <c r="M332" s="313">
        <v>1000</v>
      </c>
      <c r="N332" s="313">
        <v>1000</v>
      </c>
    </row>
    <row r="333" spans="1:14" s="171" customFormat="1" x14ac:dyDescent="0.2">
      <c r="A333" s="128" t="s">
        <v>3614</v>
      </c>
      <c r="B333" s="313">
        <v>0</v>
      </c>
      <c r="C333" s="313">
        <v>0</v>
      </c>
      <c r="D333" s="313">
        <v>0</v>
      </c>
      <c r="E333" s="313">
        <v>0</v>
      </c>
      <c r="F333" s="313">
        <v>0</v>
      </c>
      <c r="G333" s="313">
        <v>0</v>
      </c>
      <c r="H333" s="313">
        <v>0</v>
      </c>
      <c r="I333" s="313">
        <v>0</v>
      </c>
      <c r="J333" s="313">
        <v>0</v>
      </c>
      <c r="K333" s="313">
        <v>0</v>
      </c>
      <c r="L333" s="313">
        <v>0</v>
      </c>
      <c r="M333" s="313">
        <v>0</v>
      </c>
      <c r="N333" s="313">
        <v>0</v>
      </c>
    </row>
    <row r="334" spans="1:14" x14ac:dyDescent="0.2">
      <c r="A334" s="27" t="s">
        <v>3615</v>
      </c>
      <c r="B334" s="313">
        <v>1000</v>
      </c>
      <c r="C334" s="313">
        <v>1000</v>
      </c>
      <c r="D334" s="313">
        <v>1000</v>
      </c>
      <c r="E334" s="313">
        <v>1000</v>
      </c>
      <c r="F334" s="313">
        <v>1000</v>
      </c>
      <c r="G334" s="313">
        <v>1000</v>
      </c>
      <c r="H334" s="313">
        <v>1000</v>
      </c>
      <c r="I334" s="313">
        <v>1000</v>
      </c>
      <c r="J334" s="313">
        <v>1000</v>
      </c>
      <c r="K334" s="313">
        <v>1000</v>
      </c>
      <c r="L334" s="313">
        <v>1000</v>
      </c>
      <c r="M334" s="313">
        <v>1000</v>
      </c>
      <c r="N334" s="313">
        <v>1000</v>
      </c>
    </row>
    <row r="335" spans="1:14" x14ac:dyDescent="0.2">
      <c r="A335" s="27" t="s">
        <v>3616</v>
      </c>
      <c r="B335" s="313">
        <v>1000</v>
      </c>
      <c r="C335" s="313">
        <v>1000</v>
      </c>
      <c r="D335" s="313">
        <v>1000</v>
      </c>
      <c r="E335" s="313">
        <v>1000</v>
      </c>
      <c r="F335" s="313">
        <v>1000</v>
      </c>
      <c r="G335" s="313">
        <v>1000</v>
      </c>
      <c r="H335" s="313">
        <v>1000</v>
      </c>
      <c r="I335" s="313">
        <v>1000</v>
      </c>
      <c r="J335" s="313">
        <v>1000</v>
      </c>
      <c r="K335" s="313">
        <v>1000</v>
      </c>
      <c r="L335" s="313">
        <v>1000</v>
      </c>
      <c r="M335" s="313">
        <v>1000</v>
      </c>
      <c r="N335" s="313">
        <v>1000</v>
      </c>
    </row>
    <row r="336" spans="1:14" x14ac:dyDescent="0.2">
      <c r="A336" s="27" t="s">
        <v>3617</v>
      </c>
      <c r="B336" s="313">
        <v>1000</v>
      </c>
      <c r="C336" s="313">
        <v>1000</v>
      </c>
      <c r="D336" s="313">
        <v>1000</v>
      </c>
      <c r="E336" s="313">
        <v>1000</v>
      </c>
      <c r="F336" s="313">
        <v>1000</v>
      </c>
      <c r="G336" s="313">
        <v>1000</v>
      </c>
      <c r="H336" s="313">
        <v>1000</v>
      </c>
      <c r="I336" s="313">
        <v>1000</v>
      </c>
      <c r="J336" s="313">
        <v>1000</v>
      </c>
      <c r="K336" s="313">
        <v>1000</v>
      </c>
      <c r="L336" s="313">
        <v>1000</v>
      </c>
      <c r="M336" s="313">
        <v>1000</v>
      </c>
      <c r="N336" s="313">
        <v>1000</v>
      </c>
    </row>
    <row r="337" spans="1:14" s="171" customFormat="1" x14ac:dyDescent="0.2">
      <c r="A337" s="128" t="s">
        <v>3618</v>
      </c>
      <c r="B337" s="313">
        <v>0</v>
      </c>
      <c r="C337" s="313">
        <v>0</v>
      </c>
      <c r="D337" s="313">
        <v>0</v>
      </c>
      <c r="E337" s="313">
        <v>0</v>
      </c>
      <c r="F337" s="313">
        <v>0</v>
      </c>
      <c r="G337" s="313">
        <v>0</v>
      </c>
      <c r="H337" s="313">
        <v>0</v>
      </c>
      <c r="I337" s="313">
        <v>0</v>
      </c>
      <c r="J337" s="313">
        <v>0</v>
      </c>
      <c r="K337" s="313">
        <v>0</v>
      </c>
      <c r="L337" s="313">
        <v>0</v>
      </c>
      <c r="M337" s="313">
        <v>0</v>
      </c>
      <c r="N337" s="313">
        <v>0</v>
      </c>
    </row>
    <row r="338" spans="1:14" x14ac:dyDescent="0.2">
      <c r="A338" s="27" t="s">
        <v>3619</v>
      </c>
      <c r="B338" s="313">
        <v>1000</v>
      </c>
      <c r="C338" s="313">
        <v>1000</v>
      </c>
      <c r="D338" s="313">
        <v>1000</v>
      </c>
      <c r="E338" s="313">
        <v>1000</v>
      </c>
      <c r="F338" s="313">
        <v>1000</v>
      </c>
      <c r="G338" s="313">
        <v>1000</v>
      </c>
      <c r="H338" s="313">
        <v>1000</v>
      </c>
      <c r="I338" s="313">
        <v>1000</v>
      </c>
      <c r="J338" s="313">
        <v>1000</v>
      </c>
      <c r="K338" s="313">
        <v>1000</v>
      </c>
      <c r="L338" s="313">
        <v>1000</v>
      </c>
      <c r="M338" s="313">
        <v>1000</v>
      </c>
      <c r="N338" s="313">
        <v>1000</v>
      </c>
    </row>
    <row r="339" spans="1:14" x14ac:dyDescent="0.2">
      <c r="A339" s="27" t="s">
        <v>3620</v>
      </c>
      <c r="B339" s="313">
        <v>1000</v>
      </c>
      <c r="C339" s="313">
        <v>1000</v>
      </c>
      <c r="D339" s="313">
        <v>1000</v>
      </c>
      <c r="E339" s="313">
        <v>1000</v>
      </c>
      <c r="F339" s="313">
        <v>1000</v>
      </c>
      <c r="G339" s="313">
        <v>1000</v>
      </c>
      <c r="H339" s="313">
        <v>1000</v>
      </c>
      <c r="I339" s="313">
        <v>1000</v>
      </c>
      <c r="J339" s="313">
        <v>1000</v>
      </c>
      <c r="K339" s="313">
        <v>1000</v>
      </c>
      <c r="L339" s="313">
        <v>1000</v>
      </c>
      <c r="M339" s="313">
        <v>1000</v>
      </c>
      <c r="N339" s="313">
        <v>1000</v>
      </c>
    </row>
    <row r="340" spans="1:14" x14ac:dyDescent="0.2">
      <c r="A340" s="27" t="s">
        <v>3621</v>
      </c>
      <c r="B340" s="313">
        <v>1000</v>
      </c>
      <c r="C340" s="313">
        <v>1000</v>
      </c>
      <c r="D340" s="313">
        <v>1000</v>
      </c>
      <c r="E340" s="313">
        <v>1000</v>
      </c>
      <c r="F340" s="313">
        <v>1000</v>
      </c>
      <c r="G340" s="313">
        <v>1000</v>
      </c>
      <c r="H340" s="313">
        <v>1000</v>
      </c>
      <c r="I340" s="313">
        <v>1000</v>
      </c>
      <c r="J340" s="313">
        <v>1000</v>
      </c>
      <c r="K340" s="313">
        <v>1000</v>
      </c>
      <c r="L340" s="313">
        <v>1000</v>
      </c>
      <c r="M340" s="313">
        <v>1000</v>
      </c>
      <c r="N340" s="313">
        <v>1000</v>
      </c>
    </row>
    <row r="341" spans="1:14" s="171" customFormat="1" x14ac:dyDescent="0.2">
      <c r="A341" s="128" t="s">
        <v>3622</v>
      </c>
      <c r="B341" s="313">
        <v>0</v>
      </c>
      <c r="C341" s="313">
        <v>0</v>
      </c>
      <c r="D341" s="313">
        <v>0</v>
      </c>
      <c r="E341" s="313">
        <v>0</v>
      </c>
      <c r="F341" s="313">
        <v>0</v>
      </c>
      <c r="G341" s="313">
        <v>0</v>
      </c>
      <c r="H341" s="313">
        <v>0</v>
      </c>
      <c r="I341" s="313">
        <v>0</v>
      </c>
      <c r="J341" s="313">
        <v>0</v>
      </c>
      <c r="K341" s="313">
        <v>0</v>
      </c>
      <c r="L341" s="313">
        <v>0</v>
      </c>
      <c r="M341" s="313">
        <v>0</v>
      </c>
      <c r="N341" s="313">
        <v>0</v>
      </c>
    </row>
    <row r="342" spans="1:14" s="171" customFormat="1" x14ac:dyDescent="0.2">
      <c r="A342" s="128" t="s">
        <v>3623</v>
      </c>
      <c r="B342" s="313">
        <v>1</v>
      </c>
      <c r="C342" s="313">
        <v>1</v>
      </c>
      <c r="D342" s="313">
        <v>1</v>
      </c>
      <c r="E342" s="313">
        <v>1</v>
      </c>
      <c r="F342" s="313">
        <v>1</v>
      </c>
      <c r="G342" s="313">
        <v>1</v>
      </c>
      <c r="H342" s="313">
        <v>1</v>
      </c>
      <c r="I342" s="313">
        <v>1</v>
      </c>
      <c r="J342" s="313">
        <v>1</v>
      </c>
      <c r="K342" s="313">
        <v>1</v>
      </c>
      <c r="L342" s="313">
        <v>1</v>
      </c>
      <c r="M342" s="313">
        <v>1</v>
      </c>
      <c r="N342" s="313">
        <v>1</v>
      </c>
    </row>
    <row r="343" spans="1:14" x14ac:dyDescent="0.2">
      <c r="A343" s="27" t="s">
        <v>3624</v>
      </c>
      <c r="B343" s="313">
        <v>1000</v>
      </c>
      <c r="C343" s="313">
        <v>1000</v>
      </c>
      <c r="D343" s="313">
        <v>1000</v>
      </c>
      <c r="E343" s="313">
        <v>1000</v>
      </c>
      <c r="F343" s="313">
        <v>1000</v>
      </c>
      <c r="G343" s="313">
        <v>1000</v>
      </c>
      <c r="H343" s="313">
        <v>1000</v>
      </c>
      <c r="I343" s="313">
        <v>1000</v>
      </c>
      <c r="J343" s="313">
        <v>1000</v>
      </c>
      <c r="K343" s="313">
        <v>1000</v>
      </c>
      <c r="L343" s="313">
        <v>1000</v>
      </c>
      <c r="M343" s="313">
        <v>1000</v>
      </c>
      <c r="N343" s="313">
        <v>1000</v>
      </c>
    </row>
    <row r="344" spans="1:14" x14ac:dyDescent="0.2">
      <c r="A344" s="27" t="s">
        <v>3625</v>
      </c>
      <c r="B344" s="313">
        <v>1000</v>
      </c>
      <c r="C344" s="313">
        <v>1000</v>
      </c>
      <c r="D344" s="313">
        <v>1000</v>
      </c>
      <c r="E344" s="313">
        <v>1000</v>
      </c>
      <c r="F344" s="313">
        <v>1000</v>
      </c>
      <c r="G344" s="313">
        <v>1000</v>
      </c>
      <c r="H344" s="313">
        <v>1000</v>
      </c>
      <c r="I344" s="313">
        <v>1000</v>
      </c>
      <c r="J344" s="313">
        <v>1000</v>
      </c>
      <c r="K344" s="313">
        <v>1000</v>
      </c>
      <c r="L344" s="313">
        <v>1000</v>
      </c>
      <c r="M344" s="313">
        <v>1000</v>
      </c>
      <c r="N344" s="313">
        <v>1000</v>
      </c>
    </row>
    <row r="345" spans="1:14" s="171" customFormat="1" x14ac:dyDescent="0.2">
      <c r="A345" s="128" t="s">
        <v>3626</v>
      </c>
      <c r="B345" s="313">
        <v>0</v>
      </c>
      <c r="C345" s="313">
        <v>0</v>
      </c>
      <c r="D345" s="313">
        <v>0</v>
      </c>
      <c r="E345" s="313">
        <v>0</v>
      </c>
      <c r="F345" s="313">
        <v>0</v>
      </c>
      <c r="G345" s="313">
        <v>0</v>
      </c>
      <c r="H345" s="313">
        <v>0</v>
      </c>
      <c r="I345" s="313">
        <v>0</v>
      </c>
      <c r="J345" s="313">
        <v>0</v>
      </c>
      <c r="K345" s="313">
        <v>0</v>
      </c>
      <c r="L345" s="313">
        <v>0</v>
      </c>
      <c r="M345" s="313">
        <v>0</v>
      </c>
      <c r="N345" s="313">
        <v>0</v>
      </c>
    </row>
    <row r="346" spans="1:14" s="171" customFormat="1" x14ac:dyDescent="0.2">
      <c r="A346" s="128" t="s">
        <v>3627</v>
      </c>
      <c r="B346" s="313">
        <v>1</v>
      </c>
      <c r="C346" s="313">
        <v>1</v>
      </c>
      <c r="D346" s="313">
        <v>1</v>
      </c>
      <c r="E346" s="313">
        <v>1</v>
      </c>
      <c r="F346" s="313">
        <v>1</v>
      </c>
      <c r="G346" s="313">
        <v>1</v>
      </c>
      <c r="H346" s="313">
        <v>1</v>
      </c>
      <c r="I346" s="313">
        <v>1</v>
      </c>
      <c r="J346" s="313">
        <v>1</v>
      </c>
      <c r="K346" s="313">
        <v>1</v>
      </c>
      <c r="L346" s="313">
        <v>1</v>
      </c>
      <c r="M346" s="313">
        <v>1</v>
      </c>
      <c r="N346" s="313">
        <v>1</v>
      </c>
    </row>
    <row r="347" spans="1:14" x14ac:dyDescent="0.2">
      <c r="A347" s="27" t="s">
        <v>3628</v>
      </c>
      <c r="B347" s="313">
        <v>1000</v>
      </c>
      <c r="C347" s="313">
        <v>1000</v>
      </c>
      <c r="D347" s="313">
        <v>1000</v>
      </c>
      <c r="E347" s="313">
        <v>1000</v>
      </c>
      <c r="F347" s="313">
        <v>1000</v>
      </c>
      <c r="G347" s="313">
        <v>1000</v>
      </c>
      <c r="H347" s="313">
        <v>1000</v>
      </c>
      <c r="I347" s="313">
        <v>1000</v>
      </c>
      <c r="J347" s="313">
        <v>1000</v>
      </c>
      <c r="K347" s="313">
        <v>1000</v>
      </c>
      <c r="L347" s="313">
        <v>1000</v>
      </c>
      <c r="M347" s="313">
        <v>1000</v>
      </c>
      <c r="N347" s="313">
        <v>1000</v>
      </c>
    </row>
    <row r="348" spans="1:14" x14ac:dyDescent="0.2">
      <c r="A348" s="27" t="s">
        <v>3629</v>
      </c>
      <c r="B348" s="313">
        <v>1000</v>
      </c>
      <c r="C348" s="313">
        <v>1000</v>
      </c>
      <c r="D348" s="313">
        <v>1000</v>
      </c>
      <c r="E348" s="313">
        <v>1000</v>
      </c>
      <c r="F348" s="313">
        <v>1000</v>
      </c>
      <c r="G348" s="313">
        <v>1000</v>
      </c>
      <c r="H348" s="313">
        <v>1000</v>
      </c>
      <c r="I348" s="313">
        <v>1000</v>
      </c>
      <c r="J348" s="313">
        <v>1000</v>
      </c>
      <c r="K348" s="313">
        <v>1000</v>
      </c>
      <c r="L348" s="313">
        <v>1000</v>
      </c>
      <c r="M348" s="313">
        <v>1000</v>
      </c>
      <c r="N348" s="313">
        <v>1000</v>
      </c>
    </row>
    <row r="349" spans="1:14" s="171" customFormat="1" x14ac:dyDescent="0.2">
      <c r="A349" s="128" t="s">
        <v>3630</v>
      </c>
      <c r="B349" s="313">
        <v>0</v>
      </c>
      <c r="C349" s="313">
        <v>0</v>
      </c>
      <c r="D349" s="313">
        <v>0</v>
      </c>
      <c r="E349" s="313">
        <v>0</v>
      </c>
      <c r="F349" s="313">
        <v>0</v>
      </c>
      <c r="G349" s="313">
        <v>0</v>
      </c>
      <c r="H349" s="313">
        <v>0</v>
      </c>
      <c r="I349" s="313">
        <v>0</v>
      </c>
      <c r="J349" s="313">
        <v>0</v>
      </c>
      <c r="K349" s="313">
        <v>0</v>
      </c>
      <c r="L349" s="313">
        <v>0</v>
      </c>
      <c r="M349" s="313">
        <v>0</v>
      </c>
      <c r="N349" s="313">
        <v>0</v>
      </c>
    </row>
    <row r="350" spans="1:14" s="171" customFormat="1" x14ac:dyDescent="0.2">
      <c r="A350" s="128" t="s">
        <v>3631</v>
      </c>
      <c r="B350" s="313">
        <v>0.98770000000000002</v>
      </c>
      <c r="C350" s="313">
        <v>0.98770000000000002</v>
      </c>
      <c r="D350" s="313">
        <v>0.98770000000000002</v>
      </c>
      <c r="E350" s="313">
        <v>0.98770000000000002</v>
      </c>
      <c r="F350" s="313">
        <v>0.98770000000000002</v>
      </c>
      <c r="G350" s="313">
        <v>0.98770000000000002</v>
      </c>
      <c r="H350" s="313">
        <v>0.98770000000000002</v>
      </c>
      <c r="I350" s="313">
        <v>0.98770000000000002</v>
      </c>
      <c r="J350" s="313">
        <v>0.98770000000000002</v>
      </c>
      <c r="K350" s="313">
        <v>0.98770000000000002</v>
      </c>
      <c r="L350" s="313">
        <v>0.98770000000000002</v>
      </c>
      <c r="M350" s="313">
        <v>0.98770000000000002</v>
      </c>
      <c r="N350" s="313">
        <v>0.98770000000000002</v>
      </c>
    </row>
    <row r="351" spans="1:14" s="171" customFormat="1" x14ac:dyDescent="0.2">
      <c r="A351" s="128" t="s">
        <v>3632</v>
      </c>
      <c r="B351" s="313">
        <v>0.98770000000000002</v>
      </c>
      <c r="C351" s="313">
        <v>0.98770000000000002</v>
      </c>
      <c r="D351" s="313">
        <v>0.98770000000000002</v>
      </c>
      <c r="E351" s="313">
        <v>0.98770000000000002</v>
      </c>
      <c r="F351" s="313">
        <v>0.98770000000000002</v>
      </c>
      <c r="G351" s="313">
        <v>0.98770000000000002</v>
      </c>
      <c r="H351" s="313">
        <v>0.98770000000000002</v>
      </c>
      <c r="I351" s="313">
        <v>0.98770000000000002</v>
      </c>
      <c r="J351" s="313">
        <v>0.98770000000000002</v>
      </c>
      <c r="K351" s="313">
        <v>0.98770000000000002</v>
      </c>
      <c r="L351" s="313">
        <v>0.98770000000000002</v>
      </c>
      <c r="M351" s="313">
        <v>0.98770000000000002</v>
      </c>
      <c r="N351" s="313">
        <v>0.98770000000000002</v>
      </c>
    </row>
    <row r="352" spans="1:14" s="171" customFormat="1" x14ac:dyDescent="0.2">
      <c r="A352" s="128" t="s">
        <v>3633</v>
      </c>
      <c r="B352" s="313">
        <v>1</v>
      </c>
      <c r="C352" s="313">
        <v>1</v>
      </c>
      <c r="D352" s="313">
        <v>1</v>
      </c>
      <c r="E352" s="313">
        <v>1</v>
      </c>
      <c r="F352" s="313">
        <v>1</v>
      </c>
      <c r="G352" s="313">
        <v>1</v>
      </c>
      <c r="H352" s="313">
        <v>1</v>
      </c>
      <c r="I352" s="313">
        <v>1</v>
      </c>
      <c r="J352" s="313">
        <v>1</v>
      </c>
      <c r="K352" s="313">
        <v>1</v>
      </c>
      <c r="L352" s="313">
        <v>1</v>
      </c>
      <c r="M352" s="313">
        <v>1</v>
      </c>
      <c r="N352" s="313">
        <v>1</v>
      </c>
    </row>
    <row r="353" spans="1:14" s="171" customFormat="1" x14ac:dyDescent="0.2">
      <c r="A353" s="128" t="s">
        <v>3634</v>
      </c>
      <c r="B353" s="313">
        <v>1</v>
      </c>
      <c r="C353" s="313">
        <v>1</v>
      </c>
      <c r="D353" s="313">
        <v>1</v>
      </c>
      <c r="E353" s="313">
        <v>1</v>
      </c>
      <c r="F353" s="313">
        <v>1</v>
      </c>
      <c r="G353" s="313">
        <v>1</v>
      </c>
      <c r="H353" s="313">
        <v>1</v>
      </c>
      <c r="I353" s="313">
        <v>1</v>
      </c>
      <c r="J353" s="313">
        <v>1</v>
      </c>
      <c r="K353" s="313">
        <v>1</v>
      </c>
      <c r="L353" s="313">
        <v>1</v>
      </c>
      <c r="M353" s="313">
        <v>1</v>
      </c>
      <c r="N353" s="313">
        <v>1</v>
      </c>
    </row>
    <row r="354" spans="1:14" s="171" customFormat="1" x14ac:dyDescent="0.2">
      <c r="A354" s="128" t="s">
        <v>3635</v>
      </c>
      <c r="B354" s="313">
        <v>1</v>
      </c>
      <c r="C354" s="313">
        <v>1</v>
      </c>
      <c r="D354" s="313">
        <v>1</v>
      </c>
      <c r="E354" s="313">
        <v>1</v>
      </c>
      <c r="F354" s="313">
        <v>1</v>
      </c>
      <c r="G354" s="313">
        <v>1</v>
      </c>
      <c r="H354" s="313">
        <v>1</v>
      </c>
      <c r="I354" s="313">
        <v>1</v>
      </c>
      <c r="J354" s="313">
        <v>1</v>
      </c>
      <c r="K354" s="313">
        <v>1</v>
      </c>
      <c r="L354" s="313">
        <v>1</v>
      </c>
      <c r="M354" s="313">
        <v>1</v>
      </c>
      <c r="N354" s="313">
        <v>1</v>
      </c>
    </row>
    <row r="355" spans="1:14" x14ac:dyDescent="0.2">
      <c r="A355" s="27" t="s">
        <v>3636</v>
      </c>
      <c r="B355" s="313">
        <v>1000</v>
      </c>
      <c r="C355" s="313">
        <v>1000</v>
      </c>
      <c r="D355" s="313">
        <v>1000</v>
      </c>
      <c r="E355" s="313">
        <v>1000</v>
      </c>
      <c r="F355" s="313">
        <v>1000</v>
      </c>
      <c r="G355" s="313">
        <v>1000</v>
      </c>
      <c r="H355" s="313">
        <v>1000</v>
      </c>
      <c r="I355" s="313">
        <v>1000</v>
      </c>
      <c r="J355" s="313">
        <v>1000</v>
      </c>
      <c r="K355" s="313">
        <v>1000</v>
      </c>
      <c r="L355" s="313">
        <v>1000</v>
      </c>
      <c r="M355" s="313">
        <v>1000</v>
      </c>
      <c r="N355" s="313">
        <v>1000</v>
      </c>
    </row>
    <row r="356" spans="1:14" x14ac:dyDescent="0.2">
      <c r="A356" s="27" t="s">
        <v>3637</v>
      </c>
      <c r="B356" s="313">
        <v>1000</v>
      </c>
      <c r="C356" s="313">
        <v>1000</v>
      </c>
      <c r="D356" s="313">
        <v>1000</v>
      </c>
      <c r="E356" s="313">
        <v>1000</v>
      </c>
      <c r="F356" s="313">
        <v>1000</v>
      </c>
      <c r="G356" s="313">
        <v>1000</v>
      </c>
      <c r="H356" s="313">
        <v>1000</v>
      </c>
      <c r="I356" s="313">
        <v>1000</v>
      </c>
      <c r="J356" s="313">
        <v>1000</v>
      </c>
      <c r="K356" s="313">
        <v>1000</v>
      </c>
      <c r="L356" s="313">
        <v>1000</v>
      </c>
      <c r="M356" s="313">
        <v>1000</v>
      </c>
      <c r="N356" s="313">
        <v>1000</v>
      </c>
    </row>
    <row r="357" spans="1:14" x14ac:dyDescent="0.2">
      <c r="A357" s="27" t="s">
        <v>3638</v>
      </c>
      <c r="B357" s="313">
        <v>1000</v>
      </c>
      <c r="C357" s="313">
        <v>1000</v>
      </c>
      <c r="D357" s="313">
        <v>1000</v>
      </c>
      <c r="E357" s="313">
        <v>1000</v>
      </c>
      <c r="F357" s="313">
        <v>1000</v>
      </c>
      <c r="G357" s="313">
        <v>1000</v>
      </c>
      <c r="H357" s="313">
        <v>1000</v>
      </c>
      <c r="I357" s="313">
        <v>1000</v>
      </c>
      <c r="J357" s="313">
        <v>1000</v>
      </c>
      <c r="K357" s="313">
        <v>1000</v>
      </c>
      <c r="L357" s="313">
        <v>1000</v>
      </c>
      <c r="M357" s="313">
        <v>1000</v>
      </c>
      <c r="N357" s="313">
        <v>1000</v>
      </c>
    </row>
    <row r="358" spans="1:14" x14ac:dyDescent="0.2">
      <c r="A358" s="27" t="s">
        <v>3639</v>
      </c>
      <c r="B358" s="313">
        <v>987.7</v>
      </c>
      <c r="C358" s="313">
        <v>987.7</v>
      </c>
      <c r="D358" s="313">
        <v>987.7</v>
      </c>
      <c r="E358" s="313">
        <v>987.7</v>
      </c>
      <c r="F358" s="313">
        <v>987.7</v>
      </c>
      <c r="G358" s="313">
        <v>987.7</v>
      </c>
      <c r="H358" s="313">
        <v>987.7</v>
      </c>
      <c r="I358" s="313">
        <v>987.7</v>
      </c>
      <c r="J358" s="313">
        <v>987.7</v>
      </c>
      <c r="K358" s="313">
        <v>987.7</v>
      </c>
      <c r="L358" s="313">
        <v>987.7</v>
      </c>
      <c r="M358" s="313">
        <v>987.7</v>
      </c>
      <c r="N358" s="313">
        <v>987.7</v>
      </c>
    </row>
    <row r="359" spans="1:14" x14ac:dyDescent="0.2">
      <c r="A359" s="27" t="s">
        <v>3640</v>
      </c>
      <c r="B359" s="313">
        <v>1000</v>
      </c>
      <c r="C359" s="313">
        <v>1000</v>
      </c>
      <c r="D359" s="313">
        <v>1000</v>
      </c>
      <c r="E359" s="313">
        <v>1000</v>
      </c>
      <c r="F359" s="313">
        <v>1000</v>
      </c>
      <c r="G359" s="313">
        <v>1000</v>
      </c>
      <c r="H359" s="313">
        <v>1000</v>
      </c>
      <c r="I359" s="313">
        <v>1000</v>
      </c>
      <c r="J359" s="313">
        <v>1000</v>
      </c>
      <c r="K359" s="313">
        <v>1000</v>
      </c>
      <c r="L359" s="313">
        <v>1000</v>
      </c>
      <c r="M359" s="313">
        <v>1000</v>
      </c>
      <c r="N359" s="313">
        <v>1000</v>
      </c>
    </row>
    <row r="360" spans="1:14" s="171" customFormat="1" x14ac:dyDescent="0.2">
      <c r="A360" s="128" t="s">
        <v>3641</v>
      </c>
      <c r="B360" s="313">
        <v>1</v>
      </c>
      <c r="C360" s="313">
        <v>1</v>
      </c>
      <c r="D360" s="313">
        <v>1</v>
      </c>
      <c r="E360" s="313">
        <v>1</v>
      </c>
      <c r="F360" s="313">
        <v>1</v>
      </c>
      <c r="G360" s="313">
        <v>1</v>
      </c>
      <c r="H360" s="313">
        <v>1</v>
      </c>
      <c r="I360" s="313">
        <v>1</v>
      </c>
      <c r="J360" s="313">
        <v>1</v>
      </c>
      <c r="K360" s="313">
        <v>1</v>
      </c>
      <c r="L360" s="313">
        <v>1</v>
      </c>
      <c r="M360" s="313">
        <v>1</v>
      </c>
      <c r="N360" s="313">
        <v>1</v>
      </c>
    </row>
    <row r="361" spans="1:14" s="171" customFormat="1" x14ac:dyDescent="0.2">
      <c r="A361" s="128" t="s">
        <v>3826</v>
      </c>
      <c r="B361" s="313">
        <v>0</v>
      </c>
      <c r="C361" s="313">
        <v>0</v>
      </c>
      <c r="D361" s="313">
        <v>0</v>
      </c>
      <c r="E361" s="313">
        <v>0</v>
      </c>
      <c r="F361" s="313">
        <v>0</v>
      </c>
      <c r="G361" s="313">
        <v>0</v>
      </c>
      <c r="H361" s="313">
        <v>0</v>
      </c>
      <c r="I361" s="313">
        <v>0</v>
      </c>
      <c r="J361" s="313">
        <v>0</v>
      </c>
      <c r="K361" s="313">
        <v>0</v>
      </c>
      <c r="L361" s="313">
        <v>0</v>
      </c>
      <c r="M361" s="313">
        <v>0</v>
      </c>
      <c r="N361" s="313">
        <v>0</v>
      </c>
    </row>
    <row r="362" spans="1:14" x14ac:dyDescent="0.2">
      <c r="A362" s="27" t="s">
        <v>3643</v>
      </c>
    </row>
    <row r="363" spans="1:14" x14ac:dyDescent="0.2">
      <c r="A363" s="27" t="s">
        <v>3644</v>
      </c>
    </row>
    <row r="364" spans="1:14" s="171" customFormat="1" x14ac:dyDescent="0.2">
      <c r="A364" s="128" t="s">
        <v>3827</v>
      </c>
      <c r="B364" s="313">
        <v>0.96779000000000004</v>
      </c>
      <c r="C364" s="313">
        <v>0.96779000000000004</v>
      </c>
      <c r="D364" s="313">
        <v>0.96779000000000004</v>
      </c>
      <c r="E364" s="313">
        <v>0.96779000000000004</v>
      </c>
      <c r="F364" s="313">
        <v>0.96779000000000004</v>
      </c>
      <c r="G364" s="313">
        <v>0.96779000000000004</v>
      </c>
      <c r="H364" s="313">
        <v>0.96779000000000004</v>
      </c>
      <c r="I364" s="313">
        <v>0.96779000000000004</v>
      </c>
      <c r="J364" s="313">
        <v>0.96779000000000004</v>
      </c>
      <c r="K364" s="313">
        <v>0.96779000000000004</v>
      </c>
      <c r="L364" s="313">
        <v>0.96779000000000004</v>
      </c>
      <c r="M364" s="313">
        <v>0.96779000000000004</v>
      </c>
      <c r="N364" s="313">
        <v>0.96779000000000004</v>
      </c>
    </row>
    <row r="365" spans="1:14" s="171" customFormat="1" x14ac:dyDescent="0.2">
      <c r="A365" s="128" t="s">
        <v>3828</v>
      </c>
      <c r="B365" s="313">
        <v>0.96779000000000004</v>
      </c>
      <c r="C365" s="313">
        <v>0.96779000000000004</v>
      </c>
      <c r="D365" s="313">
        <v>0.96779000000000004</v>
      </c>
      <c r="E365" s="313">
        <v>0.96779000000000004</v>
      </c>
      <c r="F365" s="313">
        <v>0.96779000000000004</v>
      </c>
      <c r="G365" s="313">
        <v>0.96779000000000004</v>
      </c>
      <c r="H365" s="313">
        <v>0.96779000000000004</v>
      </c>
      <c r="I365" s="313">
        <v>0.96779000000000004</v>
      </c>
      <c r="J365" s="313">
        <v>0.96779000000000004</v>
      </c>
      <c r="K365" s="313">
        <v>0.96779000000000004</v>
      </c>
      <c r="L365" s="313">
        <v>0.96779000000000004</v>
      </c>
      <c r="M365" s="313">
        <v>0.96779000000000004</v>
      </c>
      <c r="N365" s="313">
        <v>0.96779000000000004</v>
      </c>
    </row>
    <row r="366" spans="1:14" s="171" customFormat="1" x14ac:dyDescent="0.2">
      <c r="A366" s="128" t="s">
        <v>3829</v>
      </c>
      <c r="B366" s="313">
        <v>0.96779000000000004</v>
      </c>
      <c r="C366" s="313">
        <v>0.96779000000000004</v>
      </c>
      <c r="D366" s="313">
        <v>0.96779000000000004</v>
      </c>
      <c r="E366" s="313">
        <v>0.96779000000000004</v>
      </c>
      <c r="F366" s="313">
        <v>0.96779000000000004</v>
      </c>
      <c r="G366" s="313">
        <v>0.96779000000000004</v>
      </c>
      <c r="H366" s="313">
        <v>0.96779000000000004</v>
      </c>
      <c r="I366" s="313">
        <v>0.96779000000000004</v>
      </c>
      <c r="J366" s="313">
        <v>0.96779000000000004</v>
      </c>
      <c r="K366" s="313">
        <v>0.96779000000000004</v>
      </c>
      <c r="L366" s="313">
        <v>0.96779000000000004</v>
      </c>
      <c r="M366" s="313">
        <v>0.96779000000000004</v>
      </c>
      <c r="N366" s="313">
        <v>0.96779000000000004</v>
      </c>
    </row>
    <row r="367" spans="1:14" s="171" customFormat="1" x14ac:dyDescent="0.2">
      <c r="A367" s="128" t="s">
        <v>3830</v>
      </c>
      <c r="B367" s="313">
        <v>0.96779000000000004</v>
      </c>
      <c r="C367" s="313">
        <v>0.96779000000000004</v>
      </c>
      <c r="D367" s="313">
        <v>0.96779000000000004</v>
      </c>
      <c r="E367" s="313">
        <v>0.96779000000000004</v>
      </c>
      <c r="F367" s="313">
        <v>0.96779000000000004</v>
      </c>
      <c r="G367" s="313">
        <v>0.96779000000000004</v>
      </c>
      <c r="H367" s="313">
        <v>0.96779000000000004</v>
      </c>
      <c r="I367" s="313">
        <v>0.96779000000000004</v>
      </c>
      <c r="J367" s="313">
        <v>0.96779000000000004</v>
      </c>
      <c r="K367" s="313">
        <v>0.96779000000000004</v>
      </c>
      <c r="L367" s="313">
        <v>0.96779000000000004</v>
      </c>
      <c r="M367" s="313">
        <v>0.96779000000000004</v>
      </c>
      <c r="N367" s="313">
        <v>0.96779000000000004</v>
      </c>
    </row>
    <row r="368" spans="1:14" s="171" customFormat="1" x14ac:dyDescent="0.2">
      <c r="A368" s="128" t="s">
        <v>3831</v>
      </c>
      <c r="B368" s="313">
        <v>0.96779000000000004</v>
      </c>
      <c r="C368" s="313">
        <v>0.96779000000000004</v>
      </c>
      <c r="D368" s="313">
        <v>0.96779000000000004</v>
      </c>
      <c r="E368" s="313">
        <v>0.96779000000000004</v>
      </c>
      <c r="F368" s="313">
        <v>0.96779000000000004</v>
      </c>
      <c r="G368" s="313">
        <v>0.96779000000000004</v>
      </c>
      <c r="H368" s="313">
        <v>0.96779000000000004</v>
      </c>
      <c r="I368" s="313">
        <v>0.96779000000000004</v>
      </c>
      <c r="J368" s="313">
        <v>0.96779000000000004</v>
      </c>
      <c r="K368" s="313">
        <v>0.96779000000000004</v>
      </c>
      <c r="L368" s="313">
        <v>0.96779000000000004</v>
      </c>
      <c r="M368" s="313">
        <v>0.96779000000000004</v>
      </c>
      <c r="N368" s="313">
        <v>0.96779000000000004</v>
      </c>
    </row>
    <row r="369" spans="1:14" s="171" customFormat="1" x14ac:dyDescent="0.2">
      <c r="A369" s="128" t="s">
        <v>3832</v>
      </c>
      <c r="B369" s="313">
        <v>0.96779000000000004</v>
      </c>
      <c r="C369" s="313">
        <v>0.96779000000000004</v>
      </c>
      <c r="D369" s="313">
        <v>0.96779000000000004</v>
      </c>
      <c r="E369" s="313">
        <v>0.96779000000000004</v>
      </c>
      <c r="F369" s="313">
        <v>0.96779000000000004</v>
      </c>
      <c r="G369" s="313">
        <v>0.96779000000000004</v>
      </c>
      <c r="H369" s="313">
        <v>0.96779000000000004</v>
      </c>
      <c r="I369" s="313">
        <v>0.96779000000000004</v>
      </c>
      <c r="J369" s="313">
        <v>0.96779000000000004</v>
      </c>
      <c r="K369" s="313">
        <v>0.96779000000000004</v>
      </c>
      <c r="L369" s="313">
        <v>0.96779000000000004</v>
      </c>
      <c r="M369" s="313">
        <v>0.96779000000000004</v>
      </c>
      <c r="N369" s="313">
        <v>0.96779000000000004</v>
      </c>
    </row>
    <row r="370" spans="1:14" s="171" customFormat="1" x14ac:dyDescent="0.2">
      <c r="A370" s="128" t="s">
        <v>3833</v>
      </c>
      <c r="B370" s="313">
        <v>0.96779000000000004</v>
      </c>
      <c r="C370" s="313">
        <v>0.96779000000000004</v>
      </c>
      <c r="D370" s="313">
        <v>0.96779000000000004</v>
      </c>
      <c r="E370" s="313">
        <v>0.96779000000000004</v>
      </c>
      <c r="F370" s="313">
        <v>0.96779000000000004</v>
      </c>
      <c r="G370" s="313">
        <v>0.96779000000000004</v>
      </c>
      <c r="H370" s="313">
        <v>0.96779000000000004</v>
      </c>
      <c r="I370" s="313">
        <v>0.96779000000000004</v>
      </c>
      <c r="J370" s="313">
        <v>0.96779000000000004</v>
      </c>
      <c r="K370" s="313">
        <v>0.96779000000000004</v>
      </c>
      <c r="L370" s="313">
        <v>0.96779000000000004</v>
      </c>
      <c r="M370" s="313">
        <v>0.96779000000000004</v>
      </c>
      <c r="N370" s="313">
        <v>0.96779000000000004</v>
      </c>
    </row>
    <row r="371" spans="1:14" s="171" customFormat="1" x14ac:dyDescent="0.2">
      <c r="A371" s="128" t="s">
        <v>3834</v>
      </c>
      <c r="B371" s="313">
        <v>0.96779000000000004</v>
      </c>
      <c r="C371" s="313">
        <v>0.96779000000000004</v>
      </c>
      <c r="D371" s="313">
        <v>0.96779000000000004</v>
      </c>
      <c r="E371" s="313">
        <v>0.96779000000000004</v>
      </c>
      <c r="F371" s="313">
        <v>0.96779000000000004</v>
      </c>
      <c r="G371" s="313">
        <v>0.96779000000000004</v>
      </c>
      <c r="H371" s="313">
        <v>0.96779000000000004</v>
      </c>
      <c r="I371" s="313">
        <v>0.96779000000000004</v>
      </c>
      <c r="J371" s="313">
        <v>0.96779000000000004</v>
      </c>
      <c r="K371" s="313">
        <v>0.96779000000000004</v>
      </c>
      <c r="L371" s="313">
        <v>0.96779000000000004</v>
      </c>
      <c r="M371" s="313">
        <v>0.96779000000000004</v>
      </c>
      <c r="N371" s="313">
        <v>0.96779000000000004</v>
      </c>
    </row>
    <row r="372" spans="1:14" s="171" customFormat="1" x14ac:dyDescent="0.2">
      <c r="A372" s="128" t="s">
        <v>3835</v>
      </c>
      <c r="B372" s="313">
        <v>0.96779000000000004</v>
      </c>
      <c r="C372" s="313">
        <v>0.96779000000000004</v>
      </c>
      <c r="D372" s="313">
        <v>0.96779000000000004</v>
      </c>
      <c r="E372" s="313">
        <v>0.96779000000000004</v>
      </c>
      <c r="F372" s="313">
        <v>0.96779000000000004</v>
      </c>
      <c r="G372" s="313">
        <v>0.96779000000000004</v>
      </c>
      <c r="H372" s="313">
        <v>0.96779000000000004</v>
      </c>
      <c r="I372" s="313">
        <v>0.96779000000000004</v>
      </c>
      <c r="J372" s="313">
        <v>0.96779000000000004</v>
      </c>
      <c r="K372" s="313">
        <v>0.96779000000000004</v>
      </c>
      <c r="L372" s="313">
        <v>0.96779000000000004</v>
      </c>
      <c r="M372" s="313">
        <v>0.96779000000000004</v>
      </c>
      <c r="N372" s="313">
        <v>0.96779000000000004</v>
      </c>
    </row>
    <row r="373" spans="1:14" s="171" customFormat="1" x14ac:dyDescent="0.2">
      <c r="A373" s="128" t="s">
        <v>3836</v>
      </c>
      <c r="B373" s="313">
        <v>0.96779000000000004</v>
      </c>
      <c r="C373" s="313">
        <v>0.96779000000000004</v>
      </c>
      <c r="D373" s="313">
        <v>0.96779000000000004</v>
      </c>
      <c r="E373" s="313">
        <v>0.96779000000000004</v>
      </c>
      <c r="F373" s="313">
        <v>0.96779000000000004</v>
      </c>
      <c r="G373" s="313">
        <v>0.96779000000000004</v>
      </c>
      <c r="H373" s="313">
        <v>0.96779000000000004</v>
      </c>
      <c r="I373" s="313">
        <v>0.96779000000000004</v>
      </c>
      <c r="J373" s="313">
        <v>0.96779000000000004</v>
      </c>
      <c r="K373" s="313">
        <v>0.96779000000000004</v>
      </c>
      <c r="L373" s="313">
        <v>0.96779000000000004</v>
      </c>
      <c r="M373" s="313">
        <v>0.96779000000000004</v>
      </c>
      <c r="N373" s="313">
        <v>0.96779000000000004</v>
      </c>
    </row>
    <row r="374" spans="1:14" s="171" customFormat="1" x14ac:dyDescent="0.2">
      <c r="A374" s="128" t="s">
        <v>3655</v>
      </c>
      <c r="B374" s="313">
        <v>1</v>
      </c>
      <c r="C374" s="313">
        <v>1</v>
      </c>
      <c r="D374" s="313">
        <v>1</v>
      </c>
      <c r="E374" s="313">
        <v>1</v>
      </c>
      <c r="F374" s="313">
        <v>1</v>
      </c>
      <c r="G374" s="313">
        <v>1</v>
      </c>
      <c r="H374" s="313">
        <v>1</v>
      </c>
      <c r="I374" s="313">
        <v>1</v>
      </c>
      <c r="J374" s="313">
        <v>1</v>
      </c>
      <c r="K374" s="313">
        <v>1</v>
      </c>
      <c r="L374" s="313">
        <v>1</v>
      </c>
      <c r="M374" s="313">
        <v>1</v>
      </c>
      <c r="N374" s="313">
        <v>1</v>
      </c>
    </row>
    <row r="375" spans="1:14" s="171" customFormat="1" x14ac:dyDescent="0.2">
      <c r="A375" s="128" t="s">
        <v>3656</v>
      </c>
      <c r="B375" s="313">
        <v>1</v>
      </c>
      <c r="C375" s="313">
        <v>1</v>
      </c>
      <c r="D375" s="313">
        <v>1</v>
      </c>
      <c r="E375" s="313">
        <v>1</v>
      </c>
      <c r="F375" s="313">
        <v>1</v>
      </c>
      <c r="G375" s="313">
        <v>1</v>
      </c>
      <c r="H375" s="313">
        <v>1</v>
      </c>
      <c r="I375" s="313">
        <v>1</v>
      </c>
      <c r="J375" s="313">
        <v>1</v>
      </c>
      <c r="K375" s="313">
        <v>1</v>
      </c>
      <c r="L375" s="313">
        <v>1</v>
      </c>
      <c r="M375" s="313">
        <v>1</v>
      </c>
      <c r="N375" s="313">
        <v>1</v>
      </c>
    </row>
    <row r="376" spans="1:14" s="171" customFormat="1" x14ac:dyDescent="0.2">
      <c r="A376" s="128" t="s">
        <v>3657</v>
      </c>
      <c r="B376" s="313">
        <v>0.96779000000000004</v>
      </c>
      <c r="C376" s="313">
        <v>0.96779000000000004</v>
      </c>
      <c r="D376" s="313">
        <v>0.96779000000000004</v>
      </c>
      <c r="E376" s="313">
        <v>0.96779000000000004</v>
      </c>
      <c r="F376" s="313">
        <v>0.96779000000000004</v>
      </c>
      <c r="G376" s="313">
        <v>0.96779000000000004</v>
      </c>
      <c r="H376" s="313">
        <v>0.96779000000000004</v>
      </c>
      <c r="I376" s="313">
        <v>0.96779000000000004</v>
      </c>
      <c r="J376" s="313">
        <v>0.96779000000000004</v>
      </c>
      <c r="K376" s="313">
        <v>0.96779000000000004</v>
      </c>
      <c r="L376" s="313">
        <v>0.96779000000000004</v>
      </c>
      <c r="M376" s="313">
        <v>0.96779000000000004</v>
      </c>
      <c r="N376" s="313">
        <v>0.96779000000000004</v>
      </c>
    </row>
    <row r="377" spans="1:14" s="171" customFormat="1" x14ac:dyDescent="0.2">
      <c r="A377" s="128" t="s">
        <v>3837</v>
      </c>
      <c r="B377" s="313">
        <v>1</v>
      </c>
      <c r="C377" s="313">
        <v>1</v>
      </c>
      <c r="D377" s="313">
        <v>1</v>
      </c>
      <c r="E377" s="313">
        <v>1</v>
      </c>
      <c r="F377" s="313">
        <v>1</v>
      </c>
      <c r="G377" s="313">
        <v>1</v>
      </c>
      <c r="H377" s="313">
        <v>1</v>
      </c>
      <c r="I377" s="313">
        <v>1</v>
      </c>
      <c r="J377" s="313">
        <v>1</v>
      </c>
      <c r="K377" s="313">
        <v>1</v>
      </c>
      <c r="L377" s="313">
        <v>1</v>
      </c>
      <c r="M377" s="313">
        <v>1</v>
      </c>
      <c r="N377" s="313">
        <v>1</v>
      </c>
    </row>
    <row r="378" spans="1:14" x14ac:dyDescent="0.2">
      <c r="A378" s="27" t="s">
        <v>3659</v>
      </c>
      <c r="B378" s="313">
        <v>967.79</v>
      </c>
      <c r="C378" s="313">
        <v>967.79</v>
      </c>
      <c r="D378" s="313">
        <v>967.79</v>
      </c>
      <c r="E378" s="313">
        <v>967.79</v>
      </c>
      <c r="F378" s="313">
        <v>967.79</v>
      </c>
      <c r="G378" s="313">
        <v>967.79</v>
      </c>
      <c r="H378" s="313">
        <v>967.79</v>
      </c>
      <c r="I378" s="313">
        <v>967.79</v>
      </c>
      <c r="J378" s="313">
        <v>967.79</v>
      </c>
      <c r="K378" s="313">
        <v>967.79</v>
      </c>
      <c r="L378" s="313">
        <v>967.79</v>
      </c>
      <c r="M378" s="313">
        <v>967.79</v>
      </c>
      <c r="N378" s="313">
        <v>967.79</v>
      </c>
    </row>
    <row r="379" spans="1:14" s="171" customFormat="1" x14ac:dyDescent="0.2">
      <c r="A379" s="128" t="s">
        <v>3660</v>
      </c>
      <c r="B379" s="313">
        <v>0.96779000000000004</v>
      </c>
      <c r="C379" s="313">
        <v>0.96779000000000004</v>
      </c>
      <c r="D379" s="313">
        <v>0.96779000000000004</v>
      </c>
      <c r="E379" s="313">
        <v>0.96779000000000004</v>
      </c>
      <c r="F379" s="313">
        <v>0.96779000000000004</v>
      </c>
      <c r="G379" s="313">
        <v>0.96779000000000004</v>
      </c>
      <c r="H379" s="313">
        <v>0.96779000000000004</v>
      </c>
      <c r="I379" s="313">
        <v>0.96779000000000004</v>
      </c>
      <c r="J379" s="313">
        <v>0.96779000000000004</v>
      </c>
      <c r="K379" s="313">
        <v>0.96779000000000004</v>
      </c>
      <c r="L379" s="313">
        <v>0.96779000000000004</v>
      </c>
      <c r="M379" s="313">
        <v>0.96779000000000004</v>
      </c>
      <c r="N379" s="313">
        <v>0.96779000000000004</v>
      </c>
    </row>
    <row r="380" spans="1:14" s="171" customFormat="1" x14ac:dyDescent="0.2">
      <c r="A380" s="172" t="s">
        <v>3661</v>
      </c>
      <c r="B380" s="313">
        <v>0</v>
      </c>
      <c r="C380" s="313">
        <v>0</v>
      </c>
      <c r="D380" s="313">
        <v>0</v>
      </c>
      <c r="E380" s="313">
        <v>0</v>
      </c>
      <c r="F380" s="313">
        <v>0</v>
      </c>
      <c r="G380" s="313">
        <v>0</v>
      </c>
      <c r="H380" s="313">
        <v>0</v>
      </c>
      <c r="I380" s="313">
        <v>0</v>
      </c>
      <c r="J380" s="313">
        <v>0</v>
      </c>
      <c r="K380" s="313">
        <v>0</v>
      </c>
      <c r="L380" s="313">
        <v>0</v>
      </c>
      <c r="M380" s="313">
        <v>0</v>
      </c>
      <c r="N380" s="313">
        <v>0</v>
      </c>
    </row>
    <row r="381" spans="1:14" x14ac:dyDescent="0.2">
      <c r="A381" s="27" t="s">
        <v>3662</v>
      </c>
    </row>
    <row r="382" spans="1:14" s="171" customFormat="1" x14ac:dyDescent="0.2">
      <c r="A382" s="172" t="s">
        <v>3663</v>
      </c>
      <c r="B382" s="313">
        <v>0</v>
      </c>
      <c r="C382" s="313">
        <v>0</v>
      </c>
      <c r="D382" s="313">
        <v>0</v>
      </c>
      <c r="E382" s="313">
        <v>0</v>
      </c>
      <c r="F382" s="313">
        <v>0</v>
      </c>
      <c r="G382" s="313">
        <v>0</v>
      </c>
      <c r="H382" s="313">
        <v>0</v>
      </c>
      <c r="I382" s="313">
        <v>0</v>
      </c>
      <c r="J382" s="313">
        <v>0</v>
      </c>
      <c r="K382" s="313">
        <v>0</v>
      </c>
      <c r="L382" s="313">
        <v>0</v>
      </c>
      <c r="M382" s="313">
        <v>0</v>
      </c>
      <c r="N382" s="313">
        <v>0</v>
      </c>
    </row>
    <row r="383" spans="1:14" x14ac:dyDescent="0.2">
      <c r="A383" s="27" t="s">
        <v>1627</v>
      </c>
    </row>
    <row r="384" spans="1:14" x14ac:dyDescent="0.2">
      <c r="A384" s="30" t="s">
        <v>3664</v>
      </c>
    </row>
    <row r="385" spans="1:14" s="171" customFormat="1" x14ac:dyDescent="0.2">
      <c r="A385" s="128" t="s">
        <v>3665</v>
      </c>
      <c r="B385" s="313">
        <v>0.92759227941755296</v>
      </c>
      <c r="C385" s="313">
        <v>0.92767329843766</v>
      </c>
      <c r="D385" s="313">
        <v>0.92771246101518201</v>
      </c>
      <c r="E385" s="313">
        <v>0.92786000116252298</v>
      </c>
      <c r="F385" s="313">
        <v>0.92804172665832096</v>
      </c>
      <c r="G385" s="313">
        <v>0.928230441121356</v>
      </c>
      <c r="H385" s="313">
        <v>0.92838012582181895</v>
      </c>
      <c r="I385" s="313">
        <v>0.92853190154406196</v>
      </c>
      <c r="J385" s="313">
        <v>0.92860471426090896</v>
      </c>
      <c r="K385" s="313">
        <v>0.92866004910548805</v>
      </c>
      <c r="L385" s="313">
        <v>0.92866896887532902</v>
      </c>
      <c r="M385" s="313">
        <v>0.92870890061343303</v>
      </c>
      <c r="N385" s="313">
        <v>0.92822207233613596</v>
      </c>
    </row>
    <row r="386" spans="1:14" s="171" customFormat="1" x14ac:dyDescent="0.2">
      <c r="A386" s="128" t="s">
        <v>3666</v>
      </c>
      <c r="B386" s="313">
        <v>0</v>
      </c>
      <c r="C386" s="313">
        <v>0</v>
      </c>
      <c r="D386" s="313">
        <v>0</v>
      </c>
      <c r="E386" s="313">
        <v>0</v>
      </c>
      <c r="F386" s="313">
        <v>0</v>
      </c>
      <c r="G386" s="313">
        <v>0</v>
      </c>
      <c r="H386" s="313">
        <v>0</v>
      </c>
      <c r="I386" s="313">
        <v>0</v>
      </c>
      <c r="J386" s="313">
        <v>0</v>
      </c>
      <c r="K386" s="313">
        <v>0</v>
      </c>
      <c r="L386" s="313">
        <v>0</v>
      </c>
      <c r="M386" s="313">
        <v>0</v>
      </c>
      <c r="N386" s="313">
        <v>0</v>
      </c>
    </row>
    <row r="387" spans="1:14" s="171" customFormat="1" x14ac:dyDescent="0.2">
      <c r="A387" s="128" t="s">
        <v>3667</v>
      </c>
      <c r="B387" s="313">
        <v>1</v>
      </c>
      <c r="C387" s="313">
        <v>1</v>
      </c>
      <c r="D387" s="313">
        <v>1</v>
      </c>
      <c r="E387" s="313">
        <v>1</v>
      </c>
      <c r="F387" s="313">
        <v>1</v>
      </c>
      <c r="G387" s="313">
        <v>1</v>
      </c>
      <c r="H387" s="313">
        <v>1</v>
      </c>
      <c r="I387" s="313">
        <v>1</v>
      </c>
      <c r="J387" s="313">
        <v>1</v>
      </c>
      <c r="K387" s="313">
        <v>1</v>
      </c>
      <c r="L387" s="313">
        <v>1</v>
      </c>
      <c r="M387" s="313">
        <v>1</v>
      </c>
      <c r="N387" s="313">
        <v>1</v>
      </c>
    </row>
    <row r="388" spans="1:14" s="171" customFormat="1" x14ac:dyDescent="0.2">
      <c r="A388" s="128" t="s">
        <v>3668</v>
      </c>
      <c r="B388" s="313">
        <v>1</v>
      </c>
      <c r="C388" s="313">
        <v>1</v>
      </c>
      <c r="D388" s="313">
        <v>1</v>
      </c>
      <c r="E388" s="313">
        <v>1</v>
      </c>
      <c r="F388" s="313">
        <v>1</v>
      </c>
      <c r="G388" s="313">
        <v>1</v>
      </c>
      <c r="H388" s="313">
        <v>1</v>
      </c>
      <c r="I388" s="313">
        <v>1</v>
      </c>
      <c r="J388" s="313">
        <v>1</v>
      </c>
      <c r="K388" s="313">
        <v>1</v>
      </c>
      <c r="L388" s="313">
        <v>1</v>
      </c>
      <c r="M388" s="313">
        <v>1</v>
      </c>
      <c r="N388" s="313">
        <v>1</v>
      </c>
    </row>
    <row r="389" spans="1:14" s="171" customFormat="1" x14ac:dyDescent="0.2">
      <c r="A389" s="128" t="s">
        <v>3669</v>
      </c>
      <c r="B389" s="313">
        <v>1</v>
      </c>
      <c r="C389" s="313">
        <v>1</v>
      </c>
      <c r="D389" s="313">
        <v>1</v>
      </c>
      <c r="E389" s="313">
        <v>1</v>
      </c>
      <c r="F389" s="313">
        <v>1</v>
      </c>
      <c r="G389" s="313">
        <v>1</v>
      </c>
      <c r="H389" s="313">
        <v>1</v>
      </c>
      <c r="I389" s="313">
        <v>1</v>
      </c>
      <c r="J389" s="313">
        <v>1</v>
      </c>
      <c r="K389" s="313">
        <v>1</v>
      </c>
      <c r="L389" s="313">
        <v>1</v>
      </c>
      <c r="M389" s="313">
        <v>1</v>
      </c>
      <c r="N389" s="313">
        <v>1</v>
      </c>
    </row>
    <row r="390" spans="1:14" s="171" customFormat="1" x14ac:dyDescent="0.2">
      <c r="A390" s="128" t="s">
        <v>3670</v>
      </c>
      <c r="B390" s="313">
        <v>1</v>
      </c>
      <c r="C390" s="313">
        <v>1</v>
      </c>
      <c r="D390" s="313">
        <v>1</v>
      </c>
      <c r="E390" s="313">
        <v>1</v>
      </c>
      <c r="F390" s="313">
        <v>1</v>
      </c>
      <c r="G390" s="313">
        <v>1</v>
      </c>
      <c r="H390" s="313">
        <v>1</v>
      </c>
      <c r="I390" s="313">
        <v>1</v>
      </c>
      <c r="J390" s="313">
        <v>1</v>
      </c>
      <c r="K390" s="313">
        <v>1</v>
      </c>
      <c r="L390" s="313">
        <v>1</v>
      </c>
      <c r="M390" s="313">
        <v>1</v>
      </c>
      <c r="N390" s="313">
        <v>1</v>
      </c>
    </row>
    <row r="391" spans="1:14" s="171" customFormat="1" x14ac:dyDescent="0.2">
      <c r="A391" s="128" t="s">
        <v>3671</v>
      </c>
      <c r="B391" s="313">
        <v>1</v>
      </c>
      <c r="C391" s="313">
        <v>1</v>
      </c>
      <c r="D391" s="313">
        <v>1</v>
      </c>
      <c r="E391" s="313">
        <v>1</v>
      </c>
      <c r="F391" s="313">
        <v>1</v>
      </c>
      <c r="G391" s="313">
        <v>1</v>
      </c>
      <c r="H391" s="313">
        <v>1</v>
      </c>
      <c r="I391" s="313">
        <v>1</v>
      </c>
      <c r="J391" s="313">
        <v>1</v>
      </c>
      <c r="K391" s="313">
        <v>1</v>
      </c>
      <c r="L391" s="313">
        <v>1</v>
      </c>
      <c r="M391" s="313">
        <v>1</v>
      </c>
      <c r="N391" s="313">
        <v>1</v>
      </c>
    </row>
    <row r="392" spans="1:14" s="171" customFormat="1" x14ac:dyDescent="0.2">
      <c r="A392" s="128" t="s">
        <v>3672</v>
      </c>
      <c r="B392" s="313">
        <v>1</v>
      </c>
      <c r="C392" s="313">
        <v>1</v>
      </c>
      <c r="D392" s="313">
        <v>1</v>
      </c>
      <c r="E392" s="313">
        <v>1</v>
      </c>
      <c r="F392" s="313">
        <v>1</v>
      </c>
      <c r="G392" s="313">
        <v>1</v>
      </c>
      <c r="H392" s="313">
        <v>1</v>
      </c>
      <c r="I392" s="313">
        <v>1</v>
      </c>
      <c r="J392" s="313">
        <v>1</v>
      </c>
      <c r="K392" s="313">
        <v>1</v>
      </c>
      <c r="L392" s="313">
        <v>1</v>
      </c>
      <c r="M392" s="313">
        <v>1</v>
      </c>
      <c r="N392" s="313">
        <v>1</v>
      </c>
    </row>
    <row r="393" spans="1:14" s="171" customFormat="1" x14ac:dyDescent="0.2">
      <c r="A393" s="128" t="s">
        <v>3673</v>
      </c>
      <c r="B393" s="313">
        <v>1</v>
      </c>
      <c r="C393" s="313">
        <v>1</v>
      </c>
      <c r="D393" s="313">
        <v>1</v>
      </c>
      <c r="E393" s="313">
        <v>1</v>
      </c>
      <c r="F393" s="313">
        <v>1</v>
      </c>
      <c r="G393" s="313">
        <v>1</v>
      </c>
      <c r="H393" s="313">
        <v>1</v>
      </c>
      <c r="I393" s="313">
        <v>1</v>
      </c>
      <c r="J393" s="313">
        <v>1</v>
      </c>
      <c r="K393" s="313">
        <v>1</v>
      </c>
      <c r="L393" s="313">
        <v>1</v>
      </c>
      <c r="M393" s="313">
        <v>1</v>
      </c>
      <c r="N393" s="313">
        <v>1</v>
      </c>
    </row>
    <row r="394" spans="1:14" s="171" customFormat="1" x14ac:dyDescent="0.2">
      <c r="A394" s="128" t="s">
        <v>3674</v>
      </c>
      <c r="B394" s="313">
        <v>1</v>
      </c>
      <c r="C394" s="313">
        <v>1</v>
      </c>
      <c r="D394" s="313">
        <v>1</v>
      </c>
      <c r="E394" s="313">
        <v>1</v>
      </c>
      <c r="F394" s="313">
        <v>1</v>
      </c>
      <c r="G394" s="313">
        <v>1</v>
      </c>
      <c r="H394" s="313">
        <v>1</v>
      </c>
      <c r="I394" s="313">
        <v>1</v>
      </c>
      <c r="J394" s="313">
        <v>1</v>
      </c>
      <c r="K394" s="313">
        <v>1</v>
      </c>
      <c r="L394" s="313">
        <v>1</v>
      </c>
      <c r="M394" s="313">
        <v>1</v>
      </c>
      <c r="N394" s="313">
        <v>1</v>
      </c>
    </row>
    <row r="395" spans="1:14" s="171" customFormat="1" x14ac:dyDescent="0.2">
      <c r="A395" s="128" t="s">
        <v>3675</v>
      </c>
      <c r="B395" s="313">
        <v>1</v>
      </c>
      <c r="C395" s="313">
        <v>1</v>
      </c>
      <c r="D395" s="313">
        <v>1</v>
      </c>
      <c r="E395" s="313">
        <v>1</v>
      </c>
      <c r="F395" s="313">
        <v>1</v>
      </c>
      <c r="G395" s="313">
        <v>1</v>
      </c>
      <c r="H395" s="313">
        <v>1</v>
      </c>
      <c r="I395" s="313">
        <v>1</v>
      </c>
      <c r="J395" s="313">
        <v>1</v>
      </c>
      <c r="K395" s="313">
        <v>1</v>
      </c>
      <c r="L395" s="313">
        <v>1</v>
      </c>
      <c r="M395" s="313">
        <v>1</v>
      </c>
      <c r="N395" s="313">
        <v>1</v>
      </c>
    </row>
    <row r="396" spans="1:14" s="171" customFormat="1" x14ac:dyDescent="0.2">
      <c r="A396" s="128" t="s">
        <v>3676</v>
      </c>
      <c r="B396" s="313">
        <v>1</v>
      </c>
      <c r="C396" s="313">
        <v>1</v>
      </c>
      <c r="D396" s="313">
        <v>1</v>
      </c>
      <c r="E396" s="313">
        <v>1</v>
      </c>
      <c r="F396" s="313">
        <v>1</v>
      </c>
      <c r="G396" s="313">
        <v>1</v>
      </c>
      <c r="H396" s="313">
        <v>1</v>
      </c>
      <c r="I396" s="313">
        <v>1</v>
      </c>
      <c r="J396" s="313">
        <v>1</v>
      </c>
      <c r="K396" s="313">
        <v>1</v>
      </c>
      <c r="L396" s="313">
        <v>1</v>
      </c>
      <c r="M396" s="313">
        <v>1</v>
      </c>
      <c r="N396" s="313">
        <v>1</v>
      </c>
    </row>
    <row r="397" spans="1:14" s="171" customFormat="1" x14ac:dyDescent="0.2">
      <c r="A397" s="294" t="s">
        <v>3677</v>
      </c>
      <c r="B397" s="313">
        <v>1</v>
      </c>
      <c r="C397" s="313">
        <v>1</v>
      </c>
      <c r="D397" s="313">
        <v>1</v>
      </c>
      <c r="E397" s="313">
        <v>1</v>
      </c>
      <c r="F397" s="313">
        <v>1</v>
      </c>
      <c r="G397" s="313">
        <v>1</v>
      </c>
      <c r="H397" s="313">
        <v>1</v>
      </c>
      <c r="I397" s="313">
        <v>1</v>
      </c>
      <c r="J397" s="313">
        <v>1</v>
      </c>
      <c r="K397" s="313">
        <v>1</v>
      </c>
      <c r="L397" s="313">
        <v>1</v>
      </c>
      <c r="M397" s="313">
        <v>1</v>
      </c>
      <c r="N397" s="313">
        <v>1</v>
      </c>
    </row>
    <row r="398" spans="1:14" s="171" customFormat="1" x14ac:dyDescent="0.2">
      <c r="A398" s="128" t="s">
        <v>3678</v>
      </c>
      <c r="B398" s="313">
        <v>1</v>
      </c>
      <c r="C398" s="313">
        <v>1</v>
      </c>
      <c r="D398" s="313">
        <v>1</v>
      </c>
      <c r="E398" s="313">
        <v>1</v>
      </c>
      <c r="F398" s="313">
        <v>1</v>
      </c>
      <c r="G398" s="313">
        <v>1</v>
      </c>
      <c r="H398" s="313">
        <v>1</v>
      </c>
      <c r="I398" s="313">
        <v>1</v>
      </c>
      <c r="J398" s="313">
        <v>1</v>
      </c>
      <c r="K398" s="313">
        <v>1</v>
      </c>
      <c r="L398" s="313">
        <v>1</v>
      </c>
      <c r="M398" s="313">
        <v>1</v>
      </c>
      <c r="N398" s="313">
        <v>1</v>
      </c>
    </row>
    <row r="399" spans="1:14" s="171" customFormat="1" x14ac:dyDescent="0.2">
      <c r="A399" s="128" t="s">
        <v>3679</v>
      </c>
      <c r="B399" s="313">
        <v>0</v>
      </c>
      <c r="C399" s="313">
        <v>0</v>
      </c>
      <c r="D399" s="313">
        <v>0</v>
      </c>
      <c r="E399" s="313">
        <v>0</v>
      </c>
      <c r="F399" s="313">
        <v>0</v>
      </c>
      <c r="G399" s="313">
        <v>0</v>
      </c>
      <c r="H399" s="313">
        <v>0</v>
      </c>
      <c r="I399" s="313">
        <v>0</v>
      </c>
      <c r="J399" s="313">
        <v>0</v>
      </c>
      <c r="K399" s="313">
        <v>0</v>
      </c>
      <c r="L399" s="313">
        <v>0</v>
      </c>
      <c r="M399" s="313">
        <v>0</v>
      </c>
      <c r="N399" s="313">
        <v>0</v>
      </c>
    </row>
    <row r="400" spans="1:14" s="171" customFormat="1" x14ac:dyDescent="0.2">
      <c r="A400" s="128" t="s">
        <v>3680</v>
      </c>
      <c r="B400" s="313">
        <v>1</v>
      </c>
      <c r="C400" s="313">
        <v>1</v>
      </c>
      <c r="D400" s="313">
        <v>1</v>
      </c>
      <c r="E400" s="313">
        <v>1</v>
      </c>
      <c r="F400" s="313">
        <v>1</v>
      </c>
      <c r="G400" s="313">
        <v>1</v>
      </c>
      <c r="H400" s="313">
        <v>1</v>
      </c>
      <c r="I400" s="313">
        <v>1</v>
      </c>
      <c r="J400" s="313">
        <v>1</v>
      </c>
      <c r="K400" s="313">
        <v>1</v>
      </c>
      <c r="L400" s="313">
        <v>1</v>
      </c>
      <c r="M400" s="313">
        <v>1</v>
      </c>
      <c r="N400" s="313">
        <v>1</v>
      </c>
    </row>
    <row r="401" spans="1:14" s="171" customFormat="1" x14ac:dyDescent="0.2">
      <c r="A401" s="128" t="s">
        <v>3681</v>
      </c>
      <c r="B401" s="313">
        <v>1</v>
      </c>
      <c r="C401" s="313">
        <v>1</v>
      </c>
      <c r="D401" s="313">
        <v>1</v>
      </c>
      <c r="E401" s="313">
        <v>1</v>
      </c>
      <c r="F401" s="313">
        <v>1</v>
      </c>
      <c r="G401" s="313">
        <v>1</v>
      </c>
      <c r="H401" s="313">
        <v>1</v>
      </c>
      <c r="I401" s="313">
        <v>1</v>
      </c>
      <c r="J401" s="313">
        <v>1</v>
      </c>
      <c r="K401" s="313">
        <v>1</v>
      </c>
      <c r="L401" s="313">
        <v>1</v>
      </c>
      <c r="M401" s="313">
        <v>1</v>
      </c>
      <c r="N401" s="313">
        <v>1</v>
      </c>
    </row>
    <row r="402" spans="1:14" s="171" customFormat="1" x14ac:dyDescent="0.2">
      <c r="A402" s="128" t="s">
        <v>3682</v>
      </c>
      <c r="B402" s="313">
        <v>1</v>
      </c>
      <c r="C402" s="313">
        <v>1</v>
      </c>
      <c r="D402" s="313">
        <v>1</v>
      </c>
      <c r="E402" s="313">
        <v>1</v>
      </c>
      <c r="F402" s="313">
        <v>1</v>
      </c>
      <c r="G402" s="313">
        <v>1</v>
      </c>
      <c r="H402" s="313">
        <v>1</v>
      </c>
      <c r="I402" s="313">
        <v>1</v>
      </c>
      <c r="J402" s="313">
        <v>1</v>
      </c>
      <c r="K402" s="313">
        <v>1</v>
      </c>
      <c r="L402" s="313">
        <v>1</v>
      </c>
      <c r="M402" s="313">
        <v>1</v>
      </c>
      <c r="N402" s="313">
        <v>1</v>
      </c>
    </row>
    <row r="403" spans="1:14" s="171" customFormat="1" x14ac:dyDescent="0.2">
      <c r="A403" s="128" t="s">
        <v>3683</v>
      </c>
      <c r="B403" s="313">
        <v>1</v>
      </c>
      <c r="C403" s="313">
        <v>1</v>
      </c>
      <c r="D403" s="313">
        <v>1</v>
      </c>
      <c r="E403" s="313">
        <v>1</v>
      </c>
      <c r="F403" s="313">
        <v>1</v>
      </c>
      <c r="G403" s="313">
        <v>1</v>
      </c>
      <c r="H403" s="313">
        <v>1</v>
      </c>
      <c r="I403" s="313">
        <v>1</v>
      </c>
      <c r="J403" s="313">
        <v>1</v>
      </c>
      <c r="K403" s="313">
        <v>1</v>
      </c>
      <c r="L403" s="313">
        <v>1</v>
      </c>
      <c r="M403" s="313">
        <v>1</v>
      </c>
      <c r="N403" s="313">
        <v>1</v>
      </c>
    </row>
    <row r="404" spans="1:14" s="171" customFormat="1" x14ac:dyDescent="0.2">
      <c r="A404" s="128" t="s">
        <v>3684</v>
      </c>
      <c r="B404" s="313">
        <v>1</v>
      </c>
      <c r="C404" s="313">
        <v>1</v>
      </c>
      <c r="D404" s="313">
        <v>1</v>
      </c>
      <c r="E404" s="313">
        <v>1</v>
      </c>
      <c r="F404" s="313">
        <v>1</v>
      </c>
      <c r="G404" s="313">
        <v>1</v>
      </c>
      <c r="H404" s="313">
        <v>1</v>
      </c>
      <c r="I404" s="313">
        <v>1</v>
      </c>
      <c r="J404" s="313">
        <v>1</v>
      </c>
      <c r="K404" s="313">
        <v>1</v>
      </c>
      <c r="L404" s="313">
        <v>1</v>
      </c>
      <c r="M404" s="313">
        <v>1</v>
      </c>
      <c r="N404" s="313">
        <v>1</v>
      </c>
    </row>
    <row r="405" spans="1:14" s="171" customFormat="1" x14ac:dyDescent="0.2">
      <c r="A405" s="128" t="s">
        <v>3685</v>
      </c>
      <c r="B405" s="313">
        <v>1</v>
      </c>
      <c r="C405" s="313">
        <v>1</v>
      </c>
      <c r="D405" s="313">
        <v>1</v>
      </c>
      <c r="E405" s="313">
        <v>1</v>
      </c>
      <c r="F405" s="313">
        <v>1</v>
      </c>
      <c r="G405" s="313">
        <v>1</v>
      </c>
      <c r="H405" s="313">
        <v>1</v>
      </c>
      <c r="I405" s="313">
        <v>1</v>
      </c>
      <c r="J405" s="313">
        <v>1</v>
      </c>
      <c r="K405" s="313">
        <v>1</v>
      </c>
      <c r="L405" s="313">
        <v>1</v>
      </c>
      <c r="M405" s="313">
        <v>1</v>
      </c>
      <c r="N405" s="313">
        <v>1</v>
      </c>
    </row>
    <row r="406" spans="1:14" s="171" customFormat="1" x14ac:dyDescent="0.2">
      <c r="A406" s="128" t="s">
        <v>3686</v>
      </c>
      <c r="B406" s="313">
        <v>1</v>
      </c>
      <c r="C406" s="313">
        <v>1</v>
      </c>
      <c r="D406" s="313">
        <v>1</v>
      </c>
      <c r="E406" s="313">
        <v>1</v>
      </c>
      <c r="F406" s="313">
        <v>1</v>
      </c>
      <c r="G406" s="313">
        <v>1</v>
      </c>
      <c r="H406" s="313">
        <v>1</v>
      </c>
      <c r="I406" s="313">
        <v>1</v>
      </c>
      <c r="J406" s="313">
        <v>1</v>
      </c>
      <c r="K406" s="313">
        <v>1</v>
      </c>
      <c r="L406" s="313">
        <v>1</v>
      </c>
      <c r="M406" s="313">
        <v>1</v>
      </c>
      <c r="N406" s="313">
        <v>1</v>
      </c>
    </row>
    <row r="407" spans="1:14" x14ac:dyDescent="0.2">
      <c r="A407" s="27" t="s">
        <v>3687</v>
      </c>
      <c r="B407" s="313">
        <v>1000</v>
      </c>
      <c r="C407" s="313">
        <v>1000</v>
      </c>
      <c r="D407" s="313">
        <v>1000</v>
      </c>
      <c r="E407" s="313">
        <v>1000</v>
      </c>
      <c r="F407" s="313">
        <v>1000</v>
      </c>
      <c r="G407" s="313">
        <v>1000</v>
      </c>
      <c r="H407" s="313">
        <v>1000</v>
      </c>
      <c r="I407" s="313">
        <v>1000</v>
      </c>
      <c r="J407" s="313">
        <v>1000</v>
      </c>
      <c r="K407" s="313">
        <v>1000</v>
      </c>
      <c r="L407" s="313">
        <v>1000</v>
      </c>
      <c r="M407" s="313">
        <v>1000</v>
      </c>
      <c r="N407" s="313">
        <v>1000</v>
      </c>
    </row>
    <row r="408" spans="1:14" s="171" customFormat="1" x14ac:dyDescent="0.2">
      <c r="A408" s="221" t="s">
        <v>3688</v>
      </c>
      <c r="B408" s="313">
        <v>1</v>
      </c>
      <c r="C408" s="313">
        <v>1</v>
      </c>
      <c r="D408" s="313">
        <v>1</v>
      </c>
      <c r="E408" s="313">
        <v>1</v>
      </c>
      <c r="F408" s="313">
        <v>1</v>
      </c>
      <c r="G408" s="313">
        <v>1</v>
      </c>
      <c r="H408" s="313">
        <v>1</v>
      </c>
      <c r="I408" s="313">
        <v>1</v>
      </c>
      <c r="J408" s="313">
        <v>1</v>
      </c>
      <c r="K408" s="313">
        <v>1</v>
      </c>
      <c r="L408" s="313">
        <v>1</v>
      </c>
      <c r="M408" s="313">
        <v>1</v>
      </c>
      <c r="N408" s="313">
        <v>1</v>
      </c>
    </row>
    <row r="409" spans="1:14" s="171" customFormat="1" x14ac:dyDescent="0.2">
      <c r="A409" s="221" t="s">
        <v>3689</v>
      </c>
      <c r="B409" s="313">
        <v>1</v>
      </c>
      <c r="C409" s="313">
        <v>1</v>
      </c>
      <c r="D409" s="313">
        <v>1</v>
      </c>
      <c r="E409" s="313">
        <v>1</v>
      </c>
      <c r="F409" s="313">
        <v>1</v>
      </c>
      <c r="G409" s="313">
        <v>1</v>
      </c>
      <c r="H409" s="313">
        <v>1</v>
      </c>
      <c r="I409" s="313">
        <v>1</v>
      </c>
      <c r="J409" s="313">
        <v>1</v>
      </c>
      <c r="K409" s="313">
        <v>1</v>
      </c>
      <c r="L409" s="313">
        <v>1</v>
      </c>
      <c r="M409" s="313">
        <v>1</v>
      </c>
      <c r="N409" s="313">
        <v>1</v>
      </c>
    </row>
    <row r="410" spans="1:14" s="171" customFormat="1" x14ac:dyDescent="0.2">
      <c r="A410" s="128" t="s">
        <v>3690</v>
      </c>
      <c r="B410" s="313">
        <v>1</v>
      </c>
      <c r="C410" s="313">
        <v>1</v>
      </c>
      <c r="D410" s="313">
        <v>1</v>
      </c>
      <c r="E410" s="313">
        <v>1</v>
      </c>
      <c r="F410" s="313">
        <v>1</v>
      </c>
      <c r="G410" s="313">
        <v>1</v>
      </c>
      <c r="H410" s="313">
        <v>1</v>
      </c>
      <c r="I410" s="313">
        <v>1</v>
      </c>
      <c r="J410" s="313">
        <v>1</v>
      </c>
      <c r="K410" s="313">
        <v>1</v>
      </c>
      <c r="L410" s="313">
        <v>1</v>
      </c>
      <c r="M410" s="313">
        <v>1</v>
      </c>
      <c r="N410" s="313">
        <v>1</v>
      </c>
    </row>
    <row r="411" spans="1:14" s="171" customFormat="1" x14ac:dyDescent="0.2">
      <c r="A411" s="172" t="s">
        <v>3691</v>
      </c>
      <c r="B411" s="313">
        <v>0</v>
      </c>
      <c r="C411" s="313">
        <v>0</v>
      </c>
      <c r="D411" s="313">
        <v>0</v>
      </c>
      <c r="E411" s="313">
        <v>0</v>
      </c>
      <c r="F411" s="313">
        <v>0</v>
      </c>
      <c r="G411" s="313">
        <v>0</v>
      </c>
      <c r="H411" s="313">
        <v>0</v>
      </c>
      <c r="I411" s="313">
        <v>0</v>
      </c>
      <c r="J411" s="313">
        <v>0</v>
      </c>
      <c r="K411" s="313">
        <v>0</v>
      </c>
      <c r="L411" s="313">
        <v>0</v>
      </c>
      <c r="M411" s="313">
        <v>0</v>
      </c>
      <c r="N411" s="313">
        <v>0</v>
      </c>
    </row>
    <row r="412" spans="1:14" x14ac:dyDescent="0.2">
      <c r="A412" s="27" t="s">
        <v>1139</v>
      </c>
    </row>
    <row r="413" spans="1:14" s="171" customFormat="1" x14ac:dyDescent="0.2">
      <c r="A413" s="128" t="s">
        <v>3838</v>
      </c>
      <c r="B413" s="313">
        <v>0</v>
      </c>
      <c r="C413" s="313">
        <v>0</v>
      </c>
      <c r="D413" s="313">
        <v>0</v>
      </c>
      <c r="E413" s="313">
        <v>0</v>
      </c>
      <c r="F413" s="313">
        <v>0</v>
      </c>
      <c r="G413" s="313">
        <v>0</v>
      </c>
      <c r="H413" s="313">
        <v>0</v>
      </c>
      <c r="I413" s="313">
        <v>0</v>
      </c>
      <c r="J413" s="313">
        <v>0</v>
      </c>
      <c r="K413" s="313">
        <v>0</v>
      </c>
      <c r="L413" s="313">
        <v>0</v>
      </c>
      <c r="M413" s="313">
        <v>0</v>
      </c>
      <c r="N413" s="313">
        <v>0</v>
      </c>
    </row>
    <row r="414" spans="1:14" s="171" customFormat="1" x14ac:dyDescent="0.2">
      <c r="A414" s="128" t="s">
        <v>3693</v>
      </c>
      <c r="B414" s="313">
        <v>0</v>
      </c>
      <c r="C414" s="313">
        <v>0</v>
      </c>
      <c r="D414" s="313">
        <v>0</v>
      </c>
      <c r="E414" s="313">
        <v>0</v>
      </c>
      <c r="F414" s="313">
        <v>0</v>
      </c>
      <c r="G414" s="313">
        <v>0</v>
      </c>
      <c r="H414" s="313">
        <v>0</v>
      </c>
      <c r="I414" s="313">
        <v>0</v>
      </c>
      <c r="J414" s="313">
        <v>0</v>
      </c>
      <c r="K414" s="313">
        <v>0</v>
      </c>
      <c r="L414" s="313">
        <v>0</v>
      </c>
      <c r="M414" s="313">
        <v>0</v>
      </c>
      <c r="N414" s="313">
        <v>0</v>
      </c>
    </row>
    <row r="415" spans="1:14" s="171" customFormat="1" x14ac:dyDescent="0.2">
      <c r="A415" s="173" t="s">
        <v>3694</v>
      </c>
      <c r="B415" s="313">
        <v>0</v>
      </c>
      <c r="C415" s="313">
        <v>0</v>
      </c>
      <c r="D415" s="313">
        <v>0</v>
      </c>
      <c r="E415" s="313">
        <v>0</v>
      </c>
      <c r="F415" s="313">
        <v>0</v>
      </c>
      <c r="G415" s="313">
        <v>0</v>
      </c>
      <c r="H415" s="313">
        <v>0</v>
      </c>
      <c r="I415" s="313">
        <v>0</v>
      </c>
      <c r="J415" s="313">
        <v>0</v>
      </c>
      <c r="K415" s="313">
        <v>0</v>
      </c>
      <c r="L415" s="313">
        <v>0</v>
      </c>
      <c r="M415" s="313">
        <v>0</v>
      </c>
      <c r="N415" s="313">
        <v>0</v>
      </c>
    </row>
    <row r="416" spans="1:14" x14ac:dyDescent="0.2">
      <c r="A416" s="27" t="s">
        <v>1660</v>
      </c>
    </row>
    <row r="417" spans="1:14" x14ac:dyDescent="0.2">
      <c r="A417" s="30" t="s">
        <v>3695</v>
      </c>
    </row>
    <row r="418" spans="1:14" s="171" customFormat="1" x14ac:dyDescent="0.2">
      <c r="A418" s="128" t="s">
        <v>3696</v>
      </c>
      <c r="B418" s="313">
        <v>0</v>
      </c>
      <c r="C418" s="313">
        <v>0</v>
      </c>
      <c r="D418" s="313">
        <v>0</v>
      </c>
      <c r="E418" s="313">
        <v>0</v>
      </c>
      <c r="F418" s="313">
        <v>0</v>
      </c>
      <c r="G418" s="313">
        <v>0</v>
      </c>
      <c r="H418" s="313">
        <v>0</v>
      </c>
      <c r="I418" s="313">
        <v>0</v>
      </c>
      <c r="J418" s="313">
        <v>0</v>
      </c>
      <c r="K418" s="313">
        <v>0</v>
      </c>
      <c r="L418" s="313">
        <v>0</v>
      </c>
      <c r="M418" s="313">
        <v>0</v>
      </c>
      <c r="N418" s="313">
        <v>0</v>
      </c>
    </row>
    <row r="419" spans="1:14" s="171" customFormat="1" x14ac:dyDescent="0.2">
      <c r="A419" s="128" t="s">
        <v>3697</v>
      </c>
      <c r="B419" s="313">
        <v>0</v>
      </c>
      <c r="C419" s="313">
        <v>0</v>
      </c>
      <c r="D419" s="313">
        <v>0</v>
      </c>
      <c r="E419" s="313">
        <v>0</v>
      </c>
      <c r="F419" s="313">
        <v>0</v>
      </c>
      <c r="G419" s="313">
        <v>0</v>
      </c>
      <c r="H419" s="313">
        <v>0</v>
      </c>
      <c r="I419" s="313">
        <v>0</v>
      </c>
      <c r="J419" s="313">
        <v>0</v>
      </c>
      <c r="K419" s="313">
        <v>0</v>
      </c>
      <c r="L419" s="313">
        <v>0</v>
      </c>
      <c r="M419" s="313">
        <v>0</v>
      </c>
      <c r="N419" s="313">
        <v>0</v>
      </c>
    </row>
    <row r="420" spans="1:14" s="171" customFormat="1" x14ac:dyDescent="0.2">
      <c r="A420" s="128" t="s">
        <v>3698</v>
      </c>
      <c r="B420" s="313">
        <v>0</v>
      </c>
      <c r="C420" s="313">
        <v>0</v>
      </c>
      <c r="D420" s="313">
        <v>0</v>
      </c>
      <c r="E420" s="313">
        <v>0</v>
      </c>
      <c r="F420" s="313">
        <v>0</v>
      </c>
      <c r="G420" s="313">
        <v>0</v>
      </c>
      <c r="H420" s="313">
        <v>0</v>
      </c>
      <c r="I420" s="313">
        <v>0</v>
      </c>
      <c r="J420" s="313">
        <v>0</v>
      </c>
      <c r="K420" s="313">
        <v>0</v>
      </c>
      <c r="L420" s="313">
        <v>0</v>
      </c>
      <c r="M420" s="313">
        <v>0</v>
      </c>
      <c r="N420" s="313">
        <v>0</v>
      </c>
    </row>
    <row r="421" spans="1:14" s="171" customFormat="1" x14ac:dyDescent="0.2">
      <c r="A421" s="128" t="s">
        <v>3699</v>
      </c>
      <c r="B421" s="313">
        <v>0</v>
      </c>
      <c r="C421" s="313">
        <v>0</v>
      </c>
      <c r="D421" s="313">
        <v>0</v>
      </c>
      <c r="E421" s="313">
        <v>0</v>
      </c>
      <c r="F421" s="313">
        <v>0</v>
      </c>
      <c r="G421" s="313">
        <v>0</v>
      </c>
      <c r="H421" s="313">
        <v>0</v>
      </c>
      <c r="I421" s="313">
        <v>0</v>
      </c>
      <c r="J421" s="313">
        <v>0</v>
      </c>
      <c r="K421" s="313">
        <v>0</v>
      </c>
      <c r="L421" s="313">
        <v>0</v>
      </c>
      <c r="M421" s="313">
        <v>0</v>
      </c>
      <c r="N421" s="313">
        <v>0</v>
      </c>
    </row>
    <row r="422" spans="1:14" s="171" customFormat="1" x14ac:dyDescent="0.2">
      <c r="A422" s="128" t="s">
        <v>3839</v>
      </c>
      <c r="B422" s="313">
        <v>0</v>
      </c>
      <c r="C422" s="313">
        <v>0</v>
      </c>
      <c r="D422" s="313">
        <v>0</v>
      </c>
      <c r="E422" s="313">
        <v>0</v>
      </c>
      <c r="F422" s="313">
        <v>0</v>
      </c>
      <c r="G422" s="313">
        <v>0</v>
      </c>
      <c r="H422" s="313">
        <v>0</v>
      </c>
      <c r="I422" s="313">
        <v>0</v>
      </c>
      <c r="J422" s="313">
        <v>0</v>
      </c>
      <c r="K422" s="313">
        <v>0</v>
      </c>
      <c r="L422" s="313">
        <v>0</v>
      </c>
      <c r="M422" s="313">
        <v>0</v>
      </c>
      <c r="N422" s="313">
        <v>0</v>
      </c>
    </row>
    <row r="423" spans="1:14" s="171" customFormat="1" x14ac:dyDescent="0.2">
      <c r="A423" s="128" t="s">
        <v>3840</v>
      </c>
      <c r="B423" s="313">
        <v>0</v>
      </c>
      <c r="C423" s="313">
        <v>0</v>
      </c>
      <c r="D423" s="313">
        <v>0</v>
      </c>
      <c r="E423" s="313">
        <v>0</v>
      </c>
      <c r="F423" s="313">
        <v>0</v>
      </c>
      <c r="G423" s="313">
        <v>0</v>
      </c>
      <c r="H423" s="313">
        <v>0</v>
      </c>
      <c r="I423" s="313">
        <v>0</v>
      </c>
      <c r="J423" s="313">
        <v>0</v>
      </c>
      <c r="K423" s="313">
        <v>0</v>
      </c>
      <c r="L423" s="313">
        <v>0</v>
      </c>
      <c r="M423" s="313">
        <v>0</v>
      </c>
      <c r="N423" s="313">
        <v>0</v>
      </c>
    </row>
    <row r="424" spans="1:14" s="171" customFormat="1" x14ac:dyDescent="0.2">
      <c r="A424" s="128" t="s">
        <v>3841</v>
      </c>
      <c r="B424" s="313">
        <v>0</v>
      </c>
      <c r="C424" s="313">
        <v>0</v>
      </c>
      <c r="D424" s="313">
        <v>0</v>
      </c>
      <c r="E424" s="313">
        <v>0</v>
      </c>
      <c r="F424" s="313">
        <v>0</v>
      </c>
      <c r="G424" s="313">
        <v>0</v>
      </c>
      <c r="H424" s="313">
        <v>0</v>
      </c>
      <c r="I424" s="313">
        <v>0</v>
      </c>
      <c r="J424" s="313">
        <v>0</v>
      </c>
      <c r="K424" s="313">
        <v>0</v>
      </c>
      <c r="L424" s="313">
        <v>0</v>
      </c>
      <c r="M424" s="313">
        <v>0</v>
      </c>
      <c r="N424" s="313">
        <v>0</v>
      </c>
    </row>
    <row r="425" spans="1:14" s="171" customFormat="1" x14ac:dyDescent="0.2">
      <c r="A425" s="128" t="s">
        <v>3703</v>
      </c>
      <c r="B425" s="313">
        <v>0</v>
      </c>
      <c r="C425" s="313">
        <v>0</v>
      </c>
      <c r="D425" s="313">
        <v>0</v>
      </c>
      <c r="E425" s="313">
        <v>0</v>
      </c>
      <c r="F425" s="313">
        <v>0</v>
      </c>
      <c r="G425" s="313">
        <v>0</v>
      </c>
      <c r="H425" s="313">
        <v>0</v>
      </c>
      <c r="I425" s="313">
        <v>0</v>
      </c>
      <c r="J425" s="313">
        <v>0</v>
      </c>
      <c r="K425" s="313">
        <v>0</v>
      </c>
      <c r="L425" s="313">
        <v>0</v>
      </c>
      <c r="M425" s="313">
        <v>0</v>
      </c>
      <c r="N425" s="313">
        <v>0</v>
      </c>
    </row>
    <row r="426" spans="1:14" s="171" customFormat="1" x14ac:dyDescent="0.2">
      <c r="A426" s="128" t="s">
        <v>3704</v>
      </c>
      <c r="B426" s="313">
        <v>0</v>
      </c>
      <c r="C426" s="313">
        <v>0</v>
      </c>
      <c r="D426" s="313">
        <v>0</v>
      </c>
      <c r="E426" s="313">
        <v>0</v>
      </c>
      <c r="F426" s="313">
        <v>0</v>
      </c>
      <c r="G426" s="313">
        <v>0</v>
      </c>
      <c r="H426" s="313">
        <v>0</v>
      </c>
      <c r="I426" s="313">
        <v>0</v>
      </c>
      <c r="J426" s="313">
        <v>0</v>
      </c>
      <c r="K426" s="313">
        <v>0</v>
      </c>
      <c r="L426" s="313">
        <v>0</v>
      </c>
      <c r="M426" s="313">
        <v>0</v>
      </c>
      <c r="N426" s="313">
        <v>0</v>
      </c>
    </row>
    <row r="427" spans="1:14" s="171" customFormat="1" x14ac:dyDescent="0.2">
      <c r="A427" s="128" t="s">
        <v>3842</v>
      </c>
      <c r="B427" s="313">
        <v>0</v>
      </c>
      <c r="C427" s="313">
        <v>0</v>
      </c>
      <c r="D427" s="313">
        <v>0</v>
      </c>
      <c r="E427" s="313">
        <v>0</v>
      </c>
      <c r="F427" s="313">
        <v>0</v>
      </c>
      <c r="G427" s="313">
        <v>0</v>
      </c>
      <c r="H427" s="313">
        <v>0</v>
      </c>
      <c r="I427" s="313">
        <v>0</v>
      </c>
      <c r="J427" s="313">
        <v>0</v>
      </c>
      <c r="K427" s="313">
        <v>0</v>
      </c>
      <c r="L427" s="313">
        <v>0</v>
      </c>
      <c r="M427" s="313">
        <v>0</v>
      </c>
      <c r="N427" s="313">
        <v>0</v>
      </c>
    </row>
    <row r="428" spans="1:14" s="171" customFormat="1" x14ac:dyDescent="0.2">
      <c r="A428" s="128" t="s">
        <v>3706</v>
      </c>
      <c r="B428" s="313">
        <v>0</v>
      </c>
      <c r="C428" s="313">
        <v>0</v>
      </c>
      <c r="D428" s="313">
        <v>0</v>
      </c>
      <c r="E428" s="313">
        <v>0</v>
      </c>
      <c r="F428" s="313">
        <v>0</v>
      </c>
      <c r="G428" s="313">
        <v>0</v>
      </c>
      <c r="H428" s="313">
        <v>0</v>
      </c>
      <c r="I428" s="313">
        <v>0</v>
      </c>
      <c r="J428" s="313">
        <v>0</v>
      </c>
      <c r="K428" s="313">
        <v>0</v>
      </c>
      <c r="L428" s="313">
        <v>0</v>
      </c>
      <c r="M428" s="313">
        <v>0</v>
      </c>
      <c r="N428" s="313">
        <v>0</v>
      </c>
    </row>
    <row r="429" spans="1:14" s="171" customFormat="1" x14ac:dyDescent="0.2">
      <c r="A429" s="128" t="s">
        <v>3707</v>
      </c>
      <c r="B429" s="313">
        <v>0</v>
      </c>
      <c r="C429" s="313">
        <v>0</v>
      </c>
      <c r="D429" s="313">
        <v>0</v>
      </c>
      <c r="E429" s="313">
        <v>0</v>
      </c>
      <c r="F429" s="313">
        <v>0</v>
      </c>
      <c r="G429" s="313">
        <v>0</v>
      </c>
      <c r="H429" s="313">
        <v>0</v>
      </c>
      <c r="I429" s="313">
        <v>0</v>
      </c>
      <c r="J429" s="313">
        <v>0</v>
      </c>
      <c r="K429" s="313">
        <v>0</v>
      </c>
      <c r="L429" s="313">
        <v>0</v>
      </c>
      <c r="M429" s="313">
        <v>0</v>
      </c>
      <c r="N429" s="313">
        <v>0</v>
      </c>
    </row>
    <row r="430" spans="1:14" s="171" customFormat="1" x14ac:dyDescent="0.2">
      <c r="A430" s="128" t="s">
        <v>3708</v>
      </c>
      <c r="B430" s="313">
        <v>0</v>
      </c>
      <c r="C430" s="313">
        <v>0</v>
      </c>
      <c r="D430" s="313">
        <v>0</v>
      </c>
      <c r="E430" s="313">
        <v>0</v>
      </c>
      <c r="F430" s="313">
        <v>0</v>
      </c>
      <c r="G430" s="313">
        <v>0</v>
      </c>
      <c r="H430" s="313">
        <v>0</v>
      </c>
      <c r="I430" s="313">
        <v>0</v>
      </c>
      <c r="J430" s="313">
        <v>0</v>
      </c>
      <c r="K430" s="313">
        <v>0</v>
      </c>
      <c r="L430" s="313">
        <v>0</v>
      </c>
      <c r="M430" s="313">
        <v>0</v>
      </c>
      <c r="N430" s="313">
        <v>0</v>
      </c>
    </row>
    <row r="431" spans="1:14" s="171" customFormat="1" x14ac:dyDescent="0.2">
      <c r="A431" s="128" t="s">
        <v>3709</v>
      </c>
      <c r="B431" s="313">
        <v>0</v>
      </c>
      <c r="C431" s="313">
        <v>0</v>
      </c>
      <c r="D431" s="313">
        <v>0</v>
      </c>
      <c r="E431" s="313">
        <v>0</v>
      </c>
      <c r="F431" s="313">
        <v>0</v>
      </c>
      <c r="G431" s="313">
        <v>0</v>
      </c>
      <c r="H431" s="313">
        <v>0</v>
      </c>
      <c r="I431" s="313">
        <v>0</v>
      </c>
      <c r="J431" s="313">
        <v>0</v>
      </c>
      <c r="K431" s="313">
        <v>0</v>
      </c>
      <c r="L431" s="313">
        <v>0</v>
      </c>
      <c r="M431" s="313">
        <v>0</v>
      </c>
      <c r="N431" s="313">
        <v>0</v>
      </c>
    </row>
    <row r="432" spans="1:14" s="171" customFormat="1" x14ac:dyDescent="0.2">
      <c r="A432" s="128" t="s">
        <v>3710</v>
      </c>
      <c r="B432" s="313">
        <v>0</v>
      </c>
      <c r="C432" s="313">
        <v>0</v>
      </c>
      <c r="D432" s="313">
        <v>0</v>
      </c>
      <c r="E432" s="313">
        <v>0</v>
      </c>
      <c r="F432" s="313">
        <v>0</v>
      </c>
      <c r="G432" s="313">
        <v>0</v>
      </c>
      <c r="H432" s="313">
        <v>0</v>
      </c>
      <c r="I432" s="313">
        <v>0</v>
      </c>
      <c r="J432" s="313">
        <v>0</v>
      </c>
      <c r="K432" s="313">
        <v>0</v>
      </c>
      <c r="L432" s="313">
        <v>0</v>
      </c>
      <c r="M432" s="313">
        <v>0</v>
      </c>
      <c r="N432" s="313">
        <v>0</v>
      </c>
    </row>
    <row r="433" spans="1:14" s="171" customFormat="1" x14ac:dyDescent="0.2">
      <c r="A433" s="128" t="s">
        <v>3711</v>
      </c>
      <c r="B433" s="313">
        <v>0</v>
      </c>
      <c r="C433" s="313">
        <v>0</v>
      </c>
      <c r="D433" s="313">
        <v>0</v>
      </c>
      <c r="E433" s="313">
        <v>0</v>
      </c>
      <c r="F433" s="313">
        <v>0</v>
      </c>
      <c r="G433" s="313">
        <v>0</v>
      </c>
      <c r="H433" s="313">
        <v>0</v>
      </c>
      <c r="I433" s="313">
        <v>0</v>
      </c>
      <c r="J433" s="313">
        <v>0</v>
      </c>
      <c r="K433" s="313">
        <v>0</v>
      </c>
      <c r="L433" s="313">
        <v>0</v>
      </c>
      <c r="M433" s="313">
        <v>0</v>
      </c>
      <c r="N433" s="313">
        <v>0</v>
      </c>
    </row>
    <row r="434" spans="1:14" s="171" customFormat="1" x14ac:dyDescent="0.2">
      <c r="A434" s="128" t="s">
        <v>3712</v>
      </c>
      <c r="B434" s="313">
        <v>0</v>
      </c>
      <c r="C434" s="313">
        <v>0</v>
      </c>
      <c r="D434" s="313">
        <v>0</v>
      </c>
      <c r="E434" s="313">
        <v>0</v>
      </c>
      <c r="F434" s="313">
        <v>0</v>
      </c>
      <c r="G434" s="313">
        <v>0</v>
      </c>
      <c r="H434" s="313">
        <v>0</v>
      </c>
      <c r="I434" s="313">
        <v>0</v>
      </c>
      <c r="J434" s="313">
        <v>0</v>
      </c>
      <c r="K434" s="313">
        <v>0</v>
      </c>
      <c r="L434" s="313">
        <v>0</v>
      </c>
      <c r="M434" s="313">
        <v>0</v>
      </c>
      <c r="N434" s="313">
        <v>0</v>
      </c>
    </row>
    <row r="435" spans="1:14" x14ac:dyDescent="0.2">
      <c r="A435" s="27" t="s">
        <v>3713</v>
      </c>
    </row>
    <row r="436" spans="1:14" x14ac:dyDescent="0.2">
      <c r="A436" s="30" t="s">
        <v>3714</v>
      </c>
    </row>
    <row r="437" spans="1:14" s="171" customFormat="1" x14ac:dyDescent="0.2">
      <c r="A437" s="128" t="s">
        <v>3715</v>
      </c>
      <c r="B437" s="313">
        <v>0</v>
      </c>
      <c r="C437" s="313">
        <v>0</v>
      </c>
      <c r="D437" s="313">
        <v>0</v>
      </c>
      <c r="E437" s="313">
        <v>0</v>
      </c>
      <c r="F437" s="313">
        <v>0</v>
      </c>
      <c r="G437" s="313">
        <v>0</v>
      </c>
      <c r="H437" s="313">
        <v>0</v>
      </c>
      <c r="I437" s="313">
        <v>0</v>
      </c>
      <c r="J437" s="313">
        <v>0</v>
      </c>
      <c r="K437" s="313">
        <v>0</v>
      </c>
      <c r="L437" s="313">
        <v>0</v>
      </c>
      <c r="M437" s="313">
        <v>0</v>
      </c>
      <c r="N437" s="313">
        <v>0</v>
      </c>
    </row>
    <row r="438" spans="1:14" s="171" customFormat="1" x14ac:dyDescent="0.2">
      <c r="A438" s="128" t="s">
        <v>3716</v>
      </c>
      <c r="B438" s="313">
        <v>0</v>
      </c>
      <c r="C438" s="313">
        <v>0</v>
      </c>
      <c r="D438" s="313">
        <v>0</v>
      </c>
      <c r="E438" s="313">
        <v>0</v>
      </c>
      <c r="F438" s="313">
        <v>0</v>
      </c>
      <c r="G438" s="313">
        <v>0</v>
      </c>
      <c r="H438" s="313">
        <v>0</v>
      </c>
      <c r="I438" s="313">
        <v>0</v>
      </c>
      <c r="J438" s="313">
        <v>0</v>
      </c>
      <c r="K438" s="313">
        <v>0</v>
      </c>
      <c r="L438" s="313">
        <v>0</v>
      </c>
      <c r="M438" s="313">
        <v>0</v>
      </c>
      <c r="N438" s="313">
        <v>0</v>
      </c>
    </row>
    <row r="439" spans="1:14" s="171" customFormat="1" x14ac:dyDescent="0.2">
      <c r="A439" s="128" t="s">
        <v>3717</v>
      </c>
      <c r="B439" s="313">
        <v>0</v>
      </c>
      <c r="C439" s="313">
        <v>0</v>
      </c>
      <c r="D439" s="313">
        <v>0</v>
      </c>
      <c r="E439" s="313">
        <v>0</v>
      </c>
      <c r="F439" s="313">
        <v>0</v>
      </c>
      <c r="G439" s="313">
        <v>0</v>
      </c>
      <c r="H439" s="313">
        <v>0</v>
      </c>
      <c r="I439" s="313">
        <v>0</v>
      </c>
      <c r="J439" s="313">
        <v>0</v>
      </c>
      <c r="K439" s="313">
        <v>0</v>
      </c>
      <c r="L439" s="313">
        <v>0</v>
      </c>
      <c r="M439" s="313">
        <v>0</v>
      </c>
      <c r="N439" s="313">
        <v>0</v>
      </c>
    </row>
    <row r="440" spans="1:14" s="171" customFormat="1" x14ac:dyDescent="0.2">
      <c r="A440" s="128" t="s">
        <v>3718</v>
      </c>
      <c r="B440" s="313">
        <v>0</v>
      </c>
      <c r="C440" s="313">
        <v>0</v>
      </c>
      <c r="D440" s="313">
        <v>0</v>
      </c>
      <c r="E440" s="313">
        <v>0</v>
      </c>
      <c r="F440" s="313">
        <v>0</v>
      </c>
      <c r="G440" s="313">
        <v>0</v>
      </c>
      <c r="H440" s="313">
        <v>0</v>
      </c>
      <c r="I440" s="313">
        <v>0</v>
      </c>
      <c r="J440" s="313">
        <v>0</v>
      </c>
      <c r="K440" s="313">
        <v>0</v>
      </c>
      <c r="L440" s="313">
        <v>0</v>
      </c>
      <c r="M440" s="313">
        <v>0</v>
      </c>
      <c r="N440" s="313">
        <v>0</v>
      </c>
    </row>
    <row r="441" spans="1:14" s="171" customFormat="1" x14ac:dyDescent="0.2">
      <c r="A441" s="128" t="s">
        <v>3719</v>
      </c>
      <c r="B441" s="313">
        <v>0</v>
      </c>
      <c r="C441" s="313">
        <v>0</v>
      </c>
      <c r="D441" s="313">
        <v>0</v>
      </c>
      <c r="E441" s="313">
        <v>0</v>
      </c>
      <c r="F441" s="313">
        <v>0</v>
      </c>
      <c r="G441" s="313">
        <v>0</v>
      </c>
      <c r="H441" s="313">
        <v>0</v>
      </c>
      <c r="I441" s="313">
        <v>0</v>
      </c>
      <c r="J441" s="313">
        <v>0</v>
      </c>
      <c r="K441" s="313">
        <v>0</v>
      </c>
      <c r="L441" s="313">
        <v>0</v>
      </c>
      <c r="M441" s="313">
        <v>0</v>
      </c>
      <c r="N441" s="313">
        <v>0</v>
      </c>
    </row>
    <row r="442" spans="1:14" s="171" customFormat="1" x14ac:dyDescent="0.2">
      <c r="A442" s="128" t="s">
        <v>3720</v>
      </c>
      <c r="B442" s="313">
        <v>0</v>
      </c>
      <c r="C442" s="313">
        <v>0</v>
      </c>
      <c r="D442" s="313">
        <v>0</v>
      </c>
      <c r="E442" s="313">
        <v>0</v>
      </c>
      <c r="F442" s="313">
        <v>0</v>
      </c>
      <c r="G442" s="313">
        <v>0</v>
      </c>
      <c r="H442" s="313">
        <v>0</v>
      </c>
      <c r="I442" s="313">
        <v>0</v>
      </c>
      <c r="J442" s="313">
        <v>0</v>
      </c>
      <c r="K442" s="313">
        <v>0</v>
      </c>
      <c r="L442" s="313">
        <v>0</v>
      </c>
      <c r="M442" s="313">
        <v>0</v>
      </c>
      <c r="N442" s="313">
        <v>0</v>
      </c>
    </row>
    <row r="443" spans="1:14" s="171" customFormat="1" x14ac:dyDescent="0.2">
      <c r="A443" s="128" t="s">
        <v>3721</v>
      </c>
      <c r="B443" s="313">
        <v>0</v>
      </c>
      <c r="C443" s="313">
        <v>0</v>
      </c>
      <c r="D443" s="313">
        <v>0</v>
      </c>
      <c r="E443" s="313">
        <v>0</v>
      </c>
      <c r="F443" s="313">
        <v>0</v>
      </c>
      <c r="G443" s="313">
        <v>0</v>
      </c>
      <c r="H443" s="313">
        <v>0</v>
      </c>
      <c r="I443" s="313">
        <v>0</v>
      </c>
      <c r="J443" s="313">
        <v>0</v>
      </c>
      <c r="K443" s="313">
        <v>0</v>
      </c>
      <c r="L443" s="313">
        <v>0</v>
      </c>
      <c r="M443" s="313">
        <v>0</v>
      </c>
      <c r="N443" s="313">
        <v>0</v>
      </c>
    </row>
    <row r="444" spans="1:14" s="171" customFormat="1" x14ac:dyDescent="0.2">
      <c r="A444" s="128" t="s">
        <v>3722</v>
      </c>
      <c r="B444" s="313">
        <v>0</v>
      </c>
      <c r="C444" s="313">
        <v>0</v>
      </c>
      <c r="D444" s="313">
        <v>0</v>
      </c>
      <c r="E444" s="313">
        <v>0</v>
      </c>
      <c r="F444" s="313">
        <v>0</v>
      </c>
      <c r="G444" s="313">
        <v>0</v>
      </c>
      <c r="H444" s="313">
        <v>0</v>
      </c>
      <c r="I444" s="313">
        <v>0</v>
      </c>
      <c r="J444" s="313">
        <v>0</v>
      </c>
      <c r="K444" s="313">
        <v>0</v>
      </c>
      <c r="L444" s="313">
        <v>0</v>
      </c>
      <c r="M444" s="313">
        <v>0</v>
      </c>
      <c r="N444" s="313">
        <v>0</v>
      </c>
    </row>
    <row r="445" spans="1:14" x14ac:dyDescent="0.2">
      <c r="A445" s="27" t="s">
        <v>3225</v>
      </c>
    </row>
    <row r="446" spans="1:14" x14ac:dyDescent="0.2">
      <c r="A446" s="30" t="s">
        <v>3226</v>
      </c>
    </row>
    <row r="447" spans="1:14" s="171" customFormat="1" x14ac:dyDescent="0.2">
      <c r="A447" s="128" t="s">
        <v>3723</v>
      </c>
      <c r="B447" s="313">
        <v>0</v>
      </c>
      <c r="C447" s="313">
        <v>0</v>
      </c>
      <c r="D447" s="313">
        <v>0</v>
      </c>
      <c r="E447" s="313">
        <v>0</v>
      </c>
      <c r="F447" s="313">
        <v>0</v>
      </c>
      <c r="G447" s="313">
        <v>0</v>
      </c>
      <c r="H447" s="313">
        <v>0</v>
      </c>
      <c r="I447" s="313">
        <v>0</v>
      </c>
      <c r="J447" s="313">
        <v>0</v>
      </c>
      <c r="K447" s="313">
        <v>0</v>
      </c>
      <c r="L447" s="313">
        <v>0</v>
      </c>
      <c r="M447" s="313">
        <v>0</v>
      </c>
      <c r="N447" s="313">
        <v>0</v>
      </c>
    </row>
    <row r="448" spans="1:14" s="171" customFormat="1" x14ac:dyDescent="0.2">
      <c r="A448" s="128" t="s">
        <v>3724</v>
      </c>
      <c r="B448" s="313">
        <v>0</v>
      </c>
      <c r="C448" s="313">
        <v>0</v>
      </c>
      <c r="D448" s="313">
        <v>0</v>
      </c>
      <c r="E448" s="313">
        <v>0</v>
      </c>
      <c r="F448" s="313">
        <v>0</v>
      </c>
      <c r="G448" s="313">
        <v>0</v>
      </c>
      <c r="H448" s="313">
        <v>0</v>
      </c>
      <c r="I448" s="313">
        <v>0</v>
      </c>
      <c r="J448" s="313">
        <v>0</v>
      </c>
      <c r="K448" s="313">
        <v>0</v>
      </c>
      <c r="L448" s="313">
        <v>0</v>
      </c>
      <c r="M448" s="313">
        <v>0</v>
      </c>
      <c r="N448" s="313">
        <v>0</v>
      </c>
    </row>
    <row r="449" spans="1:14" s="171" customFormat="1" x14ac:dyDescent="0.2">
      <c r="A449" s="128" t="s">
        <v>3725</v>
      </c>
      <c r="B449" s="313">
        <v>0</v>
      </c>
      <c r="C449" s="313">
        <v>0</v>
      </c>
      <c r="D449" s="313">
        <v>0</v>
      </c>
      <c r="E449" s="313">
        <v>0</v>
      </c>
      <c r="F449" s="313">
        <v>0</v>
      </c>
      <c r="G449" s="313">
        <v>0</v>
      </c>
      <c r="H449" s="313">
        <v>0</v>
      </c>
      <c r="I449" s="313">
        <v>0</v>
      </c>
      <c r="J449" s="313">
        <v>0</v>
      </c>
      <c r="K449" s="313">
        <v>0</v>
      </c>
      <c r="L449" s="313">
        <v>0</v>
      </c>
      <c r="M449" s="313">
        <v>0</v>
      </c>
      <c r="N449" s="313">
        <v>0</v>
      </c>
    </row>
    <row r="450" spans="1:14" s="171" customFormat="1" x14ac:dyDescent="0.2">
      <c r="A450" s="128" t="s">
        <v>3726</v>
      </c>
      <c r="B450" s="313">
        <v>0</v>
      </c>
      <c r="C450" s="313">
        <v>0</v>
      </c>
      <c r="D450" s="313">
        <v>0</v>
      </c>
      <c r="E450" s="313">
        <v>0</v>
      </c>
      <c r="F450" s="313">
        <v>0</v>
      </c>
      <c r="G450" s="313">
        <v>0</v>
      </c>
      <c r="H450" s="313">
        <v>0</v>
      </c>
      <c r="I450" s="313">
        <v>0</v>
      </c>
      <c r="J450" s="313">
        <v>0</v>
      </c>
      <c r="K450" s="313">
        <v>0</v>
      </c>
      <c r="L450" s="313">
        <v>0</v>
      </c>
      <c r="M450" s="313">
        <v>0</v>
      </c>
      <c r="N450" s="313">
        <v>0</v>
      </c>
    </row>
    <row r="451" spans="1:14" s="171" customFormat="1" x14ac:dyDescent="0.2">
      <c r="A451" s="128" t="s">
        <v>3727</v>
      </c>
      <c r="B451" s="313">
        <v>0</v>
      </c>
      <c r="C451" s="313">
        <v>0</v>
      </c>
      <c r="D451" s="313">
        <v>0</v>
      </c>
      <c r="E451" s="313">
        <v>0</v>
      </c>
      <c r="F451" s="313">
        <v>0</v>
      </c>
      <c r="G451" s="313">
        <v>0</v>
      </c>
      <c r="H451" s="313">
        <v>0</v>
      </c>
      <c r="I451" s="313">
        <v>0</v>
      </c>
      <c r="J451" s="313">
        <v>0</v>
      </c>
      <c r="K451" s="313">
        <v>0</v>
      </c>
      <c r="L451" s="313">
        <v>0</v>
      </c>
      <c r="M451" s="313">
        <v>0</v>
      </c>
      <c r="N451" s="313">
        <v>0</v>
      </c>
    </row>
    <row r="452" spans="1:14" s="171" customFormat="1" x14ac:dyDescent="0.2">
      <c r="A452" s="128" t="s">
        <v>3728</v>
      </c>
      <c r="B452" s="313">
        <v>0</v>
      </c>
      <c r="C452" s="313">
        <v>0</v>
      </c>
      <c r="D452" s="313">
        <v>0</v>
      </c>
      <c r="E452" s="313">
        <v>0</v>
      </c>
      <c r="F452" s="313">
        <v>0</v>
      </c>
      <c r="G452" s="313">
        <v>0</v>
      </c>
      <c r="H452" s="313">
        <v>0</v>
      </c>
      <c r="I452" s="313">
        <v>0</v>
      </c>
      <c r="J452" s="313">
        <v>0</v>
      </c>
      <c r="K452" s="313">
        <v>0</v>
      </c>
      <c r="L452" s="313">
        <v>0</v>
      </c>
      <c r="M452" s="313">
        <v>0</v>
      </c>
      <c r="N452" s="313">
        <v>0</v>
      </c>
    </row>
    <row r="453" spans="1:14" s="171" customFormat="1" x14ac:dyDescent="0.2">
      <c r="A453" s="128" t="s">
        <v>3729</v>
      </c>
      <c r="B453" s="313">
        <v>0</v>
      </c>
      <c r="C453" s="313">
        <v>0</v>
      </c>
      <c r="D453" s="313">
        <v>0</v>
      </c>
      <c r="E453" s="313">
        <v>0</v>
      </c>
      <c r="F453" s="313">
        <v>0</v>
      </c>
      <c r="G453" s="313">
        <v>0</v>
      </c>
      <c r="H453" s="313">
        <v>0</v>
      </c>
      <c r="I453" s="313">
        <v>0</v>
      </c>
      <c r="J453" s="313">
        <v>0</v>
      </c>
      <c r="K453" s="313">
        <v>0</v>
      </c>
      <c r="L453" s="313">
        <v>0</v>
      </c>
      <c r="M453" s="313">
        <v>0</v>
      </c>
      <c r="N453" s="313">
        <v>0</v>
      </c>
    </row>
    <row r="454" spans="1:14" s="171" customFormat="1" x14ac:dyDescent="0.2">
      <c r="A454" s="128" t="s">
        <v>3730</v>
      </c>
      <c r="B454" s="313">
        <v>0</v>
      </c>
      <c r="C454" s="313">
        <v>0</v>
      </c>
      <c r="D454" s="313">
        <v>0</v>
      </c>
      <c r="E454" s="313">
        <v>0</v>
      </c>
      <c r="F454" s="313">
        <v>0</v>
      </c>
      <c r="G454" s="313">
        <v>0</v>
      </c>
      <c r="H454" s="313">
        <v>0</v>
      </c>
      <c r="I454" s="313">
        <v>0</v>
      </c>
      <c r="J454" s="313">
        <v>0</v>
      </c>
      <c r="K454" s="313">
        <v>0</v>
      </c>
      <c r="L454" s="313">
        <v>0</v>
      </c>
      <c r="M454" s="313">
        <v>0</v>
      </c>
      <c r="N454" s="313">
        <v>0</v>
      </c>
    </row>
    <row r="455" spans="1:14" s="171" customFormat="1" x14ac:dyDescent="0.2">
      <c r="A455" s="128" t="s">
        <v>3731</v>
      </c>
      <c r="B455" s="313">
        <v>0</v>
      </c>
      <c r="C455" s="313">
        <v>0</v>
      </c>
      <c r="D455" s="313">
        <v>0</v>
      </c>
      <c r="E455" s="313">
        <v>0</v>
      </c>
      <c r="F455" s="313">
        <v>0</v>
      </c>
      <c r="G455" s="313">
        <v>0</v>
      </c>
      <c r="H455" s="313">
        <v>0</v>
      </c>
      <c r="I455" s="313">
        <v>0</v>
      </c>
      <c r="J455" s="313">
        <v>0</v>
      </c>
      <c r="K455" s="313">
        <v>0</v>
      </c>
      <c r="L455" s="313">
        <v>0</v>
      </c>
      <c r="M455" s="313">
        <v>0</v>
      </c>
      <c r="N455" s="313">
        <v>0</v>
      </c>
    </row>
    <row r="456" spans="1:14" s="171" customFormat="1" x14ac:dyDescent="0.2">
      <c r="A456" s="128" t="s">
        <v>3732</v>
      </c>
      <c r="B456" s="313">
        <v>0</v>
      </c>
      <c r="C456" s="313">
        <v>0</v>
      </c>
      <c r="D456" s="313">
        <v>0</v>
      </c>
      <c r="E456" s="313">
        <v>0</v>
      </c>
      <c r="F456" s="313">
        <v>0</v>
      </c>
      <c r="G456" s="313">
        <v>0</v>
      </c>
      <c r="H456" s="313">
        <v>0</v>
      </c>
      <c r="I456" s="313">
        <v>0</v>
      </c>
      <c r="J456" s="313">
        <v>0</v>
      </c>
      <c r="K456" s="313">
        <v>0</v>
      </c>
      <c r="L456" s="313">
        <v>0</v>
      </c>
      <c r="M456" s="313">
        <v>0</v>
      </c>
      <c r="N456" s="313">
        <v>0</v>
      </c>
    </row>
    <row r="457" spans="1:14" s="171" customFormat="1" x14ac:dyDescent="0.2">
      <c r="A457" s="128" t="s">
        <v>3733</v>
      </c>
      <c r="B457" s="313">
        <v>0</v>
      </c>
      <c r="C457" s="313">
        <v>0</v>
      </c>
      <c r="D457" s="313">
        <v>0</v>
      </c>
      <c r="E457" s="313">
        <v>0</v>
      </c>
      <c r="F457" s="313">
        <v>0</v>
      </c>
      <c r="G457" s="313">
        <v>0</v>
      </c>
      <c r="H457" s="313">
        <v>0</v>
      </c>
      <c r="I457" s="313">
        <v>0</v>
      </c>
      <c r="J457" s="313">
        <v>0</v>
      </c>
      <c r="K457" s="313">
        <v>0</v>
      </c>
      <c r="L457" s="313">
        <v>0</v>
      </c>
      <c r="M457" s="313">
        <v>0</v>
      </c>
      <c r="N457" s="313">
        <v>0</v>
      </c>
    </row>
    <row r="458" spans="1:14" s="171" customFormat="1" x14ac:dyDescent="0.2">
      <c r="A458" s="128" t="s">
        <v>3734</v>
      </c>
      <c r="B458" s="313">
        <v>0</v>
      </c>
      <c r="C458" s="313">
        <v>0</v>
      </c>
      <c r="D458" s="313">
        <v>0</v>
      </c>
      <c r="E458" s="313">
        <v>0</v>
      </c>
      <c r="F458" s="313">
        <v>0</v>
      </c>
      <c r="G458" s="313">
        <v>0</v>
      </c>
      <c r="H458" s="313">
        <v>0</v>
      </c>
      <c r="I458" s="313">
        <v>0</v>
      </c>
      <c r="J458" s="313">
        <v>0</v>
      </c>
      <c r="K458" s="313">
        <v>0</v>
      </c>
      <c r="L458" s="313">
        <v>0</v>
      </c>
      <c r="M458" s="313">
        <v>0</v>
      </c>
      <c r="N458" s="313">
        <v>0</v>
      </c>
    </row>
    <row r="459" spans="1:14" x14ac:dyDescent="0.2">
      <c r="A459" s="27" t="s">
        <v>3238</v>
      </c>
    </row>
    <row r="460" spans="1:14" s="171" customFormat="1" x14ac:dyDescent="0.2">
      <c r="A460" s="128" t="s">
        <v>3735</v>
      </c>
      <c r="B460" s="313">
        <v>0</v>
      </c>
      <c r="C460" s="313">
        <v>0</v>
      </c>
      <c r="D460" s="313">
        <v>0</v>
      </c>
      <c r="E460" s="313">
        <v>0</v>
      </c>
      <c r="F460" s="313">
        <v>0</v>
      </c>
      <c r="G460" s="313">
        <v>0</v>
      </c>
      <c r="H460" s="313">
        <v>0</v>
      </c>
      <c r="I460" s="313">
        <v>0</v>
      </c>
      <c r="J460" s="313">
        <v>0</v>
      </c>
      <c r="K460" s="313">
        <v>0</v>
      </c>
      <c r="L460" s="313">
        <v>0</v>
      </c>
      <c r="M460" s="313">
        <v>0</v>
      </c>
      <c r="N460" s="313">
        <v>0</v>
      </c>
    </row>
    <row r="461" spans="1:14" s="171" customFormat="1" x14ac:dyDescent="0.2">
      <c r="A461" s="128" t="s">
        <v>3736</v>
      </c>
      <c r="B461" s="313">
        <v>0</v>
      </c>
      <c r="C461" s="313">
        <v>0</v>
      </c>
      <c r="D461" s="313">
        <v>0</v>
      </c>
      <c r="E461" s="313">
        <v>0</v>
      </c>
      <c r="F461" s="313">
        <v>0</v>
      </c>
      <c r="G461" s="313">
        <v>0</v>
      </c>
      <c r="H461" s="313">
        <v>0</v>
      </c>
      <c r="I461" s="313">
        <v>0</v>
      </c>
      <c r="J461" s="313">
        <v>0</v>
      </c>
      <c r="K461" s="313">
        <v>0</v>
      </c>
      <c r="L461" s="313">
        <v>0</v>
      </c>
      <c r="M461" s="313">
        <v>0</v>
      </c>
      <c r="N461" s="313">
        <v>0</v>
      </c>
    </row>
    <row r="462" spans="1:14" s="171" customFormat="1" x14ac:dyDescent="0.2">
      <c r="A462" s="128" t="s">
        <v>3737</v>
      </c>
      <c r="B462" s="313">
        <v>0</v>
      </c>
      <c r="C462" s="313">
        <v>0</v>
      </c>
      <c r="D462" s="313">
        <v>0</v>
      </c>
      <c r="E462" s="313">
        <v>0</v>
      </c>
      <c r="F462" s="313">
        <v>0</v>
      </c>
      <c r="G462" s="313">
        <v>0</v>
      </c>
      <c r="H462" s="313">
        <v>0</v>
      </c>
      <c r="I462" s="313">
        <v>0</v>
      </c>
      <c r="J462" s="313">
        <v>0</v>
      </c>
      <c r="K462" s="313">
        <v>0</v>
      </c>
      <c r="L462" s="313">
        <v>0</v>
      </c>
      <c r="M462" s="313">
        <v>0</v>
      </c>
      <c r="N462" s="313">
        <v>0</v>
      </c>
    </row>
    <row r="463" spans="1:14" s="171" customFormat="1" x14ac:dyDescent="0.2">
      <c r="A463" s="128" t="s">
        <v>3738</v>
      </c>
      <c r="B463" s="313">
        <v>0</v>
      </c>
      <c r="C463" s="313">
        <v>0</v>
      </c>
      <c r="D463" s="313">
        <v>0</v>
      </c>
      <c r="E463" s="313">
        <v>0</v>
      </c>
      <c r="F463" s="313">
        <v>0</v>
      </c>
      <c r="G463" s="313">
        <v>0</v>
      </c>
      <c r="H463" s="313">
        <v>0</v>
      </c>
      <c r="I463" s="313">
        <v>0</v>
      </c>
      <c r="J463" s="313">
        <v>0</v>
      </c>
      <c r="K463" s="313">
        <v>0</v>
      </c>
      <c r="L463" s="313">
        <v>0</v>
      </c>
      <c r="M463" s="313">
        <v>0</v>
      </c>
      <c r="N463" s="313">
        <v>0</v>
      </c>
    </row>
    <row r="464" spans="1:14" s="171" customFormat="1" x14ac:dyDescent="0.2">
      <c r="A464" s="128" t="s">
        <v>3739</v>
      </c>
      <c r="B464" s="313">
        <v>0</v>
      </c>
      <c r="C464" s="313">
        <v>0</v>
      </c>
      <c r="D464" s="313">
        <v>0</v>
      </c>
      <c r="E464" s="313">
        <v>0</v>
      </c>
      <c r="F464" s="313">
        <v>0</v>
      </c>
      <c r="G464" s="313">
        <v>0</v>
      </c>
      <c r="H464" s="313">
        <v>0</v>
      </c>
      <c r="I464" s="313">
        <v>0</v>
      </c>
      <c r="J464" s="313">
        <v>0</v>
      </c>
      <c r="K464" s="313">
        <v>0</v>
      </c>
      <c r="L464" s="313">
        <v>0</v>
      </c>
      <c r="M464" s="313">
        <v>0</v>
      </c>
      <c r="N464" s="313">
        <v>0</v>
      </c>
    </row>
    <row r="465" spans="1:14" x14ac:dyDescent="0.2">
      <c r="A465" s="27" t="s">
        <v>3740</v>
      </c>
      <c r="B465" s="313">
        <v>0</v>
      </c>
      <c r="C465" s="313">
        <v>0</v>
      </c>
      <c r="D465" s="313">
        <v>0</v>
      </c>
      <c r="E465" s="313">
        <v>0</v>
      </c>
      <c r="F465" s="313">
        <v>0</v>
      </c>
      <c r="G465" s="313">
        <v>0</v>
      </c>
      <c r="H465" s="313">
        <v>0</v>
      </c>
      <c r="I465" s="313">
        <v>0</v>
      </c>
      <c r="J465" s="313">
        <v>0</v>
      </c>
      <c r="K465" s="313">
        <v>0</v>
      </c>
      <c r="L465" s="313">
        <v>0</v>
      </c>
      <c r="M465" s="313">
        <v>0</v>
      </c>
      <c r="N465" s="313">
        <v>0</v>
      </c>
    </row>
    <row r="466" spans="1:14" s="171" customFormat="1" x14ac:dyDescent="0.2">
      <c r="A466" s="128" t="s">
        <v>3741</v>
      </c>
      <c r="B466" s="313">
        <v>0</v>
      </c>
      <c r="C466" s="313">
        <v>0</v>
      </c>
      <c r="D466" s="313">
        <v>0</v>
      </c>
      <c r="E466" s="313">
        <v>0</v>
      </c>
      <c r="F466" s="313">
        <v>0</v>
      </c>
      <c r="G466" s="313">
        <v>0</v>
      </c>
      <c r="H466" s="313">
        <v>0</v>
      </c>
      <c r="I466" s="313">
        <v>0</v>
      </c>
      <c r="J466" s="313">
        <v>0</v>
      </c>
      <c r="K466" s="313">
        <v>0</v>
      </c>
      <c r="L466" s="313">
        <v>0</v>
      </c>
      <c r="M466" s="313">
        <v>0</v>
      </c>
      <c r="N466" s="313">
        <v>0</v>
      </c>
    </row>
    <row r="467" spans="1:14" s="171" customFormat="1" x14ac:dyDescent="0.2">
      <c r="A467" s="128" t="s">
        <v>3742</v>
      </c>
      <c r="B467" s="313">
        <v>0</v>
      </c>
      <c r="C467" s="313">
        <v>0</v>
      </c>
      <c r="D467" s="313">
        <v>0</v>
      </c>
      <c r="E467" s="313">
        <v>0</v>
      </c>
      <c r="F467" s="313">
        <v>0</v>
      </c>
      <c r="G467" s="313">
        <v>0</v>
      </c>
      <c r="H467" s="313">
        <v>0</v>
      </c>
      <c r="I467" s="313">
        <v>0</v>
      </c>
      <c r="J467" s="313">
        <v>0</v>
      </c>
      <c r="K467" s="313">
        <v>0</v>
      </c>
      <c r="L467" s="313">
        <v>0</v>
      </c>
      <c r="M467" s="313">
        <v>0</v>
      </c>
      <c r="N467" s="313">
        <v>0</v>
      </c>
    </row>
    <row r="468" spans="1:14" s="171" customFormat="1" x14ac:dyDescent="0.2">
      <c r="A468" s="128" t="s">
        <v>3743</v>
      </c>
      <c r="B468" s="313">
        <v>0</v>
      </c>
      <c r="C468" s="313">
        <v>0</v>
      </c>
      <c r="D468" s="313">
        <v>0</v>
      </c>
      <c r="E468" s="313">
        <v>0</v>
      </c>
      <c r="F468" s="313">
        <v>0</v>
      </c>
      <c r="G468" s="313">
        <v>0</v>
      </c>
      <c r="H468" s="313">
        <v>0</v>
      </c>
      <c r="I468" s="313">
        <v>0</v>
      </c>
      <c r="J468" s="313">
        <v>0</v>
      </c>
      <c r="K468" s="313">
        <v>0</v>
      </c>
      <c r="L468" s="313">
        <v>0</v>
      </c>
      <c r="M468" s="313">
        <v>0</v>
      </c>
      <c r="N468" s="313">
        <v>0</v>
      </c>
    </row>
    <row r="469" spans="1:14" s="171" customFormat="1" x14ac:dyDescent="0.2">
      <c r="A469" s="128" t="s">
        <v>3744</v>
      </c>
      <c r="B469" s="313">
        <v>0</v>
      </c>
      <c r="C469" s="313">
        <v>0</v>
      </c>
      <c r="D469" s="313">
        <v>0</v>
      </c>
      <c r="E469" s="313">
        <v>0</v>
      </c>
      <c r="F469" s="313">
        <v>0</v>
      </c>
      <c r="G469" s="313">
        <v>0</v>
      </c>
      <c r="H469" s="313">
        <v>0</v>
      </c>
      <c r="I469" s="313">
        <v>0</v>
      </c>
      <c r="J469" s="313">
        <v>0</v>
      </c>
      <c r="K469" s="313">
        <v>0</v>
      </c>
      <c r="L469" s="313">
        <v>0</v>
      </c>
      <c r="M469" s="313">
        <v>0</v>
      </c>
      <c r="N469" s="313">
        <v>0</v>
      </c>
    </row>
    <row r="470" spans="1:14" s="171" customFormat="1" x14ac:dyDescent="0.2">
      <c r="A470" s="128" t="s">
        <v>3745</v>
      </c>
      <c r="B470" s="313">
        <v>0</v>
      </c>
      <c r="C470" s="313">
        <v>0</v>
      </c>
      <c r="D470" s="313">
        <v>0</v>
      </c>
      <c r="E470" s="313">
        <v>0</v>
      </c>
      <c r="F470" s="313">
        <v>0</v>
      </c>
      <c r="G470" s="313">
        <v>0</v>
      </c>
      <c r="H470" s="313">
        <v>0</v>
      </c>
      <c r="I470" s="313">
        <v>0</v>
      </c>
      <c r="J470" s="313">
        <v>0</v>
      </c>
      <c r="K470" s="313">
        <v>0</v>
      </c>
      <c r="L470" s="313">
        <v>0</v>
      </c>
      <c r="M470" s="313">
        <v>0</v>
      </c>
      <c r="N470" s="313">
        <v>0</v>
      </c>
    </row>
    <row r="471" spans="1:14" s="171" customFormat="1" x14ac:dyDescent="0.2">
      <c r="A471" s="128" t="s">
        <v>3746</v>
      </c>
      <c r="B471" s="313">
        <v>0</v>
      </c>
      <c r="C471" s="313">
        <v>0</v>
      </c>
      <c r="D471" s="313">
        <v>0</v>
      </c>
      <c r="E471" s="313">
        <v>0</v>
      </c>
      <c r="F471" s="313">
        <v>0</v>
      </c>
      <c r="G471" s="313">
        <v>0</v>
      </c>
      <c r="H471" s="313">
        <v>0</v>
      </c>
      <c r="I471" s="313">
        <v>0</v>
      </c>
      <c r="J471" s="313">
        <v>0</v>
      </c>
      <c r="K471" s="313">
        <v>0</v>
      </c>
      <c r="L471" s="313">
        <v>0</v>
      </c>
      <c r="M471" s="313">
        <v>0</v>
      </c>
      <c r="N471" s="313">
        <v>0</v>
      </c>
    </row>
    <row r="472" spans="1:14" s="171" customFormat="1" x14ac:dyDescent="0.2">
      <c r="A472" s="128" t="s">
        <v>1199</v>
      </c>
      <c r="B472" s="313">
        <v>0</v>
      </c>
      <c r="C472" s="313">
        <v>0</v>
      </c>
      <c r="D472" s="313">
        <v>0</v>
      </c>
      <c r="E472" s="313">
        <v>0</v>
      </c>
      <c r="F472" s="313">
        <v>0</v>
      </c>
      <c r="G472" s="313">
        <v>0</v>
      </c>
      <c r="H472" s="313">
        <v>0</v>
      </c>
      <c r="I472" s="313">
        <v>0</v>
      </c>
      <c r="J472" s="313">
        <v>0</v>
      </c>
      <c r="K472" s="313">
        <v>0</v>
      </c>
      <c r="L472" s="313">
        <v>0</v>
      </c>
      <c r="M472" s="313">
        <v>0</v>
      </c>
      <c r="N472" s="313">
        <v>0</v>
      </c>
    </row>
    <row r="473" spans="1:14" s="171" customFormat="1" x14ac:dyDescent="0.2">
      <c r="A473" s="128" t="s">
        <v>3747</v>
      </c>
      <c r="B473" s="313">
        <v>0</v>
      </c>
      <c r="C473" s="313">
        <v>0</v>
      </c>
      <c r="D473" s="313">
        <v>0</v>
      </c>
      <c r="E473" s="313">
        <v>0</v>
      </c>
      <c r="F473" s="313">
        <v>0</v>
      </c>
      <c r="G473" s="313">
        <v>0</v>
      </c>
      <c r="H473" s="313">
        <v>0</v>
      </c>
      <c r="I473" s="313">
        <v>0</v>
      </c>
      <c r="J473" s="313">
        <v>0</v>
      </c>
      <c r="K473" s="313">
        <v>0</v>
      </c>
      <c r="L473" s="313">
        <v>0</v>
      </c>
      <c r="M473" s="313">
        <v>0</v>
      </c>
      <c r="N473" s="313">
        <v>0</v>
      </c>
    </row>
    <row r="474" spans="1:14" s="171" customFormat="1" x14ac:dyDescent="0.2">
      <c r="A474" s="128" t="s">
        <v>3748</v>
      </c>
      <c r="B474" s="313">
        <v>0</v>
      </c>
      <c r="C474" s="313">
        <v>0</v>
      </c>
      <c r="D474" s="313">
        <v>0</v>
      </c>
      <c r="E474" s="313">
        <v>0</v>
      </c>
      <c r="F474" s="313">
        <v>0</v>
      </c>
      <c r="G474" s="313">
        <v>0</v>
      </c>
      <c r="H474" s="313">
        <v>0</v>
      </c>
      <c r="I474" s="313">
        <v>0</v>
      </c>
      <c r="J474" s="313">
        <v>0</v>
      </c>
      <c r="K474" s="313">
        <v>0</v>
      </c>
      <c r="L474" s="313">
        <v>0</v>
      </c>
      <c r="M474" s="313">
        <v>0</v>
      </c>
      <c r="N474" s="313">
        <v>0</v>
      </c>
    </row>
    <row r="475" spans="1:14" s="171" customFormat="1" x14ac:dyDescent="0.2">
      <c r="A475" s="128" t="s">
        <v>3749</v>
      </c>
      <c r="B475" s="313">
        <v>0</v>
      </c>
      <c r="C475" s="313">
        <v>0</v>
      </c>
      <c r="D475" s="313">
        <v>0</v>
      </c>
      <c r="E475" s="313">
        <v>0</v>
      </c>
      <c r="F475" s="313">
        <v>0</v>
      </c>
      <c r="G475" s="313">
        <v>0</v>
      </c>
      <c r="H475" s="313">
        <v>0</v>
      </c>
      <c r="I475" s="313">
        <v>0</v>
      </c>
      <c r="J475" s="313">
        <v>0</v>
      </c>
      <c r="K475" s="313">
        <v>0</v>
      </c>
      <c r="L475" s="313">
        <v>0</v>
      </c>
      <c r="M475" s="313">
        <v>0</v>
      </c>
      <c r="N475" s="313">
        <v>0</v>
      </c>
    </row>
    <row r="476" spans="1:14" s="171" customFormat="1" x14ac:dyDescent="0.2">
      <c r="A476" s="128" t="s">
        <v>3750</v>
      </c>
      <c r="B476" s="313">
        <v>0</v>
      </c>
      <c r="C476" s="313">
        <v>0</v>
      </c>
      <c r="D476" s="313">
        <v>0</v>
      </c>
      <c r="E476" s="313">
        <v>0</v>
      </c>
      <c r="F476" s="313">
        <v>0</v>
      </c>
      <c r="G476" s="313">
        <v>0</v>
      </c>
      <c r="H476" s="313">
        <v>0</v>
      </c>
      <c r="I476" s="313">
        <v>0</v>
      </c>
      <c r="J476" s="313">
        <v>0</v>
      </c>
      <c r="K476" s="313">
        <v>0</v>
      </c>
      <c r="L476" s="313">
        <v>0</v>
      </c>
      <c r="M476" s="313">
        <v>0</v>
      </c>
      <c r="N476" s="313">
        <v>0</v>
      </c>
    </row>
    <row r="477" spans="1:14" s="171" customFormat="1" x14ac:dyDescent="0.2">
      <c r="A477" s="128" t="s">
        <v>3751</v>
      </c>
      <c r="B477" s="313">
        <v>0</v>
      </c>
      <c r="C477" s="313">
        <v>0</v>
      </c>
      <c r="D477" s="313">
        <v>0</v>
      </c>
      <c r="E477" s="313">
        <v>0</v>
      </c>
      <c r="F477" s="313">
        <v>0</v>
      </c>
      <c r="G477" s="313">
        <v>0</v>
      </c>
      <c r="H477" s="313">
        <v>0</v>
      </c>
      <c r="I477" s="313">
        <v>0</v>
      </c>
      <c r="J477" s="313">
        <v>0</v>
      </c>
      <c r="K477" s="313">
        <v>0</v>
      </c>
      <c r="L477" s="313">
        <v>0</v>
      </c>
      <c r="M477" s="313">
        <v>0</v>
      </c>
      <c r="N477" s="313">
        <v>0</v>
      </c>
    </row>
    <row r="478" spans="1:14" s="171" customFormat="1" x14ac:dyDescent="0.2">
      <c r="A478" s="128" t="s">
        <v>3752</v>
      </c>
      <c r="B478" s="313">
        <v>0</v>
      </c>
      <c r="C478" s="313">
        <v>0</v>
      </c>
      <c r="D478" s="313">
        <v>0</v>
      </c>
      <c r="E478" s="313">
        <v>0</v>
      </c>
      <c r="F478" s="313">
        <v>0</v>
      </c>
      <c r="G478" s="313">
        <v>0</v>
      </c>
      <c r="H478" s="313">
        <v>0</v>
      </c>
      <c r="I478" s="313">
        <v>0</v>
      </c>
      <c r="J478" s="313">
        <v>0</v>
      </c>
      <c r="K478" s="313">
        <v>0</v>
      </c>
      <c r="L478" s="313">
        <v>0</v>
      </c>
      <c r="M478" s="313">
        <v>0</v>
      </c>
      <c r="N478" s="313">
        <v>0</v>
      </c>
    </row>
    <row r="479" spans="1:14" s="171" customFormat="1" x14ac:dyDescent="0.2">
      <c r="A479" s="128" t="s">
        <v>3753</v>
      </c>
      <c r="B479" s="313">
        <v>0</v>
      </c>
      <c r="C479" s="313">
        <v>0</v>
      </c>
      <c r="D479" s="313">
        <v>0</v>
      </c>
      <c r="E479" s="313">
        <v>0</v>
      </c>
      <c r="F479" s="313">
        <v>0</v>
      </c>
      <c r="G479" s="313">
        <v>0</v>
      </c>
      <c r="H479" s="313">
        <v>0</v>
      </c>
      <c r="I479" s="313">
        <v>0</v>
      </c>
      <c r="J479" s="313">
        <v>0</v>
      </c>
      <c r="K479" s="313">
        <v>0</v>
      </c>
      <c r="L479" s="313">
        <v>0</v>
      </c>
      <c r="M479" s="313">
        <v>0</v>
      </c>
      <c r="N479" s="313">
        <v>0</v>
      </c>
    </row>
    <row r="480" spans="1:14" s="171" customFormat="1" x14ac:dyDescent="0.2">
      <c r="A480" s="128" t="s">
        <v>3754</v>
      </c>
      <c r="B480" s="313">
        <v>0</v>
      </c>
      <c r="C480" s="313">
        <v>0</v>
      </c>
      <c r="D480" s="313">
        <v>0</v>
      </c>
      <c r="E480" s="313">
        <v>0</v>
      </c>
      <c r="F480" s="313">
        <v>0</v>
      </c>
      <c r="G480" s="313">
        <v>0</v>
      </c>
      <c r="H480" s="313">
        <v>0</v>
      </c>
      <c r="I480" s="313">
        <v>0</v>
      </c>
      <c r="J480" s="313">
        <v>0</v>
      </c>
      <c r="K480" s="313">
        <v>0</v>
      </c>
      <c r="L480" s="313">
        <v>0</v>
      </c>
      <c r="M480" s="313">
        <v>0</v>
      </c>
      <c r="N480" s="313">
        <v>0</v>
      </c>
    </row>
    <row r="481" spans="1:14" s="171" customFormat="1" x14ac:dyDescent="0.2">
      <c r="A481" s="128" t="s">
        <v>3755</v>
      </c>
      <c r="B481" s="313">
        <v>0</v>
      </c>
      <c r="C481" s="313">
        <v>0</v>
      </c>
      <c r="D481" s="313">
        <v>0</v>
      </c>
      <c r="E481" s="313">
        <v>0</v>
      </c>
      <c r="F481" s="313">
        <v>0</v>
      </c>
      <c r="G481" s="313">
        <v>0</v>
      </c>
      <c r="H481" s="313">
        <v>0</v>
      </c>
      <c r="I481" s="313">
        <v>0</v>
      </c>
      <c r="J481" s="313">
        <v>0</v>
      </c>
      <c r="K481" s="313">
        <v>0</v>
      </c>
      <c r="L481" s="313">
        <v>0</v>
      </c>
      <c r="M481" s="313">
        <v>0</v>
      </c>
      <c r="N481" s="313">
        <v>0</v>
      </c>
    </row>
    <row r="482" spans="1:14" s="171" customFormat="1" x14ac:dyDescent="0.2">
      <c r="A482" s="128" t="s">
        <v>1209</v>
      </c>
      <c r="B482" s="313">
        <v>0</v>
      </c>
      <c r="C482" s="313">
        <v>0</v>
      </c>
      <c r="D482" s="313">
        <v>0</v>
      </c>
      <c r="E482" s="313">
        <v>0</v>
      </c>
      <c r="F482" s="313">
        <v>0</v>
      </c>
      <c r="G482" s="313">
        <v>0</v>
      </c>
      <c r="H482" s="313">
        <v>0</v>
      </c>
      <c r="I482" s="313">
        <v>0</v>
      </c>
      <c r="J482" s="313">
        <v>0</v>
      </c>
      <c r="K482" s="313">
        <v>0</v>
      </c>
      <c r="L482" s="313">
        <v>0</v>
      </c>
      <c r="M482" s="313">
        <v>0</v>
      </c>
      <c r="N482" s="313">
        <v>0</v>
      </c>
    </row>
    <row r="483" spans="1:14" s="171" customFormat="1" x14ac:dyDescent="0.2">
      <c r="A483" s="128" t="s">
        <v>3756</v>
      </c>
      <c r="B483" s="313">
        <v>0</v>
      </c>
      <c r="C483" s="313">
        <v>0</v>
      </c>
      <c r="D483" s="313">
        <v>0</v>
      </c>
      <c r="E483" s="313">
        <v>0</v>
      </c>
      <c r="F483" s="313">
        <v>0</v>
      </c>
      <c r="G483" s="313">
        <v>0</v>
      </c>
      <c r="H483" s="313">
        <v>0</v>
      </c>
      <c r="I483" s="313">
        <v>0</v>
      </c>
      <c r="J483" s="313">
        <v>0</v>
      </c>
      <c r="K483" s="313">
        <v>0</v>
      </c>
      <c r="L483" s="313">
        <v>0</v>
      </c>
      <c r="M483" s="313">
        <v>0</v>
      </c>
      <c r="N483" s="313">
        <v>0</v>
      </c>
    </row>
    <row r="484" spans="1:14" s="171" customFormat="1" x14ac:dyDescent="0.2">
      <c r="A484" s="128" t="s">
        <v>3757</v>
      </c>
      <c r="B484" s="313">
        <v>0</v>
      </c>
      <c r="C484" s="313">
        <v>0</v>
      </c>
      <c r="D484" s="313">
        <v>0</v>
      </c>
      <c r="E484" s="313">
        <v>0</v>
      </c>
      <c r="F484" s="313">
        <v>0</v>
      </c>
      <c r="G484" s="313">
        <v>0</v>
      </c>
      <c r="H484" s="313">
        <v>0</v>
      </c>
      <c r="I484" s="313">
        <v>0</v>
      </c>
      <c r="J484" s="313">
        <v>0</v>
      </c>
      <c r="K484" s="313">
        <v>0</v>
      </c>
      <c r="L484" s="313">
        <v>0</v>
      </c>
      <c r="M484" s="313">
        <v>0</v>
      </c>
      <c r="N484" s="313">
        <v>0</v>
      </c>
    </row>
    <row r="485" spans="1:14" s="171" customFormat="1" x14ac:dyDescent="0.2">
      <c r="A485" s="128" t="s">
        <v>3758</v>
      </c>
      <c r="B485" s="313">
        <v>0</v>
      </c>
      <c r="C485" s="313">
        <v>0</v>
      </c>
      <c r="D485" s="313">
        <v>0</v>
      </c>
      <c r="E485" s="313">
        <v>0</v>
      </c>
      <c r="F485" s="313">
        <v>0</v>
      </c>
      <c r="G485" s="313">
        <v>0</v>
      </c>
      <c r="H485" s="313">
        <v>0</v>
      </c>
      <c r="I485" s="313">
        <v>0</v>
      </c>
      <c r="J485" s="313">
        <v>0</v>
      </c>
      <c r="K485" s="313">
        <v>0</v>
      </c>
      <c r="L485" s="313">
        <v>0</v>
      </c>
      <c r="M485" s="313">
        <v>0</v>
      </c>
      <c r="N485" s="313">
        <v>0</v>
      </c>
    </row>
    <row r="486" spans="1:14" x14ac:dyDescent="0.2">
      <c r="A486" s="27" t="s">
        <v>3759</v>
      </c>
      <c r="B486" s="313">
        <v>0</v>
      </c>
      <c r="C486" s="313">
        <v>0</v>
      </c>
      <c r="D486" s="313">
        <v>0</v>
      </c>
      <c r="E486" s="313">
        <v>0</v>
      </c>
      <c r="F486" s="313">
        <v>0</v>
      </c>
      <c r="G486" s="313">
        <v>0</v>
      </c>
      <c r="H486" s="313">
        <v>0</v>
      </c>
      <c r="I486" s="313">
        <v>0</v>
      </c>
      <c r="J486" s="313">
        <v>0</v>
      </c>
      <c r="K486" s="313">
        <v>0</v>
      </c>
      <c r="L486" s="313">
        <v>0</v>
      </c>
      <c r="M486" s="313">
        <v>0</v>
      </c>
      <c r="N486" s="313">
        <v>0</v>
      </c>
    </row>
    <row r="487" spans="1:14" x14ac:dyDescent="0.2">
      <c r="A487" s="27" t="s">
        <v>1214</v>
      </c>
    </row>
    <row r="488" spans="1:14" x14ac:dyDescent="0.2">
      <c r="A488" s="27" t="s">
        <v>3760</v>
      </c>
    </row>
    <row r="489" spans="1:14" x14ac:dyDescent="0.2">
      <c r="A489" s="27" t="s">
        <v>3266</v>
      </c>
      <c r="B489" s="313">
        <v>0</v>
      </c>
      <c r="C489" s="313">
        <v>0</v>
      </c>
      <c r="D489" s="313">
        <v>0</v>
      </c>
      <c r="E489" s="313">
        <v>0</v>
      </c>
      <c r="F489" s="313">
        <v>0</v>
      </c>
      <c r="G489" s="313">
        <v>0</v>
      </c>
      <c r="H489" s="313">
        <v>0</v>
      </c>
      <c r="I489" s="313">
        <v>0</v>
      </c>
      <c r="J489" s="313">
        <v>0</v>
      </c>
      <c r="K489" s="313">
        <v>0</v>
      </c>
      <c r="L489" s="313">
        <v>0</v>
      </c>
      <c r="M489" s="313">
        <v>0</v>
      </c>
      <c r="N489" s="313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3777C-8BFF-456E-BDA0-A823D8D427D1}">
  <dimension ref="A1:E48"/>
  <sheetViews>
    <sheetView tabSelected="1" workbookViewId="0">
      <selection activeCell="E16" sqref="E16"/>
    </sheetView>
  </sheetViews>
  <sheetFormatPr defaultRowHeight="14.4" x14ac:dyDescent="0.3"/>
  <cols>
    <col min="4" max="4" width="15.33203125" customWidth="1"/>
  </cols>
  <sheetData>
    <row r="1" spans="1:5" s="62" customFormat="1" x14ac:dyDescent="0.3">
      <c r="A1" s="62">
        <v>1</v>
      </c>
      <c r="B1" s="62">
        <v>48</v>
      </c>
      <c r="D1" s="62" t="str">
        <f t="shared" ref="D1:D48" si="0">_xlfn.CONCAT("Page"," ",A1," ","of"," ",B1)</f>
        <v>Page 1 of 48</v>
      </c>
      <c r="E1" s="62" t="s">
        <v>98</v>
      </c>
    </row>
    <row r="2" spans="1:5" x14ac:dyDescent="0.3">
      <c r="A2">
        <f t="shared" ref="A2:A48" si="1">+A1+1</f>
        <v>2</v>
      </c>
      <c r="B2">
        <f t="shared" ref="B2:B48" si="2">+B1</f>
        <v>48</v>
      </c>
      <c r="D2" t="str">
        <f t="shared" si="0"/>
        <v>Page 2 of 48</v>
      </c>
      <c r="E2" t="str">
        <f>+E1</f>
        <v>Test Year 3</v>
      </c>
    </row>
    <row r="3" spans="1:5" x14ac:dyDescent="0.3">
      <c r="A3">
        <f t="shared" si="1"/>
        <v>3</v>
      </c>
      <c r="B3">
        <f t="shared" si="2"/>
        <v>48</v>
      </c>
      <c r="D3" t="str">
        <f t="shared" si="0"/>
        <v>Page 3 of 48</v>
      </c>
      <c r="E3" t="str">
        <f>+E2</f>
        <v>Test Year 3</v>
      </c>
    </row>
    <row r="4" spans="1:5" x14ac:dyDescent="0.3">
      <c r="A4">
        <f t="shared" si="1"/>
        <v>4</v>
      </c>
      <c r="B4">
        <f t="shared" si="2"/>
        <v>48</v>
      </c>
      <c r="D4" t="str">
        <f t="shared" si="0"/>
        <v>Page 4 of 48</v>
      </c>
      <c r="E4" t="str">
        <f>+E3</f>
        <v>Test Year 3</v>
      </c>
    </row>
    <row r="5" spans="1:5" x14ac:dyDescent="0.3">
      <c r="A5">
        <f t="shared" si="1"/>
        <v>5</v>
      </c>
      <c r="B5">
        <f t="shared" si="2"/>
        <v>48</v>
      </c>
      <c r="D5" t="str">
        <f t="shared" si="0"/>
        <v>Page 5 of 48</v>
      </c>
      <c r="E5" t="str">
        <f>+E4</f>
        <v>Test Year 3</v>
      </c>
    </row>
    <row r="6" spans="1:5" x14ac:dyDescent="0.3">
      <c r="A6">
        <f t="shared" si="1"/>
        <v>6</v>
      </c>
      <c r="B6">
        <f t="shared" si="2"/>
        <v>48</v>
      </c>
      <c r="D6" t="str">
        <f t="shared" si="0"/>
        <v>Page 6 of 48</v>
      </c>
      <c r="E6" t="str">
        <f t="shared" ref="E6:E12" si="3">+E5</f>
        <v>Test Year 3</v>
      </c>
    </row>
    <row r="7" spans="1:5" x14ac:dyDescent="0.3">
      <c r="A7">
        <f t="shared" si="1"/>
        <v>7</v>
      </c>
      <c r="B7">
        <f t="shared" si="2"/>
        <v>48</v>
      </c>
      <c r="D7" t="str">
        <f t="shared" si="0"/>
        <v>Page 7 of 48</v>
      </c>
      <c r="E7" t="str">
        <f t="shared" si="3"/>
        <v>Test Year 3</v>
      </c>
    </row>
    <row r="8" spans="1:5" x14ac:dyDescent="0.3">
      <c r="A8">
        <f t="shared" si="1"/>
        <v>8</v>
      </c>
      <c r="B8">
        <f t="shared" si="2"/>
        <v>48</v>
      </c>
      <c r="D8" t="str">
        <f t="shared" si="0"/>
        <v>Page 8 of 48</v>
      </c>
      <c r="E8" t="str">
        <f t="shared" si="3"/>
        <v>Test Year 3</v>
      </c>
    </row>
    <row r="9" spans="1:5" x14ac:dyDescent="0.3">
      <c r="A9">
        <f t="shared" si="1"/>
        <v>9</v>
      </c>
      <c r="B9">
        <f t="shared" si="2"/>
        <v>48</v>
      </c>
      <c r="D9" t="str">
        <f t="shared" si="0"/>
        <v>Page 9 of 48</v>
      </c>
      <c r="E9" t="str">
        <f t="shared" si="3"/>
        <v>Test Year 3</v>
      </c>
    </row>
    <row r="10" spans="1:5" x14ac:dyDescent="0.3">
      <c r="A10">
        <f t="shared" si="1"/>
        <v>10</v>
      </c>
      <c r="B10">
        <f t="shared" si="2"/>
        <v>48</v>
      </c>
      <c r="D10" t="str">
        <f t="shared" si="0"/>
        <v>Page 10 of 48</v>
      </c>
      <c r="E10" t="str">
        <f t="shared" si="3"/>
        <v>Test Year 3</v>
      </c>
    </row>
    <row r="11" spans="1:5" x14ac:dyDescent="0.3">
      <c r="A11">
        <f t="shared" si="1"/>
        <v>11</v>
      </c>
      <c r="B11">
        <f t="shared" si="2"/>
        <v>48</v>
      </c>
      <c r="D11" t="str">
        <f t="shared" si="0"/>
        <v>Page 11 of 48</v>
      </c>
      <c r="E11" t="str">
        <f t="shared" si="3"/>
        <v>Test Year 3</v>
      </c>
    </row>
    <row r="12" spans="1:5" x14ac:dyDescent="0.3">
      <c r="A12">
        <f t="shared" si="1"/>
        <v>12</v>
      </c>
      <c r="B12">
        <f t="shared" si="2"/>
        <v>48</v>
      </c>
      <c r="D12" t="str">
        <f t="shared" si="0"/>
        <v>Page 12 of 48</v>
      </c>
      <c r="E12" t="str">
        <f t="shared" si="3"/>
        <v>Test Year 3</v>
      </c>
    </row>
    <row r="13" spans="1:5" s="62" customFormat="1" x14ac:dyDescent="0.3">
      <c r="A13" s="62">
        <f t="shared" si="1"/>
        <v>13</v>
      </c>
      <c r="B13" s="62">
        <f t="shared" si="2"/>
        <v>48</v>
      </c>
      <c r="D13" s="62" t="str">
        <f t="shared" si="0"/>
        <v>Page 13 of 48</v>
      </c>
      <c r="E13" s="62" t="s">
        <v>99</v>
      </c>
    </row>
    <row r="14" spans="1:5" x14ac:dyDescent="0.3">
      <c r="A14">
        <f t="shared" si="1"/>
        <v>14</v>
      </c>
      <c r="B14">
        <f t="shared" si="2"/>
        <v>48</v>
      </c>
      <c r="D14" t="str">
        <f t="shared" si="0"/>
        <v>Page 14 of 48</v>
      </c>
      <c r="E14" t="str">
        <f>+E13</f>
        <v>Test Year 2</v>
      </c>
    </row>
    <row r="15" spans="1:5" x14ac:dyDescent="0.3">
      <c r="A15">
        <f t="shared" si="1"/>
        <v>15</v>
      </c>
      <c r="B15">
        <f t="shared" si="2"/>
        <v>48</v>
      </c>
      <c r="D15" t="str">
        <f t="shared" si="0"/>
        <v>Page 15 of 48</v>
      </c>
      <c r="E15" t="str">
        <f>+E14</f>
        <v>Test Year 2</v>
      </c>
    </row>
    <row r="16" spans="1:5" x14ac:dyDescent="0.3">
      <c r="A16">
        <f t="shared" si="1"/>
        <v>16</v>
      </c>
      <c r="B16">
        <f t="shared" si="2"/>
        <v>48</v>
      </c>
      <c r="D16" t="str">
        <f t="shared" si="0"/>
        <v>Page 16 of 48</v>
      </c>
      <c r="E16" t="str">
        <f t="shared" ref="E16:E24" si="4">+E15</f>
        <v>Test Year 2</v>
      </c>
    </row>
    <row r="17" spans="1:5" x14ac:dyDescent="0.3">
      <c r="A17">
        <f t="shared" si="1"/>
        <v>17</v>
      </c>
      <c r="B17">
        <f t="shared" si="2"/>
        <v>48</v>
      </c>
      <c r="D17" t="str">
        <f t="shared" si="0"/>
        <v>Page 17 of 48</v>
      </c>
      <c r="E17" t="str">
        <f t="shared" si="4"/>
        <v>Test Year 2</v>
      </c>
    </row>
    <row r="18" spans="1:5" x14ac:dyDescent="0.3">
      <c r="A18">
        <f t="shared" si="1"/>
        <v>18</v>
      </c>
      <c r="B18">
        <f t="shared" si="2"/>
        <v>48</v>
      </c>
      <c r="D18" t="str">
        <f t="shared" si="0"/>
        <v>Page 18 of 48</v>
      </c>
      <c r="E18" t="str">
        <f t="shared" si="4"/>
        <v>Test Year 2</v>
      </c>
    </row>
    <row r="19" spans="1:5" x14ac:dyDescent="0.3">
      <c r="A19">
        <f t="shared" si="1"/>
        <v>19</v>
      </c>
      <c r="B19">
        <f t="shared" si="2"/>
        <v>48</v>
      </c>
      <c r="D19" t="str">
        <f t="shared" si="0"/>
        <v>Page 19 of 48</v>
      </c>
      <c r="E19" t="str">
        <f t="shared" si="4"/>
        <v>Test Year 2</v>
      </c>
    </row>
    <row r="20" spans="1:5" x14ac:dyDescent="0.3">
      <c r="A20">
        <f t="shared" si="1"/>
        <v>20</v>
      </c>
      <c r="B20">
        <f t="shared" si="2"/>
        <v>48</v>
      </c>
      <c r="D20" t="str">
        <f t="shared" si="0"/>
        <v>Page 20 of 48</v>
      </c>
      <c r="E20" t="str">
        <f t="shared" si="4"/>
        <v>Test Year 2</v>
      </c>
    </row>
    <row r="21" spans="1:5" x14ac:dyDescent="0.3">
      <c r="A21">
        <f t="shared" si="1"/>
        <v>21</v>
      </c>
      <c r="B21">
        <f t="shared" si="2"/>
        <v>48</v>
      </c>
      <c r="D21" t="str">
        <f t="shared" si="0"/>
        <v>Page 21 of 48</v>
      </c>
      <c r="E21" t="str">
        <f t="shared" si="4"/>
        <v>Test Year 2</v>
      </c>
    </row>
    <row r="22" spans="1:5" x14ac:dyDescent="0.3">
      <c r="A22">
        <f t="shared" si="1"/>
        <v>22</v>
      </c>
      <c r="B22">
        <f t="shared" si="2"/>
        <v>48</v>
      </c>
      <c r="D22" t="str">
        <f t="shared" si="0"/>
        <v>Page 22 of 48</v>
      </c>
      <c r="E22" t="str">
        <f t="shared" si="4"/>
        <v>Test Year 2</v>
      </c>
    </row>
    <row r="23" spans="1:5" x14ac:dyDescent="0.3">
      <c r="A23">
        <f t="shared" si="1"/>
        <v>23</v>
      </c>
      <c r="B23">
        <f t="shared" si="2"/>
        <v>48</v>
      </c>
      <c r="D23" t="str">
        <f t="shared" si="0"/>
        <v>Page 23 of 48</v>
      </c>
      <c r="E23" t="str">
        <f t="shared" si="4"/>
        <v>Test Year 2</v>
      </c>
    </row>
    <row r="24" spans="1:5" x14ac:dyDescent="0.3">
      <c r="A24">
        <f t="shared" si="1"/>
        <v>24</v>
      </c>
      <c r="B24">
        <f t="shared" si="2"/>
        <v>48</v>
      </c>
      <c r="D24" t="str">
        <f t="shared" si="0"/>
        <v>Page 24 of 48</v>
      </c>
      <c r="E24" t="str">
        <f t="shared" si="4"/>
        <v>Test Year 2</v>
      </c>
    </row>
    <row r="25" spans="1:5" s="62" customFormat="1" x14ac:dyDescent="0.3">
      <c r="A25" s="62">
        <f t="shared" si="1"/>
        <v>25</v>
      </c>
      <c r="B25" s="62">
        <f t="shared" si="2"/>
        <v>48</v>
      </c>
      <c r="D25" s="62" t="str">
        <f t="shared" si="0"/>
        <v>Page 25 of 48</v>
      </c>
      <c r="E25" s="62" t="s">
        <v>100</v>
      </c>
    </row>
    <row r="26" spans="1:5" x14ac:dyDescent="0.3">
      <c r="A26">
        <f t="shared" si="1"/>
        <v>26</v>
      </c>
      <c r="B26">
        <f t="shared" si="2"/>
        <v>48</v>
      </c>
      <c r="D26" t="str">
        <f t="shared" si="0"/>
        <v>Page 26 of 48</v>
      </c>
      <c r="E26" t="str">
        <f t="shared" ref="E26:E48" si="5">+E25</f>
        <v>Test Year 1</v>
      </c>
    </row>
    <row r="27" spans="1:5" x14ac:dyDescent="0.3">
      <c r="A27">
        <f t="shared" si="1"/>
        <v>27</v>
      </c>
      <c r="B27">
        <f t="shared" si="2"/>
        <v>48</v>
      </c>
      <c r="D27" t="str">
        <f t="shared" si="0"/>
        <v>Page 27 of 48</v>
      </c>
      <c r="E27" t="str">
        <f t="shared" si="5"/>
        <v>Test Year 1</v>
      </c>
    </row>
    <row r="28" spans="1:5" x14ac:dyDescent="0.3">
      <c r="A28">
        <f t="shared" si="1"/>
        <v>28</v>
      </c>
      <c r="B28">
        <f t="shared" si="2"/>
        <v>48</v>
      </c>
      <c r="D28" t="str">
        <f t="shared" si="0"/>
        <v>Page 28 of 48</v>
      </c>
      <c r="E28" t="str">
        <f t="shared" si="5"/>
        <v>Test Year 1</v>
      </c>
    </row>
    <row r="29" spans="1:5" x14ac:dyDescent="0.3">
      <c r="A29">
        <f t="shared" si="1"/>
        <v>29</v>
      </c>
      <c r="B29">
        <f t="shared" si="2"/>
        <v>48</v>
      </c>
      <c r="D29" t="str">
        <f t="shared" si="0"/>
        <v>Page 29 of 48</v>
      </c>
      <c r="E29" t="str">
        <f t="shared" si="5"/>
        <v>Test Year 1</v>
      </c>
    </row>
    <row r="30" spans="1:5" x14ac:dyDescent="0.3">
      <c r="A30">
        <f t="shared" si="1"/>
        <v>30</v>
      </c>
      <c r="B30">
        <f t="shared" si="2"/>
        <v>48</v>
      </c>
      <c r="D30" t="str">
        <f t="shared" si="0"/>
        <v>Page 30 of 48</v>
      </c>
      <c r="E30" t="str">
        <f t="shared" si="5"/>
        <v>Test Year 1</v>
      </c>
    </row>
    <row r="31" spans="1:5" x14ac:dyDescent="0.3">
      <c r="A31">
        <f t="shared" si="1"/>
        <v>31</v>
      </c>
      <c r="B31">
        <f t="shared" si="2"/>
        <v>48</v>
      </c>
      <c r="D31" t="str">
        <f t="shared" si="0"/>
        <v>Page 31 of 48</v>
      </c>
      <c r="E31" t="str">
        <f t="shared" si="5"/>
        <v>Test Year 1</v>
      </c>
    </row>
    <row r="32" spans="1:5" x14ac:dyDescent="0.3">
      <c r="A32">
        <f t="shared" si="1"/>
        <v>32</v>
      </c>
      <c r="B32">
        <f t="shared" si="2"/>
        <v>48</v>
      </c>
      <c r="D32" t="str">
        <f t="shared" si="0"/>
        <v>Page 32 of 48</v>
      </c>
      <c r="E32" t="str">
        <f t="shared" si="5"/>
        <v>Test Year 1</v>
      </c>
    </row>
    <row r="33" spans="1:5" x14ac:dyDescent="0.3">
      <c r="A33">
        <f t="shared" si="1"/>
        <v>33</v>
      </c>
      <c r="B33">
        <f t="shared" si="2"/>
        <v>48</v>
      </c>
      <c r="D33" t="str">
        <f t="shared" si="0"/>
        <v>Page 33 of 48</v>
      </c>
      <c r="E33" t="str">
        <f t="shared" si="5"/>
        <v>Test Year 1</v>
      </c>
    </row>
    <row r="34" spans="1:5" x14ac:dyDescent="0.3">
      <c r="A34">
        <f t="shared" si="1"/>
        <v>34</v>
      </c>
      <c r="B34">
        <f t="shared" si="2"/>
        <v>48</v>
      </c>
      <c r="D34" t="str">
        <f t="shared" si="0"/>
        <v>Page 34 of 48</v>
      </c>
      <c r="E34" t="str">
        <f t="shared" si="5"/>
        <v>Test Year 1</v>
      </c>
    </row>
    <row r="35" spans="1:5" x14ac:dyDescent="0.3">
      <c r="A35">
        <f t="shared" si="1"/>
        <v>35</v>
      </c>
      <c r="B35">
        <f t="shared" si="2"/>
        <v>48</v>
      </c>
      <c r="D35" t="str">
        <f t="shared" si="0"/>
        <v>Page 35 of 48</v>
      </c>
      <c r="E35" t="str">
        <f t="shared" si="5"/>
        <v>Test Year 1</v>
      </c>
    </row>
    <row r="36" spans="1:5" x14ac:dyDescent="0.3">
      <c r="A36">
        <f t="shared" si="1"/>
        <v>36</v>
      </c>
      <c r="B36">
        <f t="shared" si="2"/>
        <v>48</v>
      </c>
      <c r="D36" t="str">
        <f t="shared" si="0"/>
        <v>Page 36 of 48</v>
      </c>
      <c r="E36" t="str">
        <f t="shared" si="5"/>
        <v>Test Year 1</v>
      </c>
    </row>
    <row r="37" spans="1:5" s="62" customFormat="1" x14ac:dyDescent="0.3">
      <c r="A37" s="62">
        <f t="shared" si="1"/>
        <v>37</v>
      </c>
      <c r="B37" s="62">
        <f t="shared" si="2"/>
        <v>48</v>
      </c>
      <c r="D37" s="62" t="str">
        <f t="shared" si="0"/>
        <v>Page 37 of 48</v>
      </c>
      <c r="E37" s="62" t="s">
        <v>101</v>
      </c>
    </row>
    <row r="38" spans="1:5" x14ac:dyDescent="0.3">
      <c r="A38">
        <f t="shared" si="1"/>
        <v>38</v>
      </c>
      <c r="B38">
        <f t="shared" si="2"/>
        <v>48</v>
      </c>
      <c r="D38" t="str">
        <f t="shared" si="0"/>
        <v>Page 38 of 48</v>
      </c>
      <c r="E38" t="str">
        <f t="shared" si="5"/>
        <v>Historical Year</v>
      </c>
    </row>
    <row r="39" spans="1:5" x14ac:dyDescent="0.3">
      <c r="A39">
        <f t="shared" si="1"/>
        <v>39</v>
      </c>
      <c r="B39">
        <f t="shared" si="2"/>
        <v>48</v>
      </c>
      <c r="D39" t="str">
        <f t="shared" si="0"/>
        <v>Page 39 of 48</v>
      </c>
      <c r="E39" t="str">
        <f t="shared" si="5"/>
        <v>Historical Year</v>
      </c>
    </row>
    <row r="40" spans="1:5" x14ac:dyDescent="0.3">
      <c r="A40">
        <f t="shared" si="1"/>
        <v>40</v>
      </c>
      <c r="B40">
        <f t="shared" si="2"/>
        <v>48</v>
      </c>
      <c r="D40" t="str">
        <f t="shared" si="0"/>
        <v>Page 40 of 48</v>
      </c>
      <c r="E40" t="str">
        <f t="shared" si="5"/>
        <v>Historical Year</v>
      </c>
    </row>
    <row r="41" spans="1:5" x14ac:dyDescent="0.3">
      <c r="A41">
        <f t="shared" si="1"/>
        <v>41</v>
      </c>
      <c r="B41">
        <f t="shared" si="2"/>
        <v>48</v>
      </c>
      <c r="D41" t="str">
        <f t="shared" si="0"/>
        <v>Page 41 of 48</v>
      </c>
      <c r="E41" t="str">
        <f t="shared" si="5"/>
        <v>Historical Year</v>
      </c>
    </row>
    <row r="42" spans="1:5" x14ac:dyDescent="0.3">
      <c r="A42">
        <f t="shared" si="1"/>
        <v>42</v>
      </c>
      <c r="B42">
        <f t="shared" si="2"/>
        <v>48</v>
      </c>
      <c r="D42" t="str">
        <f t="shared" si="0"/>
        <v>Page 42 of 48</v>
      </c>
      <c r="E42" t="str">
        <f t="shared" si="5"/>
        <v>Historical Year</v>
      </c>
    </row>
    <row r="43" spans="1:5" x14ac:dyDescent="0.3">
      <c r="A43">
        <f t="shared" si="1"/>
        <v>43</v>
      </c>
      <c r="B43">
        <f t="shared" si="2"/>
        <v>48</v>
      </c>
      <c r="D43" t="str">
        <f t="shared" si="0"/>
        <v>Page 43 of 48</v>
      </c>
      <c r="E43" t="str">
        <f t="shared" si="5"/>
        <v>Historical Year</v>
      </c>
    </row>
    <row r="44" spans="1:5" x14ac:dyDescent="0.3">
      <c r="A44">
        <f t="shared" si="1"/>
        <v>44</v>
      </c>
      <c r="B44">
        <f t="shared" si="2"/>
        <v>48</v>
      </c>
      <c r="D44" t="str">
        <f t="shared" si="0"/>
        <v>Page 44 of 48</v>
      </c>
      <c r="E44" t="str">
        <f t="shared" si="5"/>
        <v>Historical Year</v>
      </c>
    </row>
    <row r="45" spans="1:5" x14ac:dyDescent="0.3">
      <c r="A45">
        <f t="shared" si="1"/>
        <v>45</v>
      </c>
      <c r="B45">
        <f t="shared" si="2"/>
        <v>48</v>
      </c>
      <c r="D45" t="str">
        <f t="shared" si="0"/>
        <v>Page 45 of 48</v>
      </c>
      <c r="E45" t="str">
        <f t="shared" si="5"/>
        <v>Historical Year</v>
      </c>
    </row>
    <row r="46" spans="1:5" x14ac:dyDescent="0.3">
      <c r="A46">
        <f t="shared" si="1"/>
        <v>46</v>
      </c>
      <c r="B46">
        <f t="shared" si="2"/>
        <v>48</v>
      </c>
      <c r="D46" t="str">
        <f t="shared" si="0"/>
        <v>Page 46 of 48</v>
      </c>
      <c r="E46" t="str">
        <f t="shared" si="5"/>
        <v>Historical Year</v>
      </c>
    </row>
    <row r="47" spans="1:5" x14ac:dyDescent="0.3">
      <c r="A47">
        <f t="shared" si="1"/>
        <v>47</v>
      </c>
      <c r="B47">
        <f t="shared" si="2"/>
        <v>48</v>
      </c>
      <c r="D47" t="str">
        <f t="shared" si="0"/>
        <v>Page 47 of 48</v>
      </c>
      <c r="E47" t="str">
        <f t="shared" si="5"/>
        <v>Historical Year</v>
      </c>
    </row>
    <row r="48" spans="1:5" x14ac:dyDescent="0.3">
      <c r="A48">
        <f t="shared" si="1"/>
        <v>48</v>
      </c>
      <c r="B48">
        <f t="shared" si="2"/>
        <v>48</v>
      </c>
      <c r="D48" t="str">
        <f t="shared" si="0"/>
        <v>Page 48 of 48</v>
      </c>
      <c r="E48" t="str">
        <f t="shared" si="5"/>
        <v>Historical Year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C86E-E443-4C85-AB8D-1E61CCA8A353}">
  <sheetPr>
    <tabColor theme="7"/>
  </sheetPr>
  <dimension ref="A1:N48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1231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1278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1279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752</v>
      </c>
    </row>
    <row r="25" spans="1:14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1232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</row>
    <row r="27" spans="1:14" x14ac:dyDescent="0.2">
      <c r="A27" s="27" t="s">
        <v>1233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1234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</row>
    <row r="29" spans="1:14" x14ac:dyDescent="0.2">
      <c r="A29" s="27" t="s">
        <v>757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</row>
    <row r="30" spans="1:14" x14ac:dyDescent="0.2">
      <c r="A30" s="27" t="s">
        <v>758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</row>
    <row r="31" spans="1:14" x14ac:dyDescent="0.2">
      <c r="A31" s="27" t="s">
        <v>1280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1281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</row>
    <row r="34" spans="1:14" x14ac:dyDescent="0.2">
      <c r="A34" s="27" t="s">
        <v>1282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1695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</row>
    <row r="36" spans="1:14" x14ac:dyDescent="0.2">
      <c r="A36" s="27" t="s">
        <v>3332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</row>
    <row r="37" spans="1:14" x14ac:dyDescent="0.2">
      <c r="A37" s="27" t="s">
        <v>3333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</row>
    <row r="38" spans="1:14" x14ac:dyDescent="0.2">
      <c r="A38" s="27" t="s">
        <v>3334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3335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3336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</row>
    <row r="41" spans="1:14" x14ac:dyDescent="0.2">
      <c r="A41" s="27" t="s">
        <v>3337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</row>
    <row r="42" spans="1:14" x14ac:dyDescent="0.2">
      <c r="A42" s="27" t="s">
        <v>3338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3761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</row>
    <row r="45" spans="1:14" x14ac:dyDescent="0.2">
      <c r="A45" s="27" t="s">
        <v>3762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3763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</row>
    <row r="47" spans="1:14" x14ac:dyDescent="0.2">
      <c r="A47" s="27" t="s">
        <v>3342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3343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3344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</row>
    <row r="50" spans="1:14" x14ac:dyDescent="0.2">
      <c r="A50" s="27" t="s">
        <v>3345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3346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</row>
    <row r="53" spans="1:14" x14ac:dyDescent="0.2">
      <c r="A53" s="27" t="s">
        <v>3347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782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3348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</row>
    <row r="56" spans="1:14" x14ac:dyDescent="0.2">
      <c r="A56" s="27" t="s">
        <v>3349</v>
      </c>
      <c r="B56" s="164">
        <v>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</row>
    <row r="57" spans="1:14" x14ac:dyDescent="0.2">
      <c r="A57" s="27" t="s">
        <v>785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</row>
    <row r="58" spans="1:14" x14ac:dyDescent="0.2">
      <c r="A58" s="27" t="s">
        <v>3350</v>
      </c>
      <c r="B58" s="164">
        <v>0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4">
        <v>0</v>
      </c>
      <c r="J58" s="164">
        <v>0</v>
      </c>
      <c r="K58" s="164">
        <v>0</v>
      </c>
      <c r="L58" s="164">
        <v>0</v>
      </c>
      <c r="M58" s="164">
        <v>0</v>
      </c>
      <c r="N58" s="164">
        <v>0</v>
      </c>
    </row>
    <row r="59" spans="1:14" x14ac:dyDescent="0.2">
      <c r="A59" s="27" t="s">
        <v>3351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</row>
    <row r="60" spans="1:14" x14ac:dyDescent="0.2">
      <c r="A60" s="27" t="s">
        <v>3352</v>
      </c>
      <c r="B60" s="164">
        <v>0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</row>
    <row r="61" spans="1:14" x14ac:dyDescent="0.2">
      <c r="A61" s="27" t="s">
        <v>3353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</row>
    <row r="62" spans="1:14" x14ac:dyDescent="0.2">
      <c r="A62" s="27" t="s">
        <v>3354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</row>
    <row r="63" spans="1:14" x14ac:dyDescent="0.2">
      <c r="A63" s="27" t="s">
        <v>1837</v>
      </c>
      <c r="B63" s="164">
        <v>0</v>
      </c>
      <c r="C63" s="164">
        <v>0</v>
      </c>
      <c r="D63" s="164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</row>
    <row r="64" spans="1:14" x14ac:dyDescent="0.2">
      <c r="A64" s="27" t="s">
        <v>3355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</row>
    <row r="65" spans="1:14" x14ac:dyDescent="0.2">
      <c r="A65" s="27" t="s">
        <v>3356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</row>
    <row r="66" spans="1:14" x14ac:dyDescent="0.2">
      <c r="A66" s="27" t="s">
        <v>3357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</row>
    <row r="67" spans="1:14" x14ac:dyDescent="0.2">
      <c r="A67" s="27" t="s">
        <v>1841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796</v>
      </c>
    </row>
    <row r="69" spans="1:14" x14ac:dyDescent="0.2">
      <c r="A69" s="30" t="s">
        <v>3358</v>
      </c>
    </row>
    <row r="70" spans="1:14" x14ac:dyDescent="0.2">
      <c r="A70" s="30" t="s">
        <v>3359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3360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</row>
    <row r="72" spans="1:14" x14ac:dyDescent="0.2">
      <c r="A72" s="27" t="s">
        <v>3361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</row>
    <row r="73" spans="1:14" x14ac:dyDescent="0.2">
      <c r="A73" s="27" t="s">
        <v>3362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</row>
    <row r="74" spans="1:14" x14ac:dyDescent="0.2">
      <c r="A74" s="27" t="s">
        <v>3363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3364</v>
      </c>
      <c r="B75" s="164">
        <v>0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</row>
    <row r="76" spans="1:14" x14ac:dyDescent="0.2">
      <c r="A76" s="27" t="s">
        <v>3365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3366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30" t="s">
        <v>3367</v>
      </c>
      <c r="B78" s="164">
        <v>0</v>
      </c>
      <c r="C78" s="164">
        <v>0</v>
      </c>
      <c r="D78" s="164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</row>
    <row r="79" spans="1:14" x14ac:dyDescent="0.2">
      <c r="A79" s="27" t="s">
        <v>3368</v>
      </c>
      <c r="B79" s="164">
        <v>0</v>
      </c>
      <c r="C79" s="164">
        <v>0</v>
      </c>
      <c r="D79" s="164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</row>
    <row r="80" spans="1:14" x14ac:dyDescent="0.2">
      <c r="A80" s="27" t="s">
        <v>3369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</row>
    <row r="81" spans="1:14" x14ac:dyDescent="0.2">
      <c r="A81" s="27" t="s">
        <v>3370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</row>
    <row r="82" spans="1:14" x14ac:dyDescent="0.2">
      <c r="A82" s="27" t="s">
        <v>3371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</row>
    <row r="83" spans="1:14" x14ac:dyDescent="0.2">
      <c r="A83" s="27" t="s">
        <v>3372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3373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27" t="s">
        <v>1858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30" t="s">
        <v>3374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</row>
    <row r="87" spans="1:14" x14ac:dyDescent="0.2">
      <c r="A87" s="27" t="s">
        <v>3375</v>
      </c>
      <c r="B87" s="164">
        <v>0</v>
      </c>
      <c r="C87" s="164">
        <v>0</v>
      </c>
      <c r="D87" s="164">
        <v>0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</row>
    <row r="88" spans="1:14" x14ac:dyDescent="0.2">
      <c r="A88" s="27" t="s">
        <v>3376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</row>
    <row r="89" spans="1:14" x14ac:dyDescent="0.2">
      <c r="A89" s="27" t="s">
        <v>3377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3378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</row>
    <row r="91" spans="1:14" x14ac:dyDescent="0.2">
      <c r="A91" s="27" t="s">
        <v>3379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3380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</row>
    <row r="93" spans="1:14" x14ac:dyDescent="0.2">
      <c r="A93" s="27" t="s">
        <v>2882</v>
      </c>
    </row>
    <row r="94" spans="1:14" x14ac:dyDescent="0.2">
      <c r="A94" s="27" t="s">
        <v>3381</v>
      </c>
    </row>
    <row r="95" spans="1:14" x14ac:dyDescent="0.2">
      <c r="A95" s="27" t="s">
        <v>3764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</row>
    <row r="96" spans="1:14" x14ac:dyDescent="0.2">
      <c r="A96" s="27" t="s">
        <v>3383</v>
      </c>
      <c r="B96" s="164">
        <v>0</v>
      </c>
      <c r="C96" s="164">
        <v>0</v>
      </c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</row>
    <row r="97" spans="1:14" x14ac:dyDescent="0.2">
      <c r="A97" s="27" t="s">
        <v>3765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</row>
    <row r="98" spans="1:14" x14ac:dyDescent="0.2">
      <c r="A98" s="27" t="s">
        <v>3766</v>
      </c>
      <c r="B98" s="164">
        <v>0</v>
      </c>
      <c r="C98" s="164">
        <v>0</v>
      </c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</row>
    <row r="99" spans="1:14" x14ac:dyDescent="0.2">
      <c r="A99" s="27" t="s">
        <v>3767</v>
      </c>
      <c r="B99" s="164">
        <v>0</v>
      </c>
      <c r="C99" s="164">
        <v>0</v>
      </c>
      <c r="D99" s="164">
        <v>0</v>
      </c>
      <c r="E99" s="164">
        <v>0</v>
      </c>
      <c r="F99" s="164">
        <v>0</v>
      </c>
      <c r="G99" s="164">
        <v>0</v>
      </c>
      <c r="H99" s="164">
        <v>0</v>
      </c>
      <c r="I99" s="164">
        <v>0</v>
      </c>
      <c r="J99" s="164">
        <v>0</v>
      </c>
      <c r="K99" s="164">
        <v>0</v>
      </c>
      <c r="L99" s="164">
        <v>0</v>
      </c>
      <c r="M99" s="164">
        <v>0</v>
      </c>
      <c r="N99" s="164">
        <v>0</v>
      </c>
    </row>
    <row r="100" spans="1:14" x14ac:dyDescent="0.2">
      <c r="A100" s="27" t="s">
        <v>3387</v>
      </c>
    </row>
    <row r="101" spans="1:14" x14ac:dyDescent="0.2">
      <c r="A101" s="27" t="s">
        <v>3388</v>
      </c>
    </row>
    <row r="102" spans="1:14" x14ac:dyDescent="0.2">
      <c r="A102" s="27" t="s">
        <v>3389</v>
      </c>
    </row>
    <row r="103" spans="1:14" x14ac:dyDescent="0.2">
      <c r="A103" s="27" t="s">
        <v>3390</v>
      </c>
    </row>
    <row r="104" spans="1:14" x14ac:dyDescent="0.2">
      <c r="A104" s="27" t="s">
        <v>3768</v>
      </c>
      <c r="B104" s="164">
        <v>171118873.871838</v>
      </c>
      <c r="C104" s="164">
        <v>172951527.800423</v>
      </c>
      <c r="D104" s="164">
        <v>174883664.657684</v>
      </c>
      <c r="E104" s="164">
        <v>176811197.350061</v>
      </c>
      <c r="F104" s="164">
        <v>178817536.56197599</v>
      </c>
      <c r="G104" s="164">
        <v>181460109.172876</v>
      </c>
      <c r="H104" s="164">
        <v>184054189.3256</v>
      </c>
      <c r="I104" s="164">
        <v>186616097.267423</v>
      </c>
      <c r="J104" s="164">
        <v>189201320.49043</v>
      </c>
      <c r="K104" s="164">
        <v>191766698.22681499</v>
      </c>
      <c r="L104" s="164">
        <v>194258946.54005301</v>
      </c>
      <c r="M104" s="164">
        <v>196904650.282776</v>
      </c>
      <c r="N104" s="164">
        <v>196904650.282776</v>
      </c>
    </row>
    <row r="105" spans="1:14" x14ac:dyDescent="0.2">
      <c r="A105" s="27" t="s">
        <v>3769</v>
      </c>
      <c r="B105" s="164">
        <v>329146750.82725298</v>
      </c>
      <c r="C105" s="164">
        <v>331259427.89128399</v>
      </c>
      <c r="D105" s="164">
        <v>333047561.15632999</v>
      </c>
      <c r="E105" s="164">
        <v>334315661.30288398</v>
      </c>
      <c r="F105" s="164">
        <v>336878414.40304601</v>
      </c>
      <c r="G105" s="164">
        <v>341313603.81400698</v>
      </c>
      <c r="H105" s="164">
        <v>346469345.40403801</v>
      </c>
      <c r="I105" s="164">
        <v>351611768.25769901</v>
      </c>
      <c r="J105" s="164">
        <v>355791229.089176</v>
      </c>
      <c r="K105" s="164">
        <v>359928814.872446</v>
      </c>
      <c r="L105" s="164">
        <v>363818710.07149202</v>
      </c>
      <c r="M105" s="164">
        <v>366964808.24014598</v>
      </c>
      <c r="N105" s="164">
        <v>366964808.24014598</v>
      </c>
    </row>
    <row r="106" spans="1:14" x14ac:dyDescent="0.2">
      <c r="A106" s="27" t="s">
        <v>3393</v>
      </c>
      <c r="B106" s="164">
        <v>89081866.205522999</v>
      </c>
      <c r="C106" s="164">
        <v>90273086.164176896</v>
      </c>
      <c r="D106" s="164">
        <v>91518399.253507704</v>
      </c>
      <c r="E106" s="164">
        <v>92684945.533753797</v>
      </c>
      <c r="F106" s="164">
        <v>93791914.145169199</v>
      </c>
      <c r="G106" s="164">
        <v>89780443.518538401</v>
      </c>
      <c r="H106" s="164">
        <v>92015541.168492302</v>
      </c>
      <c r="I106" s="164">
        <v>94314799.673053801</v>
      </c>
      <c r="J106" s="164">
        <v>96640710.635430694</v>
      </c>
      <c r="K106" s="164">
        <v>99043887.6514384</v>
      </c>
      <c r="L106" s="164">
        <v>102048415.804369</v>
      </c>
      <c r="M106" s="164">
        <v>106025452.971992</v>
      </c>
      <c r="N106" s="164">
        <v>106025452.971992</v>
      </c>
    </row>
    <row r="107" spans="1:14" x14ac:dyDescent="0.2">
      <c r="A107" s="27" t="s">
        <v>3394</v>
      </c>
      <c r="B107" s="164">
        <v>63547457.716684602</v>
      </c>
      <c r="C107" s="164">
        <v>65385596.183422998</v>
      </c>
      <c r="D107" s="164">
        <v>67254010.499576896</v>
      </c>
      <c r="E107" s="164">
        <v>69044864.305338398</v>
      </c>
      <c r="F107" s="164">
        <v>70821578.192515403</v>
      </c>
      <c r="G107" s="164">
        <v>72595808.303192303</v>
      </c>
      <c r="H107" s="164">
        <v>74510513.020469204</v>
      </c>
      <c r="I107" s="164">
        <v>76306994.4718692</v>
      </c>
      <c r="J107" s="164">
        <v>78100721.666130796</v>
      </c>
      <c r="K107" s="164">
        <v>79861943.231530696</v>
      </c>
      <c r="L107" s="164">
        <v>77130920.454838395</v>
      </c>
      <c r="M107" s="164">
        <v>78851313.679653794</v>
      </c>
      <c r="N107" s="164">
        <v>78851313.679653794</v>
      </c>
    </row>
    <row r="108" spans="1:14" x14ac:dyDescent="0.2">
      <c r="A108" s="27" t="s">
        <v>3395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3770</v>
      </c>
      <c r="B109" s="164">
        <v>17122269.572953802</v>
      </c>
      <c r="C109" s="164">
        <v>17808490.9407923</v>
      </c>
      <c r="D109" s="164">
        <v>18495537.9863692</v>
      </c>
      <c r="E109" s="164">
        <v>19150456.277769201</v>
      </c>
      <c r="F109" s="164">
        <v>19771607.9460846</v>
      </c>
      <c r="G109" s="164">
        <v>20391309.808207601</v>
      </c>
      <c r="H109" s="164">
        <v>21011449.2345769</v>
      </c>
      <c r="I109" s="164">
        <v>21634013.9956461</v>
      </c>
      <c r="J109" s="164">
        <v>22259568.279561501</v>
      </c>
      <c r="K109" s="164">
        <v>22873672.466200002</v>
      </c>
      <c r="L109" s="164">
        <v>23335987.563907601</v>
      </c>
      <c r="M109" s="164">
        <v>23749705.3079</v>
      </c>
      <c r="N109" s="164">
        <v>23749705.3079</v>
      </c>
    </row>
    <row r="110" spans="1:14" x14ac:dyDescent="0.2">
      <c r="A110" s="27" t="s">
        <v>3771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3398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</row>
    <row r="112" spans="1:14" x14ac:dyDescent="0.2">
      <c r="A112" s="27" t="s">
        <v>3772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3773</v>
      </c>
      <c r="B113" s="164">
        <v>1118293679.9537399</v>
      </c>
      <c r="C113" s="164">
        <v>1128652287.4544599</v>
      </c>
      <c r="D113" s="164">
        <v>1138168311.0529301</v>
      </c>
      <c r="E113" s="164">
        <v>1147507029.7227299</v>
      </c>
      <c r="F113" s="164">
        <v>1156991822.17313</v>
      </c>
      <c r="G113" s="164">
        <v>1166468377.32675</v>
      </c>
      <c r="H113" s="164">
        <v>1175884575.5875299</v>
      </c>
      <c r="I113" s="164">
        <v>1185473150.9344299</v>
      </c>
      <c r="J113" s="164">
        <v>1194981780.1466999</v>
      </c>
      <c r="K113" s="164">
        <v>1204564108.21503</v>
      </c>
      <c r="L113" s="164">
        <v>1214167924.1344099</v>
      </c>
      <c r="M113" s="164">
        <v>1223889163.11656</v>
      </c>
      <c r="N113" s="164">
        <v>1223889163.11656</v>
      </c>
    </row>
    <row r="114" spans="1:14" x14ac:dyDescent="0.2">
      <c r="A114" s="27" t="s">
        <v>3774</v>
      </c>
      <c r="B114" s="164">
        <v>4467953.5323999999</v>
      </c>
      <c r="C114" s="164">
        <v>4471259.9896230698</v>
      </c>
      <c r="D114" s="164">
        <v>4471262.2373846099</v>
      </c>
      <c r="E114" s="164">
        <v>4471256.9926076904</v>
      </c>
      <c r="F114" s="164">
        <v>4471260.7388769202</v>
      </c>
      <c r="G114" s="164">
        <v>4471271.2284307601</v>
      </c>
      <c r="H114" s="164">
        <v>4471273.4761923002</v>
      </c>
      <c r="I114" s="164">
        <v>4471275.7239538403</v>
      </c>
      <c r="J114" s="164">
        <v>4471270.4791769199</v>
      </c>
      <c r="K114" s="164">
        <v>4471280.9687307598</v>
      </c>
      <c r="L114" s="164">
        <v>4471291.45828461</v>
      </c>
      <c r="M114" s="164">
        <v>4471293.7060461501</v>
      </c>
      <c r="N114" s="164">
        <v>4471293.7060461501</v>
      </c>
    </row>
    <row r="115" spans="1:14" x14ac:dyDescent="0.2">
      <c r="A115" s="27" t="s">
        <v>3402</v>
      </c>
      <c r="B115" s="164">
        <v>180601132.34573001</v>
      </c>
      <c r="C115" s="164">
        <v>180807007.072799</v>
      </c>
      <c r="D115" s="164">
        <v>180735570.21409199</v>
      </c>
      <c r="E115" s="164">
        <v>180380340.723838</v>
      </c>
      <c r="F115" s="164">
        <v>179823334.1758</v>
      </c>
      <c r="G115" s="164">
        <v>179426044.57163799</v>
      </c>
      <c r="H115" s="164">
        <v>177670786.317599</v>
      </c>
      <c r="I115" s="164">
        <v>175902817.721315</v>
      </c>
      <c r="J115" s="164">
        <v>173900863.14290699</v>
      </c>
      <c r="K115" s="164">
        <v>171888553.87634599</v>
      </c>
      <c r="L115" s="164">
        <v>169889158.74907601</v>
      </c>
      <c r="M115" s="164">
        <v>167880992.85628399</v>
      </c>
      <c r="N115" s="164">
        <v>167880992.85628399</v>
      </c>
    </row>
    <row r="116" spans="1:14" x14ac:dyDescent="0.2">
      <c r="A116" s="27" t="s">
        <v>3775</v>
      </c>
      <c r="B116" s="164">
        <v>295764.2095</v>
      </c>
      <c r="C116" s="164">
        <v>303401.35395384597</v>
      </c>
      <c r="D116" s="164">
        <v>311084.95214615302</v>
      </c>
      <c r="E116" s="164">
        <v>318815.00407692301</v>
      </c>
      <c r="F116" s="164">
        <v>326545.80526153801</v>
      </c>
      <c r="G116" s="164">
        <v>334276.60644615302</v>
      </c>
      <c r="H116" s="164">
        <v>342890.77791538398</v>
      </c>
      <c r="I116" s="164">
        <v>350621.57909999997</v>
      </c>
      <c r="J116" s="164">
        <v>358352.38028461498</v>
      </c>
      <c r="K116" s="164">
        <v>366083.18146922998</v>
      </c>
      <c r="L116" s="164">
        <v>373814.73190769198</v>
      </c>
      <c r="M116" s="164">
        <v>381546.28234615299</v>
      </c>
      <c r="N116" s="164">
        <v>381546.28234615299</v>
      </c>
    </row>
    <row r="117" spans="1:14" x14ac:dyDescent="0.2">
      <c r="A117" s="27" t="s">
        <v>3776</v>
      </c>
      <c r="B117" s="164">
        <v>998415.21567692305</v>
      </c>
      <c r="C117" s="164">
        <v>1007197.22000769</v>
      </c>
      <c r="D117" s="164">
        <v>1015130.3197307599</v>
      </c>
      <c r="E117" s="164">
        <v>1023063.41945384</v>
      </c>
      <c r="F117" s="164">
        <v>1030996.5191769199</v>
      </c>
      <c r="G117" s="164">
        <v>1038953.59502307</v>
      </c>
      <c r="H117" s="164">
        <v>1046910.6708692299</v>
      </c>
      <c r="I117" s="164">
        <v>1054866.9974615299</v>
      </c>
      <c r="J117" s="164">
        <v>1062824.07330769</v>
      </c>
      <c r="K117" s="164">
        <v>1070781.14915384</v>
      </c>
      <c r="L117" s="164">
        <v>1078738.2250000001</v>
      </c>
      <c r="M117" s="164">
        <v>1086695.3008461499</v>
      </c>
      <c r="N117" s="164">
        <v>1086695.3008461499</v>
      </c>
    </row>
    <row r="118" spans="1:14" x14ac:dyDescent="0.2">
      <c r="A118" s="27" t="s">
        <v>3405</v>
      </c>
      <c r="B118" s="164">
        <v>0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</row>
    <row r="119" spans="1:14" x14ac:dyDescent="0.2">
      <c r="A119" s="27" t="s">
        <v>3406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27" t="s">
        <v>3407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</row>
    <row r="121" spans="1:14" x14ac:dyDescent="0.2">
      <c r="A121" s="27" t="s">
        <v>3408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</row>
    <row r="122" spans="1:14" x14ac:dyDescent="0.2">
      <c r="A122" s="27" t="s">
        <v>3409</v>
      </c>
      <c r="B122" s="164">
        <v>183194.36359384601</v>
      </c>
      <c r="C122" s="164">
        <v>193737.03953769201</v>
      </c>
      <c r="D122" s="164">
        <v>204279.71548153801</v>
      </c>
      <c r="E122" s="164">
        <v>214822.391425384</v>
      </c>
      <c r="F122" s="164">
        <v>225365.06736923</v>
      </c>
      <c r="G122" s="164">
        <v>235907.743313076</v>
      </c>
      <c r="H122" s="164">
        <v>246450.41925692299</v>
      </c>
      <c r="I122" s="164">
        <v>256993.09520076899</v>
      </c>
      <c r="J122" s="164">
        <v>267535.77114461502</v>
      </c>
      <c r="K122" s="164">
        <v>278078.44708846102</v>
      </c>
      <c r="L122" s="164">
        <v>288621.12303230702</v>
      </c>
      <c r="M122" s="164">
        <v>289432.04047000001</v>
      </c>
      <c r="N122" s="164">
        <v>289432.04047000001</v>
      </c>
    </row>
    <row r="123" spans="1:14" x14ac:dyDescent="0.2">
      <c r="A123" s="27" t="s">
        <v>3410</v>
      </c>
      <c r="B123" s="164">
        <v>219460.947061538</v>
      </c>
      <c r="C123" s="164">
        <v>236897.35779307599</v>
      </c>
      <c r="D123" s="164">
        <v>254333.61867384601</v>
      </c>
      <c r="E123" s="164">
        <v>255675.00783461501</v>
      </c>
      <c r="F123" s="164">
        <v>273111.26871538401</v>
      </c>
      <c r="G123" s="164">
        <v>290547.52959615301</v>
      </c>
      <c r="H123" s="164">
        <v>307983.79047692299</v>
      </c>
      <c r="I123" s="164">
        <v>325420.05135769199</v>
      </c>
      <c r="J123" s="164">
        <v>342856.31223846099</v>
      </c>
      <c r="K123" s="164">
        <v>360292.57311922999</v>
      </c>
      <c r="L123" s="164">
        <v>377728.83399999997</v>
      </c>
      <c r="M123" s="164">
        <v>379070.07331000001</v>
      </c>
      <c r="N123" s="164">
        <v>379070.07331000001</v>
      </c>
    </row>
    <row r="124" spans="1:14" x14ac:dyDescent="0.2">
      <c r="A124" s="30" t="s">
        <v>3411</v>
      </c>
      <c r="B124" s="164">
        <v>-402655.31065538398</v>
      </c>
      <c r="C124" s="164">
        <v>-430634.39733076899</v>
      </c>
      <c r="D124" s="164">
        <v>-458613.33415538399</v>
      </c>
      <c r="E124" s="164">
        <v>-470497.39925999998</v>
      </c>
      <c r="F124" s="164">
        <v>-498476.33608461497</v>
      </c>
      <c r="G124" s="164">
        <v>-526455.27290922997</v>
      </c>
      <c r="H124" s="164">
        <v>-554434.20973384602</v>
      </c>
      <c r="I124" s="164">
        <v>-582413.14655846101</v>
      </c>
      <c r="J124" s="164">
        <v>-610392.08338307601</v>
      </c>
      <c r="K124" s="164">
        <v>-638371.02020769205</v>
      </c>
      <c r="L124" s="164">
        <v>-666349.95703230705</v>
      </c>
      <c r="M124" s="164">
        <v>-668502.11378000001</v>
      </c>
      <c r="N124" s="164">
        <v>-668502.11378000001</v>
      </c>
    </row>
    <row r="125" spans="1:14" x14ac:dyDescent="0.2">
      <c r="A125" s="27" t="s">
        <v>3412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3413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3414</v>
      </c>
      <c r="B127" s="164">
        <v>606062.39435862901</v>
      </c>
      <c r="C127" s="164">
        <v>620557.03203267895</v>
      </c>
      <c r="D127" s="164">
        <v>635051.66970672796</v>
      </c>
      <c r="E127" s="164">
        <v>636167.449798516</v>
      </c>
      <c r="F127" s="164">
        <v>650662.08747256605</v>
      </c>
      <c r="G127" s="164">
        <v>665156.72514661495</v>
      </c>
      <c r="H127" s="164">
        <v>679651.362820665</v>
      </c>
      <c r="I127" s="164">
        <v>694146.00049471401</v>
      </c>
      <c r="J127" s="164">
        <v>708640.63816876395</v>
      </c>
      <c r="K127" s="164">
        <v>723135.27584281296</v>
      </c>
      <c r="L127" s="164">
        <v>737629.91351686197</v>
      </c>
      <c r="M127" s="164">
        <v>738744.81831538398</v>
      </c>
      <c r="N127" s="164">
        <v>738744.81831538398</v>
      </c>
    </row>
    <row r="128" spans="1:14" x14ac:dyDescent="0.2">
      <c r="A128" s="27" t="s">
        <v>3415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30" t="s">
        <v>3416</v>
      </c>
      <c r="B129" s="164">
        <v>-622549.62614153803</v>
      </c>
      <c r="C129" s="164">
        <v>-637438.57379615295</v>
      </c>
      <c r="D129" s="164">
        <v>-652327.52145076904</v>
      </c>
      <c r="E129" s="164">
        <v>-653473.65505923005</v>
      </c>
      <c r="F129" s="164">
        <v>-668362.60271384602</v>
      </c>
      <c r="G129" s="164">
        <v>-683251.55036846094</v>
      </c>
      <c r="H129" s="164">
        <v>-698140.49802307703</v>
      </c>
      <c r="I129" s="164">
        <v>-713029.44567769195</v>
      </c>
      <c r="J129" s="164">
        <v>-727918.39333230699</v>
      </c>
      <c r="K129" s="164">
        <v>-742807.34098692297</v>
      </c>
      <c r="L129" s="164">
        <v>-757696.28864153801</v>
      </c>
      <c r="M129" s="164">
        <v>-758841.52314538404</v>
      </c>
      <c r="N129" s="164">
        <v>-758841.52314538404</v>
      </c>
    </row>
    <row r="130" spans="1:14" x14ac:dyDescent="0.2">
      <c r="A130" s="27" t="s">
        <v>3417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</row>
    <row r="131" spans="1:14" x14ac:dyDescent="0.2">
      <c r="A131" s="27" t="s">
        <v>3418</v>
      </c>
      <c r="B131" s="164">
        <v>349911.66108076897</v>
      </c>
      <c r="C131" s="164">
        <v>415753.46669230697</v>
      </c>
      <c r="D131" s="164">
        <v>486737.40145</v>
      </c>
      <c r="E131" s="164">
        <v>562898.68028461502</v>
      </c>
      <c r="F131" s="164">
        <v>644248.91663076903</v>
      </c>
      <c r="G131" s="164">
        <v>730788.11048846098</v>
      </c>
      <c r="H131" s="164">
        <v>795244.54573846096</v>
      </c>
      <c r="I131" s="164">
        <v>860247.936296153</v>
      </c>
      <c r="J131" s="164">
        <v>925782.17320384597</v>
      </c>
      <c r="K131" s="164">
        <v>991833.395265384</v>
      </c>
      <c r="L131" s="164">
        <v>1078402.7182432399</v>
      </c>
      <c r="M131" s="164">
        <v>1169288.46372582</v>
      </c>
      <c r="N131" s="164">
        <v>1169288.46372582</v>
      </c>
    </row>
    <row r="132" spans="1:14" x14ac:dyDescent="0.2">
      <c r="A132" s="27" t="s">
        <v>3419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27" t="s">
        <v>3777</v>
      </c>
      <c r="B133" s="164">
        <v>1975007587.8806</v>
      </c>
      <c r="C133" s="164">
        <v>1993318153.9958701</v>
      </c>
      <c r="D133" s="164">
        <v>2010369993.8794601</v>
      </c>
      <c r="E133" s="164">
        <v>2026253223.1075399</v>
      </c>
      <c r="F133" s="164">
        <v>2043351559.0624299</v>
      </c>
      <c r="G133" s="164">
        <v>2057992891.2303801</v>
      </c>
      <c r="H133" s="164">
        <v>2078254230.39382</v>
      </c>
      <c r="I133" s="164">
        <v>2098577771.11307</v>
      </c>
      <c r="J133" s="164">
        <v>2117675144.8011401</v>
      </c>
      <c r="K133" s="164">
        <v>2136807985.1692801</v>
      </c>
      <c r="L133" s="164">
        <v>2151632244.0764599</v>
      </c>
      <c r="M133" s="164">
        <v>2171354813.5034499</v>
      </c>
      <c r="N133" s="164">
        <v>2171354813.5034499</v>
      </c>
    </row>
    <row r="134" spans="1:14" x14ac:dyDescent="0.2">
      <c r="A134" s="27" t="s">
        <v>3421</v>
      </c>
    </row>
    <row r="135" spans="1:14" x14ac:dyDescent="0.2">
      <c r="A135" s="27" t="s">
        <v>3422</v>
      </c>
    </row>
    <row r="136" spans="1:14" x14ac:dyDescent="0.2">
      <c r="A136" s="27" t="s">
        <v>3778</v>
      </c>
      <c r="B136" s="164">
        <v>207086253.268511</v>
      </c>
      <c r="C136" s="164">
        <v>209947877.18709999</v>
      </c>
      <c r="D136" s="164">
        <v>212601208.42992499</v>
      </c>
      <c r="E136" s="164">
        <v>215252506.64183</v>
      </c>
      <c r="F136" s="164">
        <v>217838992.99666199</v>
      </c>
      <c r="G136" s="164">
        <v>220441105.11455399</v>
      </c>
      <c r="H136" s="164">
        <v>223050918.94929999</v>
      </c>
      <c r="I136" s="164">
        <v>225687113.01701301</v>
      </c>
      <c r="J136" s="164">
        <v>228360746.065274</v>
      </c>
      <c r="K136" s="164">
        <v>231092933.681961</v>
      </c>
      <c r="L136" s="164">
        <v>233814828.589708</v>
      </c>
      <c r="M136" s="164">
        <v>236505283.133901</v>
      </c>
      <c r="N136" s="164">
        <v>236505283.133901</v>
      </c>
    </row>
    <row r="137" spans="1:14" x14ac:dyDescent="0.2">
      <c r="A137" s="27" t="s">
        <v>3779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3425</v>
      </c>
      <c r="B138" s="164">
        <v>-2294891.43071893</v>
      </c>
      <c r="C138" s="164">
        <v>-2294891.43071893</v>
      </c>
      <c r="D138" s="164">
        <v>-2296553.2001214102</v>
      </c>
      <c r="E138" s="164">
        <v>-2298214.9695238802</v>
      </c>
      <c r="F138" s="164">
        <v>-2299876.7389263599</v>
      </c>
      <c r="G138" s="164">
        <v>-2299876.7389263599</v>
      </c>
      <c r="H138" s="164">
        <v>-2299876.7389263599</v>
      </c>
      <c r="I138" s="164">
        <v>-2299876.7389263599</v>
      </c>
      <c r="J138" s="164">
        <v>-2299876.7389263599</v>
      </c>
      <c r="K138" s="164">
        <v>-2299876.7389263599</v>
      </c>
      <c r="L138" s="164">
        <v>-2299876.7389263599</v>
      </c>
      <c r="M138" s="164">
        <v>-2299876.7389263599</v>
      </c>
      <c r="N138" s="164">
        <v>-2299876.7389263599</v>
      </c>
    </row>
    <row r="139" spans="1:14" x14ac:dyDescent="0.2">
      <c r="A139" s="27" t="s">
        <v>3780</v>
      </c>
      <c r="B139" s="164">
        <v>-6045658.1798335603</v>
      </c>
      <c r="C139" s="164">
        <v>-5937452.1934583196</v>
      </c>
      <c r="D139" s="164">
        <v>-5829246.20708308</v>
      </c>
      <c r="E139" s="164">
        <v>-5721040.22070783</v>
      </c>
      <c r="F139" s="164">
        <v>-5612834.2343325904</v>
      </c>
      <c r="G139" s="164">
        <v>-5612834.2343325904</v>
      </c>
      <c r="H139" s="164">
        <v>-5612834.2343325904</v>
      </c>
      <c r="I139" s="164">
        <v>-5612834.2343325904</v>
      </c>
      <c r="J139" s="164">
        <v>-5612834.2343325904</v>
      </c>
      <c r="K139" s="164">
        <v>-5612834.2343325904</v>
      </c>
      <c r="L139" s="164">
        <v>-5612834.2343325904</v>
      </c>
      <c r="M139" s="164">
        <v>-5612834.2343325904</v>
      </c>
      <c r="N139" s="164">
        <v>-5612834.2343325904</v>
      </c>
    </row>
    <row r="140" spans="1:14" x14ac:dyDescent="0.2">
      <c r="A140" s="27" t="s">
        <v>3781</v>
      </c>
      <c r="B140" s="164">
        <v>12371244.6934468</v>
      </c>
      <c r="C140" s="164">
        <v>12906273.870546799</v>
      </c>
      <c r="D140" s="164">
        <v>13459603.888896501</v>
      </c>
      <c r="E140" s="164">
        <v>14007556.672292801</v>
      </c>
      <c r="F140" s="164">
        <v>14553554.097524401</v>
      </c>
      <c r="G140" s="164">
        <v>15097863.387372401</v>
      </c>
      <c r="H140" s="164">
        <v>15639311.611975599</v>
      </c>
      <c r="I140" s="164">
        <v>16179926.814095199</v>
      </c>
      <c r="J140" s="164">
        <v>16722503.787726499</v>
      </c>
      <c r="K140" s="164">
        <v>17265124.9421909</v>
      </c>
      <c r="L140" s="164">
        <v>17807679.825405601</v>
      </c>
      <c r="M140" s="164">
        <v>18348820.9219588</v>
      </c>
      <c r="N140" s="164">
        <v>18348820.9219588</v>
      </c>
    </row>
    <row r="141" spans="1:14" x14ac:dyDescent="0.2">
      <c r="A141" s="27" t="s">
        <v>3428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30" t="s">
        <v>3429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</row>
    <row r="143" spans="1:14" x14ac:dyDescent="0.2">
      <c r="A143" s="27" t="s">
        <v>3430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</row>
    <row r="144" spans="1:14" x14ac:dyDescent="0.2">
      <c r="A144" s="27" t="s">
        <v>3431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</row>
    <row r="145" spans="1:14" x14ac:dyDescent="0.2">
      <c r="A145" s="27" t="s">
        <v>3432</v>
      </c>
      <c r="B145" s="164">
        <v>3063857.9769375501</v>
      </c>
      <c r="C145" s="164">
        <v>3095972.5257532801</v>
      </c>
      <c r="D145" s="164">
        <v>3128087.07456902</v>
      </c>
      <c r="E145" s="164">
        <v>3130557.4244779199</v>
      </c>
      <c r="F145" s="164">
        <v>3162671.9732936602</v>
      </c>
      <c r="G145" s="164">
        <v>3194786.5221093898</v>
      </c>
      <c r="H145" s="164">
        <v>3226901.07092513</v>
      </c>
      <c r="I145" s="164">
        <v>3259015.6197408601</v>
      </c>
      <c r="J145" s="164">
        <v>3291130.1685565999</v>
      </c>
      <c r="K145" s="164">
        <v>3323244.7173723299</v>
      </c>
      <c r="L145" s="164">
        <v>3355359.2661880702</v>
      </c>
      <c r="M145" s="164">
        <v>3357829.11728111</v>
      </c>
      <c r="N145" s="164">
        <v>3357829.11728111</v>
      </c>
    </row>
    <row r="146" spans="1:14" x14ac:dyDescent="0.2">
      <c r="A146" s="30" t="s">
        <v>3433</v>
      </c>
      <c r="B146" s="164">
        <v>-3063857.9769375501</v>
      </c>
      <c r="C146" s="164">
        <v>-3095972.5257532801</v>
      </c>
      <c r="D146" s="164">
        <v>-3128087.07456902</v>
      </c>
      <c r="E146" s="164">
        <v>-3130557.4244779199</v>
      </c>
      <c r="F146" s="164">
        <v>-3162671.9732936602</v>
      </c>
      <c r="G146" s="164">
        <v>-3194786.5221093898</v>
      </c>
      <c r="H146" s="164">
        <v>-3226901.07092513</v>
      </c>
      <c r="I146" s="164">
        <v>-3259015.6197408601</v>
      </c>
      <c r="J146" s="164">
        <v>-3291130.1685565999</v>
      </c>
      <c r="K146" s="164">
        <v>-3323244.7173723299</v>
      </c>
      <c r="L146" s="164">
        <v>-3355359.2661880702</v>
      </c>
      <c r="M146" s="164">
        <v>-3357829.11728111</v>
      </c>
      <c r="N146" s="164">
        <v>-3357829.11728111</v>
      </c>
    </row>
    <row r="147" spans="1:14" x14ac:dyDescent="0.2">
      <c r="A147" s="27" t="s">
        <v>3434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3435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27" t="s">
        <v>3782</v>
      </c>
      <c r="B149" s="164">
        <v>211116948.35140499</v>
      </c>
      <c r="C149" s="164">
        <v>214621807.433469</v>
      </c>
      <c r="D149" s="164">
        <v>217935012.91161701</v>
      </c>
      <c r="E149" s="164">
        <v>221240808.123891</v>
      </c>
      <c r="F149" s="164">
        <v>224479836.12092701</v>
      </c>
      <c r="G149" s="164">
        <v>227626257.52866799</v>
      </c>
      <c r="H149" s="164">
        <v>230777519.58801699</v>
      </c>
      <c r="I149" s="164">
        <v>233954328.85784999</v>
      </c>
      <c r="J149" s="164">
        <v>237170538.879742</v>
      </c>
      <c r="K149" s="164">
        <v>240445347.650893</v>
      </c>
      <c r="L149" s="164">
        <v>243709797.44185501</v>
      </c>
      <c r="M149" s="164">
        <v>246941393.08260101</v>
      </c>
      <c r="N149" s="164">
        <v>246941393.08260101</v>
      </c>
    </row>
    <row r="150" spans="1:14" x14ac:dyDescent="0.2">
      <c r="A150" s="27" t="s">
        <v>3437</v>
      </c>
    </row>
    <row r="151" spans="1:14" x14ac:dyDescent="0.2">
      <c r="A151" s="27" t="s">
        <v>3438</v>
      </c>
    </row>
    <row r="152" spans="1:14" x14ac:dyDescent="0.2">
      <c r="A152" s="27" t="s">
        <v>3783</v>
      </c>
      <c r="B152" s="164">
        <v>-2064034.0977753999</v>
      </c>
      <c r="C152" s="164">
        <v>-1898291.13612166</v>
      </c>
      <c r="D152" s="164">
        <v>-1732359.4178285601</v>
      </c>
      <c r="E152" s="164">
        <v>-1566096.2779942499</v>
      </c>
      <c r="F152" s="164">
        <v>-1399833.13815995</v>
      </c>
      <c r="G152" s="164">
        <v>-1233570.7299405299</v>
      </c>
      <c r="H152" s="164">
        <v>-1087143.86438106</v>
      </c>
      <c r="I152" s="164">
        <v>-1087132.15854297</v>
      </c>
      <c r="J152" s="164">
        <v>-1087120.4527048699</v>
      </c>
      <c r="K152" s="164">
        <v>-1087108.7468667701</v>
      </c>
      <c r="L152" s="164">
        <v>-1087097.04102867</v>
      </c>
      <c r="M152" s="164">
        <v>-1087086.06680545</v>
      </c>
      <c r="N152" s="164">
        <v>-1087086.06680545</v>
      </c>
    </row>
    <row r="153" spans="1:14" x14ac:dyDescent="0.2">
      <c r="A153" s="27" t="s">
        <v>3440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x14ac:dyDescent="0.2">
      <c r="A154" s="27" t="s">
        <v>3784</v>
      </c>
      <c r="B154" s="164">
        <v>17913154.324487999</v>
      </c>
      <c r="C154" s="164">
        <v>18109929.462944102</v>
      </c>
      <c r="D154" s="164">
        <v>18310674.343745701</v>
      </c>
      <c r="E154" s="164">
        <v>18511927.696889799</v>
      </c>
      <c r="F154" s="164">
        <v>18714007.774849702</v>
      </c>
      <c r="G154" s="164">
        <v>18919033.334321398</v>
      </c>
      <c r="H154" s="164">
        <v>19126817.813510198</v>
      </c>
      <c r="I154" s="164">
        <v>19336763.483058199</v>
      </c>
      <c r="J154" s="164">
        <v>19547703.417229801</v>
      </c>
      <c r="K154" s="164">
        <v>19761298.381805401</v>
      </c>
      <c r="L154" s="164">
        <v>19975944.6769653</v>
      </c>
      <c r="M154" s="164">
        <v>20191705.221589301</v>
      </c>
      <c r="N154" s="164">
        <v>20191705.221589301</v>
      </c>
    </row>
    <row r="155" spans="1:14" x14ac:dyDescent="0.2">
      <c r="A155" s="27" t="s">
        <v>3785</v>
      </c>
      <c r="B155" s="164">
        <v>17968503.185097799</v>
      </c>
      <c r="C155" s="164">
        <v>18041170.833176099</v>
      </c>
      <c r="D155" s="164">
        <v>18114313.299312402</v>
      </c>
      <c r="E155" s="164">
        <v>18186163.7335684</v>
      </c>
      <c r="F155" s="164">
        <v>18257859.797084499</v>
      </c>
      <c r="G155" s="164">
        <v>18330929.1017326</v>
      </c>
      <c r="H155" s="164">
        <v>18403992.553461701</v>
      </c>
      <c r="I155" s="164">
        <v>18476799.2083674</v>
      </c>
      <c r="J155" s="164">
        <v>18546415.290776201</v>
      </c>
      <c r="K155" s="164">
        <v>18615514.121463802</v>
      </c>
      <c r="L155" s="164">
        <v>18684473.213709202</v>
      </c>
      <c r="M155" s="164">
        <v>18753344.512168799</v>
      </c>
      <c r="N155" s="164">
        <v>18753344.512168799</v>
      </c>
    </row>
    <row r="156" spans="1:14" x14ac:dyDescent="0.2">
      <c r="A156" s="27" t="s">
        <v>3786</v>
      </c>
      <c r="B156" s="164">
        <v>139687798.46993801</v>
      </c>
      <c r="C156" s="164">
        <v>139800693.96226099</v>
      </c>
      <c r="D156" s="164">
        <v>139895841.20918</v>
      </c>
      <c r="E156" s="164">
        <v>139591688.41783601</v>
      </c>
      <c r="F156" s="164">
        <v>139287553.18524799</v>
      </c>
      <c r="G156" s="164">
        <v>138980105.20047799</v>
      </c>
      <c r="H156" s="164">
        <v>138645738.17776901</v>
      </c>
      <c r="I156" s="164">
        <v>138290411.85194099</v>
      </c>
      <c r="J156" s="164">
        <v>137952296.03457999</v>
      </c>
      <c r="K156" s="164">
        <v>137630798.849246</v>
      </c>
      <c r="L156" s="164">
        <v>137345173.47315401</v>
      </c>
      <c r="M156" s="164">
        <v>137016834.95706499</v>
      </c>
      <c r="N156" s="164">
        <v>137016834.95706499</v>
      </c>
    </row>
    <row r="157" spans="1:14" x14ac:dyDescent="0.2">
      <c r="A157" s="27" t="s">
        <v>3787</v>
      </c>
      <c r="B157" s="164">
        <v>-1218917.21548434</v>
      </c>
      <c r="C157" s="164">
        <v>-1074155.5053945601</v>
      </c>
      <c r="D157" s="164">
        <v>-929393.79530478001</v>
      </c>
      <c r="E157" s="164">
        <v>-784631.353600114</v>
      </c>
      <c r="F157" s="164">
        <v>-639866.71705080499</v>
      </c>
      <c r="G157" s="164">
        <v>-495102.08050149598</v>
      </c>
      <c r="H157" s="164">
        <v>-372558.78273983701</v>
      </c>
      <c r="I157" s="164">
        <v>-376663.87383842701</v>
      </c>
      <c r="J157" s="164">
        <v>-380770.42816678103</v>
      </c>
      <c r="K157" s="164">
        <v>-384876.25088025298</v>
      </c>
      <c r="L157" s="164">
        <v>-388982.80520860601</v>
      </c>
      <c r="M157" s="164">
        <v>-393090.09115184098</v>
      </c>
      <c r="N157" s="164">
        <v>-393090.09115184098</v>
      </c>
    </row>
    <row r="158" spans="1:14" x14ac:dyDescent="0.2">
      <c r="A158" s="27" t="s">
        <v>3788</v>
      </c>
      <c r="B158" s="164">
        <v>174139590.782105</v>
      </c>
      <c r="C158" s="164">
        <v>174211987.73267701</v>
      </c>
      <c r="D158" s="164">
        <v>174281457.492109</v>
      </c>
      <c r="E158" s="164">
        <v>174454066.65942401</v>
      </c>
      <c r="F158" s="164">
        <v>174606832.96792901</v>
      </c>
      <c r="G158" s="164">
        <v>174596355.511215</v>
      </c>
      <c r="H158" s="164">
        <v>174812162.147576</v>
      </c>
      <c r="I158" s="164">
        <v>175036227.984332</v>
      </c>
      <c r="J158" s="164">
        <v>174922396.756576</v>
      </c>
      <c r="K158" s="164">
        <v>174851386.21620399</v>
      </c>
      <c r="L158" s="164">
        <v>174868768.654167</v>
      </c>
      <c r="M158" s="164">
        <v>174522070.99424899</v>
      </c>
      <c r="N158" s="164">
        <v>174522070.99424899</v>
      </c>
    </row>
    <row r="159" spans="1:14" x14ac:dyDescent="0.2">
      <c r="A159" s="27" t="s">
        <v>3789</v>
      </c>
      <c r="B159" s="164">
        <v>266421.217074916</v>
      </c>
      <c r="C159" s="164">
        <v>294837.87067683501</v>
      </c>
      <c r="D159" s="164">
        <v>323254.52427875402</v>
      </c>
      <c r="E159" s="164">
        <v>351671.17788067198</v>
      </c>
      <c r="F159" s="164">
        <v>380087.83148259198</v>
      </c>
      <c r="G159" s="164">
        <v>380087.83148259198</v>
      </c>
      <c r="H159" s="164">
        <v>380087.83148259198</v>
      </c>
      <c r="I159" s="164">
        <v>380087.83148259198</v>
      </c>
      <c r="J159" s="164">
        <v>380087.83148259198</v>
      </c>
      <c r="K159" s="164">
        <v>380087.83148259198</v>
      </c>
      <c r="L159" s="164">
        <v>380087.83148259198</v>
      </c>
      <c r="M159" s="164">
        <v>380087.83148259198</v>
      </c>
      <c r="N159" s="164">
        <v>380087.83148259198</v>
      </c>
    </row>
    <row r="160" spans="1:14" x14ac:dyDescent="0.2">
      <c r="A160" s="27" t="s">
        <v>3790</v>
      </c>
      <c r="B160" s="164">
        <v>25600377.472950399</v>
      </c>
      <c r="C160" s="164">
        <v>25623347.253761601</v>
      </c>
      <c r="D160" s="164">
        <v>25638001.4998326</v>
      </c>
      <c r="E160" s="164">
        <v>25642900.3930774</v>
      </c>
      <c r="F160" s="164">
        <v>25707095.2092162</v>
      </c>
      <c r="G160" s="164">
        <v>25781109.028675999</v>
      </c>
      <c r="H160" s="164">
        <v>25903415.2832161</v>
      </c>
      <c r="I160" s="164">
        <v>26022778.982703902</v>
      </c>
      <c r="J160" s="164">
        <v>26138150.991399799</v>
      </c>
      <c r="K160" s="164">
        <v>26252879.910615001</v>
      </c>
      <c r="L160" s="164">
        <v>26383191.495185599</v>
      </c>
      <c r="M160" s="164">
        <v>26515048.250385299</v>
      </c>
      <c r="N160" s="164">
        <v>26515048.250385299</v>
      </c>
    </row>
    <row r="161" spans="1:14" x14ac:dyDescent="0.2">
      <c r="A161" s="27" t="s">
        <v>3791</v>
      </c>
      <c r="B161" s="164">
        <v>-6232000.1792593095</v>
      </c>
      <c r="C161" s="164">
        <v>-5895076.1625396302</v>
      </c>
      <c r="D161" s="164">
        <v>-5558152.1458199397</v>
      </c>
      <c r="E161" s="164">
        <v>-5221228.1291002501</v>
      </c>
      <c r="F161" s="164">
        <v>-4884304.1123805698</v>
      </c>
      <c r="G161" s="164">
        <v>-4884304.1123805698</v>
      </c>
      <c r="H161" s="164">
        <v>-4884304.1123805698</v>
      </c>
      <c r="I161" s="164">
        <v>-4884304.1123805698</v>
      </c>
      <c r="J161" s="164">
        <v>-4884304.1123805698</v>
      </c>
      <c r="K161" s="164">
        <v>-4884304.1123805698</v>
      </c>
      <c r="L161" s="164">
        <v>-4884304.1123805698</v>
      </c>
      <c r="M161" s="164">
        <v>-4884304.1123805698</v>
      </c>
      <c r="N161" s="164">
        <v>-4884304.1123805698</v>
      </c>
    </row>
    <row r="162" spans="1:14" x14ac:dyDescent="0.2">
      <c r="A162" s="27" t="s">
        <v>3449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</row>
    <row r="163" spans="1:14" x14ac:dyDescent="0.2">
      <c r="A163" s="27" t="s">
        <v>3450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</row>
    <row r="164" spans="1:14" x14ac:dyDescent="0.2">
      <c r="A164" s="30" t="s">
        <v>3451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3452</v>
      </c>
      <c r="B165" s="164">
        <v>0</v>
      </c>
      <c r="C165" s="164">
        <v>0</v>
      </c>
      <c r="D165" s="164">
        <v>0</v>
      </c>
      <c r="E165" s="164">
        <v>0</v>
      </c>
      <c r="F165" s="164">
        <v>0</v>
      </c>
      <c r="G165" s="164">
        <v>0</v>
      </c>
      <c r="H165" s="164">
        <v>0</v>
      </c>
      <c r="I165" s="164">
        <v>0</v>
      </c>
      <c r="J165" s="164">
        <v>0</v>
      </c>
      <c r="K165" s="164">
        <v>0</v>
      </c>
      <c r="L165" s="164">
        <v>0</v>
      </c>
      <c r="M165" s="164">
        <v>0</v>
      </c>
      <c r="N165" s="164">
        <v>0</v>
      </c>
    </row>
    <row r="166" spans="1:14" x14ac:dyDescent="0.2">
      <c r="A166" s="27" t="s">
        <v>3453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3792</v>
      </c>
      <c r="B167" s="164">
        <v>366060893.95913601</v>
      </c>
      <c r="C167" s="164">
        <v>367214444.31144202</v>
      </c>
      <c r="D167" s="164">
        <v>368343637.009507</v>
      </c>
      <c r="E167" s="164">
        <v>369166462.317981</v>
      </c>
      <c r="F167" s="164">
        <v>370029432.79821903</v>
      </c>
      <c r="G167" s="164">
        <v>370374643.08508402</v>
      </c>
      <c r="H167" s="164">
        <v>370928207.04751498</v>
      </c>
      <c r="I167" s="164">
        <v>371194969.197124</v>
      </c>
      <c r="J167" s="164">
        <v>371134855.32879299</v>
      </c>
      <c r="K167" s="164">
        <v>371135676.20068997</v>
      </c>
      <c r="L167" s="164">
        <v>371277255.38604599</v>
      </c>
      <c r="M167" s="164">
        <v>371014611.49660301</v>
      </c>
      <c r="N167" s="164">
        <v>371014611.49660301</v>
      </c>
    </row>
    <row r="168" spans="1:14" x14ac:dyDescent="0.2">
      <c r="A168" s="27" t="s">
        <v>3455</v>
      </c>
    </row>
    <row r="169" spans="1:14" x14ac:dyDescent="0.2">
      <c r="A169" s="30" t="s">
        <v>3456</v>
      </c>
    </row>
    <row r="170" spans="1:14" x14ac:dyDescent="0.2">
      <c r="A170" s="27" t="s">
        <v>3457</v>
      </c>
      <c r="B170" s="164">
        <v>7635487.8207585197</v>
      </c>
      <c r="C170" s="164">
        <v>7921381.75161801</v>
      </c>
      <c r="D170" s="164">
        <v>8207274.1839677598</v>
      </c>
      <c r="E170" s="164">
        <v>8493166.6163175106</v>
      </c>
      <c r="F170" s="164">
        <v>8777253.3444251399</v>
      </c>
      <c r="G170" s="164">
        <v>9060704.7044011001</v>
      </c>
      <c r="H170" s="164">
        <v>9344158.3121416699</v>
      </c>
      <c r="I170" s="164">
        <v>9627611.1706273705</v>
      </c>
      <c r="J170" s="164">
        <v>9911063.2798581999</v>
      </c>
      <c r="K170" s="164">
        <v>10194674.980376801</v>
      </c>
      <c r="L170" s="164">
        <v>10478417.800497999</v>
      </c>
      <c r="M170" s="164">
        <v>10762296.2357512</v>
      </c>
      <c r="N170" s="164">
        <v>10762296.2357512</v>
      </c>
    </row>
    <row r="171" spans="1:14" x14ac:dyDescent="0.2">
      <c r="A171" s="27" t="s">
        <v>3458</v>
      </c>
      <c r="B171" s="164">
        <v>12684592.777800599</v>
      </c>
      <c r="C171" s="164">
        <v>12986645.888490001</v>
      </c>
      <c r="D171" s="164">
        <v>13288704.9932182</v>
      </c>
      <c r="E171" s="164">
        <v>13590771.5904953</v>
      </c>
      <c r="F171" s="164">
        <v>13892793.981734799</v>
      </c>
      <c r="G171" s="164">
        <v>14194823.8655231</v>
      </c>
      <c r="H171" s="164">
        <v>14497723.6342181</v>
      </c>
      <c r="I171" s="164">
        <v>14800020.252740899</v>
      </c>
      <c r="J171" s="164">
        <v>15102319.1190283</v>
      </c>
      <c r="K171" s="164">
        <v>15404576.7762977</v>
      </c>
      <c r="L171" s="164">
        <v>15705786.9752558</v>
      </c>
      <c r="M171" s="164">
        <v>16006907.263629099</v>
      </c>
      <c r="N171" s="164">
        <v>16006907.263629099</v>
      </c>
    </row>
    <row r="172" spans="1:14" x14ac:dyDescent="0.2">
      <c r="A172" s="27" t="s">
        <v>3459</v>
      </c>
      <c r="B172" s="164">
        <v>6132671.35925184</v>
      </c>
      <c r="C172" s="164">
        <v>6370363.4764148397</v>
      </c>
      <c r="D172" s="164">
        <v>6608059.3398521999</v>
      </c>
      <c r="E172" s="164">
        <v>6845761.1973285498</v>
      </c>
      <c r="F172" s="164">
        <v>7083466.8010792499</v>
      </c>
      <c r="G172" s="164">
        <v>7321173.9033396998</v>
      </c>
      <c r="H172" s="164">
        <v>7558881.75485502</v>
      </c>
      <c r="I172" s="164">
        <v>7796590.3556252103</v>
      </c>
      <c r="J172" s="164">
        <v>8034298.2071405202</v>
      </c>
      <c r="K172" s="164">
        <v>8272032.2825763701</v>
      </c>
      <c r="L172" s="164">
        <v>8509766.3580122199</v>
      </c>
      <c r="M172" s="164">
        <v>8747502.6812126897</v>
      </c>
      <c r="N172" s="164">
        <v>8747502.6812126897</v>
      </c>
    </row>
    <row r="173" spans="1:14" x14ac:dyDescent="0.2">
      <c r="A173" s="27" t="s">
        <v>3460</v>
      </c>
      <c r="B173" s="164">
        <v>8120873.8583741998</v>
      </c>
      <c r="C173" s="164">
        <v>8389397.8135303091</v>
      </c>
      <c r="D173" s="164">
        <v>8657933.0075094998</v>
      </c>
      <c r="E173" s="164">
        <v>8926480.1895666495</v>
      </c>
      <c r="F173" s="164">
        <v>9195040.1089566294</v>
      </c>
      <c r="G173" s="164">
        <v>9463610.5179148205</v>
      </c>
      <c r="H173" s="164">
        <v>9731732.8724594004</v>
      </c>
      <c r="I173" s="164">
        <v>9999867.9643368199</v>
      </c>
      <c r="J173" s="164">
        <v>10268009.799508</v>
      </c>
      <c r="K173" s="164">
        <v>10536216.070598301</v>
      </c>
      <c r="L173" s="164">
        <v>10804445.5685896</v>
      </c>
      <c r="M173" s="164">
        <v>11072457.033413099</v>
      </c>
      <c r="N173" s="164">
        <v>11072457.033413099</v>
      </c>
    </row>
    <row r="174" spans="1:14" x14ac:dyDescent="0.2">
      <c r="A174" s="27" t="s">
        <v>3461</v>
      </c>
      <c r="B174" s="164">
        <v>4954440.3502076603</v>
      </c>
      <c r="C174" s="164">
        <v>5117017.4186629402</v>
      </c>
      <c r="D174" s="164">
        <v>5279673.1588797998</v>
      </c>
      <c r="E174" s="164">
        <v>5442406.0723484997</v>
      </c>
      <c r="F174" s="164">
        <v>5605218.4068336599</v>
      </c>
      <c r="G174" s="164">
        <v>5768110.1623352803</v>
      </c>
      <c r="H174" s="164">
        <v>5931081.3388533499</v>
      </c>
      <c r="I174" s="164">
        <v>6094131.93638789</v>
      </c>
      <c r="J174" s="164">
        <v>6257260.4564291397</v>
      </c>
      <c r="K174" s="164">
        <v>6420487.1288586501</v>
      </c>
      <c r="L174" s="164">
        <v>6583790.9745400101</v>
      </c>
      <c r="M174" s="164">
        <v>6746419.7415814698</v>
      </c>
      <c r="N174" s="164">
        <v>6746419.7415814698</v>
      </c>
    </row>
    <row r="175" spans="1:14" x14ac:dyDescent="0.2">
      <c r="A175" s="27" t="s">
        <v>3462</v>
      </c>
      <c r="B175" s="164">
        <v>289602.742477133</v>
      </c>
      <c r="C175" s="164">
        <v>406710.52975501301</v>
      </c>
      <c r="D175" s="164">
        <v>543778.46682964603</v>
      </c>
      <c r="E175" s="164">
        <v>700778.08201588597</v>
      </c>
      <c r="F175" s="164">
        <v>877715.36935271299</v>
      </c>
      <c r="G175" s="164">
        <v>1074592.57660474</v>
      </c>
      <c r="H175" s="164">
        <v>1291223.88856365</v>
      </c>
      <c r="I175" s="164">
        <v>1527617.5470330401</v>
      </c>
      <c r="J175" s="164">
        <v>1783955.62094687</v>
      </c>
      <c r="K175" s="164">
        <v>2041278.2157628399</v>
      </c>
      <c r="L175" s="164">
        <v>2299142.52185144</v>
      </c>
      <c r="M175" s="164">
        <v>2557460.8763926201</v>
      </c>
      <c r="N175" s="164">
        <v>2557460.8763926201</v>
      </c>
    </row>
    <row r="176" spans="1:14" x14ac:dyDescent="0.2">
      <c r="A176" s="27" t="s">
        <v>3463</v>
      </c>
      <c r="B176" s="164">
        <v>2388392.2637241702</v>
      </c>
      <c r="C176" s="164">
        <v>2655556.32128715</v>
      </c>
      <c r="D176" s="164">
        <v>2922608.7398741599</v>
      </c>
      <c r="E176" s="164">
        <v>3189538.2806621199</v>
      </c>
      <c r="F176" s="164">
        <v>3456227.3106360901</v>
      </c>
      <c r="G176" s="164">
        <v>3722662.34320836</v>
      </c>
      <c r="H176" s="164">
        <v>3988844.8768886901</v>
      </c>
      <c r="I176" s="164">
        <v>4254777.15944169</v>
      </c>
      <c r="J176" s="164">
        <v>4520456.1938478602</v>
      </c>
      <c r="K176" s="164">
        <v>4785895.4666949101</v>
      </c>
      <c r="L176" s="164">
        <v>5051079.9928853996</v>
      </c>
      <c r="M176" s="164">
        <v>5316009.0231644604</v>
      </c>
      <c r="N176" s="164">
        <v>5316009.0231644604</v>
      </c>
    </row>
    <row r="177" spans="1:14" x14ac:dyDescent="0.2">
      <c r="A177" s="27" t="s">
        <v>3464</v>
      </c>
      <c r="B177" s="164">
        <v>4429863.0379891796</v>
      </c>
      <c r="C177" s="164">
        <v>4728001.2919709897</v>
      </c>
      <c r="D177" s="164">
        <v>5026141.0444625504</v>
      </c>
      <c r="E177" s="164">
        <v>5324280.7969541</v>
      </c>
      <c r="F177" s="164">
        <v>5622486.4838744197</v>
      </c>
      <c r="G177" s="164">
        <v>5920756.6067137402</v>
      </c>
      <c r="H177" s="164">
        <v>6200393.5101350704</v>
      </c>
      <c r="I177" s="164">
        <v>6480097.8464949001</v>
      </c>
      <c r="J177" s="164">
        <v>6759869.6157932403</v>
      </c>
      <c r="K177" s="164">
        <v>7039730.5464213695</v>
      </c>
      <c r="L177" s="164">
        <v>7319658.9099880001</v>
      </c>
      <c r="M177" s="164">
        <v>7599656.9542577602</v>
      </c>
      <c r="N177" s="164">
        <v>7599656.9542577602</v>
      </c>
    </row>
    <row r="178" spans="1:14" x14ac:dyDescent="0.2">
      <c r="A178" s="27" t="s">
        <v>3465</v>
      </c>
      <c r="B178" s="164">
        <v>524363.02532501903</v>
      </c>
      <c r="C178" s="164">
        <v>674758.70806724404</v>
      </c>
      <c r="D178" s="164">
        <v>844086.56292149401</v>
      </c>
      <c r="E178" s="164">
        <v>1032345.84063289</v>
      </c>
      <c r="F178" s="164">
        <v>1239535.7919465799</v>
      </c>
      <c r="G178" s="164">
        <v>1465460.8613408899</v>
      </c>
      <c r="H178" s="164">
        <v>1710121.7980706899</v>
      </c>
      <c r="I178" s="164">
        <v>1954951.3171467499</v>
      </c>
      <c r="J178" s="164">
        <v>2199777.0899484502</v>
      </c>
      <c r="K178" s="164">
        <v>2444601.3642404</v>
      </c>
      <c r="L178" s="164">
        <v>2689404.6593959401</v>
      </c>
      <c r="M178" s="164">
        <v>2933639.2701034299</v>
      </c>
      <c r="N178" s="164">
        <v>2933639.2701034299</v>
      </c>
    </row>
    <row r="179" spans="1:14" x14ac:dyDescent="0.2">
      <c r="A179" s="27" t="s">
        <v>3466</v>
      </c>
      <c r="B179" s="164">
        <v>3390772.4049962801</v>
      </c>
      <c r="C179" s="164">
        <v>3630027.4678227999</v>
      </c>
      <c r="D179" s="164">
        <v>3871196.87684792</v>
      </c>
      <c r="E179" s="164">
        <v>4114279.1335618901</v>
      </c>
      <c r="F179" s="164">
        <v>4359276.4857293302</v>
      </c>
      <c r="G179" s="164">
        <v>4606185.1870758897</v>
      </c>
      <c r="H179" s="164">
        <v>4855007.4853661703</v>
      </c>
      <c r="I179" s="164">
        <v>5105744.12985506</v>
      </c>
      <c r="J179" s="164">
        <v>5358392.8727779202</v>
      </c>
      <c r="K179" s="164">
        <v>5612973.9440163197</v>
      </c>
      <c r="L179" s="164">
        <v>5867555.7645095997</v>
      </c>
      <c r="M179" s="164">
        <v>6122138.3342577396</v>
      </c>
      <c r="N179" s="164">
        <v>6122138.3342577396</v>
      </c>
    </row>
    <row r="180" spans="1:14" x14ac:dyDescent="0.2">
      <c r="A180" s="27" t="s">
        <v>3467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364.88712278599002</v>
      </c>
      <c r="M180" s="164">
        <v>1095.4106232302199</v>
      </c>
      <c r="N180" s="164">
        <v>1095.4106232302199</v>
      </c>
    </row>
    <row r="181" spans="1:14" x14ac:dyDescent="0.2">
      <c r="A181" s="27" t="s">
        <v>3468</v>
      </c>
      <c r="B181" s="164">
        <v>1144941.6150700799</v>
      </c>
      <c r="C181" s="164">
        <v>1165823.3483597001</v>
      </c>
      <c r="D181" s="164">
        <v>1186705.8309042</v>
      </c>
      <c r="E181" s="164">
        <v>1207589.8119584301</v>
      </c>
      <c r="F181" s="164">
        <v>1228474.54226754</v>
      </c>
      <c r="G181" s="164">
        <v>1249386.2457520501</v>
      </c>
      <c r="H181" s="164">
        <v>1271191.81029916</v>
      </c>
      <c r="I181" s="164">
        <v>1292998.8733560101</v>
      </c>
      <c r="J181" s="164">
        <v>1314804.4379031199</v>
      </c>
      <c r="K181" s="164">
        <v>1336615.24723433</v>
      </c>
      <c r="L181" s="164">
        <v>1358426.0565655399</v>
      </c>
      <c r="M181" s="164">
        <v>1380237.61515163</v>
      </c>
      <c r="N181" s="164">
        <v>1380237.61515163</v>
      </c>
    </row>
    <row r="182" spans="1:14" x14ac:dyDescent="0.2">
      <c r="A182" s="27" t="s">
        <v>3469</v>
      </c>
      <c r="B182" s="164">
        <v>1967533.5542164501</v>
      </c>
      <c r="C182" s="164">
        <v>1997305.9458202</v>
      </c>
      <c r="D182" s="164">
        <v>2027076.08965933</v>
      </c>
      <c r="E182" s="164">
        <v>2056846.9827533299</v>
      </c>
      <c r="F182" s="164">
        <v>2086617.1265924601</v>
      </c>
      <c r="G182" s="164">
        <v>2116388.7689413298</v>
      </c>
      <c r="H182" s="164">
        <v>2146160.4112902</v>
      </c>
      <c r="I182" s="164">
        <v>2175929.0566195901</v>
      </c>
      <c r="J182" s="164">
        <v>2205699.2004587199</v>
      </c>
      <c r="K182" s="164">
        <v>2235533.0309619899</v>
      </c>
      <c r="L182" s="164">
        <v>2265469.5093827602</v>
      </c>
      <c r="M182" s="164">
        <v>2294491.1476045102</v>
      </c>
      <c r="N182" s="164">
        <v>2294491.1476045102</v>
      </c>
    </row>
    <row r="183" spans="1:14" x14ac:dyDescent="0.2">
      <c r="A183" s="27" t="s">
        <v>3470</v>
      </c>
      <c r="B183" s="164">
        <v>107728.61478704801</v>
      </c>
      <c r="C183" s="164">
        <v>111982.134696814</v>
      </c>
      <c r="D183" s="164">
        <v>116235.65460658001</v>
      </c>
      <c r="E183" s="164">
        <v>120489.174516346</v>
      </c>
      <c r="F183" s="164">
        <v>124741.94517124</v>
      </c>
      <c r="G183" s="164">
        <v>128995.465081006</v>
      </c>
      <c r="H183" s="164">
        <v>133248.98499077201</v>
      </c>
      <c r="I183" s="164">
        <v>137502.50490053801</v>
      </c>
      <c r="J183" s="164">
        <v>141756.02481030399</v>
      </c>
      <c r="K183" s="164">
        <v>146008.795465198</v>
      </c>
      <c r="L183" s="164">
        <v>150262.315374964</v>
      </c>
      <c r="M183" s="164">
        <v>154774.32821565599</v>
      </c>
      <c r="N183" s="164">
        <v>154774.32821565599</v>
      </c>
    </row>
    <row r="184" spans="1:14" x14ac:dyDescent="0.2">
      <c r="A184" s="27" t="s">
        <v>3471</v>
      </c>
      <c r="B184" s="164">
        <v>2520640.9934604899</v>
      </c>
      <c r="C184" s="164">
        <v>2566613.7739120401</v>
      </c>
      <c r="D184" s="164">
        <v>2612586.55436358</v>
      </c>
      <c r="E184" s="164">
        <v>2658560.0840699999</v>
      </c>
      <c r="F184" s="164">
        <v>2704532.11526667</v>
      </c>
      <c r="G184" s="164">
        <v>2750504.8957182202</v>
      </c>
      <c r="H184" s="164">
        <v>2796478.4254246401</v>
      </c>
      <c r="I184" s="164">
        <v>2842450.4566213102</v>
      </c>
      <c r="J184" s="164">
        <v>2888423.2370728599</v>
      </c>
      <c r="K184" s="164">
        <v>2934404.2593279998</v>
      </c>
      <c r="L184" s="164">
        <v>2980383.7830733899</v>
      </c>
      <c r="M184" s="164">
        <v>3026365.5545834098</v>
      </c>
      <c r="N184" s="164">
        <v>3026365.5545834098</v>
      </c>
    </row>
    <row r="185" spans="1:14" x14ac:dyDescent="0.2">
      <c r="A185" s="27" t="s">
        <v>3472</v>
      </c>
      <c r="B185" s="164">
        <v>0</v>
      </c>
      <c r="C185" s="164">
        <v>0</v>
      </c>
      <c r="D185" s="164">
        <v>0</v>
      </c>
      <c r="E185" s="164">
        <v>0</v>
      </c>
      <c r="F185" s="164">
        <v>0</v>
      </c>
      <c r="G185" s="164">
        <v>0</v>
      </c>
      <c r="H185" s="164">
        <v>0</v>
      </c>
      <c r="I185" s="164">
        <v>0</v>
      </c>
      <c r="J185" s="164">
        <v>0</v>
      </c>
      <c r="K185" s="164">
        <v>0</v>
      </c>
      <c r="L185" s="164">
        <v>0</v>
      </c>
      <c r="M185" s="164">
        <v>787.46687073526903</v>
      </c>
      <c r="N185" s="164">
        <v>787.46687073526903</v>
      </c>
    </row>
    <row r="186" spans="1:14" s="319" customFormat="1" x14ac:dyDescent="0.2">
      <c r="A186" s="318" t="s">
        <v>3473</v>
      </c>
      <c r="B186" s="319">
        <v>482702.30769230699</v>
      </c>
      <c r="C186" s="319">
        <v>639409.23076923005</v>
      </c>
      <c r="D186" s="319">
        <v>819089.23076923005</v>
      </c>
      <c r="E186" s="319">
        <v>1021744.61538461</v>
      </c>
      <c r="F186" s="319">
        <v>1247469.2307692301</v>
      </c>
      <c r="G186" s="319">
        <v>1496560.7692307599</v>
      </c>
      <c r="H186" s="319">
        <v>1768998.4615384601</v>
      </c>
      <c r="I186" s="319">
        <v>2050588.4615384601</v>
      </c>
      <c r="J186" s="319">
        <v>2341330</v>
      </c>
      <c r="K186" s="319">
        <v>2641238.4615384601</v>
      </c>
      <c r="L186" s="319">
        <v>2941880</v>
      </c>
      <c r="M186" s="319">
        <v>3243219.2307692301</v>
      </c>
      <c r="N186" s="319">
        <v>3243219.2307692301</v>
      </c>
    </row>
    <row r="187" spans="1:14" s="319" customFormat="1" x14ac:dyDescent="0.2">
      <c r="A187" s="318" t="s">
        <v>3474</v>
      </c>
      <c r="B187" s="319">
        <v>622616.92307692301</v>
      </c>
      <c r="C187" s="319">
        <v>801833.84615384601</v>
      </c>
      <c r="D187" s="319">
        <v>1003598.46153846</v>
      </c>
      <c r="E187" s="319">
        <v>1228060</v>
      </c>
      <c r="F187" s="319">
        <v>1475213.07692307</v>
      </c>
      <c r="G187" s="319">
        <v>1745110.7692307599</v>
      </c>
      <c r="H187" s="319">
        <v>2037755.3846153801</v>
      </c>
      <c r="I187" s="319">
        <v>2330292.3076923001</v>
      </c>
      <c r="J187" s="319">
        <v>2623476.1538461498</v>
      </c>
      <c r="K187" s="319">
        <v>2917848.4615384601</v>
      </c>
      <c r="L187" s="319">
        <v>3212861.5384615301</v>
      </c>
      <c r="M187" s="319">
        <v>3470835.3846153799</v>
      </c>
      <c r="N187" s="319">
        <v>3470835.3846153799</v>
      </c>
    </row>
    <row r="188" spans="1:14" s="319" customFormat="1" x14ac:dyDescent="0.2">
      <c r="A188" s="318" t="s">
        <v>3475</v>
      </c>
      <c r="B188" s="319">
        <v>0</v>
      </c>
      <c r="C188" s="319">
        <v>0</v>
      </c>
      <c r="D188" s="319">
        <v>0</v>
      </c>
      <c r="E188" s="319">
        <v>0</v>
      </c>
      <c r="F188" s="319">
        <v>22388.461538461499</v>
      </c>
      <c r="G188" s="319">
        <v>67687.692307692298</v>
      </c>
      <c r="H188" s="319">
        <v>135930.76923076899</v>
      </c>
      <c r="I188" s="319">
        <v>227459.23076922999</v>
      </c>
      <c r="J188" s="319">
        <v>342279.23076922999</v>
      </c>
      <c r="K188" s="319">
        <v>480284.61538461503</v>
      </c>
      <c r="L188" s="319">
        <v>641603.07692307699</v>
      </c>
      <c r="M188" s="319">
        <v>826206.15384615306</v>
      </c>
      <c r="N188" s="319">
        <v>826206.15384615306</v>
      </c>
    </row>
    <row r="189" spans="1:14" s="319" customFormat="1" x14ac:dyDescent="0.2">
      <c r="A189" s="318" t="s">
        <v>3476</v>
      </c>
      <c r="B189" s="319">
        <v>0</v>
      </c>
      <c r="C189" s="319">
        <v>0</v>
      </c>
      <c r="D189" s="319">
        <v>0</v>
      </c>
      <c r="E189" s="319">
        <v>0</v>
      </c>
      <c r="F189" s="319">
        <v>20836.1538461538</v>
      </c>
      <c r="G189" s="319">
        <v>62616.1538461538</v>
      </c>
      <c r="H189" s="319">
        <v>125371.538461538</v>
      </c>
      <c r="I189" s="319">
        <v>209121.538461538</v>
      </c>
      <c r="J189" s="319">
        <v>313896.153846153</v>
      </c>
      <c r="K189" s="319">
        <v>439713.07692307601</v>
      </c>
      <c r="L189" s="319">
        <v>586796.92307692301</v>
      </c>
      <c r="M189" s="319">
        <v>755158.46153846104</v>
      </c>
      <c r="N189" s="319">
        <v>755158.46153846104</v>
      </c>
    </row>
    <row r="190" spans="1:14" s="319" customFormat="1" x14ac:dyDescent="0.2">
      <c r="A190" s="318" t="s">
        <v>3477</v>
      </c>
      <c r="B190" s="319">
        <v>0</v>
      </c>
      <c r="C190" s="319">
        <v>0</v>
      </c>
      <c r="D190" s="319">
        <v>0</v>
      </c>
      <c r="E190" s="319">
        <v>0</v>
      </c>
      <c r="F190" s="319">
        <v>22406.1538461538</v>
      </c>
      <c r="G190" s="319">
        <v>67388.461538461503</v>
      </c>
      <c r="H190" s="319">
        <v>135286.92307692301</v>
      </c>
      <c r="I190" s="319">
        <v>226370</v>
      </c>
      <c r="J190" s="319">
        <v>340646.153846153</v>
      </c>
      <c r="K190" s="319">
        <v>478131.53846153797</v>
      </c>
      <c r="L190" s="319">
        <v>638838.46153846104</v>
      </c>
      <c r="M190" s="319">
        <v>822906.15384615306</v>
      </c>
      <c r="N190" s="319">
        <v>822906.15384615306</v>
      </c>
    </row>
    <row r="191" spans="1:14" s="319" customFormat="1" x14ac:dyDescent="0.2">
      <c r="A191" s="318" t="s">
        <v>3478</v>
      </c>
      <c r="B191" s="319">
        <v>0</v>
      </c>
      <c r="C191" s="319">
        <v>0</v>
      </c>
      <c r="D191" s="319">
        <v>0</v>
      </c>
      <c r="E191" s="319">
        <v>0</v>
      </c>
      <c r="F191" s="319">
        <v>19729.2307692307</v>
      </c>
      <c r="G191" s="319">
        <v>59625.384615384603</v>
      </c>
      <c r="H191" s="319">
        <v>119877.69230769201</v>
      </c>
      <c r="I191" s="319">
        <v>200502.30769230699</v>
      </c>
      <c r="J191" s="319">
        <v>301371.53846153797</v>
      </c>
      <c r="K191" s="319">
        <v>422629.23076922999</v>
      </c>
      <c r="L191" s="319">
        <v>564285.38461538404</v>
      </c>
      <c r="M191" s="319">
        <v>726319.23076923005</v>
      </c>
      <c r="N191" s="319">
        <v>726319.23076923005</v>
      </c>
    </row>
    <row r="192" spans="1:14" s="319" customFormat="1" x14ac:dyDescent="0.2">
      <c r="A192" s="318" t="s">
        <v>3479</v>
      </c>
      <c r="B192" s="319">
        <v>0</v>
      </c>
      <c r="C192" s="319">
        <v>0</v>
      </c>
      <c r="D192" s="319">
        <v>0</v>
      </c>
      <c r="E192" s="319">
        <v>0</v>
      </c>
      <c r="F192" s="319">
        <v>0</v>
      </c>
      <c r="G192" s="319">
        <v>0</v>
      </c>
      <c r="H192" s="319">
        <v>0</v>
      </c>
      <c r="I192" s="319">
        <v>0</v>
      </c>
      <c r="J192" s="319">
        <v>0</v>
      </c>
      <c r="K192" s="319">
        <v>0</v>
      </c>
      <c r="L192" s="319">
        <v>0</v>
      </c>
      <c r="M192" s="319">
        <v>0</v>
      </c>
      <c r="N192" s="319">
        <v>0</v>
      </c>
    </row>
    <row r="193" spans="1:14" s="319" customFormat="1" x14ac:dyDescent="0.2">
      <c r="A193" s="318" t="s">
        <v>3480</v>
      </c>
      <c r="B193" s="319">
        <v>0</v>
      </c>
      <c r="C193" s="319">
        <v>0</v>
      </c>
      <c r="D193" s="319">
        <v>0</v>
      </c>
      <c r="E193" s="319">
        <v>0</v>
      </c>
      <c r="F193" s="319">
        <v>0</v>
      </c>
      <c r="G193" s="319">
        <v>0</v>
      </c>
      <c r="H193" s="319">
        <v>0</v>
      </c>
      <c r="I193" s="319">
        <v>0</v>
      </c>
      <c r="J193" s="319">
        <v>0</v>
      </c>
      <c r="K193" s="319">
        <v>0</v>
      </c>
      <c r="L193" s="319">
        <v>0</v>
      </c>
      <c r="M193" s="319">
        <v>0</v>
      </c>
      <c r="N193" s="319">
        <v>0</v>
      </c>
    </row>
    <row r="194" spans="1:14" x14ac:dyDescent="0.2">
      <c r="A194" s="27" t="s">
        <v>3481</v>
      </c>
      <c r="B194" s="164">
        <v>0</v>
      </c>
      <c r="C194" s="164">
        <v>0</v>
      </c>
      <c r="D194" s="164">
        <v>0</v>
      </c>
      <c r="E194" s="164">
        <v>0</v>
      </c>
      <c r="F194" s="164">
        <v>0</v>
      </c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</row>
    <row r="195" spans="1:14" x14ac:dyDescent="0.2">
      <c r="A195" s="30" t="s">
        <v>3482</v>
      </c>
      <c r="B195" s="164">
        <v>57397223.649208002</v>
      </c>
      <c r="C195" s="164">
        <v>60162828.947331101</v>
      </c>
      <c r="D195" s="164">
        <v>63014748.1962047</v>
      </c>
      <c r="E195" s="164">
        <v>65953098.468566097</v>
      </c>
      <c r="F195" s="164">
        <v>69061422.121558905</v>
      </c>
      <c r="G195" s="164">
        <v>72342345.334719494</v>
      </c>
      <c r="H195" s="164">
        <v>75779469.872787401</v>
      </c>
      <c r="I195" s="164">
        <v>79334624.417340904</v>
      </c>
      <c r="J195" s="164">
        <v>83009084.386292905</v>
      </c>
      <c r="K195" s="164">
        <v>86784873.493448794</v>
      </c>
      <c r="L195" s="164">
        <v>90650221.461660996</v>
      </c>
      <c r="M195" s="164">
        <v>94566883.552197501</v>
      </c>
      <c r="N195" s="164">
        <v>94566883.552197501</v>
      </c>
    </row>
    <row r="196" spans="1:14" x14ac:dyDescent="0.2">
      <c r="A196" s="27" t="s">
        <v>1441</v>
      </c>
    </row>
    <row r="197" spans="1:14" x14ac:dyDescent="0.2">
      <c r="A197" s="27" t="s">
        <v>2719</v>
      </c>
    </row>
    <row r="198" spans="1:14" x14ac:dyDescent="0.2">
      <c r="A198" s="27" t="s">
        <v>3793</v>
      </c>
      <c r="B198" s="164">
        <v>2609582653.8403502</v>
      </c>
      <c r="C198" s="164">
        <v>2635317234.6881099</v>
      </c>
      <c r="D198" s="164">
        <v>2659663391.9967799</v>
      </c>
      <c r="E198" s="164">
        <v>2682613592.0179801</v>
      </c>
      <c r="F198" s="164">
        <v>2706922250.1031399</v>
      </c>
      <c r="G198" s="164">
        <v>2728336137.1788502</v>
      </c>
      <c r="H198" s="164">
        <v>2755739426.9021401</v>
      </c>
      <c r="I198" s="164">
        <v>2783061693.5853901</v>
      </c>
      <c r="J198" s="164">
        <v>2808989623.3959699</v>
      </c>
      <c r="K198" s="164">
        <v>2835173882.5143099</v>
      </c>
      <c r="L198" s="164">
        <v>2857269518.3660202</v>
      </c>
      <c r="M198" s="164">
        <v>2883877701.63486</v>
      </c>
      <c r="N198" s="164">
        <v>2883877701.63486</v>
      </c>
    </row>
    <row r="199" spans="1:14" x14ac:dyDescent="0.2">
      <c r="A199" s="27" t="s">
        <v>3484</v>
      </c>
    </row>
    <row r="200" spans="1:14" x14ac:dyDescent="0.2">
      <c r="A200" s="30" t="s">
        <v>3485</v>
      </c>
    </row>
    <row r="201" spans="1:14" x14ac:dyDescent="0.2">
      <c r="A201" s="30" t="s">
        <v>3486</v>
      </c>
    </row>
    <row r="202" spans="1:14" x14ac:dyDescent="0.2">
      <c r="A202" s="27" t="s">
        <v>3487</v>
      </c>
      <c r="B202" s="164">
        <v>796866.68031538394</v>
      </c>
      <c r="C202" s="164">
        <v>904937.556576923</v>
      </c>
      <c r="D202" s="164">
        <v>1013008.43283846</v>
      </c>
      <c r="E202" s="164">
        <v>1121078.55984615</v>
      </c>
      <c r="F202" s="164">
        <v>1229148.68685384</v>
      </c>
      <c r="G202" s="164">
        <v>1337218.81386153</v>
      </c>
      <c r="H202" s="164">
        <v>1445288.9408692301</v>
      </c>
      <c r="I202" s="164">
        <v>1553359.8171307601</v>
      </c>
      <c r="J202" s="164">
        <v>1661429.9441384601</v>
      </c>
      <c r="K202" s="164">
        <v>1769500.0711461499</v>
      </c>
      <c r="L202" s="164">
        <v>1877570.1981538399</v>
      </c>
      <c r="M202" s="164">
        <v>1985640.3251615299</v>
      </c>
      <c r="N202" s="164">
        <v>1985640.3251615299</v>
      </c>
    </row>
    <row r="203" spans="1:14" x14ac:dyDescent="0.2">
      <c r="A203" s="27" t="s">
        <v>3488</v>
      </c>
      <c r="B203" s="164">
        <v>2442938.4191153799</v>
      </c>
      <c r="C203" s="164">
        <v>2598190.5593230701</v>
      </c>
      <c r="D203" s="164">
        <v>2753444.1980384602</v>
      </c>
      <c r="E203" s="164">
        <v>2908697.0874999999</v>
      </c>
      <c r="F203" s="164">
        <v>3063949.9769615298</v>
      </c>
      <c r="G203" s="164">
        <v>3219202.1171692298</v>
      </c>
      <c r="H203" s="164">
        <v>3374454.25737692</v>
      </c>
      <c r="I203" s="164">
        <v>3529707.8960922998</v>
      </c>
      <c r="J203" s="164">
        <v>3684960.0362999998</v>
      </c>
      <c r="K203" s="164">
        <v>3840212.9257615302</v>
      </c>
      <c r="L203" s="164">
        <v>3995465.8152230699</v>
      </c>
      <c r="M203" s="164">
        <v>4150718.70468461</v>
      </c>
      <c r="N203" s="164">
        <v>4150718.70468461</v>
      </c>
    </row>
    <row r="204" spans="1:14" x14ac:dyDescent="0.2">
      <c r="A204" s="27" t="s">
        <v>3489</v>
      </c>
      <c r="B204" s="164">
        <v>446148.44746922998</v>
      </c>
      <c r="C204" s="164">
        <v>501835.99033076898</v>
      </c>
      <c r="D204" s="164">
        <v>557523.53319230699</v>
      </c>
      <c r="E204" s="164">
        <v>613211.82530769205</v>
      </c>
      <c r="F204" s="164">
        <v>668899.36816922994</v>
      </c>
      <c r="G204" s="164">
        <v>724586.911030769</v>
      </c>
      <c r="H204" s="164">
        <v>780274.45389230701</v>
      </c>
      <c r="I204" s="164">
        <v>835962.74600769195</v>
      </c>
      <c r="J204" s="164">
        <v>891650.28886923101</v>
      </c>
      <c r="K204" s="164">
        <v>947337.83173076902</v>
      </c>
      <c r="L204" s="164">
        <v>1003025.3745923</v>
      </c>
      <c r="M204" s="164">
        <v>1058713.6667076901</v>
      </c>
      <c r="N204" s="164">
        <v>1058713.6667076901</v>
      </c>
    </row>
    <row r="205" spans="1:14" x14ac:dyDescent="0.2">
      <c r="A205" s="27" t="s">
        <v>3490</v>
      </c>
      <c r="B205" s="164">
        <v>320796.78049999999</v>
      </c>
      <c r="C205" s="164">
        <v>356631.34419999999</v>
      </c>
      <c r="D205" s="164">
        <v>392465.90789999999</v>
      </c>
      <c r="E205" s="164">
        <v>428300.47159999999</v>
      </c>
      <c r="F205" s="164">
        <v>464135.03529999999</v>
      </c>
      <c r="G205" s="164">
        <v>499969.59899999999</v>
      </c>
      <c r="H205" s="164">
        <v>535804.16269999999</v>
      </c>
      <c r="I205" s="164">
        <v>571638.72640000004</v>
      </c>
      <c r="J205" s="164">
        <v>607473.29009999998</v>
      </c>
      <c r="K205" s="164">
        <v>643307.85379999899</v>
      </c>
      <c r="L205" s="164">
        <v>679142.41749999998</v>
      </c>
      <c r="M205" s="164">
        <v>714976.98120000004</v>
      </c>
      <c r="N205" s="164">
        <v>714976.98120000004</v>
      </c>
    </row>
    <row r="206" spans="1:14" x14ac:dyDescent="0.2">
      <c r="A206" s="27" t="s">
        <v>3491</v>
      </c>
      <c r="B206" s="164">
        <v>459323.32709999999</v>
      </c>
      <c r="C206" s="164">
        <v>482495.50079999998</v>
      </c>
      <c r="D206" s="164">
        <v>505667.67450000002</v>
      </c>
      <c r="E206" s="164">
        <v>528839.84820000001</v>
      </c>
      <c r="F206" s="164">
        <v>552012.02190000005</v>
      </c>
      <c r="G206" s="164">
        <v>575184.19559999998</v>
      </c>
      <c r="H206" s="164">
        <v>598356.36930000002</v>
      </c>
      <c r="I206" s="164">
        <v>621528.54299999995</v>
      </c>
      <c r="J206" s="164">
        <v>644700.71669999999</v>
      </c>
      <c r="K206" s="164">
        <v>667872.89040000003</v>
      </c>
      <c r="L206" s="164">
        <v>691045.06409999996</v>
      </c>
      <c r="M206" s="164">
        <v>714217.2378</v>
      </c>
      <c r="N206" s="164">
        <v>714217.2378</v>
      </c>
    </row>
    <row r="207" spans="1:14" x14ac:dyDescent="0.2">
      <c r="A207" s="27" t="s">
        <v>3492</v>
      </c>
      <c r="B207" s="164">
        <v>77403304.1980692</v>
      </c>
      <c r="C207" s="164">
        <v>77512600.853623003</v>
      </c>
      <c r="D207" s="164">
        <v>77603375.954099998</v>
      </c>
      <c r="E207" s="164">
        <v>77712671.860400006</v>
      </c>
      <c r="F207" s="164">
        <v>77821967.7667</v>
      </c>
      <c r="G207" s="164">
        <v>77912743.6164307</v>
      </c>
      <c r="H207" s="164">
        <v>78022038.773476899</v>
      </c>
      <c r="I207" s="164">
        <v>78131335.429030702</v>
      </c>
      <c r="J207" s="164">
        <v>78222109.780253798</v>
      </c>
      <c r="K207" s="164">
        <v>78331406.435807705</v>
      </c>
      <c r="L207" s="164">
        <v>78440702.342107698</v>
      </c>
      <c r="M207" s="164">
        <v>78531477.442584604</v>
      </c>
      <c r="N207" s="164">
        <v>78531477.442584604</v>
      </c>
    </row>
    <row r="208" spans="1:14" x14ac:dyDescent="0.2">
      <c r="A208" s="27" t="s">
        <v>3493</v>
      </c>
      <c r="B208" s="164">
        <v>26551161.692400001</v>
      </c>
      <c r="C208" s="164">
        <v>26819053.658822998</v>
      </c>
      <c r="D208" s="164">
        <v>27086945.6252461</v>
      </c>
      <c r="E208" s="164">
        <v>27354837.591669202</v>
      </c>
      <c r="F208" s="164">
        <v>27622728.808838401</v>
      </c>
      <c r="G208" s="164">
        <v>27890620.775261499</v>
      </c>
      <c r="H208" s="164">
        <v>28158511.992430702</v>
      </c>
      <c r="I208" s="164">
        <v>28426403.9588538</v>
      </c>
      <c r="J208" s="164">
        <v>28694295.925276902</v>
      </c>
      <c r="K208" s="164">
        <v>28962187.8917</v>
      </c>
      <c r="L208" s="164">
        <v>29230079.858123001</v>
      </c>
      <c r="M208" s="164">
        <v>29497971.0752923</v>
      </c>
      <c r="N208" s="164">
        <v>29497971.0752923</v>
      </c>
    </row>
    <row r="209" spans="1:14" x14ac:dyDescent="0.2">
      <c r="A209" s="27" t="s">
        <v>3494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0</v>
      </c>
    </row>
    <row r="210" spans="1:14" x14ac:dyDescent="0.2">
      <c r="A210" s="27" t="s">
        <v>3495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</row>
    <row r="211" spans="1:14" x14ac:dyDescent="0.2">
      <c r="A211" s="30" t="s">
        <v>3496</v>
      </c>
      <c r="B211" s="164">
        <v>108420539.54496901</v>
      </c>
      <c r="C211" s="164">
        <v>109175745.46367601</v>
      </c>
      <c r="D211" s="164">
        <v>109912431.32581501</v>
      </c>
      <c r="E211" s="164">
        <v>110667637.244523</v>
      </c>
      <c r="F211" s="164">
        <v>111422841.66472299</v>
      </c>
      <c r="G211" s="164">
        <v>112159526.02835301</v>
      </c>
      <c r="H211" s="164">
        <v>112914728.950046</v>
      </c>
      <c r="I211" s="164">
        <v>113669937.116515</v>
      </c>
      <c r="J211" s="164">
        <v>114406619.981638</v>
      </c>
      <c r="K211" s="164">
        <v>115161825.900346</v>
      </c>
      <c r="L211" s="164">
        <v>115917031.0698</v>
      </c>
      <c r="M211" s="164">
        <v>116653715.43343</v>
      </c>
      <c r="N211" s="164">
        <v>116653715.43343</v>
      </c>
    </row>
    <row r="212" spans="1:14" x14ac:dyDescent="0.2">
      <c r="A212" s="27" t="s">
        <v>939</v>
      </c>
    </row>
    <row r="213" spans="1:14" x14ac:dyDescent="0.2">
      <c r="A213" s="30" t="s">
        <v>3497</v>
      </c>
    </row>
    <row r="214" spans="1:14" x14ac:dyDescent="0.2">
      <c r="A214" s="27" t="s">
        <v>3498</v>
      </c>
      <c r="B214" s="164">
        <v>18338766.932036199</v>
      </c>
      <c r="C214" s="164">
        <v>18393982.997182101</v>
      </c>
      <c r="D214" s="164">
        <v>18449199.062328</v>
      </c>
      <c r="E214" s="164">
        <v>18504415.127473898</v>
      </c>
      <c r="F214" s="164">
        <v>18559631.192619801</v>
      </c>
      <c r="G214" s="164">
        <v>18614847.257765599</v>
      </c>
      <c r="H214" s="164">
        <v>18670063.322911501</v>
      </c>
      <c r="I214" s="164">
        <v>18725279.3880574</v>
      </c>
      <c r="J214" s="164">
        <v>18780495.453203298</v>
      </c>
      <c r="K214" s="164">
        <v>18835711.5183492</v>
      </c>
      <c r="L214" s="164">
        <v>18890927.583495099</v>
      </c>
      <c r="M214" s="164">
        <v>18946143.648640901</v>
      </c>
      <c r="N214" s="164">
        <v>18946143.648640901</v>
      </c>
    </row>
    <row r="215" spans="1:14" x14ac:dyDescent="0.2">
      <c r="A215" s="27" t="s">
        <v>3499</v>
      </c>
      <c r="B215" s="164">
        <v>517939.74579199002</v>
      </c>
      <c r="C215" s="164">
        <v>-5060.1305861822102</v>
      </c>
      <c r="D215" s="164">
        <v>-3373.4203907881401</v>
      </c>
      <c r="E215" s="164">
        <v>-1686.7101953940701</v>
      </c>
      <c r="F215" s="164">
        <v>0</v>
      </c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</row>
    <row r="216" spans="1:14" x14ac:dyDescent="0.2">
      <c r="A216" s="27" t="s">
        <v>3500</v>
      </c>
      <c r="B216" s="164">
        <v>-141628.07407459701</v>
      </c>
      <c r="C216" s="164">
        <v>-354595.367025955</v>
      </c>
      <c r="D216" s="164">
        <v>-567562.65997731197</v>
      </c>
      <c r="E216" s="164">
        <v>-780529.95292866998</v>
      </c>
      <c r="F216" s="164">
        <v>-993497.24588002695</v>
      </c>
      <c r="G216" s="164">
        <v>-993497.24588002695</v>
      </c>
      <c r="H216" s="164">
        <v>-993497.24588002695</v>
      </c>
      <c r="I216" s="164">
        <v>-993497.24588002695</v>
      </c>
      <c r="J216" s="164">
        <v>-993497.24588002695</v>
      </c>
      <c r="K216" s="164">
        <v>-993497.24588002695</v>
      </c>
      <c r="L216" s="164">
        <v>-993497.24588002695</v>
      </c>
      <c r="M216" s="164">
        <v>-993497.24588002695</v>
      </c>
      <c r="N216" s="164">
        <v>-993497.24588002695</v>
      </c>
    </row>
    <row r="217" spans="1:14" x14ac:dyDescent="0.2">
      <c r="A217" s="27" t="s">
        <v>3501</v>
      </c>
      <c r="B217" s="164">
        <v>523011.27788350702</v>
      </c>
      <c r="C217" s="164">
        <v>561427.93751337205</v>
      </c>
      <c r="D217" s="164">
        <v>599844.59714323597</v>
      </c>
      <c r="E217" s="164">
        <v>638261.25677310105</v>
      </c>
      <c r="F217" s="164">
        <v>676677.20380888297</v>
      </c>
      <c r="G217" s="164">
        <v>715093.15084466396</v>
      </c>
      <c r="H217" s="164">
        <v>753509.09788044496</v>
      </c>
      <c r="I217" s="164">
        <v>791925.04491622699</v>
      </c>
      <c r="J217" s="164">
        <v>830340.99195200799</v>
      </c>
      <c r="K217" s="164">
        <v>868756.93898778898</v>
      </c>
      <c r="L217" s="164">
        <v>907172.88602357102</v>
      </c>
      <c r="M217" s="164">
        <v>945588.83305935201</v>
      </c>
      <c r="N217" s="164">
        <v>945588.83305935201</v>
      </c>
    </row>
    <row r="218" spans="1:14" x14ac:dyDescent="0.2">
      <c r="A218" s="27" t="s">
        <v>3502</v>
      </c>
      <c r="B218" s="164">
        <v>0</v>
      </c>
      <c r="C218" s="164">
        <v>0</v>
      </c>
      <c r="D218" s="164">
        <v>0</v>
      </c>
      <c r="E218" s="164">
        <v>0</v>
      </c>
      <c r="F218" s="164">
        <v>0</v>
      </c>
      <c r="G218" s="164">
        <v>0</v>
      </c>
      <c r="H218" s="164">
        <v>0</v>
      </c>
      <c r="I218" s="164">
        <v>0</v>
      </c>
      <c r="J218" s="164">
        <v>0</v>
      </c>
      <c r="K218" s="164">
        <v>0</v>
      </c>
      <c r="L218" s="164">
        <v>0</v>
      </c>
      <c r="M218" s="164">
        <v>0</v>
      </c>
      <c r="N218" s="164">
        <v>0</v>
      </c>
    </row>
    <row r="219" spans="1:14" x14ac:dyDescent="0.2">
      <c r="A219" s="30" t="s">
        <v>3503</v>
      </c>
      <c r="B219" s="164">
        <v>19238089.8816371</v>
      </c>
      <c r="C219" s="164">
        <v>18595755.4370833</v>
      </c>
      <c r="D219" s="164">
        <v>18478107.579103101</v>
      </c>
      <c r="E219" s="164">
        <v>18360459.721122898</v>
      </c>
      <c r="F219" s="164">
        <v>18242811.1505486</v>
      </c>
      <c r="G219" s="164">
        <v>18336443.162730299</v>
      </c>
      <c r="H219" s="164">
        <v>18430075.174911901</v>
      </c>
      <c r="I219" s="164">
        <v>18523707.187093601</v>
      </c>
      <c r="J219" s="164">
        <v>18617339.1992753</v>
      </c>
      <c r="K219" s="164">
        <v>18710971.211456899</v>
      </c>
      <c r="L219" s="164">
        <v>18804603.223638602</v>
      </c>
      <c r="M219" s="164">
        <v>18898235.235820301</v>
      </c>
      <c r="N219" s="164">
        <v>18898235.235820301</v>
      </c>
    </row>
    <row r="220" spans="1:14" x14ac:dyDescent="0.2">
      <c r="A220" s="27" t="s">
        <v>3504</v>
      </c>
    </row>
    <row r="221" spans="1:14" x14ac:dyDescent="0.2">
      <c r="A221" s="30" t="s">
        <v>3505</v>
      </c>
    </row>
    <row r="222" spans="1:14" x14ac:dyDescent="0.2">
      <c r="A222" s="27" t="s">
        <v>3506</v>
      </c>
      <c r="B222" s="164">
        <v>1317610.5997327301</v>
      </c>
      <c r="C222" s="164">
        <v>1157469.61322458</v>
      </c>
      <c r="D222" s="164">
        <v>997327.89510154596</v>
      </c>
      <c r="E222" s="164">
        <v>837186.90859339095</v>
      </c>
      <c r="F222" s="164">
        <v>677045.19047035498</v>
      </c>
      <c r="G222" s="164">
        <v>516903.47234731901</v>
      </c>
      <c r="H222" s="164">
        <v>373468.18003720703</v>
      </c>
      <c r="I222" s="164">
        <v>379580.09075501701</v>
      </c>
      <c r="J222" s="164">
        <v>385692.001472826</v>
      </c>
      <c r="K222" s="164">
        <v>391803.18057575403</v>
      </c>
      <c r="L222" s="164">
        <v>397915.09129356401</v>
      </c>
      <c r="M222" s="164">
        <v>404027.002011373</v>
      </c>
      <c r="N222" s="164">
        <v>404027.002011373</v>
      </c>
    </row>
    <row r="223" spans="1:14" x14ac:dyDescent="0.2">
      <c r="A223" s="27" t="s">
        <v>3507</v>
      </c>
      <c r="B223" s="164">
        <v>-1337059.1181205099</v>
      </c>
      <c r="C223" s="164">
        <v>-1327130.37256732</v>
      </c>
      <c r="D223" s="164">
        <v>-711006.02164224698</v>
      </c>
      <c r="E223" s="164">
        <v>-94881.670717171801</v>
      </c>
      <c r="F223" s="164">
        <v>521242.68020790402</v>
      </c>
      <c r="G223" s="164">
        <v>531971.08082628495</v>
      </c>
      <c r="H223" s="164">
        <v>542700.94467442797</v>
      </c>
      <c r="I223" s="164">
        <v>553431.540137453</v>
      </c>
      <c r="J223" s="164">
        <v>564161.40398559696</v>
      </c>
      <c r="K223" s="164">
        <v>574891.26783373998</v>
      </c>
      <c r="L223" s="164">
        <v>585621.13168188406</v>
      </c>
      <c r="M223" s="164">
        <v>596350.99553002696</v>
      </c>
      <c r="N223" s="164">
        <v>596350.99553002696</v>
      </c>
    </row>
    <row r="224" spans="1:14" x14ac:dyDescent="0.2">
      <c r="A224" s="27" t="s">
        <v>3508</v>
      </c>
      <c r="B224" s="164">
        <v>1320326.35417186</v>
      </c>
      <c r="C224" s="164">
        <v>1329639.0799950601</v>
      </c>
      <c r="D224" s="164">
        <v>1338951.8058182599</v>
      </c>
      <c r="E224" s="164">
        <v>1348265.2632563401</v>
      </c>
      <c r="F224" s="164">
        <v>1357577.9890795399</v>
      </c>
      <c r="G224" s="164">
        <v>1366890.71490273</v>
      </c>
      <c r="H224" s="164">
        <v>1376203.44072593</v>
      </c>
      <c r="I224" s="164">
        <v>1385516.1665491301</v>
      </c>
      <c r="J224" s="164">
        <v>1394828.89237233</v>
      </c>
      <c r="K224" s="164">
        <v>1404141.61819553</v>
      </c>
      <c r="L224" s="164">
        <v>1413454.3440187201</v>
      </c>
      <c r="M224" s="164">
        <v>1422767.0698419199</v>
      </c>
      <c r="N224" s="164">
        <v>1422767.0698419199</v>
      </c>
    </row>
    <row r="225" spans="1:14" x14ac:dyDescent="0.2">
      <c r="A225" s="27" t="s">
        <v>3509</v>
      </c>
      <c r="B225" s="164">
        <v>9658046.5839094091</v>
      </c>
      <c r="C225" s="164">
        <v>9711210.1108689904</v>
      </c>
      <c r="D225" s="164">
        <v>9764374.3694434501</v>
      </c>
      <c r="E225" s="164">
        <v>9817537.8964030296</v>
      </c>
      <c r="F225" s="164">
        <v>9870702.1549774893</v>
      </c>
      <c r="G225" s="164">
        <v>9923866.4135519508</v>
      </c>
      <c r="H225" s="164">
        <v>9977029.9405115303</v>
      </c>
      <c r="I225" s="164">
        <v>10030194.199085901</v>
      </c>
      <c r="J225" s="164">
        <v>10083358.457660399</v>
      </c>
      <c r="K225" s="164">
        <v>10136522.7162349</v>
      </c>
      <c r="L225" s="164">
        <v>10189686.2431945</v>
      </c>
      <c r="M225" s="164">
        <v>10242849.770153999</v>
      </c>
      <c r="N225" s="164">
        <v>10242849.770153999</v>
      </c>
    </row>
    <row r="226" spans="1:14" x14ac:dyDescent="0.2">
      <c r="A226" s="27" t="s">
        <v>3510</v>
      </c>
      <c r="B226" s="164">
        <v>-411184.39039446198</v>
      </c>
      <c r="C226" s="164">
        <v>-530270.80784230202</v>
      </c>
      <c r="D226" s="164">
        <v>-649357.225290142</v>
      </c>
      <c r="E226" s="164">
        <v>-768443.64273798303</v>
      </c>
      <c r="F226" s="164">
        <v>-887530.06018582301</v>
      </c>
      <c r="G226" s="164">
        <v>-1006616.47763366</v>
      </c>
      <c r="H226" s="164">
        <v>-1107998.54657057</v>
      </c>
      <c r="I226" s="164">
        <v>-1078212.3099109901</v>
      </c>
      <c r="J226" s="164">
        <v>-1048426.0732514</v>
      </c>
      <c r="K226" s="164">
        <v>-1018639.83659182</v>
      </c>
      <c r="L226" s="164">
        <v>-988853.59993223904</v>
      </c>
      <c r="M226" s="164">
        <v>-959067.36327265506</v>
      </c>
      <c r="N226" s="164">
        <v>-959067.36327265506</v>
      </c>
    </row>
    <row r="227" spans="1:14" x14ac:dyDescent="0.2">
      <c r="A227" s="27" t="s">
        <v>3511</v>
      </c>
      <c r="B227" s="164">
        <v>5765201.3520531403</v>
      </c>
      <c r="C227" s="164">
        <v>5805659.65498525</v>
      </c>
      <c r="D227" s="164">
        <v>5846117.9579173597</v>
      </c>
      <c r="E227" s="164">
        <v>5886576.2608494703</v>
      </c>
      <c r="F227" s="164">
        <v>5927035.2953964705</v>
      </c>
      <c r="G227" s="164">
        <v>5967494.3299434604</v>
      </c>
      <c r="H227" s="164">
        <v>6007953.3644904504</v>
      </c>
      <c r="I227" s="164">
        <v>6048412.3990374403</v>
      </c>
      <c r="J227" s="164">
        <v>6088871.4335844396</v>
      </c>
      <c r="K227" s="164">
        <v>6129329.7365165502</v>
      </c>
      <c r="L227" s="164">
        <v>6169787.3078337796</v>
      </c>
      <c r="M227" s="164">
        <v>6210244.87915101</v>
      </c>
      <c r="N227" s="164">
        <v>6210244.87915101</v>
      </c>
    </row>
    <row r="228" spans="1:14" x14ac:dyDescent="0.2">
      <c r="A228" s="27" t="s">
        <v>3512</v>
      </c>
      <c r="B228" s="164">
        <v>115794.150482297</v>
      </c>
      <c r="C228" s="164">
        <v>86845.612861723203</v>
      </c>
      <c r="D228" s="164">
        <v>57897.075241148799</v>
      </c>
      <c r="E228" s="164">
        <v>28948.5376205744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</row>
    <row r="229" spans="1:14" x14ac:dyDescent="0.2">
      <c r="A229" s="27" t="s">
        <v>3513</v>
      </c>
      <c r="B229" s="164">
        <v>434305.61548602598</v>
      </c>
      <c r="C229" s="164">
        <v>447196.66969332797</v>
      </c>
      <c r="D229" s="164">
        <v>460088.45551551098</v>
      </c>
      <c r="E229" s="164">
        <v>472979.50972281297</v>
      </c>
      <c r="F229" s="164">
        <v>485871.29554499598</v>
      </c>
      <c r="G229" s="164">
        <v>498762.34975229797</v>
      </c>
      <c r="H229" s="164">
        <v>511653.40395960002</v>
      </c>
      <c r="I229" s="164">
        <v>524544.45816690195</v>
      </c>
      <c r="J229" s="164">
        <v>537435.512374204</v>
      </c>
      <c r="K229" s="164">
        <v>550327.29819638701</v>
      </c>
      <c r="L229" s="164">
        <v>563218.35240368894</v>
      </c>
      <c r="M229" s="164">
        <v>576110.13822587195</v>
      </c>
      <c r="N229" s="164">
        <v>576110.13822587195</v>
      </c>
    </row>
    <row r="230" spans="1:14" x14ac:dyDescent="0.2">
      <c r="A230" s="27" t="s">
        <v>3514</v>
      </c>
      <c r="B230" s="164">
        <v>1365521.8634599501</v>
      </c>
      <c r="C230" s="164">
        <v>1024619.32501613</v>
      </c>
      <c r="D230" s="164">
        <v>683716.78657230595</v>
      </c>
      <c r="E230" s="164">
        <v>342814.24812848202</v>
      </c>
      <c r="F230" s="164">
        <v>1911.7096846583299</v>
      </c>
      <c r="G230" s="164">
        <v>1911.7096846583299</v>
      </c>
      <c r="H230" s="164">
        <v>1911.7096846583299</v>
      </c>
      <c r="I230" s="164">
        <v>1911.7096846583299</v>
      </c>
      <c r="J230" s="164">
        <v>1911.7096846583299</v>
      </c>
      <c r="K230" s="164">
        <v>1911.7096846583299</v>
      </c>
      <c r="L230" s="164">
        <v>1911.7096846583299</v>
      </c>
      <c r="M230" s="164">
        <v>1911.7096846583299</v>
      </c>
      <c r="N230" s="164">
        <v>1911.7096846583299</v>
      </c>
    </row>
    <row r="231" spans="1:14" x14ac:dyDescent="0.2">
      <c r="A231" s="27" t="s">
        <v>3515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</row>
    <row r="232" spans="1:14" x14ac:dyDescent="0.2">
      <c r="A232" s="30" t="s">
        <v>3516</v>
      </c>
      <c r="B232" s="164">
        <v>18228563.010780402</v>
      </c>
      <c r="C232" s="164">
        <v>17705238.886235401</v>
      </c>
      <c r="D232" s="164">
        <v>17788111.098677199</v>
      </c>
      <c r="E232" s="164">
        <v>17870983.311118901</v>
      </c>
      <c r="F232" s="164">
        <v>17953856.255175501</v>
      </c>
      <c r="G232" s="164">
        <v>17801183.593375001</v>
      </c>
      <c r="H232" s="164">
        <v>17682922.437513199</v>
      </c>
      <c r="I232" s="164">
        <v>17845378.253505599</v>
      </c>
      <c r="J232" s="164">
        <v>18007833.3378831</v>
      </c>
      <c r="K232" s="164">
        <v>18170287.690645698</v>
      </c>
      <c r="L232" s="164">
        <v>18332740.580178499</v>
      </c>
      <c r="M232" s="164">
        <v>18495194.201326199</v>
      </c>
      <c r="N232" s="164">
        <v>18495194.201326199</v>
      </c>
    </row>
    <row r="233" spans="1:14" x14ac:dyDescent="0.2">
      <c r="A233" s="27" t="s">
        <v>3517</v>
      </c>
    </row>
    <row r="234" spans="1:14" x14ac:dyDescent="0.2">
      <c r="A234" s="30" t="s">
        <v>3518</v>
      </c>
    </row>
    <row r="235" spans="1:14" x14ac:dyDescent="0.2">
      <c r="A235" s="27" t="s">
        <v>3519</v>
      </c>
      <c r="B235" s="164">
        <v>816613.63452068495</v>
      </c>
      <c r="C235" s="164">
        <v>878277.31050690101</v>
      </c>
      <c r="D235" s="164">
        <v>939940.23723824404</v>
      </c>
      <c r="E235" s="164">
        <v>1001603.16396958</v>
      </c>
      <c r="F235" s="164">
        <v>1063266.8399558</v>
      </c>
      <c r="G235" s="164">
        <v>1124929.7666871401</v>
      </c>
      <c r="H235" s="164">
        <v>1186592.69341849</v>
      </c>
      <c r="I235" s="164">
        <v>1248255.6201498299</v>
      </c>
      <c r="J235" s="164">
        <v>1309918.54688117</v>
      </c>
      <c r="K235" s="164">
        <v>1371581.4736125199</v>
      </c>
      <c r="L235" s="164">
        <v>1433244.40034386</v>
      </c>
      <c r="M235" s="164">
        <v>1494908.0763300699</v>
      </c>
      <c r="N235" s="164">
        <v>1494908.0763300699</v>
      </c>
    </row>
    <row r="236" spans="1:14" x14ac:dyDescent="0.2">
      <c r="A236" s="27" t="s">
        <v>3520</v>
      </c>
      <c r="B236" s="164">
        <v>1043450.5470945199</v>
      </c>
      <c r="C236" s="164">
        <v>1104113.21857141</v>
      </c>
      <c r="D236" s="164">
        <v>1164775.8900482999</v>
      </c>
      <c r="E236" s="164">
        <v>1225438.56152518</v>
      </c>
      <c r="F236" s="164">
        <v>1286101.2330020701</v>
      </c>
      <c r="G236" s="164">
        <v>1346763.90447896</v>
      </c>
      <c r="H236" s="164">
        <v>1407426.5759558501</v>
      </c>
      <c r="I236" s="164">
        <v>1468088.4981778699</v>
      </c>
      <c r="J236" s="164">
        <v>1528750.42039989</v>
      </c>
      <c r="K236" s="164">
        <v>1589412.3426218999</v>
      </c>
      <c r="L236" s="164">
        <v>1650074.26484392</v>
      </c>
      <c r="M236" s="164">
        <v>1710736.1870659399</v>
      </c>
      <c r="N236" s="164">
        <v>1710736.1870659399</v>
      </c>
    </row>
    <row r="237" spans="1:14" x14ac:dyDescent="0.2">
      <c r="A237" s="27" t="s">
        <v>3521</v>
      </c>
      <c r="B237" s="164">
        <v>538042.17152769596</v>
      </c>
      <c r="C237" s="164">
        <v>575155.76236975205</v>
      </c>
      <c r="D237" s="164">
        <v>612269.35321180802</v>
      </c>
      <c r="E237" s="164">
        <v>649383.69330873596</v>
      </c>
      <c r="F237" s="164">
        <v>686497.28415079205</v>
      </c>
      <c r="G237" s="164">
        <v>723610.87499284802</v>
      </c>
      <c r="H237" s="164">
        <v>760725.21508977597</v>
      </c>
      <c r="I237" s="164">
        <v>797838.80593183194</v>
      </c>
      <c r="J237" s="164">
        <v>834952.39677388803</v>
      </c>
      <c r="K237" s="164">
        <v>872066.73687081598</v>
      </c>
      <c r="L237" s="164">
        <v>909180.32771287195</v>
      </c>
      <c r="M237" s="164">
        <v>946293.91855492804</v>
      </c>
      <c r="N237" s="164">
        <v>946293.91855492804</v>
      </c>
    </row>
    <row r="238" spans="1:14" x14ac:dyDescent="0.2">
      <c r="A238" s="27" t="s">
        <v>3522</v>
      </c>
      <c r="B238" s="164">
        <v>879050.54153506295</v>
      </c>
      <c r="C238" s="164">
        <v>940880.55210291804</v>
      </c>
      <c r="D238" s="164">
        <v>1002711.31192564</v>
      </c>
      <c r="E238" s="164">
        <v>1064541.3224935001</v>
      </c>
      <c r="F238" s="164">
        <v>1126371.33306135</v>
      </c>
      <c r="G238" s="164">
        <v>1188201.34362921</v>
      </c>
      <c r="H238" s="164">
        <v>1250031.35419706</v>
      </c>
      <c r="I238" s="164">
        <v>1311861.36476492</v>
      </c>
      <c r="J238" s="164">
        <v>1373691.3753327699</v>
      </c>
      <c r="K238" s="164">
        <v>1435521.3859006299</v>
      </c>
      <c r="L238" s="164">
        <v>1497351.3964684799</v>
      </c>
      <c r="M238" s="164">
        <v>1559181.4070363401</v>
      </c>
      <c r="N238" s="164">
        <v>1559181.4070363401</v>
      </c>
    </row>
    <row r="239" spans="1:14" x14ac:dyDescent="0.2">
      <c r="A239" s="27" t="s">
        <v>3523</v>
      </c>
      <c r="B239" s="164">
        <v>584921.55037466495</v>
      </c>
      <c r="C239" s="164">
        <v>635081.91630721895</v>
      </c>
      <c r="D239" s="164">
        <v>685241.53298490006</v>
      </c>
      <c r="E239" s="164">
        <v>735401.14966258197</v>
      </c>
      <c r="F239" s="164">
        <v>785561.51559513598</v>
      </c>
      <c r="G239" s="164">
        <v>835721.88152768905</v>
      </c>
      <c r="H239" s="164">
        <v>885881.49820537097</v>
      </c>
      <c r="I239" s="164">
        <v>936041.114883053</v>
      </c>
      <c r="J239" s="164">
        <v>986201.48081560596</v>
      </c>
      <c r="K239" s="164">
        <v>1036361.84674816</v>
      </c>
      <c r="L239" s="164">
        <v>1086521.46342584</v>
      </c>
      <c r="M239" s="164">
        <v>1136681.0801035201</v>
      </c>
      <c r="N239" s="164">
        <v>1136681.0801035201</v>
      </c>
    </row>
    <row r="240" spans="1:14" x14ac:dyDescent="0.2">
      <c r="A240" s="27" t="s">
        <v>3524</v>
      </c>
      <c r="B240" s="164">
        <v>419556.50453974702</v>
      </c>
      <c r="C240" s="164">
        <v>477467.91212573298</v>
      </c>
      <c r="D240" s="164">
        <v>535378.57045684604</v>
      </c>
      <c r="E240" s="164">
        <v>593289.97804283095</v>
      </c>
      <c r="F240" s="164">
        <v>651200.636373944</v>
      </c>
      <c r="G240" s="164">
        <v>709112.04395992903</v>
      </c>
      <c r="H240" s="164">
        <v>767023.45154591405</v>
      </c>
      <c r="I240" s="164">
        <v>824934.85913189896</v>
      </c>
      <c r="J240" s="164">
        <v>882846.26671788399</v>
      </c>
      <c r="K240" s="164">
        <v>940757.67430386902</v>
      </c>
      <c r="L240" s="164">
        <v>998669.08188985498</v>
      </c>
      <c r="M240" s="164">
        <v>1056580.48947584</v>
      </c>
      <c r="N240" s="164">
        <v>1056580.48947584</v>
      </c>
    </row>
    <row r="241" spans="1:14" x14ac:dyDescent="0.2">
      <c r="A241" s="27" t="s">
        <v>3525</v>
      </c>
      <c r="B241" s="164">
        <v>419556.50453974702</v>
      </c>
      <c r="C241" s="164">
        <v>477467.91212573298</v>
      </c>
      <c r="D241" s="164">
        <v>535378.57045684604</v>
      </c>
      <c r="E241" s="164">
        <v>593289.97804283095</v>
      </c>
      <c r="F241" s="164">
        <v>651200.636373944</v>
      </c>
      <c r="G241" s="164">
        <v>709112.04395992903</v>
      </c>
      <c r="H241" s="164">
        <v>767023.45154591405</v>
      </c>
      <c r="I241" s="164">
        <v>824934.85913189896</v>
      </c>
      <c r="J241" s="164">
        <v>882846.26671788399</v>
      </c>
      <c r="K241" s="164">
        <v>940757.67430386902</v>
      </c>
      <c r="L241" s="164">
        <v>998669.08188985498</v>
      </c>
      <c r="M241" s="164">
        <v>1056580.48947584</v>
      </c>
      <c r="N241" s="164">
        <v>1056580.48947584</v>
      </c>
    </row>
    <row r="242" spans="1:14" x14ac:dyDescent="0.2">
      <c r="A242" s="27" t="s">
        <v>3526</v>
      </c>
      <c r="B242" s="164">
        <v>585747.22924388503</v>
      </c>
      <c r="C242" s="164">
        <v>644921.88054448494</v>
      </c>
      <c r="D242" s="164">
        <v>704096.53184508404</v>
      </c>
      <c r="E242" s="164">
        <v>763271.93240055605</v>
      </c>
      <c r="F242" s="164">
        <v>822446.58370115503</v>
      </c>
      <c r="G242" s="164">
        <v>881621.23500175495</v>
      </c>
      <c r="H242" s="164">
        <v>940796.63555722602</v>
      </c>
      <c r="I242" s="164">
        <v>999972.03611269803</v>
      </c>
      <c r="J242" s="164">
        <v>1059146.6874132899</v>
      </c>
      <c r="K242" s="164">
        <v>1118321.3387138899</v>
      </c>
      <c r="L242" s="164">
        <v>1177496.73926936</v>
      </c>
      <c r="M242" s="164">
        <v>1236672.13982484</v>
      </c>
      <c r="N242" s="164">
        <v>1236672.13982484</v>
      </c>
    </row>
    <row r="243" spans="1:14" x14ac:dyDescent="0.2">
      <c r="A243" s="27" t="s">
        <v>3527</v>
      </c>
      <c r="B243" s="164">
        <v>419556.50453974702</v>
      </c>
      <c r="C243" s="164">
        <v>477467.91212573298</v>
      </c>
      <c r="D243" s="164">
        <v>535378.57045684604</v>
      </c>
      <c r="E243" s="164">
        <v>593289.97804283095</v>
      </c>
      <c r="F243" s="164">
        <v>651200.636373944</v>
      </c>
      <c r="G243" s="164">
        <v>709112.04395992903</v>
      </c>
      <c r="H243" s="164">
        <v>767023.45154591405</v>
      </c>
      <c r="I243" s="164">
        <v>824934.85913189896</v>
      </c>
      <c r="J243" s="164">
        <v>882846.26671788399</v>
      </c>
      <c r="K243" s="164">
        <v>940757.67430386902</v>
      </c>
      <c r="L243" s="164">
        <v>998669.08188985498</v>
      </c>
      <c r="M243" s="164">
        <v>1056580.48947584</v>
      </c>
      <c r="N243" s="164">
        <v>1056580.48947584</v>
      </c>
    </row>
    <row r="244" spans="1:14" x14ac:dyDescent="0.2">
      <c r="A244" s="27" t="s">
        <v>3528</v>
      </c>
      <c r="B244" s="164">
        <v>569358.77742315002</v>
      </c>
      <c r="C244" s="164">
        <v>628534.17797862203</v>
      </c>
      <c r="D244" s="164">
        <v>687708.82927922101</v>
      </c>
      <c r="E244" s="164">
        <v>746883.48057982</v>
      </c>
      <c r="F244" s="164">
        <v>806058.881135292</v>
      </c>
      <c r="G244" s="164">
        <v>865234.28169076401</v>
      </c>
      <c r="H244" s="164">
        <v>924408.93299136299</v>
      </c>
      <c r="I244" s="164">
        <v>983583.58429196302</v>
      </c>
      <c r="J244" s="164">
        <v>1042758.98484743</v>
      </c>
      <c r="K244" s="164">
        <v>1101934.3854028999</v>
      </c>
      <c r="L244" s="164">
        <v>1161109.0367035</v>
      </c>
      <c r="M244" s="164">
        <v>1220283.6880041</v>
      </c>
      <c r="N244" s="164">
        <v>1220283.6880041</v>
      </c>
    </row>
    <row r="245" spans="1:14" x14ac:dyDescent="0.2">
      <c r="A245" s="27" t="s">
        <v>3529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</row>
    <row r="246" spans="1:14" x14ac:dyDescent="0.2">
      <c r="A246" s="27" t="s">
        <v>3530</v>
      </c>
      <c r="B246" s="164">
        <v>17973.875130417</v>
      </c>
      <c r="C246" s="164">
        <v>20184.177003556</v>
      </c>
      <c r="D246" s="164">
        <v>22394.478876695001</v>
      </c>
      <c r="E246" s="164">
        <v>24604.780749833899</v>
      </c>
      <c r="F246" s="164">
        <v>26815.082622972899</v>
      </c>
      <c r="G246" s="164">
        <v>29026.1337509841</v>
      </c>
      <c r="H246" s="164">
        <v>31237.1848789953</v>
      </c>
      <c r="I246" s="164">
        <v>33447.486752134297</v>
      </c>
      <c r="J246" s="164">
        <v>35657.788625273199</v>
      </c>
      <c r="K246" s="164">
        <v>37868.090498412203</v>
      </c>
      <c r="L246" s="164">
        <v>40078.392371551097</v>
      </c>
      <c r="M246" s="164">
        <v>42288.694244690101</v>
      </c>
      <c r="N246" s="164">
        <v>42288.694244690101</v>
      </c>
    </row>
    <row r="247" spans="1:14" x14ac:dyDescent="0.2">
      <c r="A247" s="27" t="s">
        <v>3531</v>
      </c>
      <c r="B247" s="164">
        <v>22853.0228585123</v>
      </c>
      <c r="C247" s="164">
        <v>25660.480864834899</v>
      </c>
      <c r="D247" s="164">
        <v>28467.938871157501</v>
      </c>
      <c r="E247" s="164">
        <v>31275.3968774801</v>
      </c>
      <c r="F247" s="164">
        <v>34082.105628930403</v>
      </c>
      <c r="G247" s="164">
        <v>36889.563635252998</v>
      </c>
      <c r="H247" s="164">
        <v>39697.0216415756</v>
      </c>
      <c r="I247" s="164">
        <v>42504.479647898203</v>
      </c>
      <c r="J247" s="164">
        <v>45311.937654220797</v>
      </c>
      <c r="K247" s="164">
        <v>48119.3956605434</v>
      </c>
      <c r="L247" s="164">
        <v>50926.853666866002</v>
      </c>
      <c r="M247" s="164">
        <v>53734.311673188597</v>
      </c>
      <c r="N247" s="164">
        <v>53734.311673188597</v>
      </c>
    </row>
    <row r="248" spans="1:14" x14ac:dyDescent="0.2">
      <c r="A248" s="27" t="s">
        <v>3532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</row>
    <row r="249" spans="1:14" x14ac:dyDescent="0.2">
      <c r="A249" s="27" t="s">
        <v>3533</v>
      </c>
      <c r="B249" s="164">
        <v>73886.270717237901</v>
      </c>
      <c r="C249" s="164">
        <v>83122.335527469695</v>
      </c>
      <c r="D249" s="164">
        <v>92359.149592573798</v>
      </c>
      <c r="E249" s="164">
        <v>101595.214402805</v>
      </c>
      <c r="F249" s="164">
        <v>110831.27921303701</v>
      </c>
      <c r="G249" s="164">
        <v>120068.09327814099</v>
      </c>
      <c r="H249" s="164">
        <v>129304.90734324499</v>
      </c>
      <c r="I249" s="164">
        <v>138540.97215347699</v>
      </c>
      <c r="J249" s="164">
        <v>147777.03696370899</v>
      </c>
      <c r="K249" s="164">
        <v>157013.85102881299</v>
      </c>
      <c r="L249" s="164">
        <v>166250.66509391699</v>
      </c>
      <c r="M249" s="164">
        <v>175486.72990414899</v>
      </c>
      <c r="N249" s="164">
        <v>175486.72990414899</v>
      </c>
    </row>
    <row r="250" spans="1:14" x14ac:dyDescent="0.2">
      <c r="A250" s="27" t="s">
        <v>3534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3535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</row>
    <row r="252" spans="1:14" x14ac:dyDescent="0.2">
      <c r="A252" s="27" t="s">
        <v>3536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</row>
    <row r="253" spans="1:14" x14ac:dyDescent="0.2">
      <c r="A253" s="27" t="s">
        <v>3537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</row>
    <row r="254" spans="1:14" x14ac:dyDescent="0.2">
      <c r="A254" s="27" t="s">
        <v>3538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</row>
    <row r="255" spans="1:14" x14ac:dyDescent="0.2">
      <c r="A255" s="27" t="s">
        <v>3539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27" t="s">
        <v>3540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3541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30" t="s">
        <v>3542</v>
      </c>
      <c r="B258" s="164">
        <v>6390567.13404507</v>
      </c>
      <c r="C258" s="164">
        <v>6968335.5481543699</v>
      </c>
      <c r="D258" s="164">
        <v>7546100.9652441703</v>
      </c>
      <c r="E258" s="164">
        <v>8123868.6300985897</v>
      </c>
      <c r="F258" s="164">
        <v>8701634.0471883807</v>
      </c>
      <c r="G258" s="164">
        <v>9279403.2105525509</v>
      </c>
      <c r="H258" s="164">
        <v>9857172.3739167098</v>
      </c>
      <c r="I258" s="164">
        <v>10434938.5402613</v>
      </c>
      <c r="J258" s="164">
        <v>11012705.4558609</v>
      </c>
      <c r="K258" s="164">
        <v>11590473.869970201</v>
      </c>
      <c r="L258" s="164">
        <v>12168240.785569699</v>
      </c>
      <c r="M258" s="164">
        <v>12746007.701169301</v>
      </c>
      <c r="N258" s="164">
        <v>12746007.701169301</v>
      </c>
    </row>
    <row r="259" spans="1:14" x14ac:dyDescent="0.2">
      <c r="A259" s="27" t="s">
        <v>2778</v>
      </c>
    </row>
    <row r="260" spans="1:14" x14ac:dyDescent="0.2">
      <c r="A260" s="30" t="s">
        <v>51</v>
      </c>
      <c r="B260" s="164">
        <v>152277759.57143101</v>
      </c>
      <c r="C260" s="164">
        <v>152445075.33515</v>
      </c>
      <c r="D260" s="164">
        <v>153724750.96883899</v>
      </c>
      <c r="E260" s="164">
        <v>155022948.906863</v>
      </c>
      <c r="F260" s="164">
        <v>156321143.11763501</v>
      </c>
      <c r="G260" s="164">
        <v>157576555.995011</v>
      </c>
      <c r="H260" s="164">
        <v>158884898.93638799</v>
      </c>
      <c r="I260" s="164">
        <v>160473961.09737599</v>
      </c>
      <c r="J260" s="164">
        <v>162044497.974657</v>
      </c>
      <c r="K260" s="164">
        <v>163633558.67241901</v>
      </c>
      <c r="L260" s="164">
        <v>165222615.65918699</v>
      </c>
      <c r="M260" s="164">
        <v>166793152.57174599</v>
      </c>
      <c r="N260" s="164">
        <v>166793152.57174599</v>
      </c>
    </row>
    <row r="261" spans="1:14" x14ac:dyDescent="0.2">
      <c r="A261" s="27" t="s">
        <v>3543</v>
      </c>
    </row>
    <row r="262" spans="1:14" x14ac:dyDescent="0.2">
      <c r="A262" s="27" t="s">
        <v>3544</v>
      </c>
    </row>
    <row r="263" spans="1:14" x14ac:dyDescent="0.2">
      <c r="A263" s="27" t="s">
        <v>3794</v>
      </c>
      <c r="B263" s="164">
        <v>15758374.9236486</v>
      </c>
      <c r="C263" s="164">
        <v>15875090.3431881</v>
      </c>
      <c r="D263" s="164">
        <v>15982700.237651199</v>
      </c>
      <c r="E263" s="164">
        <v>16090276.882068399</v>
      </c>
      <c r="F263" s="164">
        <v>16198140.5852153</v>
      </c>
      <c r="G263" s="164">
        <v>16309560.9349414</v>
      </c>
      <c r="H263" s="164">
        <v>16423601.3882863</v>
      </c>
      <c r="I263" s="164">
        <v>16530871.023946101</v>
      </c>
      <c r="J263" s="164">
        <v>16621143.2361292</v>
      </c>
      <c r="K263" s="164">
        <v>16704037.817289</v>
      </c>
      <c r="L263" s="164">
        <v>16785781.9468599</v>
      </c>
      <c r="M263" s="164">
        <v>16834196.230395898</v>
      </c>
      <c r="N263" s="164">
        <v>16834196.230395898</v>
      </c>
    </row>
    <row r="264" spans="1:14" x14ac:dyDescent="0.2">
      <c r="A264" s="27" t="s">
        <v>3546</v>
      </c>
      <c r="B264" s="164">
        <v>0</v>
      </c>
      <c r="C264" s="164">
        <v>0</v>
      </c>
      <c r="D264" s="164">
        <v>0</v>
      </c>
      <c r="E264" s="164">
        <v>0</v>
      </c>
      <c r="F264" s="164">
        <v>0</v>
      </c>
      <c r="G264" s="164">
        <v>0</v>
      </c>
      <c r="H264" s="164">
        <v>0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</row>
    <row r="265" spans="1:14" x14ac:dyDescent="0.2">
      <c r="A265" s="27" t="s">
        <v>3795</v>
      </c>
      <c r="B265" s="164">
        <v>7948273.8530791001</v>
      </c>
      <c r="C265" s="164">
        <v>8042813.7086566295</v>
      </c>
      <c r="D265" s="164">
        <v>8085496.7926100902</v>
      </c>
      <c r="E265" s="164">
        <v>8136852.5968755698</v>
      </c>
      <c r="F265" s="164">
        <v>8212388.3887048699</v>
      </c>
      <c r="G265" s="164">
        <v>8292376.9158509197</v>
      </c>
      <c r="H265" s="164">
        <v>8370837.0492193</v>
      </c>
      <c r="I265" s="164">
        <v>8445841.94864868</v>
      </c>
      <c r="J265" s="164">
        <v>8512466.7281701807</v>
      </c>
      <c r="K265" s="164">
        <v>8576134.4702741206</v>
      </c>
      <c r="L265" s="164">
        <v>8636165.7656887695</v>
      </c>
      <c r="M265" s="164">
        <v>8671687.3439174909</v>
      </c>
      <c r="N265" s="164">
        <v>8671687.3439174909</v>
      </c>
    </row>
    <row r="266" spans="1:14" x14ac:dyDescent="0.2">
      <c r="A266" s="27" t="s">
        <v>3796</v>
      </c>
      <c r="B266" s="164">
        <v>12858076.375516901</v>
      </c>
      <c r="C266" s="164">
        <v>12996143.132004701</v>
      </c>
      <c r="D266" s="164">
        <v>13124447.9200712</v>
      </c>
      <c r="E266" s="164">
        <v>13242531.8052522</v>
      </c>
      <c r="F266" s="164">
        <v>13351184.1684327</v>
      </c>
      <c r="G266" s="164">
        <v>13351184.1684327</v>
      </c>
      <c r="H266" s="164">
        <v>13351184.1684327</v>
      </c>
      <c r="I266" s="164">
        <v>13351184.1684327</v>
      </c>
      <c r="J266" s="164">
        <v>13351184.1684327</v>
      </c>
      <c r="K266" s="164">
        <v>13351184.1684327</v>
      </c>
      <c r="L266" s="164">
        <v>13351184.1684327</v>
      </c>
      <c r="M266" s="164">
        <v>13351184.1684327</v>
      </c>
      <c r="N266" s="164">
        <v>13351184.1684327</v>
      </c>
    </row>
    <row r="267" spans="1:14" x14ac:dyDescent="0.2">
      <c r="A267" s="27" t="s">
        <v>3797</v>
      </c>
      <c r="B267" s="164">
        <v>1679513.6279353299</v>
      </c>
      <c r="C267" s="164">
        <v>1692046.95571602</v>
      </c>
      <c r="D267" s="164">
        <v>1704423.5413021201</v>
      </c>
      <c r="E267" s="164">
        <v>1716642.9635505399</v>
      </c>
      <c r="F267" s="164">
        <v>1728704.80060557</v>
      </c>
      <c r="G267" s="164">
        <v>1728704.80060557</v>
      </c>
      <c r="H267" s="164">
        <v>1728704.80060557</v>
      </c>
      <c r="I267" s="164">
        <v>1728704.80060557</v>
      </c>
      <c r="J267" s="164">
        <v>1728704.80060557</v>
      </c>
      <c r="K267" s="164">
        <v>1728704.80060557</v>
      </c>
      <c r="L267" s="164">
        <v>1728704.80060557</v>
      </c>
      <c r="M267" s="164">
        <v>1728704.80060557</v>
      </c>
      <c r="N267" s="164">
        <v>1728704.80060557</v>
      </c>
    </row>
    <row r="268" spans="1:14" x14ac:dyDescent="0.2">
      <c r="A268" s="27" t="s">
        <v>3798</v>
      </c>
      <c r="B268" s="164">
        <v>1603402.35602331</v>
      </c>
      <c r="C268" s="164">
        <v>1614119.0434874501</v>
      </c>
      <c r="D268" s="164">
        <v>1622504.57767613</v>
      </c>
      <c r="E268" s="164">
        <v>1628524.2193199601</v>
      </c>
      <c r="F268" s="164">
        <v>1632179.0380398999</v>
      </c>
      <c r="G268" s="164">
        <v>1632179.0380398999</v>
      </c>
      <c r="H268" s="164">
        <v>1632179.0380398999</v>
      </c>
      <c r="I268" s="164">
        <v>1632179.0380398999</v>
      </c>
      <c r="J268" s="164">
        <v>1632179.0380398999</v>
      </c>
      <c r="K268" s="164">
        <v>1632179.0380398999</v>
      </c>
      <c r="L268" s="164">
        <v>1632179.0380398999</v>
      </c>
      <c r="M268" s="164">
        <v>1632179.0380398999</v>
      </c>
      <c r="N268" s="164">
        <v>1632179.0380398999</v>
      </c>
    </row>
    <row r="269" spans="1:14" x14ac:dyDescent="0.2">
      <c r="A269" s="27" t="s">
        <v>3551</v>
      </c>
      <c r="B269" s="164">
        <v>1158237.27464702</v>
      </c>
      <c r="C269" s="164">
        <v>1184669.7352843799</v>
      </c>
      <c r="D269" s="164">
        <v>1204532.1837443099</v>
      </c>
      <c r="E269" s="164">
        <v>1217954.4614006199</v>
      </c>
      <c r="F269" s="164">
        <v>1225057.43280453</v>
      </c>
      <c r="G269" s="164">
        <v>1225057.43280453</v>
      </c>
      <c r="H269" s="164">
        <v>1225057.43280453</v>
      </c>
      <c r="I269" s="164">
        <v>1225057.43280453</v>
      </c>
      <c r="J269" s="164">
        <v>1225057.43280453</v>
      </c>
      <c r="K269" s="164">
        <v>1225057.43280453</v>
      </c>
      <c r="L269" s="164">
        <v>1225057.43280453</v>
      </c>
      <c r="M269" s="164">
        <v>1225057.43280453</v>
      </c>
      <c r="N269" s="164">
        <v>1225057.43280453</v>
      </c>
    </row>
    <row r="270" spans="1:14" x14ac:dyDescent="0.2">
      <c r="A270" s="27" t="s">
        <v>3799</v>
      </c>
      <c r="B270" s="164">
        <v>85344150.013574198</v>
      </c>
      <c r="C270" s="164">
        <v>86099764.528567493</v>
      </c>
      <c r="D270" s="164">
        <v>84955104.516253293</v>
      </c>
      <c r="E270" s="164">
        <v>83888313.463682696</v>
      </c>
      <c r="F270" s="164">
        <v>82841044.889072105</v>
      </c>
      <c r="G270" s="164">
        <v>83640898.572989002</v>
      </c>
      <c r="H270" s="164">
        <v>84837968.943037704</v>
      </c>
      <c r="I270" s="164">
        <v>86022983.400601506</v>
      </c>
      <c r="J270" s="164">
        <v>87107052.935407907</v>
      </c>
      <c r="K270" s="164">
        <v>88102128.168129504</v>
      </c>
      <c r="L270" s="164">
        <v>88981468.303498998</v>
      </c>
      <c r="M270" s="164">
        <v>89578496.707275495</v>
      </c>
      <c r="N270" s="164">
        <v>89578496.707275495</v>
      </c>
    </row>
    <row r="271" spans="1:14" x14ac:dyDescent="0.2">
      <c r="A271" s="27" t="s">
        <v>3800</v>
      </c>
      <c r="B271" s="164">
        <v>102643379.647696</v>
      </c>
      <c r="C271" s="164">
        <v>103586743.39506</v>
      </c>
      <c r="D271" s="164">
        <v>102611012.73904701</v>
      </c>
      <c r="E271" s="164">
        <v>101693966.913206</v>
      </c>
      <c r="F271" s="164">
        <v>100778170.328954</v>
      </c>
      <c r="G271" s="164">
        <v>101578024.012871</v>
      </c>
      <c r="H271" s="164">
        <v>102775094.38292</v>
      </c>
      <c r="I271" s="164">
        <v>103960108.84048399</v>
      </c>
      <c r="J271" s="164">
        <v>105044178.37529001</v>
      </c>
      <c r="K271" s="164">
        <v>106039253.60801201</v>
      </c>
      <c r="L271" s="164">
        <v>106918593.74338099</v>
      </c>
      <c r="M271" s="164">
        <v>107515622.147158</v>
      </c>
      <c r="N271" s="164">
        <v>107515622.147158</v>
      </c>
    </row>
    <row r="272" spans="1:14" x14ac:dyDescent="0.2">
      <c r="A272" s="27" t="s">
        <v>3554</v>
      </c>
      <c r="B272" s="164">
        <v>22823892.199139498</v>
      </c>
      <c r="C272" s="164">
        <v>22941097.502689</v>
      </c>
      <c r="D272" s="164">
        <v>23044676.937418599</v>
      </c>
      <c r="E272" s="164">
        <v>23147404.616804998</v>
      </c>
      <c r="F272" s="164">
        <v>23249585.332936101</v>
      </c>
      <c r="G272" s="164">
        <v>23370503.558280502</v>
      </c>
      <c r="H272" s="164">
        <v>23494561.1421276</v>
      </c>
      <c r="I272" s="164">
        <v>23608223.0991164</v>
      </c>
      <c r="J272" s="164">
        <v>23696948.0758292</v>
      </c>
      <c r="K272" s="164">
        <v>23774707.187396001</v>
      </c>
      <c r="L272" s="164">
        <v>23850403.6877806</v>
      </c>
      <c r="M272" s="164">
        <v>23875133.963604402</v>
      </c>
      <c r="N272" s="164">
        <v>23875133.963604402</v>
      </c>
    </row>
    <row r="273" spans="1:14" x14ac:dyDescent="0.2">
      <c r="A273" s="27" t="s">
        <v>3801</v>
      </c>
      <c r="B273" s="164">
        <v>42705490.605244599</v>
      </c>
      <c r="C273" s="164">
        <v>42877668.209721297</v>
      </c>
      <c r="D273" s="164">
        <v>43028463.263831303</v>
      </c>
      <c r="E273" s="164">
        <v>43178012.549553998</v>
      </c>
      <c r="F273" s="164">
        <v>43326667.4090413</v>
      </c>
      <c r="G273" s="164">
        <v>43477394.854724601</v>
      </c>
      <c r="H273" s="164">
        <v>43631937.1890103</v>
      </c>
      <c r="I273" s="164">
        <v>43773159.554898597</v>
      </c>
      <c r="J273" s="164">
        <v>43876931.8398946</v>
      </c>
      <c r="K273" s="164">
        <v>43966670.388840601</v>
      </c>
      <c r="L273" s="164">
        <v>44053766.113302998</v>
      </c>
      <c r="M273" s="164">
        <v>44075086.042749897</v>
      </c>
      <c r="N273" s="164">
        <v>44075086.042749897</v>
      </c>
    </row>
    <row r="274" spans="1:14" x14ac:dyDescent="0.2">
      <c r="A274" s="27" t="s">
        <v>3802</v>
      </c>
      <c r="B274" s="164">
        <v>263599127.21806899</v>
      </c>
      <c r="C274" s="164">
        <v>265516671.774896</v>
      </c>
      <c r="D274" s="164">
        <v>266943049.978329</v>
      </c>
      <c r="E274" s="164">
        <v>268415103.215682</v>
      </c>
      <c r="F274" s="164">
        <v>269985827.626818</v>
      </c>
      <c r="G274" s="164">
        <v>272005251.432693</v>
      </c>
      <c r="H274" s="164">
        <v>274199260.14636999</v>
      </c>
      <c r="I274" s="164">
        <v>276359260.71307498</v>
      </c>
      <c r="J274" s="164">
        <v>278551942.19575298</v>
      </c>
      <c r="K274" s="164">
        <v>280961804.11172998</v>
      </c>
      <c r="L274" s="164">
        <v>283247906.58594</v>
      </c>
      <c r="M274" s="164">
        <v>285160312.90233701</v>
      </c>
      <c r="N274" s="164">
        <v>285160312.90233701</v>
      </c>
    </row>
    <row r="275" spans="1:14" x14ac:dyDescent="0.2">
      <c r="A275" s="27" t="s">
        <v>3557</v>
      </c>
      <c r="B275" s="164">
        <v>4975355.0669230698</v>
      </c>
      <c r="C275" s="164">
        <v>5003314.5384615399</v>
      </c>
      <c r="D275" s="164">
        <v>5023309.0153846098</v>
      </c>
      <c r="E275" s="164">
        <v>5037790.3438461497</v>
      </c>
      <c r="F275" s="164">
        <v>5046589.09</v>
      </c>
      <c r="G275" s="164">
        <v>5046589.09</v>
      </c>
      <c r="H275" s="164">
        <v>5046589.09</v>
      </c>
      <c r="I275" s="164">
        <v>5046589.09</v>
      </c>
      <c r="J275" s="164">
        <v>5046589.09</v>
      </c>
      <c r="K275" s="164">
        <v>5046589.09</v>
      </c>
      <c r="L275" s="164">
        <v>5046589.09</v>
      </c>
      <c r="M275" s="164">
        <v>5046589.09</v>
      </c>
      <c r="N275" s="164">
        <v>5046589.09</v>
      </c>
    </row>
    <row r="276" spans="1:14" x14ac:dyDescent="0.2">
      <c r="A276" s="27" t="s">
        <v>3558</v>
      </c>
      <c r="B276" s="164">
        <v>98967874.7015104</v>
      </c>
      <c r="C276" s="164">
        <v>98793301.257770404</v>
      </c>
      <c r="D276" s="164">
        <v>98229371.1577923</v>
      </c>
      <c r="E276" s="164">
        <v>97596281.567995906</v>
      </c>
      <c r="F276" s="164">
        <v>97017912.884950295</v>
      </c>
      <c r="G276" s="164">
        <v>96890282.029501095</v>
      </c>
      <c r="H276" s="164">
        <v>96832451.887126699</v>
      </c>
      <c r="I276" s="164">
        <v>96585927.734129906</v>
      </c>
      <c r="J276" s="164">
        <v>96427071.760552898</v>
      </c>
      <c r="K276" s="164">
        <v>96394106.556688398</v>
      </c>
      <c r="L276" s="164">
        <v>96363624.022919506</v>
      </c>
      <c r="M276" s="164">
        <v>96173226.501610994</v>
      </c>
      <c r="N276" s="164">
        <v>96173226.501610994</v>
      </c>
    </row>
    <row r="277" spans="1:14" x14ac:dyDescent="0.2">
      <c r="A277" s="27" t="s">
        <v>3559</v>
      </c>
      <c r="B277" s="164">
        <v>103943229.768433</v>
      </c>
      <c r="C277" s="164">
        <v>103796615.796232</v>
      </c>
      <c r="D277" s="164">
        <v>103252680.17317601</v>
      </c>
      <c r="E277" s="164">
        <v>102634071.911842</v>
      </c>
      <c r="F277" s="164">
        <v>102064501.97495</v>
      </c>
      <c r="G277" s="164">
        <v>101936871.11950099</v>
      </c>
      <c r="H277" s="164">
        <v>101879040.977126</v>
      </c>
      <c r="I277" s="164">
        <v>101632516.824129</v>
      </c>
      <c r="J277" s="164">
        <v>101473660.85055199</v>
      </c>
      <c r="K277" s="164">
        <v>101440695.646688</v>
      </c>
      <c r="L277" s="164">
        <v>101410213.112919</v>
      </c>
      <c r="M277" s="164">
        <v>101219815.59161</v>
      </c>
      <c r="N277" s="164">
        <v>101219815.59161</v>
      </c>
    </row>
    <row r="278" spans="1:14" x14ac:dyDescent="0.2">
      <c r="A278" s="27" t="s">
        <v>3803</v>
      </c>
      <c r="B278" s="164">
        <v>6282464.83977977</v>
      </c>
      <c r="C278" s="164">
        <v>6319830.68722245</v>
      </c>
      <c r="D278" s="164">
        <v>6353219.2750051096</v>
      </c>
      <c r="E278" s="164">
        <v>6386372.89579657</v>
      </c>
      <c r="F278" s="164">
        <v>6419380.2163859699</v>
      </c>
      <c r="G278" s="164">
        <v>6453635.5220323997</v>
      </c>
      <c r="H278" s="164">
        <v>6488820.7206298504</v>
      </c>
      <c r="I278" s="164">
        <v>6520967.4191972297</v>
      </c>
      <c r="J278" s="164">
        <v>6545963.14122108</v>
      </c>
      <c r="K278" s="164">
        <v>6573573.9793568999</v>
      </c>
      <c r="L278" s="164">
        <v>6600580.77499176</v>
      </c>
      <c r="M278" s="164">
        <v>6608646.6819656501</v>
      </c>
      <c r="N278" s="164">
        <v>6608646.6819656501</v>
      </c>
    </row>
    <row r="279" spans="1:14" x14ac:dyDescent="0.2">
      <c r="A279" s="27" t="s">
        <v>3804</v>
      </c>
      <c r="B279" s="164">
        <v>17088813.998738199</v>
      </c>
      <c r="C279" s="164">
        <v>17238834.880945601</v>
      </c>
      <c r="D279" s="164">
        <v>17378725.582494602</v>
      </c>
      <c r="E279" s="164">
        <v>17518427.3129493</v>
      </c>
      <c r="F279" s="164">
        <v>17658174.485133398</v>
      </c>
      <c r="G279" s="164">
        <v>17801773.120970398</v>
      </c>
      <c r="H279" s="164">
        <v>17948022.3396351</v>
      </c>
      <c r="I279" s="164">
        <v>18086856.798058599</v>
      </c>
      <c r="J279" s="164">
        <v>18207351.0853175</v>
      </c>
      <c r="K279" s="164">
        <v>18319730.698868401</v>
      </c>
      <c r="L279" s="164">
        <v>18430554.764437601</v>
      </c>
      <c r="M279" s="164">
        <v>18504917.383813199</v>
      </c>
      <c r="N279" s="164">
        <v>18504917.383813199</v>
      </c>
    </row>
    <row r="280" spans="1:14" x14ac:dyDescent="0.2">
      <c r="A280" s="27" t="s">
        <v>3805</v>
      </c>
      <c r="B280" s="164">
        <v>1870714.08381222</v>
      </c>
      <c r="C280" s="164">
        <v>1902292.20659429</v>
      </c>
      <c r="D280" s="164">
        <v>1932644.5110166001</v>
      </c>
      <c r="E280" s="164">
        <v>1962984.0695879699</v>
      </c>
      <c r="F280" s="164">
        <v>1993339.1448474401</v>
      </c>
      <c r="G280" s="164">
        <v>2024206.82498158</v>
      </c>
      <c r="H280" s="164">
        <v>2055343.83048772</v>
      </c>
      <c r="I280" s="164">
        <v>2085620.21397183</v>
      </c>
      <c r="J280" s="164">
        <v>2113790.76121405</v>
      </c>
      <c r="K280" s="164">
        <v>2141049.1488630702</v>
      </c>
      <c r="L280" s="164">
        <v>2168106.9279016801</v>
      </c>
      <c r="M280" s="164">
        <v>2190940.8427729998</v>
      </c>
      <c r="N280" s="164">
        <v>2190940.8427729998</v>
      </c>
    </row>
    <row r="281" spans="1:14" x14ac:dyDescent="0.2">
      <c r="A281" s="30" t="s">
        <v>3563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</row>
    <row r="282" spans="1:14" x14ac:dyDescent="0.2">
      <c r="A282" s="27" t="s">
        <v>3564</v>
      </c>
      <c r="B282" s="164">
        <v>793.20894763503895</v>
      </c>
      <c r="C282" s="164">
        <v>899.66004253093001</v>
      </c>
      <c r="D282" s="164">
        <v>995.74117295392603</v>
      </c>
      <c r="E282" s="164">
        <v>1081.7690295206</v>
      </c>
      <c r="F282" s="164">
        <v>1157.74204837047</v>
      </c>
      <c r="G282" s="164">
        <v>1223.66405381297</v>
      </c>
      <c r="H282" s="164">
        <v>1279.53504584811</v>
      </c>
      <c r="I282" s="164">
        <v>1325.3550244758901</v>
      </c>
      <c r="J282" s="164">
        <v>1361.12398969631</v>
      </c>
      <c r="K282" s="164">
        <v>1387.31298382663</v>
      </c>
      <c r="L282" s="164">
        <v>1403.9220068668501</v>
      </c>
      <c r="M282" s="164">
        <v>1410.9510588169701</v>
      </c>
      <c r="N282" s="164">
        <v>1410.9510588169701</v>
      </c>
    </row>
    <row r="283" spans="1:14" x14ac:dyDescent="0.2">
      <c r="A283" s="27" t="s">
        <v>3565</v>
      </c>
      <c r="B283" s="164">
        <v>1879.6353204618999</v>
      </c>
      <c r="C283" s="164">
        <v>2251.7849821642199</v>
      </c>
      <c r="D283" s="164">
        <v>2644.17134598443</v>
      </c>
      <c r="E283" s="164">
        <v>3020.9257661123302</v>
      </c>
      <c r="F283" s="164">
        <v>3380.1638287063101</v>
      </c>
      <c r="G283" s="164">
        <v>3716.4517609244799</v>
      </c>
      <c r="H283" s="164">
        <v>4026.2886585043598</v>
      </c>
      <c r="I283" s="164">
        <v>4306.7284868380102</v>
      </c>
      <c r="J283" s="164">
        <v>4555.0613630263197</v>
      </c>
      <c r="K283" s="164">
        <v>4768.1756195742701</v>
      </c>
      <c r="L283" s="164">
        <v>4946.0470866540199</v>
      </c>
      <c r="M283" s="164">
        <v>5088.6757642655803</v>
      </c>
      <c r="N283" s="164">
        <v>5088.6757642655803</v>
      </c>
    </row>
    <row r="284" spans="1:14" x14ac:dyDescent="0.2">
      <c r="A284" s="27" t="s">
        <v>3566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</row>
    <row r="285" spans="1:14" x14ac:dyDescent="0.2">
      <c r="A285" s="27" t="s">
        <v>3567</v>
      </c>
      <c r="B285" s="164">
        <v>16311.501296926601</v>
      </c>
      <c r="C285" s="164">
        <v>16297.107145710799</v>
      </c>
      <c r="D285" s="164">
        <v>16202.525014962701</v>
      </c>
      <c r="E285" s="164">
        <v>16012.576442978399</v>
      </c>
      <c r="F285" s="164">
        <v>15729.384461584301</v>
      </c>
      <c r="G285" s="164">
        <v>15354.9366917024</v>
      </c>
      <c r="H285" s="164">
        <v>14887.973269927599</v>
      </c>
      <c r="I285" s="164">
        <v>14328.446368331901</v>
      </c>
      <c r="J285" s="164">
        <v>13675.183564804</v>
      </c>
      <c r="K285" s="164">
        <v>12962.187905389301</v>
      </c>
      <c r="L285" s="164">
        <v>12205.1502182359</v>
      </c>
      <c r="M285" s="164">
        <v>11406.035012066501</v>
      </c>
      <c r="N285" s="164">
        <v>11406.035012066501</v>
      </c>
    </row>
    <row r="286" spans="1:14" x14ac:dyDescent="0.2">
      <c r="A286" s="27" t="s">
        <v>3568</v>
      </c>
      <c r="B286" s="164">
        <v>407416.48114847101</v>
      </c>
      <c r="C286" s="164">
        <v>499330.36616779701</v>
      </c>
      <c r="D286" s="164">
        <v>604249.22323511995</v>
      </c>
      <c r="E286" s="164">
        <v>722411.37122072105</v>
      </c>
      <c r="F286" s="164">
        <v>854087.23798484798</v>
      </c>
      <c r="G286" s="164">
        <v>1000695.12591558</v>
      </c>
      <c r="H286" s="164">
        <v>1163244.1910266399</v>
      </c>
      <c r="I286" s="164">
        <v>1341793.9791826999</v>
      </c>
      <c r="J286" s="164">
        <v>1536802.7415203201</v>
      </c>
      <c r="K286" s="164">
        <v>1748940.0898963299</v>
      </c>
      <c r="L286" s="164">
        <v>1978847.61050005</v>
      </c>
      <c r="M286" s="164">
        <v>2227119.4612431498</v>
      </c>
      <c r="N286" s="164">
        <v>2227119.4612431498</v>
      </c>
    </row>
    <row r="287" spans="1:14" x14ac:dyDescent="0.2">
      <c r="A287" s="27" t="s">
        <v>3569</v>
      </c>
      <c r="B287" s="164">
        <v>117059.864001411</v>
      </c>
      <c r="C287" s="164">
        <v>149906.349137237</v>
      </c>
      <c r="D287" s="164">
        <v>187145.24807840001</v>
      </c>
      <c r="E287" s="164">
        <v>229025.85363782401</v>
      </c>
      <c r="F287" s="164">
        <v>275537.27949149301</v>
      </c>
      <c r="G287" s="164">
        <v>326596.73323804</v>
      </c>
      <c r="H287" s="164">
        <v>381885.76695162797</v>
      </c>
      <c r="I287" s="164">
        <v>441078.25708950002</v>
      </c>
      <c r="J287" s="164">
        <v>503799.12911628501</v>
      </c>
      <c r="K287" s="164">
        <v>569567.83892736898</v>
      </c>
      <c r="L287" s="164">
        <v>638060.69956765301</v>
      </c>
      <c r="M287" s="164">
        <v>708482.08817620506</v>
      </c>
      <c r="N287" s="164">
        <v>708482.08817620506</v>
      </c>
    </row>
    <row r="288" spans="1:14" x14ac:dyDescent="0.2">
      <c r="A288" s="27" t="s">
        <v>3570</v>
      </c>
      <c r="B288" s="164">
        <v>0.50300558641312498</v>
      </c>
      <c r="C288" s="164">
        <v>2.7460930303771698</v>
      </c>
      <c r="D288" s="164">
        <v>6.7292623318921496</v>
      </c>
      <c r="E288" s="164">
        <v>12.452513490957999</v>
      </c>
      <c r="F288" s="164">
        <v>19.915846507574798</v>
      </c>
      <c r="G288" s="164">
        <v>29.1192613817426</v>
      </c>
      <c r="H288" s="164">
        <v>40.075103301345699</v>
      </c>
      <c r="I288" s="164">
        <v>52.771027078499699</v>
      </c>
      <c r="J288" s="164">
        <v>67.230911787852804</v>
      </c>
      <c r="K288" s="164">
        <v>83.442412241520699</v>
      </c>
      <c r="L288" s="164">
        <v>101.405528439503</v>
      </c>
      <c r="M288" s="164">
        <v>121.12026038179999</v>
      </c>
      <c r="N288" s="164">
        <v>121.12026038179999</v>
      </c>
    </row>
    <row r="289" spans="1:14" x14ac:dyDescent="0.2">
      <c r="A289" s="27" t="s">
        <v>3571</v>
      </c>
      <c r="B289" s="164">
        <v>543461.19372049195</v>
      </c>
      <c r="C289" s="164">
        <v>668688.013568472</v>
      </c>
      <c r="D289" s="164">
        <v>811243.63810975396</v>
      </c>
      <c r="E289" s="164">
        <v>971564.94861064805</v>
      </c>
      <c r="F289" s="164">
        <v>1149911.72366151</v>
      </c>
      <c r="G289" s="164">
        <v>1347616.0309214401</v>
      </c>
      <c r="H289" s="164">
        <v>1565363.8300558501</v>
      </c>
      <c r="I289" s="164">
        <v>1802885.5371789299</v>
      </c>
      <c r="J289" s="164">
        <v>2060260.4704659199</v>
      </c>
      <c r="K289" s="164">
        <v>2337709.04774473</v>
      </c>
      <c r="L289" s="164">
        <v>2635564.8349079001</v>
      </c>
      <c r="M289" s="164">
        <v>2953628.3315148801</v>
      </c>
      <c r="N289" s="164">
        <v>2953628.3315148801</v>
      </c>
    </row>
    <row r="290" spans="1:14" x14ac:dyDescent="0.2">
      <c r="A290" s="27" t="s">
        <v>3572</v>
      </c>
      <c r="B290" s="164">
        <v>-543461.19372049195</v>
      </c>
      <c r="C290" s="164">
        <v>-668688.01356847095</v>
      </c>
      <c r="D290" s="164">
        <v>-811243.63810975302</v>
      </c>
      <c r="E290" s="164">
        <v>-971564.94861064805</v>
      </c>
      <c r="F290" s="164">
        <v>-1149911.72366151</v>
      </c>
      <c r="G290" s="164">
        <v>-1347616.0309214401</v>
      </c>
      <c r="H290" s="164">
        <v>-1565363.8300558501</v>
      </c>
      <c r="I290" s="164">
        <v>-1802885.5371789299</v>
      </c>
      <c r="J290" s="164">
        <v>-2060260.4704659199</v>
      </c>
      <c r="K290" s="164">
        <v>-2337709.04774473</v>
      </c>
      <c r="L290" s="164">
        <v>-2635564.8349079001</v>
      </c>
      <c r="M290" s="164">
        <v>-2953628.3315148801</v>
      </c>
      <c r="N290" s="164">
        <v>-2953628.3315148801</v>
      </c>
    </row>
    <row r="291" spans="1:14" x14ac:dyDescent="0.2">
      <c r="A291" s="27" t="s">
        <v>3573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3574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3575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</row>
    <row r="294" spans="1:14" x14ac:dyDescent="0.2">
      <c r="A294" s="27" t="s">
        <v>3576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3577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3578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3806</v>
      </c>
      <c r="B297" s="164">
        <v>584663761.13764095</v>
      </c>
      <c r="C297" s="164">
        <v>588097658.50520599</v>
      </c>
      <c r="D297" s="164">
        <v>588612669.49058104</v>
      </c>
      <c r="E297" s="164">
        <v>589163472.96436703</v>
      </c>
      <c r="F297" s="164">
        <v>589886175.49298799</v>
      </c>
      <c r="G297" s="164">
        <v>593249598.29684806</v>
      </c>
      <c r="H297" s="164">
        <v>597266519.16581404</v>
      </c>
      <c r="I297" s="164">
        <v>601003426.43552697</v>
      </c>
      <c r="J297" s="164">
        <v>604644376.28937197</v>
      </c>
      <c r="K297" s="164">
        <v>608497657.05732</v>
      </c>
      <c r="L297" s="164">
        <v>612102073.42320502</v>
      </c>
      <c r="M297" s="164">
        <v>614656359.13032603</v>
      </c>
      <c r="N297" s="164">
        <v>614656359.13032603</v>
      </c>
    </row>
    <row r="298" spans="1:14" x14ac:dyDescent="0.2">
      <c r="A298" s="27" t="s">
        <v>2816</v>
      </c>
    </row>
    <row r="299" spans="1:14" x14ac:dyDescent="0.2">
      <c r="A299" s="27" t="s">
        <v>3580</v>
      </c>
    </row>
    <row r="300" spans="1:14" x14ac:dyDescent="0.2">
      <c r="A300" s="27" t="s">
        <v>3807</v>
      </c>
      <c r="B300" s="164">
        <v>3186736.1538461498</v>
      </c>
      <c r="C300" s="164">
        <v>3273153.84615384</v>
      </c>
      <c r="D300" s="164">
        <v>3359292.3076923001</v>
      </c>
      <c r="E300" s="164">
        <v>3444753.07692307</v>
      </c>
      <c r="F300" s="164">
        <v>3528796.9230769202</v>
      </c>
      <c r="G300" s="164">
        <v>3611122.3076923001</v>
      </c>
      <c r="H300" s="164">
        <v>3691182.3076923001</v>
      </c>
      <c r="I300" s="164">
        <v>3769889.2307692301</v>
      </c>
      <c r="J300" s="164">
        <v>3841787.6923076902</v>
      </c>
      <c r="K300" s="164">
        <v>3914524.6153846099</v>
      </c>
      <c r="L300" s="164">
        <v>3984001.5384615301</v>
      </c>
      <c r="M300" s="164">
        <v>4049571.5384615301</v>
      </c>
      <c r="N300" s="164">
        <v>4049571.5384615301</v>
      </c>
    </row>
    <row r="301" spans="1:14" x14ac:dyDescent="0.2">
      <c r="A301" s="27" t="s">
        <v>3808</v>
      </c>
      <c r="B301" s="164">
        <v>9255988.4615384601</v>
      </c>
      <c r="C301" s="164">
        <v>8938612.3076923005</v>
      </c>
      <c r="D301" s="164">
        <v>9059713.0769230705</v>
      </c>
      <c r="E301" s="164">
        <v>9180696.9230769202</v>
      </c>
      <c r="F301" s="164">
        <v>9299800</v>
      </c>
      <c r="G301" s="164">
        <v>9417095.3846153803</v>
      </c>
      <c r="H301" s="164">
        <v>9530804.6153846104</v>
      </c>
      <c r="I301" s="164">
        <v>9640596.1538461503</v>
      </c>
      <c r="J301" s="164">
        <v>9731716.9230769202</v>
      </c>
      <c r="K301" s="164">
        <v>9827901.5384615306</v>
      </c>
      <c r="L301" s="164">
        <v>10269865.3846153</v>
      </c>
      <c r="M301" s="164">
        <v>10679496.1538461</v>
      </c>
      <c r="N301" s="164">
        <v>10679496.1538461</v>
      </c>
    </row>
    <row r="302" spans="1:14" x14ac:dyDescent="0.2">
      <c r="A302" s="27" t="s">
        <v>3583</v>
      </c>
      <c r="B302" s="164">
        <v>120563262.84615301</v>
      </c>
      <c r="C302" s="164">
        <v>121429693.615384</v>
      </c>
      <c r="D302" s="164">
        <v>122400360.538461</v>
      </c>
      <c r="E302" s="164">
        <v>123362632.84615301</v>
      </c>
      <c r="F302" s="164">
        <v>124814158.999999</v>
      </c>
      <c r="G302" s="164">
        <v>126207749</v>
      </c>
      <c r="H302" s="164">
        <v>127713279.76922999</v>
      </c>
      <c r="I302" s="164">
        <v>129436366.692307</v>
      </c>
      <c r="J302" s="164">
        <v>130500150.538461</v>
      </c>
      <c r="K302" s="164">
        <v>131526066.692307</v>
      </c>
      <c r="L302" s="164">
        <v>132405849</v>
      </c>
      <c r="M302" s="164">
        <v>133791099.76922999</v>
      </c>
      <c r="N302" s="164">
        <v>133791099.76922999</v>
      </c>
    </row>
    <row r="303" spans="1:14" x14ac:dyDescent="0.2">
      <c r="A303" s="27" t="s">
        <v>3809</v>
      </c>
      <c r="B303" s="164">
        <v>291388.69230769202</v>
      </c>
      <c r="C303" s="164">
        <v>292586.38461538398</v>
      </c>
      <c r="D303" s="164">
        <v>293784.07692307601</v>
      </c>
      <c r="E303" s="164">
        <v>294981.76923076902</v>
      </c>
      <c r="F303" s="164">
        <v>296179.46153846098</v>
      </c>
      <c r="G303" s="164">
        <v>297377.153846153</v>
      </c>
      <c r="H303" s="164">
        <v>298574.84615384601</v>
      </c>
      <c r="I303" s="164">
        <v>299772.53846153797</v>
      </c>
      <c r="J303" s="164">
        <v>300970.23076922999</v>
      </c>
      <c r="K303" s="164">
        <v>302167.92307692301</v>
      </c>
      <c r="L303" s="164">
        <v>303365.61538461503</v>
      </c>
      <c r="M303" s="164">
        <v>304563.30769230699</v>
      </c>
      <c r="N303" s="164">
        <v>304563.30769230699</v>
      </c>
    </row>
    <row r="304" spans="1:14" x14ac:dyDescent="0.2">
      <c r="A304" s="27" t="s">
        <v>3810</v>
      </c>
      <c r="B304" s="164">
        <v>0</v>
      </c>
      <c r="C304" s="164">
        <v>0</v>
      </c>
      <c r="D304" s="164">
        <v>0</v>
      </c>
      <c r="E304" s="164">
        <v>0</v>
      </c>
      <c r="F304" s="164">
        <v>0</v>
      </c>
      <c r="G304" s="164">
        <v>0</v>
      </c>
      <c r="H304" s="164">
        <v>0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</row>
    <row r="305" spans="1:14" x14ac:dyDescent="0.2">
      <c r="A305" s="27" t="s">
        <v>3586</v>
      </c>
      <c r="B305" s="164">
        <v>359241.153846153</v>
      </c>
      <c r="C305" s="164">
        <v>426838.46153846098</v>
      </c>
      <c r="D305" s="164">
        <v>499715</v>
      </c>
      <c r="E305" s="164">
        <v>577906.92307692301</v>
      </c>
      <c r="F305" s="164">
        <v>661426.15384615399</v>
      </c>
      <c r="G305" s="164">
        <v>750272.69230769202</v>
      </c>
      <c r="H305" s="164">
        <v>816447.69230769202</v>
      </c>
      <c r="I305" s="164">
        <v>883184.23076923005</v>
      </c>
      <c r="J305" s="164">
        <v>950465.76923076902</v>
      </c>
      <c r="K305" s="164">
        <v>1018278.07692307</v>
      </c>
      <c r="L305" s="164">
        <v>1066031.3752567901</v>
      </c>
      <c r="M305" s="164">
        <v>1115417.78018717</v>
      </c>
      <c r="N305" s="164">
        <v>1115417.78018717</v>
      </c>
    </row>
    <row r="306" spans="1:14" x14ac:dyDescent="0.2">
      <c r="A306" s="27" t="s">
        <v>3811</v>
      </c>
      <c r="B306" s="164">
        <v>289860543.80800003</v>
      </c>
      <c r="C306" s="164">
        <v>288593287.271384</v>
      </c>
      <c r="D306" s="164">
        <v>287919371.03261501</v>
      </c>
      <c r="E306" s="164">
        <v>287439225.92000002</v>
      </c>
      <c r="F306" s="164">
        <v>287022480.36676902</v>
      </c>
      <c r="G306" s="164">
        <v>286148285.63199902</v>
      </c>
      <c r="H306" s="164">
        <v>285155998.49846101</v>
      </c>
      <c r="I306" s="164">
        <v>284304116.71876901</v>
      </c>
      <c r="J306" s="164">
        <v>283616853.85846102</v>
      </c>
      <c r="K306" s="164">
        <v>282977718.00861502</v>
      </c>
      <c r="L306" s="164">
        <v>282890470.82830697</v>
      </c>
      <c r="M306" s="164">
        <v>283231484.71876901</v>
      </c>
      <c r="N306" s="164">
        <v>283231484.71876901</v>
      </c>
    </row>
    <row r="307" spans="1:14" x14ac:dyDescent="0.2">
      <c r="A307" s="27" t="s">
        <v>3812</v>
      </c>
      <c r="B307" s="164">
        <v>134273634.264</v>
      </c>
      <c r="C307" s="164">
        <v>133686596.30953801</v>
      </c>
      <c r="D307" s="164">
        <v>133374414.522461</v>
      </c>
      <c r="E307" s="164">
        <v>133151994.36</v>
      </c>
      <c r="F307" s="164">
        <v>132958943.111076</v>
      </c>
      <c r="G307" s="164">
        <v>132553985.255999</v>
      </c>
      <c r="H307" s="164">
        <v>132094322.833846</v>
      </c>
      <c r="I307" s="164">
        <v>131699701.127076</v>
      </c>
      <c r="J307" s="164">
        <v>131381336.713846</v>
      </c>
      <c r="K307" s="164">
        <v>131085266.430461</v>
      </c>
      <c r="L307" s="164">
        <v>131044850.45723</v>
      </c>
      <c r="M307" s="164">
        <v>131202820.127076</v>
      </c>
      <c r="N307" s="164">
        <v>131202820.127076</v>
      </c>
    </row>
    <row r="308" spans="1:14" x14ac:dyDescent="0.2">
      <c r="A308" s="27" t="s">
        <v>3813</v>
      </c>
      <c r="B308" s="164">
        <v>60258441.927999899</v>
      </c>
      <c r="C308" s="164">
        <v>59994994.880615301</v>
      </c>
      <c r="D308" s="164">
        <v>59854895.983384602</v>
      </c>
      <c r="E308" s="164">
        <v>59755079.719999999</v>
      </c>
      <c r="F308" s="164">
        <v>59668443.4452307</v>
      </c>
      <c r="G308" s="164">
        <v>59486709.111999899</v>
      </c>
      <c r="H308" s="164">
        <v>59280424.821538404</v>
      </c>
      <c r="I308" s="164">
        <v>59103329.077230699</v>
      </c>
      <c r="J308" s="164">
        <v>58960455.581538402</v>
      </c>
      <c r="K308" s="164">
        <v>58827587.099384598</v>
      </c>
      <c r="L308" s="164">
        <v>58809449.483692199</v>
      </c>
      <c r="M308" s="164">
        <v>58880342.077230699</v>
      </c>
      <c r="N308" s="164">
        <v>58880342.077230699</v>
      </c>
    </row>
    <row r="309" spans="1:14" x14ac:dyDescent="0.2">
      <c r="A309" s="27" t="s">
        <v>3814</v>
      </c>
      <c r="B309" s="164">
        <v>484392620</v>
      </c>
      <c r="C309" s="164">
        <v>482274878.46153802</v>
      </c>
      <c r="D309" s="164">
        <v>481148681.53846103</v>
      </c>
      <c r="E309" s="164">
        <v>480346300</v>
      </c>
      <c r="F309" s="164">
        <v>479649866.92307699</v>
      </c>
      <c r="G309" s="164">
        <v>478188979.99999899</v>
      </c>
      <c r="H309" s="164">
        <v>476530746.15384603</v>
      </c>
      <c r="I309" s="164">
        <v>475107146.92307597</v>
      </c>
      <c r="J309" s="164">
        <v>473958646.15384603</v>
      </c>
      <c r="K309" s="164">
        <v>472890571.53846103</v>
      </c>
      <c r="L309" s="164">
        <v>472744770.76923001</v>
      </c>
      <c r="M309" s="164">
        <v>473314646.92307597</v>
      </c>
      <c r="N309" s="164">
        <v>473314646.92307597</v>
      </c>
    </row>
    <row r="310" spans="1:14" x14ac:dyDescent="0.2">
      <c r="A310" s="27" t="s">
        <v>3815</v>
      </c>
      <c r="B310" s="164">
        <v>170071105.023076</v>
      </c>
      <c r="C310" s="164">
        <v>168564137.430769</v>
      </c>
      <c r="D310" s="164">
        <v>168206165.99230701</v>
      </c>
      <c r="E310" s="164">
        <v>169096961.16923001</v>
      </c>
      <c r="F310" s="164">
        <v>170152950.96153799</v>
      </c>
      <c r="G310" s="164">
        <v>171177629.75384599</v>
      </c>
      <c r="H310" s="164">
        <v>172161110.85384601</v>
      </c>
      <c r="I310" s="164">
        <v>173246863.56922999</v>
      </c>
      <c r="J310" s="164">
        <v>174556419.746153</v>
      </c>
      <c r="K310" s="164">
        <v>175908521.923076</v>
      </c>
      <c r="L310" s="164">
        <v>177063366.79230699</v>
      </c>
      <c r="M310" s="164">
        <v>177792318.19999999</v>
      </c>
      <c r="N310" s="164">
        <v>177792318.19999999</v>
      </c>
    </row>
    <row r="311" spans="1:14" x14ac:dyDescent="0.2">
      <c r="A311" s="27" t="s">
        <v>3816</v>
      </c>
      <c r="B311" s="164">
        <v>72887616.438461497</v>
      </c>
      <c r="C311" s="164">
        <v>72241773.184615299</v>
      </c>
      <c r="D311" s="164">
        <v>72088356.853846103</v>
      </c>
      <c r="E311" s="164">
        <v>72470126.215384603</v>
      </c>
      <c r="F311" s="164">
        <v>72922693.269230694</v>
      </c>
      <c r="G311" s="164">
        <v>73361841.323076904</v>
      </c>
      <c r="H311" s="164">
        <v>73783333.223076895</v>
      </c>
      <c r="I311" s="164">
        <v>74248655.815384597</v>
      </c>
      <c r="J311" s="164">
        <v>74809894.176923007</v>
      </c>
      <c r="K311" s="164">
        <v>75389366.538461506</v>
      </c>
      <c r="L311" s="164">
        <v>75884300.053846106</v>
      </c>
      <c r="M311" s="164">
        <v>76196707.799999893</v>
      </c>
      <c r="N311" s="164">
        <v>76196707.799999893</v>
      </c>
    </row>
    <row r="312" spans="1:14" x14ac:dyDescent="0.2">
      <c r="A312" s="27" t="s">
        <v>3817</v>
      </c>
      <c r="B312" s="164">
        <v>512818.53846153797</v>
      </c>
      <c r="C312" s="164">
        <v>495417.07692307699</v>
      </c>
      <c r="D312" s="164">
        <v>478015.61538461503</v>
      </c>
      <c r="E312" s="164">
        <v>460614.15384615399</v>
      </c>
      <c r="F312" s="164">
        <v>443212.69230769202</v>
      </c>
      <c r="G312" s="164">
        <v>425811.23076922999</v>
      </c>
      <c r="H312" s="164">
        <v>408409.76923076902</v>
      </c>
      <c r="I312" s="164">
        <v>391008.30769230699</v>
      </c>
      <c r="J312" s="164">
        <v>373606.84615384601</v>
      </c>
      <c r="K312" s="164">
        <v>356205.38461538398</v>
      </c>
      <c r="L312" s="164">
        <v>338803.92307692301</v>
      </c>
      <c r="M312" s="164">
        <v>321402.46153846098</v>
      </c>
      <c r="N312" s="164">
        <v>321402.46153846098</v>
      </c>
    </row>
    <row r="313" spans="1:14" x14ac:dyDescent="0.2">
      <c r="A313" s="27" t="s">
        <v>3818</v>
      </c>
      <c r="B313" s="164">
        <v>243471540</v>
      </c>
      <c r="C313" s="164">
        <v>241301327.692307</v>
      </c>
      <c r="D313" s="164">
        <v>240772538.46153799</v>
      </c>
      <c r="E313" s="164">
        <v>242027701.538461</v>
      </c>
      <c r="F313" s="164">
        <v>243518856.923076</v>
      </c>
      <c r="G313" s="164">
        <v>244965282.30769199</v>
      </c>
      <c r="H313" s="164">
        <v>246352853.84615299</v>
      </c>
      <c r="I313" s="164">
        <v>247886527.692307</v>
      </c>
      <c r="J313" s="164">
        <v>249739920.76923001</v>
      </c>
      <c r="K313" s="164">
        <v>251654093.84615299</v>
      </c>
      <c r="L313" s="164">
        <v>253286470.76923001</v>
      </c>
      <c r="M313" s="164">
        <v>254310428.46153799</v>
      </c>
      <c r="N313" s="164">
        <v>254310428.46153799</v>
      </c>
    </row>
    <row r="314" spans="1:14" x14ac:dyDescent="0.2">
      <c r="A314" s="27" t="s">
        <v>3595</v>
      </c>
      <c r="B314" s="164">
        <v>78801502.307692304</v>
      </c>
      <c r="C314" s="164">
        <v>79356040</v>
      </c>
      <c r="D314" s="164">
        <v>79914523.846153796</v>
      </c>
      <c r="E314" s="164">
        <v>80496308.461538494</v>
      </c>
      <c r="F314" s="164">
        <v>80866913.846153796</v>
      </c>
      <c r="G314" s="164">
        <v>81213203.076922998</v>
      </c>
      <c r="H314" s="164">
        <v>81531113.846153796</v>
      </c>
      <c r="I314" s="164">
        <v>81837194.615384594</v>
      </c>
      <c r="J314" s="164">
        <v>82060760.769230694</v>
      </c>
      <c r="K314" s="164">
        <v>82324001.538461506</v>
      </c>
      <c r="L314" s="164">
        <v>82538960.769230694</v>
      </c>
      <c r="M314" s="164">
        <v>82766329.230769202</v>
      </c>
      <c r="N314" s="164">
        <v>82766329.230769202</v>
      </c>
    </row>
    <row r="315" spans="1:14" x14ac:dyDescent="0.2">
      <c r="A315" s="27" t="s">
        <v>3819</v>
      </c>
      <c r="B315" s="164">
        <v>214067936.99999899</v>
      </c>
      <c r="C315" s="164">
        <v>215791909</v>
      </c>
      <c r="D315" s="164">
        <v>217871536</v>
      </c>
      <c r="E315" s="164">
        <v>220126185.5</v>
      </c>
      <c r="F315" s="164">
        <v>222177076.5</v>
      </c>
      <c r="G315" s="164">
        <v>224132030</v>
      </c>
      <c r="H315" s="164">
        <v>226037214</v>
      </c>
      <c r="I315" s="164">
        <v>227898110</v>
      </c>
      <c r="J315" s="164">
        <v>229464214.49999899</v>
      </c>
      <c r="K315" s="164">
        <v>231169466.49999899</v>
      </c>
      <c r="L315" s="164">
        <v>232708919</v>
      </c>
      <c r="M315" s="164">
        <v>234124781.5</v>
      </c>
      <c r="N315" s="164">
        <v>234124781.5</v>
      </c>
    </row>
    <row r="316" spans="1:14" x14ac:dyDescent="0.2">
      <c r="A316" s="27" t="s">
        <v>3820</v>
      </c>
      <c r="B316" s="164">
        <v>115267350.692307</v>
      </c>
      <c r="C316" s="164">
        <v>116195643.30769201</v>
      </c>
      <c r="D316" s="164">
        <v>117315442.461538</v>
      </c>
      <c r="E316" s="164">
        <v>118529484.5</v>
      </c>
      <c r="F316" s="164">
        <v>119633810.423076</v>
      </c>
      <c r="G316" s="164">
        <v>120686477.692307</v>
      </c>
      <c r="H316" s="164">
        <v>121712346</v>
      </c>
      <c r="I316" s="164">
        <v>122714366.923076</v>
      </c>
      <c r="J316" s="164">
        <v>123557653.961538</v>
      </c>
      <c r="K316" s="164">
        <v>124475866.576923</v>
      </c>
      <c r="L316" s="164">
        <v>125304802.538461</v>
      </c>
      <c r="M316" s="164">
        <v>126067190.038461</v>
      </c>
      <c r="N316" s="164">
        <v>126067190.038461</v>
      </c>
    </row>
    <row r="317" spans="1:14" x14ac:dyDescent="0.2">
      <c r="A317" s="27" t="s">
        <v>3821</v>
      </c>
      <c r="B317" s="164">
        <v>329335287.692307</v>
      </c>
      <c r="C317" s="164">
        <v>331987552.30769199</v>
      </c>
      <c r="D317" s="164">
        <v>335186978.46153802</v>
      </c>
      <c r="E317" s="164">
        <v>338655670</v>
      </c>
      <c r="F317" s="164">
        <v>341810886.92307597</v>
      </c>
      <c r="G317" s="164">
        <v>344818507.692307</v>
      </c>
      <c r="H317" s="164">
        <v>347749560</v>
      </c>
      <c r="I317" s="164">
        <v>350612476.92307597</v>
      </c>
      <c r="J317" s="164">
        <v>353021868.46153802</v>
      </c>
      <c r="K317" s="164">
        <v>355645333.07692301</v>
      </c>
      <c r="L317" s="164">
        <v>358013721.53846103</v>
      </c>
      <c r="M317" s="164">
        <v>360191971.53846103</v>
      </c>
      <c r="N317" s="164">
        <v>360191971.53846103</v>
      </c>
    </row>
    <row r="318" spans="1:14" x14ac:dyDescent="0.2">
      <c r="A318" s="27" t="s">
        <v>3822</v>
      </c>
      <c r="B318" s="164">
        <v>300559046.92307597</v>
      </c>
      <c r="C318" s="164">
        <v>301541884.61538398</v>
      </c>
      <c r="D318" s="164">
        <v>302582937.692307</v>
      </c>
      <c r="E318" s="164">
        <v>303597868.46153802</v>
      </c>
      <c r="F318" s="164">
        <v>304411190.76923001</v>
      </c>
      <c r="G318" s="164">
        <v>305103395.384615</v>
      </c>
      <c r="H318" s="164">
        <v>305703238.46153802</v>
      </c>
      <c r="I318" s="164">
        <v>306360147.692307</v>
      </c>
      <c r="J318" s="164">
        <v>306930203.07692301</v>
      </c>
      <c r="K318" s="164">
        <v>307852645.384615</v>
      </c>
      <c r="L318" s="164">
        <v>308572662.30769199</v>
      </c>
      <c r="M318" s="164">
        <v>309183592.30769199</v>
      </c>
      <c r="N318" s="164">
        <v>309183592.30769199</v>
      </c>
    </row>
    <row r="319" spans="1:14" x14ac:dyDescent="0.2">
      <c r="A319" s="27" t="s">
        <v>3823</v>
      </c>
      <c r="B319" s="164">
        <v>10462081.538461501</v>
      </c>
      <c r="C319" s="164">
        <v>8593916.9230769202</v>
      </c>
      <c r="D319" s="164">
        <v>6913525.3846153803</v>
      </c>
      <c r="E319" s="164">
        <v>6007786.1538461503</v>
      </c>
      <c r="F319" s="164">
        <v>5126668.4615384601</v>
      </c>
      <c r="G319" s="164">
        <v>4239087.6923076902</v>
      </c>
      <c r="H319" s="164">
        <v>3621071.5384615301</v>
      </c>
      <c r="I319" s="164">
        <v>3062886.9230769202</v>
      </c>
      <c r="J319" s="164">
        <v>2822018.4615384601</v>
      </c>
      <c r="K319" s="164">
        <v>3189223.84615384</v>
      </c>
      <c r="L319" s="164">
        <v>3402674.6153846099</v>
      </c>
      <c r="M319" s="164">
        <v>3657218.4615384601</v>
      </c>
      <c r="N319" s="164">
        <v>3657218.4615384601</v>
      </c>
    </row>
    <row r="320" spans="1:14" x14ac:dyDescent="0.2">
      <c r="A320" s="27" t="s">
        <v>3601</v>
      </c>
      <c r="B320" s="164">
        <v>188504829.99999899</v>
      </c>
      <c r="C320" s="164">
        <v>189508128.46153799</v>
      </c>
      <c r="D320" s="164">
        <v>190703556.923076</v>
      </c>
      <c r="E320" s="164">
        <v>191878023.07692301</v>
      </c>
      <c r="F320" s="164">
        <v>192967570</v>
      </c>
      <c r="G320" s="164">
        <v>193983137.692307</v>
      </c>
      <c r="H320" s="164">
        <v>194921916.153846</v>
      </c>
      <c r="I320" s="164">
        <v>195817312.30769199</v>
      </c>
      <c r="J320" s="164">
        <v>196445075.384615</v>
      </c>
      <c r="K320" s="164">
        <v>197117197.692307</v>
      </c>
      <c r="L320" s="164">
        <v>197686713.84615299</v>
      </c>
      <c r="M320" s="164">
        <v>198138494.61538401</v>
      </c>
      <c r="N320" s="164">
        <v>198138494.61538401</v>
      </c>
    </row>
    <row r="321" spans="1:14" x14ac:dyDescent="0.2">
      <c r="A321" s="27" t="s">
        <v>3602</v>
      </c>
      <c r="B321" s="164">
        <v>198966911.538461</v>
      </c>
      <c r="C321" s="164">
        <v>198102045.384615</v>
      </c>
      <c r="D321" s="164">
        <v>197617082.30769199</v>
      </c>
      <c r="E321" s="164">
        <v>197885809.23076901</v>
      </c>
      <c r="F321" s="164">
        <v>198094238.46153799</v>
      </c>
      <c r="G321" s="164">
        <v>198222225.384615</v>
      </c>
      <c r="H321" s="164">
        <v>198542987.692307</v>
      </c>
      <c r="I321" s="164">
        <v>198880199.23076901</v>
      </c>
      <c r="J321" s="164">
        <v>199267093.84615299</v>
      </c>
      <c r="K321" s="164">
        <v>200306421.538461</v>
      </c>
      <c r="L321" s="164">
        <v>201089388.46153799</v>
      </c>
      <c r="M321" s="164">
        <v>201795713.07692301</v>
      </c>
      <c r="N321" s="164">
        <v>201795713.07692301</v>
      </c>
    </row>
    <row r="322" spans="1:14" x14ac:dyDescent="0.2">
      <c r="A322" s="27" t="s">
        <v>3824</v>
      </c>
      <c r="B322" s="164">
        <v>80564109.583461493</v>
      </c>
      <c r="C322" s="164">
        <v>82472125.650384605</v>
      </c>
      <c r="D322" s="164">
        <v>84375495.728461504</v>
      </c>
      <c r="E322" s="164">
        <v>86266003.673230693</v>
      </c>
      <c r="F322" s="164">
        <v>88133148.714153796</v>
      </c>
      <c r="G322" s="164">
        <v>90000187.387384593</v>
      </c>
      <c r="H322" s="164">
        <v>91899182.714230701</v>
      </c>
      <c r="I322" s="164">
        <v>93708046.617230698</v>
      </c>
      <c r="J322" s="164">
        <v>93427599.839000002</v>
      </c>
      <c r="K322" s="164">
        <v>93197900.327000007</v>
      </c>
      <c r="L322" s="164">
        <v>92907146.519384593</v>
      </c>
      <c r="M322" s="164">
        <v>92736002.422000006</v>
      </c>
      <c r="N322" s="164">
        <v>92736002.422000006</v>
      </c>
    </row>
    <row r="323" spans="1:14" x14ac:dyDescent="0.2">
      <c r="A323" s="27" t="s">
        <v>3604</v>
      </c>
      <c r="B323" s="164">
        <v>565.26830769230696</v>
      </c>
      <c r="C323" s="164">
        <v>1698.0842307692301</v>
      </c>
      <c r="D323" s="164">
        <v>3322.4708461538398</v>
      </c>
      <c r="E323" s="164">
        <v>5450.5844615384603</v>
      </c>
      <c r="F323" s="164">
        <v>8086.2239230769201</v>
      </c>
      <c r="G323" s="164">
        <v>11644.223230769199</v>
      </c>
      <c r="H323" s="164">
        <v>16101.789307692299</v>
      </c>
      <c r="I323" s="164">
        <v>21799.2987692307</v>
      </c>
      <c r="J323" s="164">
        <v>28697.243615384599</v>
      </c>
      <c r="K323" s="164">
        <v>36861.723769230703</v>
      </c>
      <c r="L323" s="164">
        <v>46237.276076923001</v>
      </c>
      <c r="M323" s="164">
        <v>56801.107461538399</v>
      </c>
      <c r="N323" s="164">
        <v>56801.107461538399</v>
      </c>
    </row>
    <row r="324" spans="1:14" x14ac:dyDescent="0.2">
      <c r="A324" s="27" t="s">
        <v>3825</v>
      </c>
      <c r="B324" s="164">
        <v>2451851.2846153802</v>
      </c>
      <c r="C324" s="164">
        <v>2508102.3191538402</v>
      </c>
      <c r="D324" s="164">
        <v>2563361.09507692</v>
      </c>
      <c r="E324" s="164">
        <v>2617493.8929999899</v>
      </c>
      <c r="F324" s="164">
        <v>2669974.1928461501</v>
      </c>
      <c r="G324" s="164">
        <v>2720304.3457692298</v>
      </c>
      <c r="H324" s="164">
        <v>2768627.1883846102</v>
      </c>
      <c r="I324" s="164">
        <v>2815812.6564615299</v>
      </c>
      <c r="J324" s="164">
        <v>2856510.4550769199</v>
      </c>
      <c r="K324" s="164">
        <v>2897669.43361538</v>
      </c>
      <c r="L324" s="164">
        <v>2936046.8969999999</v>
      </c>
      <c r="M324" s="164">
        <v>2973004.3516922998</v>
      </c>
      <c r="N324" s="164">
        <v>2973004.3516922998</v>
      </c>
    </row>
    <row r="325" spans="1:14" x14ac:dyDescent="0.2">
      <c r="A325" s="27" t="s">
        <v>3606</v>
      </c>
      <c r="B325" s="164">
        <v>181163056.923076</v>
      </c>
      <c r="C325" s="164">
        <v>181979613.84615299</v>
      </c>
      <c r="D325" s="164">
        <v>182549748.46153799</v>
      </c>
      <c r="E325" s="164">
        <v>183232893.07692301</v>
      </c>
      <c r="F325" s="164">
        <v>183713940.76923001</v>
      </c>
      <c r="G325" s="164">
        <v>183874609.23076901</v>
      </c>
      <c r="H325" s="164">
        <v>183958227.692307</v>
      </c>
      <c r="I325" s="164">
        <v>183992015.384615</v>
      </c>
      <c r="J325" s="164">
        <v>183737511.538461</v>
      </c>
      <c r="K325" s="164">
        <v>184009835.384615</v>
      </c>
      <c r="L325" s="164">
        <v>183757204.61538401</v>
      </c>
      <c r="M325" s="164">
        <v>183241041.538461</v>
      </c>
      <c r="N325" s="164">
        <v>183241041.538461</v>
      </c>
    </row>
    <row r="326" spans="1:14" x14ac:dyDescent="0.2">
      <c r="A326" s="27" t="s">
        <v>3607</v>
      </c>
      <c r="B326" s="164">
        <v>0</v>
      </c>
      <c r="C326" s="164">
        <v>0</v>
      </c>
      <c r="D326" s="164">
        <v>0</v>
      </c>
      <c r="E326" s="164">
        <v>0</v>
      </c>
      <c r="F326" s="164">
        <v>0</v>
      </c>
      <c r="G326" s="164">
        <v>0</v>
      </c>
      <c r="H326" s="164">
        <v>0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</row>
    <row r="327" spans="1:14" x14ac:dyDescent="0.2">
      <c r="A327" s="30" t="s">
        <v>3608</v>
      </c>
      <c r="B327" s="164">
        <v>0</v>
      </c>
      <c r="C327" s="164">
        <v>0</v>
      </c>
      <c r="D327" s="164">
        <v>0</v>
      </c>
      <c r="E327" s="164">
        <v>0</v>
      </c>
      <c r="F327" s="164">
        <v>0</v>
      </c>
      <c r="G327" s="164">
        <v>0</v>
      </c>
      <c r="H327" s="164">
        <v>0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</row>
    <row r="328" spans="1:14" x14ac:dyDescent="0.2">
      <c r="A328" s="30" t="s">
        <v>3609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3610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3611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3612</v>
      </c>
      <c r="B331" s="164">
        <v>550.91931230769205</v>
      </c>
      <c r="C331" s="164">
        <v>1341.31972153846</v>
      </c>
      <c r="D331" s="164">
        <v>2612.2063430769199</v>
      </c>
      <c r="E331" s="164">
        <v>4349.5972269230697</v>
      </c>
      <c r="F331" s="164">
        <v>6679.68085153846</v>
      </c>
      <c r="G331" s="164">
        <v>9616.2605100000001</v>
      </c>
      <c r="H331" s="164">
        <v>13170.7430792307</v>
      </c>
      <c r="I331" s="164">
        <v>17343.933528461501</v>
      </c>
      <c r="J331" s="164">
        <v>22137.946862307599</v>
      </c>
      <c r="K331" s="164">
        <v>27549.699177692299</v>
      </c>
      <c r="L331" s="164">
        <v>33556.053908076901</v>
      </c>
      <c r="M331" s="164">
        <v>40156.9054776923</v>
      </c>
      <c r="N331" s="164">
        <v>40156.9054776923</v>
      </c>
    </row>
    <row r="332" spans="1:14" x14ac:dyDescent="0.2">
      <c r="A332" s="27" t="s">
        <v>3613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</row>
    <row r="333" spans="1:14" x14ac:dyDescent="0.2">
      <c r="A333" s="27" t="s">
        <v>3614</v>
      </c>
      <c r="B333" s="164">
        <v>0</v>
      </c>
      <c r="C333" s="164">
        <v>0</v>
      </c>
      <c r="D333" s="164">
        <v>0</v>
      </c>
      <c r="E333" s="164">
        <v>0</v>
      </c>
      <c r="F333" s="164">
        <v>0</v>
      </c>
      <c r="G333" s="164">
        <v>0</v>
      </c>
      <c r="H333" s="164">
        <v>0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</row>
    <row r="334" spans="1:14" x14ac:dyDescent="0.2">
      <c r="A334" s="27" t="s">
        <v>3615</v>
      </c>
      <c r="B334" s="164">
        <v>297025.22073378199</v>
      </c>
      <c r="C334" s="164">
        <v>354490.597824761</v>
      </c>
      <c r="D334" s="164">
        <v>418974.33145458699</v>
      </c>
      <c r="E334" s="164">
        <v>490912.07084748999</v>
      </c>
      <c r="F334" s="164">
        <v>571496.460231932</v>
      </c>
      <c r="G334" s="164">
        <v>661883.44881868095</v>
      </c>
      <c r="H334" s="164">
        <v>760563.609691969</v>
      </c>
      <c r="I334" s="164">
        <v>868201.22741679405</v>
      </c>
      <c r="J334" s="164">
        <v>985703.63858738996</v>
      </c>
      <c r="K334" s="164">
        <v>1113774.7347864399</v>
      </c>
      <c r="L334" s="164">
        <v>1253370.2584778101</v>
      </c>
      <c r="M334" s="164">
        <v>1405654.0289884</v>
      </c>
      <c r="N334" s="164">
        <v>1405654.0289884</v>
      </c>
    </row>
    <row r="335" spans="1:14" x14ac:dyDescent="0.2">
      <c r="A335" s="27" t="s">
        <v>3616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</row>
    <row r="336" spans="1:14" x14ac:dyDescent="0.2">
      <c r="A336" s="27" t="s">
        <v>3617</v>
      </c>
      <c r="B336" s="164">
        <v>0</v>
      </c>
      <c r="C336" s="164">
        <v>0</v>
      </c>
      <c r="D336" s="164">
        <v>0</v>
      </c>
      <c r="E336" s="164">
        <v>0</v>
      </c>
      <c r="F336" s="164">
        <v>0</v>
      </c>
      <c r="G336" s="164">
        <v>0</v>
      </c>
      <c r="H336" s="164">
        <v>0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0</v>
      </c>
    </row>
    <row r="337" spans="1:14" x14ac:dyDescent="0.2">
      <c r="A337" s="27" t="s">
        <v>3618</v>
      </c>
      <c r="B337" s="164">
        <v>0</v>
      </c>
      <c r="C337" s="164">
        <v>0</v>
      </c>
      <c r="D337" s="164">
        <v>0</v>
      </c>
      <c r="E337" s="164">
        <v>0</v>
      </c>
      <c r="F337" s="164">
        <v>0</v>
      </c>
      <c r="G337" s="164">
        <v>0</v>
      </c>
      <c r="H337" s="164">
        <v>0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</row>
    <row r="338" spans="1:14" x14ac:dyDescent="0.2">
      <c r="A338" s="27" t="s">
        <v>3619</v>
      </c>
      <c r="B338" s="164">
        <v>422097.153018618</v>
      </c>
      <c r="C338" s="164">
        <v>497087.56948839402</v>
      </c>
      <c r="D338" s="164">
        <v>577830.54471316899</v>
      </c>
      <c r="E338" s="164">
        <v>664101.15046967496</v>
      </c>
      <c r="F338" s="164">
        <v>756469.93486079597</v>
      </c>
      <c r="G338" s="164">
        <v>855218.12234557106</v>
      </c>
      <c r="H338" s="164">
        <v>961078.03433938394</v>
      </c>
      <c r="I338" s="164">
        <v>1074020.34477492</v>
      </c>
      <c r="J338" s="164">
        <v>1194132.88463316</v>
      </c>
      <c r="K338" s="164">
        <v>1321627.3253675499</v>
      </c>
      <c r="L338" s="164">
        <v>1457207.67183367</v>
      </c>
      <c r="M338" s="164">
        <v>1601245.40828249</v>
      </c>
      <c r="N338" s="164">
        <v>1601245.40828249</v>
      </c>
    </row>
    <row r="339" spans="1:14" x14ac:dyDescent="0.2">
      <c r="A339" s="27" t="s">
        <v>3620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</row>
    <row r="340" spans="1:14" x14ac:dyDescent="0.2">
      <c r="A340" s="27" t="s">
        <v>3621</v>
      </c>
      <c r="B340" s="164">
        <v>0</v>
      </c>
      <c r="C340" s="164">
        <v>0</v>
      </c>
      <c r="D340" s="164">
        <v>0</v>
      </c>
      <c r="E340" s="164">
        <v>0</v>
      </c>
      <c r="F340" s="164">
        <v>0</v>
      </c>
      <c r="G340" s="164">
        <v>0</v>
      </c>
      <c r="H340" s="164">
        <v>0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</row>
    <row r="341" spans="1:14" x14ac:dyDescent="0.2">
      <c r="A341" s="27" t="s">
        <v>3622</v>
      </c>
      <c r="B341" s="164">
        <v>0</v>
      </c>
      <c r="C341" s="164">
        <v>0</v>
      </c>
      <c r="D341" s="164">
        <v>0</v>
      </c>
      <c r="E341" s="164">
        <v>0</v>
      </c>
      <c r="F341" s="164">
        <v>0</v>
      </c>
      <c r="G341" s="164">
        <v>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0</v>
      </c>
    </row>
    <row r="342" spans="1:14" x14ac:dyDescent="0.2">
      <c r="A342" s="27" t="s">
        <v>3623</v>
      </c>
      <c r="B342" s="164">
        <v>4983.9082641089699</v>
      </c>
      <c r="C342" s="164">
        <v>5860.1313769294802</v>
      </c>
      <c r="D342" s="164">
        <v>6808.1716411794796</v>
      </c>
      <c r="E342" s="164">
        <v>7811.4282145448697</v>
      </c>
      <c r="F342" s="164">
        <v>8860.4389168717898</v>
      </c>
      <c r="G342" s="164">
        <v>9959.7779454743504</v>
      </c>
      <c r="H342" s="164">
        <v>11102.551359929401</v>
      </c>
      <c r="I342" s="164">
        <v>12282.523020672999</v>
      </c>
      <c r="J342" s="164">
        <v>13497.800508006399</v>
      </c>
      <c r="K342" s="164">
        <v>14748.0953815384</v>
      </c>
      <c r="L342" s="164">
        <v>16042.8954937692</v>
      </c>
      <c r="M342" s="164">
        <v>17387.446039685899</v>
      </c>
      <c r="N342" s="164">
        <v>17387.446039685899</v>
      </c>
    </row>
    <row r="343" spans="1:14" x14ac:dyDescent="0.2">
      <c r="A343" s="27" t="s">
        <v>3624</v>
      </c>
      <c r="B343" s="164">
        <v>69201.818138017203</v>
      </c>
      <c r="C343" s="164">
        <v>81419.853298942704</v>
      </c>
      <c r="D343" s="164">
        <v>94634.324932945194</v>
      </c>
      <c r="E343" s="164">
        <v>108740.826888101</v>
      </c>
      <c r="F343" s="164">
        <v>123720.00146441101</v>
      </c>
      <c r="G343" s="164">
        <v>139639.364504183</v>
      </c>
      <c r="H343" s="164">
        <v>156398.19303049301</v>
      </c>
      <c r="I343" s="164">
        <v>173985.39807026499</v>
      </c>
      <c r="J343" s="164">
        <v>192439.79073503599</v>
      </c>
      <c r="K343" s="164">
        <v>211846.21949019301</v>
      </c>
      <c r="L343" s="164">
        <v>232399.10861073399</v>
      </c>
      <c r="M343" s="164">
        <v>254252.762202429</v>
      </c>
      <c r="N343" s="164">
        <v>254252.762202429</v>
      </c>
    </row>
    <row r="344" spans="1:14" x14ac:dyDescent="0.2">
      <c r="A344" s="27" t="s">
        <v>3625</v>
      </c>
      <c r="B344" s="164">
        <v>0</v>
      </c>
      <c r="C344" s="164">
        <v>0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</row>
    <row r="345" spans="1:14" x14ac:dyDescent="0.2">
      <c r="A345" s="27" t="s">
        <v>3626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</row>
    <row r="346" spans="1:14" x14ac:dyDescent="0.2">
      <c r="A346" s="27" t="s">
        <v>3627</v>
      </c>
      <c r="B346" s="164">
        <v>29310.026668779599</v>
      </c>
      <c r="C346" s="164">
        <v>37590.420747808501</v>
      </c>
      <c r="D346" s="164">
        <v>47377.390067991299</v>
      </c>
      <c r="E346" s="164">
        <v>58715.614719263802</v>
      </c>
      <c r="F346" s="164">
        <v>71763.367363997895</v>
      </c>
      <c r="G346" s="164">
        <v>86648.979726103702</v>
      </c>
      <c r="H346" s="164">
        <v>103821.774918594</v>
      </c>
      <c r="I346" s="164">
        <v>123201.740671789</v>
      </c>
      <c r="J346" s="164">
        <v>144829.815029024</v>
      </c>
      <c r="K346" s="164">
        <v>168760.44543080899</v>
      </c>
      <c r="L346" s="164">
        <v>195127.07781797901</v>
      </c>
      <c r="M346" s="164">
        <v>223557.27459694399</v>
      </c>
      <c r="N346" s="164">
        <v>223557.27459694399</v>
      </c>
    </row>
    <row r="347" spans="1:14" x14ac:dyDescent="0.2">
      <c r="A347" s="27" t="s">
        <v>3628</v>
      </c>
      <c r="B347" s="164">
        <v>626.59022051282102</v>
      </c>
      <c r="C347" s="164">
        <v>1053.0909538461499</v>
      </c>
      <c r="D347" s="164">
        <v>1633.2453923076901</v>
      </c>
      <c r="E347" s="164">
        <v>2367.3452102564002</v>
      </c>
      <c r="F347" s="164">
        <v>3265.1461564102501</v>
      </c>
      <c r="G347" s="164">
        <v>4327.6671410256404</v>
      </c>
      <c r="H347" s="164">
        <v>6050.2540076922996</v>
      </c>
      <c r="I347" s="164">
        <v>8433.6437205128204</v>
      </c>
      <c r="J347" s="164">
        <v>11478.772543589699</v>
      </c>
      <c r="K347" s="164">
        <v>15186.8983179487</v>
      </c>
      <c r="L347" s="164">
        <v>19559.1518282051</v>
      </c>
      <c r="M347" s="164">
        <v>24572.167776923001</v>
      </c>
      <c r="N347" s="164">
        <v>24572.167776923001</v>
      </c>
    </row>
    <row r="348" spans="1:14" x14ac:dyDescent="0.2">
      <c r="A348" s="27" t="s">
        <v>3629</v>
      </c>
      <c r="B348" s="164">
        <v>0</v>
      </c>
      <c r="C348" s="164">
        <v>0</v>
      </c>
      <c r="D348" s="164">
        <v>0</v>
      </c>
      <c r="E348" s="164">
        <v>0</v>
      </c>
      <c r="F348" s="164">
        <v>0</v>
      </c>
      <c r="G348" s="164">
        <v>0</v>
      </c>
      <c r="H348" s="164">
        <v>0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</row>
    <row r="349" spans="1:14" x14ac:dyDescent="0.2">
      <c r="A349" s="27" t="s">
        <v>3630</v>
      </c>
      <c r="B349" s="164">
        <v>0</v>
      </c>
      <c r="C349" s="164">
        <v>0</v>
      </c>
      <c r="D349" s="164">
        <v>0</v>
      </c>
      <c r="E349" s="164">
        <v>0</v>
      </c>
      <c r="F349" s="164">
        <v>0</v>
      </c>
      <c r="G349" s="164">
        <v>0</v>
      </c>
      <c r="H349" s="164"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</row>
    <row r="350" spans="1:14" x14ac:dyDescent="0.2">
      <c r="A350" s="27" t="s">
        <v>3631</v>
      </c>
      <c r="B350" s="164">
        <v>767.20412732384602</v>
      </c>
      <c r="C350" s="164">
        <v>906.70672336999996</v>
      </c>
      <c r="D350" s="164">
        <v>1068.3764680561501</v>
      </c>
      <c r="E350" s="164">
        <v>1266.34969227038</v>
      </c>
      <c r="F350" s="164">
        <v>1522.6570673057599</v>
      </c>
      <c r="G350" s="164">
        <v>1841.6596571503801</v>
      </c>
      <c r="H350" s="164">
        <v>2231.6025040884601</v>
      </c>
      <c r="I350" s="164">
        <v>2693.52588794961</v>
      </c>
      <c r="J350" s="164">
        <v>3228.6444100157601</v>
      </c>
      <c r="K350" s="164">
        <v>3837.8011140242302</v>
      </c>
      <c r="L350" s="164">
        <v>4522.9239219957599</v>
      </c>
      <c r="M350" s="164">
        <v>5284.2340901269199</v>
      </c>
      <c r="N350" s="164">
        <v>5284.2340901269199</v>
      </c>
    </row>
    <row r="351" spans="1:14" x14ac:dyDescent="0.2">
      <c r="A351" s="27" t="s">
        <v>3632</v>
      </c>
      <c r="B351" s="164">
        <v>0</v>
      </c>
      <c r="C351" s="164">
        <v>0</v>
      </c>
      <c r="D351" s="164">
        <v>0</v>
      </c>
      <c r="E351" s="164">
        <v>0</v>
      </c>
      <c r="F351" s="164">
        <v>0</v>
      </c>
      <c r="G351" s="164">
        <v>0</v>
      </c>
      <c r="H351" s="164">
        <v>0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</row>
    <row r="352" spans="1:14" x14ac:dyDescent="0.2">
      <c r="A352" s="27" t="s">
        <v>3633</v>
      </c>
      <c r="B352" s="164">
        <v>248.536770275641</v>
      </c>
      <c r="C352" s="164">
        <v>542.26850523717906</v>
      </c>
      <c r="D352" s="164">
        <v>958.11038457692302</v>
      </c>
      <c r="E352" s="164">
        <v>1496.13055257051</v>
      </c>
      <c r="F352" s="164">
        <v>2158.50027493589</v>
      </c>
      <c r="G352" s="164">
        <v>2945.4632536538402</v>
      </c>
      <c r="H352" s="164">
        <v>3888.6259042179399</v>
      </c>
      <c r="I352" s="164">
        <v>4988.3152380641004</v>
      </c>
      <c r="J352" s="164">
        <v>6245.0958639743503</v>
      </c>
      <c r="K352" s="164">
        <v>7659.7262249294799</v>
      </c>
      <c r="L352" s="164">
        <v>9235.4486163140991</v>
      </c>
      <c r="M352" s="164">
        <v>11019.611258455099</v>
      </c>
      <c r="N352" s="164">
        <v>11019.611258455099</v>
      </c>
    </row>
    <row r="353" spans="1:14" x14ac:dyDescent="0.2">
      <c r="A353" s="27" t="s">
        <v>3634</v>
      </c>
      <c r="B353" s="164">
        <v>824811.37725372601</v>
      </c>
      <c r="C353" s="164">
        <v>980291.95864082803</v>
      </c>
      <c r="D353" s="164">
        <v>1151896.70139789</v>
      </c>
      <c r="E353" s="164">
        <v>1339760.5138210901</v>
      </c>
      <c r="F353" s="164">
        <v>1545936.1871882</v>
      </c>
      <c r="G353" s="164">
        <v>1772080.7439018399</v>
      </c>
      <c r="H353" s="164">
        <v>2018305.3888356001</v>
      </c>
      <c r="I353" s="164">
        <v>2285150.6523294402</v>
      </c>
      <c r="J353" s="164">
        <v>2573694.3891725098</v>
      </c>
      <c r="K353" s="164">
        <v>2884990.9452911401</v>
      </c>
      <c r="L353" s="164">
        <v>3221020.5905085602</v>
      </c>
      <c r="M353" s="164">
        <v>3583129.83871315</v>
      </c>
      <c r="N353" s="164">
        <v>3583129.83871315</v>
      </c>
    </row>
    <row r="354" spans="1:14" x14ac:dyDescent="0.2">
      <c r="A354" s="27" t="s">
        <v>3635</v>
      </c>
      <c r="B354" s="164">
        <v>-824820.93138024898</v>
      </c>
      <c r="C354" s="164">
        <v>-980303.25001745799</v>
      </c>
      <c r="D354" s="164">
        <v>-1151910.0060759799</v>
      </c>
      <c r="E354" s="164">
        <v>-1339776.2838942099</v>
      </c>
      <c r="F354" s="164">
        <v>-1545955.1491016599</v>
      </c>
      <c r="G354" s="164">
        <v>-1772103.67841007</v>
      </c>
      <c r="H354" s="164">
        <v>-2018333.17936997</v>
      </c>
      <c r="I354" s="164">
        <v>-2285184.1952761002</v>
      </c>
      <c r="J354" s="164">
        <v>-2573734.5960432598</v>
      </c>
      <c r="K354" s="164">
        <v>-2885038.7380963401</v>
      </c>
      <c r="L354" s="164">
        <v>-3221076.9152673301</v>
      </c>
      <c r="M354" s="164">
        <v>-3583195.6441999502</v>
      </c>
      <c r="N354" s="164">
        <v>-3583195.6441999502</v>
      </c>
    </row>
    <row r="355" spans="1:14" x14ac:dyDescent="0.2">
      <c r="A355" s="27" t="s">
        <v>3636</v>
      </c>
      <c r="B355" s="164">
        <v>0</v>
      </c>
      <c r="C355" s="164">
        <v>0</v>
      </c>
      <c r="D355" s="164">
        <v>0</v>
      </c>
      <c r="E355" s="164">
        <v>0</v>
      </c>
      <c r="F355" s="164">
        <v>0</v>
      </c>
      <c r="G355" s="164">
        <v>0</v>
      </c>
      <c r="H355" s="164">
        <v>0</v>
      </c>
      <c r="I355" s="164">
        <v>0</v>
      </c>
      <c r="J355" s="164">
        <v>0</v>
      </c>
      <c r="K355" s="164">
        <v>0</v>
      </c>
      <c r="L355" s="164">
        <v>0</v>
      </c>
      <c r="M355" s="164">
        <v>0</v>
      </c>
      <c r="N355" s="164">
        <v>0</v>
      </c>
    </row>
    <row r="356" spans="1:14" x14ac:dyDescent="0.2">
      <c r="A356" s="27" t="s">
        <v>3637</v>
      </c>
      <c r="B356" s="164">
        <v>0</v>
      </c>
      <c r="C356" s="164">
        <v>0</v>
      </c>
      <c r="D356" s="164">
        <v>0</v>
      </c>
      <c r="E356" s="164">
        <v>0</v>
      </c>
      <c r="F356" s="164">
        <v>0</v>
      </c>
      <c r="G356" s="164">
        <v>0</v>
      </c>
      <c r="H356" s="164">
        <v>0</v>
      </c>
      <c r="I356" s="164">
        <v>0</v>
      </c>
      <c r="J356" s="164">
        <v>0</v>
      </c>
      <c r="K356" s="164">
        <v>0</v>
      </c>
      <c r="L356" s="164">
        <v>0</v>
      </c>
      <c r="M356" s="164">
        <v>0</v>
      </c>
      <c r="N356" s="164">
        <v>0</v>
      </c>
    </row>
    <row r="357" spans="1:14" x14ac:dyDescent="0.2">
      <c r="A357" s="27" t="s">
        <v>3638</v>
      </c>
      <c r="B357" s="164">
        <v>0</v>
      </c>
      <c r="C357" s="164">
        <v>0</v>
      </c>
      <c r="D357" s="164">
        <v>0</v>
      </c>
      <c r="E357" s="164">
        <v>0</v>
      </c>
      <c r="F357" s="164">
        <v>0</v>
      </c>
      <c r="G357" s="164">
        <v>0</v>
      </c>
      <c r="H357" s="164">
        <v>0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</row>
    <row r="358" spans="1:14" x14ac:dyDescent="0.2">
      <c r="A358" s="27" t="s">
        <v>3639</v>
      </c>
      <c r="B358" s="164">
        <v>0</v>
      </c>
      <c r="C358" s="164">
        <v>0</v>
      </c>
      <c r="D358" s="164">
        <v>0</v>
      </c>
      <c r="E358" s="164">
        <v>0</v>
      </c>
      <c r="F358" s="164">
        <v>0</v>
      </c>
      <c r="G358" s="164">
        <v>0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</row>
    <row r="359" spans="1:14" x14ac:dyDescent="0.2">
      <c r="A359" s="27" t="s">
        <v>3640</v>
      </c>
      <c r="B359" s="164">
        <v>0</v>
      </c>
      <c r="C359" s="164">
        <v>0</v>
      </c>
      <c r="D359" s="164">
        <v>0</v>
      </c>
      <c r="E359" s="164">
        <v>0</v>
      </c>
      <c r="F359" s="164">
        <v>0</v>
      </c>
      <c r="G359" s="164">
        <v>0</v>
      </c>
      <c r="H359" s="164">
        <v>0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</row>
    <row r="360" spans="1:14" x14ac:dyDescent="0.2">
      <c r="A360" s="27" t="s">
        <v>3641</v>
      </c>
      <c r="B360" s="164">
        <v>0</v>
      </c>
      <c r="C360" s="164">
        <v>0</v>
      </c>
      <c r="D360" s="164">
        <v>0</v>
      </c>
      <c r="E360" s="164">
        <v>0</v>
      </c>
      <c r="F360" s="164">
        <v>0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</row>
    <row r="361" spans="1:14" x14ac:dyDescent="0.2">
      <c r="A361" s="27" t="s">
        <v>3826</v>
      </c>
      <c r="B361" s="164">
        <v>2033363099.27456</v>
      </c>
      <c r="C361" s="164">
        <v>2035886141.6854601</v>
      </c>
      <c r="D361" s="164">
        <v>2042327521.75893</v>
      </c>
      <c r="E361" s="164">
        <v>2051992454.6883099</v>
      </c>
      <c r="F361" s="164">
        <v>2061477446.32285</v>
      </c>
      <c r="G361" s="164">
        <v>2069401932.63726</v>
      </c>
      <c r="H361" s="164">
        <v>2077102900.82446</v>
      </c>
      <c r="I361" s="164">
        <v>2085251142.3371999</v>
      </c>
      <c r="J361" s="164">
        <v>2090353863.10005</v>
      </c>
      <c r="K361" s="164">
        <v>2097404224.8454199</v>
      </c>
      <c r="L361" s="164">
        <v>2103921666.5121801</v>
      </c>
      <c r="M361" s="164">
        <v>2110509613.7019999</v>
      </c>
      <c r="N361" s="164">
        <v>2110509613.7019999</v>
      </c>
    </row>
    <row r="362" spans="1:14" x14ac:dyDescent="0.2">
      <c r="A362" s="27" t="s">
        <v>3643</v>
      </c>
    </row>
    <row r="363" spans="1:14" x14ac:dyDescent="0.2">
      <c r="A363" s="27" t="s">
        <v>3644</v>
      </c>
    </row>
    <row r="364" spans="1:14" x14ac:dyDescent="0.2">
      <c r="A364" s="27" t="s">
        <v>3827</v>
      </c>
      <c r="B364" s="164">
        <v>-300.01490000000001</v>
      </c>
      <c r="C364" s="164">
        <v>-300.01490000000001</v>
      </c>
      <c r="D364" s="164">
        <v>-300.01490000000001</v>
      </c>
      <c r="E364" s="164">
        <v>-300.01490000000001</v>
      </c>
      <c r="F364" s="164">
        <v>-300.01490000000001</v>
      </c>
      <c r="G364" s="164">
        <v>-300.01490000000001</v>
      </c>
      <c r="H364" s="164">
        <v>-300.01490000000001</v>
      </c>
      <c r="I364" s="164">
        <v>-300.01490000000001</v>
      </c>
      <c r="J364" s="164">
        <v>-300.01490000000001</v>
      </c>
      <c r="K364" s="164">
        <v>-300.01490000000001</v>
      </c>
      <c r="L364" s="164">
        <v>-300.01490000000001</v>
      </c>
      <c r="M364" s="164">
        <v>-300.01490000000001</v>
      </c>
      <c r="N364" s="164">
        <v>-300.01490000000001</v>
      </c>
    </row>
    <row r="365" spans="1:14" x14ac:dyDescent="0.2">
      <c r="A365" s="27" t="s">
        <v>3828</v>
      </c>
      <c r="B365" s="164">
        <v>80249369.3917</v>
      </c>
      <c r="C365" s="164">
        <v>80506131.523238406</v>
      </c>
      <c r="D365" s="164">
        <v>81071168.270199999</v>
      </c>
      <c r="E365" s="164">
        <v>81815962.331761494</v>
      </c>
      <c r="F365" s="164">
        <v>82287386.985384598</v>
      </c>
      <c r="G365" s="164">
        <v>82803267.444884598</v>
      </c>
      <c r="H365" s="164">
        <v>83428884.868030697</v>
      </c>
      <c r="I365" s="164">
        <v>83971027.425861493</v>
      </c>
      <c r="J365" s="164">
        <v>83984173.736330703</v>
      </c>
      <c r="K365" s="164">
        <v>84175718.733130693</v>
      </c>
      <c r="L365" s="164">
        <v>84327215.090822995</v>
      </c>
      <c r="M365" s="164">
        <v>84453304.727653801</v>
      </c>
      <c r="N365" s="164">
        <v>84453304.727653801</v>
      </c>
    </row>
    <row r="366" spans="1:14" x14ac:dyDescent="0.2">
      <c r="A366" s="27" t="s">
        <v>3829</v>
      </c>
      <c r="B366" s="164">
        <v>32187556.3856153</v>
      </c>
      <c r="C366" s="164">
        <v>32230363.226222999</v>
      </c>
      <c r="D366" s="164">
        <v>32282681.209169202</v>
      </c>
      <c r="E366" s="164">
        <v>32464315.291915301</v>
      </c>
      <c r="F366" s="164">
        <v>32559256.235369202</v>
      </c>
      <c r="G366" s="164">
        <v>32666449.400223002</v>
      </c>
      <c r="H366" s="164">
        <v>33001540.732092299</v>
      </c>
      <c r="I366" s="164">
        <v>32909122.742722999</v>
      </c>
      <c r="J366" s="164">
        <v>32585077.617022999</v>
      </c>
      <c r="K366" s="164">
        <v>33216868.795915298</v>
      </c>
      <c r="L366" s="164">
        <v>33886120.147892296</v>
      </c>
      <c r="M366" s="164">
        <v>34564339.935353801</v>
      </c>
      <c r="N366" s="164">
        <v>34564339.935353801</v>
      </c>
    </row>
    <row r="367" spans="1:14" x14ac:dyDescent="0.2">
      <c r="A367" s="27" t="s">
        <v>3830</v>
      </c>
      <c r="B367" s="164">
        <v>4196471.4416923001</v>
      </c>
      <c r="C367" s="164">
        <v>4417636.0236692298</v>
      </c>
      <c r="D367" s="164">
        <v>4676980.6655999999</v>
      </c>
      <c r="E367" s="164">
        <v>4940498.7157923002</v>
      </c>
      <c r="F367" s="164">
        <v>5193819.9816538403</v>
      </c>
      <c r="G367" s="164">
        <v>5425453.0736153796</v>
      </c>
      <c r="H367" s="164">
        <v>5662327.86510769</v>
      </c>
      <c r="I367" s="164">
        <v>5901875.2459076904</v>
      </c>
      <c r="J367" s="164">
        <v>6144039.3819769202</v>
      </c>
      <c r="K367" s="164">
        <v>6392679.5220538396</v>
      </c>
      <c r="L367" s="164">
        <v>6666045.9521769201</v>
      </c>
      <c r="M367" s="164">
        <v>6904435.7072461499</v>
      </c>
      <c r="N367" s="164">
        <v>6904435.7072461499</v>
      </c>
    </row>
    <row r="368" spans="1:14" x14ac:dyDescent="0.2">
      <c r="A368" s="27" t="s">
        <v>3831</v>
      </c>
      <c r="B368" s="164">
        <v>1404436.0032923</v>
      </c>
      <c r="C368" s="164">
        <v>1403161.49830769</v>
      </c>
      <c r="D368" s="164">
        <v>1401866.89306923</v>
      </c>
      <c r="E368" s="164">
        <v>1400922.1811384601</v>
      </c>
      <c r="F368" s="164">
        <v>1409836.2714923001</v>
      </c>
      <c r="G368" s="164">
        <v>1420336.7929922999</v>
      </c>
      <c r="H368" s="164">
        <v>1431887.73886923</v>
      </c>
      <c r="I368" s="164">
        <v>1439936.0294000001</v>
      </c>
      <c r="J368" s="164">
        <v>1448130.2328846101</v>
      </c>
      <c r="K368" s="164">
        <v>1483977.9189384601</v>
      </c>
      <c r="L368" s="164">
        <v>1525417.9422846099</v>
      </c>
      <c r="M368" s="164">
        <v>1565958.66538461</v>
      </c>
      <c r="N368" s="164">
        <v>1565958.66538461</v>
      </c>
    </row>
    <row r="369" spans="1:14" x14ac:dyDescent="0.2">
      <c r="A369" s="27" t="s">
        <v>3832</v>
      </c>
      <c r="B369" s="164">
        <v>36559724.8906307</v>
      </c>
      <c r="C369" s="164">
        <v>37592720.858561501</v>
      </c>
      <c r="D369" s="164">
        <v>38634533.393392302</v>
      </c>
      <c r="E369" s="164">
        <v>39671592.590415299</v>
      </c>
      <c r="F369" s="164">
        <v>40726919.195915297</v>
      </c>
      <c r="G369" s="164">
        <v>41779099.739461496</v>
      </c>
      <c r="H369" s="164">
        <v>42788691.567376897</v>
      </c>
      <c r="I369" s="164">
        <v>43512883.613200001</v>
      </c>
      <c r="J369" s="164">
        <v>44231918.082776897</v>
      </c>
      <c r="K369" s="164">
        <v>45072011.1700923</v>
      </c>
      <c r="L369" s="164">
        <v>45922113.439369202</v>
      </c>
      <c r="M369" s="164">
        <v>46764290.252999999</v>
      </c>
      <c r="N369" s="164">
        <v>46764290.252999999</v>
      </c>
    </row>
    <row r="370" spans="1:14" x14ac:dyDescent="0.2">
      <c r="A370" s="27" t="s">
        <v>3833</v>
      </c>
      <c r="B370" s="164">
        <v>-1083586.8179538399</v>
      </c>
      <c r="C370" s="164">
        <v>-1080518.9236538401</v>
      </c>
      <c r="D370" s="164">
        <v>-1077006.59040769</v>
      </c>
      <c r="E370" s="164">
        <v>-1073075.8740999999</v>
      </c>
      <c r="F370" s="164">
        <v>-1068696.2521230699</v>
      </c>
      <c r="G370" s="164">
        <v>-1063871.44674615</v>
      </c>
      <c r="H370" s="164">
        <v>-1058596.9912461501</v>
      </c>
      <c r="I370" s="164">
        <v>-1052916.06394615</v>
      </c>
      <c r="J370" s="164">
        <v>-1047238.85891538</v>
      </c>
      <c r="K370" s="164">
        <v>-1041499.86421538</v>
      </c>
      <c r="L370" s="164">
        <v>-1035766.0806923</v>
      </c>
      <c r="M370" s="164">
        <v>-1030053.14187692</v>
      </c>
      <c r="N370" s="164">
        <v>-1030053.14187692</v>
      </c>
    </row>
    <row r="371" spans="1:14" x14ac:dyDescent="0.2">
      <c r="A371" s="27" t="s">
        <v>3834</v>
      </c>
      <c r="B371" s="164">
        <v>7124642.1771230698</v>
      </c>
      <c r="C371" s="164">
        <v>7255043.69063076</v>
      </c>
      <c r="D371" s="164">
        <v>7386381.7270769197</v>
      </c>
      <c r="E371" s="164">
        <v>7519527.2974615302</v>
      </c>
      <c r="F371" s="164">
        <v>7678072.1441692198</v>
      </c>
      <c r="G371" s="164">
        <v>7841260.8939692304</v>
      </c>
      <c r="H371" s="164">
        <v>8006878.7966692299</v>
      </c>
      <c r="I371" s="164">
        <v>8173197.9748922996</v>
      </c>
      <c r="J371" s="164">
        <v>8339992.1146692298</v>
      </c>
      <c r="K371" s="164">
        <v>8512171.6335692294</v>
      </c>
      <c r="L371" s="164">
        <v>8700919.7172692195</v>
      </c>
      <c r="M371" s="164">
        <v>8862619.5593769196</v>
      </c>
      <c r="N371" s="164">
        <v>8862619.5593769196</v>
      </c>
    </row>
    <row r="372" spans="1:14" x14ac:dyDescent="0.2">
      <c r="A372" s="27" t="s">
        <v>3835</v>
      </c>
      <c r="B372" s="164">
        <v>31226760.5294999</v>
      </c>
      <c r="C372" s="164">
        <v>32377787.421376899</v>
      </c>
      <c r="D372" s="164">
        <v>33531950.697307602</v>
      </c>
      <c r="E372" s="164">
        <v>34745565.3129384</v>
      </c>
      <c r="F372" s="164">
        <v>36054721.646276899</v>
      </c>
      <c r="G372" s="164">
        <v>37433084.642515302</v>
      </c>
      <c r="H372" s="164">
        <v>38599197.147130698</v>
      </c>
      <c r="I372" s="164">
        <v>39763561.674115397</v>
      </c>
      <c r="J372" s="164">
        <v>41028737.9075846</v>
      </c>
      <c r="K372" s="164">
        <v>42504695.825238399</v>
      </c>
      <c r="L372" s="164">
        <v>44009106.768892303</v>
      </c>
      <c r="M372" s="164">
        <v>45508817.230961502</v>
      </c>
      <c r="N372" s="164">
        <v>45508817.230961502</v>
      </c>
    </row>
    <row r="373" spans="1:14" x14ac:dyDescent="0.2">
      <c r="A373" s="27" t="s">
        <v>3836</v>
      </c>
      <c r="B373" s="164">
        <v>2772733.2390769199</v>
      </c>
      <c r="C373" s="164">
        <v>2844509.0122000002</v>
      </c>
      <c r="D373" s="164">
        <v>2916445.58735384</v>
      </c>
      <c r="E373" s="164">
        <v>2987832.0111153801</v>
      </c>
      <c r="F373" s="164">
        <v>3057732.5049999999</v>
      </c>
      <c r="G373" s="164">
        <v>3127095.5032076901</v>
      </c>
      <c r="H373" s="164">
        <v>3196589.5252923002</v>
      </c>
      <c r="I373" s="164">
        <v>3245953.5153769199</v>
      </c>
      <c r="J373" s="164">
        <v>3285087.2207076899</v>
      </c>
      <c r="K373" s="164">
        <v>3358642.98297692</v>
      </c>
      <c r="L373" s="164">
        <v>3433520.8952769199</v>
      </c>
      <c r="M373" s="164">
        <v>3508261.8280692301</v>
      </c>
      <c r="N373" s="164">
        <v>3508261.8280692301</v>
      </c>
    </row>
    <row r="374" spans="1:14" x14ac:dyDescent="0.2">
      <c r="A374" s="27" t="s">
        <v>3655</v>
      </c>
      <c r="B374" s="164">
        <v>5013477.6923076902</v>
      </c>
      <c r="C374" s="164">
        <v>5036949.2307692301</v>
      </c>
      <c r="D374" s="164">
        <v>5060420.7692307597</v>
      </c>
      <c r="E374" s="164">
        <v>5083892.3076922996</v>
      </c>
      <c r="F374" s="164">
        <v>5107363.8461538404</v>
      </c>
      <c r="G374" s="164">
        <v>5130836.1538461503</v>
      </c>
      <c r="H374" s="164">
        <v>5154308.4615384601</v>
      </c>
      <c r="I374" s="164">
        <v>5177780.7692307597</v>
      </c>
      <c r="J374" s="164">
        <v>5201253.0769230695</v>
      </c>
      <c r="K374" s="164">
        <v>5224723.8461538404</v>
      </c>
      <c r="L374" s="164">
        <v>5248195.3846153803</v>
      </c>
      <c r="M374" s="164">
        <v>5271666.9230769202</v>
      </c>
      <c r="N374" s="164">
        <v>5271666.9230769202</v>
      </c>
    </row>
    <row r="375" spans="1:14" x14ac:dyDescent="0.2">
      <c r="A375" s="27" t="s">
        <v>3656</v>
      </c>
      <c r="B375" s="164">
        <v>3786876.9230769202</v>
      </c>
      <c r="C375" s="164">
        <v>4279502.3076922996</v>
      </c>
      <c r="D375" s="164">
        <v>4774533.0769230695</v>
      </c>
      <c r="E375" s="164">
        <v>5273193.8461538404</v>
      </c>
      <c r="F375" s="164">
        <v>5775476.1538461503</v>
      </c>
      <c r="G375" s="164">
        <v>6277976.1538461503</v>
      </c>
      <c r="H375" s="164">
        <v>6779592.3076922996</v>
      </c>
      <c r="I375" s="164">
        <v>7281240</v>
      </c>
      <c r="J375" s="164">
        <v>7782906.1538461503</v>
      </c>
      <c r="K375" s="164">
        <v>8284569.2307692301</v>
      </c>
      <c r="L375" s="164">
        <v>8786230.7692307699</v>
      </c>
      <c r="M375" s="164">
        <v>9287890.7692307699</v>
      </c>
      <c r="N375" s="164">
        <v>9287890.7692307699</v>
      </c>
    </row>
    <row r="376" spans="1:14" x14ac:dyDescent="0.2">
      <c r="A376" s="27" t="s">
        <v>3657</v>
      </c>
      <c r="B376" s="164">
        <v>180767767.016561</v>
      </c>
      <c r="C376" s="164">
        <v>183246219.88361499</v>
      </c>
      <c r="D376" s="164">
        <v>185722041.106323</v>
      </c>
      <c r="E376" s="164">
        <v>188227862.33012301</v>
      </c>
      <c r="F376" s="164">
        <v>190716421.15813801</v>
      </c>
      <c r="G376" s="164">
        <v>193228306.70296901</v>
      </c>
      <c r="H376" s="164">
        <v>195791100.23516101</v>
      </c>
      <c r="I376" s="164">
        <v>198319153.828623</v>
      </c>
      <c r="J376" s="164">
        <v>200904691.91472301</v>
      </c>
      <c r="K376" s="164">
        <v>202423984.49076101</v>
      </c>
      <c r="L376" s="164">
        <v>203992690.93529201</v>
      </c>
      <c r="M376" s="164">
        <v>205613081.832546</v>
      </c>
      <c r="N376" s="164">
        <v>205613081.832546</v>
      </c>
    </row>
    <row r="377" spans="1:14" x14ac:dyDescent="0.2">
      <c r="A377" s="27" t="s">
        <v>3837</v>
      </c>
      <c r="B377" s="164">
        <v>0</v>
      </c>
      <c r="C377" s="164">
        <v>0</v>
      </c>
      <c r="D377" s="164">
        <v>0</v>
      </c>
      <c r="E377" s="164">
        <v>0</v>
      </c>
      <c r="F377" s="164">
        <v>0</v>
      </c>
      <c r="G377" s="164">
        <v>0</v>
      </c>
      <c r="H377" s="164">
        <v>0</v>
      </c>
      <c r="I377" s="164">
        <v>0</v>
      </c>
      <c r="J377" s="164">
        <v>0</v>
      </c>
      <c r="K377" s="164">
        <v>0</v>
      </c>
      <c r="L377" s="164">
        <v>0</v>
      </c>
      <c r="M377" s="164">
        <v>0</v>
      </c>
      <c r="N377" s="164">
        <v>0</v>
      </c>
    </row>
    <row r="378" spans="1:14" x14ac:dyDescent="0.2">
      <c r="A378" s="27" t="s">
        <v>3659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</row>
    <row r="379" spans="1:14" x14ac:dyDescent="0.2">
      <c r="A379" s="27" t="s">
        <v>3660</v>
      </c>
      <c r="B379" s="164">
        <v>0</v>
      </c>
      <c r="C379" s="164">
        <v>0</v>
      </c>
      <c r="D379" s="164">
        <v>0</v>
      </c>
      <c r="E379" s="164">
        <v>0</v>
      </c>
      <c r="F379" s="164">
        <v>0</v>
      </c>
      <c r="G379" s="164">
        <v>0</v>
      </c>
      <c r="H379" s="164">
        <v>0</v>
      </c>
      <c r="I379" s="164">
        <v>0</v>
      </c>
      <c r="J379" s="164">
        <v>0</v>
      </c>
      <c r="K379" s="164">
        <v>0</v>
      </c>
      <c r="L379" s="164">
        <v>0</v>
      </c>
      <c r="M379" s="164">
        <v>0</v>
      </c>
      <c r="N379" s="164">
        <v>0</v>
      </c>
    </row>
    <row r="380" spans="1:14" x14ac:dyDescent="0.2">
      <c r="A380" s="30" t="s">
        <v>3661</v>
      </c>
      <c r="B380" s="164">
        <v>384205928.857723</v>
      </c>
      <c r="C380" s="164">
        <v>390109205.73773003</v>
      </c>
      <c r="D380" s="164">
        <v>396381696.79033798</v>
      </c>
      <c r="E380" s="164">
        <v>403057788.32750702</v>
      </c>
      <c r="F380" s="164">
        <v>409498009.85637599</v>
      </c>
      <c r="G380" s="164">
        <v>416068995.03988397</v>
      </c>
      <c r="H380" s="164">
        <v>422782102.23881501</v>
      </c>
      <c r="I380" s="164">
        <v>428642516.740484</v>
      </c>
      <c r="J380" s="164">
        <v>433888468.56563002</v>
      </c>
      <c r="K380" s="164">
        <v>439608244.27048397</v>
      </c>
      <c r="L380" s="164">
        <v>445461510.94752997</v>
      </c>
      <c r="M380" s="164">
        <v>451274314.275123</v>
      </c>
      <c r="N380" s="164">
        <v>451274314.275123</v>
      </c>
    </row>
    <row r="381" spans="1:14" x14ac:dyDescent="0.2">
      <c r="A381" s="27" t="s">
        <v>3662</v>
      </c>
    </row>
    <row r="382" spans="1:14" x14ac:dyDescent="0.2">
      <c r="A382" s="30" t="s">
        <v>3663</v>
      </c>
      <c r="B382" s="164">
        <v>5764093202.6817102</v>
      </c>
      <c r="C382" s="164">
        <v>5801855315.9516697</v>
      </c>
      <c r="D382" s="164">
        <v>5840710031.0054798</v>
      </c>
      <c r="E382" s="164">
        <v>5881850256.9050303</v>
      </c>
      <c r="F382" s="164">
        <v>5924105024.8929996</v>
      </c>
      <c r="G382" s="164">
        <v>5964633219.1478596</v>
      </c>
      <c r="H382" s="164">
        <v>6011775848.0676298</v>
      </c>
      <c r="I382" s="164">
        <v>6058432740.1959801</v>
      </c>
      <c r="J382" s="164">
        <v>6099920829.3256903</v>
      </c>
      <c r="K382" s="164">
        <v>6144317567.3599596</v>
      </c>
      <c r="L382" s="164">
        <v>6183977384.9081402</v>
      </c>
      <c r="M382" s="164">
        <v>6227111141.3140602</v>
      </c>
      <c r="N382" s="164">
        <v>6227111141.3140602</v>
      </c>
    </row>
    <row r="383" spans="1:14" x14ac:dyDescent="0.2">
      <c r="A383" s="27" t="s">
        <v>1627</v>
      </c>
    </row>
    <row r="384" spans="1:14" x14ac:dyDescent="0.2">
      <c r="A384" s="30" t="s">
        <v>3664</v>
      </c>
    </row>
    <row r="385" spans="1:14" x14ac:dyDescent="0.2">
      <c r="A385" s="27" t="s">
        <v>3665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</row>
    <row r="386" spans="1:14" x14ac:dyDescent="0.2">
      <c r="A386" s="27" t="s">
        <v>3666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</row>
    <row r="387" spans="1:14" x14ac:dyDescent="0.2">
      <c r="A387" s="27" t="s">
        <v>3667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</row>
    <row r="388" spans="1:14" x14ac:dyDescent="0.2">
      <c r="A388" s="27" t="s">
        <v>3668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</row>
    <row r="389" spans="1:14" x14ac:dyDescent="0.2">
      <c r="A389" s="27" t="s">
        <v>3669</v>
      </c>
      <c r="B389" s="164">
        <v>144226809.98615301</v>
      </c>
      <c r="C389" s="164">
        <v>145797535.40153801</v>
      </c>
      <c r="D389" s="164">
        <v>147380278.00153801</v>
      </c>
      <c r="E389" s="164">
        <v>148974803.66461501</v>
      </c>
      <c r="F389" s="164">
        <v>150581166.390769</v>
      </c>
      <c r="G389" s="164">
        <v>152199747.78999999</v>
      </c>
      <c r="H389" s="164">
        <v>153831726.933846</v>
      </c>
      <c r="I389" s="164">
        <v>155477192.87076899</v>
      </c>
      <c r="J389" s="164">
        <v>157136235.285384</v>
      </c>
      <c r="K389" s="164">
        <v>158807791.39692301</v>
      </c>
      <c r="L389" s="164">
        <v>160491694.48384601</v>
      </c>
      <c r="M389" s="164">
        <v>162188025.91692299</v>
      </c>
      <c r="N389" s="164">
        <v>162188025.91692299</v>
      </c>
    </row>
    <row r="390" spans="1:14" x14ac:dyDescent="0.2">
      <c r="A390" s="27" t="s">
        <v>3670</v>
      </c>
      <c r="B390" s="164">
        <v>145933318.07692301</v>
      </c>
      <c r="C390" s="164">
        <v>149567706.28153801</v>
      </c>
      <c r="D390" s="164">
        <v>153213527.87692299</v>
      </c>
      <c r="E390" s="164">
        <v>156862133.03999999</v>
      </c>
      <c r="F390" s="164">
        <v>160521843.73846099</v>
      </c>
      <c r="G390" s="164">
        <v>164193169.890769</v>
      </c>
      <c r="H390" s="164">
        <v>167876861.815384</v>
      </c>
      <c r="I390" s="164">
        <v>171572953.29846099</v>
      </c>
      <c r="J390" s="164">
        <v>175604354.297692</v>
      </c>
      <c r="K390" s="164">
        <v>179660251.255384</v>
      </c>
      <c r="L390" s="164">
        <v>183817366.207692</v>
      </c>
      <c r="M390" s="164">
        <v>188009599.71000001</v>
      </c>
      <c r="N390" s="164">
        <v>188009599.71000001</v>
      </c>
    </row>
    <row r="391" spans="1:14" x14ac:dyDescent="0.2">
      <c r="A391" s="27" t="s">
        <v>3671</v>
      </c>
      <c r="B391" s="164">
        <v>1682762</v>
      </c>
      <c r="C391" s="164">
        <v>1682762</v>
      </c>
      <c r="D391" s="164">
        <v>1682762</v>
      </c>
      <c r="E391" s="164">
        <v>1682762</v>
      </c>
      <c r="F391" s="164">
        <v>1682762</v>
      </c>
      <c r="G391" s="164">
        <v>1682762</v>
      </c>
      <c r="H391" s="164">
        <v>1682762</v>
      </c>
      <c r="I391" s="164">
        <v>1682762</v>
      </c>
      <c r="J391" s="164">
        <v>1682762</v>
      </c>
      <c r="K391" s="164">
        <v>1682762</v>
      </c>
      <c r="L391" s="164">
        <v>1682762</v>
      </c>
      <c r="M391" s="164">
        <v>1682762</v>
      </c>
      <c r="N391" s="164">
        <v>1682762</v>
      </c>
    </row>
    <row r="392" spans="1:14" x14ac:dyDescent="0.2">
      <c r="A392" s="27" t="s">
        <v>3672</v>
      </c>
      <c r="B392" s="164">
        <v>25232595.9238461</v>
      </c>
      <c r="C392" s="164">
        <v>25092311.523076899</v>
      </c>
      <c r="D392" s="164">
        <v>24933502.488461498</v>
      </c>
      <c r="E392" s="164">
        <v>24779986.989999998</v>
      </c>
      <c r="F392" s="164">
        <v>24521389.541538399</v>
      </c>
      <c r="G392" s="164">
        <v>24262792.0930769</v>
      </c>
      <c r="H392" s="164">
        <v>24009926.606922999</v>
      </c>
      <c r="I392" s="164">
        <v>23756770.1615384</v>
      </c>
      <c r="J392" s="164">
        <v>23471149.358461499</v>
      </c>
      <c r="K392" s="164">
        <v>23128828.618461501</v>
      </c>
      <c r="L392" s="164">
        <v>22718467.954615299</v>
      </c>
      <c r="M392" s="164">
        <v>22269923.030769199</v>
      </c>
      <c r="N392" s="164">
        <v>22269923.030769199</v>
      </c>
    </row>
    <row r="393" spans="1:14" x14ac:dyDescent="0.2">
      <c r="A393" s="27" t="s">
        <v>3673</v>
      </c>
      <c r="B393" s="164">
        <v>23354011</v>
      </c>
      <c r="C393" s="164">
        <v>23354011</v>
      </c>
      <c r="D393" s="164">
        <v>23354011</v>
      </c>
      <c r="E393" s="164">
        <v>23354011</v>
      </c>
      <c r="F393" s="164">
        <v>23354011</v>
      </c>
      <c r="G393" s="164">
        <v>23354011</v>
      </c>
      <c r="H393" s="164">
        <v>23354011</v>
      </c>
      <c r="I393" s="164">
        <v>23354011</v>
      </c>
      <c r="J393" s="164">
        <v>23354011</v>
      </c>
      <c r="K393" s="164">
        <v>23354011</v>
      </c>
      <c r="L393" s="164">
        <v>23354011</v>
      </c>
      <c r="M393" s="164">
        <v>23354011</v>
      </c>
      <c r="N393" s="164">
        <v>23354011</v>
      </c>
    </row>
    <row r="394" spans="1:14" x14ac:dyDescent="0.2">
      <c r="A394" s="27" t="s">
        <v>3674</v>
      </c>
      <c r="B394" s="164">
        <v>406957.1</v>
      </c>
      <c r="C394" s="164">
        <v>406957.1</v>
      </c>
      <c r="D394" s="164">
        <v>406957.1</v>
      </c>
      <c r="E394" s="164">
        <v>406957.1</v>
      </c>
      <c r="F394" s="164">
        <v>406957.1</v>
      </c>
      <c r="G394" s="164">
        <v>406957.1</v>
      </c>
      <c r="H394" s="164">
        <v>406957.1</v>
      </c>
      <c r="I394" s="164">
        <v>406957.1</v>
      </c>
      <c r="J394" s="164">
        <v>406957.1</v>
      </c>
      <c r="K394" s="164">
        <v>406957.1</v>
      </c>
      <c r="L394" s="164">
        <v>406957.1</v>
      </c>
      <c r="M394" s="164">
        <v>406957.1</v>
      </c>
      <c r="N394" s="164">
        <v>406957.1</v>
      </c>
    </row>
    <row r="395" spans="1:14" x14ac:dyDescent="0.2">
      <c r="A395" s="27" t="s">
        <v>3675</v>
      </c>
      <c r="B395" s="164">
        <v>7111840.5199999996</v>
      </c>
      <c r="C395" s="164">
        <v>7199983.62923076</v>
      </c>
      <c r="D395" s="164">
        <v>7286638.8315384602</v>
      </c>
      <c r="E395" s="164">
        <v>7371806.12384615</v>
      </c>
      <c r="F395" s="164">
        <v>7455485.5092307599</v>
      </c>
      <c r="G395" s="164">
        <v>7537676.9892307604</v>
      </c>
      <c r="H395" s="164">
        <v>7618380.5530769201</v>
      </c>
      <c r="I395" s="164">
        <v>7697596.2107692296</v>
      </c>
      <c r="J395" s="164">
        <v>7775323.96538461</v>
      </c>
      <c r="K395" s="164">
        <v>7848893.0876922999</v>
      </c>
      <c r="L395" s="164">
        <v>7919791.4869230697</v>
      </c>
      <c r="M395" s="164">
        <v>7988019.1553846104</v>
      </c>
      <c r="N395" s="164">
        <v>7988019.1553846104</v>
      </c>
    </row>
    <row r="396" spans="1:14" x14ac:dyDescent="0.2">
      <c r="A396" s="27" t="s">
        <v>3676</v>
      </c>
      <c r="B396" s="164">
        <v>3739108.8084615301</v>
      </c>
      <c r="C396" s="164">
        <v>3830779.42076923</v>
      </c>
      <c r="D396" s="164">
        <v>3928388.3407692299</v>
      </c>
      <c r="E396" s="164">
        <v>4031935.5707692299</v>
      </c>
      <c r="F396" s="164">
        <v>4141421.1069230698</v>
      </c>
      <c r="G396" s="164">
        <v>4256844.9476923002</v>
      </c>
      <c r="H396" s="164">
        <v>4378207.0938461497</v>
      </c>
      <c r="I396" s="164">
        <v>4505507.5346153798</v>
      </c>
      <c r="J396" s="164">
        <v>4638746.28</v>
      </c>
      <c r="K396" s="164">
        <v>4777923.33</v>
      </c>
      <c r="L396" s="164">
        <v>4923038.6738461498</v>
      </c>
      <c r="M396" s="164">
        <v>5073804.3953846097</v>
      </c>
      <c r="N396" s="164">
        <v>5073804.3953846097</v>
      </c>
    </row>
    <row r="397" spans="1:14" x14ac:dyDescent="0.2">
      <c r="A397" s="293" t="s">
        <v>3677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</row>
    <row r="398" spans="1:14" x14ac:dyDescent="0.2">
      <c r="A398" s="27" t="s">
        <v>3678</v>
      </c>
      <c r="B398" s="164">
        <v>0</v>
      </c>
      <c r="C398" s="164">
        <v>0</v>
      </c>
      <c r="D398" s="164">
        <v>0</v>
      </c>
      <c r="E398" s="164">
        <v>0</v>
      </c>
      <c r="F398" s="164">
        <v>0</v>
      </c>
      <c r="G398" s="164">
        <v>0</v>
      </c>
      <c r="H398" s="164">
        <v>0</v>
      </c>
      <c r="I398" s="164">
        <v>0</v>
      </c>
      <c r="J398" s="164">
        <v>0</v>
      </c>
      <c r="K398" s="164">
        <v>0</v>
      </c>
      <c r="L398" s="164">
        <v>0</v>
      </c>
      <c r="M398" s="164">
        <v>0</v>
      </c>
      <c r="N398" s="164">
        <v>0</v>
      </c>
    </row>
    <row r="399" spans="1:14" x14ac:dyDescent="0.2">
      <c r="A399" s="27" t="s">
        <v>3679</v>
      </c>
      <c r="B399" s="164">
        <v>0</v>
      </c>
      <c r="C399" s="164">
        <v>0</v>
      </c>
      <c r="D399" s="164">
        <v>0</v>
      </c>
      <c r="E399" s="164">
        <v>0</v>
      </c>
      <c r="F399" s="164">
        <v>0</v>
      </c>
      <c r="G399" s="164">
        <v>0</v>
      </c>
      <c r="H399" s="164">
        <v>0</v>
      </c>
      <c r="I399" s="164">
        <v>0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</row>
    <row r="400" spans="1:14" x14ac:dyDescent="0.2">
      <c r="A400" s="27" t="s">
        <v>3680</v>
      </c>
      <c r="B400" s="164">
        <v>0</v>
      </c>
      <c r="C400" s="164">
        <v>0</v>
      </c>
      <c r="D400" s="164">
        <v>0</v>
      </c>
      <c r="E400" s="164">
        <v>0</v>
      </c>
      <c r="F400" s="164">
        <v>0</v>
      </c>
      <c r="G400" s="164">
        <v>0</v>
      </c>
      <c r="H400" s="164">
        <v>0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0</v>
      </c>
    </row>
    <row r="401" spans="1:14" x14ac:dyDescent="0.2">
      <c r="A401" s="27" t="s">
        <v>3681</v>
      </c>
      <c r="B401" s="164">
        <v>32450.226153846099</v>
      </c>
      <c r="C401" s="164">
        <v>32450.226153846099</v>
      </c>
      <c r="D401" s="164">
        <v>32454.072307692299</v>
      </c>
      <c r="E401" s="164">
        <v>21223.78</v>
      </c>
      <c r="F401" s="164">
        <v>9993.4876923076899</v>
      </c>
      <c r="G401" s="164">
        <v>-1236.8046153846101</v>
      </c>
      <c r="H401" s="164">
        <v>-1236.8046153846101</v>
      </c>
      <c r="I401" s="164">
        <v>-1236.8046153846101</v>
      </c>
      <c r="J401" s="164">
        <v>-971.40230769230698</v>
      </c>
      <c r="K401" s="164">
        <v>0</v>
      </c>
      <c r="L401" s="164">
        <v>0</v>
      </c>
      <c r="M401" s="164">
        <v>0</v>
      </c>
      <c r="N401" s="164">
        <v>0</v>
      </c>
    </row>
    <row r="402" spans="1:14" x14ac:dyDescent="0.2">
      <c r="A402" s="27" t="s">
        <v>3682</v>
      </c>
      <c r="B402" s="164">
        <v>-76.306153846153805</v>
      </c>
      <c r="C402" s="164">
        <v>-76.306153846153805</v>
      </c>
      <c r="D402" s="164">
        <v>-76.306153846153805</v>
      </c>
      <c r="E402" s="164">
        <v>-76.306153846153805</v>
      </c>
      <c r="F402" s="164">
        <v>-76.306153846153805</v>
      </c>
      <c r="G402" s="164">
        <v>-4622.92153846153</v>
      </c>
      <c r="H402" s="164">
        <v>-9899.5830769230706</v>
      </c>
      <c r="I402" s="164">
        <v>-15827.346923076901</v>
      </c>
      <c r="J402" s="164">
        <v>-22364.903076923001</v>
      </c>
      <c r="K402" s="164">
        <v>-29328.512307692301</v>
      </c>
      <c r="L402" s="164">
        <v>-37194.8892307692</v>
      </c>
      <c r="M402" s="164">
        <v>-46099.162307692299</v>
      </c>
      <c r="N402" s="164">
        <v>-46099.162307692299</v>
      </c>
    </row>
    <row r="403" spans="1:14" x14ac:dyDescent="0.2">
      <c r="A403" s="27" t="s">
        <v>3683</v>
      </c>
      <c r="B403" s="164">
        <v>6884806.2000000002</v>
      </c>
      <c r="C403" s="164">
        <v>6958167.6699999999</v>
      </c>
      <c r="D403" s="164">
        <v>7031529.1399999997</v>
      </c>
      <c r="E403" s="164">
        <v>7104890.6100000003</v>
      </c>
      <c r="F403" s="164">
        <v>7178252.0800000001</v>
      </c>
      <c r="G403" s="164">
        <v>7251613.5499999896</v>
      </c>
      <c r="H403" s="164">
        <v>7324975.0199999996</v>
      </c>
      <c r="I403" s="164">
        <v>7398336.48999999</v>
      </c>
      <c r="J403" s="164">
        <v>7471697.96</v>
      </c>
      <c r="K403" s="164">
        <v>7545059.4299999997</v>
      </c>
      <c r="L403" s="164">
        <v>7618420.8999999901</v>
      </c>
      <c r="M403" s="164">
        <v>7691782.3699999899</v>
      </c>
      <c r="N403" s="164">
        <v>7691782.3699999899</v>
      </c>
    </row>
    <row r="404" spans="1:14" x14ac:dyDescent="0.2">
      <c r="A404" s="27" t="s">
        <v>3684</v>
      </c>
      <c r="B404" s="164">
        <v>10115220.019230699</v>
      </c>
      <c r="C404" s="164">
        <v>10161532.366153801</v>
      </c>
      <c r="D404" s="164">
        <v>10203879.695384599</v>
      </c>
      <c r="E404" s="164">
        <v>10246317</v>
      </c>
      <c r="F404" s="164">
        <v>10288844.280769199</v>
      </c>
      <c r="G404" s="164">
        <v>10331461.535384599</v>
      </c>
      <c r="H404" s="164">
        <v>10374168.7653846</v>
      </c>
      <c r="I404" s="164">
        <v>10416965.9692307</v>
      </c>
      <c r="J404" s="164">
        <v>10459853.1476923</v>
      </c>
      <c r="K404" s="164">
        <v>10500901.8407692</v>
      </c>
      <c r="L404" s="164">
        <v>10542040.516922999</v>
      </c>
      <c r="M404" s="164">
        <v>10584653.207692301</v>
      </c>
      <c r="N404" s="164">
        <v>10584653.207692301</v>
      </c>
    </row>
    <row r="405" spans="1:14" x14ac:dyDescent="0.2">
      <c r="A405" s="27" t="s">
        <v>3685</v>
      </c>
      <c r="B405" s="164">
        <v>0</v>
      </c>
      <c r="C405" s="164">
        <v>0</v>
      </c>
      <c r="D405" s="164">
        <v>0</v>
      </c>
      <c r="E405" s="164">
        <v>0</v>
      </c>
      <c r="F405" s="164">
        <v>0</v>
      </c>
      <c r="G405" s="164">
        <v>0</v>
      </c>
      <c r="H405" s="164">
        <v>0</v>
      </c>
      <c r="I405" s="164">
        <v>0</v>
      </c>
      <c r="J405" s="164">
        <v>0</v>
      </c>
      <c r="K405" s="164">
        <v>0</v>
      </c>
      <c r="L405" s="164">
        <v>0</v>
      </c>
      <c r="M405" s="164">
        <v>0</v>
      </c>
      <c r="N405" s="164">
        <v>0</v>
      </c>
    </row>
    <row r="406" spans="1:14" x14ac:dyDescent="0.2">
      <c r="A406" s="27" t="s">
        <v>3686</v>
      </c>
      <c r="B406" s="164">
        <v>0</v>
      </c>
      <c r="C406" s="164">
        <v>0</v>
      </c>
      <c r="D406" s="164">
        <v>0</v>
      </c>
      <c r="E406" s="164">
        <v>0</v>
      </c>
      <c r="F406" s="164">
        <v>0</v>
      </c>
      <c r="G406" s="164">
        <v>0</v>
      </c>
      <c r="H406" s="164">
        <v>0</v>
      </c>
      <c r="I406" s="164">
        <v>0</v>
      </c>
      <c r="J406" s="164">
        <v>0</v>
      </c>
      <c r="K406" s="164">
        <v>0</v>
      </c>
      <c r="L406" s="164">
        <v>0</v>
      </c>
      <c r="M406" s="164">
        <v>0</v>
      </c>
      <c r="N406" s="164">
        <v>0</v>
      </c>
    </row>
    <row r="407" spans="1:14" x14ac:dyDescent="0.2">
      <c r="A407" s="27" t="s">
        <v>3687</v>
      </c>
      <c r="B407" s="164">
        <v>0</v>
      </c>
      <c r="C407" s="164">
        <v>0</v>
      </c>
      <c r="D407" s="164">
        <v>0</v>
      </c>
      <c r="E407" s="164">
        <v>0</v>
      </c>
      <c r="F407" s="164">
        <v>0</v>
      </c>
      <c r="G407" s="164">
        <v>0</v>
      </c>
      <c r="H407" s="164">
        <v>0</v>
      </c>
      <c r="I407" s="164">
        <v>0</v>
      </c>
      <c r="J407" s="164">
        <v>0</v>
      </c>
      <c r="K407" s="164">
        <v>0</v>
      </c>
      <c r="L407" s="164">
        <v>0</v>
      </c>
      <c r="M407" s="164">
        <v>0</v>
      </c>
      <c r="N407" s="164">
        <v>0</v>
      </c>
    </row>
    <row r="408" spans="1:14" x14ac:dyDescent="0.2">
      <c r="A408" s="220" t="s">
        <v>3688</v>
      </c>
      <c r="B408" s="164">
        <v>35284.362000000001</v>
      </c>
      <c r="C408" s="164">
        <v>47939.362000000001</v>
      </c>
      <c r="D408" s="164">
        <v>232600.13123076901</v>
      </c>
      <c r="E408" s="164">
        <v>252544.208153846</v>
      </c>
      <c r="F408" s="164">
        <v>274643.05430769199</v>
      </c>
      <c r="G408" s="164">
        <v>278698.05430769199</v>
      </c>
      <c r="H408" s="164">
        <v>259439.38461538401</v>
      </c>
      <c r="I408" s="164">
        <v>259731.84615384601</v>
      </c>
      <c r="J408" s="164">
        <v>241886.84615384601</v>
      </c>
      <c r="K408" s="164">
        <v>244962.07692307601</v>
      </c>
      <c r="L408" s="164">
        <v>248037.30769230699</v>
      </c>
      <c r="M408" s="164">
        <v>248542.538461538</v>
      </c>
      <c r="N408" s="164">
        <v>248542.538461538</v>
      </c>
    </row>
    <row r="409" spans="1:14" x14ac:dyDescent="0.2">
      <c r="A409" s="220" t="s">
        <v>3689</v>
      </c>
      <c r="B409" s="164">
        <v>2907236.44084614</v>
      </c>
      <c r="C409" s="164">
        <v>2885134.8254615301</v>
      </c>
      <c r="D409" s="164">
        <v>2863728.6716153701</v>
      </c>
      <c r="E409" s="164">
        <v>2842819.8254615301</v>
      </c>
      <c r="F409" s="164">
        <v>2814099.21007691</v>
      </c>
      <c r="G409" s="164">
        <v>2774192.2869999902</v>
      </c>
      <c r="H409" s="164">
        <v>2743130.6153846099</v>
      </c>
      <c r="I409" s="164">
        <v>2712854.3846153799</v>
      </c>
      <c r="J409" s="164">
        <v>2682122.3076923001</v>
      </c>
      <c r="K409" s="164">
        <v>2627029.5384615301</v>
      </c>
      <c r="L409" s="164">
        <v>2573615.7692307602</v>
      </c>
      <c r="M409" s="164">
        <v>2549187.6923076902</v>
      </c>
      <c r="N409" s="164">
        <v>2549187.6923076902</v>
      </c>
    </row>
    <row r="410" spans="1:14" x14ac:dyDescent="0.2">
      <c r="A410" s="27" t="s">
        <v>3690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</row>
    <row r="411" spans="1:14" x14ac:dyDescent="0.2">
      <c r="A411" s="30" t="s">
        <v>3691</v>
      </c>
      <c r="B411" s="164">
        <v>371662324.35746098</v>
      </c>
      <c r="C411" s="164">
        <v>377017194.49976897</v>
      </c>
      <c r="D411" s="164">
        <v>382550181.04361498</v>
      </c>
      <c r="E411" s="164">
        <v>387932114.60669202</v>
      </c>
      <c r="F411" s="164">
        <v>393230792.19361502</v>
      </c>
      <c r="G411" s="164">
        <v>398524067.511307</v>
      </c>
      <c r="H411" s="164">
        <v>403849410.50076902</v>
      </c>
      <c r="I411" s="164">
        <v>409224574.71461499</v>
      </c>
      <c r="J411" s="164">
        <v>414901763.24307603</v>
      </c>
      <c r="K411" s="164">
        <v>420556042.16230702</v>
      </c>
      <c r="L411" s="164">
        <v>426259008.51153803</v>
      </c>
      <c r="M411" s="164">
        <v>432001168.954615</v>
      </c>
      <c r="N411" s="164">
        <v>432001168.954615</v>
      </c>
    </row>
    <row r="412" spans="1:14" x14ac:dyDescent="0.2">
      <c r="A412" s="27" t="s">
        <v>1139</v>
      </c>
    </row>
    <row r="413" spans="1:14" x14ac:dyDescent="0.2">
      <c r="A413" s="27" t="s">
        <v>3838</v>
      </c>
      <c r="B413" s="164">
        <v>6135755527.0391798</v>
      </c>
      <c r="C413" s="164">
        <v>6178872510.4514399</v>
      </c>
      <c r="D413" s="164">
        <v>6223260212.0490999</v>
      </c>
      <c r="E413" s="164">
        <v>6269782371.5117302</v>
      </c>
      <c r="F413" s="164">
        <v>6317335817.0866098</v>
      </c>
      <c r="G413" s="164">
        <v>6363157286.6591597</v>
      </c>
      <c r="H413" s="164">
        <v>6415625258.5684004</v>
      </c>
      <c r="I413" s="164">
        <v>6467657314.9105997</v>
      </c>
      <c r="J413" s="164">
        <v>6514822592.5687599</v>
      </c>
      <c r="K413" s="164">
        <v>6564873609.5222702</v>
      </c>
      <c r="L413" s="164">
        <v>6610236393.4196796</v>
      </c>
      <c r="M413" s="164">
        <v>6659112310.2686796</v>
      </c>
      <c r="N413" s="164">
        <v>6659112310.2686796</v>
      </c>
    </row>
    <row r="414" spans="1:14" x14ac:dyDescent="0.2">
      <c r="A414" s="27" t="s">
        <v>3693</v>
      </c>
      <c r="B414" s="164">
        <v>0</v>
      </c>
      <c r="C414" s="164">
        <v>0</v>
      </c>
      <c r="D414" s="164">
        <v>0</v>
      </c>
      <c r="E414" s="164">
        <v>0</v>
      </c>
      <c r="F414" s="164">
        <v>0</v>
      </c>
      <c r="G414" s="164">
        <v>0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</row>
    <row r="415" spans="1:14" x14ac:dyDescent="0.2">
      <c r="A415" s="168" t="s">
        <v>3694</v>
      </c>
      <c r="B415" s="164">
        <v>6135755527.0391798</v>
      </c>
      <c r="C415" s="164">
        <v>6178872510.4514399</v>
      </c>
      <c r="D415" s="164">
        <v>6223260212.0490999</v>
      </c>
      <c r="E415" s="164">
        <v>6269782371.5117302</v>
      </c>
      <c r="F415" s="164">
        <v>6317335817.0866098</v>
      </c>
      <c r="G415" s="164">
        <v>6363157286.6591597</v>
      </c>
      <c r="H415" s="164">
        <v>6415625258.5684004</v>
      </c>
      <c r="I415" s="164">
        <v>6467657314.9105997</v>
      </c>
      <c r="J415" s="164">
        <v>6514822592.5687599</v>
      </c>
      <c r="K415" s="164">
        <v>6564873609.5222702</v>
      </c>
      <c r="L415" s="164">
        <v>6610236393.4196796</v>
      </c>
      <c r="M415" s="164">
        <v>6659112310.2686796</v>
      </c>
      <c r="N415" s="164">
        <v>6659112310.2686796</v>
      </c>
    </row>
    <row r="416" spans="1:14" x14ac:dyDescent="0.2">
      <c r="A416" s="27" t="s">
        <v>1660</v>
      </c>
    </row>
    <row r="417" spans="1:14" x14ac:dyDescent="0.2">
      <c r="A417" s="30" t="s">
        <v>3695</v>
      </c>
    </row>
    <row r="418" spans="1:14" x14ac:dyDescent="0.2">
      <c r="A418" s="27" t="s">
        <v>3696</v>
      </c>
      <c r="B418" s="164">
        <v>0</v>
      </c>
      <c r="C418" s="164">
        <v>0</v>
      </c>
      <c r="D418" s="164">
        <v>0</v>
      </c>
      <c r="E418" s="164">
        <v>0</v>
      </c>
      <c r="F418" s="164">
        <v>0</v>
      </c>
      <c r="G418" s="164">
        <v>0</v>
      </c>
      <c r="H418" s="164">
        <v>0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</row>
    <row r="419" spans="1:14" x14ac:dyDescent="0.2">
      <c r="A419" s="27" t="s">
        <v>3697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</row>
    <row r="420" spans="1:14" x14ac:dyDescent="0.2">
      <c r="A420" s="27" t="s">
        <v>3698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</row>
    <row r="421" spans="1:14" x14ac:dyDescent="0.2">
      <c r="A421" s="27" t="s">
        <v>3699</v>
      </c>
      <c r="B421" s="164">
        <v>0</v>
      </c>
      <c r="C421" s="164">
        <v>0</v>
      </c>
      <c r="D421" s="164">
        <v>0</v>
      </c>
      <c r="E421" s="164">
        <v>0</v>
      </c>
      <c r="F421" s="164">
        <v>0</v>
      </c>
      <c r="G421" s="164">
        <v>0</v>
      </c>
      <c r="H421" s="164">
        <v>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</row>
    <row r="422" spans="1:14" x14ac:dyDescent="0.2">
      <c r="A422" s="27" t="s">
        <v>3839</v>
      </c>
      <c r="B422" s="164">
        <v>0</v>
      </c>
      <c r="C422" s="164">
        <v>0</v>
      </c>
      <c r="D422" s="164">
        <v>0</v>
      </c>
      <c r="E422" s="164">
        <v>0</v>
      </c>
      <c r="F422" s="164">
        <v>0</v>
      </c>
      <c r="G422" s="164">
        <v>0</v>
      </c>
      <c r="H422" s="164">
        <v>0</v>
      </c>
      <c r="I422" s="164">
        <v>0</v>
      </c>
      <c r="J422" s="164">
        <v>0</v>
      </c>
      <c r="K422" s="164">
        <v>0</v>
      </c>
      <c r="L422" s="164">
        <v>0</v>
      </c>
      <c r="M422" s="164">
        <v>0</v>
      </c>
      <c r="N422" s="164">
        <v>0</v>
      </c>
    </row>
    <row r="423" spans="1:14" x14ac:dyDescent="0.2">
      <c r="A423" s="27" t="s">
        <v>3840</v>
      </c>
      <c r="B423" s="164">
        <v>0</v>
      </c>
      <c r="C423" s="164">
        <v>0</v>
      </c>
      <c r="D423" s="164">
        <v>0</v>
      </c>
      <c r="E423" s="164">
        <v>0</v>
      </c>
      <c r="F423" s="164">
        <v>0</v>
      </c>
      <c r="G423" s="164">
        <v>0</v>
      </c>
      <c r="H423" s="164">
        <v>0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</row>
    <row r="424" spans="1:14" x14ac:dyDescent="0.2">
      <c r="A424" s="27" t="s">
        <v>3841</v>
      </c>
      <c r="B424" s="164">
        <v>0</v>
      </c>
      <c r="C424" s="164">
        <v>0</v>
      </c>
      <c r="D424" s="164">
        <v>0</v>
      </c>
      <c r="E424" s="164">
        <v>0</v>
      </c>
      <c r="F424" s="164">
        <v>0</v>
      </c>
      <c r="G424" s="164">
        <v>0</v>
      </c>
      <c r="H424" s="164">
        <v>0</v>
      </c>
      <c r="I424" s="164">
        <v>0</v>
      </c>
      <c r="J424" s="164">
        <v>0</v>
      </c>
      <c r="K424" s="164">
        <v>0</v>
      </c>
      <c r="L424" s="164">
        <v>0</v>
      </c>
      <c r="M424" s="164">
        <v>0</v>
      </c>
      <c r="N424" s="164">
        <v>0</v>
      </c>
    </row>
    <row r="425" spans="1:14" x14ac:dyDescent="0.2">
      <c r="A425" s="27" t="s">
        <v>3703</v>
      </c>
      <c r="B425" s="164">
        <v>0</v>
      </c>
      <c r="C425" s="164">
        <v>0</v>
      </c>
      <c r="D425" s="164">
        <v>0</v>
      </c>
      <c r="E425" s="164">
        <v>0</v>
      </c>
      <c r="F425" s="164">
        <v>0</v>
      </c>
      <c r="G425" s="164">
        <v>0</v>
      </c>
      <c r="H425" s="164">
        <v>0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</row>
    <row r="426" spans="1:14" x14ac:dyDescent="0.2">
      <c r="A426" s="27" t="s">
        <v>3704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</row>
    <row r="427" spans="1:14" x14ac:dyDescent="0.2">
      <c r="A427" s="27" t="s">
        <v>3842</v>
      </c>
      <c r="B427" s="164">
        <v>0</v>
      </c>
      <c r="C427" s="164">
        <v>0</v>
      </c>
      <c r="D427" s="164">
        <v>0</v>
      </c>
      <c r="E427" s="164">
        <v>0</v>
      </c>
      <c r="F427" s="164">
        <v>0</v>
      </c>
      <c r="G427" s="164">
        <v>0</v>
      </c>
      <c r="H427" s="164">
        <v>0</v>
      </c>
      <c r="I427" s="164">
        <v>0</v>
      </c>
      <c r="J427" s="164">
        <v>0</v>
      </c>
      <c r="K427" s="164">
        <v>0</v>
      </c>
      <c r="L427" s="164">
        <v>0</v>
      </c>
      <c r="M427" s="164">
        <v>0</v>
      </c>
      <c r="N427" s="164">
        <v>0</v>
      </c>
    </row>
    <row r="428" spans="1:14" x14ac:dyDescent="0.2">
      <c r="A428" s="27" t="s">
        <v>3706</v>
      </c>
      <c r="B428" s="164">
        <v>0</v>
      </c>
      <c r="C428" s="164">
        <v>0</v>
      </c>
      <c r="D428" s="164">
        <v>0</v>
      </c>
      <c r="E428" s="164">
        <v>0</v>
      </c>
      <c r="F428" s="164">
        <v>0</v>
      </c>
      <c r="G428" s="164">
        <v>0</v>
      </c>
      <c r="H428" s="164">
        <v>0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</row>
    <row r="429" spans="1:14" x14ac:dyDescent="0.2">
      <c r="A429" s="27" t="s">
        <v>3707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</row>
    <row r="430" spans="1:14" x14ac:dyDescent="0.2">
      <c r="A430" s="27" t="s">
        <v>3708</v>
      </c>
      <c r="B430" s="164">
        <v>0</v>
      </c>
      <c r="C430" s="164">
        <v>0</v>
      </c>
      <c r="D430" s="164">
        <v>0</v>
      </c>
      <c r="E430" s="164">
        <v>0</v>
      </c>
      <c r="F430" s="164">
        <v>0</v>
      </c>
      <c r="G430" s="164">
        <v>0</v>
      </c>
      <c r="H430" s="164">
        <v>0</v>
      </c>
      <c r="I430" s="164">
        <v>0</v>
      </c>
      <c r="J430" s="164">
        <v>0</v>
      </c>
      <c r="K430" s="164">
        <v>0</v>
      </c>
      <c r="L430" s="164">
        <v>0</v>
      </c>
      <c r="M430" s="164">
        <v>0</v>
      </c>
      <c r="N430" s="164">
        <v>0</v>
      </c>
    </row>
    <row r="431" spans="1:14" x14ac:dyDescent="0.2">
      <c r="A431" s="27" t="s">
        <v>3709</v>
      </c>
      <c r="B431" s="164">
        <v>0</v>
      </c>
      <c r="C431" s="164">
        <v>0</v>
      </c>
      <c r="D431" s="164">
        <v>0</v>
      </c>
      <c r="E431" s="164">
        <v>0</v>
      </c>
      <c r="F431" s="164">
        <v>0</v>
      </c>
      <c r="G431" s="164">
        <v>0</v>
      </c>
      <c r="H431" s="164">
        <v>0</v>
      </c>
      <c r="I431" s="164">
        <v>0</v>
      </c>
      <c r="J431" s="164">
        <v>0</v>
      </c>
      <c r="K431" s="164">
        <v>0</v>
      </c>
      <c r="L431" s="164">
        <v>0</v>
      </c>
      <c r="M431" s="164">
        <v>0</v>
      </c>
      <c r="N431" s="164">
        <v>0</v>
      </c>
    </row>
    <row r="432" spans="1:14" x14ac:dyDescent="0.2">
      <c r="A432" s="27" t="s">
        <v>3710</v>
      </c>
      <c r="B432" s="164">
        <v>0</v>
      </c>
      <c r="C432" s="164">
        <v>0</v>
      </c>
      <c r="D432" s="164">
        <v>0</v>
      </c>
      <c r="E432" s="164">
        <v>0</v>
      </c>
      <c r="F432" s="164">
        <v>0</v>
      </c>
      <c r="G432" s="164">
        <v>0</v>
      </c>
      <c r="H432" s="164">
        <v>0</v>
      </c>
      <c r="I432" s="164">
        <v>0</v>
      </c>
      <c r="J432" s="164">
        <v>0</v>
      </c>
      <c r="K432" s="164">
        <v>0</v>
      </c>
      <c r="L432" s="164">
        <v>0</v>
      </c>
      <c r="M432" s="164">
        <v>0</v>
      </c>
      <c r="N432" s="164">
        <v>0</v>
      </c>
    </row>
    <row r="433" spans="1:14" x14ac:dyDescent="0.2">
      <c r="A433" s="27" t="s">
        <v>3711</v>
      </c>
      <c r="B433" s="164">
        <v>0</v>
      </c>
      <c r="C433" s="164">
        <v>0</v>
      </c>
      <c r="D433" s="164">
        <v>0</v>
      </c>
      <c r="E433" s="164">
        <v>0</v>
      </c>
      <c r="F433" s="164">
        <v>0</v>
      </c>
      <c r="G433" s="164">
        <v>0</v>
      </c>
      <c r="H433" s="164">
        <v>0</v>
      </c>
      <c r="I433" s="164">
        <v>0</v>
      </c>
      <c r="J433" s="164">
        <v>0</v>
      </c>
      <c r="K433" s="164">
        <v>0</v>
      </c>
      <c r="L433" s="164">
        <v>0</v>
      </c>
      <c r="M433" s="164">
        <v>0</v>
      </c>
      <c r="N433" s="164">
        <v>0</v>
      </c>
    </row>
    <row r="434" spans="1:14" x14ac:dyDescent="0.2">
      <c r="A434" s="27" t="s">
        <v>3712</v>
      </c>
      <c r="B434" s="164">
        <v>0</v>
      </c>
      <c r="C434" s="164">
        <v>0</v>
      </c>
      <c r="D434" s="164">
        <v>0</v>
      </c>
      <c r="E434" s="164">
        <v>0</v>
      </c>
      <c r="F434" s="164">
        <v>0</v>
      </c>
      <c r="G434" s="164">
        <v>0</v>
      </c>
      <c r="H434" s="164">
        <v>0</v>
      </c>
      <c r="I434" s="164">
        <v>0</v>
      </c>
      <c r="J434" s="164">
        <v>0</v>
      </c>
      <c r="K434" s="164">
        <v>0</v>
      </c>
      <c r="L434" s="164">
        <v>0</v>
      </c>
      <c r="M434" s="164">
        <v>0</v>
      </c>
      <c r="N434" s="164">
        <v>0</v>
      </c>
    </row>
    <row r="435" spans="1:14" x14ac:dyDescent="0.2">
      <c r="A435" s="27" t="s">
        <v>3713</v>
      </c>
    </row>
    <row r="436" spans="1:14" x14ac:dyDescent="0.2">
      <c r="A436" s="30" t="s">
        <v>3714</v>
      </c>
    </row>
    <row r="437" spans="1:14" x14ac:dyDescent="0.2">
      <c r="A437" s="27" t="s">
        <v>3715</v>
      </c>
      <c r="B437" s="164">
        <v>0</v>
      </c>
      <c r="C437" s="164">
        <v>0</v>
      </c>
      <c r="D437" s="164">
        <v>0</v>
      </c>
      <c r="E437" s="164">
        <v>0</v>
      </c>
      <c r="F437" s="164">
        <v>0</v>
      </c>
      <c r="G437" s="164">
        <v>0</v>
      </c>
      <c r="H437" s="164">
        <v>0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</row>
    <row r="438" spans="1:14" x14ac:dyDescent="0.2">
      <c r="A438" s="27" t="s">
        <v>3716</v>
      </c>
      <c r="B438" s="164">
        <v>0</v>
      </c>
      <c r="C438" s="164">
        <v>0</v>
      </c>
      <c r="D438" s="164">
        <v>0</v>
      </c>
      <c r="E438" s="164">
        <v>0</v>
      </c>
      <c r="F438" s="164">
        <v>0</v>
      </c>
      <c r="G438" s="164">
        <v>0</v>
      </c>
      <c r="H438" s="164">
        <v>0</v>
      </c>
      <c r="I438" s="164">
        <v>0</v>
      </c>
      <c r="J438" s="164">
        <v>0</v>
      </c>
      <c r="K438" s="164">
        <v>0</v>
      </c>
      <c r="L438" s="164">
        <v>0</v>
      </c>
      <c r="M438" s="164">
        <v>0</v>
      </c>
      <c r="N438" s="164">
        <v>0</v>
      </c>
    </row>
    <row r="439" spans="1:14" x14ac:dyDescent="0.2">
      <c r="A439" s="27" t="s">
        <v>3717</v>
      </c>
      <c r="B439" s="164">
        <v>0</v>
      </c>
      <c r="C439" s="164">
        <v>0</v>
      </c>
      <c r="D439" s="164">
        <v>0</v>
      </c>
      <c r="E439" s="164">
        <v>0</v>
      </c>
      <c r="F439" s="164">
        <v>0</v>
      </c>
      <c r="G439" s="164">
        <v>0</v>
      </c>
      <c r="H439" s="164">
        <v>0</v>
      </c>
      <c r="I439" s="164">
        <v>0</v>
      </c>
      <c r="J439" s="164">
        <v>0</v>
      </c>
      <c r="K439" s="164">
        <v>0</v>
      </c>
      <c r="L439" s="164">
        <v>0</v>
      </c>
      <c r="M439" s="164">
        <v>0</v>
      </c>
      <c r="N439" s="164">
        <v>0</v>
      </c>
    </row>
    <row r="440" spans="1:14" x14ac:dyDescent="0.2">
      <c r="A440" s="27" t="s">
        <v>3718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</row>
    <row r="441" spans="1:14" x14ac:dyDescent="0.2">
      <c r="A441" s="27" t="s">
        <v>3719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</row>
    <row r="442" spans="1:14" x14ac:dyDescent="0.2">
      <c r="A442" s="27" t="s">
        <v>3720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</row>
    <row r="443" spans="1:14" x14ac:dyDescent="0.2">
      <c r="A443" s="27" t="s">
        <v>3721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</row>
    <row r="444" spans="1:14" x14ac:dyDescent="0.2">
      <c r="A444" s="27" t="s">
        <v>3722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</row>
    <row r="445" spans="1:14" x14ac:dyDescent="0.2">
      <c r="A445" s="27" t="s">
        <v>3225</v>
      </c>
    </row>
    <row r="446" spans="1:14" x14ac:dyDescent="0.2">
      <c r="A446" s="30" t="s">
        <v>3226</v>
      </c>
    </row>
    <row r="447" spans="1:14" x14ac:dyDescent="0.2">
      <c r="A447" s="27" t="s">
        <v>3723</v>
      </c>
      <c r="B447" s="164">
        <v>0</v>
      </c>
      <c r="C447" s="164">
        <v>0</v>
      </c>
      <c r="D447" s="164">
        <v>0</v>
      </c>
      <c r="E447" s="164">
        <v>0</v>
      </c>
      <c r="F447" s="164">
        <v>0</v>
      </c>
      <c r="G447" s="164">
        <v>0</v>
      </c>
      <c r="H447" s="164">
        <v>0</v>
      </c>
      <c r="I447" s="164">
        <v>0</v>
      </c>
      <c r="J447" s="164">
        <v>0</v>
      </c>
      <c r="K447" s="164">
        <v>0</v>
      </c>
      <c r="L447" s="164">
        <v>0</v>
      </c>
      <c r="M447" s="164">
        <v>0</v>
      </c>
      <c r="N447" s="164">
        <v>0</v>
      </c>
    </row>
    <row r="448" spans="1:14" x14ac:dyDescent="0.2">
      <c r="A448" s="27" t="s">
        <v>3724</v>
      </c>
      <c r="B448" s="164">
        <v>0</v>
      </c>
      <c r="C448" s="164">
        <v>0</v>
      </c>
      <c r="D448" s="164">
        <v>0</v>
      </c>
      <c r="E448" s="164">
        <v>0</v>
      </c>
      <c r="F448" s="164">
        <v>0</v>
      </c>
      <c r="G448" s="164">
        <v>0</v>
      </c>
      <c r="H448" s="164">
        <v>0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</row>
    <row r="449" spans="1:14" x14ac:dyDescent="0.2">
      <c r="A449" s="27" t="s">
        <v>3725</v>
      </c>
      <c r="B449" s="164">
        <v>0</v>
      </c>
      <c r="C449" s="164">
        <v>0</v>
      </c>
      <c r="D449" s="164">
        <v>0</v>
      </c>
      <c r="E449" s="164">
        <v>0</v>
      </c>
      <c r="F449" s="164">
        <v>0</v>
      </c>
      <c r="G449" s="164">
        <v>0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</row>
    <row r="450" spans="1:14" x14ac:dyDescent="0.2">
      <c r="A450" s="27" t="s">
        <v>3726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</row>
    <row r="451" spans="1:14" x14ac:dyDescent="0.2">
      <c r="A451" s="27" t="s">
        <v>3727</v>
      </c>
      <c r="B451" s="164">
        <v>0</v>
      </c>
      <c r="C451" s="164">
        <v>0</v>
      </c>
      <c r="D451" s="164">
        <v>0</v>
      </c>
      <c r="E451" s="164">
        <v>0</v>
      </c>
      <c r="F451" s="164">
        <v>0</v>
      </c>
      <c r="G451" s="164">
        <v>0</v>
      </c>
      <c r="H451" s="164">
        <v>0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</row>
    <row r="452" spans="1:14" x14ac:dyDescent="0.2">
      <c r="A452" s="27" t="s">
        <v>3728</v>
      </c>
      <c r="B452" s="164">
        <v>0</v>
      </c>
      <c r="C452" s="164">
        <v>0</v>
      </c>
      <c r="D452" s="164">
        <v>0</v>
      </c>
      <c r="E452" s="164">
        <v>0</v>
      </c>
      <c r="F452" s="164">
        <v>0</v>
      </c>
      <c r="G452" s="164">
        <v>0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0</v>
      </c>
    </row>
    <row r="453" spans="1:14" x14ac:dyDescent="0.2">
      <c r="A453" s="27" t="s">
        <v>3729</v>
      </c>
      <c r="B453" s="164">
        <v>0</v>
      </c>
      <c r="C453" s="164">
        <v>0</v>
      </c>
      <c r="D453" s="164">
        <v>0</v>
      </c>
      <c r="E453" s="164">
        <v>0</v>
      </c>
      <c r="F453" s="164">
        <v>0</v>
      </c>
      <c r="G453" s="164">
        <v>0</v>
      </c>
      <c r="H453" s="164">
        <v>0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</row>
    <row r="454" spans="1:14" x14ac:dyDescent="0.2">
      <c r="A454" s="27" t="s">
        <v>3730</v>
      </c>
      <c r="B454" s="164">
        <v>0</v>
      </c>
      <c r="C454" s="164">
        <v>0</v>
      </c>
      <c r="D454" s="164">
        <v>0</v>
      </c>
      <c r="E454" s="164">
        <v>0</v>
      </c>
      <c r="F454" s="164">
        <v>0</v>
      </c>
      <c r="G454" s="164">
        <v>0</v>
      </c>
      <c r="H454" s="164">
        <v>0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</row>
    <row r="455" spans="1:14" x14ac:dyDescent="0.2">
      <c r="A455" s="27" t="s">
        <v>3731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</row>
    <row r="456" spans="1:14" x14ac:dyDescent="0.2">
      <c r="A456" s="27" t="s">
        <v>3732</v>
      </c>
      <c r="B456" s="164">
        <v>0</v>
      </c>
      <c r="C456" s="164">
        <v>0</v>
      </c>
      <c r="D456" s="164">
        <v>0</v>
      </c>
      <c r="E456" s="164">
        <v>0</v>
      </c>
      <c r="F456" s="164">
        <v>0</v>
      </c>
      <c r="G456" s="164">
        <v>0</v>
      </c>
      <c r="H456" s="164">
        <v>0</v>
      </c>
      <c r="I456" s="164">
        <v>0</v>
      </c>
      <c r="J456" s="164">
        <v>0</v>
      </c>
      <c r="K456" s="164">
        <v>0</v>
      </c>
      <c r="L456" s="164">
        <v>0</v>
      </c>
      <c r="M456" s="164">
        <v>0</v>
      </c>
      <c r="N456" s="164">
        <v>0</v>
      </c>
    </row>
    <row r="457" spans="1:14" x14ac:dyDescent="0.2">
      <c r="A457" s="27" t="s">
        <v>3733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</row>
    <row r="458" spans="1:14" x14ac:dyDescent="0.2">
      <c r="A458" s="27" t="s">
        <v>3734</v>
      </c>
      <c r="B458" s="164">
        <v>0</v>
      </c>
      <c r="C458" s="164">
        <v>0</v>
      </c>
      <c r="D458" s="164">
        <v>0</v>
      </c>
      <c r="E458" s="164">
        <v>0</v>
      </c>
      <c r="F458" s="164">
        <v>0</v>
      </c>
      <c r="G458" s="164">
        <v>0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</row>
    <row r="459" spans="1:14" x14ac:dyDescent="0.2">
      <c r="A459" s="27" t="s">
        <v>3238</v>
      </c>
    </row>
    <row r="460" spans="1:14" x14ac:dyDescent="0.2">
      <c r="A460" s="27" t="s">
        <v>3735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</row>
    <row r="461" spans="1:14" x14ac:dyDescent="0.2">
      <c r="A461" s="27" t="s">
        <v>3736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</row>
    <row r="462" spans="1:14" x14ac:dyDescent="0.2">
      <c r="A462" s="27" t="s">
        <v>3737</v>
      </c>
      <c r="B462" s="164">
        <v>0</v>
      </c>
      <c r="C462" s="164">
        <v>0</v>
      </c>
      <c r="D462" s="164">
        <v>0</v>
      </c>
      <c r="E462" s="164">
        <v>0</v>
      </c>
      <c r="F462" s="164">
        <v>0</v>
      </c>
      <c r="G462" s="164">
        <v>0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64">
        <v>0</v>
      </c>
      <c r="N462" s="164">
        <v>0</v>
      </c>
    </row>
    <row r="463" spans="1:14" x14ac:dyDescent="0.2">
      <c r="A463" s="27" t="s">
        <v>3738</v>
      </c>
      <c r="B463" s="164">
        <v>0</v>
      </c>
      <c r="C463" s="164">
        <v>0</v>
      </c>
      <c r="D463" s="164">
        <v>0</v>
      </c>
      <c r="E463" s="164">
        <v>0</v>
      </c>
      <c r="F463" s="164">
        <v>0</v>
      </c>
      <c r="G463" s="164">
        <v>0</v>
      </c>
      <c r="H463" s="164">
        <v>0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</row>
    <row r="464" spans="1:14" x14ac:dyDescent="0.2">
      <c r="A464" s="27" t="s">
        <v>3739</v>
      </c>
      <c r="B464" s="164">
        <v>0</v>
      </c>
      <c r="C464" s="164">
        <v>0</v>
      </c>
      <c r="D464" s="164">
        <v>0</v>
      </c>
      <c r="E464" s="164">
        <v>0</v>
      </c>
      <c r="F464" s="164">
        <v>0</v>
      </c>
      <c r="G464" s="164">
        <v>0</v>
      </c>
      <c r="H464" s="164">
        <v>0</v>
      </c>
      <c r="I464" s="164">
        <v>0</v>
      </c>
      <c r="J464" s="164">
        <v>0</v>
      </c>
      <c r="K464" s="164">
        <v>0</v>
      </c>
      <c r="L464" s="164">
        <v>0</v>
      </c>
      <c r="M464" s="164">
        <v>0</v>
      </c>
      <c r="N464" s="164">
        <v>0</v>
      </c>
    </row>
    <row r="465" spans="1:14" x14ac:dyDescent="0.2">
      <c r="A465" s="27" t="s">
        <v>3740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</row>
    <row r="466" spans="1:14" x14ac:dyDescent="0.2">
      <c r="A466" s="27" t="s">
        <v>3741</v>
      </c>
      <c r="B466" s="164">
        <v>0</v>
      </c>
      <c r="C466" s="164">
        <v>0</v>
      </c>
      <c r="D466" s="164">
        <v>0</v>
      </c>
      <c r="E466" s="164">
        <v>0</v>
      </c>
      <c r="F466" s="164">
        <v>0</v>
      </c>
      <c r="G466" s="164">
        <v>0</v>
      </c>
      <c r="H466" s="164">
        <v>0</v>
      </c>
      <c r="I466" s="164">
        <v>0</v>
      </c>
      <c r="J466" s="164">
        <v>0</v>
      </c>
      <c r="K466" s="164">
        <v>0</v>
      </c>
      <c r="L466" s="164">
        <v>0</v>
      </c>
      <c r="M466" s="164">
        <v>0</v>
      </c>
      <c r="N466" s="164">
        <v>0</v>
      </c>
    </row>
    <row r="467" spans="1:14" x14ac:dyDescent="0.2">
      <c r="A467" s="27" t="s">
        <v>3742</v>
      </c>
      <c r="B467" s="164">
        <v>0</v>
      </c>
      <c r="C467" s="164">
        <v>0</v>
      </c>
      <c r="D467" s="164">
        <v>0</v>
      </c>
      <c r="E467" s="164">
        <v>0</v>
      </c>
      <c r="F467" s="164">
        <v>0</v>
      </c>
      <c r="G467" s="164">
        <v>0</v>
      </c>
      <c r="H467" s="164">
        <v>0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</row>
    <row r="468" spans="1:14" x14ac:dyDescent="0.2">
      <c r="A468" s="27" t="s">
        <v>3743</v>
      </c>
      <c r="B468" s="164">
        <v>0</v>
      </c>
      <c r="C468" s="164">
        <v>0</v>
      </c>
      <c r="D468" s="164">
        <v>0</v>
      </c>
      <c r="E468" s="164">
        <v>0</v>
      </c>
      <c r="F468" s="164">
        <v>0</v>
      </c>
      <c r="G468" s="164">
        <v>0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</row>
    <row r="469" spans="1:14" x14ac:dyDescent="0.2">
      <c r="A469" s="27" t="s">
        <v>3744</v>
      </c>
      <c r="B469" s="164">
        <v>0</v>
      </c>
      <c r="C469" s="164">
        <v>0</v>
      </c>
      <c r="D469" s="164">
        <v>0</v>
      </c>
      <c r="E469" s="164">
        <v>0</v>
      </c>
      <c r="F469" s="164">
        <v>0</v>
      </c>
      <c r="G469" s="164">
        <v>0</v>
      </c>
      <c r="H469" s="164">
        <v>0</v>
      </c>
      <c r="I469" s="164">
        <v>0</v>
      </c>
      <c r="J469" s="164">
        <v>0</v>
      </c>
      <c r="K469" s="164">
        <v>0</v>
      </c>
      <c r="L469" s="164">
        <v>0</v>
      </c>
      <c r="M469" s="164">
        <v>0</v>
      </c>
      <c r="N469" s="164">
        <v>0</v>
      </c>
    </row>
    <row r="470" spans="1:14" x14ac:dyDescent="0.2">
      <c r="A470" s="27" t="s">
        <v>3745</v>
      </c>
      <c r="B470" s="164">
        <v>0</v>
      </c>
      <c r="C470" s="164">
        <v>0</v>
      </c>
      <c r="D470" s="164">
        <v>0</v>
      </c>
      <c r="E470" s="164">
        <v>0</v>
      </c>
      <c r="F470" s="164">
        <v>0</v>
      </c>
      <c r="G470" s="164">
        <v>0</v>
      </c>
      <c r="H470" s="164">
        <v>0</v>
      </c>
      <c r="I470" s="164">
        <v>0</v>
      </c>
      <c r="J470" s="164">
        <v>0</v>
      </c>
      <c r="K470" s="164">
        <v>0</v>
      </c>
      <c r="L470" s="164">
        <v>0</v>
      </c>
      <c r="M470" s="164">
        <v>0</v>
      </c>
      <c r="N470" s="164">
        <v>0</v>
      </c>
    </row>
    <row r="471" spans="1:14" x14ac:dyDescent="0.2">
      <c r="A471" s="27" t="s">
        <v>3746</v>
      </c>
      <c r="B471" s="164">
        <v>0</v>
      </c>
      <c r="C471" s="164">
        <v>0</v>
      </c>
      <c r="D471" s="164">
        <v>0</v>
      </c>
      <c r="E471" s="164">
        <v>0</v>
      </c>
      <c r="F471" s="164">
        <v>0</v>
      </c>
      <c r="G471" s="164">
        <v>0</v>
      </c>
      <c r="H471" s="164">
        <v>0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</row>
    <row r="472" spans="1:14" x14ac:dyDescent="0.2">
      <c r="A472" s="27" t="s">
        <v>1199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</row>
    <row r="473" spans="1:14" x14ac:dyDescent="0.2">
      <c r="A473" s="27" t="s">
        <v>3747</v>
      </c>
      <c r="B473" s="164">
        <v>0</v>
      </c>
      <c r="C473" s="164">
        <v>0</v>
      </c>
      <c r="D473" s="164">
        <v>0</v>
      </c>
      <c r="E473" s="164">
        <v>0</v>
      </c>
      <c r="F473" s="164">
        <v>0</v>
      </c>
      <c r="G473" s="164">
        <v>0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</row>
    <row r="474" spans="1:14" x14ac:dyDescent="0.2">
      <c r="A474" s="27" t="s">
        <v>3748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</row>
    <row r="475" spans="1:14" x14ac:dyDescent="0.2">
      <c r="A475" s="27" t="s">
        <v>3749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</row>
    <row r="476" spans="1:14" x14ac:dyDescent="0.2">
      <c r="A476" s="27" t="s">
        <v>3750</v>
      </c>
      <c r="B476" s="164">
        <v>0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</row>
    <row r="477" spans="1:14" x14ac:dyDescent="0.2">
      <c r="A477" s="27" t="s">
        <v>3751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</row>
    <row r="478" spans="1:14" x14ac:dyDescent="0.2">
      <c r="A478" s="27" t="s">
        <v>3752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</row>
    <row r="479" spans="1:14" x14ac:dyDescent="0.2">
      <c r="A479" s="27" t="s">
        <v>3753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</row>
    <row r="480" spans="1:14" x14ac:dyDescent="0.2">
      <c r="A480" s="27" t="s">
        <v>3754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3755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</row>
    <row r="482" spans="1:14" x14ac:dyDescent="0.2">
      <c r="A482" s="27" t="s">
        <v>1209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3756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</row>
    <row r="484" spans="1:14" x14ac:dyDescent="0.2">
      <c r="A484" s="27" t="s">
        <v>3757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</row>
    <row r="485" spans="1:14" x14ac:dyDescent="0.2">
      <c r="A485" s="27" t="s">
        <v>3758</v>
      </c>
      <c r="B485" s="164">
        <v>0</v>
      </c>
      <c r="C485" s="164">
        <v>0</v>
      </c>
      <c r="D485" s="164">
        <v>0</v>
      </c>
      <c r="E485" s="164">
        <v>0</v>
      </c>
      <c r="F485" s="164">
        <v>0</v>
      </c>
      <c r="G485" s="164">
        <v>0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</row>
    <row r="486" spans="1:14" x14ac:dyDescent="0.2">
      <c r="A486" s="27" t="s">
        <v>3759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</row>
    <row r="487" spans="1:14" x14ac:dyDescent="0.2">
      <c r="A487" s="27" t="s">
        <v>1214</v>
      </c>
    </row>
    <row r="488" spans="1:14" x14ac:dyDescent="0.2">
      <c r="A488" s="27" t="s">
        <v>3760</v>
      </c>
    </row>
    <row r="489" spans="1:14" x14ac:dyDescent="0.2">
      <c r="A489" s="27" t="s">
        <v>3266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D39F9-EDF3-478E-BAD1-A09AEFB42D49}">
  <sheetPr>
    <tabColor theme="7"/>
  </sheetPr>
  <dimension ref="A1:N18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50.33203125" style="27" customWidth="1"/>
    <col min="2" max="14" width="10.6640625" style="164" customWidth="1"/>
    <col min="15" max="15" width="12.33203125" style="164" customWidth="1"/>
    <col min="16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732</v>
      </c>
    </row>
    <row r="5" spans="1:14" x14ac:dyDescent="0.2">
      <c r="A5" s="30" t="s">
        <v>1781</v>
      </c>
    </row>
    <row r="6" spans="1:14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</row>
    <row r="7" spans="1:14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</row>
    <row r="8" spans="1:14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</row>
    <row r="9" spans="1:14" x14ac:dyDescent="0.2">
      <c r="A9" s="27" t="s">
        <v>1785</v>
      </c>
    </row>
    <row r="10" spans="1:14" x14ac:dyDescent="0.2">
      <c r="A10" s="27" t="s">
        <v>1786</v>
      </c>
    </row>
    <row r="11" spans="1:14" x14ac:dyDescent="0.2">
      <c r="A11" s="27" t="s">
        <v>1787</v>
      </c>
    </row>
    <row r="12" spans="1:14" x14ac:dyDescent="0.2">
      <c r="A12" s="27" t="s">
        <v>1788</v>
      </c>
    </row>
    <row r="13" spans="1:14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1790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1791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1792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1793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1794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1795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1796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1797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1798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1799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1800</v>
      </c>
      <c r="B24" s="164">
        <v>0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</row>
    <row r="25" spans="1:14" x14ac:dyDescent="0.2">
      <c r="A25" s="27" t="s">
        <v>1801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1802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</row>
    <row r="27" spans="1:14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3843</v>
      </c>
    </row>
    <row r="29" spans="1:14" x14ac:dyDescent="0.2">
      <c r="A29" s="27" t="s">
        <v>3844</v>
      </c>
    </row>
    <row r="30" spans="1:14" s="166" customFormat="1" x14ac:dyDescent="0.2">
      <c r="A30" s="165" t="s">
        <v>3845</v>
      </c>
      <c r="B30" s="166">
        <v>1</v>
      </c>
      <c r="C30" s="166">
        <v>1</v>
      </c>
      <c r="D30" s="166">
        <v>1</v>
      </c>
      <c r="E30" s="166">
        <v>1</v>
      </c>
      <c r="F30" s="166">
        <v>1</v>
      </c>
      <c r="G30" s="166">
        <v>1</v>
      </c>
      <c r="H30" s="166">
        <v>1</v>
      </c>
      <c r="I30" s="166">
        <v>1</v>
      </c>
      <c r="J30" s="166">
        <v>1</v>
      </c>
      <c r="K30" s="166">
        <v>1</v>
      </c>
      <c r="L30" s="166">
        <v>1</v>
      </c>
      <c r="M30" s="166">
        <v>1</v>
      </c>
      <c r="N30" s="166">
        <v>1</v>
      </c>
    </row>
    <row r="31" spans="1:14" s="166" customFormat="1" x14ac:dyDescent="0.2">
      <c r="A31" s="165" t="s">
        <v>3846</v>
      </c>
      <c r="B31" s="166">
        <v>0</v>
      </c>
      <c r="C31" s="166">
        <v>0</v>
      </c>
      <c r="D31" s="166">
        <v>0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s="166" customFormat="1" x14ac:dyDescent="0.2">
      <c r="A33" s="165" t="s">
        <v>3847</v>
      </c>
      <c r="B33" s="166">
        <v>0.59839999999999904</v>
      </c>
      <c r="C33" s="166">
        <v>0.59839999999999904</v>
      </c>
      <c r="D33" s="166">
        <v>0.59839999999999904</v>
      </c>
      <c r="E33" s="166">
        <v>0.59839999999999904</v>
      </c>
      <c r="F33" s="166">
        <v>0.59839999999999904</v>
      </c>
      <c r="G33" s="166">
        <v>0.59839999999999904</v>
      </c>
      <c r="H33" s="166">
        <v>0.59839999999999904</v>
      </c>
      <c r="I33" s="166">
        <v>0.59839999999999904</v>
      </c>
      <c r="J33" s="166">
        <v>0.59839999999999904</v>
      </c>
      <c r="K33" s="166">
        <v>0.59839999999999904</v>
      </c>
      <c r="L33" s="166">
        <v>0.59839999999999904</v>
      </c>
      <c r="M33" s="166">
        <v>0.59839999999999904</v>
      </c>
      <c r="N33" s="166">
        <v>0.59839999999999904</v>
      </c>
    </row>
    <row r="34" spans="1:14" s="166" customFormat="1" x14ac:dyDescent="0.2">
      <c r="A34" s="165" t="s">
        <v>3848</v>
      </c>
      <c r="B34" s="166">
        <v>0.2772</v>
      </c>
      <c r="C34" s="166">
        <v>0.2772</v>
      </c>
      <c r="D34" s="166">
        <v>0.2772</v>
      </c>
      <c r="E34" s="166">
        <v>0.2772</v>
      </c>
      <c r="F34" s="166">
        <v>0.2772</v>
      </c>
      <c r="G34" s="166">
        <v>0.2772</v>
      </c>
      <c r="H34" s="166">
        <v>0.2772</v>
      </c>
      <c r="I34" s="166">
        <v>0.2772</v>
      </c>
      <c r="J34" s="166">
        <v>0.2772</v>
      </c>
      <c r="K34" s="166">
        <v>0.2772</v>
      </c>
      <c r="L34" s="166">
        <v>0.2772</v>
      </c>
      <c r="M34" s="166">
        <v>0.2772</v>
      </c>
      <c r="N34" s="166">
        <v>0.2772</v>
      </c>
    </row>
    <row r="35" spans="1:14" s="166" customFormat="1" x14ac:dyDescent="0.2">
      <c r="A35" s="165" t="s">
        <v>3849</v>
      </c>
      <c r="B35" s="166">
        <v>0.1244</v>
      </c>
      <c r="C35" s="166">
        <v>0.1244</v>
      </c>
      <c r="D35" s="166">
        <v>0.1244</v>
      </c>
      <c r="E35" s="166">
        <v>0.1244</v>
      </c>
      <c r="F35" s="166">
        <v>0.1244</v>
      </c>
      <c r="G35" s="166">
        <v>0.1244</v>
      </c>
      <c r="H35" s="166">
        <v>0.1244</v>
      </c>
      <c r="I35" s="166">
        <v>0.1244</v>
      </c>
      <c r="J35" s="166">
        <v>0.1244</v>
      </c>
      <c r="K35" s="166">
        <v>0.1244</v>
      </c>
      <c r="L35" s="166">
        <v>0.1244</v>
      </c>
      <c r="M35" s="166">
        <v>0.1244</v>
      </c>
      <c r="N35" s="166">
        <v>0.1244</v>
      </c>
    </row>
    <row r="36" spans="1:14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</row>
    <row r="37" spans="1:14" s="166" customFormat="1" x14ac:dyDescent="0.2">
      <c r="A37" s="165" t="s">
        <v>3850</v>
      </c>
      <c r="B37" s="166">
        <v>0.7</v>
      </c>
      <c r="C37" s="166">
        <v>0.7</v>
      </c>
      <c r="D37" s="166">
        <v>0.7</v>
      </c>
      <c r="E37" s="166">
        <v>0.7</v>
      </c>
      <c r="F37" s="166">
        <v>0.7</v>
      </c>
      <c r="G37" s="166">
        <v>0.7</v>
      </c>
      <c r="H37" s="166">
        <v>0.7</v>
      </c>
      <c r="I37" s="166">
        <v>0.7</v>
      </c>
      <c r="J37" s="166">
        <v>0.7</v>
      </c>
      <c r="K37" s="166">
        <v>0.7</v>
      </c>
      <c r="L37" s="166">
        <v>0.7</v>
      </c>
      <c r="M37" s="166">
        <v>0.7</v>
      </c>
      <c r="N37" s="166">
        <v>0.7</v>
      </c>
    </row>
    <row r="38" spans="1:14" s="166" customFormat="1" x14ac:dyDescent="0.2">
      <c r="A38" s="165" t="s">
        <v>3851</v>
      </c>
      <c r="B38" s="166">
        <v>0.29999999999999899</v>
      </c>
      <c r="C38" s="166">
        <v>0.29999999999999899</v>
      </c>
      <c r="D38" s="166">
        <v>0.29999999999999899</v>
      </c>
      <c r="E38" s="166">
        <v>0.29999999999999899</v>
      </c>
      <c r="F38" s="166">
        <v>0.29999999999999899</v>
      </c>
      <c r="G38" s="166">
        <v>0.29999999999999899</v>
      </c>
      <c r="H38" s="166">
        <v>0.29999999999999899</v>
      </c>
      <c r="I38" s="166">
        <v>0.29999999999999899</v>
      </c>
      <c r="J38" s="166">
        <v>0.29999999999999899</v>
      </c>
      <c r="K38" s="166">
        <v>0.29999999999999899</v>
      </c>
      <c r="L38" s="166">
        <v>0.29999999999999899</v>
      </c>
      <c r="M38" s="166">
        <v>0.29999999999999899</v>
      </c>
      <c r="N38" s="166">
        <v>0.29999999999999899</v>
      </c>
    </row>
    <row r="39" spans="1:14" x14ac:dyDescent="0.2">
      <c r="A39" s="27" t="s">
        <v>3852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3853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</row>
    <row r="41" spans="1:14" s="166" customFormat="1" x14ac:dyDescent="0.2">
      <c r="A41" s="165" t="s">
        <v>3854</v>
      </c>
      <c r="B41" s="166">
        <v>0.22393927788820001</v>
      </c>
      <c r="C41" s="166">
        <v>0.225719159997047</v>
      </c>
      <c r="D41" s="166">
        <v>0.22748813407906199</v>
      </c>
      <c r="E41" s="166">
        <v>0.22954994441717899</v>
      </c>
      <c r="F41" s="166">
        <v>0.23137943099699701</v>
      </c>
      <c r="G41" s="166">
        <v>0.23294280980368001</v>
      </c>
      <c r="H41" s="166">
        <v>0.23485429850150499</v>
      </c>
      <c r="I41" s="166">
        <v>0.23624267508828201</v>
      </c>
      <c r="J41" s="166">
        <v>0.23616436259290499</v>
      </c>
      <c r="K41" s="166">
        <v>0.236081995076137</v>
      </c>
      <c r="L41" s="166">
        <v>0.23598936123536299</v>
      </c>
      <c r="M41" s="166">
        <v>0.235998891552792</v>
      </c>
      <c r="N41" s="166">
        <v>0.235998891552792</v>
      </c>
    </row>
    <row r="42" spans="1:14" s="166" customFormat="1" x14ac:dyDescent="0.2">
      <c r="A42" s="165" t="s">
        <v>3855</v>
      </c>
      <c r="B42" s="166">
        <v>0.776060722111799</v>
      </c>
      <c r="C42" s="166">
        <v>0.77428084000295205</v>
      </c>
      <c r="D42" s="166">
        <v>0.77251186592093701</v>
      </c>
      <c r="E42" s="166">
        <v>0.77045005558282098</v>
      </c>
      <c r="F42" s="166">
        <v>0.76862056900300202</v>
      </c>
      <c r="G42" s="166">
        <v>0.76705719019631902</v>
      </c>
      <c r="H42" s="166">
        <v>0.76514570149849404</v>
      </c>
      <c r="I42" s="166">
        <v>0.76375732491171799</v>
      </c>
      <c r="J42" s="166">
        <v>0.76383563740709404</v>
      </c>
      <c r="K42" s="166">
        <v>0.76391800492386197</v>
      </c>
      <c r="L42" s="166">
        <v>0.76401063876463604</v>
      </c>
      <c r="M42" s="166">
        <v>0.76400110844720703</v>
      </c>
      <c r="N42" s="166">
        <v>0.76400110844720703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s="166" customFormat="1" x14ac:dyDescent="0.2">
      <c r="A44" s="165" t="s">
        <v>3856</v>
      </c>
      <c r="B44" s="166">
        <v>0.65</v>
      </c>
      <c r="C44" s="166">
        <v>0.65</v>
      </c>
      <c r="D44" s="166">
        <v>0.65</v>
      </c>
      <c r="E44" s="166">
        <v>0.65</v>
      </c>
      <c r="F44" s="166">
        <v>0.65</v>
      </c>
      <c r="G44" s="166">
        <v>0.65</v>
      </c>
      <c r="H44" s="166">
        <v>0.65</v>
      </c>
      <c r="I44" s="166">
        <v>0.65</v>
      </c>
      <c r="J44" s="166">
        <v>0.65</v>
      </c>
      <c r="K44" s="166">
        <v>0.65</v>
      </c>
      <c r="L44" s="166">
        <v>0.65</v>
      </c>
      <c r="M44" s="166">
        <v>0.65</v>
      </c>
      <c r="N44" s="166">
        <v>0.65</v>
      </c>
    </row>
    <row r="45" spans="1:14" s="166" customFormat="1" x14ac:dyDescent="0.2">
      <c r="A45" s="165" t="s">
        <v>3857</v>
      </c>
      <c r="B45" s="166">
        <v>0.35</v>
      </c>
      <c r="C45" s="166">
        <v>0.35</v>
      </c>
      <c r="D45" s="166">
        <v>0.35</v>
      </c>
      <c r="E45" s="166">
        <v>0.35</v>
      </c>
      <c r="F45" s="166">
        <v>0.35</v>
      </c>
      <c r="G45" s="166">
        <v>0.35</v>
      </c>
      <c r="H45" s="166">
        <v>0.35</v>
      </c>
      <c r="I45" s="166">
        <v>0.35</v>
      </c>
      <c r="J45" s="166">
        <v>0.35</v>
      </c>
      <c r="K45" s="166">
        <v>0.35</v>
      </c>
      <c r="L45" s="166">
        <v>0.35</v>
      </c>
      <c r="M45" s="166">
        <v>0.35</v>
      </c>
      <c r="N45" s="166">
        <v>0.35</v>
      </c>
    </row>
    <row r="46" spans="1:14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</row>
    <row r="47" spans="1:14" x14ac:dyDescent="0.2">
      <c r="A47" s="27" t="s">
        <v>3858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2576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3859</v>
      </c>
      <c r="B49" s="164">
        <v>30015770.082469799</v>
      </c>
      <c r="C49" s="164">
        <v>31177233.917036001</v>
      </c>
      <c r="D49" s="164">
        <v>32219484.894202001</v>
      </c>
      <c r="E49" s="164">
        <v>33184616.131381501</v>
      </c>
      <c r="F49" s="164">
        <v>33646480.806178398</v>
      </c>
      <c r="G49" s="164">
        <v>33712000.105686396</v>
      </c>
      <c r="H49" s="164">
        <v>33725040.3786899</v>
      </c>
      <c r="I49" s="164">
        <v>33841832.605609298</v>
      </c>
      <c r="J49" s="164">
        <v>33488247.404823001</v>
      </c>
      <c r="K49" s="164">
        <v>33274270.961805999</v>
      </c>
      <c r="L49" s="164">
        <v>33904028.797411799</v>
      </c>
      <c r="M49" s="164">
        <v>34085719.350196801</v>
      </c>
      <c r="N49" s="164">
        <v>34085719.350196801</v>
      </c>
    </row>
    <row r="50" spans="1:14" x14ac:dyDescent="0.2">
      <c r="A50" s="27" t="s">
        <v>3860</v>
      </c>
      <c r="B50" s="164">
        <v>93538103.074515104</v>
      </c>
      <c r="C50" s="164">
        <v>108666950.233816</v>
      </c>
      <c r="D50" s="164">
        <v>126518010.13296901</v>
      </c>
      <c r="E50" s="164">
        <v>145336626.73263299</v>
      </c>
      <c r="F50" s="164">
        <v>165956866.76588199</v>
      </c>
      <c r="G50" s="164">
        <v>188005501.86734</v>
      </c>
      <c r="H50" s="164">
        <v>210860191.80758199</v>
      </c>
      <c r="I50" s="164">
        <v>235007315.96559799</v>
      </c>
      <c r="J50" s="164">
        <v>260611467.620132</v>
      </c>
      <c r="K50" s="164">
        <v>287467645.433671</v>
      </c>
      <c r="L50" s="164">
        <v>316249039.86954898</v>
      </c>
      <c r="M50" s="164">
        <v>341788837.19094503</v>
      </c>
      <c r="N50" s="164">
        <v>341788837.19094503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30" t="s">
        <v>3861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</row>
    <row r="53" spans="1:14" x14ac:dyDescent="0.2">
      <c r="A53" s="27" t="s">
        <v>3862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3863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3864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</row>
    <row r="56" spans="1:14" x14ac:dyDescent="0.2">
      <c r="A56" s="27" t="s">
        <v>2851</v>
      </c>
    </row>
    <row r="57" spans="1:14" x14ac:dyDescent="0.2">
      <c r="A57" s="27" t="s">
        <v>785</v>
      </c>
    </row>
    <row r="58" spans="1:14" x14ac:dyDescent="0.2">
      <c r="A58" s="30" t="s">
        <v>3865</v>
      </c>
    </row>
    <row r="59" spans="1:14" x14ac:dyDescent="0.2">
      <c r="A59" s="27" t="s">
        <v>787</v>
      </c>
    </row>
    <row r="60" spans="1:14" x14ac:dyDescent="0.2">
      <c r="A60" s="30" t="s">
        <v>3866</v>
      </c>
    </row>
    <row r="61" spans="1:14" x14ac:dyDescent="0.2">
      <c r="A61" s="27" t="s">
        <v>3867</v>
      </c>
      <c r="B61" s="164">
        <v>102420022.121692</v>
      </c>
      <c r="C61" s="164">
        <v>106667312.500076</v>
      </c>
      <c r="D61" s="164">
        <v>111184896.40307599</v>
      </c>
      <c r="E61" s="164">
        <v>116202060.316153</v>
      </c>
      <c r="F61" s="164">
        <v>122327256.020769</v>
      </c>
      <c r="G61" s="164">
        <v>124456969.982307</v>
      </c>
      <c r="H61" s="164">
        <v>124559176.19323</v>
      </c>
      <c r="I61" s="164">
        <v>123709988.512769</v>
      </c>
      <c r="J61" s="164">
        <v>123383864.704615</v>
      </c>
      <c r="K61" s="164">
        <v>123954231.768076</v>
      </c>
      <c r="L61" s="164">
        <v>126385085.118846</v>
      </c>
      <c r="M61" s="164">
        <v>136335349.163461</v>
      </c>
      <c r="N61" s="164">
        <v>136335349.163461</v>
      </c>
    </row>
    <row r="62" spans="1:14" x14ac:dyDescent="0.2">
      <c r="A62" s="27" t="s">
        <v>3868</v>
      </c>
      <c r="B62" s="164">
        <v>3924570.15615384</v>
      </c>
      <c r="C62" s="164">
        <v>3896667.6846153801</v>
      </c>
      <c r="D62" s="164">
        <v>3862082.7961538401</v>
      </c>
      <c r="E62" s="164">
        <v>4055784.9053846099</v>
      </c>
      <c r="F62" s="164">
        <v>4399156.0454615299</v>
      </c>
      <c r="G62" s="164">
        <v>4721267.9186153803</v>
      </c>
      <c r="H62" s="164">
        <v>4908430.2586922999</v>
      </c>
      <c r="I62" s="164">
        <v>5227716.4233846096</v>
      </c>
      <c r="J62" s="164">
        <v>5618042.3703846103</v>
      </c>
      <c r="K62" s="164">
        <v>5925465.9827692304</v>
      </c>
      <c r="L62" s="164">
        <v>6316555.0943846097</v>
      </c>
      <c r="M62" s="164">
        <v>6713396.8425384602</v>
      </c>
      <c r="N62" s="164">
        <v>6713396.8425384602</v>
      </c>
    </row>
    <row r="63" spans="1:14" x14ac:dyDescent="0.2">
      <c r="A63" s="27" t="s">
        <v>3869</v>
      </c>
      <c r="B63" s="164">
        <v>17847216.256923001</v>
      </c>
      <c r="C63" s="164">
        <v>19457173.774615299</v>
      </c>
      <c r="D63" s="164">
        <v>21320505.189230699</v>
      </c>
      <c r="E63" s="164">
        <v>22763560.746153802</v>
      </c>
      <c r="F63" s="164">
        <v>24464034.940769199</v>
      </c>
      <c r="G63" s="164">
        <v>25917275.516153801</v>
      </c>
      <c r="H63" s="164">
        <v>27048880.221538398</v>
      </c>
      <c r="I63" s="164">
        <v>28796113.452307601</v>
      </c>
      <c r="J63" s="164">
        <v>29977104.173076902</v>
      </c>
      <c r="K63" s="164">
        <v>31486495.993076898</v>
      </c>
      <c r="L63" s="164">
        <v>33122355.3184615</v>
      </c>
      <c r="M63" s="164">
        <v>33848198.362307601</v>
      </c>
      <c r="N63" s="164">
        <v>33848198.362307601</v>
      </c>
    </row>
    <row r="64" spans="1:14" x14ac:dyDescent="0.2">
      <c r="A64" s="27" t="s">
        <v>3870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</row>
    <row r="65" spans="1:14" x14ac:dyDescent="0.2">
      <c r="A65" s="27" t="s">
        <v>3871</v>
      </c>
      <c r="B65" s="164">
        <v>378738081.405384</v>
      </c>
      <c r="C65" s="164">
        <v>383751120.45923001</v>
      </c>
      <c r="D65" s="164">
        <v>388440118.11769199</v>
      </c>
      <c r="E65" s="164">
        <v>362345920.86230701</v>
      </c>
      <c r="F65" s="164">
        <v>334849561.15230697</v>
      </c>
      <c r="G65" s="164">
        <v>306938588.81</v>
      </c>
      <c r="H65" s="164">
        <v>298135151.68000001</v>
      </c>
      <c r="I65" s="164">
        <v>290496529.20538402</v>
      </c>
      <c r="J65" s="164">
        <v>287687961.613846</v>
      </c>
      <c r="K65" s="164">
        <v>286820255.96538401</v>
      </c>
      <c r="L65" s="164">
        <v>287868130.83846098</v>
      </c>
      <c r="M65" s="164">
        <v>287768651.02461499</v>
      </c>
      <c r="N65" s="164">
        <v>287768651.02461499</v>
      </c>
    </row>
    <row r="66" spans="1:14" x14ac:dyDescent="0.2">
      <c r="A66" s="27" t="s">
        <v>3872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</row>
    <row r="67" spans="1:14" x14ac:dyDescent="0.2">
      <c r="A67" s="27" t="s">
        <v>3873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3874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</row>
    <row r="69" spans="1:14" x14ac:dyDescent="0.2">
      <c r="A69" s="27" t="s">
        <v>3875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</row>
    <row r="70" spans="1:14" x14ac:dyDescent="0.2">
      <c r="A70" s="27" t="s">
        <v>3876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3877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-5815.0376923076901</v>
      </c>
      <c r="K71" s="164">
        <v>-12798.9407692307</v>
      </c>
      <c r="L71" s="164">
        <v>-20407.64</v>
      </c>
      <c r="M71" s="164">
        <v>-28707.009230769199</v>
      </c>
      <c r="N71" s="164">
        <v>-28707.009230769199</v>
      </c>
    </row>
    <row r="72" spans="1:14" x14ac:dyDescent="0.2">
      <c r="A72" s="27" t="s">
        <v>3878</v>
      </c>
      <c r="B72" s="164">
        <v>502929889.940153</v>
      </c>
      <c r="C72" s="164">
        <v>513772274.41853797</v>
      </c>
      <c r="D72" s="164">
        <v>524807602.50615299</v>
      </c>
      <c r="E72" s="164">
        <v>505367326.82999903</v>
      </c>
      <c r="F72" s="164">
        <v>486040008.159307</v>
      </c>
      <c r="G72" s="164">
        <v>462034102.22707599</v>
      </c>
      <c r="H72" s="164">
        <v>454651638.35346103</v>
      </c>
      <c r="I72" s="164">
        <v>448230347.59384602</v>
      </c>
      <c r="J72" s="164">
        <v>446661157.82423002</v>
      </c>
      <c r="K72" s="164">
        <v>448173650.768538</v>
      </c>
      <c r="L72" s="164">
        <v>453671718.73015302</v>
      </c>
      <c r="M72" s="164">
        <v>464636888.38369203</v>
      </c>
      <c r="N72" s="164">
        <v>464636888.38369203</v>
      </c>
    </row>
    <row r="73" spans="1:14" x14ac:dyDescent="0.2">
      <c r="A73" s="27" t="s">
        <v>2865</v>
      </c>
    </row>
    <row r="74" spans="1:14" x14ac:dyDescent="0.2">
      <c r="A74" s="30" t="s">
        <v>3879</v>
      </c>
    </row>
    <row r="75" spans="1:14" x14ac:dyDescent="0.2">
      <c r="A75" s="27" t="s">
        <v>3880</v>
      </c>
      <c r="B75" s="164">
        <v>489041034.66769201</v>
      </c>
      <c r="C75" s="164">
        <v>503799967.46230698</v>
      </c>
      <c r="D75" s="164">
        <v>513231790.09922999</v>
      </c>
      <c r="E75" s="164">
        <v>523491572.56384599</v>
      </c>
      <c r="F75" s="164">
        <v>537710937.62230694</v>
      </c>
      <c r="G75" s="164">
        <v>557444330.996153</v>
      </c>
      <c r="H75" s="164">
        <v>579570799.54076898</v>
      </c>
      <c r="I75" s="164">
        <v>601696369.11153805</v>
      </c>
      <c r="J75" s="164">
        <v>620139888.80538404</v>
      </c>
      <c r="K75" s="164">
        <v>636728153.88999999</v>
      </c>
      <c r="L75" s="164">
        <v>647265908.66692305</v>
      </c>
      <c r="M75" s="164">
        <v>655223586.80692303</v>
      </c>
      <c r="N75" s="164">
        <v>655223586.80692303</v>
      </c>
    </row>
    <row r="76" spans="1:14" x14ac:dyDescent="0.2">
      <c r="A76" s="295" t="s">
        <v>3881</v>
      </c>
      <c r="B76" s="296">
        <v>-30015770.082469799</v>
      </c>
      <c r="C76" s="296">
        <v>-31177233.917036001</v>
      </c>
      <c r="D76" s="296">
        <v>-32219484.894202001</v>
      </c>
      <c r="E76" s="296">
        <v>-33184616.131381501</v>
      </c>
      <c r="F76" s="296">
        <v>-33646480.806178398</v>
      </c>
      <c r="G76" s="296">
        <v>-33712000.105686396</v>
      </c>
      <c r="H76" s="296">
        <v>-33725040.3786899</v>
      </c>
      <c r="I76" s="296">
        <v>-33841832.605609298</v>
      </c>
      <c r="J76" s="296">
        <v>-33488247.404823001</v>
      </c>
      <c r="K76" s="296">
        <v>-33274270.961805999</v>
      </c>
      <c r="L76" s="296">
        <v>-33904028.797411799</v>
      </c>
      <c r="M76" s="296">
        <v>-34085719.350196801</v>
      </c>
      <c r="N76" s="296">
        <v>-34085719.350196801</v>
      </c>
    </row>
    <row r="77" spans="1:14" x14ac:dyDescent="0.2">
      <c r="A77" s="27" t="s">
        <v>3882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27" t="s">
        <v>3883</v>
      </c>
      <c r="B78" s="164">
        <v>459025264.58522201</v>
      </c>
      <c r="C78" s="164">
        <v>472622733.54527098</v>
      </c>
      <c r="D78" s="164">
        <v>481012305.205028</v>
      </c>
      <c r="E78" s="164">
        <v>490306956.432464</v>
      </c>
      <c r="F78" s="164">
        <v>504064456.81612903</v>
      </c>
      <c r="G78" s="164">
        <v>523732330.89046699</v>
      </c>
      <c r="H78" s="164">
        <v>545845759.16207898</v>
      </c>
      <c r="I78" s="164">
        <v>567854536.50592899</v>
      </c>
      <c r="J78" s="164">
        <v>586651641.40056098</v>
      </c>
      <c r="K78" s="164">
        <v>603453882.92819297</v>
      </c>
      <c r="L78" s="164">
        <v>613361879.86951101</v>
      </c>
      <c r="M78" s="164">
        <v>621137867.45672596</v>
      </c>
      <c r="N78" s="164">
        <v>621137867.45672596</v>
      </c>
    </row>
    <row r="79" spans="1:14" x14ac:dyDescent="0.2">
      <c r="A79" s="27" t="s">
        <v>2605</v>
      </c>
    </row>
    <row r="80" spans="1:14" x14ac:dyDescent="0.2">
      <c r="A80" s="30" t="s">
        <v>3884</v>
      </c>
    </row>
    <row r="81" spans="1:14" x14ac:dyDescent="0.2">
      <c r="A81" s="27" t="s">
        <v>3885</v>
      </c>
      <c r="B81" s="164">
        <v>328144734.29223001</v>
      </c>
      <c r="C81" s="164">
        <v>341936797.22299898</v>
      </c>
      <c r="D81" s="164">
        <v>360321167.70507598</v>
      </c>
      <c r="E81" s="164">
        <v>378557970.81484503</v>
      </c>
      <c r="F81" s="164">
        <v>400099722.92692202</v>
      </c>
      <c r="G81" s="164">
        <v>423085078.68384498</v>
      </c>
      <c r="H81" s="164">
        <v>446608906.398076</v>
      </c>
      <c r="I81" s="164">
        <v>472667967.13461399</v>
      </c>
      <c r="J81" s="164">
        <v>503701314.98515302</v>
      </c>
      <c r="K81" s="164">
        <v>535420001.91515303</v>
      </c>
      <c r="L81" s="164">
        <v>567087866.10345995</v>
      </c>
      <c r="M81" s="164">
        <v>596018993.99692202</v>
      </c>
      <c r="N81" s="164">
        <v>596018993.99692202</v>
      </c>
    </row>
    <row r="82" spans="1:14" x14ac:dyDescent="0.2">
      <c r="A82" s="27" t="s">
        <v>3886</v>
      </c>
      <c r="B82" s="164">
        <v>-93538103.074515104</v>
      </c>
      <c r="C82" s="164">
        <v>-108666950.233816</v>
      </c>
      <c r="D82" s="164">
        <v>-126518010.13296901</v>
      </c>
      <c r="E82" s="164">
        <v>-145336626.73263299</v>
      </c>
      <c r="F82" s="164">
        <v>-165956866.76588199</v>
      </c>
      <c r="G82" s="164">
        <v>-188005501.86734</v>
      </c>
      <c r="H82" s="164">
        <v>-210860191.80758199</v>
      </c>
      <c r="I82" s="164">
        <v>-235007315.96559799</v>
      </c>
      <c r="J82" s="164">
        <v>-260611467.620132</v>
      </c>
      <c r="K82" s="164">
        <v>-287467645.433671</v>
      </c>
      <c r="L82" s="164">
        <v>-316249039.86954898</v>
      </c>
      <c r="M82" s="164">
        <v>-341788837.19094503</v>
      </c>
      <c r="N82" s="164">
        <v>-341788837.19094503</v>
      </c>
    </row>
    <row r="83" spans="1:14" x14ac:dyDescent="0.2">
      <c r="A83" s="27" t="s">
        <v>3887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3888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27" t="s">
        <v>3889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27" t="s">
        <v>3890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</row>
    <row r="87" spans="1:14" x14ac:dyDescent="0.2">
      <c r="A87" s="27" t="s">
        <v>3891</v>
      </c>
      <c r="B87" s="164">
        <v>0</v>
      </c>
      <c r="C87" s="164">
        <v>0</v>
      </c>
      <c r="D87" s="164">
        <v>0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</row>
    <row r="88" spans="1:14" x14ac:dyDescent="0.2">
      <c r="A88" s="27" t="s">
        <v>3892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</row>
    <row r="89" spans="1:14" x14ac:dyDescent="0.2">
      <c r="A89" s="27" t="s">
        <v>3893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3894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</row>
    <row r="91" spans="1:14" x14ac:dyDescent="0.2">
      <c r="A91" s="27" t="s">
        <v>3895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3896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</row>
    <row r="93" spans="1:14" x14ac:dyDescent="0.2">
      <c r="A93" s="27" t="s">
        <v>3897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</row>
    <row r="94" spans="1:14" x14ac:dyDescent="0.2">
      <c r="A94" s="27" t="s">
        <v>3898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</row>
    <row r="95" spans="1:14" x14ac:dyDescent="0.2">
      <c r="A95" s="27" t="s">
        <v>3899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</row>
    <row r="96" spans="1:14" x14ac:dyDescent="0.2">
      <c r="A96" s="27" t="s">
        <v>3900</v>
      </c>
      <c r="B96" s="164">
        <v>0</v>
      </c>
      <c r="C96" s="164">
        <v>0</v>
      </c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</row>
    <row r="97" spans="1:14" x14ac:dyDescent="0.2">
      <c r="A97" s="27" t="s">
        <v>3901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</row>
    <row r="98" spans="1:14" x14ac:dyDescent="0.2">
      <c r="A98" s="27" t="s">
        <v>3902</v>
      </c>
      <c r="B98" s="164">
        <v>0</v>
      </c>
      <c r="C98" s="164">
        <v>0</v>
      </c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</row>
    <row r="99" spans="1:14" x14ac:dyDescent="0.2">
      <c r="A99" s="27" t="s">
        <v>3903</v>
      </c>
      <c r="B99" s="164">
        <v>0</v>
      </c>
      <c r="C99" s="164">
        <v>0</v>
      </c>
      <c r="D99" s="164">
        <v>0</v>
      </c>
      <c r="E99" s="164">
        <v>0</v>
      </c>
      <c r="F99" s="164">
        <v>0</v>
      </c>
      <c r="G99" s="164">
        <v>0</v>
      </c>
      <c r="H99" s="164">
        <v>0</v>
      </c>
      <c r="I99" s="164">
        <v>0</v>
      </c>
      <c r="J99" s="164">
        <v>0</v>
      </c>
      <c r="K99" s="164">
        <v>0</v>
      </c>
      <c r="L99" s="164">
        <v>0</v>
      </c>
      <c r="M99" s="164">
        <v>0</v>
      </c>
      <c r="N99" s="164">
        <v>0</v>
      </c>
    </row>
    <row r="100" spans="1:14" x14ac:dyDescent="0.2">
      <c r="A100" s="27" t="s">
        <v>3904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</row>
    <row r="101" spans="1:14" x14ac:dyDescent="0.2">
      <c r="A101" s="27" t="s">
        <v>3905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</row>
    <row r="102" spans="1:14" x14ac:dyDescent="0.2">
      <c r="A102" s="27" t="s">
        <v>3906</v>
      </c>
      <c r="B102" s="164">
        <v>0</v>
      </c>
      <c r="C102" s="164">
        <v>0</v>
      </c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</row>
    <row r="103" spans="1:14" x14ac:dyDescent="0.2">
      <c r="A103" s="27" t="s">
        <v>3907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3908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</row>
    <row r="105" spans="1:14" x14ac:dyDescent="0.2">
      <c r="A105" s="27" t="s">
        <v>3909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</row>
    <row r="106" spans="1:14" x14ac:dyDescent="0.2">
      <c r="A106" s="27" t="s">
        <v>3910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</row>
    <row r="107" spans="1:14" x14ac:dyDescent="0.2">
      <c r="A107" s="27" t="s">
        <v>3911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</row>
    <row r="108" spans="1:14" x14ac:dyDescent="0.2">
      <c r="A108" s="27" t="s">
        <v>3912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3913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</row>
    <row r="110" spans="1:14" x14ac:dyDescent="0.2">
      <c r="A110" s="27" t="s">
        <v>3914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667</v>
      </c>
      <c r="B111" s="164">
        <v>234606631.217715</v>
      </c>
      <c r="C111" s="164">
        <v>233269846.98918301</v>
      </c>
      <c r="D111" s="164">
        <v>233803157.572106</v>
      </c>
      <c r="E111" s="164">
        <v>233221344.08221099</v>
      </c>
      <c r="F111" s="164">
        <v>234142856.16104001</v>
      </c>
      <c r="G111" s="164">
        <v>235079576.81650501</v>
      </c>
      <c r="H111" s="164">
        <v>235748714.59049299</v>
      </c>
      <c r="I111" s="164">
        <v>237660651.169016</v>
      </c>
      <c r="J111" s="164">
        <v>243089847.36502001</v>
      </c>
      <c r="K111" s="164">
        <v>247952356.481482</v>
      </c>
      <c r="L111" s="164">
        <v>250838826.23391101</v>
      </c>
      <c r="M111" s="164">
        <v>254230156.80597699</v>
      </c>
      <c r="N111" s="164">
        <v>254230156.80597699</v>
      </c>
    </row>
    <row r="112" spans="1:14" x14ac:dyDescent="0.2">
      <c r="A112" s="30" t="s">
        <v>3915</v>
      </c>
    </row>
    <row r="113" spans="1:14" x14ac:dyDescent="0.2">
      <c r="A113" s="27" t="s">
        <v>671</v>
      </c>
      <c r="B113" s="164">
        <v>123316480.302692</v>
      </c>
      <c r="C113" s="164">
        <v>122696128.701076</v>
      </c>
      <c r="D113" s="164">
        <v>119331039.371538</v>
      </c>
      <c r="E113" s="164">
        <v>117200798.469923</v>
      </c>
      <c r="F113" s="164">
        <v>115598099.100307</v>
      </c>
      <c r="G113" s="164">
        <v>113479905.06961501</v>
      </c>
      <c r="H113" s="164">
        <v>112140006.387692</v>
      </c>
      <c r="I113" s="164">
        <v>111640539.105846</v>
      </c>
      <c r="J113" s="164">
        <v>112219493.739692</v>
      </c>
      <c r="K113" s="164">
        <v>113465974.63315301</v>
      </c>
      <c r="L113" s="164">
        <v>113992304.14753801</v>
      </c>
      <c r="M113" s="164">
        <v>114080958.94276901</v>
      </c>
      <c r="N113" s="164">
        <v>114080958.94276901</v>
      </c>
    </row>
    <row r="114" spans="1:14" x14ac:dyDescent="0.2">
      <c r="A114" s="27" t="s">
        <v>670</v>
      </c>
      <c r="B114" s="164">
        <v>48211717.450538397</v>
      </c>
      <c r="C114" s="164">
        <v>49698576.068692297</v>
      </c>
      <c r="D114" s="164">
        <v>50954323.442230701</v>
      </c>
      <c r="E114" s="164">
        <v>52155251.964230701</v>
      </c>
      <c r="F114" s="164">
        <v>53524506.313000001</v>
      </c>
      <c r="G114" s="164">
        <v>54778410.402538396</v>
      </c>
      <c r="H114" s="164">
        <v>56137083.644538403</v>
      </c>
      <c r="I114" s="164">
        <v>55630465.270538397</v>
      </c>
      <c r="J114" s="164">
        <v>54316274.853615299</v>
      </c>
      <c r="K114" s="164">
        <v>53622716.545923002</v>
      </c>
      <c r="L114" s="164">
        <v>53352255.788230702</v>
      </c>
      <c r="M114" s="164">
        <v>52088495.924384601</v>
      </c>
      <c r="N114" s="164">
        <v>52088495.924384601</v>
      </c>
    </row>
    <row r="115" spans="1:14" x14ac:dyDescent="0.2">
      <c r="A115" s="27" t="s">
        <v>672</v>
      </c>
      <c r="B115" s="164">
        <v>52408.876923076801</v>
      </c>
      <c r="C115" s="164">
        <v>55310.523846153701</v>
      </c>
      <c r="D115" s="164">
        <v>58736.875384615203</v>
      </c>
      <c r="E115" s="164">
        <v>62557.1238461537</v>
      </c>
      <c r="F115" s="164">
        <v>66673.656153845994</v>
      </c>
      <c r="G115" s="164">
        <v>71036.169230769097</v>
      </c>
      <c r="H115" s="164">
        <v>75751.310769230695</v>
      </c>
      <c r="I115" s="164">
        <v>81029.998461538402</v>
      </c>
      <c r="J115" s="164">
        <v>88186.249230769099</v>
      </c>
      <c r="K115" s="164">
        <v>96982.436923076806</v>
      </c>
      <c r="L115" s="164">
        <v>107235.824615384</v>
      </c>
      <c r="M115" s="164">
        <v>121975.03307692301</v>
      </c>
      <c r="N115" s="164">
        <v>121975.03307692301</v>
      </c>
    </row>
    <row r="116" spans="1:14" x14ac:dyDescent="0.2">
      <c r="A116" s="27" t="s">
        <v>3916</v>
      </c>
      <c r="B116" s="164">
        <v>171580606.630153</v>
      </c>
      <c r="C116" s="164">
        <v>172450015.29361501</v>
      </c>
      <c r="D116" s="164">
        <v>170344099.68915299</v>
      </c>
      <c r="E116" s="164">
        <v>169418607.55799901</v>
      </c>
      <c r="F116" s="164">
        <v>169189279.06946099</v>
      </c>
      <c r="G116" s="164">
        <v>168329351.64138401</v>
      </c>
      <c r="H116" s="164">
        <v>168352841.34299999</v>
      </c>
      <c r="I116" s="164">
        <v>167352034.37484601</v>
      </c>
      <c r="J116" s="164">
        <v>166623954.842538</v>
      </c>
      <c r="K116" s="164">
        <v>167185673.616</v>
      </c>
      <c r="L116" s="164">
        <v>167451795.76038399</v>
      </c>
      <c r="M116" s="164">
        <v>166291429.90022999</v>
      </c>
      <c r="N116" s="164">
        <v>166291429.90022999</v>
      </c>
    </row>
    <row r="117" spans="1:14" x14ac:dyDescent="0.2">
      <c r="A117" s="27" t="s">
        <v>844</v>
      </c>
    </row>
    <row r="118" spans="1:14" x14ac:dyDescent="0.2">
      <c r="A118" s="30" t="s">
        <v>3917</v>
      </c>
    </row>
    <row r="119" spans="1:14" s="301" customFormat="1" x14ac:dyDescent="0.2">
      <c r="A119" s="300" t="s">
        <v>3918</v>
      </c>
      <c r="B119" s="301">
        <v>30015770.082469799</v>
      </c>
      <c r="C119" s="301">
        <v>31177233.917036001</v>
      </c>
      <c r="D119" s="301">
        <v>32219484.894202001</v>
      </c>
      <c r="E119" s="301">
        <v>33184616.131381501</v>
      </c>
      <c r="F119" s="301">
        <v>33646480.806178398</v>
      </c>
      <c r="G119" s="301">
        <v>33712000.105686396</v>
      </c>
      <c r="H119" s="301">
        <v>33725040.3786899</v>
      </c>
      <c r="I119" s="301">
        <v>33841832.605609298</v>
      </c>
      <c r="J119" s="301">
        <v>33488247.404823001</v>
      </c>
      <c r="K119" s="301">
        <v>33274270.961805999</v>
      </c>
      <c r="L119" s="301">
        <v>33904028.797411799</v>
      </c>
      <c r="M119" s="301">
        <v>34085719.350196801</v>
      </c>
      <c r="N119" s="301">
        <v>34085719.350196801</v>
      </c>
    </row>
    <row r="120" spans="1:14" x14ac:dyDescent="0.2">
      <c r="A120" s="27" t="s">
        <v>668</v>
      </c>
      <c r="B120" s="164">
        <v>93538103.074515104</v>
      </c>
      <c r="C120" s="164">
        <v>108666950.233816</v>
      </c>
      <c r="D120" s="164">
        <v>126518010.13296901</v>
      </c>
      <c r="E120" s="164">
        <v>145336626.73263299</v>
      </c>
      <c r="F120" s="164">
        <v>165956866.76588199</v>
      </c>
      <c r="G120" s="164">
        <v>188005501.86734</v>
      </c>
      <c r="H120" s="164">
        <v>210860191.80758199</v>
      </c>
      <c r="I120" s="164">
        <v>235007315.96559799</v>
      </c>
      <c r="J120" s="164">
        <v>260611467.620132</v>
      </c>
      <c r="K120" s="164">
        <v>287467645.433671</v>
      </c>
      <c r="L120" s="164">
        <v>316249039.86954898</v>
      </c>
      <c r="M120" s="164">
        <v>341788837.19094503</v>
      </c>
      <c r="N120" s="164">
        <v>341788837.19094503</v>
      </c>
    </row>
    <row r="121" spans="1:14" x14ac:dyDescent="0.2">
      <c r="A121" s="27" t="s">
        <v>3919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</row>
    <row r="122" spans="1:14" x14ac:dyDescent="0.2">
      <c r="A122" s="27" t="s">
        <v>3920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3921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</row>
    <row r="124" spans="1:14" x14ac:dyDescent="0.2">
      <c r="A124" s="27" t="s">
        <v>3922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</row>
    <row r="125" spans="1:14" x14ac:dyDescent="0.2">
      <c r="A125" s="27" t="s">
        <v>3923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3924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3925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3926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3927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27" t="s">
        <v>3928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</row>
    <row r="131" spans="1:14" x14ac:dyDescent="0.2">
      <c r="A131" s="27" t="s">
        <v>3929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27" t="s">
        <v>3930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27" t="s">
        <v>3931</v>
      </c>
      <c r="B133" s="164">
        <v>0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0</v>
      </c>
      <c r="L133" s="164">
        <v>0</v>
      </c>
      <c r="M133" s="164">
        <v>0</v>
      </c>
      <c r="N133" s="164">
        <v>0</v>
      </c>
    </row>
    <row r="134" spans="1:14" x14ac:dyDescent="0.2">
      <c r="A134" s="27" t="s">
        <v>3932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3933</v>
      </c>
      <c r="B135" s="164">
        <v>0</v>
      </c>
      <c r="C135" s="164">
        <v>0</v>
      </c>
      <c r="D135" s="164">
        <v>0</v>
      </c>
      <c r="E135" s="164">
        <v>0</v>
      </c>
      <c r="F135" s="164">
        <v>0</v>
      </c>
      <c r="G135" s="164">
        <v>0</v>
      </c>
      <c r="H135" s="164">
        <v>0</v>
      </c>
      <c r="I135" s="164">
        <v>0</v>
      </c>
      <c r="J135" s="164">
        <v>0</v>
      </c>
      <c r="K135" s="164">
        <v>0</v>
      </c>
      <c r="L135" s="164">
        <v>0</v>
      </c>
      <c r="M135" s="164">
        <v>0</v>
      </c>
      <c r="N135" s="164">
        <v>0</v>
      </c>
    </row>
    <row r="136" spans="1:14" x14ac:dyDescent="0.2">
      <c r="A136" s="27" t="s">
        <v>3934</v>
      </c>
      <c r="B136" s="164">
        <v>0</v>
      </c>
      <c r="C136" s="164">
        <v>0</v>
      </c>
      <c r="D136" s="164">
        <v>0</v>
      </c>
      <c r="E136" s="164">
        <v>0</v>
      </c>
      <c r="F136" s="164">
        <v>0</v>
      </c>
      <c r="G136" s="164">
        <v>0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64">
        <v>0</v>
      </c>
      <c r="N136" s="164">
        <v>0</v>
      </c>
    </row>
    <row r="137" spans="1:14" x14ac:dyDescent="0.2">
      <c r="A137" s="27" t="s">
        <v>3935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3936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</row>
    <row r="139" spans="1:14" x14ac:dyDescent="0.2">
      <c r="A139" s="27" t="s">
        <v>3937</v>
      </c>
      <c r="B139" s="164">
        <v>0</v>
      </c>
      <c r="C139" s="164">
        <v>0</v>
      </c>
      <c r="D139" s="164">
        <v>0</v>
      </c>
      <c r="E139" s="164">
        <v>0</v>
      </c>
      <c r="F139" s="164">
        <v>0</v>
      </c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</row>
    <row r="140" spans="1:14" x14ac:dyDescent="0.2">
      <c r="A140" s="27" t="s">
        <v>3938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</row>
    <row r="141" spans="1:14" x14ac:dyDescent="0.2">
      <c r="A141" s="27" t="s">
        <v>3939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27" t="s">
        <v>3940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</row>
    <row r="143" spans="1:14" x14ac:dyDescent="0.2">
      <c r="A143" s="27" t="s">
        <v>3941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</row>
    <row r="144" spans="1:14" x14ac:dyDescent="0.2">
      <c r="A144" s="27" t="s">
        <v>3942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</row>
    <row r="145" spans="1:14" x14ac:dyDescent="0.2">
      <c r="A145" s="27" t="s">
        <v>3943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</row>
    <row r="146" spans="1:14" x14ac:dyDescent="0.2">
      <c r="A146" s="27" t="s">
        <v>3944</v>
      </c>
      <c r="B146" s="164">
        <v>93538103.074515104</v>
      </c>
      <c r="C146" s="164">
        <v>108666950.233816</v>
      </c>
      <c r="D146" s="164">
        <v>126518010.13296901</v>
      </c>
      <c r="E146" s="164">
        <v>145336626.73263299</v>
      </c>
      <c r="F146" s="164">
        <v>165956866.76588199</v>
      </c>
      <c r="G146" s="164">
        <v>188005501.86734</v>
      </c>
      <c r="H146" s="164">
        <v>210860191.80758199</v>
      </c>
      <c r="I146" s="164">
        <v>235007315.96559799</v>
      </c>
      <c r="J146" s="164">
        <v>260611467.620132</v>
      </c>
      <c r="K146" s="164">
        <v>287467645.433671</v>
      </c>
      <c r="L146" s="164">
        <v>316249039.86954898</v>
      </c>
      <c r="M146" s="164">
        <v>341788837.19094503</v>
      </c>
      <c r="N146" s="164">
        <v>341788837.19094503</v>
      </c>
    </row>
    <row r="147" spans="1:14" x14ac:dyDescent="0.2">
      <c r="A147" s="30" t="s">
        <v>3945</v>
      </c>
    </row>
    <row r="148" spans="1:14" x14ac:dyDescent="0.2">
      <c r="A148" s="27" t="s">
        <v>3946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27" t="s">
        <v>3947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5815.0376923076901</v>
      </c>
      <c r="K149" s="164">
        <v>12798.9407692307</v>
      </c>
      <c r="L149" s="164">
        <v>20407.64</v>
      </c>
      <c r="M149" s="164">
        <v>28707.009230769199</v>
      </c>
      <c r="N149" s="164">
        <v>28707.009230769199</v>
      </c>
    </row>
    <row r="150" spans="1:14" x14ac:dyDescent="0.2">
      <c r="A150" s="27" t="s">
        <v>3948</v>
      </c>
      <c r="B150" s="164">
        <v>0</v>
      </c>
      <c r="C150" s="164">
        <v>0</v>
      </c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</row>
    <row r="151" spans="1:14" x14ac:dyDescent="0.2">
      <c r="A151" s="27" t="s">
        <v>3949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27" t="s">
        <v>3950</v>
      </c>
      <c r="B152" s="164">
        <v>0</v>
      </c>
      <c r="C152" s="164">
        <v>0</v>
      </c>
      <c r="D152" s="164">
        <v>0</v>
      </c>
      <c r="E152" s="164">
        <v>0</v>
      </c>
      <c r="F152" s="164">
        <v>0</v>
      </c>
      <c r="G152" s="164">
        <v>0</v>
      </c>
      <c r="H152" s="164">
        <v>0</v>
      </c>
      <c r="I152" s="164">
        <v>0</v>
      </c>
      <c r="J152" s="164">
        <v>5815.0376923076901</v>
      </c>
      <c r="K152" s="164">
        <v>12798.9407692307</v>
      </c>
      <c r="L152" s="164">
        <v>20407.64</v>
      </c>
      <c r="M152" s="164">
        <v>28707.009230769199</v>
      </c>
      <c r="N152" s="164">
        <v>28707.009230769199</v>
      </c>
    </row>
    <row r="153" spans="1:14" x14ac:dyDescent="0.2">
      <c r="A153" s="27" t="s">
        <v>3951</v>
      </c>
    </row>
    <row r="154" spans="1:14" x14ac:dyDescent="0.2">
      <c r="A154" s="30" t="s">
        <v>3952</v>
      </c>
      <c r="B154" s="164">
        <v>1491696265.53023</v>
      </c>
      <c r="C154" s="164">
        <v>1531959054.39746</v>
      </c>
      <c r="D154" s="164">
        <v>1568704659.9996099</v>
      </c>
      <c r="E154" s="164">
        <v>1576835477.76669</v>
      </c>
      <c r="F154" s="164">
        <v>1593039947.7779901</v>
      </c>
      <c r="G154" s="164">
        <v>1610892863.54846</v>
      </c>
      <c r="H154" s="164">
        <v>1649184185.6352999</v>
      </c>
      <c r="I154" s="164">
        <v>1689946718.2148399</v>
      </c>
      <c r="J154" s="164">
        <v>1737132131.4949901</v>
      </c>
      <c r="K154" s="164">
        <v>1787520279.13046</v>
      </c>
      <c r="L154" s="164">
        <v>1835497696.9009199</v>
      </c>
      <c r="M154" s="164">
        <v>1882199606.0969901</v>
      </c>
      <c r="N154" s="164">
        <v>1882199606.0969901</v>
      </c>
    </row>
    <row r="155" spans="1:14" x14ac:dyDescent="0.2">
      <c r="A155" s="30" t="s">
        <v>3953</v>
      </c>
    </row>
    <row r="156" spans="1:14" x14ac:dyDescent="0.2">
      <c r="A156" s="27" t="s">
        <v>3954</v>
      </c>
      <c r="B156" s="164">
        <v>215989.69384615301</v>
      </c>
      <c r="C156" s="164">
        <v>220001.18769230699</v>
      </c>
      <c r="D156" s="164">
        <v>233952.116153846</v>
      </c>
      <c r="E156" s="164">
        <v>248056.21</v>
      </c>
      <c r="F156" s="164">
        <v>262459.73</v>
      </c>
      <c r="G156" s="164">
        <v>276901.72692307603</v>
      </c>
      <c r="H156" s="164">
        <v>291549.19</v>
      </c>
      <c r="I156" s="164">
        <v>313292.74307692301</v>
      </c>
      <c r="J156" s="164">
        <v>335038.24846153799</v>
      </c>
      <c r="K156" s="164">
        <v>374103.30846153799</v>
      </c>
      <c r="L156" s="164">
        <v>429526.05846153799</v>
      </c>
      <c r="M156" s="164">
        <v>468765.99</v>
      </c>
      <c r="N156" s="164">
        <v>468765.99</v>
      </c>
    </row>
    <row r="157" spans="1:14" x14ac:dyDescent="0.2">
      <c r="A157" s="27" t="s">
        <v>3955</v>
      </c>
      <c r="B157" s="164">
        <v>295183.612307692</v>
      </c>
      <c r="C157" s="164">
        <v>295183.612307692</v>
      </c>
      <c r="D157" s="164">
        <v>295183.612307692</v>
      </c>
      <c r="E157" s="164">
        <v>295183.612307692</v>
      </c>
      <c r="F157" s="164">
        <v>295183.612307692</v>
      </c>
      <c r="G157" s="164">
        <v>295183.612307692</v>
      </c>
      <c r="H157" s="164">
        <v>295183.612307692</v>
      </c>
      <c r="I157" s="164">
        <v>295183.612307692</v>
      </c>
      <c r="J157" s="164">
        <v>295183.612307692</v>
      </c>
      <c r="K157" s="164">
        <v>295183.612307692</v>
      </c>
      <c r="L157" s="164">
        <v>278986.53000000003</v>
      </c>
      <c r="M157" s="164">
        <v>258662.96615384601</v>
      </c>
      <c r="N157" s="164">
        <v>258662.96615384601</v>
      </c>
    </row>
    <row r="158" spans="1:14" x14ac:dyDescent="0.2">
      <c r="A158" s="27" t="s">
        <v>3956</v>
      </c>
      <c r="B158" s="164">
        <v>0</v>
      </c>
      <c r="C158" s="164">
        <v>0</v>
      </c>
      <c r="D158" s="164">
        <v>0</v>
      </c>
      <c r="E158" s="164">
        <v>0</v>
      </c>
      <c r="F158" s="164">
        <v>0</v>
      </c>
      <c r="G158" s="164">
        <v>0</v>
      </c>
      <c r="H158" s="164">
        <v>0</v>
      </c>
      <c r="I158" s="164">
        <v>0</v>
      </c>
      <c r="J158" s="164">
        <v>0</v>
      </c>
      <c r="K158" s="164">
        <v>0</v>
      </c>
      <c r="L158" s="164">
        <v>0</v>
      </c>
      <c r="M158" s="164">
        <v>0</v>
      </c>
      <c r="N158" s="164">
        <v>0</v>
      </c>
    </row>
    <row r="159" spans="1:14" x14ac:dyDescent="0.2">
      <c r="A159" s="30" t="s">
        <v>3957</v>
      </c>
      <c r="B159" s="164">
        <v>511173.30615384597</v>
      </c>
      <c r="C159" s="164">
        <v>515184.8</v>
      </c>
      <c r="D159" s="164">
        <v>529135.72846153798</v>
      </c>
      <c r="E159" s="164">
        <v>543239.82230769203</v>
      </c>
      <c r="F159" s="164">
        <v>557643.34230769204</v>
      </c>
      <c r="G159" s="164">
        <v>572085.33923076896</v>
      </c>
      <c r="H159" s="164">
        <v>586732.80230769201</v>
      </c>
      <c r="I159" s="164">
        <v>608476.35538461502</v>
      </c>
      <c r="J159" s="164">
        <v>630221.86076923006</v>
      </c>
      <c r="K159" s="164">
        <v>669286.92076923</v>
      </c>
      <c r="L159" s="164">
        <v>708512.58846153796</v>
      </c>
      <c r="M159" s="164">
        <v>727428.956153846</v>
      </c>
      <c r="N159" s="164">
        <v>727428.956153846</v>
      </c>
    </row>
    <row r="160" spans="1:14" x14ac:dyDescent="0.2">
      <c r="A160" s="27" t="s">
        <v>3958</v>
      </c>
    </row>
    <row r="161" spans="1:14" x14ac:dyDescent="0.2">
      <c r="A161" s="27" t="s">
        <v>3959</v>
      </c>
      <c r="B161" s="164">
        <v>1492207438.83638</v>
      </c>
      <c r="C161" s="164">
        <v>1532474239.1974599</v>
      </c>
      <c r="D161" s="164">
        <v>1569233795.72807</v>
      </c>
      <c r="E161" s="164">
        <v>1577378717.58899</v>
      </c>
      <c r="F161" s="164">
        <v>1593597591.1203001</v>
      </c>
      <c r="G161" s="164">
        <v>1611464948.8876901</v>
      </c>
      <c r="H161" s="164">
        <v>1649770918.4376099</v>
      </c>
      <c r="I161" s="164">
        <v>1690555194.57023</v>
      </c>
      <c r="J161" s="164">
        <v>1737762353.3557601</v>
      </c>
      <c r="K161" s="164">
        <v>1788189566.0512199</v>
      </c>
      <c r="L161" s="164">
        <v>1836206209.4893799</v>
      </c>
      <c r="M161" s="164">
        <v>1882927035.0531499</v>
      </c>
      <c r="N161" s="164">
        <v>1882927035.0531499</v>
      </c>
    </row>
    <row r="162" spans="1:14" x14ac:dyDescent="0.2">
      <c r="A162" s="27" t="s">
        <v>3960</v>
      </c>
      <c r="B162" s="164">
        <v>31.806692946702199</v>
      </c>
      <c r="C162" s="164">
        <v>31.667923662238302</v>
      </c>
      <c r="D162" s="164">
        <v>31.594231294897799</v>
      </c>
      <c r="E162" s="164">
        <v>31.552538884660301</v>
      </c>
      <c r="F162" s="164">
        <v>31.528154352249999</v>
      </c>
      <c r="G162" s="164">
        <v>31.5507698195198</v>
      </c>
      <c r="H162" s="164">
        <v>31.527000783870999</v>
      </c>
      <c r="I162" s="164">
        <v>31.529769999906399</v>
      </c>
      <c r="J162" s="164">
        <v>31.565769951647201</v>
      </c>
      <c r="K162" s="164">
        <v>27.711847026904</v>
      </c>
      <c r="L162" s="164">
        <v>23.8160009746654</v>
      </c>
      <c r="M162" s="164">
        <v>20.062231422903398</v>
      </c>
      <c r="N162" s="164">
        <v>20.062231422903398</v>
      </c>
    </row>
    <row r="163" spans="1:14" x14ac:dyDescent="0.2">
      <c r="A163" s="27" t="s">
        <v>3961</v>
      </c>
      <c r="B163" s="164">
        <v>1492207470.64307</v>
      </c>
      <c r="C163" s="164">
        <v>1532474270.86538</v>
      </c>
      <c r="D163" s="164">
        <v>1569233827.3223</v>
      </c>
      <c r="E163" s="164">
        <v>1577378749.14153</v>
      </c>
      <c r="F163" s="164">
        <v>1593597622.6484599</v>
      </c>
      <c r="G163" s="164">
        <v>1611464980.4384601</v>
      </c>
      <c r="H163" s="164">
        <v>1649770949.9646101</v>
      </c>
      <c r="I163" s="164">
        <v>1690555226.0999999</v>
      </c>
      <c r="J163" s="164">
        <v>1737762384.92153</v>
      </c>
      <c r="K163" s="164">
        <v>1788189593.7630701</v>
      </c>
      <c r="L163" s="164">
        <v>1836206233.3053801</v>
      </c>
      <c r="M163" s="164">
        <v>1882927055.11538</v>
      </c>
      <c r="N163" s="164">
        <v>1882927055.11538</v>
      </c>
    </row>
    <row r="164" spans="1:14" x14ac:dyDescent="0.2">
      <c r="A164" s="27" t="s">
        <v>3962</v>
      </c>
    </row>
    <row r="165" spans="1:14" x14ac:dyDescent="0.2">
      <c r="A165" s="27" t="s">
        <v>3963</v>
      </c>
    </row>
    <row r="166" spans="1:14" x14ac:dyDescent="0.2">
      <c r="A166" s="27" t="s">
        <v>2690</v>
      </c>
    </row>
    <row r="167" spans="1:14" x14ac:dyDescent="0.2">
      <c r="A167" s="27" t="s">
        <v>3964</v>
      </c>
    </row>
    <row r="168" spans="1:14" x14ac:dyDescent="0.2">
      <c r="A168" s="30" t="s">
        <v>3965</v>
      </c>
    </row>
    <row r="169" spans="1:14" x14ac:dyDescent="0.2">
      <c r="A169" s="27" t="s">
        <v>3966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</row>
    <row r="170" spans="1:14" x14ac:dyDescent="0.2">
      <c r="A170" s="27" t="s">
        <v>3967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</row>
    <row r="171" spans="1:14" x14ac:dyDescent="0.2">
      <c r="A171" s="27" t="s">
        <v>3968</v>
      </c>
      <c r="B171" s="164">
        <v>0</v>
      </c>
      <c r="C171" s="164">
        <v>0</v>
      </c>
      <c r="D171" s="164">
        <v>0</v>
      </c>
      <c r="E171" s="164">
        <v>0</v>
      </c>
      <c r="F171" s="164">
        <v>0</v>
      </c>
      <c r="G171" s="164">
        <v>0</v>
      </c>
      <c r="H171" s="164">
        <v>0</v>
      </c>
      <c r="I171" s="164">
        <v>0</v>
      </c>
      <c r="J171" s="164">
        <v>0</v>
      </c>
      <c r="K171" s="164">
        <v>0</v>
      </c>
      <c r="L171" s="164">
        <v>0</v>
      </c>
      <c r="M171" s="164">
        <v>0</v>
      </c>
      <c r="N171" s="164">
        <v>0</v>
      </c>
    </row>
    <row r="172" spans="1:14" x14ac:dyDescent="0.2">
      <c r="A172" s="27" t="s">
        <v>3969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64">
        <v>0</v>
      </c>
      <c r="N172" s="164">
        <v>0</v>
      </c>
    </row>
    <row r="173" spans="1:14" x14ac:dyDescent="0.2">
      <c r="A173" s="27" t="s">
        <v>3970</v>
      </c>
      <c r="B173" s="164">
        <v>0</v>
      </c>
      <c r="C173" s="164">
        <v>0</v>
      </c>
      <c r="D173" s="164">
        <v>0</v>
      </c>
      <c r="E173" s="164">
        <v>0</v>
      </c>
      <c r="F173" s="164">
        <v>0</v>
      </c>
      <c r="G173" s="164">
        <v>0</v>
      </c>
      <c r="H173" s="164">
        <v>0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</row>
    <row r="174" spans="1:14" x14ac:dyDescent="0.2">
      <c r="A174" s="27" t="s">
        <v>3971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64">
        <v>0</v>
      </c>
      <c r="N174" s="164">
        <v>0</v>
      </c>
    </row>
    <row r="175" spans="1:14" x14ac:dyDescent="0.2">
      <c r="A175" s="27" t="s">
        <v>902</v>
      </c>
    </row>
    <row r="176" spans="1:14" x14ac:dyDescent="0.2">
      <c r="A176" s="30" t="s">
        <v>3972</v>
      </c>
    </row>
    <row r="177" spans="1:14" x14ac:dyDescent="0.2">
      <c r="A177" s="27" t="s">
        <v>3973</v>
      </c>
      <c r="B177" s="164">
        <v>1491696297.33692</v>
      </c>
      <c r="C177" s="164">
        <v>1531959086.0653801</v>
      </c>
      <c r="D177" s="164">
        <v>1568704691.5938399</v>
      </c>
      <c r="E177" s="164">
        <v>1576835509.3192301</v>
      </c>
      <c r="F177" s="164">
        <v>1593039979.30615</v>
      </c>
      <c r="G177" s="164">
        <v>1610892895.0992301</v>
      </c>
      <c r="H177" s="164">
        <v>1649184217.1623001</v>
      </c>
      <c r="I177" s="164">
        <v>1689946749.7446101</v>
      </c>
      <c r="J177" s="164">
        <v>1737132163.06076</v>
      </c>
      <c r="K177" s="164">
        <v>1787520306.8422999</v>
      </c>
      <c r="L177" s="164">
        <v>1835497720.7169199</v>
      </c>
      <c r="M177" s="164">
        <v>1882199626.15923</v>
      </c>
      <c r="N177" s="164">
        <v>1882199626.15923</v>
      </c>
    </row>
    <row r="178" spans="1:14" x14ac:dyDescent="0.2">
      <c r="A178" s="27" t="s">
        <v>3974</v>
      </c>
      <c r="B178" s="164">
        <v>215989.69384615301</v>
      </c>
      <c r="C178" s="164">
        <v>220001.18769230699</v>
      </c>
      <c r="D178" s="164">
        <v>233952.116153846</v>
      </c>
      <c r="E178" s="164">
        <v>248056.21</v>
      </c>
      <c r="F178" s="164">
        <v>262459.73</v>
      </c>
      <c r="G178" s="164">
        <v>276901.72692307603</v>
      </c>
      <c r="H178" s="164">
        <v>291549.19</v>
      </c>
      <c r="I178" s="164">
        <v>313292.74307692301</v>
      </c>
      <c r="J178" s="164">
        <v>335038.24846153799</v>
      </c>
      <c r="K178" s="164">
        <v>374103.30846153799</v>
      </c>
      <c r="L178" s="164">
        <v>429526.05846153799</v>
      </c>
      <c r="M178" s="164">
        <v>468765.99</v>
      </c>
      <c r="N178" s="164">
        <v>468765.99</v>
      </c>
    </row>
    <row r="179" spans="1:14" x14ac:dyDescent="0.2">
      <c r="A179" s="27" t="s">
        <v>3975</v>
      </c>
      <c r="B179" s="164">
        <v>295183.612307692</v>
      </c>
      <c r="C179" s="164">
        <v>295183.612307692</v>
      </c>
      <c r="D179" s="164">
        <v>295183.612307692</v>
      </c>
      <c r="E179" s="164">
        <v>295183.612307692</v>
      </c>
      <c r="F179" s="164">
        <v>295183.612307692</v>
      </c>
      <c r="G179" s="164">
        <v>295183.612307692</v>
      </c>
      <c r="H179" s="164">
        <v>295183.612307692</v>
      </c>
      <c r="I179" s="164">
        <v>295183.612307692</v>
      </c>
      <c r="J179" s="164">
        <v>295183.612307692</v>
      </c>
      <c r="K179" s="164">
        <v>295183.612307692</v>
      </c>
      <c r="L179" s="164">
        <v>278986.53000000003</v>
      </c>
      <c r="M179" s="164">
        <v>258662.96615384601</v>
      </c>
      <c r="N179" s="164">
        <v>258662.96615384601</v>
      </c>
    </row>
    <row r="180" spans="1:14" x14ac:dyDescent="0.2">
      <c r="A180" s="27" t="s">
        <v>3976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0</v>
      </c>
      <c r="N180" s="164">
        <v>0</v>
      </c>
    </row>
    <row r="181" spans="1:14" x14ac:dyDescent="0.2">
      <c r="A181" s="27" t="s">
        <v>3977</v>
      </c>
      <c r="B181" s="164">
        <v>1492207470.64307</v>
      </c>
      <c r="C181" s="164">
        <v>1532474270.86538</v>
      </c>
      <c r="D181" s="164">
        <v>1569233827.3223</v>
      </c>
      <c r="E181" s="164">
        <v>1577378749.14153</v>
      </c>
      <c r="F181" s="164">
        <v>1593597622.6484599</v>
      </c>
      <c r="G181" s="164">
        <v>1611464980.4384601</v>
      </c>
      <c r="H181" s="164">
        <v>1649770949.9646101</v>
      </c>
      <c r="I181" s="164">
        <v>1690555226.0999999</v>
      </c>
      <c r="J181" s="164">
        <v>1737762384.92153</v>
      </c>
      <c r="K181" s="164">
        <v>1788189593.7630701</v>
      </c>
      <c r="L181" s="164">
        <v>1836206233.3053801</v>
      </c>
      <c r="M181" s="164">
        <v>1882927055.11538</v>
      </c>
      <c r="N181" s="164">
        <v>1882927055.11538</v>
      </c>
    </row>
    <row r="182" spans="1:14" x14ac:dyDescent="0.2">
      <c r="A182" s="27" t="s">
        <v>3978</v>
      </c>
      <c r="B182" s="164">
        <v>1492207438.83638</v>
      </c>
      <c r="C182" s="164">
        <v>1532474239.1974599</v>
      </c>
      <c r="D182" s="164">
        <v>1569233795.72807</v>
      </c>
      <c r="E182" s="164">
        <v>1577378717.58899</v>
      </c>
      <c r="F182" s="164">
        <v>1593597591.1203001</v>
      </c>
      <c r="G182" s="164">
        <v>1611464948.8876901</v>
      </c>
      <c r="H182" s="164">
        <v>1649770918.4376099</v>
      </c>
      <c r="I182" s="164">
        <v>1690555194.57023</v>
      </c>
      <c r="J182" s="164">
        <v>1737762353.3557601</v>
      </c>
      <c r="K182" s="164">
        <v>1788189566.05123</v>
      </c>
      <c r="L182" s="164">
        <v>1836206209.4893799</v>
      </c>
      <c r="M182" s="164">
        <v>1882927035.0531499</v>
      </c>
      <c r="N182" s="164">
        <v>1882927035.0531499</v>
      </c>
    </row>
    <row r="183" spans="1:14" x14ac:dyDescent="0.2">
      <c r="A183" s="27" t="s">
        <v>3979</v>
      </c>
      <c r="B183" s="164">
        <v>31.806692946702199</v>
      </c>
      <c r="C183" s="164">
        <v>31.667923662238302</v>
      </c>
      <c r="D183" s="164">
        <v>31.594231294897799</v>
      </c>
      <c r="E183" s="164">
        <v>31.552538884660301</v>
      </c>
      <c r="F183" s="164">
        <v>31.528154352249999</v>
      </c>
      <c r="G183" s="164">
        <v>31.5507698195198</v>
      </c>
      <c r="H183" s="164">
        <v>31.527000783870999</v>
      </c>
      <c r="I183" s="164">
        <v>31.529769999906399</v>
      </c>
      <c r="J183" s="164">
        <v>31.565769951647201</v>
      </c>
      <c r="K183" s="164">
        <v>27.711847026904</v>
      </c>
      <c r="L183" s="164">
        <v>23.8160009746654</v>
      </c>
      <c r="M183" s="164">
        <v>20.062231422903398</v>
      </c>
      <c r="N183" s="164">
        <v>20.062231422903398</v>
      </c>
    </row>
    <row r="184" spans="1:14" x14ac:dyDescent="0.2">
      <c r="A184" s="27" t="s">
        <v>2972</v>
      </c>
    </row>
    <row r="185" spans="1:14" x14ac:dyDescent="0.2">
      <c r="A185" s="27" t="s">
        <v>3980</v>
      </c>
    </row>
    <row r="186" spans="1:14" x14ac:dyDescent="0.2">
      <c r="A186" s="27" t="s">
        <v>2974</v>
      </c>
    </row>
    <row r="187" spans="1:14" x14ac:dyDescent="0.2">
      <c r="A187" s="27" t="s">
        <v>3981</v>
      </c>
      <c r="B187" s="164">
        <v>0</v>
      </c>
      <c r="C187" s="164">
        <v>0</v>
      </c>
      <c r="D187" s="164">
        <v>0</v>
      </c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F550B-4EA8-4C14-9EC9-E238C6AA8610}">
  <sheetPr>
    <tabColor theme="7"/>
  </sheetPr>
  <dimension ref="A1:N18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2" style="164" bestFit="1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1231</v>
      </c>
    </row>
    <row r="5" spans="1:14" x14ac:dyDescent="0.2">
      <c r="A5" s="30" t="s">
        <v>1781</v>
      </c>
    </row>
    <row r="6" spans="1:14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</row>
    <row r="7" spans="1:14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</row>
    <row r="8" spans="1:14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</row>
    <row r="9" spans="1:14" s="171" customFormat="1" x14ac:dyDescent="0.2">
      <c r="A9" s="128" t="s">
        <v>1785</v>
      </c>
      <c r="B9" s="171">
        <v>0</v>
      </c>
      <c r="C9" s="171">
        <v>0</v>
      </c>
      <c r="D9" s="171">
        <v>0</v>
      </c>
      <c r="E9" s="171">
        <v>0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  <c r="M9" s="171">
        <v>0</v>
      </c>
      <c r="N9" s="171">
        <v>0</v>
      </c>
    </row>
    <row r="10" spans="1:14" s="171" customFormat="1" x14ac:dyDescent="0.2">
      <c r="A10" s="128" t="s">
        <v>1786</v>
      </c>
      <c r="B10" s="171">
        <v>0</v>
      </c>
      <c r="C10" s="171">
        <v>0</v>
      </c>
      <c r="D10" s="171">
        <v>0</v>
      </c>
      <c r="E10" s="171">
        <v>0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</row>
    <row r="11" spans="1:14" x14ac:dyDescent="0.2">
      <c r="A11" s="27" t="s">
        <v>1787</v>
      </c>
    </row>
    <row r="12" spans="1:14" s="171" customFormat="1" x14ac:dyDescent="0.2">
      <c r="A12" s="128" t="s">
        <v>1788</v>
      </c>
      <c r="B12" s="171">
        <v>0</v>
      </c>
      <c r="C12" s="171">
        <v>0</v>
      </c>
      <c r="D12" s="171">
        <v>0</v>
      </c>
      <c r="E12" s="171">
        <v>0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  <c r="M12" s="171">
        <v>0</v>
      </c>
      <c r="N12" s="171">
        <v>0</v>
      </c>
    </row>
    <row r="13" spans="1:14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s="171" customFormat="1" x14ac:dyDescent="0.2">
      <c r="A14" s="128" t="s">
        <v>1790</v>
      </c>
      <c r="B14" s="171">
        <v>0</v>
      </c>
      <c r="C14" s="171">
        <v>0</v>
      </c>
      <c r="D14" s="171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  <c r="M14" s="171">
        <v>0</v>
      </c>
      <c r="N14" s="171">
        <v>0</v>
      </c>
    </row>
    <row r="15" spans="1:14" s="171" customFormat="1" x14ac:dyDescent="0.2">
      <c r="A15" s="128" t="s">
        <v>1791</v>
      </c>
      <c r="B15" s="171">
        <v>0</v>
      </c>
      <c r="C15" s="171">
        <v>0</v>
      </c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</row>
    <row r="16" spans="1:14" s="171" customFormat="1" x14ac:dyDescent="0.2">
      <c r="A16" s="128" t="s">
        <v>1792</v>
      </c>
      <c r="B16" s="171">
        <v>0</v>
      </c>
      <c r="C16" s="171">
        <v>0</v>
      </c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</row>
    <row r="17" spans="1:14" s="171" customFormat="1" x14ac:dyDescent="0.2">
      <c r="A17" s="128" t="s">
        <v>1793</v>
      </c>
      <c r="B17" s="171">
        <v>0</v>
      </c>
      <c r="C17" s="171">
        <v>0</v>
      </c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</row>
    <row r="18" spans="1:14" s="171" customFormat="1" x14ac:dyDescent="0.2">
      <c r="A18" s="128" t="s">
        <v>1794</v>
      </c>
      <c r="B18" s="171">
        <v>0</v>
      </c>
      <c r="C18" s="171">
        <v>0</v>
      </c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  <c r="M18" s="171">
        <v>0</v>
      </c>
      <c r="N18" s="171">
        <v>0</v>
      </c>
    </row>
    <row r="19" spans="1:14" s="171" customFormat="1" x14ac:dyDescent="0.2">
      <c r="A19" s="128" t="s">
        <v>1795</v>
      </c>
      <c r="B19" s="171">
        <v>0</v>
      </c>
      <c r="C19" s="171">
        <v>0</v>
      </c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  <c r="M19" s="171">
        <v>0</v>
      </c>
      <c r="N19" s="171">
        <v>0</v>
      </c>
    </row>
    <row r="20" spans="1:14" s="171" customFormat="1" x14ac:dyDescent="0.2">
      <c r="A20" s="128" t="s">
        <v>1796</v>
      </c>
      <c r="B20" s="171">
        <v>0</v>
      </c>
      <c r="C20" s="171">
        <v>0</v>
      </c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</row>
    <row r="21" spans="1:14" s="171" customFormat="1" x14ac:dyDescent="0.2">
      <c r="A21" s="128" t="s">
        <v>1797</v>
      </c>
      <c r="B21" s="171">
        <v>0</v>
      </c>
      <c r="C21" s="171">
        <v>0</v>
      </c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  <c r="M21" s="171">
        <v>0</v>
      </c>
      <c r="N21" s="171">
        <v>0</v>
      </c>
    </row>
    <row r="22" spans="1:14" s="171" customFormat="1" x14ac:dyDescent="0.2">
      <c r="A22" s="128" t="s">
        <v>1798</v>
      </c>
      <c r="B22" s="171">
        <v>0</v>
      </c>
      <c r="C22" s="171">
        <v>0</v>
      </c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  <c r="K22" s="171">
        <v>0</v>
      </c>
      <c r="L22" s="171">
        <v>0</v>
      </c>
      <c r="M22" s="171">
        <v>0</v>
      </c>
      <c r="N22" s="171">
        <v>0</v>
      </c>
    </row>
    <row r="23" spans="1:14" s="171" customFormat="1" x14ac:dyDescent="0.2">
      <c r="A23" s="128" t="s">
        <v>1799</v>
      </c>
      <c r="B23" s="171">
        <v>0</v>
      </c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</row>
    <row r="24" spans="1:14" s="171" customFormat="1" x14ac:dyDescent="0.2">
      <c r="A24" s="128" t="s">
        <v>1800</v>
      </c>
      <c r="B24" s="171">
        <v>0</v>
      </c>
      <c r="C24" s="171">
        <v>0</v>
      </c>
      <c r="D24" s="171">
        <v>0</v>
      </c>
      <c r="E24" s="171">
        <v>0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  <c r="K24" s="171">
        <v>0</v>
      </c>
      <c r="L24" s="171">
        <v>0</v>
      </c>
      <c r="M24" s="171">
        <v>0</v>
      </c>
      <c r="N24" s="171">
        <v>0</v>
      </c>
    </row>
    <row r="25" spans="1:14" s="171" customFormat="1" x14ac:dyDescent="0.2">
      <c r="A25" s="128" t="s">
        <v>1801</v>
      </c>
      <c r="B25" s="171">
        <v>0</v>
      </c>
      <c r="C25" s="171">
        <v>0</v>
      </c>
      <c r="D25" s="171">
        <v>0</v>
      </c>
      <c r="E25" s="171">
        <v>0</v>
      </c>
      <c r="F25" s="171">
        <v>0</v>
      </c>
      <c r="G25" s="171">
        <v>0</v>
      </c>
      <c r="H25" s="171">
        <v>0</v>
      </c>
      <c r="I25" s="171">
        <v>0</v>
      </c>
      <c r="J25" s="171">
        <v>0</v>
      </c>
      <c r="K25" s="171">
        <v>0</v>
      </c>
      <c r="L25" s="171">
        <v>0</v>
      </c>
      <c r="M25" s="171">
        <v>0</v>
      </c>
      <c r="N25" s="171">
        <v>0</v>
      </c>
    </row>
    <row r="26" spans="1:14" s="171" customFormat="1" x14ac:dyDescent="0.2">
      <c r="A26" s="128" t="s">
        <v>1802</v>
      </c>
      <c r="B26" s="171">
        <v>0</v>
      </c>
      <c r="C26" s="171">
        <v>0</v>
      </c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  <c r="K26" s="171">
        <v>0</v>
      </c>
      <c r="L26" s="171">
        <v>0</v>
      </c>
      <c r="M26" s="171">
        <v>0</v>
      </c>
      <c r="N26" s="171">
        <v>0</v>
      </c>
    </row>
    <row r="27" spans="1:14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3843</v>
      </c>
    </row>
    <row r="29" spans="1:14" x14ac:dyDescent="0.2">
      <c r="A29" s="27" t="s">
        <v>3844</v>
      </c>
    </row>
    <row r="30" spans="1:14" x14ac:dyDescent="0.2">
      <c r="A30" s="27" t="s">
        <v>3845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</row>
    <row r="31" spans="1:14" x14ac:dyDescent="0.2">
      <c r="A31" s="27" t="s">
        <v>3846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3847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</row>
    <row r="34" spans="1:14" x14ac:dyDescent="0.2">
      <c r="A34" s="27" t="s">
        <v>3848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3849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</row>
    <row r="36" spans="1:14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</row>
    <row r="37" spans="1:14" x14ac:dyDescent="0.2">
      <c r="A37" s="27" t="s">
        <v>3850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</row>
    <row r="38" spans="1:14" x14ac:dyDescent="0.2">
      <c r="A38" s="27" t="s">
        <v>3851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3852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3853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</row>
    <row r="41" spans="1:14" x14ac:dyDescent="0.2">
      <c r="A41" s="27" t="s">
        <v>3854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</row>
    <row r="42" spans="1:14" x14ac:dyDescent="0.2">
      <c r="A42" s="27" t="s">
        <v>3855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3856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</row>
    <row r="45" spans="1:14" x14ac:dyDescent="0.2">
      <c r="A45" s="27" t="s">
        <v>3857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</row>
    <row r="47" spans="1:14" x14ac:dyDescent="0.2">
      <c r="A47" s="27" t="s">
        <v>3858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2576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3859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</row>
    <row r="50" spans="1:14" x14ac:dyDescent="0.2">
      <c r="A50" s="27" t="s">
        <v>3860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30" t="s">
        <v>3861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</row>
    <row r="53" spans="1:14" x14ac:dyDescent="0.2">
      <c r="A53" s="27" t="s">
        <v>3862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3863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3864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311">
        <v>0</v>
      </c>
    </row>
    <row r="56" spans="1:14" x14ac:dyDescent="0.2">
      <c r="A56" s="27" t="s">
        <v>2851</v>
      </c>
      <c r="N56" s="311"/>
    </row>
    <row r="57" spans="1:14" x14ac:dyDescent="0.2">
      <c r="A57" s="27" t="s">
        <v>785</v>
      </c>
      <c r="N57" s="311"/>
    </row>
    <row r="58" spans="1:14" x14ac:dyDescent="0.2">
      <c r="A58" s="30" t="s">
        <v>3865</v>
      </c>
      <c r="N58" s="311"/>
    </row>
    <row r="59" spans="1:14" x14ac:dyDescent="0.2">
      <c r="A59" s="27" t="s">
        <v>787</v>
      </c>
      <c r="N59" s="311"/>
    </row>
    <row r="60" spans="1:14" x14ac:dyDescent="0.2">
      <c r="A60" s="30" t="s">
        <v>3866</v>
      </c>
      <c r="N60" s="311"/>
    </row>
    <row r="61" spans="1:14" s="171" customFormat="1" x14ac:dyDescent="0.2">
      <c r="A61" s="128" t="s">
        <v>3867</v>
      </c>
      <c r="B61" s="305">
        <v>0.97402999999999995</v>
      </c>
      <c r="C61" s="305">
        <v>0.97402999999999995</v>
      </c>
      <c r="D61" s="305">
        <v>0.97402999999999995</v>
      </c>
      <c r="E61" s="305">
        <v>0.97402999999999995</v>
      </c>
      <c r="F61" s="305">
        <v>0.97402999999999995</v>
      </c>
      <c r="G61" s="305">
        <v>0.97402999999999995</v>
      </c>
      <c r="H61" s="305">
        <v>0.97402999999999995</v>
      </c>
      <c r="I61" s="305">
        <v>0.97402999999999995</v>
      </c>
      <c r="J61" s="305">
        <v>0.97402999999999995</v>
      </c>
      <c r="K61" s="305">
        <v>0.97402999999999995</v>
      </c>
      <c r="L61" s="305">
        <v>0.97402999999999995</v>
      </c>
      <c r="M61" s="305">
        <v>0.97402999999999995</v>
      </c>
      <c r="N61" s="313">
        <v>0.97402999999999995</v>
      </c>
    </row>
    <row r="62" spans="1:14" s="171" customFormat="1" x14ac:dyDescent="0.2">
      <c r="A62" s="128" t="s">
        <v>3868</v>
      </c>
      <c r="B62" s="305">
        <v>0.92637230841246099</v>
      </c>
      <c r="C62" s="305">
        <v>0.92637230841246099</v>
      </c>
      <c r="D62" s="305">
        <v>0.92637230841246099</v>
      </c>
      <c r="E62" s="305">
        <v>0.92637230841246099</v>
      </c>
      <c r="F62" s="305">
        <v>0.92637230841246099</v>
      </c>
      <c r="G62" s="305">
        <v>0.92637230841246099</v>
      </c>
      <c r="H62" s="305">
        <v>0.92637230841246099</v>
      </c>
      <c r="I62" s="305">
        <v>0.92637230841246099</v>
      </c>
      <c r="J62" s="305">
        <v>0.92637230841246099</v>
      </c>
      <c r="K62" s="305">
        <v>0.92637230841246099</v>
      </c>
      <c r="L62" s="305">
        <v>0.92637230841246099</v>
      </c>
      <c r="M62" s="305">
        <v>0.92637230841246099</v>
      </c>
      <c r="N62" s="313">
        <v>0.92637230841245999</v>
      </c>
    </row>
    <row r="63" spans="1:14" s="171" customFormat="1" x14ac:dyDescent="0.2">
      <c r="A63" s="128" t="s">
        <v>3869</v>
      </c>
      <c r="B63" s="305">
        <v>0.95109934560116105</v>
      </c>
      <c r="C63" s="305">
        <v>0.95109934560116105</v>
      </c>
      <c r="D63" s="305">
        <v>0.95109934560116105</v>
      </c>
      <c r="E63" s="305">
        <v>0.95109934560116105</v>
      </c>
      <c r="F63" s="305">
        <v>0.95109934560116105</v>
      </c>
      <c r="G63" s="305">
        <v>0.95109934560116105</v>
      </c>
      <c r="H63" s="305">
        <v>0.95109934560116105</v>
      </c>
      <c r="I63" s="305">
        <v>0.95109934560116105</v>
      </c>
      <c r="J63" s="305">
        <v>0.95109934560116105</v>
      </c>
      <c r="K63" s="305">
        <v>0.95109934560116105</v>
      </c>
      <c r="L63" s="305">
        <v>0.95109934560116105</v>
      </c>
      <c r="M63" s="305">
        <v>0.95109934560116105</v>
      </c>
      <c r="N63" s="313">
        <v>0.95109934560116105</v>
      </c>
    </row>
    <row r="64" spans="1:14" s="171" customFormat="1" x14ac:dyDescent="0.2">
      <c r="A64" s="128" t="s">
        <v>3870</v>
      </c>
      <c r="B64" s="305">
        <v>0.97403133392564201</v>
      </c>
      <c r="C64" s="305">
        <v>0.97403133392564201</v>
      </c>
      <c r="D64" s="305">
        <v>0.97403133392564201</v>
      </c>
      <c r="E64" s="305">
        <v>0.97403133392564201</v>
      </c>
      <c r="F64" s="305">
        <v>0.97403133392564201</v>
      </c>
      <c r="G64" s="305">
        <v>0.97403133392564201</v>
      </c>
      <c r="H64" s="305">
        <v>0.97403133392564201</v>
      </c>
      <c r="I64" s="305">
        <v>0.97403133392564201</v>
      </c>
      <c r="J64" s="305">
        <v>0.97403133392564201</v>
      </c>
      <c r="K64" s="305">
        <v>0.97403133392564201</v>
      </c>
      <c r="L64" s="305">
        <v>0.97403133392564201</v>
      </c>
      <c r="M64" s="305">
        <v>0.97403133392564201</v>
      </c>
      <c r="N64" s="313">
        <v>0.97403133392564201</v>
      </c>
    </row>
    <row r="65" spans="1:14" s="171" customFormat="1" x14ac:dyDescent="0.2">
      <c r="A65" s="128" t="s">
        <v>3871</v>
      </c>
      <c r="B65" s="305">
        <v>0.97403133392564201</v>
      </c>
      <c r="C65" s="305">
        <v>0.97403133392564201</v>
      </c>
      <c r="D65" s="305">
        <v>0.97403133392564201</v>
      </c>
      <c r="E65" s="305">
        <v>0.97403133392564201</v>
      </c>
      <c r="F65" s="305">
        <v>0.97403133392564201</v>
      </c>
      <c r="G65" s="305">
        <v>0.97403133392564201</v>
      </c>
      <c r="H65" s="305">
        <v>0.97403133392564201</v>
      </c>
      <c r="I65" s="305">
        <v>0.97403133392564201</v>
      </c>
      <c r="J65" s="305">
        <v>0.97403133392564201</v>
      </c>
      <c r="K65" s="305">
        <v>0.97403133392564201</v>
      </c>
      <c r="L65" s="305">
        <v>0.97403133392564201</v>
      </c>
      <c r="M65" s="305">
        <v>0.97403133392564201</v>
      </c>
      <c r="N65" s="313">
        <v>0.97403133392564201</v>
      </c>
    </row>
    <row r="66" spans="1:14" s="171" customFormat="1" x14ac:dyDescent="0.2">
      <c r="A66" s="128" t="s">
        <v>3872</v>
      </c>
      <c r="B66" s="305">
        <v>1</v>
      </c>
      <c r="C66" s="305">
        <v>1</v>
      </c>
      <c r="D66" s="305">
        <v>1</v>
      </c>
      <c r="E66" s="305">
        <v>1</v>
      </c>
      <c r="F66" s="305">
        <v>1</v>
      </c>
      <c r="G66" s="305">
        <v>1</v>
      </c>
      <c r="H66" s="305">
        <v>1</v>
      </c>
      <c r="I66" s="305">
        <v>1</v>
      </c>
      <c r="J66" s="305">
        <v>1</v>
      </c>
      <c r="K66" s="305">
        <v>1</v>
      </c>
      <c r="L66" s="305">
        <v>1</v>
      </c>
      <c r="M66" s="305">
        <v>1</v>
      </c>
      <c r="N66" s="313">
        <v>1</v>
      </c>
    </row>
    <row r="67" spans="1:14" s="171" customFormat="1" x14ac:dyDescent="0.2">
      <c r="A67" s="128" t="s">
        <v>3873</v>
      </c>
      <c r="B67" s="305">
        <v>0.97403133392564201</v>
      </c>
      <c r="C67" s="305">
        <v>0.97403133392564201</v>
      </c>
      <c r="D67" s="305">
        <v>0.97403133392564201</v>
      </c>
      <c r="E67" s="305">
        <v>0.97403133392564201</v>
      </c>
      <c r="F67" s="305">
        <v>0.97403133392564201</v>
      </c>
      <c r="G67" s="305">
        <v>0.97403133392564201</v>
      </c>
      <c r="H67" s="305">
        <v>0.97403133392564201</v>
      </c>
      <c r="I67" s="305">
        <v>0.97403133392564201</v>
      </c>
      <c r="J67" s="305">
        <v>0.97403133392564201</v>
      </c>
      <c r="K67" s="305">
        <v>0.97403133392564201</v>
      </c>
      <c r="L67" s="305">
        <v>0.97403133392564201</v>
      </c>
      <c r="M67" s="305">
        <v>0.97403133392564201</v>
      </c>
      <c r="N67" s="313">
        <v>0.97403133392564201</v>
      </c>
    </row>
    <row r="68" spans="1:14" s="171" customFormat="1" x14ac:dyDescent="0.2">
      <c r="A68" s="128" t="s">
        <v>3874</v>
      </c>
      <c r="B68" s="305">
        <v>0.97402999999999995</v>
      </c>
      <c r="C68" s="305">
        <v>0.97402999999999995</v>
      </c>
      <c r="D68" s="305">
        <v>0.97402999999999995</v>
      </c>
      <c r="E68" s="305">
        <v>0.97402999999999995</v>
      </c>
      <c r="F68" s="305">
        <v>0.97402999999999995</v>
      </c>
      <c r="G68" s="305">
        <v>0.97402999999999995</v>
      </c>
      <c r="H68" s="305">
        <v>0.97402999999999995</v>
      </c>
      <c r="I68" s="305">
        <v>0.97402999999999995</v>
      </c>
      <c r="J68" s="305">
        <v>0.97402999999999995</v>
      </c>
      <c r="K68" s="305">
        <v>0.97402999999999995</v>
      </c>
      <c r="L68" s="305">
        <v>0.97402999999999995</v>
      </c>
      <c r="M68" s="305">
        <v>0.97402999999999995</v>
      </c>
      <c r="N68" s="313">
        <v>0.97402999999999995</v>
      </c>
    </row>
    <row r="69" spans="1:14" x14ac:dyDescent="0.2">
      <c r="A69" s="27" t="s">
        <v>3875</v>
      </c>
      <c r="B69" s="305">
        <v>974.03</v>
      </c>
      <c r="C69" s="305">
        <v>974.03</v>
      </c>
      <c r="D69" s="305">
        <v>974.03</v>
      </c>
      <c r="E69" s="305">
        <v>974.03</v>
      </c>
      <c r="F69" s="305">
        <v>974.03</v>
      </c>
      <c r="G69" s="305">
        <v>974.03</v>
      </c>
      <c r="H69" s="305">
        <v>974.03</v>
      </c>
      <c r="I69" s="305">
        <v>974.03</v>
      </c>
      <c r="J69" s="305">
        <v>974.03</v>
      </c>
      <c r="K69" s="305">
        <v>974.03</v>
      </c>
      <c r="L69" s="305">
        <v>974.03</v>
      </c>
      <c r="M69" s="305">
        <v>974.03</v>
      </c>
      <c r="N69" s="313">
        <v>974.03</v>
      </c>
    </row>
    <row r="70" spans="1:14" s="171" customFormat="1" x14ac:dyDescent="0.2">
      <c r="A70" s="128" t="s">
        <v>3876</v>
      </c>
      <c r="B70" s="305">
        <v>1</v>
      </c>
      <c r="C70" s="305">
        <v>1</v>
      </c>
      <c r="D70" s="305">
        <v>1</v>
      </c>
      <c r="E70" s="305">
        <v>1</v>
      </c>
      <c r="F70" s="305">
        <v>1</v>
      </c>
      <c r="G70" s="305">
        <v>1</v>
      </c>
      <c r="H70" s="305">
        <v>1</v>
      </c>
      <c r="I70" s="305">
        <v>1</v>
      </c>
      <c r="J70" s="305">
        <v>1</v>
      </c>
      <c r="K70" s="305">
        <v>1</v>
      </c>
      <c r="L70" s="305">
        <v>1</v>
      </c>
      <c r="M70" s="305">
        <v>1</v>
      </c>
      <c r="N70" s="313">
        <v>1</v>
      </c>
    </row>
    <row r="71" spans="1:14" x14ac:dyDescent="0.2">
      <c r="A71" s="27" t="s">
        <v>3877</v>
      </c>
      <c r="B71" s="305">
        <v>974.03</v>
      </c>
      <c r="C71" s="305">
        <v>974.03</v>
      </c>
      <c r="D71" s="305">
        <v>974.03</v>
      </c>
      <c r="E71" s="305">
        <v>974.03</v>
      </c>
      <c r="F71" s="305">
        <v>974.03</v>
      </c>
      <c r="G71" s="305">
        <v>974.03</v>
      </c>
      <c r="H71" s="305">
        <v>974.03</v>
      </c>
      <c r="I71" s="305">
        <v>974.03</v>
      </c>
      <c r="J71" s="305">
        <v>974.03</v>
      </c>
      <c r="K71" s="305">
        <v>974.03</v>
      </c>
      <c r="L71" s="305">
        <v>974.03</v>
      </c>
      <c r="M71" s="305">
        <v>974.03</v>
      </c>
      <c r="N71" s="313">
        <v>974.03</v>
      </c>
    </row>
    <row r="72" spans="1:14" s="171" customFormat="1" x14ac:dyDescent="0.2">
      <c r="A72" s="128" t="s">
        <v>3878</v>
      </c>
      <c r="B72" s="171">
        <v>0</v>
      </c>
      <c r="C72" s="171">
        <v>0</v>
      </c>
      <c r="D72" s="171">
        <v>0</v>
      </c>
      <c r="E72" s="171">
        <v>0</v>
      </c>
      <c r="F72" s="171">
        <v>0</v>
      </c>
      <c r="G72" s="171">
        <v>0</v>
      </c>
      <c r="H72" s="171">
        <v>0</v>
      </c>
      <c r="I72" s="171">
        <v>0</v>
      </c>
      <c r="J72" s="171">
        <v>0</v>
      </c>
      <c r="K72" s="171">
        <v>0</v>
      </c>
      <c r="L72" s="171">
        <v>0</v>
      </c>
      <c r="M72" s="171">
        <v>0</v>
      </c>
      <c r="N72" s="313">
        <v>0</v>
      </c>
    </row>
    <row r="73" spans="1:14" x14ac:dyDescent="0.2">
      <c r="A73" s="27" t="s">
        <v>2865</v>
      </c>
      <c r="N73" s="313"/>
    </row>
    <row r="74" spans="1:14" x14ac:dyDescent="0.2">
      <c r="A74" s="30" t="s">
        <v>3879</v>
      </c>
      <c r="N74" s="313"/>
    </row>
    <row r="75" spans="1:14" s="171" customFormat="1" x14ac:dyDescent="0.2">
      <c r="A75" s="128" t="s">
        <v>3880</v>
      </c>
      <c r="B75" s="305">
        <v>0.72041766170058497</v>
      </c>
      <c r="C75" s="305">
        <v>0.72041766170058497</v>
      </c>
      <c r="D75" s="305">
        <v>0.72041766170058497</v>
      </c>
      <c r="E75" s="305">
        <v>0.72041766170058497</v>
      </c>
      <c r="F75" s="305">
        <v>0.72041766170058497</v>
      </c>
      <c r="G75" s="305">
        <v>0.72041766170058497</v>
      </c>
      <c r="H75" s="305">
        <v>0.72041766170058497</v>
      </c>
      <c r="I75" s="305">
        <v>0.72041766170058497</v>
      </c>
      <c r="J75" s="305">
        <v>0.72041766170058497</v>
      </c>
      <c r="K75" s="305">
        <v>0.72041766170058497</v>
      </c>
      <c r="L75" s="305">
        <v>0.72041766170058497</v>
      </c>
      <c r="M75" s="305">
        <v>0.72041766170058497</v>
      </c>
      <c r="N75" s="313">
        <v>0.72041766170058497</v>
      </c>
    </row>
    <row r="76" spans="1:14" s="171" customFormat="1" x14ac:dyDescent="0.2">
      <c r="A76" s="128" t="s">
        <v>3881</v>
      </c>
      <c r="B76" s="305">
        <v>0.72041766170058497</v>
      </c>
      <c r="C76" s="305">
        <v>0.72041766170058497</v>
      </c>
      <c r="D76" s="305">
        <v>0.72041766170058497</v>
      </c>
      <c r="E76" s="305">
        <v>0.72041766170058497</v>
      </c>
      <c r="F76" s="305">
        <v>0.72041766170058497</v>
      </c>
      <c r="G76" s="305">
        <v>0.72041766170058497</v>
      </c>
      <c r="H76" s="305">
        <v>0.72041766170058497</v>
      </c>
      <c r="I76" s="305">
        <v>0.72041766170058497</v>
      </c>
      <c r="J76" s="305">
        <v>0.72041766170058497</v>
      </c>
      <c r="K76" s="305">
        <v>0.72041766170058497</v>
      </c>
      <c r="L76" s="305">
        <v>0.72041766170058497</v>
      </c>
      <c r="M76" s="305">
        <v>0.72041766170058497</v>
      </c>
      <c r="N76" s="313">
        <v>0.72041766170058497</v>
      </c>
    </row>
    <row r="77" spans="1:14" s="171" customFormat="1" x14ac:dyDescent="0.2">
      <c r="A77" s="128" t="s">
        <v>3882</v>
      </c>
      <c r="B77" s="305">
        <v>0.72041766170058497</v>
      </c>
      <c r="C77" s="305">
        <v>0.72041766170058497</v>
      </c>
      <c r="D77" s="305">
        <v>0.72041766170058497</v>
      </c>
      <c r="E77" s="305">
        <v>0.72041766170058497</v>
      </c>
      <c r="F77" s="305">
        <v>0.72041766170058497</v>
      </c>
      <c r="G77" s="305">
        <v>0.72041766170058497</v>
      </c>
      <c r="H77" s="305">
        <v>0.72041766170058497</v>
      </c>
      <c r="I77" s="305">
        <v>0.72041766170058497</v>
      </c>
      <c r="J77" s="305">
        <v>0.72041766170058497</v>
      </c>
      <c r="K77" s="305">
        <v>0.72041766170058497</v>
      </c>
      <c r="L77" s="305">
        <v>0.72041766170058497</v>
      </c>
      <c r="M77" s="305">
        <v>0.72041766170058497</v>
      </c>
      <c r="N77" s="313">
        <v>0.72041766170058497</v>
      </c>
    </row>
    <row r="78" spans="1:14" s="171" customFormat="1" x14ac:dyDescent="0.2">
      <c r="A78" s="128" t="s">
        <v>3883</v>
      </c>
      <c r="B78" s="305">
        <v>0</v>
      </c>
      <c r="C78" s="305">
        <v>0</v>
      </c>
      <c r="D78" s="305">
        <v>0</v>
      </c>
      <c r="E78" s="305">
        <v>0</v>
      </c>
      <c r="F78" s="305">
        <v>0</v>
      </c>
      <c r="G78" s="305">
        <v>0</v>
      </c>
      <c r="H78" s="305">
        <v>0</v>
      </c>
      <c r="I78" s="305">
        <v>0</v>
      </c>
      <c r="J78" s="305">
        <v>0</v>
      </c>
      <c r="K78" s="305">
        <v>0</v>
      </c>
      <c r="L78" s="305">
        <v>0</v>
      </c>
      <c r="M78" s="305">
        <v>0</v>
      </c>
      <c r="N78" s="313">
        <v>0</v>
      </c>
    </row>
    <row r="79" spans="1:14" x14ac:dyDescent="0.2">
      <c r="A79" s="27" t="s">
        <v>2605</v>
      </c>
      <c r="B79" s="305"/>
      <c r="C79" s="305"/>
      <c r="D79" s="305"/>
      <c r="E79" s="305"/>
      <c r="F79" s="305"/>
      <c r="G79" s="305"/>
      <c r="H79" s="305"/>
      <c r="I79" s="305"/>
      <c r="J79" s="305"/>
      <c r="K79" s="305"/>
      <c r="L79" s="305"/>
      <c r="M79" s="305"/>
      <c r="N79" s="313"/>
    </row>
    <row r="80" spans="1:14" x14ac:dyDescent="0.2">
      <c r="A80" s="30" t="s">
        <v>3884</v>
      </c>
      <c r="B80" s="305"/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13"/>
    </row>
    <row r="81" spans="1:14" s="171" customFormat="1" x14ac:dyDescent="0.2">
      <c r="A81" s="128" t="s">
        <v>3885</v>
      </c>
      <c r="B81" s="305">
        <v>1</v>
      </c>
      <c r="C81" s="305">
        <v>1</v>
      </c>
      <c r="D81" s="305">
        <v>1</v>
      </c>
      <c r="E81" s="305">
        <v>1</v>
      </c>
      <c r="F81" s="305">
        <v>1</v>
      </c>
      <c r="G81" s="305">
        <v>1</v>
      </c>
      <c r="H81" s="305">
        <v>1</v>
      </c>
      <c r="I81" s="305">
        <v>1</v>
      </c>
      <c r="J81" s="305">
        <v>1</v>
      </c>
      <c r="K81" s="305">
        <v>1</v>
      </c>
      <c r="L81" s="305">
        <v>1</v>
      </c>
      <c r="M81" s="305">
        <v>1</v>
      </c>
      <c r="N81" s="313">
        <v>1</v>
      </c>
    </row>
    <row r="82" spans="1:14" s="171" customFormat="1" x14ac:dyDescent="0.2">
      <c r="A82" s="128" t="s">
        <v>3886</v>
      </c>
      <c r="B82" s="305">
        <v>1</v>
      </c>
      <c r="C82" s="305">
        <v>1</v>
      </c>
      <c r="D82" s="305">
        <v>1</v>
      </c>
      <c r="E82" s="305">
        <v>1</v>
      </c>
      <c r="F82" s="305">
        <v>1</v>
      </c>
      <c r="G82" s="305">
        <v>1</v>
      </c>
      <c r="H82" s="305">
        <v>1</v>
      </c>
      <c r="I82" s="305">
        <v>1</v>
      </c>
      <c r="J82" s="305">
        <v>1</v>
      </c>
      <c r="K82" s="305">
        <v>1</v>
      </c>
      <c r="L82" s="305">
        <v>1</v>
      </c>
      <c r="M82" s="305">
        <v>1</v>
      </c>
      <c r="N82" s="313">
        <v>1</v>
      </c>
    </row>
    <row r="83" spans="1:14" s="171" customFormat="1" x14ac:dyDescent="0.2">
      <c r="A83" s="128" t="s">
        <v>3887</v>
      </c>
      <c r="B83" s="305">
        <v>1</v>
      </c>
      <c r="C83" s="305">
        <v>1</v>
      </c>
      <c r="D83" s="305">
        <v>1</v>
      </c>
      <c r="E83" s="305">
        <v>1</v>
      </c>
      <c r="F83" s="305">
        <v>1</v>
      </c>
      <c r="G83" s="305">
        <v>1</v>
      </c>
      <c r="H83" s="305">
        <v>1</v>
      </c>
      <c r="I83" s="305">
        <v>1</v>
      </c>
      <c r="J83" s="305">
        <v>1</v>
      </c>
      <c r="K83" s="305">
        <v>1</v>
      </c>
      <c r="L83" s="305">
        <v>1</v>
      </c>
      <c r="M83" s="305">
        <v>1</v>
      </c>
      <c r="N83" s="313">
        <v>1</v>
      </c>
    </row>
    <row r="84" spans="1:14" s="171" customFormat="1" x14ac:dyDescent="0.2">
      <c r="A84" s="128" t="s">
        <v>3888</v>
      </c>
      <c r="B84" s="305">
        <v>1</v>
      </c>
      <c r="C84" s="305">
        <v>1</v>
      </c>
      <c r="D84" s="305">
        <v>1</v>
      </c>
      <c r="E84" s="305">
        <v>1</v>
      </c>
      <c r="F84" s="305">
        <v>1</v>
      </c>
      <c r="G84" s="305">
        <v>1</v>
      </c>
      <c r="H84" s="305">
        <v>1</v>
      </c>
      <c r="I84" s="305">
        <v>1</v>
      </c>
      <c r="J84" s="305">
        <v>1</v>
      </c>
      <c r="K84" s="305">
        <v>1</v>
      </c>
      <c r="L84" s="305">
        <v>1</v>
      </c>
      <c r="M84" s="305">
        <v>1</v>
      </c>
      <c r="N84" s="313">
        <v>1</v>
      </c>
    </row>
    <row r="85" spans="1:14" s="171" customFormat="1" x14ac:dyDescent="0.2">
      <c r="A85" s="128" t="s">
        <v>3889</v>
      </c>
      <c r="B85" s="305">
        <v>1</v>
      </c>
      <c r="C85" s="305">
        <v>1</v>
      </c>
      <c r="D85" s="305">
        <v>1</v>
      </c>
      <c r="E85" s="305">
        <v>1</v>
      </c>
      <c r="F85" s="305">
        <v>1</v>
      </c>
      <c r="G85" s="305">
        <v>1</v>
      </c>
      <c r="H85" s="305">
        <v>1</v>
      </c>
      <c r="I85" s="305">
        <v>1</v>
      </c>
      <c r="J85" s="305">
        <v>1</v>
      </c>
      <c r="K85" s="305">
        <v>1</v>
      </c>
      <c r="L85" s="305">
        <v>1</v>
      </c>
      <c r="M85" s="305">
        <v>1</v>
      </c>
      <c r="N85" s="313">
        <v>1</v>
      </c>
    </row>
    <row r="86" spans="1:14" s="171" customFormat="1" x14ac:dyDescent="0.2">
      <c r="A86" s="128" t="s">
        <v>3890</v>
      </c>
      <c r="B86" s="305">
        <v>1</v>
      </c>
      <c r="C86" s="305">
        <v>1</v>
      </c>
      <c r="D86" s="305">
        <v>1</v>
      </c>
      <c r="E86" s="305">
        <v>1</v>
      </c>
      <c r="F86" s="305">
        <v>1</v>
      </c>
      <c r="G86" s="305">
        <v>1</v>
      </c>
      <c r="H86" s="305">
        <v>1</v>
      </c>
      <c r="I86" s="305">
        <v>1</v>
      </c>
      <c r="J86" s="305">
        <v>1</v>
      </c>
      <c r="K86" s="305">
        <v>1</v>
      </c>
      <c r="L86" s="305">
        <v>1</v>
      </c>
      <c r="M86" s="305">
        <v>1</v>
      </c>
      <c r="N86" s="313">
        <v>1</v>
      </c>
    </row>
    <row r="87" spans="1:14" s="171" customFormat="1" x14ac:dyDescent="0.2">
      <c r="A87" s="128" t="s">
        <v>3891</v>
      </c>
      <c r="B87" s="305">
        <v>1</v>
      </c>
      <c r="C87" s="305">
        <v>1</v>
      </c>
      <c r="D87" s="305">
        <v>1</v>
      </c>
      <c r="E87" s="305">
        <v>1</v>
      </c>
      <c r="F87" s="305">
        <v>1</v>
      </c>
      <c r="G87" s="305">
        <v>1</v>
      </c>
      <c r="H87" s="305">
        <v>1</v>
      </c>
      <c r="I87" s="305">
        <v>1</v>
      </c>
      <c r="J87" s="305">
        <v>1</v>
      </c>
      <c r="K87" s="305">
        <v>1</v>
      </c>
      <c r="L87" s="305">
        <v>1</v>
      </c>
      <c r="M87" s="305">
        <v>1</v>
      </c>
      <c r="N87" s="313">
        <v>1</v>
      </c>
    </row>
    <row r="88" spans="1:14" s="171" customFormat="1" x14ac:dyDescent="0.2">
      <c r="A88" s="128" t="s">
        <v>3892</v>
      </c>
      <c r="B88" s="305">
        <v>1</v>
      </c>
      <c r="C88" s="305">
        <v>1</v>
      </c>
      <c r="D88" s="305">
        <v>1</v>
      </c>
      <c r="E88" s="305">
        <v>1</v>
      </c>
      <c r="F88" s="305">
        <v>1</v>
      </c>
      <c r="G88" s="305">
        <v>1</v>
      </c>
      <c r="H88" s="305">
        <v>1</v>
      </c>
      <c r="I88" s="305">
        <v>1</v>
      </c>
      <c r="J88" s="305">
        <v>1</v>
      </c>
      <c r="K88" s="305">
        <v>1</v>
      </c>
      <c r="L88" s="305">
        <v>1</v>
      </c>
      <c r="M88" s="305">
        <v>1</v>
      </c>
      <c r="N88" s="313">
        <v>1</v>
      </c>
    </row>
    <row r="89" spans="1:14" s="171" customFormat="1" x14ac:dyDescent="0.2">
      <c r="A89" s="128" t="s">
        <v>3893</v>
      </c>
      <c r="B89" s="305">
        <v>1</v>
      </c>
      <c r="C89" s="305">
        <v>1</v>
      </c>
      <c r="D89" s="305">
        <v>1</v>
      </c>
      <c r="E89" s="305">
        <v>1</v>
      </c>
      <c r="F89" s="305">
        <v>1</v>
      </c>
      <c r="G89" s="305">
        <v>1</v>
      </c>
      <c r="H89" s="305">
        <v>1</v>
      </c>
      <c r="I89" s="305">
        <v>1</v>
      </c>
      <c r="J89" s="305">
        <v>1</v>
      </c>
      <c r="K89" s="305">
        <v>1</v>
      </c>
      <c r="L89" s="305">
        <v>1</v>
      </c>
      <c r="M89" s="305">
        <v>1</v>
      </c>
      <c r="N89" s="313">
        <v>1</v>
      </c>
    </row>
    <row r="90" spans="1:14" s="171" customFormat="1" x14ac:dyDescent="0.2">
      <c r="A90" s="128" t="s">
        <v>3894</v>
      </c>
      <c r="B90" s="305">
        <v>0</v>
      </c>
      <c r="C90" s="305">
        <v>0</v>
      </c>
      <c r="D90" s="305">
        <v>0</v>
      </c>
      <c r="E90" s="305">
        <v>0</v>
      </c>
      <c r="F90" s="305">
        <v>0</v>
      </c>
      <c r="G90" s="305">
        <v>0</v>
      </c>
      <c r="H90" s="305">
        <v>0</v>
      </c>
      <c r="I90" s="305">
        <v>0</v>
      </c>
      <c r="J90" s="305">
        <v>0</v>
      </c>
      <c r="K90" s="305">
        <v>0</v>
      </c>
      <c r="L90" s="305">
        <v>0</v>
      </c>
      <c r="M90" s="305">
        <v>0</v>
      </c>
      <c r="N90" s="313">
        <v>0</v>
      </c>
    </row>
    <row r="91" spans="1:14" x14ac:dyDescent="0.2">
      <c r="A91" s="27" t="s">
        <v>3895</v>
      </c>
      <c r="B91" s="305">
        <v>0</v>
      </c>
      <c r="C91" s="305">
        <v>0</v>
      </c>
      <c r="D91" s="305">
        <v>0</v>
      </c>
      <c r="E91" s="305">
        <v>0</v>
      </c>
      <c r="F91" s="305">
        <v>0</v>
      </c>
      <c r="G91" s="305">
        <v>0</v>
      </c>
      <c r="H91" s="305">
        <v>0</v>
      </c>
      <c r="I91" s="305">
        <v>0</v>
      </c>
      <c r="J91" s="305">
        <v>0</v>
      </c>
      <c r="K91" s="305">
        <v>0</v>
      </c>
      <c r="L91" s="305">
        <v>0</v>
      </c>
      <c r="M91" s="305">
        <v>0</v>
      </c>
      <c r="N91" s="313">
        <v>0</v>
      </c>
    </row>
    <row r="92" spans="1:14" x14ac:dyDescent="0.2">
      <c r="A92" s="27" t="s">
        <v>3896</v>
      </c>
      <c r="B92" s="305">
        <v>0</v>
      </c>
      <c r="C92" s="305">
        <v>0</v>
      </c>
      <c r="D92" s="305">
        <v>0</v>
      </c>
      <c r="E92" s="305">
        <v>0</v>
      </c>
      <c r="F92" s="305">
        <v>0</v>
      </c>
      <c r="G92" s="305">
        <v>0</v>
      </c>
      <c r="H92" s="305">
        <v>0</v>
      </c>
      <c r="I92" s="305">
        <v>0</v>
      </c>
      <c r="J92" s="305">
        <v>0</v>
      </c>
      <c r="K92" s="305">
        <v>0</v>
      </c>
      <c r="L92" s="305">
        <v>0</v>
      </c>
      <c r="M92" s="305">
        <v>0</v>
      </c>
      <c r="N92" s="313">
        <v>0</v>
      </c>
    </row>
    <row r="93" spans="1:14" s="171" customFormat="1" x14ac:dyDescent="0.2">
      <c r="A93" s="128" t="s">
        <v>3897</v>
      </c>
      <c r="B93" s="305">
        <v>1</v>
      </c>
      <c r="C93" s="305">
        <v>1</v>
      </c>
      <c r="D93" s="305">
        <v>1</v>
      </c>
      <c r="E93" s="305">
        <v>1</v>
      </c>
      <c r="F93" s="305">
        <v>1</v>
      </c>
      <c r="G93" s="305">
        <v>1</v>
      </c>
      <c r="H93" s="305">
        <v>1</v>
      </c>
      <c r="I93" s="305">
        <v>1</v>
      </c>
      <c r="J93" s="305">
        <v>1</v>
      </c>
      <c r="K93" s="305">
        <v>1</v>
      </c>
      <c r="L93" s="305">
        <v>1</v>
      </c>
      <c r="M93" s="305">
        <v>1</v>
      </c>
      <c r="N93" s="313">
        <v>1</v>
      </c>
    </row>
    <row r="94" spans="1:14" s="171" customFormat="1" x14ac:dyDescent="0.2">
      <c r="A94" s="128" t="s">
        <v>3898</v>
      </c>
      <c r="B94" s="305">
        <v>1</v>
      </c>
      <c r="C94" s="305">
        <v>1</v>
      </c>
      <c r="D94" s="305">
        <v>1</v>
      </c>
      <c r="E94" s="305">
        <v>1</v>
      </c>
      <c r="F94" s="305">
        <v>1</v>
      </c>
      <c r="G94" s="305">
        <v>1</v>
      </c>
      <c r="H94" s="305">
        <v>1</v>
      </c>
      <c r="I94" s="305">
        <v>1</v>
      </c>
      <c r="J94" s="305">
        <v>1</v>
      </c>
      <c r="K94" s="305">
        <v>1</v>
      </c>
      <c r="L94" s="305">
        <v>1</v>
      </c>
      <c r="M94" s="305">
        <v>1</v>
      </c>
      <c r="N94" s="313">
        <v>1</v>
      </c>
    </row>
    <row r="95" spans="1:14" s="171" customFormat="1" x14ac:dyDescent="0.2">
      <c r="A95" s="128" t="s">
        <v>3899</v>
      </c>
      <c r="B95" s="305">
        <v>1</v>
      </c>
      <c r="C95" s="305">
        <v>1</v>
      </c>
      <c r="D95" s="305">
        <v>1</v>
      </c>
      <c r="E95" s="305">
        <v>1</v>
      </c>
      <c r="F95" s="305">
        <v>1</v>
      </c>
      <c r="G95" s="305">
        <v>1</v>
      </c>
      <c r="H95" s="305">
        <v>1</v>
      </c>
      <c r="I95" s="305">
        <v>1</v>
      </c>
      <c r="J95" s="305">
        <v>1</v>
      </c>
      <c r="K95" s="305">
        <v>1</v>
      </c>
      <c r="L95" s="305">
        <v>1</v>
      </c>
      <c r="M95" s="305">
        <v>1</v>
      </c>
      <c r="N95" s="313">
        <v>1</v>
      </c>
    </row>
    <row r="96" spans="1:14" s="171" customFormat="1" x14ac:dyDescent="0.2">
      <c r="A96" s="128" t="s">
        <v>3900</v>
      </c>
      <c r="B96" s="305">
        <v>0</v>
      </c>
      <c r="C96" s="305">
        <v>0</v>
      </c>
      <c r="D96" s="305">
        <v>0</v>
      </c>
      <c r="E96" s="305">
        <v>0</v>
      </c>
      <c r="F96" s="305">
        <v>0</v>
      </c>
      <c r="G96" s="305">
        <v>0</v>
      </c>
      <c r="H96" s="305">
        <v>0</v>
      </c>
      <c r="I96" s="305">
        <v>0</v>
      </c>
      <c r="J96" s="305">
        <v>0</v>
      </c>
      <c r="K96" s="305">
        <v>0</v>
      </c>
      <c r="L96" s="305">
        <v>0</v>
      </c>
      <c r="M96" s="305">
        <v>0</v>
      </c>
      <c r="N96" s="313">
        <v>0</v>
      </c>
    </row>
    <row r="97" spans="1:14" x14ac:dyDescent="0.2">
      <c r="A97" s="27" t="s">
        <v>3901</v>
      </c>
      <c r="B97" s="305">
        <v>0</v>
      </c>
      <c r="C97" s="305">
        <v>0</v>
      </c>
      <c r="D97" s="305">
        <v>0</v>
      </c>
      <c r="E97" s="305">
        <v>0</v>
      </c>
      <c r="F97" s="305">
        <v>0</v>
      </c>
      <c r="G97" s="305">
        <v>0</v>
      </c>
      <c r="H97" s="305">
        <v>0</v>
      </c>
      <c r="I97" s="305">
        <v>0</v>
      </c>
      <c r="J97" s="305">
        <v>0</v>
      </c>
      <c r="K97" s="305">
        <v>0</v>
      </c>
      <c r="L97" s="305">
        <v>0</v>
      </c>
      <c r="M97" s="305">
        <v>0</v>
      </c>
      <c r="N97" s="313">
        <v>0</v>
      </c>
    </row>
    <row r="98" spans="1:14" x14ac:dyDescent="0.2">
      <c r="A98" s="27" t="s">
        <v>3902</v>
      </c>
      <c r="B98" s="305">
        <v>0</v>
      </c>
      <c r="C98" s="305">
        <v>0</v>
      </c>
      <c r="D98" s="305">
        <v>0</v>
      </c>
      <c r="E98" s="305">
        <v>0</v>
      </c>
      <c r="F98" s="305">
        <v>0</v>
      </c>
      <c r="G98" s="305">
        <v>0</v>
      </c>
      <c r="H98" s="305">
        <v>0</v>
      </c>
      <c r="I98" s="305">
        <v>0</v>
      </c>
      <c r="J98" s="305">
        <v>0</v>
      </c>
      <c r="K98" s="305">
        <v>0</v>
      </c>
      <c r="L98" s="305">
        <v>0</v>
      </c>
      <c r="M98" s="305">
        <v>0</v>
      </c>
      <c r="N98" s="313">
        <v>0</v>
      </c>
    </row>
    <row r="99" spans="1:14" s="171" customFormat="1" x14ac:dyDescent="0.2">
      <c r="A99" s="128" t="s">
        <v>3903</v>
      </c>
      <c r="B99" s="305">
        <v>1</v>
      </c>
      <c r="C99" s="305">
        <v>1</v>
      </c>
      <c r="D99" s="305">
        <v>1</v>
      </c>
      <c r="E99" s="305">
        <v>1</v>
      </c>
      <c r="F99" s="305">
        <v>1</v>
      </c>
      <c r="G99" s="305">
        <v>1</v>
      </c>
      <c r="H99" s="305">
        <v>1</v>
      </c>
      <c r="I99" s="305">
        <v>1</v>
      </c>
      <c r="J99" s="305">
        <v>1</v>
      </c>
      <c r="K99" s="305">
        <v>1</v>
      </c>
      <c r="L99" s="305">
        <v>1</v>
      </c>
      <c r="M99" s="305">
        <v>1</v>
      </c>
      <c r="N99" s="313">
        <v>1</v>
      </c>
    </row>
    <row r="100" spans="1:14" s="171" customFormat="1" x14ac:dyDescent="0.2">
      <c r="A100" s="128" t="s">
        <v>3904</v>
      </c>
      <c r="B100" s="305">
        <v>1</v>
      </c>
      <c r="C100" s="305">
        <v>1</v>
      </c>
      <c r="D100" s="305">
        <v>1</v>
      </c>
      <c r="E100" s="305">
        <v>1</v>
      </c>
      <c r="F100" s="305">
        <v>1</v>
      </c>
      <c r="G100" s="305">
        <v>1</v>
      </c>
      <c r="H100" s="305">
        <v>1</v>
      </c>
      <c r="I100" s="305">
        <v>1</v>
      </c>
      <c r="J100" s="305">
        <v>1</v>
      </c>
      <c r="K100" s="305">
        <v>1</v>
      </c>
      <c r="L100" s="305">
        <v>1</v>
      </c>
      <c r="M100" s="305">
        <v>1</v>
      </c>
      <c r="N100" s="313">
        <v>1</v>
      </c>
    </row>
    <row r="101" spans="1:14" s="171" customFormat="1" x14ac:dyDescent="0.2">
      <c r="A101" s="128" t="s">
        <v>3905</v>
      </c>
      <c r="B101" s="305">
        <v>1</v>
      </c>
      <c r="C101" s="305">
        <v>1</v>
      </c>
      <c r="D101" s="305">
        <v>1</v>
      </c>
      <c r="E101" s="305">
        <v>1</v>
      </c>
      <c r="F101" s="305">
        <v>1</v>
      </c>
      <c r="G101" s="305">
        <v>1</v>
      </c>
      <c r="H101" s="305">
        <v>1</v>
      </c>
      <c r="I101" s="305">
        <v>1</v>
      </c>
      <c r="J101" s="305">
        <v>1</v>
      </c>
      <c r="K101" s="305">
        <v>1</v>
      </c>
      <c r="L101" s="305">
        <v>1</v>
      </c>
      <c r="M101" s="305">
        <v>1</v>
      </c>
      <c r="N101" s="313">
        <v>1</v>
      </c>
    </row>
    <row r="102" spans="1:14" s="171" customFormat="1" x14ac:dyDescent="0.2">
      <c r="A102" s="128" t="s">
        <v>3906</v>
      </c>
      <c r="B102" s="305">
        <v>0</v>
      </c>
      <c r="C102" s="305">
        <v>0</v>
      </c>
      <c r="D102" s="305">
        <v>0</v>
      </c>
      <c r="E102" s="305">
        <v>0</v>
      </c>
      <c r="F102" s="305">
        <v>0</v>
      </c>
      <c r="G102" s="305">
        <v>0</v>
      </c>
      <c r="H102" s="305">
        <v>0</v>
      </c>
      <c r="I102" s="305">
        <v>0</v>
      </c>
      <c r="J102" s="305">
        <v>0</v>
      </c>
      <c r="K102" s="305">
        <v>0</v>
      </c>
      <c r="L102" s="305">
        <v>0</v>
      </c>
      <c r="M102" s="305">
        <v>0</v>
      </c>
      <c r="N102" s="313">
        <v>0</v>
      </c>
    </row>
    <row r="103" spans="1:14" s="171" customFormat="1" x14ac:dyDescent="0.2">
      <c r="A103" s="128" t="s">
        <v>3907</v>
      </c>
      <c r="B103" s="305">
        <v>1</v>
      </c>
      <c r="C103" s="305">
        <v>1</v>
      </c>
      <c r="D103" s="305">
        <v>1</v>
      </c>
      <c r="E103" s="305">
        <v>1</v>
      </c>
      <c r="F103" s="305">
        <v>1</v>
      </c>
      <c r="G103" s="305">
        <v>1</v>
      </c>
      <c r="H103" s="305">
        <v>1</v>
      </c>
      <c r="I103" s="305">
        <v>1</v>
      </c>
      <c r="J103" s="305">
        <v>1</v>
      </c>
      <c r="K103" s="305">
        <v>1</v>
      </c>
      <c r="L103" s="305">
        <v>1</v>
      </c>
      <c r="M103" s="305">
        <v>1</v>
      </c>
      <c r="N103" s="313">
        <v>1</v>
      </c>
    </row>
    <row r="104" spans="1:14" x14ac:dyDescent="0.2">
      <c r="A104" s="27" t="s">
        <v>3908</v>
      </c>
      <c r="B104" s="305">
        <v>0</v>
      </c>
      <c r="C104" s="305">
        <v>0</v>
      </c>
      <c r="D104" s="305">
        <v>0</v>
      </c>
      <c r="E104" s="305">
        <v>0</v>
      </c>
      <c r="F104" s="305">
        <v>0</v>
      </c>
      <c r="G104" s="305">
        <v>0</v>
      </c>
      <c r="H104" s="305">
        <v>0</v>
      </c>
      <c r="I104" s="305">
        <v>0</v>
      </c>
      <c r="J104" s="305">
        <v>0</v>
      </c>
      <c r="K104" s="305">
        <v>0</v>
      </c>
      <c r="L104" s="305">
        <v>0</v>
      </c>
      <c r="M104" s="305">
        <v>0</v>
      </c>
      <c r="N104" s="313">
        <v>0</v>
      </c>
    </row>
    <row r="105" spans="1:14" s="171" customFormat="1" x14ac:dyDescent="0.2">
      <c r="A105" s="128" t="s">
        <v>3909</v>
      </c>
      <c r="B105" s="305">
        <v>1</v>
      </c>
      <c r="C105" s="305">
        <v>1</v>
      </c>
      <c r="D105" s="305">
        <v>1</v>
      </c>
      <c r="E105" s="305">
        <v>1</v>
      </c>
      <c r="F105" s="305">
        <v>1</v>
      </c>
      <c r="G105" s="305">
        <v>1</v>
      </c>
      <c r="H105" s="305">
        <v>1</v>
      </c>
      <c r="I105" s="305">
        <v>1</v>
      </c>
      <c r="J105" s="305">
        <v>1</v>
      </c>
      <c r="K105" s="305">
        <v>1</v>
      </c>
      <c r="L105" s="305">
        <v>1</v>
      </c>
      <c r="M105" s="305">
        <v>1</v>
      </c>
      <c r="N105" s="313">
        <v>1</v>
      </c>
    </row>
    <row r="106" spans="1:14" s="171" customFormat="1" x14ac:dyDescent="0.2">
      <c r="A106" s="128" t="s">
        <v>3910</v>
      </c>
      <c r="B106" s="305">
        <v>1</v>
      </c>
      <c r="C106" s="305">
        <v>1</v>
      </c>
      <c r="D106" s="305">
        <v>1</v>
      </c>
      <c r="E106" s="305">
        <v>1</v>
      </c>
      <c r="F106" s="305">
        <v>1</v>
      </c>
      <c r="G106" s="305">
        <v>1</v>
      </c>
      <c r="H106" s="305">
        <v>1</v>
      </c>
      <c r="I106" s="305">
        <v>1</v>
      </c>
      <c r="J106" s="305">
        <v>1</v>
      </c>
      <c r="K106" s="305">
        <v>1</v>
      </c>
      <c r="L106" s="305">
        <v>1</v>
      </c>
      <c r="M106" s="305">
        <v>1</v>
      </c>
      <c r="N106" s="313">
        <v>1</v>
      </c>
    </row>
    <row r="107" spans="1:14" s="171" customFormat="1" x14ac:dyDescent="0.2">
      <c r="A107" s="128" t="s">
        <v>3911</v>
      </c>
      <c r="B107" s="305">
        <v>0</v>
      </c>
      <c r="C107" s="305">
        <v>0</v>
      </c>
      <c r="D107" s="305">
        <v>0</v>
      </c>
      <c r="E107" s="305">
        <v>0</v>
      </c>
      <c r="F107" s="305">
        <v>0</v>
      </c>
      <c r="G107" s="305">
        <v>0</v>
      </c>
      <c r="H107" s="305">
        <v>0</v>
      </c>
      <c r="I107" s="305">
        <v>0</v>
      </c>
      <c r="J107" s="305">
        <v>0</v>
      </c>
      <c r="K107" s="305">
        <v>0</v>
      </c>
      <c r="L107" s="305">
        <v>0</v>
      </c>
      <c r="M107" s="305">
        <v>0</v>
      </c>
      <c r="N107" s="313">
        <v>0</v>
      </c>
    </row>
    <row r="108" spans="1:14" s="171" customFormat="1" x14ac:dyDescent="0.2">
      <c r="A108" s="128" t="s">
        <v>3912</v>
      </c>
      <c r="B108" s="305">
        <v>0.98770000000000002</v>
      </c>
      <c r="C108" s="305">
        <v>0.98770000000000002</v>
      </c>
      <c r="D108" s="305">
        <v>0.98770000000000002</v>
      </c>
      <c r="E108" s="305">
        <v>0.98770000000000002</v>
      </c>
      <c r="F108" s="305">
        <v>0.98770000000000002</v>
      </c>
      <c r="G108" s="305">
        <v>0.98770000000000002</v>
      </c>
      <c r="H108" s="305">
        <v>0.98770000000000002</v>
      </c>
      <c r="I108" s="305">
        <v>0.98770000000000002</v>
      </c>
      <c r="J108" s="305">
        <v>0.98770000000000002</v>
      </c>
      <c r="K108" s="305">
        <v>0.98770000000000002</v>
      </c>
      <c r="L108" s="305">
        <v>0.98770000000000002</v>
      </c>
      <c r="M108" s="305">
        <v>0.98770000000000002</v>
      </c>
      <c r="N108" s="313">
        <v>0.98770000000000002</v>
      </c>
    </row>
    <row r="109" spans="1:14" s="171" customFormat="1" x14ac:dyDescent="0.2">
      <c r="A109" s="128" t="s">
        <v>3913</v>
      </c>
      <c r="B109" s="305">
        <v>0.98770000000000002</v>
      </c>
      <c r="C109" s="305">
        <v>0.98770000000000002</v>
      </c>
      <c r="D109" s="305">
        <v>0.98770000000000002</v>
      </c>
      <c r="E109" s="305">
        <v>0.98770000000000002</v>
      </c>
      <c r="F109" s="305">
        <v>0.98770000000000002</v>
      </c>
      <c r="G109" s="305">
        <v>0.98770000000000002</v>
      </c>
      <c r="H109" s="305">
        <v>0.98770000000000002</v>
      </c>
      <c r="I109" s="305">
        <v>0.98770000000000002</v>
      </c>
      <c r="J109" s="305">
        <v>0.98770000000000002</v>
      </c>
      <c r="K109" s="305">
        <v>0.98770000000000002</v>
      </c>
      <c r="L109" s="305">
        <v>0.98770000000000002</v>
      </c>
      <c r="M109" s="305">
        <v>0.98770000000000002</v>
      </c>
      <c r="N109" s="313">
        <v>0.98770000000000002</v>
      </c>
    </row>
    <row r="110" spans="1:14" s="171" customFormat="1" x14ac:dyDescent="0.2">
      <c r="A110" s="128" t="s">
        <v>3914</v>
      </c>
      <c r="B110" s="305">
        <v>1</v>
      </c>
      <c r="C110" s="305">
        <v>1</v>
      </c>
      <c r="D110" s="305">
        <v>1</v>
      </c>
      <c r="E110" s="305">
        <v>1</v>
      </c>
      <c r="F110" s="305">
        <v>1</v>
      </c>
      <c r="G110" s="305">
        <v>1</v>
      </c>
      <c r="H110" s="305">
        <v>1</v>
      </c>
      <c r="I110" s="305">
        <v>1</v>
      </c>
      <c r="J110" s="305">
        <v>1</v>
      </c>
      <c r="K110" s="305">
        <v>1</v>
      </c>
      <c r="L110" s="305">
        <v>1</v>
      </c>
      <c r="M110" s="305">
        <v>1</v>
      </c>
      <c r="N110" s="313">
        <v>1</v>
      </c>
    </row>
    <row r="111" spans="1:14" s="171" customFormat="1" x14ac:dyDescent="0.2">
      <c r="A111" s="128" t="s">
        <v>667</v>
      </c>
      <c r="B111" s="305">
        <v>0</v>
      </c>
      <c r="C111" s="305">
        <v>0</v>
      </c>
      <c r="D111" s="305">
        <v>0</v>
      </c>
      <c r="E111" s="305">
        <v>0</v>
      </c>
      <c r="F111" s="305">
        <v>0</v>
      </c>
      <c r="G111" s="305">
        <v>0</v>
      </c>
      <c r="H111" s="305">
        <v>0</v>
      </c>
      <c r="I111" s="305">
        <v>0</v>
      </c>
      <c r="J111" s="305">
        <v>0</v>
      </c>
      <c r="K111" s="305">
        <v>0</v>
      </c>
      <c r="L111" s="305">
        <v>0</v>
      </c>
      <c r="M111" s="305">
        <v>0</v>
      </c>
      <c r="N111" s="313">
        <v>0</v>
      </c>
    </row>
    <row r="112" spans="1:14" x14ac:dyDescent="0.2">
      <c r="A112" s="30" t="s">
        <v>3915</v>
      </c>
      <c r="B112" s="305"/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13"/>
    </row>
    <row r="113" spans="1:14" s="171" customFormat="1" x14ac:dyDescent="0.2">
      <c r="A113" s="128" t="s">
        <v>671</v>
      </c>
      <c r="B113" s="305">
        <v>0.96779000000000004</v>
      </c>
      <c r="C113" s="305">
        <v>0.96779000000000004</v>
      </c>
      <c r="D113" s="305">
        <v>0.96779000000000004</v>
      </c>
      <c r="E113" s="305">
        <v>0.96779000000000004</v>
      </c>
      <c r="F113" s="305">
        <v>0.96779000000000004</v>
      </c>
      <c r="G113" s="305">
        <v>0.96779000000000004</v>
      </c>
      <c r="H113" s="305">
        <v>0.96779000000000004</v>
      </c>
      <c r="I113" s="305">
        <v>0.96779000000000004</v>
      </c>
      <c r="J113" s="305">
        <v>0.96779000000000004</v>
      </c>
      <c r="K113" s="305">
        <v>0.96779000000000004</v>
      </c>
      <c r="L113" s="305">
        <v>0.96779000000000004</v>
      </c>
      <c r="M113" s="305">
        <v>0.96779000000000004</v>
      </c>
      <c r="N113" s="313">
        <v>0.96779000000000004</v>
      </c>
    </row>
    <row r="114" spans="1:14" s="171" customFormat="1" x14ac:dyDescent="0.2">
      <c r="A114" s="128" t="s">
        <v>670</v>
      </c>
      <c r="B114" s="305">
        <v>0.96779000000000004</v>
      </c>
      <c r="C114" s="305">
        <v>0.96779000000000004</v>
      </c>
      <c r="D114" s="305">
        <v>0.96779000000000004</v>
      </c>
      <c r="E114" s="305">
        <v>0.96779000000000004</v>
      </c>
      <c r="F114" s="305">
        <v>0.96779000000000004</v>
      </c>
      <c r="G114" s="305">
        <v>0.96779000000000004</v>
      </c>
      <c r="H114" s="305">
        <v>0.96779000000000004</v>
      </c>
      <c r="I114" s="305">
        <v>0.96779000000000004</v>
      </c>
      <c r="J114" s="305">
        <v>0.96779000000000004</v>
      </c>
      <c r="K114" s="305">
        <v>0.96779000000000004</v>
      </c>
      <c r="L114" s="305">
        <v>0.96779000000000004</v>
      </c>
      <c r="M114" s="305">
        <v>0.96779000000000004</v>
      </c>
      <c r="N114" s="313">
        <v>0.96779000000000004</v>
      </c>
    </row>
    <row r="115" spans="1:14" s="171" customFormat="1" x14ac:dyDescent="0.2">
      <c r="A115" s="128" t="s">
        <v>672</v>
      </c>
      <c r="B115" s="305">
        <v>1</v>
      </c>
      <c r="C115" s="305">
        <v>1</v>
      </c>
      <c r="D115" s="305">
        <v>1</v>
      </c>
      <c r="E115" s="305">
        <v>1</v>
      </c>
      <c r="F115" s="305">
        <v>1</v>
      </c>
      <c r="G115" s="305">
        <v>1</v>
      </c>
      <c r="H115" s="305">
        <v>1</v>
      </c>
      <c r="I115" s="305">
        <v>1</v>
      </c>
      <c r="J115" s="305">
        <v>1</v>
      </c>
      <c r="K115" s="305">
        <v>1</v>
      </c>
      <c r="L115" s="305">
        <v>1</v>
      </c>
      <c r="M115" s="305">
        <v>1</v>
      </c>
      <c r="N115" s="313">
        <v>1</v>
      </c>
    </row>
    <row r="116" spans="1:14" s="171" customFormat="1" x14ac:dyDescent="0.2">
      <c r="A116" s="128" t="s">
        <v>3916</v>
      </c>
      <c r="B116" s="305">
        <v>0</v>
      </c>
      <c r="C116" s="305">
        <v>0</v>
      </c>
      <c r="D116" s="305">
        <v>0</v>
      </c>
      <c r="E116" s="305">
        <v>0</v>
      </c>
      <c r="F116" s="305">
        <v>0</v>
      </c>
      <c r="G116" s="305">
        <v>0</v>
      </c>
      <c r="H116" s="305">
        <v>0</v>
      </c>
      <c r="I116" s="305">
        <v>0</v>
      </c>
      <c r="J116" s="305">
        <v>0</v>
      </c>
      <c r="K116" s="305">
        <v>0</v>
      </c>
      <c r="L116" s="305">
        <v>0</v>
      </c>
      <c r="M116" s="305">
        <v>0</v>
      </c>
      <c r="N116" s="313">
        <v>0</v>
      </c>
    </row>
    <row r="117" spans="1:14" x14ac:dyDescent="0.2">
      <c r="A117" s="27" t="s">
        <v>844</v>
      </c>
      <c r="B117" s="305"/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13"/>
    </row>
    <row r="118" spans="1:14" x14ac:dyDescent="0.2">
      <c r="A118" s="30" t="s">
        <v>3917</v>
      </c>
      <c r="B118" s="305"/>
      <c r="C118" s="305"/>
      <c r="D118" s="305"/>
      <c r="E118" s="305"/>
      <c r="F118" s="305"/>
      <c r="G118" s="305"/>
      <c r="H118" s="305"/>
      <c r="I118" s="305"/>
      <c r="J118" s="305"/>
      <c r="K118" s="305"/>
      <c r="L118" s="305"/>
      <c r="M118" s="305"/>
      <c r="N118" s="313"/>
    </row>
    <row r="119" spans="1:14" s="171" customFormat="1" x14ac:dyDescent="0.2">
      <c r="A119" s="128" t="s">
        <v>3918</v>
      </c>
      <c r="B119" s="305">
        <v>1</v>
      </c>
      <c r="C119" s="305">
        <v>1</v>
      </c>
      <c r="D119" s="305">
        <v>1</v>
      </c>
      <c r="E119" s="305">
        <v>1</v>
      </c>
      <c r="F119" s="305">
        <v>1</v>
      </c>
      <c r="G119" s="305">
        <v>1</v>
      </c>
      <c r="H119" s="305">
        <v>1</v>
      </c>
      <c r="I119" s="305">
        <v>1</v>
      </c>
      <c r="J119" s="305">
        <v>1</v>
      </c>
      <c r="K119" s="305">
        <v>1</v>
      </c>
      <c r="L119" s="305">
        <v>1</v>
      </c>
      <c r="M119" s="305">
        <v>1</v>
      </c>
      <c r="N119" s="313">
        <v>1</v>
      </c>
    </row>
    <row r="120" spans="1:14" s="171" customFormat="1" x14ac:dyDescent="0.2">
      <c r="A120" s="128" t="s">
        <v>668</v>
      </c>
      <c r="B120" s="305">
        <v>1</v>
      </c>
      <c r="C120" s="305">
        <v>1</v>
      </c>
      <c r="D120" s="305">
        <v>1</v>
      </c>
      <c r="E120" s="305">
        <v>1</v>
      </c>
      <c r="F120" s="305">
        <v>1</v>
      </c>
      <c r="G120" s="305">
        <v>1</v>
      </c>
      <c r="H120" s="305">
        <v>1</v>
      </c>
      <c r="I120" s="305">
        <v>1</v>
      </c>
      <c r="J120" s="305">
        <v>1</v>
      </c>
      <c r="K120" s="305">
        <v>1</v>
      </c>
      <c r="L120" s="305">
        <v>1</v>
      </c>
      <c r="M120" s="305">
        <v>1</v>
      </c>
      <c r="N120" s="313">
        <v>1</v>
      </c>
    </row>
    <row r="121" spans="1:14" s="171" customFormat="1" x14ac:dyDescent="0.2">
      <c r="A121" s="128" t="s">
        <v>3919</v>
      </c>
      <c r="B121" s="305">
        <v>1</v>
      </c>
      <c r="C121" s="305">
        <v>1</v>
      </c>
      <c r="D121" s="305">
        <v>1</v>
      </c>
      <c r="E121" s="305">
        <v>1</v>
      </c>
      <c r="F121" s="305">
        <v>1</v>
      </c>
      <c r="G121" s="305">
        <v>1</v>
      </c>
      <c r="H121" s="305">
        <v>1</v>
      </c>
      <c r="I121" s="305">
        <v>1</v>
      </c>
      <c r="J121" s="305">
        <v>1</v>
      </c>
      <c r="K121" s="305">
        <v>1</v>
      </c>
      <c r="L121" s="305">
        <v>1</v>
      </c>
      <c r="M121" s="305">
        <v>1</v>
      </c>
      <c r="N121" s="313">
        <v>1</v>
      </c>
    </row>
    <row r="122" spans="1:14" s="171" customFormat="1" x14ac:dyDescent="0.2">
      <c r="A122" s="128" t="s">
        <v>3920</v>
      </c>
      <c r="B122" s="305">
        <v>1</v>
      </c>
      <c r="C122" s="305">
        <v>1</v>
      </c>
      <c r="D122" s="305">
        <v>1</v>
      </c>
      <c r="E122" s="305">
        <v>1</v>
      </c>
      <c r="F122" s="305">
        <v>1</v>
      </c>
      <c r="G122" s="305">
        <v>1</v>
      </c>
      <c r="H122" s="305">
        <v>1</v>
      </c>
      <c r="I122" s="305">
        <v>1</v>
      </c>
      <c r="J122" s="305">
        <v>1</v>
      </c>
      <c r="K122" s="305">
        <v>1</v>
      </c>
      <c r="L122" s="305">
        <v>1</v>
      </c>
      <c r="M122" s="305">
        <v>1</v>
      </c>
      <c r="N122" s="313">
        <v>1</v>
      </c>
    </row>
    <row r="123" spans="1:14" s="171" customFormat="1" x14ac:dyDescent="0.2">
      <c r="A123" s="128" t="s">
        <v>3921</v>
      </c>
      <c r="B123" s="305">
        <v>1</v>
      </c>
      <c r="C123" s="305">
        <v>1</v>
      </c>
      <c r="D123" s="305">
        <v>1</v>
      </c>
      <c r="E123" s="305">
        <v>1</v>
      </c>
      <c r="F123" s="305">
        <v>1</v>
      </c>
      <c r="G123" s="305">
        <v>1</v>
      </c>
      <c r="H123" s="305">
        <v>1</v>
      </c>
      <c r="I123" s="305">
        <v>1</v>
      </c>
      <c r="J123" s="305">
        <v>1</v>
      </c>
      <c r="K123" s="305">
        <v>1</v>
      </c>
      <c r="L123" s="305">
        <v>1</v>
      </c>
      <c r="M123" s="305">
        <v>1</v>
      </c>
      <c r="N123" s="313">
        <v>1</v>
      </c>
    </row>
    <row r="124" spans="1:14" s="171" customFormat="1" x14ac:dyDescent="0.2">
      <c r="A124" s="128" t="s">
        <v>3922</v>
      </c>
      <c r="B124" s="305">
        <v>1</v>
      </c>
      <c r="C124" s="305">
        <v>1</v>
      </c>
      <c r="D124" s="305">
        <v>1</v>
      </c>
      <c r="E124" s="305">
        <v>1</v>
      </c>
      <c r="F124" s="305">
        <v>1</v>
      </c>
      <c r="G124" s="305">
        <v>1</v>
      </c>
      <c r="H124" s="305">
        <v>1</v>
      </c>
      <c r="I124" s="305">
        <v>1</v>
      </c>
      <c r="J124" s="305">
        <v>1</v>
      </c>
      <c r="K124" s="305">
        <v>1</v>
      </c>
      <c r="L124" s="305">
        <v>1</v>
      </c>
      <c r="M124" s="305">
        <v>1</v>
      </c>
      <c r="N124" s="313">
        <v>1</v>
      </c>
    </row>
    <row r="125" spans="1:14" s="171" customFormat="1" x14ac:dyDescent="0.2">
      <c r="A125" s="128" t="s">
        <v>3923</v>
      </c>
      <c r="B125" s="305">
        <v>0</v>
      </c>
      <c r="C125" s="305">
        <v>0</v>
      </c>
      <c r="D125" s="305">
        <v>0</v>
      </c>
      <c r="E125" s="305">
        <v>0</v>
      </c>
      <c r="F125" s="305">
        <v>0</v>
      </c>
      <c r="G125" s="305">
        <v>0</v>
      </c>
      <c r="H125" s="305">
        <v>0</v>
      </c>
      <c r="I125" s="305">
        <v>0</v>
      </c>
      <c r="J125" s="305">
        <v>0</v>
      </c>
      <c r="K125" s="305">
        <v>0</v>
      </c>
      <c r="L125" s="305">
        <v>0</v>
      </c>
      <c r="M125" s="305">
        <v>0</v>
      </c>
      <c r="N125" s="313">
        <v>0</v>
      </c>
    </row>
    <row r="126" spans="1:14" s="171" customFormat="1" x14ac:dyDescent="0.2">
      <c r="A126" s="128" t="s">
        <v>3924</v>
      </c>
      <c r="B126" s="305">
        <v>1</v>
      </c>
      <c r="C126" s="305">
        <v>1</v>
      </c>
      <c r="D126" s="305">
        <v>1</v>
      </c>
      <c r="E126" s="305">
        <v>1</v>
      </c>
      <c r="F126" s="305">
        <v>1</v>
      </c>
      <c r="G126" s="305">
        <v>1</v>
      </c>
      <c r="H126" s="305">
        <v>1</v>
      </c>
      <c r="I126" s="305">
        <v>1</v>
      </c>
      <c r="J126" s="305">
        <v>1</v>
      </c>
      <c r="K126" s="305">
        <v>1</v>
      </c>
      <c r="L126" s="305">
        <v>1</v>
      </c>
      <c r="M126" s="305">
        <v>1</v>
      </c>
      <c r="N126" s="313">
        <v>1</v>
      </c>
    </row>
    <row r="127" spans="1:14" s="171" customFormat="1" x14ac:dyDescent="0.2">
      <c r="A127" s="128" t="s">
        <v>3925</v>
      </c>
      <c r="B127" s="305">
        <v>1</v>
      </c>
      <c r="C127" s="305">
        <v>1</v>
      </c>
      <c r="D127" s="305">
        <v>1</v>
      </c>
      <c r="E127" s="305">
        <v>1</v>
      </c>
      <c r="F127" s="305">
        <v>1</v>
      </c>
      <c r="G127" s="305">
        <v>1</v>
      </c>
      <c r="H127" s="305">
        <v>1</v>
      </c>
      <c r="I127" s="305">
        <v>1</v>
      </c>
      <c r="J127" s="305">
        <v>1</v>
      </c>
      <c r="K127" s="305">
        <v>1</v>
      </c>
      <c r="L127" s="305">
        <v>1</v>
      </c>
      <c r="M127" s="305">
        <v>1</v>
      </c>
      <c r="N127" s="313">
        <v>1</v>
      </c>
    </row>
    <row r="128" spans="1:14" s="171" customFormat="1" x14ac:dyDescent="0.2">
      <c r="A128" s="128" t="s">
        <v>3926</v>
      </c>
      <c r="B128" s="305">
        <v>1</v>
      </c>
      <c r="C128" s="305">
        <v>1</v>
      </c>
      <c r="D128" s="305">
        <v>1</v>
      </c>
      <c r="E128" s="305">
        <v>1</v>
      </c>
      <c r="F128" s="305">
        <v>1</v>
      </c>
      <c r="G128" s="305">
        <v>1</v>
      </c>
      <c r="H128" s="305">
        <v>1</v>
      </c>
      <c r="I128" s="305">
        <v>1</v>
      </c>
      <c r="J128" s="305">
        <v>1</v>
      </c>
      <c r="K128" s="305">
        <v>1</v>
      </c>
      <c r="L128" s="305">
        <v>1</v>
      </c>
      <c r="M128" s="305">
        <v>1</v>
      </c>
      <c r="N128" s="313">
        <v>1</v>
      </c>
    </row>
    <row r="129" spans="1:14" s="171" customFormat="1" x14ac:dyDescent="0.2">
      <c r="A129" s="128" t="s">
        <v>3927</v>
      </c>
      <c r="B129" s="305">
        <v>1</v>
      </c>
      <c r="C129" s="305">
        <v>1</v>
      </c>
      <c r="D129" s="305">
        <v>1</v>
      </c>
      <c r="E129" s="305">
        <v>1</v>
      </c>
      <c r="F129" s="305">
        <v>1</v>
      </c>
      <c r="G129" s="305">
        <v>1</v>
      </c>
      <c r="H129" s="305">
        <v>1</v>
      </c>
      <c r="I129" s="305">
        <v>1</v>
      </c>
      <c r="J129" s="305">
        <v>1</v>
      </c>
      <c r="K129" s="305">
        <v>1</v>
      </c>
      <c r="L129" s="305">
        <v>1</v>
      </c>
      <c r="M129" s="305">
        <v>1</v>
      </c>
      <c r="N129" s="313">
        <v>1</v>
      </c>
    </row>
    <row r="130" spans="1:14" s="171" customFormat="1" x14ac:dyDescent="0.2">
      <c r="A130" s="128" t="s">
        <v>3928</v>
      </c>
      <c r="B130" s="305">
        <v>0</v>
      </c>
      <c r="C130" s="305">
        <v>0</v>
      </c>
      <c r="D130" s="305">
        <v>0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5">
        <v>0</v>
      </c>
      <c r="L130" s="305">
        <v>0</v>
      </c>
      <c r="M130" s="305">
        <v>0</v>
      </c>
      <c r="N130" s="313">
        <v>0</v>
      </c>
    </row>
    <row r="131" spans="1:14" s="171" customFormat="1" x14ac:dyDescent="0.2">
      <c r="A131" s="128" t="s">
        <v>3929</v>
      </c>
      <c r="B131" s="305">
        <v>1</v>
      </c>
      <c r="C131" s="305">
        <v>1</v>
      </c>
      <c r="D131" s="305">
        <v>1</v>
      </c>
      <c r="E131" s="305">
        <v>1</v>
      </c>
      <c r="F131" s="305">
        <v>1</v>
      </c>
      <c r="G131" s="305">
        <v>1</v>
      </c>
      <c r="H131" s="305">
        <v>1</v>
      </c>
      <c r="I131" s="305">
        <v>1</v>
      </c>
      <c r="J131" s="305">
        <v>1</v>
      </c>
      <c r="K131" s="305">
        <v>1</v>
      </c>
      <c r="L131" s="305">
        <v>1</v>
      </c>
      <c r="M131" s="305">
        <v>1</v>
      </c>
      <c r="N131" s="313">
        <v>1</v>
      </c>
    </row>
    <row r="132" spans="1:14" s="171" customFormat="1" x14ac:dyDescent="0.2">
      <c r="A132" s="128" t="s">
        <v>3930</v>
      </c>
      <c r="B132" s="305">
        <v>1</v>
      </c>
      <c r="C132" s="305">
        <v>1</v>
      </c>
      <c r="D132" s="305">
        <v>1</v>
      </c>
      <c r="E132" s="305">
        <v>1</v>
      </c>
      <c r="F132" s="305">
        <v>1</v>
      </c>
      <c r="G132" s="305">
        <v>1</v>
      </c>
      <c r="H132" s="305">
        <v>1</v>
      </c>
      <c r="I132" s="305">
        <v>1</v>
      </c>
      <c r="J132" s="305">
        <v>1</v>
      </c>
      <c r="K132" s="305">
        <v>1</v>
      </c>
      <c r="L132" s="305">
        <v>1</v>
      </c>
      <c r="M132" s="305">
        <v>1</v>
      </c>
      <c r="N132" s="313">
        <v>1</v>
      </c>
    </row>
    <row r="133" spans="1:14" s="171" customFormat="1" x14ac:dyDescent="0.2">
      <c r="A133" s="128" t="s">
        <v>3931</v>
      </c>
      <c r="B133" s="305">
        <v>1</v>
      </c>
      <c r="C133" s="305">
        <v>1</v>
      </c>
      <c r="D133" s="305">
        <v>1</v>
      </c>
      <c r="E133" s="305">
        <v>1</v>
      </c>
      <c r="F133" s="305">
        <v>1</v>
      </c>
      <c r="G133" s="305">
        <v>1</v>
      </c>
      <c r="H133" s="305">
        <v>1</v>
      </c>
      <c r="I133" s="305">
        <v>1</v>
      </c>
      <c r="J133" s="305">
        <v>1</v>
      </c>
      <c r="K133" s="305">
        <v>1</v>
      </c>
      <c r="L133" s="305">
        <v>1</v>
      </c>
      <c r="M133" s="305">
        <v>1</v>
      </c>
      <c r="N133" s="313">
        <v>1</v>
      </c>
    </row>
    <row r="134" spans="1:14" s="171" customFormat="1" x14ac:dyDescent="0.2">
      <c r="A134" s="128" t="s">
        <v>3932</v>
      </c>
      <c r="B134" s="305">
        <v>0</v>
      </c>
      <c r="C134" s="305">
        <v>0</v>
      </c>
      <c r="D134" s="305">
        <v>0</v>
      </c>
      <c r="E134" s="305">
        <v>0</v>
      </c>
      <c r="F134" s="305">
        <v>0</v>
      </c>
      <c r="G134" s="305">
        <v>0</v>
      </c>
      <c r="H134" s="305">
        <v>0</v>
      </c>
      <c r="I134" s="305">
        <v>0</v>
      </c>
      <c r="J134" s="305">
        <v>0</v>
      </c>
      <c r="K134" s="305">
        <v>0</v>
      </c>
      <c r="L134" s="305">
        <v>0</v>
      </c>
      <c r="M134" s="305">
        <v>0</v>
      </c>
      <c r="N134" s="313">
        <v>0</v>
      </c>
    </row>
    <row r="135" spans="1:14" s="171" customFormat="1" x14ac:dyDescent="0.2">
      <c r="A135" s="128" t="s">
        <v>3933</v>
      </c>
      <c r="B135" s="305">
        <v>1</v>
      </c>
      <c r="C135" s="305">
        <v>1</v>
      </c>
      <c r="D135" s="305">
        <v>1</v>
      </c>
      <c r="E135" s="305">
        <v>1</v>
      </c>
      <c r="F135" s="305">
        <v>1</v>
      </c>
      <c r="G135" s="305">
        <v>1</v>
      </c>
      <c r="H135" s="305">
        <v>1</v>
      </c>
      <c r="I135" s="305">
        <v>1</v>
      </c>
      <c r="J135" s="305">
        <v>1</v>
      </c>
      <c r="K135" s="305">
        <v>1</v>
      </c>
      <c r="L135" s="305">
        <v>1</v>
      </c>
      <c r="M135" s="305">
        <v>1</v>
      </c>
      <c r="N135" s="313">
        <v>1</v>
      </c>
    </row>
    <row r="136" spans="1:14" s="171" customFormat="1" x14ac:dyDescent="0.2">
      <c r="A136" s="128" t="s">
        <v>3934</v>
      </c>
      <c r="B136" s="305">
        <v>1</v>
      </c>
      <c r="C136" s="305">
        <v>1</v>
      </c>
      <c r="D136" s="305">
        <v>1</v>
      </c>
      <c r="E136" s="305">
        <v>1</v>
      </c>
      <c r="F136" s="305">
        <v>1</v>
      </c>
      <c r="G136" s="305">
        <v>1</v>
      </c>
      <c r="H136" s="305">
        <v>1</v>
      </c>
      <c r="I136" s="305">
        <v>1</v>
      </c>
      <c r="J136" s="305">
        <v>1</v>
      </c>
      <c r="K136" s="305">
        <v>1</v>
      </c>
      <c r="L136" s="305">
        <v>1</v>
      </c>
      <c r="M136" s="305">
        <v>1</v>
      </c>
      <c r="N136" s="313">
        <v>1</v>
      </c>
    </row>
    <row r="137" spans="1:14" s="171" customFormat="1" x14ac:dyDescent="0.2">
      <c r="A137" s="128" t="s">
        <v>3935</v>
      </c>
      <c r="B137" s="305">
        <v>1</v>
      </c>
      <c r="C137" s="305">
        <v>1</v>
      </c>
      <c r="D137" s="305">
        <v>1</v>
      </c>
      <c r="E137" s="305">
        <v>1</v>
      </c>
      <c r="F137" s="305">
        <v>1</v>
      </c>
      <c r="G137" s="305">
        <v>1</v>
      </c>
      <c r="H137" s="305">
        <v>1</v>
      </c>
      <c r="I137" s="305">
        <v>1</v>
      </c>
      <c r="J137" s="305">
        <v>1</v>
      </c>
      <c r="K137" s="305">
        <v>1</v>
      </c>
      <c r="L137" s="305">
        <v>1</v>
      </c>
      <c r="M137" s="305">
        <v>1</v>
      </c>
      <c r="N137" s="313">
        <v>1</v>
      </c>
    </row>
    <row r="138" spans="1:14" s="171" customFormat="1" x14ac:dyDescent="0.2">
      <c r="A138" s="128" t="s">
        <v>3936</v>
      </c>
      <c r="B138" s="305">
        <v>0</v>
      </c>
      <c r="C138" s="305">
        <v>0</v>
      </c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13">
        <v>0</v>
      </c>
    </row>
    <row r="139" spans="1:14" s="171" customFormat="1" x14ac:dyDescent="0.2">
      <c r="A139" s="128" t="s">
        <v>3937</v>
      </c>
      <c r="B139" s="305">
        <v>1</v>
      </c>
      <c r="C139" s="305">
        <v>1</v>
      </c>
      <c r="D139" s="305">
        <v>1</v>
      </c>
      <c r="E139" s="305">
        <v>1</v>
      </c>
      <c r="F139" s="305">
        <v>1</v>
      </c>
      <c r="G139" s="305">
        <v>1</v>
      </c>
      <c r="H139" s="305">
        <v>1</v>
      </c>
      <c r="I139" s="305">
        <v>1</v>
      </c>
      <c r="J139" s="305">
        <v>1</v>
      </c>
      <c r="K139" s="305">
        <v>1</v>
      </c>
      <c r="L139" s="305">
        <v>1</v>
      </c>
      <c r="M139" s="305">
        <v>1</v>
      </c>
      <c r="N139" s="313">
        <v>1</v>
      </c>
    </row>
    <row r="140" spans="1:14" s="171" customFormat="1" x14ac:dyDescent="0.2">
      <c r="A140" s="128" t="s">
        <v>3938</v>
      </c>
      <c r="B140" s="305">
        <v>1</v>
      </c>
      <c r="C140" s="305">
        <v>1</v>
      </c>
      <c r="D140" s="305">
        <v>1</v>
      </c>
      <c r="E140" s="305">
        <v>1</v>
      </c>
      <c r="F140" s="305">
        <v>1</v>
      </c>
      <c r="G140" s="305">
        <v>1</v>
      </c>
      <c r="H140" s="305">
        <v>1</v>
      </c>
      <c r="I140" s="305">
        <v>1</v>
      </c>
      <c r="J140" s="305">
        <v>1</v>
      </c>
      <c r="K140" s="305">
        <v>1</v>
      </c>
      <c r="L140" s="305">
        <v>1</v>
      </c>
      <c r="M140" s="305">
        <v>1</v>
      </c>
      <c r="N140" s="313">
        <v>1</v>
      </c>
    </row>
    <row r="141" spans="1:14" s="171" customFormat="1" x14ac:dyDescent="0.2">
      <c r="A141" s="128" t="s">
        <v>3939</v>
      </c>
      <c r="B141" s="305">
        <v>1</v>
      </c>
      <c r="C141" s="305">
        <v>1</v>
      </c>
      <c r="D141" s="305">
        <v>1</v>
      </c>
      <c r="E141" s="305">
        <v>1</v>
      </c>
      <c r="F141" s="305">
        <v>1</v>
      </c>
      <c r="G141" s="305">
        <v>1</v>
      </c>
      <c r="H141" s="305">
        <v>1</v>
      </c>
      <c r="I141" s="305">
        <v>1</v>
      </c>
      <c r="J141" s="305">
        <v>1</v>
      </c>
      <c r="K141" s="305">
        <v>1</v>
      </c>
      <c r="L141" s="305">
        <v>1</v>
      </c>
      <c r="M141" s="305">
        <v>1</v>
      </c>
      <c r="N141" s="313">
        <v>1</v>
      </c>
    </row>
    <row r="142" spans="1:14" s="171" customFormat="1" x14ac:dyDescent="0.2">
      <c r="A142" s="128" t="s">
        <v>3940</v>
      </c>
      <c r="B142" s="305">
        <v>0</v>
      </c>
      <c r="C142" s="305">
        <v>0</v>
      </c>
      <c r="D142" s="305">
        <v>0</v>
      </c>
      <c r="E142" s="305">
        <v>0</v>
      </c>
      <c r="F142" s="305">
        <v>0</v>
      </c>
      <c r="G142" s="305">
        <v>0</v>
      </c>
      <c r="H142" s="305">
        <v>0</v>
      </c>
      <c r="I142" s="305">
        <v>0</v>
      </c>
      <c r="J142" s="305">
        <v>0</v>
      </c>
      <c r="K142" s="305">
        <v>0</v>
      </c>
      <c r="L142" s="305">
        <v>0</v>
      </c>
      <c r="M142" s="305">
        <v>0</v>
      </c>
      <c r="N142" s="313">
        <v>0</v>
      </c>
    </row>
    <row r="143" spans="1:14" s="171" customFormat="1" x14ac:dyDescent="0.2">
      <c r="A143" s="128" t="s">
        <v>3941</v>
      </c>
      <c r="B143" s="305">
        <v>0.98770000000000002</v>
      </c>
      <c r="C143" s="305">
        <v>0.98770000000000002</v>
      </c>
      <c r="D143" s="305">
        <v>0.98770000000000002</v>
      </c>
      <c r="E143" s="305">
        <v>0.98770000000000002</v>
      </c>
      <c r="F143" s="305">
        <v>0.98770000000000002</v>
      </c>
      <c r="G143" s="305">
        <v>0.98770000000000002</v>
      </c>
      <c r="H143" s="305">
        <v>0.98770000000000002</v>
      </c>
      <c r="I143" s="305">
        <v>0.98770000000000002</v>
      </c>
      <c r="J143" s="305">
        <v>0.98770000000000002</v>
      </c>
      <c r="K143" s="305">
        <v>0.98770000000000002</v>
      </c>
      <c r="L143" s="305">
        <v>0.98770000000000002</v>
      </c>
      <c r="M143" s="305">
        <v>0.98770000000000002</v>
      </c>
      <c r="N143" s="313">
        <v>0.98770000000000002</v>
      </c>
    </row>
    <row r="144" spans="1:14" s="171" customFormat="1" x14ac:dyDescent="0.2">
      <c r="A144" s="128" t="s">
        <v>3942</v>
      </c>
      <c r="B144" s="305">
        <v>0.98770000000000002</v>
      </c>
      <c r="C144" s="305">
        <v>0.98770000000000002</v>
      </c>
      <c r="D144" s="305">
        <v>0.98770000000000002</v>
      </c>
      <c r="E144" s="305">
        <v>0.98770000000000002</v>
      </c>
      <c r="F144" s="305">
        <v>0.98770000000000002</v>
      </c>
      <c r="G144" s="305">
        <v>0.98770000000000002</v>
      </c>
      <c r="H144" s="305">
        <v>0.98770000000000002</v>
      </c>
      <c r="I144" s="305">
        <v>0.98770000000000002</v>
      </c>
      <c r="J144" s="305">
        <v>0.98770000000000002</v>
      </c>
      <c r="K144" s="305">
        <v>0.98770000000000002</v>
      </c>
      <c r="L144" s="305">
        <v>0.98770000000000002</v>
      </c>
      <c r="M144" s="305">
        <v>0.98770000000000002</v>
      </c>
      <c r="N144" s="313">
        <v>0.98770000000000002</v>
      </c>
    </row>
    <row r="145" spans="1:14" s="171" customFormat="1" x14ac:dyDescent="0.2">
      <c r="A145" s="128" t="s">
        <v>3943</v>
      </c>
      <c r="B145" s="305">
        <v>1</v>
      </c>
      <c r="C145" s="305">
        <v>1</v>
      </c>
      <c r="D145" s="305">
        <v>1</v>
      </c>
      <c r="E145" s="305">
        <v>1</v>
      </c>
      <c r="F145" s="305">
        <v>1</v>
      </c>
      <c r="G145" s="305">
        <v>1</v>
      </c>
      <c r="H145" s="305">
        <v>1</v>
      </c>
      <c r="I145" s="305">
        <v>1</v>
      </c>
      <c r="J145" s="305">
        <v>1</v>
      </c>
      <c r="K145" s="305">
        <v>1</v>
      </c>
      <c r="L145" s="305">
        <v>1</v>
      </c>
      <c r="M145" s="305">
        <v>1</v>
      </c>
      <c r="N145" s="313">
        <v>1</v>
      </c>
    </row>
    <row r="146" spans="1:14" s="171" customFormat="1" x14ac:dyDescent="0.2">
      <c r="A146" s="128" t="s">
        <v>3944</v>
      </c>
      <c r="B146" s="305">
        <v>0</v>
      </c>
      <c r="C146" s="305">
        <v>0</v>
      </c>
      <c r="D146" s="305">
        <v>0</v>
      </c>
      <c r="E146" s="305">
        <v>0</v>
      </c>
      <c r="F146" s="305">
        <v>0</v>
      </c>
      <c r="G146" s="305">
        <v>0</v>
      </c>
      <c r="H146" s="305">
        <v>0</v>
      </c>
      <c r="I146" s="305">
        <v>0</v>
      </c>
      <c r="J146" s="305">
        <v>0</v>
      </c>
      <c r="K146" s="305">
        <v>0</v>
      </c>
      <c r="L146" s="305">
        <v>0</v>
      </c>
      <c r="M146" s="305">
        <v>0</v>
      </c>
      <c r="N146" s="313">
        <v>0</v>
      </c>
    </row>
    <row r="147" spans="1:14" x14ac:dyDescent="0.2">
      <c r="A147" s="30" t="s">
        <v>3945</v>
      </c>
      <c r="B147" s="305"/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  <c r="N147" s="313"/>
    </row>
    <row r="148" spans="1:14" s="171" customFormat="1" x14ac:dyDescent="0.2">
      <c r="A148" s="128" t="s">
        <v>3946</v>
      </c>
      <c r="B148" s="305">
        <v>0.97402999999999995</v>
      </c>
      <c r="C148" s="305">
        <v>0.97402999999999995</v>
      </c>
      <c r="D148" s="305">
        <v>0.97402999999999995</v>
      </c>
      <c r="E148" s="305">
        <v>0.97402999999999995</v>
      </c>
      <c r="F148" s="305">
        <v>0.97402999999999995</v>
      </c>
      <c r="G148" s="305">
        <v>0.97402999999999995</v>
      </c>
      <c r="H148" s="305">
        <v>0.97402999999999995</v>
      </c>
      <c r="I148" s="305">
        <v>0.97402999999999995</v>
      </c>
      <c r="J148" s="305">
        <v>0.97402999999999995</v>
      </c>
      <c r="K148" s="305">
        <v>0.97402999999999995</v>
      </c>
      <c r="L148" s="305">
        <v>0.97402999999999995</v>
      </c>
      <c r="M148" s="305">
        <v>0.97402999999999995</v>
      </c>
      <c r="N148" s="313">
        <v>0.97402999999999995</v>
      </c>
    </row>
    <row r="149" spans="1:14" s="171" customFormat="1" x14ac:dyDescent="0.2">
      <c r="A149" s="128" t="s">
        <v>3947</v>
      </c>
      <c r="B149" s="305">
        <v>0.97402999999999995</v>
      </c>
      <c r="C149" s="305">
        <v>0.97402999999999995</v>
      </c>
      <c r="D149" s="305">
        <v>0.97402999999999995</v>
      </c>
      <c r="E149" s="305">
        <v>0.97402999999999995</v>
      </c>
      <c r="F149" s="305">
        <v>0.97402999999999995</v>
      </c>
      <c r="G149" s="305">
        <v>0.97402999999999995</v>
      </c>
      <c r="H149" s="305">
        <v>0.97402999999999995</v>
      </c>
      <c r="I149" s="305">
        <v>0.97402999999999995</v>
      </c>
      <c r="J149" s="305">
        <v>0.97402999999999995</v>
      </c>
      <c r="K149" s="305">
        <v>0.97402999999999995</v>
      </c>
      <c r="L149" s="305">
        <v>0.97402999999999995</v>
      </c>
      <c r="M149" s="305">
        <v>0.97402999999999995</v>
      </c>
      <c r="N149" s="313">
        <v>0.97402999999999995</v>
      </c>
    </row>
    <row r="150" spans="1:14" s="171" customFormat="1" x14ac:dyDescent="0.2">
      <c r="A150" s="128" t="s">
        <v>3948</v>
      </c>
      <c r="B150" s="305">
        <v>0.97402999999999995</v>
      </c>
      <c r="C150" s="305">
        <v>0.97402999999999995</v>
      </c>
      <c r="D150" s="305">
        <v>0.97402999999999995</v>
      </c>
      <c r="E150" s="305">
        <v>0.97402999999999995</v>
      </c>
      <c r="F150" s="305">
        <v>0.97402999999999995</v>
      </c>
      <c r="G150" s="305">
        <v>0.97402999999999995</v>
      </c>
      <c r="H150" s="305">
        <v>0.97402999999999995</v>
      </c>
      <c r="I150" s="305">
        <v>0.97402999999999995</v>
      </c>
      <c r="J150" s="305">
        <v>0.97402999999999995</v>
      </c>
      <c r="K150" s="305">
        <v>0.97402999999999995</v>
      </c>
      <c r="L150" s="305">
        <v>0.97402999999999995</v>
      </c>
      <c r="M150" s="305">
        <v>0.97402999999999995</v>
      </c>
      <c r="N150" s="313">
        <v>0.97402999999999995</v>
      </c>
    </row>
    <row r="151" spans="1:14" s="171" customFormat="1" x14ac:dyDescent="0.2">
      <c r="A151" s="128" t="s">
        <v>3949</v>
      </c>
      <c r="B151" s="305">
        <v>0.97402999999999995</v>
      </c>
      <c r="C151" s="305">
        <v>0.97402999999999995</v>
      </c>
      <c r="D151" s="305">
        <v>0.97402999999999995</v>
      </c>
      <c r="E151" s="305">
        <v>0.97402999999999995</v>
      </c>
      <c r="F151" s="305">
        <v>0.97402999999999995</v>
      </c>
      <c r="G151" s="305">
        <v>0.97402999999999995</v>
      </c>
      <c r="H151" s="305">
        <v>0.97402999999999995</v>
      </c>
      <c r="I151" s="305">
        <v>0.97402999999999995</v>
      </c>
      <c r="J151" s="305">
        <v>0.97402999999999995</v>
      </c>
      <c r="K151" s="305">
        <v>0.97402999999999995</v>
      </c>
      <c r="L151" s="305">
        <v>0.97402999999999995</v>
      </c>
      <c r="M151" s="305">
        <v>0.97402999999999995</v>
      </c>
      <c r="N151" s="313">
        <v>0.97402999999999995</v>
      </c>
    </row>
    <row r="152" spans="1:14" s="171" customFormat="1" x14ac:dyDescent="0.2">
      <c r="A152" s="128" t="s">
        <v>3950</v>
      </c>
      <c r="B152" s="305">
        <v>0</v>
      </c>
      <c r="C152" s="305">
        <v>0</v>
      </c>
      <c r="D152" s="305">
        <v>0</v>
      </c>
      <c r="E152" s="305">
        <v>0</v>
      </c>
      <c r="F152" s="305">
        <v>0</v>
      </c>
      <c r="G152" s="305">
        <v>0</v>
      </c>
      <c r="H152" s="305">
        <v>0</v>
      </c>
      <c r="I152" s="305">
        <v>0</v>
      </c>
      <c r="J152" s="305">
        <v>0</v>
      </c>
      <c r="K152" s="305">
        <v>0</v>
      </c>
      <c r="L152" s="305">
        <v>0</v>
      </c>
      <c r="M152" s="305">
        <v>0</v>
      </c>
      <c r="N152" s="313">
        <v>0</v>
      </c>
    </row>
    <row r="153" spans="1:14" x14ac:dyDescent="0.2">
      <c r="A153" s="27" t="s">
        <v>3951</v>
      </c>
      <c r="B153" s="305"/>
      <c r="C153" s="305"/>
      <c r="D153" s="305"/>
      <c r="E153" s="305"/>
      <c r="F153" s="305"/>
      <c r="G153" s="305"/>
      <c r="H153" s="305"/>
      <c r="I153" s="305"/>
      <c r="J153" s="305"/>
      <c r="K153" s="305"/>
      <c r="L153" s="305"/>
      <c r="M153" s="305"/>
      <c r="N153" s="313"/>
    </row>
    <row r="154" spans="1:14" s="171" customFormat="1" x14ac:dyDescent="0.2">
      <c r="A154" s="172" t="s">
        <v>3952</v>
      </c>
      <c r="B154" s="305">
        <v>0</v>
      </c>
      <c r="C154" s="305">
        <v>0</v>
      </c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13">
        <v>0</v>
      </c>
    </row>
    <row r="155" spans="1:14" x14ac:dyDescent="0.2">
      <c r="A155" s="30" t="s">
        <v>3953</v>
      </c>
      <c r="B155" s="305"/>
      <c r="C155" s="305"/>
      <c r="D155" s="305"/>
      <c r="E155" s="305"/>
      <c r="F155" s="305"/>
      <c r="G155" s="305"/>
      <c r="H155" s="305"/>
      <c r="I155" s="305"/>
      <c r="J155" s="305"/>
      <c r="K155" s="305"/>
      <c r="L155" s="305"/>
      <c r="M155" s="305"/>
      <c r="N155" s="313"/>
    </row>
    <row r="156" spans="1:14" s="171" customFormat="1" x14ac:dyDescent="0.2">
      <c r="A156" s="128" t="s">
        <v>3954</v>
      </c>
      <c r="B156" s="305">
        <v>1</v>
      </c>
      <c r="C156" s="305">
        <v>1</v>
      </c>
      <c r="D156" s="305">
        <v>1</v>
      </c>
      <c r="E156" s="305">
        <v>1</v>
      </c>
      <c r="F156" s="305">
        <v>1</v>
      </c>
      <c r="G156" s="305">
        <v>1</v>
      </c>
      <c r="H156" s="305">
        <v>1</v>
      </c>
      <c r="I156" s="305">
        <v>1</v>
      </c>
      <c r="J156" s="305">
        <v>1</v>
      </c>
      <c r="K156" s="305">
        <v>1</v>
      </c>
      <c r="L156" s="305">
        <v>1</v>
      </c>
      <c r="M156" s="305">
        <v>1</v>
      </c>
      <c r="N156" s="313">
        <v>1</v>
      </c>
    </row>
    <row r="157" spans="1:14" s="171" customFormat="1" x14ac:dyDescent="0.2">
      <c r="A157" s="128" t="s">
        <v>3955</v>
      </c>
      <c r="B157" s="305">
        <v>1</v>
      </c>
      <c r="C157" s="305">
        <v>1</v>
      </c>
      <c r="D157" s="305">
        <v>1</v>
      </c>
      <c r="E157" s="305">
        <v>1</v>
      </c>
      <c r="F157" s="305">
        <v>1</v>
      </c>
      <c r="G157" s="305">
        <v>1</v>
      </c>
      <c r="H157" s="305">
        <v>1</v>
      </c>
      <c r="I157" s="305">
        <v>1</v>
      </c>
      <c r="J157" s="305">
        <v>1</v>
      </c>
      <c r="K157" s="305">
        <v>1</v>
      </c>
      <c r="L157" s="305">
        <v>1</v>
      </c>
      <c r="M157" s="305">
        <v>1</v>
      </c>
      <c r="N157" s="313">
        <v>1</v>
      </c>
    </row>
    <row r="158" spans="1:14" x14ac:dyDescent="0.2">
      <c r="A158" s="27" t="s">
        <v>3956</v>
      </c>
      <c r="B158" s="305">
        <v>1000</v>
      </c>
      <c r="C158" s="305">
        <v>1000</v>
      </c>
      <c r="D158" s="305">
        <v>1000</v>
      </c>
      <c r="E158" s="305">
        <v>1000</v>
      </c>
      <c r="F158" s="305">
        <v>1000</v>
      </c>
      <c r="G158" s="305">
        <v>1000</v>
      </c>
      <c r="H158" s="305">
        <v>1000</v>
      </c>
      <c r="I158" s="305">
        <v>1000</v>
      </c>
      <c r="J158" s="305">
        <v>1000</v>
      </c>
      <c r="K158" s="305">
        <v>1000</v>
      </c>
      <c r="L158" s="305">
        <v>1000</v>
      </c>
      <c r="M158" s="305">
        <v>1000</v>
      </c>
      <c r="N158" s="313">
        <v>1000</v>
      </c>
    </row>
    <row r="159" spans="1:14" s="171" customFormat="1" x14ac:dyDescent="0.2">
      <c r="A159" s="172" t="s">
        <v>3957</v>
      </c>
      <c r="B159" s="305">
        <v>1</v>
      </c>
      <c r="C159" s="305">
        <v>1</v>
      </c>
      <c r="D159" s="305">
        <v>1</v>
      </c>
      <c r="E159" s="305">
        <v>1</v>
      </c>
      <c r="F159" s="305">
        <v>1</v>
      </c>
      <c r="G159" s="305">
        <v>1</v>
      </c>
      <c r="H159" s="305">
        <v>1</v>
      </c>
      <c r="I159" s="305">
        <v>1</v>
      </c>
      <c r="J159" s="305">
        <v>1</v>
      </c>
      <c r="K159" s="305">
        <v>1</v>
      </c>
      <c r="L159" s="305">
        <v>1</v>
      </c>
      <c r="M159" s="305">
        <v>1</v>
      </c>
      <c r="N159" s="313">
        <v>1</v>
      </c>
    </row>
    <row r="160" spans="1:14" x14ac:dyDescent="0.2">
      <c r="A160" s="27" t="s">
        <v>3958</v>
      </c>
      <c r="B160" s="305"/>
      <c r="C160" s="305"/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13"/>
    </row>
    <row r="161" spans="1:14" s="171" customFormat="1" x14ac:dyDescent="0.2">
      <c r="A161" s="128" t="s">
        <v>3959</v>
      </c>
      <c r="B161" s="305">
        <v>0</v>
      </c>
      <c r="C161" s="305">
        <v>0</v>
      </c>
      <c r="D161" s="305">
        <v>0</v>
      </c>
      <c r="E161" s="305">
        <v>0</v>
      </c>
      <c r="F161" s="305">
        <v>0</v>
      </c>
      <c r="G161" s="305">
        <v>0</v>
      </c>
      <c r="H161" s="305">
        <v>0</v>
      </c>
      <c r="I161" s="305">
        <v>0</v>
      </c>
      <c r="J161" s="305">
        <v>0</v>
      </c>
      <c r="K161" s="305">
        <v>0</v>
      </c>
      <c r="L161" s="305">
        <v>0</v>
      </c>
      <c r="M161" s="305">
        <v>0</v>
      </c>
      <c r="N161" s="313">
        <v>0</v>
      </c>
    </row>
    <row r="162" spans="1:14" s="171" customFormat="1" x14ac:dyDescent="0.2">
      <c r="A162" s="128" t="s">
        <v>3960</v>
      </c>
      <c r="B162" s="305">
        <v>0</v>
      </c>
      <c r="C162" s="305">
        <v>0</v>
      </c>
      <c r="D162" s="305">
        <v>0</v>
      </c>
      <c r="E162" s="305">
        <v>0</v>
      </c>
      <c r="F162" s="305">
        <v>0</v>
      </c>
      <c r="G162" s="305">
        <v>0</v>
      </c>
      <c r="H162" s="305">
        <v>0</v>
      </c>
      <c r="I162" s="305">
        <v>0</v>
      </c>
      <c r="J162" s="305">
        <v>0</v>
      </c>
      <c r="K162" s="305">
        <v>0</v>
      </c>
      <c r="L162" s="305">
        <v>0</v>
      </c>
      <c r="M162" s="305">
        <v>0</v>
      </c>
      <c r="N162" s="313">
        <v>0</v>
      </c>
    </row>
    <row r="163" spans="1:14" s="171" customFormat="1" x14ac:dyDescent="0.2">
      <c r="A163" s="128" t="s">
        <v>3961</v>
      </c>
      <c r="B163" s="305">
        <v>0</v>
      </c>
      <c r="C163" s="305">
        <v>0</v>
      </c>
      <c r="D163" s="305">
        <v>0</v>
      </c>
      <c r="E163" s="305">
        <v>0</v>
      </c>
      <c r="F163" s="305">
        <v>0</v>
      </c>
      <c r="G163" s="305">
        <v>0</v>
      </c>
      <c r="H163" s="305">
        <v>0</v>
      </c>
      <c r="I163" s="305">
        <v>0</v>
      </c>
      <c r="J163" s="305">
        <v>0</v>
      </c>
      <c r="K163" s="305">
        <v>0</v>
      </c>
      <c r="L163" s="305">
        <v>0</v>
      </c>
      <c r="M163" s="305">
        <v>0</v>
      </c>
      <c r="N163" s="313">
        <v>0</v>
      </c>
    </row>
    <row r="164" spans="1:14" x14ac:dyDescent="0.2">
      <c r="A164" s="27" t="s">
        <v>3962</v>
      </c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13"/>
    </row>
    <row r="165" spans="1:14" x14ac:dyDescent="0.2">
      <c r="A165" s="27" t="s">
        <v>3963</v>
      </c>
      <c r="B165" s="305"/>
      <c r="C165" s="305"/>
      <c r="D165" s="305"/>
      <c r="E165" s="305"/>
      <c r="F165" s="305"/>
      <c r="G165" s="305"/>
      <c r="H165" s="305"/>
      <c r="I165" s="305"/>
      <c r="J165" s="305"/>
      <c r="K165" s="305"/>
      <c r="L165" s="305"/>
      <c r="M165" s="305"/>
      <c r="N165" s="311"/>
    </row>
    <row r="166" spans="1:14" x14ac:dyDescent="0.2">
      <c r="A166" s="27" t="s">
        <v>2690</v>
      </c>
      <c r="B166" s="305"/>
      <c r="C166" s="305"/>
      <c r="D166" s="305"/>
      <c r="E166" s="305"/>
      <c r="F166" s="305"/>
      <c r="G166" s="305"/>
      <c r="H166" s="305"/>
      <c r="I166" s="305"/>
      <c r="J166" s="305"/>
      <c r="K166" s="305"/>
      <c r="L166" s="305"/>
      <c r="M166" s="305"/>
      <c r="N166" s="311"/>
    </row>
    <row r="167" spans="1:14" x14ac:dyDescent="0.2">
      <c r="A167" s="27" t="s">
        <v>3964</v>
      </c>
      <c r="B167" s="305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11"/>
    </row>
    <row r="168" spans="1:14" x14ac:dyDescent="0.2">
      <c r="A168" s="30" t="s">
        <v>3965</v>
      </c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11"/>
    </row>
    <row r="169" spans="1:14" s="171" customFormat="1" x14ac:dyDescent="0.2">
      <c r="A169" s="128" t="s">
        <v>3966</v>
      </c>
      <c r="B169" s="305">
        <v>0</v>
      </c>
      <c r="C169" s="305">
        <v>0</v>
      </c>
      <c r="D169" s="305">
        <v>0</v>
      </c>
      <c r="E169" s="305">
        <v>0</v>
      </c>
      <c r="F169" s="305">
        <v>0</v>
      </c>
      <c r="G169" s="305">
        <v>0</v>
      </c>
      <c r="H169" s="305">
        <v>0</v>
      </c>
      <c r="I169" s="305">
        <v>0</v>
      </c>
      <c r="J169" s="305">
        <v>0</v>
      </c>
      <c r="K169" s="305">
        <v>0</v>
      </c>
      <c r="L169" s="305">
        <v>0</v>
      </c>
      <c r="M169" s="305">
        <v>0</v>
      </c>
      <c r="N169" s="311">
        <v>0</v>
      </c>
    </row>
    <row r="170" spans="1:14" s="171" customFormat="1" x14ac:dyDescent="0.2">
      <c r="A170" s="128" t="s">
        <v>3967</v>
      </c>
      <c r="B170" s="305">
        <v>0</v>
      </c>
      <c r="C170" s="305">
        <v>0</v>
      </c>
      <c r="D170" s="305">
        <v>0</v>
      </c>
      <c r="E170" s="305">
        <v>0</v>
      </c>
      <c r="F170" s="305">
        <v>0</v>
      </c>
      <c r="G170" s="305">
        <v>0</v>
      </c>
      <c r="H170" s="305">
        <v>0</v>
      </c>
      <c r="I170" s="305">
        <v>0</v>
      </c>
      <c r="J170" s="305">
        <v>0</v>
      </c>
      <c r="K170" s="305">
        <v>0</v>
      </c>
      <c r="L170" s="305">
        <v>0</v>
      </c>
      <c r="M170" s="305">
        <v>0</v>
      </c>
      <c r="N170" s="311">
        <v>0</v>
      </c>
    </row>
    <row r="171" spans="1:14" x14ac:dyDescent="0.2">
      <c r="A171" s="27" t="s">
        <v>3968</v>
      </c>
      <c r="B171" s="305">
        <v>0</v>
      </c>
      <c r="C171" s="305">
        <v>0</v>
      </c>
      <c r="D171" s="305">
        <v>0</v>
      </c>
      <c r="E171" s="305">
        <v>0</v>
      </c>
      <c r="F171" s="305">
        <v>0</v>
      </c>
      <c r="G171" s="305">
        <v>0</v>
      </c>
      <c r="H171" s="305">
        <v>0</v>
      </c>
      <c r="I171" s="305">
        <v>0</v>
      </c>
      <c r="J171" s="305">
        <v>0</v>
      </c>
      <c r="K171" s="305">
        <v>0</v>
      </c>
      <c r="L171" s="305">
        <v>0</v>
      </c>
      <c r="M171" s="305">
        <v>0</v>
      </c>
      <c r="N171" s="311">
        <v>0</v>
      </c>
    </row>
    <row r="172" spans="1:14" s="171" customFormat="1" x14ac:dyDescent="0.2">
      <c r="A172" s="128" t="s">
        <v>3969</v>
      </c>
      <c r="B172" s="305">
        <v>0</v>
      </c>
      <c r="C172" s="305">
        <v>0</v>
      </c>
      <c r="D172" s="305">
        <v>0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5">
        <v>0</v>
      </c>
      <c r="L172" s="305">
        <v>0</v>
      </c>
      <c r="M172" s="305">
        <v>0</v>
      </c>
      <c r="N172" s="311">
        <v>0</v>
      </c>
    </row>
    <row r="173" spans="1:14" s="171" customFormat="1" x14ac:dyDescent="0.2">
      <c r="A173" s="128" t="s">
        <v>3970</v>
      </c>
      <c r="B173" s="305">
        <v>0</v>
      </c>
      <c r="C173" s="305">
        <v>0</v>
      </c>
      <c r="D173" s="305">
        <v>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5">
        <v>0</v>
      </c>
      <c r="L173" s="305">
        <v>0</v>
      </c>
      <c r="M173" s="305">
        <v>0</v>
      </c>
      <c r="N173" s="311">
        <v>0</v>
      </c>
    </row>
    <row r="174" spans="1:14" s="171" customFormat="1" x14ac:dyDescent="0.2">
      <c r="A174" s="128" t="s">
        <v>3971</v>
      </c>
      <c r="B174" s="305">
        <v>0</v>
      </c>
      <c r="C174" s="305">
        <v>0</v>
      </c>
      <c r="D174" s="305">
        <v>0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5">
        <v>0</v>
      </c>
      <c r="L174" s="305">
        <v>0</v>
      </c>
      <c r="M174" s="305">
        <v>0</v>
      </c>
      <c r="N174" s="311">
        <v>0</v>
      </c>
    </row>
    <row r="175" spans="1:14" x14ac:dyDescent="0.2">
      <c r="A175" s="27" t="s">
        <v>902</v>
      </c>
      <c r="B175" s="305"/>
      <c r="C175" s="305"/>
      <c r="D175" s="305"/>
      <c r="E175" s="305"/>
      <c r="F175" s="305"/>
      <c r="G175" s="305"/>
      <c r="H175" s="305"/>
      <c r="I175" s="305"/>
      <c r="J175" s="305"/>
      <c r="K175" s="305"/>
      <c r="L175" s="305"/>
      <c r="M175" s="305"/>
      <c r="N175" s="311"/>
    </row>
    <row r="176" spans="1:14" x14ac:dyDescent="0.2">
      <c r="A176" s="30" t="s">
        <v>3972</v>
      </c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/>
      <c r="N176" s="311"/>
    </row>
    <row r="177" spans="1:14" s="171" customFormat="1" x14ac:dyDescent="0.2">
      <c r="A177" s="128" t="s">
        <v>3973</v>
      </c>
      <c r="B177" s="305">
        <v>0</v>
      </c>
      <c r="C177" s="305">
        <v>0</v>
      </c>
      <c r="D177" s="305">
        <v>0</v>
      </c>
      <c r="E177" s="305">
        <v>0</v>
      </c>
      <c r="F177" s="305">
        <v>0</v>
      </c>
      <c r="G177" s="305">
        <v>0</v>
      </c>
      <c r="H177" s="305">
        <v>0</v>
      </c>
      <c r="I177" s="305">
        <v>0</v>
      </c>
      <c r="J177" s="305">
        <v>0</v>
      </c>
      <c r="K177" s="305">
        <v>0</v>
      </c>
      <c r="L177" s="305">
        <v>0</v>
      </c>
      <c r="M177" s="305">
        <v>0</v>
      </c>
      <c r="N177" s="311">
        <v>0</v>
      </c>
    </row>
    <row r="178" spans="1:14" s="171" customFormat="1" x14ac:dyDescent="0.2">
      <c r="A178" s="128" t="s">
        <v>3974</v>
      </c>
      <c r="B178" s="305">
        <v>0</v>
      </c>
      <c r="C178" s="305">
        <v>0</v>
      </c>
      <c r="D178" s="305">
        <v>0</v>
      </c>
      <c r="E178" s="305">
        <v>0</v>
      </c>
      <c r="F178" s="305">
        <v>0</v>
      </c>
      <c r="G178" s="305">
        <v>0</v>
      </c>
      <c r="H178" s="305">
        <v>0</v>
      </c>
      <c r="I178" s="305">
        <v>0</v>
      </c>
      <c r="J178" s="305">
        <v>0</v>
      </c>
      <c r="K178" s="305">
        <v>0</v>
      </c>
      <c r="L178" s="305">
        <v>0</v>
      </c>
      <c r="M178" s="305">
        <v>0</v>
      </c>
      <c r="N178" s="311">
        <v>0</v>
      </c>
    </row>
    <row r="179" spans="1:14" s="171" customFormat="1" x14ac:dyDescent="0.2">
      <c r="A179" s="128" t="s">
        <v>3975</v>
      </c>
      <c r="B179" s="305">
        <v>0</v>
      </c>
      <c r="C179" s="305">
        <v>0</v>
      </c>
      <c r="D179" s="305">
        <v>0</v>
      </c>
      <c r="E179" s="305">
        <v>0</v>
      </c>
      <c r="F179" s="305">
        <v>0</v>
      </c>
      <c r="G179" s="305">
        <v>0</v>
      </c>
      <c r="H179" s="305">
        <v>0</v>
      </c>
      <c r="I179" s="305">
        <v>0</v>
      </c>
      <c r="J179" s="305">
        <v>0</v>
      </c>
      <c r="K179" s="305">
        <v>0</v>
      </c>
      <c r="L179" s="305">
        <v>0</v>
      </c>
      <c r="M179" s="305">
        <v>0</v>
      </c>
      <c r="N179" s="311">
        <v>0</v>
      </c>
    </row>
    <row r="180" spans="1:14" x14ac:dyDescent="0.2">
      <c r="A180" s="27" t="s">
        <v>3976</v>
      </c>
      <c r="B180" s="305">
        <v>0</v>
      </c>
      <c r="C180" s="305">
        <v>0</v>
      </c>
      <c r="D180" s="305">
        <v>0</v>
      </c>
      <c r="E180" s="305">
        <v>0</v>
      </c>
      <c r="F180" s="305">
        <v>0</v>
      </c>
      <c r="G180" s="305">
        <v>0</v>
      </c>
      <c r="H180" s="305">
        <v>0</v>
      </c>
      <c r="I180" s="305">
        <v>0</v>
      </c>
      <c r="J180" s="305">
        <v>0</v>
      </c>
      <c r="K180" s="305">
        <v>0</v>
      </c>
      <c r="L180" s="305">
        <v>0</v>
      </c>
      <c r="M180" s="305">
        <v>0</v>
      </c>
      <c r="N180" s="311">
        <v>0</v>
      </c>
    </row>
    <row r="181" spans="1:14" s="171" customFormat="1" x14ac:dyDescent="0.2">
      <c r="A181" s="128" t="s">
        <v>3977</v>
      </c>
      <c r="B181" s="305">
        <v>0</v>
      </c>
      <c r="C181" s="305">
        <v>0</v>
      </c>
      <c r="D181" s="305">
        <v>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5">
        <v>0</v>
      </c>
      <c r="L181" s="305">
        <v>0</v>
      </c>
      <c r="M181" s="305">
        <v>0</v>
      </c>
      <c r="N181" s="311">
        <v>0</v>
      </c>
    </row>
    <row r="182" spans="1:14" s="171" customFormat="1" x14ac:dyDescent="0.2">
      <c r="A182" s="128" t="s">
        <v>3978</v>
      </c>
      <c r="B182" s="171">
        <v>0</v>
      </c>
      <c r="C182" s="171">
        <v>0</v>
      </c>
      <c r="D182" s="171">
        <v>0</v>
      </c>
      <c r="E182" s="171">
        <v>0</v>
      </c>
      <c r="F182" s="171">
        <v>0</v>
      </c>
      <c r="G182" s="171">
        <v>0</v>
      </c>
      <c r="H182" s="171">
        <v>0</v>
      </c>
      <c r="I182" s="171">
        <v>0</v>
      </c>
      <c r="J182" s="171">
        <v>0</v>
      </c>
      <c r="K182" s="171">
        <v>0</v>
      </c>
      <c r="L182" s="171">
        <v>0</v>
      </c>
      <c r="M182" s="171">
        <v>0</v>
      </c>
      <c r="N182" s="311">
        <v>0</v>
      </c>
    </row>
    <row r="183" spans="1:14" s="171" customFormat="1" x14ac:dyDescent="0.2">
      <c r="A183" s="128" t="s">
        <v>3979</v>
      </c>
      <c r="B183" s="171">
        <v>0</v>
      </c>
      <c r="C183" s="171">
        <v>0</v>
      </c>
      <c r="D183" s="171">
        <v>0</v>
      </c>
      <c r="E183" s="171">
        <v>0</v>
      </c>
      <c r="F183" s="171">
        <v>0</v>
      </c>
      <c r="G183" s="171">
        <v>0</v>
      </c>
      <c r="H183" s="171">
        <v>0</v>
      </c>
      <c r="I183" s="171">
        <v>0</v>
      </c>
      <c r="J183" s="171">
        <v>0</v>
      </c>
      <c r="K183" s="171">
        <v>0</v>
      </c>
      <c r="L183" s="171">
        <v>0</v>
      </c>
      <c r="M183" s="171">
        <v>0</v>
      </c>
      <c r="N183" s="311">
        <v>0</v>
      </c>
    </row>
    <row r="184" spans="1:14" x14ac:dyDescent="0.2">
      <c r="A184" s="27" t="s">
        <v>2972</v>
      </c>
    </row>
    <row r="185" spans="1:14" x14ac:dyDescent="0.2">
      <c r="A185" s="27" t="s">
        <v>3980</v>
      </c>
    </row>
    <row r="186" spans="1:14" x14ac:dyDescent="0.2">
      <c r="A186" s="27" t="s">
        <v>2974</v>
      </c>
    </row>
    <row r="187" spans="1:14" s="171" customFormat="1" x14ac:dyDescent="0.2">
      <c r="A187" s="128" t="s">
        <v>3981</v>
      </c>
      <c r="B187" s="171">
        <v>0</v>
      </c>
      <c r="C187" s="171">
        <v>0</v>
      </c>
      <c r="D187" s="171">
        <v>0</v>
      </c>
      <c r="E187" s="171">
        <v>0</v>
      </c>
      <c r="F187" s="171">
        <v>0</v>
      </c>
      <c r="G187" s="171">
        <v>0</v>
      </c>
      <c r="H187" s="171">
        <v>0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B9292-C88E-4F06-9954-8B1851F78626}">
  <sheetPr>
    <tabColor theme="7"/>
  </sheetPr>
  <dimension ref="A1:N18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1231</v>
      </c>
    </row>
    <row r="5" spans="1:14" x14ac:dyDescent="0.2">
      <c r="A5" s="30" t="s">
        <v>1781</v>
      </c>
    </row>
    <row r="6" spans="1:14" x14ac:dyDescent="0.2">
      <c r="A6" s="27" t="s">
        <v>1782</v>
      </c>
      <c r="B6" s="164">
        <v>0</v>
      </c>
      <c r="C6" s="164">
        <v>0</v>
      </c>
      <c r="D6" s="164">
        <v>0</v>
      </c>
      <c r="E6" s="164">
        <v>0</v>
      </c>
      <c r="F6" s="164">
        <v>0</v>
      </c>
      <c r="G6" s="164">
        <v>0</v>
      </c>
      <c r="H6" s="164">
        <v>0</v>
      </c>
      <c r="I6" s="164">
        <v>0</v>
      </c>
      <c r="J6" s="164">
        <v>0</v>
      </c>
      <c r="K6" s="164">
        <v>0</v>
      </c>
      <c r="L6" s="164">
        <v>0</v>
      </c>
      <c r="M6" s="164">
        <v>0</v>
      </c>
      <c r="N6" s="164">
        <v>0</v>
      </c>
    </row>
    <row r="7" spans="1:14" x14ac:dyDescent="0.2">
      <c r="A7" s="27" t="s">
        <v>1783</v>
      </c>
      <c r="B7" s="164">
        <v>0</v>
      </c>
      <c r="C7" s="164">
        <v>0</v>
      </c>
      <c r="D7" s="164">
        <v>0</v>
      </c>
      <c r="E7" s="164">
        <v>0</v>
      </c>
      <c r="F7" s="164">
        <v>0</v>
      </c>
      <c r="G7" s="164">
        <v>0</v>
      </c>
      <c r="H7" s="164">
        <v>0</v>
      </c>
      <c r="I7" s="164">
        <v>0</v>
      </c>
      <c r="J7" s="164">
        <v>0</v>
      </c>
      <c r="K7" s="164">
        <v>0</v>
      </c>
      <c r="L7" s="164">
        <v>0</v>
      </c>
      <c r="M7" s="164">
        <v>0</v>
      </c>
      <c r="N7" s="164">
        <v>0</v>
      </c>
    </row>
    <row r="8" spans="1:14" x14ac:dyDescent="0.2">
      <c r="A8" s="27" t="s">
        <v>1784</v>
      </c>
      <c r="B8" s="164">
        <v>0</v>
      </c>
      <c r="C8" s="164">
        <v>0</v>
      </c>
      <c r="D8" s="164">
        <v>0</v>
      </c>
      <c r="E8" s="164">
        <v>0</v>
      </c>
      <c r="F8" s="164">
        <v>0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</row>
    <row r="9" spans="1:14" x14ac:dyDescent="0.2">
      <c r="A9" s="27" t="s">
        <v>1785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1786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1787</v>
      </c>
    </row>
    <row r="12" spans="1:14" x14ac:dyDescent="0.2">
      <c r="A12" s="27" t="s">
        <v>1788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1789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1790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1791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1792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1793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1794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1795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1796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1797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1798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1799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1800</v>
      </c>
      <c r="B24" s="164">
        <v>0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164">
        <v>0</v>
      </c>
      <c r="I24" s="164">
        <v>0</v>
      </c>
      <c r="J24" s="164">
        <v>0</v>
      </c>
      <c r="K24" s="164">
        <v>0</v>
      </c>
      <c r="L24" s="164">
        <v>0</v>
      </c>
      <c r="M24" s="164">
        <v>0</v>
      </c>
      <c r="N24" s="164">
        <v>0</v>
      </c>
    </row>
    <row r="25" spans="1:14" x14ac:dyDescent="0.2">
      <c r="A25" s="27" t="s">
        <v>1801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</row>
    <row r="26" spans="1:14" x14ac:dyDescent="0.2">
      <c r="A26" s="27" t="s">
        <v>1802</v>
      </c>
      <c r="B26" s="164">
        <v>0</v>
      </c>
      <c r="C26" s="164">
        <v>0</v>
      </c>
      <c r="D26" s="164">
        <v>0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</row>
    <row r="27" spans="1:14" x14ac:dyDescent="0.2">
      <c r="A27" s="27" t="s">
        <v>1803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3843</v>
      </c>
    </row>
    <row r="29" spans="1:14" x14ac:dyDescent="0.2">
      <c r="A29" s="27" t="s">
        <v>3844</v>
      </c>
    </row>
    <row r="30" spans="1:14" x14ac:dyDescent="0.2">
      <c r="A30" s="27" t="s">
        <v>3845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</row>
    <row r="31" spans="1:14" x14ac:dyDescent="0.2">
      <c r="A31" s="27" t="s">
        <v>3846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3847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</row>
    <row r="34" spans="1:14" x14ac:dyDescent="0.2">
      <c r="A34" s="27" t="s">
        <v>3848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3849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</row>
    <row r="36" spans="1:14" x14ac:dyDescent="0.2">
      <c r="A36" s="27" t="s">
        <v>1284</v>
      </c>
      <c r="B36" s="164">
        <v>0</v>
      </c>
      <c r="C36" s="164">
        <v>0</v>
      </c>
      <c r="D36" s="164">
        <v>0</v>
      </c>
      <c r="E36" s="164">
        <v>0</v>
      </c>
      <c r="F36" s="164">
        <v>0</v>
      </c>
      <c r="G36" s="164">
        <v>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</row>
    <row r="37" spans="1:14" x14ac:dyDescent="0.2">
      <c r="A37" s="27" t="s">
        <v>3850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</row>
    <row r="38" spans="1:14" x14ac:dyDescent="0.2">
      <c r="A38" s="27" t="s">
        <v>3851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3852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3853</v>
      </c>
      <c r="B40" s="164">
        <v>0</v>
      </c>
      <c r="C40" s="164">
        <v>0</v>
      </c>
      <c r="D40" s="16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</row>
    <row r="41" spans="1:14" x14ac:dyDescent="0.2">
      <c r="A41" s="27" t="s">
        <v>3854</v>
      </c>
      <c r="B41" s="164">
        <v>0</v>
      </c>
      <c r="C41" s="164">
        <v>0</v>
      </c>
      <c r="D41" s="164">
        <v>0</v>
      </c>
      <c r="E41" s="164">
        <v>0</v>
      </c>
      <c r="F41" s="164">
        <v>0</v>
      </c>
      <c r="G41" s="164">
        <v>0</v>
      </c>
      <c r="H41" s="164">
        <v>0</v>
      </c>
      <c r="I41" s="164">
        <v>0</v>
      </c>
      <c r="J41" s="164">
        <v>0</v>
      </c>
      <c r="K41" s="164">
        <v>0</v>
      </c>
      <c r="L41" s="164">
        <v>0</v>
      </c>
      <c r="M41" s="164">
        <v>0</v>
      </c>
      <c r="N41" s="164">
        <v>0</v>
      </c>
    </row>
    <row r="42" spans="1:14" x14ac:dyDescent="0.2">
      <c r="A42" s="27" t="s">
        <v>3855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3856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</row>
    <row r="45" spans="1:14" x14ac:dyDescent="0.2">
      <c r="A45" s="27" t="s">
        <v>3857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1294</v>
      </c>
      <c r="B46" s="164">
        <v>0</v>
      </c>
      <c r="C46" s="164">
        <v>0</v>
      </c>
      <c r="D46" s="164">
        <v>0</v>
      </c>
      <c r="E46" s="164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</row>
    <row r="47" spans="1:14" x14ac:dyDescent="0.2">
      <c r="A47" s="27" t="s">
        <v>3858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27" t="s">
        <v>2576</v>
      </c>
      <c r="B48" s="164">
        <v>0</v>
      </c>
      <c r="C48" s="164">
        <v>0</v>
      </c>
      <c r="D48" s="164">
        <v>0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</row>
    <row r="49" spans="1:14" x14ac:dyDescent="0.2">
      <c r="A49" s="27" t="s">
        <v>3859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</row>
    <row r="50" spans="1:14" x14ac:dyDescent="0.2">
      <c r="A50" s="27" t="s">
        <v>3860</v>
      </c>
      <c r="B50" s="164">
        <v>0</v>
      </c>
      <c r="C50" s="164">
        <v>0</v>
      </c>
      <c r="D50" s="164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0</v>
      </c>
      <c r="K50" s="164">
        <v>0</v>
      </c>
      <c r="L50" s="164">
        <v>0</v>
      </c>
      <c r="M50" s="164">
        <v>0</v>
      </c>
      <c r="N50" s="164">
        <v>0</v>
      </c>
    </row>
    <row r="51" spans="1:14" x14ac:dyDescent="0.2">
      <c r="A51" s="27" t="s">
        <v>2579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30" t="s">
        <v>3861</v>
      </c>
      <c r="B52" s="164">
        <v>0</v>
      </c>
      <c r="C52" s="164">
        <v>0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</row>
    <row r="53" spans="1:14" x14ac:dyDescent="0.2">
      <c r="A53" s="27" t="s">
        <v>3862</v>
      </c>
      <c r="B53" s="164">
        <v>0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</row>
    <row r="54" spans="1:14" x14ac:dyDescent="0.2">
      <c r="A54" s="27" t="s">
        <v>3863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</row>
    <row r="55" spans="1:14" x14ac:dyDescent="0.2">
      <c r="A55" s="27" t="s">
        <v>3864</v>
      </c>
      <c r="B55" s="164">
        <v>0</v>
      </c>
      <c r="C55" s="164">
        <v>0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</row>
    <row r="56" spans="1:14" x14ac:dyDescent="0.2">
      <c r="A56" s="27" t="s">
        <v>2851</v>
      </c>
    </row>
    <row r="57" spans="1:14" x14ac:dyDescent="0.2">
      <c r="A57" s="27" t="s">
        <v>785</v>
      </c>
    </row>
    <row r="58" spans="1:14" x14ac:dyDescent="0.2">
      <c r="A58" s="30" t="s">
        <v>3865</v>
      </c>
    </row>
    <row r="59" spans="1:14" x14ac:dyDescent="0.2">
      <c r="A59" s="27" t="s">
        <v>787</v>
      </c>
    </row>
    <row r="60" spans="1:14" x14ac:dyDescent="0.2">
      <c r="A60" s="30" t="s">
        <v>3866</v>
      </c>
    </row>
    <row r="61" spans="1:14" x14ac:dyDescent="0.2">
      <c r="A61" s="27" t="s">
        <v>3867</v>
      </c>
      <c r="B61" s="164">
        <v>99760174.147191897</v>
      </c>
      <c r="C61" s="164">
        <v>103897162.394449</v>
      </c>
      <c r="D61" s="164">
        <v>108297424.643488</v>
      </c>
      <c r="E61" s="164">
        <v>113184292.809743</v>
      </c>
      <c r="F61" s="164">
        <v>119150417.18190899</v>
      </c>
      <c r="G61" s="164">
        <v>121224822.471867</v>
      </c>
      <c r="H61" s="164">
        <v>121324374.387492</v>
      </c>
      <c r="I61" s="164">
        <v>120497240.111092</v>
      </c>
      <c r="J61" s="164">
        <v>120179585.738236</v>
      </c>
      <c r="K61" s="164">
        <v>120735140.369059</v>
      </c>
      <c r="L61" s="164">
        <v>123102864.45830899</v>
      </c>
      <c r="M61" s="164">
        <v>132794720.145686</v>
      </c>
      <c r="N61" s="164">
        <v>132794720.145686</v>
      </c>
    </row>
    <row r="62" spans="1:14" x14ac:dyDescent="0.2">
      <c r="A62" s="27" t="s">
        <v>3868</v>
      </c>
      <c r="B62" s="164">
        <v>3635613.1150828898</v>
      </c>
      <c r="C62" s="164">
        <v>3609765.0381133901</v>
      </c>
      <c r="D62" s="164">
        <v>3577726.55515309</v>
      </c>
      <c r="E62" s="164">
        <v>3757166.82522556</v>
      </c>
      <c r="F62" s="164">
        <v>4075256.34090083</v>
      </c>
      <c r="G62" s="164">
        <v>4373651.8604014302</v>
      </c>
      <c r="H62" s="164">
        <v>4547033.8694263604</v>
      </c>
      <c r="I62" s="164">
        <v>4842811.7308565397</v>
      </c>
      <c r="J62" s="164">
        <v>5204398.8794122096</v>
      </c>
      <c r="K62" s="164">
        <v>5489187.6008774396</v>
      </c>
      <c r="L62" s="164">
        <v>5851481.7239995599</v>
      </c>
      <c r="M62" s="164">
        <v>6219104.9303112803</v>
      </c>
      <c r="N62" s="164">
        <v>6219104.9303112803</v>
      </c>
    </row>
    <row r="63" spans="1:14" x14ac:dyDescent="0.2">
      <c r="A63" s="27" t="s">
        <v>3869</v>
      </c>
      <c r="B63" s="164">
        <v>16974475.7027619</v>
      </c>
      <c r="C63" s="164">
        <v>18505705.244284701</v>
      </c>
      <c r="D63" s="164">
        <v>20277918.533363499</v>
      </c>
      <c r="E63" s="164">
        <v>21650407.729219198</v>
      </c>
      <c r="F63" s="164">
        <v>23267727.622929499</v>
      </c>
      <c r="G63" s="164">
        <v>24649903.783178899</v>
      </c>
      <c r="H63" s="164">
        <v>25726172.2779494</v>
      </c>
      <c r="I63" s="164">
        <v>27387964.660346601</v>
      </c>
      <c r="J63" s="164">
        <v>28511204.1620312</v>
      </c>
      <c r="K63" s="164">
        <v>29946785.734289002</v>
      </c>
      <c r="L63" s="164">
        <v>31502650.468157899</v>
      </c>
      <c r="M63" s="164">
        <v>32192999.312169101</v>
      </c>
      <c r="N63" s="164">
        <v>32192999.312169101</v>
      </c>
    </row>
    <row r="64" spans="1:14" x14ac:dyDescent="0.2">
      <c r="A64" s="27" t="s">
        <v>3870</v>
      </c>
      <c r="B64" s="164">
        <v>0</v>
      </c>
      <c r="C64" s="164">
        <v>0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</row>
    <row r="65" spans="1:14" x14ac:dyDescent="0.2">
      <c r="A65" s="27" t="s">
        <v>3871</v>
      </c>
      <c r="B65" s="164">
        <v>368902758.63972503</v>
      </c>
      <c r="C65" s="164">
        <v>373785615.75636399</v>
      </c>
      <c r="D65" s="164">
        <v>378352846.40040898</v>
      </c>
      <c r="E65" s="164">
        <v>352936280.640028</v>
      </c>
      <c r="F65" s="164">
        <v>326153964.71359801</v>
      </c>
      <c r="G65" s="164">
        <v>298967803.09185803</v>
      </c>
      <c r="H65" s="164">
        <v>290392979.48099399</v>
      </c>
      <c r="I65" s="164">
        <v>282952721.84268999</v>
      </c>
      <c r="J65" s="164">
        <v>280217089.00508302</v>
      </c>
      <c r="K65" s="164">
        <v>279371916.51485699</v>
      </c>
      <c r="L65" s="164">
        <v>280392579.47526699</v>
      </c>
      <c r="M65" s="164">
        <v>280295683.01948798</v>
      </c>
      <c r="N65" s="164">
        <v>280295683.01948798</v>
      </c>
    </row>
    <row r="66" spans="1:14" x14ac:dyDescent="0.2">
      <c r="A66" s="27" t="s">
        <v>3872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</row>
    <row r="67" spans="1:14" x14ac:dyDescent="0.2">
      <c r="A67" s="27" t="s">
        <v>3873</v>
      </c>
      <c r="B67" s="164">
        <v>0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3874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</row>
    <row r="69" spans="1:14" x14ac:dyDescent="0.2">
      <c r="A69" s="27" t="s">
        <v>3875</v>
      </c>
      <c r="B69" s="164">
        <v>0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</row>
    <row r="70" spans="1:14" x14ac:dyDescent="0.2">
      <c r="A70" s="27" t="s">
        <v>3876</v>
      </c>
      <c r="B70" s="164">
        <v>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</row>
    <row r="71" spans="1:14" x14ac:dyDescent="0.2">
      <c r="A71" s="27" t="s">
        <v>3877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-5664.0211634384596</v>
      </c>
      <c r="K71" s="164">
        <v>-12466.5522774538</v>
      </c>
      <c r="L71" s="164">
        <v>-19877.653589199999</v>
      </c>
      <c r="M71" s="164">
        <v>-27961.488201046101</v>
      </c>
      <c r="N71" s="164">
        <v>-27961.488201046101</v>
      </c>
    </row>
    <row r="72" spans="1:14" x14ac:dyDescent="0.2">
      <c r="A72" s="27" t="s">
        <v>3878</v>
      </c>
      <c r="B72" s="164">
        <v>489273021.604761</v>
      </c>
      <c r="C72" s="164">
        <v>499798248.43321198</v>
      </c>
      <c r="D72" s="164">
        <v>510505916.132415</v>
      </c>
      <c r="E72" s="164">
        <v>491528148.00421602</v>
      </c>
      <c r="F72" s="164">
        <v>472647365.85933799</v>
      </c>
      <c r="G72" s="164">
        <v>449216181.20730501</v>
      </c>
      <c r="H72" s="164">
        <v>441990560.01586199</v>
      </c>
      <c r="I72" s="164">
        <v>435680738.34498501</v>
      </c>
      <c r="J72" s="164">
        <v>434106613.76359999</v>
      </c>
      <c r="K72" s="164">
        <v>435530563.66680598</v>
      </c>
      <c r="L72" s="164">
        <v>440829698.47214502</v>
      </c>
      <c r="M72" s="164">
        <v>451474545.91945398</v>
      </c>
      <c r="N72" s="164">
        <v>451474545.91945398</v>
      </c>
    </row>
    <row r="73" spans="1:14" x14ac:dyDescent="0.2">
      <c r="A73" s="27" t="s">
        <v>2865</v>
      </c>
    </row>
    <row r="74" spans="1:14" x14ac:dyDescent="0.2">
      <c r="A74" s="30" t="s">
        <v>3879</v>
      </c>
    </row>
    <row r="75" spans="1:14" x14ac:dyDescent="0.2">
      <c r="A75" s="27" t="s">
        <v>3880</v>
      </c>
      <c r="B75" s="164">
        <v>352313798.67093301</v>
      </c>
      <c r="C75" s="164">
        <v>362946394.52402598</v>
      </c>
      <c r="D75" s="164">
        <v>369741246.13369298</v>
      </c>
      <c r="E75" s="164">
        <v>377132574.62640798</v>
      </c>
      <c r="F75" s="164">
        <v>387376456.35269201</v>
      </c>
      <c r="G75" s="164">
        <v>401592741.46449602</v>
      </c>
      <c r="H75" s="164">
        <v>417533040.195099</v>
      </c>
      <c r="I75" s="164">
        <v>433472691.28906602</v>
      </c>
      <c r="J75" s="164">
        <v>446759728.62043601</v>
      </c>
      <c r="K75" s="164">
        <v>458710207.76436299</v>
      </c>
      <c r="L75" s="164">
        <v>466301792.42032897</v>
      </c>
      <c r="M75" s="164">
        <v>472034644.298513</v>
      </c>
      <c r="N75" s="164">
        <v>472034644.298513</v>
      </c>
    </row>
    <row r="76" spans="1:14" s="301" customFormat="1" x14ac:dyDescent="0.2">
      <c r="A76" s="300" t="s">
        <v>3881</v>
      </c>
      <c r="B76" s="301">
        <v>-21623890.8969553</v>
      </c>
      <c r="C76" s="301">
        <v>-22460629.956803199</v>
      </c>
      <c r="D76" s="301">
        <v>-23211485.968678299</v>
      </c>
      <c r="E76" s="301">
        <v>-23906783.557801399</v>
      </c>
      <c r="F76" s="301">
        <v>-24239519.026840601</v>
      </c>
      <c r="G76" s="301">
        <v>-24286720.287388399</v>
      </c>
      <c r="H76" s="301">
        <v>-24296114.730373599</v>
      </c>
      <c r="I76" s="301">
        <v>-24380253.913395699</v>
      </c>
      <c r="J76" s="301">
        <v>-24125524.889833301</v>
      </c>
      <c r="K76" s="301">
        <v>-23971372.481095899</v>
      </c>
      <c r="L76" s="301">
        <v>-24425061.148460701</v>
      </c>
      <c r="M76" s="301">
        <v>-24555954.231651101</v>
      </c>
      <c r="N76" s="301">
        <v>-24555954.231651101</v>
      </c>
    </row>
    <row r="77" spans="1:14" x14ac:dyDescent="0.2">
      <c r="A77" s="27" t="s">
        <v>3882</v>
      </c>
      <c r="B77" s="164">
        <v>0</v>
      </c>
      <c r="C77" s="164">
        <v>0</v>
      </c>
      <c r="D77" s="164">
        <v>0</v>
      </c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</row>
    <row r="78" spans="1:14" x14ac:dyDescent="0.2">
      <c r="A78" s="27" t="s">
        <v>3883</v>
      </c>
      <c r="B78" s="164">
        <v>330689907.77397799</v>
      </c>
      <c r="C78" s="164">
        <v>340485764.56722301</v>
      </c>
      <c r="D78" s="164">
        <v>346529760.16501403</v>
      </c>
      <c r="E78" s="164">
        <v>353225791.06860602</v>
      </c>
      <c r="F78" s="164">
        <v>363136937.32585102</v>
      </c>
      <c r="G78" s="164">
        <v>377306021.17710698</v>
      </c>
      <c r="H78" s="164">
        <v>393236925.46472502</v>
      </c>
      <c r="I78" s="164">
        <v>409092437.37567002</v>
      </c>
      <c r="J78" s="164">
        <v>422634203.73060203</v>
      </c>
      <c r="K78" s="164">
        <v>434738835.28326797</v>
      </c>
      <c r="L78" s="164">
        <v>441876731.27186799</v>
      </c>
      <c r="M78" s="164">
        <v>447478690.06686199</v>
      </c>
      <c r="N78" s="164">
        <v>447478690.06686199</v>
      </c>
    </row>
    <row r="79" spans="1:14" x14ac:dyDescent="0.2">
      <c r="A79" s="27" t="s">
        <v>2605</v>
      </c>
    </row>
    <row r="80" spans="1:14" x14ac:dyDescent="0.2">
      <c r="A80" s="30" t="s">
        <v>3884</v>
      </c>
    </row>
    <row r="81" spans="1:14" x14ac:dyDescent="0.2">
      <c r="A81" s="27" t="s">
        <v>3885</v>
      </c>
      <c r="B81" s="164">
        <v>328144734.29223001</v>
      </c>
      <c r="C81" s="164">
        <v>341936797.22299898</v>
      </c>
      <c r="D81" s="164">
        <v>360321167.70507598</v>
      </c>
      <c r="E81" s="164">
        <v>378557970.81484503</v>
      </c>
      <c r="F81" s="164">
        <v>400099722.92692202</v>
      </c>
      <c r="G81" s="164">
        <v>423085078.68384498</v>
      </c>
      <c r="H81" s="164">
        <v>446608906.398076</v>
      </c>
      <c r="I81" s="164">
        <v>472667967.13461399</v>
      </c>
      <c r="J81" s="164">
        <v>503701314.98515302</v>
      </c>
      <c r="K81" s="164">
        <v>535420001.91515303</v>
      </c>
      <c r="L81" s="164">
        <v>567087866.10345995</v>
      </c>
      <c r="M81" s="164">
        <v>596018993.99692202</v>
      </c>
      <c r="N81" s="164">
        <v>596018993.99692202</v>
      </c>
    </row>
    <row r="82" spans="1:14" x14ac:dyDescent="0.2">
      <c r="A82" s="27" t="s">
        <v>3886</v>
      </c>
      <c r="B82" s="164">
        <v>-93538103.074515104</v>
      </c>
      <c r="C82" s="164">
        <v>-108666950.233816</v>
      </c>
      <c r="D82" s="164">
        <v>-126518010.13296901</v>
      </c>
      <c r="E82" s="164">
        <v>-145336626.73263299</v>
      </c>
      <c r="F82" s="164">
        <v>-165956866.76588199</v>
      </c>
      <c r="G82" s="164">
        <v>-188005501.86734</v>
      </c>
      <c r="H82" s="164">
        <v>-210860191.80758199</v>
      </c>
      <c r="I82" s="164">
        <v>-235007315.96559799</v>
      </c>
      <c r="J82" s="164">
        <v>-260611467.620132</v>
      </c>
      <c r="K82" s="164">
        <v>-287467645.433671</v>
      </c>
      <c r="L82" s="164">
        <v>-316249039.86954898</v>
      </c>
      <c r="M82" s="164">
        <v>-341788837.19094503</v>
      </c>
      <c r="N82" s="164">
        <v>-341788837.19094503</v>
      </c>
    </row>
    <row r="83" spans="1:14" x14ac:dyDescent="0.2">
      <c r="A83" s="27" t="s">
        <v>3887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3888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27" t="s">
        <v>3889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27" t="s">
        <v>3890</v>
      </c>
      <c r="B86" s="164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</row>
    <row r="87" spans="1:14" x14ac:dyDescent="0.2">
      <c r="A87" s="27" t="s">
        <v>3891</v>
      </c>
      <c r="B87" s="164">
        <v>0</v>
      </c>
      <c r="C87" s="164">
        <v>0</v>
      </c>
      <c r="D87" s="164">
        <v>0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</row>
    <row r="88" spans="1:14" x14ac:dyDescent="0.2">
      <c r="A88" s="27" t="s">
        <v>3892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</row>
    <row r="89" spans="1:14" x14ac:dyDescent="0.2">
      <c r="A89" s="27" t="s">
        <v>3893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3894</v>
      </c>
      <c r="B90" s="164">
        <v>0</v>
      </c>
      <c r="C90" s="164">
        <v>0</v>
      </c>
      <c r="D90" s="164">
        <v>0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</row>
    <row r="91" spans="1:14" x14ac:dyDescent="0.2">
      <c r="A91" s="27" t="s">
        <v>3895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3896</v>
      </c>
      <c r="B92" s="164">
        <v>0</v>
      </c>
      <c r="C92" s="164">
        <v>0</v>
      </c>
      <c r="D92" s="164">
        <v>0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</row>
    <row r="93" spans="1:14" x14ac:dyDescent="0.2">
      <c r="A93" s="27" t="s">
        <v>3897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</row>
    <row r="94" spans="1:14" x14ac:dyDescent="0.2">
      <c r="A94" s="27" t="s">
        <v>3898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</row>
    <row r="95" spans="1:14" x14ac:dyDescent="0.2">
      <c r="A95" s="27" t="s">
        <v>3899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</row>
    <row r="96" spans="1:14" x14ac:dyDescent="0.2">
      <c r="A96" s="27" t="s">
        <v>3900</v>
      </c>
      <c r="B96" s="164">
        <v>0</v>
      </c>
      <c r="C96" s="164">
        <v>0</v>
      </c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</row>
    <row r="97" spans="1:14" x14ac:dyDescent="0.2">
      <c r="A97" s="27" t="s">
        <v>3901</v>
      </c>
      <c r="B97" s="164">
        <v>0</v>
      </c>
      <c r="C97" s="164">
        <v>0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</row>
    <row r="98" spans="1:14" x14ac:dyDescent="0.2">
      <c r="A98" s="27" t="s">
        <v>3902</v>
      </c>
      <c r="B98" s="164">
        <v>0</v>
      </c>
      <c r="C98" s="164">
        <v>0</v>
      </c>
      <c r="D98" s="164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</row>
    <row r="99" spans="1:14" x14ac:dyDescent="0.2">
      <c r="A99" s="27" t="s">
        <v>3903</v>
      </c>
      <c r="B99" s="164">
        <v>0</v>
      </c>
      <c r="C99" s="164">
        <v>0</v>
      </c>
      <c r="D99" s="164">
        <v>0</v>
      </c>
      <c r="E99" s="164">
        <v>0</v>
      </c>
      <c r="F99" s="164">
        <v>0</v>
      </c>
      <c r="G99" s="164">
        <v>0</v>
      </c>
      <c r="H99" s="164">
        <v>0</v>
      </c>
      <c r="I99" s="164">
        <v>0</v>
      </c>
      <c r="J99" s="164">
        <v>0</v>
      </c>
      <c r="K99" s="164">
        <v>0</v>
      </c>
      <c r="L99" s="164">
        <v>0</v>
      </c>
      <c r="M99" s="164">
        <v>0</v>
      </c>
      <c r="N99" s="164">
        <v>0</v>
      </c>
    </row>
    <row r="100" spans="1:14" x14ac:dyDescent="0.2">
      <c r="A100" s="27" t="s">
        <v>3904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</row>
    <row r="101" spans="1:14" x14ac:dyDescent="0.2">
      <c r="A101" s="27" t="s">
        <v>3905</v>
      </c>
      <c r="B101" s="164">
        <v>0</v>
      </c>
      <c r="C101" s="164">
        <v>0</v>
      </c>
      <c r="D101" s="164">
        <v>0</v>
      </c>
      <c r="E101" s="164">
        <v>0</v>
      </c>
      <c r="F101" s="164">
        <v>0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</row>
    <row r="102" spans="1:14" x14ac:dyDescent="0.2">
      <c r="A102" s="27" t="s">
        <v>3906</v>
      </c>
      <c r="B102" s="164">
        <v>0</v>
      </c>
      <c r="C102" s="164">
        <v>0</v>
      </c>
      <c r="D102" s="164">
        <v>0</v>
      </c>
      <c r="E102" s="164">
        <v>0</v>
      </c>
      <c r="F102" s="164">
        <v>0</v>
      </c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</row>
    <row r="103" spans="1:14" x14ac:dyDescent="0.2">
      <c r="A103" s="27" t="s">
        <v>3907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3908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</row>
    <row r="105" spans="1:14" x14ac:dyDescent="0.2">
      <c r="A105" s="27" t="s">
        <v>3909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</row>
    <row r="106" spans="1:14" x14ac:dyDescent="0.2">
      <c r="A106" s="27" t="s">
        <v>3910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</row>
    <row r="107" spans="1:14" x14ac:dyDescent="0.2">
      <c r="A107" s="27" t="s">
        <v>3911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</row>
    <row r="108" spans="1:14" x14ac:dyDescent="0.2">
      <c r="A108" s="27" t="s">
        <v>3912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3913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</row>
    <row r="110" spans="1:14" x14ac:dyDescent="0.2">
      <c r="A110" s="27" t="s">
        <v>3914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667</v>
      </c>
      <c r="B111" s="164">
        <v>234606631.217715</v>
      </c>
      <c r="C111" s="164">
        <v>233269846.98918301</v>
      </c>
      <c r="D111" s="164">
        <v>233803157.572106</v>
      </c>
      <c r="E111" s="164">
        <v>233221344.08221099</v>
      </c>
      <c r="F111" s="164">
        <v>234142856.16104001</v>
      </c>
      <c r="G111" s="164">
        <v>235079576.81650501</v>
      </c>
      <c r="H111" s="164">
        <v>235748714.59049299</v>
      </c>
      <c r="I111" s="164">
        <v>237660651.169016</v>
      </c>
      <c r="J111" s="164">
        <v>243089847.36502001</v>
      </c>
      <c r="K111" s="164">
        <v>247952356.481482</v>
      </c>
      <c r="L111" s="164">
        <v>250838826.23391101</v>
      </c>
      <c r="M111" s="164">
        <v>254230156.80597699</v>
      </c>
      <c r="N111" s="164">
        <v>254230156.80597699</v>
      </c>
    </row>
    <row r="112" spans="1:14" x14ac:dyDescent="0.2">
      <c r="A112" s="30" t="s">
        <v>3915</v>
      </c>
    </row>
    <row r="113" spans="1:14" x14ac:dyDescent="0.2">
      <c r="A113" s="27" t="s">
        <v>671</v>
      </c>
      <c r="B113" s="164">
        <v>119344456.472142</v>
      </c>
      <c r="C113" s="164">
        <v>118744086.395615</v>
      </c>
      <c r="D113" s="164">
        <v>115487386.593381</v>
      </c>
      <c r="E113" s="164">
        <v>113425760.751206</v>
      </c>
      <c r="F113" s="164">
        <v>111874684.32828601</v>
      </c>
      <c r="G113" s="164">
        <v>109824717.327323</v>
      </c>
      <c r="H113" s="164">
        <v>108527976.78194401</v>
      </c>
      <c r="I113" s="164">
        <v>108044597.34124599</v>
      </c>
      <c r="J113" s="164">
        <v>108604903.84633601</v>
      </c>
      <c r="K113" s="164">
        <v>109811235.59021901</v>
      </c>
      <c r="L113" s="164">
        <v>110320612.030946</v>
      </c>
      <c r="M113" s="164">
        <v>110406411.25522199</v>
      </c>
      <c r="N113" s="164">
        <v>110406411.25522199</v>
      </c>
    </row>
    <row r="114" spans="1:14" x14ac:dyDescent="0.2">
      <c r="A114" s="27" t="s">
        <v>670</v>
      </c>
      <c r="B114" s="164">
        <v>46658818.031456597</v>
      </c>
      <c r="C114" s="164">
        <v>48097784.933519699</v>
      </c>
      <c r="D114" s="164">
        <v>49313084.6841565</v>
      </c>
      <c r="E114" s="164">
        <v>50475331.298462898</v>
      </c>
      <c r="F114" s="164">
        <v>51800481.964658201</v>
      </c>
      <c r="G114" s="164">
        <v>53013997.803472698</v>
      </c>
      <c r="H114" s="164">
        <v>54328908.1803478</v>
      </c>
      <c r="I114" s="164">
        <v>53838607.984174401</v>
      </c>
      <c r="J114" s="164">
        <v>52566747.640580401</v>
      </c>
      <c r="K114" s="164">
        <v>51895528.845978796</v>
      </c>
      <c r="L114" s="164">
        <v>51633779.629291803</v>
      </c>
      <c r="M114" s="164">
        <v>50410725.470660098</v>
      </c>
      <c r="N114" s="164">
        <v>50410725.470660098</v>
      </c>
    </row>
    <row r="115" spans="1:14" x14ac:dyDescent="0.2">
      <c r="A115" s="27" t="s">
        <v>672</v>
      </c>
      <c r="B115" s="164">
        <v>52408.876923076801</v>
      </c>
      <c r="C115" s="164">
        <v>55310.523846153701</v>
      </c>
      <c r="D115" s="164">
        <v>58736.875384615203</v>
      </c>
      <c r="E115" s="164">
        <v>62557.1238461537</v>
      </c>
      <c r="F115" s="164">
        <v>66673.656153845994</v>
      </c>
      <c r="G115" s="164">
        <v>71036.169230769097</v>
      </c>
      <c r="H115" s="164">
        <v>75751.310769230695</v>
      </c>
      <c r="I115" s="164">
        <v>81029.998461538402</v>
      </c>
      <c r="J115" s="164">
        <v>88186.249230769099</v>
      </c>
      <c r="K115" s="164">
        <v>96982.436923076806</v>
      </c>
      <c r="L115" s="164">
        <v>107235.824615384</v>
      </c>
      <c r="M115" s="164">
        <v>121975.03307692301</v>
      </c>
      <c r="N115" s="164">
        <v>121975.03307692301</v>
      </c>
    </row>
    <row r="116" spans="1:14" x14ac:dyDescent="0.2">
      <c r="A116" s="27" t="s">
        <v>3916</v>
      </c>
      <c r="B116" s="164">
        <v>166055683.38052201</v>
      </c>
      <c r="C116" s="164">
        <v>166897181.852981</v>
      </c>
      <c r="D116" s="164">
        <v>164859208.152922</v>
      </c>
      <c r="E116" s="164">
        <v>163963649.17351499</v>
      </c>
      <c r="F116" s="164">
        <v>163741839.94909799</v>
      </c>
      <c r="G116" s="164">
        <v>162909751.300026</v>
      </c>
      <c r="H116" s="164">
        <v>162932636.27306101</v>
      </c>
      <c r="I116" s="164">
        <v>161964235.32388201</v>
      </c>
      <c r="J116" s="164">
        <v>161259837.736148</v>
      </c>
      <c r="K116" s="164">
        <v>161803746.87312099</v>
      </c>
      <c r="L116" s="164">
        <v>162061627.484853</v>
      </c>
      <c r="M116" s="164">
        <v>160939111.758959</v>
      </c>
      <c r="N116" s="164">
        <v>160939111.758959</v>
      </c>
    </row>
    <row r="117" spans="1:14" x14ac:dyDescent="0.2">
      <c r="A117" s="27" t="s">
        <v>844</v>
      </c>
    </row>
    <row r="118" spans="1:14" x14ac:dyDescent="0.2">
      <c r="A118" s="30" t="s">
        <v>3917</v>
      </c>
    </row>
    <row r="119" spans="1:14" x14ac:dyDescent="0.2">
      <c r="A119" s="27" t="s">
        <v>3918</v>
      </c>
      <c r="B119" s="164">
        <v>30015770.082469799</v>
      </c>
      <c r="C119" s="164">
        <v>31177233.917036001</v>
      </c>
      <c r="D119" s="164">
        <v>32219484.894202001</v>
      </c>
      <c r="E119" s="164">
        <v>33184616.131381501</v>
      </c>
      <c r="F119" s="164">
        <v>33646480.806178398</v>
      </c>
      <c r="G119" s="164">
        <v>33712000.105686396</v>
      </c>
      <c r="H119" s="164">
        <v>33725040.3786899</v>
      </c>
      <c r="I119" s="164">
        <v>33841832.605609298</v>
      </c>
      <c r="J119" s="164">
        <v>33488247.404823001</v>
      </c>
      <c r="K119" s="164">
        <v>33274270.961805999</v>
      </c>
      <c r="L119" s="164">
        <v>33904028.797411799</v>
      </c>
      <c r="M119" s="164">
        <v>34085719.350196801</v>
      </c>
      <c r="N119" s="164">
        <v>34085719.350196801</v>
      </c>
    </row>
    <row r="120" spans="1:14" x14ac:dyDescent="0.2">
      <c r="A120" s="27" t="s">
        <v>668</v>
      </c>
      <c r="B120" s="164">
        <v>93538103.074515104</v>
      </c>
      <c r="C120" s="164">
        <v>108666950.233816</v>
      </c>
      <c r="D120" s="164">
        <v>126518010.13296901</v>
      </c>
      <c r="E120" s="164">
        <v>145336626.73263299</v>
      </c>
      <c r="F120" s="164">
        <v>165956866.76588199</v>
      </c>
      <c r="G120" s="164">
        <v>188005501.86734</v>
      </c>
      <c r="H120" s="164">
        <v>210860191.80758199</v>
      </c>
      <c r="I120" s="164">
        <v>235007315.96559799</v>
      </c>
      <c r="J120" s="164">
        <v>260611467.620132</v>
      </c>
      <c r="K120" s="164">
        <v>287467645.433671</v>
      </c>
      <c r="L120" s="164">
        <v>316249039.86954898</v>
      </c>
      <c r="M120" s="164">
        <v>341788837.19094503</v>
      </c>
      <c r="N120" s="164">
        <v>341788837.19094503</v>
      </c>
    </row>
    <row r="121" spans="1:14" x14ac:dyDescent="0.2">
      <c r="A121" s="27" t="s">
        <v>3919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</row>
    <row r="122" spans="1:14" x14ac:dyDescent="0.2">
      <c r="A122" s="27" t="s">
        <v>3920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3921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</row>
    <row r="124" spans="1:14" x14ac:dyDescent="0.2">
      <c r="A124" s="27" t="s">
        <v>3922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</row>
    <row r="125" spans="1:14" x14ac:dyDescent="0.2">
      <c r="A125" s="27" t="s">
        <v>3923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3924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3925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3926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3927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27" t="s">
        <v>3928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</row>
    <row r="131" spans="1:14" x14ac:dyDescent="0.2">
      <c r="A131" s="27" t="s">
        <v>3929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27" t="s">
        <v>3930</v>
      </c>
      <c r="B132" s="164">
        <v>0</v>
      </c>
      <c r="C132" s="164">
        <v>0</v>
      </c>
      <c r="D132" s="164">
        <v>0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</row>
    <row r="133" spans="1:14" x14ac:dyDescent="0.2">
      <c r="A133" s="27" t="s">
        <v>3931</v>
      </c>
      <c r="B133" s="164">
        <v>0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0</v>
      </c>
      <c r="L133" s="164">
        <v>0</v>
      </c>
      <c r="M133" s="164">
        <v>0</v>
      </c>
      <c r="N133" s="164">
        <v>0</v>
      </c>
    </row>
    <row r="134" spans="1:14" x14ac:dyDescent="0.2">
      <c r="A134" s="27" t="s">
        <v>3932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3933</v>
      </c>
      <c r="B135" s="164">
        <v>0</v>
      </c>
      <c r="C135" s="164">
        <v>0</v>
      </c>
      <c r="D135" s="164">
        <v>0</v>
      </c>
      <c r="E135" s="164">
        <v>0</v>
      </c>
      <c r="F135" s="164">
        <v>0</v>
      </c>
      <c r="G135" s="164">
        <v>0</v>
      </c>
      <c r="H135" s="164">
        <v>0</v>
      </c>
      <c r="I135" s="164">
        <v>0</v>
      </c>
      <c r="J135" s="164">
        <v>0</v>
      </c>
      <c r="K135" s="164">
        <v>0</v>
      </c>
      <c r="L135" s="164">
        <v>0</v>
      </c>
      <c r="M135" s="164">
        <v>0</v>
      </c>
      <c r="N135" s="164">
        <v>0</v>
      </c>
    </row>
    <row r="136" spans="1:14" x14ac:dyDescent="0.2">
      <c r="A136" s="27" t="s">
        <v>3934</v>
      </c>
      <c r="B136" s="164">
        <v>0</v>
      </c>
      <c r="C136" s="164">
        <v>0</v>
      </c>
      <c r="D136" s="164">
        <v>0</v>
      </c>
      <c r="E136" s="164">
        <v>0</v>
      </c>
      <c r="F136" s="164">
        <v>0</v>
      </c>
      <c r="G136" s="164">
        <v>0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64">
        <v>0</v>
      </c>
      <c r="N136" s="164">
        <v>0</v>
      </c>
    </row>
    <row r="137" spans="1:14" x14ac:dyDescent="0.2">
      <c r="A137" s="27" t="s">
        <v>3935</v>
      </c>
      <c r="B137" s="164">
        <v>0</v>
      </c>
      <c r="C137" s="164">
        <v>0</v>
      </c>
      <c r="D137" s="164">
        <v>0</v>
      </c>
      <c r="E137" s="164">
        <v>0</v>
      </c>
      <c r="F137" s="164">
        <v>0</v>
      </c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</row>
    <row r="138" spans="1:14" x14ac:dyDescent="0.2">
      <c r="A138" s="27" t="s">
        <v>3936</v>
      </c>
      <c r="B138" s="164">
        <v>0</v>
      </c>
      <c r="C138" s="164">
        <v>0</v>
      </c>
      <c r="D138" s="164">
        <v>0</v>
      </c>
      <c r="E138" s="164">
        <v>0</v>
      </c>
      <c r="F138" s="164">
        <v>0</v>
      </c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</row>
    <row r="139" spans="1:14" x14ac:dyDescent="0.2">
      <c r="A139" s="27" t="s">
        <v>3937</v>
      </c>
      <c r="B139" s="164">
        <v>0</v>
      </c>
      <c r="C139" s="164">
        <v>0</v>
      </c>
      <c r="D139" s="164">
        <v>0</v>
      </c>
      <c r="E139" s="164">
        <v>0</v>
      </c>
      <c r="F139" s="164">
        <v>0</v>
      </c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</row>
    <row r="140" spans="1:14" x14ac:dyDescent="0.2">
      <c r="A140" s="27" t="s">
        <v>3938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</row>
    <row r="141" spans="1:14" x14ac:dyDescent="0.2">
      <c r="A141" s="27" t="s">
        <v>3939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27" t="s">
        <v>3940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</row>
    <row r="143" spans="1:14" x14ac:dyDescent="0.2">
      <c r="A143" s="27" t="s">
        <v>3941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</row>
    <row r="144" spans="1:14" x14ac:dyDescent="0.2">
      <c r="A144" s="27" t="s">
        <v>3942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</row>
    <row r="145" spans="1:14" x14ac:dyDescent="0.2">
      <c r="A145" s="27" t="s">
        <v>3943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</row>
    <row r="146" spans="1:14" x14ac:dyDescent="0.2">
      <c r="A146" s="27" t="s">
        <v>3944</v>
      </c>
      <c r="B146" s="164">
        <v>93538103.074515104</v>
      </c>
      <c r="C146" s="164">
        <v>108666950.233816</v>
      </c>
      <c r="D146" s="164">
        <v>126518010.13296901</v>
      </c>
      <c r="E146" s="164">
        <v>145336626.73263299</v>
      </c>
      <c r="F146" s="164">
        <v>165956866.76588199</v>
      </c>
      <c r="G146" s="164">
        <v>188005501.86734</v>
      </c>
      <c r="H146" s="164">
        <v>210860191.80758199</v>
      </c>
      <c r="I146" s="164">
        <v>235007315.96559799</v>
      </c>
      <c r="J146" s="164">
        <v>260611467.620132</v>
      </c>
      <c r="K146" s="164">
        <v>287467645.433671</v>
      </c>
      <c r="L146" s="164">
        <v>316249039.86954898</v>
      </c>
      <c r="M146" s="164">
        <v>341788837.19094503</v>
      </c>
      <c r="N146" s="164">
        <v>341788837.19094503</v>
      </c>
    </row>
    <row r="147" spans="1:14" x14ac:dyDescent="0.2">
      <c r="A147" s="30" t="s">
        <v>3945</v>
      </c>
    </row>
    <row r="148" spans="1:14" x14ac:dyDescent="0.2">
      <c r="A148" s="27" t="s">
        <v>3946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27" t="s">
        <v>3947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5664.0211634384596</v>
      </c>
      <c r="K149" s="164">
        <v>12466.5522774538</v>
      </c>
      <c r="L149" s="164">
        <v>19877.653589199999</v>
      </c>
      <c r="M149" s="164">
        <v>27961.488201046101</v>
      </c>
      <c r="N149" s="164">
        <v>27961.488201046101</v>
      </c>
    </row>
    <row r="150" spans="1:14" x14ac:dyDescent="0.2">
      <c r="A150" s="27" t="s">
        <v>3948</v>
      </c>
      <c r="B150" s="164">
        <v>0</v>
      </c>
      <c r="C150" s="164">
        <v>0</v>
      </c>
      <c r="D150" s="164">
        <v>0</v>
      </c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</row>
    <row r="151" spans="1:14" x14ac:dyDescent="0.2">
      <c r="A151" s="27" t="s">
        <v>3949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27" t="s">
        <v>3950</v>
      </c>
      <c r="B152" s="164">
        <v>0</v>
      </c>
      <c r="C152" s="164">
        <v>0</v>
      </c>
      <c r="D152" s="164">
        <v>0</v>
      </c>
      <c r="E152" s="164">
        <v>0</v>
      </c>
      <c r="F152" s="164">
        <v>0</v>
      </c>
      <c r="G152" s="164">
        <v>0</v>
      </c>
      <c r="H152" s="164">
        <v>0</v>
      </c>
      <c r="I152" s="164">
        <v>0</v>
      </c>
      <c r="J152" s="164">
        <v>5664.0211634384596</v>
      </c>
      <c r="K152" s="164">
        <v>12466.5522774538</v>
      </c>
      <c r="L152" s="164">
        <v>19877.653589199999</v>
      </c>
      <c r="M152" s="164">
        <v>27961.488201046101</v>
      </c>
      <c r="N152" s="164">
        <v>27961.488201046101</v>
      </c>
    </row>
    <row r="153" spans="1:14" x14ac:dyDescent="0.2">
      <c r="A153" s="27" t="s">
        <v>3951</v>
      </c>
    </row>
    <row r="154" spans="1:14" x14ac:dyDescent="0.2">
      <c r="A154" s="30" t="s">
        <v>3952</v>
      </c>
      <c r="B154" s="164">
        <v>1344179117.13396</v>
      </c>
      <c r="C154" s="164">
        <v>1380295225.9934499</v>
      </c>
      <c r="D154" s="164">
        <v>1414435537.0496299</v>
      </c>
      <c r="E154" s="164">
        <v>1420460175.19256</v>
      </c>
      <c r="F154" s="164">
        <v>1433272346.8673799</v>
      </c>
      <c r="G154" s="164">
        <v>1446229032.4739699</v>
      </c>
      <c r="H154" s="164">
        <v>1478494068.5304101</v>
      </c>
      <c r="I154" s="164">
        <v>1513247210.78476</v>
      </c>
      <c r="J154" s="164">
        <v>1555195881.64149</v>
      </c>
      <c r="K154" s="164">
        <v>1600779885.25243</v>
      </c>
      <c r="L154" s="164">
        <v>1645779829.78332</v>
      </c>
      <c r="M154" s="164">
        <v>1690025022.58059</v>
      </c>
      <c r="N154" s="164">
        <v>1690025022.58059</v>
      </c>
    </row>
    <row r="155" spans="1:14" x14ac:dyDescent="0.2">
      <c r="A155" s="30" t="s">
        <v>3953</v>
      </c>
    </row>
    <row r="156" spans="1:14" x14ac:dyDescent="0.2">
      <c r="A156" s="27" t="s">
        <v>3954</v>
      </c>
      <c r="B156" s="164">
        <v>215989.69384615301</v>
      </c>
      <c r="C156" s="164">
        <v>220001.18769230699</v>
      </c>
      <c r="D156" s="164">
        <v>233952.116153846</v>
      </c>
      <c r="E156" s="164">
        <v>248056.21</v>
      </c>
      <c r="F156" s="164">
        <v>262459.73</v>
      </c>
      <c r="G156" s="164">
        <v>276901.72692307603</v>
      </c>
      <c r="H156" s="164">
        <v>291549.19</v>
      </c>
      <c r="I156" s="164">
        <v>313292.74307692301</v>
      </c>
      <c r="J156" s="164">
        <v>335038.24846153799</v>
      </c>
      <c r="K156" s="164">
        <v>374103.30846153799</v>
      </c>
      <c r="L156" s="164">
        <v>429526.05846153799</v>
      </c>
      <c r="M156" s="164">
        <v>468765.99</v>
      </c>
      <c r="N156" s="164">
        <v>468765.99</v>
      </c>
    </row>
    <row r="157" spans="1:14" x14ac:dyDescent="0.2">
      <c r="A157" s="27" t="s">
        <v>3955</v>
      </c>
      <c r="B157" s="164">
        <v>295183.612307692</v>
      </c>
      <c r="C157" s="164">
        <v>295183.612307692</v>
      </c>
      <c r="D157" s="164">
        <v>295183.612307692</v>
      </c>
      <c r="E157" s="164">
        <v>295183.612307692</v>
      </c>
      <c r="F157" s="164">
        <v>295183.612307692</v>
      </c>
      <c r="G157" s="164">
        <v>295183.612307692</v>
      </c>
      <c r="H157" s="164">
        <v>295183.612307692</v>
      </c>
      <c r="I157" s="164">
        <v>295183.612307692</v>
      </c>
      <c r="J157" s="164">
        <v>295183.612307692</v>
      </c>
      <c r="K157" s="164">
        <v>295183.612307692</v>
      </c>
      <c r="L157" s="164">
        <v>278986.53000000003</v>
      </c>
      <c r="M157" s="164">
        <v>258662.96615384601</v>
      </c>
      <c r="N157" s="164">
        <v>258662.96615384601</v>
      </c>
    </row>
    <row r="158" spans="1:14" x14ac:dyDescent="0.2">
      <c r="A158" s="27" t="s">
        <v>3956</v>
      </c>
      <c r="B158" s="164">
        <v>0</v>
      </c>
      <c r="C158" s="164">
        <v>0</v>
      </c>
      <c r="D158" s="164">
        <v>0</v>
      </c>
      <c r="E158" s="164">
        <v>0</v>
      </c>
      <c r="F158" s="164">
        <v>0</v>
      </c>
      <c r="G158" s="164">
        <v>0</v>
      </c>
      <c r="H158" s="164">
        <v>0</v>
      </c>
      <c r="I158" s="164">
        <v>0</v>
      </c>
      <c r="J158" s="164">
        <v>0</v>
      </c>
      <c r="K158" s="164">
        <v>0</v>
      </c>
      <c r="L158" s="164">
        <v>0</v>
      </c>
      <c r="M158" s="164">
        <v>0</v>
      </c>
      <c r="N158" s="164">
        <v>0</v>
      </c>
    </row>
    <row r="159" spans="1:14" x14ac:dyDescent="0.2">
      <c r="A159" s="30" t="s">
        <v>3957</v>
      </c>
      <c r="B159" s="164">
        <v>511173.30615384597</v>
      </c>
      <c r="C159" s="164">
        <v>515184.8</v>
      </c>
      <c r="D159" s="164">
        <v>529135.72846153798</v>
      </c>
      <c r="E159" s="164">
        <v>543239.82230769203</v>
      </c>
      <c r="F159" s="164">
        <v>557643.34230769204</v>
      </c>
      <c r="G159" s="164">
        <v>572085.33923076896</v>
      </c>
      <c r="H159" s="164">
        <v>586732.80230769201</v>
      </c>
      <c r="I159" s="164">
        <v>608476.35538461502</v>
      </c>
      <c r="J159" s="164">
        <v>630221.86076923006</v>
      </c>
      <c r="K159" s="164">
        <v>669286.92076923</v>
      </c>
      <c r="L159" s="164">
        <v>708512.58846153796</v>
      </c>
      <c r="M159" s="164">
        <v>727428.956153846</v>
      </c>
      <c r="N159" s="164">
        <v>727428.956153846</v>
      </c>
    </row>
    <row r="160" spans="1:14" x14ac:dyDescent="0.2">
      <c r="A160" s="27" t="s">
        <v>3958</v>
      </c>
    </row>
    <row r="161" spans="1:14" x14ac:dyDescent="0.2">
      <c r="A161" s="27" t="s">
        <v>3959</v>
      </c>
      <c r="B161" s="164">
        <v>1344690290.44011</v>
      </c>
      <c r="C161" s="164">
        <v>1380810410.7934501</v>
      </c>
      <c r="D161" s="164">
        <v>1414964672.77809</v>
      </c>
      <c r="E161" s="164">
        <v>1421003415.0148699</v>
      </c>
      <c r="F161" s="164">
        <v>1433829990.2096901</v>
      </c>
      <c r="G161" s="164">
        <v>1446801117.8132</v>
      </c>
      <c r="H161" s="164">
        <v>1479080801.33272</v>
      </c>
      <c r="I161" s="164">
        <v>1513855687.1401401</v>
      </c>
      <c r="J161" s="164">
        <v>1555826103.50225</v>
      </c>
      <c r="K161" s="164">
        <v>1601449172.1731999</v>
      </c>
      <c r="L161" s="164">
        <v>1646488342.3717899</v>
      </c>
      <c r="M161" s="164">
        <v>1690752451.5367501</v>
      </c>
      <c r="N161" s="164">
        <v>1690752451.5367501</v>
      </c>
    </row>
    <row r="162" spans="1:14" x14ac:dyDescent="0.2">
      <c r="A162" s="27" t="s">
        <v>3960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</row>
    <row r="163" spans="1:14" x14ac:dyDescent="0.2">
      <c r="A163" s="27" t="s">
        <v>3961</v>
      </c>
      <c r="B163" s="164">
        <v>1344690290.44011</v>
      </c>
      <c r="C163" s="164">
        <v>1380810410.7934501</v>
      </c>
      <c r="D163" s="164">
        <v>1414964672.77809</v>
      </c>
      <c r="E163" s="164">
        <v>1421003415.0148699</v>
      </c>
      <c r="F163" s="164">
        <v>1433829990.2096901</v>
      </c>
      <c r="G163" s="164">
        <v>1446801117.8132</v>
      </c>
      <c r="H163" s="164">
        <v>1479080801.33272</v>
      </c>
      <c r="I163" s="164">
        <v>1513855687.1401401</v>
      </c>
      <c r="J163" s="164">
        <v>1555826103.50225</v>
      </c>
      <c r="K163" s="164">
        <v>1601449172.1731999</v>
      </c>
      <c r="L163" s="164">
        <v>1646488342.3717899</v>
      </c>
      <c r="M163" s="164">
        <v>1690752451.5367501</v>
      </c>
      <c r="N163" s="164">
        <v>1690752451.5367501</v>
      </c>
    </row>
    <row r="164" spans="1:14" x14ac:dyDescent="0.2">
      <c r="A164" s="27" t="s">
        <v>3962</v>
      </c>
    </row>
    <row r="165" spans="1:14" x14ac:dyDescent="0.2">
      <c r="A165" s="27" t="s">
        <v>3963</v>
      </c>
    </row>
    <row r="166" spans="1:14" x14ac:dyDescent="0.2">
      <c r="A166" s="27" t="s">
        <v>2690</v>
      </c>
    </row>
    <row r="167" spans="1:14" x14ac:dyDescent="0.2">
      <c r="A167" s="27" t="s">
        <v>3964</v>
      </c>
    </row>
    <row r="168" spans="1:14" x14ac:dyDescent="0.2">
      <c r="A168" s="30" t="s">
        <v>3965</v>
      </c>
    </row>
    <row r="169" spans="1:14" x14ac:dyDescent="0.2">
      <c r="A169" s="27" t="s">
        <v>3966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</row>
    <row r="170" spans="1:14" x14ac:dyDescent="0.2">
      <c r="A170" s="27" t="s">
        <v>3967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</row>
    <row r="171" spans="1:14" x14ac:dyDescent="0.2">
      <c r="A171" s="27" t="s">
        <v>3968</v>
      </c>
      <c r="B171" s="164">
        <v>0</v>
      </c>
      <c r="C171" s="164">
        <v>0</v>
      </c>
      <c r="D171" s="164">
        <v>0</v>
      </c>
      <c r="E171" s="164">
        <v>0</v>
      </c>
      <c r="F171" s="164">
        <v>0</v>
      </c>
      <c r="G171" s="164">
        <v>0</v>
      </c>
      <c r="H171" s="164">
        <v>0</v>
      </c>
      <c r="I171" s="164">
        <v>0</v>
      </c>
      <c r="J171" s="164">
        <v>0</v>
      </c>
      <c r="K171" s="164">
        <v>0</v>
      </c>
      <c r="L171" s="164">
        <v>0</v>
      </c>
      <c r="M171" s="164">
        <v>0</v>
      </c>
      <c r="N171" s="164">
        <v>0</v>
      </c>
    </row>
    <row r="172" spans="1:14" x14ac:dyDescent="0.2">
      <c r="A172" s="27" t="s">
        <v>3969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64">
        <v>0</v>
      </c>
      <c r="N172" s="164">
        <v>0</v>
      </c>
    </row>
    <row r="173" spans="1:14" x14ac:dyDescent="0.2">
      <c r="A173" s="27" t="s">
        <v>3970</v>
      </c>
      <c r="B173" s="164">
        <v>0</v>
      </c>
      <c r="C173" s="164">
        <v>0</v>
      </c>
      <c r="D173" s="164">
        <v>0</v>
      </c>
      <c r="E173" s="164">
        <v>0</v>
      </c>
      <c r="F173" s="164">
        <v>0</v>
      </c>
      <c r="G173" s="164">
        <v>0</v>
      </c>
      <c r="H173" s="164">
        <v>0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</row>
    <row r="174" spans="1:14" x14ac:dyDescent="0.2">
      <c r="A174" s="27" t="s">
        <v>3971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  <c r="I174" s="164">
        <v>0</v>
      </c>
      <c r="J174" s="164">
        <v>0</v>
      </c>
      <c r="K174" s="164">
        <v>0</v>
      </c>
      <c r="L174" s="164">
        <v>0</v>
      </c>
      <c r="M174" s="164">
        <v>0</v>
      </c>
      <c r="N174" s="164">
        <v>0</v>
      </c>
    </row>
    <row r="175" spans="1:14" x14ac:dyDescent="0.2">
      <c r="A175" s="27" t="s">
        <v>902</v>
      </c>
    </row>
    <row r="176" spans="1:14" x14ac:dyDescent="0.2">
      <c r="A176" s="30" t="s">
        <v>3972</v>
      </c>
    </row>
    <row r="177" spans="1:14" x14ac:dyDescent="0.2">
      <c r="A177" s="27" t="s">
        <v>3973</v>
      </c>
      <c r="B177" s="164">
        <v>0</v>
      </c>
      <c r="C177" s="164">
        <v>0</v>
      </c>
      <c r="D177" s="164">
        <v>0</v>
      </c>
      <c r="E177" s="164">
        <v>0</v>
      </c>
      <c r="F177" s="164">
        <v>0</v>
      </c>
      <c r="G177" s="164">
        <v>0</v>
      </c>
      <c r="H177" s="164">
        <v>0</v>
      </c>
      <c r="I177" s="164">
        <v>0</v>
      </c>
      <c r="J177" s="164">
        <v>0</v>
      </c>
      <c r="K177" s="164">
        <v>0</v>
      </c>
      <c r="L177" s="164">
        <v>0</v>
      </c>
      <c r="M177" s="164">
        <v>0</v>
      </c>
      <c r="N177" s="164">
        <v>0</v>
      </c>
    </row>
    <row r="178" spans="1:14" x14ac:dyDescent="0.2">
      <c r="A178" s="27" t="s">
        <v>3974</v>
      </c>
      <c r="B178" s="164">
        <v>0</v>
      </c>
      <c r="C178" s="164">
        <v>0</v>
      </c>
      <c r="D178" s="164">
        <v>0</v>
      </c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</row>
    <row r="179" spans="1:14" x14ac:dyDescent="0.2">
      <c r="A179" s="27" t="s">
        <v>3975</v>
      </c>
      <c r="B179" s="164">
        <v>0</v>
      </c>
      <c r="C179" s="164">
        <v>0</v>
      </c>
      <c r="D179" s="164">
        <v>0</v>
      </c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</row>
    <row r="180" spans="1:14" x14ac:dyDescent="0.2">
      <c r="A180" s="27" t="s">
        <v>3976</v>
      </c>
      <c r="B180" s="164">
        <v>0</v>
      </c>
      <c r="C180" s="164">
        <v>0</v>
      </c>
      <c r="D180" s="164">
        <v>0</v>
      </c>
      <c r="E180" s="164">
        <v>0</v>
      </c>
      <c r="F180" s="164">
        <v>0</v>
      </c>
      <c r="G180" s="164">
        <v>0</v>
      </c>
      <c r="H180" s="164">
        <v>0</v>
      </c>
      <c r="I180" s="164">
        <v>0</v>
      </c>
      <c r="J180" s="164">
        <v>0</v>
      </c>
      <c r="K180" s="164">
        <v>0</v>
      </c>
      <c r="L180" s="164">
        <v>0</v>
      </c>
      <c r="M180" s="164">
        <v>0</v>
      </c>
      <c r="N180" s="164">
        <v>0</v>
      </c>
    </row>
    <row r="181" spans="1:14" x14ac:dyDescent="0.2">
      <c r="A181" s="27" t="s">
        <v>3977</v>
      </c>
      <c r="B181" s="164">
        <v>0</v>
      </c>
      <c r="C181" s="164">
        <v>0</v>
      </c>
      <c r="D181" s="164">
        <v>0</v>
      </c>
      <c r="E181" s="164">
        <v>0</v>
      </c>
      <c r="F181" s="164">
        <v>0</v>
      </c>
      <c r="G181" s="164">
        <v>0</v>
      </c>
      <c r="H181" s="164">
        <v>0</v>
      </c>
      <c r="I181" s="164">
        <v>0</v>
      </c>
      <c r="J181" s="164">
        <v>0</v>
      </c>
      <c r="K181" s="164">
        <v>0</v>
      </c>
      <c r="L181" s="164">
        <v>0</v>
      </c>
      <c r="M181" s="164">
        <v>0</v>
      </c>
      <c r="N181" s="164">
        <v>0</v>
      </c>
    </row>
    <row r="182" spans="1:14" x14ac:dyDescent="0.2">
      <c r="A182" s="27" t="s">
        <v>3978</v>
      </c>
      <c r="B182" s="164">
        <v>0</v>
      </c>
      <c r="C182" s="164">
        <v>0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</row>
    <row r="183" spans="1:14" x14ac:dyDescent="0.2">
      <c r="A183" s="27" t="s">
        <v>3979</v>
      </c>
      <c r="B183" s="164">
        <v>0</v>
      </c>
      <c r="C183" s="164">
        <v>0</v>
      </c>
      <c r="D183" s="164">
        <v>0</v>
      </c>
      <c r="E183" s="164">
        <v>0</v>
      </c>
      <c r="F183" s="164">
        <v>0</v>
      </c>
      <c r="G183" s="164">
        <v>0</v>
      </c>
      <c r="H183" s="164">
        <v>0</v>
      </c>
      <c r="I183" s="164">
        <v>0</v>
      </c>
      <c r="J183" s="164">
        <v>0</v>
      </c>
      <c r="K183" s="164">
        <v>0</v>
      </c>
      <c r="L183" s="164">
        <v>0</v>
      </c>
      <c r="M183" s="164">
        <v>0</v>
      </c>
      <c r="N183" s="164">
        <v>0</v>
      </c>
    </row>
    <row r="184" spans="1:14" x14ac:dyDescent="0.2">
      <c r="A184" s="27" t="s">
        <v>2972</v>
      </c>
    </row>
    <row r="185" spans="1:14" x14ac:dyDescent="0.2">
      <c r="A185" s="27" t="s">
        <v>3980</v>
      </c>
    </row>
    <row r="186" spans="1:14" x14ac:dyDescent="0.2">
      <c r="A186" s="27" t="s">
        <v>2974</v>
      </c>
    </row>
    <row r="187" spans="1:14" x14ac:dyDescent="0.2">
      <c r="A187" s="27" t="s">
        <v>3981</v>
      </c>
      <c r="B187" s="164">
        <v>0</v>
      </c>
      <c r="C187" s="164">
        <v>0</v>
      </c>
      <c r="D187" s="164">
        <v>0</v>
      </c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0470-F7B3-448E-8B6F-D7BF269EC7C5}">
  <sheetPr>
    <tabColor theme="7"/>
  </sheetPr>
  <dimension ref="A1:P69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43.109375" style="27" customWidth="1"/>
    <col min="2" max="11" width="10.6640625" style="164" customWidth="1"/>
    <col min="12" max="13" width="11.33203125" style="164" bestFit="1" customWidth="1"/>
    <col min="14" max="14" width="11.6640625" style="164" bestFit="1" customWidth="1"/>
    <col min="15" max="15" width="10.109375" style="164" bestFit="1" customWidth="1"/>
    <col min="16" max="16" width="9.5546875" style="164" bestFit="1" customWidth="1"/>
    <col min="17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732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1859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1860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1861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1862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1863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1864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1865</v>
      </c>
    </row>
    <row r="25" spans="1:14" x14ac:dyDescent="0.2">
      <c r="A25" s="27" t="s">
        <v>1866</v>
      </c>
    </row>
    <row r="26" spans="1:14" x14ac:dyDescent="0.2">
      <c r="A26" s="27" t="s">
        <v>1867</v>
      </c>
    </row>
    <row r="27" spans="1:14" x14ac:dyDescent="0.2">
      <c r="A27" s="27" t="s">
        <v>1868</v>
      </c>
    </row>
    <row r="28" spans="1:14" x14ac:dyDescent="0.2">
      <c r="A28" s="27" t="s">
        <v>1869</v>
      </c>
    </row>
    <row r="29" spans="1:14" x14ac:dyDescent="0.2">
      <c r="A29" s="27" t="s">
        <v>1870</v>
      </c>
    </row>
    <row r="30" spans="1:14" x14ac:dyDescent="0.2">
      <c r="A30" s="27" t="s">
        <v>3982</v>
      </c>
    </row>
    <row r="31" spans="1:14" x14ac:dyDescent="0.2">
      <c r="A31" s="27" t="s">
        <v>3983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-68428.92</v>
      </c>
      <c r="L31" s="164">
        <v>-334786.29846153798</v>
      </c>
      <c r="M31" s="164">
        <v>-764817.11846153799</v>
      </c>
      <c r="N31" s="164">
        <v>-764817.11846153799</v>
      </c>
    </row>
    <row r="32" spans="1:14" x14ac:dyDescent="0.2">
      <c r="A32" s="27" t="s">
        <v>3984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43.076923076923002</v>
      </c>
      <c r="L32" s="164">
        <v>86.153846153846104</v>
      </c>
      <c r="M32" s="164">
        <v>129.230769230769</v>
      </c>
      <c r="N32" s="164">
        <v>129.230769230769</v>
      </c>
    </row>
    <row r="33" spans="1:14" x14ac:dyDescent="0.2">
      <c r="A33" s="27" t="s">
        <v>3985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26.1538461538461</v>
      </c>
      <c r="L33" s="164">
        <v>52.307692307692299</v>
      </c>
      <c r="M33" s="164">
        <v>78.461538461538396</v>
      </c>
      <c r="N33" s="164">
        <v>78.461538461538396</v>
      </c>
    </row>
    <row r="34" spans="1:14" x14ac:dyDescent="0.2">
      <c r="A34" s="27" t="s">
        <v>3986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7.6923076923076898</v>
      </c>
      <c r="L34" s="164">
        <v>15.3846153846153</v>
      </c>
      <c r="M34" s="164">
        <v>23.076923076922998</v>
      </c>
      <c r="N34" s="164">
        <v>23.076923076922998</v>
      </c>
    </row>
    <row r="35" spans="1:14" x14ac:dyDescent="0.2">
      <c r="A35" s="27" t="s">
        <v>763</v>
      </c>
    </row>
    <row r="36" spans="1:14" x14ac:dyDescent="0.2">
      <c r="A36" s="27" t="s">
        <v>3987</v>
      </c>
    </row>
    <row r="37" spans="1:14" x14ac:dyDescent="0.2">
      <c r="A37" s="27" t="s">
        <v>3988</v>
      </c>
    </row>
    <row r="38" spans="1:14" x14ac:dyDescent="0.2">
      <c r="A38" s="27" t="s">
        <v>3989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3990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3991</v>
      </c>
      <c r="B40" s="164">
        <v>6686452.7769231005</v>
      </c>
      <c r="C40" s="164">
        <v>6675341.5115384301</v>
      </c>
      <c r="D40" s="164">
        <v>6664230.2446152596</v>
      </c>
      <c r="E40" s="164">
        <v>6653118.9461536398</v>
      </c>
      <c r="F40" s="164">
        <v>6642007.6476920201</v>
      </c>
      <c r="G40" s="164">
        <v>6630896.34923039</v>
      </c>
      <c r="H40" s="164">
        <v>6619785.0823072204</v>
      </c>
      <c r="I40" s="164">
        <v>6636766.44692259</v>
      </c>
      <c r="J40" s="164">
        <v>6653747.8115379596</v>
      </c>
      <c r="K40" s="164">
        <v>6670729.1761533301</v>
      </c>
      <c r="L40" s="164">
        <v>6687710.5407686904</v>
      </c>
      <c r="M40" s="164">
        <v>6704691.90538406</v>
      </c>
      <c r="N40" s="164">
        <v>6704691.90538406</v>
      </c>
    </row>
    <row r="41" spans="1:14" x14ac:dyDescent="0.2">
      <c r="A41" s="27" t="s">
        <v>3992</v>
      </c>
      <c r="B41" s="164">
        <v>-22414.900000000202</v>
      </c>
      <c r="C41" s="164">
        <v>-24269.1392307694</v>
      </c>
      <c r="D41" s="164">
        <v>-23789.845384616099</v>
      </c>
      <c r="E41" s="164">
        <v>-20338.379999999801</v>
      </c>
      <c r="F41" s="164">
        <v>-22434.433846150401</v>
      </c>
      <c r="G41" s="164">
        <v>-25371.576923074601</v>
      </c>
      <c r="H41" s="164">
        <v>-26506.183846155</v>
      </c>
      <c r="I41" s="164">
        <v>-29330.727692312899</v>
      </c>
      <c r="J41" s="164">
        <v>-35015.2184615433</v>
      </c>
      <c r="K41" s="164">
        <v>-35451.129230776598</v>
      </c>
      <c r="L41" s="164">
        <v>-46615.450769243304</v>
      </c>
      <c r="M41" s="164">
        <v>-47986.338461548097</v>
      </c>
      <c r="N41" s="164">
        <v>-47986.338461548097</v>
      </c>
    </row>
    <row r="42" spans="1:14" x14ac:dyDescent="0.2">
      <c r="A42" s="27" t="s">
        <v>3993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3994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3995</v>
      </c>
      <c r="B44" s="164">
        <v>6664037.8769231001</v>
      </c>
      <c r="C44" s="164">
        <v>6651072.3723076601</v>
      </c>
      <c r="D44" s="164">
        <v>6640440.3992306404</v>
      </c>
      <c r="E44" s="164">
        <v>6632780.5661536399</v>
      </c>
      <c r="F44" s="164">
        <v>6619573.2138458602</v>
      </c>
      <c r="G44" s="164">
        <v>6605524.7723073196</v>
      </c>
      <c r="H44" s="164">
        <v>6593278.8984610699</v>
      </c>
      <c r="I44" s="164">
        <v>6607435.7192302803</v>
      </c>
      <c r="J44" s="164">
        <v>6618732.5930764098</v>
      </c>
      <c r="K44" s="164">
        <v>6635278.0469225496</v>
      </c>
      <c r="L44" s="164">
        <v>6641095.0899994504</v>
      </c>
      <c r="M44" s="164">
        <v>6656705.56692251</v>
      </c>
      <c r="N44" s="164">
        <v>6656705.56692251</v>
      </c>
    </row>
    <row r="45" spans="1:14" x14ac:dyDescent="0.2">
      <c r="A45" s="27" t="s">
        <v>3996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3997</v>
      </c>
      <c r="B46" s="164">
        <v>1273498.42307692</v>
      </c>
      <c r="C46" s="164">
        <v>1319559.02692307</v>
      </c>
      <c r="D46" s="164">
        <v>1320719.59384615</v>
      </c>
      <c r="E46" s="164">
        <v>1274760.1615384601</v>
      </c>
      <c r="F46" s="164">
        <v>1228728.2838461499</v>
      </c>
      <c r="G46" s="164">
        <v>1183610.7384615301</v>
      </c>
      <c r="H46" s="164">
        <v>1138493.19307692</v>
      </c>
      <c r="I46" s="164">
        <v>1093375.6476922999</v>
      </c>
      <c r="J46" s="164">
        <v>1048374.49230769</v>
      </c>
      <c r="K46" s="164">
        <v>1003373.33692307</v>
      </c>
      <c r="L46" s="164">
        <v>958309.33076923003</v>
      </c>
      <c r="M46" s="164">
        <v>913309.86153846094</v>
      </c>
      <c r="N46" s="164">
        <v>913309.86153846094</v>
      </c>
    </row>
    <row r="47" spans="1:14" x14ac:dyDescent="0.2">
      <c r="A47" s="27" t="s">
        <v>3998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30" t="s">
        <v>3999</v>
      </c>
      <c r="B48" s="164">
        <v>1273498.42307692</v>
      </c>
      <c r="C48" s="164">
        <v>1319559.02692307</v>
      </c>
      <c r="D48" s="164">
        <v>1320719.59384615</v>
      </c>
      <c r="E48" s="164">
        <v>1274760.1615384601</v>
      </c>
      <c r="F48" s="164">
        <v>1228728.2838461499</v>
      </c>
      <c r="G48" s="164">
        <v>1183610.7384615301</v>
      </c>
      <c r="H48" s="164">
        <v>1138493.19307692</v>
      </c>
      <c r="I48" s="164">
        <v>1093375.6476922999</v>
      </c>
      <c r="J48" s="164">
        <v>1048374.49230769</v>
      </c>
      <c r="K48" s="164">
        <v>1003373.33692307</v>
      </c>
      <c r="L48" s="164">
        <v>958309.33076923003</v>
      </c>
      <c r="M48" s="164">
        <v>913309.86153846094</v>
      </c>
      <c r="N48" s="164">
        <v>913309.86153846094</v>
      </c>
    </row>
    <row r="49" spans="1:14" x14ac:dyDescent="0.2">
      <c r="A49" s="27" t="s">
        <v>4000</v>
      </c>
      <c r="B49" s="164">
        <v>5779630.4684615303</v>
      </c>
      <c r="C49" s="164">
        <v>7120397.3161538402</v>
      </c>
      <c r="D49" s="164">
        <v>8705137.5484615304</v>
      </c>
      <c r="E49" s="164">
        <v>10332485.934615299</v>
      </c>
      <c r="F49" s="164">
        <v>12002442.4746153</v>
      </c>
      <c r="G49" s="164">
        <v>13715007.1684615</v>
      </c>
      <c r="H49" s="164">
        <v>15470180.016153799</v>
      </c>
      <c r="I49" s="164">
        <v>17267961.017692301</v>
      </c>
      <c r="J49" s="164">
        <v>19783060.557692301</v>
      </c>
      <c r="K49" s="164">
        <v>21490411.686153799</v>
      </c>
      <c r="L49" s="164">
        <v>23267081.276153799</v>
      </c>
      <c r="M49" s="164">
        <v>32209553.850769199</v>
      </c>
      <c r="N49" s="164">
        <v>32209553.850769199</v>
      </c>
    </row>
    <row r="50" spans="1:14" x14ac:dyDescent="0.2">
      <c r="A50" s="27" t="s">
        <v>4001</v>
      </c>
      <c r="B50" s="164">
        <v>227572385.93846101</v>
      </c>
      <c r="C50" s="164">
        <v>226246217.255384</v>
      </c>
      <c r="D50" s="164">
        <v>224705510.95692301</v>
      </c>
      <c r="E50" s="164">
        <v>223143080.427692</v>
      </c>
      <c r="F50" s="164">
        <v>221558925.66769201</v>
      </c>
      <c r="G50" s="164">
        <v>219953046.67692301</v>
      </c>
      <c r="H50" s="164">
        <v>218325443.45538399</v>
      </c>
      <c r="I50" s="164">
        <v>216676116.00307599</v>
      </c>
      <c r="J50" s="164">
        <v>215005064.31999999</v>
      </c>
      <c r="K50" s="164">
        <v>213312288.40615299</v>
      </c>
      <c r="L50" s="164">
        <v>211597788.261538</v>
      </c>
      <c r="M50" s="164">
        <v>201929566.17538401</v>
      </c>
      <c r="N50" s="164">
        <v>201929566.17538401</v>
      </c>
    </row>
    <row r="51" spans="1:14" x14ac:dyDescent="0.2">
      <c r="A51" s="27" t="s">
        <v>4002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4003</v>
      </c>
      <c r="B52" s="164">
        <v>25557734.850000001</v>
      </c>
      <c r="C52" s="164">
        <v>25404677.518461499</v>
      </c>
      <c r="D52" s="164">
        <v>25262520.343846101</v>
      </c>
      <c r="E52" s="164">
        <v>25180299.932307601</v>
      </c>
      <c r="F52" s="164">
        <v>25098079.520769201</v>
      </c>
      <c r="G52" s="164">
        <v>24876669.744615301</v>
      </c>
      <c r="H52" s="164">
        <v>24730778.781538401</v>
      </c>
      <c r="I52" s="164">
        <v>24584887.8184615</v>
      </c>
      <c r="J52" s="164">
        <v>24438715.197692301</v>
      </c>
      <c r="K52" s="164">
        <v>24320378.983846098</v>
      </c>
      <c r="L52" s="164">
        <v>24202042.77</v>
      </c>
      <c r="M52" s="164">
        <v>24119427.460769199</v>
      </c>
      <c r="N52" s="164">
        <v>24119427.460769199</v>
      </c>
    </row>
    <row r="53" spans="1:14" x14ac:dyDescent="0.2">
      <c r="A53" s="27" t="s">
        <v>4004</v>
      </c>
      <c r="B53" s="164">
        <v>46350273.104615301</v>
      </c>
      <c r="C53" s="164">
        <v>45616328.154615298</v>
      </c>
      <c r="D53" s="164">
        <v>45056760.594615303</v>
      </c>
      <c r="E53" s="164">
        <v>44570643.939230703</v>
      </c>
      <c r="F53" s="164">
        <v>44249434.004615299</v>
      </c>
      <c r="G53" s="164">
        <v>44121323.680769198</v>
      </c>
      <c r="H53" s="164">
        <v>44035871.203076899</v>
      </c>
      <c r="I53" s="164">
        <v>44039935.646922998</v>
      </c>
      <c r="J53" s="164">
        <v>44003883.828461498</v>
      </c>
      <c r="K53" s="164">
        <v>43883325.699230701</v>
      </c>
      <c r="L53" s="164">
        <v>43896665.073076896</v>
      </c>
      <c r="M53" s="164">
        <v>44027726.728461497</v>
      </c>
      <c r="N53" s="164">
        <v>44027726.728461497</v>
      </c>
    </row>
    <row r="54" spans="1:14" x14ac:dyDescent="0.2">
      <c r="A54" s="27" t="s">
        <v>4005</v>
      </c>
      <c r="B54" s="164">
        <v>82872685.203846097</v>
      </c>
      <c r="C54" s="164">
        <v>81618299.811538398</v>
      </c>
      <c r="D54" s="164">
        <v>80872901.2315384</v>
      </c>
      <c r="E54" s="164">
        <v>80165703.587692305</v>
      </c>
      <c r="F54" s="164">
        <v>79567608.376922995</v>
      </c>
      <c r="G54" s="164">
        <v>80365785.5746153</v>
      </c>
      <c r="H54" s="164">
        <v>81699309.8276923</v>
      </c>
      <c r="I54" s="164">
        <v>83328198.584615305</v>
      </c>
      <c r="J54" s="164">
        <v>83402549.999999896</v>
      </c>
      <c r="K54" s="164">
        <v>84617361.732307598</v>
      </c>
      <c r="L54" s="164">
        <v>85630198.597692296</v>
      </c>
      <c r="M54" s="164">
        <v>87475066.141538396</v>
      </c>
      <c r="N54" s="164">
        <v>87475066.141538396</v>
      </c>
    </row>
    <row r="55" spans="1:14" x14ac:dyDescent="0.2">
      <c r="A55" s="27" t="s">
        <v>4006</v>
      </c>
      <c r="B55" s="164">
        <v>21364369.282307599</v>
      </c>
      <c r="C55" s="164">
        <v>21261713.156923</v>
      </c>
      <c r="D55" s="164">
        <v>21158736.533846099</v>
      </c>
      <c r="E55" s="164">
        <v>21054808.280000001</v>
      </c>
      <c r="F55" s="164">
        <v>20946623.933076899</v>
      </c>
      <c r="G55" s="164">
        <v>20840216.135384601</v>
      </c>
      <c r="H55" s="164">
        <v>20725877.126153801</v>
      </c>
      <c r="I55" s="164">
        <v>20616637.776923001</v>
      </c>
      <c r="J55" s="164">
        <v>20514369.445384599</v>
      </c>
      <c r="K55" s="164">
        <v>20413591.224615298</v>
      </c>
      <c r="L55" s="164">
        <v>20322284.286153801</v>
      </c>
      <c r="M55" s="164">
        <v>20227521.5030769</v>
      </c>
      <c r="N55" s="164">
        <v>20227521.5030769</v>
      </c>
    </row>
    <row r="56" spans="1:14" x14ac:dyDescent="0.2">
      <c r="A56" s="27" t="s">
        <v>4007</v>
      </c>
      <c r="B56" s="164">
        <v>-1758414.9176922999</v>
      </c>
      <c r="C56" s="164">
        <v>-1947412.79461538</v>
      </c>
      <c r="D56" s="164">
        <v>-2096568.7861538399</v>
      </c>
      <c r="E56" s="164">
        <v>-2188282.0230769198</v>
      </c>
      <c r="F56" s="164">
        <v>-2273002.7715384602</v>
      </c>
      <c r="G56" s="164">
        <v>-2336449.04</v>
      </c>
      <c r="H56" s="164">
        <v>-2389055.9115384598</v>
      </c>
      <c r="I56" s="164">
        <v>-2448902.5661538402</v>
      </c>
      <c r="J56" s="164">
        <v>-2576943.9892307599</v>
      </c>
      <c r="K56" s="164">
        <v>-2605487.5661538402</v>
      </c>
      <c r="L56" s="164">
        <v>-2650933.9353846102</v>
      </c>
      <c r="M56" s="164">
        <v>-2590856.6646153801</v>
      </c>
      <c r="N56" s="164">
        <v>-2590856.6646153801</v>
      </c>
    </row>
    <row r="57" spans="1:14" x14ac:dyDescent="0.2">
      <c r="A57" s="27" t="s">
        <v>4008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</row>
    <row r="58" spans="1:14" x14ac:dyDescent="0.2">
      <c r="A58" s="27" t="s">
        <v>4009</v>
      </c>
      <c r="B58" s="164">
        <v>-16467176.0815384</v>
      </c>
      <c r="C58" s="164">
        <v>-17373000.205384601</v>
      </c>
      <c r="D58" s="164">
        <v>-17939735.078461502</v>
      </c>
      <c r="E58" s="164">
        <v>-18045988.199230701</v>
      </c>
      <c r="F58" s="164">
        <v>-18096310.359999999</v>
      </c>
      <c r="G58" s="164">
        <v>-18076926.0884615</v>
      </c>
      <c r="H58" s="164">
        <v>-18059815.380769201</v>
      </c>
      <c r="I58" s="164">
        <v>-17994632.904615302</v>
      </c>
      <c r="J58" s="164">
        <v>-17973813.193076901</v>
      </c>
      <c r="K58" s="164">
        <v>-17484809.504615299</v>
      </c>
      <c r="L58" s="164">
        <v>-16949237.448461499</v>
      </c>
      <c r="M58" s="164">
        <v>-16110111.339230699</v>
      </c>
      <c r="N58" s="164">
        <v>-16110111.339230699</v>
      </c>
    </row>
    <row r="59" spans="1:14" x14ac:dyDescent="0.2">
      <c r="A59" s="27" t="s">
        <v>4010</v>
      </c>
      <c r="B59" s="164">
        <v>329266236.797692</v>
      </c>
      <c r="C59" s="164">
        <v>321810948.68769199</v>
      </c>
      <c r="D59" s="164">
        <v>314408338.541538</v>
      </c>
      <c r="E59" s="164">
        <v>307229540.47999901</v>
      </c>
      <c r="F59" s="164">
        <v>299882597.67230701</v>
      </c>
      <c r="G59" s="164">
        <v>293200618.71538401</v>
      </c>
      <c r="H59" s="164">
        <v>286552054.03230703</v>
      </c>
      <c r="I59" s="164">
        <v>280498592.72999901</v>
      </c>
      <c r="J59" s="164">
        <v>274687935.13153797</v>
      </c>
      <c r="K59" s="164">
        <v>268322842.87922999</v>
      </c>
      <c r="L59" s="164">
        <v>262057290.37</v>
      </c>
      <c r="M59" s="164">
        <v>255129155.246923</v>
      </c>
      <c r="N59" s="164">
        <v>255129155.246923</v>
      </c>
    </row>
    <row r="60" spans="1:14" x14ac:dyDescent="0.2">
      <c r="A60" s="27" t="s">
        <v>4011</v>
      </c>
      <c r="B60" s="164">
        <v>55657041.196153797</v>
      </c>
      <c r="C60" s="164">
        <v>55430235.436922997</v>
      </c>
      <c r="D60" s="164">
        <v>55265877.401538402</v>
      </c>
      <c r="E60" s="164">
        <v>55148931.588461503</v>
      </c>
      <c r="F60" s="164">
        <v>55004834.759999998</v>
      </c>
      <c r="G60" s="164">
        <v>54818882.109999999</v>
      </c>
      <c r="H60" s="164">
        <v>54746060.006922998</v>
      </c>
      <c r="I60" s="164">
        <v>54681026.106922999</v>
      </c>
      <c r="J60" s="164">
        <v>54762719.501538403</v>
      </c>
      <c r="K60" s="164">
        <v>54862188.799230702</v>
      </c>
      <c r="L60" s="164">
        <v>54923735.7238461</v>
      </c>
      <c r="M60" s="164">
        <v>54989677.253076904</v>
      </c>
      <c r="N60" s="164">
        <v>54989677.253076904</v>
      </c>
    </row>
    <row r="61" spans="1:14" x14ac:dyDescent="0.2">
      <c r="A61" s="30" t="s">
        <v>4012</v>
      </c>
      <c r="B61" s="164">
        <v>776194765.84230697</v>
      </c>
      <c r="C61" s="164">
        <v>765188404.33769202</v>
      </c>
      <c r="D61" s="164">
        <v>755399479.28769195</v>
      </c>
      <c r="E61" s="164">
        <v>746591223.94769204</v>
      </c>
      <c r="F61" s="164">
        <v>737941233.27846098</v>
      </c>
      <c r="G61" s="164">
        <v>731478174.67769206</v>
      </c>
      <c r="H61" s="164">
        <v>725836703.15692198</v>
      </c>
      <c r="I61" s="164">
        <v>721249820.21384597</v>
      </c>
      <c r="J61" s="164">
        <v>716047540.799999</v>
      </c>
      <c r="K61" s="164">
        <v>711132092.33999896</v>
      </c>
      <c r="L61" s="164">
        <v>706296914.97461498</v>
      </c>
      <c r="M61" s="164">
        <v>701406726.35615301</v>
      </c>
      <c r="N61" s="164">
        <v>701406726.35615301</v>
      </c>
    </row>
    <row r="62" spans="1:14" x14ac:dyDescent="0.2">
      <c r="A62" s="30" t="s">
        <v>4013</v>
      </c>
      <c r="B62" s="164">
        <v>784132302.14230704</v>
      </c>
      <c r="C62" s="164">
        <v>773159035.73692203</v>
      </c>
      <c r="D62" s="164">
        <v>763360639.28076804</v>
      </c>
      <c r="E62" s="164">
        <v>754498764.67538404</v>
      </c>
      <c r="F62" s="164">
        <v>745789534.77615297</v>
      </c>
      <c r="G62" s="164">
        <v>739267310.18846095</v>
      </c>
      <c r="H62" s="164">
        <v>733568475.24846005</v>
      </c>
      <c r="I62" s="164">
        <v>728950631.58076799</v>
      </c>
      <c r="J62" s="164">
        <v>723714647.88538396</v>
      </c>
      <c r="K62" s="164">
        <v>718770743.72384501</v>
      </c>
      <c r="L62" s="164">
        <v>713896319.39538395</v>
      </c>
      <c r="M62" s="164">
        <v>708976741.78461397</v>
      </c>
      <c r="N62" s="164">
        <v>708976741.78461397</v>
      </c>
    </row>
    <row r="63" spans="1:14" x14ac:dyDescent="0.2">
      <c r="A63" s="27" t="s">
        <v>1837</v>
      </c>
    </row>
    <row r="64" spans="1:14" x14ac:dyDescent="0.2">
      <c r="A64" s="27" t="s">
        <v>4014</v>
      </c>
    </row>
    <row r="65" spans="1:14" x14ac:dyDescent="0.2">
      <c r="A65" s="27" t="s">
        <v>4015</v>
      </c>
      <c r="B65" s="164">
        <v>-10305626.553076901</v>
      </c>
      <c r="C65" s="164">
        <v>-10247768.52</v>
      </c>
      <c r="D65" s="164">
        <v>-10206389.7530769</v>
      </c>
      <c r="E65" s="164">
        <v>-10203920.056923</v>
      </c>
      <c r="F65" s="164">
        <v>-10192601.2184615</v>
      </c>
      <c r="G65" s="164">
        <v>-10149733.8084615</v>
      </c>
      <c r="H65" s="164">
        <v>-10095893.793846101</v>
      </c>
      <c r="I65" s="164">
        <v>-9980767.65076923</v>
      </c>
      <c r="J65" s="164">
        <v>-9922172.3730769195</v>
      </c>
      <c r="K65" s="164">
        <v>-9933305.0853846092</v>
      </c>
      <c r="L65" s="164">
        <v>-16684796.2561538</v>
      </c>
      <c r="M65" s="164">
        <v>-8805524.5638461504</v>
      </c>
      <c r="N65" s="164">
        <v>-8805524.5638461504</v>
      </c>
    </row>
    <row r="66" spans="1:14" x14ac:dyDescent="0.2">
      <c r="A66" s="27" t="s">
        <v>4016</v>
      </c>
      <c r="B66" s="164">
        <v>39901680.951538399</v>
      </c>
      <c r="C66" s="164">
        <v>38519914.226922996</v>
      </c>
      <c r="D66" s="164">
        <v>39406751.073846102</v>
      </c>
      <c r="E66" s="164">
        <v>38929344.053076901</v>
      </c>
      <c r="F66" s="164">
        <v>37493215.072307602</v>
      </c>
      <c r="G66" s="164">
        <v>37491826.240000002</v>
      </c>
      <c r="H66" s="164">
        <v>37686274.8976923</v>
      </c>
      <c r="I66" s="164">
        <v>34992747.066923</v>
      </c>
      <c r="J66" s="164">
        <v>36955436.108461499</v>
      </c>
      <c r="K66" s="164">
        <v>35826361.633076899</v>
      </c>
      <c r="L66" s="164">
        <v>43268851.531538397</v>
      </c>
      <c r="M66" s="164">
        <v>36391722.927692302</v>
      </c>
      <c r="N66" s="164">
        <v>36391722.927692302</v>
      </c>
    </row>
    <row r="67" spans="1:14" x14ac:dyDescent="0.2">
      <c r="A67" s="27" t="s">
        <v>4017</v>
      </c>
      <c r="B67" s="164">
        <v>28.846153846153801</v>
      </c>
      <c r="C67" s="164">
        <v>28.846153846153801</v>
      </c>
      <c r="D67" s="164">
        <v>28.846153846153801</v>
      </c>
      <c r="E67" s="164">
        <v>28.846153846153801</v>
      </c>
      <c r="F67" s="164">
        <v>19.230769230769202</v>
      </c>
      <c r="G67" s="164">
        <v>9.6153846153846096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4018</v>
      </c>
      <c r="B68" s="164">
        <v>-4080.8607692307601</v>
      </c>
      <c r="C68" s="164">
        <v>-4080.8607692307601</v>
      </c>
      <c r="D68" s="164">
        <v>-4080.8607692307601</v>
      </c>
      <c r="E68" s="164">
        <v>-2720.5738461538399</v>
      </c>
      <c r="F68" s="164">
        <v>-1360.2869230769199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</row>
    <row r="69" spans="1:14" x14ac:dyDescent="0.2">
      <c r="A69" s="27" t="s">
        <v>4019</v>
      </c>
      <c r="B69" s="164">
        <v>8134490.80692307</v>
      </c>
      <c r="C69" s="164">
        <v>7911904.31461538</v>
      </c>
      <c r="D69" s="164">
        <v>7179401.8084615301</v>
      </c>
      <c r="E69" s="164">
        <v>8765010.6038461495</v>
      </c>
      <c r="F69" s="164">
        <v>10043236.4961538</v>
      </c>
      <c r="G69" s="164">
        <v>11149164.346153799</v>
      </c>
      <c r="H69" s="164">
        <v>11153353.851538399</v>
      </c>
      <c r="I69" s="164">
        <v>11018706.691538399</v>
      </c>
      <c r="J69" s="164">
        <v>10427476.6446153</v>
      </c>
      <c r="K69" s="164">
        <v>10380789.364615301</v>
      </c>
      <c r="L69" s="164">
        <v>10353189.0561538</v>
      </c>
      <c r="M69" s="164">
        <v>10115493.4730769</v>
      </c>
      <c r="N69" s="164">
        <v>10115493.4730769</v>
      </c>
    </row>
    <row r="70" spans="1:14" x14ac:dyDescent="0.2">
      <c r="A70" s="27" t="s">
        <v>4020</v>
      </c>
      <c r="B70" s="164">
        <v>24659.408461538402</v>
      </c>
      <c r="C70" s="164">
        <v>20372.423846153801</v>
      </c>
      <c r="D70" s="164">
        <v>16085.4392307692</v>
      </c>
      <c r="E70" s="164">
        <v>11728.7861538461</v>
      </c>
      <c r="F70" s="164">
        <v>7372.1330769230699</v>
      </c>
      <c r="G70" s="164">
        <v>7302.4646153846097</v>
      </c>
      <c r="H70" s="164">
        <v>7232.7961538461504</v>
      </c>
      <c r="I70" s="164">
        <v>7163.1276923076903</v>
      </c>
      <c r="J70" s="164">
        <v>7093.4592307692201</v>
      </c>
      <c r="K70" s="164">
        <v>7023.7907692307599</v>
      </c>
      <c r="L70" s="164">
        <v>6954.1223076922997</v>
      </c>
      <c r="M70" s="164">
        <v>6884.4538461538395</v>
      </c>
      <c r="N70" s="164">
        <v>6884.4538461538395</v>
      </c>
    </row>
    <row r="71" spans="1:14" x14ac:dyDescent="0.2">
      <c r="A71" s="27" t="s">
        <v>4021</v>
      </c>
      <c r="B71" s="164">
        <v>19042.47</v>
      </c>
      <c r="C71" s="164">
        <v>16438.490000000002</v>
      </c>
      <c r="D71" s="164">
        <v>13834.51</v>
      </c>
      <c r="E71" s="164">
        <v>11230.529999999901</v>
      </c>
      <c r="F71" s="164">
        <v>8626.5499999999902</v>
      </c>
      <c r="G71" s="164">
        <v>8626.5499999999902</v>
      </c>
      <c r="H71" s="164">
        <v>8626.5499999999902</v>
      </c>
      <c r="I71" s="164">
        <v>8626.5499999999902</v>
      </c>
      <c r="J71" s="164">
        <v>8626.5499999999902</v>
      </c>
      <c r="K71" s="164">
        <v>8626.5499999999902</v>
      </c>
      <c r="L71" s="164">
        <v>8626.5499999999902</v>
      </c>
      <c r="M71" s="164">
        <v>8626.5499999999902</v>
      </c>
      <c r="N71" s="164">
        <v>8626.5499999999902</v>
      </c>
    </row>
    <row r="72" spans="1:14" x14ac:dyDescent="0.2">
      <c r="A72" s="27" t="s">
        <v>4022</v>
      </c>
      <c r="B72" s="164">
        <v>-1801587.4461538401</v>
      </c>
      <c r="C72" s="164">
        <v>-1783773.4438461501</v>
      </c>
      <c r="D72" s="164">
        <v>-1766982.89615384</v>
      </c>
      <c r="E72" s="164">
        <v>-1753456.9499999899</v>
      </c>
      <c r="F72" s="164">
        <v>-1724981.6023076901</v>
      </c>
      <c r="G72" s="164">
        <v>-1697169.89384615</v>
      </c>
      <c r="H72" s="164">
        <v>-1670318.36692307</v>
      </c>
      <c r="I72" s="164">
        <v>-1643622.24307692</v>
      </c>
      <c r="J72" s="164">
        <v>-1617746.67076923</v>
      </c>
      <c r="K72" s="164">
        <v>-1625941.3184615299</v>
      </c>
      <c r="L72" s="164">
        <v>-1634321.4638461501</v>
      </c>
      <c r="M72" s="164">
        <v>-1642720.1961538401</v>
      </c>
      <c r="N72" s="164">
        <v>-1642720.1961538401</v>
      </c>
    </row>
    <row r="73" spans="1:14" x14ac:dyDescent="0.2">
      <c r="A73" s="27" t="s">
        <v>4023</v>
      </c>
      <c r="B73" s="164">
        <v>2180912.9292307599</v>
      </c>
      <c r="C73" s="164">
        <v>2279868.9553846102</v>
      </c>
      <c r="D73" s="164">
        <v>2351704.5315384599</v>
      </c>
      <c r="E73" s="164">
        <v>2183879.61153846</v>
      </c>
      <c r="F73" s="164">
        <v>2021471.4561538401</v>
      </c>
      <c r="G73" s="164">
        <v>1891100.9069230701</v>
      </c>
      <c r="H73" s="164">
        <v>1709116.1046153801</v>
      </c>
      <c r="I73" s="164">
        <v>1534687.4469230699</v>
      </c>
      <c r="J73" s="164">
        <v>1357397.45076923</v>
      </c>
      <c r="K73" s="164">
        <v>1158103.2884615301</v>
      </c>
      <c r="L73" s="164">
        <v>952295.42076923</v>
      </c>
      <c r="M73" s="164">
        <v>748427.32384615298</v>
      </c>
      <c r="N73" s="164">
        <v>748427.32384615298</v>
      </c>
    </row>
    <row r="74" spans="1:14" x14ac:dyDescent="0.2">
      <c r="A74" s="27" t="s">
        <v>4024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4025</v>
      </c>
      <c r="B75" s="164">
        <v>-18536573.385384601</v>
      </c>
      <c r="C75" s="164">
        <v>-17329434.673076902</v>
      </c>
      <c r="D75" s="164">
        <v>-18346276.361538399</v>
      </c>
      <c r="E75" s="164">
        <v>-18461061.803076901</v>
      </c>
      <c r="F75" s="164">
        <v>-17251284.677692302</v>
      </c>
      <c r="G75" s="164">
        <v>-17448650.0107692</v>
      </c>
      <c r="H75" s="164">
        <v>-17541805.358461499</v>
      </c>
      <c r="I75" s="164">
        <v>-14811448.672307599</v>
      </c>
      <c r="J75" s="164">
        <v>-16681318.540769201</v>
      </c>
      <c r="K75" s="164">
        <v>-15333622.516922999</v>
      </c>
      <c r="L75" s="164">
        <v>-15810433.2315384</v>
      </c>
      <c r="M75" s="164">
        <v>-16600309.4907692</v>
      </c>
      <c r="N75" s="164">
        <v>-16600309.4907692</v>
      </c>
    </row>
    <row r="76" spans="1:14" x14ac:dyDescent="0.2">
      <c r="A76" s="27" t="s">
        <v>4026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4027</v>
      </c>
      <c r="B77" s="164">
        <v>22842753.075384598</v>
      </c>
      <c r="C77" s="164">
        <v>22513389.221538398</v>
      </c>
      <c r="D77" s="164">
        <v>22407514.1507692</v>
      </c>
      <c r="E77" s="164">
        <v>21922248.296153799</v>
      </c>
      <c r="F77" s="164">
        <v>23049063.179230701</v>
      </c>
      <c r="G77" s="164">
        <v>22751575.926922999</v>
      </c>
      <c r="H77" s="164">
        <v>21951938.877692301</v>
      </c>
      <c r="I77" s="164">
        <v>22896642.857692301</v>
      </c>
      <c r="J77" s="164">
        <v>23568615.3215384</v>
      </c>
      <c r="K77" s="164">
        <v>24622009.930769201</v>
      </c>
      <c r="L77" s="164">
        <v>24402633.860769201</v>
      </c>
      <c r="M77" s="164">
        <v>23449349.910769202</v>
      </c>
      <c r="N77" s="164">
        <v>23449349.910769202</v>
      </c>
    </row>
    <row r="78" spans="1:14" x14ac:dyDescent="0.2">
      <c r="A78" s="27" t="s">
        <v>4028</v>
      </c>
      <c r="B78" s="164">
        <v>-1464317.8038461499</v>
      </c>
      <c r="C78" s="164">
        <v>-1540067.0561538399</v>
      </c>
      <c r="D78" s="164">
        <v>-1602226.55230769</v>
      </c>
      <c r="E78" s="164">
        <v>-1663789.28</v>
      </c>
      <c r="F78" s="164">
        <v>-1711853.31230769</v>
      </c>
      <c r="G78" s="164">
        <v>-1902912.12846153</v>
      </c>
      <c r="H78" s="164">
        <v>-1945765.9715384601</v>
      </c>
      <c r="I78" s="164">
        <v>-2018008.2615384599</v>
      </c>
      <c r="J78" s="164">
        <v>-2085378.98538461</v>
      </c>
      <c r="K78" s="164">
        <v>-2151053.7438461501</v>
      </c>
      <c r="L78" s="164">
        <v>-2191979.4515384599</v>
      </c>
      <c r="M78" s="164">
        <v>-2245227.4700000002</v>
      </c>
      <c r="N78" s="164">
        <v>-2245227.4700000002</v>
      </c>
    </row>
    <row r="79" spans="1:14" x14ac:dyDescent="0.2">
      <c r="A79" s="30" t="s">
        <v>4029</v>
      </c>
      <c r="B79" s="164">
        <v>40991382.438461497</v>
      </c>
      <c r="C79" s="164">
        <v>40356791.924615301</v>
      </c>
      <c r="D79" s="164">
        <v>39449363.936153799</v>
      </c>
      <c r="E79" s="164">
        <v>39738522.063076898</v>
      </c>
      <c r="F79" s="164">
        <v>41740923.020000003</v>
      </c>
      <c r="G79" s="164">
        <v>42101140.208461501</v>
      </c>
      <c r="H79" s="164">
        <v>41262759.586923003</v>
      </c>
      <c r="I79" s="164">
        <v>42004726.9130769</v>
      </c>
      <c r="J79" s="164">
        <v>42018028.9646153</v>
      </c>
      <c r="K79" s="164">
        <v>42958991.893076897</v>
      </c>
      <c r="L79" s="164">
        <v>42671020.1384615</v>
      </c>
      <c r="M79" s="164">
        <v>41426722.918461502</v>
      </c>
      <c r="N79" s="164">
        <v>41426722.918461502</v>
      </c>
    </row>
    <row r="80" spans="1:14" x14ac:dyDescent="0.2">
      <c r="A80" s="27" t="s">
        <v>4030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</row>
    <row r="81" spans="1:14" x14ac:dyDescent="0.2">
      <c r="A81" s="30" t="s">
        <v>4031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</row>
    <row r="82" spans="1:14" x14ac:dyDescent="0.2">
      <c r="A82" s="27" t="s">
        <v>4032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</row>
    <row r="83" spans="1:14" x14ac:dyDescent="0.2">
      <c r="A83" s="27" t="s">
        <v>4033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4034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30" t="s">
        <v>4035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27" t="s">
        <v>4036</v>
      </c>
      <c r="B86" s="164">
        <v>3452561.15</v>
      </c>
      <c r="C86" s="164">
        <v>3452561.15</v>
      </c>
      <c r="D86" s="164">
        <v>3452561.15</v>
      </c>
      <c r="E86" s="164">
        <v>3452561.15</v>
      </c>
      <c r="F86" s="164">
        <v>3452561.15</v>
      </c>
      <c r="G86" s="164">
        <v>3452561.15</v>
      </c>
      <c r="H86" s="164">
        <v>3452561.15</v>
      </c>
      <c r="I86" s="164">
        <v>3186979.5230769198</v>
      </c>
      <c r="J86" s="164">
        <v>2921397.8961538398</v>
      </c>
      <c r="K86" s="164">
        <v>2655816.2692307602</v>
      </c>
      <c r="L86" s="164">
        <v>2390234.6423076899</v>
      </c>
      <c r="M86" s="164">
        <v>2124653.0153846098</v>
      </c>
      <c r="N86" s="164">
        <v>2124653.0153846098</v>
      </c>
    </row>
    <row r="87" spans="1:14" x14ac:dyDescent="0.2">
      <c r="A87" s="27" t="s">
        <v>4037</v>
      </c>
      <c r="B87" s="164">
        <v>2554234.6846153801</v>
      </c>
      <c r="C87" s="164">
        <v>2554785.8253846099</v>
      </c>
      <c r="D87" s="164">
        <v>2523007.7315384601</v>
      </c>
      <c r="E87" s="164">
        <v>2503849.4753846098</v>
      </c>
      <c r="F87" s="164">
        <v>2482332.3153846101</v>
      </c>
      <c r="G87" s="164">
        <v>2460815.1553846099</v>
      </c>
      <c r="H87" s="164">
        <v>2439297.9953846098</v>
      </c>
      <c r="I87" s="164">
        <v>2417780.8353846101</v>
      </c>
      <c r="J87" s="164">
        <v>2396263.67538461</v>
      </c>
      <c r="K87" s="164">
        <v>2374746.5153846098</v>
      </c>
      <c r="L87" s="164">
        <v>2377332.5676922998</v>
      </c>
      <c r="M87" s="164">
        <v>2379918.62</v>
      </c>
      <c r="N87" s="164">
        <v>2379918.62</v>
      </c>
    </row>
    <row r="88" spans="1:14" x14ac:dyDescent="0.2">
      <c r="A88" s="27" t="s">
        <v>4038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1933.0769230769199</v>
      </c>
      <c r="M88" s="164">
        <v>1933.0769230769199</v>
      </c>
      <c r="N88" s="164">
        <v>1933.0769230769199</v>
      </c>
    </row>
    <row r="89" spans="1:14" x14ac:dyDescent="0.2">
      <c r="A89" s="27" t="s">
        <v>4039</v>
      </c>
      <c r="B89" s="164">
        <v>17209751.6476923</v>
      </c>
      <c r="C89" s="164">
        <v>16560357.4176923</v>
      </c>
      <c r="D89" s="164">
        <v>16231875.1630769</v>
      </c>
      <c r="E89" s="164">
        <v>16146145.605384599</v>
      </c>
      <c r="F89" s="164">
        <v>15547797.213076901</v>
      </c>
      <c r="G89" s="164">
        <v>16622024.046153801</v>
      </c>
      <c r="H89" s="164">
        <v>15187429.541538401</v>
      </c>
      <c r="I89" s="164">
        <v>15108509.181538399</v>
      </c>
      <c r="J89" s="164">
        <v>15027699.2384615</v>
      </c>
      <c r="K89" s="164">
        <v>14917207.002307599</v>
      </c>
      <c r="L89" s="164">
        <v>14916282.700769201</v>
      </c>
      <c r="M89" s="164">
        <v>14955412.254615299</v>
      </c>
      <c r="N89" s="164">
        <v>14955412.254615299</v>
      </c>
    </row>
    <row r="90" spans="1:14" x14ac:dyDescent="0.2">
      <c r="A90" s="27" t="s">
        <v>4040</v>
      </c>
      <c r="B90" s="164">
        <v>933303.62230769196</v>
      </c>
      <c r="C90" s="164">
        <v>981619.40923076903</v>
      </c>
      <c r="D90" s="164">
        <v>984711.34846153797</v>
      </c>
      <c r="E90" s="164">
        <v>1005508.72</v>
      </c>
      <c r="F90" s="164">
        <v>1014295.38076923</v>
      </c>
      <c r="G90" s="164">
        <v>1023711.99846153</v>
      </c>
      <c r="H90" s="164">
        <v>1042730.2576923</v>
      </c>
      <c r="I90" s="164">
        <v>1055080.7092307601</v>
      </c>
      <c r="J90" s="164">
        <v>1062912.97</v>
      </c>
      <c r="K90" s="164">
        <v>1068506.2346153799</v>
      </c>
      <c r="L90" s="164">
        <v>1087738.4392307601</v>
      </c>
      <c r="M90" s="164">
        <v>1126325.01538461</v>
      </c>
      <c r="N90" s="164">
        <v>1126325.01538461</v>
      </c>
    </row>
    <row r="91" spans="1:14" x14ac:dyDescent="0.2">
      <c r="A91" s="27" t="s">
        <v>4041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4042</v>
      </c>
      <c r="B92" s="164">
        <v>449077092.86461502</v>
      </c>
      <c r="C92" s="164">
        <v>449152587.21769202</v>
      </c>
      <c r="D92" s="164">
        <v>448424694.81307697</v>
      </c>
      <c r="E92" s="164">
        <v>452728527.00076902</v>
      </c>
      <c r="F92" s="164">
        <v>452291041.31307697</v>
      </c>
      <c r="G92" s="164">
        <v>456765853.32692301</v>
      </c>
      <c r="H92" s="164">
        <v>463798253.41538399</v>
      </c>
      <c r="I92" s="164">
        <v>466041314.87538397</v>
      </c>
      <c r="J92" s="164">
        <v>474031420.57999998</v>
      </c>
      <c r="K92" s="164">
        <v>470739511.54922998</v>
      </c>
      <c r="L92" s="164">
        <v>466000216.086923</v>
      </c>
      <c r="M92" s="164">
        <v>466158026.21153802</v>
      </c>
      <c r="N92" s="164">
        <v>466158026.21153802</v>
      </c>
    </row>
    <row r="93" spans="1:14" x14ac:dyDescent="0.2">
      <c r="A93" s="27" t="s">
        <v>4043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</row>
    <row r="94" spans="1:14" x14ac:dyDescent="0.2">
      <c r="A94" s="27" t="s">
        <v>4044</v>
      </c>
      <c r="B94" s="164">
        <v>175986.86923076899</v>
      </c>
      <c r="C94" s="164">
        <v>215813.78076923001</v>
      </c>
      <c r="D94" s="164">
        <v>254696.96153846101</v>
      </c>
      <c r="E94" s="164">
        <v>297565.352307692</v>
      </c>
      <c r="F94" s="164">
        <v>343437.78153846099</v>
      </c>
      <c r="G94" s="164">
        <v>505030.22307692299</v>
      </c>
      <c r="H94" s="164">
        <v>513916.81615384598</v>
      </c>
      <c r="I94" s="164">
        <v>526265.27999999898</v>
      </c>
      <c r="J94" s="164">
        <v>535002.714615384</v>
      </c>
      <c r="K94" s="164">
        <v>543927.99384615303</v>
      </c>
      <c r="L94" s="164">
        <v>553305.301538461</v>
      </c>
      <c r="M94" s="164">
        <v>560547.80769230705</v>
      </c>
      <c r="N94" s="164">
        <v>560547.80769230705</v>
      </c>
    </row>
    <row r="95" spans="1:14" x14ac:dyDescent="0.2">
      <c r="A95" s="27" t="s">
        <v>4045</v>
      </c>
      <c r="B95" s="164">
        <v>33578544.140769199</v>
      </c>
      <c r="C95" s="164">
        <v>32668260.862307601</v>
      </c>
      <c r="D95" s="164">
        <v>32057055.176153801</v>
      </c>
      <c r="E95" s="164">
        <v>30771937.519999899</v>
      </c>
      <c r="F95" s="164">
        <v>30137989.543076899</v>
      </c>
      <c r="G95" s="164">
        <v>29179179.608461499</v>
      </c>
      <c r="H95" s="164">
        <v>25935992.3153846</v>
      </c>
      <c r="I95" s="164">
        <v>21943056.7192307</v>
      </c>
      <c r="J95" s="164">
        <v>19931824.790769201</v>
      </c>
      <c r="K95" s="164">
        <v>16654407.628461501</v>
      </c>
      <c r="L95" s="164">
        <v>15270646.6523076</v>
      </c>
      <c r="M95" s="164">
        <v>14236521.6453846</v>
      </c>
      <c r="N95" s="164">
        <v>14236521.6453846</v>
      </c>
    </row>
    <row r="96" spans="1:14" x14ac:dyDescent="0.2">
      <c r="A96" s="27" t="s">
        <v>4046</v>
      </c>
      <c r="B96" s="164">
        <v>1795325.0538461499</v>
      </c>
      <c r="C96" s="164">
        <v>1277365.7953846101</v>
      </c>
      <c r="D96" s="164">
        <v>1153995.37153846</v>
      </c>
      <c r="E96" s="164">
        <v>1148725.9592307601</v>
      </c>
      <c r="F96" s="164">
        <v>1148217.8776922999</v>
      </c>
      <c r="G96" s="164">
        <v>1125581.08692307</v>
      </c>
      <c r="H96" s="164">
        <v>1054103.59461538</v>
      </c>
      <c r="I96" s="164">
        <v>1072483.07153846</v>
      </c>
      <c r="J96" s="164">
        <v>996720.09153846104</v>
      </c>
      <c r="K96" s="164">
        <v>918808.17538461497</v>
      </c>
      <c r="L96" s="164">
        <v>974856.88384615304</v>
      </c>
      <c r="M96" s="164">
        <v>914108.26307692204</v>
      </c>
      <c r="N96" s="164">
        <v>914108.26307692204</v>
      </c>
    </row>
    <row r="97" spans="1:14" x14ac:dyDescent="0.2">
      <c r="A97" s="27" t="s">
        <v>4047</v>
      </c>
      <c r="B97" s="164">
        <v>28336144.7192307</v>
      </c>
      <c r="C97" s="164">
        <v>28764209.046923</v>
      </c>
      <c r="D97" s="164">
        <v>29051012.586153802</v>
      </c>
      <c r="E97" s="164">
        <v>29462981.619230699</v>
      </c>
      <c r="F97" s="164">
        <v>30038130.086922999</v>
      </c>
      <c r="G97" s="164">
        <v>30070909.363846101</v>
      </c>
      <c r="H97" s="164">
        <v>30204732.087692302</v>
      </c>
      <c r="I97" s="164">
        <v>30266095.272307601</v>
      </c>
      <c r="J97" s="164">
        <v>30456688.196153801</v>
      </c>
      <c r="K97" s="164">
        <v>30567691.486923002</v>
      </c>
      <c r="L97" s="164">
        <v>30906901.687692299</v>
      </c>
      <c r="M97" s="164">
        <v>31063658.532307599</v>
      </c>
      <c r="N97" s="164">
        <v>31063658.532307599</v>
      </c>
    </row>
    <row r="98" spans="1:14" x14ac:dyDescent="0.2">
      <c r="A98" s="27" t="s">
        <v>4048</v>
      </c>
      <c r="B98" s="164">
        <v>208345.16230769199</v>
      </c>
      <c r="C98" s="164">
        <v>189329.64307692199</v>
      </c>
      <c r="D98" s="164">
        <v>180155.19307692201</v>
      </c>
      <c r="E98" s="164">
        <v>184672.482307692</v>
      </c>
      <c r="F98" s="164">
        <v>183075.35538461499</v>
      </c>
      <c r="G98" s="164">
        <v>182878.07692307601</v>
      </c>
      <c r="H98" s="164">
        <v>205746.49076923</v>
      </c>
      <c r="I98" s="164">
        <v>234127.792307692</v>
      </c>
      <c r="J98" s="164">
        <v>233064.68692307599</v>
      </c>
      <c r="K98" s="164">
        <v>197525.92384615299</v>
      </c>
      <c r="L98" s="164">
        <v>194515.18999999901</v>
      </c>
      <c r="M98" s="164">
        <v>196693.624615384</v>
      </c>
      <c r="N98" s="164">
        <v>196693.624615384</v>
      </c>
    </row>
    <row r="99" spans="1:14" x14ac:dyDescent="0.2">
      <c r="A99" s="27" t="s">
        <v>4049</v>
      </c>
      <c r="B99" s="164">
        <v>4790313.0530769201</v>
      </c>
      <c r="C99" s="164">
        <v>4811123.3761538398</v>
      </c>
      <c r="D99" s="164">
        <v>4822918.2738461504</v>
      </c>
      <c r="E99" s="164">
        <v>4833477.40076923</v>
      </c>
      <c r="F99" s="164">
        <v>4885142.1015384598</v>
      </c>
      <c r="G99" s="164">
        <v>4873556.9669230701</v>
      </c>
      <c r="H99" s="164">
        <v>4865300.1684615295</v>
      </c>
      <c r="I99" s="164">
        <v>4864523.16384615</v>
      </c>
      <c r="J99" s="164">
        <v>4873107.72</v>
      </c>
      <c r="K99" s="164">
        <v>4907935.3053846098</v>
      </c>
      <c r="L99" s="164">
        <v>4899800.5115384599</v>
      </c>
      <c r="M99" s="164">
        <v>4906275.1046153801</v>
      </c>
      <c r="N99" s="164">
        <v>4906275.1046153801</v>
      </c>
    </row>
    <row r="100" spans="1:14" x14ac:dyDescent="0.2">
      <c r="A100" s="27" t="s">
        <v>4050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</row>
    <row r="101" spans="1:14" x14ac:dyDescent="0.2">
      <c r="A101" s="27" t="s">
        <v>4051</v>
      </c>
      <c r="B101" s="164">
        <v>277680.05</v>
      </c>
      <c r="C101" s="164">
        <v>277680.05</v>
      </c>
      <c r="D101" s="164">
        <v>277680.05</v>
      </c>
      <c r="E101" s="164">
        <v>277680.05</v>
      </c>
      <c r="F101" s="164">
        <v>277680.05</v>
      </c>
      <c r="G101" s="164">
        <v>277680.05</v>
      </c>
      <c r="H101" s="164">
        <v>277680.05</v>
      </c>
      <c r="I101" s="164">
        <v>256320.04615384599</v>
      </c>
      <c r="J101" s="164">
        <v>234960.042307692</v>
      </c>
      <c r="K101" s="164">
        <v>213600.038461538</v>
      </c>
      <c r="L101" s="164">
        <v>192240.03461538401</v>
      </c>
      <c r="M101" s="164">
        <v>170880.03076923001</v>
      </c>
      <c r="N101" s="164">
        <v>170880.03076923001</v>
      </c>
    </row>
    <row r="102" spans="1:14" x14ac:dyDescent="0.2">
      <c r="A102" s="30" t="s">
        <v>4052</v>
      </c>
      <c r="B102" s="164">
        <v>542389283.01769197</v>
      </c>
      <c r="C102" s="164">
        <v>540905693.574615</v>
      </c>
      <c r="D102" s="164">
        <v>539414363.81846094</v>
      </c>
      <c r="E102" s="164">
        <v>542813632.33538401</v>
      </c>
      <c r="F102" s="164">
        <v>541801700.16846097</v>
      </c>
      <c r="G102" s="164">
        <v>546539781.05307603</v>
      </c>
      <c r="H102" s="164">
        <v>548977743.88307595</v>
      </c>
      <c r="I102" s="164">
        <v>546972536.46999896</v>
      </c>
      <c r="J102" s="164">
        <v>552701062.60230696</v>
      </c>
      <c r="K102" s="164">
        <v>545759684.12307596</v>
      </c>
      <c r="L102" s="164">
        <v>539766003.77538395</v>
      </c>
      <c r="M102" s="164">
        <v>538794953.20230699</v>
      </c>
      <c r="N102" s="164">
        <v>538794953.20230699</v>
      </c>
    </row>
    <row r="103" spans="1:14" x14ac:dyDescent="0.2">
      <c r="A103" s="27" t="s">
        <v>4053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4054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</row>
    <row r="105" spans="1:14" x14ac:dyDescent="0.2">
      <c r="A105" s="27" t="s">
        <v>4055</v>
      </c>
      <c r="B105" s="164">
        <v>4495541.2361538401</v>
      </c>
      <c r="C105" s="164">
        <v>4277005.6015384598</v>
      </c>
      <c r="D105" s="164">
        <v>4029629.99</v>
      </c>
      <c r="E105" s="164">
        <v>3881573.3176922998</v>
      </c>
      <c r="F105" s="164">
        <v>3731586.9876923002</v>
      </c>
      <c r="G105" s="164">
        <v>3695221.89076922</v>
      </c>
      <c r="H105" s="164">
        <v>3737489.05692307</v>
      </c>
      <c r="I105" s="164">
        <v>3605960.7915384602</v>
      </c>
      <c r="J105" s="164">
        <v>3535388.10384615</v>
      </c>
      <c r="K105" s="164">
        <v>3562706.2269230699</v>
      </c>
      <c r="L105" s="164">
        <v>3413130.92076923</v>
      </c>
      <c r="M105" s="164">
        <v>3290865.7692307699</v>
      </c>
      <c r="N105" s="164">
        <v>3290865.7692307699</v>
      </c>
    </row>
    <row r="106" spans="1:14" x14ac:dyDescent="0.2">
      <c r="A106" s="27" t="s">
        <v>4056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</row>
    <row r="107" spans="1:14" x14ac:dyDescent="0.2">
      <c r="A107" s="27" t="s">
        <v>4057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</row>
    <row r="108" spans="1:14" x14ac:dyDescent="0.2">
      <c r="A108" s="27" t="s">
        <v>4058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4059</v>
      </c>
      <c r="B109" s="164">
        <v>184085.14384615299</v>
      </c>
      <c r="C109" s="164">
        <v>195322.389999999</v>
      </c>
      <c r="D109" s="164">
        <v>215015.93769230699</v>
      </c>
      <c r="E109" s="164">
        <v>245171.683846153</v>
      </c>
      <c r="F109" s="164">
        <v>264062.71923076903</v>
      </c>
      <c r="G109" s="164">
        <v>290823.42692307598</v>
      </c>
      <c r="H109" s="164">
        <v>319566.65615384601</v>
      </c>
      <c r="I109" s="164">
        <v>357916.87230769201</v>
      </c>
      <c r="J109" s="164">
        <v>388193.706153846</v>
      </c>
      <c r="K109" s="164">
        <v>393748.27076922997</v>
      </c>
      <c r="L109" s="164">
        <v>401585.96153846098</v>
      </c>
      <c r="M109" s="164">
        <v>406168.335384615</v>
      </c>
      <c r="N109" s="164">
        <v>406168.335384615</v>
      </c>
    </row>
    <row r="110" spans="1:14" x14ac:dyDescent="0.2">
      <c r="A110" s="27" t="s">
        <v>4060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4061</v>
      </c>
      <c r="B111" s="164">
        <v>3375065.6961538401</v>
      </c>
      <c r="C111" s="164">
        <v>4214163.1892307699</v>
      </c>
      <c r="D111" s="164">
        <v>4970190.6500000004</v>
      </c>
      <c r="E111" s="164">
        <v>5726218.1107692299</v>
      </c>
      <c r="F111" s="164">
        <v>6482245.5715384604</v>
      </c>
      <c r="G111" s="164">
        <v>7238273.03230769</v>
      </c>
      <c r="H111" s="164">
        <v>7994300.4930769196</v>
      </c>
      <c r="I111" s="164">
        <v>8389163.6961538401</v>
      </c>
      <c r="J111" s="164">
        <v>8591719.2069230694</v>
      </c>
      <c r="K111" s="164">
        <v>8601967.0253846105</v>
      </c>
      <c r="L111" s="164">
        <v>8603061.3453846108</v>
      </c>
      <c r="M111" s="164">
        <v>7336171.5638461504</v>
      </c>
      <c r="N111" s="164">
        <v>7336171.5638461504</v>
      </c>
    </row>
    <row r="112" spans="1:14" x14ac:dyDescent="0.2">
      <c r="A112" s="27" t="s">
        <v>4062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4063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</row>
    <row r="114" spans="1:14" x14ac:dyDescent="0.2">
      <c r="A114" s="27" t="s">
        <v>4064</v>
      </c>
      <c r="B114" s="164">
        <v>1074222.15384615</v>
      </c>
      <c r="C114" s="164">
        <v>753900.15384615306</v>
      </c>
      <c r="D114" s="164">
        <v>325183.61538461503</v>
      </c>
      <c r="E114" s="164">
        <v>325183.61538461503</v>
      </c>
      <c r="F114" s="164">
        <v>325183.61538461503</v>
      </c>
      <c r="G114" s="164">
        <v>325183.61538461503</v>
      </c>
      <c r="H114" s="164">
        <v>325183.61538461503</v>
      </c>
      <c r="I114" s="164">
        <v>325183.61538461503</v>
      </c>
      <c r="J114" s="164">
        <v>325183.61538461503</v>
      </c>
      <c r="K114" s="164">
        <v>325183.61538461503</v>
      </c>
      <c r="L114" s="164">
        <v>325183.61538461503</v>
      </c>
      <c r="M114" s="164">
        <v>541388.30769230705</v>
      </c>
      <c r="N114" s="164">
        <v>541388.30769230705</v>
      </c>
    </row>
    <row r="115" spans="1:14" x14ac:dyDescent="0.2">
      <c r="A115" s="27" t="s">
        <v>4065</v>
      </c>
      <c r="B115" s="164">
        <v>4636257.1923076902</v>
      </c>
      <c r="C115" s="164">
        <v>6603656.64307692</v>
      </c>
      <c r="D115" s="164">
        <v>8571078.8261538409</v>
      </c>
      <c r="E115" s="164">
        <v>10549141.3015384</v>
      </c>
      <c r="F115" s="164">
        <v>10577504.084615299</v>
      </c>
      <c r="G115" s="164">
        <v>10744108.1553846</v>
      </c>
      <c r="H115" s="164">
        <v>10873905.529230701</v>
      </c>
      <c r="I115" s="164">
        <v>10874792.6592307</v>
      </c>
      <c r="J115" s="164">
        <v>10971235.4646153</v>
      </c>
      <c r="K115" s="164">
        <v>11778385.3407692</v>
      </c>
      <c r="L115" s="164">
        <v>12377997.446153799</v>
      </c>
      <c r="M115" s="164">
        <v>13527961.5015384</v>
      </c>
      <c r="N115" s="164">
        <v>13527961.5015384</v>
      </c>
    </row>
    <row r="116" spans="1:14" x14ac:dyDescent="0.2">
      <c r="A116" s="27" t="s">
        <v>4066</v>
      </c>
      <c r="B116" s="164">
        <v>4059.5038461538402</v>
      </c>
      <c r="C116" s="164">
        <v>12175.4623076923</v>
      </c>
      <c r="D116" s="164">
        <v>22609.921538461502</v>
      </c>
      <c r="E116" s="164">
        <v>30030.996153846099</v>
      </c>
      <c r="F116" s="164">
        <v>37782.526153846098</v>
      </c>
      <c r="G116" s="164">
        <v>43005.915384615299</v>
      </c>
      <c r="H116" s="164">
        <v>48229.304615384601</v>
      </c>
      <c r="I116" s="164">
        <v>53452.693846153801</v>
      </c>
      <c r="J116" s="164">
        <v>58721.68</v>
      </c>
      <c r="K116" s="164">
        <v>63990.666153846098</v>
      </c>
      <c r="L116" s="164">
        <v>71840.533846153805</v>
      </c>
      <c r="M116" s="164">
        <v>84777.973846153807</v>
      </c>
      <c r="N116" s="164">
        <v>84777.973846153807</v>
      </c>
    </row>
    <row r="117" spans="1:14" x14ac:dyDescent="0.2">
      <c r="A117" s="27" t="s">
        <v>4067</v>
      </c>
      <c r="B117" s="164">
        <v>47751043.727692299</v>
      </c>
      <c r="C117" s="164">
        <v>49045234.970769197</v>
      </c>
      <c r="D117" s="164">
        <v>50649338.6615384</v>
      </c>
      <c r="E117" s="164">
        <v>52820686.098461501</v>
      </c>
      <c r="F117" s="164">
        <v>42078701.3107692</v>
      </c>
      <c r="G117" s="164">
        <v>29275398.912307601</v>
      </c>
      <c r="H117" s="164">
        <v>31359898.6415384</v>
      </c>
      <c r="I117" s="164">
        <v>31995698.8276923</v>
      </c>
      <c r="J117" s="164">
        <v>33053090.670000002</v>
      </c>
      <c r="K117" s="164">
        <v>33133790.5776923</v>
      </c>
      <c r="L117" s="164">
        <v>35292457.192307599</v>
      </c>
      <c r="M117" s="164">
        <v>34929823.408461504</v>
      </c>
      <c r="N117" s="164">
        <v>34929823.408461504</v>
      </c>
    </row>
    <row r="118" spans="1:14" x14ac:dyDescent="0.2">
      <c r="A118" s="27" t="s">
        <v>4068</v>
      </c>
      <c r="B118" s="164">
        <v>14426.304615384601</v>
      </c>
      <c r="C118" s="164">
        <v>14458.3199999999</v>
      </c>
      <c r="D118" s="164">
        <v>14468.613846153799</v>
      </c>
      <c r="E118" s="164">
        <v>14480.273846153799</v>
      </c>
      <c r="F118" s="164">
        <v>14490.567692307601</v>
      </c>
      <c r="G118" s="164">
        <v>14522.583076923</v>
      </c>
      <c r="H118" s="164">
        <v>14530.78</v>
      </c>
      <c r="I118" s="164">
        <v>14537.6569230769</v>
      </c>
      <c r="J118" s="164">
        <v>14540.6553846153</v>
      </c>
      <c r="K118" s="164">
        <v>14541.464615384601</v>
      </c>
      <c r="L118" s="164">
        <v>14564.518461538401</v>
      </c>
      <c r="M118" s="164">
        <v>14597.0246153846</v>
      </c>
      <c r="N118" s="164">
        <v>14597.0246153846</v>
      </c>
    </row>
    <row r="119" spans="1:14" x14ac:dyDescent="0.2">
      <c r="A119" s="27" t="s">
        <v>4069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27" t="s">
        <v>4070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</row>
    <row r="121" spans="1:14" x14ac:dyDescent="0.2">
      <c r="A121" s="27" t="s">
        <v>4071</v>
      </c>
      <c r="B121" s="164">
        <v>19800</v>
      </c>
      <c r="C121" s="164">
        <v>19800</v>
      </c>
      <c r="D121" s="164">
        <v>19800</v>
      </c>
      <c r="E121" s="164">
        <v>19800</v>
      </c>
      <c r="F121" s="164">
        <v>19800</v>
      </c>
      <c r="G121" s="164">
        <v>19800</v>
      </c>
      <c r="H121" s="164">
        <v>19800</v>
      </c>
      <c r="I121" s="164">
        <v>19800</v>
      </c>
      <c r="J121" s="164">
        <v>19800</v>
      </c>
      <c r="K121" s="164">
        <v>19800</v>
      </c>
      <c r="L121" s="164">
        <v>19800</v>
      </c>
      <c r="M121" s="164">
        <v>19800</v>
      </c>
      <c r="N121" s="164">
        <v>19800</v>
      </c>
    </row>
    <row r="122" spans="1:14" x14ac:dyDescent="0.2">
      <c r="A122" s="27" t="s">
        <v>4072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4073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</row>
    <row r="124" spans="1:14" x14ac:dyDescent="0.2">
      <c r="A124" s="27" t="s">
        <v>4074</v>
      </c>
      <c r="B124" s="164">
        <v>-2831253.6915384601</v>
      </c>
      <c r="C124" s="164">
        <v>-3043969.6838461501</v>
      </c>
      <c r="D124" s="164">
        <v>-3223965.8523076898</v>
      </c>
      <c r="E124" s="164">
        <v>-3339321.2015384599</v>
      </c>
      <c r="F124" s="164">
        <v>-3501718.9915384599</v>
      </c>
      <c r="G124" s="164">
        <v>-3652583.4676923002</v>
      </c>
      <c r="H124" s="164">
        <v>-3755424.8299999898</v>
      </c>
      <c r="I124" s="164">
        <v>-3802053.3569230698</v>
      </c>
      <c r="J124" s="164">
        <v>-3792900.3330769199</v>
      </c>
      <c r="K124" s="164">
        <v>-3867227.9776923</v>
      </c>
      <c r="L124" s="164">
        <v>-3935374.8161538402</v>
      </c>
      <c r="M124" s="164">
        <v>-3662824.15</v>
      </c>
      <c r="N124" s="164">
        <v>-3662824.15</v>
      </c>
    </row>
    <row r="125" spans="1:14" x14ac:dyDescent="0.2">
      <c r="A125" s="27" t="s">
        <v>4075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4076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4077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4078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4079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30" t="s">
        <v>4080</v>
      </c>
      <c r="B130" s="164">
        <v>58723247.266923003</v>
      </c>
      <c r="C130" s="164">
        <v>62091747.046922997</v>
      </c>
      <c r="D130" s="164">
        <v>65593350.363846101</v>
      </c>
      <c r="E130" s="164">
        <v>70272964.196153805</v>
      </c>
      <c r="F130" s="164">
        <v>60029638.391538396</v>
      </c>
      <c r="G130" s="164">
        <v>47993754.063846096</v>
      </c>
      <c r="H130" s="164">
        <v>50937479.246923</v>
      </c>
      <c r="I130" s="164">
        <v>51834453.456153803</v>
      </c>
      <c r="J130" s="164">
        <v>53164972.769230701</v>
      </c>
      <c r="K130" s="164">
        <v>54026885.210000001</v>
      </c>
      <c r="L130" s="164">
        <v>56584246.717692301</v>
      </c>
      <c r="M130" s="164">
        <v>56488729.734615304</v>
      </c>
      <c r="N130" s="164">
        <v>56488729.734615304</v>
      </c>
    </row>
    <row r="131" spans="1:14" x14ac:dyDescent="0.2">
      <c r="A131" s="27" t="s">
        <v>4081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27" t="s">
        <v>4082</v>
      </c>
      <c r="B132" s="164">
        <v>-14494716.692307601</v>
      </c>
      <c r="C132" s="164">
        <v>-16033178.2307692</v>
      </c>
      <c r="D132" s="164">
        <v>-17033178.230769198</v>
      </c>
      <c r="E132" s="164">
        <v>-17648562.846153799</v>
      </c>
      <c r="F132" s="164">
        <v>-18263947.461538401</v>
      </c>
      <c r="G132" s="164">
        <v>-18879332.076923002</v>
      </c>
      <c r="H132" s="164">
        <v>-19494716.692307599</v>
      </c>
      <c r="I132" s="164">
        <v>-20123897.7530769</v>
      </c>
      <c r="J132" s="164">
        <v>-20973313.429230701</v>
      </c>
      <c r="K132" s="164">
        <v>-21438113.7207692</v>
      </c>
      <c r="L132" s="164">
        <v>-21902914.012307599</v>
      </c>
      <c r="M132" s="164">
        <v>-22060021.996153802</v>
      </c>
      <c r="N132" s="164">
        <v>-22060021.996153802</v>
      </c>
    </row>
    <row r="133" spans="1:14" x14ac:dyDescent="0.2">
      <c r="A133" s="27" t="s">
        <v>4083</v>
      </c>
      <c r="B133" s="164">
        <v>-736991</v>
      </c>
      <c r="C133" s="164">
        <v>-736991</v>
      </c>
      <c r="D133" s="164">
        <v>-736991</v>
      </c>
      <c r="E133" s="164">
        <v>-736991</v>
      </c>
      <c r="F133" s="164">
        <v>-736991</v>
      </c>
      <c r="G133" s="164">
        <v>-736991</v>
      </c>
      <c r="H133" s="164">
        <v>-736991</v>
      </c>
      <c r="I133" s="164">
        <v>-736991</v>
      </c>
      <c r="J133" s="164">
        <v>-736991</v>
      </c>
      <c r="K133" s="164">
        <v>-736991</v>
      </c>
      <c r="L133" s="164">
        <v>-736991</v>
      </c>
      <c r="M133" s="164">
        <v>-736991</v>
      </c>
      <c r="N133" s="164">
        <v>-736991</v>
      </c>
    </row>
    <row r="134" spans="1:14" x14ac:dyDescent="0.2">
      <c r="A134" s="27" t="s">
        <v>4084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4085</v>
      </c>
      <c r="B135" s="164">
        <v>-179278.78999999899</v>
      </c>
      <c r="C135" s="164">
        <v>-179278.78999999899</v>
      </c>
      <c r="D135" s="164">
        <v>-179278.78999999899</v>
      </c>
      <c r="E135" s="164">
        <v>-179278.78999999899</v>
      </c>
      <c r="F135" s="164">
        <v>-179278.78999999899</v>
      </c>
      <c r="G135" s="164">
        <v>-179278.78999999899</v>
      </c>
      <c r="H135" s="164">
        <v>-179278.78999999899</v>
      </c>
      <c r="I135" s="164">
        <v>-165482.34461538401</v>
      </c>
      <c r="J135" s="164">
        <v>-151685.89923076899</v>
      </c>
      <c r="K135" s="164">
        <v>-137889.45384615299</v>
      </c>
      <c r="L135" s="164">
        <v>-124093.008461538</v>
      </c>
      <c r="M135" s="164">
        <v>-110296.563076922</v>
      </c>
      <c r="N135" s="164">
        <v>-110296.563076922</v>
      </c>
    </row>
    <row r="136" spans="1:14" x14ac:dyDescent="0.2">
      <c r="A136" s="27" t="s">
        <v>4086</v>
      </c>
      <c r="B136" s="164">
        <v>-7969070.3130769199</v>
      </c>
      <c r="C136" s="164">
        <v>-8055723.4523076899</v>
      </c>
      <c r="D136" s="164">
        <v>-8147313.34153846</v>
      </c>
      <c r="E136" s="164">
        <v>-8251858.1138461502</v>
      </c>
      <c r="F136" s="164">
        <v>-8364645.1761538396</v>
      </c>
      <c r="G136" s="164">
        <v>-8485454.0546153802</v>
      </c>
      <c r="H136" s="164">
        <v>-8616585.0938461497</v>
      </c>
      <c r="I136" s="164">
        <v>-8755407.1961538401</v>
      </c>
      <c r="J136" s="164">
        <v>-8896337.4738461506</v>
      </c>
      <c r="K136" s="164">
        <v>-9022244.0115384609</v>
      </c>
      <c r="L136" s="164">
        <v>-9154881.4815384597</v>
      </c>
      <c r="M136" s="164">
        <v>-9328674.3453846108</v>
      </c>
      <c r="N136" s="164">
        <v>-9328674.3453846108</v>
      </c>
    </row>
    <row r="137" spans="1:14" x14ac:dyDescent="0.2">
      <c r="A137" s="30" t="s">
        <v>4087</v>
      </c>
      <c r="B137" s="164">
        <v>-23380056.795384601</v>
      </c>
      <c r="C137" s="164">
        <v>-25005171.473076899</v>
      </c>
      <c r="D137" s="164">
        <v>-26096761.362307601</v>
      </c>
      <c r="E137" s="164">
        <v>-26816690.749999899</v>
      </c>
      <c r="F137" s="164">
        <v>-27544862.427692302</v>
      </c>
      <c r="G137" s="164">
        <v>-28281055.921538401</v>
      </c>
      <c r="H137" s="164">
        <v>-29027571.5761538</v>
      </c>
      <c r="I137" s="164">
        <v>-29781778.293846101</v>
      </c>
      <c r="J137" s="164">
        <v>-30758327.802307598</v>
      </c>
      <c r="K137" s="164">
        <v>-31335238.186153799</v>
      </c>
      <c r="L137" s="164">
        <v>-31918879.502307601</v>
      </c>
      <c r="M137" s="164">
        <v>-32235983.904615302</v>
      </c>
      <c r="N137" s="164">
        <v>-32235983.904615302</v>
      </c>
    </row>
    <row r="138" spans="1:14" x14ac:dyDescent="0.2">
      <c r="A138" s="27" t="s">
        <v>4088</v>
      </c>
      <c r="B138" s="164">
        <v>-23582521.747692298</v>
      </c>
      <c r="C138" s="164">
        <v>-24064107.904615302</v>
      </c>
      <c r="D138" s="164">
        <v>-24531040.9084615</v>
      </c>
      <c r="E138" s="164">
        <v>-19325731.092307601</v>
      </c>
      <c r="F138" s="164">
        <v>-20946555.203846101</v>
      </c>
      <c r="G138" s="164">
        <v>-29758366.930769201</v>
      </c>
      <c r="H138" s="164">
        <v>-17745393.716922998</v>
      </c>
      <c r="I138" s="164">
        <v>1546010.5507692299</v>
      </c>
      <c r="J138" s="164">
        <v>6690227.43307692</v>
      </c>
      <c r="K138" s="164">
        <v>11414997.047692301</v>
      </c>
      <c r="L138" s="164">
        <v>15705052.9823076</v>
      </c>
      <c r="M138" s="164">
        <v>20069816.898461498</v>
      </c>
      <c r="N138" s="164">
        <v>20069816.898461498</v>
      </c>
    </row>
    <row r="139" spans="1:14" x14ac:dyDescent="0.2">
      <c r="A139" s="27" t="s">
        <v>4089</v>
      </c>
      <c r="B139" s="164">
        <v>-84746392.890000001</v>
      </c>
      <c r="C139" s="164">
        <v>-80985023.605384603</v>
      </c>
      <c r="D139" s="164">
        <v>-84595620.475384593</v>
      </c>
      <c r="E139" s="164">
        <v>-89323776.679999903</v>
      </c>
      <c r="F139" s="164">
        <v>-90489160.337692305</v>
      </c>
      <c r="G139" s="164">
        <v>-82823346.280000001</v>
      </c>
      <c r="H139" s="164">
        <v>-91294107.856922999</v>
      </c>
      <c r="I139" s="164">
        <v>-119172651.14384601</v>
      </c>
      <c r="J139" s="164">
        <v>-118787136.74923</v>
      </c>
      <c r="K139" s="164">
        <v>-125015519.40000001</v>
      </c>
      <c r="L139" s="164">
        <v>-153839943.661538</v>
      </c>
      <c r="M139" s="164">
        <v>-144469488.88846099</v>
      </c>
      <c r="N139" s="164">
        <v>-144469488.88846099</v>
      </c>
    </row>
    <row r="140" spans="1:14" x14ac:dyDescent="0.2">
      <c r="A140" s="27" t="s">
        <v>4090</v>
      </c>
      <c r="B140" s="164">
        <v>-2.3076874920381898E-3</v>
      </c>
      <c r="C140" s="164">
        <v>-3.0769196410591702E-3</v>
      </c>
      <c r="D140" s="164">
        <v>-3.0769196410591702E-3</v>
      </c>
      <c r="E140" s="164">
        <v>-3.0769196410591702E-3</v>
      </c>
      <c r="F140" s="164">
        <v>-2.2387561889795102E-9</v>
      </c>
      <c r="G140" s="164">
        <v>2.3076897307943798E-3</v>
      </c>
      <c r="H140" s="164">
        <v>2.3076897307943798E-3</v>
      </c>
      <c r="I140" s="164">
        <v>2.3076897307943798E-3</v>
      </c>
      <c r="J140" s="164">
        <v>2.3076897307943798E-3</v>
      </c>
      <c r="K140" s="164">
        <v>2.3076897307943798E-3</v>
      </c>
      <c r="L140" s="164">
        <v>-2.2387561889795102E-9</v>
      </c>
      <c r="M140" s="164">
        <v>-2.2387561889795102E-9</v>
      </c>
      <c r="N140" s="164">
        <v>-2.2387561889795102E-9</v>
      </c>
    </row>
    <row r="141" spans="1:14" x14ac:dyDescent="0.2">
      <c r="A141" s="27" t="s">
        <v>4091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27" t="s">
        <v>4092</v>
      </c>
      <c r="B142" s="164">
        <v>128966062.56</v>
      </c>
      <c r="C142" s="164">
        <v>126792543.663846</v>
      </c>
      <c r="D142" s="164">
        <v>127922303.32538401</v>
      </c>
      <c r="E142" s="164">
        <v>127473267.158461</v>
      </c>
      <c r="F142" s="164">
        <v>130260632.845384</v>
      </c>
      <c r="G142" s="164">
        <v>131041700.940769</v>
      </c>
      <c r="H142" s="164">
        <v>127694035.273076</v>
      </c>
      <c r="I142" s="164">
        <v>136399045.09307599</v>
      </c>
      <c r="J142" s="164">
        <v>131460899.89384601</v>
      </c>
      <c r="K142" s="164">
        <v>133190140.56</v>
      </c>
      <c r="L142" s="164">
        <v>157986725.80461499</v>
      </c>
      <c r="M142" s="164">
        <v>156493012.402307</v>
      </c>
      <c r="N142" s="164">
        <v>156493012.402307</v>
      </c>
    </row>
    <row r="143" spans="1:14" x14ac:dyDescent="0.2">
      <c r="A143" s="27" t="s">
        <v>4093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470.88461538461502</v>
      </c>
      <c r="N143" s="164">
        <v>470.88461538461502</v>
      </c>
    </row>
    <row r="144" spans="1:14" x14ac:dyDescent="0.2">
      <c r="A144" s="27" t="s">
        <v>4094</v>
      </c>
      <c r="B144" s="164">
        <v>258617.58384615101</v>
      </c>
      <c r="C144" s="164">
        <v>266105.37076922797</v>
      </c>
      <c r="D144" s="164">
        <v>392495.57923076698</v>
      </c>
      <c r="E144" s="164">
        <v>553444.90461538103</v>
      </c>
      <c r="F144" s="164">
        <v>714394.22999999602</v>
      </c>
      <c r="G144" s="164">
        <v>829574.32461538201</v>
      </c>
      <c r="H144" s="164">
        <v>944754.41923076799</v>
      </c>
      <c r="I144" s="164">
        <v>1059934.5138461499</v>
      </c>
      <c r="J144" s="164">
        <v>1046519.86846154</v>
      </c>
      <c r="K144" s="164">
        <v>1067664.3400000001</v>
      </c>
      <c r="L144" s="164">
        <v>1088808.81153846</v>
      </c>
      <c r="M144" s="164">
        <v>1095530.2061538401</v>
      </c>
      <c r="N144" s="164">
        <v>1095530.2061538401</v>
      </c>
    </row>
    <row r="145" spans="1:14" x14ac:dyDescent="0.2">
      <c r="A145" s="27" t="s">
        <v>4095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</row>
    <row r="146" spans="1:14" x14ac:dyDescent="0.2">
      <c r="A146" s="27" t="s">
        <v>4096</v>
      </c>
      <c r="B146" s="164">
        <v>7029922.6861538403</v>
      </c>
      <c r="C146" s="164">
        <v>5976439.6192307696</v>
      </c>
      <c r="D146" s="164">
        <v>4922956.5523076896</v>
      </c>
      <c r="E146" s="164">
        <v>3682997.1776923002</v>
      </c>
      <c r="F146" s="164">
        <v>2437477.0338461502</v>
      </c>
      <c r="G146" s="164">
        <v>1278411.5953846099</v>
      </c>
      <c r="H146" s="164">
        <v>1082409.6084615299</v>
      </c>
      <c r="I146" s="164">
        <v>817480.60846153798</v>
      </c>
      <c r="J146" s="164">
        <v>482569.91615384602</v>
      </c>
      <c r="K146" s="164">
        <v>147659.22384615301</v>
      </c>
      <c r="L146" s="164">
        <v>182287.06076923001</v>
      </c>
      <c r="M146" s="164">
        <v>216914.89769230699</v>
      </c>
      <c r="N146" s="164">
        <v>216914.89769230699</v>
      </c>
    </row>
    <row r="147" spans="1:14" x14ac:dyDescent="0.2">
      <c r="A147" s="27" t="s">
        <v>4097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4098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27" t="s">
        <v>4099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-1525.68076923076</v>
      </c>
      <c r="I149" s="164">
        <v>-3051.36153846153</v>
      </c>
      <c r="J149" s="164">
        <v>-3051.36153846153</v>
      </c>
      <c r="K149" s="164">
        <v>-3051.36153846153</v>
      </c>
      <c r="L149" s="164">
        <v>-3051.36153846153</v>
      </c>
      <c r="M149" s="164">
        <v>-3051.36153846153</v>
      </c>
      <c r="N149" s="164">
        <v>-3051.36153846153</v>
      </c>
    </row>
    <row r="150" spans="1:14" x14ac:dyDescent="0.2">
      <c r="A150" s="30" t="s">
        <v>4100</v>
      </c>
      <c r="B150" s="164">
        <v>27925688.190000001</v>
      </c>
      <c r="C150" s="164">
        <v>27985957.140769199</v>
      </c>
      <c r="D150" s="164">
        <v>24111094.07</v>
      </c>
      <c r="E150" s="164">
        <v>23060201.465384599</v>
      </c>
      <c r="F150" s="164">
        <v>21976788.567692298</v>
      </c>
      <c r="G150" s="164">
        <v>20567973.6523076</v>
      </c>
      <c r="H150" s="164">
        <v>20680172.048461501</v>
      </c>
      <c r="I150" s="164">
        <v>20646768.263076901</v>
      </c>
      <c r="J150" s="164">
        <v>20890029.0030769</v>
      </c>
      <c r="K150" s="164">
        <v>20801890.412307601</v>
      </c>
      <c r="L150" s="164">
        <v>21119879.636153799</v>
      </c>
      <c r="M150" s="164">
        <v>33403205.039230701</v>
      </c>
      <c r="N150" s="164">
        <v>33403205.039230701</v>
      </c>
    </row>
    <row r="151" spans="1:14" x14ac:dyDescent="0.2">
      <c r="A151" s="27" t="s">
        <v>4101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27" t="s">
        <v>4102</v>
      </c>
      <c r="B152" s="164">
        <v>54573789.499999903</v>
      </c>
      <c r="C152" s="164">
        <v>57163536.890769102</v>
      </c>
      <c r="D152" s="164">
        <v>59331140.493076801</v>
      </c>
      <c r="E152" s="164">
        <v>60745032.8776922</v>
      </c>
      <c r="F152" s="164">
        <v>62752490.041538298</v>
      </c>
      <c r="G152" s="164">
        <v>64665052.462307602</v>
      </c>
      <c r="H152" s="164">
        <v>66108627.639230698</v>
      </c>
      <c r="I152" s="164">
        <v>65436163.229230702</v>
      </c>
      <c r="J152" s="164">
        <v>63128662.6276922</v>
      </c>
      <c r="K152" s="164">
        <v>60732952.087692201</v>
      </c>
      <c r="L152" s="164">
        <v>57598122.813076802</v>
      </c>
      <c r="M152" s="164">
        <v>55972575.5730768</v>
      </c>
      <c r="N152" s="164">
        <v>55972575.5730768</v>
      </c>
    </row>
    <row r="153" spans="1:14" x14ac:dyDescent="0.2">
      <c r="A153" s="27" t="s">
        <v>4103</v>
      </c>
      <c r="B153" s="164">
        <v>22021271.1446153</v>
      </c>
      <c r="C153" s="164">
        <v>22655356.4115384</v>
      </c>
      <c r="D153" s="164">
        <v>23638747.625384599</v>
      </c>
      <c r="E153" s="164">
        <v>25617778.426153801</v>
      </c>
      <c r="F153" s="164">
        <v>27840892.044615299</v>
      </c>
      <c r="G153" s="164">
        <v>30085271.171538401</v>
      </c>
      <c r="H153" s="164">
        <v>31334896.7161538</v>
      </c>
      <c r="I153" s="164">
        <v>32485609.275384601</v>
      </c>
      <c r="J153" s="164">
        <v>33659803.046922997</v>
      </c>
      <c r="K153" s="164">
        <v>33638645.2238461</v>
      </c>
      <c r="L153" s="164">
        <v>33656358.4192307</v>
      </c>
      <c r="M153" s="164">
        <v>33870581.145384602</v>
      </c>
      <c r="N153" s="164">
        <v>33870581.145384602</v>
      </c>
    </row>
    <row r="154" spans="1:14" x14ac:dyDescent="0.2">
      <c r="A154" s="27" t="s">
        <v>4104</v>
      </c>
      <c r="B154" s="164">
        <v>582970.97384615301</v>
      </c>
      <c r="C154" s="164">
        <v>582970.97384615301</v>
      </c>
      <c r="D154" s="164">
        <v>1219786.5984615299</v>
      </c>
      <c r="E154" s="164">
        <v>1182386.68</v>
      </c>
      <c r="F154" s="164">
        <v>1182386.68</v>
      </c>
      <c r="G154" s="164">
        <v>1310539.15615384</v>
      </c>
      <c r="H154" s="164">
        <v>1154038.2215384601</v>
      </c>
      <c r="I154" s="164">
        <v>1154038.2215384601</v>
      </c>
      <c r="J154" s="164">
        <v>1268702.37384615</v>
      </c>
      <c r="K154" s="164">
        <v>1125547.8261538399</v>
      </c>
      <c r="L154" s="164">
        <v>1125547.8261538399</v>
      </c>
      <c r="M154" s="164">
        <v>1345739.9369230701</v>
      </c>
      <c r="N154" s="164">
        <v>1345739.9369230701</v>
      </c>
    </row>
    <row r="155" spans="1:14" x14ac:dyDescent="0.2">
      <c r="A155" s="27" t="s">
        <v>4105</v>
      </c>
      <c r="B155" s="164">
        <v>0</v>
      </c>
      <c r="C155" s="164">
        <v>0</v>
      </c>
      <c r="D155" s="164">
        <v>0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</row>
    <row r="156" spans="1:14" x14ac:dyDescent="0.2">
      <c r="A156" s="27" t="s">
        <v>4106</v>
      </c>
      <c r="B156" s="164">
        <v>71460064.975384593</v>
      </c>
      <c r="C156" s="164">
        <v>73153673.159999907</v>
      </c>
      <c r="D156" s="164">
        <v>74820763.359999895</v>
      </c>
      <c r="E156" s="164">
        <v>77267756.056923002</v>
      </c>
      <c r="F156" s="164">
        <v>79629111.806923002</v>
      </c>
      <c r="G156" s="164">
        <v>81566396.418461502</v>
      </c>
      <c r="H156" s="164">
        <v>83299383.784615293</v>
      </c>
      <c r="I156" s="164">
        <v>84941229.424615294</v>
      </c>
      <c r="J156" s="164">
        <v>86807006.590769097</v>
      </c>
      <c r="K156" s="164">
        <v>88562546.680769205</v>
      </c>
      <c r="L156" s="164">
        <v>90067461.569999903</v>
      </c>
      <c r="M156" s="164">
        <v>91475435.984615296</v>
      </c>
      <c r="N156" s="164">
        <v>91475435.984615296</v>
      </c>
    </row>
    <row r="157" spans="1:14" x14ac:dyDescent="0.2">
      <c r="A157" s="27" t="s">
        <v>4107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</row>
    <row r="158" spans="1:14" x14ac:dyDescent="0.2">
      <c r="A158" s="27" t="s">
        <v>4108</v>
      </c>
      <c r="B158" s="164">
        <v>10270449.0653846</v>
      </c>
      <c r="C158" s="164">
        <v>10318560.0623076</v>
      </c>
      <c r="D158" s="164">
        <v>10194133.511538399</v>
      </c>
      <c r="E158" s="164">
        <v>10362426.016153799</v>
      </c>
      <c r="F158" s="164">
        <v>10172023.0015384</v>
      </c>
      <c r="G158" s="164">
        <v>9688841.2315384597</v>
      </c>
      <c r="H158" s="164">
        <v>9528234.1053846106</v>
      </c>
      <c r="I158" s="164">
        <v>8328124.7815384604</v>
      </c>
      <c r="J158" s="164">
        <v>7098669.8007692304</v>
      </c>
      <c r="K158" s="164">
        <v>6183446.9884615298</v>
      </c>
      <c r="L158" s="164">
        <v>5486076.5392307602</v>
      </c>
      <c r="M158" s="164">
        <v>4906108.9315384598</v>
      </c>
      <c r="N158" s="164">
        <v>4906108.9315384598</v>
      </c>
    </row>
    <row r="159" spans="1:14" x14ac:dyDescent="0.2">
      <c r="A159" s="30" t="s">
        <v>4109</v>
      </c>
      <c r="B159" s="164">
        <v>158908545.65922999</v>
      </c>
      <c r="C159" s="164">
        <v>163874097.49846101</v>
      </c>
      <c r="D159" s="164">
        <v>169204571.58846101</v>
      </c>
      <c r="E159" s="164">
        <v>175175380.056923</v>
      </c>
      <c r="F159" s="164">
        <v>181576903.574615</v>
      </c>
      <c r="G159" s="164">
        <v>187316100.43999901</v>
      </c>
      <c r="H159" s="164">
        <v>191425180.466923</v>
      </c>
      <c r="I159" s="164">
        <v>192345164.932307</v>
      </c>
      <c r="J159" s="164">
        <v>191962844.43999901</v>
      </c>
      <c r="K159" s="164">
        <v>190243138.806923</v>
      </c>
      <c r="L159" s="164">
        <v>187933567.16769201</v>
      </c>
      <c r="M159" s="164">
        <v>187570441.571538</v>
      </c>
      <c r="N159" s="164">
        <v>187570441.571538</v>
      </c>
    </row>
    <row r="160" spans="1:14" x14ac:dyDescent="0.2">
      <c r="A160" s="27" t="s">
        <v>4110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</row>
    <row r="161" spans="1:14" x14ac:dyDescent="0.2">
      <c r="A161" s="27" t="s">
        <v>4111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</row>
    <row r="162" spans="1:14" x14ac:dyDescent="0.2">
      <c r="A162" s="27" t="s">
        <v>4112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</row>
    <row r="163" spans="1:14" x14ac:dyDescent="0.2">
      <c r="A163" s="27" t="s">
        <v>4113</v>
      </c>
      <c r="B163" s="164">
        <v>340000835.273076</v>
      </c>
      <c r="C163" s="164">
        <v>345319839.77153802</v>
      </c>
      <c r="D163" s="164">
        <v>351332917.45384598</v>
      </c>
      <c r="E163" s="164">
        <v>357239833.51307601</v>
      </c>
      <c r="F163" s="164">
        <v>364024176.17922997</v>
      </c>
      <c r="G163" s="164">
        <v>370309001.79307598</v>
      </c>
      <c r="H163" s="164">
        <v>377963267.31307697</v>
      </c>
      <c r="I163" s="164">
        <v>385932027.13999999</v>
      </c>
      <c r="J163" s="164">
        <v>393048530.66692299</v>
      </c>
      <c r="K163" s="164">
        <v>400962669.616153</v>
      </c>
      <c r="L163" s="164">
        <v>409681748.97461498</v>
      </c>
      <c r="M163" s="164">
        <v>417081343.82769197</v>
      </c>
      <c r="N163" s="164">
        <v>417081343.82769197</v>
      </c>
    </row>
    <row r="164" spans="1:14" x14ac:dyDescent="0.2">
      <c r="A164" s="27" t="s">
        <v>4114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4115</v>
      </c>
      <c r="B165" s="164">
        <v>3619268.5953846099</v>
      </c>
      <c r="C165" s="164">
        <v>3619268.5953846099</v>
      </c>
      <c r="D165" s="164">
        <v>3619268.5953846099</v>
      </c>
      <c r="E165" s="164">
        <v>3696191.6723076901</v>
      </c>
      <c r="F165" s="164">
        <v>3843866.9569230699</v>
      </c>
      <c r="G165" s="164">
        <v>3991302.39</v>
      </c>
      <c r="H165" s="164">
        <v>4150593.2076923</v>
      </c>
      <c r="I165" s="164">
        <v>4298028.6407692302</v>
      </c>
      <c r="J165" s="164">
        <v>4445464.0738461502</v>
      </c>
      <c r="K165" s="164">
        <v>4592899.5069230702</v>
      </c>
      <c r="L165" s="164">
        <v>4740334.9400000004</v>
      </c>
      <c r="M165" s="164">
        <v>4887770.3730769204</v>
      </c>
      <c r="N165" s="164">
        <v>4887770.3730769204</v>
      </c>
    </row>
    <row r="166" spans="1:14" x14ac:dyDescent="0.2">
      <c r="A166" s="27" t="s">
        <v>4116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4117</v>
      </c>
      <c r="B167" s="164">
        <v>1583805.6546153801</v>
      </c>
      <c r="C167" s="164">
        <v>1595558.1915384601</v>
      </c>
      <c r="D167" s="164">
        <v>1602118.67076923</v>
      </c>
      <c r="E167" s="164">
        <v>1584780.0453846101</v>
      </c>
      <c r="F167" s="164">
        <v>1590224.1469230701</v>
      </c>
      <c r="G167" s="164">
        <v>1578850.6915384601</v>
      </c>
      <c r="H167" s="164">
        <v>1570774.68</v>
      </c>
      <c r="I167" s="164">
        <v>1571788.08153846</v>
      </c>
      <c r="J167" s="164">
        <v>1575099.5015384599</v>
      </c>
      <c r="K167" s="164">
        <v>1596408.5530769201</v>
      </c>
      <c r="L167" s="164">
        <v>1600953.0453846101</v>
      </c>
      <c r="M167" s="164">
        <v>1630051.2492307599</v>
      </c>
      <c r="N167" s="164">
        <v>1630051.2492307599</v>
      </c>
    </row>
    <row r="168" spans="1:14" x14ac:dyDescent="0.2">
      <c r="A168" s="27" t="s">
        <v>4118</v>
      </c>
      <c r="B168" s="164">
        <v>3258923.1</v>
      </c>
      <c r="C168" s="164">
        <v>3376649.42615384</v>
      </c>
      <c r="D168" s="164">
        <v>3485079.4907692298</v>
      </c>
      <c r="E168" s="164">
        <v>3583476.1461538398</v>
      </c>
      <c r="F168" s="164">
        <v>3680520.0199999898</v>
      </c>
      <c r="G168" s="164">
        <v>3996912.4623076902</v>
      </c>
      <c r="H168" s="164">
        <v>4070743.8007692299</v>
      </c>
      <c r="I168" s="164">
        <v>4149143.2092307601</v>
      </c>
      <c r="J168" s="164">
        <v>4231535.5223076902</v>
      </c>
      <c r="K168" s="164">
        <v>4302057.09153846</v>
      </c>
      <c r="L168" s="164">
        <v>4376699.4853846096</v>
      </c>
      <c r="M168" s="164">
        <v>4449728.5676923003</v>
      </c>
      <c r="N168" s="164">
        <v>4449728.5676923003</v>
      </c>
    </row>
    <row r="169" spans="1:14" x14ac:dyDescent="0.2">
      <c r="A169" s="27" t="s">
        <v>4119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</row>
    <row r="170" spans="1:14" x14ac:dyDescent="0.2">
      <c r="A170" s="27" t="s">
        <v>4120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</row>
    <row r="171" spans="1:14" x14ac:dyDescent="0.2">
      <c r="A171" s="27" t="s">
        <v>4121</v>
      </c>
      <c r="B171" s="164">
        <v>-881236.61076923006</v>
      </c>
      <c r="C171" s="164">
        <v>-847795.12538461504</v>
      </c>
      <c r="D171" s="164">
        <v>-788890.48769230698</v>
      </c>
      <c r="E171" s="164">
        <v>-754554.19076923002</v>
      </c>
      <c r="F171" s="164">
        <v>-720217.89384615398</v>
      </c>
      <c r="G171" s="164">
        <v>-690818.127692307</v>
      </c>
      <c r="H171" s="164">
        <v>-661418.36153846094</v>
      </c>
      <c r="I171" s="164">
        <v>-632079.77384615305</v>
      </c>
      <c r="J171" s="164">
        <v>-602075.41846153804</v>
      </c>
      <c r="K171" s="164">
        <v>-577581.20769230695</v>
      </c>
      <c r="L171" s="164">
        <v>-553745.35</v>
      </c>
      <c r="M171" s="164">
        <v>-532261.60615384602</v>
      </c>
      <c r="N171" s="164">
        <v>-532261.60615384602</v>
      </c>
    </row>
    <row r="172" spans="1:14" x14ac:dyDescent="0.2">
      <c r="A172" s="27" t="s">
        <v>4122</v>
      </c>
      <c r="B172" s="164">
        <v>-64334.204615384602</v>
      </c>
      <c r="C172" s="164">
        <v>-81783.22</v>
      </c>
      <c r="D172" s="164">
        <v>-93846.173846153804</v>
      </c>
      <c r="E172" s="164">
        <v>-102910.09692307599</v>
      </c>
      <c r="F172" s="164">
        <v>-114152.52769230701</v>
      </c>
      <c r="G172" s="164">
        <v>-139091.426153846</v>
      </c>
      <c r="H172" s="164">
        <v>-162930.524615384</v>
      </c>
      <c r="I172" s="164">
        <v>-181088.04846153801</v>
      </c>
      <c r="J172" s="164">
        <v>-193489.32615384599</v>
      </c>
      <c r="K172" s="164">
        <v>-195688.34230769199</v>
      </c>
      <c r="L172" s="164">
        <v>-193250.46615384601</v>
      </c>
      <c r="M172" s="164">
        <v>-206987.57461538399</v>
      </c>
      <c r="N172" s="164">
        <v>-206987.57461538399</v>
      </c>
    </row>
    <row r="173" spans="1:14" x14ac:dyDescent="0.2">
      <c r="A173" s="27" t="s">
        <v>4123</v>
      </c>
      <c r="B173" s="164">
        <v>7.9153846153846104</v>
      </c>
      <c r="C173" s="164">
        <v>7.9153846153846104</v>
      </c>
      <c r="D173" s="164">
        <v>7.9153846153846104</v>
      </c>
      <c r="E173" s="164">
        <v>7.9153846153846104</v>
      </c>
      <c r="F173" s="164">
        <v>7.9153846153846104</v>
      </c>
      <c r="G173" s="164">
        <v>7.9153846153846104</v>
      </c>
      <c r="H173" s="164">
        <v>7.9153846153846104</v>
      </c>
      <c r="I173" s="164">
        <v>7.9153846153846104</v>
      </c>
      <c r="J173" s="164">
        <v>3.9576923076922998</v>
      </c>
      <c r="K173" s="164">
        <v>0</v>
      </c>
      <c r="L173" s="164">
        <v>0</v>
      </c>
      <c r="M173" s="164">
        <v>0</v>
      </c>
      <c r="N173" s="164">
        <v>0</v>
      </c>
    </row>
    <row r="174" spans="1:14" x14ac:dyDescent="0.2">
      <c r="A174" s="27" t="s">
        <v>4124</v>
      </c>
      <c r="B174" s="164">
        <v>3210733.7038461501</v>
      </c>
      <c r="C174" s="164">
        <v>3210538.1230769199</v>
      </c>
      <c r="D174" s="164">
        <v>3210342.5423076898</v>
      </c>
      <c r="E174" s="164">
        <v>3210247.9961538399</v>
      </c>
      <c r="F174" s="164">
        <v>3210153.45</v>
      </c>
      <c r="G174" s="164">
        <v>3210153.45</v>
      </c>
      <c r="H174" s="164">
        <v>3210153.45</v>
      </c>
      <c r="I174" s="164">
        <v>3210153.45</v>
      </c>
      <c r="J174" s="164">
        <v>3210153.45</v>
      </c>
      <c r="K174" s="164">
        <v>3210153.45</v>
      </c>
      <c r="L174" s="164">
        <v>3210153.45</v>
      </c>
      <c r="M174" s="164">
        <v>3210153.45</v>
      </c>
      <c r="N174" s="164">
        <v>3210153.45</v>
      </c>
    </row>
    <row r="175" spans="1:14" x14ac:dyDescent="0.2">
      <c r="A175" s="27" t="s">
        <v>4125</v>
      </c>
      <c r="B175" s="164">
        <v>0</v>
      </c>
      <c r="C175" s="164">
        <v>0</v>
      </c>
      <c r="D175" s="164">
        <v>0</v>
      </c>
      <c r="E175" s="164">
        <v>0</v>
      </c>
      <c r="F175" s="164">
        <v>0</v>
      </c>
      <c r="G175" s="164">
        <v>0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</row>
    <row r="176" spans="1:14" x14ac:dyDescent="0.2">
      <c r="A176" s="27" t="s">
        <v>4126</v>
      </c>
      <c r="B176" s="164">
        <v>0</v>
      </c>
      <c r="C176" s="164">
        <v>0</v>
      </c>
      <c r="D176" s="164">
        <v>0</v>
      </c>
      <c r="E176" s="164">
        <v>0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64">
        <v>0</v>
      </c>
      <c r="N176" s="164">
        <v>0</v>
      </c>
    </row>
    <row r="177" spans="1:14" x14ac:dyDescent="0.2">
      <c r="A177" s="27" t="s">
        <v>4127</v>
      </c>
      <c r="B177" s="164">
        <v>11969063.1692307</v>
      </c>
      <c r="C177" s="164">
        <v>12450534.383076901</v>
      </c>
      <c r="D177" s="164">
        <v>13097178.6523076</v>
      </c>
      <c r="E177" s="164">
        <v>14071258.055384601</v>
      </c>
      <c r="F177" s="164">
        <v>14877386.6715384</v>
      </c>
      <c r="G177" s="164">
        <v>15681438.937692299</v>
      </c>
      <c r="H177" s="164">
        <v>16577643.9984615</v>
      </c>
      <c r="I177" s="164">
        <v>18019233.031538401</v>
      </c>
      <c r="J177" s="164">
        <v>20490422.969999898</v>
      </c>
      <c r="K177" s="164">
        <v>22397728.2923076</v>
      </c>
      <c r="L177" s="164">
        <v>23375264.1476923</v>
      </c>
      <c r="M177" s="164">
        <v>24278140.34</v>
      </c>
      <c r="N177" s="164">
        <v>24278140.34</v>
      </c>
    </row>
    <row r="178" spans="1:14" x14ac:dyDescent="0.2">
      <c r="A178" s="27" t="s">
        <v>4128</v>
      </c>
      <c r="B178" s="164">
        <v>0</v>
      </c>
      <c r="C178" s="164">
        <v>0</v>
      </c>
      <c r="D178" s="164">
        <v>0</v>
      </c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</row>
    <row r="179" spans="1:14" x14ac:dyDescent="0.2">
      <c r="A179" s="27" t="s">
        <v>4129</v>
      </c>
      <c r="B179" s="164">
        <v>-3341.47999999999</v>
      </c>
      <c r="C179" s="164">
        <v>-3341.47999999999</v>
      </c>
      <c r="D179" s="164">
        <v>-3341.47999999999</v>
      </c>
      <c r="E179" s="164">
        <v>-3341.47999999999</v>
      </c>
      <c r="F179" s="164">
        <v>-3341.47999999999</v>
      </c>
      <c r="G179" s="164">
        <v>-3341.47999999999</v>
      </c>
      <c r="H179" s="164">
        <v>-3341.47999999999</v>
      </c>
      <c r="I179" s="164">
        <v>-3341.47999999999</v>
      </c>
      <c r="J179" s="164">
        <v>-3341.47999999999</v>
      </c>
      <c r="K179" s="164">
        <v>-3341.47999999999</v>
      </c>
      <c r="L179" s="164">
        <v>-3341.47999999999</v>
      </c>
      <c r="M179" s="164">
        <v>-3341.47999999999</v>
      </c>
      <c r="N179" s="164">
        <v>-3341.47999999999</v>
      </c>
    </row>
    <row r="180" spans="1:14" x14ac:dyDescent="0.2">
      <c r="A180" s="27" t="s">
        <v>4130</v>
      </c>
      <c r="B180" s="164">
        <v>2460738.33</v>
      </c>
      <c r="C180" s="164">
        <v>2460738.33</v>
      </c>
      <c r="D180" s="164">
        <v>2460738.33</v>
      </c>
      <c r="E180" s="164">
        <v>2460738.33</v>
      </c>
      <c r="F180" s="164">
        <v>2460738.33</v>
      </c>
      <c r="G180" s="164">
        <v>2460738.33</v>
      </c>
      <c r="H180" s="164">
        <v>2460738.33</v>
      </c>
      <c r="I180" s="164">
        <v>2460738.33</v>
      </c>
      <c r="J180" s="164">
        <v>2460738.33</v>
      </c>
      <c r="K180" s="164">
        <v>2460738.33</v>
      </c>
      <c r="L180" s="164">
        <v>2460738.33</v>
      </c>
      <c r="M180" s="164">
        <v>2460738.33</v>
      </c>
      <c r="N180" s="164">
        <v>2460738.33</v>
      </c>
    </row>
    <row r="181" spans="1:14" x14ac:dyDescent="0.2">
      <c r="A181" s="27" t="s">
        <v>4131</v>
      </c>
      <c r="B181" s="164">
        <v>2635.4399999999901</v>
      </c>
      <c r="C181" s="164">
        <v>2635.4399999999901</v>
      </c>
      <c r="D181" s="164">
        <v>2635.4399999999901</v>
      </c>
      <c r="E181" s="164">
        <v>2635.4399999999901</v>
      </c>
      <c r="F181" s="164">
        <v>2635.4399999999901</v>
      </c>
      <c r="G181" s="164">
        <v>2635.4399999999901</v>
      </c>
      <c r="H181" s="164">
        <v>2635.4399999999901</v>
      </c>
      <c r="I181" s="164">
        <v>2635.4399999999901</v>
      </c>
      <c r="J181" s="164">
        <v>2635.4399999999901</v>
      </c>
      <c r="K181" s="164">
        <v>2635.4399999999901</v>
      </c>
      <c r="L181" s="164">
        <v>2635.4399999999901</v>
      </c>
      <c r="M181" s="164">
        <v>2635.4399999999901</v>
      </c>
      <c r="N181" s="164">
        <v>2635.4399999999901</v>
      </c>
    </row>
    <row r="182" spans="1:14" x14ac:dyDescent="0.2">
      <c r="A182" s="30" t="s">
        <v>4132</v>
      </c>
      <c r="B182" s="164">
        <v>365157098.88615298</v>
      </c>
      <c r="C182" s="164">
        <v>371102850.35076898</v>
      </c>
      <c r="D182" s="164">
        <v>377924208.94923002</v>
      </c>
      <c r="E182" s="164">
        <v>384988363.34615302</v>
      </c>
      <c r="F182" s="164">
        <v>392851997.20846099</v>
      </c>
      <c r="G182" s="164">
        <v>400397790.37615299</v>
      </c>
      <c r="H182" s="164">
        <v>409178867.76923001</v>
      </c>
      <c r="I182" s="164">
        <v>418827245.93615299</v>
      </c>
      <c r="J182" s="164">
        <v>428665677.68769199</v>
      </c>
      <c r="K182" s="164">
        <v>438748679.25</v>
      </c>
      <c r="L182" s="164">
        <v>448698190.51692301</v>
      </c>
      <c r="M182" s="164">
        <v>457257970.91692299</v>
      </c>
      <c r="N182" s="164">
        <v>457257970.91692299</v>
      </c>
    </row>
    <row r="183" spans="1:14" x14ac:dyDescent="0.2">
      <c r="A183" s="27" t="s">
        <v>4133</v>
      </c>
      <c r="B183" s="164">
        <v>264.409999999999</v>
      </c>
      <c r="C183" s="164">
        <v>264.409999999999</v>
      </c>
      <c r="D183" s="164">
        <v>264.409999999999</v>
      </c>
      <c r="E183" s="164">
        <v>264.409999999999</v>
      </c>
      <c r="F183" s="164">
        <v>264.409999999999</v>
      </c>
      <c r="G183" s="164">
        <v>244.070769230769</v>
      </c>
      <c r="H183" s="164">
        <v>223.73153846153801</v>
      </c>
      <c r="I183" s="164">
        <v>203.39230769230701</v>
      </c>
      <c r="J183" s="164">
        <v>183.05307692307599</v>
      </c>
      <c r="K183" s="164">
        <v>162.71384615384599</v>
      </c>
      <c r="L183" s="164">
        <v>142.374615384615</v>
      </c>
      <c r="M183" s="164">
        <v>122.035384615384</v>
      </c>
      <c r="N183" s="164">
        <v>122.035384615384</v>
      </c>
    </row>
    <row r="184" spans="1:14" x14ac:dyDescent="0.2">
      <c r="A184" s="27" t="s">
        <v>4134</v>
      </c>
      <c r="B184" s="164">
        <v>32751605.153076898</v>
      </c>
      <c r="C184" s="164">
        <v>33470694.949230701</v>
      </c>
      <c r="D184" s="164">
        <v>34346060.098461501</v>
      </c>
      <c r="E184" s="164">
        <v>35099504.5838461</v>
      </c>
      <c r="F184" s="164">
        <v>35862527.549999997</v>
      </c>
      <c r="G184" s="164">
        <v>36840074.173076898</v>
      </c>
      <c r="H184" s="164">
        <v>37615979.659230702</v>
      </c>
      <c r="I184" s="164">
        <v>38391885.145384602</v>
      </c>
      <c r="J184" s="164">
        <v>39390658.337692298</v>
      </c>
      <c r="K184" s="164">
        <v>40177132.290769197</v>
      </c>
      <c r="L184" s="164">
        <v>40962779.128461502</v>
      </c>
      <c r="M184" s="164">
        <v>40643621.163846098</v>
      </c>
      <c r="N184" s="164">
        <v>40643621.163846098</v>
      </c>
    </row>
    <row r="185" spans="1:14" x14ac:dyDescent="0.2">
      <c r="A185" s="27" t="s">
        <v>4135</v>
      </c>
      <c r="B185" s="164">
        <v>2186240.6876923</v>
      </c>
      <c r="C185" s="164">
        <v>2708899.12384615</v>
      </c>
      <c r="D185" s="164">
        <v>3419773.1138461502</v>
      </c>
      <c r="E185" s="164">
        <v>3872215.8869230701</v>
      </c>
      <c r="F185" s="164">
        <v>4589448.8607692299</v>
      </c>
      <c r="G185" s="164">
        <v>5580034.9853846096</v>
      </c>
      <c r="H185" s="164">
        <v>6304541.1546153799</v>
      </c>
      <c r="I185" s="164">
        <v>7334873.3799999896</v>
      </c>
      <c r="J185" s="164">
        <v>8674251.2815384604</v>
      </c>
      <c r="K185" s="164">
        <v>9742888.36615384</v>
      </c>
      <c r="L185" s="164">
        <v>10849140.715384601</v>
      </c>
      <c r="M185" s="164">
        <v>12123950.103076899</v>
      </c>
      <c r="N185" s="164">
        <v>12123950.103076899</v>
      </c>
    </row>
    <row r="186" spans="1:14" x14ac:dyDescent="0.2">
      <c r="A186" s="27" t="s">
        <v>4136</v>
      </c>
      <c r="B186" s="164">
        <v>28748627.024615299</v>
      </c>
      <c r="C186" s="164">
        <v>27881662.719999898</v>
      </c>
      <c r="D186" s="164">
        <v>27322018.883076899</v>
      </c>
      <c r="E186" s="164">
        <v>26458998.289230701</v>
      </c>
      <c r="F186" s="164">
        <v>25595980.781538401</v>
      </c>
      <c r="G186" s="164">
        <v>25851648.25</v>
      </c>
      <c r="H186" s="164">
        <v>25747504.456153799</v>
      </c>
      <c r="I186" s="164">
        <v>25643360.662307601</v>
      </c>
      <c r="J186" s="164">
        <v>25866029.247692298</v>
      </c>
      <c r="K186" s="164">
        <v>25792262.433076899</v>
      </c>
      <c r="L186" s="164">
        <v>26996055.3107692</v>
      </c>
      <c r="M186" s="164">
        <v>28509200.631538399</v>
      </c>
      <c r="N186" s="164">
        <v>28509200.631538399</v>
      </c>
    </row>
    <row r="187" spans="1:14" x14ac:dyDescent="0.2">
      <c r="A187" s="27" t="s">
        <v>4137</v>
      </c>
      <c r="B187" s="164">
        <v>87082.336153846103</v>
      </c>
      <c r="C187" s="164">
        <v>87087.697692307702</v>
      </c>
      <c r="D187" s="164">
        <v>87093.059230769199</v>
      </c>
      <c r="E187" s="164">
        <v>87098.420769230695</v>
      </c>
      <c r="F187" s="164">
        <v>87103.782307692294</v>
      </c>
      <c r="G187" s="164">
        <v>87109.143846153805</v>
      </c>
      <c r="H187" s="164">
        <v>87114.505384615404</v>
      </c>
      <c r="I187" s="164">
        <v>87119.866923076901</v>
      </c>
      <c r="J187" s="164">
        <v>87125.228461538398</v>
      </c>
      <c r="K187" s="164">
        <v>87130.59</v>
      </c>
      <c r="L187" s="164">
        <v>95988.259230769196</v>
      </c>
      <c r="M187" s="164">
        <v>200811.597692307</v>
      </c>
      <c r="N187" s="164">
        <v>200811.597692307</v>
      </c>
    </row>
    <row r="188" spans="1:14" x14ac:dyDescent="0.2">
      <c r="A188" s="27" t="s">
        <v>4138</v>
      </c>
      <c r="B188" s="164">
        <v>0</v>
      </c>
      <c r="C188" s="164">
        <v>0</v>
      </c>
      <c r="D188" s="164">
        <v>0</v>
      </c>
      <c r="E188" s="164">
        <v>0</v>
      </c>
      <c r="F188" s="164">
        <v>0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</row>
    <row r="189" spans="1:14" x14ac:dyDescent="0.2">
      <c r="A189" s="27" t="s">
        <v>4139</v>
      </c>
      <c r="B189" s="164">
        <v>9315129.5769230798</v>
      </c>
      <c r="C189" s="164">
        <v>9433398.6853846107</v>
      </c>
      <c r="D189" s="164">
        <v>9525727.0500000007</v>
      </c>
      <c r="E189" s="164">
        <v>9592114.6707692295</v>
      </c>
      <c r="F189" s="164">
        <v>9632561.5476923008</v>
      </c>
      <c r="G189" s="164">
        <v>9647067.6807692293</v>
      </c>
      <c r="H189" s="164">
        <v>9635633.0700000003</v>
      </c>
      <c r="I189" s="164">
        <v>9598257.71538461</v>
      </c>
      <c r="J189" s="164">
        <v>9534941.6169230696</v>
      </c>
      <c r="K189" s="164">
        <v>9445684.7746153809</v>
      </c>
      <c r="L189" s="164">
        <v>9330487.1884615291</v>
      </c>
      <c r="M189" s="164">
        <v>9189348.8584615309</v>
      </c>
      <c r="N189" s="164">
        <v>9189348.8584615309</v>
      </c>
    </row>
    <row r="190" spans="1:14" x14ac:dyDescent="0.2">
      <c r="A190" s="27" t="s">
        <v>4140</v>
      </c>
      <c r="B190" s="164">
        <v>0</v>
      </c>
      <c r="C190" s="164">
        <v>0</v>
      </c>
      <c r="D190" s="164">
        <v>0</v>
      </c>
      <c r="E190" s="164">
        <v>0</v>
      </c>
      <c r="F190" s="164">
        <v>0</v>
      </c>
      <c r="G190" s="164">
        <v>0</v>
      </c>
      <c r="H190" s="164">
        <v>0</v>
      </c>
      <c r="I190" s="164">
        <v>0</v>
      </c>
      <c r="J190" s="164">
        <v>0</v>
      </c>
      <c r="K190" s="164">
        <v>0</v>
      </c>
      <c r="L190" s="164">
        <v>0</v>
      </c>
      <c r="M190" s="164">
        <v>0</v>
      </c>
      <c r="N190" s="164">
        <v>0</v>
      </c>
    </row>
    <row r="191" spans="1:14" x14ac:dyDescent="0.2">
      <c r="A191" s="27" t="s">
        <v>4141</v>
      </c>
      <c r="B191" s="164">
        <v>1055127.07</v>
      </c>
      <c r="C191" s="164">
        <v>1055404.0361538399</v>
      </c>
      <c r="D191" s="164">
        <v>983955.30461538397</v>
      </c>
      <c r="E191" s="164">
        <v>958591.64076922997</v>
      </c>
      <c r="F191" s="164">
        <v>948885.21615384601</v>
      </c>
      <c r="G191" s="164">
        <v>852295.21230769204</v>
      </c>
      <c r="H191" s="164">
        <v>788010.16923076904</v>
      </c>
      <c r="I191" s="164">
        <v>729741.65615384595</v>
      </c>
      <c r="J191" s="164">
        <v>658264.03923076903</v>
      </c>
      <c r="K191" s="164">
        <v>636442.37692307599</v>
      </c>
      <c r="L191" s="164">
        <v>677457.40923076903</v>
      </c>
      <c r="M191" s="164">
        <v>720259.99307692295</v>
      </c>
      <c r="N191" s="164">
        <v>720259.99307692295</v>
      </c>
    </row>
    <row r="192" spans="1:14" x14ac:dyDescent="0.2">
      <c r="A192" s="27" t="s">
        <v>4142</v>
      </c>
      <c r="B192" s="164">
        <v>79904.999999999898</v>
      </c>
      <c r="C192" s="164">
        <v>79904.999999999898</v>
      </c>
      <c r="D192" s="164">
        <v>79904.999999999898</v>
      </c>
      <c r="E192" s="164">
        <v>79904.999999999898</v>
      </c>
      <c r="F192" s="164">
        <v>79904.999999999898</v>
      </c>
      <c r="G192" s="164">
        <v>79904.999999999898</v>
      </c>
      <c r="H192" s="164">
        <v>79904.999999999898</v>
      </c>
      <c r="I192" s="164">
        <v>79904.999999999898</v>
      </c>
      <c r="J192" s="164">
        <v>79904.999999999898</v>
      </c>
      <c r="K192" s="164">
        <v>79904.999999999898</v>
      </c>
      <c r="L192" s="164">
        <v>79904.999999999898</v>
      </c>
      <c r="M192" s="164">
        <v>79904.999999999898</v>
      </c>
      <c r="N192" s="164">
        <v>79904.999999999898</v>
      </c>
    </row>
    <row r="193" spans="1:14" x14ac:dyDescent="0.2">
      <c r="A193" s="27" t="s">
        <v>4143</v>
      </c>
      <c r="B193" s="164">
        <v>0</v>
      </c>
      <c r="C193" s="164">
        <v>0</v>
      </c>
      <c r="D193" s="164">
        <v>0</v>
      </c>
      <c r="E193" s="164">
        <v>0</v>
      </c>
      <c r="F193" s="164">
        <v>0</v>
      </c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</row>
    <row r="194" spans="1:14" x14ac:dyDescent="0.2">
      <c r="A194" s="27" t="s">
        <v>4144</v>
      </c>
      <c r="B194" s="164">
        <v>-185.467692307692</v>
      </c>
      <c r="C194" s="164">
        <v>-202.796153846153</v>
      </c>
      <c r="D194" s="164">
        <v>-278.20153846153801</v>
      </c>
      <c r="E194" s="164">
        <v>-295.52999999999997</v>
      </c>
      <c r="F194" s="164">
        <v>-312.85846153846097</v>
      </c>
      <c r="G194" s="164">
        <v>-330.18692307692299</v>
      </c>
      <c r="H194" s="164">
        <v>-347.51538461538399</v>
      </c>
      <c r="I194" s="164">
        <v>-306.76692307692298</v>
      </c>
      <c r="J194" s="164">
        <v>-248.69</v>
      </c>
      <c r="K194" s="164">
        <v>-190.61307692307599</v>
      </c>
      <c r="L194" s="164">
        <v>-173.28461538461499</v>
      </c>
      <c r="M194" s="164">
        <v>-155.956153846153</v>
      </c>
      <c r="N194" s="164">
        <v>-155.956153846153</v>
      </c>
    </row>
    <row r="195" spans="1:14" x14ac:dyDescent="0.2">
      <c r="A195" s="27" t="s">
        <v>4145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0</v>
      </c>
    </row>
    <row r="196" spans="1:14" x14ac:dyDescent="0.2">
      <c r="A196" s="27" t="s">
        <v>4146</v>
      </c>
      <c r="B196" s="164">
        <v>0</v>
      </c>
      <c r="C196" s="164">
        <v>0</v>
      </c>
      <c r="D196" s="164">
        <v>0</v>
      </c>
      <c r="E196" s="164">
        <v>0</v>
      </c>
      <c r="F196" s="164">
        <v>0</v>
      </c>
      <c r="G196" s="164">
        <v>0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64">
        <v>0</v>
      </c>
      <c r="N196" s="164">
        <v>0</v>
      </c>
    </row>
    <row r="197" spans="1:14" x14ac:dyDescent="0.2">
      <c r="A197" s="27" t="s">
        <v>4147</v>
      </c>
      <c r="B197" s="164">
        <v>0</v>
      </c>
      <c r="C197" s="164">
        <v>0</v>
      </c>
      <c r="D197" s="164">
        <v>0</v>
      </c>
      <c r="E197" s="164">
        <v>0</v>
      </c>
      <c r="F197" s="164">
        <v>0</v>
      </c>
      <c r="G197" s="164">
        <v>0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4">
        <v>-14.212307692307601</v>
      </c>
      <c r="N197" s="164">
        <v>-14.212307692307601</v>
      </c>
    </row>
    <row r="198" spans="1:14" x14ac:dyDescent="0.2">
      <c r="A198" s="27" t="s">
        <v>4148</v>
      </c>
      <c r="B198" s="164">
        <v>0</v>
      </c>
      <c r="C198" s="164">
        <v>0</v>
      </c>
      <c r="D198" s="164">
        <v>0</v>
      </c>
      <c r="E198" s="164">
        <v>0</v>
      </c>
      <c r="F198" s="164">
        <v>0</v>
      </c>
      <c r="G198" s="164">
        <v>0</v>
      </c>
      <c r="H198" s="164">
        <v>0</v>
      </c>
      <c r="I198" s="164">
        <v>0</v>
      </c>
      <c r="J198" s="164">
        <v>0</v>
      </c>
      <c r="K198" s="164">
        <v>0</v>
      </c>
      <c r="L198" s="164">
        <v>0</v>
      </c>
      <c r="M198" s="164">
        <v>0</v>
      </c>
      <c r="N198" s="164">
        <v>0</v>
      </c>
    </row>
    <row r="199" spans="1:14" x14ac:dyDescent="0.2">
      <c r="A199" s="27" t="s">
        <v>4149</v>
      </c>
      <c r="B199" s="164">
        <v>0</v>
      </c>
      <c r="C199" s="164">
        <v>0</v>
      </c>
      <c r="D199" s="164">
        <v>0</v>
      </c>
      <c r="E199" s="164">
        <v>0</v>
      </c>
      <c r="F199" s="164">
        <v>0</v>
      </c>
      <c r="G199" s="164">
        <v>0</v>
      </c>
      <c r="H199" s="164">
        <v>0</v>
      </c>
      <c r="I199" s="164">
        <v>0</v>
      </c>
      <c r="J199" s="164">
        <v>0</v>
      </c>
      <c r="K199" s="164">
        <v>0</v>
      </c>
      <c r="L199" s="164">
        <v>0</v>
      </c>
      <c r="M199" s="164">
        <v>0</v>
      </c>
      <c r="N199" s="164">
        <v>0</v>
      </c>
    </row>
    <row r="200" spans="1:14" x14ac:dyDescent="0.2">
      <c r="A200" s="30" t="s">
        <v>4150</v>
      </c>
      <c r="B200" s="164">
        <v>74223795.790769204</v>
      </c>
      <c r="C200" s="164">
        <v>74717113.8261538</v>
      </c>
      <c r="D200" s="164">
        <v>75764518.717692301</v>
      </c>
      <c r="E200" s="164">
        <v>76148397.372307599</v>
      </c>
      <c r="F200" s="164">
        <v>76796364.290000007</v>
      </c>
      <c r="G200" s="164">
        <v>78938048.329230696</v>
      </c>
      <c r="H200" s="164">
        <v>80258564.230769202</v>
      </c>
      <c r="I200" s="164">
        <v>81865040.051538393</v>
      </c>
      <c r="J200" s="164">
        <v>84291109.114615306</v>
      </c>
      <c r="K200" s="164">
        <v>85961417.932307601</v>
      </c>
      <c r="L200" s="164">
        <v>88991782.101538405</v>
      </c>
      <c r="M200" s="164">
        <v>91467049.2146153</v>
      </c>
      <c r="N200" s="164">
        <v>91467049.2146153</v>
      </c>
    </row>
    <row r="201" spans="1:14" x14ac:dyDescent="0.2">
      <c r="A201" s="27" t="s">
        <v>4151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</row>
    <row r="202" spans="1:14" x14ac:dyDescent="0.2">
      <c r="A202" s="30" t="s">
        <v>4152</v>
      </c>
      <c r="B202" s="164">
        <v>0</v>
      </c>
      <c r="C202" s="164">
        <v>0</v>
      </c>
      <c r="D202" s="164">
        <v>0</v>
      </c>
      <c r="E202" s="164">
        <v>0</v>
      </c>
      <c r="F202" s="164">
        <v>0</v>
      </c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</row>
    <row r="203" spans="1:14" x14ac:dyDescent="0.2">
      <c r="A203" s="27" t="s">
        <v>4153</v>
      </c>
      <c r="B203" s="164">
        <v>103522.77769230701</v>
      </c>
      <c r="C203" s="164">
        <v>102154.817692307</v>
      </c>
      <c r="D203" s="164">
        <v>98054.789230769195</v>
      </c>
      <c r="E203" s="164">
        <v>94186.495384615293</v>
      </c>
      <c r="F203" s="164">
        <v>92153.580769230699</v>
      </c>
      <c r="G203" s="164">
        <v>92438.68</v>
      </c>
      <c r="H203" s="164">
        <v>94380.076153846094</v>
      </c>
      <c r="I203" s="164">
        <v>95096.935384615397</v>
      </c>
      <c r="J203" s="164">
        <v>100682.952307692</v>
      </c>
      <c r="K203" s="164">
        <v>100982.20538461499</v>
      </c>
      <c r="L203" s="164">
        <v>109100.063076923</v>
      </c>
      <c r="M203" s="164">
        <v>119174.054615384</v>
      </c>
      <c r="N203" s="164">
        <v>119174.054615384</v>
      </c>
    </row>
    <row r="204" spans="1:14" x14ac:dyDescent="0.2">
      <c r="A204" s="30" t="s">
        <v>4154</v>
      </c>
      <c r="B204" s="164">
        <v>103522.77769230701</v>
      </c>
      <c r="C204" s="164">
        <v>102154.817692307</v>
      </c>
      <c r="D204" s="164">
        <v>98054.789230769195</v>
      </c>
      <c r="E204" s="164">
        <v>94186.495384615293</v>
      </c>
      <c r="F204" s="164">
        <v>92153.580769230699</v>
      </c>
      <c r="G204" s="164">
        <v>92438.68</v>
      </c>
      <c r="H204" s="164">
        <v>94380.076153846094</v>
      </c>
      <c r="I204" s="164">
        <v>95096.935384615397</v>
      </c>
      <c r="J204" s="164">
        <v>100682.952307692</v>
      </c>
      <c r="K204" s="164">
        <v>100982.20538461499</v>
      </c>
      <c r="L204" s="164">
        <v>109100.063076923</v>
      </c>
      <c r="M204" s="164">
        <v>119174.054615384</v>
      </c>
      <c r="N204" s="164">
        <v>119174.054615384</v>
      </c>
    </row>
    <row r="205" spans="1:14" x14ac:dyDescent="0.2">
      <c r="A205" s="27" t="s">
        <v>4155</v>
      </c>
      <c r="B205" s="164">
        <v>122094381.911538</v>
      </c>
      <c r="C205" s="164">
        <v>120905895.988461</v>
      </c>
      <c r="D205" s="164">
        <v>120882947.911538</v>
      </c>
      <c r="E205" s="164">
        <v>121200703.988461</v>
      </c>
      <c r="F205" s="164">
        <v>122626596.603846</v>
      </c>
      <c r="G205" s="164">
        <v>122147235.83461501</v>
      </c>
      <c r="H205" s="164">
        <v>121997320.75769199</v>
      </c>
      <c r="I205" s="164">
        <v>123495428.75769199</v>
      </c>
      <c r="J205" s="164">
        <v>122174176.494615</v>
      </c>
      <c r="K205" s="164">
        <v>123107545.186923</v>
      </c>
      <c r="L205" s="164">
        <v>122829812.70999999</v>
      </c>
      <c r="M205" s="164">
        <v>123666550.36923</v>
      </c>
      <c r="N205" s="164">
        <v>123666550.36923</v>
      </c>
    </row>
    <row r="206" spans="1:14" x14ac:dyDescent="0.2">
      <c r="A206" s="27" t="s">
        <v>4156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</row>
    <row r="207" spans="1:14" x14ac:dyDescent="0.2">
      <c r="A207" s="30" t="s">
        <v>4157</v>
      </c>
      <c r="B207" s="164">
        <v>122094381.911538</v>
      </c>
      <c r="C207" s="164">
        <v>120905895.988461</v>
      </c>
      <c r="D207" s="164">
        <v>120882947.911538</v>
      </c>
      <c r="E207" s="164">
        <v>121200703.988461</v>
      </c>
      <c r="F207" s="164">
        <v>122626596.603846</v>
      </c>
      <c r="G207" s="164">
        <v>122147235.83461501</v>
      </c>
      <c r="H207" s="164">
        <v>121997320.75769199</v>
      </c>
      <c r="I207" s="164">
        <v>123495428.75769199</v>
      </c>
      <c r="J207" s="164">
        <v>122174176.494615</v>
      </c>
      <c r="K207" s="164">
        <v>123107545.186923</v>
      </c>
      <c r="L207" s="164">
        <v>122829812.70999999</v>
      </c>
      <c r="M207" s="164">
        <v>123666550.36923</v>
      </c>
      <c r="N207" s="164">
        <v>123666550.36923</v>
      </c>
    </row>
    <row r="208" spans="1:14" x14ac:dyDescent="0.2">
      <c r="A208" s="27" t="s">
        <v>4158</v>
      </c>
      <c r="B208" s="164">
        <v>453846.153846153</v>
      </c>
      <c r="C208" s="164">
        <v>453846.153846153</v>
      </c>
      <c r="D208" s="164">
        <v>453846.153846153</v>
      </c>
      <c r="E208" s="164">
        <v>453846.153846153</v>
      </c>
      <c r="F208" s="164">
        <v>453846.153846153</v>
      </c>
      <c r="G208" s="164">
        <v>261538.46153846101</v>
      </c>
      <c r="H208" s="164">
        <v>261538.46153846101</v>
      </c>
      <c r="I208" s="164">
        <v>492307.69230769202</v>
      </c>
      <c r="J208" s="164">
        <v>492307.69230769202</v>
      </c>
      <c r="K208" s="164">
        <v>492307.69230769202</v>
      </c>
      <c r="L208" s="164">
        <v>492307.69230769202</v>
      </c>
      <c r="M208" s="164">
        <v>492307.69230769202</v>
      </c>
      <c r="N208" s="164">
        <v>492307.69230769202</v>
      </c>
    </row>
    <row r="209" spans="1:14" x14ac:dyDescent="0.2">
      <c r="A209" s="27" t="s">
        <v>4159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-66614.228461538398</v>
      </c>
      <c r="N209" s="164">
        <v>-66614.228461538398</v>
      </c>
    </row>
    <row r="210" spans="1:14" x14ac:dyDescent="0.2">
      <c r="A210" s="27" t="s">
        <v>4160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</row>
    <row r="211" spans="1:14" x14ac:dyDescent="0.2">
      <c r="A211" s="27" t="s">
        <v>4161</v>
      </c>
      <c r="B211" s="164">
        <v>0</v>
      </c>
      <c r="C211" s="164">
        <v>0</v>
      </c>
      <c r="D211" s="164">
        <v>0</v>
      </c>
      <c r="E211" s="164">
        <v>0</v>
      </c>
      <c r="F211" s="164">
        <v>0</v>
      </c>
      <c r="G211" s="164">
        <v>0</v>
      </c>
      <c r="H211" s="164">
        <v>0</v>
      </c>
      <c r="I211" s="164">
        <v>0</v>
      </c>
      <c r="J211" s="164">
        <v>0</v>
      </c>
      <c r="K211" s="164">
        <v>0</v>
      </c>
      <c r="L211" s="164">
        <v>0</v>
      </c>
      <c r="M211" s="164">
        <v>0</v>
      </c>
      <c r="N211" s="164">
        <v>0</v>
      </c>
    </row>
    <row r="212" spans="1:14" x14ac:dyDescent="0.2">
      <c r="A212" s="30" t="s">
        <v>4162</v>
      </c>
      <c r="B212" s="164">
        <v>453846.153846153</v>
      </c>
      <c r="C212" s="164">
        <v>453846.153846153</v>
      </c>
      <c r="D212" s="164">
        <v>453846.153846153</v>
      </c>
      <c r="E212" s="164">
        <v>453846.153846153</v>
      </c>
      <c r="F212" s="164">
        <v>453846.153846153</v>
      </c>
      <c r="G212" s="164">
        <v>261538.46153846101</v>
      </c>
      <c r="H212" s="164">
        <v>261538.46153846101</v>
      </c>
      <c r="I212" s="164">
        <v>492307.69230769202</v>
      </c>
      <c r="J212" s="164">
        <v>492307.69230769202</v>
      </c>
      <c r="K212" s="164">
        <v>492307.69230769202</v>
      </c>
      <c r="L212" s="164">
        <v>492307.69230769202</v>
      </c>
      <c r="M212" s="164">
        <v>425693.463846153</v>
      </c>
      <c r="N212" s="164">
        <v>425693.463846153</v>
      </c>
    </row>
    <row r="213" spans="1:14" x14ac:dyDescent="0.2">
      <c r="A213" s="27" t="s">
        <v>4163</v>
      </c>
      <c r="B213" s="164">
        <v>2640352.36615384</v>
      </c>
      <c r="C213" s="164">
        <v>3960528.54923076</v>
      </c>
      <c r="D213" s="164">
        <v>4411117.5084615303</v>
      </c>
      <c r="E213" s="164">
        <v>4861706.4676922997</v>
      </c>
      <c r="F213" s="164">
        <v>5312295.4269230701</v>
      </c>
      <c r="G213" s="164">
        <v>7043173.3499999903</v>
      </c>
      <c r="H213" s="164">
        <v>8774051.2730769198</v>
      </c>
      <c r="I213" s="164">
        <v>10504929.196153799</v>
      </c>
      <c r="J213" s="164">
        <v>16484500.8884615</v>
      </c>
      <c r="K213" s="164">
        <v>22464072.5807692</v>
      </c>
      <c r="L213" s="164">
        <v>28443644.273076899</v>
      </c>
      <c r="M213" s="164">
        <v>28443644.273076899</v>
      </c>
      <c r="N213" s="164">
        <v>28443644.273076899</v>
      </c>
    </row>
    <row r="214" spans="1:14" x14ac:dyDescent="0.2">
      <c r="A214" s="27" t="s">
        <v>4164</v>
      </c>
      <c r="B214" s="164">
        <v>0</v>
      </c>
      <c r="C214" s="164">
        <v>0</v>
      </c>
      <c r="D214" s="164">
        <v>0</v>
      </c>
      <c r="E214" s="164">
        <v>0</v>
      </c>
      <c r="F214" s="164">
        <v>0</v>
      </c>
      <c r="G214" s="164">
        <v>99664.807692307601</v>
      </c>
      <c r="H214" s="164">
        <v>199329.615384615</v>
      </c>
      <c r="I214" s="164">
        <v>298994.42307692301</v>
      </c>
      <c r="J214" s="164">
        <v>2937273.9961538399</v>
      </c>
      <c r="K214" s="164">
        <v>5575553.5692307698</v>
      </c>
      <c r="L214" s="164">
        <v>8213833.1423076903</v>
      </c>
      <c r="M214" s="164">
        <v>8213833.1423076903</v>
      </c>
      <c r="N214" s="164">
        <v>8213833.1423076903</v>
      </c>
    </row>
    <row r="215" spans="1:14" x14ac:dyDescent="0.2">
      <c r="A215" s="27" t="s">
        <v>4165</v>
      </c>
      <c r="B215" s="164">
        <v>2640352.36615384</v>
      </c>
      <c r="C215" s="164">
        <v>3960528.54923076</v>
      </c>
      <c r="D215" s="164">
        <v>4411117.5084615303</v>
      </c>
      <c r="E215" s="164">
        <v>4861706.4676922997</v>
      </c>
      <c r="F215" s="164">
        <v>5312295.4269230701</v>
      </c>
      <c r="G215" s="164">
        <v>7142838.1576923002</v>
      </c>
      <c r="H215" s="164">
        <v>8973380.8884615302</v>
      </c>
      <c r="I215" s="164">
        <v>10803923.619230701</v>
      </c>
      <c r="J215" s="164">
        <v>19421774.884615298</v>
      </c>
      <c r="K215" s="164">
        <v>28039626.149999999</v>
      </c>
      <c r="L215" s="164">
        <v>36657477.415384598</v>
      </c>
      <c r="M215" s="164">
        <v>36657477.415384598</v>
      </c>
      <c r="N215" s="164">
        <v>36657477.415384598</v>
      </c>
    </row>
    <row r="216" spans="1:14" x14ac:dyDescent="0.2">
      <c r="A216" s="27" t="s">
        <v>4166</v>
      </c>
      <c r="B216" s="164">
        <v>14297097.108461499</v>
      </c>
      <c r="C216" s="164">
        <v>14297097.108461499</v>
      </c>
      <c r="D216" s="164">
        <v>14297097.108461499</v>
      </c>
      <c r="E216" s="164">
        <v>11241156.954615301</v>
      </c>
      <c r="F216" s="164">
        <v>8185216.8007692201</v>
      </c>
      <c r="G216" s="164">
        <v>5577662.7715384597</v>
      </c>
      <c r="H216" s="164">
        <v>6026048.8961538402</v>
      </c>
      <c r="I216" s="164">
        <v>6474435.0207692301</v>
      </c>
      <c r="J216" s="164">
        <v>6861882.2446153797</v>
      </c>
      <c r="K216" s="164">
        <v>5539570.5861538397</v>
      </c>
      <c r="L216" s="164">
        <v>4217258.9276922997</v>
      </c>
      <c r="M216" s="164">
        <v>2644262.9884615298</v>
      </c>
      <c r="N216" s="164">
        <v>2644262.9884615298</v>
      </c>
    </row>
    <row r="217" spans="1:14" x14ac:dyDescent="0.2">
      <c r="A217" s="27" t="s">
        <v>4167</v>
      </c>
      <c r="B217" s="164">
        <v>0</v>
      </c>
      <c r="C217" s="164">
        <v>0</v>
      </c>
      <c r="D217" s="164">
        <v>0</v>
      </c>
      <c r="E217" s="164">
        <v>0</v>
      </c>
      <c r="F217" s="164">
        <v>0</v>
      </c>
      <c r="G217" s="164">
        <v>0</v>
      </c>
      <c r="H217" s="164">
        <v>0</v>
      </c>
      <c r="I217" s="164">
        <v>0</v>
      </c>
      <c r="J217" s="164">
        <v>0</v>
      </c>
      <c r="K217" s="164">
        <v>0</v>
      </c>
      <c r="L217" s="164">
        <v>0</v>
      </c>
      <c r="M217" s="164">
        <v>0</v>
      </c>
      <c r="N217" s="164">
        <v>0</v>
      </c>
    </row>
    <row r="218" spans="1:14" x14ac:dyDescent="0.2">
      <c r="A218" s="27" t="s">
        <v>4168</v>
      </c>
      <c r="B218" s="164">
        <v>0</v>
      </c>
      <c r="C218" s="164">
        <v>0</v>
      </c>
      <c r="D218" s="164">
        <v>0</v>
      </c>
      <c r="E218" s="164">
        <v>0</v>
      </c>
      <c r="F218" s="164">
        <v>0</v>
      </c>
      <c r="G218" s="164">
        <v>0</v>
      </c>
      <c r="H218" s="164">
        <v>0</v>
      </c>
      <c r="I218" s="164">
        <v>0</v>
      </c>
      <c r="J218" s="164">
        <v>0</v>
      </c>
      <c r="K218" s="164">
        <v>0</v>
      </c>
      <c r="L218" s="164">
        <v>0</v>
      </c>
      <c r="M218" s="164">
        <v>0</v>
      </c>
      <c r="N218" s="164">
        <v>0</v>
      </c>
    </row>
    <row r="219" spans="1:14" x14ac:dyDescent="0.2">
      <c r="A219" s="30" t="s">
        <v>4169</v>
      </c>
      <c r="B219" s="164">
        <v>14297097.108461499</v>
      </c>
      <c r="C219" s="164">
        <v>14297097.108461499</v>
      </c>
      <c r="D219" s="164">
        <v>14297097.108461499</v>
      </c>
      <c r="E219" s="164">
        <v>11241156.954615301</v>
      </c>
      <c r="F219" s="164">
        <v>8185216.8007692201</v>
      </c>
      <c r="G219" s="164">
        <v>5577662.7715384597</v>
      </c>
      <c r="H219" s="164">
        <v>6026048.8961538402</v>
      </c>
      <c r="I219" s="164">
        <v>6474435.0207692301</v>
      </c>
      <c r="J219" s="164">
        <v>6861882.2446153797</v>
      </c>
      <c r="K219" s="164">
        <v>5539570.5861538397</v>
      </c>
      <c r="L219" s="164">
        <v>4217258.9276922997</v>
      </c>
      <c r="M219" s="164">
        <v>2644262.9884615298</v>
      </c>
      <c r="N219" s="164">
        <v>2644262.9884615298</v>
      </c>
    </row>
    <row r="220" spans="1:14" x14ac:dyDescent="0.2">
      <c r="A220" s="30" t="s">
        <v>4170</v>
      </c>
      <c r="B220" s="164">
        <v>1384528184.7715299</v>
      </c>
      <c r="C220" s="164">
        <v>1395748602.5069201</v>
      </c>
      <c r="D220" s="164">
        <v>1405507773.5530701</v>
      </c>
      <c r="E220" s="164">
        <v>1423232370.14538</v>
      </c>
      <c r="F220" s="164">
        <v>1425899561.35923</v>
      </c>
      <c r="G220" s="164">
        <v>1430795246.10692</v>
      </c>
      <c r="H220" s="164">
        <v>1451045864.73615</v>
      </c>
      <c r="I220" s="164">
        <v>1466075349.75384</v>
      </c>
      <c r="J220" s="164">
        <v>1491986221.0476899</v>
      </c>
      <c r="K220" s="164">
        <v>1504445481.2623</v>
      </c>
      <c r="L220" s="164">
        <v>1518151767.3599999</v>
      </c>
      <c r="M220" s="164">
        <v>1537686246.9846101</v>
      </c>
      <c r="N220" s="164">
        <v>1537686246.9846101</v>
      </c>
    </row>
    <row r="221" spans="1:14" x14ac:dyDescent="0.2">
      <c r="A221" s="27" t="s">
        <v>4171</v>
      </c>
    </row>
    <row r="222" spans="1:14" x14ac:dyDescent="0.2">
      <c r="A222" s="27" t="s">
        <v>4172</v>
      </c>
    </row>
    <row r="223" spans="1:14" x14ac:dyDescent="0.2">
      <c r="A223" s="27" t="s">
        <v>4173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</row>
    <row r="224" spans="1:14" x14ac:dyDescent="0.2">
      <c r="A224" s="27" t="s">
        <v>4174</v>
      </c>
      <c r="B224" s="164">
        <v>0</v>
      </c>
      <c r="C224" s="164">
        <v>0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</row>
    <row r="225" spans="1:14" x14ac:dyDescent="0.2">
      <c r="A225" s="27" t="s">
        <v>4175</v>
      </c>
      <c r="B225" s="164">
        <v>0</v>
      </c>
      <c r="C225" s="164">
        <v>0</v>
      </c>
      <c r="D225" s="164">
        <v>0</v>
      </c>
      <c r="E225" s="164">
        <v>0</v>
      </c>
      <c r="F225" s="164">
        <v>0</v>
      </c>
      <c r="G225" s="164">
        <v>0</v>
      </c>
      <c r="H225" s="164">
        <v>0</v>
      </c>
      <c r="I225" s="164">
        <v>0</v>
      </c>
      <c r="J225" s="164">
        <v>0</v>
      </c>
      <c r="K225" s="164">
        <v>0</v>
      </c>
      <c r="L225" s="164">
        <v>0</v>
      </c>
      <c r="M225" s="164">
        <v>0</v>
      </c>
      <c r="N225" s="164">
        <v>0</v>
      </c>
    </row>
    <row r="226" spans="1:14" x14ac:dyDescent="0.2">
      <c r="A226" s="27" t="s">
        <v>4176</v>
      </c>
      <c r="B226" s="164">
        <v>1401036.02</v>
      </c>
      <c r="C226" s="164">
        <v>1395188.78</v>
      </c>
      <c r="D226" s="164">
        <v>1389759.2</v>
      </c>
      <c r="E226" s="164">
        <v>1384329.62</v>
      </c>
      <c r="F226" s="164">
        <v>1378900.04</v>
      </c>
      <c r="G226" s="164">
        <v>1373888.12</v>
      </c>
      <c r="H226" s="164">
        <v>1369293.86</v>
      </c>
      <c r="I226" s="164">
        <v>1363864.2792307599</v>
      </c>
      <c r="J226" s="164">
        <v>1358434.69846153</v>
      </c>
      <c r="K226" s="164">
        <v>1353005.1176922999</v>
      </c>
      <c r="L226" s="164">
        <v>1347575.53692307</v>
      </c>
      <c r="M226" s="164">
        <v>1342145.9561538401</v>
      </c>
      <c r="N226" s="164">
        <v>1342145.9561538401</v>
      </c>
    </row>
    <row r="227" spans="1:14" x14ac:dyDescent="0.2">
      <c r="A227" s="27" t="s">
        <v>4177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</row>
    <row r="228" spans="1:14" x14ac:dyDescent="0.2">
      <c r="A228" s="27" t="s">
        <v>4178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</row>
    <row r="229" spans="1:14" x14ac:dyDescent="0.2">
      <c r="A229" s="27" t="s">
        <v>4179</v>
      </c>
      <c r="B229" s="164">
        <v>-16621714.4846153</v>
      </c>
      <c r="C229" s="164">
        <v>-16486364.6584615</v>
      </c>
      <c r="D229" s="164">
        <v>-16301770.6323076</v>
      </c>
      <c r="E229" s="164">
        <v>-16074381.113076899</v>
      </c>
      <c r="F229" s="164">
        <v>-15858566.105384599</v>
      </c>
      <c r="G229" s="164">
        <v>-15575420.51</v>
      </c>
      <c r="H229" s="164">
        <v>-15308304.463076901</v>
      </c>
      <c r="I229" s="164">
        <v>-14996682.1707692</v>
      </c>
      <c r="J229" s="164">
        <v>-14685197.339230699</v>
      </c>
      <c r="K229" s="164">
        <v>-14300390.2423076</v>
      </c>
      <c r="L229" s="164">
        <v>-13920936.866153801</v>
      </c>
      <c r="M229" s="164">
        <v>-13525573.4176923</v>
      </c>
      <c r="N229" s="164">
        <v>-13525573.4176923</v>
      </c>
    </row>
    <row r="230" spans="1:14" x14ac:dyDescent="0.2">
      <c r="A230" s="27" t="s">
        <v>4180</v>
      </c>
      <c r="B230" s="164">
        <v>-13530.7900000025</v>
      </c>
      <c r="C230" s="164">
        <v>-13530.7900000025</v>
      </c>
      <c r="D230" s="164">
        <v>-13530.7900000025</v>
      </c>
      <c r="E230" s="164">
        <v>-13530.7900000025</v>
      </c>
      <c r="F230" s="164">
        <v>-13530.7900000025</v>
      </c>
      <c r="G230" s="164">
        <v>-13530.7900000025</v>
      </c>
      <c r="H230" s="164">
        <v>-13530.7900000025</v>
      </c>
      <c r="I230" s="164">
        <v>-12489.9484615408</v>
      </c>
      <c r="J230" s="164">
        <v>-11449.106923079</v>
      </c>
      <c r="K230" s="164">
        <v>-10408.2653846173</v>
      </c>
      <c r="L230" s="164">
        <v>-9367.4238461556397</v>
      </c>
      <c r="M230" s="164">
        <v>-8326.5823076939196</v>
      </c>
      <c r="N230" s="164">
        <v>-8326.5823076939196</v>
      </c>
    </row>
    <row r="231" spans="1:14" x14ac:dyDescent="0.2">
      <c r="A231" s="27" t="s">
        <v>4181</v>
      </c>
      <c r="B231" s="164">
        <v>41756934.184615299</v>
      </c>
      <c r="C231" s="164">
        <v>39062189.953846097</v>
      </c>
      <c r="D231" s="164">
        <v>36386794.492307603</v>
      </c>
      <c r="E231" s="164">
        <v>33731011.184615299</v>
      </c>
      <c r="F231" s="164">
        <v>31094840.030769199</v>
      </c>
      <c r="G231" s="164">
        <v>28478281.030769199</v>
      </c>
      <c r="H231" s="164">
        <v>25881334.184615299</v>
      </c>
      <c r="I231" s="164">
        <v>23303999.4923076</v>
      </c>
      <c r="J231" s="164">
        <v>20509442.3015384</v>
      </c>
      <c r="K231" s="164">
        <v>17734497.264615301</v>
      </c>
      <c r="L231" s="164">
        <v>14979164.3815384</v>
      </c>
      <c r="M231" s="164">
        <v>12157623.344615299</v>
      </c>
      <c r="N231" s="164">
        <v>12157623.344615299</v>
      </c>
    </row>
    <row r="232" spans="1:14" x14ac:dyDescent="0.2">
      <c r="A232" s="27" t="s">
        <v>4182</v>
      </c>
      <c r="B232" s="164">
        <v>-0.15</v>
      </c>
      <c r="C232" s="164">
        <v>-0.15</v>
      </c>
      <c r="D232" s="164">
        <v>-0.15</v>
      </c>
      <c r="E232" s="164">
        <v>-0.15</v>
      </c>
      <c r="F232" s="164">
        <v>-0.15</v>
      </c>
      <c r="G232" s="164">
        <v>-0.15</v>
      </c>
      <c r="H232" s="164">
        <v>-0.15</v>
      </c>
      <c r="I232" s="164">
        <v>-0.15</v>
      </c>
      <c r="J232" s="164">
        <v>-0.15</v>
      </c>
      <c r="K232" s="164">
        <v>-0.15</v>
      </c>
      <c r="L232" s="164">
        <v>-0.15</v>
      </c>
      <c r="M232" s="164">
        <v>-0.15</v>
      </c>
      <c r="N232" s="164">
        <v>-0.15</v>
      </c>
    </row>
    <row r="233" spans="1:14" x14ac:dyDescent="0.2">
      <c r="A233" s="27" t="s">
        <v>4183</v>
      </c>
      <c r="B233" s="164">
        <v>10505066.9638461</v>
      </c>
      <c r="C233" s="164">
        <v>10622583.694615301</v>
      </c>
      <c r="D233" s="164">
        <v>10733297.8861538</v>
      </c>
      <c r="E233" s="164">
        <v>10842474.689230699</v>
      </c>
      <c r="F233" s="164">
        <v>10948664.976923</v>
      </c>
      <c r="G233" s="164">
        <v>11048693.300769201</v>
      </c>
      <c r="H233" s="164">
        <v>11144518.2676923</v>
      </c>
      <c r="I233" s="164">
        <v>11236438.7161538</v>
      </c>
      <c r="J233" s="164">
        <v>11318192.2446153</v>
      </c>
      <c r="K233" s="164">
        <v>11396907.9284615</v>
      </c>
      <c r="L233" s="164">
        <v>11470680.199999999</v>
      </c>
      <c r="M233" s="164">
        <v>11541367.1561538</v>
      </c>
      <c r="N233" s="164">
        <v>11541367.1561538</v>
      </c>
    </row>
    <row r="234" spans="1:14" x14ac:dyDescent="0.2">
      <c r="A234" s="293" t="s">
        <v>4184</v>
      </c>
      <c r="B234" s="164">
        <v>0</v>
      </c>
      <c r="C234" s="164">
        <v>0</v>
      </c>
      <c r="D234" s="164">
        <v>0</v>
      </c>
      <c r="E234" s="164">
        <v>0</v>
      </c>
      <c r="F234" s="164">
        <v>0</v>
      </c>
      <c r="G234" s="164">
        <v>0</v>
      </c>
      <c r="H234" s="164">
        <v>0</v>
      </c>
      <c r="I234" s="164">
        <v>0</v>
      </c>
      <c r="J234" s="164">
        <v>0</v>
      </c>
      <c r="K234" s="164">
        <v>0</v>
      </c>
      <c r="L234" s="164">
        <v>0</v>
      </c>
      <c r="M234" s="164">
        <v>0</v>
      </c>
      <c r="N234" s="164">
        <v>0</v>
      </c>
    </row>
    <row r="235" spans="1:14" x14ac:dyDescent="0.2">
      <c r="A235" s="27" t="s">
        <v>4185</v>
      </c>
      <c r="B235" s="164">
        <v>17521839</v>
      </c>
      <c r="C235" s="164">
        <v>17521839</v>
      </c>
      <c r="D235" s="164">
        <v>17521839</v>
      </c>
      <c r="E235" s="164">
        <v>17521839</v>
      </c>
      <c r="F235" s="164">
        <v>17521839</v>
      </c>
      <c r="G235" s="164">
        <v>17521839</v>
      </c>
      <c r="H235" s="164">
        <v>17521839</v>
      </c>
      <c r="I235" s="164">
        <v>17521839</v>
      </c>
      <c r="J235" s="164">
        <v>17521839</v>
      </c>
      <c r="K235" s="164">
        <v>17521839</v>
      </c>
      <c r="L235" s="164">
        <v>17521839</v>
      </c>
      <c r="M235" s="164">
        <v>17521839</v>
      </c>
      <c r="N235" s="164">
        <v>17521839</v>
      </c>
    </row>
    <row r="236" spans="1:14" x14ac:dyDescent="0.2">
      <c r="A236" s="27" t="s">
        <v>4186</v>
      </c>
      <c r="B236" s="164">
        <v>306043747.17230701</v>
      </c>
      <c r="C236" s="164">
        <v>306461582.27615303</v>
      </c>
      <c r="D236" s="164">
        <v>307025296.37999898</v>
      </c>
      <c r="E236" s="164">
        <v>307655626.71461499</v>
      </c>
      <c r="F236" s="164">
        <v>308352573.27999902</v>
      </c>
      <c r="G236" s="164">
        <v>309116136.07615298</v>
      </c>
      <c r="H236" s="164">
        <v>309946315.10307598</v>
      </c>
      <c r="I236" s="164">
        <v>310843110.36076897</v>
      </c>
      <c r="J236" s="164">
        <v>311806521.84922999</v>
      </c>
      <c r="K236" s="164">
        <v>312964722.64153802</v>
      </c>
      <c r="L236" s="164">
        <v>314163206.66461498</v>
      </c>
      <c r="M236" s="164">
        <v>316206669.64461499</v>
      </c>
      <c r="N236" s="164">
        <v>316206669.64461499</v>
      </c>
    </row>
    <row r="237" spans="1:14" x14ac:dyDescent="0.2">
      <c r="A237" s="27" t="s">
        <v>4187</v>
      </c>
      <c r="B237" s="164">
        <v>51470696.1446153</v>
      </c>
      <c r="C237" s="164">
        <v>50757051.992307603</v>
      </c>
      <c r="D237" s="164">
        <v>50043408.554615296</v>
      </c>
      <c r="E237" s="164">
        <v>49329765.829999998</v>
      </c>
      <c r="F237" s="164">
        <v>48616123.819230698</v>
      </c>
      <c r="G237" s="164">
        <v>47902481.806923002</v>
      </c>
      <c r="H237" s="164">
        <v>47188839.796153799</v>
      </c>
      <c r="I237" s="164">
        <v>46475197.783846103</v>
      </c>
      <c r="J237" s="164">
        <v>45761555.772307597</v>
      </c>
      <c r="K237" s="164">
        <v>45153310.6784615</v>
      </c>
      <c r="L237" s="164">
        <v>44545065.586923003</v>
      </c>
      <c r="M237" s="164">
        <v>43936820.495384596</v>
      </c>
      <c r="N237" s="164">
        <v>43936820.495384596</v>
      </c>
    </row>
    <row r="238" spans="1:14" x14ac:dyDescent="0.2">
      <c r="A238" s="27" t="s">
        <v>4188</v>
      </c>
      <c r="B238" s="164">
        <v>12551877.1292307</v>
      </c>
      <c r="C238" s="164">
        <v>12892704.3130769</v>
      </c>
      <c r="D238" s="164">
        <v>11805058.6638461</v>
      </c>
      <c r="E238" s="164">
        <v>11805058.6638461</v>
      </c>
      <c r="F238" s="164">
        <v>11805058.6638461</v>
      </c>
      <c r="G238" s="164">
        <v>11805058.6638461</v>
      </c>
      <c r="H238" s="164">
        <v>9298511.9423076902</v>
      </c>
      <c r="I238" s="164">
        <v>6791965.2207692303</v>
      </c>
      <c r="J238" s="164">
        <v>4285418.4992307601</v>
      </c>
      <c r="K238" s="164">
        <v>4285418.4992307601</v>
      </c>
      <c r="L238" s="164">
        <v>4285418.4992307601</v>
      </c>
      <c r="M238" s="164">
        <v>4285418.4992307601</v>
      </c>
      <c r="N238" s="164">
        <v>4285418.4992307601</v>
      </c>
    </row>
    <row r="239" spans="1:14" x14ac:dyDescent="0.2">
      <c r="A239" s="27" t="s">
        <v>4189</v>
      </c>
      <c r="B239" s="164">
        <v>6881657.0030769203</v>
      </c>
      <c r="C239" s="164">
        <v>6908147.3969230698</v>
      </c>
      <c r="D239" s="164">
        <v>6942589.9930769196</v>
      </c>
      <c r="E239" s="164">
        <v>6984984.7907692296</v>
      </c>
      <c r="F239" s="164">
        <v>7035331.7907692203</v>
      </c>
      <c r="G239" s="164">
        <v>7093630.99230769</v>
      </c>
      <c r="H239" s="164">
        <v>7159882.3961538402</v>
      </c>
      <c r="I239" s="164">
        <v>7234086.0015384499</v>
      </c>
      <c r="J239" s="164">
        <v>7316241.8092307597</v>
      </c>
      <c r="K239" s="164">
        <v>7300602.4784615301</v>
      </c>
      <c r="L239" s="164">
        <v>7292915.3499999903</v>
      </c>
      <c r="M239" s="164">
        <v>7292915.3499999903</v>
      </c>
      <c r="N239" s="164">
        <v>7292915.3499999903</v>
      </c>
    </row>
    <row r="240" spans="1:14" x14ac:dyDescent="0.2">
      <c r="A240" s="300" t="s">
        <v>4190</v>
      </c>
      <c r="B240" s="164">
        <v>0</v>
      </c>
      <c r="C240" s="164">
        <v>0</v>
      </c>
      <c r="D240" s="164">
        <v>0</v>
      </c>
      <c r="E240" s="164">
        <v>0</v>
      </c>
      <c r="F240" s="164">
        <v>7072.7692307692296</v>
      </c>
      <c r="G240" s="164">
        <v>14145.538461538399</v>
      </c>
      <c r="H240" s="164">
        <v>21218.307692307601</v>
      </c>
      <c r="I240" s="164">
        <v>60428</v>
      </c>
      <c r="J240" s="164">
        <v>85492.1538461538</v>
      </c>
      <c r="K240" s="164">
        <v>110556.307692307</v>
      </c>
      <c r="L240" s="164">
        <v>135620.46153846101</v>
      </c>
      <c r="M240" s="164">
        <v>174830.153846153</v>
      </c>
      <c r="N240" s="164">
        <v>174830.153846153</v>
      </c>
    </row>
    <row r="241" spans="1:14" x14ac:dyDescent="0.2">
      <c r="A241" s="27" t="s">
        <v>4191</v>
      </c>
      <c r="B241" s="164">
        <v>8574579.0615384597</v>
      </c>
      <c r="C241" s="164">
        <v>9808065.7246153802</v>
      </c>
      <c r="D241" s="164">
        <v>11046154.509230699</v>
      </c>
      <c r="E241" s="164">
        <v>12288845.4153846</v>
      </c>
      <c r="F241" s="164">
        <v>13536138.443076899</v>
      </c>
      <c r="G241" s="164">
        <v>14788033.592307599</v>
      </c>
      <c r="H241" s="164">
        <v>16044530.863076899</v>
      </c>
      <c r="I241" s="164">
        <v>17305630.255384602</v>
      </c>
      <c r="J241" s="164">
        <v>18571331.769230701</v>
      </c>
      <c r="K241" s="164">
        <v>19841635.404615302</v>
      </c>
      <c r="L241" s="164">
        <v>21116541.1615384</v>
      </c>
      <c r="M241" s="164">
        <v>22396049.039999899</v>
      </c>
      <c r="N241" s="164">
        <v>22396049.039999899</v>
      </c>
    </row>
    <row r="242" spans="1:14" x14ac:dyDescent="0.2">
      <c r="A242" s="27" t="s">
        <v>4192</v>
      </c>
      <c r="B242" s="164">
        <v>1124233.44</v>
      </c>
      <c r="C242" s="164">
        <v>936861.2</v>
      </c>
      <c r="D242" s="164">
        <v>842411.26153846097</v>
      </c>
      <c r="E242" s="164">
        <v>764995.163076923</v>
      </c>
      <c r="F242" s="164">
        <v>704612.90461538394</v>
      </c>
      <c r="G242" s="164">
        <v>661264.48615384602</v>
      </c>
      <c r="H242" s="164">
        <v>634949.90769230702</v>
      </c>
      <c r="I242" s="164">
        <v>625669.16923076904</v>
      </c>
      <c r="J242" s="164">
        <v>633422.27076922997</v>
      </c>
      <c r="K242" s="164">
        <v>658209.21230769204</v>
      </c>
      <c r="L242" s="164">
        <v>700029.99384615396</v>
      </c>
      <c r="M242" s="164">
        <v>758884.61538461503</v>
      </c>
      <c r="N242" s="164">
        <v>758884.61538461503</v>
      </c>
    </row>
    <row r="243" spans="1:14" x14ac:dyDescent="0.2">
      <c r="A243" s="27" t="s">
        <v>4193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</row>
    <row r="244" spans="1:14" x14ac:dyDescent="0.2">
      <c r="A244" s="27" t="s">
        <v>4194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</row>
    <row r="245" spans="1:14" x14ac:dyDescent="0.2">
      <c r="A245" s="27" t="s">
        <v>4195</v>
      </c>
      <c r="B245" s="164">
        <v>5965601.9946153797</v>
      </c>
      <c r="C245" s="164">
        <v>6405065.7861538399</v>
      </c>
      <c r="D245" s="164">
        <v>6843680.2699999902</v>
      </c>
      <c r="E245" s="164">
        <v>7277726.3692307603</v>
      </c>
      <c r="F245" s="164">
        <v>7707204.08384615</v>
      </c>
      <c r="G245" s="164">
        <v>8132113.41384615</v>
      </c>
      <c r="H245" s="164">
        <v>8552454.3592307698</v>
      </c>
      <c r="I245" s="164">
        <v>8968226.9199999999</v>
      </c>
      <c r="J245" s="164">
        <v>9379431.0961538404</v>
      </c>
      <c r="K245" s="164">
        <v>9445194.4207692295</v>
      </c>
      <c r="L245" s="164">
        <v>9509443.7453846093</v>
      </c>
      <c r="M245" s="164">
        <v>9572179.0700000003</v>
      </c>
      <c r="N245" s="164">
        <v>9572179.0700000003</v>
      </c>
    </row>
    <row r="246" spans="1:14" x14ac:dyDescent="0.2">
      <c r="A246" s="27" t="s">
        <v>4196</v>
      </c>
      <c r="B246" s="164">
        <v>26156458.923076902</v>
      </c>
      <c r="C246" s="164">
        <v>28290837.076923002</v>
      </c>
      <c r="D246" s="164">
        <v>28201331.076923002</v>
      </c>
      <c r="E246" s="164">
        <v>28104940</v>
      </c>
      <c r="F246" s="164">
        <v>28015433.999999899</v>
      </c>
      <c r="G246" s="164">
        <v>27925927.999999899</v>
      </c>
      <c r="H246" s="164">
        <v>27836422</v>
      </c>
      <c r="I246" s="164">
        <v>27746916</v>
      </c>
      <c r="J246" s="164">
        <v>27657410</v>
      </c>
      <c r="K246" s="164">
        <v>27567904</v>
      </c>
      <c r="L246" s="164">
        <v>27478398</v>
      </c>
      <c r="M246" s="164">
        <v>27388892</v>
      </c>
      <c r="N246" s="164">
        <v>27388892</v>
      </c>
    </row>
    <row r="247" spans="1:14" x14ac:dyDescent="0.2">
      <c r="A247" s="222" t="s">
        <v>4197</v>
      </c>
      <c r="B247" s="164">
        <v>2223884.1538461498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</row>
    <row r="248" spans="1:14" x14ac:dyDescent="0.2">
      <c r="A248" s="27" t="s">
        <v>4198</v>
      </c>
      <c r="B248" s="164">
        <v>-36211422.969999999</v>
      </c>
      <c r="C248" s="164">
        <v>-35994588.100000001</v>
      </c>
      <c r="D248" s="164">
        <v>-35777753.229999997</v>
      </c>
      <c r="E248" s="164">
        <v>-35560918.359999999</v>
      </c>
      <c r="F248" s="164">
        <v>-35344083.489999898</v>
      </c>
      <c r="G248" s="164">
        <v>-35127248.619999997</v>
      </c>
      <c r="H248" s="164">
        <v>-34910413.75</v>
      </c>
      <c r="I248" s="164">
        <v>-34693578.879999898</v>
      </c>
      <c r="J248" s="164">
        <v>-34276588.746923</v>
      </c>
      <c r="K248" s="164">
        <v>-33859598.613846101</v>
      </c>
      <c r="L248" s="164">
        <v>-33442608.480769198</v>
      </c>
      <c r="M248" s="164">
        <v>-33025618.3476923</v>
      </c>
      <c r="N248" s="164">
        <v>-33025618.3476923</v>
      </c>
    </row>
    <row r="249" spans="1:14" x14ac:dyDescent="0.2">
      <c r="A249" s="27" t="s">
        <v>4199</v>
      </c>
      <c r="B249" s="164">
        <v>1316.8461538461499</v>
      </c>
      <c r="C249" s="164">
        <v>1316.8461538461499</v>
      </c>
      <c r="D249" s="164">
        <v>1316.8461538461499</v>
      </c>
      <c r="E249" s="164">
        <v>1316.8461538461499</v>
      </c>
      <c r="F249" s="164">
        <v>1316.8461538461499</v>
      </c>
      <c r="G249" s="164">
        <v>1316.8461538461499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</row>
    <row r="250" spans="1:14" x14ac:dyDescent="0.2">
      <c r="A250" s="27" t="s">
        <v>4200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s="303" customFormat="1" x14ac:dyDescent="0.2">
      <c r="A251" s="160" t="s">
        <v>681</v>
      </c>
      <c r="B251" s="303">
        <v>0</v>
      </c>
      <c r="C251" s="303">
        <v>0</v>
      </c>
      <c r="D251" s="303">
        <v>0</v>
      </c>
      <c r="E251" s="303">
        <v>0</v>
      </c>
      <c r="F251" s="303">
        <v>0</v>
      </c>
      <c r="G251" s="303">
        <v>0</v>
      </c>
      <c r="H251" s="303">
        <v>0</v>
      </c>
      <c r="I251" s="303">
        <v>0</v>
      </c>
      <c r="J251" s="303">
        <v>-200155.263076923</v>
      </c>
      <c r="K251" s="303">
        <v>-400310.526153846</v>
      </c>
      <c r="L251" s="303">
        <v>-600465.78923076903</v>
      </c>
      <c r="M251" s="303">
        <v>-800621.05230769201</v>
      </c>
      <c r="N251" s="303">
        <v>-800621.05230769201</v>
      </c>
    </row>
    <row r="252" spans="1:14" x14ac:dyDescent="0.2">
      <c r="A252" s="27" t="s">
        <v>4201</v>
      </c>
      <c r="B252" s="164">
        <v>0</v>
      </c>
      <c r="C252" s="164">
        <v>0</v>
      </c>
      <c r="D252" s="164">
        <v>0</v>
      </c>
      <c r="E252" s="164">
        <v>-167119.92307692301</v>
      </c>
      <c r="F252" s="164">
        <v>-376019.92307692301</v>
      </c>
      <c r="G252" s="164">
        <v>-626700</v>
      </c>
      <c r="H252" s="164">
        <v>-919160.15384615306</v>
      </c>
      <c r="I252" s="164">
        <v>-1253400.3846153801</v>
      </c>
      <c r="J252" s="164">
        <v>-1629420.6923076899</v>
      </c>
      <c r="K252" s="164">
        <v>-2047221.07692307</v>
      </c>
      <c r="L252" s="164">
        <v>-2506801.5384615301</v>
      </c>
      <c r="M252" s="164">
        <v>-3008162.07692307</v>
      </c>
      <c r="N252" s="164">
        <v>-3008162.07692307</v>
      </c>
    </row>
    <row r="253" spans="1:14" x14ac:dyDescent="0.2">
      <c r="A253" s="27" t="s">
        <v>4202</v>
      </c>
      <c r="B253" s="164">
        <v>82293.407692307694</v>
      </c>
      <c r="C253" s="164">
        <v>124323.352307692</v>
      </c>
      <c r="D253" s="164">
        <v>126483.226923076</v>
      </c>
      <c r="E253" s="164">
        <v>129853.197692307</v>
      </c>
      <c r="F253" s="164">
        <v>134573.713846153</v>
      </c>
      <c r="G253" s="164">
        <v>137239.36769230699</v>
      </c>
      <c r="H253" s="164">
        <v>155005.44461538401</v>
      </c>
      <c r="I253" s="164">
        <v>207600.61</v>
      </c>
      <c r="J253" s="164">
        <v>209781.28153846099</v>
      </c>
      <c r="K253" s="164">
        <v>211961.953076923</v>
      </c>
      <c r="L253" s="164">
        <v>214142.624615384</v>
      </c>
      <c r="M253" s="164">
        <v>214833.01076922999</v>
      </c>
      <c r="N253" s="164">
        <v>214833.01076922999</v>
      </c>
    </row>
    <row r="254" spans="1:14" x14ac:dyDescent="0.2">
      <c r="A254" s="27" t="s">
        <v>4203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</row>
    <row r="255" spans="1:14" x14ac:dyDescent="0.2">
      <c r="A255" s="27" t="s">
        <v>4204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27" t="s">
        <v>4205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4206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27" t="s">
        <v>4207</v>
      </c>
      <c r="B258" s="164">
        <v>26426658.066153798</v>
      </c>
      <c r="C258" s="164">
        <v>25980667.09</v>
      </c>
      <c r="D258" s="164">
        <v>25517106.103076901</v>
      </c>
      <c r="E258" s="164">
        <v>25008673.210000001</v>
      </c>
      <c r="F258" s="164">
        <v>24547442.863846101</v>
      </c>
      <c r="G258" s="164">
        <v>24029421.429230701</v>
      </c>
      <c r="H258" s="164">
        <v>23567286.8476923</v>
      </c>
      <c r="I258" s="164">
        <v>23092563.523846101</v>
      </c>
      <c r="J258" s="164">
        <v>22629685.1538461</v>
      </c>
      <c r="K258" s="164">
        <v>22155110.34</v>
      </c>
      <c r="L258" s="164">
        <v>21729633.409230702</v>
      </c>
      <c r="M258" s="164">
        <v>21375711.2361538</v>
      </c>
      <c r="N258" s="164">
        <v>21375711.2361538</v>
      </c>
    </row>
    <row r="259" spans="1:14" x14ac:dyDescent="0.2">
      <c r="A259" s="160" t="s">
        <v>4208</v>
      </c>
      <c r="B259" s="164">
        <v>12973889.1653846</v>
      </c>
      <c r="C259" s="164">
        <v>13572197.778461499</v>
      </c>
      <c r="D259" s="164">
        <v>13969238.8192307</v>
      </c>
      <c r="E259" s="164">
        <v>14418341.279999999</v>
      </c>
      <c r="F259" s="164">
        <v>14883622.786153801</v>
      </c>
      <c r="G259" s="164">
        <v>15284871.246923</v>
      </c>
      <c r="H259" s="164">
        <v>15788803.2223076</v>
      </c>
      <c r="I259" s="164">
        <v>16262384.449999901</v>
      </c>
      <c r="J259" s="164">
        <v>16459405.9815384</v>
      </c>
      <c r="K259" s="164">
        <v>16765969.591538399</v>
      </c>
      <c r="L259" s="164">
        <v>17084260.2653846</v>
      </c>
      <c r="M259" s="164">
        <v>17205591.526923001</v>
      </c>
      <c r="N259" s="303">
        <v>17205591.526923001</v>
      </c>
    </row>
    <row r="260" spans="1:14" x14ac:dyDescent="0.2">
      <c r="A260" s="27" t="s">
        <v>4209</v>
      </c>
      <c r="B260" s="164">
        <v>-3370264.26</v>
      </c>
      <c r="C260" s="164">
        <v>-3370264.26</v>
      </c>
      <c r="D260" s="164">
        <v>-2976752.46538461</v>
      </c>
      <c r="E260" s="164">
        <v>-2600665.4976923</v>
      </c>
      <c r="F260" s="164">
        <v>-2242003.3569230698</v>
      </c>
      <c r="G260" s="164">
        <v>-1900766.0430769201</v>
      </c>
      <c r="H260" s="164">
        <v>-1576953.5561538399</v>
      </c>
      <c r="I260" s="164">
        <v>-1270565.89615384</v>
      </c>
      <c r="J260" s="164">
        <v>-981603.06307692302</v>
      </c>
      <c r="K260" s="164">
        <v>-710065.05692307698</v>
      </c>
      <c r="L260" s="164">
        <v>-455951.877692307</v>
      </c>
      <c r="M260" s="164">
        <v>-219263.525384615</v>
      </c>
      <c r="N260" s="164">
        <v>-219263.525384615</v>
      </c>
    </row>
    <row r="261" spans="1:14" x14ac:dyDescent="0.2">
      <c r="A261" s="27" t="s">
        <v>4210</v>
      </c>
      <c r="B261" s="164">
        <v>0</v>
      </c>
      <c r="C261" s="164">
        <v>0</v>
      </c>
      <c r="D261" s="164">
        <v>255843.42076923</v>
      </c>
      <c r="E261" s="164">
        <v>511686.84153846098</v>
      </c>
      <c r="F261" s="164">
        <v>767530.26230769197</v>
      </c>
      <c r="G261" s="164">
        <v>767530.26230769197</v>
      </c>
      <c r="H261" s="164">
        <v>767530.26230769197</v>
      </c>
      <c r="I261" s="164">
        <v>767530.26230769197</v>
      </c>
      <c r="J261" s="164">
        <v>767530.26230769197</v>
      </c>
      <c r="K261" s="164">
        <v>767530.26230769197</v>
      </c>
      <c r="L261" s="164">
        <v>767530.26230769197</v>
      </c>
      <c r="M261" s="164">
        <v>1919349.89307692</v>
      </c>
      <c r="N261" s="164">
        <v>1919349.89307692</v>
      </c>
    </row>
    <row r="262" spans="1:14" x14ac:dyDescent="0.2">
      <c r="A262" s="27" t="s">
        <v>4211</v>
      </c>
      <c r="B262" s="164">
        <v>576310788.63846099</v>
      </c>
      <c r="C262" s="164">
        <v>568198664.19538403</v>
      </c>
      <c r="D262" s="164">
        <v>552021948.12</v>
      </c>
      <c r="E262" s="164">
        <v>526705522.22922999</v>
      </c>
      <c r="F262" s="164">
        <v>491804679.39769202</v>
      </c>
      <c r="G262" s="164">
        <v>437910385.46923</v>
      </c>
      <c r="H262" s="164">
        <v>365894461.99461502</v>
      </c>
      <c r="I262" s="164">
        <v>277470477.67922997</v>
      </c>
      <c r="J262" s="164">
        <v>162961395.53615299</v>
      </c>
      <c r="K262" s="164">
        <v>29499887.776153799</v>
      </c>
      <c r="L262" s="164">
        <v>-115921430.806923</v>
      </c>
      <c r="M262" s="164">
        <v>-271700129.60307598</v>
      </c>
      <c r="N262" s="164">
        <v>-271700129.60307598</v>
      </c>
    </row>
    <row r="263" spans="1:14" x14ac:dyDescent="0.2">
      <c r="A263" s="27" t="s">
        <v>4212</v>
      </c>
      <c r="B263" s="164">
        <v>311401839.442307</v>
      </c>
      <c r="C263" s="164">
        <v>382442444.11769199</v>
      </c>
      <c r="D263" s="164">
        <v>453148902.72153801</v>
      </c>
      <c r="E263" s="164">
        <v>527284838.55538398</v>
      </c>
      <c r="F263" s="164">
        <v>604850251.61923003</v>
      </c>
      <c r="G263" s="164">
        <v>685845141.91307604</v>
      </c>
      <c r="H263" s="164">
        <v>770269509.43692195</v>
      </c>
      <c r="I263" s="164">
        <v>858123354.19076896</v>
      </c>
      <c r="J263" s="164">
        <v>949406676.17461503</v>
      </c>
      <c r="K263" s="164">
        <v>1044119475.38846</v>
      </c>
      <c r="L263" s="164">
        <v>1142261751.8322999</v>
      </c>
      <c r="M263" s="164">
        <v>1243833505.50615</v>
      </c>
      <c r="N263" s="164">
        <v>1243833505.50615</v>
      </c>
    </row>
    <row r="264" spans="1:14" ht="8.4" customHeight="1" x14ac:dyDescent="0.2">
      <c r="A264" s="27" t="s">
        <v>4213</v>
      </c>
      <c r="B264" s="164">
        <v>4720144.0223076902</v>
      </c>
      <c r="C264" s="164">
        <v>5235384.1461538402</v>
      </c>
      <c r="D264" s="164">
        <v>5748931.3107692199</v>
      </c>
      <c r="E264" s="164">
        <v>6356188.2215384599</v>
      </c>
      <c r="F264" s="164">
        <v>6991882.5338461502</v>
      </c>
      <c r="G264" s="164">
        <v>7900933.1392307598</v>
      </c>
      <c r="H264" s="164">
        <v>8855557.5592307597</v>
      </c>
      <c r="I264" s="164">
        <v>9533110.1976922993</v>
      </c>
      <c r="J264" s="164">
        <v>9548228.7684615292</v>
      </c>
      <c r="K264" s="164">
        <v>9432198.8699999992</v>
      </c>
      <c r="L264" s="164">
        <v>9757052.6384615395</v>
      </c>
      <c r="M264" s="164">
        <v>10963097.0615384</v>
      </c>
      <c r="N264" s="164">
        <v>10963097.0615384</v>
      </c>
    </row>
    <row r="265" spans="1:14" x14ac:dyDescent="0.2">
      <c r="A265" s="27" t="s">
        <v>4214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</row>
    <row r="266" spans="1:14" x14ac:dyDescent="0.2">
      <c r="A266" s="27" t="s">
        <v>4215</v>
      </c>
      <c r="B266" s="164">
        <v>460648795.64999902</v>
      </c>
      <c r="C266" s="164">
        <v>460648795.64999902</v>
      </c>
      <c r="D266" s="164">
        <v>460648795.64999902</v>
      </c>
      <c r="E266" s="164">
        <v>460648795.64999902</v>
      </c>
      <c r="F266" s="164">
        <v>460648795.64999902</v>
      </c>
      <c r="G266" s="164">
        <v>460648795.64999902</v>
      </c>
      <c r="H266" s="164">
        <v>460648795.64999902</v>
      </c>
      <c r="I266" s="164">
        <v>460648795.64999902</v>
      </c>
      <c r="J266" s="164">
        <v>460648795.64999902</v>
      </c>
      <c r="K266" s="164">
        <v>460648795.64999902</v>
      </c>
      <c r="L266" s="164">
        <v>460648795.64999902</v>
      </c>
      <c r="M266" s="164">
        <v>460648795.64999902</v>
      </c>
      <c r="N266" s="164">
        <v>460648795.64999902</v>
      </c>
    </row>
    <row r="267" spans="1:14" x14ac:dyDescent="0.2">
      <c r="A267" s="27" t="s">
        <v>4216</v>
      </c>
      <c r="B267" s="164">
        <v>0</v>
      </c>
      <c r="C267" s="164">
        <v>0</v>
      </c>
      <c r="D267" s="164">
        <v>0</v>
      </c>
      <c r="E267" s="164">
        <v>0</v>
      </c>
      <c r="F267" s="164">
        <v>0</v>
      </c>
      <c r="G267" s="164">
        <v>0</v>
      </c>
      <c r="H267" s="164">
        <v>0</v>
      </c>
      <c r="I267" s="164">
        <v>0</v>
      </c>
      <c r="J267" s="164">
        <v>0</v>
      </c>
      <c r="K267" s="164">
        <v>0</v>
      </c>
      <c r="L267" s="164">
        <v>0</v>
      </c>
      <c r="M267" s="164">
        <v>0</v>
      </c>
      <c r="N267" s="164">
        <v>0</v>
      </c>
    </row>
    <row r="268" spans="1:14" x14ac:dyDescent="0.2">
      <c r="A268" s="160" t="s">
        <v>4217</v>
      </c>
      <c r="B268" s="164">
        <v>336026.87</v>
      </c>
      <c r="C268" s="164">
        <v>336026.87</v>
      </c>
      <c r="D268" s="164">
        <v>336026.87</v>
      </c>
      <c r="E268" s="164">
        <v>336026.87</v>
      </c>
      <c r="F268" s="164">
        <v>336026.87</v>
      </c>
      <c r="G268" s="164">
        <v>336026.87</v>
      </c>
      <c r="H268" s="164">
        <v>336026.87</v>
      </c>
      <c r="I268" s="164">
        <v>336026.87</v>
      </c>
      <c r="J268" s="164">
        <v>336026.87</v>
      </c>
      <c r="K268" s="164">
        <v>336026.87</v>
      </c>
      <c r="L268" s="164">
        <v>336026.87</v>
      </c>
      <c r="M268" s="164">
        <v>336026.87</v>
      </c>
      <c r="N268" s="303">
        <v>336026.87</v>
      </c>
    </row>
    <row r="269" spans="1:14" x14ac:dyDescent="0.2">
      <c r="A269" s="27" t="s">
        <v>4218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</row>
    <row r="270" spans="1:14" x14ac:dyDescent="0.2">
      <c r="A270" s="27" t="s">
        <v>4219</v>
      </c>
      <c r="B270" s="164">
        <v>0</v>
      </c>
      <c r="C270" s="164">
        <v>0</v>
      </c>
      <c r="D270" s="164">
        <v>0</v>
      </c>
      <c r="E270" s="164">
        <v>0</v>
      </c>
      <c r="F270" s="164">
        <v>0</v>
      </c>
      <c r="G270" s="164">
        <v>0</v>
      </c>
      <c r="H270" s="164">
        <v>0</v>
      </c>
      <c r="I270" s="164">
        <v>0</v>
      </c>
      <c r="J270" s="164">
        <v>0</v>
      </c>
      <c r="K270" s="164">
        <v>0</v>
      </c>
      <c r="L270" s="164">
        <v>0</v>
      </c>
      <c r="M270" s="164">
        <v>0</v>
      </c>
      <c r="N270" s="164">
        <v>0</v>
      </c>
    </row>
    <row r="271" spans="1:14" x14ac:dyDescent="0.2">
      <c r="A271" s="27" t="s">
        <v>4220</v>
      </c>
      <c r="B271" s="164">
        <v>32279729.496153802</v>
      </c>
      <c r="C271" s="164">
        <v>31786984.807692301</v>
      </c>
      <c r="D271" s="164">
        <v>31168743.6523076</v>
      </c>
      <c r="E271" s="164">
        <v>30677601.996153802</v>
      </c>
      <c r="F271" s="164">
        <v>30186460.339999899</v>
      </c>
      <c r="G271" s="164">
        <v>29570439.103076901</v>
      </c>
      <c r="H271" s="164">
        <v>29078156.626153801</v>
      </c>
      <c r="I271" s="164">
        <v>28585874.1492307</v>
      </c>
      <c r="J271" s="164">
        <v>28012675.3015384</v>
      </c>
      <c r="K271" s="164">
        <v>27566676.1584615</v>
      </c>
      <c r="L271" s="164">
        <v>27120677.0153846</v>
      </c>
      <c r="M271" s="164">
        <v>26544955.6661538</v>
      </c>
      <c r="N271" s="164">
        <v>26544955.6661538</v>
      </c>
    </row>
    <row r="272" spans="1:14" x14ac:dyDescent="0.2">
      <c r="A272" s="27" t="s">
        <v>4221</v>
      </c>
      <c r="B272" s="164">
        <v>77524195</v>
      </c>
      <c r="C272" s="164">
        <v>76978249.999999896</v>
      </c>
      <c r="D272" s="164">
        <v>76432305</v>
      </c>
      <c r="E272" s="164">
        <v>75886360</v>
      </c>
      <c r="F272" s="164">
        <v>75340415</v>
      </c>
      <c r="G272" s="164">
        <v>74794470</v>
      </c>
      <c r="H272" s="164">
        <v>74248525</v>
      </c>
      <c r="I272" s="164">
        <v>73702580</v>
      </c>
      <c r="J272" s="164">
        <v>73156635</v>
      </c>
      <c r="K272" s="164">
        <v>72610690</v>
      </c>
      <c r="L272" s="164">
        <v>72064745</v>
      </c>
      <c r="M272" s="164">
        <v>71518800</v>
      </c>
      <c r="N272" s="164">
        <v>71518800</v>
      </c>
    </row>
    <row r="273" spans="1:14" x14ac:dyDescent="0.2">
      <c r="A273" s="27" t="s">
        <v>4222</v>
      </c>
      <c r="B273" s="164">
        <v>9233403</v>
      </c>
      <c r="C273" s="164">
        <v>8690261.9999999907</v>
      </c>
      <c r="D273" s="164">
        <v>8147121</v>
      </c>
      <c r="E273" s="164">
        <v>7771099.9230769202</v>
      </c>
      <c r="F273" s="164">
        <v>7436858.9230769202</v>
      </c>
      <c r="G273" s="164">
        <v>7144397.9999999898</v>
      </c>
      <c r="H273" s="164">
        <v>6893717.1538461503</v>
      </c>
      <c r="I273" s="164">
        <v>6684816.3846153803</v>
      </c>
      <c r="J273" s="164">
        <v>6517695.6923076902</v>
      </c>
      <c r="K273" s="164">
        <v>6392355.0769230695</v>
      </c>
      <c r="L273" s="164">
        <v>6308794.5384615296</v>
      </c>
      <c r="M273" s="164">
        <v>6267014.0769230695</v>
      </c>
      <c r="N273" s="164">
        <v>6267014.0769230695</v>
      </c>
    </row>
    <row r="274" spans="1:14" x14ac:dyDescent="0.2">
      <c r="A274" s="27" t="s">
        <v>4223</v>
      </c>
      <c r="B274" s="164">
        <v>17.713846153846099</v>
      </c>
      <c r="C274" s="164">
        <v>17.713846153846099</v>
      </c>
      <c r="D274" s="164">
        <v>17.713846153846099</v>
      </c>
      <c r="E274" s="164">
        <v>17.713846153846099</v>
      </c>
      <c r="F274" s="164">
        <v>17.713846153846099</v>
      </c>
      <c r="G274" s="164">
        <v>17.713846153846099</v>
      </c>
      <c r="H274" s="164">
        <v>17.713846153846099</v>
      </c>
      <c r="I274" s="164">
        <v>17.713846153846099</v>
      </c>
      <c r="J274" s="164">
        <v>17.713846153846099</v>
      </c>
      <c r="K274" s="164">
        <v>17.713846153846099</v>
      </c>
      <c r="L274" s="164">
        <v>17.713846153846099</v>
      </c>
      <c r="M274" s="164">
        <v>17.713846153846099</v>
      </c>
      <c r="N274" s="164">
        <v>17.713846153846099</v>
      </c>
    </row>
    <row r="275" spans="1:14" x14ac:dyDescent="0.2">
      <c r="A275" s="27" t="s">
        <v>4224</v>
      </c>
      <c r="B275" s="164">
        <v>0</v>
      </c>
      <c r="C275" s="164">
        <v>0</v>
      </c>
      <c r="D275" s="164">
        <v>0</v>
      </c>
      <c r="E275" s="164">
        <v>0</v>
      </c>
      <c r="F275" s="164">
        <v>0</v>
      </c>
      <c r="G275" s="164">
        <v>0</v>
      </c>
      <c r="H275" s="164">
        <v>0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</row>
    <row r="276" spans="1:14" s="301" customFormat="1" x14ac:dyDescent="0.2">
      <c r="A276" s="300" t="s">
        <v>4225</v>
      </c>
      <c r="B276" s="301">
        <v>1985153.79</v>
      </c>
      <c r="C276" s="301">
        <v>1936735.41</v>
      </c>
      <c r="D276" s="301">
        <v>1888317.03</v>
      </c>
      <c r="E276" s="301">
        <v>1839898.65</v>
      </c>
      <c r="F276" s="301">
        <v>1791480.27</v>
      </c>
      <c r="G276" s="301">
        <v>1743061.89</v>
      </c>
      <c r="H276" s="301">
        <v>1694643.51</v>
      </c>
      <c r="I276" s="301">
        <v>1646225.13</v>
      </c>
      <c r="J276" s="301">
        <v>1597806.75</v>
      </c>
      <c r="K276" s="301">
        <v>1549388.37</v>
      </c>
      <c r="L276" s="301">
        <v>1500969.98999999</v>
      </c>
      <c r="M276" s="301">
        <v>1452551.6099999901</v>
      </c>
      <c r="N276" s="301">
        <v>1452551.6099999901</v>
      </c>
    </row>
    <row r="277" spans="1:14" x14ac:dyDescent="0.2">
      <c r="A277" s="27" t="s">
        <v>4226</v>
      </c>
      <c r="B277" s="164">
        <v>0</v>
      </c>
      <c r="C277" s="164">
        <v>0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</row>
    <row r="278" spans="1:14" x14ac:dyDescent="0.2">
      <c r="A278" s="27" t="s">
        <v>4227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</row>
    <row r="279" spans="1:14" x14ac:dyDescent="0.2">
      <c r="A279" s="300" t="s">
        <v>4228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301">
        <v>5981978.1215384603</v>
      </c>
      <c r="K279" s="301">
        <v>11928973.9146153</v>
      </c>
      <c r="L279" s="301">
        <v>17840987.3792307</v>
      </c>
      <c r="M279" s="301">
        <v>23718018.5153846</v>
      </c>
      <c r="N279" s="301">
        <v>23718018.5153846</v>
      </c>
    </row>
    <row r="280" spans="1:14" x14ac:dyDescent="0.2">
      <c r="A280" s="27" t="s">
        <v>4229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</row>
    <row r="281" spans="1:14" x14ac:dyDescent="0.2">
      <c r="A281" s="27" t="s">
        <v>4230</v>
      </c>
      <c r="B281" s="164">
        <v>10059239.8153846</v>
      </c>
      <c r="C281" s="164">
        <v>9454369.8384615295</v>
      </c>
      <c r="D281" s="164">
        <v>8857295.0153846107</v>
      </c>
      <c r="E281" s="164">
        <v>8263449.4230769202</v>
      </c>
      <c r="F281" s="164">
        <v>7672833.0615384597</v>
      </c>
      <c r="G281" s="164">
        <v>7085445.9307692302</v>
      </c>
      <c r="H281" s="164">
        <v>6501288.0307692299</v>
      </c>
      <c r="I281" s="164">
        <v>5920359.3615384595</v>
      </c>
      <c r="J281" s="164">
        <v>5342659.9230769202</v>
      </c>
      <c r="K281" s="164">
        <v>4768189.71538461</v>
      </c>
      <c r="L281" s="164">
        <v>4196948.7384615298</v>
      </c>
      <c r="M281" s="164">
        <v>3680092.5946153798</v>
      </c>
      <c r="N281" s="164">
        <v>3680092.5946153798</v>
      </c>
    </row>
    <row r="282" spans="1:14" x14ac:dyDescent="0.2">
      <c r="A282" s="27" t="s">
        <v>4231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</row>
    <row r="283" spans="1:14" x14ac:dyDescent="0.2">
      <c r="A283" s="302" t="s">
        <v>4232</v>
      </c>
      <c r="B283" s="301">
        <v>1959944169.45999</v>
      </c>
      <c r="C283" s="301">
        <v>2020583809.0523</v>
      </c>
      <c r="D283" s="301">
        <v>2071980206.51999</v>
      </c>
      <c r="E283" s="301">
        <v>2119114652.2146101</v>
      </c>
      <c r="F283" s="301">
        <v>2160283777.83846</v>
      </c>
      <c r="G283" s="301">
        <v>2185817322.7399998</v>
      </c>
      <c r="H283" s="301">
        <v>2194571072.4469199</v>
      </c>
      <c r="I283" s="301">
        <v>2190232369.9422998</v>
      </c>
      <c r="J283" s="301">
        <v>2167997313.2838402</v>
      </c>
      <c r="K283" s="301">
        <v>2132759056.67307</v>
      </c>
      <c r="L283" s="301">
        <v>2089520669.5761499</v>
      </c>
      <c r="M283" s="301">
        <v>2041966300.5015299</v>
      </c>
      <c r="N283" s="301">
        <v>2041966300.5015299</v>
      </c>
    </row>
    <row r="284" spans="1:14" x14ac:dyDescent="0.2">
      <c r="A284" s="27" t="s">
        <v>4233</v>
      </c>
      <c r="B284" s="164">
        <v>10835320.896923</v>
      </c>
      <c r="C284" s="164">
        <v>10810000.434615299</v>
      </c>
      <c r="D284" s="164">
        <v>10781136.1292307</v>
      </c>
      <c r="E284" s="164">
        <v>10570514.281538401</v>
      </c>
      <c r="F284" s="164">
        <v>10211835.17</v>
      </c>
      <c r="G284" s="164">
        <v>9861106.9299999997</v>
      </c>
      <c r="H284" s="164">
        <v>9344611.46538461</v>
      </c>
      <c r="I284" s="164">
        <v>8758981.5015384592</v>
      </c>
      <c r="J284" s="164">
        <v>7620011.15076923</v>
      </c>
      <c r="K284" s="164">
        <v>6429076.9176922999</v>
      </c>
      <c r="L284" s="164">
        <v>4776565.4307692302</v>
      </c>
      <c r="M284" s="164">
        <v>4572844.9307692302</v>
      </c>
      <c r="N284" s="164">
        <v>4572844.9307692302</v>
      </c>
    </row>
    <row r="285" spans="1:14" x14ac:dyDescent="0.2">
      <c r="A285" s="27" t="s">
        <v>4234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</row>
    <row r="286" spans="1:14" x14ac:dyDescent="0.2">
      <c r="A286" s="30" t="s">
        <v>4235</v>
      </c>
      <c r="B286" s="164">
        <v>10835320.896923</v>
      </c>
      <c r="C286" s="164">
        <v>10810000.434615299</v>
      </c>
      <c r="D286" s="164">
        <v>10781136.1292307</v>
      </c>
      <c r="E286" s="164">
        <v>10570514.281538401</v>
      </c>
      <c r="F286" s="164">
        <v>10211835.17</v>
      </c>
      <c r="G286" s="164">
        <v>9861106.9299999997</v>
      </c>
      <c r="H286" s="164">
        <v>9344611.46538461</v>
      </c>
      <c r="I286" s="164">
        <v>8758981.5015384592</v>
      </c>
      <c r="J286" s="164">
        <v>7620011.15076923</v>
      </c>
      <c r="K286" s="164">
        <v>6429076.9176922999</v>
      </c>
      <c r="L286" s="164">
        <v>4776565.4307692302</v>
      </c>
      <c r="M286" s="164">
        <v>4572844.9307692302</v>
      </c>
      <c r="N286" s="164">
        <v>4572844.9307692302</v>
      </c>
    </row>
    <row r="287" spans="1:14" x14ac:dyDescent="0.2">
      <c r="A287" s="27" t="s">
        <v>4236</v>
      </c>
      <c r="B287" s="164">
        <v>13561.231538461499</v>
      </c>
      <c r="C287" s="164">
        <v>14686.234615384599</v>
      </c>
      <c r="D287" s="164">
        <v>14864.76</v>
      </c>
      <c r="E287" s="164">
        <v>14423.5061538461</v>
      </c>
      <c r="F287" s="164">
        <v>12676.213076923001</v>
      </c>
      <c r="G287" s="164">
        <v>11069.020769230699</v>
      </c>
      <c r="H287" s="164">
        <v>9571.1669230769203</v>
      </c>
      <c r="I287" s="164">
        <v>7739.7407692307697</v>
      </c>
      <c r="J287" s="164">
        <v>7113.9684615384604</v>
      </c>
      <c r="K287" s="164">
        <v>7040.6615384615397</v>
      </c>
      <c r="L287" s="164">
        <v>6192.7646153846099</v>
      </c>
      <c r="M287" s="164">
        <v>4295.8838461538398</v>
      </c>
      <c r="N287" s="164">
        <v>4295.8838461538398</v>
      </c>
    </row>
    <row r="288" spans="1:14" x14ac:dyDescent="0.2">
      <c r="A288" s="27" t="s">
        <v>4237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</row>
    <row r="289" spans="1:14" x14ac:dyDescent="0.2">
      <c r="A289" s="27" t="s">
        <v>4238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4239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4240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4241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4242</v>
      </c>
      <c r="B293" s="164">
        <v>2940.9830769230698</v>
      </c>
      <c r="C293" s="164">
        <v>4420.5046153846097</v>
      </c>
      <c r="D293" s="164">
        <v>4420.5046153846097</v>
      </c>
      <c r="E293" s="164">
        <v>4420.5046153846097</v>
      </c>
      <c r="F293" s="164">
        <v>4420.5046153846097</v>
      </c>
      <c r="G293" s="164">
        <v>4420.5046153846097</v>
      </c>
      <c r="H293" s="164">
        <v>4420.5046153846097</v>
      </c>
      <c r="I293" s="164">
        <v>4420.5046153846097</v>
      </c>
      <c r="J293" s="164">
        <v>4420.5046153846097</v>
      </c>
      <c r="K293" s="164">
        <v>4420.5046153846097</v>
      </c>
      <c r="L293" s="164">
        <v>1479.5215384615301</v>
      </c>
      <c r="M293" s="164">
        <v>1479.5215384615301</v>
      </c>
      <c r="N293" s="164">
        <v>1479.5215384615301</v>
      </c>
    </row>
    <row r="294" spans="1:14" x14ac:dyDescent="0.2">
      <c r="A294" s="27" t="s">
        <v>4243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4244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4245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4246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</row>
    <row r="298" spans="1:14" x14ac:dyDescent="0.2">
      <c r="A298" s="27" t="s">
        <v>4247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</row>
    <row r="299" spans="1:14" x14ac:dyDescent="0.2">
      <c r="A299" s="27" t="s">
        <v>4248</v>
      </c>
      <c r="B299" s="164">
        <v>1363134.61846153</v>
      </c>
      <c r="C299" s="164">
        <v>1386007.56461538</v>
      </c>
      <c r="D299" s="164">
        <v>1410917.5161538401</v>
      </c>
      <c r="E299" s="164">
        <v>1437667.67307692</v>
      </c>
      <c r="F299" s="164">
        <v>1465086.54</v>
      </c>
      <c r="G299" s="164">
        <v>1493333.65846153</v>
      </c>
      <c r="H299" s="164">
        <v>1519528.8053846101</v>
      </c>
      <c r="I299" s="164">
        <v>1546573.81153846</v>
      </c>
      <c r="J299" s="164">
        <v>1574603.56230769</v>
      </c>
      <c r="K299" s="164">
        <v>1603452.5030769201</v>
      </c>
      <c r="L299" s="164">
        <v>1633060.0261538399</v>
      </c>
      <c r="M299" s="164">
        <v>1405904.7915384599</v>
      </c>
      <c r="N299" s="164">
        <v>1405904.7915384599</v>
      </c>
    </row>
    <row r="300" spans="1:14" x14ac:dyDescent="0.2">
      <c r="A300" s="27" t="s">
        <v>4249</v>
      </c>
      <c r="B300" s="164">
        <v>-21771073.0792307</v>
      </c>
      <c r="C300" s="164">
        <v>-22076057.319230702</v>
      </c>
      <c r="D300" s="164">
        <v>-22389659.213846099</v>
      </c>
      <c r="E300" s="164">
        <v>-22716813.386923</v>
      </c>
      <c r="F300" s="164">
        <v>-23038637.036922999</v>
      </c>
      <c r="G300" s="164">
        <v>-23455384.592307601</v>
      </c>
      <c r="H300" s="164">
        <v>-23872029.104615301</v>
      </c>
      <c r="I300" s="164">
        <v>-24145377.640000001</v>
      </c>
      <c r="J300" s="164">
        <v>-24389971.8061538</v>
      </c>
      <c r="K300" s="164">
        <v>-24613004.798461501</v>
      </c>
      <c r="L300" s="164">
        <v>-25798965.9599999</v>
      </c>
      <c r="M300" s="164">
        <v>-22215281.377692301</v>
      </c>
      <c r="N300" s="164">
        <v>-22215281.377692301</v>
      </c>
    </row>
    <row r="301" spans="1:14" x14ac:dyDescent="0.2">
      <c r="A301" s="27" t="s">
        <v>4250</v>
      </c>
      <c r="B301" s="164">
        <v>6139712.7576922998</v>
      </c>
      <c r="C301" s="164">
        <v>6196662.3023076896</v>
      </c>
      <c r="D301" s="164">
        <v>6300295.92538461</v>
      </c>
      <c r="E301" s="164">
        <v>6394438.4484615298</v>
      </c>
      <c r="F301" s="164">
        <v>6506171.7861538399</v>
      </c>
      <c r="G301" s="164">
        <v>6686629.9753846098</v>
      </c>
      <c r="H301" s="164">
        <v>6907561.2599999905</v>
      </c>
      <c r="I301" s="164">
        <v>7039356.8776922999</v>
      </c>
      <c r="J301" s="164">
        <v>7151539.9853846096</v>
      </c>
      <c r="K301" s="164">
        <v>7277181.0407692296</v>
      </c>
      <c r="L301" s="164">
        <v>7476179.0353846103</v>
      </c>
      <c r="M301" s="164">
        <v>6369957.5023076897</v>
      </c>
      <c r="N301" s="164">
        <v>6369957.5023076897</v>
      </c>
    </row>
    <row r="302" spans="1:14" x14ac:dyDescent="0.2">
      <c r="A302" s="27" t="s">
        <v>4251</v>
      </c>
      <c r="B302" s="164">
        <v>5407614.0261538401</v>
      </c>
      <c r="C302" s="164">
        <v>5482375.9676922997</v>
      </c>
      <c r="D302" s="164">
        <v>5563634.0553846098</v>
      </c>
      <c r="E302" s="164">
        <v>5701514.5015384601</v>
      </c>
      <c r="F302" s="164">
        <v>5810225.8046153802</v>
      </c>
      <c r="G302" s="164">
        <v>5923685.9561538398</v>
      </c>
      <c r="H302" s="164">
        <v>6096673.4130769204</v>
      </c>
      <c r="I302" s="164">
        <v>6176786.2246153802</v>
      </c>
      <c r="J302" s="164">
        <v>6326882.1330769202</v>
      </c>
      <c r="K302" s="164">
        <v>6407107.6999999899</v>
      </c>
      <c r="L302" s="164">
        <v>6599355.87384615</v>
      </c>
      <c r="M302" s="164">
        <v>5787995.8592307698</v>
      </c>
      <c r="N302" s="164">
        <v>5787995.8592307698</v>
      </c>
    </row>
    <row r="303" spans="1:14" x14ac:dyDescent="0.2">
      <c r="A303" s="27" t="s">
        <v>4252</v>
      </c>
      <c r="B303" s="164">
        <v>2661866.8161538402</v>
      </c>
      <c r="C303" s="164">
        <v>2657292.58923076</v>
      </c>
      <c r="D303" s="164">
        <v>2637815.61692307</v>
      </c>
      <c r="E303" s="164">
        <v>2616063.6453846102</v>
      </c>
      <c r="F303" s="164">
        <v>2597762.6330769202</v>
      </c>
      <c r="G303" s="164">
        <v>2616371.21076923</v>
      </c>
      <c r="H303" s="164">
        <v>2642543.8076923001</v>
      </c>
      <c r="I303" s="164">
        <v>2653687.2407692298</v>
      </c>
      <c r="J303" s="164">
        <v>2657033.77</v>
      </c>
      <c r="K303" s="164">
        <v>2657021.2723076898</v>
      </c>
      <c r="L303" s="164">
        <v>2656091.9684615298</v>
      </c>
      <c r="M303" s="164">
        <v>2216952.1923076902</v>
      </c>
      <c r="N303" s="164">
        <v>2216952.1923076902</v>
      </c>
    </row>
    <row r="304" spans="1:14" x14ac:dyDescent="0.2">
      <c r="A304" s="27" t="s">
        <v>4253</v>
      </c>
      <c r="B304" s="164">
        <v>4875950.5215384597</v>
      </c>
      <c r="C304" s="164">
        <v>4924780.0430769203</v>
      </c>
      <c r="D304" s="164">
        <v>4965414.6892307596</v>
      </c>
      <c r="E304" s="164">
        <v>5003622.9823076902</v>
      </c>
      <c r="F304" s="164">
        <v>5032210.4876923002</v>
      </c>
      <c r="G304" s="164">
        <v>5074758.4607692296</v>
      </c>
      <c r="H304" s="164">
        <v>5108861.3138461504</v>
      </c>
      <c r="I304" s="164">
        <v>5115662.7715384597</v>
      </c>
      <c r="J304" s="164">
        <v>5126633.1084615299</v>
      </c>
      <c r="K304" s="164">
        <v>5157147.7976922998</v>
      </c>
      <c r="L304" s="164">
        <v>5205014.6376922997</v>
      </c>
      <c r="M304" s="164">
        <v>4449235.5746153798</v>
      </c>
      <c r="N304" s="164">
        <v>4449235.5746153798</v>
      </c>
    </row>
    <row r="305" spans="1:14" x14ac:dyDescent="0.2">
      <c r="A305" s="27" t="s">
        <v>4254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</row>
    <row r="306" spans="1:14" x14ac:dyDescent="0.2">
      <c r="A306" s="30" t="s">
        <v>4255</v>
      </c>
      <c r="B306" s="164">
        <v>-1306292.1246153801</v>
      </c>
      <c r="C306" s="164">
        <v>-1409832.1130769199</v>
      </c>
      <c r="D306" s="164">
        <v>-1492296.14615384</v>
      </c>
      <c r="E306" s="164">
        <v>-1544662.1253846099</v>
      </c>
      <c r="F306" s="164">
        <v>-1610083.0676923001</v>
      </c>
      <c r="G306" s="164">
        <v>-1645115.8053846101</v>
      </c>
      <c r="H306" s="164">
        <v>-1582868.8330769199</v>
      </c>
      <c r="I306" s="164">
        <v>-1601150.4684615401</v>
      </c>
      <c r="J306" s="164">
        <v>-1541744.7738461499</v>
      </c>
      <c r="K306" s="164">
        <v>-1499633.3184615299</v>
      </c>
      <c r="L306" s="164">
        <v>-2221592.1323076799</v>
      </c>
      <c r="M306" s="164">
        <v>-1979460.05230769</v>
      </c>
      <c r="N306" s="164">
        <v>-1979460.05230769</v>
      </c>
    </row>
    <row r="307" spans="1:14" x14ac:dyDescent="0.2">
      <c r="A307" s="27" t="s">
        <v>4256</v>
      </c>
      <c r="B307" s="164">
        <v>102143.78076923</v>
      </c>
      <c r="C307" s="164">
        <v>114643.23538461501</v>
      </c>
      <c r="D307" s="164">
        <v>100538.136153846</v>
      </c>
      <c r="E307" s="164">
        <v>107541.216923076</v>
      </c>
      <c r="F307" s="164">
        <v>118059.42307692301</v>
      </c>
      <c r="G307" s="164">
        <v>100637.878461538</v>
      </c>
      <c r="H307" s="164">
        <v>107413.243076923</v>
      </c>
      <c r="I307" s="164">
        <v>112142.726153846</v>
      </c>
      <c r="J307" s="164">
        <v>95214.6615384615</v>
      </c>
      <c r="K307" s="164">
        <v>102958.945384615</v>
      </c>
      <c r="L307" s="164">
        <v>112354.183076923</v>
      </c>
      <c r="M307" s="164">
        <v>108330.11307692299</v>
      </c>
      <c r="N307" s="164">
        <v>108330.11307692299</v>
      </c>
    </row>
    <row r="308" spans="1:14" x14ac:dyDescent="0.2">
      <c r="A308" s="30" t="s">
        <v>4257</v>
      </c>
      <c r="B308" s="164">
        <v>102143.78076923</v>
      </c>
      <c r="C308" s="164">
        <v>114643.23538461501</v>
      </c>
      <c r="D308" s="164">
        <v>100538.136153846</v>
      </c>
      <c r="E308" s="164">
        <v>107541.216923076</v>
      </c>
      <c r="F308" s="164">
        <v>118059.42307692301</v>
      </c>
      <c r="G308" s="164">
        <v>100637.878461538</v>
      </c>
      <c r="H308" s="164">
        <v>107413.243076923</v>
      </c>
      <c r="I308" s="164">
        <v>112142.726153846</v>
      </c>
      <c r="J308" s="164">
        <v>95214.6615384615</v>
      </c>
      <c r="K308" s="164">
        <v>102958.945384615</v>
      </c>
      <c r="L308" s="164">
        <v>112354.183076923</v>
      </c>
      <c r="M308" s="164">
        <v>108330.11307692299</v>
      </c>
      <c r="N308" s="164">
        <v>108330.11307692299</v>
      </c>
    </row>
    <row r="309" spans="1:14" x14ac:dyDescent="0.2">
      <c r="A309" s="27" t="s">
        <v>4258</v>
      </c>
      <c r="B309" s="164">
        <v>-732.16153846153804</v>
      </c>
      <c r="C309" s="164">
        <v>-732.16153846153804</v>
      </c>
      <c r="D309" s="164">
        <v>-732.16153846153804</v>
      </c>
      <c r="E309" s="164">
        <v>-732.16153846153804</v>
      </c>
      <c r="F309" s="164">
        <v>-732.16153846153804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</row>
    <row r="310" spans="1:14" x14ac:dyDescent="0.2">
      <c r="A310" s="27" t="s">
        <v>4259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</row>
    <row r="311" spans="1:14" x14ac:dyDescent="0.2">
      <c r="A311" s="27" t="s">
        <v>4260</v>
      </c>
      <c r="B311" s="164">
        <v>723839.98</v>
      </c>
      <c r="C311" s="164">
        <v>744396.04384615296</v>
      </c>
      <c r="D311" s="164">
        <v>764643.69615384599</v>
      </c>
      <c r="E311" s="164">
        <v>784520.19692307699</v>
      </c>
      <c r="F311" s="164">
        <v>804089.65076922998</v>
      </c>
      <c r="G311" s="164">
        <v>823530.43307692301</v>
      </c>
      <c r="H311" s="164">
        <v>843075.71230769204</v>
      </c>
      <c r="I311" s="164">
        <v>862862.72538461501</v>
      </c>
      <c r="J311" s="164">
        <v>882732.40999999898</v>
      </c>
      <c r="K311" s="164">
        <v>902374.57923076896</v>
      </c>
      <c r="L311" s="164">
        <v>961921.80846153805</v>
      </c>
      <c r="M311" s="164">
        <v>1021417.37153846</v>
      </c>
      <c r="N311" s="164">
        <v>1021417.37153846</v>
      </c>
    </row>
    <row r="312" spans="1:14" x14ac:dyDescent="0.2">
      <c r="A312" s="27" t="s">
        <v>4261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</row>
    <row r="313" spans="1:14" x14ac:dyDescent="0.2">
      <c r="A313" s="27" t="s">
        <v>4262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</row>
    <row r="314" spans="1:14" x14ac:dyDescent="0.2">
      <c r="A314" s="27" t="s">
        <v>4263</v>
      </c>
      <c r="B314" s="164">
        <v>8653581.8130769208</v>
      </c>
      <c r="C314" s="164">
        <v>8472375.5761538409</v>
      </c>
      <c r="D314" s="164">
        <v>8288108.4515384603</v>
      </c>
      <c r="E314" s="164">
        <v>8082498.5430769203</v>
      </c>
      <c r="F314" s="164">
        <v>7862849.9223076897</v>
      </c>
      <c r="G314" s="164">
        <v>7643376.2407692298</v>
      </c>
      <c r="H314" s="164">
        <v>7421409.9792307699</v>
      </c>
      <c r="I314" s="164">
        <v>7208722.3253846103</v>
      </c>
      <c r="J314" s="164">
        <v>6993011.2892307602</v>
      </c>
      <c r="K314" s="164">
        <v>6761594.6492307698</v>
      </c>
      <c r="L314" s="164">
        <v>6527626.6661538398</v>
      </c>
      <c r="M314" s="164">
        <v>6293103.4799999902</v>
      </c>
      <c r="N314" s="164">
        <v>6293103.4799999902</v>
      </c>
    </row>
    <row r="315" spans="1:14" x14ac:dyDescent="0.2">
      <c r="A315" s="27" t="s">
        <v>4264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</row>
    <row r="316" spans="1:14" x14ac:dyDescent="0.2">
      <c r="A316" s="27" t="s">
        <v>4265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</row>
    <row r="317" spans="1:14" x14ac:dyDescent="0.2">
      <c r="A317" s="27" t="s">
        <v>4266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</row>
    <row r="318" spans="1:14" x14ac:dyDescent="0.2">
      <c r="A318" s="27" t="s">
        <v>4267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</row>
    <row r="319" spans="1:14" x14ac:dyDescent="0.2">
      <c r="A319" s="27" t="s">
        <v>4268</v>
      </c>
      <c r="B319" s="164">
        <v>-5807.5384614283803</v>
      </c>
      <c r="C319" s="164">
        <v>-2903.7692306628001</v>
      </c>
      <c r="D319" s="164">
        <v>1.0277290130034E-7</v>
      </c>
      <c r="E319" s="164">
        <v>1.0277290130034E-7</v>
      </c>
      <c r="F319" s="164">
        <v>1.0277290130034E-7</v>
      </c>
      <c r="G319" s="164">
        <v>1.0277290130034E-7</v>
      </c>
      <c r="H319" s="164">
        <v>1.0277290130034E-7</v>
      </c>
      <c r="I319" s="164">
        <v>1.0277290130034E-7</v>
      </c>
      <c r="J319" s="164">
        <v>1.0277290130034E-7</v>
      </c>
      <c r="K319" s="164">
        <v>1.0277290130034E-7</v>
      </c>
      <c r="L319" s="164">
        <v>1.0277290130034E-7</v>
      </c>
      <c r="M319" s="164">
        <v>1.0277290130034E-7</v>
      </c>
      <c r="N319" s="164">
        <v>1.0277290130034E-7</v>
      </c>
    </row>
    <row r="320" spans="1:14" x14ac:dyDescent="0.2">
      <c r="A320" s="27" t="s">
        <v>4269</v>
      </c>
      <c r="B320" s="164">
        <v>96346403.200000003</v>
      </c>
      <c r="C320" s="164">
        <v>96346403.200000003</v>
      </c>
      <c r="D320" s="164">
        <v>96346403.200000003</v>
      </c>
      <c r="E320" s="164">
        <v>96346403.200000003</v>
      </c>
      <c r="F320" s="164">
        <v>96346403.200000003</v>
      </c>
      <c r="G320" s="164">
        <v>96346403.200000003</v>
      </c>
      <c r="H320" s="164">
        <v>96346403.200000003</v>
      </c>
      <c r="I320" s="164">
        <v>96346403.200000003</v>
      </c>
      <c r="J320" s="164">
        <v>96346403.200000003</v>
      </c>
      <c r="K320" s="164">
        <v>96346403.200000003</v>
      </c>
      <c r="L320" s="164">
        <v>96346403.200000003</v>
      </c>
      <c r="M320" s="164">
        <v>96346403.200000003</v>
      </c>
      <c r="N320" s="164">
        <v>96346403.200000003</v>
      </c>
    </row>
    <row r="321" spans="1:14" x14ac:dyDescent="0.2">
      <c r="A321" s="27" t="s">
        <v>4270</v>
      </c>
      <c r="B321" s="164">
        <v>-2448981.7000000002</v>
      </c>
      <c r="C321" s="164">
        <v>-2448981.7000000002</v>
      </c>
      <c r="D321" s="164">
        <v>-2448981.7000000002</v>
      </c>
      <c r="E321" s="164">
        <v>-2448981.7000000002</v>
      </c>
      <c r="F321" s="164">
        <v>-2448981.7000000002</v>
      </c>
      <c r="G321" s="164">
        <v>-2448981.7000000002</v>
      </c>
      <c r="H321" s="164">
        <v>-2448981.7000000002</v>
      </c>
      <c r="I321" s="164">
        <v>-2448981.7000000002</v>
      </c>
      <c r="J321" s="164">
        <v>-2448981.7000000002</v>
      </c>
      <c r="K321" s="164">
        <v>-2448981.7000000002</v>
      </c>
      <c r="L321" s="164">
        <v>-2448981.7000000002</v>
      </c>
      <c r="M321" s="164">
        <v>-2448981.7000000002</v>
      </c>
      <c r="N321" s="164">
        <v>-2448981.7000000002</v>
      </c>
    </row>
    <row r="322" spans="1:14" x14ac:dyDescent="0.2">
      <c r="A322" s="27" t="s">
        <v>4271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</row>
    <row r="323" spans="1:14" x14ac:dyDescent="0.2">
      <c r="A323" s="27" t="s">
        <v>4272</v>
      </c>
      <c r="B323" s="164">
        <v>76683638.119230703</v>
      </c>
      <c r="C323" s="164">
        <v>77714880.891538396</v>
      </c>
      <c r="D323" s="164">
        <v>78497819.371538401</v>
      </c>
      <c r="E323" s="164">
        <v>79165743.448461503</v>
      </c>
      <c r="F323" s="164">
        <v>79701581.973076895</v>
      </c>
      <c r="G323" s="164">
        <v>80011424.694615394</v>
      </c>
      <c r="H323" s="164">
        <v>80234055.414615303</v>
      </c>
      <c r="I323" s="164">
        <v>80254439.043846101</v>
      </c>
      <c r="J323" s="164">
        <v>74197943.4815384</v>
      </c>
      <c r="K323" s="164">
        <v>68060781.010769203</v>
      </c>
      <c r="L323" s="164">
        <v>61886346.281538397</v>
      </c>
      <c r="M323" s="164">
        <v>55656884.171538398</v>
      </c>
      <c r="N323" s="164">
        <v>55656884.171538398</v>
      </c>
    </row>
    <row r="324" spans="1:14" x14ac:dyDescent="0.2">
      <c r="A324" s="27" t="s">
        <v>4273</v>
      </c>
      <c r="B324" s="164">
        <v>603642.31230769202</v>
      </c>
      <c r="C324" s="164">
        <v>596975.215384615</v>
      </c>
      <c r="D324" s="164">
        <v>623318.59538461501</v>
      </c>
      <c r="E324" s="164">
        <v>661464.45307692303</v>
      </c>
      <c r="F324" s="164">
        <v>662946.67769230704</v>
      </c>
      <c r="G324" s="164">
        <v>666685.84307692305</v>
      </c>
      <c r="H324" s="164">
        <v>665548.02230769198</v>
      </c>
      <c r="I324" s="164">
        <v>667967.10384615301</v>
      </c>
      <c r="J324" s="164">
        <v>663635.85538461502</v>
      </c>
      <c r="K324" s="164">
        <v>672416.74153846095</v>
      </c>
      <c r="L324" s="164">
        <v>696633.68461538397</v>
      </c>
      <c r="M324" s="164">
        <v>707090.956153846</v>
      </c>
      <c r="N324" s="164">
        <v>707090.956153846</v>
      </c>
    </row>
    <row r="325" spans="1:14" x14ac:dyDescent="0.2">
      <c r="A325" s="27" t="s">
        <v>4274</v>
      </c>
      <c r="B325" s="164">
        <v>868448.02307692298</v>
      </c>
      <c r="C325" s="164">
        <v>874036.57769230695</v>
      </c>
      <c r="D325" s="164">
        <v>879697.89846153802</v>
      </c>
      <c r="E325" s="164">
        <v>887936.55769230705</v>
      </c>
      <c r="F325" s="164">
        <v>898536.52384615305</v>
      </c>
      <c r="G325" s="164">
        <v>912953.02153846098</v>
      </c>
      <c r="H325" s="164">
        <v>930155.00461538404</v>
      </c>
      <c r="I325" s="164">
        <v>961216.90384615306</v>
      </c>
      <c r="J325" s="164">
        <v>998599.31923076895</v>
      </c>
      <c r="K325" s="164">
        <v>1041054.19538461</v>
      </c>
      <c r="L325" s="164">
        <v>1090289.31461538</v>
      </c>
      <c r="M325" s="164">
        <v>1135688.7292307599</v>
      </c>
      <c r="N325" s="164">
        <v>1135688.7292307599</v>
      </c>
    </row>
    <row r="326" spans="1:14" x14ac:dyDescent="0.2">
      <c r="A326" s="27" t="s">
        <v>4275</v>
      </c>
      <c r="B326" s="164">
        <v>913.89538461538405</v>
      </c>
      <c r="C326" s="164">
        <v>913.83461538461495</v>
      </c>
      <c r="D326" s="164">
        <v>913.77615384615297</v>
      </c>
      <c r="E326" s="164">
        <v>913.717692307692</v>
      </c>
      <c r="F326" s="164">
        <v>913.656923076922</v>
      </c>
      <c r="G326" s="164">
        <v>843.32615384615303</v>
      </c>
      <c r="H326" s="164">
        <v>772.99538461538395</v>
      </c>
      <c r="I326" s="164">
        <v>702.72307692307697</v>
      </c>
      <c r="J326" s="164">
        <v>632.45076923076897</v>
      </c>
      <c r="K326" s="164">
        <v>562.17846153846097</v>
      </c>
      <c r="L326" s="164">
        <v>491.90615384615302</v>
      </c>
      <c r="M326" s="164">
        <v>421.63384615384598</v>
      </c>
      <c r="N326" s="164">
        <v>421.63384615384598</v>
      </c>
    </row>
    <row r="327" spans="1:14" x14ac:dyDescent="0.2">
      <c r="A327" s="27" t="s">
        <v>4276</v>
      </c>
      <c r="B327" s="164">
        <v>2085176.55999999</v>
      </c>
      <c r="C327" s="164">
        <v>2041977.19</v>
      </c>
      <c r="D327" s="164">
        <v>1998777.8199999901</v>
      </c>
      <c r="E327" s="164">
        <v>1955578.4499999899</v>
      </c>
      <c r="F327" s="164">
        <v>1912379.08</v>
      </c>
      <c r="G327" s="164">
        <v>1869179.71</v>
      </c>
      <c r="H327" s="164">
        <v>1825980.3399999901</v>
      </c>
      <c r="I327" s="164">
        <v>1782780.96999999</v>
      </c>
      <c r="J327" s="164">
        <v>1739581.6</v>
      </c>
      <c r="K327" s="164">
        <v>1696382.22999999</v>
      </c>
      <c r="L327" s="164">
        <v>1653182.86</v>
      </c>
      <c r="M327" s="164">
        <v>1609983.49</v>
      </c>
      <c r="N327" s="164">
        <v>1609983.49</v>
      </c>
    </row>
    <row r="328" spans="1:14" x14ac:dyDescent="0.2">
      <c r="A328" s="27" t="s">
        <v>4277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4278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4279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4280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4">
        <v>0</v>
      </c>
      <c r="N331" s="164">
        <v>0</v>
      </c>
    </row>
    <row r="332" spans="1:14" x14ac:dyDescent="0.2">
      <c r="A332" s="27" t="s">
        <v>4281</v>
      </c>
      <c r="B332" s="164">
        <v>67193.569999999003</v>
      </c>
      <c r="C332" s="164">
        <v>80632.289999997898</v>
      </c>
      <c r="D332" s="164">
        <v>94071.009999996706</v>
      </c>
      <c r="E332" s="164">
        <v>107509.729999995</v>
      </c>
      <c r="F332" s="164">
        <v>107509.729999995</v>
      </c>
      <c r="G332" s="164">
        <v>107509.729999995</v>
      </c>
      <c r="H332" s="164">
        <v>107509.729999995</v>
      </c>
      <c r="I332" s="164">
        <v>107509.729999995</v>
      </c>
      <c r="J332" s="164">
        <v>107509.73230768699</v>
      </c>
      <c r="K332" s="164">
        <v>94071.014615380598</v>
      </c>
      <c r="L332" s="164">
        <v>80632.296923073794</v>
      </c>
      <c r="M332" s="164">
        <v>67193.579230766903</v>
      </c>
      <c r="N332" s="164">
        <v>67193.579230766903</v>
      </c>
    </row>
    <row r="333" spans="1:14" x14ac:dyDescent="0.2">
      <c r="A333" s="27" t="s">
        <v>4282</v>
      </c>
      <c r="B333" s="164">
        <v>128422004.69153801</v>
      </c>
      <c r="C333" s="164">
        <v>160123970.77923</v>
      </c>
      <c r="D333" s="164">
        <v>190977207.37384599</v>
      </c>
      <c r="E333" s="164">
        <v>219019082.900769</v>
      </c>
      <c r="F333" s="164">
        <v>244509427.50153801</v>
      </c>
      <c r="G333" s="164">
        <v>266893106.58769199</v>
      </c>
      <c r="H333" s="164">
        <v>285637732.71923</v>
      </c>
      <c r="I333" s="164">
        <v>303832631.14923</v>
      </c>
      <c r="J333" s="164">
        <v>322432118.93538398</v>
      </c>
      <c r="K333" s="164">
        <v>326108322.35230702</v>
      </c>
      <c r="L333" s="164">
        <v>315533878.72384602</v>
      </c>
      <c r="M333" s="164">
        <v>289856537.47307599</v>
      </c>
      <c r="N333" s="164">
        <v>289856537.47307599</v>
      </c>
    </row>
    <row r="334" spans="1:14" x14ac:dyDescent="0.2">
      <c r="A334" s="27" t="s">
        <v>4283</v>
      </c>
      <c r="B334" s="164">
        <v>3442474.2561538401</v>
      </c>
      <c r="C334" s="164">
        <v>3384084.0453846101</v>
      </c>
      <c r="D334" s="164">
        <v>3326674.68846153</v>
      </c>
      <c r="E334" s="164">
        <v>3269203.3330769199</v>
      </c>
      <c r="F334" s="164">
        <v>3210587.91307692</v>
      </c>
      <c r="G334" s="164">
        <v>3151993.6892307601</v>
      </c>
      <c r="H334" s="164">
        <v>3093377.7392307599</v>
      </c>
      <c r="I334" s="164">
        <v>3035882.5376923</v>
      </c>
      <c r="J334" s="164">
        <v>2978418.6007692302</v>
      </c>
      <c r="K334" s="164">
        <v>2919933.5376923</v>
      </c>
      <c r="L334" s="164">
        <v>2857389.4038461498</v>
      </c>
      <c r="M334" s="164">
        <v>2794868.5853846101</v>
      </c>
      <c r="N334" s="164">
        <v>2794868.5853846101</v>
      </c>
    </row>
    <row r="335" spans="1:14" x14ac:dyDescent="0.2">
      <c r="A335" s="27" t="s">
        <v>4284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</row>
    <row r="336" spans="1:14" x14ac:dyDescent="0.2">
      <c r="A336" s="27" t="s">
        <v>4285</v>
      </c>
      <c r="B336" s="164">
        <v>24315.116923076901</v>
      </c>
      <c r="C336" s="164">
        <v>25137.589230769201</v>
      </c>
      <c r="D336" s="164">
        <v>25333.979230769201</v>
      </c>
      <c r="E336" s="164">
        <v>24782.163076923</v>
      </c>
      <c r="F336" s="164">
        <v>30201.589230769201</v>
      </c>
      <c r="G336" s="164">
        <v>29387.234615384601</v>
      </c>
      <c r="H336" s="164">
        <v>30635.387692307599</v>
      </c>
      <c r="I336" s="164">
        <v>31377.555384615302</v>
      </c>
      <c r="J336" s="164">
        <v>30415.937692307602</v>
      </c>
      <c r="K336" s="164">
        <v>29959.823076922999</v>
      </c>
      <c r="L336" s="164">
        <v>25446.105384615301</v>
      </c>
      <c r="M336" s="164">
        <v>24994.429230769201</v>
      </c>
      <c r="N336" s="164">
        <v>24994.429230769201</v>
      </c>
    </row>
    <row r="337" spans="1:14" s="327" customFormat="1" x14ac:dyDescent="0.2">
      <c r="A337" s="326" t="s">
        <v>4286</v>
      </c>
      <c r="B337" s="327">
        <v>35.999999999999901</v>
      </c>
      <c r="C337" s="327">
        <v>35.999999999999901</v>
      </c>
      <c r="D337" s="327">
        <v>35.999999999999901</v>
      </c>
      <c r="E337" s="327">
        <v>35.999999999999901</v>
      </c>
      <c r="F337" s="327">
        <v>35.999999999999901</v>
      </c>
      <c r="G337" s="327">
        <v>33.230769230769198</v>
      </c>
      <c r="H337" s="327">
        <v>30.4615384615384</v>
      </c>
      <c r="I337" s="327">
        <v>27.692307692307601</v>
      </c>
      <c r="J337" s="327">
        <v>24.923076923076898</v>
      </c>
      <c r="K337" s="327">
        <v>22.1538461538461</v>
      </c>
      <c r="L337" s="327">
        <v>19.384615384615302</v>
      </c>
      <c r="M337" s="327">
        <v>16.615384615384599</v>
      </c>
      <c r="N337" s="327">
        <v>16.615384615384599</v>
      </c>
    </row>
    <row r="338" spans="1:14" x14ac:dyDescent="0.2">
      <c r="A338" s="27" t="s">
        <v>4287</v>
      </c>
      <c r="B338" s="164">
        <v>0</v>
      </c>
      <c r="C338" s="164">
        <v>0</v>
      </c>
      <c r="D338" s="164">
        <v>0</v>
      </c>
      <c r="E338" s="164">
        <v>0</v>
      </c>
      <c r="F338" s="164">
        <v>0</v>
      </c>
      <c r="G338" s="164">
        <v>0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64">
        <v>0</v>
      </c>
      <c r="N338" s="164">
        <v>0</v>
      </c>
    </row>
    <row r="339" spans="1:14" x14ac:dyDescent="0.2">
      <c r="A339" s="27" t="s">
        <v>4288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</row>
    <row r="340" spans="1:14" x14ac:dyDescent="0.2">
      <c r="A340" s="27" t="s">
        <v>4289</v>
      </c>
      <c r="B340" s="164">
        <v>11315263.2992307</v>
      </c>
      <c r="C340" s="164">
        <v>11098307.683846099</v>
      </c>
      <c r="D340" s="164">
        <v>10881352.0684615</v>
      </c>
      <c r="E340" s="164">
        <v>10664396.453076901</v>
      </c>
      <c r="F340" s="164">
        <v>10447440.8376923</v>
      </c>
      <c r="G340" s="164">
        <v>10230485.2223076</v>
      </c>
      <c r="H340" s="164">
        <v>10013529.606923001</v>
      </c>
      <c r="I340" s="164">
        <v>9796573.9915384501</v>
      </c>
      <c r="J340" s="164">
        <v>9579618.3761538398</v>
      </c>
      <c r="K340" s="164">
        <v>9362662.7607692201</v>
      </c>
      <c r="L340" s="164">
        <v>9145707.1453846097</v>
      </c>
      <c r="M340" s="164">
        <v>8799524.4530769195</v>
      </c>
      <c r="N340" s="164">
        <v>8799524.4530769195</v>
      </c>
    </row>
    <row r="341" spans="1:14" x14ac:dyDescent="0.2">
      <c r="A341" s="27" t="s">
        <v>4290</v>
      </c>
      <c r="B341" s="164">
        <v>0</v>
      </c>
      <c r="C341" s="164">
        <v>0</v>
      </c>
      <c r="D341" s="164">
        <v>0</v>
      </c>
      <c r="E341" s="164">
        <v>0</v>
      </c>
      <c r="F341" s="164">
        <v>0</v>
      </c>
      <c r="G341" s="164">
        <v>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0</v>
      </c>
    </row>
    <row r="342" spans="1:14" x14ac:dyDescent="0.2">
      <c r="A342" s="27" t="s">
        <v>4291</v>
      </c>
      <c r="B342" s="164">
        <v>0</v>
      </c>
      <c r="C342" s="164">
        <v>0</v>
      </c>
      <c r="D342" s="164">
        <v>0</v>
      </c>
      <c r="E342" s="164">
        <v>0</v>
      </c>
      <c r="F342" s="164">
        <v>0</v>
      </c>
      <c r="G342" s="164">
        <v>0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64">
        <v>0</v>
      </c>
      <c r="N342" s="164">
        <v>0</v>
      </c>
    </row>
    <row r="343" spans="1:14" x14ac:dyDescent="0.2">
      <c r="A343" s="27" t="s">
        <v>4292</v>
      </c>
      <c r="B343" s="164">
        <v>-4980725.6369230701</v>
      </c>
      <c r="C343" s="164">
        <v>-4910458.4161538398</v>
      </c>
      <c r="D343" s="164">
        <v>-4726094.1599999899</v>
      </c>
      <c r="E343" s="164">
        <v>-4535983.65615384</v>
      </c>
      <c r="F343" s="164">
        <v>-4451245.6784615302</v>
      </c>
      <c r="G343" s="164">
        <v>-4746940.2815384604</v>
      </c>
      <c r="H343" s="164">
        <v>-5040460.7446153797</v>
      </c>
      <c r="I343" s="164">
        <v>-5329574.0676923003</v>
      </c>
      <c r="J343" s="164">
        <v>-5228771.2338461503</v>
      </c>
      <c r="K343" s="164">
        <v>-5030668.8376922999</v>
      </c>
      <c r="L343" s="164">
        <v>-4835150.5115384599</v>
      </c>
      <c r="M343" s="164">
        <v>-4756582.3653846104</v>
      </c>
      <c r="N343" s="164">
        <v>-4756582.3653846104</v>
      </c>
    </row>
    <row r="344" spans="1:14" x14ac:dyDescent="0.2">
      <c r="A344" s="27" t="s">
        <v>4293</v>
      </c>
      <c r="B344" s="164">
        <v>-368.76923076922998</v>
      </c>
      <c r="C344" s="164">
        <v>-368.76923076922998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</row>
    <row r="345" spans="1:14" x14ac:dyDescent="0.2">
      <c r="A345" s="27" t="s">
        <v>4294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</row>
    <row r="346" spans="1:14" s="327" customFormat="1" x14ac:dyDescent="0.2">
      <c r="A346" s="326" t="s">
        <v>4295</v>
      </c>
      <c r="B346" s="327">
        <v>-65502.769230769198</v>
      </c>
      <c r="C346" s="327">
        <v>-65575.076923076893</v>
      </c>
      <c r="D346" s="327">
        <v>-65647.384615384595</v>
      </c>
      <c r="E346" s="327">
        <v>-65719.692307692298</v>
      </c>
      <c r="F346" s="327">
        <v>-65792</v>
      </c>
      <c r="G346" s="327">
        <v>-65864.307692307601</v>
      </c>
      <c r="H346" s="327">
        <v>-65936.615384615303</v>
      </c>
      <c r="I346" s="327">
        <v>-66008.923076923005</v>
      </c>
      <c r="J346" s="327">
        <v>-66081.230769230693</v>
      </c>
      <c r="K346" s="327">
        <v>79.623846153846102</v>
      </c>
      <c r="L346" s="327">
        <v>28.925384615384601</v>
      </c>
      <c r="M346" s="327">
        <v>63.561538461538397</v>
      </c>
      <c r="N346" s="327">
        <v>63.561538461538397</v>
      </c>
    </row>
    <row r="347" spans="1:14" x14ac:dyDescent="0.2">
      <c r="A347" s="30" t="s">
        <v>4296</v>
      </c>
      <c r="B347" s="164">
        <v>321735544.42307699</v>
      </c>
      <c r="C347" s="164">
        <v>354075839.18538398</v>
      </c>
      <c r="D347" s="164">
        <v>385463634.68461502</v>
      </c>
      <c r="E347" s="164">
        <v>413919384.09846097</v>
      </c>
      <c r="F347" s="164">
        <v>439528884.87769198</v>
      </c>
      <c r="G347" s="164">
        <v>461425125.87461501</v>
      </c>
      <c r="H347" s="164">
        <v>479594837.25307602</v>
      </c>
      <c r="I347" s="164">
        <v>497044532.960769</v>
      </c>
      <c r="J347" s="164">
        <v>509206811.94692302</v>
      </c>
      <c r="K347" s="164">
        <v>506516969.51307702</v>
      </c>
      <c r="L347" s="164">
        <v>489521865.49538398</v>
      </c>
      <c r="M347" s="164">
        <v>457108627.66384602</v>
      </c>
      <c r="N347" s="164">
        <v>457108627.66384602</v>
      </c>
    </row>
    <row r="348" spans="1:14" x14ac:dyDescent="0.2">
      <c r="A348" s="30" t="s">
        <v>4297</v>
      </c>
      <c r="B348" s="164">
        <v>2291310154.27461</v>
      </c>
      <c r="C348" s="164">
        <v>2384173727.63307</v>
      </c>
      <c r="D348" s="164">
        <v>2466832487.1623001</v>
      </c>
      <c r="E348" s="164">
        <v>2542166697.52461</v>
      </c>
      <c r="F348" s="164">
        <v>2608531742.0799899</v>
      </c>
      <c r="G348" s="164">
        <v>2655559077.6176901</v>
      </c>
      <c r="H348" s="164">
        <v>2682035065.5753798</v>
      </c>
      <c r="I348" s="164">
        <v>2694546876.6623001</v>
      </c>
      <c r="J348" s="164">
        <v>2683377606.2692299</v>
      </c>
      <c r="K348" s="164">
        <v>2644308428.7307601</v>
      </c>
      <c r="L348" s="164">
        <v>2581709862.5530701</v>
      </c>
      <c r="M348" s="164">
        <v>2501776643.15692</v>
      </c>
      <c r="N348" s="164">
        <v>2501776643.15692</v>
      </c>
    </row>
    <row r="349" spans="1:14" x14ac:dyDescent="0.2">
      <c r="A349" s="30" t="s">
        <v>4298</v>
      </c>
      <c r="B349" s="164">
        <v>4459970641.1884604</v>
      </c>
      <c r="C349" s="164">
        <v>4553081365.8769197</v>
      </c>
      <c r="D349" s="164">
        <v>4635700899.99615</v>
      </c>
      <c r="E349" s="164">
        <v>4719897832.3453798</v>
      </c>
      <c r="F349" s="164">
        <v>4780220838.2153797</v>
      </c>
      <c r="G349" s="164">
        <v>4825621633.9130697</v>
      </c>
      <c r="H349" s="164">
        <v>4866649405.5599899</v>
      </c>
      <c r="I349" s="164">
        <v>4889572857.9969196</v>
      </c>
      <c r="J349" s="164">
        <v>4899078475.2023001</v>
      </c>
      <c r="K349" s="164">
        <v>4867524653.7169199</v>
      </c>
      <c r="L349" s="164">
        <v>4813757949.3084497</v>
      </c>
      <c r="M349" s="164">
        <v>4748439631.9261503</v>
      </c>
      <c r="N349" s="164">
        <v>4748439631.9261503</v>
      </c>
    </row>
    <row r="350" spans="1:14" x14ac:dyDescent="0.2">
      <c r="A350" s="27" t="s">
        <v>4299</v>
      </c>
    </row>
    <row r="351" spans="1:14" x14ac:dyDescent="0.2">
      <c r="A351" s="27" t="s">
        <v>4300</v>
      </c>
    </row>
    <row r="352" spans="1:14" x14ac:dyDescent="0.2">
      <c r="A352" s="27" t="s">
        <v>4301</v>
      </c>
      <c r="B352" s="164">
        <v>-28374755.7530769</v>
      </c>
      <c r="C352" s="164">
        <v>-26529521.059999999</v>
      </c>
      <c r="D352" s="164">
        <v>-24715286.2453846</v>
      </c>
      <c r="E352" s="164">
        <v>-22892334.3323077</v>
      </c>
      <c r="F352" s="164">
        <v>-21115395.607692301</v>
      </c>
      <c r="G352" s="164">
        <v>-19426683.271538399</v>
      </c>
      <c r="H352" s="164">
        <v>-17978241.295384601</v>
      </c>
      <c r="I352" s="164">
        <v>-16771815.4276923</v>
      </c>
      <c r="J352" s="164">
        <v>-15809164.096153799</v>
      </c>
      <c r="K352" s="164">
        <v>-14933140.6576923</v>
      </c>
      <c r="L352" s="164">
        <v>-14110015.465384601</v>
      </c>
      <c r="M352" s="164">
        <v>-13340174.763846099</v>
      </c>
      <c r="N352" s="164">
        <v>-13340174.763846099</v>
      </c>
    </row>
    <row r="353" spans="1:14" x14ac:dyDescent="0.2">
      <c r="A353" s="27" t="s">
        <v>4302</v>
      </c>
      <c r="B353" s="164">
        <v>0</v>
      </c>
      <c r="C353" s="164">
        <v>0</v>
      </c>
      <c r="D353" s="164">
        <v>0</v>
      </c>
      <c r="E353" s="164">
        <v>0</v>
      </c>
      <c r="F353" s="164">
        <v>0</v>
      </c>
      <c r="G353" s="164">
        <v>0</v>
      </c>
      <c r="H353" s="164">
        <v>0</v>
      </c>
      <c r="I353" s="164">
        <v>0</v>
      </c>
      <c r="J353" s="164">
        <v>0</v>
      </c>
      <c r="K353" s="164">
        <v>0</v>
      </c>
      <c r="L353" s="164">
        <v>0</v>
      </c>
      <c r="M353" s="164">
        <v>0</v>
      </c>
      <c r="N353" s="164">
        <v>0</v>
      </c>
    </row>
    <row r="354" spans="1:14" x14ac:dyDescent="0.2">
      <c r="A354" s="27" t="s">
        <v>4303</v>
      </c>
      <c r="B354" s="164">
        <v>0</v>
      </c>
      <c r="C354" s="164">
        <v>0</v>
      </c>
      <c r="D354" s="164">
        <v>0</v>
      </c>
      <c r="E354" s="164">
        <v>0</v>
      </c>
      <c r="F354" s="164">
        <v>0</v>
      </c>
      <c r="G354" s="164">
        <v>0</v>
      </c>
      <c r="H354" s="164">
        <v>0</v>
      </c>
      <c r="I354" s="164">
        <v>0</v>
      </c>
      <c r="J354" s="164">
        <v>0</v>
      </c>
      <c r="K354" s="164">
        <v>0</v>
      </c>
      <c r="L354" s="164">
        <v>0</v>
      </c>
      <c r="M354" s="164">
        <v>0</v>
      </c>
      <c r="N354" s="164">
        <v>0</v>
      </c>
    </row>
    <row r="355" spans="1:14" x14ac:dyDescent="0.2">
      <c r="A355" s="27" t="s">
        <v>4304</v>
      </c>
      <c r="B355" s="164">
        <v>-230246417.993076</v>
      </c>
      <c r="C355" s="164">
        <v>-226464104.69999999</v>
      </c>
      <c r="D355" s="164">
        <v>-222740225.16999999</v>
      </c>
      <c r="E355" s="164">
        <v>-219006554.19769201</v>
      </c>
      <c r="F355" s="164">
        <v>-215197028.595384</v>
      </c>
      <c r="G355" s="164">
        <v>-211249346.261538</v>
      </c>
      <c r="H355" s="164">
        <v>-207290766.62922999</v>
      </c>
      <c r="I355" s="164">
        <v>-203323487.017692</v>
      </c>
      <c r="J355" s="164">
        <v>-205395699.44615301</v>
      </c>
      <c r="K355" s="164">
        <v>-207536250.25461501</v>
      </c>
      <c r="L355" s="164">
        <v>-210192827.526923</v>
      </c>
      <c r="M355" s="164">
        <v>-213033572.56769201</v>
      </c>
      <c r="N355" s="164">
        <v>-213033572.56769201</v>
      </c>
    </row>
    <row r="356" spans="1:14" x14ac:dyDescent="0.2">
      <c r="A356" s="30" t="s">
        <v>4305</v>
      </c>
      <c r="B356" s="164">
        <v>-258621173.746153</v>
      </c>
      <c r="C356" s="164">
        <v>-252993625.75999999</v>
      </c>
      <c r="D356" s="164">
        <v>-247455511.41538399</v>
      </c>
      <c r="E356" s="164">
        <v>-241898888.53</v>
      </c>
      <c r="F356" s="164">
        <v>-236312424.203076</v>
      </c>
      <c r="G356" s="164">
        <v>-230676029.53307599</v>
      </c>
      <c r="H356" s="164">
        <v>-225269007.924615</v>
      </c>
      <c r="I356" s="164">
        <v>-220095302.445384</v>
      </c>
      <c r="J356" s="164">
        <v>-221204863.54230699</v>
      </c>
      <c r="K356" s="164">
        <v>-222469390.91230699</v>
      </c>
      <c r="L356" s="164">
        <v>-224302842.99230701</v>
      </c>
      <c r="M356" s="164">
        <v>-226373747.33153799</v>
      </c>
      <c r="N356" s="164">
        <v>-226373747.33153799</v>
      </c>
    </row>
    <row r="357" spans="1:14" x14ac:dyDescent="0.2">
      <c r="A357" s="27" t="s">
        <v>4306</v>
      </c>
      <c r="B357" s="164">
        <v>-108256051.564615</v>
      </c>
      <c r="C357" s="164">
        <v>-109603562.503076</v>
      </c>
      <c r="D357" s="164">
        <v>-109898145.48999999</v>
      </c>
      <c r="E357" s="164">
        <v>-109201841.93846101</v>
      </c>
      <c r="F357" s="164">
        <v>-107513826.848461</v>
      </c>
      <c r="G357" s="164">
        <v>-107559935.758461</v>
      </c>
      <c r="H357" s="164">
        <v>-107606044.66846099</v>
      </c>
      <c r="I357" s="164">
        <v>-107652153.57846101</v>
      </c>
      <c r="J357" s="164">
        <v>-107698262.488461</v>
      </c>
      <c r="K357" s="164">
        <v>-107740701.342307</v>
      </c>
      <c r="L357" s="164">
        <v>-107783140.196153</v>
      </c>
      <c r="M357" s="164">
        <v>-99532205.297692195</v>
      </c>
      <c r="N357" s="164">
        <v>-99532205.297692195</v>
      </c>
    </row>
    <row r="358" spans="1:14" x14ac:dyDescent="0.2">
      <c r="A358" s="27" t="s">
        <v>4307</v>
      </c>
      <c r="B358" s="164">
        <v>-4832799.6523076901</v>
      </c>
      <c r="C358" s="164">
        <v>-5307740.75538461</v>
      </c>
      <c r="D358" s="164">
        <v>-5779210.92538461</v>
      </c>
      <c r="E358" s="164">
        <v>-6263781.4646153804</v>
      </c>
      <c r="F358" s="164">
        <v>-6754323.4130769204</v>
      </c>
      <c r="G358" s="164">
        <v>-7152000.69076923</v>
      </c>
      <c r="H358" s="164">
        <v>-7369900.2646153802</v>
      </c>
      <c r="I358" s="164">
        <v>-7514811.2976922998</v>
      </c>
      <c r="J358" s="164">
        <v>-7586013.5553846098</v>
      </c>
      <c r="K358" s="164">
        <v>-7586656.5661538402</v>
      </c>
      <c r="L358" s="164">
        <v>-7595073.8892307598</v>
      </c>
      <c r="M358" s="164">
        <v>-7181998.5976922996</v>
      </c>
      <c r="N358" s="164">
        <v>-7181998.5976922996</v>
      </c>
    </row>
    <row r="359" spans="1:14" x14ac:dyDescent="0.2">
      <c r="A359" s="30" t="s">
        <v>4308</v>
      </c>
      <c r="B359" s="164">
        <v>-113088851.216923</v>
      </c>
      <c r="C359" s="164">
        <v>-114911303.258461</v>
      </c>
      <c r="D359" s="164">
        <v>-115677356.41538399</v>
      </c>
      <c r="E359" s="164">
        <v>-115465623.40307599</v>
      </c>
      <c r="F359" s="164">
        <v>-114268150.261538</v>
      </c>
      <c r="G359" s="164">
        <v>-114711936.44923</v>
      </c>
      <c r="H359" s="164">
        <v>-114975944.93307599</v>
      </c>
      <c r="I359" s="164">
        <v>-115166964.87615301</v>
      </c>
      <c r="J359" s="164">
        <v>-115284276.043846</v>
      </c>
      <c r="K359" s="164">
        <v>-115327357.908461</v>
      </c>
      <c r="L359" s="164">
        <v>-115378214.085384</v>
      </c>
      <c r="M359" s="164">
        <v>-106714203.895384</v>
      </c>
      <c r="N359" s="164">
        <v>-106714203.895384</v>
      </c>
    </row>
    <row r="360" spans="1:14" x14ac:dyDescent="0.2">
      <c r="A360" s="27" t="s">
        <v>4309</v>
      </c>
      <c r="B360" s="164">
        <v>-417592</v>
      </c>
      <c r="C360" s="164">
        <v>-260309.38461538401</v>
      </c>
      <c r="D360" s="164">
        <v>-103026.769230769</v>
      </c>
      <c r="E360" s="164">
        <v>54255.846153846098</v>
      </c>
      <c r="F360" s="164">
        <v>211538.46153846101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</row>
    <row r="361" spans="1:14" x14ac:dyDescent="0.2">
      <c r="A361" s="27" t="s">
        <v>4310</v>
      </c>
      <c r="B361" s="164">
        <v>-5464354.6123076901</v>
      </c>
      <c r="C361" s="164">
        <v>-5015762.6876923004</v>
      </c>
      <c r="D361" s="164">
        <v>-4567301.1492307698</v>
      </c>
      <c r="E361" s="164">
        <v>-4036531.91846153</v>
      </c>
      <c r="F361" s="164">
        <v>-3505762.6876923</v>
      </c>
      <c r="G361" s="164">
        <v>-2974993.4569230699</v>
      </c>
      <c r="H361" s="164">
        <v>-2444224.2261538398</v>
      </c>
      <c r="I361" s="164">
        <v>-1913454.99538461</v>
      </c>
      <c r="J361" s="164">
        <v>-1382685.76461538</v>
      </c>
      <c r="K361" s="164">
        <v>-851916.53384615399</v>
      </c>
      <c r="L361" s="164">
        <v>-321147.30307692301</v>
      </c>
      <c r="M361" s="164">
        <v>391.15846153846098</v>
      </c>
      <c r="N361" s="164">
        <v>391.15846153846098</v>
      </c>
    </row>
    <row r="362" spans="1:14" x14ac:dyDescent="0.2">
      <c r="A362" s="27" t="s">
        <v>4311</v>
      </c>
      <c r="B362" s="164">
        <v>-20316169.272307601</v>
      </c>
      <c r="C362" s="164">
        <v>-19949813.6584615</v>
      </c>
      <c r="D362" s="164">
        <v>-19583458.044615299</v>
      </c>
      <c r="E362" s="164">
        <v>-19030618.890769199</v>
      </c>
      <c r="F362" s="164">
        <v>-18477779.736923002</v>
      </c>
      <c r="G362" s="164">
        <v>-17924940.583076902</v>
      </c>
      <c r="H362" s="164">
        <v>-17372101.429230701</v>
      </c>
      <c r="I362" s="164">
        <v>-16819262.275384601</v>
      </c>
      <c r="J362" s="164">
        <v>-16266423.121538401</v>
      </c>
      <c r="K362" s="164">
        <v>-15713583.967692301</v>
      </c>
      <c r="L362" s="164">
        <v>-15160744.8138461</v>
      </c>
      <c r="M362" s="164">
        <v>-14433049.8138461</v>
      </c>
      <c r="N362" s="164">
        <v>-14433049.8138461</v>
      </c>
    </row>
    <row r="363" spans="1:14" x14ac:dyDescent="0.2">
      <c r="A363" s="27" t="s">
        <v>4312</v>
      </c>
      <c r="B363" s="164">
        <v>0</v>
      </c>
      <c r="C363" s="164">
        <v>0</v>
      </c>
      <c r="D363" s="164">
        <v>0</v>
      </c>
      <c r="E363" s="164">
        <v>0</v>
      </c>
      <c r="F363" s="164">
        <v>0</v>
      </c>
      <c r="G363" s="164">
        <v>0</v>
      </c>
      <c r="H363" s="164">
        <v>0</v>
      </c>
      <c r="I363" s="164">
        <v>0</v>
      </c>
      <c r="J363" s="164">
        <v>0</v>
      </c>
      <c r="K363" s="164">
        <v>0</v>
      </c>
      <c r="L363" s="164">
        <v>0</v>
      </c>
      <c r="M363" s="164">
        <v>0</v>
      </c>
      <c r="N363" s="164">
        <v>0</v>
      </c>
    </row>
    <row r="364" spans="1:14" x14ac:dyDescent="0.2">
      <c r="A364" s="30" t="s">
        <v>4313</v>
      </c>
      <c r="B364" s="164">
        <v>-26198115.884615298</v>
      </c>
      <c r="C364" s="164">
        <v>-25225885.730769198</v>
      </c>
      <c r="D364" s="164">
        <v>-24253785.963076901</v>
      </c>
      <c r="E364" s="164">
        <v>-23012894.963076901</v>
      </c>
      <c r="F364" s="164">
        <v>-21772003.963076901</v>
      </c>
      <c r="G364" s="164">
        <v>-20899934.039999899</v>
      </c>
      <c r="H364" s="164">
        <v>-19816325.6553846</v>
      </c>
      <c r="I364" s="164">
        <v>-18732717.270769201</v>
      </c>
      <c r="J364" s="164">
        <v>-17649108.886153799</v>
      </c>
      <c r="K364" s="164">
        <v>-16565500.5015384</v>
      </c>
      <c r="L364" s="164">
        <v>-15481892.116923001</v>
      </c>
      <c r="M364" s="164">
        <v>-14432658.6553846</v>
      </c>
      <c r="N364" s="164">
        <v>-14432658.6553846</v>
      </c>
    </row>
    <row r="365" spans="1:14" x14ac:dyDescent="0.2">
      <c r="A365" s="27" t="s">
        <v>4314</v>
      </c>
      <c r="B365" s="164">
        <v>0</v>
      </c>
      <c r="C365" s="164">
        <v>0</v>
      </c>
      <c r="D365" s="164">
        <v>0</v>
      </c>
      <c r="E365" s="164">
        <v>0</v>
      </c>
      <c r="F365" s="164">
        <v>0</v>
      </c>
      <c r="G365" s="164">
        <v>0</v>
      </c>
      <c r="H365" s="164">
        <v>0</v>
      </c>
      <c r="I365" s="164">
        <v>0</v>
      </c>
      <c r="J365" s="164">
        <v>0</v>
      </c>
      <c r="K365" s="164">
        <v>0</v>
      </c>
      <c r="L365" s="164">
        <v>0</v>
      </c>
      <c r="M365" s="164">
        <v>0</v>
      </c>
      <c r="N365" s="164">
        <v>0</v>
      </c>
    </row>
    <row r="366" spans="1:14" x14ac:dyDescent="0.2">
      <c r="A366" s="27" t="s">
        <v>4315</v>
      </c>
      <c r="B366" s="164">
        <v>-29039833.3961538</v>
      </c>
      <c r="C366" s="164">
        <v>-28415309.0807692</v>
      </c>
      <c r="D366" s="164">
        <v>-27803257.317692298</v>
      </c>
      <c r="E366" s="164">
        <v>-27193741.4984615</v>
      </c>
      <c r="F366" s="164">
        <v>-26586967.023846101</v>
      </c>
      <c r="G366" s="164">
        <v>-25967743.670000002</v>
      </c>
      <c r="H366" s="164">
        <v>-25366204.943076901</v>
      </c>
      <c r="I366" s="164">
        <v>-24767898.187692299</v>
      </c>
      <c r="J366" s="164">
        <v>-24282447.273846101</v>
      </c>
      <c r="K366" s="164">
        <v>-23799742.012307599</v>
      </c>
      <c r="L366" s="164">
        <v>-23460856.171538401</v>
      </c>
      <c r="M366" s="164">
        <v>-22793124.603846099</v>
      </c>
      <c r="N366" s="164">
        <v>-22793124.603846099</v>
      </c>
    </row>
    <row r="367" spans="1:14" x14ac:dyDescent="0.2">
      <c r="A367" s="27" t="s">
        <v>4316</v>
      </c>
      <c r="B367" s="164">
        <v>-72987617.558461502</v>
      </c>
      <c r="C367" s="164">
        <v>-70235578.080769196</v>
      </c>
      <c r="D367" s="164">
        <v>-67496944.034615293</v>
      </c>
      <c r="E367" s="164">
        <v>-64808082.344615303</v>
      </c>
      <c r="F367" s="164">
        <v>-62127126.548461497</v>
      </c>
      <c r="G367" s="164">
        <v>-59452781.593846098</v>
      </c>
      <c r="H367" s="164">
        <v>-56798108.32</v>
      </c>
      <c r="I367" s="164">
        <v>-54154824.891538396</v>
      </c>
      <c r="J367" s="164">
        <v>-51167285.1476923</v>
      </c>
      <c r="K367" s="164">
        <v>-48142593.836923003</v>
      </c>
      <c r="L367" s="164">
        <v>-45160033.398461498</v>
      </c>
      <c r="M367" s="164">
        <v>-42154687.106922999</v>
      </c>
      <c r="N367" s="164">
        <v>-42154687.106922999</v>
      </c>
    </row>
    <row r="368" spans="1:14" x14ac:dyDescent="0.2">
      <c r="A368" s="27" t="s">
        <v>4317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</row>
    <row r="369" spans="1:14" x14ac:dyDescent="0.2">
      <c r="A369" s="27" t="s">
        <v>4318</v>
      </c>
      <c r="B369" s="164">
        <v>-5121692.0392307602</v>
      </c>
      <c r="C369" s="164">
        <v>-5047493.5199999902</v>
      </c>
      <c r="D369" s="164">
        <v>-4973315.0769230695</v>
      </c>
      <c r="E369" s="164">
        <v>-4899178.1007692302</v>
      </c>
      <c r="F369" s="164">
        <v>-4825006.7392307604</v>
      </c>
      <c r="G369" s="164">
        <v>-4742620.4892307697</v>
      </c>
      <c r="H369" s="164">
        <v>-4662751.3438461497</v>
      </c>
      <c r="I369" s="164">
        <v>-4582771.1207692297</v>
      </c>
      <c r="J369" s="164">
        <v>-4502725.0446153795</v>
      </c>
      <c r="K369" s="164">
        <v>-4422636.3438461497</v>
      </c>
      <c r="L369" s="164">
        <v>-4372763.04923076</v>
      </c>
      <c r="M369" s="164">
        <v>-4323493.7461538399</v>
      </c>
      <c r="N369" s="164">
        <v>-4323493.7461538399</v>
      </c>
    </row>
    <row r="370" spans="1:14" x14ac:dyDescent="0.2">
      <c r="A370" s="27" t="s">
        <v>4319</v>
      </c>
      <c r="B370" s="164">
        <v>-6942416.59153846</v>
      </c>
      <c r="C370" s="164">
        <v>-6972177.7307692301</v>
      </c>
      <c r="D370" s="164">
        <v>-7064705.1246153796</v>
      </c>
      <c r="E370" s="164">
        <v>-7127807.6853846097</v>
      </c>
      <c r="F370" s="164">
        <v>-7210042.0123076905</v>
      </c>
      <c r="G370" s="164">
        <v>-7084837.1876923097</v>
      </c>
      <c r="H370" s="164">
        <v>-7011559.78230769</v>
      </c>
      <c r="I370" s="164">
        <v>-6952260.1661538398</v>
      </c>
      <c r="J370" s="164">
        <v>-6934838.0384615296</v>
      </c>
      <c r="K370" s="164">
        <v>-6847079.5061538396</v>
      </c>
      <c r="L370" s="164">
        <v>-6757656.8046153802</v>
      </c>
      <c r="M370" s="164">
        <v>-6797308.5030769203</v>
      </c>
      <c r="N370" s="164">
        <v>-6797308.5030769203</v>
      </c>
    </row>
    <row r="371" spans="1:14" x14ac:dyDescent="0.2">
      <c r="A371" s="27" t="s">
        <v>4320</v>
      </c>
      <c r="B371" s="164">
        <v>-10282534.7192307</v>
      </c>
      <c r="C371" s="164">
        <v>-11795823.02</v>
      </c>
      <c r="D371" s="164">
        <v>-13289971.528461499</v>
      </c>
      <c r="E371" s="164">
        <v>-14771266.3215384</v>
      </c>
      <c r="F371" s="164">
        <v>-16240156.282307601</v>
      </c>
      <c r="G371" s="164">
        <v>-17695968.086153802</v>
      </c>
      <c r="H371" s="164">
        <v>-19140289.331538402</v>
      </c>
      <c r="I371" s="164">
        <v>-20573109.480769198</v>
      </c>
      <c r="J371" s="164">
        <v>-21994428.533846099</v>
      </c>
      <c r="K371" s="164">
        <v>-23404246.4907692</v>
      </c>
      <c r="L371" s="164">
        <v>-25017542.6323076</v>
      </c>
      <c r="M371" s="164">
        <v>-24281723.2253846</v>
      </c>
      <c r="N371" s="164">
        <v>-24281723.2253846</v>
      </c>
    </row>
    <row r="372" spans="1:14" x14ac:dyDescent="0.2">
      <c r="A372" s="27" t="s">
        <v>4321</v>
      </c>
      <c r="B372" s="164">
        <v>0</v>
      </c>
      <c r="C372" s="164">
        <v>0</v>
      </c>
      <c r="D372" s="164">
        <v>0</v>
      </c>
      <c r="E372" s="164">
        <v>0</v>
      </c>
      <c r="F372" s="164">
        <v>0</v>
      </c>
      <c r="G372" s="164">
        <v>0</v>
      </c>
      <c r="H372" s="164">
        <v>0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0</v>
      </c>
    </row>
    <row r="373" spans="1:14" x14ac:dyDescent="0.2">
      <c r="A373" s="27" t="s">
        <v>4322</v>
      </c>
      <c r="B373" s="164">
        <v>1427426.9661538401</v>
      </c>
      <c r="C373" s="164">
        <v>1473667.63384615</v>
      </c>
      <c r="D373" s="164">
        <v>1417202.45538461</v>
      </c>
      <c r="E373" s="164">
        <v>1309384.35384615</v>
      </c>
      <c r="F373" s="164">
        <v>1150213.32923076</v>
      </c>
      <c r="G373" s="164">
        <v>939689.38153846096</v>
      </c>
      <c r="H373" s="164">
        <v>677812.51076922996</v>
      </c>
      <c r="I373" s="164">
        <v>364582.71692307602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</row>
    <row r="374" spans="1:14" x14ac:dyDescent="0.2">
      <c r="A374" s="27" t="s">
        <v>4323</v>
      </c>
      <c r="B374" s="164">
        <v>0</v>
      </c>
      <c r="C374" s="164">
        <v>0</v>
      </c>
      <c r="D374" s="164">
        <v>0</v>
      </c>
      <c r="E374" s="164">
        <v>0</v>
      </c>
      <c r="F374" s="164">
        <v>0</v>
      </c>
      <c r="G374" s="164">
        <v>0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64">
        <v>0</v>
      </c>
      <c r="N374" s="164">
        <v>0</v>
      </c>
    </row>
    <row r="375" spans="1:14" s="349" customFormat="1" x14ac:dyDescent="0.2">
      <c r="A375" s="348" t="s">
        <v>4324</v>
      </c>
      <c r="B375" s="349">
        <v>-412784.153846153</v>
      </c>
      <c r="C375" s="349">
        <v>-404491.23076922999</v>
      </c>
      <c r="D375" s="349">
        <v>-396198.30769230699</v>
      </c>
      <c r="E375" s="349">
        <v>-387905.38461538398</v>
      </c>
      <c r="F375" s="349">
        <v>-379612.46153846098</v>
      </c>
      <c r="G375" s="349">
        <v>-371319.53846153797</v>
      </c>
      <c r="H375" s="349">
        <v>-363026.61538461503</v>
      </c>
      <c r="I375" s="349">
        <v>-354733.69230769202</v>
      </c>
      <c r="J375" s="349">
        <v>-346440.76923076902</v>
      </c>
      <c r="K375" s="349">
        <v>-338147.84615384601</v>
      </c>
      <c r="L375" s="349">
        <v>-329854.92307692301</v>
      </c>
      <c r="M375" s="349">
        <v>-320309.07692307601</v>
      </c>
      <c r="N375" s="349">
        <v>-320309.07692307601</v>
      </c>
    </row>
    <row r="376" spans="1:14" s="349" customFormat="1" x14ac:dyDescent="0.2">
      <c r="A376" s="350" t="s">
        <v>4325</v>
      </c>
      <c r="B376" s="349">
        <v>-123359451.49230701</v>
      </c>
      <c r="C376" s="349">
        <v>-121397205.02923</v>
      </c>
      <c r="D376" s="349">
        <v>-119607188.934615</v>
      </c>
      <c r="E376" s="349">
        <v>-117878596.981538</v>
      </c>
      <c r="F376" s="349">
        <v>-116218697.738461</v>
      </c>
      <c r="G376" s="349">
        <v>-114375581.183846</v>
      </c>
      <c r="H376" s="349">
        <v>-112664127.82538401</v>
      </c>
      <c r="I376" s="349">
        <v>-111021014.82230701</v>
      </c>
      <c r="J376" s="349">
        <v>-109228164.80769201</v>
      </c>
      <c r="K376" s="349">
        <v>-106954446.036153</v>
      </c>
      <c r="L376" s="349">
        <v>-105098706.97923</v>
      </c>
      <c r="M376" s="349">
        <v>-100670646.262307</v>
      </c>
      <c r="N376" s="349">
        <v>-100670646.262307</v>
      </c>
    </row>
    <row r="377" spans="1:14" x14ac:dyDescent="0.2">
      <c r="A377" s="27" t="s">
        <v>4326</v>
      </c>
      <c r="B377" s="164">
        <v>-20263883.096923001</v>
      </c>
      <c r="C377" s="164">
        <v>-18165488.8384615</v>
      </c>
      <c r="D377" s="164">
        <v>-16083128.538461501</v>
      </c>
      <c r="E377" s="164">
        <v>-14016802.196923001</v>
      </c>
      <c r="F377" s="164">
        <v>-11966509.8138461</v>
      </c>
      <c r="G377" s="164">
        <v>-9932181.4538461491</v>
      </c>
      <c r="H377" s="164">
        <v>-7913817.1169230696</v>
      </c>
      <c r="I377" s="164">
        <v>-5911416.8030769201</v>
      </c>
      <c r="J377" s="164">
        <v>-3924980.51230769</v>
      </c>
      <c r="K377" s="164">
        <v>-1954508.24461538</v>
      </c>
      <c r="L377" s="164">
        <v>0</v>
      </c>
      <c r="M377" s="164">
        <v>0</v>
      </c>
      <c r="N377" s="164">
        <v>0</v>
      </c>
    </row>
    <row r="378" spans="1:14" x14ac:dyDescent="0.2">
      <c r="A378" s="27" t="s">
        <v>4327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</row>
    <row r="379" spans="1:14" x14ac:dyDescent="0.2">
      <c r="A379" s="27" t="s">
        <v>4328</v>
      </c>
      <c r="B379" s="164">
        <v>-1561707.3823076901</v>
      </c>
      <c r="C379" s="164">
        <v>-1541200.7015384601</v>
      </c>
      <c r="D379" s="164">
        <v>-1524354.3753846099</v>
      </c>
      <c r="E379" s="164">
        <v>-1500833.7515384599</v>
      </c>
      <c r="F379" s="164">
        <v>-1498186.12846153</v>
      </c>
      <c r="G379" s="164">
        <v>-1497984.3453846099</v>
      </c>
      <c r="H379" s="164">
        <v>-1504126.56153846</v>
      </c>
      <c r="I379" s="164">
        <v>-1505052.08461538</v>
      </c>
      <c r="J379" s="164">
        <v>-1505136.33384615</v>
      </c>
      <c r="K379" s="164">
        <v>-1396275.0338461499</v>
      </c>
      <c r="L379" s="164">
        <v>-1284431.3153846101</v>
      </c>
      <c r="M379" s="164">
        <v>-1169217.06</v>
      </c>
      <c r="N379" s="164">
        <v>-1169217.06</v>
      </c>
    </row>
    <row r="380" spans="1:14" x14ac:dyDescent="0.2">
      <c r="A380" s="27" t="s">
        <v>4329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</row>
    <row r="381" spans="1:14" x14ac:dyDescent="0.2">
      <c r="A381" s="27" t="s">
        <v>4330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</row>
    <row r="382" spans="1:14" x14ac:dyDescent="0.2">
      <c r="A382" s="27" t="s">
        <v>4331</v>
      </c>
      <c r="B382" s="164">
        <v>0</v>
      </c>
      <c r="C382" s="164">
        <v>0</v>
      </c>
      <c r="D382" s="164">
        <v>0</v>
      </c>
      <c r="E382" s="164">
        <v>0</v>
      </c>
      <c r="F382" s="164">
        <v>0</v>
      </c>
      <c r="G382" s="164">
        <v>0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64">
        <v>0</v>
      </c>
      <c r="N382" s="164">
        <v>0</v>
      </c>
    </row>
    <row r="383" spans="1:14" x14ac:dyDescent="0.2">
      <c r="A383" s="27" t="s">
        <v>4332</v>
      </c>
      <c r="B383" s="164">
        <v>-896545.45307692199</v>
      </c>
      <c r="C383" s="164">
        <v>-885201.40153846098</v>
      </c>
      <c r="D383" s="164">
        <v>-883080.61384615302</v>
      </c>
      <c r="E383" s="164">
        <v>-877951.46692307596</v>
      </c>
      <c r="F383" s="164">
        <v>-875590.93153845996</v>
      </c>
      <c r="G383" s="164">
        <v>-893020.54076922999</v>
      </c>
      <c r="H383" s="164">
        <v>-901142.12538461399</v>
      </c>
      <c r="I383" s="164">
        <v>-908679.65692307602</v>
      </c>
      <c r="J383" s="164">
        <v>-915328.27769230702</v>
      </c>
      <c r="K383" s="164">
        <v>-917088.76846153697</v>
      </c>
      <c r="L383" s="164">
        <v>-919649.19923076802</v>
      </c>
      <c r="M383" s="164">
        <v>-933031.84846153797</v>
      </c>
      <c r="N383" s="164">
        <v>-933031.84846153797</v>
      </c>
    </row>
    <row r="384" spans="1:14" s="349" customFormat="1" x14ac:dyDescent="0.2">
      <c r="A384" s="350" t="s">
        <v>4333</v>
      </c>
      <c r="B384" s="349">
        <v>-22722135.932307601</v>
      </c>
      <c r="C384" s="349">
        <v>-20591890.941538401</v>
      </c>
      <c r="D384" s="349">
        <v>-18490563.527692299</v>
      </c>
      <c r="E384" s="349">
        <v>-16395587.4153846</v>
      </c>
      <c r="F384" s="349">
        <v>-14340286.873846101</v>
      </c>
      <c r="G384" s="349">
        <v>-12323186.339999899</v>
      </c>
      <c r="H384" s="349">
        <v>-10319085.8038461</v>
      </c>
      <c r="I384" s="349">
        <v>-8325148.5446153795</v>
      </c>
      <c r="J384" s="349">
        <v>-6345445.12384615</v>
      </c>
      <c r="K384" s="349">
        <v>-4267872.0469230702</v>
      </c>
      <c r="L384" s="349">
        <v>-2204080.5146153802</v>
      </c>
      <c r="M384" s="349">
        <v>-2102248.9084615302</v>
      </c>
      <c r="N384" s="349">
        <v>-2102248.9084615302</v>
      </c>
    </row>
    <row r="385" spans="1:14" x14ac:dyDescent="0.2">
      <c r="A385" s="27" t="s">
        <v>4334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</row>
    <row r="386" spans="1:14" x14ac:dyDescent="0.2">
      <c r="A386" s="27" t="s">
        <v>4335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</row>
    <row r="387" spans="1:14" x14ac:dyDescent="0.2">
      <c r="A387" s="30" t="s">
        <v>4336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</row>
    <row r="388" spans="1:14" x14ac:dyDescent="0.2">
      <c r="A388" s="27" t="s">
        <v>4337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</row>
    <row r="389" spans="1:14" x14ac:dyDescent="0.2">
      <c r="A389" s="27" t="s">
        <v>4338</v>
      </c>
      <c r="B389" s="164">
        <v>0</v>
      </c>
      <c r="C389" s="164">
        <v>0</v>
      </c>
      <c r="D389" s="164">
        <v>0</v>
      </c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</row>
    <row r="390" spans="1:14" x14ac:dyDescent="0.2">
      <c r="A390" s="27" t="s">
        <v>4339</v>
      </c>
      <c r="B390" s="164">
        <v>-31749939.522307601</v>
      </c>
      <c r="C390" s="164">
        <v>-31426679.546923</v>
      </c>
      <c r="D390" s="164">
        <v>-31098104.939230699</v>
      </c>
      <c r="E390" s="164">
        <v>-30769480.853076901</v>
      </c>
      <c r="F390" s="164">
        <v>-30439358.1584615</v>
      </c>
      <c r="G390" s="164">
        <v>-30109108.020769201</v>
      </c>
      <c r="H390" s="164">
        <v>-29776872.488461498</v>
      </c>
      <c r="I390" s="164">
        <v>-29442871.446153801</v>
      </c>
      <c r="J390" s="164">
        <v>-28499888.129999999</v>
      </c>
      <c r="K390" s="164">
        <v>-27911085.2515384</v>
      </c>
      <c r="L390" s="164">
        <v>-27320912.451538399</v>
      </c>
      <c r="M390" s="164">
        <v>-26731362.963076901</v>
      </c>
      <c r="N390" s="164">
        <v>-26731362.963076901</v>
      </c>
    </row>
    <row r="391" spans="1:14" x14ac:dyDescent="0.2">
      <c r="A391" s="27" t="s">
        <v>4340</v>
      </c>
      <c r="B391" s="164">
        <v>-354060111.84922999</v>
      </c>
      <c r="C391" s="164">
        <v>-348218462.953076</v>
      </c>
      <c r="D391" s="164">
        <v>-342446518.122307</v>
      </c>
      <c r="E391" s="164">
        <v>-337435993.53076899</v>
      </c>
      <c r="F391" s="164">
        <v>-332566696.61846101</v>
      </c>
      <c r="G391" s="164">
        <v>-328182466.20384598</v>
      </c>
      <c r="H391" s="164">
        <v>-323622459.79230702</v>
      </c>
      <c r="I391" s="164">
        <v>-319105616.35615301</v>
      </c>
      <c r="J391" s="164">
        <v>-314568707.74846101</v>
      </c>
      <c r="K391" s="164">
        <v>-310353536.37076902</v>
      </c>
      <c r="L391" s="164">
        <v>-305182927.76923001</v>
      </c>
      <c r="M391" s="164">
        <v>-298892451.29000002</v>
      </c>
      <c r="N391" s="164">
        <v>-298892451.29000002</v>
      </c>
    </row>
    <row r="392" spans="1:14" x14ac:dyDescent="0.2">
      <c r="A392" s="30" t="s">
        <v>4341</v>
      </c>
      <c r="B392" s="164">
        <v>-385810051.37153798</v>
      </c>
      <c r="C392" s="164">
        <v>-379645142.5</v>
      </c>
      <c r="D392" s="164">
        <v>-373544623.06153798</v>
      </c>
      <c r="E392" s="164">
        <v>-368205474.38384598</v>
      </c>
      <c r="F392" s="164">
        <v>-363006054.776923</v>
      </c>
      <c r="G392" s="164">
        <v>-358291574.22461498</v>
      </c>
      <c r="H392" s="164">
        <v>-353399332.28076899</v>
      </c>
      <c r="I392" s="164">
        <v>-348548487.80230701</v>
      </c>
      <c r="J392" s="164">
        <v>-343068595.878461</v>
      </c>
      <c r="K392" s="164">
        <v>-338264621.622307</v>
      </c>
      <c r="L392" s="164">
        <v>-332503840.22076899</v>
      </c>
      <c r="M392" s="164">
        <v>-325623814.25307602</v>
      </c>
      <c r="N392" s="164">
        <v>-325623814.25307602</v>
      </c>
    </row>
    <row r="393" spans="1:14" s="349" customFormat="1" x14ac:dyDescent="0.2">
      <c r="A393" s="350" t="s">
        <v>4342</v>
      </c>
      <c r="B393" s="349">
        <v>-929799779.64384604</v>
      </c>
      <c r="C393" s="349">
        <v>-914765053.22000003</v>
      </c>
      <c r="D393" s="349">
        <v>-899029029.31769204</v>
      </c>
      <c r="E393" s="349">
        <v>-882857065.67692304</v>
      </c>
      <c r="F393" s="349">
        <v>-865917617.81692195</v>
      </c>
      <c r="G393" s="349">
        <v>-851278241.770769</v>
      </c>
      <c r="H393" s="349">
        <v>-836443824.42307699</v>
      </c>
      <c r="I393" s="349">
        <v>-821889635.76153803</v>
      </c>
      <c r="J393" s="349">
        <v>-812780454.28230703</v>
      </c>
      <c r="K393" s="349">
        <v>-803849189.02769196</v>
      </c>
      <c r="L393" s="349">
        <v>-794969576.90922999</v>
      </c>
      <c r="M393" s="349">
        <v>-775917319.30615306</v>
      </c>
      <c r="N393" s="349">
        <v>-775917319.30615306</v>
      </c>
    </row>
    <row r="394" spans="1:14" x14ac:dyDescent="0.2">
      <c r="A394" s="27" t="s">
        <v>4343</v>
      </c>
    </row>
    <row r="395" spans="1:14" x14ac:dyDescent="0.2">
      <c r="A395" s="27" t="s">
        <v>4344</v>
      </c>
    </row>
    <row r="396" spans="1:14" x14ac:dyDescent="0.2">
      <c r="A396" s="27" t="s">
        <v>4345</v>
      </c>
      <c r="B396" s="164">
        <v>-418.45999999999901</v>
      </c>
      <c r="C396" s="164">
        <v>-418.45999999999901</v>
      </c>
      <c r="D396" s="164">
        <v>-418.45999999999901</v>
      </c>
      <c r="E396" s="164">
        <v>-1531.9984615384601</v>
      </c>
      <c r="F396" s="164">
        <v>-1531.9984615384601</v>
      </c>
      <c r="G396" s="164">
        <v>-1531.9984615384601</v>
      </c>
      <c r="H396" s="164">
        <v>-1531.9984615384601</v>
      </c>
      <c r="I396" s="164">
        <v>-1531.9984615384601</v>
      </c>
      <c r="J396" s="164">
        <v>-1531.9984615384601</v>
      </c>
      <c r="K396" s="164">
        <v>-1531.9984615384601</v>
      </c>
      <c r="L396" s="164">
        <v>-1531.9984615384601</v>
      </c>
      <c r="M396" s="164">
        <v>-1531.9984615384601</v>
      </c>
      <c r="N396" s="164">
        <v>-1531.9984615384601</v>
      </c>
    </row>
    <row r="397" spans="1:14" x14ac:dyDescent="0.2">
      <c r="A397" s="27" t="s">
        <v>4346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</row>
    <row r="398" spans="1:14" x14ac:dyDescent="0.2">
      <c r="A398" s="27" t="s">
        <v>4347</v>
      </c>
      <c r="B398" s="164">
        <v>-87031771.555384606</v>
      </c>
      <c r="C398" s="164">
        <v>-91516630.5</v>
      </c>
      <c r="D398" s="164">
        <v>-92758326.943076894</v>
      </c>
      <c r="E398" s="164">
        <v>-93345328.592307597</v>
      </c>
      <c r="F398" s="164">
        <v>-94122792.625384599</v>
      </c>
      <c r="G398" s="164">
        <v>-95198508.618461505</v>
      </c>
      <c r="H398" s="164">
        <v>-95809743.581538394</v>
      </c>
      <c r="I398" s="164">
        <v>-100574041.378461</v>
      </c>
      <c r="J398" s="164">
        <v>-107692886.427692</v>
      </c>
      <c r="K398" s="164">
        <v>-98088085.663076907</v>
      </c>
      <c r="L398" s="164">
        <v>-80120849.596153796</v>
      </c>
      <c r="M398" s="164">
        <v>-71454201.749230698</v>
      </c>
      <c r="N398" s="164">
        <v>-71454201.749230698</v>
      </c>
    </row>
    <row r="399" spans="1:14" x14ac:dyDescent="0.2">
      <c r="A399" s="27" t="s">
        <v>4348</v>
      </c>
      <c r="B399" s="164">
        <v>15154.5323076923</v>
      </c>
      <c r="C399" s="164">
        <v>15411.3038461538</v>
      </c>
      <c r="D399" s="164">
        <v>15685.6438461538</v>
      </c>
      <c r="E399" s="164">
        <v>15968.476153846101</v>
      </c>
      <c r="F399" s="164">
        <v>16259.0323076923</v>
      </c>
      <c r="G399" s="164">
        <v>15940.7761538461</v>
      </c>
      <c r="H399" s="164">
        <v>15587.103846153799</v>
      </c>
      <c r="I399" s="164">
        <v>15871.355384615301</v>
      </c>
      <c r="J399" s="164">
        <v>16157.8615384615</v>
      </c>
      <c r="K399" s="164">
        <v>16393.311538461501</v>
      </c>
      <c r="L399" s="164">
        <v>16473.726153846099</v>
      </c>
      <c r="M399" s="164">
        <v>15908.765384615301</v>
      </c>
      <c r="N399" s="164">
        <v>15908.765384615301</v>
      </c>
    </row>
    <row r="400" spans="1:14" x14ac:dyDescent="0.2">
      <c r="A400" s="27" t="s">
        <v>4349</v>
      </c>
      <c r="B400" s="164">
        <v>4132.0623076923002</v>
      </c>
      <c r="C400" s="164">
        <v>6364.7030769230696</v>
      </c>
      <c r="D400" s="164">
        <v>8665.05307692307</v>
      </c>
      <c r="E400" s="164">
        <v>10980.214615384601</v>
      </c>
      <c r="F400" s="164">
        <v>13350.3907692307</v>
      </c>
      <c r="G400" s="164">
        <v>14829.747692307599</v>
      </c>
      <c r="H400" s="164">
        <v>16305.432307692299</v>
      </c>
      <c r="I400" s="164">
        <v>18693.129230769198</v>
      </c>
      <c r="J400" s="164">
        <v>24847.597692307601</v>
      </c>
      <c r="K400" s="164">
        <v>30991.314615384599</v>
      </c>
      <c r="L400" s="164">
        <v>37145.4407692307</v>
      </c>
      <c r="M400" s="164">
        <v>42461.899230769202</v>
      </c>
      <c r="N400" s="164">
        <v>42461.899230769202</v>
      </c>
    </row>
    <row r="401" spans="1:14" x14ac:dyDescent="0.2">
      <c r="A401" s="27" t="s">
        <v>4350</v>
      </c>
      <c r="B401" s="164">
        <v>-175202773.13307601</v>
      </c>
      <c r="C401" s="164">
        <v>-176378051.01230699</v>
      </c>
      <c r="D401" s="164">
        <v>-178606647.28384599</v>
      </c>
      <c r="E401" s="164">
        <v>-183536097.46461499</v>
      </c>
      <c r="F401" s="164">
        <v>-186341012.29615301</v>
      </c>
      <c r="G401" s="164">
        <v>-185609138.10615301</v>
      </c>
      <c r="H401" s="164">
        <v>-184665884.713076</v>
      </c>
      <c r="I401" s="164">
        <v>-186366638.81</v>
      </c>
      <c r="J401" s="164">
        <v>-188550399.366923</v>
      </c>
      <c r="K401" s="164">
        <v>-192184223.586923</v>
      </c>
      <c r="L401" s="164">
        <v>-198589225.86153799</v>
      </c>
      <c r="M401" s="164">
        <v>-199429226.20615301</v>
      </c>
      <c r="N401" s="164">
        <v>-199429226.20615301</v>
      </c>
    </row>
    <row r="402" spans="1:14" x14ac:dyDescent="0.2">
      <c r="A402" s="27" t="s">
        <v>4351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</row>
    <row r="403" spans="1:14" x14ac:dyDescent="0.2">
      <c r="A403" s="27" t="s">
        <v>4352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</row>
    <row r="404" spans="1:14" x14ac:dyDescent="0.2">
      <c r="A404" s="27" t="s">
        <v>4353</v>
      </c>
      <c r="B404" s="164">
        <v>-154140.86769230699</v>
      </c>
      <c r="C404" s="164">
        <v>-173295.154615384</v>
      </c>
      <c r="D404" s="164">
        <v>-204296.67769230701</v>
      </c>
      <c r="E404" s="164">
        <v>-215640.153846153</v>
      </c>
      <c r="F404" s="164">
        <v>-238705.22076923001</v>
      </c>
      <c r="G404" s="164">
        <v>-273113.76153846103</v>
      </c>
      <c r="H404" s="164">
        <v>-261128.306153846</v>
      </c>
      <c r="I404" s="164">
        <v>-275936.32538461499</v>
      </c>
      <c r="J404" s="164">
        <v>-293292.39769230701</v>
      </c>
      <c r="K404" s="164">
        <v>-275253.12692307599</v>
      </c>
      <c r="L404" s="164">
        <v>-284608.24461538403</v>
      </c>
      <c r="M404" s="164">
        <v>-291832.23461538402</v>
      </c>
      <c r="N404" s="164">
        <v>-291832.23461538402</v>
      </c>
    </row>
    <row r="405" spans="1:14" x14ac:dyDescent="0.2">
      <c r="A405" s="27" t="s">
        <v>4354</v>
      </c>
      <c r="B405" s="164">
        <v>-1370157.4323076899</v>
      </c>
      <c r="C405" s="164">
        <v>-1380993.66307692</v>
      </c>
      <c r="D405" s="164">
        <v>-1213418.0476923001</v>
      </c>
      <c r="E405" s="164">
        <v>-1231367.5092307599</v>
      </c>
      <c r="F405" s="164">
        <v>-1252675.74</v>
      </c>
      <c r="G405" s="164">
        <v>-1257883.5861538399</v>
      </c>
      <c r="H405" s="164">
        <v>-1251057.5092307599</v>
      </c>
      <c r="I405" s="164">
        <v>-1233648.4323076899</v>
      </c>
      <c r="J405" s="164">
        <v>-1157419.5861538399</v>
      </c>
      <c r="K405" s="164">
        <v>-1022270.29846153</v>
      </c>
      <c r="L405" s="164">
        <v>-926185.14461538405</v>
      </c>
      <c r="M405" s="164">
        <v>-826135.62615384604</v>
      </c>
      <c r="N405" s="164">
        <v>-826135.62615384604</v>
      </c>
    </row>
    <row r="406" spans="1:14" x14ac:dyDescent="0.2">
      <c r="A406" s="27" t="s">
        <v>4355</v>
      </c>
      <c r="B406" s="164">
        <v>1397.3599999999899</v>
      </c>
      <c r="C406" s="164">
        <v>16087.012307692299</v>
      </c>
      <c r="D406" s="164">
        <v>16408.9669230769</v>
      </c>
      <c r="E406" s="164">
        <v>16814.175384615301</v>
      </c>
      <c r="F406" s="164">
        <v>17266.232307692298</v>
      </c>
      <c r="G406" s="164">
        <v>28390.824615384601</v>
      </c>
      <c r="H406" s="164">
        <v>25630.435384615299</v>
      </c>
      <c r="I406" s="164">
        <v>25990.932307692299</v>
      </c>
      <c r="J406" s="164">
        <v>26217.568461538402</v>
      </c>
      <c r="K406" s="164">
        <v>26390.912307692299</v>
      </c>
      <c r="L406" s="164">
        <v>26504.211538461499</v>
      </c>
      <c r="M406" s="164">
        <v>23759.6907692307</v>
      </c>
      <c r="N406" s="164">
        <v>23759.6907692307</v>
      </c>
    </row>
    <row r="407" spans="1:14" x14ac:dyDescent="0.2">
      <c r="A407" s="27" t="s">
        <v>4356</v>
      </c>
      <c r="B407" s="164">
        <v>3160.2623076923001</v>
      </c>
      <c r="C407" s="164">
        <v>4971.3176923076899</v>
      </c>
      <c r="D407" s="164">
        <v>5132.3538461538401</v>
      </c>
      <c r="E407" s="164">
        <v>5313.92</v>
      </c>
      <c r="F407" s="164">
        <v>5422.6353846153797</v>
      </c>
      <c r="G407" s="164">
        <v>6790.3269230769201</v>
      </c>
      <c r="H407" s="164">
        <v>6491.0776923076901</v>
      </c>
      <c r="I407" s="164">
        <v>6599.9361538461499</v>
      </c>
      <c r="J407" s="164">
        <v>6725.80307692307</v>
      </c>
      <c r="K407" s="164">
        <v>6844.2646153846099</v>
      </c>
      <c r="L407" s="164">
        <v>6944.6069230769199</v>
      </c>
      <c r="M407" s="164">
        <v>6642.5746153846103</v>
      </c>
      <c r="N407" s="164">
        <v>6642.5746153846103</v>
      </c>
    </row>
    <row r="408" spans="1:14" x14ac:dyDescent="0.2">
      <c r="A408" s="27" t="s">
        <v>4357</v>
      </c>
      <c r="B408" s="164">
        <v>363.83153846153698</v>
      </c>
      <c r="C408" s="164">
        <v>11829.6353846153</v>
      </c>
      <c r="D408" s="164">
        <v>11822.783846153799</v>
      </c>
      <c r="E408" s="164">
        <v>11808.481538461499</v>
      </c>
      <c r="F408" s="164">
        <v>11794.0984615384</v>
      </c>
      <c r="G408" s="164">
        <v>11779.692307692299</v>
      </c>
      <c r="H408" s="164">
        <v>-11712.7561538461</v>
      </c>
      <c r="I408" s="164">
        <v>-11676.4084615384</v>
      </c>
      <c r="J408" s="164">
        <v>-11622.1015384615</v>
      </c>
      <c r="K408" s="164">
        <v>-7381.4538461538395</v>
      </c>
      <c r="L408" s="164">
        <v>7870.4684615384604</v>
      </c>
      <c r="M408" s="164">
        <v>23645.101538461498</v>
      </c>
      <c r="N408" s="164">
        <v>23645.101538461498</v>
      </c>
    </row>
    <row r="409" spans="1:14" x14ac:dyDescent="0.2">
      <c r="A409" s="27" t="s">
        <v>4358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</row>
    <row r="410" spans="1:14" x14ac:dyDescent="0.2">
      <c r="A410" s="27" t="s">
        <v>4359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</row>
    <row r="411" spans="1:14" x14ac:dyDescent="0.2">
      <c r="A411" s="27" t="s">
        <v>4360</v>
      </c>
      <c r="B411" s="164">
        <v>-39901680.736153796</v>
      </c>
      <c r="C411" s="164">
        <v>-38519913.958461501</v>
      </c>
      <c r="D411" s="164">
        <v>-39406750.752307601</v>
      </c>
      <c r="E411" s="164">
        <v>-38929343.6784615</v>
      </c>
      <c r="F411" s="164">
        <v>-37493214.6446153</v>
      </c>
      <c r="G411" s="164">
        <v>-37491825.759230703</v>
      </c>
      <c r="H411" s="164">
        <v>-37686274.363846101</v>
      </c>
      <c r="I411" s="164">
        <v>-34992746.479999997</v>
      </c>
      <c r="J411" s="164">
        <v>-36955435.494615301</v>
      </c>
      <c r="K411" s="164">
        <v>-35826360.993076898</v>
      </c>
      <c r="L411" s="164">
        <v>-43268850.891538396</v>
      </c>
      <c r="M411" s="164">
        <v>-36391722.287692301</v>
      </c>
      <c r="N411" s="164">
        <v>-36391722.287692301</v>
      </c>
    </row>
    <row r="412" spans="1:14" x14ac:dyDescent="0.2">
      <c r="A412" s="27" t="s">
        <v>4361</v>
      </c>
      <c r="B412" s="164">
        <v>74.072307692307604</v>
      </c>
      <c r="C412" s="164">
        <v>72.495384615384694</v>
      </c>
      <c r="D412" s="164">
        <v>70.613846153846097</v>
      </c>
      <c r="E412" s="164">
        <v>70.613846153846097</v>
      </c>
      <c r="F412" s="164">
        <v>70.613846153846097</v>
      </c>
      <c r="G412" s="164">
        <v>70.613846153846097</v>
      </c>
      <c r="H412" s="164">
        <v>-1721.15384615384</v>
      </c>
      <c r="I412" s="164">
        <v>-1721.15384615384</v>
      </c>
      <c r="J412" s="164">
        <v>-1721.15384615384</v>
      </c>
      <c r="K412" s="164">
        <v>-1721.15384615384</v>
      </c>
      <c r="L412" s="164">
        <v>-1721.15384615384</v>
      </c>
      <c r="M412" s="164">
        <v>0</v>
      </c>
      <c r="N412" s="164">
        <v>0</v>
      </c>
    </row>
    <row r="413" spans="1:14" x14ac:dyDescent="0.2">
      <c r="A413" s="27" t="s">
        <v>4362</v>
      </c>
      <c r="B413" s="164">
        <v>0</v>
      </c>
      <c r="C413" s="164">
        <v>0</v>
      </c>
      <c r="D413" s="164">
        <v>0</v>
      </c>
      <c r="E413" s="164">
        <v>0</v>
      </c>
      <c r="F413" s="164">
        <v>0</v>
      </c>
      <c r="G413" s="164">
        <v>0</v>
      </c>
      <c r="H413" s="164">
        <v>0</v>
      </c>
      <c r="I413" s="164">
        <v>0</v>
      </c>
      <c r="J413" s="164">
        <v>0</v>
      </c>
      <c r="K413" s="164">
        <v>0</v>
      </c>
      <c r="L413" s="164">
        <v>0</v>
      </c>
      <c r="M413" s="164">
        <v>0</v>
      </c>
      <c r="N413" s="164">
        <v>0</v>
      </c>
    </row>
    <row r="414" spans="1:14" x14ac:dyDescent="0.2">
      <c r="A414" s="27" t="s">
        <v>4363</v>
      </c>
      <c r="B414" s="164">
        <v>0</v>
      </c>
      <c r="C414" s="164">
        <v>0</v>
      </c>
      <c r="D414" s="164">
        <v>0</v>
      </c>
      <c r="E414" s="164">
        <v>0</v>
      </c>
      <c r="F414" s="164">
        <v>0</v>
      </c>
      <c r="G414" s="164">
        <v>0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</row>
    <row r="415" spans="1:14" x14ac:dyDescent="0.2">
      <c r="A415" s="27" t="s">
        <v>4364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</row>
    <row r="416" spans="1:14" x14ac:dyDescent="0.2">
      <c r="A416" s="27" t="s">
        <v>4365</v>
      </c>
      <c r="B416" s="164">
        <v>-46156387.415384598</v>
      </c>
      <c r="C416" s="164">
        <v>-50208906.7653846</v>
      </c>
      <c r="D416" s="164">
        <v>-47413346.93</v>
      </c>
      <c r="E416" s="164">
        <v>-47473608.435384601</v>
      </c>
      <c r="F416" s="164">
        <v>-47828142.226922996</v>
      </c>
      <c r="G416" s="164">
        <v>-47796815.619230703</v>
      </c>
      <c r="H416" s="164">
        <v>-47784027.499230698</v>
      </c>
      <c r="I416" s="164">
        <v>-47779665.034615301</v>
      </c>
      <c r="J416" s="164">
        <v>-47677653.426153801</v>
      </c>
      <c r="K416" s="164">
        <v>-47466154.609999999</v>
      </c>
      <c r="L416" s="164">
        <v>-47244130.953846097</v>
      </c>
      <c r="M416" s="164">
        <v>-46919121.547692299</v>
      </c>
      <c r="N416" s="164">
        <v>-46919121.547692299</v>
      </c>
    </row>
    <row r="417" spans="1:14" x14ac:dyDescent="0.2">
      <c r="A417" s="27" t="s">
        <v>4366</v>
      </c>
      <c r="B417" s="164">
        <v>-12430931.344615299</v>
      </c>
      <c r="C417" s="164">
        <v>-12448318.1384615</v>
      </c>
      <c r="D417" s="164">
        <v>-12412331.8123076</v>
      </c>
      <c r="E417" s="164">
        <v>-12370223.2507692</v>
      </c>
      <c r="F417" s="164">
        <v>-12052392.875384601</v>
      </c>
      <c r="G417" s="164">
        <v>-10671724.0038461</v>
      </c>
      <c r="H417" s="164">
        <v>-10331212.539999999</v>
      </c>
      <c r="I417" s="164">
        <v>-10440528.0876923</v>
      </c>
      <c r="J417" s="164">
        <v>-9712950.5115384609</v>
      </c>
      <c r="K417" s="164">
        <v>-9192020.0346153807</v>
      </c>
      <c r="L417" s="164">
        <v>-9035431.1015384607</v>
      </c>
      <c r="M417" s="164">
        <v>-9112841.7261538394</v>
      </c>
      <c r="N417" s="164">
        <v>-9112841.7261538394</v>
      </c>
    </row>
    <row r="418" spans="1:14" x14ac:dyDescent="0.2">
      <c r="A418" s="27" t="s">
        <v>4367</v>
      </c>
      <c r="B418" s="164">
        <v>-1356618.21076923</v>
      </c>
      <c r="C418" s="164">
        <v>-1271452.1476922999</v>
      </c>
      <c r="D418" s="164">
        <v>-1209445.43</v>
      </c>
      <c r="E418" s="164">
        <v>-1213305.4984615301</v>
      </c>
      <c r="F418" s="164">
        <v>-1181957.42384615</v>
      </c>
      <c r="G418" s="164">
        <v>-1099161.2284615301</v>
      </c>
      <c r="H418" s="164">
        <v>-1013003.78461538</v>
      </c>
      <c r="I418" s="164">
        <v>-1061027.1615384601</v>
      </c>
      <c r="J418" s="164">
        <v>-1077600.00999999</v>
      </c>
      <c r="K418" s="164">
        <v>-1094568.60692307</v>
      </c>
      <c r="L418" s="164">
        <v>-1098621.03461538</v>
      </c>
      <c r="M418" s="164">
        <v>-1069469.2592307599</v>
      </c>
      <c r="N418" s="164">
        <v>-1069469.2592307599</v>
      </c>
    </row>
    <row r="419" spans="1:14" x14ac:dyDescent="0.2">
      <c r="A419" s="27" t="s">
        <v>4368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</row>
    <row r="420" spans="1:14" x14ac:dyDescent="0.2">
      <c r="A420" s="27" t="s">
        <v>4369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</row>
    <row r="421" spans="1:14" x14ac:dyDescent="0.2">
      <c r="A421" s="27" t="s">
        <v>4370</v>
      </c>
      <c r="B421" s="164">
        <v>-3066.2653846153798</v>
      </c>
      <c r="C421" s="164">
        <v>-3014.2392307692298</v>
      </c>
      <c r="D421" s="164">
        <v>-2962.2130769230698</v>
      </c>
      <c r="E421" s="164">
        <v>-2910.1869230769198</v>
      </c>
      <c r="F421" s="164">
        <v>-2858.1607692307598</v>
      </c>
      <c r="G421" s="164">
        <v>-2806.1346153846098</v>
      </c>
      <c r="H421" s="164">
        <v>-2754.1084615384598</v>
      </c>
      <c r="I421" s="164">
        <v>-2702.0823076923002</v>
      </c>
      <c r="J421" s="164">
        <v>-2650.0561538461502</v>
      </c>
      <c r="K421" s="164">
        <v>-2598.0300000000002</v>
      </c>
      <c r="L421" s="164">
        <v>-2598.0300000000002</v>
      </c>
      <c r="M421" s="164">
        <v>-2598.0300000000002</v>
      </c>
      <c r="N421" s="164">
        <v>-2598.0300000000002</v>
      </c>
    </row>
    <row r="422" spans="1:14" x14ac:dyDescent="0.2">
      <c r="A422" s="27" t="s">
        <v>4371</v>
      </c>
      <c r="B422" s="164">
        <v>-201995.62</v>
      </c>
      <c r="C422" s="164">
        <v>-201995.62</v>
      </c>
      <c r="D422" s="164">
        <v>-201995.62</v>
      </c>
      <c r="E422" s="164">
        <v>-201995.62</v>
      </c>
      <c r="F422" s="164">
        <v>-201995.62</v>
      </c>
      <c r="G422" s="164">
        <v>-201995.62</v>
      </c>
      <c r="H422" s="164">
        <v>-201995.62</v>
      </c>
      <c r="I422" s="164">
        <v>-201995.62</v>
      </c>
      <c r="J422" s="164">
        <v>-201995.62</v>
      </c>
      <c r="K422" s="164">
        <v>-201995.62</v>
      </c>
      <c r="L422" s="164">
        <v>-201995.62</v>
      </c>
      <c r="M422" s="164">
        <v>-201995.62</v>
      </c>
      <c r="N422" s="164">
        <v>-201995.62</v>
      </c>
    </row>
    <row r="423" spans="1:14" x14ac:dyDescent="0.2">
      <c r="A423" s="27" t="s">
        <v>4372</v>
      </c>
      <c r="B423" s="164">
        <v>-19800</v>
      </c>
      <c r="C423" s="164">
        <v>-19800</v>
      </c>
      <c r="D423" s="164">
        <v>-19800</v>
      </c>
      <c r="E423" s="164">
        <v>-19800</v>
      </c>
      <c r="F423" s="164">
        <v>-19800</v>
      </c>
      <c r="G423" s="164">
        <v>-19800</v>
      </c>
      <c r="H423" s="164">
        <v>-19800</v>
      </c>
      <c r="I423" s="164">
        <v>-19800</v>
      </c>
      <c r="J423" s="164">
        <v>-19800</v>
      </c>
      <c r="K423" s="164">
        <v>-19800</v>
      </c>
      <c r="L423" s="164">
        <v>-19800</v>
      </c>
      <c r="M423" s="164">
        <v>-19800</v>
      </c>
      <c r="N423" s="164">
        <v>-19800</v>
      </c>
    </row>
    <row r="424" spans="1:14" x14ac:dyDescent="0.2">
      <c r="A424" s="27" t="s">
        <v>4373</v>
      </c>
      <c r="B424" s="164">
        <v>-5840975.8499999996</v>
      </c>
      <c r="C424" s="164">
        <v>-5859409.9553846102</v>
      </c>
      <c r="D424" s="164">
        <v>-6195449.6469230698</v>
      </c>
      <c r="E424" s="164">
        <v>-6440217.5938461497</v>
      </c>
      <c r="F424" s="164">
        <v>-6452675.5523076896</v>
      </c>
      <c r="G424" s="164">
        <v>-6383332.6169230696</v>
      </c>
      <c r="H424" s="164">
        <v>-5744487.9361538403</v>
      </c>
      <c r="I424" s="164">
        <v>-4710943.4738461496</v>
      </c>
      <c r="J424" s="164">
        <v>-3873409.93307692</v>
      </c>
      <c r="K424" s="164">
        <v>-3023648.65153846</v>
      </c>
      <c r="L424" s="164">
        <v>-3054815.30230769</v>
      </c>
      <c r="M424" s="164">
        <v>-3164747.4</v>
      </c>
      <c r="N424" s="164">
        <v>-3164747.4</v>
      </c>
    </row>
    <row r="425" spans="1:14" x14ac:dyDescent="0.2">
      <c r="A425" s="27" t="s">
        <v>4374</v>
      </c>
      <c r="B425" s="164">
        <v>-582970.97384615301</v>
      </c>
      <c r="C425" s="164">
        <v>-582970.97384615301</v>
      </c>
      <c r="D425" s="164">
        <v>-1219786.5984615299</v>
      </c>
      <c r="E425" s="164">
        <v>-1182386.68</v>
      </c>
      <c r="F425" s="164">
        <v>-1182386.68</v>
      </c>
      <c r="G425" s="164">
        <v>-1310539.15615384</v>
      </c>
      <c r="H425" s="164">
        <v>-1154038.2215384601</v>
      </c>
      <c r="I425" s="164">
        <v>-1154038.2215384601</v>
      </c>
      <c r="J425" s="164">
        <v>-1268702.37384615</v>
      </c>
      <c r="K425" s="164">
        <v>-1125547.8261538399</v>
      </c>
      <c r="L425" s="164">
        <v>-1125547.8261538399</v>
      </c>
      <c r="M425" s="164">
        <v>-1345739.9369230701</v>
      </c>
      <c r="N425" s="164">
        <v>-1345739.9369230701</v>
      </c>
    </row>
    <row r="426" spans="1:14" x14ac:dyDescent="0.2">
      <c r="A426" s="27" t="s">
        <v>4375</v>
      </c>
      <c r="B426" s="164">
        <v>-405062.01461538399</v>
      </c>
      <c r="C426" s="164">
        <v>-390181.55923076899</v>
      </c>
      <c r="D426" s="164">
        <v>-405091.35615384602</v>
      </c>
      <c r="E426" s="164">
        <v>-406316.96307692298</v>
      </c>
      <c r="F426" s="164">
        <v>-404030.41</v>
      </c>
      <c r="G426" s="164">
        <v>-390527.14307692298</v>
      </c>
      <c r="H426" s="164">
        <v>-394715.102307692</v>
      </c>
      <c r="I426" s="164">
        <v>-428554.65615384601</v>
      </c>
      <c r="J426" s="164">
        <v>-446739.16769230698</v>
      </c>
      <c r="K426" s="164">
        <v>-439631.34461538401</v>
      </c>
      <c r="L426" s="164">
        <v>-451114.26230769203</v>
      </c>
      <c r="M426" s="164">
        <v>-440784.29384615301</v>
      </c>
      <c r="N426" s="164">
        <v>-440784.29384615301</v>
      </c>
    </row>
    <row r="427" spans="1:14" x14ac:dyDescent="0.2">
      <c r="A427" s="27" t="s">
        <v>4376</v>
      </c>
      <c r="B427" s="164">
        <v>-526922.35153846105</v>
      </c>
      <c r="C427" s="164">
        <v>-524705.636923076</v>
      </c>
      <c r="D427" s="164">
        <v>-532155.32307692303</v>
      </c>
      <c r="E427" s="164">
        <v>-550115.05538461497</v>
      </c>
      <c r="F427" s="164">
        <v>-541103.00230769196</v>
      </c>
      <c r="G427" s="164">
        <v>-737268.49461538403</v>
      </c>
      <c r="H427" s="164">
        <v>-739323.73846153799</v>
      </c>
      <c r="I427" s="164">
        <v>-734171.37230769196</v>
      </c>
      <c r="J427" s="164">
        <v>-731323.12692307704</v>
      </c>
      <c r="K427" s="164">
        <v>-700248.63923076901</v>
      </c>
      <c r="L427" s="164">
        <v>-675067.72230769205</v>
      </c>
      <c r="M427" s="164">
        <v>-654150.08076923003</v>
      </c>
      <c r="N427" s="164">
        <v>-654150.08076923003</v>
      </c>
    </row>
    <row r="428" spans="1:14" x14ac:dyDescent="0.2">
      <c r="A428" s="27" t="s">
        <v>4377</v>
      </c>
      <c r="B428" s="164">
        <v>-4.3346153843930697</v>
      </c>
      <c r="C428" s="164">
        <v>-4.3346153843930697</v>
      </c>
      <c r="D428" s="164">
        <v>-4.3346153843930697</v>
      </c>
      <c r="E428" s="164">
        <v>-4.3346153843930697</v>
      </c>
      <c r="F428" s="164">
        <v>1659.3246153847399</v>
      </c>
      <c r="G428" s="164">
        <v>1659.3246153847399</v>
      </c>
      <c r="H428" s="164">
        <v>1658.9692307693699</v>
      </c>
      <c r="I428" s="164">
        <v>1658.9692307693699</v>
      </c>
      <c r="J428" s="164">
        <v>1658.9692307693699</v>
      </c>
      <c r="K428" s="164">
        <v>1658.9692307693699</v>
      </c>
      <c r="L428" s="164">
        <v>1658.9692307693699</v>
      </c>
      <c r="M428" s="164">
        <v>1658.9692307693699</v>
      </c>
      <c r="N428" s="164">
        <v>1658.9692307693699</v>
      </c>
    </row>
    <row r="429" spans="1:14" x14ac:dyDescent="0.2">
      <c r="A429" s="27" t="s">
        <v>4378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</row>
    <row r="430" spans="1:14" x14ac:dyDescent="0.2">
      <c r="A430" s="27" t="s">
        <v>4379</v>
      </c>
      <c r="B430" s="164">
        <v>-1622610.15846153</v>
      </c>
      <c r="C430" s="164">
        <v>-1640584.3992307601</v>
      </c>
      <c r="D430" s="164">
        <v>-1446771.7592307599</v>
      </c>
      <c r="E430" s="164">
        <v>-1493049.5230769201</v>
      </c>
      <c r="F430" s="164">
        <v>-1743191.7276923</v>
      </c>
      <c r="G430" s="164">
        <v>-1323829.02692307</v>
      </c>
      <c r="H430" s="164">
        <v>-1312562.17846153</v>
      </c>
      <c r="I430" s="164">
        <v>-1228192.24</v>
      </c>
      <c r="J430" s="164">
        <v>-1050398.48538461</v>
      </c>
      <c r="K430" s="164">
        <v>-1002837.61384615</v>
      </c>
      <c r="L430" s="164">
        <v>-900848.82153846102</v>
      </c>
      <c r="M430" s="164">
        <v>-855163.72461538401</v>
      </c>
      <c r="N430" s="164">
        <v>-855163.72461538401</v>
      </c>
    </row>
    <row r="431" spans="1:14" x14ac:dyDescent="0.2">
      <c r="A431" s="27" t="s">
        <v>4380</v>
      </c>
      <c r="B431" s="164">
        <v>-209519465.785384</v>
      </c>
      <c r="C431" s="164">
        <v>-206389586.95615301</v>
      </c>
      <c r="D431" s="164">
        <v>-201906405.64846101</v>
      </c>
      <c r="E431" s="164">
        <v>-198099646.91461501</v>
      </c>
      <c r="F431" s="164">
        <v>-194125846.25076899</v>
      </c>
      <c r="G431" s="164">
        <v>-183340256.41384599</v>
      </c>
      <c r="H431" s="164">
        <v>-168445331.800769</v>
      </c>
      <c r="I431" s="164">
        <v>-153950871.01923001</v>
      </c>
      <c r="J431" s="164">
        <v>-131833447.737692</v>
      </c>
      <c r="K431" s="164">
        <v>-115572141.58461501</v>
      </c>
      <c r="L431" s="164">
        <v>-106856589.68615299</v>
      </c>
      <c r="M431" s="164">
        <v>-103000469.907692</v>
      </c>
      <c r="N431" s="164">
        <v>-103000469.907692</v>
      </c>
    </row>
    <row r="432" spans="1:14" x14ac:dyDescent="0.2">
      <c r="A432" s="27" t="s">
        <v>4381</v>
      </c>
      <c r="B432" s="164">
        <v>-5040793.7069230704</v>
      </c>
      <c r="C432" s="164">
        <v>-4966285.9723076904</v>
      </c>
      <c r="D432" s="164">
        <v>-5196068.8092307597</v>
      </c>
      <c r="E432" s="164">
        <v>-5635415.8669230696</v>
      </c>
      <c r="F432" s="164">
        <v>-5942635.2599999905</v>
      </c>
      <c r="G432" s="164">
        <v>-5967634.98999999</v>
      </c>
      <c r="H432" s="164">
        <v>-5824448.3261538399</v>
      </c>
      <c r="I432" s="164">
        <v>-5504269.3007692304</v>
      </c>
      <c r="J432" s="164">
        <v>-5365739.2384615298</v>
      </c>
      <c r="K432" s="164">
        <v>-5123628.08384615</v>
      </c>
      <c r="L432" s="164">
        <v>-5087833.4661538396</v>
      </c>
      <c r="M432" s="164">
        <v>-4987890.3369230703</v>
      </c>
      <c r="N432" s="164">
        <v>-4987890.3369230703</v>
      </c>
    </row>
    <row r="433" spans="1:14" x14ac:dyDescent="0.2">
      <c r="A433" s="27" t="s">
        <v>4382</v>
      </c>
      <c r="B433" s="164">
        <v>0</v>
      </c>
      <c r="C433" s="164">
        <v>0</v>
      </c>
      <c r="D433" s="164">
        <v>0</v>
      </c>
      <c r="E433" s="164">
        <v>0</v>
      </c>
      <c r="F433" s="164">
        <v>-1661.0423076923</v>
      </c>
      <c r="G433" s="164">
        <v>-1661.0423076923</v>
      </c>
      <c r="H433" s="164">
        <v>-2986.8561538461499</v>
      </c>
      <c r="I433" s="164">
        <v>-2986.8561538461499</v>
      </c>
      <c r="J433" s="164">
        <v>-2986.8561538461499</v>
      </c>
      <c r="K433" s="164">
        <v>-2986.8561538461499</v>
      </c>
      <c r="L433" s="164">
        <v>-2986.8561538461499</v>
      </c>
      <c r="M433" s="164">
        <v>-2986.8561538461499</v>
      </c>
      <c r="N433" s="164">
        <v>-2986.8561538461499</v>
      </c>
    </row>
    <row r="434" spans="1:14" x14ac:dyDescent="0.2">
      <c r="A434" s="27" t="s">
        <v>4383</v>
      </c>
      <c r="B434" s="164">
        <v>0</v>
      </c>
      <c r="C434" s="164">
        <v>0</v>
      </c>
      <c r="D434" s="164">
        <v>0</v>
      </c>
      <c r="E434" s="164">
        <v>0</v>
      </c>
      <c r="F434" s="164">
        <v>0</v>
      </c>
      <c r="G434" s="164">
        <v>0</v>
      </c>
      <c r="H434" s="164">
        <v>0</v>
      </c>
      <c r="I434" s="164">
        <v>0</v>
      </c>
      <c r="J434" s="164">
        <v>0</v>
      </c>
      <c r="K434" s="164">
        <v>0</v>
      </c>
      <c r="L434" s="164">
        <v>0</v>
      </c>
      <c r="M434" s="164">
        <v>0</v>
      </c>
      <c r="N434" s="164">
        <v>0</v>
      </c>
    </row>
    <row r="435" spans="1:14" x14ac:dyDescent="0.2">
      <c r="A435" s="27" t="s">
        <v>4384</v>
      </c>
      <c r="B435" s="164">
        <v>0</v>
      </c>
      <c r="C435" s="164">
        <v>0</v>
      </c>
      <c r="D435" s="164">
        <v>0</v>
      </c>
      <c r="E435" s="164">
        <v>0</v>
      </c>
      <c r="F435" s="164">
        <v>0</v>
      </c>
      <c r="G435" s="164">
        <v>0</v>
      </c>
      <c r="H435" s="164">
        <v>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</row>
    <row r="436" spans="1:14" x14ac:dyDescent="0.2">
      <c r="A436" s="27" t="s">
        <v>4385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</row>
    <row r="437" spans="1:14" x14ac:dyDescent="0.2">
      <c r="A437" s="27" t="s">
        <v>4386</v>
      </c>
      <c r="B437" s="164">
        <v>0</v>
      </c>
      <c r="C437" s="164">
        <v>0</v>
      </c>
      <c r="D437" s="164">
        <v>0</v>
      </c>
      <c r="E437" s="164">
        <v>0</v>
      </c>
      <c r="F437" s="164">
        <v>0</v>
      </c>
      <c r="G437" s="164">
        <v>0</v>
      </c>
      <c r="H437" s="164">
        <v>0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</row>
    <row r="438" spans="1:14" x14ac:dyDescent="0.2">
      <c r="A438" s="27" t="s">
        <v>4387</v>
      </c>
      <c r="B438" s="164">
        <v>-172652.74230769201</v>
      </c>
      <c r="C438" s="164">
        <v>-162064.434615384</v>
      </c>
      <c r="D438" s="164">
        <v>-151404.40999999901</v>
      </c>
      <c r="E438" s="164">
        <v>-139721.13461538401</v>
      </c>
      <c r="F438" s="164">
        <v>-122660.358461538</v>
      </c>
      <c r="G438" s="164">
        <v>-103472.05</v>
      </c>
      <c r="H438" s="164">
        <v>-84089.426923076899</v>
      </c>
      <c r="I438" s="164">
        <v>-62434.453846153803</v>
      </c>
      <c r="J438" s="164">
        <v>-67655.956153846098</v>
      </c>
      <c r="K438" s="164">
        <v>-73826.527692307602</v>
      </c>
      <c r="L438" s="164">
        <v>-71133.089230769197</v>
      </c>
      <c r="M438" s="164">
        <v>-69873.39</v>
      </c>
      <c r="N438" s="164">
        <v>-69873.39</v>
      </c>
    </row>
    <row r="439" spans="1:14" x14ac:dyDescent="0.2">
      <c r="A439" s="27" t="s">
        <v>4388</v>
      </c>
      <c r="B439" s="164">
        <v>-47422.429999999898</v>
      </c>
      <c r="C439" s="164">
        <v>-47422.429999999898</v>
      </c>
      <c r="D439" s="164">
        <v>-47422.429999999898</v>
      </c>
      <c r="E439" s="164">
        <v>-47422.429999999898</v>
      </c>
      <c r="F439" s="164">
        <v>-47422.429999999898</v>
      </c>
      <c r="G439" s="164">
        <v>-47422.429999999898</v>
      </c>
      <c r="H439" s="164">
        <v>-47422.429999999898</v>
      </c>
      <c r="I439" s="164">
        <v>-47422.429999999898</v>
      </c>
      <c r="J439" s="164">
        <v>-47422.429999999898</v>
      </c>
      <c r="K439" s="164">
        <v>-47422.429999999898</v>
      </c>
      <c r="L439" s="164">
        <v>-47422.429999999898</v>
      </c>
      <c r="M439" s="164">
        <v>-47422.429999999898</v>
      </c>
      <c r="N439" s="164">
        <v>-47422.429999999898</v>
      </c>
    </row>
    <row r="440" spans="1:14" x14ac:dyDescent="0.2">
      <c r="A440" s="27" t="s">
        <v>4389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</row>
    <row r="441" spans="1:14" x14ac:dyDescent="0.2">
      <c r="A441" s="27" t="s">
        <v>4390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</row>
    <row r="442" spans="1:14" x14ac:dyDescent="0.2">
      <c r="A442" s="27" t="s">
        <v>4391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</row>
    <row r="443" spans="1:14" x14ac:dyDescent="0.2">
      <c r="A443" s="27" t="s">
        <v>4392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</row>
    <row r="444" spans="1:14" x14ac:dyDescent="0.2">
      <c r="A444" s="27" t="s">
        <v>4393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</row>
    <row r="445" spans="1:14" x14ac:dyDescent="0.2">
      <c r="A445" s="27" t="s">
        <v>4394</v>
      </c>
      <c r="B445" s="164">
        <v>0</v>
      </c>
      <c r="C445" s="164">
        <v>0</v>
      </c>
      <c r="D445" s="164">
        <v>0</v>
      </c>
      <c r="E445" s="164">
        <v>0</v>
      </c>
      <c r="F445" s="164">
        <v>0</v>
      </c>
      <c r="G445" s="164">
        <v>0</v>
      </c>
      <c r="H445" s="164">
        <v>0</v>
      </c>
      <c r="I445" s="164">
        <v>0</v>
      </c>
      <c r="J445" s="164">
        <v>0</v>
      </c>
      <c r="K445" s="164">
        <v>0</v>
      </c>
      <c r="L445" s="164">
        <v>0</v>
      </c>
      <c r="M445" s="164">
        <v>0</v>
      </c>
      <c r="N445" s="164">
        <v>0</v>
      </c>
    </row>
    <row r="446" spans="1:14" x14ac:dyDescent="0.2">
      <c r="A446" s="27" t="s">
        <v>4395</v>
      </c>
      <c r="B446" s="164">
        <v>29344.991538461501</v>
      </c>
      <c r="C446" s="164">
        <v>20059.436923076901</v>
      </c>
      <c r="D446" s="164">
        <v>18959.483846153798</v>
      </c>
      <c r="E446" s="164">
        <v>17932.3692307692</v>
      </c>
      <c r="F446" s="164">
        <v>16914.199999999899</v>
      </c>
      <c r="G446" s="164">
        <v>3743.7130769230698</v>
      </c>
      <c r="H446" s="164">
        <v>-7655.6092307692297</v>
      </c>
      <c r="I446" s="164">
        <v>9376.7992307692293</v>
      </c>
      <c r="J446" s="164">
        <v>22916.641538461499</v>
      </c>
      <c r="K446" s="164">
        <v>9001.1284615384593</v>
      </c>
      <c r="L446" s="164">
        <v>-2469.97307692308</v>
      </c>
      <c r="M446" s="164">
        <v>-10802.281538461501</v>
      </c>
      <c r="N446" s="164">
        <v>-10802.281538461501</v>
      </c>
    </row>
    <row r="447" spans="1:14" x14ac:dyDescent="0.2">
      <c r="A447" s="27" t="s">
        <v>4396</v>
      </c>
      <c r="B447" s="164">
        <v>-101724.903076923</v>
      </c>
      <c r="C447" s="164">
        <v>-101724.903076923</v>
      </c>
      <c r="D447" s="164">
        <v>-101724.903076923</v>
      </c>
      <c r="E447" s="164">
        <v>-101791.36461538399</v>
      </c>
      <c r="F447" s="164">
        <v>-101791.36461538399</v>
      </c>
      <c r="G447" s="164">
        <v>-101791.36461538399</v>
      </c>
      <c r="H447" s="164">
        <v>-101724.903076923</v>
      </c>
      <c r="I447" s="164">
        <v>-101724.903076923</v>
      </c>
      <c r="J447" s="164">
        <v>-97440.74</v>
      </c>
      <c r="K447" s="164">
        <v>-100090.523846153</v>
      </c>
      <c r="L447" s="164">
        <v>-75972.278461538401</v>
      </c>
      <c r="M447" s="164">
        <v>-51854.033076922999</v>
      </c>
      <c r="N447" s="164">
        <v>-51854.033076922999</v>
      </c>
    </row>
    <row r="448" spans="1:14" x14ac:dyDescent="0.2">
      <c r="A448" s="27" t="s">
        <v>4397</v>
      </c>
      <c r="B448" s="164">
        <v>4284.1630769230696</v>
      </c>
      <c r="C448" s="164">
        <v>4284.1630769230696</v>
      </c>
      <c r="D448" s="164">
        <v>4284.1630769230696</v>
      </c>
      <c r="E448" s="164">
        <v>4284.1630769230696</v>
      </c>
      <c r="F448" s="164">
        <v>4284.1630769230696</v>
      </c>
      <c r="G448" s="164">
        <v>4284.1630769230696</v>
      </c>
      <c r="H448" s="164">
        <v>4284.1630769230696</v>
      </c>
      <c r="I448" s="164">
        <v>4284.1630769230696</v>
      </c>
      <c r="J448" s="164">
        <v>4284.1630769230696</v>
      </c>
      <c r="K448" s="164">
        <v>0</v>
      </c>
      <c r="L448" s="164">
        <v>0</v>
      </c>
      <c r="M448" s="164">
        <v>0</v>
      </c>
      <c r="N448" s="164">
        <v>0</v>
      </c>
    </row>
    <row r="449" spans="1:14" x14ac:dyDescent="0.2">
      <c r="A449" s="27" t="s">
        <v>4398</v>
      </c>
      <c r="B449" s="164">
        <v>0</v>
      </c>
      <c r="C449" s="164">
        <v>0</v>
      </c>
      <c r="D449" s="164">
        <v>0</v>
      </c>
      <c r="E449" s="164">
        <v>0</v>
      </c>
      <c r="F449" s="164">
        <v>0</v>
      </c>
      <c r="G449" s="164">
        <v>0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</row>
    <row r="450" spans="1:14" x14ac:dyDescent="0.2">
      <c r="A450" s="27" t="s">
        <v>4399</v>
      </c>
      <c r="B450" s="164">
        <v>-25181998.0976923</v>
      </c>
      <c r="C450" s="164">
        <v>-24888141.6492307</v>
      </c>
      <c r="D450" s="164">
        <v>-24761238.1523076</v>
      </c>
      <c r="E450" s="164">
        <v>-24240658.000769202</v>
      </c>
      <c r="F450" s="164">
        <v>-23798718.456923001</v>
      </c>
      <c r="G450" s="164">
        <v>-21121100.188461501</v>
      </c>
      <c r="H450" s="164">
        <v>-18900867.881538399</v>
      </c>
      <c r="I450" s="164">
        <v>-17531530.915384602</v>
      </c>
      <c r="J450" s="164">
        <v>-15901895.798461501</v>
      </c>
      <c r="K450" s="164">
        <v>-14414122.9723076</v>
      </c>
      <c r="L450" s="164">
        <v>-12650406.2315384</v>
      </c>
      <c r="M450" s="164">
        <v>-10851700.3407692</v>
      </c>
      <c r="N450" s="164">
        <v>-10851700.3407692</v>
      </c>
    </row>
    <row r="451" spans="1:14" x14ac:dyDescent="0.2">
      <c r="A451" s="27" t="s">
        <v>4400</v>
      </c>
      <c r="B451" s="164">
        <v>-133057389.70923001</v>
      </c>
      <c r="C451" s="164">
        <v>-136979389.381538</v>
      </c>
      <c r="D451" s="164">
        <v>-144336819.62153801</v>
      </c>
      <c r="E451" s="164">
        <v>-151366630.07846099</v>
      </c>
      <c r="F451" s="164">
        <v>-157653128.47</v>
      </c>
      <c r="G451" s="164">
        <v>-162593907.083076</v>
      </c>
      <c r="H451" s="164">
        <v>-168750286.544615</v>
      </c>
      <c r="I451" s="164">
        <v>-174735437.62153801</v>
      </c>
      <c r="J451" s="164">
        <v>-181233586.972307</v>
      </c>
      <c r="K451" s="164">
        <v>-189372392.89846101</v>
      </c>
      <c r="L451" s="164">
        <v>-195930476.737692</v>
      </c>
      <c r="M451" s="164">
        <v>-203493078.683846</v>
      </c>
      <c r="N451" s="164">
        <v>-203493078.683846</v>
      </c>
    </row>
    <row r="452" spans="1:14" x14ac:dyDescent="0.2">
      <c r="A452" s="30" t="s">
        <v>4401</v>
      </c>
      <c r="B452" s="164">
        <v>-745871822.82307601</v>
      </c>
      <c r="C452" s="164">
        <v>-754576182.17769206</v>
      </c>
      <c r="D452" s="164">
        <v>-759669054.10076904</v>
      </c>
      <c r="E452" s="164">
        <v>-768161355.91461504</v>
      </c>
      <c r="F452" s="164">
        <v>-772767309.14692295</v>
      </c>
      <c r="G452" s="164">
        <v>-762959557.25384605</v>
      </c>
      <c r="H452" s="164">
        <v>-750481831.70846105</v>
      </c>
      <c r="I452" s="164">
        <v>-743073761.15230703</v>
      </c>
      <c r="J452" s="164">
        <v>-735174898.36230695</v>
      </c>
      <c r="K452" s="164">
        <v>-716291211.22769201</v>
      </c>
      <c r="L452" s="164">
        <v>-707631636.890769</v>
      </c>
      <c r="M452" s="164">
        <v>-694583062.98076904</v>
      </c>
      <c r="N452" s="164">
        <v>-694583062.98076904</v>
      </c>
    </row>
    <row r="453" spans="1:14" x14ac:dyDescent="0.2">
      <c r="A453" s="27" t="s">
        <v>4402</v>
      </c>
      <c r="B453" s="164">
        <v>-52074.266153846402</v>
      </c>
      <c r="C453" s="164">
        <v>-60733.451538461799</v>
      </c>
      <c r="D453" s="164">
        <v>-70229.157692307897</v>
      </c>
      <c r="E453" s="164">
        <v>-96514.070769230995</v>
      </c>
      <c r="F453" s="164">
        <v>-104003.702307692</v>
      </c>
      <c r="G453" s="164">
        <v>-112293.33230769201</v>
      </c>
      <c r="H453" s="164">
        <v>-118793.608461538</v>
      </c>
      <c r="I453" s="164">
        <v>-114844.74</v>
      </c>
      <c r="J453" s="164">
        <v>-117969.161538461</v>
      </c>
      <c r="K453" s="164">
        <v>-113170.096153846</v>
      </c>
      <c r="L453" s="164">
        <v>-110646.453076923</v>
      </c>
      <c r="M453" s="164">
        <v>-113010.352307692</v>
      </c>
      <c r="N453" s="164">
        <v>-113010.352307692</v>
      </c>
    </row>
    <row r="454" spans="1:14" x14ac:dyDescent="0.2">
      <c r="A454" s="27" t="s">
        <v>4403</v>
      </c>
      <c r="B454" s="164">
        <v>-11343.2123076923</v>
      </c>
      <c r="C454" s="164">
        <v>-10417.157692307601</v>
      </c>
      <c r="D454" s="164">
        <v>-5862.1169230769201</v>
      </c>
      <c r="E454" s="164">
        <v>-5248.5038461538397</v>
      </c>
      <c r="F454" s="164">
        <v>-3174.8784615384602</v>
      </c>
      <c r="G454" s="164">
        <v>-2762.9907692307602</v>
      </c>
      <c r="H454" s="164">
        <v>-2761.6746153846102</v>
      </c>
      <c r="I454" s="164">
        <v>-2744.43</v>
      </c>
      <c r="J454" s="164">
        <v>-2746.1492307692301</v>
      </c>
      <c r="K454" s="164">
        <v>-3451.8423076923</v>
      </c>
      <c r="L454" s="164">
        <v>-5049.07923076923</v>
      </c>
      <c r="M454" s="164">
        <v>-5929.4292307692303</v>
      </c>
      <c r="N454" s="164">
        <v>-5929.4292307692303</v>
      </c>
    </row>
    <row r="455" spans="1:14" x14ac:dyDescent="0.2">
      <c r="A455" s="27" t="s">
        <v>4404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</row>
    <row r="456" spans="1:14" x14ac:dyDescent="0.2">
      <c r="A456" s="27" t="s">
        <v>4405</v>
      </c>
      <c r="B456" s="164">
        <v>-128966062.562307</v>
      </c>
      <c r="C456" s="164">
        <v>-126792543.666153</v>
      </c>
      <c r="D456" s="164">
        <v>-127922303.326923</v>
      </c>
      <c r="E456" s="164">
        <v>-127473267.16</v>
      </c>
      <c r="F456" s="164">
        <v>-130260632.848461</v>
      </c>
      <c r="G456" s="164">
        <v>-131041700.943846</v>
      </c>
      <c r="H456" s="164">
        <v>-127694035.276153</v>
      </c>
      <c r="I456" s="164">
        <v>-136399045.09692299</v>
      </c>
      <c r="J456" s="164">
        <v>-131460899.89384601</v>
      </c>
      <c r="K456" s="164">
        <v>-133190140.561538</v>
      </c>
      <c r="L456" s="164">
        <v>-157986725.80230701</v>
      </c>
      <c r="M456" s="164">
        <v>-156493012.40000001</v>
      </c>
      <c r="N456" s="164">
        <v>-156493012.40000001</v>
      </c>
    </row>
    <row r="457" spans="1:14" x14ac:dyDescent="0.2">
      <c r="A457" s="27" t="s">
        <v>4406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</row>
    <row r="458" spans="1:14" x14ac:dyDescent="0.2">
      <c r="A458" s="27" t="s">
        <v>4407</v>
      </c>
      <c r="B458" s="164">
        <v>36327.654615384599</v>
      </c>
      <c r="C458" s="164">
        <v>36027.621538461499</v>
      </c>
      <c r="D458" s="164">
        <v>38796.734615384601</v>
      </c>
      <c r="E458" s="164">
        <v>41417.603076922998</v>
      </c>
      <c r="F458" s="164">
        <v>42665.118461538397</v>
      </c>
      <c r="G458" s="164">
        <v>41796.922307692301</v>
      </c>
      <c r="H458" s="164">
        <v>43881.253076923</v>
      </c>
      <c r="I458" s="164">
        <v>45716.22</v>
      </c>
      <c r="J458" s="164">
        <v>49100.485384615298</v>
      </c>
      <c r="K458" s="164">
        <v>52368.423076922998</v>
      </c>
      <c r="L458" s="164">
        <v>57089.813076922997</v>
      </c>
      <c r="M458" s="164">
        <v>58104.448461538399</v>
      </c>
      <c r="N458" s="164">
        <v>58104.448461538399</v>
      </c>
    </row>
    <row r="459" spans="1:14" x14ac:dyDescent="0.2">
      <c r="A459" s="30" t="s">
        <v>4408</v>
      </c>
      <c r="B459" s="164">
        <v>-128993152.386153</v>
      </c>
      <c r="C459" s="164">
        <v>-126827666.653846</v>
      </c>
      <c r="D459" s="164">
        <v>-127959597.866923</v>
      </c>
      <c r="E459" s="164">
        <v>-127533612.131538</v>
      </c>
      <c r="F459" s="164">
        <v>-130325146.31076901</v>
      </c>
      <c r="G459" s="164">
        <v>-131114960.344615</v>
      </c>
      <c r="H459" s="164">
        <v>-127771709.306153</v>
      </c>
      <c r="I459" s="164">
        <v>-136470918.04692301</v>
      </c>
      <c r="J459" s="164">
        <v>-131532514.71923</v>
      </c>
      <c r="K459" s="164">
        <v>-133254394.076923</v>
      </c>
      <c r="L459" s="164">
        <v>-158045331.52153799</v>
      </c>
      <c r="M459" s="164">
        <v>-156553847.73307601</v>
      </c>
      <c r="N459" s="164">
        <v>-156553847.73307601</v>
      </c>
    </row>
    <row r="460" spans="1:14" x14ac:dyDescent="0.2">
      <c r="A460" s="27" t="s">
        <v>4409</v>
      </c>
      <c r="B460" s="164">
        <v>6672844.0123076905</v>
      </c>
      <c r="C460" s="164">
        <v>6013831.0823076898</v>
      </c>
      <c r="D460" s="164">
        <v>5555361.2307692301</v>
      </c>
      <c r="E460" s="164">
        <v>4700764.2184615303</v>
      </c>
      <c r="F460" s="164">
        <v>4304637.0576922996</v>
      </c>
      <c r="G460" s="164">
        <v>2434672.3123076898</v>
      </c>
      <c r="H460" s="164">
        <v>1298715.17615384</v>
      </c>
      <c r="I460" s="164">
        <v>2032722.7853846101</v>
      </c>
      <c r="J460" s="164">
        <v>-4284088.5861538397</v>
      </c>
      <c r="K460" s="164">
        <v>-12274814.9707692</v>
      </c>
      <c r="L460" s="164">
        <v>-10689964.703076901</v>
      </c>
      <c r="M460" s="164">
        <v>-12526742.9238461</v>
      </c>
      <c r="N460" s="164">
        <v>-12526742.9238461</v>
      </c>
    </row>
    <row r="461" spans="1:14" x14ac:dyDescent="0.2">
      <c r="A461" s="27" t="s">
        <v>4410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</row>
    <row r="462" spans="1:14" x14ac:dyDescent="0.2">
      <c r="A462" s="27" t="s">
        <v>4411</v>
      </c>
      <c r="B462" s="164">
        <v>-103595.46153846099</v>
      </c>
      <c r="C462" s="164">
        <v>-105642.92307692301</v>
      </c>
      <c r="D462" s="164">
        <v>-107891.384615384</v>
      </c>
      <c r="E462" s="164">
        <v>-110373.769230769</v>
      </c>
      <c r="F462" s="164">
        <v>-113090.07692307601</v>
      </c>
      <c r="G462" s="164">
        <v>-116040.307692307</v>
      </c>
      <c r="H462" s="164">
        <v>-119224.46153846099</v>
      </c>
      <c r="I462" s="164">
        <v>-122642.538461538</v>
      </c>
      <c r="J462" s="164">
        <v>-126294.538461538</v>
      </c>
      <c r="K462" s="164">
        <v>-130180.46153846099</v>
      </c>
      <c r="L462" s="164">
        <v>-134300.30769230699</v>
      </c>
      <c r="M462" s="164">
        <v>-117286.69230769201</v>
      </c>
      <c r="N462" s="164">
        <v>-117286.69230769201</v>
      </c>
    </row>
    <row r="463" spans="1:14" x14ac:dyDescent="0.2">
      <c r="A463" s="27" t="s">
        <v>4412</v>
      </c>
      <c r="B463" s="164">
        <v>-14419614.623076901</v>
      </c>
      <c r="C463" s="164">
        <v>-14590772.516922999</v>
      </c>
      <c r="D463" s="164">
        <v>-14833613.9015384</v>
      </c>
      <c r="E463" s="164">
        <v>-14281948.6584615</v>
      </c>
      <c r="F463" s="164">
        <v>-13806529.376153801</v>
      </c>
      <c r="G463" s="164">
        <v>-14118292.215384601</v>
      </c>
      <c r="H463" s="164">
        <v>-14395371.9176923</v>
      </c>
      <c r="I463" s="164">
        <v>-14675513.307692301</v>
      </c>
      <c r="J463" s="164">
        <v>-14893357.566923</v>
      </c>
      <c r="K463" s="164">
        <v>-14943065.146923</v>
      </c>
      <c r="L463" s="164">
        <v>-14984698.303076901</v>
      </c>
      <c r="M463" s="164">
        <v>-15163659.0776923</v>
      </c>
      <c r="N463" s="164">
        <v>-15163659.0776923</v>
      </c>
    </row>
    <row r="464" spans="1:14" x14ac:dyDescent="0.2">
      <c r="A464" s="27" t="s">
        <v>4413</v>
      </c>
      <c r="B464" s="164">
        <v>-59595732.321538404</v>
      </c>
      <c r="C464" s="164">
        <v>-60990602.289999902</v>
      </c>
      <c r="D464" s="164">
        <v>-62518630.718461499</v>
      </c>
      <c r="E464" s="164">
        <v>-64204865.674615301</v>
      </c>
      <c r="F464" s="164">
        <v>-66049427.203076899</v>
      </c>
      <c r="G464" s="164">
        <v>-68052229.423846096</v>
      </c>
      <c r="H464" s="164">
        <v>-70213260.290769204</v>
      </c>
      <c r="I464" s="164">
        <v>-72532531.849999994</v>
      </c>
      <c r="J464" s="164">
        <v>-75010044.101538405</v>
      </c>
      <c r="K464" s="164">
        <v>-77650907.023076907</v>
      </c>
      <c r="L464" s="164">
        <v>-69211601.052307606</v>
      </c>
      <c r="M464" s="164">
        <v>-68445246.100769207</v>
      </c>
      <c r="N464" s="164">
        <v>-68445246.100769207</v>
      </c>
    </row>
    <row r="465" spans="1:14" x14ac:dyDescent="0.2">
      <c r="A465" s="27" t="s">
        <v>4414</v>
      </c>
      <c r="B465" s="164">
        <v>-13787867.3899999</v>
      </c>
      <c r="C465" s="164">
        <v>-14303940.704615301</v>
      </c>
      <c r="D465" s="164">
        <v>-14873451.871538401</v>
      </c>
      <c r="E465" s="164">
        <v>-15520538.3992307</v>
      </c>
      <c r="F465" s="164">
        <v>-16217754.2215384</v>
      </c>
      <c r="G465" s="164">
        <v>-16967923.309999999</v>
      </c>
      <c r="H465" s="164">
        <v>-17552636.256923001</v>
      </c>
      <c r="I465" s="164">
        <v>-18106960.383076899</v>
      </c>
      <c r="J465" s="164">
        <v>-19682603.361538399</v>
      </c>
      <c r="K465" s="164">
        <v>-21080751.443846099</v>
      </c>
      <c r="L465" s="164">
        <v>-22532638.281538401</v>
      </c>
      <c r="M465" s="164">
        <v>-24332446.844615299</v>
      </c>
      <c r="N465" s="164">
        <v>-24332446.844615299</v>
      </c>
    </row>
    <row r="466" spans="1:14" x14ac:dyDescent="0.2">
      <c r="A466" s="27" t="s">
        <v>4415</v>
      </c>
      <c r="B466" s="164">
        <v>-965659.37</v>
      </c>
      <c r="C466" s="164">
        <v>-995009.33923076896</v>
      </c>
      <c r="D466" s="164">
        <v>-1028522.80999999</v>
      </c>
      <c r="E466" s="164">
        <v>-1064507.1199999901</v>
      </c>
      <c r="F466" s="164">
        <v>-1114650.40076923</v>
      </c>
      <c r="G466" s="164">
        <v>-1173648.9092307601</v>
      </c>
      <c r="H466" s="164">
        <v>-1065352.79923076</v>
      </c>
      <c r="I466" s="164">
        <v>-1109842.2338461501</v>
      </c>
      <c r="J466" s="164">
        <v>-1166967.31461538</v>
      </c>
      <c r="K466" s="164">
        <v>-1218625.7630769201</v>
      </c>
      <c r="L466" s="164">
        <v>-1275893.69846153</v>
      </c>
      <c r="M466" s="164">
        <v>-1338630.05461538</v>
      </c>
      <c r="N466" s="164">
        <v>-1338630.05461538</v>
      </c>
    </row>
    <row r="467" spans="1:14" x14ac:dyDescent="0.2">
      <c r="A467" s="27" t="s">
        <v>4416</v>
      </c>
      <c r="B467" s="164">
        <v>-20117.4315384615</v>
      </c>
      <c r="C467" s="164">
        <v>-21011.070769230701</v>
      </c>
      <c r="D467" s="164">
        <v>-21488.408461538402</v>
      </c>
      <c r="E467" s="164">
        <v>-15503.719999999899</v>
      </c>
      <c r="F467" s="164">
        <v>-16953.5638461538</v>
      </c>
      <c r="G467" s="164">
        <v>-17358.272307692299</v>
      </c>
      <c r="H467" s="164">
        <v>-17335.016923076899</v>
      </c>
      <c r="I467" s="164">
        <v>-17610.358461538399</v>
      </c>
      <c r="J467" s="164">
        <v>-17738.9261538461</v>
      </c>
      <c r="K467" s="164">
        <v>-17575.564615384599</v>
      </c>
      <c r="L467" s="164">
        <v>-18123.566923076902</v>
      </c>
      <c r="M467" s="164">
        <v>-18628.376923076899</v>
      </c>
      <c r="N467" s="164">
        <v>-18628.376923076899</v>
      </c>
    </row>
    <row r="468" spans="1:14" x14ac:dyDescent="0.2">
      <c r="A468" s="27" t="s">
        <v>4417</v>
      </c>
      <c r="B468" s="164">
        <v>0</v>
      </c>
      <c r="C468" s="164">
        <v>0</v>
      </c>
      <c r="D468" s="164">
        <v>0</v>
      </c>
      <c r="E468" s="164">
        <v>0</v>
      </c>
      <c r="F468" s="164">
        <v>0</v>
      </c>
      <c r="G468" s="164">
        <v>0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</row>
    <row r="469" spans="1:14" x14ac:dyDescent="0.2">
      <c r="A469" s="27" t="s">
        <v>4418</v>
      </c>
      <c r="B469" s="164">
        <v>-7193869.9230769202</v>
      </c>
      <c r="C469" s="164">
        <v>-6596036.5038461499</v>
      </c>
      <c r="D469" s="164">
        <v>-5860174.8484615302</v>
      </c>
      <c r="E469" s="164">
        <v>-5355811.88</v>
      </c>
      <c r="F469" s="164">
        <v>-4851851.1346153803</v>
      </c>
      <c r="G469" s="164">
        <v>-4329278.7676922996</v>
      </c>
      <c r="H469" s="164">
        <v>-3835113.05153846</v>
      </c>
      <c r="I469" s="164">
        <v>-3296897.7007692298</v>
      </c>
      <c r="J469" s="164">
        <v>-2759762.2730769198</v>
      </c>
      <c r="K469" s="164">
        <v>-2207527.46076923</v>
      </c>
      <c r="L469" s="164">
        <v>-1620647.66</v>
      </c>
      <c r="M469" s="164">
        <v>-1097982.6084615299</v>
      </c>
      <c r="N469" s="164">
        <v>-1097982.6084615299</v>
      </c>
    </row>
    <row r="470" spans="1:14" x14ac:dyDescent="0.2">
      <c r="A470" s="27" t="s">
        <v>4419</v>
      </c>
      <c r="B470" s="164">
        <v>4558814.1153846104</v>
      </c>
      <c r="C470" s="164">
        <v>4731054.49230769</v>
      </c>
      <c r="D470" s="164">
        <v>4903294.8692307696</v>
      </c>
      <c r="E470" s="164">
        <v>5075535.2461538399</v>
      </c>
      <c r="F470" s="164">
        <v>5247775.6230769204</v>
      </c>
      <c r="G470" s="164">
        <v>5222925.7415384604</v>
      </c>
      <c r="H470" s="164">
        <v>5025835.4830769198</v>
      </c>
      <c r="I470" s="164">
        <v>4828745.2246153802</v>
      </c>
      <c r="J470" s="164">
        <v>4631654.9661538396</v>
      </c>
      <c r="K470" s="164">
        <v>4214455.2492307601</v>
      </c>
      <c r="L470" s="164">
        <v>3797255.53230769</v>
      </c>
      <c r="M470" s="164">
        <v>3380055.8153846101</v>
      </c>
      <c r="N470" s="164">
        <v>3380055.8153846101</v>
      </c>
    </row>
    <row r="471" spans="1:14" x14ac:dyDescent="0.2">
      <c r="A471" s="27" t="s">
        <v>4420</v>
      </c>
      <c r="B471" s="164">
        <v>-40969.763846153801</v>
      </c>
      <c r="C471" s="164">
        <v>-42120.17</v>
      </c>
      <c r="D471" s="164">
        <v>-42293.743846153797</v>
      </c>
      <c r="E471" s="164">
        <v>-31818.814615384599</v>
      </c>
      <c r="F471" s="164">
        <v>-31961.414615384601</v>
      </c>
      <c r="G471" s="164">
        <v>-32157.344615384602</v>
      </c>
      <c r="H471" s="164">
        <v>-31848.270769230701</v>
      </c>
      <c r="I471" s="164">
        <v>-31853.660769230701</v>
      </c>
      <c r="J471" s="164">
        <v>-31809.891538461499</v>
      </c>
      <c r="K471" s="164">
        <v>-31406.7176923076</v>
      </c>
      <c r="L471" s="164">
        <v>-31485.613076923</v>
      </c>
      <c r="M471" s="164">
        <v>-31570.462307692302</v>
      </c>
      <c r="N471" s="164">
        <v>-31570.462307692302</v>
      </c>
    </row>
    <row r="472" spans="1:14" x14ac:dyDescent="0.2">
      <c r="A472" s="27" t="s">
        <v>4421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</row>
    <row r="473" spans="1:14" x14ac:dyDescent="0.2">
      <c r="A473" s="27" t="s">
        <v>4422</v>
      </c>
      <c r="B473" s="164">
        <v>0</v>
      </c>
      <c r="C473" s="164">
        <v>0</v>
      </c>
      <c r="D473" s="164">
        <v>0</v>
      </c>
      <c r="E473" s="164">
        <v>0</v>
      </c>
      <c r="F473" s="164">
        <v>0</v>
      </c>
      <c r="G473" s="164">
        <v>0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</row>
    <row r="474" spans="1:14" x14ac:dyDescent="0.2">
      <c r="A474" s="27" t="s">
        <v>4423</v>
      </c>
      <c r="B474" s="164">
        <v>4750371.3676923001</v>
      </c>
      <c r="C474" s="164">
        <v>5073177.06461538</v>
      </c>
      <c r="D474" s="164">
        <v>5301770.2776923096</v>
      </c>
      <c r="E474" s="164">
        <v>5446839.6669230796</v>
      </c>
      <c r="F474" s="164">
        <v>5550993.7976923101</v>
      </c>
      <c r="G474" s="164">
        <v>5733374.7161538498</v>
      </c>
      <c r="H474" s="164">
        <v>5818944.1692307703</v>
      </c>
      <c r="I474" s="164">
        <v>5865728.3707692297</v>
      </c>
      <c r="J474" s="164">
        <v>5807490.9761538403</v>
      </c>
      <c r="K474" s="164">
        <v>5906684.8276923001</v>
      </c>
      <c r="L474" s="164">
        <v>6137679.28230769</v>
      </c>
      <c r="M474" s="164">
        <v>6321843.0676923003</v>
      </c>
      <c r="N474" s="164">
        <v>6321843.0676923003</v>
      </c>
    </row>
    <row r="475" spans="1:14" x14ac:dyDescent="0.2">
      <c r="A475" s="27" t="s">
        <v>4424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</row>
    <row r="476" spans="1:14" x14ac:dyDescent="0.2">
      <c r="A476" s="27" t="s">
        <v>4425</v>
      </c>
      <c r="B476" s="164">
        <v>4422768.0769230695</v>
      </c>
      <c r="C476" s="164">
        <v>4538458.9823076902</v>
      </c>
      <c r="D476" s="164">
        <v>4654149.8876922997</v>
      </c>
      <c r="E476" s="164">
        <v>4769840.7930769203</v>
      </c>
      <c r="F476" s="164">
        <v>4885531.6984615298</v>
      </c>
      <c r="G476" s="164">
        <v>5001222.6038461505</v>
      </c>
      <c r="H476" s="164">
        <v>5116913.5092307599</v>
      </c>
      <c r="I476" s="164">
        <v>5232604.4146153796</v>
      </c>
      <c r="J476" s="164">
        <v>5428658.6946153799</v>
      </c>
      <c r="K476" s="164">
        <v>5509022.0692307604</v>
      </c>
      <c r="L476" s="164">
        <v>5589385.4438461503</v>
      </c>
      <c r="M476" s="164">
        <v>5669748.8184615299</v>
      </c>
      <c r="N476" s="164">
        <v>5669748.8184615299</v>
      </c>
    </row>
    <row r="477" spans="1:14" x14ac:dyDescent="0.2">
      <c r="A477" s="27" t="s">
        <v>4426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</row>
    <row r="478" spans="1:14" x14ac:dyDescent="0.2">
      <c r="A478" s="27" t="s">
        <v>4427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</row>
    <row r="479" spans="1:14" x14ac:dyDescent="0.2">
      <c r="A479" s="27" t="s">
        <v>4428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</row>
    <row r="480" spans="1:14" x14ac:dyDescent="0.2">
      <c r="A480" s="27" t="s">
        <v>4429</v>
      </c>
      <c r="B480" s="164">
        <v>-0.15384615384615299</v>
      </c>
      <c r="C480" s="164">
        <v>-7.69230769230769E-2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4430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</row>
    <row r="482" spans="1:14" x14ac:dyDescent="0.2">
      <c r="A482" s="27" t="s">
        <v>4431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4432</v>
      </c>
      <c r="B483" s="164">
        <v>-68980.603076922998</v>
      </c>
      <c r="C483" s="164">
        <v>-68980.603076922998</v>
      </c>
      <c r="D483" s="164">
        <v>-68980.603076922998</v>
      </c>
      <c r="E483" s="164">
        <v>-68980.603076922998</v>
      </c>
      <c r="F483" s="164">
        <v>-68980.603076922998</v>
      </c>
      <c r="G483" s="164">
        <v>-68980.603076922998</v>
      </c>
      <c r="H483" s="164">
        <v>-68980.603076922998</v>
      </c>
      <c r="I483" s="164">
        <v>-68980.603076922998</v>
      </c>
      <c r="J483" s="164">
        <v>262421.21230769198</v>
      </c>
      <c r="K483" s="164">
        <v>628313.32923076896</v>
      </c>
      <c r="L483" s="164">
        <v>631378.17076923</v>
      </c>
      <c r="M483" s="164">
        <v>595141.81846153794</v>
      </c>
      <c r="N483" s="164">
        <v>595141.81846153794</v>
      </c>
    </row>
    <row r="484" spans="1:14" x14ac:dyDescent="0.2">
      <c r="A484" s="27" t="s">
        <v>4433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</row>
    <row r="485" spans="1:14" x14ac:dyDescent="0.2">
      <c r="A485" s="27" t="s">
        <v>4434</v>
      </c>
      <c r="B485" s="164">
        <v>-406524.543076923</v>
      </c>
      <c r="C485" s="164">
        <v>-406524.54615384602</v>
      </c>
      <c r="D485" s="164">
        <v>-406524.54923076899</v>
      </c>
      <c r="E485" s="164">
        <v>-406524.55230769201</v>
      </c>
      <c r="F485" s="164">
        <v>-406524.55538461503</v>
      </c>
      <c r="G485" s="164">
        <v>-406524.55846153799</v>
      </c>
      <c r="H485" s="164">
        <v>-406524.56153846101</v>
      </c>
      <c r="I485" s="164">
        <v>-406524.56461538398</v>
      </c>
      <c r="J485" s="164">
        <v>-739804.19461538398</v>
      </c>
      <c r="K485" s="164">
        <v>-869821.55769230705</v>
      </c>
      <c r="L485" s="164">
        <v>-565919.25076922996</v>
      </c>
      <c r="M485" s="164">
        <v>-523098.42307692301</v>
      </c>
      <c r="N485" s="164">
        <v>-523098.42307692301</v>
      </c>
    </row>
    <row r="486" spans="1:14" x14ac:dyDescent="0.2">
      <c r="A486" s="27" t="s">
        <v>4435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</row>
    <row r="487" spans="1:14" x14ac:dyDescent="0.2">
      <c r="A487" s="27" t="s">
        <v>4436</v>
      </c>
      <c r="B487" s="164">
        <v>-0.41538461538461502</v>
      </c>
      <c r="C487" s="164">
        <v>-0.20769230769230701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</row>
    <row r="488" spans="1:14" x14ac:dyDescent="0.2">
      <c r="A488" s="27" t="s">
        <v>4437</v>
      </c>
      <c r="B488" s="164">
        <v>-2</v>
      </c>
      <c r="C488" s="164">
        <v>-2</v>
      </c>
      <c r="D488" s="164">
        <v>-2</v>
      </c>
      <c r="E488" s="164">
        <v>-2</v>
      </c>
      <c r="F488" s="164">
        <v>-2</v>
      </c>
      <c r="G488" s="164">
        <v>-2</v>
      </c>
      <c r="H488" s="164">
        <v>-2</v>
      </c>
      <c r="I488" s="164">
        <v>-2</v>
      </c>
      <c r="J488" s="164">
        <v>-2</v>
      </c>
      <c r="K488" s="164">
        <v>-2</v>
      </c>
      <c r="L488" s="164">
        <v>-2</v>
      </c>
      <c r="M488" s="164">
        <v>-2</v>
      </c>
      <c r="N488" s="164">
        <v>-2</v>
      </c>
    </row>
    <row r="489" spans="1:14" x14ac:dyDescent="0.2">
      <c r="A489" s="27" t="s">
        <v>4438</v>
      </c>
      <c r="B489" s="164">
        <v>2</v>
      </c>
      <c r="C489" s="164">
        <v>2</v>
      </c>
      <c r="D489" s="164">
        <v>2</v>
      </c>
      <c r="E489" s="164">
        <v>2</v>
      </c>
      <c r="F489" s="164">
        <v>2</v>
      </c>
      <c r="G489" s="164">
        <v>2</v>
      </c>
      <c r="H489" s="164">
        <v>2</v>
      </c>
      <c r="I489" s="164">
        <v>2</v>
      </c>
      <c r="J489" s="164">
        <v>2</v>
      </c>
      <c r="K489" s="164">
        <v>2</v>
      </c>
      <c r="L489" s="164">
        <v>2</v>
      </c>
      <c r="M489" s="164">
        <v>2</v>
      </c>
      <c r="N489" s="164">
        <v>2</v>
      </c>
    </row>
    <row r="490" spans="1:14" x14ac:dyDescent="0.2">
      <c r="A490" s="27" t="s">
        <v>4439</v>
      </c>
      <c r="B490" s="164">
        <v>-5174143.3030769201</v>
      </c>
      <c r="C490" s="164">
        <v>-10003905.2430769</v>
      </c>
      <c r="D490" s="164">
        <v>-9193697.93307692</v>
      </c>
      <c r="E490" s="164">
        <v>-13170688.2446153</v>
      </c>
      <c r="F490" s="164">
        <v>-14762197.0761538</v>
      </c>
      <c r="G490" s="164">
        <v>-17348791.387692299</v>
      </c>
      <c r="H490" s="164">
        <v>-22565502.828461502</v>
      </c>
      <c r="I490" s="164">
        <v>-22042576.166923001</v>
      </c>
      <c r="J490" s="164">
        <v>-35588763.313846096</v>
      </c>
      <c r="K490" s="164">
        <v>-61945293.662307598</v>
      </c>
      <c r="L490" s="164">
        <v>-58147721.404615298</v>
      </c>
      <c r="M490" s="164">
        <v>-71374945.756923005</v>
      </c>
      <c r="N490" s="164">
        <v>-71374945.756923005</v>
      </c>
    </row>
    <row r="491" spans="1:14" x14ac:dyDescent="0.2">
      <c r="A491" s="27" t="s">
        <v>4440</v>
      </c>
      <c r="B491" s="164">
        <v>-1</v>
      </c>
      <c r="C491" s="164">
        <v>-1</v>
      </c>
      <c r="D491" s="164">
        <v>-1</v>
      </c>
      <c r="E491" s="164">
        <v>-1</v>
      </c>
      <c r="F491" s="164">
        <v>-1</v>
      </c>
      <c r="G491" s="164">
        <v>-1</v>
      </c>
      <c r="H491" s="164">
        <v>-1</v>
      </c>
      <c r="I491" s="164">
        <v>-1</v>
      </c>
      <c r="J491" s="164">
        <v>-1</v>
      </c>
      <c r="K491" s="164">
        <v>-1</v>
      </c>
      <c r="L491" s="164">
        <v>-1</v>
      </c>
      <c r="M491" s="164">
        <v>-1</v>
      </c>
      <c r="N491" s="164">
        <v>-1</v>
      </c>
    </row>
    <row r="492" spans="1:14" x14ac:dyDescent="0.2">
      <c r="A492" s="27" t="s">
        <v>4441</v>
      </c>
      <c r="B492" s="164">
        <v>-4422768.9569230704</v>
      </c>
      <c r="C492" s="164">
        <v>-4538459.8623076901</v>
      </c>
      <c r="D492" s="164">
        <v>-4654150.7676922996</v>
      </c>
      <c r="E492" s="164">
        <v>-4769841.6730769202</v>
      </c>
      <c r="F492" s="164">
        <v>-4885532.5784615297</v>
      </c>
      <c r="G492" s="164">
        <v>-5001223.4838461503</v>
      </c>
      <c r="H492" s="164">
        <v>-5116914.3892307598</v>
      </c>
      <c r="I492" s="164">
        <v>-5232605.2946153795</v>
      </c>
      <c r="J492" s="164">
        <v>-5428659.5746153798</v>
      </c>
      <c r="K492" s="164">
        <v>-5509022.9492307603</v>
      </c>
      <c r="L492" s="164">
        <v>-5589386.3238461502</v>
      </c>
      <c r="M492" s="164">
        <v>-5669749.6984615298</v>
      </c>
      <c r="N492" s="164">
        <v>-5669749.6984615298</v>
      </c>
    </row>
    <row r="493" spans="1:14" x14ac:dyDescent="0.2">
      <c r="A493" s="30" t="s">
        <v>4442</v>
      </c>
      <c r="B493" s="164">
        <v>-85795047.687692195</v>
      </c>
      <c r="C493" s="164">
        <v>-92306485.436153799</v>
      </c>
      <c r="D493" s="164">
        <v>-93194846.274615303</v>
      </c>
      <c r="E493" s="164">
        <v>-99008424.184615299</v>
      </c>
      <c r="F493" s="164">
        <v>-102336515.02769201</v>
      </c>
      <c r="G493" s="164">
        <v>-109240254.20999999</v>
      </c>
      <c r="H493" s="164">
        <v>-118127657.109999</v>
      </c>
      <c r="I493" s="164">
        <v>-119684738.866923</v>
      </c>
      <c r="J493" s="164">
        <v>-143599668.79384601</v>
      </c>
      <c r="K493" s="164">
        <v>-181620518.246153</v>
      </c>
      <c r="L493" s="164">
        <v>-168646682.73615301</v>
      </c>
      <c r="M493" s="164">
        <v>-184673198.49999899</v>
      </c>
      <c r="N493" s="164">
        <v>-184673198.49999899</v>
      </c>
    </row>
    <row r="494" spans="1:14" x14ac:dyDescent="0.2">
      <c r="A494" s="27" t="s">
        <v>4443</v>
      </c>
      <c r="B494" s="164">
        <v>-644998.60461538401</v>
      </c>
      <c r="C494" s="164">
        <v>-713197.48692307598</v>
      </c>
      <c r="D494" s="164">
        <v>-695874.334615384</v>
      </c>
      <c r="E494" s="164">
        <v>-671989.07153846102</v>
      </c>
      <c r="F494" s="164">
        <v>-644929.24461538403</v>
      </c>
      <c r="G494" s="164">
        <v>-610985.81923076895</v>
      </c>
      <c r="H494" s="164">
        <v>-571539.07076923002</v>
      </c>
      <c r="I494" s="164">
        <v>-521001.68230769201</v>
      </c>
      <c r="J494" s="164">
        <v>-489923.70384615299</v>
      </c>
      <c r="K494" s="164">
        <v>-427194.128461538</v>
      </c>
      <c r="L494" s="164">
        <v>-350664.03230769199</v>
      </c>
      <c r="M494" s="164">
        <v>-267751.482307692</v>
      </c>
      <c r="N494" s="164">
        <v>-267751.482307692</v>
      </c>
    </row>
    <row r="495" spans="1:14" x14ac:dyDescent="0.2">
      <c r="A495" s="27" t="s">
        <v>4444</v>
      </c>
      <c r="B495" s="164">
        <v>-428145.33076922997</v>
      </c>
      <c r="C495" s="164">
        <v>-439101.49461538403</v>
      </c>
      <c r="D495" s="164">
        <v>-455038.18461538397</v>
      </c>
      <c r="E495" s="164">
        <v>-469345.40230769198</v>
      </c>
      <c r="F495" s="164">
        <v>-483652.62</v>
      </c>
      <c r="G495" s="164">
        <v>-504055.64461538399</v>
      </c>
      <c r="H495" s="164">
        <v>-521917.17846153799</v>
      </c>
      <c r="I495" s="164">
        <v>-539778.71230769204</v>
      </c>
      <c r="J495" s="164">
        <v>-564313.13153846096</v>
      </c>
      <c r="K495" s="164">
        <v>-585972.74153846095</v>
      </c>
      <c r="L495" s="164">
        <v>-607632.35153846105</v>
      </c>
      <c r="M495" s="164">
        <v>-636402.95153846103</v>
      </c>
      <c r="N495" s="164">
        <v>-636402.95153846103</v>
      </c>
    </row>
    <row r="496" spans="1:14" x14ac:dyDescent="0.2">
      <c r="A496" s="27" t="s">
        <v>4445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</row>
    <row r="497" spans="1:14" x14ac:dyDescent="0.2">
      <c r="A497" s="27" t="s">
        <v>4446</v>
      </c>
      <c r="B497" s="164">
        <v>-40747.600769230703</v>
      </c>
      <c r="C497" s="164">
        <v>-46249.435384615303</v>
      </c>
      <c r="D497" s="164">
        <v>-59066.586923076902</v>
      </c>
      <c r="E497" s="164">
        <v>-71129.313846153804</v>
      </c>
      <c r="F497" s="164">
        <v>-83192.040769230705</v>
      </c>
      <c r="G497" s="164">
        <v>-108813.728461538</v>
      </c>
      <c r="H497" s="164">
        <v>-134008.44153846099</v>
      </c>
      <c r="I497" s="164">
        <v>-159203.154615384</v>
      </c>
      <c r="J497" s="164">
        <v>-198482.946923076</v>
      </c>
      <c r="K497" s="164">
        <v>-236255.318461538</v>
      </c>
      <c r="L497" s="164">
        <v>-274027.69</v>
      </c>
      <c r="M497" s="164">
        <v>-373654.40307692299</v>
      </c>
      <c r="N497" s="164">
        <v>-373654.40307692299</v>
      </c>
    </row>
    <row r="498" spans="1:14" x14ac:dyDescent="0.2">
      <c r="A498" s="27" t="s">
        <v>4447</v>
      </c>
      <c r="B498" s="164">
        <v>0</v>
      </c>
      <c r="C498" s="164">
        <v>0</v>
      </c>
      <c r="D498" s="164">
        <v>-6982884.6146153798</v>
      </c>
      <c r="E498" s="164">
        <v>-14482916.6661538</v>
      </c>
      <c r="F498" s="164">
        <v>-22276965.8107692</v>
      </c>
      <c r="G498" s="164">
        <v>-27485277.776153799</v>
      </c>
      <c r="H498" s="164">
        <v>-32432852.563076898</v>
      </c>
      <c r="I498" s="164">
        <v>-39053344.0153846</v>
      </c>
      <c r="J498" s="164">
        <v>-46008683.758461498</v>
      </c>
      <c r="K498" s="164">
        <v>-53546880.339999899</v>
      </c>
      <c r="L498" s="164">
        <v>-61844190.168461502</v>
      </c>
      <c r="M498" s="164">
        <v>-68125638.886153802</v>
      </c>
      <c r="N498" s="164">
        <v>-68125638.886153802</v>
      </c>
    </row>
    <row r="499" spans="1:14" x14ac:dyDescent="0.2">
      <c r="A499" s="27" t="s">
        <v>4448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</row>
    <row r="500" spans="1:14" x14ac:dyDescent="0.2">
      <c r="A500" s="27" t="s">
        <v>4449</v>
      </c>
      <c r="B500" s="164">
        <v>-3940471.7069230699</v>
      </c>
      <c r="C500" s="164">
        <v>-3955798.6546153799</v>
      </c>
      <c r="D500" s="164">
        <v>-3973468.38076923</v>
      </c>
      <c r="E500" s="164">
        <v>-3987906.9823076902</v>
      </c>
      <c r="F500" s="164">
        <v>-3993749.98</v>
      </c>
      <c r="G500" s="164">
        <v>-3820749.93</v>
      </c>
      <c r="H500" s="164">
        <v>-3435935.3546153801</v>
      </c>
      <c r="I500" s="164">
        <v>-3060832.65</v>
      </c>
      <c r="J500" s="164">
        <v>-2906809.9307692298</v>
      </c>
      <c r="K500" s="164">
        <v>-2912913.5976923001</v>
      </c>
      <c r="L500" s="164">
        <v>-3029726.6946153799</v>
      </c>
      <c r="M500" s="164">
        <v>-2978043.1030769199</v>
      </c>
      <c r="N500" s="164">
        <v>-2978043.1030769199</v>
      </c>
    </row>
    <row r="501" spans="1:14" x14ac:dyDescent="0.2">
      <c r="A501" s="27" t="s">
        <v>4450</v>
      </c>
      <c r="B501" s="164">
        <v>0</v>
      </c>
      <c r="C501" s="164">
        <v>0</v>
      </c>
      <c r="D501" s="164">
        <v>-736321.05769230705</v>
      </c>
      <c r="E501" s="164">
        <v>-906103.293846154</v>
      </c>
      <c r="F501" s="164">
        <v>-1419864.7876923</v>
      </c>
      <c r="G501" s="164">
        <v>-2235580.60923076</v>
      </c>
      <c r="H501" s="164">
        <v>-2452094.76692307</v>
      </c>
      <c r="I501" s="164">
        <v>-3001448.19076923</v>
      </c>
      <c r="J501" s="164">
        <v>-3864622.5207692301</v>
      </c>
      <c r="K501" s="164">
        <v>-4096872.53692307</v>
      </c>
      <c r="L501" s="164">
        <v>-4229636.7623076905</v>
      </c>
      <c r="M501" s="164">
        <v>-4369111.6584615298</v>
      </c>
      <c r="N501" s="164">
        <v>-4369111.6584615298</v>
      </c>
    </row>
    <row r="502" spans="1:14" x14ac:dyDescent="0.2">
      <c r="A502" s="27" t="s">
        <v>4451</v>
      </c>
      <c r="B502" s="164">
        <v>-78026769.9984615</v>
      </c>
      <c r="C502" s="164">
        <v>-80477673.227692306</v>
      </c>
      <c r="D502" s="164">
        <v>-74446006.561538398</v>
      </c>
      <c r="E502" s="164">
        <v>-68274436.049230695</v>
      </c>
      <c r="F502" s="164">
        <v>-61776423.228461497</v>
      </c>
      <c r="G502" s="164">
        <v>-53999083.484615304</v>
      </c>
      <c r="H502" s="164">
        <v>-49042160.407692298</v>
      </c>
      <c r="I502" s="164">
        <v>-44577705.279230699</v>
      </c>
      <c r="J502" s="164">
        <v>-38631038.613076903</v>
      </c>
      <c r="K502" s="164">
        <v>-32544468.100769199</v>
      </c>
      <c r="L502" s="164">
        <v>-26041735.895384599</v>
      </c>
      <c r="M502" s="164">
        <v>-17881493.946922999</v>
      </c>
      <c r="N502" s="164">
        <v>-17881493.946922999</v>
      </c>
    </row>
    <row r="503" spans="1:14" x14ac:dyDescent="0.2">
      <c r="A503" s="30" t="s">
        <v>4452</v>
      </c>
      <c r="B503" s="164">
        <v>-83081133.241538405</v>
      </c>
      <c r="C503" s="164">
        <v>-85632020.299230695</v>
      </c>
      <c r="D503" s="164">
        <v>-87348659.720769197</v>
      </c>
      <c r="E503" s="164">
        <v>-88863826.779230699</v>
      </c>
      <c r="F503" s="164">
        <v>-90678777.712307602</v>
      </c>
      <c r="G503" s="164">
        <v>-88764546.992307693</v>
      </c>
      <c r="H503" s="164">
        <v>-88590507.783076897</v>
      </c>
      <c r="I503" s="164">
        <v>-90913313.684615299</v>
      </c>
      <c r="J503" s="164">
        <v>-92663874.605384603</v>
      </c>
      <c r="K503" s="164">
        <v>-94350556.763846099</v>
      </c>
      <c r="L503" s="164">
        <v>-96377613.5946154</v>
      </c>
      <c r="M503" s="164">
        <v>-94632096.431538403</v>
      </c>
      <c r="N503" s="164">
        <v>-94632096.431538403</v>
      </c>
    </row>
    <row r="504" spans="1:14" x14ac:dyDescent="0.2">
      <c r="A504" s="27" t="s">
        <v>4453</v>
      </c>
      <c r="B504" s="164">
        <v>-5048.9953846153803</v>
      </c>
      <c r="C504" s="164">
        <v>-5690.9069230769201</v>
      </c>
      <c r="D504" s="164">
        <v>-6897.9269230769196</v>
      </c>
      <c r="E504" s="164">
        <v>-6485.1299999999901</v>
      </c>
      <c r="F504" s="164">
        <v>-7040.2484615384601</v>
      </c>
      <c r="G504" s="164">
        <v>-7465.85461538461</v>
      </c>
      <c r="H504" s="164">
        <v>-7901.2484615384601</v>
      </c>
      <c r="I504" s="164">
        <v>-8019.2815384615396</v>
      </c>
      <c r="J504" s="164">
        <v>-8710.18</v>
      </c>
      <c r="K504" s="164">
        <v>-8941.6915384615295</v>
      </c>
      <c r="L504" s="164">
        <v>-8986.9561538461494</v>
      </c>
      <c r="M504" s="164">
        <v>-9050.1207692307598</v>
      </c>
      <c r="N504" s="164">
        <v>-9050.1207692307598</v>
      </c>
    </row>
    <row r="505" spans="1:14" x14ac:dyDescent="0.2">
      <c r="A505" s="27" t="s">
        <v>4454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</row>
    <row r="506" spans="1:14" x14ac:dyDescent="0.2">
      <c r="A506" s="27" t="s">
        <v>4455</v>
      </c>
      <c r="B506" s="164">
        <v>81940.952307692205</v>
      </c>
      <c r="C506" s="164">
        <v>107707.10076923</v>
      </c>
      <c r="D506" s="164">
        <v>92033.49</v>
      </c>
      <c r="E506" s="164">
        <v>91930.620769230707</v>
      </c>
      <c r="F506" s="164">
        <v>91635.307692307601</v>
      </c>
      <c r="G506" s="164">
        <v>91339.994615384596</v>
      </c>
      <c r="H506" s="164">
        <v>25104.256153846101</v>
      </c>
      <c r="I506" s="164">
        <v>25001.386923076901</v>
      </c>
      <c r="J506" s="164">
        <v>24898.5176923076</v>
      </c>
      <c r="K506" s="164">
        <v>24795.6484615384</v>
      </c>
      <c r="L506" s="164">
        <v>95414.996923076906</v>
      </c>
      <c r="M506" s="164">
        <v>96555.388461538401</v>
      </c>
      <c r="N506" s="164">
        <v>96555.388461538401</v>
      </c>
    </row>
    <row r="507" spans="1:14" x14ac:dyDescent="0.2">
      <c r="A507" s="27" t="s">
        <v>4456</v>
      </c>
      <c r="B507" s="164">
        <v>52443.794615384599</v>
      </c>
      <c r="C507" s="164">
        <v>60375.093076923004</v>
      </c>
      <c r="D507" s="164">
        <v>54945.907692307701</v>
      </c>
      <c r="E507" s="164">
        <v>54563.248461538402</v>
      </c>
      <c r="F507" s="164">
        <v>54113.576153846101</v>
      </c>
      <c r="G507" s="164">
        <v>53626.0584615384</v>
      </c>
      <c r="H507" s="164">
        <v>10050.423076923</v>
      </c>
      <c r="I507" s="164">
        <v>9636.6538461538403</v>
      </c>
      <c r="J507" s="164">
        <v>9222.8846153846098</v>
      </c>
      <c r="K507" s="164">
        <v>8809.1153846153793</v>
      </c>
      <c r="L507" s="164">
        <v>46481.583846153801</v>
      </c>
      <c r="M507" s="164">
        <v>46665.010769230699</v>
      </c>
      <c r="N507" s="164">
        <v>46665.010769230699</v>
      </c>
    </row>
    <row r="508" spans="1:14" x14ac:dyDescent="0.2">
      <c r="A508" s="27" t="s">
        <v>4457</v>
      </c>
      <c r="B508" s="164">
        <v>-8038950.9146153796</v>
      </c>
      <c r="C508" s="164">
        <v>-8154111.3892307598</v>
      </c>
      <c r="D508" s="164">
        <v>-8329906.7207692303</v>
      </c>
      <c r="E508" s="164">
        <v>-8416279.8953846097</v>
      </c>
      <c r="F508" s="164">
        <v>-8555646.7130769193</v>
      </c>
      <c r="G508" s="164">
        <v>-8723719.1092307698</v>
      </c>
      <c r="H508" s="164">
        <v>-8881313.2338461503</v>
      </c>
      <c r="I508" s="164">
        <v>-9042130.5576923005</v>
      </c>
      <c r="J508" s="164">
        <v>-9166255.8084615301</v>
      </c>
      <c r="K508" s="164">
        <v>-9246082.0815384593</v>
      </c>
      <c r="L508" s="164">
        <v>-9282953.0538461506</v>
      </c>
      <c r="M508" s="164">
        <v>-9396348.4038461503</v>
      </c>
      <c r="N508" s="164">
        <v>-9396348.4038461503</v>
      </c>
    </row>
    <row r="509" spans="1:14" x14ac:dyDescent="0.2">
      <c r="A509" s="27" t="s">
        <v>4458</v>
      </c>
      <c r="B509" s="164">
        <v>9460688.0038461499</v>
      </c>
      <c r="C509" s="164">
        <v>9089882.2315384597</v>
      </c>
      <c r="D509" s="164">
        <v>8720588.8769230694</v>
      </c>
      <c r="E509" s="164">
        <v>8204882.9661538396</v>
      </c>
      <c r="F509" s="164">
        <v>7511379.4130769204</v>
      </c>
      <c r="G509" s="164">
        <v>6889753.8230769197</v>
      </c>
      <c r="H509" s="164">
        <v>5804227.9869230697</v>
      </c>
      <c r="I509" s="164">
        <v>4424525.9746153802</v>
      </c>
      <c r="J509" s="164">
        <v>4409121.9838461503</v>
      </c>
      <c r="K509" s="164">
        <v>4118158.9307692298</v>
      </c>
      <c r="L509" s="164">
        <v>3663933.6992307599</v>
      </c>
      <c r="M509" s="164">
        <v>3066523.7253846098</v>
      </c>
      <c r="N509" s="164">
        <v>3066523.7253846098</v>
      </c>
    </row>
    <row r="510" spans="1:14" x14ac:dyDescent="0.2">
      <c r="A510" s="27" t="s">
        <v>4459</v>
      </c>
      <c r="B510" s="164">
        <v>-357.42999999999898</v>
      </c>
      <c r="C510" s="164">
        <v>-390.90692307692302</v>
      </c>
      <c r="D510" s="164">
        <v>-451.96692307692302</v>
      </c>
      <c r="E510" s="164">
        <v>-433.80999999999898</v>
      </c>
      <c r="F510" s="164">
        <v>-450.37923076922999</v>
      </c>
      <c r="G510" s="164">
        <v>-471.33076923076902</v>
      </c>
      <c r="H510" s="164">
        <v>-469.84846153846098</v>
      </c>
      <c r="I510" s="164">
        <v>-417.80769230769198</v>
      </c>
      <c r="J510" s="164">
        <v>-445.87615384615299</v>
      </c>
      <c r="K510" s="164">
        <v>-467.07153846153801</v>
      </c>
      <c r="L510" s="164">
        <v>-465.43</v>
      </c>
      <c r="M510" s="164">
        <v>-528.06769230769203</v>
      </c>
      <c r="N510" s="164">
        <v>-528.06769230769203</v>
      </c>
    </row>
    <row r="511" spans="1:14" x14ac:dyDescent="0.2">
      <c r="A511" s="27" t="s">
        <v>4460</v>
      </c>
      <c r="B511" s="164">
        <v>-3398.5599999999899</v>
      </c>
      <c r="C511" s="164">
        <v>-3220.5084615384599</v>
      </c>
      <c r="D511" s="164">
        <v>-3042.4569230769198</v>
      </c>
      <c r="E511" s="164">
        <v>-2864.4053846153802</v>
      </c>
      <c r="F511" s="164">
        <v>-2686.3538461538401</v>
      </c>
      <c r="G511" s="164">
        <v>-2508.3023076923</v>
      </c>
      <c r="H511" s="164">
        <v>-2330.2507692307599</v>
      </c>
      <c r="I511" s="164">
        <v>-2152.1992307692299</v>
      </c>
      <c r="J511" s="164">
        <v>-1974.14769230769</v>
      </c>
      <c r="K511" s="164">
        <v>-1796.0961538461499</v>
      </c>
      <c r="L511" s="164">
        <v>-1634.98692307692</v>
      </c>
      <c r="M511" s="164">
        <v>-1489.86</v>
      </c>
      <c r="N511" s="164">
        <v>-1489.86</v>
      </c>
    </row>
    <row r="512" spans="1:14" x14ac:dyDescent="0.2">
      <c r="A512" s="27" t="s">
        <v>4461</v>
      </c>
      <c r="B512" s="164">
        <v>18819594.843846101</v>
      </c>
      <c r="C512" s="164">
        <v>18129262.602307599</v>
      </c>
      <c r="D512" s="164">
        <v>16717898.130769201</v>
      </c>
      <c r="E512" s="164">
        <v>14561164.4799999</v>
      </c>
      <c r="F512" s="164">
        <v>11656790.594615299</v>
      </c>
      <c r="G512" s="164">
        <v>7927800.5207692301</v>
      </c>
      <c r="H512" s="164">
        <v>7927862.8399999999</v>
      </c>
      <c r="I512" s="164">
        <v>7927862.8399999999</v>
      </c>
      <c r="J512" s="164">
        <v>7927862.8399999999</v>
      </c>
      <c r="K512" s="164">
        <v>7318027.2369230697</v>
      </c>
      <c r="L512" s="164">
        <v>6708191.6338461498</v>
      </c>
      <c r="M512" s="164">
        <v>6097261.6953846104</v>
      </c>
      <c r="N512" s="164">
        <v>6097261.6953846104</v>
      </c>
    </row>
    <row r="513" spans="1:14" x14ac:dyDescent="0.2">
      <c r="A513" s="27" t="s">
        <v>4462</v>
      </c>
      <c r="B513" s="164">
        <v>-29997261.446153801</v>
      </c>
      <c r="C513" s="164">
        <v>-29366849.863846101</v>
      </c>
      <c r="D513" s="164">
        <v>-28184397.875384599</v>
      </c>
      <c r="E513" s="164">
        <v>-26681250.465384599</v>
      </c>
      <c r="F513" s="164">
        <v>-24778645.4907692</v>
      </c>
      <c r="G513" s="164">
        <v>-22418165.2561538</v>
      </c>
      <c r="H513" s="164">
        <v>-24018442.179230701</v>
      </c>
      <c r="I513" s="164">
        <v>-25504162.011538401</v>
      </c>
      <c r="J513" s="164">
        <v>-26823096.189230699</v>
      </c>
      <c r="K513" s="164">
        <v>-27268012.595384602</v>
      </c>
      <c r="L513" s="164">
        <v>-27829873.872307599</v>
      </c>
      <c r="M513" s="164">
        <v>-27407056.4815384</v>
      </c>
      <c r="N513" s="164">
        <v>-27407056.4815384</v>
      </c>
    </row>
    <row r="514" spans="1:14" x14ac:dyDescent="0.2">
      <c r="A514" s="27" t="s">
        <v>4463</v>
      </c>
      <c r="B514" s="164">
        <v>-8716421.8223076891</v>
      </c>
      <c r="C514" s="164">
        <v>-8644283.0600000005</v>
      </c>
      <c r="D514" s="164">
        <v>-8428817.2038461491</v>
      </c>
      <c r="E514" s="164">
        <v>-8007285.2707692301</v>
      </c>
      <c r="F514" s="164">
        <v>-7398379.1099999901</v>
      </c>
      <c r="G514" s="164">
        <v>-6846775.2884615296</v>
      </c>
      <c r="H514" s="164">
        <v>-5792432.7515384601</v>
      </c>
      <c r="I514" s="164">
        <v>-4498531.0884615397</v>
      </c>
      <c r="J514" s="164">
        <v>-4487521.0976922996</v>
      </c>
      <c r="K514" s="164">
        <v>-4232730.4353846097</v>
      </c>
      <c r="L514" s="164">
        <v>-3769885.7469230699</v>
      </c>
      <c r="M514" s="164">
        <v>-3123692.00538461</v>
      </c>
      <c r="N514" s="164">
        <v>-3123692.00538461</v>
      </c>
    </row>
    <row r="515" spans="1:14" x14ac:dyDescent="0.2">
      <c r="A515" s="30" t="s">
        <v>4464</v>
      </c>
      <c r="B515" s="164">
        <v>-18346771.573846102</v>
      </c>
      <c r="C515" s="164">
        <v>-18787319.607692301</v>
      </c>
      <c r="D515" s="164">
        <v>-19368047.7453846</v>
      </c>
      <c r="E515" s="164">
        <v>-20202057.6615384</v>
      </c>
      <c r="F515" s="164">
        <v>-21428929.4038461</v>
      </c>
      <c r="G515" s="164">
        <v>-23036584.744615301</v>
      </c>
      <c r="H515" s="164">
        <v>-24935644.0061538</v>
      </c>
      <c r="I515" s="164">
        <v>-26668386.090769202</v>
      </c>
      <c r="J515" s="164">
        <v>-28116897.0730769</v>
      </c>
      <c r="K515" s="164">
        <v>-29288239.039999999</v>
      </c>
      <c r="L515" s="164">
        <v>-30379778.1323076</v>
      </c>
      <c r="M515" s="164">
        <v>-30631159.119230699</v>
      </c>
      <c r="N515" s="164">
        <v>-30631159.119230699</v>
      </c>
    </row>
    <row r="516" spans="1:14" x14ac:dyDescent="0.2">
      <c r="A516" s="27" t="s">
        <v>4465</v>
      </c>
      <c r="B516" s="164">
        <v>-9259659.3846153803</v>
      </c>
      <c r="C516" s="164">
        <v>-9335151.8461538404</v>
      </c>
      <c r="D516" s="164">
        <v>-9798722.9230769202</v>
      </c>
      <c r="E516" s="164">
        <v>-9837345.2307692301</v>
      </c>
      <c r="F516" s="164">
        <v>-9875967.5384615306</v>
      </c>
      <c r="G516" s="164">
        <v>-9485647.3846153803</v>
      </c>
      <c r="H516" s="164">
        <v>-8686018</v>
      </c>
      <c r="I516" s="164">
        <v>-7886388.6153846104</v>
      </c>
      <c r="J516" s="164">
        <v>-7657215.4615384601</v>
      </c>
      <c r="K516" s="164">
        <v>-7805720.9230769202</v>
      </c>
      <c r="L516" s="164">
        <v>-7954226.3846153803</v>
      </c>
      <c r="M516" s="164">
        <v>-7641964.6153846104</v>
      </c>
      <c r="N516" s="164">
        <v>-7641964.6153846104</v>
      </c>
    </row>
    <row r="517" spans="1:14" x14ac:dyDescent="0.2">
      <c r="A517" s="27" t="s">
        <v>4466</v>
      </c>
      <c r="B517" s="164">
        <v>0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0</v>
      </c>
      <c r="K517" s="164">
        <v>0</v>
      </c>
      <c r="L517" s="164">
        <v>0</v>
      </c>
      <c r="M517" s="164">
        <v>0</v>
      </c>
      <c r="N517" s="164">
        <v>0</v>
      </c>
    </row>
    <row r="518" spans="1:14" x14ac:dyDescent="0.2">
      <c r="A518" s="27" t="s">
        <v>4467</v>
      </c>
      <c r="B518" s="164">
        <v>-8783399.3353846092</v>
      </c>
      <c r="C518" s="164">
        <v>-9244511.4276922997</v>
      </c>
      <c r="D518" s="164">
        <v>-9715610.2492307592</v>
      </c>
      <c r="E518" s="164">
        <v>-10186804.2253846</v>
      </c>
      <c r="F518" s="164">
        <v>-9465401.1807692293</v>
      </c>
      <c r="G518" s="164">
        <v>-8851141.2323076893</v>
      </c>
      <c r="H518" s="164">
        <v>-8210489.4092307696</v>
      </c>
      <c r="I518" s="164">
        <v>-7552447.3061538404</v>
      </c>
      <c r="J518" s="164">
        <v>-6761629.5307692299</v>
      </c>
      <c r="K518" s="164">
        <v>-5656083.4684615303</v>
      </c>
      <c r="L518" s="164">
        <v>-6187778.6853846097</v>
      </c>
      <c r="M518" s="164">
        <v>-6622326.7215384599</v>
      </c>
      <c r="N518" s="164">
        <v>-6622326.7215384599</v>
      </c>
    </row>
    <row r="519" spans="1:14" x14ac:dyDescent="0.2">
      <c r="A519" s="27" t="s">
        <v>4468</v>
      </c>
      <c r="B519" s="164">
        <v>-2729374.2253846098</v>
      </c>
      <c r="C519" s="164">
        <v>-2732470.7915384602</v>
      </c>
      <c r="D519" s="164">
        <v>-1525989.56153846</v>
      </c>
      <c r="E519" s="164">
        <v>-323284.31692307699</v>
      </c>
      <c r="F519" s="164">
        <v>-282258.57692307601</v>
      </c>
      <c r="G519" s="164">
        <v>-247961.29692307601</v>
      </c>
      <c r="H519" s="164">
        <v>-140216.57</v>
      </c>
      <c r="I519" s="164">
        <v>-33362.972307692296</v>
      </c>
      <c r="J519" s="164">
        <v>-22013.849230769199</v>
      </c>
      <c r="K519" s="164">
        <v>-23107.6815384615</v>
      </c>
      <c r="L519" s="164">
        <v>-8816.8984615384597</v>
      </c>
      <c r="M519" s="164">
        <v>-6064.5769230769201</v>
      </c>
      <c r="N519" s="164">
        <v>-6064.5769230769201</v>
      </c>
    </row>
    <row r="520" spans="1:14" x14ac:dyDescent="0.2">
      <c r="A520" s="27" t="s">
        <v>4469</v>
      </c>
      <c r="B520" s="164">
        <v>-1160757.06</v>
      </c>
      <c r="C520" s="164">
        <v>-1131352.59153846</v>
      </c>
      <c r="D520" s="164">
        <v>-1084356.59692307</v>
      </c>
      <c r="E520" s="164">
        <v>-1040629.52846153</v>
      </c>
      <c r="F520" s="164">
        <v>-1010512.9784615299</v>
      </c>
      <c r="G520" s="164">
        <v>-961946.39846153802</v>
      </c>
      <c r="H520" s="164">
        <v>-914878.84923076897</v>
      </c>
      <c r="I520" s="164">
        <v>-876773.47692307597</v>
      </c>
      <c r="J520" s="164">
        <v>-838487.292307692</v>
      </c>
      <c r="K520" s="164">
        <v>-794935.66999999899</v>
      </c>
      <c r="L520" s="164">
        <v>-825506.26461538405</v>
      </c>
      <c r="M520" s="164">
        <v>-860637.74769230699</v>
      </c>
      <c r="N520" s="164">
        <v>-860637.74769230699</v>
      </c>
    </row>
    <row r="521" spans="1:14" x14ac:dyDescent="0.2">
      <c r="A521" s="27" t="s">
        <v>4470</v>
      </c>
      <c r="B521" s="164">
        <v>-197890.45076923</v>
      </c>
      <c r="C521" s="164">
        <v>-176212.468461538</v>
      </c>
      <c r="D521" s="164">
        <v>-161633.81230769199</v>
      </c>
      <c r="E521" s="164">
        <v>-169769.31538461501</v>
      </c>
      <c r="F521" s="164">
        <v>-198837.25461538401</v>
      </c>
      <c r="G521" s="164">
        <v>-228942.34538461501</v>
      </c>
      <c r="H521" s="164">
        <v>-240562.35538461499</v>
      </c>
      <c r="I521" s="164">
        <v>-252182.365384615</v>
      </c>
      <c r="J521" s="164">
        <v>-262204.12461538397</v>
      </c>
      <c r="K521" s="164">
        <v>-264723.10846153798</v>
      </c>
      <c r="L521" s="164">
        <v>-267011.32307692303</v>
      </c>
      <c r="M521" s="164">
        <v>-287870.27230769198</v>
      </c>
      <c r="N521" s="164">
        <v>-287870.27230769198</v>
      </c>
    </row>
    <row r="522" spans="1:14" x14ac:dyDescent="0.2">
      <c r="A522" s="27" t="s">
        <v>4471</v>
      </c>
      <c r="B522" s="164">
        <v>0</v>
      </c>
      <c r="C522" s="164">
        <v>0</v>
      </c>
      <c r="D522" s="164">
        <v>0</v>
      </c>
      <c r="E522" s="164">
        <v>0</v>
      </c>
      <c r="F522" s="164">
        <v>0</v>
      </c>
      <c r="G522" s="164">
        <v>0</v>
      </c>
      <c r="H522" s="164">
        <v>0</v>
      </c>
      <c r="I522" s="164">
        <v>0</v>
      </c>
      <c r="J522" s="164">
        <v>0</v>
      </c>
      <c r="K522" s="164">
        <v>0</v>
      </c>
      <c r="L522" s="164">
        <v>0</v>
      </c>
      <c r="M522" s="164">
        <v>0</v>
      </c>
      <c r="N522" s="164">
        <v>0</v>
      </c>
    </row>
    <row r="523" spans="1:14" x14ac:dyDescent="0.2">
      <c r="A523" s="27" t="s">
        <v>4472</v>
      </c>
      <c r="B523" s="164">
        <v>0</v>
      </c>
      <c r="C523" s="164">
        <v>0</v>
      </c>
      <c r="D523" s="164">
        <v>0</v>
      </c>
      <c r="E523" s="164">
        <v>0</v>
      </c>
      <c r="F523" s="164">
        <v>0</v>
      </c>
      <c r="G523" s="164">
        <v>0</v>
      </c>
      <c r="H523" s="164">
        <v>0</v>
      </c>
      <c r="I523" s="164">
        <v>0</v>
      </c>
      <c r="J523" s="164">
        <v>0</v>
      </c>
      <c r="K523" s="164">
        <v>0</v>
      </c>
      <c r="L523" s="164">
        <v>0</v>
      </c>
      <c r="M523" s="164">
        <v>0</v>
      </c>
      <c r="N523" s="164">
        <v>0</v>
      </c>
    </row>
    <row r="524" spans="1:14" x14ac:dyDescent="0.2">
      <c r="A524" s="27" t="s">
        <v>4473</v>
      </c>
      <c r="B524" s="164">
        <v>0</v>
      </c>
      <c r="C524" s="164">
        <v>0</v>
      </c>
      <c r="D524" s="164">
        <v>0</v>
      </c>
      <c r="E524" s="164">
        <v>0</v>
      </c>
      <c r="F524" s="164">
        <v>0</v>
      </c>
      <c r="G524" s="164">
        <v>0</v>
      </c>
      <c r="H524" s="164">
        <v>0</v>
      </c>
      <c r="I524" s="164">
        <v>0</v>
      </c>
      <c r="J524" s="164">
        <v>0</v>
      </c>
      <c r="K524" s="164">
        <v>0</v>
      </c>
      <c r="L524" s="164">
        <v>0</v>
      </c>
      <c r="M524" s="164">
        <v>0</v>
      </c>
      <c r="N524" s="164">
        <v>0</v>
      </c>
    </row>
    <row r="525" spans="1:14" x14ac:dyDescent="0.2">
      <c r="A525" s="27" t="s">
        <v>4474</v>
      </c>
      <c r="B525" s="164">
        <v>-683123.36461538402</v>
      </c>
      <c r="C525" s="164">
        <v>-730628.79076922999</v>
      </c>
      <c r="D525" s="164">
        <v>-774357.27076922997</v>
      </c>
      <c r="E525" s="164">
        <v>-834322.21307692304</v>
      </c>
      <c r="F525" s="164">
        <v>-893939.90692307695</v>
      </c>
      <c r="G525" s="164">
        <v>-936683.03230769199</v>
      </c>
      <c r="H525" s="164">
        <v>-979406.22153846105</v>
      </c>
      <c r="I525" s="164">
        <v>-1022256.90384615</v>
      </c>
      <c r="J525" s="164">
        <v>-1066956.5292307599</v>
      </c>
      <c r="K525" s="164">
        <v>-1109560.8376923001</v>
      </c>
      <c r="L525" s="164">
        <v>-1151875.4415384601</v>
      </c>
      <c r="M525" s="164">
        <v>-1750307.06692307</v>
      </c>
      <c r="N525" s="164">
        <v>-1750307.06692307</v>
      </c>
    </row>
    <row r="526" spans="1:14" x14ac:dyDescent="0.2">
      <c r="A526" s="27" t="s">
        <v>4475</v>
      </c>
      <c r="B526" s="164">
        <v>-451496.172307692</v>
      </c>
      <c r="C526" s="164">
        <v>-445673.40923076897</v>
      </c>
      <c r="D526" s="164">
        <v>-445366.16615384602</v>
      </c>
      <c r="E526" s="164">
        <v>-447623.025384615</v>
      </c>
      <c r="F526" s="164">
        <v>-449802.96153846098</v>
      </c>
      <c r="G526" s="164">
        <v>-456908.67384615302</v>
      </c>
      <c r="H526" s="164">
        <v>-464722.88846153801</v>
      </c>
      <c r="I526" s="164">
        <v>-472537.103076923</v>
      </c>
      <c r="J526" s="164">
        <v>-481430.93999999901</v>
      </c>
      <c r="K526" s="164">
        <v>-486681.05307692301</v>
      </c>
      <c r="L526" s="164">
        <v>-491931.16615384602</v>
      </c>
      <c r="M526" s="164">
        <v>-499030.13769230701</v>
      </c>
      <c r="N526" s="164">
        <v>-499030.13769230701</v>
      </c>
    </row>
    <row r="527" spans="1:14" x14ac:dyDescent="0.2">
      <c r="A527" s="27" t="s">
        <v>4476</v>
      </c>
      <c r="B527" s="164">
        <v>0</v>
      </c>
      <c r="C527" s="164">
        <v>0</v>
      </c>
      <c r="D527" s="164">
        <v>0</v>
      </c>
      <c r="E527" s="164">
        <v>0</v>
      </c>
      <c r="F527" s="164">
        <v>-5519.93461538461</v>
      </c>
      <c r="G527" s="164">
        <v>-10353.775384615299</v>
      </c>
      <c r="H527" s="164">
        <v>-16385.873076922999</v>
      </c>
      <c r="I527" s="164">
        <v>-15957.0769230769</v>
      </c>
      <c r="J527" s="164">
        <v>-23198.796153846099</v>
      </c>
      <c r="K527" s="164">
        <v>-31012.9053846153</v>
      </c>
      <c r="L527" s="164">
        <v>-41925.822307692302</v>
      </c>
      <c r="M527" s="164">
        <v>-53283.5846153846</v>
      </c>
      <c r="N527" s="164">
        <v>-53283.5846153846</v>
      </c>
    </row>
    <row r="528" spans="1:14" x14ac:dyDescent="0.2">
      <c r="A528" s="27" t="s">
        <v>4477</v>
      </c>
      <c r="B528" s="164">
        <v>0</v>
      </c>
      <c r="C528" s="164">
        <v>0</v>
      </c>
      <c r="D528" s="164">
        <v>0</v>
      </c>
      <c r="E528" s="164">
        <v>0</v>
      </c>
      <c r="F528" s="164">
        <v>0</v>
      </c>
      <c r="G528" s="164">
        <v>0</v>
      </c>
      <c r="H528" s="164">
        <v>0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0</v>
      </c>
    </row>
    <row r="529" spans="1:14" x14ac:dyDescent="0.2">
      <c r="A529" s="27" t="s">
        <v>4478</v>
      </c>
      <c r="B529" s="164">
        <v>-7730312.1115384595</v>
      </c>
      <c r="C529" s="164">
        <v>-7608413.2576922998</v>
      </c>
      <c r="D529" s="164">
        <v>-7522963.3007692304</v>
      </c>
      <c r="E529" s="164">
        <v>-7554214.5484615304</v>
      </c>
      <c r="F529" s="164">
        <v>-7684196.8730769204</v>
      </c>
      <c r="G529" s="164">
        <v>-7652582.4115384603</v>
      </c>
      <c r="H529" s="164">
        <v>-7691752.6292307703</v>
      </c>
      <c r="I529" s="164">
        <v>-7732230.5392307602</v>
      </c>
      <c r="J529" s="164">
        <v>-7872967.2492307601</v>
      </c>
      <c r="K529" s="164">
        <v>-7985514.83384615</v>
      </c>
      <c r="L529" s="164">
        <v>-7885158.9930769196</v>
      </c>
      <c r="M529" s="164">
        <v>-7644986.4969230704</v>
      </c>
      <c r="N529" s="164">
        <v>-7644986.4969230704</v>
      </c>
    </row>
    <row r="530" spans="1:14" x14ac:dyDescent="0.2">
      <c r="A530" s="27" t="s">
        <v>4479</v>
      </c>
      <c r="B530" s="164">
        <v>-544464.84615384601</v>
      </c>
      <c r="C530" s="164">
        <v>-543500.76923076902</v>
      </c>
      <c r="D530" s="164">
        <v>-542536.69230769202</v>
      </c>
      <c r="E530" s="164">
        <v>-541572.61538461503</v>
      </c>
      <c r="F530" s="164">
        <v>-540608.53846153803</v>
      </c>
      <c r="G530" s="164">
        <v>-539644.46153846104</v>
      </c>
      <c r="H530" s="164">
        <v>-538680.38461538404</v>
      </c>
      <c r="I530" s="164">
        <v>-537716.30769230705</v>
      </c>
      <c r="J530" s="164">
        <v>-536752.23076923005</v>
      </c>
      <c r="K530" s="164">
        <v>-535788.15384615306</v>
      </c>
      <c r="L530" s="164">
        <v>-534824.07692307595</v>
      </c>
      <c r="M530" s="164">
        <v>-533375.38461538404</v>
      </c>
      <c r="N530" s="164">
        <v>-533375.38461538404</v>
      </c>
    </row>
    <row r="531" spans="1:14" x14ac:dyDescent="0.2">
      <c r="A531" s="27" t="s">
        <v>4480</v>
      </c>
      <c r="B531" s="164">
        <v>0</v>
      </c>
      <c r="C531" s="164">
        <v>0</v>
      </c>
      <c r="D531" s="164">
        <v>0</v>
      </c>
      <c r="E531" s="164">
        <v>0</v>
      </c>
      <c r="F531" s="164">
        <v>0</v>
      </c>
      <c r="G531" s="164">
        <v>0</v>
      </c>
      <c r="H531" s="164">
        <v>0</v>
      </c>
      <c r="I531" s="164">
        <v>0</v>
      </c>
      <c r="J531" s="164">
        <v>0</v>
      </c>
      <c r="K531" s="164">
        <v>0</v>
      </c>
      <c r="L531" s="164">
        <v>0</v>
      </c>
      <c r="M531" s="164">
        <v>0</v>
      </c>
      <c r="N531" s="164">
        <v>0</v>
      </c>
    </row>
    <row r="532" spans="1:14" x14ac:dyDescent="0.2">
      <c r="A532" s="27" t="s">
        <v>4481</v>
      </c>
      <c r="B532" s="164">
        <v>0</v>
      </c>
      <c r="C532" s="164">
        <v>0</v>
      </c>
      <c r="D532" s="164">
        <v>0</v>
      </c>
      <c r="E532" s="164">
        <v>0</v>
      </c>
      <c r="F532" s="164">
        <v>0</v>
      </c>
      <c r="G532" s="164">
        <v>0</v>
      </c>
      <c r="H532" s="164">
        <v>0</v>
      </c>
      <c r="I532" s="164">
        <v>0</v>
      </c>
      <c r="J532" s="164">
        <v>0</v>
      </c>
      <c r="K532" s="164">
        <v>0</v>
      </c>
      <c r="L532" s="164">
        <v>0</v>
      </c>
      <c r="M532" s="164">
        <v>0</v>
      </c>
      <c r="N532" s="164">
        <v>0</v>
      </c>
    </row>
    <row r="533" spans="1:14" x14ac:dyDescent="0.2">
      <c r="A533" s="27" t="s">
        <v>4482</v>
      </c>
      <c r="B533" s="164">
        <v>0</v>
      </c>
      <c r="C533" s="164">
        <v>0</v>
      </c>
      <c r="D533" s="164">
        <v>0</v>
      </c>
      <c r="E533" s="164">
        <v>0</v>
      </c>
      <c r="F533" s="164">
        <v>0</v>
      </c>
      <c r="G533" s="164">
        <v>0</v>
      </c>
      <c r="H533" s="164">
        <v>0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0</v>
      </c>
    </row>
    <row r="534" spans="1:14" x14ac:dyDescent="0.2">
      <c r="A534" s="27" t="s">
        <v>4483</v>
      </c>
      <c r="B534" s="164">
        <v>0</v>
      </c>
      <c r="C534" s="164">
        <v>0</v>
      </c>
      <c r="D534" s="164">
        <v>0</v>
      </c>
      <c r="E534" s="164">
        <v>0</v>
      </c>
      <c r="F534" s="164">
        <v>-275813.07692307601</v>
      </c>
      <c r="G534" s="164">
        <v>-505169.84076922998</v>
      </c>
      <c r="H534" s="164">
        <v>-734526.60461538401</v>
      </c>
      <c r="I534" s="164">
        <v>-963883.36846153799</v>
      </c>
      <c r="J534" s="164">
        <v>-1198727.4676923</v>
      </c>
      <c r="K534" s="164">
        <v>-1433571.56692307</v>
      </c>
      <c r="L534" s="164">
        <v>-1668415.66615384</v>
      </c>
      <c r="M534" s="164">
        <v>-1907866.6823076899</v>
      </c>
      <c r="N534" s="164">
        <v>-1907866.6823076899</v>
      </c>
    </row>
    <row r="535" spans="1:14" x14ac:dyDescent="0.2">
      <c r="A535" s="27" t="s">
        <v>4484</v>
      </c>
      <c r="B535" s="164">
        <v>-632530.171538461</v>
      </c>
      <c r="C535" s="164">
        <v>-617150.21769230696</v>
      </c>
      <c r="D535" s="164">
        <v>-601871.23230769194</v>
      </c>
      <c r="E535" s="164">
        <v>-573480.69846153795</v>
      </c>
      <c r="F535" s="164">
        <v>-543601.24692307599</v>
      </c>
      <c r="G535" s="164">
        <v>-523508.84692307602</v>
      </c>
      <c r="H535" s="164">
        <v>-525832.97769230697</v>
      </c>
      <c r="I535" s="164">
        <v>-524222.72769230697</v>
      </c>
      <c r="J535" s="164">
        <v>-514622.188461538</v>
      </c>
      <c r="K535" s="164">
        <v>-502790.47153846099</v>
      </c>
      <c r="L535" s="164">
        <v>-484583.76538461499</v>
      </c>
      <c r="M535" s="164">
        <v>-484632.63230769202</v>
      </c>
      <c r="N535" s="164">
        <v>-484632.63230769202</v>
      </c>
    </row>
    <row r="536" spans="1:14" x14ac:dyDescent="0.2">
      <c r="A536" s="27" t="s">
        <v>4485</v>
      </c>
      <c r="B536" s="164">
        <v>0</v>
      </c>
      <c r="C536" s="164">
        <v>0</v>
      </c>
      <c r="D536" s="164">
        <v>0</v>
      </c>
      <c r="E536" s="164">
        <v>0</v>
      </c>
      <c r="F536" s="164">
        <v>0</v>
      </c>
      <c r="G536" s="164">
        <v>0</v>
      </c>
      <c r="H536" s="164">
        <v>0</v>
      </c>
      <c r="I536" s="164">
        <v>0</v>
      </c>
      <c r="J536" s="164">
        <v>0</v>
      </c>
      <c r="K536" s="164">
        <v>0</v>
      </c>
      <c r="L536" s="164">
        <v>0</v>
      </c>
      <c r="M536" s="164">
        <v>0</v>
      </c>
      <c r="N536" s="164">
        <v>0</v>
      </c>
    </row>
    <row r="537" spans="1:14" x14ac:dyDescent="0.2">
      <c r="A537" s="27" t="s">
        <v>4486</v>
      </c>
      <c r="B537" s="164">
        <v>-9276890.5069230702</v>
      </c>
      <c r="C537" s="164">
        <v>-7988635.9461538401</v>
      </c>
      <c r="D537" s="164">
        <v>-6700385.4461538401</v>
      </c>
      <c r="E537" s="164">
        <v>-5412139.0069230702</v>
      </c>
      <c r="F537" s="164">
        <v>-4123896.62846153</v>
      </c>
      <c r="G537" s="164">
        <v>-2835658.3107692301</v>
      </c>
      <c r="H537" s="164">
        <v>-1547424.0538461499</v>
      </c>
      <c r="I537" s="164">
        <v>-259193.85769230701</v>
      </c>
      <c r="J537" s="164">
        <v>-260267.41461538401</v>
      </c>
      <c r="K537" s="164">
        <v>-261345.03230769199</v>
      </c>
      <c r="L537" s="164">
        <v>-262426.71076922998</v>
      </c>
      <c r="M537" s="164">
        <v>-263512.45</v>
      </c>
      <c r="N537" s="164">
        <v>-263512.45</v>
      </c>
    </row>
    <row r="538" spans="1:14" x14ac:dyDescent="0.2">
      <c r="A538" s="27" t="s">
        <v>4487</v>
      </c>
      <c r="B538" s="164">
        <v>0</v>
      </c>
      <c r="C538" s="164">
        <v>0</v>
      </c>
      <c r="D538" s="164">
        <v>0</v>
      </c>
      <c r="E538" s="164">
        <v>0</v>
      </c>
      <c r="F538" s="164">
        <v>0</v>
      </c>
      <c r="G538" s="164">
        <v>0</v>
      </c>
      <c r="H538" s="164">
        <v>0</v>
      </c>
      <c r="I538" s="164">
        <v>0</v>
      </c>
      <c r="J538" s="164">
        <v>0</v>
      </c>
      <c r="K538" s="164">
        <v>0</v>
      </c>
      <c r="L538" s="164">
        <v>0</v>
      </c>
      <c r="M538" s="164">
        <v>0</v>
      </c>
      <c r="N538" s="164">
        <v>0</v>
      </c>
    </row>
    <row r="539" spans="1:14" x14ac:dyDescent="0.2">
      <c r="A539" s="27" t="s">
        <v>4488</v>
      </c>
      <c r="B539" s="164">
        <v>385.94</v>
      </c>
      <c r="C539" s="164">
        <v>385.94</v>
      </c>
      <c r="D539" s="164">
        <v>385.94</v>
      </c>
      <c r="E539" s="164">
        <v>385.94</v>
      </c>
      <c r="F539" s="164">
        <v>385.94</v>
      </c>
      <c r="G539" s="164">
        <v>385.94</v>
      </c>
      <c r="H539" s="164">
        <v>385.94</v>
      </c>
      <c r="I539" s="164">
        <v>-12636.2138461538</v>
      </c>
      <c r="J539" s="164">
        <v>-88619.136923076905</v>
      </c>
      <c r="K539" s="164">
        <v>-211170.983076923</v>
      </c>
      <c r="L539" s="164">
        <v>-300739.77230769198</v>
      </c>
      <c r="M539" s="164">
        <v>-422987.40769230702</v>
      </c>
      <c r="N539" s="164">
        <v>-422987.40769230702</v>
      </c>
    </row>
    <row r="540" spans="1:14" x14ac:dyDescent="0.2">
      <c r="A540" s="27" t="s">
        <v>4489</v>
      </c>
      <c r="B540" s="164">
        <v>0</v>
      </c>
      <c r="C540" s="164">
        <v>0</v>
      </c>
      <c r="D540" s="164">
        <v>0</v>
      </c>
      <c r="E540" s="164">
        <v>0</v>
      </c>
      <c r="F540" s="164">
        <v>0</v>
      </c>
      <c r="G540" s="164">
        <v>0</v>
      </c>
      <c r="H540" s="164">
        <v>0</v>
      </c>
      <c r="I540" s="164">
        <v>0</v>
      </c>
      <c r="J540" s="164">
        <v>0</v>
      </c>
      <c r="K540" s="164">
        <v>0</v>
      </c>
      <c r="L540" s="164">
        <v>0</v>
      </c>
      <c r="M540" s="164">
        <v>0</v>
      </c>
      <c r="N540" s="164">
        <v>0</v>
      </c>
    </row>
    <row r="541" spans="1:14" x14ac:dyDescent="0.2">
      <c r="A541" s="27" t="s">
        <v>4490</v>
      </c>
      <c r="B541" s="164">
        <v>-21351747.546153799</v>
      </c>
      <c r="C541" s="164">
        <v>-20888468.496923</v>
      </c>
      <c r="D541" s="164">
        <v>-18064202.467692301</v>
      </c>
      <c r="E541" s="164">
        <v>-18163812.372307599</v>
      </c>
      <c r="F541" s="164">
        <v>-18267906.107692301</v>
      </c>
      <c r="G541" s="164">
        <v>-18123304.555384599</v>
      </c>
      <c r="H541" s="164">
        <v>-17782933.6738461</v>
      </c>
      <c r="I541" s="164">
        <v>-17430729.615384601</v>
      </c>
      <c r="J541" s="164">
        <v>-16886031.196153801</v>
      </c>
      <c r="K541" s="164">
        <v>-16321262.046153801</v>
      </c>
      <c r="L541" s="164">
        <v>-16044760.9138461</v>
      </c>
      <c r="M541" s="164">
        <v>-15901641.4707692</v>
      </c>
      <c r="N541" s="164">
        <v>-15901641.4707692</v>
      </c>
    </row>
    <row r="542" spans="1:14" x14ac:dyDescent="0.2">
      <c r="A542" s="27" t="s">
        <v>4491</v>
      </c>
      <c r="B542" s="164">
        <v>0</v>
      </c>
      <c r="C542" s="164">
        <v>0</v>
      </c>
      <c r="D542" s="164">
        <v>0</v>
      </c>
      <c r="E542" s="164">
        <v>0</v>
      </c>
      <c r="F542" s="164">
        <v>0</v>
      </c>
      <c r="G542" s="164">
        <v>0</v>
      </c>
      <c r="H542" s="164">
        <v>0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</row>
    <row r="543" spans="1:14" x14ac:dyDescent="0.2">
      <c r="A543" s="27" t="s">
        <v>4492</v>
      </c>
      <c r="B543" s="164">
        <v>-34216725.679999903</v>
      </c>
      <c r="C543" s="164">
        <v>-34302955.307692297</v>
      </c>
      <c r="D543" s="164">
        <v>-34386886.1523076</v>
      </c>
      <c r="E543" s="164">
        <v>-34472274.226153798</v>
      </c>
      <c r="F543" s="164">
        <v>-34558165.9984615</v>
      </c>
      <c r="G543" s="164">
        <v>-34640739.582307599</v>
      </c>
      <c r="H543" s="164">
        <v>-34723489.594615303</v>
      </c>
      <c r="I543" s="164">
        <v>-34803582.013846099</v>
      </c>
      <c r="J543" s="164">
        <v>-34884831.520769201</v>
      </c>
      <c r="K543" s="164">
        <v>-34966378.8884615</v>
      </c>
      <c r="L543" s="164">
        <v>-35047461.4753846</v>
      </c>
      <c r="M543" s="164">
        <v>-35204149.020769201</v>
      </c>
      <c r="N543" s="164">
        <v>-35204149.020769201</v>
      </c>
    </row>
    <row r="544" spans="1:14" x14ac:dyDescent="0.2">
      <c r="A544" s="27" t="s">
        <v>4493</v>
      </c>
      <c r="B544" s="164">
        <v>-5707130.4953846103</v>
      </c>
      <c r="C544" s="164">
        <v>-5707162.1792307701</v>
      </c>
      <c r="D544" s="164">
        <v>-5707193.8630769197</v>
      </c>
      <c r="E544" s="164">
        <v>-5707225.5469230702</v>
      </c>
      <c r="F544" s="164">
        <v>-5740927.7261538403</v>
      </c>
      <c r="G544" s="164">
        <v>-5740959.4100000001</v>
      </c>
      <c r="H544" s="164">
        <v>-5740991.0938461497</v>
      </c>
      <c r="I544" s="164">
        <v>-5741022.7776923003</v>
      </c>
      <c r="J544" s="164">
        <v>-5741054.4615384601</v>
      </c>
      <c r="K544" s="164">
        <v>-5741086.1453846097</v>
      </c>
      <c r="L544" s="164">
        <v>-5741086.1453846097</v>
      </c>
      <c r="M544" s="164">
        <v>-5741086.1453846097</v>
      </c>
      <c r="N544" s="164">
        <v>-5741086.1453846097</v>
      </c>
    </row>
    <row r="545" spans="1:14" x14ac:dyDescent="0.2">
      <c r="A545" s="27" t="s">
        <v>4494</v>
      </c>
      <c r="B545" s="164">
        <v>0</v>
      </c>
      <c r="C545" s="164">
        <v>0</v>
      </c>
      <c r="D545" s="164">
        <v>-153461.538461538</v>
      </c>
      <c r="E545" s="164">
        <v>-306923.07692307601</v>
      </c>
      <c r="F545" s="164">
        <v>-460384.61538461503</v>
      </c>
      <c r="G545" s="164">
        <v>-568076.92307692301</v>
      </c>
      <c r="H545" s="164">
        <v>-675769.23076923005</v>
      </c>
      <c r="I545" s="164">
        <v>-783461.53846153803</v>
      </c>
      <c r="J545" s="164">
        <v>-798846.15384615306</v>
      </c>
      <c r="K545" s="164">
        <v>-814230.76923076902</v>
      </c>
      <c r="L545" s="164">
        <v>-829615.38461538404</v>
      </c>
      <c r="M545" s="164">
        <v>-829615.38461538404</v>
      </c>
      <c r="N545" s="164">
        <v>-829615.38461538404</v>
      </c>
    </row>
    <row r="546" spans="1:14" x14ac:dyDescent="0.2">
      <c r="A546" s="27" t="s">
        <v>4495</v>
      </c>
      <c r="B546" s="164">
        <v>0</v>
      </c>
      <c r="C546" s="164">
        <v>0</v>
      </c>
      <c r="D546" s="164">
        <v>0</v>
      </c>
      <c r="E546" s="164">
        <v>0</v>
      </c>
      <c r="F546" s="164">
        <v>0</v>
      </c>
      <c r="G546" s="164">
        <v>0</v>
      </c>
      <c r="H546" s="164">
        <v>0</v>
      </c>
      <c r="I546" s="164">
        <v>0</v>
      </c>
      <c r="J546" s="164">
        <v>0</v>
      </c>
      <c r="K546" s="164">
        <v>0</v>
      </c>
      <c r="L546" s="164">
        <v>0</v>
      </c>
      <c r="M546" s="164">
        <v>0</v>
      </c>
      <c r="N546" s="164">
        <v>0</v>
      </c>
    </row>
    <row r="547" spans="1:14" x14ac:dyDescent="0.2">
      <c r="A547" s="27" t="s">
        <v>4496</v>
      </c>
      <c r="B547" s="164">
        <v>-1893326.15384615</v>
      </c>
      <c r="C547" s="164">
        <v>-1703993.5384615301</v>
      </c>
      <c r="D547" s="164">
        <v>-1514660.92307692</v>
      </c>
      <c r="E547" s="164">
        <v>-1325328.3076923001</v>
      </c>
      <c r="F547" s="164">
        <v>-1135995.6923076899</v>
      </c>
      <c r="G547" s="164">
        <v>-946663.07692307699</v>
      </c>
      <c r="H547" s="164">
        <v>-757330.46153846104</v>
      </c>
      <c r="I547" s="164">
        <v>-567997.84615384601</v>
      </c>
      <c r="J547" s="164">
        <v>-378665.23076922999</v>
      </c>
      <c r="K547" s="164">
        <v>-189332.615384615</v>
      </c>
      <c r="L547" s="164">
        <v>0</v>
      </c>
      <c r="M547" s="164">
        <v>0</v>
      </c>
      <c r="N547" s="164">
        <v>0</v>
      </c>
    </row>
    <row r="548" spans="1:14" x14ac:dyDescent="0.2">
      <c r="A548" s="27" t="s">
        <v>4497</v>
      </c>
      <c r="B548" s="164">
        <v>470522.67461538402</v>
      </c>
      <c r="C548" s="164">
        <v>495440.12538461498</v>
      </c>
      <c r="D548" s="164">
        <v>524465.73307692294</v>
      </c>
      <c r="E548" s="164">
        <v>553293.68538461498</v>
      </c>
      <c r="F548" s="164">
        <v>585982.55384615296</v>
      </c>
      <c r="G548" s="164">
        <v>611309.80000000005</v>
      </c>
      <c r="H548" s="164">
        <v>635659.61076923006</v>
      </c>
      <c r="I548" s="164">
        <v>662526.64923076902</v>
      </c>
      <c r="J548" s="164">
        <v>680861.93769230705</v>
      </c>
      <c r="K548" s="164">
        <v>698049.85692307597</v>
      </c>
      <c r="L548" s="164">
        <v>714090.40692307695</v>
      </c>
      <c r="M548" s="164">
        <v>728659.584615384</v>
      </c>
      <c r="N548" s="164">
        <v>728659.584615384</v>
      </c>
    </row>
    <row r="549" spans="1:14" x14ac:dyDescent="0.2">
      <c r="A549" s="27" t="s">
        <v>4498</v>
      </c>
      <c r="B549" s="164">
        <v>-355163.84615384601</v>
      </c>
      <c r="C549" s="164">
        <v>-364928.53846153797</v>
      </c>
      <c r="D549" s="164">
        <v>-374693.23076922999</v>
      </c>
      <c r="E549" s="164">
        <v>-384457.92307692301</v>
      </c>
      <c r="F549" s="164">
        <v>-394222.61538461503</v>
      </c>
      <c r="G549" s="164">
        <v>-403987.30769230699</v>
      </c>
      <c r="H549" s="164">
        <v>-413752</v>
      </c>
      <c r="I549" s="164">
        <v>-423516.69230769202</v>
      </c>
      <c r="J549" s="164">
        <v>-433281.38461538398</v>
      </c>
      <c r="K549" s="164">
        <v>-443046.07692307601</v>
      </c>
      <c r="L549" s="164">
        <v>-415076.53846153797</v>
      </c>
      <c r="M549" s="164">
        <v>-441291.23076922999</v>
      </c>
      <c r="N549" s="164">
        <v>-441291.23076922999</v>
      </c>
    </row>
    <row r="550" spans="1:14" x14ac:dyDescent="0.2">
      <c r="A550" s="27" t="s">
        <v>4499</v>
      </c>
      <c r="B550" s="164">
        <v>-1755436.7692307599</v>
      </c>
      <c r="C550" s="164">
        <v>-1749337.15384615</v>
      </c>
      <c r="D550" s="164">
        <v>-1743237.5384615301</v>
      </c>
      <c r="E550" s="164">
        <v>-1737137.92307692</v>
      </c>
      <c r="F550" s="164">
        <v>-1731038.3076923001</v>
      </c>
      <c r="G550" s="164">
        <v>-1724938.6923076899</v>
      </c>
      <c r="H550" s="164">
        <v>-1718839.07692307</v>
      </c>
      <c r="I550" s="164">
        <v>-1712739.4615384601</v>
      </c>
      <c r="J550" s="164">
        <v>-1706639.84615384</v>
      </c>
      <c r="K550" s="164">
        <v>-1700540.2307692301</v>
      </c>
      <c r="L550" s="164">
        <v>-1553237.2307692301</v>
      </c>
      <c r="M550" s="164">
        <v>-1695150.6923076899</v>
      </c>
      <c r="N550" s="164">
        <v>-1695150.6923076899</v>
      </c>
    </row>
    <row r="551" spans="1:14" x14ac:dyDescent="0.2">
      <c r="A551" s="27" t="s">
        <v>4500</v>
      </c>
      <c r="B551" s="164">
        <v>0</v>
      </c>
      <c r="C551" s="164">
        <v>0</v>
      </c>
      <c r="D551" s="164">
        <v>0</v>
      </c>
      <c r="E551" s="164">
        <v>0</v>
      </c>
      <c r="F551" s="164">
        <v>0</v>
      </c>
      <c r="G551" s="164">
        <v>0</v>
      </c>
      <c r="H551" s="164">
        <v>0</v>
      </c>
      <c r="I551" s="164">
        <v>0</v>
      </c>
      <c r="J551" s="164">
        <v>0</v>
      </c>
      <c r="K551" s="164">
        <v>0</v>
      </c>
      <c r="L551" s="164">
        <v>0</v>
      </c>
      <c r="M551" s="164">
        <v>0</v>
      </c>
      <c r="N551" s="164">
        <v>0</v>
      </c>
    </row>
    <row r="552" spans="1:14" x14ac:dyDescent="0.2">
      <c r="A552" s="27" t="s">
        <v>4501</v>
      </c>
      <c r="B552" s="164">
        <v>-799222.15384615306</v>
      </c>
      <c r="C552" s="164">
        <v>-984777.23076923005</v>
      </c>
      <c r="D552" s="164">
        <v>-1170332.3076923001</v>
      </c>
      <c r="E552" s="164">
        <v>-1355887.3846153801</v>
      </c>
      <c r="F552" s="164">
        <v>-1541442.4615384601</v>
      </c>
      <c r="G552" s="164">
        <v>-1726997.5384615301</v>
      </c>
      <c r="H552" s="164">
        <v>-1912552.6153846099</v>
      </c>
      <c r="I552" s="164">
        <v>-2098107.6923076902</v>
      </c>
      <c r="J552" s="164">
        <v>-2283662.7692307699</v>
      </c>
      <c r="K552" s="164">
        <v>-2469217.84615384</v>
      </c>
      <c r="L552" s="164">
        <v>-2433541.84615384</v>
      </c>
      <c r="M552" s="164">
        <v>-2651581.3076923001</v>
      </c>
      <c r="N552" s="164">
        <v>-2651581.3076923001</v>
      </c>
    </row>
    <row r="553" spans="1:14" x14ac:dyDescent="0.2">
      <c r="A553" s="27" t="s">
        <v>4502</v>
      </c>
      <c r="B553" s="164">
        <v>0</v>
      </c>
      <c r="C553" s="164">
        <v>0</v>
      </c>
      <c r="D553" s="164">
        <v>0</v>
      </c>
      <c r="E553" s="164">
        <v>0</v>
      </c>
      <c r="F553" s="164">
        <v>0</v>
      </c>
      <c r="G553" s="164">
        <v>0</v>
      </c>
      <c r="H553" s="164">
        <v>0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0</v>
      </c>
    </row>
    <row r="554" spans="1:14" x14ac:dyDescent="0.2">
      <c r="A554" s="27" t="s">
        <v>4503</v>
      </c>
      <c r="B554" s="164">
        <v>-937628.69230769202</v>
      </c>
      <c r="C554" s="164">
        <v>-939732.53846153803</v>
      </c>
      <c r="D554" s="164">
        <v>-941836.38461538404</v>
      </c>
      <c r="E554" s="164">
        <v>-943940.23076923098</v>
      </c>
      <c r="F554" s="164">
        <v>-946044.07692307699</v>
      </c>
      <c r="G554" s="164">
        <v>-948147.92307692301</v>
      </c>
      <c r="H554" s="164">
        <v>-950251.76923076902</v>
      </c>
      <c r="I554" s="164">
        <v>-952355.61538461503</v>
      </c>
      <c r="J554" s="164">
        <v>-954459.46153846104</v>
      </c>
      <c r="K554" s="164">
        <v>-956563.30769230705</v>
      </c>
      <c r="L554" s="164">
        <v>-958667.15384615399</v>
      </c>
      <c r="M554" s="164">
        <v>-949618.84615384601</v>
      </c>
      <c r="N554" s="164">
        <v>-949618.84615384601</v>
      </c>
    </row>
    <row r="555" spans="1:14" x14ac:dyDescent="0.2">
      <c r="A555" s="30" t="s">
        <v>4504</v>
      </c>
      <c r="B555" s="164">
        <v>-107995370.351538</v>
      </c>
      <c r="C555" s="164">
        <v>-106699230.434615</v>
      </c>
      <c r="D555" s="164">
        <v>-102405445.984615</v>
      </c>
      <c r="E555" s="164">
        <v>-100764492.09076899</v>
      </c>
      <c r="F555" s="164">
        <v>-99540115.803846106</v>
      </c>
      <c r="G555" s="164">
        <v>-97448267.279999897</v>
      </c>
      <c r="H555" s="164">
        <v>-94730760.782307699</v>
      </c>
      <c r="I555" s="164">
        <v>-91992775.438461497</v>
      </c>
      <c r="J555" s="164">
        <v>-90971702.298461497</v>
      </c>
      <c r="K555" s="164">
        <v>-90005614.758461505</v>
      </c>
      <c r="L555" s="164">
        <v>-90374577.252307594</v>
      </c>
      <c r="M555" s="164">
        <v>-91664320.290769204</v>
      </c>
      <c r="N555" s="164">
        <v>-91664320.290769204</v>
      </c>
    </row>
    <row r="556" spans="1:14" x14ac:dyDescent="0.2">
      <c r="A556" s="27" t="s">
        <v>4505</v>
      </c>
      <c r="B556" s="164">
        <v>-21463525.534615301</v>
      </c>
      <c r="C556" s="164">
        <v>-21604162.370000001</v>
      </c>
      <c r="D556" s="164">
        <v>-21745770.474615298</v>
      </c>
      <c r="E556" s="164">
        <v>-21888356.7315384</v>
      </c>
      <c r="F556" s="164">
        <v>-21932038.546153799</v>
      </c>
      <c r="G556" s="164">
        <v>-21724696.646923002</v>
      </c>
      <c r="H556" s="164">
        <v>-21264509.452307601</v>
      </c>
      <c r="I556" s="164">
        <v>-20549642.165384602</v>
      </c>
      <c r="J556" s="164">
        <v>-19737164.52</v>
      </c>
      <c r="K556" s="164">
        <v>-18860728.709230699</v>
      </c>
      <c r="L556" s="164">
        <v>-17919870.4861538</v>
      </c>
      <c r="M556" s="164">
        <v>-16867735.404615302</v>
      </c>
      <c r="N556" s="164">
        <v>-16867735.404615302</v>
      </c>
    </row>
    <row r="557" spans="1:14" x14ac:dyDescent="0.2">
      <c r="A557" s="27" t="s">
        <v>4506</v>
      </c>
      <c r="B557" s="164">
        <v>0</v>
      </c>
      <c r="C557" s="164">
        <v>0</v>
      </c>
      <c r="D557" s="164">
        <v>0</v>
      </c>
      <c r="E557" s="164">
        <v>0</v>
      </c>
      <c r="F557" s="164">
        <v>0</v>
      </c>
      <c r="G557" s="164">
        <v>0</v>
      </c>
      <c r="H557" s="164">
        <v>0</v>
      </c>
      <c r="I557" s="164">
        <v>0</v>
      </c>
      <c r="J557" s="164">
        <v>0</v>
      </c>
      <c r="K557" s="164">
        <v>0</v>
      </c>
      <c r="L557" s="164">
        <v>0</v>
      </c>
      <c r="M557" s="164">
        <v>0</v>
      </c>
      <c r="N557" s="164">
        <v>0</v>
      </c>
    </row>
    <row r="558" spans="1:14" x14ac:dyDescent="0.2">
      <c r="A558" s="27" t="s">
        <v>4507</v>
      </c>
      <c r="B558" s="164">
        <v>0</v>
      </c>
      <c r="C558" s="164">
        <v>0</v>
      </c>
      <c r="D558" s="164">
        <v>0</v>
      </c>
      <c r="E558" s="164">
        <v>0</v>
      </c>
      <c r="F558" s="164">
        <v>0</v>
      </c>
      <c r="G558" s="164">
        <v>0</v>
      </c>
      <c r="H558" s="164">
        <v>0</v>
      </c>
      <c r="I558" s="164">
        <v>0</v>
      </c>
      <c r="J558" s="164">
        <v>0</v>
      </c>
      <c r="K558" s="164">
        <v>0</v>
      </c>
      <c r="L558" s="164">
        <v>0</v>
      </c>
      <c r="M558" s="164">
        <v>0</v>
      </c>
      <c r="N558" s="164">
        <v>0</v>
      </c>
    </row>
    <row r="559" spans="1:14" x14ac:dyDescent="0.2">
      <c r="A559" s="27" t="s">
        <v>4508</v>
      </c>
      <c r="B559" s="164">
        <v>-44834000.199230701</v>
      </c>
      <c r="C559" s="164">
        <v>-44972829.4207692</v>
      </c>
      <c r="D559" s="164">
        <v>-45111900.191538401</v>
      </c>
      <c r="E559" s="164">
        <v>-45251212.992307603</v>
      </c>
      <c r="F559" s="164">
        <v>-45390956.552307703</v>
      </c>
      <c r="G559" s="164">
        <v>-45534713.493846104</v>
      </c>
      <c r="H559" s="164">
        <v>-45679114.738461502</v>
      </c>
      <c r="I559" s="164">
        <v>-45824162.180769198</v>
      </c>
      <c r="J559" s="164">
        <v>-46056275.746153802</v>
      </c>
      <c r="K559" s="164">
        <v>-46289370.5076923</v>
      </c>
      <c r="L559" s="164">
        <v>-46541014.615384601</v>
      </c>
      <c r="M559" s="164">
        <v>-46796206.0684615</v>
      </c>
      <c r="N559" s="164">
        <v>-46796206.0684615</v>
      </c>
    </row>
    <row r="560" spans="1:14" x14ac:dyDescent="0.2">
      <c r="A560" s="30" t="s">
        <v>4509</v>
      </c>
      <c r="B560" s="164">
        <v>-66297525.733846098</v>
      </c>
      <c r="C560" s="164">
        <v>-66576991.790769197</v>
      </c>
      <c r="D560" s="164">
        <v>-66857670.666153803</v>
      </c>
      <c r="E560" s="164">
        <v>-67139569.723846093</v>
      </c>
      <c r="F560" s="164">
        <v>-67322995.098461494</v>
      </c>
      <c r="G560" s="164">
        <v>-67259410.140769199</v>
      </c>
      <c r="H560" s="164">
        <v>-66943624.190769203</v>
      </c>
      <c r="I560" s="164">
        <v>-66373804.346153803</v>
      </c>
      <c r="J560" s="164">
        <v>-65793440.266153798</v>
      </c>
      <c r="K560" s="164">
        <v>-65150099.216922998</v>
      </c>
      <c r="L560" s="164">
        <v>-64460885.101538397</v>
      </c>
      <c r="M560" s="164">
        <v>-63663941.473076902</v>
      </c>
      <c r="N560" s="164">
        <v>-63663941.473076902</v>
      </c>
    </row>
    <row r="561" spans="1:16" x14ac:dyDescent="0.2">
      <c r="A561" s="27" t="s">
        <v>4510</v>
      </c>
      <c r="B561" s="164">
        <v>0</v>
      </c>
      <c r="C561" s="164">
        <v>0</v>
      </c>
      <c r="D561" s="164">
        <v>0</v>
      </c>
      <c r="E561" s="164">
        <v>0</v>
      </c>
      <c r="F561" s="164">
        <v>0</v>
      </c>
      <c r="G561" s="164">
        <v>0</v>
      </c>
      <c r="H561" s="164">
        <v>0</v>
      </c>
      <c r="I561" s="164">
        <v>0</v>
      </c>
      <c r="J561" s="164">
        <v>0</v>
      </c>
      <c r="K561" s="164">
        <v>0</v>
      </c>
      <c r="L561" s="164">
        <v>0</v>
      </c>
      <c r="M561" s="164">
        <v>0</v>
      </c>
      <c r="N561" s="164">
        <v>0</v>
      </c>
    </row>
    <row r="562" spans="1:16" x14ac:dyDescent="0.2">
      <c r="A562" s="27" t="s">
        <v>4511</v>
      </c>
      <c r="B562" s="164">
        <v>0</v>
      </c>
      <c r="C562" s="164">
        <v>0</v>
      </c>
      <c r="D562" s="164">
        <v>-255843.42076923</v>
      </c>
      <c r="E562" s="164">
        <v>-511686.84153846098</v>
      </c>
      <c r="F562" s="164">
        <v>-767530.26230769197</v>
      </c>
      <c r="G562" s="164">
        <v>-767530.26230769197</v>
      </c>
      <c r="H562" s="164">
        <v>-767530.26230769197</v>
      </c>
      <c r="I562" s="164">
        <v>-767530.26230769197</v>
      </c>
      <c r="J562" s="164">
        <v>-767530.26230769197</v>
      </c>
      <c r="K562" s="164">
        <v>-767530.26230769197</v>
      </c>
      <c r="L562" s="164">
        <v>-767530.26230769197</v>
      </c>
      <c r="M562" s="164">
        <v>-1919349.89307692</v>
      </c>
      <c r="N562" s="164">
        <v>-1919349.89307692</v>
      </c>
    </row>
    <row r="563" spans="1:16" x14ac:dyDescent="0.2">
      <c r="A563" s="27" t="s">
        <v>4512</v>
      </c>
      <c r="B563" s="164">
        <v>0</v>
      </c>
      <c r="C563" s="164">
        <v>0</v>
      </c>
      <c r="D563" s="164">
        <v>0</v>
      </c>
      <c r="E563" s="164">
        <v>0</v>
      </c>
      <c r="F563" s="164">
        <v>0</v>
      </c>
      <c r="G563" s="164">
        <v>0</v>
      </c>
      <c r="H563" s="164">
        <v>0</v>
      </c>
      <c r="I563" s="164">
        <v>0</v>
      </c>
      <c r="J563" s="164">
        <v>0</v>
      </c>
      <c r="K563" s="164">
        <v>0</v>
      </c>
      <c r="L563" s="164">
        <v>0</v>
      </c>
      <c r="M563" s="164">
        <v>0</v>
      </c>
      <c r="N563" s="164">
        <v>0</v>
      </c>
    </row>
    <row r="564" spans="1:16" x14ac:dyDescent="0.2">
      <c r="A564" s="27" t="s">
        <v>4513</v>
      </c>
      <c r="B564" s="164">
        <v>0</v>
      </c>
      <c r="C564" s="164">
        <v>0</v>
      </c>
      <c r="D564" s="164">
        <v>0</v>
      </c>
      <c r="E564" s="164">
        <v>0</v>
      </c>
      <c r="F564" s="164">
        <v>0</v>
      </c>
      <c r="G564" s="164">
        <v>0</v>
      </c>
      <c r="H564" s="164">
        <v>0</v>
      </c>
      <c r="I564" s="164">
        <v>0</v>
      </c>
      <c r="J564" s="164">
        <v>0</v>
      </c>
      <c r="K564" s="164">
        <v>0</v>
      </c>
      <c r="L564" s="164">
        <v>0</v>
      </c>
      <c r="M564" s="164">
        <v>0</v>
      </c>
      <c r="N564" s="164">
        <v>0</v>
      </c>
    </row>
    <row r="565" spans="1:16" x14ac:dyDescent="0.2">
      <c r="A565" s="30" t="s">
        <v>4514</v>
      </c>
      <c r="B565" s="164">
        <v>0</v>
      </c>
      <c r="C565" s="164">
        <v>0</v>
      </c>
      <c r="D565" s="164">
        <v>-255843.42076923</v>
      </c>
      <c r="E565" s="164">
        <v>-511686.84153846098</v>
      </c>
      <c r="F565" s="164">
        <v>-767530.26230769197</v>
      </c>
      <c r="G565" s="164">
        <v>-767530.26230769197</v>
      </c>
      <c r="H565" s="164">
        <v>-767530.26230769197</v>
      </c>
      <c r="I565" s="164">
        <v>-767530.26230769197</v>
      </c>
      <c r="J565" s="164">
        <v>-767530.26230769197</v>
      </c>
      <c r="K565" s="164">
        <v>-767530.26230769197</v>
      </c>
      <c r="L565" s="164">
        <v>-767530.26230769197</v>
      </c>
      <c r="M565" s="164">
        <v>-1919349.89307692</v>
      </c>
      <c r="N565" s="164">
        <v>-1919349.89307692</v>
      </c>
    </row>
    <row r="566" spans="1:16" x14ac:dyDescent="0.2">
      <c r="A566" s="27" t="s">
        <v>4515</v>
      </c>
      <c r="B566" s="164">
        <v>-12551877.1292307</v>
      </c>
      <c r="C566" s="164">
        <v>-12892704.3130769</v>
      </c>
      <c r="D566" s="164">
        <v>-11805058.6638461</v>
      </c>
      <c r="E566" s="164">
        <v>-11805058.6638461</v>
      </c>
      <c r="F566" s="164">
        <v>-11805058.6638461</v>
      </c>
      <c r="G566" s="164">
        <v>-11805058.6638461</v>
      </c>
      <c r="H566" s="164">
        <v>-9298511.9423076902</v>
      </c>
      <c r="I566" s="164">
        <v>-6791965.2207692303</v>
      </c>
      <c r="J566" s="164">
        <v>-4285418.4992307601</v>
      </c>
      <c r="K566" s="164">
        <v>-4285418.4992307601</v>
      </c>
      <c r="L566" s="164">
        <v>-4285418.4992307601</v>
      </c>
      <c r="M566" s="164">
        <v>-4285418.4992307601</v>
      </c>
      <c r="N566" s="164">
        <v>-4285418.4992307601</v>
      </c>
    </row>
    <row r="567" spans="1:16" x14ac:dyDescent="0.2">
      <c r="A567" s="27" t="s">
        <v>4516</v>
      </c>
      <c r="B567" s="164">
        <v>0</v>
      </c>
      <c r="C567" s="164">
        <v>0</v>
      </c>
      <c r="D567" s="164">
        <v>0</v>
      </c>
      <c r="E567" s="164">
        <v>0</v>
      </c>
      <c r="F567" s="164">
        <v>0</v>
      </c>
      <c r="G567" s="164">
        <v>0</v>
      </c>
      <c r="H567" s="164">
        <v>0</v>
      </c>
      <c r="I567" s="164">
        <v>0</v>
      </c>
      <c r="J567" s="164">
        <v>0</v>
      </c>
      <c r="K567" s="164">
        <v>0</v>
      </c>
      <c r="L567" s="164">
        <v>0</v>
      </c>
      <c r="M567" s="164">
        <v>0</v>
      </c>
      <c r="N567" s="164">
        <v>0</v>
      </c>
    </row>
    <row r="568" spans="1:16" x14ac:dyDescent="0.2">
      <c r="A568" s="30" t="s">
        <v>4517</v>
      </c>
      <c r="B568" s="164">
        <v>-12551877.1292307</v>
      </c>
      <c r="C568" s="164">
        <v>-12892704.3130769</v>
      </c>
      <c r="D568" s="164">
        <v>-11805058.6638461</v>
      </c>
      <c r="E568" s="164">
        <v>-11805058.6638461</v>
      </c>
      <c r="F568" s="164">
        <v>-11805058.6638461</v>
      </c>
      <c r="G568" s="164">
        <v>-11805058.6638461</v>
      </c>
      <c r="H568" s="164">
        <v>-9298511.9423076902</v>
      </c>
      <c r="I568" s="164">
        <v>-6791965.2207692303</v>
      </c>
      <c r="J568" s="164">
        <v>-4285418.4992307601</v>
      </c>
      <c r="K568" s="164">
        <v>-4285418.4992307601</v>
      </c>
      <c r="L568" s="164">
        <v>-4285418.4992307601</v>
      </c>
      <c r="M568" s="164">
        <v>-4285418.4992307601</v>
      </c>
      <c r="N568" s="164">
        <v>-4285418.4992307601</v>
      </c>
    </row>
    <row r="569" spans="1:16" x14ac:dyDescent="0.2">
      <c r="A569" s="30" t="s">
        <v>4518</v>
      </c>
      <c r="B569" s="164">
        <v>-1248932700.9269199</v>
      </c>
      <c r="C569" s="164">
        <v>-1264298600.7130699</v>
      </c>
      <c r="D569" s="164">
        <v>-1268864224.44384</v>
      </c>
      <c r="E569" s="164">
        <v>-1283990083.9915299</v>
      </c>
      <c r="F569" s="164">
        <v>-1296972377.4300001</v>
      </c>
      <c r="G569" s="164">
        <v>-1292396169.8922999</v>
      </c>
      <c r="H569" s="164">
        <v>-1281647777.0915301</v>
      </c>
      <c r="I569" s="164">
        <v>-1282737193.10923</v>
      </c>
      <c r="J569" s="164">
        <v>-1292905944.8799901</v>
      </c>
      <c r="K569" s="164">
        <v>-1315013582.0915301</v>
      </c>
      <c r="L569" s="164">
        <v>-1320969453.9907601</v>
      </c>
      <c r="M569" s="164">
        <v>-1322606394.9207699</v>
      </c>
      <c r="N569" s="164">
        <v>-1322606394.9207699</v>
      </c>
    </row>
    <row r="570" spans="1:16" x14ac:dyDescent="0.2">
      <c r="A570" s="27" t="s">
        <v>4519</v>
      </c>
    </row>
    <row r="571" spans="1:16" x14ac:dyDescent="0.2">
      <c r="A571" s="27" t="s">
        <v>4520</v>
      </c>
    </row>
    <row r="572" spans="1:16" s="333" customFormat="1" x14ac:dyDescent="0.2">
      <c r="A572" s="334" t="s">
        <v>4521</v>
      </c>
      <c r="B572" s="333">
        <v>-17115946.793076899</v>
      </c>
      <c r="C572" s="333">
        <v>-17935476.1676923</v>
      </c>
      <c r="D572" s="333">
        <v>-18870291.367692299</v>
      </c>
      <c r="E572" s="333">
        <v>-19846967.779230699</v>
      </c>
      <c r="F572" s="333">
        <v>-20885930.480769198</v>
      </c>
      <c r="G572" s="333">
        <v>-21888632.617692299</v>
      </c>
      <c r="H572" s="333">
        <v>-22919592.883076899</v>
      </c>
      <c r="I572" s="333">
        <v>-23914238.865384601</v>
      </c>
      <c r="J572" s="333">
        <v>-24863108.973076899</v>
      </c>
      <c r="K572" s="333">
        <v>-25822906.7576923</v>
      </c>
      <c r="L572" s="333">
        <v>-26817540.360769201</v>
      </c>
      <c r="M572" s="333">
        <v>-27824198.284615301</v>
      </c>
      <c r="N572" s="333">
        <v>-27824198.284615301</v>
      </c>
    </row>
    <row r="573" spans="1:16" x14ac:dyDescent="0.2">
      <c r="A573" s="27" t="s">
        <v>4522</v>
      </c>
      <c r="B573" s="164">
        <v>-10157424.0807692</v>
      </c>
      <c r="C573" s="164">
        <v>-12293886.116153801</v>
      </c>
      <c r="D573" s="164">
        <v>-14312418.111538401</v>
      </c>
      <c r="E573" s="164">
        <v>-16887065.266922999</v>
      </c>
      <c r="F573" s="164">
        <v>-19390552.284615301</v>
      </c>
      <c r="G573" s="164">
        <v>-21816772.4038461</v>
      </c>
      <c r="H573" s="164">
        <v>-24156383.129999999</v>
      </c>
      <c r="I573" s="164">
        <v>-26211225.767692301</v>
      </c>
      <c r="J573" s="164">
        <v>-25942710.6753846</v>
      </c>
      <c r="K573" s="164">
        <v>-23828552.935384601</v>
      </c>
      <c r="L573" s="164">
        <v>-21961787.513076901</v>
      </c>
      <c r="M573" s="164">
        <v>-20788135.870769199</v>
      </c>
      <c r="N573" s="164">
        <v>-20788135.870769199</v>
      </c>
    </row>
    <row r="574" spans="1:16" x14ac:dyDescent="0.2">
      <c r="A574" s="27" t="s">
        <v>4523</v>
      </c>
      <c r="B574" s="164">
        <v>-260199.03615384601</v>
      </c>
      <c r="C574" s="164">
        <v>-289032.83076922997</v>
      </c>
      <c r="D574" s="164">
        <v>-315741.188461538</v>
      </c>
      <c r="E574" s="164">
        <v>-324107.56307692302</v>
      </c>
      <c r="F574" s="164">
        <v>-333314.49538461497</v>
      </c>
      <c r="G574" s="164">
        <v>-337784.30692307599</v>
      </c>
      <c r="H574" s="164">
        <v>-335538.36846153799</v>
      </c>
      <c r="I574" s="164">
        <v>-330782.69923076901</v>
      </c>
      <c r="J574" s="164">
        <v>-329942.96999999997</v>
      </c>
      <c r="K574" s="164">
        <v>-331685.79384615301</v>
      </c>
      <c r="L574" s="164">
        <v>-332084.68538461498</v>
      </c>
      <c r="M574" s="164">
        <v>-332483.57692307601</v>
      </c>
      <c r="N574" s="164">
        <v>-332483.57692307601</v>
      </c>
    </row>
    <row r="575" spans="1:16" s="333" customFormat="1" x14ac:dyDescent="0.2">
      <c r="A575" s="332" t="s">
        <v>4524</v>
      </c>
      <c r="B575" s="333">
        <v>-10417623.116923001</v>
      </c>
      <c r="C575" s="333">
        <v>-12582918.946923001</v>
      </c>
      <c r="D575" s="333">
        <v>-14628159.2999999</v>
      </c>
      <c r="E575" s="333">
        <v>-17211172.829999998</v>
      </c>
      <c r="F575" s="333">
        <v>-19723866.780000001</v>
      </c>
      <c r="G575" s="333">
        <v>-22154556.710769199</v>
      </c>
      <c r="H575" s="333">
        <v>-24491921.4984615</v>
      </c>
      <c r="I575" s="333">
        <v>-26542008.466922998</v>
      </c>
      <c r="J575" s="333">
        <v>-26272653.645384599</v>
      </c>
      <c r="K575" s="333">
        <v>-24160238.729230698</v>
      </c>
      <c r="L575" s="333">
        <v>-22293872.198461499</v>
      </c>
      <c r="M575" s="333">
        <v>-21120619.447692301</v>
      </c>
      <c r="N575" s="333">
        <v>-21120619.447692301</v>
      </c>
      <c r="P575" s="164"/>
    </row>
    <row r="576" spans="1:16" x14ac:dyDescent="0.2">
      <c r="A576" s="27" t="s">
        <v>4525</v>
      </c>
      <c r="B576" s="164">
        <v>-1662768.6276922999</v>
      </c>
      <c r="C576" s="164">
        <v>-1644157.5284615301</v>
      </c>
      <c r="D576" s="164">
        <v>-1624944.1776922999</v>
      </c>
      <c r="E576" s="164">
        <v>-1605128.5753846101</v>
      </c>
      <c r="F576" s="164">
        <v>-1584710.7215384601</v>
      </c>
      <c r="G576" s="164">
        <v>-1563690.61615384</v>
      </c>
      <c r="H576" s="164">
        <v>-1694640.8276923001</v>
      </c>
      <c r="I576" s="164">
        <v>-1673247.64846153</v>
      </c>
      <c r="J576" s="164">
        <v>-1648604.43615384</v>
      </c>
      <c r="K576" s="164">
        <v>-1620711.19076923</v>
      </c>
      <c r="L576" s="164">
        <v>-1589567.9123076899</v>
      </c>
      <c r="M576" s="164">
        <v>-1555174.6107692299</v>
      </c>
      <c r="N576" s="164">
        <v>-1555174.6107692299</v>
      </c>
      <c r="O576" s="164">
        <f>+'Historical Year'!L566</f>
        <v>-1555.17461076923</v>
      </c>
    </row>
    <row r="577" spans="1:16" x14ac:dyDescent="0.2">
      <c r="A577" s="27" t="s">
        <v>4526</v>
      </c>
      <c r="B577" s="164">
        <v>-12385727.1361538</v>
      </c>
      <c r="C577" s="164">
        <v>-11205652.936922999</v>
      </c>
      <c r="D577" s="164">
        <v>-9918592.7484615296</v>
      </c>
      <c r="E577" s="164">
        <v>-9949697.9915384594</v>
      </c>
      <c r="F577" s="164">
        <v>-10328933.252307599</v>
      </c>
      <c r="G577" s="164">
        <v>-9732883.3299999908</v>
      </c>
      <c r="H577" s="164">
        <v>-9194186.7446153797</v>
      </c>
      <c r="I577" s="164">
        <v>-8655490.1592307594</v>
      </c>
      <c r="J577" s="164">
        <v>-8116793.5738461502</v>
      </c>
      <c r="K577" s="164">
        <v>-7618958.7107692296</v>
      </c>
      <c r="L577" s="164">
        <v>-7121123.8476922996</v>
      </c>
      <c r="M577" s="164">
        <v>-6623288.9846153799</v>
      </c>
      <c r="N577" s="164">
        <v>-6623288.9846153799</v>
      </c>
      <c r="P577" s="164">
        <f>+N577</f>
        <v>-6623288.9846153799</v>
      </c>
    </row>
    <row r="578" spans="1:16" x14ac:dyDescent="0.2">
      <c r="A578" s="27" t="s">
        <v>4527</v>
      </c>
      <c r="B578" s="164">
        <v>0</v>
      </c>
      <c r="C578" s="164">
        <v>0</v>
      </c>
      <c r="D578" s="164">
        <v>0</v>
      </c>
      <c r="E578" s="164">
        <v>0</v>
      </c>
      <c r="F578" s="164">
        <v>0</v>
      </c>
      <c r="G578" s="164">
        <v>0</v>
      </c>
      <c r="H578" s="164">
        <v>0</v>
      </c>
      <c r="I578" s="164">
        <v>0</v>
      </c>
      <c r="J578" s="164">
        <v>0</v>
      </c>
      <c r="K578" s="164">
        <v>0</v>
      </c>
      <c r="L578" s="164">
        <v>0</v>
      </c>
      <c r="M578" s="164">
        <v>0</v>
      </c>
      <c r="N578" s="164">
        <v>0</v>
      </c>
    </row>
    <row r="579" spans="1:16" x14ac:dyDescent="0.2">
      <c r="A579" s="27" t="s">
        <v>4528</v>
      </c>
      <c r="B579" s="164">
        <v>0</v>
      </c>
      <c r="C579" s="164">
        <v>0</v>
      </c>
      <c r="D579" s="164">
        <v>0</v>
      </c>
      <c r="E579" s="164">
        <v>0</v>
      </c>
      <c r="F579" s="164">
        <v>0</v>
      </c>
      <c r="G579" s="164">
        <v>0</v>
      </c>
      <c r="H579" s="164">
        <v>0</v>
      </c>
      <c r="I579" s="164">
        <v>0</v>
      </c>
      <c r="J579" s="164">
        <v>0</v>
      </c>
      <c r="K579" s="164">
        <v>0</v>
      </c>
      <c r="L579" s="164">
        <v>0</v>
      </c>
      <c r="M579" s="164">
        <v>0</v>
      </c>
      <c r="N579" s="164">
        <v>0</v>
      </c>
    </row>
    <row r="580" spans="1:16" x14ac:dyDescent="0.2">
      <c r="A580" s="27" t="s">
        <v>4529</v>
      </c>
      <c r="B580" s="164">
        <v>0</v>
      </c>
      <c r="C580" s="164">
        <v>0</v>
      </c>
      <c r="D580" s="164">
        <v>0</v>
      </c>
      <c r="E580" s="164">
        <v>0</v>
      </c>
      <c r="F580" s="164">
        <v>0</v>
      </c>
      <c r="G580" s="164">
        <v>0</v>
      </c>
      <c r="H580" s="164">
        <v>0</v>
      </c>
      <c r="I580" s="164">
        <v>0</v>
      </c>
      <c r="J580" s="164">
        <v>0</v>
      </c>
      <c r="K580" s="164">
        <v>0</v>
      </c>
      <c r="L580" s="164">
        <v>0</v>
      </c>
      <c r="M580" s="164">
        <v>0</v>
      </c>
      <c r="N580" s="164">
        <v>0</v>
      </c>
    </row>
    <row r="581" spans="1:16" s="341" customFormat="1" x14ac:dyDescent="0.2">
      <c r="A581" s="340" t="s">
        <v>4530</v>
      </c>
      <c r="B581" s="341">
        <v>0</v>
      </c>
      <c r="C581" s="341">
        <v>0</v>
      </c>
      <c r="D581" s="341">
        <v>0</v>
      </c>
      <c r="E581" s="341">
        <v>0</v>
      </c>
      <c r="F581" s="341">
        <v>0</v>
      </c>
      <c r="G581" s="341">
        <v>0</v>
      </c>
      <c r="H581" s="341">
        <v>0</v>
      </c>
      <c r="I581" s="341">
        <v>0</v>
      </c>
      <c r="J581" s="341">
        <v>0</v>
      </c>
      <c r="K581" s="341">
        <v>0</v>
      </c>
      <c r="L581" s="341">
        <v>0</v>
      </c>
      <c r="M581" s="341">
        <v>0</v>
      </c>
      <c r="N581" s="341">
        <v>0</v>
      </c>
    </row>
    <row r="582" spans="1:16" x14ac:dyDescent="0.2">
      <c r="A582" s="27" t="s">
        <v>4531</v>
      </c>
      <c r="B582" s="164">
        <v>-1106716.6123076901</v>
      </c>
      <c r="C582" s="164">
        <v>-1100385.0007692301</v>
      </c>
      <c r="D582" s="164">
        <v>-1095151.8407692299</v>
      </c>
      <c r="E582" s="164">
        <v>-1090906.2169230699</v>
      </c>
      <c r="F582" s="164">
        <v>-1088201.65153846</v>
      </c>
      <c r="G582" s="164">
        <v>-1080465.1876923</v>
      </c>
      <c r="H582" s="164">
        <v>-1072962.69</v>
      </c>
      <c r="I582" s="164">
        <v>-1065361.46076923</v>
      </c>
      <c r="J582" s="164">
        <v>-1054664.0876923001</v>
      </c>
      <c r="K582" s="164">
        <v>-1044943.57076923</v>
      </c>
      <c r="L582" s="164">
        <v>-1035236.99923076</v>
      </c>
      <c r="M582" s="164">
        <v>-1027340.03923076</v>
      </c>
      <c r="N582" s="164">
        <v>-1027340.03923076</v>
      </c>
      <c r="P582" s="164">
        <f>+N582</f>
        <v>-1027340.03923076</v>
      </c>
    </row>
    <row r="583" spans="1:16" x14ac:dyDescent="0.2">
      <c r="A583" s="27" t="s">
        <v>4532</v>
      </c>
      <c r="B583" s="164">
        <v>-10121588.530769199</v>
      </c>
      <c r="C583" s="164">
        <v>-10105109.4699999</v>
      </c>
      <c r="D583" s="164">
        <v>-10090206.9238461</v>
      </c>
      <c r="E583" s="164">
        <v>-10071691.458461501</v>
      </c>
      <c r="F583" s="164">
        <v>-10052994.4115384</v>
      </c>
      <c r="G583" s="164">
        <v>-10037650.7346153</v>
      </c>
      <c r="H583" s="164">
        <v>-10021803.0515384</v>
      </c>
      <c r="I583" s="164">
        <v>-9973726.0723076891</v>
      </c>
      <c r="J583" s="164">
        <v>-9919157.4176922999</v>
      </c>
      <c r="K583" s="164">
        <v>-9859866.8561538402</v>
      </c>
      <c r="L583" s="164">
        <v>-9797640.5784615297</v>
      </c>
      <c r="M583" s="164">
        <v>-9720217.9961538408</v>
      </c>
      <c r="N583" s="164">
        <v>-9720217.9961538408</v>
      </c>
      <c r="O583" s="164">
        <f>+'Historical Year'!L562</f>
        <v>-9720.2179961538404</v>
      </c>
    </row>
    <row r="584" spans="1:16" x14ac:dyDescent="0.2">
      <c r="A584" s="27" t="s">
        <v>4533</v>
      </c>
      <c r="B584" s="164">
        <v>-20297249.841538399</v>
      </c>
      <c r="C584" s="164">
        <v>-20631510.628461499</v>
      </c>
      <c r="D584" s="164">
        <v>-20653745.673076902</v>
      </c>
      <c r="E584" s="164">
        <v>-20476802.361538399</v>
      </c>
      <c r="F584" s="164">
        <v>-20192035.916923001</v>
      </c>
      <c r="G584" s="164">
        <v>-19716263.454615299</v>
      </c>
      <c r="H584" s="164">
        <v>-19285188.9923076</v>
      </c>
      <c r="I584" s="164">
        <v>-18856980.357692301</v>
      </c>
      <c r="J584" s="164">
        <v>-18446117.000769202</v>
      </c>
      <c r="K584" s="164">
        <v>-17983313.881538399</v>
      </c>
      <c r="L584" s="164">
        <v>-17558620.196153801</v>
      </c>
      <c r="M584" s="164">
        <v>-17168705.790769201</v>
      </c>
      <c r="N584" s="164">
        <v>-17168705.790769201</v>
      </c>
      <c r="O584" s="164">
        <f>+'Historical Year'!L560</f>
        <v>-17168.7057907692</v>
      </c>
    </row>
    <row r="585" spans="1:16" x14ac:dyDescent="0.2">
      <c r="A585" s="27" t="s">
        <v>4534</v>
      </c>
      <c r="B585" s="164">
        <v>0</v>
      </c>
      <c r="C585" s="164">
        <v>0</v>
      </c>
      <c r="D585" s="164">
        <v>0</v>
      </c>
      <c r="E585" s="164">
        <v>0</v>
      </c>
      <c r="F585" s="164">
        <v>0</v>
      </c>
      <c r="G585" s="164">
        <v>0</v>
      </c>
      <c r="H585" s="164">
        <v>0</v>
      </c>
      <c r="I585" s="164">
        <v>0</v>
      </c>
      <c r="J585" s="164">
        <v>0</v>
      </c>
      <c r="K585" s="164">
        <v>0</v>
      </c>
      <c r="L585" s="164">
        <v>0</v>
      </c>
      <c r="M585" s="164">
        <v>0</v>
      </c>
      <c r="N585" s="164">
        <v>0</v>
      </c>
    </row>
    <row r="586" spans="1:16" x14ac:dyDescent="0.2">
      <c r="A586" s="27" t="s">
        <v>4535</v>
      </c>
      <c r="B586" s="164">
        <v>0</v>
      </c>
      <c r="C586" s="164">
        <v>0</v>
      </c>
      <c r="D586" s="164">
        <v>0</v>
      </c>
      <c r="E586" s="164">
        <v>0</v>
      </c>
      <c r="F586" s="164">
        <v>0</v>
      </c>
      <c r="G586" s="164">
        <v>0</v>
      </c>
      <c r="H586" s="164">
        <v>0</v>
      </c>
      <c r="I586" s="164">
        <v>0</v>
      </c>
      <c r="J586" s="164">
        <v>0</v>
      </c>
      <c r="K586" s="164">
        <v>0</v>
      </c>
      <c r="L586" s="164">
        <v>0</v>
      </c>
      <c r="M586" s="164">
        <v>0</v>
      </c>
      <c r="N586" s="164">
        <v>0</v>
      </c>
    </row>
    <row r="587" spans="1:16" x14ac:dyDescent="0.2">
      <c r="A587" s="27" t="s">
        <v>4536</v>
      </c>
      <c r="B587" s="164">
        <v>0</v>
      </c>
      <c r="C587" s="164">
        <v>0</v>
      </c>
      <c r="D587" s="164">
        <v>0</v>
      </c>
      <c r="E587" s="164">
        <v>0</v>
      </c>
      <c r="F587" s="164">
        <v>0</v>
      </c>
      <c r="G587" s="164">
        <v>0</v>
      </c>
      <c r="H587" s="164">
        <v>0</v>
      </c>
      <c r="I587" s="164">
        <v>0</v>
      </c>
      <c r="J587" s="164">
        <v>0</v>
      </c>
      <c r="K587" s="164">
        <v>0</v>
      </c>
      <c r="L587" s="164">
        <v>0</v>
      </c>
      <c r="M587" s="164">
        <v>0</v>
      </c>
      <c r="N587" s="164">
        <v>0</v>
      </c>
    </row>
    <row r="588" spans="1:16" x14ac:dyDescent="0.2">
      <c r="A588" s="27" t="s">
        <v>4537</v>
      </c>
      <c r="B588" s="164">
        <v>0</v>
      </c>
      <c r="C588" s="164">
        <v>0</v>
      </c>
      <c r="D588" s="164">
        <v>0</v>
      </c>
      <c r="E588" s="164">
        <v>0</v>
      </c>
      <c r="F588" s="164">
        <v>0</v>
      </c>
      <c r="G588" s="164">
        <v>0</v>
      </c>
      <c r="H588" s="164">
        <v>0</v>
      </c>
      <c r="I588" s="164">
        <v>0</v>
      </c>
      <c r="J588" s="164">
        <v>0</v>
      </c>
      <c r="K588" s="164">
        <v>0</v>
      </c>
      <c r="L588" s="164">
        <v>0</v>
      </c>
      <c r="M588" s="164">
        <v>0</v>
      </c>
      <c r="N588" s="164">
        <v>0</v>
      </c>
    </row>
    <row r="589" spans="1:16" x14ac:dyDescent="0.2">
      <c r="A589" s="27" t="s">
        <v>4538</v>
      </c>
      <c r="B589" s="164">
        <v>0</v>
      </c>
      <c r="C589" s="164">
        <v>0</v>
      </c>
      <c r="D589" s="164">
        <v>0</v>
      </c>
      <c r="E589" s="164">
        <v>0</v>
      </c>
      <c r="F589" s="164">
        <v>0</v>
      </c>
      <c r="G589" s="164">
        <v>0</v>
      </c>
      <c r="H589" s="164">
        <v>0</v>
      </c>
      <c r="I589" s="164">
        <v>0</v>
      </c>
      <c r="J589" s="164">
        <v>0</v>
      </c>
      <c r="K589" s="164">
        <v>0</v>
      </c>
      <c r="L589" s="164">
        <v>0</v>
      </c>
      <c r="M589" s="164">
        <v>0</v>
      </c>
      <c r="N589" s="164">
        <v>0</v>
      </c>
    </row>
    <row r="590" spans="1:16" s="349" customFormat="1" x14ac:dyDescent="0.2">
      <c r="A590" s="348" t="s">
        <v>4539</v>
      </c>
      <c r="B590" s="349">
        <v>-1004392.69846153</v>
      </c>
      <c r="C590" s="349">
        <v>-1004392.69846153</v>
      </c>
      <c r="D590" s="349">
        <v>-1159627.28230769</v>
      </c>
      <c r="E590" s="349">
        <v>-1012520.22615384</v>
      </c>
      <c r="F590" s="349">
        <v>-1012520.22615384</v>
      </c>
      <c r="G590" s="349">
        <v>-1227043.8830769199</v>
      </c>
      <c r="H590" s="349">
        <v>-1025402.74615384</v>
      </c>
      <c r="I590" s="349">
        <v>-1025402.74615384</v>
      </c>
      <c r="J590" s="349">
        <v>-1248270.4523076899</v>
      </c>
      <c r="K590" s="349">
        <v>-1258838.9192307601</v>
      </c>
      <c r="L590" s="349">
        <v>-1150887.5730769199</v>
      </c>
      <c r="M590" s="349">
        <v>-1287617.7561538401</v>
      </c>
      <c r="N590" s="349">
        <v>-1287617.7561538401</v>
      </c>
    </row>
    <row r="591" spans="1:16" s="349" customFormat="1" x14ac:dyDescent="0.2">
      <c r="A591" s="348" t="s">
        <v>4540</v>
      </c>
      <c r="B591" s="349">
        <v>-4538673.82230769</v>
      </c>
      <c r="C591" s="349">
        <v>-3927586.4169230699</v>
      </c>
      <c r="D591" s="349">
        <v>-3508525.5869230698</v>
      </c>
      <c r="E591" s="349">
        <v>-2632647.9807692301</v>
      </c>
      <c r="F591" s="349">
        <v>-2282006.7961538401</v>
      </c>
      <c r="G591" s="349">
        <v>-2204718.76230769</v>
      </c>
      <c r="H591" s="349">
        <v>-1586102.4438461501</v>
      </c>
      <c r="I591" s="349">
        <v>-1503436.39307692</v>
      </c>
      <c r="J591" s="349">
        <v>-1729816.0184615301</v>
      </c>
      <c r="K591" s="349">
        <v>-1685454.82692307</v>
      </c>
      <c r="L591" s="349">
        <v>-1528258.90384615</v>
      </c>
      <c r="M591" s="349">
        <v>-1734666.8307692299</v>
      </c>
      <c r="N591" s="349">
        <v>-1734666.8307692299</v>
      </c>
    </row>
    <row r="592" spans="1:16" s="349" customFormat="1" x14ac:dyDescent="0.2">
      <c r="A592" s="348" t="s">
        <v>4541</v>
      </c>
      <c r="B592" s="349">
        <v>-1134412.0907692299</v>
      </c>
      <c r="C592" s="349">
        <v>-1134412.0907692299</v>
      </c>
      <c r="D592" s="349">
        <v>-1441732.5584615299</v>
      </c>
      <c r="E592" s="349">
        <v>-1138355.80153846</v>
      </c>
      <c r="F592" s="349">
        <v>-1138355.80153846</v>
      </c>
      <c r="G592" s="349">
        <v>-1431527.70076923</v>
      </c>
      <c r="H592" s="349">
        <v>-1173415.89846153</v>
      </c>
      <c r="I592" s="349">
        <v>-1173415.89846153</v>
      </c>
      <c r="J592" s="349">
        <v>-1500228.2776923</v>
      </c>
      <c r="K592" s="349">
        <v>-1203792.8776922999</v>
      </c>
      <c r="L592" s="349">
        <v>-1203792.8776922999</v>
      </c>
      <c r="M592" s="349">
        <v>-1513145.3207692299</v>
      </c>
      <c r="N592" s="349">
        <v>-1513145.3207692299</v>
      </c>
      <c r="O592" s="349">
        <f>+'Historical Year'!L563</f>
        <v>-4535.4299076922998</v>
      </c>
    </row>
    <row r="593" spans="1:16" x14ac:dyDescent="0.2">
      <c r="A593" s="27" t="s">
        <v>4542</v>
      </c>
      <c r="B593" s="164">
        <v>0</v>
      </c>
      <c r="C593" s="164">
        <v>0</v>
      </c>
      <c r="D593" s="164">
        <v>0</v>
      </c>
      <c r="E593" s="164">
        <v>0</v>
      </c>
      <c r="F593" s="164">
        <v>0</v>
      </c>
      <c r="G593" s="164">
        <v>0</v>
      </c>
      <c r="H593" s="164">
        <v>0</v>
      </c>
      <c r="I593" s="164">
        <v>0</v>
      </c>
      <c r="J593" s="164">
        <v>0</v>
      </c>
      <c r="K593" s="164">
        <v>0</v>
      </c>
      <c r="L593" s="164">
        <v>0</v>
      </c>
      <c r="M593" s="164">
        <v>0</v>
      </c>
      <c r="N593" s="164">
        <v>0</v>
      </c>
    </row>
    <row r="594" spans="1:16" x14ac:dyDescent="0.2">
      <c r="A594" s="27" t="s">
        <v>4543</v>
      </c>
      <c r="B594" s="164">
        <v>-5299789.51692307</v>
      </c>
      <c r="C594" s="164">
        <v>-5128573.5107692303</v>
      </c>
      <c r="D594" s="164">
        <v>-4972814.6438461496</v>
      </c>
      <c r="E594" s="164">
        <v>-4817290.04923076</v>
      </c>
      <c r="F594" s="164">
        <v>-4661999.4438461503</v>
      </c>
      <c r="G594" s="164">
        <v>-4506942.5438461499</v>
      </c>
      <c r="H594" s="164">
        <v>-4352119.06461538</v>
      </c>
      <c r="I594" s="164">
        <v>-4197558.4469230697</v>
      </c>
      <c r="J594" s="164">
        <v>-4043230.6784615298</v>
      </c>
      <c r="K594" s="164">
        <v>-3889135.4715384599</v>
      </c>
      <c r="L594" s="164">
        <v>-3775632.5069230702</v>
      </c>
      <c r="M594" s="164">
        <v>-3616995.75538461</v>
      </c>
      <c r="N594" s="164">
        <v>-3616995.75538461</v>
      </c>
      <c r="O594" s="164">
        <f>+'Historical Year'!L561</f>
        <v>-3616.9957553846102</v>
      </c>
    </row>
    <row r="595" spans="1:16" x14ac:dyDescent="0.2">
      <c r="A595" s="27" t="s">
        <v>4544</v>
      </c>
      <c r="B595" s="164">
        <v>0</v>
      </c>
      <c r="C595" s="164">
        <v>0</v>
      </c>
      <c r="D595" s="164">
        <v>0</v>
      </c>
      <c r="E595" s="164">
        <v>0</v>
      </c>
      <c r="F595" s="164">
        <v>0</v>
      </c>
      <c r="G595" s="164">
        <v>0</v>
      </c>
      <c r="H595" s="164">
        <v>0</v>
      </c>
      <c r="I595" s="164">
        <v>0</v>
      </c>
      <c r="J595" s="164">
        <v>0</v>
      </c>
      <c r="K595" s="164">
        <v>0</v>
      </c>
      <c r="L595" s="164">
        <v>0</v>
      </c>
      <c r="M595" s="164">
        <v>0</v>
      </c>
      <c r="N595" s="164">
        <v>0</v>
      </c>
    </row>
    <row r="596" spans="1:16" x14ac:dyDescent="0.2">
      <c r="A596" s="27" t="s">
        <v>4545</v>
      </c>
      <c r="B596" s="164">
        <v>-62260.426923076899</v>
      </c>
      <c r="C596" s="164">
        <v>-59894.221538461497</v>
      </c>
      <c r="D596" s="164">
        <v>-55745.595384615299</v>
      </c>
      <c r="E596" s="164">
        <v>-53316.712307692302</v>
      </c>
      <c r="F596" s="164">
        <v>-50887.829230769203</v>
      </c>
      <c r="G596" s="164">
        <v>-48813.1061538461</v>
      </c>
      <c r="H596" s="164">
        <v>-46738.383076922997</v>
      </c>
      <c r="I596" s="164">
        <v>-44667.942307692298</v>
      </c>
      <c r="J596" s="164">
        <v>-42550.898461538403</v>
      </c>
      <c r="K596" s="164">
        <v>-40828.715384615301</v>
      </c>
      <c r="L596" s="164">
        <v>-39152.616923076901</v>
      </c>
      <c r="M596" s="164">
        <v>-37641.166153846098</v>
      </c>
      <c r="N596" s="164">
        <v>-37641.166153846098</v>
      </c>
      <c r="P596" s="164">
        <f>+N596</f>
        <v>-37641.166153846098</v>
      </c>
    </row>
    <row r="597" spans="1:16" x14ac:dyDescent="0.2">
      <c r="A597" s="27" t="s">
        <v>4546</v>
      </c>
      <c r="B597" s="164">
        <v>0</v>
      </c>
      <c r="C597" s="164">
        <v>0</v>
      </c>
      <c r="D597" s="164">
        <v>0</v>
      </c>
      <c r="E597" s="164">
        <v>0</v>
      </c>
      <c r="F597" s="164">
        <v>0</v>
      </c>
      <c r="G597" s="164">
        <v>0</v>
      </c>
      <c r="H597" s="164">
        <v>0</v>
      </c>
      <c r="I597" s="164">
        <v>0</v>
      </c>
      <c r="J597" s="164">
        <v>0</v>
      </c>
      <c r="K597" s="164">
        <v>0</v>
      </c>
      <c r="L597" s="164">
        <v>0</v>
      </c>
      <c r="M597" s="164">
        <v>0</v>
      </c>
      <c r="N597" s="164">
        <v>0</v>
      </c>
    </row>
    <row r="598" spans="1:16" s="349" customFormat="1" x14ac:dyDescent="0.2">
      <c r="A598" s="348" t="s">
        <v>4547</v>
      </c>
      <c r="B598" s="349">
        <v>0</v>
      </c>
      <c r="C598" s="349">
        <v>0</v>
      </c>
      <c r="D598" s="349">
        <v>0</v>
      </c>
      <c r="E598" s="349">
        <v>0</v>
      </c>
      <c r="F598" s="349">
        <v>0</v>
      </c>
      <c r="G598" s="349">
        <v>0</v>
      </c>
      <c r="H598" s="349">
        <v>0</v>
      </c>
      <c r="I598" s="349">
        <v>0</v>
      </c>
      <c r="J598" s="349">
        <v>0</v>
      </c>
      <c r="K598" s="349">
        <v>-38320.195200000002</v>
      </c>
      <c r="L598" s="349">
        <v>-187480.327138461</v>
      </c>
      <c r="M598" s="349">
        <v>-428297.58633846103</v>
      </c>
      <c r="N598" s="349">
        <v>-428297.58633846103</v>
      </c>
      <c r="P598" s="349">
        <f>+N598</f>
        <v>-428297.58633846103</v>
      </c>
    </row>
    <row r="599" spans="1:16" s="349" customFormat="1" x14ac:dyDescent="0.2">
      <c r="A599" s="348" t="s">
        <v>4548</v>
      </c>
      <c r="B599" s="349">
        <v>0</v>
      </c>
      <c r="C599" s="349">
        <v>0</v>
      </c>
      <c r="D599" s="349">
        <v>0</v>
      </c>
      <c r="E599" s="349">
        <v>0</v>
      </c>
      <c r="F599" s="349">
        <v>0</v>
      </c>
      <c r="G599" s="349">
        <v>0</v>
      </c>
      <c r="H599" s="349">
        <v>0</v>
      </c>
      <c r="I599" s="349">
        <v>0</v>
      </c>
      <c r="J599" s="349">
        <v>0</v>
      </c>
      <c r="K599" s="349">
        <v>-23265.8328</v>
      </c>
      <c r="L599" s="349">
        <v>-113827.341476923</v>
      </c>
      <c r="M599" s="349">
        <v>-260037.82027692301</v>
      </c>
      <c r="N599" s="349">
        <v>-260037.82027692301</v>
      </c>
      <c r="P599" s="349">
        <f t="shared" ref="P599:P601" si="0">+N599</f>
        <v>-260037.82027692301</v>
      </c>
    </row>
    <row r="600" spans="1:16" s="349" customFormat="1" x14ac:dyDescent="0.2">
      <c r="A600" s="348" t="s">
        <v>4549</v>
      </c>
      <c r="B600" s="349">
        <v>0</v>
      </c>
      <c r="C600" s="349">
        <v>0</v>
      </c>
      <c r="D600" s="349">
        <v>0</v>
      </c>
      <c r="E600" s="349">
        <v>0</v>
      </c>
      <c r="F600" s="349">
        <v>0</v>
      </c>
      <c r="G600" s="349">
        <v>0</v>
      </c>
      <c r="H600" s="349">
        <v>0</v>
      </c>
      <c r="I600" s="349">
        <v>0</v>
      </c>
      <c r="J600" s="349">
        <v>0</v>
      </c>
      <c r="K600" s="349">
        <v>-6842.8919999999998</v>
      </c>
      <c r="L600" s="349">
        <v>-33478.629846153803</v>
      </c>
      <c r="M600" s="349">
        <v>-76481.711846153805</v>
      </c>
      <c r="N600" s="349">
        <v>-76481.711846153805</v>
      </c>
      <c r="P600" s="349">
        <f t="shared" si="0"/>
        <v>-76481.711846153805</v>
      </c>
    </row>
    <row r="601" spans="1:16" x14ac:dyDescent="0.2">
      <c r="A601" s="27" t="s">
        <v>4550</v>
      </c>
      <c r="B601" s="164">
        <v>-147350.38846153801</v>
      </c>
      <c r="C601" s="164">
        <v>-150786.245384615</v>
      </c>
      <c r="D601" s="164">
        <v>-153782.585384615</v>
      </c>
      <c r="E601" s="164">
        <v>-156068.39461538399</v>
      </c>
      <c r="F601" s="164">
        <v>-158739.94538461501</v>
      </c>
      <c r="G601" s="164">
        <v>-164965.231538461</v>
      </c>
      <c r="H601" s="164">
        <v>-172224.71153846101</v>
      </c>
      <c r="I601" s="164">
        <v>-179102.573076923</v>
      </c>
      <c r="J601" s="164">
        <v>-187975.995384615</v>
      </c>
      <c r="K601" s="164">
        <v>-196409.98076922999</v>
      </c>
      <c r="L601" s="164">
        <v>-206082.65307692299</v>
      </c>
      <c r="M601" s="164">
        <v>-215087.257692307</v>
      </c>
      <c r="N601" s="164">
        <v>-215087.257692307</v>
      </c>
      <c r="P601" s="164">
        <f t="shared" si="0"/>
        <v>-215087.257692307</v>
      </c>
    </row>
    <row r="602" spans="1:16" s="337" customFormat="1" x14ac:dyDescent="0.2">
      <c r="A602" s="336" t="s">
        <v>4551</v>
      </c>
      <c r="B602" s="337">
        <v>-57760929.692307599</v>
      </c>
      <c r="C602" s="337">
        <v>-56092460.7484615</v>
      </c>
      <c r="D602" s="337">
        <v>-54674869.616153799</v>
      </c>
      <c r="E602" s="337">
        <v>-53004425.768461503</v>
      </c>
      <c r="F602" s="337">
        <v>-52551385.996153802</v>
      </c>
      <c r="G602" s="337">
        <v>-51714964.550769202</v>
      </c>
      <c r="H602" s="337">
        <v>-49624785.553846098</v>
      </c>
      <c r="I602" s="337">
        <v>-48348389.698461503</v>
      </c>
      <c r="J602" s="337">
        <v>-47937408.836923003</v>
      </c>
      <c r="K602" s="337">
        <v>-46470683.921538398</v>
      </c>
      <c r="L602" s="337">
        <v>-45340782.963846102</v>
      </c>
      <c r="M602" s="337">
        <v>-45264698.626923002</v>
      </c>
      <c r="N602" s="337">
        <v>-45264698.626923002</v>
      </c>
      <c r="P602" s="337">
        <f>SUM(P576:P601)</f>
        <v>-8668174.5661538318</v>
      </c>
    </row>
    <row r="603" spans="1:16" s="341" customFormat="1" x14ac:dyDescent="0.2">
      <c r="A603" s="340" t="s">
        <v>4552</v>
      </c>
      <c r="B603" s="341">
        <v>0</v>
      </c>
      <c r="C603" s="341">
        <v>0</v>
      </c>
      <c r="D603" s="341">
        <v>0</v>
      </c>
      <c r="E603" s="341">
        <v>0</v>
      </c>
      <c r="F603" s="341">
        <v>0</v>
      </c>
      <c r="G603" s="341">
        <v>-99664.807692307601</v>
      </c>
      <c r="H603" s="341">
        <v>-199329.615384615</v>
      </c>
      <c r="I603" s="341">
        <v>-298994.42307692301</v>
      </c>
      <c r="J603" s="341">
        <v>-2937273.9961538399</v>
      </c>
      <c r="K603" s="341">
        <v>-5575553.5692307698</v>
      </c>
      <c r="L603" s="341">
        <v>-8213833.1423076903</v>
      </c>
      <c r="M603" s="341">
        <v>-8213833.1423076903</v>
      </c>
      <c r="N603" s="341">
        <v>-8213833.1423076903</v>
      </c>
    </row>
    <row r="604" spans="1:16" x14ac:dyDescent="0.2">
      <c r="A604" s="27" t="s">
        <v>4553</v>
      </c>
      <c r="B604" s="164">
        <v>0</v>
      </c>
      <c r="C604" s="164">
        <v>0</v>
      </c>
      <c r="D604" s="164">
        <v>0</v>
      </c>
      <c r="E604" s="164">
        <v>0</v>
      </c>
      <c r="F604" s="164">
        <v>0</v>
      </c>
      <c r="G604" s="164">
        <v>0</v>
      </c>
      <c r="H604" s="164">
        <v>0</v>
      </c>
      <c r="I604" s="164">
        <v>0</v>
      </c>
      <c r="J604" s="164">
        <v>0</v>
      </c>
      <c r="K604" s="164">
        <v>0</v>
      </c>
      <c r="L604" s="164">
        <v>0</v>
      </c>
      <c r="M604" s="164">
        <v>0</v>
      </c>
      <c r="N604" s="164">
        <v>0</v>
      </c>
    </row>
    <row r="605" spans="1:16" x14ac:dyDescent="0.2">
      <c r="A605" s="27" t="s">
        <v>4554</v>
      </c>
      <c r="B605" s="164">
        <v>-13366901.692307601</v>
      </c>
      <c r="C605" s="164">
        <v>-14429274.615384599</v>
      </c>
      <c r="D605" s="164">
        <v>-15428903.615384599</v>
      </c>
      <c r="E605" s="164">
        <v>-16498978.2307692</v>
      </c>
      <c r="F605" s="164">
        <v>-17480714.846153799</v>
      </c>
      <c r="G605" s="164">
        <v>-18559255.1538461</v>
      </c>
      <c r="H605" s="164">
        <v>-19596095.461538401</v>
      </c>
      <c r="I605" s="164">
        <v>-20703056.307692301</v>
      </c>
      <c r="J605" s="164">
        <v>-21961745.307692301</v>
      </c>
      <c r="K605" s="164">
        <v>-23036828</v>
      </c>
      <c r="L605" s="164">
        <v>-24247920.769230701</v>
      </c>
      <c r="M605" s="164">
        <v>-25891688</v>
      </c>
      <c r="N605" s="164">
        <v>-25891688</v>
      </c>
      <c r="O605" s="164">
        <f>+'Historical Year'!L567</f>
        <v>-25891.687999999998</v>
      </c>
    </row>
    <row r="606" spans="1:16" x14ac:dyDescent="0.2">
      <c r="A606" s="27" t="s">
        <v>4555</v>
      </c>
      <c r="B606" s="164">
        <v>0</v>
      </c>
      <c r="C606" s="164">
        <v>0</v>
      </c>
      <c r="D606" s="164">
        <v>0</v>
      </c>
      <c r="E606" s="164">
        <v>0</v>
      </c>
      <c r="F606" s="164">
        <v>0</v>
      </c>
      <c r="G606" s="164">
        <v>0</v>
      </c>
      <c r="H606" s="164">
        <v>0</v>
      </c>
      <c r="I606" s="164">
        <v>0</v>
      </c>
      <c r="J606" s="164">
        <v>0</v>
      </c>
      <c r="K606" s="164">
        <v>0</v>
      </c>
      <c r="L606" s="164">
        <v>0</v>
      </c>
      <c r="M606" s="164">
        <v>0</v>
      </c>
      <c r="N606" s="164">
        <v>0</v>
      </c>
    </row>
    <row r="607" spans="1:16" x14ac:dyDescent="0.2">
      <c r="A607" s="27" t="s">
        <v>4556</v>
      </c>
      <c r="B607" s="164">
        <v>0</v>
      </c>
      <c r="C607" s="164">
        <v>0</v>
      </c>
      <c r="D607" s="164">
        <v>0</v>
      </c>
      <c r="E607" s="164">
        <v>0</v>
      </c>
      <c r="F607" s="164">
        <v>0</v>
      </c>
      <c r="G607" s="164">
        <v>0</v>
      </c>
      <c r="H607" s="164">
        <v>0</v>
      </c>
      <c r="I607" s="164">
        <v>0</v>
      </c>
      <c r="J607" s="164">
        <v>0</v>
      </c>
      <c r="K607" s="164">
        <v>0</v>
      </c>
      <c r="L607" s="164">
        <v>0</v>
      </c>
      <c r="M607" s="164">
        <v>0</v>
      </c>
      <c r="N607" s="164">
        <v>0</v>
      </c>
    </row>
    <row r="608" spans="1:16" x14ac:dyDescent="0.2">
      <c r="A608" s="27" t="s">
        <v>4557</v>
      </c>
      <c r="B608" s="164">
        <v>-199999999.88</v>
      </c>
      <c r="C608" s="164">
        <v>-199999999.88</v>
      </c>
      <c r="D608" s="164">
        <v>-199999999.88</v>
      </c>
      <c r="E608" s="164">
        <v>-199999999.88</v>
      </c>
      <c r="F608" s="164">
        <v>-199999999.88</v>
      </c>
      <c r="G608" s="164">
        <v>-199999999.88</v>
      </c>
      <c r="H608" s="164">
        <v>-199999999.88</v>
      </c>
      <c r="I608" s="164">
        <v>-199999999.88</v>
      </c>
      <c r="J608" s="164">
        <v>-199999999.88</v>
      </c>
      <c r="K608" s="164">
        <v>-199999999.88</v>
      </c>
      <c r="L608" s="164">
        <v>-199999999.88</v>
      </c>
      <c r="M608" s="164">
        <v>-199999999.88</v>
      </c>
      <c r="N608" s="164">
        <v>-199999999.88</v>
      </c>
      <c r="O608" s="164">
        <f>+'Historical Year'!L568</f>
        <v>-199999.99987999999</v>
      </c>
    </row>
    <row r="609" spans="1:15" s="296" customFormat="1" x14ac:dyDescent="0.2">
      <c r="A609" s="295" t="s">
        <v>4558</v>
      </c>
      <c r="B609" s="296">
        <v>-106587834.122307</v>
      </c>
      <c r="C609" s="296">
        <v>-118664966.735384</v>
      </c>
      <c r="D609" s="296">
        <v>-126692925.91923</v>
      </c>
      <c r="E609" s="296">
        <v>-134844788.59692299</v>
      </c>
      <c r="F609" s="296">
        <v>-143120554.76846099</v>
      </c>
      <c r="G609" s="296">
        <v>-139056283.42384601</v>
      </c>
      <c r="H609" s="296">
        <v>-135115915.57307601</v>
      </c>
      <c r="I609" s="296">
        <v>-131299451.216153</v>
      </c>
      <c r="J609" s="296">
        <v>-125203044.19923</v>
      </c>
      <c r="K609" s="296">
        <v>-119230540.676153</v>
      </c>
      <c r="L609" s="296">
        <v>-113381940.64692301</v>
      </c>
      <c r="M609" s="296">
        <v>-104022628.726923</v>
      </c>
      <c r="N609" s="296">
        <v>-104022628.726923</v>
      </c>
      <c r="O609" s="296">
        <f>+'Historical Year'!L575</f>
        <v>-104022.62872692301</v>
      </c>
    </row>
    <row r="610" spans="1:15" x14ac:dyDescent="0.2">
      <c r="A610" s="27" t="s">
        <v>4559</v>
      </c>
      <c r="B610" s="164">
        <v>-20076923.076923002</v>
      </c>
      <c r="C610" s="164">
        <v>-22307692.307692301</v>
      </c>
      <c r="D610" s="164">
        <v>-24538461.538461499</v>
      </c>
      <c r="E610" s="164">
        <v>-26769230.769230701</v>
      </c>
      <c r="F610" s="164">
        <v>-29000000</v>
      </c>
      <c r="G610" s="164">
        <v>-29000000</v>
      </c>
      <c r="H610" s="164">
        <v>-29000000</v>
      </c>
      <c r="I610" s="164">
        <v>-29000000</v>
      </c>
      <c r="J610" s="164">
        <v>-29000000</v>
      </c>
      <c r="K610" s="164">
        <v>-29000000</v>
      </c>
      <c r="L610" s="164">
        <v>-29000000</v>
      </c>
      <c r="M610" s="164">
        <v>-29000000</v>
      </c>
      <c r="N610" s="164">
        <v>-29000000</v>
      </c>
      <c r="O610" s="164">
        <f>+'Historical Year'!L577</f>
        <v>-29000</v>
      </c>
    </row>
    <row r="611" spans="1:15" x14ac:dyDescent="0.2">
      <c r="A611" s="27" t="s">
        <v>4560</v>
      </c>
      <c r="B611" s="164">
        <v>-4162260.3523076898</v>
      </c>
      <c r="C611" s="164">
        <v>-5226050.9130769204</v>
      </c>
      <c r="D611" s="164">
        <v>-6289841.4738461496</v>
      </c>
      <c r="E611" s="164">
        <v>-7353632.0346153798</v>
      </c>
      <c r="F611" s="164">
        <v>-8417422.5953846108</v>
      </c>
      <c r="G611" s="164">
        <v>-9126616.3092307597</v>
      </c>
      <c r="H611" s="164">
        <v>-9835810.0230769198</v>
      </c>
      <c r="I611" s="164">
        <v>-10545003.736923</v>
      </c>
      <c r="J611" s="164">
        <v>-10571910.9661538</v>
      </c>
      <c r="K611" s="164">
        <v>-10030752.9646153</v>
      </c>
      <c r="L611" s="164">
        <v>-9253197.0576923005</v>
      </c>
      <c r="M611" s="164">
        <v>-8292160.4646153804</v>
      </c>
      <c r="N611" s="164">
        <v>-8292160.4646153804</v>
      </c>
      <c r="O611" s="164">
        <f>+'Historical Year'!L571</f>
        <v>-8292.160464615381</v>
      </c>
    </row>
    <row r="612" spans="1:15" x14ac:dyDescent="0.2">
      <c r="A612" s="27" t="s">
        <v>4561</v>
      </c>
      <c r="B612" s="164">
        <v>0</v>
      </c>
      <c r="C612" s="164">
        <v>0</v>
      </c>
      <c r="D612" s="164">
        <v>0</v>
      </c>
      <c r="E612" s="164">
        <v>0</v>
      </c>
      <c r="F612" s="164">
        <v>0</v>
      </c>
      <c r="G612" s="164">
        <v>0</v>
      </c>
      <c r="H612" s="164">
        <v>0</v>
      </c>
      <c r="I612" s="164">
        <v>0</v>
      </c>
      <c r="J612" s="164">
        <v>0</v>
      </c>
      <c r="K612" s="164">
        <v>0</v>
      </c>
      <c r="L612" s="164">
        <v>0</v>
      </c>
      <c r="M612" s="164">
        <v>0</v>
      </c>
      <c r="N612" s="164">
        <v>0</v>
      </c>
    </row>
    <row r="613" spans="1:15" x14ac:dyDescent="0.2">
      <c r="A613" s="27" t="s">
        <v>4562</v>
      </c>
      <c r="B613" s="164">
        <v>0</v>
      </c>
      <c r="C613" s="164">
        <v>0</v>
      </c>
      <c r="D613" s="164">
        <v>0</v>
      </c>
      <c r="E613" s="164">
        <v>0</v>
      </c>
      <c r="F613" s="164">
        <v>0</v>
      </c>
      <c r="G613" s="164">
        <v>0</v>
      </c>
      <c r="H613" s="164">
        <v>0</v>
      </c>
      <c r="I613" s="164">
        <v>0</v>
      </c>
      <c r="J613" s="164">
        <v>0</v>
      </c>
      <c r="K613" s="164">
        <v>0</v>
      </c>
      <c r="L613" s="164">
        <v>0</v>
      </c>
      <c r="M613" s="164">
        <v>0</v>
      </c>
      <c r="N613" s="164">
        <v>0</v>
      </c>
    </row>
    <row r="614" spans="1:15" x14ac:dyDescent="0.2">
      <c r="A614" s="27" t="s">
        <v>4563</v>
      </c>
      <c r="B614" s="164">
        <v>0</v>
      </c>
      <c r="C614" s="164">
        <v>0</v>
      </c>
      <c r="D614" s="164">
        <v>0</v>
      </c>
      <c r="E614" s="164">
        <v>0</v>
      </c>
      <c r="F614" s="164">
        <v>0</v>
      </c>
      <c r="G614" s="164">
        <v>0</v>
      </c>
      <c r="H614" s="164">
        <v>0</v>
      </c>
      <c r="I614" s="164">
        <v>0</v>
      </c>
      <c r="J614" s="164">
        <v>0</v>
      </c>
      <c r="K614" s="164">
        <v>0</v>
      </c>
      <c r="L614" s="164">
        <v>0</v>
      </c>
      <c r="M614" s="164">
        <v>0</v>
      </c>
      <c r="N614" s="164">
        <v>0</v>
      </c>
    </row>
    <row r="615" spans="1:15" x14ac:dyDescent="0.2">
      <c r="A615" s="27" t="s">
        <v>4564</v>
      </c>
      <c r="B615" s="164">
        <v>0</v>
      </c>
      <c r="C615" s="164">
        <v>0</v>
      </c>
      <c r="D615" s="164">
        <v>0</v>
      </c>
      <c r="E615" s="164">
        <v>0</v>
      </c>
      <c r="F615" s="164">
        <v>0</v>
      </c>
      <c r="G615" s="164">
        <v>0</v>
      </c>
      <c r="H615" s="164">
        <v>0</v>
      </c>
      <c r="I615" s="164">
        <v>0</v>
      </c>
      <c r="J615" s="164">
        <v>0</v>
      </c>
      <c r="K615" s="164">
        <v>0</v>
      </c>
      <c r="L615" s="164">
        <v>0</v>
      </c>
      <c r="M615" s="164">
        <v>0</v>
      </c>
      <c r="N615" s="164">
        <v>0</v>
      </c>
    </row>
    <row r="616" spans="1:15" x14ac:dyDescent="0.2">
      <c r="A616" s="27" t="s">
        <v>4565</v>
      </c>
      <c r="B616" s="164">
        <v>-252881.21153846101</v>
      </c>
      <c r="C616" s="164">
        <v>-226363.403846153</v>
      </c>
      <c r="D616" s="164">
        <v>-198522.115384615</v>
      </c>
      <c r="E616" s="164">
        <v>-193228.19230769199</v>
      </c>
      <c r="F616" s="164">
        <v>-186610.788461538</v>
      </c>
      <c r="G616" s="164">
        <v>-178669.903846153</v>
      </c>
      <c r="H616" s="164">
        <v>-169405.538461538</v>
      </c>
      <c r="I616" s="164">
        <v>-158817.69230769199</v>
      </c>
      <c r="J616" s="164">
        <v>-146906.365384615</v>
      </c>
      <c r="K616" s="164">
        <v>-133671.55769230699</v>
      </c>
      <c r="L616" s="164">
        <v>-119113.269230769</v>
      </c>
      <c r="M616" s="164">
        <v>-103231.499999999</v>
      </c>
      <c r="N616" s="164">
        <v>-103231.499999999</v>
      </c>
      <c r="O616" s="164">
        <f>+'Historical Year'!L569</f>
        <v>-103.231499999999</v>
      </c>
    </row>
    <row r="617" spans="1:15" x14ac:dyDescent="0.2">
      <c r="A617" s="27" t="s">
        <v>4566</v>
      </c>
      <c r="B617" s="164">
        <v>0</v>
      </c>
      <c r="C617" s="164">
        <v>0</v>
      </c>
      <c r="D617" s="164">
        <v>0</v>
      </c>
      <c r="E617" s="164">
        <v>0</v>
      </c>
      <c r="F617" s="164">
        <v>0</v>
      </c>
      <c r="G617" s="164">
        <v>0</v>
      </c>
      <c r="H617" s="164">
        <v>0</v>
      </c>
      <c r="I617" s="164">
        <v>0</v>
      </c>
      <c r="J617" s="164">
        <v>0</v>
      </c>
      <c r="K617" s="164">
        <v>0</v>
      </c>
      <c r="L617" s="164">
        <v>0</v>
      </c>
      <c r="M617" s="164">
        <v>0</v>
      </c>
      <c r="N617" s="164">
        <v>0</v>
      </c>
    </row>
    <row r="618" spans="1:15" s="296" customFormat="1" x14ac:dyDescent="0.2">
      <c r="A618" s="295" t="s">
        <v>4567</v>
      </c>
      <c r="B618" s="296">
        <v>-11829325.625384601</v>
      </c>
      <c r="C618" s="296">
        <v>-11829325.625384601</v>
      </c>
      <c r="D618" s="296">
        <v>-11829325.625384601</v>
      </c>
      <c r="E618" s="296">
        <v>-11829325.625384601</v>
      </c>
      <c r="F618" s="296">
        <v>0</v>
      </c>
      <c r="G618" s="296">
        <v>0</v>
      </c>
      <c r="H618" s="296">
        <v>0</v>
      </c>
      <c r="I618" s="296">
        <v>0</v>
      </c>
      <c r="J618" s="296">
        <v>0</v>
      </c>
      <c r="K618" s="296">
        <v>0</v>
      </c>
      <c r="L618" s="296">
        <v>0</v>
      </c>
      <c r="M618" s="296">
        <v>0</v>
      </c>
      <c r="N618" s="296">
        <v>0</v>
      </c>
    </row>
    <row r="619" spans="1:15" x14ac:dyDescent="0.2">
      <c r="A619" s="27" t="s">
        <v>4568</v>
      </c>
      <c r="B619" s="164">
        <v>-11849323.4261538</v>
      </c>
      <c r="C619" s="164">
        <v>-10864288.106923001</v>
      </c>
      <c r="D619" s="164">
        <v>-9904782.8969230708</v>
      </c>
      <c r="E619" s="164">
        <v>-9206716.2976923008</v>
      </c>
      <c r="F619" s="164">
        <v>-8715404.5576923098</v>
      </c>
      <c r="G619" s="164">
        <v>-8309213.0007692296</v>
      </c>
      <c r="H619" s="164">
        <v>-7838753.5461538397</v>
      </c>
      <c r="I619" s="164">
        <v>-7636408.0453846101</v>
      </c>
      <c r="J619" s="164">
        <v>-7517641.4815384597</v>
      </c>
      <c r="K619" s="164">
        <v>-7411927.4907692298</v>
      </c>
      <c r="L619" s="164">
        <v>-7337384.0115384599</v>
      </c>
      <c r="M619" s="164">
        <v>-7207326.52999999</v>
      </c>
      <c r="N619" s="164">
        <v>-7207326.52999999</v>
      </c>
    </row>
    <row r="620" spans="1:15" x14ac:dyDescent="0.2">
      <c r="A620" s="27" t="s">
        <v>4569</v>
      </c>
      <c r="B620" s="164">
        <v>-2362722.9230769202</v>
      </c>
      <c r="C620" s="164">
        <v>-2345485.07692307</v>
      </c>
      <c r="D620" s="164">
        <v>-2262665.84615384</v>
      </c>
      <c r="E620" s="164">
        <v>-2094195.2307692301</v>
      </c>
      <c r="F620" s="164">
        <v>-1983110.3846153801</v>
      </c>
      <c r="G620" s="164">
        <v>-1856726.3076923001</v>
      </c>
      <c r="H620" s="164">
        <v>-1643074.5384615301</v>
      </c>
      <c r="I620" s="164">
        <v>-1452660.7692307599</v>
      </c>
      <c r="J620" s="164">
        <v>-1297006</v>
      </c>
      <c r="K620" s="164">
        <v>-1150344.99999999</v>
      </c>
      <c r="L620" s="164">
        <v>-1009708.46153846</v>
      </c>
      <c r="M620" s="164">
        <v>-938762.46153846104</v>
      </c>
      <c r="N620" s="164">
        <v>-938762.46153846104</v>
      </c>
    </row>
    <row r="621" spans="1:15" x14ac:dyDescent="0.2">
      <c r="A621" s="27" t="s">
        <v>4570</v>
      </c>
      <c r="B621" s="164">
        <v>-2611311.8546153801</v>
      </c>
      <c r="C621" s="164">
        <v>-2924303.5076922998</v>
      </c>
      <c r="D621" s="164">
        <v>-3232093.4861538401</v>
      </c>
      <c r="E621" s="164">
        <v>-3534681.79</v>
      </c>
      <c r="F621" s="164">
        <v>-3766367.64307692</v>
      </c>
      <c r="G621" s="164">
        <v>-3992953.16846153</v>
      </c>
      <c r="H621" s="164">
        <v>-4186920.5230769198</v>
      </c>
      <c r="I621" s="164">
        <v>-4378186.6692307601</v>
      </c>
      <c r="J621" s="164">
        <v>-4845629.1846153801</v>
      </c>
      <c r="K621" s="164">
        <v>-5306684.1846153801</v>
      </c>
      <c r="L621" s="164">
        <v>-5757050.33923076</v>
      </c>
      <c r="M621" s="164">
        <v>-5818837.3315384602</v>
      </c>
      <c r="N621" s="164">
        <v>-5818837.3315384602</v>
      </c>
      <c r="O621" s="164">
        <f>+'Historical Year'!L570</f>
        <v>-5818.8373315384606</v>
      </c>
    </row>
    <row r="622" spans="1:15" x14ac:dyDescent="0.2">
      <c r="A622" s="27" t="s">
        <v>4571</v>
      </c>
      <c r="B622" s="164">
        <v>-4758498.1353846099</v>
      </c>
      <c r="C622" s="164">
        <v>-5027353.7146153804</v>
      </c>
      <c r="D622" s="164">
        <v>-5027353.7146153804</v>
      </c>
      <c r="E622" s="164">
        <v>-5027353.7146153804</v>
      </c>
      <c r="F622" s="164">
        <v>-5027353.7146153804</v>
      </c>
      <c r="G622" s="164">
        <v>-5027353.7146153804</v>
      </c>
      <c r="H622" s="164">
        <v>-5027353.7146153804</v>
      </c>
      <c r="I622" s="164">
        <v>-4847495.5807692297</v>
      </c>
      <c r="J622" s="164">
        <v>-4207880.0546153802</v>
      </c>
      <c r="K622" s="164">
        <v>-3028012.8923076899</v>
      </c>
      <c r="L622" s="164">
        <v>-1779987.79692307</v>
      </c>
      <c r="M622" s="164">
        <v>-808633.86769230699</v>
      </c>
      <c r="N622" s="164">
        <v>-808633.86769230699</v>
      </c>
    </row>
    <row r="623" spans="1:15" x14ac:dyDescent="0.2">
      <c r="A623" s="27" t="s">
        <v>4572</v>
      </c>
      <c r="B623" s="164">
        <v>-1078595.9123076899</v>
      </c>
      <c r="C623" s="164">
        <v>-664473.90923076903</v>
      </c>
      <c r="D623" s="164">
        <v>-617737.10615384602</v>
      </c>
      <c r="E623" s="164">
        <v>-617737.10615384602</v>
      </c>
      <c r="F623" s="164">
        <v>-617737.10615384602</v>
      </c>
      <c r="G623" s="164">
        <v>-617737.10615384602</v>
      </c>
      <c r="H623" s="164">
        <v>-660987.74692307599</v>
      </c>
      <c r="I623" s="164">
        <v>-660987.74692307599</v>
      </c>
      <c r="J623" s="164">
        <v>-660987.74692307599</v>
      </c>
      <c r="K623" s="164">
        <v>-660987.74692307599</v>
      </c>
      <c r="L623" s="164">
        <v>-660987.74692307599</v>
      </c>
      <c r="M623" s="164">
        <v>-660987.74692307599</v>
      </c>
      <c r="N623" s="164">
        <v>-660987.74692307599</v>
      </c>
    </row>
    <row r="624" spans="1:15" s="341" customFormat="1" x14ac:dyDescent="0.2">
      <c r="A624" s="340" t="s">
        <v>4573</v>
      </c>
      <c r="B624" s="341">
        <v>0</v>
      </c>
      <c r="C624" s="341">
        <v>0</v>
      </c>
      <c r="D624" s="341">
        <v>0</v>
      </c>
      <c r="E624" s="341">
        <v>0</v>
      </c>
      <c r="F624" s="341">
        <v>0</v>
      </c>
      <c r="G624" s="341">
        <v>0</v>
      </c>
      <c r="H624" s="341">
        <v>0</v>
      </c>
      <c r="I624" s="341">
        <v>0</v>
      </c>
      <c r="J624" s="341">
        <v>0</v>
      </c>
      <c r="K624" s="341">
        <v>0</v>
      </c>
      <c r="L624" s="341">
        <v>-8647833.7323076893</v>
      </c>
      <c r="M624" s="341">
        <v>-17247969.297692299</v>
      </c>
      <c r="N624" s="341">
        <v>-17247969.297692299</v>
      </c>
    </row>
    <row r="625" spans="1:15" s="341" customFormat="1" x14ac:dyDescent="0.2">
      <c r="A625" s="340" t="s">
        <v>4574</v>
      </c>
      <c r="B625" s="341">
        <v>0</v>
      </c>
      <c r="C625" s="341">
        <v>0</v>
      </c>
      <c r="D625" s="341">
        <v>0</v>
      </c>
      <c r="E625" s="341">
        <v>0</v>
      </c>
      <c r="F625" s="341">
        <v>0</v>
      </c>
      <c r="G625" s="341">
        <v>0</v>
      </c>
      <c r="H625" s="341">
        <v>0</v>
      </c>
      <c r="I625" s="341">
        <v>0</v>
      </c>
      <c r="J625" s="341">
        <v>0</v>
      </c>
      <c r="K625" s="341">
        <v>0</v>
      </c>
      <c r="L625" s="341">
        <v>-563508.70153846103</v>
      </c>
      <c r="M625" s="341">
        <v>-1127756.5115384599</v>
      </c>
      <c r="N625" s="341">
        <v>-1127756.5115384599</v>
      </c>
    </row>
    <row r="626" spans="1:15" x14ac:dyDescent="0.2">
      <c r="A626" s="27" t="s">
        <v>2465</v>
      </c>
      <c r="B626" s="164">
        <v>128038.298461538</v>
      </c>
      <c r="C626" s="164">
        <v>134459.59538461501</v>
      </c>
      <c r="D626" s="164">
        <v>147158.07923076901</v>
      </c>
      <c r="E626" s="164">
        <v>153926.813846153</v>
      </c>
      <c r="F626" s="164">
        <v>160695.54846153801</v>
      </c>
      <c r="G626" s="164">
        <v>154765.79923076899</v>
      </c>
      <c r="H626" s="164">
        <v>148836.04999999999</v>
      </c>
      <c r="I626" s="164">
        <v>134316.89769230699</v>
      </c>
      <c r="J626" s="164">
        <v>119797.745384615</v>
      </c>
      <c r="K626" s="164">
        <v>92389.413846153795</v>
      </c>
      <c r="L626" s="164">
        <v>57861.803076923003</v>
      </c>
      <c r="M626" s="164">
        <v>57359.342307692299</v>
      </c>
      <c r="N626" s="164">
        <v>57359.342307692299</v>
      </c>
      <c r="O626" s="164">
        <f>+'Historical Year'!L576</f>
        <v>57.359342307692302</v>
      </c>
    </row>
    <row r="627" spans="1:15" x14ac:dyDescent="0.2">
      <c r="A627" s="27" t="s">
        <v>2466</v>
      </c>
      <c r="B627" s="164">
        <v>0</v>
      </c>
      <c r="C627" s="164">
        <v>0</v>
      </c>
      <c r="D627" s="164">
        <v>0</v>
      </c>
      <c r="E627" s="164">
        <v>0</v>
      </c>
      <c r="F627" s="164">
        <v>0</v>
      </c>
      <c r="G627" s="164">
        <v>0</v>
      </c>
      <c r="H627" s="164">
        <v>0</v>
      </c>
      <c r="I627" s="164">
        <v>0</v>
      </c>
      <c r="J627" s="164">
        <v>0</v>
      </c>
      <c r="K627" s="164">
        <v>0</v>
      </c>
      <c r="L627" s="164">
        <v>0</v>
      </c>
      <c r="M627" s="164">
        <v>0</v>
      </c>
      <c r="N627" s="164">
        <v>0</v>
      </c>
    </row>
    <row r="628" spans="1:15" x14ac:dyDescent="0.2">
      <c r="A628" s="27" t="s">
        <v>2467</v>
      </c>
      <c r="B628" s="164">
        <v>0</v>
      </c>
      <c r="C628" s="164">
        <v>0</v>
      </c>
      <c r="D628" s="164">
        <v>0</v>
      </c>
      <c r="E628" s="164">
        <v>0</v>
      </c>
      <c r="F628" s="164">
        <v>0</v>
      </c>
      <c r="G628" s="164">
        <v>0</v>
      </c>
      <c r="H628" s="164">
        <v>0</v>
      </c>
      <c r="I628" s="164">
        <v>0</v>
      </c>
      <c r="J628" s="164">
        <v>0</v>
      </c>
      <c r="K628" s="164">
        <v>0</v>
      </c>
      <c r="L628" s="164">
        <v>0</v>
      </c>
      <c r="M628" s="164">
        <v>0</v>
      </c>
      <c r="N628" s="164">
        <v>0</v>
      </c>
    </row>
    <row r="629" spans="1:15" x14ac:dyDescent="0.2">
      <c r="A629" s="27" t="s">
        <v>4575</v>
      </c>
      <c r="B629" s="164">
        <v>0</v>
      </c>
      <c r="C629" s="164">
        <v>0</v>
      </c>
      <c r="D629" s="164">
        <v>0</v>
      </c>
      <c r="E629" s="164">
        <v>0</v>
      </c>
      <c r="F629" s="164">
        <v>0</v>
      </c>
      <c r="G629" s="164">
        <v>0</v>
      </c>
      <c r="H629" s="164">
        <v>0</v>
      </c>
      <c r="I629" s="164">
        <v>0</v>
      </c>
      <c r="J629" s="164">
        <v>0</v>
      </c>
      <c r="K629" s="164">
        <v>0</v>
      </c>
      <c r="L629" s="164">
        <v>0</v>
      </c>
      <c r="M629" s="164">
        <v>0</v>
      </c>
      <c r="N629" s="164">
        <v>0</v>
      </c>
    </row>
    <row r="630" spans="1:15" x14ac:dyDescent="0.2">
      <c r="A630" s="27" t="s">
        <v>4576</v>
      </c>
      <c r="B630" s="164">
        <v>0</v>
      </c>
      <c r="C630" s="164">
        <v>0</v>
      </c>
      <c r="D630" s="164">
        <v>0</v>
      </c>
      <c r="E630" s="164">
        <v>0</v>
      </c>
      <c r="F630" s="164">
        <v>0</v>
      </c>
      <c r="G630" s="164">
        <v>0</v>
      </c>
      <c r="H630" s="164">
        <v>0</v>
      </c>
      <c r="I630" s="164">
        <v>0</v>
      </c>
      <c r="J630" s="164">
        <v>0</v>
      </c>
      <c r="K630" s="164">
        <v>0</v>
      </c>
      <c r="L630" s="164">
        <v>0</v>
      </c>
      <c r="M630" s="164">
        <v>0</v>
      </c>
      <c r="N630" s="164">
        <v>0</v>
      </c>
    </row>
    <row r="631" spans="1:15" x14ac:dyDescent="0.2">
      <c r="A631" s="27" t="s">
        <v>4577</v>
      </c>
      <c r="B631" s="164">
        <v>0</v>
      </c>
      <c r="C631" s="164">
        <v>0</v>
      </c>
      <c r="D631" s="164">
        <v>0</v>
      </c>
      <c r="E631" s="164">
        <v>0</v>
      </c>
      <c r="F631" s="164">
        <v>0</v>
      </c>
      <c r="G631" s="164">
        <v>0</v>
      </c>
      <c r="H631" s="164">
        <v>0</v>
      </c>
      <c r="I631" s="164">
        <v>0</v>
      </c>
      <c r="J631" s="164">
        <v>0</v>
      </c>
      <c r="K631" s="164">
        <v>0</v>
      </c>
      <c r="L631" s="164">
        <v>0</v>
      </c>
      <c r="M631" s="164">
        <v>0</v>
      </c>
      <c r="N631" s="164">
        <v>0</v>
      </c>
    </row>
    <row r="632" spans="1:15" x14ac:dyDescent="0.2">
      <c r="A632" s="27" t="s">
        <v>2471</v>
      </c>
      <c r="B632" s="164">
        <v>-14297097.108461499</v>
      </c>
      <c r="C632" s="164">
        <v>-14297097.108461499</v>
      </c>
      <c r="D632" s="164">
        <v>-14297097.108461499</v>
      </c>
      <c r="E632" s="164">
        <v>-11241156.954615301</v>
      </c>
      <c r="F632" s="164">
        <v>-8185216.8007692201</v>
      </c>
      <c r="G632" s="164">
        <v>-5577662.7715384597</v>
      </c>
      <c r="H632" s="164">
        <v>-6026048.8961538402</v>
      </c>
      <c r="I632" s="164">
        <v>-6474435.0207692301</v>
      </c>
      <c r="J632" s="164">
        <v>-6861882.2446153797</v>
      </c>
      <c r="K632" s="164">
        <v>-5539570.5861538397</v>
      </c>
      <c r="L632" s="164">
        <v>-4217258.9276922997</v>
      </c>
      <c r="M632" s="164">
        <v>-2644262.9884615298</v>
      </c>
      <c r="N632" s="164">
        <v>-2644262.9884615298</v>
      </c>
      <c r="O632" s="164">
        <f>+'Historical Year'!L578</f>
        <v>-2644.2629884615299</v>
      </c>
    </row>
    <row r="633" spans="1:15" x14ac:dyDescent="0.2">
      <c r="A633" s="27" t="s">
        <v>2472</v>
      </c>
      <c r="B633" s="164">
        <v>-75860470.459230706</v>
      </c>
      <c r="C633" s="164">
        <v>-73709158.461538404</v>
      </c>
      <c r="D633" s="164">
        <v>-72370837.879230693</v>
      </c>
      <c r="E633" s="164">
        <v>-71541746.563846096</v>
      </c>
      <c r="F633" s="164">
        <v>-70870079.775384605</v>
      </c>
      <c r="G633" s="164">
        <v>-71559971.346922994</v>
      </c>
      <c r="H633" s="164">
        <v>-72747885.4830769</v>
      </c>
      <c r="I633" s="164">
        <v>-74243454.116923004</v>
      </c>
      <c r="J633" s="164">
        <v>-74213069.560000002</v>
      </c>
      <c r="K633" s="164">
        <v>-75746491.671538398</v>
      </c>
      <c r="L633" s="164">
        <v>-77122234.716922998</v>
      </c>
      <c r="M633" s="164">
        <v>-79633305.043846101</v>
      </c>
      <c r="N633" s="164">
        <v>-79633305.043846101</v>
      </c>
      <c r="O633" s="164">
        <f>+'Historical Year'!L572</f>
        <v>-79633.305043846107</v>
      </c>
    </row>
    <row r="634" spans="1:15" s="341" customFormat="1" x14ac:dyDescent="0.2">
      <c r="A634" s="340" t="s">
        <v>2473</v>
      </c>
      <c r="B634" s="341">
        <v>-2640352.36615384</v>
      </c>
      <c r="C634" s="341">
        <v>-3960528.54923076</v>
      </c>
      <c r="D634" s="341">
        <v>-4411117.5084615303</v>
      </c>
      <c r="E634" s="341">
        <v>-4861706.4676922997</v>
      </c>
      <c r="F634" s="341">
        <v>-5312295.4269230701</v>
      </c>
      <c r="G634" s="341">
        <v>-7043173.3499999903</v>
      </c>
      <c r="H634" s="341">
        <v>-8774051.2730769198</v>
      </c>
      <c r="I634" s="341">
        <v>-10504929.196153799</v>
      </c>
      <c r="J634" s="341">
        <v>-16484500.8884615</v>
      </c>
      <c r="K634" s="341">
        <v>-22464072.5807692</v>
      </c>
      <c r="L634" s="341">
        <v>-28443644.273076899</v>
      </c>
      <c r="M634" s="341">
        <v>-28443644.273076899</v>
      </c>
      <c r="N634" s="341">
        <v>-28443644.273076899</v>
      </c>
      <c r="O634" s="341">
        <f>+'Historical Year'!L579</f>
        <v>-36657.477415384586</v>
      </c>
    </row>
    <row r="635" spans="1:15" x14ac:dyDescent="0.2">
      <c r="A635" s="27" t="s">
        <v>2474</v>
      </c>
      <c r="B635" s="164">
        <v>0</v>
      </c>
      <c r="C635" s="164">
        <v>0</v>
      </c>
      <c r="D635" s="164">
        <v>0</v>
      </c>
      <c r="E635" s="164">
        <v>0</v>
      </c>
      <c r="F635" s="164">
        <v>0</v>
      </c>
      <c r="G635" s="164">
        <v>0</v>
      </c>
      <c r="H635" s="164">
        <v>0</v>
      </c>
      <c r="I635" s="164">
        <v>0</v>
      </c>
      <c r="J635" s="164">
        <v>0</v>
      </c>
      <c r="K635" s="164">
        <v>0</v>
      </c>
      <c r="L635" s="164">
        <v>0</v>
      </c>
      <c r="M635" s="164">
        <v>0</v>
      </c>
      <c r="N635" s="164">
        <v>0</v>
      </c>
    </row>
    <row r="636" spans="1:15" x14ac:dyDescent="0.2">
      <c r="A636" s="27" t="s">
        <v>2475</v>
      </c>
      <c r="B636" s="164">
        <v>-6464323.7099999897</v>
      </c>
      <c r="C636" s="164">
        <v>-6540380.0084615303</v>
      </c>
      <c r="D636" s="164">
        <v>-6635450.38153846</v>
      </c>
      <c r="E636" s="164">
        <v>-6711506.6799999997</v>
      </c>
      <c r="F636" s="164">
        <v>-6787562.9784615301</v>
      </c>
      <c r="G636" s="164">
        <v>-6882633.3515384598</v>
      </c>
      <c r="H636" s="164">
        <v>-6958689.6500000004</v>
      </c>
      <c r="I636" s="164">
        <v>-7034745.9484615298</v>
      </c>
      <c r="J636" s="164">
        <v>-7129816.3215384604</v>
      </c>
      <c r="K636" s="164">
        <v>-7205872.6200000001</v>
      </c>
      <c r="L636" s="164">
        <v>-7281928.9184615295</v>
      </c>
      <c r="M636" s="164">
        <v>-7376999.2915384602</v>
      </c>
      <c r="N636" s="164">
        <v>-7376999.2915384602</v>
      </c>
      <c r="O636" s="164">
        <f>+'Historical Year'!L573</f>
        <v>-7376.9992915384601</v>
      </c>
    </row>
    <row r="637" spans="1:15" s="333" customFormat="1" x14ac:dyDescent="0.2">
      <c r="A637" s="332" t="s">
        <v>2476</v>
      </c>
      <c r="B637" s="333">
        <v>-478070783.55769199</v>
      </c>
      <c r="C637" s="333">
        <v>-492882282.32846099</v>
      </c>
      <c r="D637" s="333">
        <v>-503589958.01615399</v>
      </c>
      <c r="E637" s="333">
        <v>-512172057.32076901</v>
      </c>
      <c r="F637" s="333">
        <v>-509309735.71769202</v>
      </c>
      <c r="G637" s="333">
        <v>-506733147.79692298</v>
      </c>
      <c r="H637" s="333">
        <v>-507631485.41307598</v>
      </c>
      <c r="I637" s="333">
        <v>-509104309.45230699</v>
      </c>
      <c r="J637" s="333">
        <v>-512919496.45153803</v>
      </c>
      <c r="K637" s="333">
        <v>-515428922.00692302</v>
      </c>
      <c r="L637" s="333">
        <v>-526979670.58846098</v>
      </c>
      <c r="M637" s="333">
        <v>-527374667.71538401</v>
      </c>
      <c r="N637" s="333">
        <v>-527374667.71538401</v>
      </c>
    </row>
    <row r="638" spans="1:15" s="330" customFormat="1" x14ac:dyDescent="0.2">
      <c r="A638" s="331" t="s">
        <v>2477</v>
      </c>
      <c r="B638" s="330">
        <v>-563365283.15999997</v>
      </c>
      <c r="C638" s="330">
        <v>-579493138.19153798</v>
      </c>
      <c r="D638" s="330">
        <v>-591763278.29999995</v>
      </c>
      <c r="E638" s="330">
        <v>-602234623.69846106</v>
      </c>
      <c r="F638" s="330">
        <v>-602470918.97461498</v>
      </c>
      <c r="G638" s="330">
        <v>-602491301.67615294</v>
      </c>
      <c r="H638" s="330">
        <v>-604667785.34846103</v>
      </c>
      <c r="I638" s="330">
        <v>-607908946.48307598</v>
      </c>
      <c r="J638" s="330">
        <v>-611992667.90692306</v>
      </c>
      <c r="K638" s="330">
        <v>-611882751.41538405</v>
      </c>
      <c r="L638" s="330">
        <v>-621431866.11153805</v>
      </c>
      <c r="M638" s="330">
        <v>-621584184.074615</v>
      </c>
      <c r="N638" s="330">
        <v>-621584184.074615</v>
      </c>
    </row>
    <row r="639" spans="1:15" x14ac:dyDescent="0.2">
      <c r="A639" s="30" t="s">
        <v>2478</v>
      </c>
      <c r="B639" s="164">
        <v>-2742097763.7307601</v>
      </c>
      <c r="C639" s="164">
        <v>-2758556792.1246099</v>
      </c>
      <c r="D639" s="164">
        <v>-2759656532.0615301</v>
      </c>
      <c r="E639" s="164">
        <v>-2769081773.36692</v>
      </c>
      <c r="F639" s="164">
        <v>-2765360914.22153</v>
      </c>
      <c r="G639" s="164">
        <v>-2746165713.33922</v>
      </c>
      <c r="H639" s="164">
        <v>-2722759386.86307</v>
      </c>
      <c r="I639" s="164">
        <v>-2712535775.3538399</v>
      </c>
      <c r="J639" s="164">
        <v>-2717679067.0692301</v>
      </c>
      <c r="K639" s="164">
        <v>-2730745522.5346098</v>
      </c>
      <c r="L639" s="164">
        <v>-2737370897.0115299</v>
      </c>
      <c r="M639" s="164">
        <v>-2720107898.3015399</v>
      </c>
      <c r="N639" s="164">
        <v>-2720107898.3015399</v>
      </c>
    </row>
    <row r="640" spans="1:15" x14ac:dyDescent="0.2">
      <c r="A640" s="30" t="s">
        <v>2479</v>
      </c>
      <c r="B640" s="164">
        <v>1717872877.45769</v>
      </c>
      <c r="C640" s="164">
        <v>1794524573.75231</v>
      </c>
      <c r="D640" s="164">
        <v>1876044367.9346099</v>
      </c>
      <c r="E640" s="164">
        <v>1950816058.9784501</v>
      </c>
      <c r="F640" s="164">
        <v>2014859923.99384</v>
      </c>
      <c r="G640" s="164">
        <v>2079455920.5738399</v>
      </c>
      <c r="H640" s="164">
        <v>2143890018.6969199</v>
      </c>
      <c r="I640" s="164">
        <v>2177037082.6430702</v>
      </c>
      <c r="J640" s="164">
        <v>2181399408.13307</v>
      </c>
      <c r="K640" s="164">
        <v>2136779131.1823001</v>
      </c>
      <c r="L640" s="164">
        <v>2076387052.29691</v>
      </c>
      <c r="M640" s="164">
        <v>2028331733.6246099</v>
      </c>
      <c r="N640" s="164">
        <v>2028331733.6246099</v>
      </c>
    </row>
    <row r="641" spans="1:14" x14ac:dyDescent="0.2">
      <c r="A641" s="27" t="s">
        <v>2480</v>
      </c>
    </row>
    <row r="642" spans="1:14" x14ac:dyDescent="0.2">
      <c r="A642" s="27" t="s">
        <v>2481</v>
      </c>
    </row>
    <row r="643" spans="1:14" x14ac:dyDescent="0.2">
      <c r="A643" s="27" t="s">
        <v>2482</v>
      </c>
      <c r="B643" s="164">
        <v>0</v>
      </c>
      <c r="C643" s="164">
        <v>0</v>
      </c>
      <c r="D643" s="164">
        <v>0</v>
      </c>
      <c r="E643" s="164">
        <v>0</v>
      </c>
      <c r="F643" s="164">
        <v>0</v>
      </c>
      <c r="G643" s="164">
        <v>0</v>
      </c>
      <c r="H643" s="164">
        <v>0</v>
      </c>
      <c r="I643" s="164">
        <v>0</v>
      </c>
      <c r="J643" s="164">
        <v>0</v>
      </c>
      <c r="K643" s="164">
        <v>0</v>
      </c>
      <c r="L643" s="164">
        <v>0</v>
      </c>
      <c r="M643" s="164">
        <v>0</v>
      </c>
      <c r="N643" s="164">
        <v>0</v>
      </c>
    </row>
    <row r="644" spans="1:14" x14ac:dyDescent="0.2">
      <c r="A644" s="27" t="s">
        <v>2483</v>
      </c>
      <c r="B644" s="164">
        <v>0</v>
      </c>
      <c r="C644" s="164">
        <v>0</v>
      </c>
      <c r="D644" s="164">
        <v>0</v>
      </c>
      <c r="E644" s="164">
        <v>0</v>
      </c>
      <c r="F644" s="164">
        <v>0</v>
      </c>
      <c r="G644" s="164">
        <v>0</v>
      </c>
      <c r="H644" s="164">
        <v>0</v>
      </c>
      <c r="I644" s="164">
        <v>0</v>
      </c>
      <c r="J644" s="164">
        <v>0</v>
      </c>
      <c r="K644" s="164">
        <v>0</v>
      </c>
      <c r="L644" s="164">
        <v>0</v>
      </c>
      <c r="M644" s="164">
        <v>0</v>
      </c>
      <c r="N644" s="164">
        <v>0</v>
      </c>
    </row>
    <row r="645" spans="1:14" x14ac:dyDescent="0.2">
      <c r="A645" s="27" t="s">
        <v>2484</v>
      </c>
      <c r="B645" s="164">
        <v>0</v>
      </c>
      <c r="C645" s="164">
        <v>0</v>
      </c>
      <c r="D645" s="164">
        <v>0</v>
      </c>
      <c r="E645" s="164">
        <v>0</v>
      </c>
      <c r="F645" s="164">
        <v>0</v>
      </c>
      <c r="G645" s="164">
        <v>0</v>
      </c>
      <c r="H645" s="164">
        <v>0</v>
      </c>
      <c r="I645" s="164">
        <v>0</v>
      </c>
      <c r="J645" s="164">
        <v>0</v>
      </c>
      <c r="K645" s="164">
        <v>0</v>
      </c>
      <c r="L645" s="164">
        <v>0</v>
      </c>
      <c r="M645" s="164">
        <v>0</v>
      </c>
      <c r="N645" s="164">
        <v>0</v>
      </c>
    </row>
    <row r="646" spans="1:14" x14ac:dyDescent="0.2">
      <c r="A646" s="30" t="s">
        <v>2485</v>
      </c>
      <c r="B646" s="164">
        <v>1717872877.45769</v>
      </c>
      <c r="C646" s="164">
        <v>1794524573.75231</v>
      </c>
      <c r="D646" s="164">
        <v>1876044367.9346099</v>
      </c>
      <c r="E646" s="164">
        <v>1950816058.9784501</v>
      </c>
      <c r="F646" s="164">
        <v>2014859923.99384</v>
      </c>
      <c r="G646" s="164">
        <v>2079455920.5738399</v>
      </c>
      <c r="H646" s="164">
        <v>2143890018.6969199</v>
      </c>
      <c r="I646" s="164">
        <v>2177037082.6430702</v>
      </c>
      <c r="J646" s="164">
        <v>2181399408.13307</v>
      </c>
      <c r="K646" s="164">
        <v>2136779131.1823001</v>
      </c>
      <c r="L646" s="164">
        <v>2076387052.29691</v>
      </c>
      <c r="M646" s="164">
        <v>2028331733.6246099</v>
      </c>
      <c r="N646" s="164">
        <v>2028331733.6246099</v>
      </c>
    </row>
    <row r="647" spans="1:14" x14ac:dyDescent="0.2">
      <c r="A647" s="27" t="s">
        <v>2486</v>
      </c>
    </row>
    <row r="648" spans="1:14" x14ac:dyDescent="0.2">
      <c r="A648" s="27" t="s">
        <v>2487</v>
      </c>
    </row>
    <row r="649" spans="1:14" x14ac:dyDescent="0.2">
      <c r="A649" s="27" t="s">
        <v>2488</v>
      </c>
    </row>
    <row r="650" spans="1:14" x14ac:dyDescent="0.2">
      <c r="A650" s="27" t="s">
        <v>2489</v>
      </c>
      <c r="B650" s="164">
        <v>0</v>
      </c>
      <c r="C650" s="164">
        <v>0</v>
      </c>
      <c r="D650" s="164">
        <v>0</v>
      </c>
      <c r="E650" s="164">
        <v>0</v>
      </c>
      <c r="F650" s="164">
        <v>0</v>
      </c>
      <c r="G650" s="164">
        <v>0</v>
      </c>
      <c r="H650" s="164">
        <v>0</v>
      </c>
      <c r="I650" s="164">
        <v>0</v>
      </c>
      <c r="J650" s="164">
        <v>0</v>
      </c>
      <c r="K650" s="164">
        <v>0</v>
      </c>
      <c r="L650" s="164">
        <v>0</v>
      </c>
      <c r="M650" s="164">
        <v>0</v>
      </c>
      <c r="N650" s="164">
        <v>0</v>
      </c>
    </row>
    <row r="651" spans="1:14" x14ac:dyDescent="0.2">
      <c r="A651" s="27" t="s">
        <v>2490</v>
      </c>
      <c r="B651" s="164">
        <v>158908545.65922999</v>
      </c>
      <c r="C651" s="164">
        <v>163874097.49846101</v>
      </c>
      <c r="D651" s="164">
        <v>169204571.58846101</v>
      </c>
      <c r="E651" s="164">
        <v>175175380.05692199</v>
      </c>
      <c r="F651" s="164">
        <v>181576903.574615</v>
      </c>
      <c r="G651" s="164">
        <v>187316100.43999901</v>
      </c>
      <c r="H651" s="164">
        <v>191425180.466923</v>
      </c>
      <c r="I651" s="164">
        <v>192345164.932307</v>
      </c>
      <c r="J651" s="164">
        <v>191962844.43999901</v>
      </c>
      <c r="K651" s="164">
        <v>190243138.806923</v>
      </c>
      <c r="L651" s="164">
        <v>187933567.16769201</v>
      </c>
      <c r="M651" s="164">
        <v>187570441.571538</v>
      </c>
      <c r="N651" s="164">
        <v>187570441.571538</v>
      </c>
    </row>
    <row r="652" spans="1:14" x14ac:dyDescent="0.2">
      <c r="A652" s="27" t="s">
        <v>2491</v>
      </c>
      <c r="B652" s="164">
        <v>365157098.88615298</v>
      </c>
      <c r="C652" s="164">
        <v>371102850.35076898</v>
      </c>
      <c r="D652" s="164">
        <v>377924208.94923002</v>
      </c>
      <c r="E652" s="164">
        <v>384988363.34615302</v>
      </c>
      <c r="F652" s="164">
        <v>392851997.20846099</v>
      </c>
      <c r="G652" s="164">
        <v>400397790.37615299</v>
      </c>
      <c r="H652" s="164">
        <v>409178867.76923001</v>
      </c>
      <c r="I652" s="164">
        <v>418827245.93615299</v>
      </c>
      <c r="J652" s="164">
        <v>428665677.68769199</v>
      </c>
      <c r="K652" s="164">
        <v>438748679.24999899</v>
      </c>
      <c r="L652" s="164">
        <v>448698190.51692301</v>
      </c>
      <c r="M652" s="164">
        <v>457257970.91692299</v>
      </c>
      <c r="N652" s="164">
        <v>457257970.91692299</v>
      </c>
    </row>
    <row r="653" spans="1:14" x14ac:dyDescent="0.2">
      <c r="A653" s="27" t="s">
        <v>2492</v>
      </c>
      <c r="B653" s="164">
        <v>74223795.790769204</v>
      </c>
      <c r="C653" s="164">
        <v>74717113.8261538</v>
      </c>
      <c r="D653" s="164">
        <v>75764518.717692301</v>
      </c>
      <c r="E653" s="164">
        <v>76148397.372307599</v>
      </c>
      <c r="F653" s="164">
        <v>76796364.289999902</v>
      </c>
      <c r="G653" s="164">
        <v>78938048.329230696</v>
      </c>
      <c r="H653" s="164">
        <v>80258564.230769202</v>
      </c>
      <c r="I653" s="164">
        <v>81865040.051538393</v>
      </c>
      <c r="J653" s="164">
        <v>84291109.114615306</v>
      </c>
      <c r="K653" s="164">
        <v>85961417.932307601</v>
      </c>
      <c r="L653" s="164">
        <v>88991782.101538405</v>
      </c>
      <c r="M653" s="164">
        <v>91467049.2146153</v>
      </c>
      <c r="N653" s="164">
        <v>91467049.2146153</v>
      </c>
    </row>
    <row r="654" spans="1:14" x14ac:dyDescent="0.2">
      <c r="A654" s="27" t="s">
        <v>2493</v>
      </c>
      <c r="B654" s="164">
        <v>1119583437.1215301</v>
      </c>
      <c r="C654" s="164">
        <v>1184830512.07692</v>
      </c>
      <c r="D654" s="164">
        <v>1253151068.67923</v>
      </c>
      <c r="E654" s="164">
        <v>1314503918.2030699</v>
      </c>
      <c r="F654" s="164">
        <v>1363634658.9207699</v>
      </c>
      <c r="G654" s="164">
        <v>1412803981.4284599</v>
      </c>
      <c r="H654" s="164">
        <v>1463027406.23</v>
      </c>
      <c r="I654" s="164">
        <v>1483999631.7230699</v>
      </c>
      <c r="J654" s="164">
        <v>1476479776.8907599</v>
      </c>
      <c r="K654" s="164">
        <v>1421825895.1930699</v>
      </c>
      <c r="L654" s="164">
        <v>1350763512.5107601</v>
      </c>
      <c r="M654" s="164">
        <v>1292036271.92153</v>
      </c>
      <c r="N654" s="164">
        <v>1292036271.92153</v>
      </c>
    </row>
    <row r="655" spans="1:14" x14ac:dyDescent="0.2">
      <c r="A655" s="27" t="s">
        <v>2494</v>
      </c>
      <c r="B655" s="164">
        <v>0</v>
      </c>
      <c r="C655" s="164">
        <v>0</v>
      </c>
      <c r="D655" s="164">
        <v>0</v>
      </c>
      <c r="E655" s="164">
        <v>0</v>
      </c>
      <c r="F655" s="164">
        <v>0</v>
      </c>
      <c r="G655" s="164">
        <v>0</v>
      </c>
      <c r="H655" s="164">
        <v>0</v>
      </c>
      <c r="I655" s="164">
        <v>0</v>
      </c>
      <c r="J655" s="164">
        <v>0</v>
      </c>
      <c r="K655" s="164">
        <v>0</v>
      </c>
      <c r="L655" s="164">
        <v>0</v>
      </c>
      <c r="M655" s="164">
        <v>0</v>
      </c>
      <c r="N655" s="164">
        <v>0</v>
      </c>
    </row>
    <row r="656" spans="1:14" x14ac:dyDescent="0.2">
      <c r="A656" s="27" t="s">
        <v>2495</v>
      </c>
    </row>
    <row r="657" spans="1:14" x14ac:dyDescent="0.2">
      <c r="A657" s="27" t="s">
        <v>2496</v>
      </c>
      <c r="B657" s="164">
        <v>576310788.63846099</v>
      </c>
      <c r="C657" s="164">
        <v>568198664.19538403</v>
      </c>
      <c r="D657" s="164">
        <v>552021948.12</v>
      </c>
      <c r="E657" s="164">
        <v>526705522.22922999</v>
      </c>
      <c r="F657" s="164">
        <v>491804679.39769202</v>
      </c>
      <c r="G657" s="164">
        <v>437910385.46923</v>
      </c>
      <c r="H657" s="164">
        <v>365894461.99461502</v>
      </c>
      <c r="I657" s="164">
        <v>277470477.67922997</v>
      </c>
      <c r="J657" s="164">
        <v>162961395.53615299</v>
      </c>
      <c r="K657" s="164">
        <v>29499887.776153799</v>
      </c>
      <c r="L657" s="164">
        <v>-115921430.806923</v>
      </c>
      <c r="M657" s="164">
        <v>-271700129.60307598</v>
      </c>
      <c r="N657" s="164">
        <v>-271700129.60307598</v>
      </c>
    </row>
    <row r="658" spans="1:14" x14ac:dyDescent="0.2">
      <c r="A658" s="27" t="s">
        <v>2497</v>
      </c>
      <c r="B658" s="164">
        <v>311401839.442307</v>
      </c>
      <c r="C658" s="164">
        <v>382442444.11769199</v>
      </c>
      <c r="D658" s="164">
        <v>453148902.72153801</v>
      </c>
      <c r="E658" s="164">
        <v>527284838.55538398</v>
      </c>
      <c r="F658" s="164">
        <v>604850251.61923003</v>
      </c>
      <c r="G658" s="164">
        <v>685845141.91307604</v>
      </c>
      <c r="H658" s="164">
        <v>770269509.43692195</v>
      </c>
      <c r="I658" s="164">
        <v>858123354.19076896</v>
      </c>
      <c r="J658" s="164">
        <v>949406676.17461503</v>
      </c>
      <c r="K658" s="164">
        <v>1044119475.38846</v>
      </c>
      <c r="L658" s="164">
        <v>1142261751.8322999</v>
      </c>
      <c r="M658" s="164">
        <v>1243833505.50615</v>
      </c>
      <c r="N658" s="164">
        <v>1243833505.50615</v>
      </c>
    </row>
    <row r="659" spans="1:14" x14ac:dyDescent="0.2">
      <c r="A659" s="180" t="s">
        <v>2498</v>
      </c>
      <c r="B659" s="164">
        <v>0</v>
      </c>
      <c r="C659" s="164">
        <v>0</v>
      </c>
      <c r="D659" s="164">
        <v>0</v>
      </c>
      <c r="E659" s="164">
        <v>0</v>
      </c>
      <c r="F659" s="164">
        <v>0</v>
      </c>
      <c r="G659" s="164">
        <v>0</v>
      </c>
      <c r="H659" s="164">
        <v>0</v>
      </c>
      <c r="I659" s="164">
        <v>0</v>
      </c>
      <c r="J659" s="164">
        <v>0</v>
      </c>
      <c r="K659" s="164">
        <v>0</v>
      </c>
      <c r="L659" s="164">
        <v>0</v>
      </c>
      <c r="M659" s="164">
        <v>0</v>
      </c>
      <c r="N659" s="164">
        <v>0</v>
      </c>
    </row>
    <row r="660" spans="1:14" x14ac:dyDescent="0.2">
      <c r="A660" s="27" t="s">
        <v>2499</v>
      </c>
      <c r="B660" s="164">
        <v>0</v>
      </c>
      <c r="C660" s="164">
        <v>0</v>
      </c>
      <c r="D660" s="164">
        <v>0</v>
      </c>
      <c r="E660" s="164">
        <v>0</v>
      </c>
      <c r="F660" s="164">
        <v>0</v>
      </c>
      <c r="G660" s="164">
        <v>0</v>
      </c>
      <c r="H660" s="164">
        <v>0</v>
      </c>
      <c r="I660" s="164">
        <v>0</v>
      </c>
      <c r="J660" s="164">
        <v>0</v>
      </c>
      <c r="K660" s="164">
        <v>0</v>
      </c>
      <c r="L660" s="164">
        <v>0</v>
      </c>
      <c r="M660" s="164">
        <v>0</v>
      </c>
      <c r="N660" s="164">
        <v>0</v>
      </c>
    </row>
    <row r="661" spans="1:14" x14ac:dyDescent="0.2">
      <c r="A661" s="27" t="s">
        <v>2500</v>
      </c>
      <c r="B661" s="164">
        <v>0</v>
      </c>
      <c r="C661" s="164">
        <v>0</v>
      </c>
      <c r="D661" s="164">
        <v>0</v>
      </c>
      <c r="E661" s="164">
        <v>0</v>
      </c>
      <c r="F661" s="164">
        <v>0</v>
      </c>
      <c r="G661" s="164">
        <v>0</v>
      </c>
      <c r="H661" s="164">
        <v>0</v>
      </c>
      <c r="I661" s="164">
        <v>0</v>
      </c>
      <c r="J661" s="164">
        <v>0</v>
      </c>
      <c r="K661" s="164">
        <v>0</v>
      </c>
      <c r="L661" s="164">
        <v>0</v>
      </c>
      <c r="M661" s="164">
        <v>0</v>
      </c>
      <c r="N661" s="164">
        <v>0</v>
      </c>
    </row>
    <row r="662" spans="1:14" x14ac:dyDescent="0.2">
      <c r="A662" s="27" t="s">
        <v>2501</v>
      </c>
      <c r="B662" s="164">
        <v>-2362722.9230769202</v>
      </c>
      <c r="C662" s="164">
        <v>-2345485.07692307</v>
      </c>
      <c r="D662" s="164">
        <v>-2262665.84615384</v>
      </c>
      <c r="E662" s="164">
        <v>-2094195.2307692301</v>
      </c>
      <c r="F662" s="164">
        <v>-1983110.3846153801</v>
      </c>
      <c r="G662" s="164">
        <v>-1856726.3076923001</v>
      </c>
      <c r="H662" s="164">
        <v>-1643074.5384615301</v>
      </c>
      <c r="I662" s="164">
        <v>-1452660.7692307599</v>
      </c>
      <c r="J662" s="164">
        <v>-1297006</v>
      </c>
      <c r="K662" s="164">
        <v>-1150344.99999999</v>
      </c>
      <c r="L662" s="164">
        <v>-1009708.46153846</v>
      </c>
      <c r="M662" s="164">
        <v>-938762.46153846104</v>
      </c>
      <c r="N662" s="164">
        <v>-938762.46153846104</v>
      </c>
    </row>
    <row r="663" spans="1:14" x14ac:dyDescent="0.2">
      <c r="A663" s="27" t="s">
        <v>2502</v>
      </c>
      <c r="B663" s="164">
        <v>-0.15</v>
      </c>
      <c r="C663" s="164">
        <v>-0.15</v>
      </c>
      <c r="D663" s="164">
        <v>-0.15</v>
      </c>
      <c r="E663" s="164">
        <v>-0.15</v>
      </c>
      <c r="F663" s="164">
        <v>-0.15</v>
      </c>
      <c r="G663" s="164">
        <v>-0.15</v>
      </c>
      <c r="H663" s="164">
        <v>-0.15</v>
      </c>
      <c r="I663" s="164">
        <v>-0.15</v>
      </c>
      <c r="J663" s="164">
        <v>-0.15</v>
      </c>
      <c r="K663" s="164">
        <v>-0.15</v>
      </c>
      <c r="L663" s="164">
        <v>-0.15</v>
      </c>
      <c r="M663" s="164">
        <v>-0.15</v>
      </c>
      <c r="N663" s="164">
        <v>-0.15</v>
      </c>
    </row>
    <row r="664" spans="1:14" x14ac:dyDescent="0.2">
      <c r="A664" s="27" t="s">
        <v>2503</v>
      </c>
      <c r="B664" s="164">
        <v>-3370264.26</v>
      </c>
      <c r="C664" s="164">
        <v>-3370264.26</v>
      </c>
      <c r="D664" s="164">
        <v>-2976752.46538461</v>
      </c>
      <c r="E664" s="164">
        <v>-2600665.4976923</v>
      </c>
      <c r="F664" s="164">
        <v>-2242003.3569230698</v>
      </c>
      <c r="G664" s="164">
        <v>-1900766.0430769201</v>
      </c>
      <c r="H664" s="164">
        <v>-1576953.5561538399</v>
      </c>
      <c r="I664" s="164">
        <v>-1270565.89615384</v>
      </c>
      <c r="J664" s="164">
        <v>-981603.06307692302</v>
      </c>
      <c r="K664" s="164">
        <v>-710065.05692307698</v>
      </c>
      <c r="L664" s="164">
        <v>-455951.877692307</v>
      </c>
      <c r="M664" s="164">
        <v>-219263.525384615</v>
      </c>
      <c r="N664" s="164">
        <v>-219263.525384615</v>
      </c>
    </row>
    <row r="665" spans="1:14" x14ac:dyDescent="0.2">
      <c r="A665" s="27" t="s">
        <v>2504</v>
      </c>
      <c r="B665" s="164">
        <v>4720144.0223076902</v>
      </c>
      <c r="C665" s="164">
        <v>5235384.1461538402</v>
      </c>
      <c r="D665" s="164">
        <v>5748931.3107692199</v>
      </c>
      <c r="E665" s="164">
        <v>6356188.2215384599</v>
      </c>
      <c r="F665" s="164">
        <v>6991882.5338461502</v>
      </c>
      <c r="G665" s="164">
        <v>7900933.1392307598</v>
      </c>
      <c r="H665" s="164">
        <v>8855557.5592307597</v>
      </c>
      <c r="I665" s="164">
        <v>9533110.1976922993</v>
      </c>
      <c r="J665" s="164">
        <v>9548228.7684615292</v>
      </c>
      <c r="K665" s="164">
        <v>9432198.8699999992</v>
      </c>
      <c r="L665" s="164">
        <v>9757052.6384615395</v>
      </c>
      <c r="M665" s="164">
        <v>10963097.0615384</v>
      </c>
      <c r="N665" s="164">
        <v>10963097.0615384</v>
      </c>
    </row>
    <row r="666" spans="1:14" x14ac:dyDescent="0.2">
      <c r="A666" s="27" t="s">
        <v>2505</v>
      </c>
      <c r="B666" s="164">
        <v>-4758498.1353846099</v>
      </c>
      <c r="C666" s="164">
        <v>-5027353.7146153804</v>
      </c>
      <c r="D666" s="164">
        <v>-5027353.7146153804</v>
      </c>
      <c r="E666" s="164">
        <v>-5027353.7146153804</v>
      </c>
      <c r="F666" s="164">
        <v>-5027353.7146153804</v>
      </c>
      <c r="G666" s="164">
        <v>-5027353.7146153804</v>
      </c>
      <c r="H666" s="164">
        <v>-5027353.7146153804</v>
      </c>
      <c r="I666" s="164">
        <v>-4847495.5807692297</v>
      </c>
      <c r="J666" s="164">
        <v>-4207880.0546153802</v>
      </c>
      <c r="K666" s="164">
        <v>-3028012.8923076899</v>
      </c>
      <c r="L666" s="164">
        <v>-1779987.79692307</v>
      </c>
      <c r="M666" s="164">
        <v>-808633.86769230699</v>
      </c>
      <c r="N666" s="164">
        <v>-808633.86769230699</v>
      </c>
    </row>
    <row r="667" spans="1:14" x14ac:dyDescent="0.2">
      <c r="A667" s="27" t="s">
        <v>2506</v>
      </c>
      <c r="B667" s="164">
        <v>-1078595.9123076899</v>
      </c>
      <c r="C667" s="164">
        <v>-664473.90923076903</v>
      </c>
      <c r="D667" s="164">
        <v>-617737.10615384602</v>
      </c>
      <c r="E667" s="164">
        <v>-617737.10615384602</v>
      </c>
      <c r="F667" s="164">
        <v>-617737.10615384602</v>
      </c>
      <c r="G667" s="164">
        <v>-617737.10615384602</v>
      </c>
      <c r="H667" s="164">
        <v>-660987.74692307599</v>
      </c>
      <c r="I667" s="164">
        <v>-660987.74692307599</v>
      </c>
      <c r="J667" s="164">
        <v>-660987.74692307599</v>
      </c>
      <c r="K667" s="164">
        <v>-660987.74692307599</v>
      </c>
      <c r="L667" s="164">
        <v>-660987.74692307599</v>
      </c>
      <c r="M667" s="164">
        <v>-660987.74692307599</v>
      </c>
      <c r="N667" s="164">
        <v>-660987.74692307599</v>
      </c>
    </row>
    <row r="668" spans="1:14" x14ac:dyDescent="0.2">
      <c r="A668" s="27" t="s">
        <v>2507</v>
      </c>
      <c r="B668" s="164">
        <v>-11849323.4261538</v>
      </c>
      <c r="C668" s="164">
        <v>-10864288.106923001</v>
      </c>
      <c r="D668" s="164">
        <v>-9904782.8969230708</v>
      </c>
      <c r="E668" s="164">
        <v>-9206716.2976923008</v>
      </c>
      <c r="F668" s="164">
        <v>-8715404.5576923098</v>
      </c>
      <c r="G668" s="164">
        <v>-8309213.0007692296</v>
      </c>
      <c r="H668" s="164">
        <v>-7838753.5461538397</v>
      </c>
      <c r="I668" s="164">
        <v>-7636408.0453846101</v>
      </c>
      <c r="J668" s="164">
        <v>-7517641.4815384597</v>
      </c>
      <c r="K668" s="164">
        <v>-7411927.4907692298</v>
      </c>
      <c r="L668" s="164">
        <v>-7337384.0115384599</v>
      </c>
      <c r="M668" s="164">
        <v>-7207326.52999999</v>
      </c>
      <c r="N668" s="164">
        <v>-7207326.52999999</v>
      </c>
    </row>
    <row r="669" spans="1:14" x14ac:dyDescent="0.2">
      <c r="A669" s="27" t="s">
        <v>2508</v>
      </c>
      <c r="B669" s="164">
        <v>1316.8461538461499</v>
      </c>
      <c r="C669" s="164">
        <v>1316.8461538461499</v>
      </c>
      <c r="D669" s="164">
        <v>1316.8461538461499</v>
      </c>
      <c r="E669" s="164">
        <v>1316.8461538461499</v>
      </c>
      <c r="F669" s="164">
        <v>1316.8461538461499</v>
      </c>
      <c r="G669" s="164">
        <v>1316.8461538461499</v>
      </c>
      <c r="H669" s="164">
        <v>0</v>
      </c>
      <c r="I669" s="164">
        <v>0</v>
      </c>
      <c r="J669" s="164">
        <v>0</v>
      </c>
      <c r="K669" s="164">
        <v>0</v>
      </c>
      <c r="L669" s="164">
        <v>0</v>
      </c>
      <c r="M669" s="164">
        <v>0</v>
      </c>
      <c r="N669" s="164">
        <v>0</v>
      </c>
    </row>
    <row r="670" spans="1:14" x14ac:dyDescent="0.2">
      <c r="A670" s="27" t="s">
        <v>2509</v>
      </c>
      <c r="B670" s="164">
        <v>0</v>
      </c>
      <c r="C670" s="164">
        <v>0</v>
      </c>
      <c r="D670" s="164">
        <v>0</v>
      </c>
      <c r="E670" s="164">
        <v>0</v>
      </c>
      <c r="F670" s="164">
        <v>0</v>
      </c>
      <c r="G670" s="164">
        <v>0</v>
      </c>
      <c r="H670" s="164">
        <v>0</v>
      </c>
      <c r="I670" s="164">
        <v>0</v>
      </c>
      <c r="J670" s="164">
        <v>0</v>
      </c>
      <c r="K670" s="164">
        <v>0</v>
      </c>
      <c r="L670" s="164">
        <v>0</v>
      </c>
      <c r="M670" s="164">
        <v>0</v>
      </c>
      <c r="N670" s="164">
        <v>0</v>
      </c>
    </row>
    <row r="671" spans="1:14" x14ac:dyDescent="0.2">
      <c r="A671" s="27" t="s">
        <v>2510</v>
      </c>
      <c r="B671" s="164">
        <v>-13366901.692307601</v>
      </c>
      <c r="C671" s="164">
        <v>-14429274.615384599</v>
      </c>
      <c r="D671" s="164">
        <v>-15428903.615384599</v>
      </c>
      <c r="E671" s="164">
        <v>-16498978.2307692</v>
      </c>
      <c r="F671" s="164">
        <v>-17480714.846153799</v>
      </c>
      <c r="G671" s="164">
        <v>-18559255.1538461</v>
      </c>
      <c r="H671" s="164">
        <v>-19596095.461538401</v>
      </c>
      <c r="I671" s="164">
        <v>-20703056.307692301</v>
      </c>
      <c r="J671" s="164">
        <v>-21961745.307692301</v>
      </c>
      <c r="K671" s="164">
        <v>-23036828</v>
      </c>
      <c r="L671" s="164">
        <v>-24247920.769230701</v>
      </c>
      <c r="M671" s="164">
        <v>-25891688</v>
      </c>
      <c r="N671" s="164">
        <v>-25891688</v>
      </c>
    </row>
    <row r="672" spans="1:14" x14ac:dyDescent="0.2">
      <c r="A672" s="27" t="s">
        <v>2511</v>
      </c>
      <c r="B672" s="164">
        <v>855647782.44999897</v>
      </c>
      <c r="C672" s="164">
        <v>919176669.47230697</v>
      </c>
      <c r="D672" s="164">
        <v>974702903.20384598</v>
      </c>
      <c r="E672" s="164">
        <v>1024302219.6246099</v>
      </c>
      <c r="F672" s="164">
        <v>1067581806.28076</v>
      </c>
      <c r="G672" s="164">
        <v>1095386725.89153</v>
      </c>
      <c r="H672" s="164">
        <v>1108676310.2769201</v>
      </c>
      <c r="I672" s="164">
        <v>1108555767.5715301</v>
      </c>
      <c r="J672" s="164">
        <v>1085289436.67538</v>
      </c>
      <c r="K672" s="164">
        <v>1047053395.69769</v>
      </c>
      <c r="L672" s="164">
        <v>1000605432.84999</v>
      </c>
      <c r="M672" s="164">
        <v>947369810.68307602</v>
      </c>
      <c r="N672" s="164">
        <v>947369810.68307602</v>
      </c>
    </row>
    <row r="673" spans="1:14" x14ac:dyDescent="0.2">
      <c r="A673" s="27" t="s">
        <v>2512</v>
      </c>
    </row>
    <row r="674" spans="1:14" x14ac:dyDescent="0.2">
      <c r="A674" s="27" t="s">
        <v>2513</v>
      </c>
    </row>
    <row r="675" spans="1:14" x14ac:dyDescent="0.2">
      <c r="A675" s="27" t="s">
        <v>2514</v>
      </c>
    </row>
    <row r="676" spans="1:14" x14ac:dyDescent="0.2">
      <c r="A676" s="27" t="s">
        <v>2515</v>
      </c>
    </row>
    <row r="677" spans="1:14" x14ac:dyDescent="0.2">
      <c r="A677" s="27" t="s">
        <v>2516</v>
      </c>
    </row>
    <row r="678" spans="1:14" x14ac:dyDescent="0.2">
      <c r="A678" s="27" t="s">
        <v>2517</v>
      </c>
    </row>
    <row r="679" spans="1:14" x14ac:dyDescent="0.2">
      <c r="A679" s="27" t="s">
        <v>2518</v>
      </c>
      <c r="B679" s="164">
        <v>576310788.63846099</v>
      </c>
      <c r="C679" s="164">
        <v>568198664.19538403</v>
      </c>
      <c r="D679" s="164">
        <v>552021948.12</v>
      </c>
      <c r="E679" s="164">
        <v>526705522.22922999</v>
      </c>
      <c r="F679" s="164">
        <v>491804679.39769202</v>
      </c>
      <c r="G679" s="164">
        <v>437910385.46923</v>
      </c>
      <c r="H679" s="164">
        <v>365894461.99461502</v>
      </c>
      <c r="I679" s="164">
        <v>277470477.67922997</v>
      </c>
      <c r="J679" s="164">
        <v>162961395.53615299</v>
      </c>
      <c r="K679" s="164">
        <v>29499887.776153799</v>
      </c>
      <c r="L679" s="164">
        <v>-115921430.806923</v>
      </c>
      <c r="M679" s="164">
        <v>-271700129.60307598</v>
      </c>
      <c r="N679" s="164">
        <v>-271700129.60307598</v>
      </c>
    </row>
    <row r="680" spans="1:14" x14ac:dyDescent="0.2">
      <c r="A680" s="27" t="s">
        <v>2519</v>
      </c>
      <c r="B680" s="164">
        <v>311401839.442307</v>
      </c>
      <c r="C680" s="164">
        <v>382442444.11769199</v>
      </c>
      <c r="D680" s="164">
        <v>453148902.72153801</v>
      </c>
      <c r="E680" s="164">
        <v>527284838.55538398</v>
      </c>
      <c r="F680" s="164">
        <v>604850251.61923003</v>
      </c>
      <c r="G680" s="164">
        <v>685845141.91307604</v>
      </c>
      <c r="H680" s="164">
        <v>770269509.43692195</v>
      </c>
      <c r="I680" s="164">
        <v>858123354.19076896</v>
      </c>
      <c r="J680" s="164">
        <v>949406676.17461503</v>
      </c>
      <c r="K680" s="164">
        <v>1044119475.38846</v>
      </c>
      <c r="L680" s="164">
        <v>1142261751.8322999</v>
      </c>
      <c r="M680" s="164">
        <v>1243833505.50615</v>
      </c>
      <c r="N680" s="164">
        <v>1243833505.50615</v>
      </c>
    </row>
    <row r="681" spans="1:14" x14ac:dyDescent="0.2">
      <c r="A681" s="27" t="s">
        <v>2520</v>
      </c>
      <c r="B681" s="164">
        <v>0</v>
      </c>
      <c r="C681" s="164">
        <v>0</v>
      </c>
      <c r="D681" s="164">
        <v>0</v>
      </c>
      <c r="E681" s="164">
        <v>0</v>
      </c>
      <c r="F681" s="164">
        <v>0</v>
      </c>
      <c r="G681" s="164">
        <v>0</v>
      </c>
      <c r="H681" s="164">
        <v>0</v>
      </c>
      <c r="I681" s="164">
        <v>0</v>
      </c>
      <c r="J681" s="164">
        <v>0</v>
      </c>
      <c r="K681" s="164">
        <v>0</v>
      </c>
      <c r="L681" s="164">
        <v>0</v>
      </c>
      <c r="M681" s="164">
        <v>0</v>
      </c>
      <c r="N681" s="164">
        <v>0</v>
      </c>
    </row>
    <row r="682" spans="1:14" x14ac:dyDescent="0.2">
      <c r="A682" s="27" t="s">
        <v>2521</v>
      </c>
      <c r="B682" s="164">
        <v>0</v>
      </c>
      <c r="C682" s="164">
        <v>0</v>
      </c>
      <c r="D682" s="164">
        <v>0</v>
      </c>
      <c r="E682" s="164">
        <v>0</v>
      </c>
      <c r="F682" s="164">
        <v>0</v>
      </c>
      <c r="G682" s="164">
        <v>0</v>
      </c>
      <c r="H682" s="164">
        <v>0</v>
      </c>
      <c r="I682" s="164">
        <v>0</v>
      </c>
      <c r="J682" s="164">
        <v>0</v>
      </c>
      <c r="K682" s="164">
        <v>0</v>
      </c>
      <c r="L682" s="164">
        <v>0</v>
      </c>
      <c r="M682" s="164">
        <v>0</v>
      </c>
      <c r="N682" s="164">
        <v>0</v>
      </c>
    </row>
    <row r="683" spans="1:14" x14ac:dyDescent="0.2">
      <c r="A683" s="27" t="s">
        <v>2522</v>
      </c>
      <c r="B683" s="164">
        <v>0</v>
      </c>
      <c r="C683" s="164">
        <v>0</v>
      </c>
      <c r="D683" s="164">
        <v>0</v>
      </c>
      <c r="E683" s="164">
        <v>0</v>
      </c>
      <c r="F683" s="164">
        <v>0</v>
      </c>
      <c r="G683" s="164">
        <v>0</v>
      </c>
      <c r="H683" s="164">
        <v>0</v>
      </c>
      <c r="I683" s="164">
        <v>0</v>
      </c>
      <c r="J683" s="164">
        <v>0</v>
      </c>
      <c r="K683" s="164">
        <v>0</v>
      </c>
      <c r="L683" s="164">
        <v>0</v>
      </c>
      <c r="M683" s="164">
        <v>0</v>
      </c>
      <c r="N683" s="164">
        <v>0</v>
      </c>
    </row>
    <row r="684" spans="1:14" x14ac:dyDescent="0.2">
      <c r="A684" s="27" t="s">
        <v>2523</v>
      </c>
      <c r="B684" s="164">
        <v>-0.15</v>
      </c>
      <c r="C684" s="164">
        <v>-0.15</v>
      </c>
      <c r="D684" s="164">
        <v>-0.15</v>
      </c>
      <c r="E684" s="164">
        <v>-0.15</v>
      </c>
      <c r="F684" s="164">
        <v>-0.15</v>
      </c>
      <c r="G684" s="164">
        <v>-0.15</v>
      </c>
      <c r="H684" s="164">
        <v>-0.15</v>
      </c>
      <c r="I684" s="164">
        <v>-0.15</v>
      </c>
      <c r="J684" s="164">
        <v>-0.15</v>
      </c>
      <c r="K684" s="164">
        <v>-0.15</v>
      </c>
      <c r="L684" s="164">
        <v>-0.15</v>
      </c>
      <c r="M684" s="164">
        <v>-0.15</v>
      </c>
      <c r="N684" s="164">
        <v>-0.15</v>
      </c>
    </row>
    <row r="685" spans="1:14" x14ac:dyDescent="0.2">
      <c r="A685" s="27" t="s">
        <v>2524</v>
      </c>
      <c r="B685" s="164">
        <v>-2362722.9230769202</v>
      </c>
      <c r="C685" s="164">
        <v>-2345485.07692307</v>
      </c>
      <c r="D685" s="164">
        <v>-2262665.84615384</v>
      </c>
      <c r="E685" s="164">
        <v>-2094195.2307692301</v>
      </c>
      <c r="F685" s="164">
        <v>-1983110.3846153801</v>
      </c>
      <c r="G685" s="164">
        <v>-1856726.3076923001</v>
      </c>
      <c r="H685" s="164">
        <v>-1643074.5384615301</v>
      </c>
      <c r="I685" s="164">
        <v>-1452660.7692307599</v>
      </c>
      <c r="J685" s="164">
        <v>-1297006</v>
      </c>
      <c r="K685" s="164">
        <v>-1150344.99999999</v>
      </c>
      <c r="L685" s="164">
        <v>-1009708.46153846</v>
      </c>
      <c r="M685" s="164">
        <v>-938762.46153846104</v>
      </c>
      <c r="N685" s="164">
        <v>-938762.46153846104</v>
      </c>
    </row>
    <row r="686" spans="1:14" x14ac:dyDescent="0.2">
      <c r="A686" s="27" t="s">
        <v>2525</v>
      </c>
      <c r="B686" s="164">
        <v>-3370264.26</v>
      </c>
      <c r="C686" s="164">
        <v>-3370264.26</v>
      </c>
      <c r="D686" s="164">
        <v>-2976752.46538461</v>
      </c>
      <c r="E686" s="164">
        <v>-2600665.4976923</v>
      </c>
      <c r="F686" s="164">
        <v>-2242003.3569230698</v>
      </c>
      <c r="G686" s="164">
        <v>-1900766.0430769201</v>
      </c>
      <c r="H686" s="164">
        <v>-1576953.5561538399</v>
      </c>
      <c r="I686" s="164">
        <v>-1270565.89615384</v>
      </c>
      <c r="J686" s="164">
        <v>-981603.06307692302</v>
      </c>
      <c r="K686" s="164">
        <v>-710065.05692307698</v>
      </c>
      <c r="L686" s="164">
        <v>-455951.877692307</v>
      </c>
      <c r="M686" s="164">
        <v>-219263.525384615</v>
      </c>
      <c r="N686" s="164">
        <v>-219263.525384615</v>
      </c>
    </row>
    <row r="687" spans="1:14" x14ac:dyDescent="0.2">
      <c r="A687" s="27" t="s">
        <v>2526</v>
      </c>
      <c r="B687" s="164">
        <v>4720144.0223076902</v>
      </c>
      <c r="C687" s="164">
        <v>5235384.1461538402</v>
      </c>
      <c r="D687" s="164">
        <v>5748931.3107692199</v>
      </c>
      <c r="E687" s="164">
        <v>6356188.2215384599</v>
      </c>
      <c r="F687" s="164">
        <v>6991882.5338461502</v>
      </c>
      <c r="G687" s="164">
        <v>7900933.1392307598</v>
      </c>
      <c r="H687" s="164">
        <v>8855557.5592307597</v>
      </c>
      <c r="I687" s="164">
        <v>9533110.1976922993</v>
      </c>
      <c r="J687" s="164">
        <v>9548228.7684615292</v>
      </c>
      <c r="K687" s="164">
        <v>9432198.8699999992</v>
      </c>
      <c r="L687" s="164">
        <v>9757052.6384615395</v>
      </c>
      <c r="M687" s="164">
        <v>10963097.0615384</v>
      </c>
      <c r="N687" s="164">
        <v>10963097.0615384</v>
      </c>
    </row>
    <row r="688" spans="1:14" x14ac:dyDescent="0.2">
      <c r="A688" s="27" t="s">
        <v>2527</v>
      </c>
      <c r="B688" s="164">
        <v>-4758498.1353846099</v>
      </c>
      <c r="C688" s="164">
        <v>-5027353.7146153804</v>
      </c>
      <c r="D688" s="164">
        <v>-5027353.7146153804</v>
      </c>
      <c r="E688" s="164">
        <v>-5027353.7146153804</v>
      </c>
      <c r="F688" s="164">
        <v>-5027353.7146153804</v>
      </c>
      <c r="G688" s="164">
        <v>-5027353.7146153804</v>
      </c>
      <c r="H688" s="164">
        <v>-5027353.7146153804</v>
      </c>
      <c r="I688" s="164">
        <v>-4847495.5807692297</v>
      </c>
      <c r="J688" s="164">
        <v>-4207880.0546153802</v>
      </c>
      <c r="K688" s="164">
        <v>-3028012.8923076899</v>
      </c>
      <c r="L688" s="164">
        <v>-1779987.79692307</v>
      </c>
      <c r="M688" s="164">
        <v>-808633.86769230699</v>
      </c>
      <c r="N688" s="164">
        <v>-808633.86769230699</v>
      </c>
    </row>
    <row r="689" spans="1:14" x14ac:dyDescent="0.2">
      <c r="A689" s="27" t="s">
        <v>2528</v>
      </c>
      <c r="B689" s="164">
        <v>-1078595.9123076899</v>
      </c>
      <c r="C689" s="164">
        <v>-664473.90923076903</v>
      </c>
      <c r="D689" s="164">
        <v>-617737.10615384602</v>
      </c>
      <c r="E689" s="164">
        <v>-617737.10615384602</v>
      </c>
      <c r="F689" s="164">
        <v>-617737.10615384602</v>
      </c>
      <c r="G689" s="164">
        <v>-617737.10615384602</v>
      </c>
      <c r="H689" s="164">
        <v>-660987.74692307599</v>
      </c>
      <c r="I689" s="164">
        <v>-660987.74692307599</v>
      </c>
      <c r="J689" s="164">
        <v>-660987.74692307599</v>
      </c>
      <c r="K689" s="164">
        <v>-660987.74692307599</v>
      </c>
      <c r="L689" s="164">
        <v>-660987.74692307599</v>
      </c>
      <c r="M689" s="164">
        <v>-660987.74692307599</v>
      </c>
      <c r="N689" s="164">
        <v>-660987.74692307599</v>
      </c>
    </row>
    <row r="690" spans="1:14" x14ac:dyDescent="0.2">
      <c r="A690" s="27" t="s">
        <v>2529</v>
      </c>
      <c r="B690" s="164">
        <v>-11849323.4261538</v>
      </c>
      <c r="C690" s="164">
        <v>-10864288.106923001</v>
      </c>
      <c r="D690" s="164">
        <v>-9904782.8969230708</v>
      </c>
      <c r="E690" s="164">
        <v>-9206716.2976923008</v>
      </c>
      <c r="F690" s="164">
        <v>-8715404.5576923098</v>
      </c>
      <c r="G690" s="164">
        <v>-8309213.0007692296</v>
      </c>
      <c r="H690" s="164">
        <v>-7838753.5461538397</v>
      </c>
      <c r="I690" s="164">
        <v>-7636408.0453846101</v>
      </c>
      <c r="J690" s="164">
        <v>-7517641.4815384597</v>
      </c>
      <c r="K690" s="164">
        <v>-7411927.4907692298</v>
      </c>
      <c r="L690" s="164">
        <v>-7337384.0115384599</v>
      </c>
      <c r="M690" s="164">
        <v>-7207326.52999999</v>
      </c>
      <c r="N690" s="164">
        <v>-7207326.52999999</v>
      </c>
    </row>
    <row r="691" spans="1:14" x14ac:dyDescent="0.2">
      <c r="A691" s="27" t="s">
        <v>2530</v>
      </c>
      <c r="B691" s="164">
        <v>1316.8461538461499</v>
      </c>
      <c r="C691" s="164">
        <v>1316.8461538461499</v>
      </c>
      <c r="D691" s="164">
        <v>1316.8461538461499</v>
      </c>
      <c r="E691" s="164">
        <v>1316.8461538461499</v>
      </c>
      <c r="F691" s="164">
        <v>1316.8461538461499</v>
      </c>
      <c r="G691" s="164">
        <v>1316.8461538461499</v>
      </c>
      <c r="H691" s="164">
        <v>0</v>
      </c>
      <c r="I691" s="164">
        <v>0</v>
      </c>
      <c r="J691" s="164">
        <v>0</v>
      </c>
      <c r="K691" s="164">
        <v>0</v>
      </c>
      <c r="L691" s="164">
        <v>0</v>
      </c>
      <c r="M691" s="164">
        <v>0</v>
      </c>
      <c r="N691" s="164">
        <v>0</v>
      </c>
    </row>
    <row r="692" spans="1:14" x14ac:dyDescent="0.2">
      <c r="A692" s="27" t="s">
        <v>2531</v>
      </c>
      <c r="B692" s="164">
        <v>0</v>
      </c>
      <c r="C692" s="164">
        <v>0</v>
      </c>
      <c r="D692" s="164">
        <v>0</v>
      </c>
      <c r="E692" s="164">
        <v>0</v>
      </c>
      <c r="F692" s="164">
        <v>0</v>
      </c>
      <c r="G692" s="164">
        <v>0</v>
      </c>
      <c r="H692" s="164">
        <v>0</v>
      </c>
      <c r="I692" s="164">
        <v>0</v>
      </c>
      <c r="J692" s="164">
        <v>0</v>
      </c>
      <c r="K692" s="164">
        <v>0</v>
      </c>
      <c r="L692" s="164">
        <v>0</v>
      </c>
      <c r="M692" s="164">
        <v>0</v>
      </c>
      <c r="N692" s="164">
        <v>0</v>
      </c>
    </row>
    <row r="693" spans="1:14" x14ac:dyDescent="0.2">
      <c r="A693" s="27" t="s">
        <v>2532</v>
      </c>
      <c r="B693" s="164">
        <v>-13366901.692307601</v>
      </c>
      <c r="C693" s="164">
        <v>-14429274.615384599</v>
      </c>
      <c r="D693" s="164">
        <v>-15428903.615384599</v>
      </c>
      <c r="E693" s="164">
        <v>-16498978.2307692</v>
      </c>
      <c r="F693" s="164">
        <v>-17480714.846153799</v>
      </c>
      <c r="G693" s="164">
        <v>-18559255.1538461</v>
      </c>
      <c r="H693" s="164">
        <v>-19596095.461538401</v>
      </c>
      <c r="I693" s="164">
        <v>-20703056.307692301</v>
      </c>
      <c r="J693" s="164">
        <v>-21961745.307692301</v>
      </c>
      <c r="K693" s="164">
        <v>-23036828</v>
      </c>
      <c r="L693" s="164">
        <v>-24247920.769230701</v>
      </c>
      <c r="M693" s="164">
        <v>-25891688</v>
      </c>
      <c r="N693" s="164">
        <v>-25891688</v>
      </c>
    </row>
    <row r="694" spans="1:14" x14ac:dyDescent="0.2">
      <c r="A694" s="27" t="s">
        <v>2533</v>
      </c>
      <c r="B694" s="164">
        <v>855647782.45000005</v>
      </c>
      <c r="C694" s="164">
        <v>919176669.47230697</v>
      </c>
      <c r="D694" s="164">
        <v>974702903.20384598</v>
      </c>
      <c r="E694" s="164">
        <v>1024302219.6246099</v>
      </c>
      <c r="F694" s="164">
        <v>1067581806.28076</v>
      </c>
      <c r="G694" s="164">
        <v>1095386725.89153</v>
      </c>
      <c r="H694" s="164">
        <v>1108676310.2769201</v>
      </c>
      <c r="I694" s="164">
        <v>1108555767.5715301</v>
      </c>
      <c r="J694" s="164">
        <v>1085289436.67538</v>
      </c>
      <c r="K694" s="164">
        <v>1047053395.69769</v>
      </c>
      <c r="L694" s="164">
        <v>1000605432.85</v>
      </c>
      <c r="M694" s="164">
        <v>947369810.68307698</v>
      </c>
      <c r="N694" s="164">
        <v>947369810.68307698</v>
      </c>
    </row>
    <row r="695" spans="1:14" x14ac:dyDescent="0.2">
      <c r="A695" s="27" t="s">
        <v>2534</v>
      </c>
    </row>
    <row r="696" spans="1:14" x14ac:dyDescent="0.2">
      <c r="A696" s="27" t="s">
        <v>2535</v>
      </c>
    </row>
    <row r="697" spans="1:14" x14ac:dyDescent="0.2">
      <c r="A697" s="27" t="s">
        <v>2536</v>
      </c>
      <c r="B697" s="164">
        <v>0</v>
      </c>
      <c r="C697" s="164">
        <v>0</v>
      </c>
      <c r="D697" s="164">
        <v>0</v>
      </c>
      <c r="E697" s="164">
        <v>0</v>
      </c>
      <c r="F697" s="164">
        <v>0</v>
      </c>
      <c r="G697" s="164">
        <v>0</v>
      </c>
      <c r="H697" s="164">
        <v>0</v>
      </c>
      <c r="I697" s="164">
        <v>0</v>
      </c>
      <c r="J697" s="164">
        <v>0</v>
      </c>
      <c r="K697" s="164">
        <v>0</v>
      </c>
      <c r="L697" s="164">
        <v>0</v>
      </c>
      <c r="M697" s="164">
        <v>0</v>
      </c>
      <c r="N697" s="164">
        <v>0</v>
      </c>
    </row>
    <row r="698" spans="1:14" x14ac:dyDescent="0.2">
      <c r="A698" s="27" t="s">
        <v>2537</v>
      </c>
      <c r="B698" s="164">
        <v>0</v>
      </c>
      <c r="C698" s="164">
        <v>0</v>
      </c>
      <c r="D698" s="164">
        <v>0</v>
      </c>
      <c r="E698" s="164">
        <v>0</v>
      </c>
      <c r="F698" s="164">
        <v>0</v>
      </c>
      <c r="G698" s="164">
        <v>0</v>
      </c>
      <c r="H698" s="164">
        <v>0</v>
      </c>
      <c r="I698" s="164">
        <v>0</v>
      </c>
      <c r="J698" s="164">
        <v>0</v>
      </c>
      <c r="K698" s="164">
        <v>0</v>
      </c>
      <c r="L698" s="164">
        <v>0</v>
      </c>
      <c r="M698" s="164">
        <v>0</v>
      </c>
      <c r="N698" s="164">
        <v>0</v>
      </c>
    </row>
    <row r="699" spans="1:14" x14ac:dyDescent="0.2">
      <c r="A699" s="27" t="s">
        <v>2538</v>
      </c>
      <c r="B699" s="164">
        <v>0</v>
      </c>
      <c r="C699" s="164">
        <v>0</v>
      </c>
      <c r="D699" s="164">
        <v>0</v>
      </c>
      <c r="E699" s="164">
        <v>0</v>
      </c>
      <c r="F699" s="164">
        <v>0</v>
      </c>
      <c r="G699" s="164">
        <v>0</v>
      </c>
      <c r="H699" s="164">
        <v>0</v>
      </c>
      <c r="I699" s="164">
        <v>0</v>
      </c>
      <c r="J699" s="164">
        <v>0</v>
      </c>
      <c r="K699" s="164">
        <v>0</v>
      </c>
      <c r="L699" s="164">
        <v>0</v>
      </c>
      <c r="M699" s="164">
        <v>0</v>
      </c>
      <c r="N69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8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D540D-37CC-4EE8-81C2-E46CE2289059}">
  <sheetPr>
    <tabColor theme="7"/>
  </sheetPr>
  <dimension ref="A1:M69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44.5546875" style="27" customWidth="1"/>
    <col min="2" max="13" width="12" style="164" bestFit="1" customWidth="1"/>
    <col min="14" max="16384" width="9.109375" style="164"/>
  </cols>
  <sheetData>
    <row r="1" spans="1:13" s="163" customFormat="1" x14ac:dyDescent="0.2">
      <c r="A1" s="162"/>
    </row>
    <row r="2" spans="1:13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</row>
    <row r="3" spans="1:13" s="163" customFormat="1" x14ac:dyDescent="0.2">
      <c r="A3" s="162"/>
    </row>
    <row r="4" spans="1:13" s="166" customFormat="1" x14ac:dyDescent="0.2">
      <c r="A4" s="165" t="s">
        <v>1231</v>
      </c>
    </row>
    <row r="5" spans="1:13" x14ac:dyDescent="0.2">
      <c r="A5" s="27" t="s">
        <v>733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</row>
    <row r="6" spans="1:13" x14ac:dyDescent="0.2">
      <c r="A6" s="27" t="s">
        <v>734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</row>
    <row r="7" spans="1:13" x14ac:dyDescent="0.2">
      <c r="A7" s="27" t="s">
        <v>735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</row>
    <row r="8" spans="1:13" x14ac:dyDescent="0.2">
      <c r="A8" s="27" t="s">
        <v>736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</row>
    <row r="9" spans="1:13" x14ac:dyDescent="0.2">
      <c r="A9" s="27" t="s">
        <v>737</v>
      </c>
      <c r="B9" s="313">
        <v>0</v>
      </c>
      <c r="C9" s="313">
        <v>0</v>
      </c>
      <c r="D9" s="313">
        <v>0</v>
      </c>
      <c r="E9" s="313">
        <v>0</v>
      </c>
      <c r="F9" s="313">
        <v>0</v>
      </c>
      <c r="G9" s="313">
        <v>0</v>
      </c>
      <c r="H9" s="313">
        <v>0</v>
      </c>
      <c r="I9" s="313">
        <v>0</v>
      </c>
      <c r="J9" s="313">
        <v>0</v>
      </c>
      <c r="K9" s="313">
        <v>0</v>
      </c>
      <c r="L9" s="313">
        <v>0</v>
      </c>
      <c r="M9" s="313">
        <v>0</v>
      </c>
    </row>
    <row r="10" spans="1:13" s="171" customFormat="1" x14ac:dyDescent="0.2">
      <c r="A10" s="128" t="s">
        <v>738</v>
      </c>
      <c r="B10" s="313">
        <v>0</v>
      </c>
      <c r="C10" s="313">
        <v>0</v>
      </c>
      <c r="D10" s="313">
        <v>0</v>
      </c>
      <c r="E10" s="313">
        <v>0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0</v>
      </c>
      <c r="L10" s="313">
        <v>0</v>
      </c>
      <c r="M10" s="313">
        <v>0</v>
      </c>
    </row>
    <row r="11" spans="1:13" s="171" customFormat="1" x14ac:dyDescent="0.2">
      <c r="A11" s="128" t="s">
        <v>1859</v>
      </c>
      <c r="B11" s="313">
        <v>0</v>
      </c>
      <c r="C11" s="313">
        <v>0</v>
      </c>
      <c r="D11" s="313">
        <v>0</v>
      </c>
      <c r="E11" s="313">
        <v>0</v>
      </c>
      <c r="F11" s="313">
        <v>0</v>
      </c>
      <c r="G11" s="313">
        <v>0</v>
      </c>
      <c r="H11" s="313">
        <v>0</v>
      </c>
      <c r="I11" s="313">
        <v>0</v>
      </c>
      <c r="J11" s="313">
        <v>0</v>
      </c>
      <c r="K11" s="313">
        <v>0</v>
      </c>
      <c r="L11" s="313">
        <v>0</v>
      </c>
      <c r="M11" s="313">
        <v>0</v>
      </c>
    </row>
    <row r="12" spans="1:13" s="171" customFormat="1" x14ac:dyDescent="0.2">
      <c r="A12" s="128" t="s">
        <v>740</v>
      </c>
      <c r="B12" s="313">
        <v>0</v>
      </c>
      <c r="C12" s="313">
        <v>0</v>
      </c>
      <c r="D12" s="313">
        <v>0</v>
      </c>
      <c r="E12" s="313">
        <v>0</v>
      </c>
      <c r="F12" s="313">
        <v>0</v>
      </c>
      <c r="G12" s="313">
        <v>0</v>
      </c>
      <c r="H12" s="313">
        <v>0</v>
      </c>
      <c r="I12" s="313">
        <v>0</v>
      </c>
      <c r="J12" s="313">
        <v>0</v>
      </c>
      <c r="K12" s="313">
        <v>0</v>
      </c>
      <c r="L12" s="313">
        <v>0</v>
      </c>
      <c r="M12" s="313">
        <v>0</v>
      </c>
    </row>
    <row r="13" spans="1:13" s="171" customFormat="1" x14ac:dyDescent="0.2">
      <c r="A13" s="128" t="s">
        <v>1860</v>
      </c>
      <c r="B13" s="313">
        <v>0</v>
      </c>
      <c r="C13" s="313">
        <v>0</v>
      </c>
      <c r="D13" s="313">
        <v>0</v>
      </c>
      <c r="E13" s="313">
        <v>0</v>
      </c>
      <c r="F13" s="313">
        <v>0</v>
      </c>
      <c r="G13" s="313">
        <v>0</v>
      </c>
      <c r="H13" s="313">
        <v>0</v>
      </c>
      <c r="I13" s="313">
        <v>0</v>
      </c>
      <c r="J13" s="313">
        <v>0</v>
      </c>
      <c r="K13" s="313">
        <v>0</v>
      </c>
      <c r="L13" s="313">
        <v>0</v>
      </c>
      <c r="M13" s="313">
        <v>0</v>
      </c>
    </row>
    <row r="14" spans="1:13" s="171" customFormat="1" x14ac:dyDescent="0.2">
      <c r="A14" s="128" t="s">
        <v>742</v>
      </c>
      <c r="B14" s="313">
        <v>0</v>
      </c>
      <c r="C14" s="313">
        <v>0</v>
      </c>
      <c r="D14" s="313">
        <v>0</v>
      </c>
      <c r="E14" s="313">
        <v>0</v>
      </c>
      <c r="F14" s="313">
        <v>0</v>
      </c>
      <c r="G14" s="313">
        <v>0</v>
      </c>
      <c r="H14" s="313">
        <v>0</v>
      </c>
      <c r="I14" s="313">
        <v>0</v>
      </c>
      <c r="J14" s="313">
        <v>0</v>
      </c>
      <c r="K14" s="313">
        <v>0</v>
      </c>
      <c r="L14" s="313">
        <v>0</v>
      </c>
      <c r="M14" s="313">
        <v>0</v>
      </c>
    </row>
    <row r="15" spans="1:13" s="171" customFormat="1" x14ac:dyDescent="0.2">
      <c r="A15" s="128" t="s">
        <v>1861</v>
      </c>
      <c r="B15" s="313">
        <v>0</v>
      </c>
      <c r="C15" s="313">
        <v>0</v>
      </c>
      <c r="D15" s="313">
        <v>0</v>
      </c>
      <c r="E15" s="313">
        <v>0</v>
      </c>
      <c r="F15" s="313">
        <v>0</v>
      </c>
      <c r="G15" s="313">
        <v>0</v>
      </c>
      <c r="H15" s="313">
        <v>0</v>
      </c>
      <c r="I15" s="313">
        <v>0</v>
      </c>
      <c r="J15" s="313">
        <v>0</v>
      </c>
      <c r="K15" s="313">
        <v>0</v>
      </c>
      <c r="L15" s="313">
        <v>0</v>
      </c>
      <c r="M15" s="313">
        <v>0</v>
      </c>
    </row>
    <row r="16" spans="1:13" s="171" customFormat="1" x14ac:dyDescent="0.2">
      <c r="A16" s="128" t="s">
        <v>744</v>
      </c>
      <c r="B16" s="313">
        <v>0</v>
      </c>
      <c r="C16" s="313">
        <v>0</v>
      </c>
      <c r="D16" s="313">
        <v>0</v>
      </c>
      <c r="E16" s="313">
        <v>0</v>
      </c>
      <c r="F16" s="313">
        <v>0</v>
      </c>
      <c r="G16" s="313">
        <v>0</v>
      </c>
      <c r="H16" s="313">
        <v>0</v>
      </c>
      <c r="I16" s="313">
        <v>0</v>
      </c>
      <c r="J16" s="313">
        <v>0</v>
      </c>
      <c r="K16" s="313">
        <v>0</v>
      </c>
      <c r="L16" s="313">
        <v>0</v>
      </c>
      <c r="M16" s="313">
        <v>0</v>
      </c>
    </row>
    <row r="17" spans="1:13" s="171" customFormat="1" x14ac:dyDescent="0.2">
      <c r="A17" s="128" t="s">
        <v>745</v>
      </c>
      <c r="B17" s="313">
        <v>0</v>
      </c>
      <c r="C17" s="313">
        <v>0</v>
      </c>
      <c r="D17" s="313">
        <v>0</v>
      </c>
      <c r="E17" s="313">
        <v>0</v>
      </c>
      <c r="F17" s="313">
        <v>0</v>
      </c>
      <c r="G17" s="313">
        <v>0</v>
      </c>
      <c r="H17" s="313">
        <v>0</v>
      </c>
      <c r="I17" s="313">
        <v>0</v>
      </c>
      <c r="J17" s="313">
        <v>0</v>
      </c>
      <c r="K17" s="313">
        <v>0</v>
      </c>
      <c r="L17" s="313">
        <v>0</v>
      </c>
      <c r="M17" s="313">
        <v>0</v>
      </c>
    </row>
    <row r="18" spans="1:13" s="171" customFormat="1" x14ac:dyDescent="0.2">
      <c r="A18" s="128" t="s">
        <v>1862</v>
      </c>
      <c r="B18" s="313">
        <v>0</v>
      </c>
      <c r="C18" s="313">
        <v>0</v>
      </c>
      <c r="D18" s="313">
        <v>0</v>
      </c>
      <c r="E18" s="313">
        <v>0</v>
      </c>
      <c r="F18" s="313">
        <v>0</v>
      </c>
      <c r="G18" s="313">
        <v>0</v>
      </c>
      <c r="H18" s="313">
        <v>0</v>
      </c>
      <c r="I18" s="313">
        <v>0</v>
      </c>
      <c r="J18" s="313">
        <v>0</v>
      </c>
      <c r="K18" s="313">
        <v>0</v>
      </c>
      <c r="L18" s="313">
        <v>0</v>
      </c>
      <c r="M18" s="313">
        <v>0</v>
      </c>
    </row>
    <row r="19" spans="1:13" s="171" customFormat="1" x14ac:dyDescent="0.2">
      <c r="A19" s="128" t="s">
        <v>747</v>
      </c>
      <c r="B19" s="313">
        <v>0</v>
      </c>
      <c r="C19" s="313">
        <v>0</v>
      </c>
      <c r="D19" s="313">
        <v>0</v>
      </c>
      <c r="E19" s="313">
        <v>0</v>
      </c>
      <c r="F19" s="313">
        <v>0</v>
      </c>
      <c r="G19" s="313">
        <v>0</v>
      </c>
      <c r="H19" s="313">
        <v>0</v>
      </c>
      <c r="I19" s="313">
        <v>0</v>
      </c>
      <c r="J19" s="313">
        <v>0</v>
      </c>
      <c r="K19" s="313">
        <v>0</v>
      </c>
      <c r="L19" s="313">
        <v>0</v>
      </c>
      <c r="M19" s="313">
        <v>0</v>
      </c>
    </row>
    <row r="20" spans="1:13" s="171" customFormat="1" x14ac:dyDescent="0.2">
      <c r="A20" s="128" t="s">
        <v>1863</v>
      </c>
      <c r="B20" s="313">
        <v>0</v>
      </c>
      <c r="C20" s="313">
        <v>0</v>
      </c>
      <c r="D20" s="313">
        <v>0</v>
      </c>
      <c r="E20" s="313">
        <v>0</v>
      </c>
      <c r="F20" s="313">
        <v>0</v>
      </c>
      <c r="G20" s="313">
        <v>0</v>
      </c>
      <c r="H20" s="313">
        <v>0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</row>
    <row r="21" spans="1:13" s="171" customFormat="1" x14ac:dyDescent="0.2">
      <c r="A21" s="128" t="s">
        <v>749</v>
      </c>
      <c r="B21" s="313">
        <v>0</v>
      </c>
      <c r="C21" s="313">
        <v>0</v>
      </c>
      <c r="D21" s="313">
        <v>0</v>
      </c>
      <c r="E21" s="313">
        <v>0</v>
      </c>
      <c r="F21" s="313">
        <v>0</v>
      </c>
      <c r="G21" s="313">
        <v>0</v>
      </c>
      <c r="H21" s="313">
        <v>0</v>
      </c>
      <c r="I21" s="313">
        <v>0</v>
      </c>
      <c r="J21" s="313">
        <v>0</v>
      </c>
      <c r="K21" s="313">
        <v>0</v>
      </c>
      <c r="L21" s="313">
        <v>0</v>
      </c>
      <c r="M21" s="313">
        <v>0</v>
      </c>
    </row>
    <row r="22" spans="1:13" s="171" customFormat="1" x14ac:dyDescent="0.2">
      <c r="A22" s="128" t="s">
        <v>1864</v>
      </c>
      <c r="B22" s="313">
        <v>0</v>
      </c>
      <c r="C22" s="313">
        <v>0</v>
      </c>
      <c r="D22" s="313">
        <v>0</v>
      </c>
      <c r="E22" s="313">
        <v>0</v>
      </c>
      <c r="F22" s="313">
        <v>0</v>
      </c>
      <c r="G22" s="313">
        <v>0</v>
      </c>
      <c r="H22" s="313">
        <v>0</v>
      </c>
      <c r="I22" s="313">
        <v>0</v>
      </c>
      <c r="J22" s="313">
        <v>0</v>
      </c>
      <c r="K22" s="313">
        <v>0</v>
      </c>
      <c r="L22" s="313">
        <v>0</v>
      </c>
      <c r="M22" s="313">
        <v>0</v>
      </c>
    </row>
    <row r="23" spans="1:13" x14ac:dyDescent="0.2">
      <c r="A23" s="27" t="s">
        <v>751</v>
      </c>
      <c r="B23" s="313">
        <v>0</v>
      </c>
      <c r="C23" s="313">
        <v>0</v>
      </c>
      <c r="D23" s="313">
        <v>0</v>
      </c>
      <c r="E23" s="313">
        <v>0</v>
      </c>
      <c r="F23" s="313">
        <v>0</v>
      </c>
      <c r="G23" s="313">
        <v>0</v>
      </c>
      <c r="H23" s="313">
        <v>0</v>
      </c>
      <c r="I23" s="313">
        <v>0</v>
      </c>
      <c r="J23" s="313">
        <v>0</v>
      </c>
      <c r="K23" s="313">
        <v>0</v>
      </c>
      <c r="L23" s="313">
        <v>0</v>
      </c>
      <c r="M23" s="313">
        <v>0</v>
      </c>
    </row>
    <row r="24" spans="1:13" x14ac:dyDescent="0.2">
      <c r="A24" s="27" t="s">
        <v>1865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</row>
    <row r="25" spans="1:13" x14ac:dyDescent="0.2">
      <c r="A25" s="27" t="s">
        <v>1866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</row>
    <row r="26" spans="1:13" x14ac:dyDescent="0.2">
      <c r="A26" s="27" t="s">
        <v>1867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</row>
    <row r="27" spans="1:13" x14ac:dyDescent="0.2">
      <c r="A27" s="27" t="s">
        <v>1868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</row>
    <row r="28" spans="1:13" x14ac:dyDescent="0.2">
      <c r="A28" s="27" t="s">
        <v>1869</v>
      </c>
      <c r="B28" s="313"/>
      <c r="C28" s="313"/>
      <c r="D28" s="313"/>
      <c r="E28" s="313"/>
      <c r="F28" s="313"/>
      <c r="G28" s="313"/>
      <c r="H28" s="313"/>
      <c r="I28" s="313"/>
      <c r="J28" s="313"/>
      <c r="K28" s="313"/>
      <c r="L28" s="313"/>
      <c r="M28" s="313"/>
    </row>
    <row r="29" spans="1:13" x14ac:dyDescent="0.2">
      <c r="A29" s="27" t="s">
        <v>1870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</row>
    <row r="30" spans="1:13" x14ac:dyDescent="0.2">
      <c r="A30" s="27" t="s">
        <v>3982</v>
      </c>
      <c r="B30" s="313"/>
      <c r="C30" s="313"/>
      <c r="D30" s="313"/>
      <c r="E30" s="313"/>
      <c r="F30" s="313"/>
      <c r="G30" s="313"/>
      <c r="H30" s="313"/>
      <c r="I30" s="313"/>
      <c r="J30" s="313"/>
      <c r="K30" s="313"/>
      <c r="L30" s="313"/>
      <c r="M30" s="313"/>
    </row>
    <row r="31" spans="1:13" x14ac:dyDescent="0.2">
      <c r="A31" s="27" t="s">
        <v>3983</v>
      </c>
      <c r="B31" s="313">
        <v>0</v>
      </c>
      <c r="C31" s="313">
        <v>0</v>
      </c>
      <c r="D31" s="313">
        <v>0</v>
      </c>
      <c r="E31" s="313">
        <v>0</v>
      </c>
      <c r="F31" s="313">
        <v>0</v>
      </c>
      <c r="G31" s="313">
        <v>0</v>
      </c>
      <c r="H31" s="313">
        <v>0</v>
      </c>
      <c r="I31" s="313">
        <v>0</v>
      </c>
      <c r="J31" s="313">
        <v>0</v>
      </c>
      <c r="K31" s="313">
        <v>0</v>
      </c>
      <c r="L31" s="313">
        <v>0</v>
      </c>
      <c r="M31" s="313">
        <v>0</v>
      </c>
    </row>
    <row r="32" spans="1:13" x14ac:dyDescent="0.2">
      <c r="A32" s="27" t="s">
        <v>3984</v>
      </c>
      <c r="B32" s="313">
        <v>0</v>
      </c>
      <c r="C32" s="313">
        <v>0</v>
      </c>
      <c r="D32" s="313">
        <v>0</v>
      </c>
      <c r="E32" s="313">
        <v>0</v>
      </c>
      <c r="F32" s="313">
        <v>0</v>
      </c>
      <c r="G32" s="313">
        <v>0</v>
      </c>
      <c r="H32" s="313">
        <v>0</v>
      </c>
      <c r="I32" s="313">
        <v>0</v>
      </c>
      <c r="J32" s="313">
        <v>0</v>
      </c>
      <c r="K32" s="313">
        <v>0</v>
      </c>
      <c r="L32" s="313">
        <v>0</v>
      </c>
      <c r="M32" s="313">
        <v>0</v>
      </c>
    </row>
    <row r="33" spans="1:13" x14ac:dyDescent="0.2">
      <c r="A33" s="27" t="s">
        <v>3985</v>
      </c>
      <c r="B33" s="313">
        <v>0</v>
      </c>
      <c r="C33" s="313">
        <v>0</v>
      </c>
      <c r="D33" s="313">
        <v>0</v>
      </c>
      <c r="E33" s="313">
        <v>0</v>
      </c>
      <c r="F33" s="313">
        <v>0</v>
      </c>
      <c r="G33" s="313">
        <v>0</v>
      </c>
      <c r="H33" s="313">
        <v>0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</row>
    <row r="34" spans="1:13" x14ac:dyDescent="0.2">
      <c r="A34" s="27" t="s">
        <v>3986</v>
      </c>
      <c r="B34" s="313">
        <v>0</v>
      </c>
      <c r="C34" s="313">
        <v>0</v>
      </c>
      <c r="D34" s="313">
        <v>0</v>
      </c>
      <c r="E34" s="313">
        <v>0</v>
      </c>
      <c r="F34" s="313">
        <v>0</v>
      </c>
      <c r="G34" s="313">
        <v>0</v>
      </c>
      <c r="H34" s="313">
        <v>0</v>
      </c>
      <c r="I34" s="313">
        <v>0</v>
      </c>
      <c r="J34" s="313">
        <v>0</v>
      </c>
      <c r="K34" s="313">
        <v>0</v>
      </c>
      <c r="L34" s="313">
        <v>0</v>
      </c>
      <c r="M34" s="313">
        <v>0</v>
      </c>
    </row>
    <row r="35" spans="1:13" x14ac:dyDescent="0.2">
      <c r="A35" s="27" t="s">
        <v>763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</row>
    <row r="36" spans="1:13" x14ac:dyDescent="0.2">
      <c r="A36" s="30" t="s">
        <v>3987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</row>
    <row r="37" spans="1:13" x14ac:dyDescent="0.2">
      <c r="A37" s="30" t="s">
        <v>3988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</row>
    <row r="38" spans="1:13" s="171" customFormat="1" x14ac:dyDescent="0.2">
      <c r="A38" s="128" t="s">
        <v>3989</v>
      </c>
      <c r="B38" s="313">
        <v>1</v>
      </c>
      <c r="C38" s="313">
        <v>1</v>
      </c>
      <c r="D38" s="313">
        <v>1</v>
      </c>
      <c r="E38" s="313">
        <v>1</v>
      </c>
      <c r="F38" s="313">
        <v>1</v>
      </c>
      <c r="G38" s="313">
        <v>1</v>
      </c>
      <c r="H38" s="313">
        <v>1</v>
      </c>
      <c r="I38" s="313">
        <v>1</v>
      </c>
      <c r="J38" s="313">
        <v>1</v>
      </c>
      <c r="K38" s="313">
        <v>1</v>
      </c>
      <c r="L38" s="313">
        <v>1</v>
      </c>
      <c r="M38" s="313">
        <v>1</v>
      </c>
    </row>
    <row r="39" spans="1:13" s="171" customFormat="1" x14ac:dyDescent="0.2">
      <c r="A39" s="128" t="s">
        <v>3990</v>
      </c>
      <c r="B39" s="313">
        <v>1</v>
      </c>
      <c r="C39" s="313">
        <v>1</v>
      </c>
      <c r="D39" s="313">
        <v>1</v>
      </c>
      <c r="E39" s="313">
        <v>1</v>
      </c>
      <c r="F39" s="313">
        <v>1</v>
      </c>
      <c r="G39" s="313">
        <v>1</v>
      </c>
      <c r="H39" s="313">
        <v>1</v>
      </c>
      <c r="I39" s="313">
        <v>1</v>
      </c>
      <c r="J39" s="313">
        <v>1</v>
      </c>
      <c r="K39" s="313">
        <v>1</v>
      </c>
      <c r="L39" s="313">
        <v>1</v>
      </c>
      <c r="M39" s="313">
        <v>1</v>
      </c>
    </row>
    <row r="40" spans="1:13" s="171" customFormat="1" x14ac:dyDescent="0.2">
      <c r="A40" s="128" t="s">
        <v>3991</v>
      </c>
      <c r="B40" s="313">
        <v>1</v>
      </c>
      <c r="C40" s="313">
        <v>1</v>
      </c>
      <c r="D40" s="313">
        <v>1</v>
      </c>
      <c r="E40" s="313">
        <v>1</v>
      </c>
      <c r="F40" s="313">
        <v>1</v>
      </c>
      <c r="G40" s="313">
        <v>1</v>
      </c>
      <c r="H40" s="313">
        <v>1</v>
      </c>
      <c r="I40" s="313">
        <v>1</v>
      </c>
      <c r="J40" s="313">
        <v>1</v>
      </c>
      <c r="K40" s="313">
        <v>1</v>
      </c>
      <c r="L40" s="313">
        <v>1</v>
      </c>
      <c r="M40" s="313">
        <v>1</v>
      </c>
    </row>
    <row r="41" spans="1:13" s="171" customFormat="1" x14ac:dyDescent="0.2">
      <c r="A41" s="128" t="s">
        <v>3992</v>
      </c>
      <c r="B41" s="313">
        <v>1</v>
      </c>
      <c r="C41" s="313">
        <v>1</v>
      </c>
      <c r="D41" s="313">
        <v>1</v>
      </c>
      <c r="E41" s="313">
        <v>1</v>
      </c>
      <c r="F41" s="313">
        <v>1</v>
      </c>
      <c r="G41" s="313">
        <v>1</v>
      </c>
      <c r="H41" s="313">
        <v>1</v>
      </c>
      <c r="I41" s="313">
        <v>1</v>
      </c>
      <c r="J41" s="313">
        <v>1</v>
      </c>
      <c r="K41" s="313">
        <v>1</v>
      </c>
      <c r="L41" s="313">
        <v>1</v>
      </c>
      <c r="M41" s="313">
        <v>1</v>
      </c>
    </row>
    <row r="42" spans="1:13" s="171" customFormat="1" x14ac:dyDescent="0.2">
      <c r="A42" s="128" t="s">
        <v>3993</v>
      </c>
      <c r="B42" s="313">
        <v>1</v>
      </c>
      <c r="C42" s="313">
        <v>1</v>
      </c>
      <c r="D42" s="313">
        <v>1</v>
      </c>
      <c r="E42" s="313">
        <v>1</v>
      </c>
      <c r="F42" s="313">
        <v>1</v>
      </c>
      <c r="G42" s="313">
        <v>1</v>
      </c>
      <c r="H42" s="313">
        <v>1</v>
      </c>
      <c r="I42" s="313">
        <v>1</v>
      </c>
      <c r="J42" s="313">
        <v>1</v>
      </c>
      <c r="K42" s="313">
        <v>1</v>
      </c>
      <c r="L42" s="313">
        <v>1</v>
      </c>
      <c r="M42" s="313">
        <v>1</v>
      </c>
    </row>
    <row r="43" spans="1:13" s="171" customFormat="1" x14ac:dyDescent="0.2">
      <c r="A43" s="128" t="s">
        <v>3994</v>
      </c>
      <c r="B43" s="313">
        <v>1</v>
      </c>
      <c r="C43" s="313">
        <v>1</v>
      </c>
      <c r="D43" s="313">
        <v>1</v>
      </c>
      <c r="E43" s="313">
        <v>1</v>
      </c>
      <c r="F43" s="313">
        <v>1</v>
      </c>
      <c r="G43" s="313">
        <v>1</v>
      </c>
      <c r="H43" s="313">
        <v>1</v>
      </c>
      <c r="I43" s="313">
        <v>1</v>
      </c>
      <c r="J43" s="313">
        <v>1</v>
      </c>
      <c r="K43" s="313">
        <v>1</v>
      </c>
      <c r="L43" s="313">
        <v>1</v>
      </c>
      <c r="M43" s="313">
        <v>1</v>
      </c>
    </row>
    <row r="44" spans="1:13" s="171" customFormat="1" x14ac:dyDescent="0.2">
      <c r="A44" s="172" t="s">
        <v>3995</v>
      </c>
      <c r="B44" s="313">
        <v>0</v>
      </c>
      <c r="C44" s="313">
        <v>0</v>
      </c>
      <c r="D44" s="313">
        <v>0</v>
      </c>
      <c r="E44" s="313">
        <v>0</v>
      </c>
      <c r="F44" s="313">
        <v>0</v>
      </c>
      <c r="G44" s="313">
        <v>0</v>
      </c>
      <c r="H44" s="313">
        <v>0</v>
      </c>
      <c r="I44" s="313">
        <v>0</v>
      </c>
      <c r="J44" s="313">
        <v>0</v>
      </c>
      <c r="K44" s="313">
        <v>0</v>
      </c>
      <c r="L44" s="313">
        <v>0</v>
      </c>
      <c r="M44" s="313">
        <v>0</v>
      </c>
    </row>
    <row r="45" spans="1:13" s="171" customFormat="1" x14ac:dyDescent="0.2">
      <c r="A45" s="128" t="s">
        <v>3996</v>
      </c>
      <c r="B45" s="313">
        <v>1</v>
      </c>
      <c r="C45" s="313">
        <v>1</v>
      </c>
      <c r="D45" s="313">
        <v>1</v>
      </c>
      <c r="E45" s="313">
        <v>1</v>
      </c>
      <c r="F45" s="313">
        <v>1</v>
      </c>
      <c r="G45" s="313">
        <v>1</v>
      </c>
      <c r="H45" s="313">
        <v>1</v>
      </c>
      <c r="I45" s="313">
        <v>1</v>
      </c>
      <c r="J45" s="313">
        <v>1</v>
      </c>
      <c r="K45" s="313">
        <v>1</v>
      </c>
      <c r="L45" s="313">
        <v>1</v>
      </c>
      <c r="M45" s="313">
        <v>1</v>
      </c>
    </row>
    <row r="46" spans="1:13" s="171" customFormat="1" x14ac:dyDescent="0.2">
      <c r="A46" s="128" t="s">
        <v>3997</v>
      </c>
      <c r="B46" s="313">
        <v>1</v>
      </c>
      <c r="C46" s="313">
        <v>1</v>
      </c>
      <c r="D46" s="313">
        <v>1</v>
      </c>
      <c r="E46" s="313">
        <v>1</v>
      </c>
      <c r="F46" s="313">
        <v>1</v>
      </c>
      <c r="G46" s="313">
        <v>1</v>
      </c>
      <c r="H46" s="313">
        <v>1</v>
      </c>
      <c r="I46" s="313">
        <v>1</v>
      </c>
      <c r="J46" s="313">
        <v>1</v>
      </c>
      <c r="K46" s="313">
        <v>1</v>
      </c>
      <c r="L46" s="313">
        <v>1</v>
      </c>
      <c r="M46" s="313">
        <v>1</v>
      </c>
    </row>
    <row r="47" spans="1:13" s="171" customFormat="1" x14ac:dyDescent="0.2">
      <c r="A47" s="128" t="s">
        <v>3998</v>
      </c>
      <c r="B47" s="313">
        <v>1</v>
      </c>
      <c r="C47" s="313">
        <v>1</v>
      </c>
      <c r="D47" s="313">
        <v>1</v>
      </c>
      <c r="E47" s="313">
        <v>1</v>
      </c>
      <c r="F47" s="313">
        <v>1</v>
      </c>
      <c r="G47" s="313">
        <v>1</v>
      </c>
      <c r="H47" s="313">
        <v>1</v>
      </c>
      <c r="I47" s="313">
        <v>1</v>
      </c>
      <c r="J47" s="313">
        <v>1</v>
      </c>
      <c r="K47" s="313">
        <v>1</v>
      </c>
      <c r="L47" s="313">
        <v>1</v>
      </c>
      <c r="M47" s="313">
        <v>1</v>
      </c>
    </row>
    <row r="48" spans="1:13" s="171" customFormat="1" x14ac:dyDescent="0.2">
      <c r="A48" s="172" t="s">
        <v>3999</v>
      </c>
      <c r="B48" s="313">
        <v>0</v>
      </c>
      <c r="C48" s="313">
        <v>0</v>
      </c>
      <c r="D48" s="313">
        <v>0</v>
      </c>
      <c r="E48" s="313">
        <v>0</v>
      </c>
      <c r="F48" s="313">
        <v>0</v>
      </c>
      <c r="G48" s="313">
        <v>0</v>
      </c>
      <c r="H48" s="313">
        <v>0</v>
      </c>
      <c r="I48" s="313">
        <v>0</v>
      </c>
      <c r="J48" s="313">
        <v>0</v>
      </c>
      <c r="K48" s="313">
        <v>0</v>
      </c>
      <c r="L48" s="313">
        <v>0</v>
      </c>
      <c r="M48" s="313">
        <v>0</v>
      </c>
    </row>
    <row r="49" spans="1:13" s="171" customFormat="1" x14ac:dyDescent="0.2">
      <c r="A49" s="128" t="s">
        <v>4000</v>
      </c>
      <c r="B49" s="313">
        <v>1</v>
      </c>
      <c r="C49" s="313">
        <v>1</v>
      </c>
      <c r="D49" s="313">
        <v>1</v>
      </c>
      <c r="E49" s="313">
        <v>1</v>
      </c>
      <c r="F49" s="313">
        <v>1</v>
      </c>
      <c r="G49" s="313">
        <v>1</v>
      </c>
      <c r="H49" s="313">
        <v>1</v>
      </c>
      <c r="I49" s="313">
        <v>1</v>
      </c>
      <c r="J49" s="313">
        <v>1</v>
      </c>
      <c r="K49" s="313">
        <v>1</v>
      </c>
      <c r="L49" s="313">
        <v>1</v>
      </c>
      <c r="M49" s="313">
        <v>1</v>
      </c>
    </row>
    <row r="50" spans="1:13" s="171" customFormat="1" x14ac:dyDescent="0.2">
      <c r="A50" s="128" t="s">
        <v>4001</v>
      </c>
      <c r="B50" s="313">
        <v>1</v>
      </c>
      <c r="C50" s="313">
        <v>1</v>
      </c>
      <c r="D50" s="313">
        <v>1</v>
      </c>
      <c r="E50" s="313">
        <v>1</v>
      </c>
      <c r="F50" s="313">
        <v>1</v>
      </c>
      <c r="G50" s="313">
        <v>1</v>
      </c>
      <c r="H50" s="313">
        <v>1</v>
      </c>
      <c r="I50" s="313">
        <v>1</v>
      </c>
      <c r="J50" s="313">
        <v>1</v>
      </c>
      <c r="K50" s="313">
        <v>1</v>
      </c>
      <c r="L50" s="313">
        <v>1</v>
      </c>
      <c r="M50" s="313">
        <v>1</v>
      </c>
    </row>
    <row r="51" spans="1:13" s="171" customFormat="1" x14ac:dyDescent="0.2">
      <c r="A51" s="128" t="s">
        <v>4002</v>
      </c>
      <c r="B51" s="313">
        <v>1</v>
      </c>
      <c r="C51" s="313">
        <v>1</v>
      </c>
      <c r="D51" s="313">
        <v>1</v>
      </c>
      <c r="E51" s="313">
        <v>1</v>
      </c>
      <c r="F51" s="313">
        <v>1</v>
      </c>
      <c r="G51" s="313">
        <v>1</v>
      </c>
      <c r="H51" s="313">
        <v>1</v>
      </c>
      <c r="I51" s="313">
        <v>1</v>
      </c>
      <c r="J51" s="313">
        <v>1</v>
      </c>
      <c r="K51" s="313">
        <v>1</v>
      </c>
      <c r="L51" s="313">
        <v>1</v>
      </c>
      <c r="M51" s="313">
        <v>1</v>
      </c>
    </row>
    <row r="52" spans="1:13" s="171" customFormat="1" x14ac:dyDescent="0.2">
      <c r="A52" s="128" t="s">
        <v>4003</v>
      </c>
      <c r="B52" s="313">
        <v>1</v>
      </c>
      <c r="C52" s="313">
        <v>1</v>
      </c>
      <c r="D52" s="313">
        <v>1</v>
      </c>
      <c r="E52" s="313">
        <v>1</v>
      </c>
      <c r="F52" s="313">
        <v>1</v>
      </c>
      <c r="G52" s="313">
        <v>1</v>
      </c>
      <c r="H52" s="313">
        <v>1</v>
      </c>
      <c r="I52" s="313">
        <v>1</v>
      </c>
      <c r="J52" s="313">
        <v>1</v>
      </c>
      <c r="K52" s="313">
        <v>1</v>
      </c>
      <c r="L52" s="313">
        <v>1</v>
      </c>
      <c r="M52" s="313">
        <v>1</v>
      </c>
    </row>
    <row r="53" spans="1:13" s="171" customFormat="1" x14ac:dyDescent="0.2">
      <c r="A53" s="128" t="s">
        <v>4004</v>
      </c>
      <c r="B53" s="313">
        <v>1</v>
      </c>
      <c r="C53" s="313">
        <v>1</v>
      </c>
      <c r="D53" s="313">
        <v>1</v>
      </c>
      <c r="E53" s="313">
        <v>1</v>
      </c>
      <c r="F53" s="313">
        <v>1</v>
      </c>
      <c r="G53" s="313">
        <v>1</v>
      </c>
      <c r="H53" s="313">
        <v>1</v>
      </c>
      <c r="I53" s="313">
        <v>1</v>
      </c>
      <c r="J53" s="313">
        <v>1</v>
      </c>
      <c r="K53" s="313">
        <v>1</v>
      </c>
      <c r="L53" s="313">
        <v>1</v>
      </c>
      <c r="M53" s="313">
        <v>1</v>
      </c>
    </row>
    <row r="54" spans="1:13" s="171" customFormat="1" x14ac:dyDescent="0.2">
      <c r="A54" s="128" t="s">
        <v>4005</v>
      </c>
      <c r="B54" s="313">
        <v>1</v>
      </c>
      <c r="C54" s="313">
        <v>1</v>
      </c>
      <c r="D54" s="313">
        <v>1</v>
      </c>
      <c r="E54" s="313">
        <v>1</v>
      </c>
      <c r="F54" s="313">
        <v>1</v>
      </c>
      <c r="G54" s="313">
        <v>1</v>
      </c>
      <c r="H54" s="313">
        <v>1</v>
      </c>
      <c r="I54" s="313">
        <v>1</v>
      </c>
      <c r="J54" s="313">
        <v>1</v>
      </c>
      <c r="K54" s="313">
        <v>1</v>
      </c>
      <c r="L54" s="313">
        <v>1</v>
      </c>
      <c r="M54" s="313">
        <v>1</v>
      </c>
    </row>
    <row r="55" spans="1:13" s="171" customFormat="1" x14ac:dyDescent="0.2">
      <c r="A55" s="128" t="s">
        <v>4006</v>
      </c>
      <c r="B55" s="313">
        <v>1</v>
      </c>
      <c r="C55" s="313">
        <v>1</v>
      </c>
      <c r="D55" s="313">
        <v>1</v>
      </c>
      <c r="E55" s="313">
        <v>1</v>
      </c>
      <c r="F55" s="313">
        <v>1</v>
      </c>
      <c r="G55" s="313">
        <v>1</v>
      </c>
      <c r="H55" s="313">
        <v>1</v>
      </c>
      <c r="I55" s="313">
        <v>1</v>
      </c>
      <c r="J55" s="313">
        <v>1</v>
      </c>
      <c r="K55" s="313">
        <v>1</v>
      </c>
      <c r="L55" s="313">
        <v>1</v>
      </c>
      <c r="M55" s="313">
        <v>1</v>
      </c>
    </row>
    <row r="56" spans="1:13" s="171" customFormat="1" x14ac:dyDescent="0.2">
      <c r="A56" s="128" t="s">
        <v>4007</v>
      </c>
      <c r="B56" s="313">
        <v>1</v>
      </c>
      <c r="C56" s="313">
        <v>1</v>
      </c>
      <c r="D56" s="313">
        <v>1</v>
      </c>
      <c r="E56" s="313">
        <v>1</v>
      </c>
      <c r="F56" s="313">
        <v>1</v>
      </c>
      <c r="G56" s="313">
        <v>1</v>
      </c>
      <c r="H56" s="313">
        <v>1</v>
      </c>
      <c r="I56" s="313">
        <v>1</v>
      </c>
      <c r="J56" s="313">
        <v>1</v>
      </c>
      <c r="K56" s="313">
        <v>1</v>
      </c>
      <c r="L56" s="313">
        <v>1</v>
      </c>
      <c r="M56" s="313">
        <v>1</v>
      </c>
    </row>
    <row r="57" spans="1:13" s="171" customFormat="1" x14ac:dyDescent="0.2">
      <c r="A57" s="128" t="s">
        <v>4008</v>
      </c>
      <c r="B57" s="313">
        <v>1</v>
      </c>
      <c r="C57" s="313">
        <v>1</v>
      </c>
      <c r="D57" s="313">
        <v>1</v>
      </c>
      <c r="E57" s="313">
        <v>1</v>
      </c>
      <c r="F57" s="313">
        <v>1</v>
      </c>
      <c r="G57" s="313">
        <v>1</v>
      </c>
      <c r="H57" s="313">
        <v>1</v>
      </c>
      <c r="I57" s="313">
        <v>1</v>
      </c>
      <c r="J57" s="313">
        <v>1</v>
      </c>
      <c r="K57" s="313">
        <v>1</v>
      </c>
      <c r="L57" s="313">
        <v>1</v>
      </c>
      <c r="M57" s="313">
        <v>1</v>
      </c>
    </row>
    <row r="58" spans="1:13" s="171" customFormat="1" x14ac:dyDescent="0.2">
      <c r="A58" s="128" t="s">
        <v>4009</v>
      </c>
      <c r="B58" s="313">
        <v>1</v>
      </c>
      <c r="C58" s="313">
        <v>1</v>
      </c>
      <c r="D58" s="313">
        <v>1</v>
      </c>
      <c r="E58" s="313">
        <v>1</v>
      </c>
      <c r="F58" s="313">
        <v>1</v>
      </c>
      <c r="G58" s="313">
        <v>1</v>
      </c>
      <c r="H58" s="313">
        <v>1</v>
      </c>
      <c r="I58" s="313">
        <v>1</v>
      </c>
      <c r="J58" s="313">
        <v>1</v>
      </c>
      <c r="K58" s="313">
        <v>1</v>
      </c>
      <c r="L58" s="313">
        <v>1</v>
      </c>
      <c r="M58" s="313">
        <v>1</v>
      </c>
    </row>
    <row r="59" spans="1:13" s="171" customFormat="1" x14ac:dyDescent="0.2">
      <c r="A59" s="128" t="s">
        <v>4010</v>
      </c>
      <c r="B59" s="313">
        <v>1</v>
      </c>
      <c r="C59" s="313">
        <v>1</v>
      </c>
      <c r="D59" s="313">
        <v>1</v>
      </c>
      <c r="E59" s="313">
        <v>1</v>
      </c>
      <c r="F59" s="313">
        <v>1</v>
      </c>
      <c r="G59" s="313">
        <v>1</v>
      </c>
      <c r="H59" s="313">
        <v>1</v>
      </c>
      <c r="I59" s="313">
        <v>1</v>
      </c>
      <c r="J59" s="313">
        <v>1</v>
      </c>
      <c r="K59" s="313">
        <v>1</v>
      </c>
      <c r="L59" s="313">
        <v>1</v>
      </c>
      <c r="M59" s="313">
        <v>1</v>
      </c>
    </row>
    <row r="60" spans="1:13" s="171" customFormat="1" x14ac:dyDescent="0.2">
      <c r="A60" s="128" t="s">
        <v>4011</v>
      </c>
      <c r="B60" s="313">
        <v>1</v>
      </c>
      <c r="C60" s="313">
        <v>1</v>
      </c>
      <c r="D60" s="313">
        <v>1</v>
      </c>
      <c r="E60" s="313">
        <v>1</v>
      </c>
      <c r="F60" s="313">
        <v>1</v>
      </c>
      <c r="G60" s="313">
        <v>1</v>
      </c>
      <c r="H60" s="313">
        <v>1</v>
      </c>
      <c r="I60" s="313">
        <v>1</v>
      </c>
      <c r="J60" s="313">
        <v>1</v>
      </c>
      <c r="K60" s="313">
        <v>1</v>
      </c>
      <c r="L60" s="313">
        <v>1</v>
      </c>
      <c r="M60" s="313">
        <v>1</v>
      </c>
    </row>
    <row r="61" spans="1:13" s="171" customFormat="1" x14ac:dyDescent="0.2">
      <c r="A61" s="172" t="s">
        <v>4012</v>
      </c>
      <c r="B61" s="313">
        <v>0</v>
      </c>
      <c r="C61" s="313">
        <v>0</v>
      </c>
      <c r="D61" s="313">
        <v>0</v>
      </c>
      <c r="E61" s="313">
        <v>0</v>
      </c>
      <c r="F61" s="313">
        <v>0</v>
      </c>
      <c r="G61" s="313">
        <v>0</v>
      </c>
      <c r="H61" s="313">
        <v>0</v>
      </c>
      <c r="I61" s="313">
        <v>0</v>
      </c>
      <c r="J61" s="313">
        <v>0</v>
      </c>
      <c r="K61" s="313">
        <v>0</v>
      </c>
      <c r="L61" s="313">
        <v>0</v>
      </c>
      <c r="M61" s="313">
        <v>0</v>
      </c>
    </row>
    <row r="62" spans="1:13" s="171" customFormat="1" x14ac:dyDescent="0.2">
      <c r="A62" s="172" t="s">
        <v>4013</v>
      </c>
      <c r="B62" s="313">
        <v>0</v>
      </c>
      <c r="C62" s="313">
        <v>0</v>
      </c>
      <c r="D62" s="313">
        <v>0</v>
      </c>
      <c r="E62" s="313">
        <v>0</v>
      </c>
      <c r="F62" s="313">
        <v>0</v>
      </c>
      <c r="G62" s="313">
        <v>0</v>
      </c>
      <c r="H62" s="313">
        <v>0</v>
      </c>
      <c r="I62" s="313">
        <v>0</v>
      </c>
      <c r="J62" s="313">
        <v>0</v>
      </c>
      <c r="K62" s="313">
        <v>0</v>
      </c>
      <c r="L62" s="313">
        <v>0</v>
      </c>
      <c r="M62" s="313">
        <v>0</v>
      </c>
    </row>
    <row r="63" spans="1:13" x14ac:dyDescent="0.2">
      <c r="A63" s="27" t="s">
        <v>1837</v>
      </c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</row>
    <row r="64" spans="1:13" x14ac:dyDescent="0.2">
      <c r="A64" s="30" t="s">
        <v>4014</v>
      </c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</row>
    <row r="65" spans="1:13" s="171" customFormat="1" x14ac:dyDescent="0.2">
      <c r="A65" s="128" t="s">
        <v>4015</v>
      </c>
      <c r="B65" s="313">
        <v>0.94634138062331496</v>
      </c>
      <c r="C65" s="313">
        <v>0.94713035936359702</v>
      </c>
      <c r="D65" s="313">
        <v>0.94613278826255598</v>
      </c>
      <c r="E65" s="313">
        <v>0.94549193967203504</v>
      </c>
      <c r="F65" s="313">
        <v>0.94676158050552095</v>
      </c>
      <c r="G65" s="313">
        <v>0.95086974296498805</v>
      </c>
      <c r="H65" s="313">
        <v>0.95229094540802295</v>
      </c>
      <c r="I65" s="313">
        <v>0.95472115169558003</v>
      </c>
      <c r="J65" s="313">
        <v>0.95737042926340499</v>
      </c>
      <c r="K65" s="313">
        <v>0.96199034861606203</v>
      </c>
      <c r="L65" s="313">
        <v>0.96046785423782</v>
      </c>
      <c r="M65" s="313">
        <v>0.96484731895784104</v>
      </c>
    </row>
    <row r="66" spans="1:13" s="171" customFormat="1" x14ac:dyDescent="0.2">
      <c r="A66" s="128" t="s">
        <v>4016</v>
      </c>
      <c r="B66" s="313">
        <v>0.94634138062331496</v>
      </c>
      <c r="C66" s="313">
        <v>0.94713035936359702</v>
      </c>
      <c r="D66" s="313">
        <v>0.94613278826255598</v>
      </c>
      <c r="E66" s="313">
        <v>0.94549193967203504</v>
      </c>
      <c r="F66" s="313">
        <v>0.94676158050552095</v>
      </c>
      <c r="G66" s="313">
        <v>0.95086974296498805</v>
      </c>
      <c r="H66" s="313">
        <v>0.95229094540802295</v>
      </c>
      <c r="I66" s="313">
        <v>0.95472115169558003</v>
      </c>
      <c r="J66" s="313">
        <v>0.95737042926340499</v>
      </c>
      <c r="K66" s="313">
        <v>0.96199034861606203</v>
      </c>
      <c r="L66" s="313">
        <v>0.96046785423782</v>
      </c>
      <c r="M66" s="313">
        <v>0.96484731895784104</v>
      </c>
    </row>
    <row r="67" spans="1:13" s="171" customFormat="1" x14ac:dyDescent="0.2">
      <c r="A67" s="128" t="s">
        <v>4017</v>
      </c>
      <c r="B67" s="313">
        <v>0.94634138062331496</v>
      </c>
      <c r="C67" s="313">
        <v>0.94713035936359702</v>
      </c>
      <c r="D67" s="313">
        <v>0.94613278826255598</v>
      </c>
      <c r="E67" s="313">
        <v>0.94549193967203504</v>
      </c>
      <c r="F67" s="313">
        <v>0.94676158050552095</v>
      </c>
      <c r="G67" s="313">
        <v>0.95086974296498805</v>
      </c>
      <c r="H67" s="313">
        <v>0.95229094540802295</v>
      </c>
      <c r="I67" s="313">
        <v>0.95472115169558003</v>
      </c>
      <c r="J67" s="313">
        <v>0.95737042926340499</v>
      </c>
      <c r="K67" s="313">
        <v>0.96199034861606203</v>
      </c>
      <c r="L67" s="313">
        <v>0.96046785423782</v>
      </c>
      <c r="M67" s="313">
        <v>0.96484731895784104</v>
      </c>
    </row>
    <row r="68" spans="1:13" s="171" customFormat="1" x14ac:dyDescent="0.2">
      <c r="A68" s="128" t="s">
        <v>4018</v>
      </c>
      <c r="B68" s="313">
        <v>0.94634138062331496</v>
      </c>
      <c r="C68" s="313">
        <v>0.94713035936359702</v>
      </c>
      <c r="D68" s="313">
        <v>0.94613278826255598</v>
      </c>
      <c r="E68" s="313">
        <v>0.94549193967203504</v>
      </c>
      <c r="F68" s="313">
        <v>0.94676158050552095</v>
      </c>
      <c r="G68" s="313">
        <v>0.95086974296498805</v>
      </c>
      <c r="H68" s="313">
        <v>0.95229094540802295</v>
      </c>
      <c r="I68" s="313">
        <v>0.95472115169558003</v>
      </c>
      <c r="J68" s="313">
        <v>0.95737042926340499</v>
      </c>
      <c r="K68" s="313">
        <v>0.96199034861606203</v>
      </c>
      <c r="L68" s="313">
        <v>0.96046785423782</v>
      </c>
      <c r="M68" s="313">
        <v>0.96484731895784104</v>
      </c>
    </row>
    <row r="69" spans="1:13" s="171" customFormat="1" x14ac:dyDescent="0.2">
      <c r="A69" s="128" t="s">
        <v>4019</v>
      </c>
      <c r="B69" s="313">
        <v>0.94634138062331496</v>
      </c>
      <c r="C69" s="313">
        <v>0.94713035936359702</v>
      </c>
      <c r="D69" s="313">
        <v>0.94613278826255598</v>
      </c>
      <c r="E69" s="313">
        <v>0.94549193967203504</v>
      </c>
      <c r="F69" s="313">
        <v>0.94676158050552095</v>
      </c>
      <c r="G69" s="313">
        <v>0.95086974296498805</v>
      </c>
      <c r="H69" s="313">
        <v>0.95229094540802295</v>
      </c>
      <c r="I69" s="313">
        <v>0.95472115169558003</v>
      </c>
      <c r="J69" s="313">
        <v>0.95737042926340499</v>
      </c>
      <c r="K69" s="313">
        <v>0.96199034861606203</v>
      </c>
      <c r="L69" s="313">
        <v>0.96046785423782</v>
      </c>
      <c r="M69" s="313">
        <v>0.96484731895784104</v>
      </c>
    </row>
    <row r="70" spans="1:13" x14ac:dyDescent="0.2">
      <c r="A70" s="27" t="s">
        <v>4020</v>
      </c>
      <c r="B70" s="313">
        <v>946.34138062331499</v>
      </c>
      <c r="C70" s="313">
        <v>947.13035936359699</v>
      </c>
      <c r="D70" s="313">
        <v>946.13278826255601</v>
      </c>
      <c r="E70" s="313">
        <v>945.49193967203496</v>
      </c>
      <c r="F70" s="313">
        <v>946.76158050552101</v>
      </c>
      <c r="G70" s="313">
        <v>950.86974296498795</v>
      </c>
      <c r="H70" s="313">
        <v>952.29094540802305</v>
      </c>
      <c r="I70" s="313">
        <v>954.72115169558003</v>
      </c>
      <c r="J70" s="313">
        <v>957.37042926340496</v>
      </c>
      <c r="K70" s="313">
        <v>961.99034861606197</v>
      </c>
      <c r="L70" s="313">
        <v>960.46785423782001</v>
      </c>
      <c r="M70" s="313">
        <v>964.84731895784103</v>
      </c>
    </row>
    <row r="71" spans="1:13" x14ac:dyDescent="0.2">
      <c r="A71" s="27" t="s">
        <v>4021</v>
      </c>
      <c r="B71" s="313">
        <v>946.34138062331499</v>
      </c>
      <c r="C71" s="313">
        <v>947.13035936359699</v>
      </c>
      <c r="D71" s="313">
        <v>946.13278826255601</v>
      </c>
      <c r="E71" s="313">
        <v>945.49193967203496</v>
      </c>
      <c r="F71" s="313">
        <v>946.76158050552101</v>
      </c>
      <c r="G71" s="313">
        <v>950.86974296498795</v>
      </c>
      <c r="H71" s="313">
        <v>952.29094540802305</v>
      </c>
      <c r="I71" s="313">
        <v>954.72115169558003</v>
      </c>
      <c r="J71" s="313">
        <v>957.37042926340496</v>
      </c>
      <c r="K71" s="313">
        <v>961.99034861606197</v>
      </c>
      <c r="L71" s="313">
        <v>960.46785423782001</v>
      </c>
      <c r="M71" s="313">
        <v>964.84731895784103</v>
      </c>
    </row>
    <row r="72" spans="1:13" x14ac:dyDescent="0.2">
      <c r="A72" s="27" t="s">
        <v>4022</v>
      </c>
      <c r="B72" s="313">
        <v>946.34138062331499</v>
      </c>
      <c r="C72" s="313">
        <v>947.13035936359699</v>
      </c>
      <c r="D72" s="313">
        <v>946.13278826255601</v>
      </c>
      <c r="E72" s="313">
        <v>945.49193967203496</v>
      </c>
      <c r="F72" s="313">
        <v>946.76158050552101</v>
      </c>
      <c r="G72" s="313">
        <v>950.86974296498795</v>
      </c>
      <c r="H72" s="313">
        <v>952.29094540802305</v>
      </c>
      <c r="I72" s="313">
        <v>954.72115169558003</v>
      </c>
      <c r="J72" s="313">
        <v>957.37042926340496</v>
      </c>
      <c r="K72" s="313">
        <v>961.99034861606197</v>
      </c>
      <c r="L72" s="313">
        <v>960.46785423782001</v>
      </c>
      <c r="M72" s="313">
        <v>964.84731895784103</v>
      </c>
    </row>
    <row r="73" spans="1:13" s="171" customFormat="1" x14ac:dyDescent="0.2">
      <c r="A73" s="128" t="s">
        <v>4023</v>
      </c>
      <c r="B73" s="313">
        <v>0.94634138062331496</v>
      </c>
      <c r="C73" s="313">
        <v>0.94713035936359702</v>
      </c>
      <c r="D73" s="313">
        <v>0.94613278826255598</v>
      </c>
      <c r="E73" s="313">
        <v>0.94549193967203504</v>
      </c>
      <c r="F73" s="313">
        <v>0.94676158050552095</v>
      </c>
      <c r="G73" s="313">
        <v>0.95086974296498805</v>
      </c>
      <c r="H73" s="313">
        <v>0.95229094540802295</v>
      </c>
      <c r="I73" s="313">
        <v>0.95472115169558003</v>
      </c>
      <c r="J73" s="313">
        <v>0.95737042926340499</v>
      </c>
      <c r="K73" s="313">
        <v>0.96199034861606203</v>
      </c>
      <c r="L73" s="313">
        <v>0.96046785423782</v>
      </c>
      <c r="M73" s="313">
        <v>0.96484731895784104</v>
      </c>
    </row>
    <row r="74" spans="1:13" s="171" customFormat="1" x14ac:dyDescent="0.2">
      <c r="A74" s="128" t="s">
        <v>4024</v>
      </c>
      <c r="B74" s="313">
        <v>0.94634138062331496</v>
      </c>
      <c r="C74" s="313">
        <v>0.94713035936359702</v>
      </c>
      <c r="D74" s="313">
        <v>0.94613278826255598</v>
      </c>
      <c r="E74" s="313">
        <v>0.94549193967203504</v>
      </c>
      <c r="F74" s="313">
        <v>0.94676158050552095</v>
      </c>
      <c r="G74" s="313">
        <v>0.95086974296498805</v>
      </c>
      <c r="H74" s="313">
        <v>0.95229094540802295</v>
      </c>
      <c r="I74" s="313">
        <v>0.95472115169558003</v>
      </c>
      <c r="J74" s="313">
        <v>0.95737042926340499</v>
      </c>
      <c r="K74" s="313">
        <v>0.96199034861606203</v>
      </c>
      <c r="L74" s="313">
        <v>0.96046785423782</v>
      </c>
      <c r="M74" s="313">
        <v>0.96484731895784104</v>
      </c>
    </row>
    <row r="75" spans="1:13" x14ac:dyDescent="0.2">
      <c r="A75" s="27" t="s">
        <v>4025</v>
      </c>
      <c r="B75" s="313">
        <v>946.34138062331499</v>
      </c>
      <c r="C75" s="313">
        <v>947.13035936359699</v>
      </c>
      <c r="D75" s="313">
        <v>946.13278826255601</v>
      </c>
      <c r="E75" s="313">
        <v>945.49193967203496</v>
      </c>
      <c r="F75" s="313">
        <v>946.76158050552101</v>
      </c>
      <c r="G75" s="313">
        <v>950.86974296498795</v>
      </c>
      <c r="H75" s="313">
        <v>952.29094540802305</v>
      </c>
      <c r="I75" s="313">
        <v>954.72115169558003</v>
      </c>
      <c r="J75" s="313">
        <v>957.37042926340496</v>
      </c>
      <c r="K75" s="313">
        <v>961.99034861606197</v>
      </c>
      <c r="L75" s="313">
        <v>960.46785423782001</v>
      </c>
      <c r="M75" s="313">
        <v>964.84731895784103</v>
      </c>
    </row>
    <row r="76" spans="1:13" s="171" customFormat="1" x14ac:dyDescent="0.2">
      <c r="A76" s="128" t="s">
        <v>4026</v>
      </c>
      <c r="B76" s="313">
        <v>0.94634138062331496</v>
      </c>
      <c r="C76" s="313">
        <v>0.94713035936359702</v>
      </c>
      <c r="D76" s="313">
        <v>0.94613278826255598</v>
      </c>
      <c r="E76" s="313">
        <v>0.94549193967203504</v>
      </c>
      <c r="F76" s="313">
        <v>0.94676158050552095</v>
      </c>
      <c r="G76" s="313">
        <v>0.95086974296498805</v>
      </c>
      <c r="H76" s="313">
        <v>0.95229094540802295</v>
      </c>
      <c r="I76" s="313">
        <v>0.95472115169558003</v>
      </c>
      <c r="J76" s="313">
        <v>0.95737042926340499</v>
      </c>
      <c r="K76" s="313">
        <v>0.96199034861606203</v>
      </c>
      <c r="L76" s="313">
        <v>0.96046785423782</v>
      </c>
      <c r="M76" s="313">
        <v>0.96484731895784104</v>
      </c>
    </row>
    <row r="77" spans="1:13" s="171" customFormat="1" x14ac:dyDescent="0.2">
      <c r="A77" s="128" t="s">
        <v>4027</v>
      </c>
      <c r="B77" s="313">
        <v>0.94634138062331496</v>
      </c>
      <c r="C77" s="313">
        <v>0.94713035936359702</v>
      </c>
      <c r="D77" s="313">
        <v>0.94613278826255598</v>
      </c>
      <c r="E77" s="313">
        <v>0.94549193967203504</v>
      </c>
      <c r="F77" s="313">
        <v>0.94676158050552095</v>
      </c>
      <c r="G77" s="313">
        <v>0.95086974296498805</v>
      </c>
      <c r="H77" s="313">
        <v>0.95229094540802295</v>
      </c>
      <c r="I77" s="313">
        <v>0.95472115169558003</v>
      </c>
      <c r="J77" s="313">
        <v>0.95737042926340499</v>
      </c>
      <c r="K77" s="313">
        <v>0.96199034861606203</v>
      </c>
      <c r="L77" s="313">
        <v>0.96046785423782</v>
      </c>
      <c r="M77" s="313">
        <v>0.96484731895784104</v>
      </c>
    </row>
    <row r="78" spans="1:13" s="171" customFormat="1" x14ac:dyDescent="0.2">
      <c r="A78" s="128" t="s">
        <v>4028</v>
      </c>
      <c r="B78" s="313">
        <v>0.94634138062331496</v>
      </c>
      <c r="C78" s="313">
        <v>0.94713035936359702</v>
      </c>
      <c r="D78" s="313">
        <v>0.94613278826255598</v>
      </c>
      <c r="E78" s="313">
        <v>0.94549193967203504</v>
      </c>
      <c r="F78" s="313">
        <v>0.94676158050552095</v>
      </c>
      <c r="G78" s="313">
        <v>0.95086974296498805</v>
      </c>
      <c r="H78" s="313">
        <v>0.95229094540802295</v>
      </c>
      <c r="I78" s="313">
        <v>0.95472115169558003</v>
      </c>
      <c r="J78" s="313">
        <v>0.95737042926340499</v>
      </c>
      <c r="K78" s="313">
        <v>0.96199034861606203</v>
      </c>
      <c r="L78" s="313">
        <v>0.96046785423782</v>
      </c>
      <c r="M78" s="313">
        <v>0.96484731895784104</v>
      </c>
    </row>
    <row r="79" spans="1:13" s="171" customFormat="1" x14ac:dyDescent="0.2">
      <c r="A79" s="172" t="s">
        <v>4029</v>
      </c>
      <c r="B79" s="313">
        <v>0</v>
      </c>
      <c r="C79" s="313">
        <v>0</v>
      </c>
      <c r="D79" s="313">
        <v>0</v>
      </c>
      <c r="E79" s="313">
        <v>0</v>
      </c>
      <c r="F79" s="313">
        <v>0</v>
      </c>
      <c r="G79" s="313">
        <v>0</v>
      </c>
      <c r="H79" s="313">
        <v>0</v>
      </c>
      <c r="I79" s="313">
        <v>0</v>
      </c>
      <c r="J79" s="313">
        <v>0</v>
      </c>
      <c r="K79" s="313">
        <v>0</v>
      </c>
      <c r="L79" s="313">
        <v>0</v>
      </c>
      <c r="M79" s="313">
        <v>0</v>
      </c>
    </row>
    <row r="80" spans="1:13" s="171" customFormat="1" x14ac:dyDescent="0.2">
      <c r="A80" s="128" t="s">
        <v>4030</v>
      </c>
      <c r="B80" s="313">
        <v>0.94634138062331496</v>
      </c>
      <c r="C80" s="313">
        <v>0.94713035936359702</v>
      </c>
      <c r="D80" s="313">
        <v>0.94613278826255598</v>
      </c>
      <c r="E80" s="313">
        <v>0.94549193967203504</v>
      </c>
      <c r="F80" s="313">
        <v>0.94676158050552095</v>
      </c>
      <c r="G80" s="313">
        <v>0.95086974296498805</v>
      </c>
      <c r="H80" s="313">
        <v>0.95229094540802295</v>
      </c>
      <c r="I80" s="313">
        <v>0.95472115169558003</v>
      </c>
      <c r="J80" s="313">
        <v>0.95737042926340499</v>
      </c>
      <c r="K80" s="313">
        <v>0.96199034861606203</v>
      </c>
      <c r="L80" s="313">
        <v>0.96046785423782</v>
      </c>
      <c r="M80" s="313">
        <v>0.96484731895784104</v>
      </c>
    </row>
    <row r="81" spans="1:13" s="171" customFormat="1" x14ac:dyDescent="0.2">
      <c r="A81" s="172" t="s">
        <v>4031</v>
      </c>
      <c r="B81" s="313">
        <v>0</v>
      </c>
      <c r="C81" s="313">
        <v>0</v>
      </c>
      <c r="D81" s="313">
        <v>0</v>
      </c>
      <c r="E81" s="313">
        <v>0</v>
      </c>
      <c r="F81" s="313">
        <v>0</v>
      </c>
      <c r="G81" s="313">
        <v>0</v>
      </c>
      <c r="H81" s="313">
        <v>0</v>
      </c>
      <c r="I81" s="313">
        <v>0</v>
      </c>
      <c r="J81" s="313">
        <v>0</v>
      </c>
      <c r="K81" s="313">
        <v>0</v>
      </c>
      <c r="L81" s="313">
        <v>0</v>
      </c>
      <c r="M81" s="313">
        <v>0</v>
      </c>
    </row>
    <row r="82" spans="1:13" s="171" customFormat="1" x14ac:dyDescent="0.2">
      <c r="A82" s="128" t="s">
        <v>4032</v>
      </c>
      <c r="B82" s="313">
        <v>0.94634138062331496</v>
      </c>
      <c r="C82" s="313">
        <v>0.94713035936359702</v>
      </c>
      <c r="D82" s="313">
        <v>0.94613278826255598</v>
      </c>
      <c r="E82" s="313">
        <v>0.94549193967203504</v>
      </c>
      <c r="F82" s="313">
        <v>0.94676158050552095</v>
      </c>
      <c r="G82" s="313">
        <v>0.95086974296498805</v>
      </c>
      <c r="H82" s="313">
        <v>0.95229094540802295</v>
      </c>
      <c r="I82" s="313">
        <v>0.95472115169558003</v>
      </c>
      <c r="J82" s="313">
        <v>0.95737042926340499</v>
      </c>
      <c r="K82" s="313">
        <v>0.96199034861606203</v>
      </c>
      <c r="L82" s="313">
        <v>0.96046785423782</v>
      </c>
      <c r="M82" s="313">
        <v>0.96484731895784104</v>
      </c>
    </row>
    <row r="83" spans="1:13" s="171" customFormat="1" x14ac:dyDescent="0.2">
      <c r="A83" s="172" t="s">
        <v>4033</v>
      </c>
      <c r="B83" s="313">
        <v>0</v>
      </c>
      <c r="C83" s="313">
        <v>0</v>
      </c>
      <c r="D83" s="313">
        <v>0</v>
      </c>
      <c r="E83" s="313">
        <v>0</v>
      </c>
      <c r="F83" s="313">
        <v>0</v>
      </c>
      <c r="G83" s="313">
        <v>0</v>
      </c>
      <c r="H83" s="313">
        <v>0</v>
      </c>
      <c r="I83" s="313">
        <v>0</v>
      </c>
      <c r="J83" s="313">
        <v>0</v>
      </c>
      <c r="K83" s="313">
        <v>0</v>
      </c>
      <c r="L83" s="313">
        <v>0</v>
      </c>
      <c r="M83" s="313">
        <v>0</v>
      </c>
    </row>
    <row r="84" spans="1:13" s="171" customFormat="1" x14ac:dyDescent="0.2">
      <c r="A84" s="128" t="s">
        <v>4034</v>
      </c>
      <c r="B84" s="313">
        <v>1</v>
      </c>
      <c r="C84" s="313">
        <v>1</v>
      </c>
      <c r="D84" s="313">
        <v>1</v>
      </c>
      <c r="E84" s="313">
        <v>1</v>
      </c>
      <c r="F84" s="313">
        <v>1</v>
      </c>
      <c r="G84" s="313">
        <v>1</v>
      </c>
      <c r="H84" s="313">
        <v>1</v>
      </c>
      <c r="I84" s="313">
        <v>1</v>
      </c>
      <c r="J84" s="313">
        <v>1</v>
      </c>
      <c r="K84" s="313">
        <v>1</v>
      </c>
      <c r="L84" s="313">
        <v>1</v>
      </c>
      <c r="M84" s="313">
        <v>1</v>
      </c>
    </row>
    <row r="85" spans="1:13" s="171" customFormat="1" x14ac:dyDescent="0.2">
      <c r="A85" s="172" t="s">
        <v>4035</v>
      </c>
      <c r="B85" s="313">
        <v>0</v>
      </c>
      <c r="C85" s="313">
        <v>0</v>
      </c>
      <c r="D85" s="313">
        <v>0</v>
      </c>
      <c r="E85" s="313">
        <v>0</v>
      </c>
      <c r="F85" s="313">
        <v>0</v>
      </c>
      <c r="G85" s="313">
        <v>0</v>
      </c>
      <c r="H85" s="313">
        <v>0</v>
      </c>
      <c r="I85" s="313">
        <v>0</v>
      </c>
      <c r="J85" s="313">
        <v>0</v>
      </c>
      <c r="K85" s="313">
        <v>0</v>
      </c>
      <c r="L85" s="313">
        <v>0</v>
      </c>
      <c r="M85" s="313">
        <v>0</v>
      </c>
    </row>
    <row r="86" spans="1:13" s="171" customFormat="1" x14ac:dyDescent="0.2">
      <c r="A86" s="128" t="s">
        <v>4036</v>
      </c>
      <c r="B86" s="313">
        <v>1</v>
      </c>
      <c r="C86" s="313">
        <v>1</v>
      </c>
      <c r="D86" s="313">
        <v>1</v>
      </c>
      <c r="E86" s="313">
        <v>1</v>
      </c>
      <c r="F86" s="313">
        <v>1</v>
      </c>
      <c r="G86" s="313">
        <v>1</v>
      </c>
      <c r="H86" s="313">
        <v>1</v>
      </c>
      <c r="I86" s="313">
        <v>1</v>
      </c>
      <c r="J86" s="313">
        <v>1</v>
      </c>
      <c r="K86" s="313">
        <v>1</v>
      </c>
      <c r="L86" s="313">
        <v>1</v>
      </c>
      <c r="M86" s="313">
        <v>1</v>
      </c>
    </row>
    <row r="87" spans="1:13" s="171" customFormat="1" x14ac:dyDescent="0.2">
      <c r="A87" s="128" t="s">
        <v>4037</v>
      </c>
      <c r="B87" s="313">
        <v>0.94634138062331496</v>
      </c>
      <c r="C87" s="313">
        <v>0.94713035936359702</v>
      </c>
      <c r="D87" s="313">
        <v>0.94613278826255598</v>
      </c>
      <c r="E87" s="313">
        <v>0.94549193967203504</v>
      </c>
      <c r="F87" s="313">
        <v>0.94676158050552095</v>
      </c>
      <c r="G87" s="313">
        <v>0.95086974296498805</v>
      </c>
      <c r="H87" s="313">
        <v>0.95229094540802295</v>
      </c>
      <c r="I87" s="313">
        <v>0.95472115169558003</v>
      </c>
      <c r="J87" s="313">
        <v>0.95737042926340499</v>
      </c>
      <c r="K87" s="313">
        <v>0.96199034861606203</v>
      </c>
      <c r="L87" s="313">
        <v>0.96046785423782</v>
      </c>
      <c r="M87" s="313">
        <v>0.96484731895784104</v>
      </c>
    </row>
    <row r="88" spans="1:13" s="171" customFormat="1" x14ac:dyDescent="0.2">
      <c r="A88" s="128" t="s">
        <v>4038</v>
      </c>
      <c r="B88" s="313">
        <v>0.94634138062331496</v>
      </c>
      <c r="C88" s="313">
        <v>0.94713035936359702</v>
      </c>
      <c r="D88" s="313">
        <v>0.94613278826255598</v>
      </c>
      <c r="E88" s="313">
        <v>0.94549193967203504</v>
      </c>
      <c r="F88" s="313">
        <v>0.94676158050552095</v>
      </c>
      <c r="G88" s="313">
        <v>0.95086974296498805</v>
      </c>
      <c r="H88" s="313">
        <v>0.95229094540802295</v>
      </c>
      <c r="I88" s="313">
        <v>0.95472115169558003</v>
      </c>
      <c r="J88" s="313">
        <v>0.95737042926340499</v>
      </c>
      <c r="K88" s="313">
        <v>0.96199034861606203</v>
      </c>
      <c r="L88" s="313">
        <v>0.96046785423782</v>
      </c>
      <c r="M88" s="313">
        <v>0.96484731895784104</v>
      </c>
    </row>
    <row r="89" spans="1:13" s="171" customFormat="1" x14ac:dyDescent="0.2">
      <c r="A89" s="128" t="s">
        <v>4039</v>
      </c>
      <c r="B89" s="313">
        <v>0</v>
      </c>
      <c r="C89" s="313">
        <v>0</v>
      </c>
      <c r="D89" s="313">
        <v>0</v>
      </c>
      <c r="E89" s="313">
        <v>0</v>
      </c>
      <c r="F89" s="313">
        <v>0</v>
      </c>
      <c r="G89" s="313">
        <v>0</v>
      </c>
      <c r="H89" s="313">
        <v>0</v>
      </c>
      <c r="I89" s="313">
        <v>0</v>
      </c>
      <c r="J89" s="313">
        <v>0</v>
      </c>
      <c r="K89" s="313">
        <v>0</v>
      </c>
      <c r="L89" s="313">
        <v>0</v>
      </c>
      <c r="M89" s="313">
        <v>0</v>
      </c>
    </row>
    <row r="90" spans="1:13" s="171" customFormat="1" x14ac:dyDescent="0.2">
      <c r="A90" s="128" t="s">
        <v>4040</v>
      </c>
      <c r="B90" s="313">
        <v>0.94634138062331496</v>
      </c>
      <c r="C90" s="313">
        <v>0.94713035936359702</v>
      </c>
      <c r="D90" s="313">
        <v>0.94613278826255598</v>
      </c>
      <c r="E90" s="313">
        <v>0.94549193967203504</v>
      </c>
      <c r="F90" s="313">
        <v>0.94676158050552095</v>
      </c>
      <c r="G90" s="313">
        <v>0.95086974296498805</v>
      </c>
      <c r="H90" s="313">
        <v>0.95229094540802295</v>
      </c>
      <c r="I90" s="313">
        <v>0.95472115169558003</v>
      </c>
      <c r="J90" s="313">
        <v>0.95737042926340499</v>
      </c>
      <c r="K90" s="313">
        <v>0.96199034861606203</v>
      </c>
      <c r="L90" s="313">
        <v>0.96046785423782</v>
      </c>
      <c r="M90" s="313">
        <v>0.96484731895784104</v>
      </c>
    </row>
    <row r="91" spans="1:13" s="171" customFormat="1" x14ac:dyDescent="0.2">
      <c r="A91" s="128" t="s">
        <v>4041</v>
      </c>
      <c r="B91" s="313">
        <v>0.94634138062331496</v>
      </c>
      <c r="C91" s="313">
        <v>0.94713035936359702</v>
      </c>
      <c r="D91" s="313">
        <v>0.94613278826255598</v>
      </c>
      <c r="E91" s="313">
        <v>0.94549193967203504</v>
      </c>
      <c r="F91" s="313">
        <v>0.94676158050552095</v>
      </c>
      <c r="G91" s="313">
        <v>0.95086974296498805</v>
      </c>
      <c r="H91" s="313">
        <v>0.95229094540802295</v>
      </c>
      <c r="I91" s="313">
        <v>0.95472115169558003</v>
      </c>
      <c r="J91" s="313">
        <v>0.95737042926340499</v>
      </c>
      <c r="K91" s="313">
        <v>0.96199034861606203</v>
      </c>
      <c r="L91" s="313">
        <v>0.96046785423782</v>
      </c>
      <c r="M91" s="313">
        <v>0.96484731895784104</v>
      </c>
    </row>
    <row r="92" spans="1:13" s="171" customFormat="1" x14ac:dyDescent="0.2">
      <c r="A92" s="128" t="s">
        <v>4042</v>
      </c>
      <c r="B92" s="313">
        <v>0.94634138062331496</v>
      </c>
      <c r="C92" s="313">
        <v>0.94713035936359702</v>
      </c>
      <c r="D92" s="313">
        <v>0.94613278826255598</v>
      </c>
      <c r="E92" s="313">
        <v>0.94549193967203504</v>
      </c>
      <c r="F92" s="313">
        <v>0.94676158050552095</v>
      </c>
      <c r="G92" s="313">
        <v>0.95086974296498805</v>
      </c>
      <c r="H92" s="313">
        <v>0.95229094540802295</v>
      </c>
      <c r="I92" s="313">
        <v>0.95472115169558003</v>
      </c>
      <c r="J92" s="313">
        <v>0.95737042926340499</v>
      </c>
      <c r="K92" s="313">
        <v>0.96199034861606203</v>
      </c>
      <c r="L92" s="313">
        <v>0.96046785423782</v>
      </c>
      <c r="M92" s="313">
        <v>0.96484731895784104</v>
      </c>
    </row>
    <row r="93" spans="1:13" s="171" customFormat="1" x14ac:dyDescent="0.2">
      <c r="A93" s="128" t="s">
        <v>4043</v>
      </c>
      <c r="B93" s="313">
        <v>0.94634138062331496</v>
      </c>
      <c r="C93" s="313">
        <v>0.94713035936359702</v>
      </c>
      <c r="D93" s="313">
        <v>0.94613278826255598</v>
      </c>
      <c r="E93" s="313">
        <v>0.94549193967203504</v>
      </c>
      <c r="F93" s="313">
        <v>0.94676158050552095</v>
      </c>
      <c r="G93" s="313">
        <v>0.95086974296498805</v>
      </c>
      <c r="H93" s="313">
        <v>0.95229094540802295</v>
      </c>
      <c r="I93" s="313">
        <v>0.95472115169558003</v>
      </c>
      <c r="J93" s="313">
        <v>0.95737042926340499</v>
      </c>
      <c r="K93" s="313">
        <v>0.96199034861606203</v>
      </c>
      <c r="L93" s="313">
        <v>0.96046785423782</v>
      </c>
      <c r="M93" s="313">
        <v>0.96484731895784104</v>
      </c>
    </row>
    <row r="94" spans="1:13" s="171" customFormat="1" x14ac:dyDescent="0.2">
      <c r="A94" s="128" t="s">
        <v>4044</v>
      </c>
      <c r="B94" s="313">
        <v>0.94634138062331496</v>
      </c>
      <c r="C94" s="313">
        <v>0.94713035936359702</v>
      </c>
      <c r="D94" s="313">
        <v>0.94613278826255598</v>
      </c>
      <c r="E94" s="313">
        <v>0.94549193967203504</v>
      </c>
      <c r="F94" s="313">
        <v>0.94676158050552095</v>
      </c>
      <c r="G94" s="313">
        <v>0.95086974296498805</v>
      </c>
      <c r="H94" s="313">
        <v>0.95229094540802295</v>
      </c>
      <c r="I94" s="313">
        <v>0.95472115169558003</v>
      </c>
      <c r="J94" s="313">
        <v>0.95737042926340499</v>
      </c>
      <c r="K94" s="313">
        <v>0.96199034861606203</v>
      </c>
      <c r="L94" s="313">
        <v>0.96046785423782</v>
      </c>
      <c r="M94" s="313">
        <v>0.96484731895784104</v>
      </c>
    </row>
    <row r="95" spans="1:13" s="171" customFormat="1" x14ac:dyDescent="0.2">
      <c r="A95" s="128" t="s">
        <v>4045</v>
      </c>
      <c r="B95" s="313">
        <v>0</v>
      </c>
      <c r="C95" s="313">
        <v>0</v>
      </c>
      <c r="D95" s="313">
        <v>0</v>
      </c>
      <c r="E95" s="313">
        <v>0</v>
      </c>
      <c r="F95" s="313">
        <v>0</v>
      </c>
      <c r="G95" s="313">
        <v>0</v>
      </c>
      <c r="H95" s="313">
        <v>0</v>
      </c>
      <c r="I95" s="313">
        <v>0</v>
      </c>
      <c r="J95" s="313">
        <v>0</v>
      </c>
      <c r="K95" s="313">
        <v>0</v>
      </c>
      <c r="L95" s="313">
        <v>0</v>
      </c>
      <c r="M95" s="313">
        <v>0</v>
      </c>
    </row>
    <row r="96" spans="1:13" s="171" customFormat="1" x14ac:dyDescent="0.2">
      <c r="A96" s="128" t="s">
        <v>4046</v>
      </c>
      <c r="B96" s="313">
        <v>0.94634138062331496</v>
      </c>
      <c r="C96" s="313">
        <v>0.94713035936359702</v>
      </c>
      <c r="D96" s="313">
        <v>0.94613278826255598</v>
      </c>
      <c r="E96" s="313">
        <v>0.94549193967203504</v>
      </c>
      <c r="F96" s="313">
        <v>0.94676158050552095</v>
      </c>
      <c r="G96" s="313">
        <v>0.95086974296498805</v>
      </c>
      <c r="H96" s="313">
        <v>0.95229094540802295</v>
      </c>
      <c r="I96" s="313">
        <v>0.95472115169558003</v>
      </c>
      <c r="J96" s="313">
        <v>0.95737042926340499</v>
      </c>
      <c r="K96" s="313">
        <v>0.96199034861606203</v>
      </c>
      <c r="L96" s="313">
        <v>0.96046785423782</v>
      </c>
      <c r="M96" s="313">
        <v>0.96484731895784104</v>
      </c>
    </row>
    <row r="97" spans="1:13" s="171" customFormat="1" x14ac:dyDescent="0.2">
      <c r="A97" s="128" t="s">
        <v>4047</v>
      </c>
      <c r="B97" s="313">
        <v>0.94634138062331496</v>
      </c>
      <c r="C97" s="313">
        <v>0.94713035936359702</v>
      </c>
      <c r="D97" s="313">
        <v>0.94613278826255598</v>
      </c>
      <c r="E97" s="313">
        <v>0.94549193967203504</v>
      </c>
      <c r="F97" s="313">
        <v>0.94676158050552095</v>
      </c>
      <c r="G97" s="313">
        <v>0.95086974296498805</v>
      </c>
      <c r="H97" s="313">
        <v>0.95229094540802295</v>
      </c>
      <c r="I97" s="313">
        <v>0.95472115169558003</v>
      </c>
      <c r="J97" s="313">
        <v>0.95737042926340499</v>
      </c>
      <c r="K97" s="313">
        <v>0.96199034861606203</v>
      </c>
      <c r="L97" s="313">
        <v>0.96046785423782</v>
      </c>
      <c r="M97" s="313">
        <v>0.96484731895784104</v>
      </c>
    </row>
    <row r="98" spans="1:13" s="171" customFormat="1" x14ac:dyDescent="0.2">
      <c r="A98" s="128" t="s">
        <v>4048</v>
      </c>
      <c r="B98" s="313">
        <v>0.94634138062331496</v>
      </c>
      <c r="C98" s="313">
        <v>0.94713035936359702</v>
      </c>
      <c r="D98" s="313">
        <v>0.94613278826255598</v>
      </c>
      <c r="E98" s="313">
        <v>0.94549193967203504</v>
      </c>
      <c r="F98" s="313">
        <v>0.94676158050552095</v>
      </c>
      <c r="G98" s="313">
        <v>0.95086974296498805</v>
      </c>
      <c r="H98" s="313">
        <v>0.95229094540802295</v>
      </c>
      <c r="I98" s="313">
        <v>0.95472115169558003</v>
      </c>
      <c r="J98" s="313">
        <v>0.95737042926340499</v>
      </c>
      <c r="K98" s="313">
        <v>0.96199034861606203</v>
      </c>
      <c r="L98" s="313">
        <v>0.96046785423782</v>
      </c>
      <c r="M98" s="313">
        <v>0.96484731895784104</v>
      </c>
    </row>
    <row r="99" spans="1:13" s="171" customFormat="1" x14ac:dyDescent="0.2">
      <c r="A99" s="128" t="s">
        <v>4049</v>
      </c>
      <c r="B99" s="313">
        <v>0.94634138062331496</v>
      </c>
      <c r="C99" s="313">
        <v>0.94713035936359702</v>
      </c>
      <c r="D99" s="313">
        <v>0.94613278826255598</v>
      </c>
      <c r="E99" s="313">
        <v>0.94549193967203504</v>
      </c>
      <c r="F99" s="313">
        <v>0.94676158050552095</v>
      </c>
      <c r="G99" s="313">
        <v>0.95086974296498805</v>
      </c>
      <c r="H99" s="313">
        <v>0.95229094540802295</v>
      </c>
      <c r="I99" s="313">
        <v>0.95472115169558003</v>
      </c>
      <c r="J99" s="313">
        <v>0.95737042926340499</v>
      </c>
      <c r="K99" s="313">
        <v>0.96199034861606203</v>
      </c>
      <c r="L99" s="313">
        <v>0.96046785423782</v>
      </c>
      <c r="M99" s="313">
        <v>0.96484731895784104</v>
      </c>
    </row>
    <row r="100" spans="1:13" s="171" customFormat="1" x14ac:dyDescent="0.2">
      <c r="A100" s="128" t="s">
        <v>4050</v>
      </c>
      <c r="B100" s="313">
        <v>0.94634138062331496</v>
      </c>
      <c r="C100" s="313">
        <v>0.94713035936359702</v>
      </c>
      <c r="D100" s="313">
        <v>0.94613278826255598</v>
      </c>
      <c r="E100" s="313">
        <v>0.94549193967203504</v>
      </c>
      <c r="F100" s="313">
        <v>0.94676158050552095</v>
      </c>
      <c r="G100" s="313">
        <v>0.95086974296498805</v>
      </c>
      <c r="H100" s="313">
        <v>0.95229094540802295</v>
      </c>
      <c r="I100" s="313">
        <v>0.95472115169558003</v>
      </c>
      <c r="J100" s="313">
        <v>0.95737042926340499</v>
      </c>
      <c r="K100" s="313">
        <v>0.96199034861606203</v>
      </c>
      <c r="L100" s="313">
        <v>0.96046785423782</v>
      </c>
      <c r="M100" s="313">
        <v>0.96484731895784104</v>
      </c>
    </row>
    <row r="101" spans="1:13" s="171" customFormat="1" x14ac:dyDescent="0.2">
      <c r="A101" s="128" t="s">
        <v>4051</v>
      </c>
      <c r="B101" s="313">
        <v>1</v>
      </c>
      <c r="C101" s="313">
        <v>1</v>
      </c>
      <c r="D101" s="313">
        <v>1</v>
      </c>
      <c r="E101" s="313">
        <v>1</v>
      </c>
      <c r="F101" s="313">
        <v>1</v>
      </c>
      <c r="G101" s="313">
        <v>1</v>
      </c>
      <c r="H101" s="313">
        <v>1</v>
      </c>
      <c r="I101" s="313">
        <v>1</v>
      </c>
      <c r="J101" s="313">
        <v>1</v>
      </c>
      <c r="K101" s="313">
        <v>1</v>
      </c>
      <c r="L101" s="313">
        <v>1</v>
      </c>
      <c r="M101" s="313">
        <v>1</v>
      </c>
    </row>
    <row r="102" spans="1:13" s="171" customFormat="1" x14ac:dyDescent="0.2">
      <c r="A102" s="172" t="s">
        <v>4052</v>
      </c>
      <c r="B102" s="313">
        <v>0</v>
      </c>
      <c r="C102" s="313">
        <v>0</v>
      </c>
      <c r="D102" s="313">
        <v>0</v>
      </c>
      <c r="E102" s="313">
        <v>0</v>
      </c>
      <c r="F102" s="313">
        <v>0</v>
      </c>
      <c r="G102" s="313">
        <v>0</v>
      </c>
      <c r="H102" s="313">
        <v>0</v>
      </c>
      <c r="I102" s="313">
        <v>0</v>
      </c>
      <c r="J102" s="313">
        <v>0</v>
      </c>
      <c r="K102" s="313">
        <v>0</v>
      </c>
      <c r="L102" s="313">
        <v>0</v>
      </c>
      <c r="M102" s="313">
        <v>0</v>
      </c>
    </row>
    <row r="103" spans="1:13" s="171" customFormat="1" x14ac:dyDescent="0.2">
      <c r="A103" s="128" t="s">
        <v>4053</v>
      </c>
      <c r="B103" s="313">
        <v>0.94634138062331496</v>
      </c>
      <c r="C103" s="313">
        <v>0.94713035936359702</v>
      </c>
      <c r="D103" s="313">
        <v>0.94613278826255598</v>
      </c>
      <c r="E103" s="313">
        <v>0.94549193967203504</v>
      </c>
      <c r="F103" s="313">
        <v>0.94676158050552095</v>
      </c>
      <c r="G103" s="313">
        <v>0.95086974296498805</v>
      </c>
      <c r="H103" s="313">
        <v>0.95229094540802295</v>
      </c>
      <c r="I103" s="313">
        <v>0.95472115169558003</v>
      </c>
      <c r="J103" s="313">
        <v>0.95737042926340499</v>
      </c>
      <c r="K103" s="313">
        <v>0.96199034861606203</v>
      </c>
      <c r="L103" s="313">
        <v>0.96046785423782</v>
      </c>
      <c r="M103" s="313">
        <v>0.96484731895784104</v>
      </c>
    </row>
    <row r="104" spans="1:13" s="171" customFormat="1" x14ac:dyDescent="0.2">
      <c r="A104" s="128" t="s">
        <v>4054</v>
      </c>
      <c r="B104" s="313">
        <v>0.94634138062331496</v>
      </c>
      <c r="C104" s="313">
        <v>0.94713035936359702</v>
      </c>
      <c r="D104" s="313">
        <v>0.94613278826255598</v>
      </c>
      <c r="E104" s="313">
        <v>0.94549193967203504</v>
      </c>
      <c r="F104" s="313">
        <v>0.94676158050552095</v>
      </c>
      <c r="G104" s="313">
        <v>0.95086974296498805</v>
      </c>
      <c r="H104" s="313">
        <v>0.95229094540802295</v>
      </c>
      <c r="I104" s="313">
        <v>0.95472115169558003</v>
      </c>
      <c r="J104" s="313">
        <v>0.95737042926340499</v>
      </c>
      <c r="K104" s="313">
        <v>0.96199034861606203</v>
      </c>
      <c r="L104" s="313">
        <v>0.96046785423782</v>
      </c>
      <c r="M104" s="313">
        <v>0.96484731895784104</v>
      </c>
    </row>
    <row r="105" spans="1:13" s="171" customFormat="1" x14ac:dyDescent="0.2">
      <c r="A105" s="128" t="s">
        <v>4055</v>
      </c>
      <c r="B105" s="313">
        <v>0.94634138062331496</v>
      </c>
      <c r="C105" s="313">
        <v>0.94713035936359702</v>
      </c>
      <c r="D105" s="313">
        <v>0.94613278826255598</v>
      </c>
      <c r="E105" s="313">
        <v>0.94549193967203504</v>
      </c>
      <c r="F105" s="313">
        <v>0.94676158050552095</v>
      </c>
      <c r="G105" s="313">
        <v>0.95086974296498805</v>
      </c>
      <c r="H105" s="313">
        <v>0.95229094540802295</v>
      </c>
      <c r="I105" s="313">
        <v>0.95472115169558003</v>
      </c>
      <c r="J105" s="313">
        <v>0.95737042926340499</v>
      </c>
      <c r="K105" s="313">
        <v>0.96199034861606203</v>
      </c>
      <c r="L105" s="313">
        <v>0.96046785423782</v>
      </c>
      <c r="M105" s="313">
        <v>0.96484731895784104</v>
      </c>
    </row>
    <row r="106" spans="1:13" s="171" customFormat="1" x14ac:dyDescent="0.2">
      <c r="A106" s="128" t="s">
        <v>4056</v>
      </c>
      <c r="B106" s="313">
        <v>0.94634138062331496</v>
      </c>
      <c r="C106" s="313">
        <v>0.94713035936359702</v>
      </c>
      <c r="D106" s="313">
        <v>0.94613278826255598</v>
      </c>
      <c r="E106" s="313">
        <v>0.94549193967203504</v>
      </c>
      <c r="F106" s="313">
        <v>0.94676158050552095</v>
      </c>
      <c r="G106" s="313">
        <v>0.95086974296498805</v>
      </c>
      <c r="H106" s="313">
        <v>0.95229094540802295</v>
      </c>
      <c r="I106" s="313">
        <v>0.95472115169558003</v>
      </c>
      <c r="J106" s="313">
        <v>0.95737042926340499</v>
      </c>
      <c r="K106" s="313">
        <v>0.96199034861606203</v>
      </c>
      <c r="L106" s="313">
        <v>0.96046785423782</v>
      </c>
      <c r="M106" s="313">
        <v>0.96484731895784104</v>
      </c>
    </row>
    <row r="107" spans="1:13" s="171" customFormat="1" x14ac:dyDescent="0.2">
      <c r="A107" s="128" t="s">
        <v>4057</v>
      </c>
      <c r="B107" s="313">
        <v>1</v>
      </c>
      <c r="C107" s="313">
        <v>1</v>
      </c>
      <c r="D107" s="313">
        <v>1</v>
      </c>
      <c r="E107" s="313">
        <v>1</v>
      </c>
      <c r="F107" s="313">
        <v>1</v>
      </c>
      <c r="G107" s="313">
        <v>1</v>
      </c>
      <c r="H107" s="313">
        <v>1</v>
      </c>
      <c r="I107" s="313">
        <v>1</v>
      </c>
      <c r="J107" s="313">
        <v>1</v>
      </c>
      <c r="K107" s="313">
        <v>1</v>
      </c>
      <c r="L107" s="313">
        <v>1</v>
      </c>
      <c r="M107" s="313">
        <v>1</v>
      </c>
    </row>
    <row r="108" spans="1:13" s="171" customFormat="1" x14ac:dyDescent="0.2">
      <c r="A108" s="128" t="s">
        <v>4058</v>
      </c>
      <c r="B108" s="313">
        <v>0.94634138062331496</v>
      </c>
      <c r="C108" s="313">
        <v>0.94713035936359702</v>
      </c>
      <c r="D108" s="313">
        <v>0.94613278826255598</v>
      </c>
      <c r="E108" s="313">
        <v>0.94549193967203504</v>
      </c>
      <c r="F108" s="313">
        <v>0.94676158050552095</v>
      </c>
      <c r="G108" s="313">
        <v>0.95086974296498805</v>
      </c>
      <c r="H108" s="313">
        <v>0.95229094540802295</v>
      </c>
      <c r="I108" s="313">
        <v>0.95472115169558003</v>
      </c>
      <c r="J108" s="313">
        <v>0.95737042926340499</v>
      </c>
      <c r="K108" s="313">
        <v>0.96199034861606203</v>
      </c>
      <c r="L108" s="313">
        <v>0.96046785423782</v>
      </c>
      <c r="M108" s="313">
        <v>0.96484731895784104</v>
      </c>
    </row>
    <row r="109" spans="1:13" s="171" customFormat="1" x14ac:dyDescent="0.2">
      <c r="A109" s="128" t="s">
        <v>4059</v>
      </c>
      <c r="B109" s="313">
        <v>0.94634138062331496</v>
      </c>
      <c r="C109" s="313">
        <v>0.94713035936359702</v>
      </c>
      <c r="D109" s="313">
        <v>0.94613278826255598</v>
      </c>
      <c r="E109" s="313">
        <v>0.94549193967203504</v>
      </c>
      <c r="F109" s="313">
        <v>0.94676158050552095</v>
      </c>
      <c r="G109" s="313">
        <v>0.95086974296498805</v>
      </c>
      <c r="H109" s="313">
        <v>0.95229094540802295</v>
      </c>
      <c r="I109" s="313">
        <v>0.95472115169558003</v>
      </c>
      <c r="J109" s="313">
        <v>0.95737042926340499</v>
      </c>
      <c r="K109" s="313">
        <v>0.96199034861606203</v>
      </c>
      <c r="L109" s="313">
        <v>0.96046785423782</v>
      </c>
      <c r="M109" s="313">
        <v>0.96484731895784104</v>
      </c>
    </row>
    <row r="110" spans="1:13" s="171" customFormat="1" x14ac:dyDescent="0.2">
      <c r="A110" s="128" t="s">
        <v>4060</v>
      </c>
      <c r="B110" s="313">
        <v>0.94634138062331496</v>
      </c>
      <c r="C110" s="313">
        <v>0.94713035936359702</v>
      </c>
      <c r="D110" s="313">
        <v>0.94613278826255598</v>
      </c>
      <c r="E110" s="313">
        <v>0.94549193967203504</v>
      </c>
      <c r="F110" s="313">
        <v>0.94676158050552095</v>
      </c>
      <c r="G110" s="313">
        <v>0.95086974296498805</v>
      </c>
      <c r="H110" s="313">
        <v>0.95229094540802295</v>
      </c>
      <c r="I110" s="313">
        <v>0.95472115169558003</v>
      </c>
      <c r="J110" s="313">
        <v>0.95737042926340499</v>
      </c>
      <c r="K110" s="313">
        <v>0.96199034861606203</v>
      </c>
      <c r="L110" s="313">
        <v>0.96046785423782</v>
      </c>
      <c r="M110" s="313">
        <v>0.96484731895784104</v>
      </c>
    </row>
    <row r="111" spans="1:13" x14ac:dyDescent="0.2">
      <c r="A111" s="27" t="s">
        <v>4061</v>
      </c>
      <c r="B111" s="313">
        <v>946.34138062331499</v>
      </c>
      <c r="C111" s="313">
        <v>947.13035936359699</v>
      </c>
      <c r="D111" s="313">
        <v>946.13278826255601</v>
      </c>
      <c r="E111" s="313">
        <v>945.49193967203496</v>
      </c>
      <c r="F111" s="313">
        <v>946.76158050552101</v>
      </c>
      <c r="G111" s="313">
        <v>950.86974296498795</v>
      </c>
      <c r="H111" s="313">
        <v>952.29094540802305</v>
      </c>
      <c r="I111" s="313">
        <v>954.72115169558003</v>
      </c>
      <c r="J111" s="313">
        <v>957.37042926340496</v>
      </c>
      <c r="K111" s="313">
        <v>961.99034861606197</v>
      </c>
      <c r="L111" s="313">
        <v>960.46785423782001</v>
      </c>
      <c r="M111" s="313">
        <v>964.84731895784103</v>
      </c>
    </row>
    <row r="112" spans="1:13" s="171" customFormat="1" x14ac:dyDescent="0.2">
      <c r="A112" s="128" t="s">
        <v>4062</v>
      </c>
      <c r="B112" s="313">
        <v>0.94634138062331496</v>
      </c>
      <c r="C112" s="313">
        <v>0.94713035936359702</v>
      </c>
      <c r="D112" s="313">
        <v>0.94613278826255598</v>
      </c>
      <c r="E112" s="313">
        <v>0.94549193967203504</v>
      </c>
      <c r="F112" s="313">
        <v>0.94676158050552095</v>
      </c>
      <c r="G112" s="313">
        <v>0.95086974296498805</v>
      </c>
      <c r="H112" s="313">
        <v>0.95229094540802295</v>
      </c>
      <c r="I112" s="313">
        <v>0.95472115169558003</v>
      </c>
      <c r="J112" s="313">
        <v>0.95737042926340499</v>
      </c>
      <c r="K112" s="313">
        <v>0.96199034861606203</v>
      </c>
      <c r="L112" s="313">
        <v>0.96046785423782</v>
      </c>
      <c r="M112" s="313">
        <v>0.96484731895784104</v>
      </c>
    </row>
    <row r="113" spans="1:13" s="171" customFormat="1" x14ac:dyDescent="0.2">
      <c r="A113" s="128" t="s">
        <v>4063</v>
      </c>
      <c r="B113" s="313">
        <v>0.94634138062331496</v>
      </c>
      <c r="C113" s="313">
        <v>0.94713035936359702</v>
      </c>
      <c r="D113" s="313">
        <v>0.94613278826255598</v>
      </c>
      <c r="E113" s="313">
        <v>0.94549193967203504</v>
      </c>
      <c r="F113" s="313">
        <v>0.94676158050552095</v>
      </c>
      <c r="G113" s="313">
        <v>0.95086974296498805</v>
      </c>
      <c r="H113" s="313">
        <v>0.95229094540802295</v>
      </c>
      <c r="I113" s="313">
        <v>0.95472115169558003</v>
      </c>
      <c r="J113" s="313">
        <v>0.95737042926340499</v>
      </c>
      <c r="K113" s="313">
        <v>0.96199034861606203</v>
      </c>
      <c r="L113" s="313">
        <v>0.96046785423782</v>
      </c>
      <c r="M113" s="313">
        <v>0.96484731895784104</v>
      </c>
    </row>
    <row r="114" spans="1:13" s="171" customFormat="1" x14ac:dyDescent="0.2">
      <c r="A114" s="128" t="s">
        <v>4064</v>
      </c>
      <c r="B114" s="313">
        <v>0.94634138062331496</v>
      </c>
      <c r="C114" s="313">
        <v>0.94713035936359702</v>
      </c>
      <c r="D114" s="313">
        <v>0.94613278826255598</v>
      </c>
      <c r="E114" s="313">
        <v>0.94549193967203504</v>
      </c>
      <c r="F114" s="313">
        <v>0.94676158050552095</v>
      </c>
      <c r="G114" s="313">
        <v>0.95086974296498805</v>
      </c>
      <c r="H114" s="313">
        <v>0.95229094540802295</v>
      </c>
      <c r="I114" s="313">
        <v>0.95472115169558003</v>
      </c>
      <c r="J114" s="313">
        <v>0.95737042926340499</v>
      </c>
      <c r="K114" s="313">
        <v>0.96199034861606203</v>
      </c>
      <c r="L114" s="313">
        <v>0.96046785423782</v>
      </c>
      <c r="M114" s="313">
        <v>0.96484731895784104</v>
      </c>
    </row>
    <row r="115" spans="1:13" s="166" customFormat="1" x14ac:dyDescent="0.2">
      <c r="A115" s="165" t="s">
        <v>4065</v>
      </c>
      <c r="B115" s="313">
        <v>0.94634138062331496</v>
      </c>
      <c r="C115" s="313">
        <v>0.94713035936359702</v>
      </c>
      <c r="D115" s="313">
        <v>0.94613278826255598</v>
      </c>
      <c r="E115" s="313">
        <v>0.94549193967203504</v>
      </c>
      <c r="F115" s="313">
        <v>0.94676158050552095</v>
      </c>
      <c r="G115" s="313">
        <v>0.95086974296498805</v>
      </c>
      <c r="H115" s="313">
        <v>0.95229094540802295</v>
      </c>
      <c r="I115" s="313">
        <v>0.95472115169558003</v>
      </c>
      <c r="J115" s="313">
        <v>0.95737042926340499</v>
      </c>
      <c r="K115" s="313">
        <v>0.96199034861606203</v>
      </c>
      <c r="L115" s="313">
        <v>0.96046785423782</v>
      </c>
      <c r="M115" s="313">
        <v>0.96484731895784104</v>
      </c>
    </row>
    <row r="116" spans="1:13" s="171" customFormat="1" x14ac:dyDescent="0.2">
      <c r="A116" s="128" t="s">
        <v>4066</v>
      </c>
      <c r="B116" s="313">
        <v>0.94634138062331496</v>
      </c>
      <c r="C116" s="313">
        <v>0.94713035936359702</v>
      </c>
      <c r="D116" s="313">
        <v>0.94613278826255598</v>
      </c>
      <c r="E116" s="313">
        <v>0.94549193967203504</v>
      </c>
      <c r="F116" s="313">
        <v>0.94676158050552095</v>
      </c>
      <c r="G116" s="313">
        <v>0.95086974296498805</v>
      </c>
      <c r="H116" s="313">
        <v>0.95229094540802295</v>
      </c>
      <c r="I116" s="313">
        <v>0.95472115169558003</v>
      </c>
      <c r="J116" s="313">
        <v>0.95737042926340499</v>
      </c>
      <c r="K116" s="313">
        <v>0.96199034861606203</v>
      </c>
      <c r="L116" s="313">
        <v>0.96046785423782</v>
      </c>
      <c r="M116" s="313">
        <v>0.96484731895784104</v>
      </c>
    </row>
    <row r="117" spans="1:13" s="171" customFormat="1" x14ac:dyDescent="0.2">
      <c r="A117" s="128" t="s">
        <v>4067</v>
      </c>
      <c r="B117" s="313">
        <v>0.94634138062331496</v>
      </c>
      <c r="C117" s="313">
        <v>0.94713035936359702</v>
      </c>
      <c r="D117" s="313">
        <v>0.94613278826255598</v>
      </c>
      <c r="E117" s="313">
        <v>0.94549193967203504</v>
      </c>
      <c r="F117" s="313">
        <v>0.94676158050552095</v>
      </c>
      <c r="G117" s="313">
        <v>0.95086974296498805</v>
      </c>
      <c r="H117" s="313">
        <v>0.95229094540802295</v>
      </c>
      <c r="I117" s="313">
        <v>0.95472115169558003</v>
      </c>
      <c r="J117" s="313">
        <v>0.95737042926340499</v>
      </c>
      <c r="K117" s="313">
        <v>0.96199034861606203</v>
      </c>
      <c r="L117" s="313">
        <v>0.96046785423782</v>
      </c>
      <c r="M117" s="313">
        <v>0.96484731895784104</v>
      </c>
    </row>
    <row r="118" spans="1:13" s="171" customFormat="1" x14ac:dyDescent="0.2">
      <c r="A118" s="128" t="s">
        <v>4068</v>
      </c>
      <c r="B118" s="313">
        <v>0.94634138062331496</v>
      </c>
      <c r="C118" s="313">
        <v>0.94713035936359702</v>
      </c>
      <c r="D118" s="313">
        <v>0.94613278826255598</v>
      </c>
      <c r="E118" s="313">
        <v>0.94549193967203504</v>
      </c>
      <c r="F118" s="313">
        <v>0.94676158050552095</v>
      </c>
      <c r="G118" s="313">
        <v>0.95086974296498805</v>
      </c>
      <c r="H118" s="313">
        <v>0.95229094540802295</v>
      </c>
      <c r="I118" s="313">
        <v>0.95472115169558003</v>
      </c>
      <c r="J118" s="313">
        <v>0.95737042926340499</v>
      </c>
      <c r="K118" s="313">
        <v>0.96199034861606203</v>
      </c>
      <c r="L118" s="313">
        <v>0.96046785423782</v>
      </c>
      <c r="M118" s="313">
        <v>0.96484731895784104</v>
      </c>
    </row>
    <row r="119" spans="1:13" s="166" customFormat="1" x14ac:dyDescent="0.2">
      <c r="A119" s="165" t="s">
        <v>4069</v>
      </c>
      <c r="B119" s="313">
        <v>0.94634138062331496</v>
      </c>
      <c r="C119" s="313">
        <v>0.94713035936359702</v>
      </c>
      <c r="D119" s="313">
        <v>0.94613278826255598</v>
      </c>
      <c r="E119" s="313">
        <v>0.94549193967203504</v>
      </c>
      <c r="F119" s="313">
        <v>0.94676158050552095</v>
      </c>
      <c r="G119" s="313">
        <v>0.95086974296498805</v>
      </c>
      <c r="H119" s="313">
        <v>0.95229094540802295</v>
      </c>
      <c r="I119" s="313">
        <v>0.95472115169558003</v>
      </c>
      <c r="J119" s="313">
        <v>0.95737042926340499</v>
      </c>
      <c r="K119" s="313">
        <v>0.96199034861606203</v>
      </c>
      <c r="L119" s="313">
        <v>0.96046785423782</v>
      </c>
      <c r="M119" s="313">
        <v>0.96484731895784104</v>
      </c>
    </row>
    <row r="120" spans="1:13" s="171" customFormat="1" x14ac:dyDescent="0.2">
      <c r="A120" s="128" t="s">
        <v>4070</v>
      </c>
      <c r="B120" s="313">
        <v>0.94634138062331496</v>
      </c>
      <c r="C120" s="313">
        <v>0.94713035936359702</v>
      </c>
      <c r="D120" s="313">
        <v>0.94613278826255598</v>
      </c>
      <c r="E120" s="313">
        <v>0.94549193967203504</v>
      </c>
      <c r="F120" s="313">
        <v>0.94676158050552095</v>
      </c>
      <c r="G120" s="313">
        <v>0.95086974296498805</v>
      </c>
      <c r="H120" s="313">
        <v>0.95229094540802295</v>
      </c>
      <c r="I120" s="313">
        <v>0.95472115169558003</v>
      </c>
      <c r="J120" s="313">
        <v>0.95737042926340499</v>
      </c>
      <c r="K120" s="313">
        <v>0.96199034861606203</v>
      </c>
      <c r="L120" s="313">
        <v>0.96046785423782</v>
      </c>
      <c r="M120" s="313">
        <v>0.96484731895784104</v>
      </c>
    </row>
    <row r="121" spans="1:13" s="171" customFormat="1" x14ac:dyDescent="0.2">
      <c r="A121" s="128" t="s">
        <v>4071</v>
      </c>
      <c r="B121" s="313">
        <v>0.94634138062331496</v>
      </c>
      <c r="C121" s="313">
        <v>0.94713035936359702</v>
      </c>
      <c r="D121" s="313">
        <v>0.94613278826255598</v>
      </c>
      <c r="E121" s="313">
        <v>0.94549193967203504</v>
      </c>
      <c r="F121" s="313">
        <v>0.94676158050552095</v>
      </c>
      <c r="G121" s="313">
        <v>0.95086974296498805</v>
      </c>
      <c r="H121" s="313">
        <v>0.95229094540802295</v>
      </c>
      <c r="I121" s="313">
        <v>0.95472115169558003</v>
      </c>
      <c r="J121" s="313">
        <v>0.95737042926340499</v>
      </c>
      <c r="K121" s="313">
        <v>0.96199034861606203</v>
      </c>
      <c r="L121" s="313">
        <v>0.96046785423782</v>
      </c>
      <c r="M121" s="313">
        <v>0.96484731895784104</v>
      </c>
    </row>
    <row r="122" spans="1:13" s="171" customFormat="1" x14ac:dyDescent="0.2">
      <c r="A122" s="128" t="s">
        <v>4072</v>
      </c>
      <c r="B122" s="313">
        <v>0.97402999999999995</v>
      </c>
      <c r="C122" s="313">
        <v>0.97402999999999995</v>
      </c>
      <c r="D122" s="313">
        <v>0.97402999999999995</v>
      </c>
      <c r="E122" s="313">
        <v>0.97402999999999995</v>
      </c>
      <c r="F122" s="313">
        <v>0.97402999999999995</v>
      </c>
      <c r="G122" s="313">
        <v>0.97402999999999995</v>
      </c>
      <c r="H122" s="313">
        <v>0.97402999999999995</v>
      </c>
      <c r="I122" s="313">
        <v>0.97402999999999995</v>
      </c>
      <c r="J122" s="313">
        <v>0.97402999999999995</v>
      </c>
      <c r="K122" s="313">
        <v>0.97402999999999995</v>
      </c>
      <c r="L122" s="313">
        <v>0.97402999999999995</v>
      </c>
      <c r="M122" s="313">
        <v>0.97402999999999995</v>
      </c>
    </row>
    <row r="123" spans="1:13" s="171" customFormat="1" x14ac:dyDescent="0.2">
      <c r="A123" s="128" t="s">
        <v>4073</v>
      </c>
      <c r="B123" s="313">
        <v>0.94634138062331496</v>
      </c>
      <c r="C123" s="313">
        <v>0.94713035936359702</v>
      </c>
      <c r="D123" s="313">
        <v>0.94613278826255598</v>
      </c>
      <c r="E123" s="313">
        <v>0.94549193967203504</v>
      </c>
      <c r="F123" s="313">
        <v>0.94676158050552095</v>
      </c>
      <c r="G123" s="313">
        <v>0.95086974296498805</v>
      </c>
      <c r="H123" s="313">
        <v>0.95229094540802295</v>
      </c>
      <c r="I123" s="313">
        <v>0.95472115169558003</v>
      </c>
      <c r="J123" s="313">
        <v>0.95737042926340499</v>
      </c>
      <c r="K123" s="313">
        <v>0.96199034861606203</v>
      </c>
      <c r="L123" s="313">
        <v>0.96046785423782</v>
      </c>
      <c r="M123" s="313">
        <v>0.96484731895784104</v>
      </c>
    </row>
    <row r="124" spans="1:13" s="171" customFormat="1" x14ac:dyDescent="0.2">
      <c r="A124" s="128" t="s">
        <v>4074</v>
      </c>
      <c r="B124" s="313">
        <v>0.94634138062331496</v>
      </c>
      <c r="C124" s="313">
        <v>0.94713035936359702</v>
      </c>
      <c r="D124" s="313">
        <v>0.94613278826255598</v>
      </c>
      <c r="E124" s="313">
        <v>0.94549193967203504</v>
      </c>
      <c r="F124" s="313">
        <v>0.94676158050552095</v>
      </c>
      <c r="G124" s="313">
        <v>0.95086974296498805</v>
      </c>
      <c r="H124" s="313">
        <v>0.95229094540802295</v>
      </c>
      <c r="I124" s="313">
        <v>0.95472115169558003</v>
      </c>
      <c r="J124" s="313">
        <v>0.95737042926340499</v>
      </c>
      <c r="K124" s="313">
        <v>0.96199034861606203</v>
      </c>
      <c r="L124" s="313">
        <v>0.96046785423782</v>
      </c>
      <c r="M124" s="313">
        <v>0.96484731895784104</v>
      </c>
    </row>
    <row r="125" spans="1:13" s="171" customFormat="1" x14ac:dyDescent="0.2">
      <c r="A125" s="128" t="s">
        <v>4075</v>
      </c>
      <c r="B125" s="313">
        <v>1</v>
      </c>
      <c r="C125" s="313">
        <v>1</v>
      </c>
      <c r="D125" s="313">
        <v>1</v>
      </c>
      <c r="E125" s="313">
        <v>1</v>
      </c>
      <c r="F125" s="313">
        <v>1</v>
      </c>
      <c r="G125" s="313">
        <v>1</v>
      </c>
      <c r="H125" s="313">
        <v>1</v>
      </c>
      <c r="I125" s="313">
        <v>1</v>
      </c>
      <c r="J125" s="313">
        <v>1</v>
      </c>
      <c r="K125" s="313">
        <v>1</v>
      </c>
      <c r="L125" s="313">
        <v>1</v>
      </c>
      <c r="M125" s="313">
        <v>1</v>
      </c>
    </row>
    <row r="126" spans="1:13" s="171" customFormat="1" x14ac:dyDescent="0.2">
      <c r="A126" s="128" t="s">
        <v>4076</v>
      </c>
      <c r="B126" s="313">
        <v>0.94634138062331496</v>
      </c>
      <c r="C126" s="313">
        <v>0.94713035936359702</v>
      </c>
      <c r="D126" s="313">
        <v>0.94613278826255598</v>
      </c>
      <c r="E126" s="313">
        <v>0.94549193967203504</v>
      </c>
      <c r="F126" s="313">
        <v>0.94676158050552095</v>
      </c>
      <c r="G126" s="313">
        <v>0.95086974296498805</v>
      </c>
      <c r="H126" s="313">
        <v>0.95229094540802295</v>
      </c>
      <c r="I126" s="313">
        <v>0.95472115169558003</v>
      </c>
      <c r="J126" s="313">
        <v>0.95737042926340499</v>
      </c>
      <c r="K126" s="313">
        <v>0.96199034861606203</v>
      </c>
      <c r="L126" s="313">
        <v>0.96046785423782</v>
      </c>
      <c r="M126" s="313">
        <v>0.96484731895784104</v>
      </c>
    </row>
    <row r="127" spans="1:13" s="166" customFormat="1" x14ac:dyDescent="0.2">
      <c r="A127" s="165" t="s">
        <v>4077</v>
      </c>
      <c r="B127" s="313">
        <v>0.94634138062331496</v>
      </c>
      <c r="C127" s="313">
        <v>0.94713035936359702</v>
      </c>
      <c r="D127" s="313">
        <v>0.94613278826255598</v>
      </c>
      <c r="E127" s="313">
        <v>0.94549193967203504</v>
      </c>
      <c r="F127" s="313">
        <v>0.94676158050552095</v>
      </c>
      <c r="G127" s="313">
        <v>0.95086974296498805</v>
      </c>
      <c r="H127" s="313">
        <v>0.95229094540802295</v>
      </c>
      <c r="I127" s="313">
        <v>0.95472115169558003</v>
      </c>
      <c r="J127" s="313">
        <v>0.95737042926340499</v>
      </c>
      <c r="K127" s="313">
        <v>0.96199034861606203</v>
      </c>
      <c r="L127" s="313">
        <v>0.96046785423782</v>
      </c>
      <c r="M127" s="313">
        <v>0.96484731895784104</v>
      </c>
    </row>
    <row r="128" spans="1:13" s="171" customFormat="1" x14ac:dyDescent="0.2">
      <c r="A128" s="128" t="s">
        <v>4078</v>
      </c>
      <c r="B128" s="313">
        <v>1</v>
      </c>
      <c r="C128" s="313">
        <v>1</v>
      </c>
      <c r="D128" s="313">
        <v>1</v>
      </c>
      <c r="E128" s="313">
        <v>1</v>
      </c>
      <c r="F128" s="313">
        <v>1</v>
      </c>
      <c r="G128" s="313">
        <v>1</v>
      </c>
      <c r="H128" s="313">
        <v>1</v>
      </c>
      <c r="I128" s="313">
        <v>1</v>
      </c>
      <c r="J128" s="313">
        <v>1</v>
      </c>
      <c r="K128" s="313">
        <v>1</v>
      </c>
      <c r="L128" s="313">
        <v>1</v>
      </c>
      <c r="M128" s="313">
        <v>1</v>
      </c>
    </row>
    <row r="129" spans="1:13" s="171" customFormat="1" x14ac:dyDescent="0.2">
      <c r="A129" s="128" t="s">
        <v>4079</v>
      </c>
      <c r="B129" s="313">
        <v>0.94634138062331496</v>
      </c>
      <c r="C129" s="313">
        <v>0.94713035936359702</v>
      </c>
      <c r="D129" s="313">
        <v>0.94613278826255598</v>
      </c>
      <c r="E129" s="313">
        <v>0.94549193967203504</v>
      </c>
      <c r="F129" s="313">
        <v>0.94676158050552095</v>
      </c>
      <c r="G129" s="313">
        <v>0.95086974296498805</v>
      </c>
      <c r="H129" s="313">
        <v>0.95229094540802295</v>
      </c>
      <c r="I129" s="313">
        <v>0.95472115169558003</v>
      </c>
      <c r="J129" s="313">
        <v>0.95737042926340499</v>
      </c>
      <c r="K129" s="313">
        <v>0.96199034861606203</v>
      </c>
      <c r="L129" s="313">
        <v>0.96046785423782</v>
      </c>
      <c r="M129" s="313">
        <v>0.96484731895784104</v>
      </c>
    </row>
    <row r="130" spans="1:13" s="171" customFormat="1" x14ac:dyDescent="0.2">
      <c r="A130" s="172" t="s">
        <v>4080</v>
      </c>
      <c r="B130" s="313">
        <v>0</v>
      </c>
      <c r="C130" s="313">
        <v>0</v>
      </c>
      <c r="D130" s="313">
        <v>0</v>
      </c>
      <c r="E130" s="313">
        <v>0</v>
      </c>
      <c r="F130" s="313">
        <v>0</v>
      </c>
      <c r="G130" s="313">
        <v>0</v>
      </c>
      <c r="H130" s="313">
        <v>0</v>
      </c>
      <c r="I130" s="313">
        <v>0</v>
      </c>
      <c r="J130" s="313">
        <v>0</v>
      </c>
      <c r="K130" s="313">
        <v>0</v>
      </c>
      <c r="L130" s="313">
        <v>0</v>
      </c>
      <c r="M130" s="313">
        <v>0</v>
      </c>
    </row>
    <row r="131" spans="1:13" s="171" customFormat="1" x14ac:dyDescent="0.2">
      <c r="A131" s="128" t="s">
        <v>4081</v>
      </c>
      <c r="B131" s="313">
        <v>0</v>
      </c>
      <c r="C131" s="313">
        <v>0</v>
      </c>
      <c r="D131" s="313">
        <v>0</v>
      </c>
      <c r="E131" s="313">
        <v>0</v>
      </c>
      <c r="F131" s="313">
        <v>0</v>
      </c>
      <c r="G131" s="313">
        <v>0</v>
      </c>
      <c r="H131" s="313">
        <v>0</v>
      </c>
      <c r="I131" s="313">
        <v>0</v>
      </c>
      <c r="J131" s="313">
        <v>0</v>
      </c>
      <c r="K131" s="313">
        <v>0</v>
      </c>
      <c r="L131" s="313">
        <v>0</v>
      </c>
      <c r="M131" s="313">
        <v>0</v>
      </c>
    </row>
    <row r="132" spans="1:13" s="171" customFormat="1" x14ac:dyDescent="0.2">
      <c r="A132" s="128" t="s">
        <v>4082</v>
      </c>
      <c r="B132" s="313">
        <v>1</v>
      </c>
      <c r="C132" s="313">
        <v>1</v>
      </c>
      <c r="D132" s="313">
        <v>1</v>
      </c>
      <c r="E132" s="313">
        <v>1</v>
      </c>
      <c r="F132" s="313">
        <v>1</v>
      </c>
      <c r="G132" s="313">
        <v>1</v>
      </c>
      <c r="H132" s="313">
        <v>1</v>
      </c>
      <c r="I132" s="313">
        <v>1</v>
      </c>
      <c r="J132" s="313">
        <v>1</v>
      </c>
      <c r="K132" s="313">
        <v>1</v>
      </c>
      <c r="L132" s="313">
        <v>1</v>
      </c>
      <c r="M132" s="313">
        <v>1</v>
      </c>
    </row>
    <row r="133" spans="1:13" s="171" customFormat="1" x14ac:dyDescent="0.2">
      <c r="A133" s="128" t="s">
        <v>4083</v>
      </c>
      <c r="B133" s="313">
        <v>1</v>
      </c>
      <c r="C133" s="313">
        <v>1</v>
      </c>
      <c r="D133" s="313">
        <v>1</v>
      </c>
      <c r="E133" s="313">
        <v>1</v>
      </c>
      <c r="F133" s="313">
        <v>1</v>
      </c>
      <c r="G133" s="313">
        <v>1</v>
      </c>
      <c r="H133" s="313">
        <v>1</v>
      </c>
      <c r="I133" s="313">
        <v>1</v>
      </c>
      <c r="J133" s="313">
        <v>1</v>
      </c>
      <c r="K133" s="313">
        <v>1</v>
      </c>
      <c r="L133" s="313">
        <v>1</v>
      </c>
      <c r="M133" s="313">
        <v>1</v>
      </c>
    </row>
    <row r="134" spans="1:13" s="171" customFormat="1" x14ac:dyDescent="0.2">
      <c r="A134" s="128" t="s">
        <v>4084</v>
      </c>
      <c r="B134" s="313">
        <v>1</v>
      </c>
      <c r="C134" s="313">
        <v>1</v>
      </c>
      <c r="D134" s="313">
        <v>1</v>
      </c>
      <c r="E134" s="313">
        <v>1</v>
      </c>
      <c r="F134" s="313">
        <v>1</v>
      </c>
      <c r="G134" s="313">
        <v>1</v>
      </c>
      <c r="H134" s="313">
        <v>1</v>
      </c>
      <c r="I134" s="313">
        <v>1</v>
      </c>
      <c r="J134" s="313">
        <v>1</v>
      </c>
      <c r="K134" s="313">
        <v>1</v>
      </c>
      <c r="L134" s="313">
        <v>1</v>
      </c>
      <c r="M134" s="313">
        <v>1</v>
      </c>
    </row>
    <row r="135" spans="1:13" s="171" customFormat="1" x14ac:dyDescent="0.2">
      <c r="A135" s="128" t="s">
        <v>4085</v>
      </c>
      <c r="B135" s="313">
        <v>1</v>
      </c>
      <c r="C135" s="313">
        <v>1</v>
      </c>
      <c r="D135" s="313">
        <v>1</v>
      </c>
      <c r="E135" s="313">
        <v>1</v>
      </c>
      <c r="F135" s="313">
        <v>1</v>
      </c>
      <c r="G135" s="313">
        <v>1</v>
      </c>
      <c r="H135" s="313">
        <v>1</v>
      </c>
      <c r="I135" s="313">
        <v>1</v>
      </c>
      <c r="J135" s="313">
        <v>1</v>
      </c>
      <c r="K135" s="313">
        <v>1</v>
      </c>
      <c r="L135" s="313">
        <v>1</v>
      </c>
      <c r="M135" s="313">
        <v>1</v>
      </c>
    </row>
    <row r="136" spans="1:13" s="171" customFormat="1" x14ac:dyDescent="0.2">
      <c r="A136" s="128" t="s">
        <v>4086</v>
      </c>
      <c r="B136" s="313">
        <v>1</v>
      </c>
      <c r="C136" s="313">
        <v>1</v>
      </c>
      <c r="D136" s="313">
        <v>1</v>
      </c>
      <c r="E136" s="313">
        <v>1</v>
      </c>
      <c r="F136" s="313">
        <v>1</v>
      </c>
      <c r="G136" s="313">
        <v>1</v>
      </c>
      <c r="H136" s="313">
        <v>1</v>
      </c>
      <c r="I136" s="313">
        <v>1</v>
      </c>
      <c r="J136" s="313">
        <v>1</v>
      </c>
      <c r="K136" s="313">
        <v>1</v>
      </c>
      <c r="L136" s="313">
        <v>1</v>
      </c>
      <c r="M136" s="313">
        <v>1</v>
      </c>
    </row>
    <row r="137" spans="1:13" s="171" customFormat="1" x14ac:dyDescent="0.2">
      <c r="A137" s="172" t="s">
        <v>4087</v>
      </c>
      <c r="B137" s="313">
        <v>0</v>
      </c>
      <c r="C137" s="313">
        <v>0</v>
      </c>
      <c r="D137" s="313">
        <v>0</v>
      </c>
      <c r="E137" s="313">
        <v>0</v>
      </c>
      <c r="F137" s="313">
        <v>0</v>
      </c>
      <c r="G137" s="313">
        <v>0</v>
      </c>
      <c r="H137" s="313">
        <v>0</v>
      </c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</row>
    <row r="138" spans="1:13" s="171" customFormat="1" x14ac:dyDescent="0.2">
      <c r="A138" s="128" t="s">
        <v>4088</v>
      </c>
      <c r="B138" s="313">
        <v>0.94634138062331496</v>
      </c>
      <c r="C138" s="313">
        <v>0.94713035936359702</v>
      </c>
      <c r="D138" s="313">
        <v>0.94613278826255598</v>
      </c>
      <c r="E138" s="313">
        <v>0.94549193967203504</v>
      </c>
      <c r="F138" s="313">
        <v>0.94676158050552095</v>
      </c>
      <c r="G138" s="313">
        <v>0.95086974296498805</v>
      </c>
      <c r="H138" s="313">
        <v>0.95229094540802295</v>
      </c>
      <c r="I138" s="313">
        <v>0.95472115169558003</v>
      </c>
      <c r="J138" s="313">
        <v>0.95737042926340499</v>
      </c>
      <c r="K138" s="313">
        <v>0.96199034861606203</v>
      </c>
      <c r="L138" s="313">
        <v>0.96046785423782</v>
      </c>
      <c r="M138" s="313">
        <v>0.96484731895784104</v>
      </c>
    </row>
    <row r="139" spans="1:13" s="171" customFormat="1" x14ac:dyDescent="0.2">
      <c r="A139" s="128" t="s">
        <v>4089</v>
      </c>
      <c r="B139" s="313">
        <v>0.94634138062331496</v>
      </c>
      <c r="C139" s="313">
        <v>0.94713035936359702</v>
      </c>
      <c r="D139" s="313">
        <v>0.94613278826255598</v>
      </c>
      <c r="E139" s="313">
        <v>0.94549193967203504</v>
      </c>
      <c r="F139" s="313">
        <v>0.94676158050552095</v>
      </c>
      <c r="G139" s="313">
        <v>0.95086974296498805</v>
      </c>
      <c r="H139" s="313">
        <v>0.95229094540802295</v>
      </c>
      <c r="I139" s="313">
        <v>0.95472115169558003</v>
      </c>
      <c r="J139" s="313">
        <v>0.95737042926340499</v>
      </c>
      <c r="K139" s="313">
        <v>0.96199034861606203</v>
      </c>
      <c r="L139" s="313">
        <v>0.96046785423782</v>
      </c>
      <c r="M139" s="313">
        <v>0.96484731895784104</v>
      </c>
    </row>
    <row r="140" spans="1:13" s="171" customFormat="1" x14ac:dyDescent="0.2">
      <c r="A140" s="128" t="s">
        <v>4090</v>
      </c>
      <c r="B140" s="313">
        <v>0.94634138062331496</v>
      </c>
      <c r="C140" s="313">
        <v>0.94713035936359702</v>
      </c>
      <c r="D140" s="313">
        <v>0.94613278826255598</v>
      </c>
      <c r="E140" s="313">
        <v>0.94549193967203504</v>
      </c>
      <c r="F140" s="313">
        <v>0.94676158050552095</v>
      </c>
      <c r="G140" s="313">
        <v>0.95086974296498805</v>
      </c>
      <c r="H140" s="313">
        <v>0.95229094540802295</v>
      </c>
      <c r="I140" s="313">
        <v>0.95472115169558003</v>
      </c>
      <c r="J140" s="313">
        <v>0.95737042926340499</v>
      </c>
      <c r="K140" s="313">
        <v>0.96199034861606203</v>
      </c>
      <c r="L140" s="313">
        <v>0.96046785423782</v>
      </c>
      <c r="M140" s="313">
        <v>0.96484731895784104</v>
      </c>
    </row>
    <row r="141" spans="1:13" s="171" customFormat="1" x14ac:dyDescent="0.2">
      <c r="A141" s="128" t="s">
        <v>4091</v>
      </c>
      <c r="B141" s="313">
        <v>0.94634138062331496</v>
      </c>
      <c r="C141" s="313">
        <v>0.94713035936359702</v>
      </c>
      <c r="D141" s="313">
        <v>0.94613278826255598</v>
      </c>
      <c r="E141" s="313">
        <v>0.94549193967203504</v>
      </c>
      <c r="F141" s="313">
        <v>0.94676158050552095</v>
      </c>
      <c r="G141" s="313">
        <v>0.95086974296498805</v>
      </c>
      <c r="H141" s="313">
        <v>0.95229094540802295</v>
      </c>
      <c r="I141" s="313">
        <v>0.95472115169558003</v>
      </c>
      <c r="J141" s="313">
        <v>0.95737042926340499</v>
      </c>
      <c r="K141" s="313">
        <v>0.96199034861606203</v>
      </c>
      <c r="L141" s="313">
        <v>0.96046785423782</v>
      </c>
      <c r="M141" s="313">
        <v>0.96484731895784104</v>
      </c>
    </row>
    <row r="142" spans="1:13" s="171" customFormat="1" x14ac:dyDescent="0.2">
      <c r="A142" s="128" t="s">
        <v>4092</v>
      </c>
      <c r="B142" s="313">
        <v>0.94634138062331496</v>
      </c>
      <c r="C142" s="313">
        <v>0.94713035936359702</v>
      </c>
      <c r="D142" s="313">
        <v>0.94613278826255598</v>
      </c>
      <c r="E142" s="313">
        <v>0.94549193967203504</v>
      </c>
      <c r="F142" s="313">
        <v>0.94676158050552095</v>
      </c>
      <c r="G142" s="313">
        <v>0.95086974296498805</v>
      </c>
      <c r="H142" s="313">
        <v>0.95229094540802295</v>
      </c>
      <c r="I142" s="313">
        <v>0.95472115169558003</v>
      </c>
      <c r="J142" s="313">
        <v>0.95737042926340499</v>
      </c>
      <c r="K142" s="313">
        <v>0.96199034861606203</v>
      </c>
      <c r="L142" s="313">
        <v>0.96046785423782</v>
      </c>
      <c r="M142" s="313">
        <v>0.96484731895784104</v>
      </c>
    </row>
    <row r="143" spans="1:13" x14ac:dyDescent="0.2">
      <c r="A143" s="27" t="s">
        <v>4093</v>
      </c>
      <c r="B143" s="313">
        <v>946.34138062331499</v>
      </c>
      <c r="C143" s="313">
        <v>947.13035936359699</v>
      </c>
      <c r="D143" s="313">
        <v>946.13278826255601</v>
      </c>
      <c r="E143" s="313">
        <v>945.49193967203496</v>
      </c>
      <c r="F143" s="313">
        <v>946.76158050552101</v>
      </c>
      <c r="G143" s="313">
        <v>950.86974296498795</v>
      </c>
      <c r="H143" s="313">
        <v>952.29094540802305</v>
      </c>
      <c r="I143" s="313">
        <v>954.72115169558003</v>
      </c>
      <c r="J143" s="313">
        <v>957.37042926340496</v>
      </c>
      <c r="K143" s="313">
        <v>961.99034861606197</v>
      </c>
      <c r="L143" s="313">
        <v>960.46785423782001</v>
      </c>
      <c r="M143" s="313">
        <v>964.84731895784103</v>
      </c>
    </row>
    <row r="144" spans="1:13" s="171" customFormat="1" x14ac:dyDescent="0.2">
      <c r="A144" s="128" t="s">
        <v>4094</v>
      </c>
      <c r="B144" s="313">
        <v>0.94634138062331496</v>
      </c>
      <c r="C144" s="313">
        <v>0.94713035936359702</v>
      </c>
      <c r="D144" s="313">
        <v>0.94613278826255598</v>
      </c>
      <c r="E144" s="313">
        <v>0.94549193967203504</v>
      </c>
      <c r="F144" s="313">
        <v>0.94676158050552095</v>
      </c>
      <c r="G144" s="313">
        <v>0.95086974296498805</v>
      </c>
      <c r="H144" s="313">
        <v>0.95229094540802295</v>
      </c>
      <c r="I144" s="313">
        <v>0.95472115169558003</v>
      </c>
      <c r="J144" s="313">
        <v>0.95737042926340499</v>
      </c>
      <c r="K144" s="313">
        <v>0.96199034861606203</v>
      </c>
      <c r="L144" s="313">
        <v>0.96046785423782</v>
      </c>
      <c r="M144" s="313">
        <v>0.96484731895784104</v>
      </c>
    </row>
    <row r="145" spans="1:13" s="171" customFormat="1" x14ac:dyDescent="0.2">
      <c r="A145" s="128" t="s">
        <v>4095</v>
      </c>
      <c r="B145" s="313">
        <v>0.94634138062331496</v>
      </c>
      <c r="C145" s="313">
        <v>0.94713035936359702</v>
      </c>
      <c r="D145" s="313">
        <v>0.94613278826255598</v>
      </c>
      <c r="E145" s="313">
        <v>0.94549193967203504</v>
      </c>
      <c r="F145" s="313">
        <v>0.94676158050552095</v>
      </c>
      <c r="G145" s="313">
        <v>0.95086974296498805</v>
      </c>
      <c r="H145" s="313">
        <v>0.95229094540802295</v>
      </c>
      <c r="I145" s="313">
        <v>0.95472115169558003</v>
      </c>
      <c r="J145" s="313">
        <v>0.95737042926340499</v>
      </c>
      <c r="K145" s="313">
        <v>0.96199034861606203</v>
      </c>
      <c r="L145" s="313">
        <v>0.96046785423782</v>
      </c>
      <c r="M145" s="313">
        <v>0.96484731895784104</v>
      </c>
    </row>
    <row r="146" spans="1:13" s="171" customFormat="1" x14ac:dyDescent="0.2">
      <c r="A146" s="128" t="s">
        <v>4096</v>
      </c>
      <c r="B146" s="313">
        <v>0.94634138062331496</v>
      </c>
      <c r="C146" s="313">
        <v>0.94713035936359702</v>
      </c>
      <c r="D146" s="313">
        <v>0.94613278826255598</v>
      </c>
      <c r="E146" s="313">
        <v>0.94549193967203504</v>
      </c>
      <c r="F146" s="313">
        <v>0.94676158050552095</v>
      </c>
      <c r="G146" s="313">
        <v>0.95086974296498805</v>
      </c>
      <c r="H146" s="313">
        <v>0.95229094540802295</v>
      </c>
      <c r="I146" s="313">
        <v>0.95472115169558003</v>
      </c>
      <c r="J146" s="313">
        <v>0.95737042926340499</v>
      </c>
      <c r="K146" s="313">
        <v>0.96199034861606203</v>
      </c>
      <c r="L146" s="313">
        <v>0.96046785423782</v>
      </c>
      <c r="M146" s="313">
        <v>0.96484731895784104</v>
      </c>
    </row>
    <row r="147" spans="1:13" s="171" customFormat="1" x14ac:dyDescent="0.2">
      <c r="A147" s="128" t="s">
        <v>4097</v>
      </c>
      <c r="B147" s="313">
        <v>0.94634138062331496</v>
      </c>
      <c r="C147" s="313">
        <v>0.94713035936359702</v>
      </c>
      <c r="D147" s="313">
        <v>0.94613278826255598</v>
      </c>
      <c r="E147" s="313">
        <v>0.94549193967203504</v>
      </c>
      <c r="F147" s="313">
        <v>0.94676158050552095</v>
      </c>
      <c r="G147" s="313">
        <v>0.95086974296498805</v>
      </c>
      <c r="H147" s="313">
        <v>0.95229094540802295</v>
      </c>
      <c r="I147" s="313">
        <v>0.95472115169558003</v>
      </c>
      <c r="J147" s="313">
        <v>0.95737042926340499</v>
      </c>
      <c r="K147" s="313">
        <v>0.96199034861606203</v>
      </c>
      <c r="L147" s="313">
        <v>0.96046785423782</v>
      </c>
      <c r="M147" s="313">
        <v>0.96484731895784104</v>
      </c>
    </row>
    <row r="148" spans="1:13" s="171" customFormat="1" x14ac:dyDescent="0.2">
      <c r="A148" s="128" t="s">
        <v>4098</v>
      </c>
      <c r="B148" s="313">
        <v>0.94634138062331496</v>
      </c>
      <c r="C148" s="313">
        <v>0.94713035936359702</v>
      </c>
      <c r="D148" s="313">
        <v>0.94613278826255598</v>
      </c>
      <c r="E148" s="313">
        <v>0.94549193967203504</v>
      </c>
      <c r="F148" s="313">
        <v>0.94676158050552095</v>
      </c>
      <c r="G148" s="313">
        <v>0.95086974296498805</v>
      </c>
      <c r="H148" s="313">
        <v>0.95229094540802295</v>
      </c>
      <c r="I148" s="313">
        <v>0.95472115169558003</v>
      </c>
      <c r="J148" s="313">
        <v>0.95737042926340499</v>
      </c>
      <c r="K148" s="313">
        <v>0.96199034861606203</v>
      </c>
      <c r="L148" s="313">
        <v>0.96046785423782</v>
      </c>
      <c r="M148" s="313">
        <v>0.96484731895784104</v>
      </c>
    </row>
    <row r="149" spans="1:13" x14ac:dyDescent="0.2">
      <c r="A149" s="27" t="s">
        <v>4099</v>
      </c>
      <c r="B149" s="313">
        <v>946.34138062331499</v>
      </c>
      <c r="C149" s="313">
        <v>947.13035936359699</v>
      </c>
      <c r="D149" s="313">
        <v>946.13278826255601</v>
      </c>
      <c r="E149" s="313">
        <v>945.49193967203496</v>
      </c>
      <c r="F149" s="313">
        <v>946.76158050552101</v>
      </c>
      <c r="G149" s="313">
        <v>950.86974296498795</v>
      </c>
      <c r="H149" s="313">
        <v>952.29094540802305</v>
      </c>
      <c r="I149" s="313">
        <v>954.72115169558003</v>
      </c>
      <c r="J149" s="313">
        <v>957.37042926340496</v>
      </c>
      <c r="K149" s="313">
        <v>961.99034861606197</v>
      </c>
      <c r="L149" s="313">
        <v>960.46785423782001</v>
      </c>
      <c r="M149" s="313">
        <v>964.84731895784103</v>
      </c>
    </row>
    <row r="150" spans="1:13" s="171" customFormat="1" x14ac:dyDescent="0.2">
      <c r="A150" s="172" t="s">
        <v>4100</v>
      </c>
      <c r="B150" s="313">
        <v>0</v>
      </c>
      <c r="C150" s="313">
        <v>0</v>
      </c>
      <c r="D150" s="313">
        <v>0</v>
      </c>
      <c r="E150" s="313">
        <v>0</v>
      </c>
      <c r="F150" s="313">
        <v>0</v>
      </c>
      <c r="G150" s="313">
        <v>0</v>
      </c>
      <c r="H150" s="313">
        <v>0</v>
      </c>
      <c r="I150" s="313">
        <v>0</v>
      </c>
      <c r="J150" s="313">
        <v>0</v>
      </c>
      <c r="K150" s="313">
        <v>0</v>
      </c>
      <c r="L150" s="313">
        <v>0</v>
      </c>
      <c r="M150" s="313">
        <v>0</v>
      </c>
    </row>
    <row r="151" spans="1:13" s="171" customFormat="1" x14ac:dyDescent="0.2">
      <c r="A151" s="128" t="s">
        <v>4101</v>
      </c>
      <c r="B151" s="313">
        <v>0.98855217689263297</v>
      </c>
      <c r="C151" s="313">
        <v>0.98855217689263297</v>
      </c>
      <c r="D151" s="313">
        <v>0.98855217689263297</v>
      </c>
      <c r="E151" s="313">
        <v>0.98855217689263297</v>
      </c>
      <c r="F151" s="313">
        <v>0.98855217689263297</v>
      </c>
      <c r="G151" s="313">
        <v>0.98855217689263297</v>
      </c>
      <c r="H151" s="313">
        <v>0.98855217689263297</v>
      </c>
      <c r="I151" s="313">
        <v>0.98855217689263297</v>
      </c>
      <c r="J151" s="313">
        <v>0.98855217689263297</v>
      </c>
      <c r="K151" s="313">
        <v>0.98855217689263297</v>
      </c>
      <c r="L151" s="313">
        <v>0.98855217689263297</v>
      </c>
      <c r="M151" s="313">
        <v>0.98855217689263297</v>
      </c>
    </row>
    <row r="152" spans="1:13" s="171" customFormat="1" x14ac:dyDescent="0.2">
      <c r="A152" s="128" t="s">
        <v>4102</v>
      </c>
      <c r="B152" s="313">
        <v>0.98855217689263297</v>
      </c>
      <c r="C152" s="313">
        <v>0.98855217689263297</v>
      </c>
      <c r="D152" s="313">
        <v>0.98855217689263297</v>
      </c>
      <c r="E152" s="313">
        <v>0.98855217689263297</v>
      </c>
      <c r="F152" s="313">
        <v>0.98855217689263297</v>
      </c>
      <c r="G152" s="313">
        <v>0.98855217689263297</v>
      </c>
      <c r="H152" s="313">
        <v>0.98855217689263297</v>
      </c>
      <c r="I152" s="313">
        <v>0.98855217689263297</v>
      </c>
      <c r="J152" s="313">
        <v>0.98855217689263297</v>
      </c>
      <c r="K152" s="313">
        <v>0.98855217689263297</v>
      </c>
      <c r="L152" s="313">
        <v>0.98855217689263297</v>
      </c>
      <c r="M152" s="313">
        <v>0.98855217689263297</v>
      </c>
    </row>
    <row r="153" spans="1:13" s="171" customFormat="1" x14ac:dyDescent="0.2">
      <c r="A153" s="128" t="s">
        <v>4103</v>
      </c>
      <c r="B153" s="313">
        <v>0.98855217689263297</v>
      </c>
      <c r="C153" s="313">
        <v>0.98855217689263297</v>
      </c>
      <c r="D153" s="313">
        <v>0.98855217689263297</v>
      </c>
      <c r="E153" s="313">
        <v>0.98855217689263297</v>
      </c>
      <c r="F153" s="313">
        <v>0.98855217689263297</v>
      </c>
      <c r="G153" s="313">
        <v>0.98855217689263297</v>
      </c>
      <c r="H153" s="313">
        <v>0.98855217689263297</v>
      </c>
      <c r="I153" s="313">
        <v>0.98855217689263297</v>
      </c>
      <c r="J153" s="313">
        <v>0.98855217689263297</v>
      </c>
      <c r="K153" s="313">
        <v>0.98855217689263297</v>
      </c>
      <c r="L153" s="313">
        <v>0.98855217689263297</v>
      </c>
      <c r="M153" s="313">
        <v>0.98855217689263297</v>
      </c>
    </row>
    <row r="154" spans="1:13" s="171" customFormat="1" x14ac:dyDescent="0.2">
      <c r="A154" s="128" t="s">
        <v>4104</v>
      </c>
      <c r="B154" s="313">
        <v>0.98855217689263297</v>
      </c>
      <c r="C154" s="313">
        <v>0.98855217689263297</v>
      </c>
      <c r="D154" s="313">
        <v>0.98855217689263297</v>
      </c>
      <c r="E154" s="313">
        <v>0.98855217689263297</v>
      </c>
      <c r="F154" s="313">
        <v>0.98855217689263297</v>
      </c>
      <c r="G154" s="313">
        <v>0.98855217689263297</v>
      </c>
      <c r="H154" s="313">
        <v>0.98855217689263297</v>
      </c>
      <c r="I154" s="313">
        <v>0.98855217689263297</v>
      </c>
      <c r="J154" s="313">
        <v>0.98855217689263297</v>
      </c>
      <c r="K154" s="313">
        <v>0.98855217689263297</v>
      </c>
      <c r="L154" s="313">
        <v>0.98855217689263297</v>
      </c>
      <c r="M154" s="313">
        <v>0.98855217689263297</v>
      </c>
    </row>
    <row r="155" spans="1:13" s="171" customFormat="1" x14ac:dyDescent="0.2">
      <c r="A155" s="128" t="s">
        <v>4105</v>
      </c>
      <c r="B155" s="313">
        <v>0.94121267347791204</v>
      </c>
      <c r="C155" s="313">
        <v>0.94121267347791204</v>
      </c>
      <c r="D155" s="313">
        <v>0.94121267347791204</v>
      </c>
      <c r="E155" s="313">
        <v>0.94121267347791204</v>
      </c>
      <c r="F155" s="313">
        <v>0.94121267347791204</v>
      </c>
      <c r="G155" s="313">
        <v>0.94121267347791204</v>
      </c>
      <c r="H155" s="313">
        <v>0.94121267347791204</v>
      </c>
      <c r="I155" s="313">
        <v>0.94121267347791204</v>
      </c>
      <c r="J155" s="313">
        <v>0.94121267347791204</v>
      </c>
      <c r="K155" s="313">
        <v>0.94121267347791204</v>
      </c>
      <c r="L155" s="313">
        <v>0.94121267347791204</v>
      </c>
      <c r="M155" s="313">
        <v>0.94121267347791204</v>
      </c>
    </row>
    <row r="156" spans="1:13" s="171" customFormat="1" x14ac:dyDescent="0.2">
      <c r="A156" s="128" t="s">
        <v>4106</v>
      </c>
      <c r="B156" s="313">
        <v>0.97876128996601497</v>
      </c>
      <c r="C156" s="313">
        <v>0.97876128996601497</v>
      </c>
      <c r="D156" s="313">
        <v>0.97876128996601497</v>
      </c>
      <c r="E156" s="313">
        <v>0.97876128996601497</v>
      </c>
      <c r="F156" s="313">
        <v>0.97876128996601497</v>
      </c>
      <c r="G156" s="313">
        <v>0.97876128996601497</v>
      </c>
      <c r="H156" s="313">
        <v>0.97876128996601497</v>
      </c>
      <c r="I156" s="313">
        <v>0.97876128996601497</v>
      </c>
      <c r="J156" s="313">
        <v>0.97876128996601497</v>
      </c>
      <c r="K156" s="313">
        <v>0.97876128996601497</v>
      </c>
      <c r="L156" s="313">
        <v>0.97876128996601497</v>
      </c>
      <c r="M156" s="313">
        <v>0.97876128996601497</v>
      </c>
    </row>
    <row r="157" spans="1:13" s="171" customFormat="1" x14ac:dyDescent="0.2">
      <c r="A157" s="128" t="s">
        <v>4107</v>
      </c>
      <c r="B157" s="313">
        <v>0.94121267347791204</v>
      </c>
      <c r="C157" s="313">
        <v>0.94121267347791204</v>
      </c>
      <c r="D157" s="313">
        <v>0.94121267347791204</v>
      </c>
      <c r="E157" s="313">
        <v>0.94121267347791204</v>
      </c>
      <c r="F157" s="313">
        <v>0.94121267347791204</v>
      </c>
      <c r="G157" s="313">
        <v>0.94121267347791204</v>
      </c>
      <c r="H157" s="313">
        <v>0.94121267347791204</v>
      </c>
      <c r="I157" s="313">
        <v>0.94121267347791204</v>
      </c>
      <c r="J157" s="313">
        <v>0.94121267347791204</v>
      </c>
      <c r="K157" s="313">
        <v>0.94121267347791204</v>
      </c>
      <c r="L157" s="313">
        <v>0.94121267347791204</v>
      </c>
      <c r="M157" s="313">
        <v>0.94121267347791204</v>
      </c>
    </row>
    <row r="158" spans="1:13" s="171" customFormat="1" x14ac:dyDescent="0.2">
      <c r="A158" s="128" t="s">
        <v>4108</v>
      </c>
      <c r="B158" s="313">
        <v>0.98855217689263297</v>
      </c>
      <c r="C158" s="313">
        <v>0.98855217689263297</v>
      </c>
      <c r="D158" s="313">
        <v>0.98855217689263297</v>
      </c>
      <c r="E158" s="313">
        <v>0.98855217689263297</v>
      </c>
      <c r="F158" s="313">
        <v>0.98855217689263297</v>
      </c>
      <c r="G158" s="313">
        <v>0.98855217689263297</v>
      </c>
      <c r="H158" s="313">
        <v>0.98855217689263297</v>
      </c>
      <c r="I158" s="313">
        <v>0.98855217689263297</v>
      </c>
      <c r="J158" s="313">
        <v>0.98855217689263297</v>
      </c>
      <c r="K158" s="313">
        <v>0.98855217689263297</v>
      </c>
      <c r="L158" s="313">
        <v>0.98855217689263297</v>
      </c>
      <c r="M158" s="313">
        <v>0.98855217689263297</v>
      </c>
    </row>
    <row r="159" spans="1:13" s="171" customFormat="1" x14ac:dyDescent="0.2">
      <c r="A159" s="172" t="s">
        <v>4109</v>
      </c>
      <c r="B159" s="313">
        <v>0</v>
      </c>
      <c r="C159" s="313">
        <v>0</v>
      </c>
      <c r="D159" s="313">
        <v>0</v>
      </c>
      <c r="E159" s="313">
        <v>0</v>
      </c>
      <c r="F159" s="313">
        <v>0</v>
      </c>
      <c r="G159" s="313">
        <v>0</v>
      </c>
      <c r="H159" s="313">
        <v>0</v>
      </c>
      <c r="I159" s="313">
        <v>0</v>
      </c>
      <c r="J159" s="313">
        <v>0</v>
      </c>
      <c r="K159" s="313">
        <v>0</v>
      </c>
      <c r="L159" s="313">
        <v>0</v>
      </c>
      <c r="M159" s="313">
        <v>0</v>
      </c>
    </row>
    <row r="160" spans="1:13" s="171" customFormat="1" x14ac:dyDescent="0.2">
      <c r="A160" s="128" t="s">
        <v>4110</v>
      </c>
      <c r="B160" s="313">
        <v>0.92759227941755296</v>
      </c>
      <c r="C160" s="313">
        <v>0.92767329843766</v>
      </c>
      <c r="D160" s="313">
        <v>0.92771246101518201</v>
      </c>
      <c r="E160" s="313">
        <v>0.92786000116252298</v>
      </c>
      <c r="F160" s="313">
        <v>0.92804172665832096</v>
      </c>
      <c r="G160" s="313">
        <v>0.928230441121356</v>
      </c>
      <c r="H160" s="313">
        <v>0.92838012582181895</v>
      </c>
      <c r="I160" s="313">
        <v>0.92853190154406196</v>
      </c>
      <c r="J160" s="313">
        <v>0.92860471426090896</v>
      </c>
      <c r="K160" s="313">
        <v>0.92866004910548805</v>
      </c>
      <c r="L160" s="313">
        <v>0.92866896887532902</v>
      </c>
      <c r="M160" s="313">
        <v>0.92870890061343303</v>
      </c>
    </row>
    <row r="161" spans="1:13" s="171" customFormat="1" x14ac:dyDescent="0.2">
      <c r="A161" s="128" t="s">
        <v>4111</v>
      </c>
      <c r="B161" s="313">
        <v>0.92759227941755296</v>
      </c>
      <c r="C161" s="313">
        <v>0.92767329843766</v>
      </c>
      <c r="D161" s="313">
        <v>0.92771246101518201</v>
      </c>
      <c r="E161" s="313">
        <v>0.92786000116252298</v>
      </c>
      <c r="F161" s="313">
        <v>0.92804172665832096</v>
      </c>
      <c r="G161" s="313">
        <v>0.928230441121356</v>
      </c>
      <c r="H161" s="313">
        <v>0.92838012582181895</v>
      </c>
      <c r="I161" s="313">
        <v>0.92853190154406196</v>
      </c>
      <c r="J161" s="313">
        <v>0.92860471426090896</v>
      </c>
      <c r="K161" s="313">
        <v>0.92866004910548805</v>
      </c>
      <c r="L161" s="313">
        <v>0.92866896887532902</v>
      </c>
      <c r="M161" s="313">
        <v>0.92870890061343303</v>
      </c>
    </row>
    <row r="162" spans="1:13" s="171" customFormat="1" x14ac:dyDescent="0.2">
      <c r="A162" s="128" t="s">
        <v>4112</v>
      </c>
      <c r="B162" s="313">
        <v>0.92759227941755296</v>
      </c>
      <c r="C162" s="313">
        <v>0.92767329843766</v>
      </c>
      <c r="D162" s="313">
        <v>0.92771246101518201</v>
      </c>
      <c r="E162" s="313">
        <v>0.92786000116252298</v>
      </c>
      <c r="F162" s="313">
        <v>0.92804172665832096</v>
      </c>
      <c r="G162" s="313">
        <v>0.928230441121356</v>
      </c>
      <c r="H162" s="313">
        <v>0.92838012582181895</v>
      </c>
      <c r="I162" s="313">
        <v>0.92853190154406196</v>
      </c>
      <c r="J162" s="313">
        <v>0.92860471426090896</v>
      </c>
      <c r="K162" s="313">
        <v>0.92866004910548805</v>
      </c>
      <c r="L162" s="313">
        <v>0.92866896887532902</v>
      </c>
      <c r="M162" s="313">
        <v>0.92870890061343303</v>
      </c>
    </row>
    <row r="163" spans="1:13" s="171" customFormat="1" x14ac:dyDescent="0.2">
      <c r="A163" s="128" t="s">
        <v>4113</v>
      </c>
      <c r="B163" s="313">
        <v>0.92759227941755296</v>
      </c>
      <c r="C163" s="313">
        <v>0.92767329843766</v>
      </c>
      <c r="D163" s="313">
        <v>0.92771246101518201</v>
      </c>
      <c r="E163" s="313">
        <v>0.92786000116252298</v>
      </c>
      <c r="F163" s="313">
        <v>0.92804172665832096</v>
      </c>
      <c r="G163" s="313">
        <v>0.928230441121356</v>
      </c>
      <c r="H163" s="313">
        <v>0.92838012582181895</v>
      </c>
      <c r="I163" s="313">
        <v>0.92853190154406196</v>
      </c>
      <c r="J163" s="313">
        <v>0.92860471426090896</v>
      </c>
      <c r="K163" s="313">
        <v>0.92866004910548805</v>
      </c>
      <c r="L163" s="313">
        <v>0.92866896887532902</v>
      </c>
      <c r="M163" s="313">
        <v>0.92870890061343303</v>
      </c>
    </row>
    <row r="164" spans="1:13" s="171" customFormat="1" x14ac:dyDescent="0.2">
      <c r="A164" s="128" t="s">
        <v>4114</v>
      </c>
      <c r="B164" s="313">
        <v>0.98855217689263297</v>
      </c>
      <c r="C164" s="313">
        <v>0.98855217689263297</v>
      </c>
      <c r="D164" s="313">
        <v>0.98855217689263297</v>
      </c>
      <c r="E164" s="313">
        <v>0.98855217689263297</v>
      </c>
      <c r="F164" s="313">
        <v>0.98855217689263297</v>
      </c>
      <c r="G164" s="313">
        <v>0.98855217689263297</v>
      </c>
      <c r="H164" s="313">
        <v>0.98855217689263297</v>
      </c>
      <c r="I164" s="313">
        <v>0.98294999999999999</v>
      </c>
      <c r="J164" s="313">
        <v>0.98940099999999997</v>
      </c>
      <c r="K164" s="313">
        <v>0.99942299999999995</v>
      </c>
      <c r="L164" s="313">
        <v>0.99868500000000004</v>
      </c>
      <c r="M164" s="313">
        <v>0.99901099999999998</v>
      </c>
    </row>
    <row r="165" spans="1:13" s="171" customFormat="1" x14ac:dyDescent="0.2">
      <c r="A165" s="128" t="s">
        <v>4115</v>
      </c>
      <c r="B165" s="313">
        <v>0.92759227941755296</v>
      </c>
      <c r="C165" s="313">
        <v>0.92767329843766</v>
      </c>
      <c r="D165" s="313">
        <v>0.92771246101518201</v>
      </c>
      <c r="E165" s="313">
        <v>0.92786000116252298</v>
      </c>
      <c r="F165" s="313">
        <v>0.92804172665832096</v>
      </c>
      <c r="G165" s="313">
        <v>0.928230441121356</v>
      </c>
      <c r="H165" s="313">
        <v>0.92838012582181895</v>
      </c>
      <c r="I165" s="313">
        <v>0.92853190154406196</v>
      </c>
      <c r="J165" s="313">
        <v>0.92860471426090896</v>
      </c>
      <c r="K165" s="313">
        <v>0.92866004910548805</v>
      </c>
      <c r="L165" s="313">
        <v>0.92866896887532902</v>
      </c>
      <c r="M165" s="313">
        <v>0.92870890061343303</v>
      </c>
    </row>
    <row r="166" spans="1:13" s="171" customFormat="1" x14ac:dyDescent="0.2">
      <c r="A166" s="128" t="s">
        <v>4116</v>
      </c>
      <c r="B166" s="313">
        <v>0.92759227941755296</v>
      </c>
      <c r="C166" s="313">
        <v>0.92767329843766</v>
      </c>
      <c r="D166" s="313">
        <v>0.92771246101518201</v>
      </c>
      <c r="E166" s="313">
        <v>0.92786000116252298</v>
      </c>
      <c r="F166" s="313">
        <v>0.92804172665832096</v>
      </c>
      <c r="G166" s="313">
        <v>0.928230441121356</v>
      </c>
      <c r="H166" s="313">
        <v>0.92838012582181895</v>
      </c>
      <c r="I166" s="313">
        <v>0.92853190154406196</v>
      </c>
      <c r="J166" s="313">
        <v>0.92860471426090896</v>
      </c>
      <c r="K166" s="313">
        <v>0.92866004910548805</v>
      </c>
      <c r="L166" s="313">
        <v>0.92866896887532902</v>
      </c>
      <c r="M166" s="313">
        <v>0.92870890061343303</v>
      </c>
    </row>
    <row r="167" spans="1:13" s="171" customFormat="1" x14ac:dyDescent="0.2">
      <c r="A167" s="128" t="s">
        <v>4117</v>
      </c>
      <c r="B167" s="313">
        <v>0.98855217689263297</v>
      </c>
      <c r="C167" s="313">
        <v>0.98855217689263297</v>
      </c>
      <c r="D167" s="313">
        <v>0.98855217689263297</v>
      </c>
      <c r="E167" s="313">
        <v>0.98855217689263297</v>
      </c>
      <c r="F167" s="313">
        <v>0.98855217689263297</v>
      </c>
      <c r="G167" s="313">
        <v>0.98855217689263297</v>
      </c>
      <c r="H167" s="313">
        <v>0.98855217689263297</v>
      </c>
      <c r="I167" s="313">
        <v>0.98294999999999999</v>
      </c>
      <c r="J167" s="313">
        <v>0.98940099999999997</v>
      </c>
      <c r="K167" s="313">
        <v>0.99942299999999995</v>
      </c>
      <c r="L167" s="313">
        <v>0.99868500000000004</v>
      </c>
      <c r="M167" s="313">
        <v>0.99901099999999998</v>
      </c>
    </row>
    <row r="168" spans="1:13" s="171" customFormat="1" x14ac:dyDescent="0.2">
      <c r="A168" s="128" t="s">
        <v>4118</v>
      </c>
      <c r="B168" s="313">
        <v>0.98855217689263297</v>
      </c>
      <c r="C168" s="313">
        <v>0.98855217689263297</v>
      </c>
      <c r="D168" s="313">
        <v>0.98855217689263297</v>
      </c>
      <c r="E168" s="313">
        <v>0.98855217689263297</v>
      </c>
      <c r="F168" s="313">
        <v>0.98855217689263297</v>
      </c>
      <c r="G168" s="313">
        <v>0.98855217689263297</v>
      </c>
      <c r="H168" s="313">
        <v>0.98855217689263297</v>
      </c>
      <c r="I168" s="313">
        <v>0.98294999999999999</v>
      </c>
      <c r="J168" s="313">
        <v>0.98940099999999997</v>
      </c>
      <c r="K168" s="313">
        <v>0.99942299999999995</v>
      </c>
      <c r="L168" s="313">
        <v>0.99868500000000004</v>
      </c>
      <c r="M168" s="313">
        <v>0.99901099999999998</v>
      </c>
    </row>
    <row r="169" spans="1:13" s="171" customFormat="1" x14ac:dyDescent="0.2">
      <c r="A169" s="128" t="s">
        <v>4119</v>
      </c>
      <c r="B169" s="313">
        <v>0.92759227941755296</v>
      </c>
      <c r="C169" s="313">
        <v>0.92767329843766</v>
      </c>
      <c r="D169" s="313">
        <v>0.92771246101518201</v>
      </c>
      <c r="E169" s="313">
        <v>0.92786000116252298</v>
      </c>
      <c r="F169" s="313">
        <v>0.92804172665832096</v>
      </c>
      <c r="G169" s="313">
        <v>0.928230441121356</v>
      </c>
      <c r="H169" s="313">
        <v>0.92838012582181895</v>
      </c>
      <c r="I169" s="313">
        <v>0.92853190154406196</v>
      </c>
      <c r="J169" s="313">
        <v>0.92860471426090896</v>
      </c>
      <c r="K169" s="313">
        <v>0.92866004910548805</v>
      </c>
      <c r="L169" s="313">
        <v>0.92866896887532902</v>
      </c>
      <c r="M169" s="313">
        <v>0.92870890061343303</v>
      </c>
    </row>
    <row r="170" spans="1:13" s="171" customFormat="1" x14ac:dyDescent="0.2">
      <c r="A170" s="128" t="s">
        <v>4120</v>
      </c>
      <c r="B170" s="313">
        <v>0.92759227941755296</v>
      </c>
      <c r="C170" s="313">
        <v>0.92767329843766</v>
      </c>
      <c r="D170" s="313">
        <v>0.92771246101518201</v>
      </c>
      <c r="E170" s="313">
        <v>0.92786000116252298</v>
      </c>
      <c r="F170" s="313">
        <v>0.92804172665832096</v>
      </c>
      <c r="G170" s="313">
        <v>0.928230441121356</v>
      </c>
      <c r="H170" s="313">
        <v>0.92838012582181895</v>
      </c>
      <c r="I170" s="313">
        <v>0.92853190154406196</v>
      </c>
      <c r="J170" s="313">
        <v>0.92860471426090896</v>
      </c>
      <c r="K170" s="313">
        <v>0.92866004910548805</v>
      </c>
      <c r="L170" s="313">
        <v>0.92866896887532902</v>
      </c>
      <c r="M170" s="313">
        <v>0.92870890061343303</v>
      </c>
    </row>
    <row r="171" spans="1:13" s="171" customFormat="1" x14ac:dyDescent="0.2">
      <c r="A171" s="128" t="s">
        <v>4121</v>
      </c>
      <c r="B171" s="313">
        <v>0.92759227941755296</v>
      </c>
      <c r="C171" s="313">
        <v>0.92767329843766</v>
      </c>
      <c r="D171" s="313">
        <v>0.92771246101518201</v>
      </c>
      <c r="E171" s="313">
        <v>0.92786000116252298</v>
      </c>
      <c r="F171" s="313">
        <v>0.92804172665832096</v>
      </c>
      <c r="G171" s="313">
        <v>0.928230441121356</v>
      </c>
      <c r="H171" s="313">
        <v>0.92838012582181895</v>
      </c>
      <c r="I171" s="313">
        <v>0.92853190154406196</v>
      </c>
      <c r="J171" s="313">
        <v>0.92860471426090896</v>
      </c>
      <c r="K171" s="313">
        <v>0.92866004910548805</v>
      </c>
      <c r="L171" s="313">
        <v>0.92866896887532902</v>
      </c>
      <c r="M171" s="313">
        <v>0.92870890061343303</v>
      </c>
    </row>
    <row r="172" spans="1:13" s="171" customFormat="1" x14ac:dyDescent="0.2">
      <c r="A172" s="128" t="s">
        <v>4122</v>
      </c>
      <c r="B172" s="313">
        <v>0.92759227941755296</v>
      </c>
      <c r="C172" s="313">
        <v>0.92767329843766</v>
      </c>
      <c r="D172" s="313">
        <v>0.92771246101518201</v>
      </c>
      <c r="E172" s="313">
        <v>0.92786000116252298</v>
      </c>
      <c r="F172" s="313">
        <v>0.92804172665832096</v>
      </c>
      <c r="G172" s="313">
        <v>0.928230441121356</v>
      </c>
      <c r="H172" s="313">
        <v>0.92838012582181895</v>
      </c>
      <c r="I172" s="313">
        <v>0.92853190154406196</v>
      </c>
      <c r="J172" s="313">
        <v>0.92860471426090896</v>
      </c>
      <c r="K172" s="313">
        <v>0.92866004910548805</v>
      </c>
      <c r="L172" s="313">
        <v>0.92866896887532902</v>
      </c>
      <c r="M172" s="313">
        <v>0.92870890061343303</v>
      </c>
    </row>
    <row r="173" spans="1:13" x14ac:dyDescent="0.2">
      <c r="A173" s="27" t="s">
        <v>4123</v>
      </c>
      <c r="B173" s="313">
        <v>927.59227941755296</v>
      </c>
      <c r="C173" s="313">
        <v>927.67329843766004</v>
      </c>
      <c r="D173" s="313">
        <v>927.71246101518295</v>
      </c>
      <c r="E173" s="313">
        <v>927.86000116252296</v>
      </c>
      <c r="F173" s="313">
        <v>928.04172665832095</v>
      </c>
      <c r="G173" s="313">
        <v>928.23044112135597</v>
      </c>
      <c r="H173" s="313">
        <v>928.38012582181898</v>
      </c>
      <c r="I173" s="313">
        <v>928.53190154406195</v>
      </c>
      <c r="J173" s="313">
        <v>928.60471426090896</v>
      </c>
      <c r="K173" s="313">
        <v>928.66004910548804</v>
      </c>
      <c r="L173" s="313">
        <v>928.66896887532903</v>
      </c>
      <c r="M173" s="313">
        <v>928.708900613433</v>
      </c>
    </row>
    <row r="174" spans="1:13" s="171" customFormat="1" x14ac:dyDescent="0.2">
      <c r="A174" s="128" t="s">
        <v>4124</v>
      </c>
      <c r="B174" s="313">
        <v>0.98855217689263297</v>
      </c>
      <c r="C174" s="313">
        <v>0.98855217689263297</v>
      </c>
      <c r="D174" s="313">
        <v>0.98855217689263297</v>
      </c>
      <c r="E174" s="313">
        <v>0.98855217689263297</v>
      </c>
      <c r="F174" s="313">
        <v>0.98855217689263297</v>
      </c>
      <c r="G174" s="313">
        <v>0.98855217689263297</v>
      </c>
      <c r="H174" s="313">
        <v>0.98855217689263297</v>
      </c>
      <c r="I174" s="313">
        <v>0.98294999999999999</v>
      </c>
      <c r="J174" s="313">
        <v>0.98940099999999997</v>
      </c>
      <c r="K174" s="313">
        <v>0.99942299999999995</v>
      </c>
      <c r="L174" s="313">
        <v>0.99868500000000004</v>
      </c>
      <c r="M174" s="313">
        <v>0.99901099999999998</v>
      </c>
    </row>
    <row r="175" spans="1:13" s="171" customFormat="1" x14ac:dyDescent="0.2">
      <c r="A175" s="128" t="s">
        <v>4125</v>
      </c>
      <c r="B175" s="313">
        <v>0.98855217689263297</v>
      </c>
      <c r="C175" s="313">
        <v>0.98855217689263297</v>
      </c>
      <c r="D175" s="313">
        <v>0.98855217689263297</v>
      </c>
      <c r="E175" s="313">
        <v>0.98855217689263297</v>
      </c>
      <c r="F175" s="313">
        <v>0.98855217689263297</v>
      </c>
      <c r="G175" s="313">
        <v>0.98855217689263297</v>
      </c>
      <c r="H175" s="313">
        <v>0.98855217689263297</v>
      </c>
      <c r="I175" s="313">
        <v>0.98294999999999999</v>
      </c>
      <c r="J175" s="313">
        <v>0.98940099999999997</v>
      </c>
      <c r="K175" s="313">
        <v>0.99942299999999995</v>
      </c>
      <c r="L175" s="313">
        <v>0.99868500000000004</v>
      </c>
      <c r="M175" s="313">
        <v>0.99901099999999998</v>
      </c>
    </row>
    <row r="176" spans="1:13" s="171" customFormat="1" x14ac:dyDescent="0.2">
      <c r="A176" s="128" t="s">
        <v>4126</v>
      </c>
      <c r="B176" s="313">
        <v>0.92759227941755296</v>
      </c>
      <c r="C176" s="313">
        <v>0.92767329843766</v>
      </c>
      <c r="D176" s="313">
        <v>0.92771246101518201</v>
      </c>
      <c r="E176" s="313">
        <v>0.92786000116252298</v>
      </c>
      <c r="F176" s="313">
        <v>0.92804172665832096</v>
      </c>
      <c r="G176" s="313">
        <v>0.928230441121356</v>
      </c>
      <c r="H176" s="313">
        <v>0.92838012582181895</v>
      </c>
      <c r="I176" s="313">
        <v>0.92853190154406196</v>
      </c>
      <c r="J176" s="313">
        <v>0.92860471426090896</v>
      </c>
      <c r="K176" s="313">
        <v>0.92866004910548805</v>
      </c>
      <c r="L176" s="313">
        <v>0.92866896887532902</v>
      </c>
      <c r="M176" s="313">
        <v>0.92870890061343303</v>
      </c>
    </row>
    <row r="177" spans="1:13" s="171" customFormat="1" x14ac:dyDescent="0.2">
      <c r="A177" s="128" t="s">
        <v>4127</v>
      </c>
      <c r="B177" s="313">
        <v>0.92759227941755296</v>
      </c>
      <c r="C177" s="313">
        <v>0.92767329843766</v>
      </c>
      <c r="D177" s="313">
        <v>0.92771246101518201</v>
      </c>
      <c r="E177" s="313">
        <v>0.92786000116252298</v>
      </c>
      <c r="F177" s="313">
        <v>0.92804172665832096</v>
      </c>
      <c r="G177" s="313">
        <v>0.928230441121356</v>
      </c>
      <c r="H177" s="313">
        <v>0.92838012582181895</v>
      </c>
      <c r="I177" s="313">
        <v>0.92853190154406196</v>
      </c>
      <c r="J177" s="313">
        <v>0.92860471426090896</v>
      </c>
      <c r="K177" s="313">
        <v>0.92866004910548805</v>
      </c>
      <c r="L177" s="313">
        <v>0.92866896887532902</v>
      </c>
      <c r="M177" s="313">
        <v>0.92870890061343303</v>
      </c>
    </row>
    <row r="178" spans="1:13" s="171" customFormat="1" x14ac:dyDescent="0.2">
      <c r="A178" s="128" t="s">
        <v>4128</v>
      </c>
      <c r="B178" s="313">
        <v>0.92759227941755296</v>
      </c>
      <c r="C178" s="313">
        <v>0.92767329843766</v>
      </c>
      <c r="D178" s="313">
        <v>0.92771246101518201</v>
      </c>
      <c r="E178" s="313">
        <v>0.92786000116252298</v>
      </c>
      <c r="F178" s="313">
        <v>0.92804172665832096</v>
      </c>
      <c r="G178" s="313">
        <v>0.928230441121356</v>
      </c>
      <c r="H178" s="313">
        <v>0.92838012582181895</v>
      </c>
      <c r="I178" s="313">
        <v>0.92853190154406196</v>
      </c>
      <c r="J178" s="313">
        <v>0.92860471426090896</v>
      </c>
      <c r="K178" s="313">
        <v>0.92866004910548805</v>
      </c>
      <c r="L178" s="313">
        <v>0.92866896887532902</v>
      </c>
      <c r="M178" s="313">
        <v>0.92870890061343303</v>
      </c>
    </row>
    <row r="179" spans="1:13" s="171" customFormat="1" x14ac:dyDescent="0.2">
      <c r="A179" s="128" t="s">
        <v>4129</v>
      </c>
      <c r="B179" s="313">
        <v>0.92759227941755296</v>
      </c>
      <c r="C179" s="313">
        <v>0.92767329843766</v>
      </c>
      <c r="D179" s="313">
        <v>0.92771246101518201</v>
      </c>
      <c r="E179" s="313">
        <v>0.92786000116252298</v>
      </c>
      <c r="F179" s="313">
        <v>0.92804172665832096</v>
      </c>
      <c r="G179" s="313">
        <v>0.928230441121356</v>
      </c>
      <c r="H179" s="313">
        <v>0.92838012582181895</v>
      </c>
      <c r="I179" s="313">
        <v>0.92853190154406196</v>
      </c>
      <c r="J179" s="313">
        <v>0.92860471426090896</v>
      </c>
      <c r="K179" s="313">
        <v>0.92866004910548805</v>
      </c>
      <c r="L179" s="313">
        <v>0.92866896887532902</v>
      </c>
      <c r="M179" s="313">
        <v>0.92870890061343303</v>
      </c>
    </row>
    <row r="180" spans="1:13" s="171" customFormat="1" x14ac:dyDescent="0.2">
      <c r="A180" s="128" t="s">
        <v>4130</v>
      </c>
      <c r="B180" s="313">
        <v>0.92759227941755296</v>
      </c>
      <c r="C180" s="313">
        <v>0.92767329843766</v>
      </c>
      <c r="D180" s="313">
        <v>0.92771246101518201</v>
      </c>
      <c r="E180" s="313">
        <v>0.92786000116252298</v>
      </c>
      <c r="F180" s="313">
        <v>0.92804172665832096</v>
      </c>
      <c r="G180" s="313">
        <v>0.928230441121356</v>
      </c>
      <c r="H180" s="313">
        <v>0.92838012582181895</v>
      </c>
      <c r="I180" s="313">
        <v>0.92853190154406196</v>
      </c>
      <c r="J180" s="313">
        <v>0.92860471426090896</v>
      </c>
      <c r="K180" s="313">
        <v>0.92866004910548805</v>
      </c>
      <c r="L180" s="313">
        <v>0.92866896887532902</v>
      </c>
      <c r="M180" s="313">
        <v>0.92870890061343303</v>
      </c>
    </row>
    <row r="181" spans="1:13" s="171" customFormat="1" x14ac:dyDescent="0.2">
      <c r="A181" s="128" t="s">
        <v>4131</v>
      </c>
      <c r="B181" s="313">
        <v>0.92759227941755296</v>
      </c>
      <c r="C181" s="313">
        <v>0.92767329843766</v>
      </c>
      <c r="D181" s="313">
        <v>0.92771246101518201</v>
      </c>
      <c r="E181" s="313">
        <v>0.92786000116252298</v>
      </c>
      <c r="F181" s="313">
        <v>0.92804172665832096</v>
      </c>
      <c r="G181" s="313">
        <v>0.928230441121356</v>
      </c>
      <c r="H181" s="313">
        <v>0.92838012582181895</v>
      </c>
      <c r="I181" s="313">
        <v>0.92853190154406196</v>
      </c>
      <c r="J181" s="313">
        <v>0.92860471426090896</v>
      </c>
      <c r="K181" s="313">
        <v>0.92866004910548805</v>
      </c>
      <c r="L181" s="313">
        <v>0.92866896887532902</v>
      </c>
      <c r="M181" s="313">
        <v>0.92870890061343303</v>
      </c>
    </row>
    <row r="182" spans="1:13" s="171" customFormat="1" x14ac:dyDescent="0.2">
      <c r="A182" s="172" t="s">
        <v>4132</v>
      </c>
      <c r="B182" s="313">
        <v>0</v>
      </c>
      <c r="C182" s="313">
        <v>0</v>
      </c>
      <c r="D182" s="313">
        <v>0</v>
      </c>
      <c r="E182" s="313">
        <v>0</v>
      </c>
      <c r="F182" s="313">
        <v>0</v>
      </c>
      <c r="G182" s="313">
        <v>0</v>
      </c>
      <c r="H182" s="313">
        <v>0</v>
      </c>
      <c r="I182" s="313">
        <v>0</v>
      </c>
      <c r="J182" s="313">
        <v>0</v>
      </c>
      <c r="K182" s="313">
        <v>0</v>
      </c>
      <c r="L182" s="313">
        <v>0</v>
      </c>
      <c r="M182" s="313">
        <v>0</v>
      </c>
    </row>
    <row r="183" spans="1:13" s="171" customFormat="1" x14ac:dyDescent="0.2">
      <c r="A183" s="128" t="s">
        <v>4133</v>
      </c>
      <c r="B183" s="313">
        <v>0.97402999999999995</v>
      </c>
      <c r="C183" s="313">
        <v>0.97402999999999995</v>
      </c>
      <c r="D183" s="313">
        <v>0.97402999999999995</v>
      </c>
      <c r="E183" s="313">
        <v>0.97402999999999995</v>
      </c>
      <c r="F183" s="313">
        <v>0.97402999999999995</v>
      </c>
      <c r="G183" s="313">
        <v>0.97402999999999995</v>
      </c>
      <c r="H183" s="313">
        <v>0.97402999999999995</v>
      </c>
      <c r="I183" s="313">
        <v>0.97402999999999995</v>
      </c>
      <c r="J183" s="313">
        <v>0.97402999999999995</v>
      </c>
      <c r="K183" s="313">
        <v>0.97402999999999995</v>
      </c>
      <c r="L183" s="313">
        <v>0.97402999999999995</v>
      </c>
      <c r="M183" s="313">
        <v>0.97402999999999995</v>
      </c>
    </row>
    <row r="184" spans="1:13" s="171" customFormat="1" x14ac:dyDescent="0.2">
      <c r="A184" s="128" t="s">
        <v>4134</v>
      </c>
      <c r="B184" s="313">
        <v>0.97402999999999995</v>
      </c>
      <c r="C184" s="313">
        <v>0.97402999999999995</v>
      </c>
      <c r="D184" s="313">
        <v>0.97402999999999995</v>
      </c>
      <c r="E184" s="313">
        <v>0.97402999999999995</v>
      </c>
      <c r="F184" s="313">
        <v>0.97402999999999995</v>
      </c>
      <c r="G184" s="313">
        <v>0.97402999999999995</v>
      </c>
      <c r="H184" s="313">
        <v>0.97402999999999995</v>
      </c>
      <c r="I184" s="313">
        <v>0.97402999999999995</v>
      </c>
      <c r="J184" s="313">
        <v>0.97402999999999995</v>
      </c>
      <c r="K184" s="313">
        <v>0.97402999999999995</v>
      </c>
      <c r="L184" s="313">
        <v>0.97402999999999995</v>
      </c>
      <c r="M184" s="313">
        <v>0.97402999999999995</v>
      </c>
    </row>
    <row r="185" spans="1:13" s="171" customFormat="1" x14ac:dyDescent="0.2">
      <c r="A185" s="128" t="s">
        <v>4135</v>
      </c>
      <c r="B185" s="313">
        <v>0.97402999999999995</v>
      </c>
      <c r="C185" s="313">
        <v>0.97402999999999995</v>
      </c>
      <c r="D185" s="313">
        <v>0.97402999999999995</v>
      </c>
      <c r="E185" s="313">
        <v>0.97402999999999995</v>
      </c>
      <c r="F185" s="313">
        <v>0.97402999999999995</v>
      </c>
      <c r="G185" s="313">
        <v>0.97402999999999995</v>
      </c>
      <c r="H185" s="313">
        <v>0.97402999999999995</v>
      </c>
      <c r="I185" s="313">
        <v>0.97402999999999995</v>
      </c>
      <c r="J185" s="313">
        <v>0.97402999999999995</v>
      </c>
      <c r="K185" s="313">
        <v>0.97402999999999995</v>
      </c>
      <c r="L185" s="313">
        <v>0.97402999999999995</v>
      </c>
      <c r="M185" s="313">
        <v>0.97402999999999995</v>
      </c>
    </row>
    <row r="186" spans="1:13" s="171" customFormat="1" x14ac:dyDescent="0.2">
      <c r="A186" s="128" t="s">
        <v>4136</v>
      </c>
      <c r="B186" s="313">
        <v>0.97402999999999995</v>
      </c>
      <c r="C186" s="313">
        <v>0.97402999999999995</v>
      </c>
      <c r="D186" s="313">
        <v>0.97402999999999995</v>
      </c>
      <c r="E186" s="313">
        <v>0.97402999999999995</v>
      </c>
      <c r="F186" s="313">
        <v>0.97402999999999995</v>
      </c>
      <c r="G186" s="313">
        <v>0.97402999999999995</v>
      </c>
      <c r="H186" s="313">
        <v>0.97402999999999995</v>
      </c>
      <c r="I186" s="313">
        <v>0.97402999999999995</v>
      </c>
      <c r="J186" s="313">
        <v>0.97402999999999995</v>
      </c>
      <c r="K186" s="313">
        <v>0.97402999999999995</v>
      </c>
      <c r="L186" s="313">
        <v>0.97402999999999995</v>
      </c>
      <c r="M186" s="313">
        <v>0.97402999999999995</v>
      </c>
    </row>
    <row r="187" spans="1:13" s="310" customFormat="1" x14ac:dyDescent="0.2">
      <c r="A187" s="308" t="s">
        <v>4137</v>
      </c>
      <c r="B187" s="314">
        <v>0.97403133392564201</v>
      </c>
      <c r="C187" s="314">
        <v>0.97403133392564201</v>
      </c>
      <c r="D187" s="314">
        <v>0.97403133392564201</v>
      </c>
      <c r="E187" s="314">
        <v>0.97403133392564201</v>
      </c>
      <c r="F187" s="314">
        <v>0.97403133392564201</v>
      </c>
      <c r="G187" s="314">
        <v>0.97403133392564201</v>
      </c>
      <c r="H187" s="314">
        <v>0.97403133392564201</v>
      </c>
      <c r="I187" s="314">
        <v>0.97403133392564201</v>
      </c>
      <c r="J187" s="314">
        <v>0.97403133392564201</v>
      </c>
      <c r="K187" s="314">
        <v>0.97403133392564201</v>
      </c>
      <c r="L187" s="314">
        <v>0.97403133392564201</v>
      </c>
      <c r="M187" s="314">
        <v>0.97403133392564201</v>
      </c>
    </row>
    <row r="188" spans="1:13" s="171" customFormat="1" x14ac:dyDescent="0.2">
      <c r="A188" s="128" t="s">
        <v>4138</v>
      </c>
      <c r="B188" s="313">
        <v>0.94634138062331496</v>
      </c>
      <c r="C188" s="313">
        <v>0.94713035936359702</v>
      </c>
      <c r="D188" s="313">
        <v>0.94613278826255598</v>
      </c>
      <c r="E188" s="313">
        <v>0.94549193967203504</v>
      </c>
      <c r="F188" s="313">
        <v>0.94676158050552095</v>
      </c>
      <c r="G188" s="313">
        <v>0.95086974296498805</v>
      </c>
      <c r="H188" s="313">
        <v>0.95229094540802295</v>
      </c>
      <c r="I188" s="313">
        <v>0.95472115169558003</v>
      </c>
      <c r="J188" s="313">
        <v>0.95737042926340499</v>
      </c>
      <c r="K188" s="313">
        <v>0.96199034861606203</v>
      </c>
      <c r="L188" s="313">
        <v>0.96046785423782</v>
      </c>
      <c r="M188" s="313">
        <v>0.96484731895784104</v>
      </c>
    </row>
    <row r="189" spans="1:13" s="171" customFormat="1" x14ac:dyDescent="0.2">
      <c r="A189" s="128" t="s">
        <v>4139</v>
      </c>
      <c r="B189" s="313">
        <v>0.94634138062331496</v>
      </c>
      <c r="C189" s="313">
        <v>0.94713035936359702</v>
      </c>
      <c r="D189" s="313">
        <v>0.94613278826255598</v>
      </c>
      <c r="E189" s="313">
        <v>0.94549193967203504</v>
      </c>
      <c r="F189" s="313">
        <v>0.94676158050552095</v>
      </c>
      <c r="G189" s="313">
        <v>0.95086974296498805</v>
      </c>
      <c r="H189" s="313">
        <v>0.95229094540802295</v>
      </c>
      <c r="I189" s="313">
        <v>0.95472115169558003</v>
      </c>
      <c r="J189" s="313">
        <v>0.95737042926340499</v>
      </c>
      <c r="K189" s="313">
        <v>0.96199034861606203</v>
      </c>
      <c r="L189" s="313">
        <v>0.96046785423782</v>
      </c>
      <c r="M189" s="313">
        <v>0.96484731895784104</v>
      </c>
    </row>
    <row r="190" spans="1:13" s="317" customFormat="1" x14ac:dyDescent="0.2">
      <c r="A190" s="315" t="s">
        <v>4140</v>
      </c>
      <c r="B190" s="316">
        <v>0.92759227941755296</v>
      </c>
      <c r="C190" s="316">
        <v>0.92767329843766</v>
      </c>
      <c r="D190" s="316">
        <v>0.92771246101518201</v>
      </c>
      <c r="E190" s="316">
        <v>0.92786000116252298</v>
      </c>
      <c r="F190" s="316">
        <v>0.92804172665832096</v>
      </c>
      <c r="G190" s="316">
        <v>0.928230441121356</v>
      </c>
      <c r="H190" s="316">
        <v>0.92838012582181895</v>
      </c>
      <c r="I190" s="316">
        <v>0.92853190154406196</v>
      </c>
      <c r="J190" s="316">
        <v>0.92860471426090896</v>
      </c>
      <c r="K190" s="316">
        <v>0.92866004910548805</v>
      </c>
      <c r="L190" s="316">
        <v>0.92866896887532902</v>
      </c>
      <c r="M190" s="316">
        <v>0.92870890061343303</v>
      </c>
    </row>
    <row r="191" spans="1:13" s="317" customFormat="1" x14ac:dyDescent="0.2">
      <c r="A191" s="315" t="s">
        <v>4141</v>
      </c>
      <c r="B191" s="316">
        <v>0.92759227941755296</v>
      </c>
      <c r="C191" s="316">
        <v>0.92767329843766</v>
      </c>
      <c r="D191" s="316">
        <v>0.92771246101518201</v>
      </c>
      <c r="E191" s="316">
        <v>0.92786000116252298</v>
      </c>
      <c r="F191" s="316">
        <v>0.92804172665832096</v>
      </c>
      <c r="G191" s="316">
        <v>0.928230441121356</v>
      </c>
      <c r="H191" s="316">
        <v>0.92838012582181895</v>
      </c>
      <c r="I191" s="316">
        <v>0.92853190154406196</v>
      </c>
      <c r="J191" s="316">
        <v>0.92860471426090896</v>
      </c>
      <c r="K191" s="316">
        <v>0.92866004910548805</v>
      </c>
      <c r="L191" s="316">
        <v>0.92866896887532902</v>
      </c>
      <c r="M191" s="316">
        <v>0.92870890061343303</v>
      </c>
    </row>
    <row r="192" spans="1:13" s="322" customFormat="1" x14ac:dyDescent="0.2">
      <c r="A192" s="321" t="s">
        <v>4142</v>
      </c>
      <c r="B192" s="316">
        <v>0.92759227941755296</v>
      </c>
      <c r="C192" s="316">
        <v>0.92767329843766</v>
      </c>
      <c r="D192" s="316">
        <v>0.92771246101518201</v>
      </c>
      <c r="E192" s="316">
        <v>0.92786000116252298</v>
      </c>
      <c r="F192" s="316">
        <v>0.92804172665832096</v>
      </c>
      <c r="G192" s="316">
        <v>0.928230441121356</v>
      </c>
      <c r="H192" s="316">
        <v>0.92838012582181895</v>
      </c>
      <c r="I192" s="316">
        <v>0.92853190154406196</v>
      </c>
      <c r="J192" s="316">
        <v>0.92860471426090896</v>
      </c>
      <c r="K192" s="316">
        <v>0.92866004910548805</v>
      </c>
      <c r="L192" s="316">
        <v>0.92866896887532902</v>
      </c>
      <c r="M192" s="316">
        <v>0.92870890061343303</v>
      </c>
    </row>
    <row r="193" spans="1:13" s="171" customFormat="1" x14ac:dyDescent="0.2">
      <c r="A193" s="128" t="s">
        <v>4143</v>
      </c>
      <c r="B193" s="313">
        <v>0.94634138062331496</v>
      </c>
      <c r="C193" s="313">
        <v>0.94713035936359702</v>
      </c>
      <c r="D193" s="313">
        <v>0.94613278826255598</v>
      </c>
      <c r="E193" s="313">
        <v>0.94549193967203504</v>
      </c>
      <c r="F193" s="313">
        <v>0.94676158050552095</v>
      </c>
      <c r="G193" s="313">
        <v>0.95086974296498805</v>
      </c>
      <c r="H193" s="313">
        <v>0.95229094540802295</v>
      </c>
      <c r="I193" s="313">
        <v>0.95472115169558003</v>
      </c>
      <c r="J193" s="313">
        <v>0.95737042926340499</v>
      </c>
      <c r="K193" s="313">
        <v>0.96199034861606203</v>
      </c>
      <c r="L193" s="313">
        <v>0.96046785423782</v>
      </c>
      <c r="M193" s="313">
        <v>0.96484731895784104</v>
      </c>
    </row>
    <row r="194" spans="1:13" s="171" customFormat="1" x14ac:dyDescent="0.2">
      <c r="A194" s="128" t="s">
        <v>4144</v>
      </c>
      <c r="B194" s="313">
        <v>0.94634138062331496</v>
      </c>
      <c r="C194" s="313">
        <v>0.94713035936359702</v>
      </c>
      <c r="D194" s="313">
        <v>0.94613278826255598</v>
      </c>
      <c r="E194" s="313">
        <v>0.94549193967203504</v>
      </c>
      <c r="F194" s="313">
        <v>0.94676158050552095</v>
      </c>
      <c r="G194" s="313">
        <v>0.95086974296498805</v>
      </c>
      <c r="H194" s="313">
        <v>0.95229094540802295</v>
      </c>
      <c r="I194" s="313">
        <v>0.95472115169558003</v>
      </c>
      <c r="J194" s="313">
        <v>0.95737042926340499</v>
      </c>
      <c r="K194" s="313">
        <v>0.96199034861606203</v>
      </c>
      <c r="L194" s="313">
        <v>0.96046785423782</v>
      </c>
      <c r="M194" s="313">
        <v>0.96484731895784104</v>
      </c>
    </row>
    <row r="195" spans="1:13" s="171" customFormat="1" x14ac:dyDescent="0.2">
      <c r="A195" s="128" t="s">
        <v>4145</v>
      </c>
      <c r="B195" s="313">
        <v>0.94634138062331496</v>
      </c>
      <c r="C195" s="313">
        <v>0.94713035936359702</v>
      </c>
      <c r="D195" s="313">
        <v>0.94613278826255598</v>
      </c>
      <c r="E195" s="313">
        <v>0.94549193967203504</v>
      </c>
      <c r="F195" s="313">
        <v>0.94676158050552095</v>
      </c>
      <c r="G195" s="313">
        <v>0.95086974296498805</v>
      </c>
      <c r="H195" s="313">
        <v>0.95229094540802295</v>
      </c>
      <c r="I195" s="313">
        <v>0.95472115169558003</v>
      </c>
      <c r="J195" s="313">
        <v>0.95737042926340499</v>
      </c>
      <c r="K195" s="313">
        <v>0.96199034861606203</v>
      </c>
      <c r="L195" s="313">
        <v>0.96046785423782</v>
      </c>
      <c r="M195" s="313">
        <v>0.96484731895784104</v>
      </c>
    </row>
    <row r="196" spans="1:13" s="171" customFormat="1" x14ac:dyDescent="0.2">
      <c r="A196" s="128" t="s">
        <v>4146</v>
      </c>
      <c r="B196" s="313">
        <v>0.94634138062331496</v>
      </c>
      <c r="C196" s="313">
        <v>0.94713035936359702</v>
      </c>
      <c r="D196" s="313">
        <v>0.94613278826255598</v>
      </c>
      <c r="E196" s="313">
        <v>0.94549193967203504</v>
      </c>
      <c r="F196" s="313">
        <v>0.94676158050552095</v>
      </c>
      <c r="G196" s="313">
        <v>0.95086974296498805</v>
      </c>
      <c r="H196" s="313">
        <v>0.95229094540802295</v>
      </c>
      <c r="I196" s="313">
        <v>0.95472115169558003</v>
      </c>
      <c r="J196" s="313">
        <v>0.95737042926340499</v>
      </c>
      <c r="K196" s="313">
        <v>0.96199034861606203</v>
      </c>
      <c r="L196" s="313">
        <v>0.96046785423782</v>
      </c>
      <c r="M196" s="313">
        <v>0.96484731895784104</v>
      </c>
    </row>
    <row r="197" spans="1:13" s="317" customFormat="1" x14ac:dyDescent="0.2">
      <c r="A197" s="315" t="s">
        <v>4147</v>
      </c>
      <c r="B197" s="316">
        <v>0.92759227941755296</v>
      </c>
      <c r="C197" s="316">
        <v>0.92767329843766</v>
      </c>
      <c r="D197" s="316">
        <v>0.92771246101518201</v>
      </c>
      <c r="E197" s="316">
        <v>0.92786000116252298</v>
      </c>
      <c r="F197" s="316">
        <v>0.92804172665832096</v>
      </c>
      <c r="G197" s="316">
        <v>0.928230441121356</v>
      </c>
      <c r="H197" s="316">
        <v>0.92838012582181895</v>
      </c>
      <c r="I197" s="316">
        <v>0.92853190154406196</v>
      </c>
      <c r="J197" s="316">
        <v>0.92860471426090896</v>
      </c>
      <c r="K197" s="316">
        <v>0.92866004910548805</v>
      </c>
      <c r="L197" s="316">
        <v>0.92866896887532902</v>
      </c>
      <c r="M197" s="316">
        <v>0.92870890061343303</v>
      </c>
    </row>
    <row r="198" spans="1:13" s="317" customFormat="1" x14ac:dyDescent="0.2">
      <c r="A198" s="315" t="s">
        <v>4148</v>
      </c>
      <c r="B198" s="316">
        <v>0.92759227941755296</v>
      </c>
      <c r="C198" s="316">
        <v>0.92767329843766</v>
      </c>
      <c r="D198" s="316">
        <v>0.92771246101518201</v>
      </c>
      <c r="E198" s="316">
        <v>0.92786000116252298</v>
      </c>
      <c r="F198" s="316">
        <v>0.92804172665832096</v>
      </c>
      <c r="G198" s="316">
        <v>0.928230441121356</v>
      </c>
      <c r="H198" s="316">
        <v>0.92838012582181895</v>
      </c>
      <c r="I198" s="316">
        <v>0.92853190154406196</v>
      </c>
      <c r="J198" s="316">
        <v>0.92860471426090896</v>
      </c>
      <c r="K198" s="316">
        <v>0.92866004910548805</v>
      </c>
      <c r="L198" s="316">
        <v>0.92866896887532902</v>
      </c>
      <c r="M198" s="316">
        <v>0.92870890061343303</v>
      </c>
    </row>
    <row r="199" spans="1:13" s="317" customFormat="1" x14ac:dyDescent="0.2">
      <c r="A199" s="315" t="s">
        <v>4149</v>
      </c>
      <c r="B199" s="316">
        <v>0.92759227941755296</v>
      </c>
      <c r="C199" s="316">
        <v>0.92767329843766</v>
      </c>
      <c r="D199" s="316">
        <v>0.92771246101518201</v>
      </c>
      <c r="E199" s="316">
        <v>0.92786000116252298</v>
      </c>
      <c r="F199" s="316">
        <v>0.92804172665832096</v>
      </c>
      <c r="G199" s="316">
        <v>0.928230441121356</v>
      </c>
      <c r="H199" s="316">
        <v>0.92838012582181895</v>
      </c>
      <c r="I199" s="316">
        <v>0.92853190154406196</v>
      </c>
      <c r="J199" s="316">
        <v>0.92860471426090896</v>
      </c>
      <c r="K199" s="316">
        <v>0.92866004910548805</v>
      </c>
      <c r="L199" s="316">
        <v>0.92866896887532902</v>
      </c>
      <c r="M199" s="316">
        <v>0.92870890061343303</v>
      </c>
    </row>
    <row r="200" spans="1:13" s="317" customFormat="1" x14ac:dyDescent="0.2">
      <c r="A200" s="320" t="s">
        <v>4150</v>
      </c>
      <c r="B200" s="316">
        <v>0</v>
      </c>
      <c r="C200" s="316">
        <v>0</v>
      </c>
      <c r="D200" s="316">
        <v>0</v>
      </c>
      <c r="E200" s="316">
        <v>0</v>
      </c>
      <c r="F200" s="316">
        <v>0</v>
      </c>
      <c r="G200" s="316">
        <v>0</v>
      </c>
      <c r="H200" s="316">
        <v>0</v>
      </c>
      <c r="I200" s="316">
        <v>0</v>
      </c>
      <c r="J200" s="316">
        <v>0</v>
      </c>
      <c r="K200" s="316">
        <v>0</v>
      </c>
      <c r="L200" s="316">
        <v>0</v>
      </c>
      <c r="M200" s="316">
        <v>0</v>
      </c>
    </row>
    <row r="201" spans="1:13" s="171" customFormat="1" x14ac:dyDescent="0.2">
      <c r="A201" s="128" t="s">
        <v>4151</v>
      </c>
      <c r="B201" s="313">
        <v>0.94634138062331496</v>
      </c>
      <c r="C201" s="313">
        <v>0.94713035936359702</v>
      </c>
      <c r="D201" s="313">
        <v>0.94613278826255598</v>
      </c>
      <c r="E201" s="313">
        <v>0.94549193967203504</v>
      </c>
      <c r="F201" s="313">
        <v>0.94676158050552095</v>
      </c>
      <c r="G201" s="313">
        <v>0.95086974296498805</v>
      </c>
      <c r="H201" s="313">
        <v>0.95229094540802295</v>
      </c>
      <c r="I201" s="313">
        <v>0.95472115169558003</v>
      </c>
      <c r="J201" s="313">
        <v>0.95737042926340499</v>
      </c>
      <c r="K201" s="313">
        <v>0.96199034861606203</v>
      </c>
      <c r="L201" s="313">
        <v>0.96046785423782</v>
      </c>
      <c r="M201" s="313">
        <v>0.96484731895784104</v>
      </c>
    </row>
    <row r="202" spans="1:13" s="171" customFormat="1" x14ac:dyDescent="0.2">
      <c r="A202" s="172" t="s">
        <v>4152</v>
      </c>
      <c r="B202" s="313">
        <v>0</v>
      </c>
      <c r="C202" s="313">
        <v>0</v>
      </c>
      <c r="D202" s="313">
        <v>0</v>
      </c>
      <c r="E202" s="313">
        <v>0</v>
      </c>
      <c r="F202" s="313">
        <v>0</v>
      </c>
      <c r="G202" s="313">
        <v>0</v>
      </c>
      <c r="H202" s="313">
        <v>0</v>
      </c>
      <c r="I202" s="313">
        <v>0</v>
      </c>
      <c r="J202" s="313">
        <v>0</v>
      </c>
      <c r="K202" s="313">
        <v>0</v>
      </c>
      <c r="L202" s="313">
        <v>0</v>
      </c>
      <c r="M202" s="313">
        <v>0</v>
      </c>
    </row>
    <row r="203" spans="1:13" s="171" customFormat="1" x14ac:dyDescent="0.2">
      <c r="A203" s="128" t="s">
        <v>4153</v>
      </c>
      <c r="B203" s="313">
        <v>0.94634138062331496</v>
      </c>
      <c r="C203" s="313">
        <v>0.94713035936359702</v>
      </c>
      <c r="D203" s="313">
        <v>0.94613278826255598</v>
      </c>
      <c r="E203" s="313">
        <v>0.94549193967203504</v>
      </c>
      <c r="F203" s="313">
        <v>0.94676158050552095</v>
      </c>
      <c r="G203" s="313">
        <v>0.95086974296498805</v>
      </c>
      <c r="H203" s="313">
        <v>0.95229094540802295</v>
      </c>
      <c r="I203" s="313">
        <v>0.95472115169558003</v>
      </c>
      <c r="J203" s="313">
        <v>0.95737042926340499</v>
      </c>
      <c r="K203" s="313">
        <v>0.96199034861606203</v>
      </c>
      <c r="L203" s="313">
        <v>0.96046785423782</v>
      </c>
      <c r="M203" s="313">
        <v>0.96484731895784104</v>
      </c>
    </row>
    <row r="204" spans="1:13" s="171" customFormat="1" x14ac:dyDescent="0.2">
      <c r="A204" s="172" t="s">
        <v>4154</v>
      </c>
      <c r="B204" s="313">
        <v>0</v>
      </c>
      <c r="C204" s="313">
        <v>0</v>
      </c>
      <c r="D204" s="313">
        <v>0</v>
      </c>
      <c r="E204" s="313">
        <v>0</v>
      </c>
      <c r="F204" s="313">
        <v>0</v>
      </c>
      <c r="G204" s="313">
        <v>0</v>
      </c>
      <c r="H204" s="313">
        <v>0</v>
      </c>
      <c r="I204" s="313">
        <v>0</v>
      </c>
      <c r="J204" s="313">
        <v>0</v>
      </c>
      <c r="K204" s="313">
        <v>0</v>
      </c>
      <c r="L204" s="313">
        <v>0</v>
      </c>
      <c r="M204" s="313">
        <v>0</v>
      </c>
    </row>
    <row r="205" spans="1:13" s="171" customFormat="1" x14ac:dyDescent="0.2">
      <c r="A205" s="128" t="s">
        <v>4155</v>
      </c>
      <c r="B205" s="313">
        <v>1</v>
      </c>
      <c r="C205" s="313">
        <v>1</v>
      </c>
      <c r="D205" s="313">
        <v>1</v>
      </c>
      <c r="E205" s="313">
        <v>1</v>
      </c>
      <c r="F205" s="313">
        <v>1</v>
      </c>
      <c r="G205" s="313">
        <v>1</v>
      </c>
      <c r="H205" s="313">
        <v>1</v>
      </c>
      <c r="I205" s="313">
        <v>1</v>
      </c>
      <c r="J205" s="313">
        <v>1</v>
      </c>
      <c r="K205" s="313">
        <v>1</v>
      </c>
      <c r="L205" s="313">
        <v>1</v>
      </c>
      <c r="M205" s="313">
        <v>1</v>
      </c>
    </row>
    <row r="206" spans="1:13" s="171" customFormat="1" x14ac:dyDescent="0.2">
      <c r="A206" s="128" t="s">
        <v>4156</v>
      </c>
      <c r="B206" s="313">
        <v>0</v>
      </c>
      <c r="C206" s="313">
        <v>0</v>
      </c>
      <c r="D206" s="313">
        <v>0</v>
      </c>
      <c r="E206" s="313">
        <v>0</v>
      </c>
      <c r="F206" s="313">
        <v>0</v>
      </c>
      <c r="G206" s="313">
        <v>0</v>
      </c>
      <c r="H206" s="313">
        <v>0</v>
      </c>
      <c r="I206" s="313">
        <v>0</v>
      </c>
      <c r="J206" s="313">
        <v>0</v>
      </c>
      <c r="K206" s="313">
        <v>0</v>
      </c>
      <c r="L206" s="313">
        <v>0</v>
      </c>
      <c r="M206" s="313">
        <v>0</v>
      </c>
    </row>
    <row r="207" spans="1:13" s="171" customFormat="1" x14ac:dyDescent="0.2">
      <c r="A207" s="172" t="s">
        <v>4157</v>
      </c>
      <c r="B207" s="313">
        <v>0</v>
      </c>
      <c r="C207" s="313">
        <v>0</v>
      </c>
      <c r="D207" s="313">
        <v>0</v>
      </c>
      <c r="E207" s="313">
        <v>0</v>
      </c>
      <c r="F207" s="313">
        <v>0</v>
      </c>
      <c r="G207" s="313">
        <v>0</v>
      </c>
      <c r="H207" s="313">
        <v>0</v>
      </c>
      <c r="I207" s="313">
        <v>0</v>
      </c>
      <c r="J207" s="313">
        <v>0</v>
      </c>
      <c r="K207" s="313">
        <v>0</v>
      </c>
      <c r="L207" s="313">
        <v>0</v>
      </c>
      <c r="M207" s="313">
        <v>0</v>
      </c>
    </row>
    <row r="208" spans="1:13" s="171" customFormat="1" x14ac:dyDescent="0.2">
      <c r="A208" s="128" t="s">
        <v>4158</v>
      </c>
      <c r="B208" s="313">
        <v>1</v>
      </c>
      <c r="C208" s="313">
        <v>1</v>
      </c>
      <c r="D208" s="313">
        <v>1</v>
      </c>
      <c r="E208" s="313">
        <v>1</v>
      </c>
      <c r="F208" s="313">
        <v>1</v>
      </c>
      <c r="G208" s="313">
        <v>1</v>
      </c>
      <c r="H208" s="313">
        <v>1</v>
      </c>
      <c r="I208" s="313">
        <v>1</v>
      </c>
      <c r="J208" s="313">
        <v>1</v>
      </c>
      <c r="K208" s="313">
        <v>1</v>
      </c>
      <c r="L208" s="313">
        <v>1</v>
      </c>
      <c r="M208" s="313">
        <v>1</v>
      </c>
    </row>
    <row r="209" spans="1:13" x14ac:dyDescent="0.2">
      <c r="A209" s="27" t="s">
        <v>4159</v>
      </c>
      <c r="B209" s="313">
        <v>1000</v>
      </c>
      <c r="C209" s="313">
        <v>1000</v>
      </c>
      <c r="D209" s="313">
        <v>1000</v>
      </c>
      <c r="E209" s="313">
        <v>1000</v>
      </c>
      <c r="F209" s="313">
        <v>1000</v>
      </c>
      <c r="G209" s="313">
        <v>1000</v>
      </c>
      <c r="H209" s="313">
        <v>1000</v>
      </c>
      <c r="I209" s="313">
        <v>1000</v>
      </c>
      <c r="J209" s="313">
        <v>1000</v>
      </c>
      <c r="K209" s="313">
        <v>1000</v>
      </c>
      <c r="L209" s="313">
        <v>1000</v>
      </c>
      <c r="M209" s="313">
        <v>1000</v>
      </c>
    </row>
    <row r="210" spans="1:13" s="171" customFormat="1" x14ac:dyDescent="0.2">
      <c r="A210" s="128" t="s">
        <v>4160</v>
      </c>
      <c r="B210" s="313">
        <v>1</v>
      </c>
      <c r="C210" s="313">
        <v>1</v>
      </c>
      <c r="D210" s="313">
        <v>1</v>
      </c>
      <c r="E210" s="313">
        <v>1</v>
      </c>
      <c r="F210" s="313">
        <v>1</v>
      </c>
      <c r="G210" s="313">
        <v>1</v>
      </c>
      <c r="H210" s="313">
        <v>1</v>
      </c>
      <c r="I210" s="313">
        <v>1</v>
      </c>
      <c r="J210" s="313">
        <v>1</v>
      </c>
      <c r="K210" s="313">
        <v>1</v>
      </c>
      <c r="L210" s="313">
        <v>1</v>
      </c>
      <c r="M210" s="313">
        <v>1</v>
      </c>
    </row>
    <row r="211" spans="1:13" s="171" customFormat="1" x14ac:dyDescent="0.2">
      <c r="A211" s="128" t="s">
        <v>4161</v>
      </c>
      <c r="B211" s="313">
        <v>1</v>
      </c>
      <c r="C211" s="313">
        <v>1</v>
      </c>
      <c r="D211" s="313">
        <v>1</v>
      </c>
      <c r="E211" s="313">
        <v>1</v>
      </c>
      <c r="F211" s="313">
        <v>1</v>
      </c>
      <c r="G211" s="313">
        <v>1</v>
      </c>
      <c r="H211" s="313">
        <v>1</v>
      </c>
      <c r="I211" s="313">
        <v>1</v>
      </c>
      <c r="J211" s="313">
        <v>1</v>
      </c>
      <c r="K211" s="313">
        <v>1</v>
      </c>
      <c r="L211" s="313">
        <v>1</v>
      </c>
      <c r="M211" s="313">
        <v>1</v>
      </c>
    </row>
    <row r="212" spans="1:13" s="171" customFormat="1" x14ac:dyDescent="0.2">
      <c r="A212" s="172" t="s">
        <v>4162</v>
      </c>
      <c r="B212" s="313">
        <v>0</v>
      </c>
      <c r="C212" s="313">
        <v>0</v>
      </c>
      <c r="D212" s="313">
        <v>0</v>
      </c>
      <c r="E212" s="313">
        <v>0</v>
      </c>
      <c r="F212" s="313">
        <v>0</v>
      </c>
      <c r="G212" s="313">
        <v>0</v>
      </c>
      <c r="H212" s="313">
        <v>0</v>
      </c>
      <c r="I212" s="313">
        <v>0</v>
      </c>
      <c r="J212" s="313">
        <v>0</v>
      </c>
      <c r="K212" s="313">
        <v>0</v>
      </c>
      <c r="L212" s="313">
        <v>0</v>
      </c>
      <c r="M212" s="313">
        <v>0</v>
      </c>
    </row>
    <row r="213" spans="1:13" s="171" customFormat="1" x14ac:dyDescent="0.2">
      <c r="A213" s="128" t="s">
        <v>4163</v>
      </c>
      <c r="B213" s="313">
        <v>1</v>
      </c>
      <c r="C213" s="313">
        <v>1</v>
      </c>
      <c r="D213" s="313">
        <v>1</v>
      </c>
      <c r="E213" s="313">
        <v>1</v>
      </c>
      <c r="F213" s="313">
        <v>1</v>
      </c>
      <c r="G213" s="313">
        <v>1</v>
      </c>
      <c r="H213" s="313">
        <v>1</v>
      </c>
      <c r="I213" s="313">
        <v>1</v>
      </c>
      <c r="J213" s="313">
        <v>1</v>
      </c>
      <c r="K213" s="313">
        <v>1</v>
      </c>
      <c r="L213" s="313">
        <v>1</v>
      </c>
      <c r="M213" s="313">
        <v>1</v>
      </c>
    </row>
    <row r="214" spans="1:13" s="171" customFormat="1" x14ac:dyDescent="0.2">
      <c r="A214" s="128" t="s">
        <v>4164</v>
      </c>
      <c r="B214" s="313">
        <v>1</v>
      </c>
      <c r="C214" s="313">
        <v>1</v>
      </c>
      <c r="D214" s="313">
        <v>1</v>
      </c>
      <c r="E214" s="313">
        <v>1</v>
      </c>
      <c r="F214" s="313">
        <v>1</v>
      </c>
      <c r="G214" s="313">
        <v>1</v>
      </c>
      <c r="H214" s="313">
        <v>1</v>
      </c>
      <c r="I214" s="313">
        <v>1</v>
      </c>
      <c r="J214" s="313">
        <v>1</v>
      </c>
      <c r="K214" s="313">
        <v>1</v>
      </c>
      <c r="L214" s="313">
        <v>1</v>
      </c>
      <c r="M214" s="313">
        <v>1</v>
      </c>
    </row>
    <row r="215" spans="1:13" s="171" customFormat="1" x14ac:dyDescent="0.2">
      <c r="A215" s="172" t="s">
        <v>4578</v>
      </c>
      <c r="B215" s="313">
        <v>0</v>
      </c>
      <c r="C215" s="313">
        <v>0</v>
      </c>
      <c r="D215" s="313">
        <v>0</v>
      </c>
      <c r="E215" s="313">
        <v>0</v>
      </c>
      <c r="F215" s="313">
        <v>0</v>
      </c>
      <c r="G215" s="313">
        <v>0</v>
      </c>
      <c r="H215" s="313">
        <v>0</v>
      </c>
      <c r="I215" s="313">
        <v>0</v>
      </c>
      <c r="J215" s="313">
        <v>0</v>
      </c>
      <c r="K215" s="313">
        <v>0</v>
      </c>
      <c r="L215" s="313">
        <v>0</v>
      </c>
      <c r="M215" s="313">
        <v>0</v>
      </c>
    </row>
    <row r="216" spans="1:13" s="171" customFormat="1" x14ac:dyDescent="0.2">
      <c r="A216" s="128" t="s">
        <v>4166</v>
      </c>
      <c r="B216" s="313">
        <v>1</v>
      </c>
      <c r="C216" s="313">
        <v>1</v>
      </c>
      <c r="D216" s="313">
        <v>1</v>
      </c>
      <c r="E216" s="313">
        <v>1</v>
      </c>
      <c r="F216" s="313">
        <v>1</v>
      </c>
      <c r="G216" s="313">
        <v>1</v>
      </c>
      <c r="H216" s="313">
        <v>1</v>
      </c>
      <c r="I216" s="313">
        <v>1</v>
      </c>
      <c r="J216" s="313">
        <v>1</v>
      </c>
      <c r="K216" s="313">
        <v>1</v>
      </c>
      <c r="L216" s="313">
        <v>1</v>
      </c>
      <c r="M216" s="313">
        <v>1</v>
      </c>
    </row>
    <row r="217" spans="1:13" s="171" customFormat="1" x14ac:dyDescent="0.2">
      <c r="A217" s="128" t="s">
        <v>4167</v>
      </c>
      <c r="B217" s="313">
        <v>1</v>
      </c>
      <c r="C217" s="313">
        <v>1</v>
      </c>
      <c r="D217" s="313">
        <v>1</v>
      </c>
      <c r="E217" s="313">
        <v>1</v>
      </c>
      <c r="F217" s="313">
        <v>1</v>
      </c>
      <c r="G217" s="313">
        <v>1</v>
      </c>
      <c r="H217" s="313">
        <v>1</v>
      </c>
      <c r="I217" s="313">
        <v>1</v>
      </c>
      <c r="J217" s="313">
        <v>1</v>
      </c>
      <c r="K217" s="313">
        <v>1</v>
      </c>
      <c r="L217" s="313">
        <v>1</v>
      </c>
      <c r="M217" s="313">
        <v>1</v>
      </c>
    </row>
    <row r="218" spans="1:13" s="171" customFormat="1" x14ac:dyDescent="0.2">
      <c r="A218" s="128" t="s">
        <v>4168</v>
      </c>
      <c r="B218" s="313">
        <v>1</v>
      </c>
      <c r="C218" s="313">
        <v>1</v>
      </c>
      <c r="D218" s="313">
        <v>1</v>
      </c>
      <c r="E218" s="313">
        <v>1</v>
      </c>
      <c r="F218" s="313">
        <v>1</v>
      </c>
      <c r="G218" s="313">
        <v>1</v>
      </c>
      <c r="H218" s="313">
        <v>1</v>
      </c>
      <c r="I218" s="313">
        <v>1</v>
      </c>
      <c r="J218" s="313">
        <v>1</v>
      </c>
      <c r="K218" s="313">
        <v>1</v>
      </c>
      <c r="L218" s="313">
        <v>1</v>
      </c>
      <c r="M218" s="313">
        <v>1</v>
      </c>
    </row>
    <row r="219" spans="1:13" s="171" customFormat="1" x14ac:dyDescent="0.2">
      <c r="A219" s="172" t="s">
        <v>4169</v>
      </c>
      <c r="B219" s="313">
        <v>0</v>
      </c>
      <c r="C219" s="313">
        <v>0</v>
      </c>
      <c r="D219" s="313">
        <v>0</v>
      </c>
      <c r="E219" s="313">
        <v>0</v>
      </c>
      <c r="F219" s="313">
        <v>0</v>
      </c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</row>
    <row r="220" spans="1:13" s="171" customFormat="1" x14ac:dyDescent="0.2">
      <c r="A220" s="172" t="s">
        <v>4170</v>
      </c>
      <c r="B220" s="313">
        <v>0</v>
      </c>
      <c r="C220" s="313">
        <v>0</v>
      </c>
      <c r="D220" s="313">
        <v>0</v>
      </c>
      <c r="E220" s="313">
        <v>0</v>
      </c>
      <c r="F220" s="313">
        <v>0</v>
      </c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</row>
    <row r="221" spans="1:13" x14ac:dyDescent="0.2">
      <c r="A221" s="27" t="s">
        <v>4171</v>
      </c>
      <c r="B221" s="313"/>
      <c r="C221" s="313"/>
      <c r="D221" s="313"/>
      <c r="E221" s="313"/>
      <c r="F221" s="313"/>
      <c r="G221" s="313"/>
      <c r="H221" s="313"/>
      <c r="I221" s="313"/>
      <c r="J221" s="313"/>
      <c r="K221" s="313"/>
      <c r="L221" s="313"/>
      <c r="M221" s="313"/>
    </row>
    <row r="222" spans="1:13" x14ac:dyDescent="0.2">
      <c r="A222" s="30" t="s">
        <v>4172</v>
      </c>
      <c r="B222" s="313"/>
      <c r="C222" s="313"/>
      <c r="D222" s="313"/>
      <c r="E222" s="313"/>
      <c r="F222" s="313"/>
      <c r="G222" s="313"/>
      <c r="H222" s="313"/>
      <c r="I222" s="313"/>
      <c r="J222" s="313"/>
      <c r="K222" s="313"/>
      <c r="L222" s="313"/>
      <c r="M222" s="313"/>
    </row>
    <row r="223" spans="1:13" s="171" customFormat="1" x14ac:dyDescent="0.2">
      <c r="A223" s="128" t="s">
        <v>4173</v>
      </c>
      <c r="B223" s="313">
        <v>0.94634138062331496</v>
      </c>
      <c r="C223" s="313">
        <v>0.94713035936359702</v>
      </c>
      <c r="D223" s="313">
        <v>0.94613278826255598</v>
      </c>
      <c r="E223" s="313">
        <v>0.94549193967203504</v>
      </c>
      <c r="F223" s="313">
        <v>0.94676158050552095</v>
      </c>
      <c r="G223" s="313">
        <v>0.95086974296498805</v>
      </c>
      <c r="H223" s="313">
        <v>0.95229094540802295</v>
      </c>
      <c r="I223" s="313">
        <v>0.95472115169558003</v>
      </c>
      <c r="J223" s="313">
        <v>0.95737042926340499</v>
      </c>
      <c r="K223" s="313">
        <v>0.96199034861606203</v>
      </c>
      <c r="L223" s="313">
        <v>0.96046785423782</v>
      </c>
      <c r="M223" s="313">
        <v>0.96484731895784104</v>
      </c>
    </row>
    <row r="224" spans="1:13" s="171" customFormat="1" x14ac:dyDescent="0.2">
      <c r="A224" s="128" t="s">
        <v>4174</v>
      </c>
      <c r="B224" s="313">
        <v>0.94634138062331496</v>
      </c>
      <c r="C224" s="313">
        <v>0.94713035936359702</v>
      </c>
      <c r="D224" s="313">
        <v>0.94613278826255598</v>
      </c>
      <c r="E224" s="313">
        <v>0.94549193967203504</v>
      </c>
      <c r="F224" s="313">
        <v>0.94676158050552095</v>
      </c>
      <c r="G224" s="313">
        <v>0.95086974296498805</v>
      </c>
      <c r="H224" s="313">
        <v>0.95229094540802295</v>
      </c>
      <c r="I224" s="313">
        <v>0.95472115169558003</v>
      </c>
      <c r="J224" s="313">
        <v>0.95737042926340499</v>
      </c>
      <c r="K224" s="313">
        <v>0.96199034861606203</v>
      </c>
      <c r="L224" s="313">
        <v>0.96046785423782</v>
      </c>
      <c r="M224" s="313">
        <v>0.96484731895784104</v>
      </c>
    </row>
    <row r="225" spans="1:13" s="171" customFormat="1" x14ac:dyDescent="0.2">
      <c r="A225" s="128" t="s">
        <v>4175</v>
      </c>
      <c r="B225" s="313">
        <v>0.94634138062331496</v>
      </c>
      <c r="C225" s="313">
        <v>0.94713035936359702</v>
      </c>
      <c r="D225" s="313">
        <v>0.94613278826255598</v>
      </c>
      <c r="E225" s="313">
        <v>0.94549193967203504</v>
      </c>
      <c r="F225" s="313">
        <v>0.94676158050552095</v>
      </c>
      <c r="G225" s="313">
        <v>0.95086974296498805</v>
      </c>
      <c r="H225" s="313">
        <v>0.95229094540802295</v>
      </c>
      <c r="I225" s="313">
        <v>0.95472115169558003</v>
      </c>
      <c r="J225" s="313">
        <v>0.95737042926340499</v>
      </c>
      <c r="K225" s="313">
        <v>0.96199034861606203</v>
      </c>
      <c r="L225" s="313">
        <v>0.96046785423782</v>
      </c>
      <c r="M225" s="313">
        <v>0.96484731895784104</v>
      </c>
    </row>
    <row r="226" spans="1:13" s="171" customFormat="1" x14ac:dyDescent="0.2">
      <c r="A226" s="128" t="s">
        <v>4176</v>
      </c>
      <c r="B226" s="313">
        <v>0</v>
      </c>
      <c r="C226" s="313">
        <v>0</v>
      </c>
      <c r="D226" s="313">
        <v>0</v>
      </c>
      <c r="E226" s="313">
        <v>0</v>
      </c>
      <c r="F226" s="313">
        <v>0</v>
      </c>
      <c r="G226" s="313">
        <v>0</v>
      </c>
      <c r="H226" s="313">
        <v>0</v>
      </c>
      <c r="I226" s="313">
        <v>0</v>
      </c>
      <c r="J226" s="313">
        <v>0</v>
      </c>
      <c r="K226" s="313">
        <v>0</v>
      </c>
      <c r="L226" s="313">
        <v>0</v>
      </c>
      <c r="M226" s="313">
        <v>0</v>
      </c>
    </row>
    <row r="227" spans="1:13" s="171" customFormat="1" x14ac:dyDescent="0.2">
      <c r="A227" s="128" t="s">
        <v>4177</v>
      </c>
      <c r="B227" s="313">
        <v>1</v>
      </c>
      <c r="C227" s="313">
        <v>1</v>
      </c>
      <c r="D227" s="313">
        <v>1</v>
      </c>
      <c r="E227" s="313">
        <v>1</v>
      </c>
      <c r="F227" s="313">
        <v>1</v>
      </c>
      <c r="G227" s="313">
        <v>1</v>
      </c>
      <c r="H227" s="313">
        <v>1</v>
      </c>
      <c r="I227" s="313">
        <v>1</v>
      </c>
      <c r="J227" s="313">
        <v>1</v>
      </c>
      <c r="K227" s="313">
        <v>1</v>
      </c>
      <c r="L227" s="313">
        <v>1</v>
      </c>
      <c r="M227" s="313">
        <v>1</v>
      </c>
    </row>
    <row r="228" spans="1:13" s="171" customFormat="1" x14ac:dyDescent="0.2">
      <c r="A228" s="128" t="s">
        <v>4178</v>
      </c>
      <c r="B228" s="313">
        <v>0.94634138062331496</v>
      </c>
      <c r="C228" s="313">
        <v>0.94713035936359702</v>
      </c>
      <c r="D228" s="313">
        <v>0.94613278826255598</v>
      </c>
      <c r="E228" s="313">
        <v>0.94549193967203504</v>
      </c>
      <c r="F228" s="313">
        <v>0.94676158050552095</v>
      </c>
      <c r="G228" s="313">
        <v>0.95086974296498805</v>
      </c>
      <c r="H228" s="313">
        <v>0.95229094540802295</v>
      </c>
      <c r="I228" s="313">
        <v>0.95472115169558003</v>
      </c>
      <c r="J228" s="313">
        <v>0.95737042926340499</v>
      </c>
      <c r="K228" s="313">
        <v>0.96199034861606203</v>
      </c>
      <c r="L228" s="313">
        <v>0.96046785423782</v>
      </c>
      <c r="M228" s="313">
        <v>0.96484731895784104</v>
      </c>
    </row>
    <row r="229" spans="1:13" s="171" customFormat="1" x14ac:dyDescent="0.2">
      <c r="A229" s="128" t="s">
        <v>4179</v>
      </c>
      <c r="B229" s="313">
        <v>1</v>
      </c>
      <c r="C229" s="313">
        <v>1</v>
      </c>
      <c r="D229" s="313">
        <v>1</v>
      </c>
      <c r="E229" s="313">
        <v>1</v>
      </c>
      <c r="F229" s="313">
        <v>1</v>
      </c>
      <c r="G229" s="313">
        <v>1</v>
      </c>
      <c r="H229" s="313">
        <v>1</v>
      </c>
      <c r="I229" s="313">
        <v>1</v>
      </c>
      <c r="J229" s="313">
        <v>1</v>
      </c>
      <c r="K229" s="313">
        <v>1</v>
      </c>
      <c r="L229" s="313">
        <v>1</v>
      </c>
      <c r="M229" s="313">
        <v>1</v>
      </c>
    </row>
    <row r="230" spans="1:13" s="171" customFormat="1" x14ac:dyDescent="0.2">
      <c r="A230" s="128" t="s">
        <v>4180</v>
      </c>
      <c r="B230" s="313">
        <v>0.94634138062331496</v>
      </c>
      <c r="C230" s="313">
        <v>0.94713035936359702</v>
      </c>
      <c r="D230" s="313">
        <v>0.94613278826255598</v>
      </c>
      <c r="E230" s="313">
        <v>0.94549193967203504</v>
      </c>
      <c r="F230" s="313">
        <v>0.94676158050552095</v>
      </c>
      <c r="G230" s="313">
        <v>0.95086974296498805</v>
      </c>
      <c r="H230" s="313">
        <v>0.95229094540802295</v>
      </c>
      <c r="I230" s="313">
        <v>0.95472115169558003</v>
      </c>
      <c r="J230" s="313">
        <v>0.95737042926340499</v>
      </c>
      <c r="K230" s="313">
        <v>0.96199034861606203</v>
      </c>
      <c r="L230" s="313">
        <v>0.96046785423782</v>
      </c>
      <c r="M230" s="313">
        <v>0.96484731895784104</v>
      </c>
    </row>
    <row r="231" spans="1:13" s="171" customFormat="1" x14ac:dyDescent="0.2">
      <c r="A231" s="128" t="s">
        <v>4181</v>
      </c>
      <c r="B231" s="313">
        <v>0.94634138062331496</v>
      </c>
      <c r="C231" s="313">
        <v>0.94713035936359702</v>
      </c>
      <c r="D231" s="313">
        <v>0.94613278826255598</v>
      </c>
      <c r="E231" s="313">
        <v>0.94549193967203504</v>
      </c>
      <c r="F231" s="313">
        <v>0.94676158050552095</v>
      </c>
      <c r="G231" s="313">
        <v>0.95086974296498805</v>
      </c>
      <c r="H231" s="313">
        <v>0.95229094540802295</v>
      </c>
      <c r="I231" s="313">
        <v>0.95472115169558003</v>
      </c>
      <c r="J231" s="313">
        <v>0.95737042926340499</v>
      </c>
      <c r="K231" s="313">
        <v>0.96199034861606203</v>
      </c>
      <c r="L231" s="313">
        <v>0.96046785423782</v>
      </c>
      <c r="M231" s="313">
        <v>0.96484731895784104</v>
      </c>
    </row>
    <row r="232" spans="1:13" s="171" customFormat="1" x14ac:dyDescent="0.2">
      <c r="A232" s="128" t="s">
        <v>4182</v>
      </c>
      <c r="B232" s="313">
        <v>1</v>
      </c>
      <c r="C232" s="313">
        <v>1</v>
      </c>
      <c r="D232" s="313">
        <v>1</v>
      </c>
      <c r="E232" s="313">
        <v>1</v>
      </c>
      <c r="F232" s="313">
        <v>1</v>
      </c>
      <c r="G232" s="313">
        <v>1</v>
      </c>
      <c r="H232" s="313">
        <v>1</v>
      </c>
      <c r="I232" s="313">
        <v>1</v>
      </c>
      <c r="J232" s="313">
        <v>1</v>
      </c>
      <c r="K232" s="313">
        <v>1</v>
      </c>
      <c r="L232" s="313">
        <v>1</v>
      </c>
      <c r="M232" s="313">
        <v>1</v>
      </c>
    </row>
    <row r="233" spans="1:13" s="171" customFormat="1" x14ac:dyDescent="0.2">
      <c r="A233" s="128" t="s">
        <v>4183</v>
      </c>
      <c r="B233" s="313">
        <v>1</v>
      </c>
      <c r="C233" s="313">
        <v>1</v>
      </c>
      <c r="D233" s="313">
        <v>1</v>
      </c>
      <c r="E233" s="313">
        <v>1</v>
      </c>
      <c r="F233" s="313">
        <v>1</v>
      </c>
      <c r="G233" s="313">
        <v>1</v>
      </c>
      <c r="H233" s="313">
        <v>1</v>
      </c>
      <c r="I233" s="313">
        <v>1</v>
      </c>
      <c r="J233" s="313">
        <v>1</v>
      </c>
      <c r="K233" s="313">
        <v>1</v>
      </c>
      <c r="L233" s="313">
        <v>1</v>
      </c>
      <c r="M233" s="313">
        <v>1</v>
      </c>
    </row>
    <row r="234" spans="1:13" s="171" customFormat="1" x14ac:dyDescent="0.2">
      <c r="A234" s="128" t="s">
        <v>4184</v>
      </c>
      <c r="B234" s="313">
        <v>1</v>
      </c>
      <c r="C234" s="313">
        <v>1</v>
      </c>
      <c r="D234" s="313">
        <v>1</v>
      </c>
      <c r="E234" s="313">
        <v>1</v>
      </c>
      <c r="F234" s="313">
        <v>1</v>
      </c>
      <c r="G234" s="313">
        <v>1</v>
      </c>
      <c r="H234" s="313">
        <v>1</v>
      </c>
      <c r="I234" s="313">
        <v>1</v>
      </c>
      <c r="J234" s="313">
        <v>1</v>
      </c>
      <c r="K234" s="313">
        <v>1</v>
      </c>
      <c r="L234" s="313">
        <v>1</v>
      </c>
      <c r="M234" s="313">
        <v>1</v>
      </c>
    </row>
    <row r="235" spans="1:13" s="171" customFormat="1" x14ac:dyDescent="0.2">
      <c r="A235" s="128" t="s">
        <v>4185</v>
      </c>
      <c r="B235" s="313">
        <v>1</v>
      </c>
      <c r="C235" s="313">
        <v>1</v>
      </c>
      <c r="D235" s="313">
        <v>1</v>
      </c>
      <c r="E235" s="313">
        <v>1</v>
      </c>
      <c r="F235" s="313">
        <v>1</v>
      </c>
      <c r="G235" s="313">
        <v>1</v>
      </c>
      <c r="H235" s="313">
        <v>1</v>
      </c>
      <c r="I235" s="313">
        <v>1</v>
      </c>
      <c r="J235" s="313">
        <v>1</v>
      </c>
      <c r="K235" s="313">
        <v>1</v>
      </c>
      <c r="L235" s="313">
        <v>1</v>
      </c>
      <c r="M235" s="313">
        <v>1</v>
      </c>
    </row>
    <row r="236" spans="1:13" s="171" customFormat="1" x14ac:dyDescent="0.2">
      <c r="A236" s="128" t="s">
        <v>4186</v>
      </c>
      <c r="B236" s="313">
        <v>0.94634138062331496</v>
      </c>
      <c r="C236" s="313">
        <v>0.94713035936359702</v>
      </c>
      <c r="D236" s="313">
        <v>0.94613278826255598</v>
      </c>
      <c r="E236" s="313">
        <v>0.94549193967203504</v>
      </c>
      <c r="F236" s="313">
        <v>0.94676158050552095</v>
      </c>
      <c r="G236" s="313">
        <v>0.95086974296498805</v>
      </c>
      <c r="H236" s="313">
        <v>0.95229094540802295</v>
      </c>
      <c r="I236" s="313">
        <v>0.95472115169558003</v>
      </c>
      <c r="J236" s="313">
        <v>0.95737042926340499</v>
      </c>
      <c r="K236" s="313">
        <v>0.96199034861606203</v>
      </c>
      <c r="L236" s="313">
        <v>0.96046785423782</v>
      </c>
      <c r="M236" s="313">
        <v>0.96484731895784104</v>
      </c>
    </row>
    <row r="237" spans="1:13" s="171" customFormat="1" x14ac:dyDescent="0.2">
      <c r="A237" s="128" t="s">
        <v>4187</v>
      </c>
      <c r="B237" s="313">
        <v>0.94634138062331496</v>
      </c>
      <c r="C237" s="313">
        <v>0.94713035936359702</v>
      </c>
      <c r="D237" s="313">
        <v>0.94613278826255598</v>
      </c>
      <c r="E237" s="313">
        <v>0.94549193967203504</v>
      </c>
      <c r="F237" s="313">
        <v>0.94676158050552095</v>
      </c>
      <c r="G237" s="313">
        <v>0.95086974296498805</v>
      </c>
      <c r="H237" s="313">
        <v>0.95229094540802295</v>
      </c>
      <c r="I237" s="313">
        <v>0.95472115169558003</v>
      </c>
      <c r="J237" s="313">
        <v>0.95737042926340499</v>
      </c>
      <c r="K237" s="313">
        <v>0.96199034861606203</v>
      </c>
      <c r="L237" s="313">
        <v>0.96046785423782</v>
      </c>
      <c r="M237" s="313">
        <v>0.96484731895784104</v>
      </c>
    </row>
    <row r="238" spans="1:13" s="171" customFormat="1" x14ac:dyDescent="0.2">
      <c r="A238" s="128" t="s">
        <v>4188</v>
      </c>
      <c r="B238" s="313">
        <v>1</v>
      </c>
      <c r="C238" s="313">
        <v>1</v>
      </c>
      <c r="D238" s="313">
        <v>1</v>
      </c>
      <c r="E238" s="313">
        <v>1</v>
      </c>
      <c r="F238" s="313">
        <v>1</v>
      </c>
      <c r="G238" s="313">
        <v>1</v>
      </c>
      <c r="H238" s="313">
        <v>1</v>
      </c>
      <c r="I238" s="313">
        <v>1</v>
      </c>
      <c r="J238" s="313">
        <v>1</v>
      </c>
      <c r="K238" s="313">
        <v>1</v>
      </c>
      <c r="L238" s="313">
        <v>1</v>
      </c>
      <c r="M238" s="313">
        <v>1</v>
      </c>
    </row>
    <row r="239" spans="1:13" s="171" customFormat="1" x14ac:dyDescent="0.2">
      <c r="A239" s="128" t="s">
        <v>4189</v>
      </c>
      <c r="B239" s="313">
        <v>0.94634138062331496</v>
      </c>
      <c r="C239" s="313">
        <v>0.94713035936359702</v>
      </c>
      <c r="D239" s="313">
        <v>0.94613278826255598</v>
      </c>
      <c r="E239" s="313">
        <v>0.94549193967203504</v>
      </c>
      <c r="F239" s="313">
        <v>0.94676158050552095</v>
      </c>
      <c r="G239" s="313">
        <v>0.95086974296498805</v>
      </c>
      <c r="H239" s="313">
        <v>0.95229094540802295</v>
      </c>
      <c r="I239" s="313">
        <v>0.95472115169558003</v>
      </c>
      <c r="J239" s="313">
        <v>0.95737042926340499</v>
      </c>
      <c r="K239" s="313">
        <v>0.96199034861606203</v>
      </c>
      <c r="L239" s="313">
        <v>0.96046785423782</v>
      </c>
      <c r="M239" s="313">
        <v>0.96484731895784104</v>
      </c>
    </row>
    <row r="240" spans="1:13" x14ac:dyDescent="0.2">
      <c r="A240" s="27" t="s">
        <v>4190</v>
      </c>
      <c r="B240" s="313">
        <v>946.34138062331499</v>
      </c>
      <c r="C240" s="313">
        <v>947.13035936359699</v>
      </c>
      <c r="D240" s="313">
        <v>946.13278826255601</v>
      </c>
      <c r="E240" s="313">
        <v>945.49193967203496</v>
      </c>
      <c r="F240" s="313">
        <v>946.76158050552101</v>
      </c>
      <c r="G240" s="313">
        <v>950.86974296498795</v>
      </c>
      <c r="H240" s="313">
        <v>952.29094540802305</v>
      </c>
      <c r="I240" s="313">
        <v>954.72115169558003</v>
      </c>
      <c r="J240" s="313">
        <v>957.37042926340496</v>
      </c>
      <c r="K240" s="313">
        <v>961.99034861606197</v>
      </c>
      <c r="L240" s="313">
        <v>960.46785423782001</v>
      </c>
      <c r="M240" s="313">
        <v>964.84731895784103</v>
      </c>
    </row>
    <row r="241" spans="1:13" s="171" customFormat="1" x14ac:dyDescent="0.2">
      <c r="A241" s="128" t="s">
        <v>4191</v>
      </c>
      <c r="B241" s="313">
        <v>0.94634138062331496</v>
      </c>
      <c r="C241" s="313">
        <v>0.94713035936359702</v>
      </c>
      <c r="D241" s="313">
        <v>0.94613278826255598</v>
      </c>
      <c r="E241" s="313">
        <v>0.94549193967203504</v>
      </c>
      <c r="F241" s="313">
        <v>0.94676158050552095</v>
      </c>
      <c r="G241" s="313">
        <v>0.95086974296498805</v>
      </c>
      <c r="H241" s="313">
        <v>0.95229094540802295</v>
      </c>
      <c r="I241" s="313">
        <v>0.95472115169558003</v>
      </c>
      <c r="J241" s="313">
        <v>0.95737042926340499</v>
      </c>
      <c r="K241" s="313">
        <v>0.96199034861606203</v>
      </c>
      <c r="L241" s="313">
        <v>0.96046785423782</v>
      </c>
      <c r="M241" s="313">
        <v>0.96484731895784104</v>
      </c>
    </row>
    <row r="242" spans="1:13" s="171" customFormat="1" x14ac:dyDescent="0.2">
      <c r="A242" s="128" t="s">
        <v>4192</v>
      </c>
      <c r="B242" s="313">
        <v>1</v>
      </c>
      <c r="C242" s="313">
        <v>1</v>
      </c>
      <c r="D242" s="313">
        <v>1</v>
      </c>
      <c r="E242" s="313">
        <v>1</v>
      </c>
      <c r="F242" s="313">
        <v>1</v>
      </c>
      <c r="G242" s="313">
        <v>1</v>
      </c>
      <c r="H242" s="313">
        <v>1</v>
      </c>
      <c r="I242" s="313">
        <v>1</v>
      </c>
      <c r="J242" s="313">
        <v>1</v>
      </c>
      <c r="K242" s="313">
        <v>1</v>
      </c>
      <c r="L242" s="313">
        <v>1</v>
      </c>
      <c r="M242" s="313">
        <v>1</v>
      </c>
    </row>
    <row r="243" spans="1:13" s="166" customFormat="1" x14ac:dyDescent="0.2">
      <c r="A243" s="165" t="s">
        <v>4193</v>
      </c>
      <c r="B243" s="313">
        <v>1</v>
      </c>
      <c r="C243" s="313">
        <v>1</v>
      </c>
      <c r="D243" s="313">
        <v>1</v>
      </c>
      <c r="E243" s="313">
        <v>1</v>
      </c>
      <c r="F243" s="313">
        <v>1</v>
      </c>
      <c r="G243" s="313">
        <v>1</v>
      </c>
      <c r="H243" s="313">
        <v>1</v>
      </c>
      <c r="I243" s="313">
        <v>1</v>
      </c>
      <c r="J243" s="313">
        <v>1</v>
      </c>
      <c r="K243" s="313">
        <v>1</v>
      </c>
      <c r="L243" s="313">
        <v>1</v>
      </c>
      <c r="M243" s="313">
        <v>1</v>
      </c>
    </row>
    <row r="244" spans="1:13" s="171" customFormat="1" x14ac:dyDescent="0.2">
      <c r="A244" s="128" t="s">
        <v>4194</v>
      </c>
      <c r="B244" s="313">
        <v>1</v>
      </c>
      <c r="C244" s="313">
        <v>1</v>
      </c>
      <c r="D244" s="313">
        <v>1</v>
      </c>
      <c r="E244" s="313">
        <v>1</v>
      </c>
      <c r="F244" s="313">
        <v>1</v>
      </c>
      <c r="G244" s="313">
        <v>1</v>
      </c>
      <c r="H244" s="313">
        <v>1</v>
      </c>
      <c r="I244" s="313">
        <v>1</v>
      </c>
      <c r="J244" s="313">
        <v>1</v>
      </c>
      <c r="K244" s="313">
        <v>1</v>
      </c>
      <c r="L244" s="313">
        <v>1</v>
      </c>
      <c r="M244" s="313">
        <v>1</v>
      </c>
    </row>
    <row r="245" spans="1:13" s="171" customFormat="1" x14ac:dyDescent="0.2">
      <c r="A245" s="128" t="s">
        <v>4195</v>
      </c>
      <c r="B245" s="313">
        <v>0.94634138062331496</v>
      </c>
      <c r="C245" s="313">
        <v>0.94713035936359702</v>
      </c>
      <c r="D245" s="313">
        <v>0.94613278826255598</v>
      </c>
      <c r="E245" s="313">
        <v>0.94549193967203504</v>
      </c>
      <c r="F245" s="313">
        <v>0.94676158050552095</v>
      </c>
      <c r="G245" s="313">
        <v>0.95086974296498805</v>
      </c>
      <c r="H245" s="313">
        <v>0.95229094540802295</v>
      </c>
      <c r="I245" s="313">
        <v>0.95472115169558003</v>
      </c>
      <c r="J245" s="313">
        <v>0.95737042926340499</v>
      </c>
      <c r="K245" s="313">
        <v>0.96199034861606203</v>
      </c>
      <c r="L245" s="313">
        <v>0.96046785423782</v>
      </c>
      <c r="M245" s="313">
        <v>0.96484731895784104</v>
      </c>
    </row>
    <row r="246" spans="1:13" s="171" customFormat="1" x14ac:dyDescent="0.2">
      <c r="A246" s="128" t="s">
        <v>4196</v>
      </c>
      <c r="B246" s="313">
        <v>1</v>
      </c>
      <c r="C246" s="313">
        <v>1</v>
      </c>
      <c r="D246" s="313">
        <v>1</v>
      </c>
      <c r="E246" s="313">
        <v>1</v>
      </c>
      <c r="F246" s="313">
        <v>1</v>
      </c>
      <c r="G246" s="313">
        <v>1</v>
      </c>
      <c r="H246" s="313">
        <v>1</v>
      </c>
      <c r="I246" s="313">
        <v>1</v>
      </c>
      <c r="J246" s="313">
        <v>1</v>
      </c>
      <c r="K246" s="313">
        <v>1</v>
      </c>
      <c r="L246" s="313">
        <v>1</v>
      </c>
      <c r="M246" s="313">
        <v>1</v>
      </c>
    </row>
    <row r="247" spans="1:13" s="171" customFormat="1" x14ac:dyDescent="0.2">
      <c r="A247" s="128" t="s">
        <v>4197</v>
      </c>
      <c r="B247" s="313">
        <v>1</v>
      </c>
      <c r="C247" s="313">
        <v>1</v>
      </c>
      <c r="D247" s="313">
        <v>1</v>
      </c>
      <c r="E247" s="313">
        <v>1</v>
      </c>
      <c r="F247" s="313">
        <v>1</v>
      </c>
      <c r="G247" s="313">
        <v>1</v>
      </c>
      <c r="H247" s="313">
        <v>1</v>
      </c>
      <c r="I247" s="313">
        <v>1</v>
      </c>
      <c r="J247" s="313">
        <v>1</v>
      </c>
      <c r="K247" s="313">
        <v>1</v>
      </c>
      <c r="L247" s="313">
        <v>1</v>
      </c>
      <c r="M247" s="313">
        <v>1</v>
      </c>
    </row>
    <row r="248" spans="1:13" s="171" customFormat="1" x14ac:dyDescent="0.2">
      <c r="A248" s="128" t="s">
        <v>4198</v>
      </c>
      <c r="B248" s="313">
        <v>1</v>
      </c>
      <c r="C248" s="313">
        <v>1</v>
      </c>
      <c r="D248" s="313">
        <v>1</v>
      </c>
      <c r="E248" s="313">
        <v>1</v>
      </c>
      <c r="F248" s="313">
        <v>1</v>
      </c>
      <c r="G248" s="313">
        <v>1</v>
      </c>
      <c r="H248" s="313">
        <v>1</v>
      </c>
      <c r="I248" s="313">
        <v>1</v>
      </c>
      <c r="J248" s="313">
        <v>1</v>
      </c>
      <c r="K248" s="313">
        <v>1</v>
      </c>
      <c r="L248" s="313">
        <v>1</v>
      </c>
      <c r="M248" s="313">
        <v>1</v>
      </c>
    </row>
    <row r="249" spans="1:13" s="171" customFormat="1" x14ac:dyDescent="0.2">
      <c r="A249" s="128" t="s">
        <v>4199</v>
      </c>
      <c r="B249" s="313">
        <v>1</v>
      </c>
      <c r="C249" s="313">
        <v>1</v>
      </c>
      <c r="D249" s="313">
        <v>1</v>
      </c>
      <c r="E249" s="313">
        <v>1</v>
      </c>
      <c r="F249" s="313">
        <v>1</v>
      </c>
      <c r="G249" s="313">
        <v>1</v>
      </c>
      <c r="H249" s="313">
        <v>1</v>
      </c>
      <c r="I249" s="313">
        <v>1</v>
      </c>
      <c r="J249" s="313">
        <v>1</v>
      </c>
      <c r="K249" s="313">
        <v>1</v>
      </c>
      <c r="L249" s="313">
        <v>1</v>
      </c>
      <c r="M249" s="313">
        <v>1</v>
      </c>
    </row>
    <row r="250" spans="1:13" s="171" customFormat="1" x14ac:dyDescent="0.2">
      <c r="A250" s="128" t="s">
        <v>4200</v>
      </c>
      <c r="B250" s="313">
        <v>0.94634138062331496</v>
      </c>
      <c r="C250" s="313">
        <v>0.94713035936359702</v>
      </c>
      <c r="D250" s="313">
        <v>0.94613278826255598</v>
      </c>
      <c r="E250" s="313">
        <v>0.94549193967203504</v>
      </c>
      <c r="F250" s="313">
        <v>0.94676158050552095</v>
      </c>
      <c r="G250" s="313">
        <v>0.95086974296498805</v>
      </c>
      <c r="H250" s="313">
        <v>0.95229094540802295</v>
      </c>
      <c r="I250" s="313">
        <v>0.95472115169558003</v>
      </c>
      <c r="J250" s="313">
        <v>0.95737042926340499</v>
      </c>
      <c r="K250" s="313">
        <v>0.96199034861606203</v>
      </c>
      <c r="L250" s="313">
        <v>0.96046785423782</v>
      </c>
      <c r="M250" s="313">
        <v>0.96484731895784104</v>
      </c>
    </row>
    <row r="251" spans="1:13" x14ac:dyDescent="0.2">
      <c r="A251" s="27" t="s">
        <v>681</v>
      </c>
      <c r="B251" s="313">
        <v>946.34138062331499</v>
      </c>
      <c r="C251" s="313">
        <v>947.13035936359699</v>
      </c>
      <c r="D251" s="313">
        <v>946.13278826255601</v>
      </c>
      <c r="E251" s="313">
        <v>945.49193967203496</v>
      </c>
      <c r="F251" s="313">
        <v>946.76158050552101</v>
      </c>
      <c r="G251" s="313">
        <v>950.86974296498795</v>
      </c>
      <c r="H251" s="313">
        <v>952.29094540802305</v>
      </c>
      <c r="I251" s="313">
        <v>954.72115169558003</v>
      </c>
      <c r="J251" s="313">
        <v>957.37042926340496</v>
      </c>
      <c r="K251" s="313">
        <v>961.99034861606197</v>
      </c>
      <c r="L251" s="313">
        <v>960.46785423782001</v>
      </c>
      <c r="M251" s="313">
        <v>964.84731895784103</v>
      </c>
    </row>
    <row r="252" spans="1:13" s="171" customFormat="1" x14ac:dyDescent="0.2">
      <c r="A252" s="128" t="s">
        <v>4201</v>
      </c>
      <c r="B252" s="313">
        <v>1</v>
      </c>
      <c r="C252" s="313">
        <v>1</v>
      </c>
      <c r="D252" s="313">
        <v>1</v>
      </c>
      <c r="E252" s="313">
        <v>1</v>
      </c>
      <c r="F252" s="313">
        <v>1</v>
      </c>
      <c r="G252" s="313">
        <v>1</v>
      </c>
      <c r="H252" s="313">
        <v>1</v>
      </c>
      <c r="I252" s="313">
        <v>1</v>
      </c>
      <c r="J252" s="313">
        <v>1</v>
      </c>
      <c r="K252" s="313">
        <v>1</v>
      </c>
      <c r="L252" s="313">
        <v>1</v>
      </c>
      <c r="M252" s="313">
        <v>1</v>
      </c>
    </row>
    <row r="253" spans="1:13" x14ac:dyDescent="0.2">
      <c r="A253" s="27" t="s">
        <v>4202</v>
      </c>
      <c r="B253" s="313">
        <v>1000</v>
      </c>
      <c r="C253" s="313">
        <v>1000</v>
      </c>
      <c r="D253" s="313">
        <v>1000</v>
      </c>
      <c r="E253" s="313">
        <v>1000</v>
      </c>
      <c r="F253" s="313">
        <v>1000</v>
      </c>
      <c r="G253" s="313">
        <v>1000</v>
      </c>
      <c r="H253" s="313">
        <v>1000</v>
      </c>
      <c r="I253" s="313">
        <v>1000</v>
      </c>
      <c r="J253" s="313">
        <v>1000</v>
      </c>
      <c r="K253" s="313">
        <v>1000</v>
      </c>
      <c r="L253" s="313">
        <v>1000</v>
      </c>
      <c r="M253" s="313">
        <v>1000</v>
      </c>
    </row>
    <row r="254" spans="1:13" s="171" customFormat="1" x14ac:dyDescent="0.2">
      <c r="A254" s="128" t="s">
        <v>4203</v>
      </c>
      <c r="B254" s="313">
        <v>0.94634138062331496</v>
      </c>
      <c r="C254" s="313">
        <v>0.94713035936359702</v>
      </c>
      <c r="D254" s="313">
        <v>0.94613278826255598</v>
      </c>
      <c r="E254" s="313">
        <v>0.94549193967203504</v>
      </c>
      <c r="F254" s="313">
        <v>0.94676158050552095</v>
      </c>
      <c r="G254" s="313">
        <v>0.95086974296498805</v>
      </c>
      <c r="H254" s="313">
        <v>0.95229094540802295</v>
      </c>
      <c r="I254" s="313">
        <v>0.95472115169558003</v>
      </c>
      <c r="J254" s="313">
        <v>0.95737042926340499</v>
      </c>
      <c r="K254" s="313">
        <v>0.96199034861606203</v>
      </c>
      <c r="L254" s="313">
        <v>0.96046785423782</v>
      </c>
      <c r="M254" s="313">
        <v>0.96484731895784104</v>
      </c>
    </row>
    <row r="255" spans="1:13" s="171" customFormat="1" x14ac:dyDescent="0.2">
      <c r="A255" s="128" t="s">
        <v>4204</v>
      </c>
      <c r="B255" s="313">
        <v>0.94634138062331496</v>
      </c>
      <c r="C255" s="313">
        <v>0.94713035936359702</v>
      </c>
      <c r="D255" s="313">
        <v>0.94613278826255598</v>
      </c>
      <c r="E255" s="313">
        <v>0.94549193967203504</v>
      </c>
      <c r="F255" s="313">
        <v>0.94676158050552095</v>
      </c>
      <c r="G255" s="313">
        <v>0.95086974296498805</v>
      </c>
      <c r="H255" s="313">
        <v>0.95229094540802295</v>
      </c>
      <c r="I255" s="313">
        <v>0.95472115169558003</v>
      </c>
      <c r="J255" s="313">
        <v>0.95737042926340499</v>
      </c>
      <c r="K255" s="313">
        <v>0.96199034861606203</v>
      </c>
      <c r="L255" s="313">
        <v>0.96046785423782</v>
      </c>
      <c r="M255" s="313">
        <v>0.96484731895784104</v>
      </c>
    </row>
    <row r="256" spans="1:13" s="171" customFormat="1" x14ac:dyDescent="0.2">
      <c r="A256" s="128" t="s">
        <v>4205</v>
      </c>
      <c r="B256" s="313">
        <v>1</v>
      </c>
      <c r="C256" s="313">
        <v>1</v>
      </c>
      <c r="D256" s="313">
        <v>1</v>
      </c>
      <c r="E256" s="313">
        <v>1</v>
      </c>
      <c r="F256" s="313">
        <v>1</v>
      </c>
      <c r="G256" s="313">
        <v>1</v>
      </c>
      <c r="H256" s="313">
        <v>1</v>
      </c>
      <c r="I256" s="313">
        <v>1</v>
      </c>
      <c r="J256" s="313">
        <v>1</v>
      </c>
      <c r="K256" s="313">
        <v>1</v>
      </c>
      <c r="L256" s="313">
        <v>1</v>
      </c>
      <c r="M256" s="313">
        <v>1</v>
      </c>
    </row>
    <row r="257" spans="1:13" s="171" customFormat="1" x14ac:dyDescent="0.2">
      <c r="A257" s="128" t="s">
        <v>4206</v>
      </c>
      <c r="B257" s="313">
        <v>0.94634138062331496</v>
      </c>
      <c r="C257" s="313">
        <v>0.94713035936359702</v>
      </c>
      <c r="D257" s="313">
        <v>0.94613278826255598</v>
      </c>
      <c r="E257" s="313">
        <v>0.94549193967203504</v>
      </c>
      <c r="F257" s="313">
        <v>0.94676158050552095</v>
      </c>
      <c r="G257" s="313">
        <v>0.95086974296498805</v>
      </c>
      <c r="H257" s="313">
        <v>0.95229094540802295</v>
      </c>
      <c r="I257" s="313">
        <v>0.95472115169558003</v>
      </c>
      <c r="J257" s="313">
        <v>0.95737042926340499</v>
      </c>
      <c r="K257" s="313">
        <v>0.96199034861606203</v>
      </c>
      <c r="L257" s="313">
        <v>0.96046785423782</v>
      </c>
      <c r="M257" s="313">
        <v>0.96484731895784104</v>
      </c>
    </row>
    <row r="258" spans="1:13" s="171" customFormat="1" x14ac:dyDescent="0.2">
      <c r="A258" s="128" t="s">
        <v>4207</v>
      </c>
      <c r="B258" s="313">
        <v>1</v>
      </c>
      <c r="C258" s="313">
        <v>1</v>
      </c>
      <c r="D258" s="313">
        <v>1</v>
      </c>
      <c r="E258" s="313">
        <v>1</v>
      </c>
      <c r="F258" s="313">
        <v>1</v>
      </c>
      <c r="G258" s="313">
        <v>1</v>
      </c>
      <c r="H258" s="313">
        <v>1</v>
      </c>
      <c r="I258" s="313">
        <v>1</v>
      </c>
      <c r="J258" s="313">
        <v>1</v>
      </c>
      <c r="K258" s="313">
        <v>1</v>
      </c>
      <c r="L258" s="313">
        <v>1</v>
      </c>
      <c r="M258" s="313">
        <v>1</v>
      </c>
    </row>
    <row r="259" spans="1:13" s="171" customFormat="1" x14ac:dyDescent="0.2">
      <c r="A259" s="128" t="s">
        <v>4208</v>
      </c>
      <c r="B259" s="313">
        <v>1</v>
      </c>
      <c r="C259" s="313">
        <v>1</v>
      </c>
      <c r="D259" s="313">
        <v>1</v>
      </c>
      <c r="E259" s="313">
        <v>1</v>
      </c>
      <c r="F259" s="313">
        <v>1</v>
      </c>
      <c r="G259" s="313">
        <v>1</v>
      </c>
      <c r="H259" s="313">
        <v>1</v>
      </c>
      <c r="I259" s="313">
        <v>1</v>
      </c>
      <c r="J259" s="313">
        <v>1</v>
      </c>
      <c r="K259" s="313">
        <v>1</v>
      </c>
      <c r="L259" s="313">
        <v>1</v>
      </c>
      <c r="M259" s="313">
        <v>1</v>
      </c>
    </row>
    <row r="260" spans="1:13" s="171" customFormat="1" x14ac:dyDescent="0.2">
      <c r="A260" s="128" t="s">
        <v>4209</v>
      </c>
      <c r="B260" s="313">
        <v>1</v>
      </c>
      <c r="C260" s="313">
        <v>1</v>
      </c>
      <c r="D260" s="313">
        <v>1</v>
      </c>
      <c r="E260" s="313">
        <v>1</v>
      </c>
      <c r="F260" s="313">
        <v>1</v>
      </c>
      <c r="G260" s="313">
        <v>1</v>
      </c>
      <c r="H260" s="313">
        <v>1</v>
      </c>
      <c r="I260" s="313">
        <v>1</v>
      </c>
      <c r="J260" s="313">
        <v>1</v>
      </c>
      <c r="K260" s="313">
        <v>1</v>
      </c>
      <c r="L260" s="313">
        <v>1</v>
      </c>
      <c r="M260" s="313">
        <v>1</v>
      </c>
    </row>
    <row r="261" spans="1:13" s="171" customFormat="1" x14ac:dyDescent="0.2">
      <c r="A261" s="128" t="s">
        <v>4210</v>
      </c>
      <c r="B261" s="313">
        <v>0.94634138062331496</v>
      </c>
      <c r="C261" s="313">
        <v>0.94713035936359702</v>
      </c>
      <c r="D261" s="313">
        <v>0.94613278826255598</v>
      </c>
      <c r="E261" s="313">
        <v>0.94549193967203504</v>
      </c>
      <c r="F261" s="313">
        <v>0.94676158050552095</v>
      </c>
      <c r="G261" s="313">
        <v>0.95086974296498805</v>
      </c>
      <c r="H261" s="313">
        <v>0.95229094540802295</v>
      </c>
      <c r="I261" s="313">
        <v>0.95472115169558003</v>
      </c>
      <c r="J261" s="313">
        <v>0.95737042926340499</v>
      </c>
      <c r="K261" s="313">
        <v>0.96199034861606203</v>
      </c>
      <c r="L261" s="313">
        <v>0.96046785423782</v>
      </c>
      <c r="M261" s="313">
        <v>0.96484731895784104</v>
      </c>
    </row>
    <row r="262" spans="1:13" s="171" customFormat="1" x14ac:dyDescent="0.2">
      <c r="A262" s="128" t="s">
        <v>4211</v>
      </c>
      <c r="B262" s="313">
        <v>1</v>
      </c>
      <c r="C262" s="313">
        <v>1</v>
      </c>
      <c r="D262" s="313">
        <v>1</v>
      </c>
      <c r="E262" s="313">
        <v>1</v>
      </c>
      <c r="F262" s="313">
        <v>1</v>
      </c>
      <c r="G262" s="313">
        <v>1</v>
      </c>
      <c r="H262" s="313">
        <v>1</v>
      </c>
      <c r="I262" s="313">
        <v>1</v>
      </c>
      <c r="J262" s="313">
        <v>1</v>
      </c>
      <c r="K262" s="313">
        <v>1</v>
      </c>
      <c r="L262" s="313">
        <v>1</v>
      </c>
      <c r="M262" s="313">
        <v>1</v>
      </c>
    </row>
    <row r="263" spans="1:13" s="171" customFormat="1" x14ac:dyDescent="0.2">
      <c r="A263" s="128" t="s">
        <v>4212</v>
      </c>
      <c r="B263" s="313">
        <v>1</v>
      </c>
      <c r="C263" s="313">
        <v>1</v>
      </c>
      <c r="D263" s="313">
        <v>1</v>
      </c>
      <c r="E263" s="313">
        <v>1</v>
      </c>
      <c r="F263" s="313">
        <v>1</v>
      </c>
      <c r="G263" s="313">
        <v>1</v>
      </c>
      <c r="H263" s="313">
        <v>1</v>
      </c>
      <c r="I263" s="313">
        <v>1</v>
      </c>
      <c r="J263" s="313">
        <v>1</v>
      </c>
      <c r="K263" s="313">
        <v>1</v>
      </c>
      <c r="L263" s="313">
        <v>1</v>
      </c>
      <c r="M263" s="313">
        <v>1</v>
      </c>
    </row>
    <row r="264" spans="1:13" s="171" customFormat="1" x14ac:dyDescent="0.2">
      <c r="A264" s="128" t="s">
        <v>4213</v>
      </c>
      <c r="B264" s="313">
        <v>1</v>
      </c>
      <c r="C264" s="313">
        <v>1</v>
      </c>
      <c r="D264" s="313">
        <v>1</v>
      </c>
      <c r="E264" s="313">
        <v>1</v>
      </c>
      <c r="F264" s="313">
        <v>1</v>
      </c>
      <c r="G264" s="313">
        <v>1</v>
      </c>
      <c r="H264" s="313">
        <v>1</v>
      </c>
      <c r="I264" s="313">
        <v>1</v>
      </c>
      <c r="J264" s="313">
        <v>1</v>
      </c>
      <c r="K264" s="313">
        <v>1</v>
      </c>
      <c r="L264" s="313">
        <v>1</v>
      </c>
      <c r="M264" s="313">
        <v>1</v>
      </c>
    </row>
    <row r="265" spans="1:13" s="171" customFormat="1" x14ac:dyDescent="0.2">
      <c r="A265" s="128" t="s">
        <v>4214</v>
      </c>
      <c r="B265" s="313">
        <v>0</v>
      </c>
      <c r="C265" s="313">
        <v>0</v>
      </c>
      <c r="D265" s="313">
        <v>0</v>
      </c>
      <c r="E265" s="313">
        <v>0</v>
      </c>
      <c r="F265" s="313">
        <v>0</v>
      </c>
      <c r="G265" s="313">
        <v>0</v>
      </c>
      <c r="H265" s="313">
        <v>0</v>
      </c>
      <c r="I265" s="313">
        <v>0</v>
      </c>
      <c r="J265" s="313">
        <v>0</v>
      </c>
      <c r="K265" s="313">
        <v>0</v>
      </c>
      <c r="L265" s="313">
        <v>0</v>
      </c>
      <c r="M265" s="313">
        <v>0</v>
      </c>
    </row>
    <row r="266" spans="1:13" s="171" customFormat="1" x14ac:dyDescent="0.2">
      <c r="A266" s="128" t="s">
        <v>4215</v>
      </c>
      <c r="B266" s="313">
        <v>1</v>
      </c>
      <c r="C266" s="313">
        <v>1</v>
      </c>
      <c r="D266" s="313">
        <v>1</v>
      </c>
      <c r="E266" s="313">
        <v>1</v>
      </c>
      <c r="F266" s="313">
        <v>1</v>
      </c>
      <c r="G266" s="313">
        <v>1</v>
      </c>
      <c r="H266" s="313">
        <v>1</v>
      </c>
      <c r="I266" s="313">
        <v>1</v>
      </c>
      <c r="J266" s="313">
        <v>1</v>
      </c>
      <c r="K266" s="313">
        <v>1</v>
      </c>
      <c r="L266" s="313">
        <v>1</v>
      </c>
      <c r="M266" s="313">
        <v>1</v>
      </c>
    </row>
    <row r="267" spans="1:13" s="171" customFormat="1" x14ac:dyDescent="0.2">
      <c r="A267" s="128" t="s">
        <v>4216</v>
      </c>
      <c r="B267" s="313">
        <v>0.94634138062331496</v>
      </c>
      <c r="C267" s="313">
        <v>0.94713035936359702</v>
      </c>
      <c r="D267" s="313">
        <v>0.94613278826255598</v>
      </c>
      <c r="E267" s="313">
        <v>0.94549193967203504</v>
      </c>
      <c r="F267" s="313">
        <v>0.94676158050552095</v>
      </c>
      <c r="G267" s="313">
        <v>0.95086974296498805</v>
      </c>
      <c r="H267" s="313">
        <v>0.95229094540802295</v>
      </c>
      <c r="I267" s="313">
        <v>0.95472115169558003</v>
      </c>
      <c r="J267" s="313">
        <v>0.95737042926340499</v>
      </c>
      <c r="K267" s="313">
        <v>0.96199034861606203</v>
      </c>
      <c r="L267" s="313">
        <v>0.96046785423782</v>
      </c>
      <c r="M267" s="313">
        <v>0.96484731895784104</v>
      </c>
    </row>
    <row r="268" spans="1:13" s="171" customFormat="1" x14ac:dyDescent="0.2">
      <c r="A268" s="128" t="s">
        <v>4217</v>
      </c>
      <c r="B268" s="313">
        <v>1</v>
      </c>
      <c r="C268" s="313">
        <v>1</v>
      </c>
      <c r="D268" s="313">
        <v>1</v>
      </c>
      <c r="E268" s="313">
        <v>1</v>
      </c>
      <c r="F268" s="313">
        <v>1</v>
      </c>
      <c r="G268" s="313">
        <v>1</v>
      </c>
      <c r="H268" s="313">
        <v>1</v>
      </c>
      <c r="I268" s="313">
        <v>1</v>
      </c>
      <c r="J268" s="313">
        <v>1</v>
      </c>
      <c r="K268" s="313">
        <v>1</v>
      </c>
      <c r="L268" s="313">
        <v>1</v>
      </c>
      <c r="M268" s="313">
        <v>1</v>
      </c>
    </row>
    <row r="269" spans="1:13" s="171" customFormat="1" x14ac:dyDescent="0.2">
      <c r="A269" s="128" t="s">
        <v>4218</v>
      </c>
      <c r="B269" s="313">
        <v>1</v>
      </c>
      <c r="C269" s="313">
        <v>1</v>
      </c>
      <c r="D269" s="313">
        <v>1</v>
      </c>
      <c r="E269" s="313">
        <v>1</v>
      </c>
      <c r="F269" s="313">
        <v>1</v>
      </c>
      <c r="G269" s="313">
        <v>1</v>
      </c>
      <c r="H269" s="313">
        <v>1</v>
      </c>
      <c r="I269" s="313">
        <v>1</v>
      </c>
      <c r="J269" s="313">
        <v>1</v>
      </c>
      <c r="K269" s="313">
        <v>1</v>
      </c>
      <c r="L269" s="313">
        <v>1</v>
      </c>
      <c r="M269" s="313">
        <v>1</v>
      </c>
    </row>
    <row r="270" spans="1:13" s="171" customFormat="1" x14ac:dyDescent="0.2">
      <c r="A270" s="128" t="s">
        <v>4219</v>
      </c>
      <c r="B270" s="313">
        <v>1</v>
      </c>
      <c r="C270" s="313">
        <v>1</v>
      </c>
      <c r="D270" s="313">
        <v>1</v>
      </c>
      <c r="E270" s="313">
        <v>1</v>
      </c>
      <c r="F270" s="313">
        <v>1</v>
      </c>
      <c r="G270" s="313">
        <v>1</v>
      </c>
      <c r="H270" s="313">
        <v>1</v>
      </c>
      <c r="I270" s="313">
        <v>1</v>
      </c>
      <c r="J270" s="313">
        <v>1</v>
      </c>
      <c r="K270" s="313">
        <v>1</v>
      </c>
      <c r="L270" s="313">
        <v>1</v>
      </c>
      <c r="M270" s="313">
        <v>1</v>
      </c>
    </row>
    <row r="271" spans="1:13" s="171" customFormat="1" x14ac:dyDescent="0.2">
      <c r="A271" s="128" t="s">
        <v>4220</v>
      </c>
      <c r="B271" s="313">
        <v>1</v>
      </c>
      <c r="C271" s="313">
        <v>1</v>
      </c>
      <c r="D271" s="313">
        <v>1</v>
      </c>
      <c r="E271" s="313">
        <v>1</v>
      </c>
      <c r="F271" s="313">
        <v>1</v>
      </c>
      <c r="G271" s="313">
        <v>1</v>
      </c>
      <c r="H271" s="313">
        <v>1</v>
      </c>
      <c r="I271" s="313">
        <v>1</v>
      </c>
      <c r="J271" s="313">
        <v>1</v>
      </c>
      <c r="K271" s="313">
        <v>1</v>
      </c>
      <c r="L271" s="313">
        <v>1</v>
      </c>
      <c r="M271" s="313">
        <v>1</v>
      </c>
    </row>
    <row r="272" spans="1:13" s="171" customFormat="1" x14ac:dyDescent="0.2">
      <c r="A272" s="128" t="s">
        <v>4221</v>
      </c>
      <c r="B272" s="313">
        <v>1</v>
      </c>
      <c r="C272" s="313">
        <v>1</v>
      </c>
      <c r="D272" s="313">
        <v>1</v>
      </c>
      <c r="E272" s="313">
        <v>1</v>
      </c>
      <c r="F272" s="313">
        <v>1</v>
      </c>
      <c r="G272" s="313">
        <v>1</v>
      </c>
      <c r="H272" s="313">
        <v>1</v>
      </c>
      <c r="I272" s="313">
        <v>1</v>
      </c>
      <c r="J272" s="313">
        <v>1</v>
      </c>
      <c r="K272" s="313">
        <v>1</v>
      </c>
      <c r="L272" s="313">
        <v>1</v>
      </c>
      <c r="M272" s="313">
        <v>1</v>
      </c>
    </row>
    <row r="273" spans="1:13" s="171" customFormat="1" x14ac:dyDescent="0.2">
      <c r="A273" s="128" t="s">
        <v>4222</v>
      </c>
      <c r="B273" s="313">
        <v>1</v>
      </c>
      <c r="C273" s="313">
        <v>1</v>
      </c>
      <c r="D273" s="313">
        <v>1</v>
      </c>
      <c r="E273" s="313">
        <v>1</v>
      </c>
      <c r="F273" s="313">
        <v>1</v>
      </c>
      <c r="G273" s="313">
        <v>1</v>
      </c>
      <c r="H273" s="313">
        <v>1</v>
      </c>
      <c r="I273" s="313">
        <v>1</v>
      </c>
      <c r="J273" s="313">
        <v>1</v>
      </c>
      <c r="K273" s="313">
        <v>1</v>
      </c>
      <c r="L273" s="313">
        <v>1</v>
      </c>
      <c r="M273" s="313">
        <v>1</v>
      </c>
    </row>
    <row r="274" spans="1:13" x14ac:dyDescent="0.2">
      <c r="A274" s="27" t="s">
        <v>4223</v>
      </c>
      <c r="B274" s="313">
        <v>1000</v>
      </c>
      <c r="C274" s="313">
        <v>1000</v>
      </c>
      <c r="D274" s="313">
        <v>1000</v>
      </c>
      <c r="E274" s="313">
        <v>1000</v>
      </c>
      <c r="F274" s="313">
        <v>1000</v>
      </c>
      <c r="G274" s="313">
        <v>1000</v>
      </c>
      <c r="H274" s="313">
        <v>1000</v>
      </c>
      <c r="I274" s="313">
        <v>1000</v>
      </c>
      <c r="J274" s="313">
        <v>1000</v>
      </c>
      <c r="K274" s="313">
        <v>1000</v>
      </c>
      <c r="L274" s="313">
        <v>1000</v>
      </c>
      <c r="M274" s="313">
        <v>1000</v>
      </c>
    </row>
    <row r="275" spans="1:13" s="171" customFormat="1" x14ac:dyDescent="0.2">
      <c r="A275" s="128" t="s">
        <v>4224</v>
      </c>
      <c r="B275" s="313">
        <v>1</v>
      </c>
      <c r="C275" s="313">
        <v>1</v>
      </c>
      <c r="D275" s="313">
        <v>1</v>
      </c>
      <c r="E275" s="313">
        <v>1</v>
      </c>
      <c r="F275" s="313">
        <v>1</v>
      </c>
      <c r="G275" s="313">
        <v>1</v>
      </c>
      <c r="H275" s="313">
        <v>1</v>
      </c>
      <c r="I275" s="313">
        <v>1</v>
      </c>
      <c r="J275" s="313">
        <v>1</v>
      </c>
      <c r="K275" s="313">
        <v>1</v>
      </c>
      <c r="L275" s="313">
        <v>1</v>
      </c>
      <c r="M275" s="313">
        <v>1</v>
      </c>
    </row>
    <row r="276" spans="1:13" s="171" customFormat="1" x14ac:dyDescent="0.2">
      <c r="A276" s="128" t="s">
        <v>4225</v>
      </c>
      <c r="B276" s="313">
        <v>1</v>
      </c>
      <c r="C276" s="313">
        <v>1</v>
      </c>
      <c r="D276" s="313">
        <v>1</v>
      </c>
      <c r="E276" s="313">
        <v>1</v>
      </c>
      <c r="F276" s="313">
        <v>1</v>
      </c>
      <c r="G276" s="313">
        <v>1</v>
      </c>
      <c r="H276" s="313">
        <v>1</v>
      </c>
      <c r="I276" s="313">
        <v>1</v>
      </c>
      <c r="J276" s="313">
        <v>1</v>
      </c>
      <c r="K276" s="313">
        <v>1</v>
      </c>
      <c r="L276" s="313">
        <v>1</v>
      </c>
      <c r="M276" s="313">
        <v>1</v>
      </c>
    </row>
    <row r="277" spans="1:13" s="171" customFormat="1" x14ac:dyDescent="0.2">
      <c r="A277" s="128" t="s">
        <v>4226</v>
      </c>
      <c r="B277" s="313">
        <v>1</v>
      </c>
      <c r="C277" s="313">
        <v>1</v>
      </c>
      <c r="D277" s="313">
        <v>1</v>
      </c>
      <c r="E277" s="313">
        <v>1</v>
      </c>
      <c r="F277" s="313">
        <v>1</v>
      </c>
      <c r="G277" s="313">
        <v>1</v>
      </c>
      <c r="H277" s="313">
        <v>1</v>
      </c>
      <c r="I277" s="313">
        <v>1</v>
      </c>
      <c r="J277" s="313">
        <v>1</v>
      </c>
      <c r="K277" s="313">
        <v>1</v>
      </c>
      <c r="L277" s="313">
        <v>1</v>
      </c>
      <c r="M277" s="313">
        <v>1</v>
      </c>
    </row>
    <row r="278" spans="1:13" s="171" customFormat="1" x14ac:dyDescent="0.2">
      <c r="A278" s="128" t="s">
        <v>4227</v>
      </c>
      <c r="B278" s="313">
        <v>1</v>
      </c>
      <c r="C278" s="313">
        <v>1</v>
      </c>
      <c r="D278" s="313">
        <v>1</v>
      </c>
      <c r="E278" s="313">
        <v>1</v>
      </c>
      <c r="F278" s="313">
        <v>1</v>
      </c>
      <c r="G278" s="313">
        <v>1</v>
      </c>
      <c r="H278" s="313">
        <v>1</v>
      </c>
      <c r="I278" s="313">
        <v>1</v>
      </c>
      <c r="J278" s="313">
        <v>1</v>
      </c>
      <c r="K278" s="313">
        <v>1</v>
      </c>
      <c r="L278" s="313">
        <v>1</v>
      </c>
      <c r="M278" s="313">
        <v>1</v>
      </c>
    </row>
    <row r="279" spans="1:13" x14ac:dyDescent="0.2">
      <c r="A279" s="27" t="s">
        <v>4228</v>
      </c>
      <c r="B279" s="313">
        <v>1000</v>
      </c>
      <c r="C279" s="313">
        <v>1000</v>
      </c>
      <c r="D279" s="313">
        <v>1000</v>
      </c>
      <c r="E279" s="313">
        <v>1000</v>
      </c>
      <c r="F279" s="313">
        <v>1000</v>
      </c>
      <c r="G279" s="313">
        <v>1000</v>
      </c>
      <c r="H279" s="313">
        <v>1000</v>
      </c>
      <c r="I279" s="313">
        <v>1000</v>
      </c>
      <c r="J279" s="313">
        <v>1000</v>
      </c>
      <c r="K279" s="313">
        <v>1000</v>
      </c>
      <c r="L279" s="313">
        <v>1000</v>
      </c>
      <c r="M279" s="313">
        <v>1000</v>
      </c>
    </row>
    <row r="280" spans="1:13" s="171" customFormat="1" x14ac:dyDescent="0.2">
      <c r="A280" s="128" t="s">
        <v>4229</v>
      </c>
      <c r="B280" s="313">
        <v>0.94634138062331496</v>
      </c>
      <c r="C280" s="313">
        <v>0.94713035936359702</v>
      </c>
      <c r="D280" s="313">
        <v>0.94613278826255598</v>
      </c>
      <c r="E280" s="313">
        <v>0.94549193967203504</v>
      </c>
      <c r="F280" s="313">
        <v>0.94676158050552095</v>
      </c>
      <c r="G280" s="313">
        <v>0.95086974296498805</v>
      </c>
      <c r="H280" s="313">
        <v>0.95229094540802295</v>
      </c>
      <c r="I280" s="313">
        <v>0.95472115169558003</v>
      </c>
      <c r="J280" s="313">
        <v>0.95737042926340499</v>
      </c>
      <c r="K280" s="313">
        <v>0.96199034861606203</v>
      </c>
      <c r="L280" s="313">
        <v>0.96046785423782</v>
      </c>
      <c r="M280" s="313">
        <v>0.96484731895784104</v>
      </c>
    </row>
    <row r="281" spans="1:13" s="171" customFormat="1" x14ac:dyDescent="0.2">
      <c r="A281" s="128" t="s">
        <v>4230</v>
      </c>
      <c r="B281" s="313">
        <v>0.94634138062331496</v>
      </c>
      <c r="C281" s="313">
        <v>0.94713035936359702</v>
      </c>
      <c r="D281" s="313">
        <v>0.94613278826255598</v>
      </c>
      <c r="E281" s="313">
        <v>0.94549193967203504</v>
      </c>
      <c r="F281" s="313">
        <v>0.94676158050552095</v>
      </c>
      <c r="G281" s="313">
        <v>0.95086974296498805</v>
      </c>
      <c r="H281" s="313">
        <v>0.95229094540802295</v>
      </c>
      <c r="I281" s="313">
        <v>0.95472115169558003</v>
      </c>
      <c r="J281" s="313">
        <v>0.95737042926340499</v>
      </c>
      <c r="K281" s="313">
        <v>0.96199034861606203</v>
      </c>
      <c r="L281" s="313">
        <v>0.96046785423782</v>
      </c>
      <c r="M281" s="313">
        <v>0.96484731895784104</v>
      </c>
    </row>
    <row r="282" spans="1:13" s="171" customFormat="1" x14ac:dyDescent="0.2">
      <c r="A282" s="128" t="s">
        <v>4231</v>
      </c>
      <c r="B282" s="313">
        <v>0.94634138062331496</v>
      </c>
      <c r="C282" s="313">
        <v>0.94713035936359702</v>
      </c>
      <c r="D282" s="313">
        <v>0.94613278826255598</v>
      </c>
      <c r="E282" s="313">
        <v>0.94549193967203504</v>
      </c>
      <c r="F282" s="313">
        <v>0.94676158050552095</v>
      </c>
      <c r="G282" s="313">
        <v>0.95086974296498805</v>
      </c>
      <c r="H282" s="313">
        <v>0.95229094540802295</v>
      </c>
      <c r="I282" s="313">
        <v>0.95472115169558003</v>
      </c>
      <c r="J282" s="313">
        <v>0.95737042926340499</v>
      </c>
      <c r="K282" s="313">
        <v>0.96199034861606203</v>
      </c>
      <c r="L282" s="313">
        <v>0.96046785423782</v>
      </c>
      <c r="M282" s="313">
        <v>0.96484731895784104</v>
      </c>
    </row>
    <row r="283" spans="1:13" s="171" customFormat="1" x14ac:dyDescent="0.2">
      <c r="A283" s="172" t="s">
        <v>4232</v>
      </c>
      <c r="B283" s="313">
        <v>0</v>
      </c>
      <c r="C283" s="313">
        <v>0</v>
      </c>
      <c r="D283" s="313">
        <v>0</v>
      </c>
      <c r="E283" s="313">
        <v>0</v>
      </c>
      <c r="F283" s="313">
        <v>0</v>
      </c>
      <c r="G283" s="313">
        <v>0</v>
      </c>
      <c r="H283" s="313">
        <v>0</v>
      </c>
      <c r="I283" s="313">
        <v>0</v>
      </c>
      <c r="J283" s="313">
        <v>0</v>
      </c>
      <c r="K283" s="313">
        <v>0</v>
      </c>
      <c r="L283" s="313">
        <v>0</v>
      </c>
      <c r="M283" s="313">
        <v>0</v>
      </c>
    </row>
    <row r="284" spans="1:13" s="171" customFormat="1" x14ac:dyDescent="0.2">
      <c r="A284" s="128" t="s">
        <v>4233</v>
      </c>
      <c r="B284" s="313">
        <v>0.94634138062331496</v>
      </c>
      <c r="C284" s="313">
        <v>0.94713035936359702</v>
      </c>
      <c r="D284" s="313">
        <v>0.94613278826255598</v>
      </c>
      <c r="E284" s="313">
        <v>0.94549193967203504</v>
      </c>
      <c r="F284" s="313">
        <v>0.94676158050552095</v>
      </c>
      <c r="G284" s="313">
        <v>0.95086974296498805</v>
      </c>
      <c r="H284" s="313">
        <v>0.95229094540802295</v>
      </c>
      <c r="I284" s="313">
        <v>0.95472115169558003</v>
      </c>
      <c r="J284" s="313">
        <v>0.95737042926340499</v>
      </c>
      <c r="K284" s="313">
        <v>0.96199034861606203</v>
      </c>
      <c r="L284" s="313">
        <v>0.96046785423782</v>
      </c>
      <c r="M284" s="313">
        <v>0.96484731895784104</v>
      </c>
    </row>
    <row r="285" spans="1:13" s="171" customFormat="1" x14ac:dyDescent="0.2">
      <c r="A285" s="128" t="s">
        <v>4234</v>
      </c>
      <c r="B285" s="313">
        <v>0.94634138062331496</v>
      </c>
      <c r="C285" s="313">
        <v>0.94713035936359702</v>
      </c>
      <c r="D285" s="313">
        <v>0.94613278826255598</v>
      </c>
      <c r="E285" s="313">
        <v>0.94549193967203504</v>
      </c>
      <c r="F285" s="313">
        <v>0.94676158050552095</v>
      </c>
      <c r="G285" s="313">
        <v>0.95086974296498805</v>
      </c>
      <c r="H285" s="313">
        <v>0.95229094540802295</v>
      </c>
      <c r="I285" s="313">
        <v>0.95472115169558003</v>
      </c>
      <c r="J285" s="313">
        <v>0.95737042926340499</v>
      </c>
      <c r="K285" s="313">
        <v>0.96199034861606203</v>
      </c>
      <c r="L285" s="313">
        <v>0.96046785423782</v>
      </c>
      <c r="M285" s="313">
        <v>0.96484731895784104</v>
      </c>
    </row>
    <row r="286" spans="1:13" s="171" customFormat="1" x14ac:dyDescent="0.2">
      <c r="A286" s="172" t="s">
        <v>4235</v>
      </c>
      <c r="B286" s="313">
        <v>0</v>
      </c>
      <c r="C286" s="313">
        <v>0</v>
      </c>
      <c r="D286" s="313">
        <v>0</v>
      </c>
      <c r="E286" s="313">
        <v>0</v>
      </c>
      <c r="F286" s="313">
        <v>0</v>
      </c>
      <c r="G286" s="313">
        <v>0</v>
      </c>
      <c r="H286" s="313">
        <v>0</v>
      </c>
      <c r="I286" s="313">
        <v>0</v>
      </c>
      <c r="J286" s="313">
        <v>0</v>
      </c>
      <c r="K286" s="313">
        <v>0</v>
      </c>
      <c r="L286" s="313">
        <v>0</v>
      </c>
      <c r="M286" s="313">
        <v>0</v>
      </c>
    </row>
    <row r="287" spans="1:13" s="171" customFormat="1" x14ac:dyDescent="0.2">
      <c r="A287" s="128" t="s">
        <v>4236</v>
      </c>
      <c r="B287" s="313">
        <v>0.94634138062331496</v>
      </c>
      <c r="C287" s="313">
        <v>0.94713035936359702</v>
      </c>
      <c r="D287" s="313">
        <v>0.94613278826255598</v>
      </c>
      <c r="E287" s="313">
        <v>0.94549193967203504</v>
      </c>
      <c r="F287" s="313">
        <v>0.94676158050552095</v>
      </c>
      <c r="G287" s="313">
        <v>0.95086974296498805</v>
      </c>
      <c r="H287" s="313">
        <v>0.95229094540802295</v>
      </c>
      <c r="I287" s="313">
        <v>0.95472115169558003</v>
      </c>
      <c r="J287" s="313">
        <v>0.95737042926340499</v>
      </c>
      <c r="K287" s="313">
        <v>0.96199034861606203</v>
      </c>
      <c r="L287" s="313">
        <v>0.96046785423782</v>
      </c>
      <c r="M287" s="313">
        <v>0.96484731895784104</v>
      </c>
    </row>
    <row r="288" spans="1:13" s="171" customFormat="1" x14ac:dyDescent="0.2">
      <c r="A288" s="128" t="s">
        <v>4237</v>
      </c>
      <c r="B288" s="313">
        <v>0.94634138062331496</v>
      </c>
      <c r="C288" s="313">
        <v>0.94713035936359702</v>
      </c>
      <c r="D288" s="313">
        <v>0.94613278826255598</v>
      </c>
      <c r="E288" s="313">
        <v>0.94549193967203504</v>
      </c>
      <c r="F288" s="313">
        <v>0.94676158050552095</v>
      </c>
      <c r="G288" s="313">
        <v>0.95086974296498805</v>
      </c>
      <c r="H288" s="313">
        <v>0.95229094540802295</v>
      </c>
      <c r="I288" s="313">
        <v>0.95472115169558003</v>
      </c>
      <c r="J288" s="313">
        <v>0.95737042926340499</v>
      </c>
      <c r="K288" s="313">
        <v>0.96199034861606203</v>
      </c>
      <c r="L288" s="313">
        <v>0.96046785423782</v>
      </c>
      <c r="M288" s="313">
        <v>0.96484731895784104</v>
      </c>
    </row>
    <row r="289" spans="1:13" s="171" customFormat="1" x14ac:dyDescent="0.2">
      <c r="A289" s="128" t="s">
        <v>4238</v>
      </c>
      <c r="B289" s="313">
        <v>0.94634138062331496</v>
      </c>
      <c r="C289" s="313">
        <v>0.94713035936359702</v>
      </c>
      <c r="D289" s="313">
        <v>0.94613278826255598</v>
      </c>
      <c r="E289" s="313">
        <v>0.94549193967203504</v>
      </c>
      <c r="F289" s="313">
        <v>0.94676158050552095</v>
      </c>
      <c r="G289" s="313">
        <v>0.95086974296498805</v>
      </c>
      <c r="H289" s="313">
        <v>0.95229094540802295</v>
      </c>
      <c r="I289" s="313">
        <v>0.95472115169558003</v>
      </c>
      <c r="J289" s="313">
        <v>0.95737042926340499</v>
      </c>
      <c r="K289" s="313">
        <v>0.96199034861606203</v>
      </c>
      <c r="L289" s="313">
        <v>0.96046785423782</v>
      </c>
      <c r="M289" s="313">
        <v>0.96484731895784104</v>
      </c>
    </row>
    <row r="290" spans="1:13" s="171" customFormat="1" x14ac:dyDescent="0.2">
      <c r="A290" s="128" t="s">
        <v>4239</v>
      </c>
      <c r="B290" s="313">
        <v>0.94634138062331496</v>
      </c>
      <c r="C290" s="313">
        <v>0.94713035936359702</v>
      </c>
      <c r="D290" s="313">
        <v>0.94613278826255598</v>
      </c>
      <c r="E290" s="313">
        <v>0.94549193967203504</v>
      </c>
      <c r="F290" s="313">
        <v>0.94676158050552095</v>
      </c>
      <c r="G290" s="313">
        <v>0.95086974296498805</v>
      </c>
      <c r="H290" s="313">
        <v>0.95229094540802295</v>
      </c>
      <c r="I290" s="313">
        <v>0.95472115169558003</v>
      </c>
      <c r="J290" s="313">
        <v>0.95737042926340499</v>
      </c>
      <c r="K290" s="313">
        <v>0.96199034861606203</v>
      </c>
      <c r="L290" s="313">
        <v>0.96046785423782</v>
      </c>
      <c r="M290" s="313">
        <v>0.96484731895784104</v>
      </c>
    </row>
    <row r="291" spans="1:13" s="171" customFormat="1" x14ac:dyDescent="0.2">
      <c r="A291" s="128" t="s">
        <v>4240</v>
      </c>
      <c r="B291" s="313">
        <v>0.94634138062331496</v>
      </c>
      <c r="C291" s="313">
        <v>0.94713035936359702</v>
      </c>
      <c r="D291" s="313">
        <v>0.94613278826255598</v>
      </c>
      <c r="E291" s="313">
        <v>0.94549193967203504</v>
      </c>
      <c r="F291" s="313">
        <v>0.94676158050552095</v>
      </c>
      <c r="G291" s="313">
        <v>0.95086974296498805</v>
      </c>
      <c r="H291" s="313">
        <v>0.95229094540802295</v>
      </c>
      <c r="I291" s="313">
        <v>0.95472115169558003</v>
      </c>
      <c r="J291" s="313">
        <v>0.95737042926340499</v>
      </c>
      <c r="K291" s="313">
        <v>0.96199034861606203</v>
      </c>
      <c r="L291" s="313">
        <v>0.96046785423782</v>
      </c>
      <c r="M291" s="313">
        <v>0.96484731895784104</v>
      </c>
    </row>
    <row r="292" spans="1:13" s="171" customFormat="1" x14ac:dyDescent="0.2">
      <c r="A292" s="128" t="s">
        <v>4241</v>
      </c>
      <c r="B292" s="313">
        <v>0.94634138062331496</v>
      </c>
      <c r="C292" s="313">
        <v>0.94713035936359702</v>
      </c>
      <c r="D292" s="313">
        <v>0.94613278826255598</v>
      </c>
      <c r="E292" s="313">
        <v>0.94549193967203504</v>
      </c>
      <c r="F292" s="313">
        <v>0.94676158050552095</v>
      </c>
      <c r="G292" s="313">
        <v>0.95086974296498805</v>
      </c>
      <c r="H292" s="313">
        <v>0.95229094540802295</v>
      </c>
      <c r="I292" s="313">
        <v>0.95472115169558003</v>
      </c>
      <c r="J292" s="313">
        <v>0.95737042926340499</v>
      </c>
      <c r="K292" s="313">
        <v>0.96199034861606203</v>
      </c>
      <c r="L292" s="313">
        <v>0.96046785423782</v>
      </c>
      <c r="M292" s="313">
        <v>0.96484731895784104</v>
      </c>
    </row>
    <row r="293" spans="1:13" x14ac:dyDescent="0.2">
      <c r="A293" s="27" t="s">
        <v>4242</v>
      </c>
      <c r="B293" s="313">
        <v>946.34138062331499</v>
      </c>
      <c r="C293" s="313">
        <v>947.13035936359699</v>
      </c>
      <c r="D293" s="313">
        <v>946.13278826255601</v>
      </c>
      <c r="E293" s="313">
        <v>945.49193967203496</v>
      </c>
      <c r="F293" s="313">
        <v>946.76158050552101</v>
      </c>
      <c r="G293" s="313">
        <v>950.86974296498795</v>
      </c>
      <c r="H293" s="313">
        <v>952.29094540802305</v>
      </c>
      <c r="I293" s="313">
        <v>954.72115169558003</v>
      </c>
      <c r="J293" s="313">
        <v>957.37042926340496</v>
      </c>
      <c r="K293" s="313">
        <v>961.99034861606197</v>
      </c>
      <c r="L293" s="313">
        <v>960.46785423782001</v>
      </c>
      <c r="M293" s="313">
        <v>964.84731895784103</v>
      </c>
    </row>
    <row r="294" spans="1:13" s="171" customFormat="1" x14ac:dyDescent="0.2">
      <c r="A294" s="128" t="s">
        <v>4243</v>
      </c>
      <c r="B294" s="313">
        <v>0.94634138062331496</v>
      </c>
      <c r="C294" s="313">
        <v>0.94713035936359702</v>
      </c>
      <c r="D294" s="313">
        <v>0.94613278826255598</v>
      </c>
      <c r="E294" s="313">
        <v>0.94549193967203504</v>
      </c>
      <c r="F294" s="313">
        <v>0.94676158050552095</v>
      </c>
      <c r="G294" s="313">
        <v>0.95086974296498805</v>
      </c>
      <c r="H294" s="313">
        <v>0.95229094540802295</v>
      </c>
      <c r="I294" s="313">
        <v>0.95472115169558003</v>
      </c>
      <c r="J294" s="313">
        <v>0.95737042926340499</v>
      </c>
      <c r="K294" s="313">
        <v>0.96199034861606203</v>
      </c>
      <c r="L294" s="313">
        <v>0.96046785423782</v>
      </c>
      <c r="M294" s="313">
        <v>0.96484731895784104</v>
      </c>
    </row>
    <row r="295" spans="1:13" s="171" customFormat="1" x14ac:dyDescent="0.2">
      <c r="A295" s="128" t="s">
        <v>4244</v>
      </c>
      <c r="B295" s="313">
        <v>0.94634138062331496</v>
      </c>
      <c r="C295" s="313">
        <v>0.94713035936359702</v>
      </c>
      <c r="D295" s="313">
        <v>0.94613278826255598</v>
      </c>
      <c r="E295" s="313">
        <v>0.94549193967203504</v>
      </c>
      <c r="F295" s="313">
        <v>0.94676158050552095</v>
      </c>
      <c r="G295" s="313">
        <v>0.95086974296498805</v>
      </c>
      <c r="H295" s="313">
        <v>0.95229094540802295</v>
      </c>
      <c r="I295" s="313">
        <v>0.95472115169558003</v>
      </c>
      <c r="J295" s="313">
        <v>0.95737042926340499</v>
      </c>
      <c r="K295" s="313">
        <v>0.96199034861606203</v>
      </c>
      <c r="L295" s="313">
        <v>0.96046785423782</v>
      </c>
      <c r="M295" s="313">
        <v>0.96484731895784104</v>
      </c>
    </row>
    <row r="296" spans="1:13" s="171" customFormat="1" x14ac:dyDescent="0.2">
      <c r="A296" s="128" t="s">
        <v>4245</v>
      </c>
      <c r="B296" s="313">
        <v>0.94634138062331496</v>
      </c>
      <c r="C296" s="313">
        <v>0.94713035936359702</v>
      </c>
      <c r="D296" s="313">
        <v>0.94613278826255598</v>
      </c>
      <c r="E296" s="313">
        <v>0.94549193967203504</v>
      </c>
      <c r="F296" s="313">
        <v>0.94676158050552095</v>
      </c>
      <c r="G296" s="313">
        <v>0.95086974296498805</v>
      </c>
      <c r="H296" s="313">
        <v>0.95229094540802295</v>
      </c>
      <c r="I296" s="313">
        <v>0.95472115169558003</v>
      </c>
      <c r="J296" s="313">
        <v>0.95737042926340499</v>
      </c>
      <c r="K296" s="313">
        <v>0.96199034861606203</v>
      </c>
      <c r="L296" s="313">
        <v>0.96046785423782</v>
      </c>
      <c r="M296" s="313">
        <v>0.96484731895784104</v>
      </c>
    </row>
    <row r="297" spans="1:13" s="171" customFormat="1" x14ac:dyDescent="0.2">
      <c r="A297" s="128" t="s">
        <v>4246</v>
      </c>
      <c r="B297" s="313">
        <v>0.94634138062331496</v>
      </c>
      <c r="C297" s="313">
        <v>0.94713035936359702</v>
      </c>
      <c r="D297" s="313">
        <v>0.94613278826255598</v>
      </c>
      <c r="E297" s="313">
        <v>0.94549193967203504</v>
      </c>
      <c r="F297" s="313">
        <v>0.94676158050552095</v>
      </c>
      <c r="G297" s="313">
        <v>0.95086974296498805</v>
      </c>
      <c r="H297" s="313">
        <v>0.95229094540802295</v>
      </c>
      <c r="I297" s="313">
        <v>0.95472115169558003</v>
      </c>
      <c r="J297" s="313">
        <v>0.95737042926340499</v>
      </c>
      <c r="K297" s="313">
        <v>0.96199034861606203</v>
      </c>
      <c r="L297" s="313">
        <v>0.96046785423782</v>
      </c>
      <c r="M297" s="313">
        <v>0.96484731895784104</v>
      </c>
    </row>
    <row r="298" spans="1:13" s="171" customFormat="1" x14ac:dyDescent="0.2">
      <c r="A298" s="128" t="s">
        <v>4247</v>
      </c>
      <c r="B298" s="313">
        <v>0.94634138062331496</v>
      </c>
      <c r="C298" s="313">
        <v>0.94713035936359702</v>
      </c>
      <c r="D298" s="313">
        <v>0.94613278826255598</v>
      </c>
      <c r="E298" s="313">
        <v>0.94549193967203504</v>
      </c>
      <c r="F298" s="313">
        <v>0.94676158050552095</v>
      </c>
      <c r="G298" s="313">
        <v>0.95086974296498805</v>
      </c>
      <c r="H298" s="313">
        <v>0.95229094540802295</v>
      </c>
      <c r="I298" s="313">
        <v>0.95472115169558003</v>
      </c>
      <c r="J298" s="313">
        <v>0.95737042926340499</v>
      </c>
      <c r="K298" s="313">
        <v>0.96199034861606203</v>
      </c>
      <c r="L298" s="313">
        <v>0.96046785423782</v>
      </c>
      <c r="M298" s="313">
        <v>0.96484731895784104</v>
      </c>
    </row>
    <row r="299" spans="1:13" s="171" customFormat="1" x14ac:dyDescent="0.2">
      <c r="A299" s="128" t="s">
        <v>4248</v>
      </c>
      <c r="B299" s="313">
        <v>0.94634138062331496</v>
      </c>
      <c r="C299" s="313">
        <v>0.94713035936359702</v>
      </c>
      <c r="D299" s="313">
        <v>0.94613278826255598</v>
      </c>
      <c r="E299" s="313">
        <v>0.94549193967203504</v>
      </c>
      <c r="F299" s="313">
        <v>0.94676158050552095</v>
      </c>
      <c r="G299" s="313">
        <v>0.95086974296498805</v>
      </c>
      <c r="H299" s="313">
        <v>0.95229094540802295</v>
      </c>
      <c r="I299" s="313">
        <v>0.95472115169558003</v>
      </c>
      <c r="J299" s="313">
        <v>0.95737042926340499</v>
      </c>
      <c r="K299" s="313">
        <v>0.96199034861606203</v>
      </c>
      <c r="L299" s="313">
        <v>0.96046785423782</v>
      </c>
      <c r="M299" s="313">
        <v>0.96484731895784104</v>
      </c>
    </row>
    <row r="300" spans="1:13" s="171" customFormat="1" x14ac:dyDescent="0.2">
      <c r="A300" s="128" t="s">
        <v>4249</v>
      </c>
      <c r="B300" s="313">
        <v>0.94634138062331496</v>
      </c>
      <c r="C300" s="313">
        <v>0.94713035936359702</v>
      </c>
      <c r="D300" s="313">
        <v>0.94613278826255598</v>
      </c>
      <c r="E300" s="313">
        <v>0.94549193967203504</v>
      </c>
      <c r="F300" s="313">
        <v>0.94676158050552095</v>
      </c>
      <c r="G300" s="313">
        <v>0.95086974296498805</v>
      </c>
      <c r="H300" s="313">
        <v>0.95229094540802295</v>
      </c>
      <c r="I300" s="313">
        <v>0.95472115169558003</v>
      </c>
      <c r="J300" s="313">
        <v>0.95737042926340499</v>
      </c>
      <c r="K300" s="313">
        <v>0.96199034861606203</v>
      </c>
      <c r="L300" s="313">
        <v>0.96046785423782</v>
      </c>
      <c r="M300" s="313">
        <v>0.96484731895784104</v>
      </c>
    </row>
    <row r="301" spans="1:13" s="171" customFormat="1" x14ac:dyDescent="0.2">
      <c r="A301" s="128" t="s">
        <v>4250</v>
      </c>
      <c r="B301" s="313">
        <v>0.94634138062331496</v>
      </c>
      <c r="C301" s="313">
        <v>0.94713035936359702</v>
      </c>
      <c r="D301" s="313">
        <v>0.94613278826255598</v>
      </c>
      <c r="E301" s="313">
        <v>0.94549193967203504</v>
      </c>
      <c r="F301" s="313">
        <v>0.94676158050552095</v>
      </c>
      <c r="G301" s="313">
        <v>0.95086974296498805</v>
      </c>
      <c r="H301" s="313">
        <v>0.95229094540802295</v>
      </c>
      <c r="I301" s="313">
        <v>0.95472115169558003</v>
      </c>
      <c r="J301" s="313">
        <v>0.95737042926340499</v>
      </c>
      <c r="K301" s="313">
        <v>0.96199034861606203</v>
      </c>
      <c r="L301" s="313">
        <v>0.96046785423782</v>
      </c>
      <c r="M301" s="313">
        <v>0.96484731895784104</v>
      </c>
    </row>
    <row r="302" spans="1:13" s="171" customFormat="1" x14ac:dyDescent="0.2">
      <c r="A302" s="128" t="s">
        <v>4251</v>
      </c>
      <c r="B302" s="313">
        <v>0.94634138062331496</v>
      </c>
      <c r="C302" s="313">
        <v>0.94713035936359702</v>
      </c>
      <c r="D302" s="313">
        <v>0.94613278826255598</v>
      </c>
      <c r="E302" s="313">
        <v>0.94549193967203504</v>
      </c>
      <c r="F302" s="313">
        <v>0.94676158050552095</v>
      </c>
      <c r="G302" s="313">
        <v>0.95086974296498805</v>
      </c>
      <c r="H302" s="313">
        <v>0.95229094540802295</v>
      </c>
      <c r="I302" s="313">
        <v>0.95472115169558003</v>
      </c>
      <c r="J302" s="313">
        <v>0.95737042926340499</v>
      </c>
      <c r="K302" s="313">
        <v>0.96199034861606203</v>
      </c>
      <c r="L302" s="313">
        <v>0.96046785423782</v>
      </c>
      <c r="M302" s="313">
        <v>0.96484731895784104</v>
      </c>
    </row>
    <row r="303" spans="1:13" s="171" customFormat="1" x14ac:dyDescent="0.2">
      <c r="A303" s="128" t="s">
        <v>4252</v>
      </c>
      <c r="B303" s="313">
        <v>0.94634138062331496</v>
      </c>
      <c r="C303" s="313">
        <v>0.94713035936359702</v>
      </c>
      <c r="D303" s="313">
        <v>0.94613278826255598</v>
      </c>
      <c r="E303" s="313">
        <v>0.94549193967203504</v>
      </c>
      <c r="F303" s="313">
        <v>0.94676158050552095</v>
      </c>
      <c r="G303" s="313">
        <v>0.95086974296498805</v>
      </c>
      <c r="H303" s="313">
        <v>0.95229094540802295</v>
      </c>
      <c r="I303" s="313">
        <v>0.95472115169558003</v>
      </c>
      <c r="J303" s="313">
        <v>0.95737042926340499</v>
      </c>
      <c r="K303" s="313">
        <v>0.96199034861606203</v>
      </c>
      <c r="L303" s="313">
        <v>0.96046785423782</v>
      </c>
      <c r="M303" s="313">
        <v>0.96484731895784104</v>
      </c>
    </row>
    <row r="304" spans="1:13" s="171" customFormat="1" x14ac:dyDescent="0.2">
      <c r="A304" s="128" t="s">
        <v>4253</v>
      </c>
      <c r="B304" s="313">
        <v>0.94634138062331496</v>
      </c>
      <c r="C304" s="313">
        <v>0.94713035936359702</v>
      </c>
      <c r="D304" s="313">
        <v>0.94613278826255598</v>
      </c>
      <c r="E304" s="313">
        <v>0.94549193967203504</v>
      </c>
      <c r="F304" s="313">
        <v>0.94676158050552095</v>
      </c>
      <c r="G304" s="313">
        <v>0.95086974296498805</v>
      </c>
      <c r="H304" s="313">
        <v>0.95229094540802295</v>
      </c>
      <c r="I304" s="313">
        <v>0.95472115169558003</v>
      </c>
      <c r="J304" s="313">
        <v>0.95737042926340499</v>
      </c>
      <c r="K304" s="313">
        <v>0.96199034861606203</v>
      </c>
      <c r="L304" s="313">
        <v>0.96046785423782</v>
      </c>
      <c r="M304" s="313">
        <v>0.96484731895784104</v>
      </c>
    </row>
    <row r="305" spans="1:13" s="171" customFormat="1" x14ac:dyDescent="0.2">
      <c r="A305" s="128" t="s">
        <v>4254</v>
      </c>
      <c r="B305" s="313">
        <v>0.94634138062331496</v>
      </c>
      <c r="C305" s="313">
        <v>0.94713035936359702</v>
      </c>
      <c r="D305" s="313">
        <v>0.94613278826255598</v>
      </c>
      <c r="E305" s="313">
        <v>0.94549193967203504</v>
      </c>
      <c r="F305" s="313">
        <v>0.94676158050552095</v>
      </c>
      <c r="G305" s="313">
        <v>0.95086974296498805</v>
      </c>
      <c r="H305" s="313">
        <v>0.95229094540802295</v>
      </c>
      <c r="I305" s="313">
        <v>0.95472115169558003</v>
      </c>
      <c r="J305" s="313">
        <v>0.95737042926340499</v>
      </c>
      <c r="K305" s="313">
        <v>0.96199034861606203</v>
      </c>
      <c r="L305" s="313">
        <v>0.96046785423782</v>
      </c>
      <c r="M305" s="313">
        <v>0.96484731895784104</v>
      </c>
    </row>
    <row r="306" spans="1:13" s="171" customFormat="1" x14ac:dyDescent="0.2">
      <c r="A306" s="172" t="s">
        <v>4255</v>
      </c>
      <c r="B306" s="313">
        <v>0</v>
      </c>
      <c r="C306" s="313">
        <v>0</v>
      </c>
      <c r="D306" s="313">
        <v>0</v>
      </c>
      <c r="E306" s="313">
        <v>0</v>
      </c>
      <c r="F306" s="313">
        <v>0</v>
      </c>
      <c r="G306" s="313">
        <v>0</v>
      </c>
      <c r="H306" s="313">
        <v>0</v>
      </c>
      <c r="I306" s="313">
        <v>0</v>
      </c>
      <c r="J306" s="313">
        <v>0</v>
      </c>
      <c r="K306" s="313">
        <v>0</v>
      </c>
      <c r="L306" s="313">
        <v>0</v>
      </c>
      <c r="M306" s="313">
        <v>0</v>
      </c>
    </row>
    <row r="307" spans="1:13" s="171" customFormat="1" x14ac:dyDescent="0.2">
      <c r="A307" s="128" t="s">
        <v>4256</v>
      </c>
      <c r="B307" s="313">
        <v>0.94634138062331496</v>
      </c>
      <c r="C307" s="313">
        <v>0.94713035936359702</v>
      </c>
      <c r="D307" s="313">
        <v>0.94613278826255598</v>
      </c>
      <c r="E307" s="313">
        <v>0.94549193967203504</v>
      </c>
      <c r="F307" s="313">
        <v>0.94676158050552095</v>
      </c>
      <c r="G307" s="313">
        <v>0.95086974296498805</v>
      </c>
      <c r="H307" s="313">
        <v>0.95229094540802295</v>
      </c>
      <c r="I307" s="313">
        <v>0.95472115169558003</v>
      </c>
      <c r="J307" s="313">
        <v>0.95737042926340499</v>
      </c>
      <c r="K307" s="313">
        <v>0.96199034861606203</v>
      </c>
      <c r="L307" s="313">
        <v>0.96046785423782</v>
      </c>
      <c r="M307" s="313">
        <v>0.96484731895784104</v>
      </c>
    </row>
    <row r="308" spans="1:13" s="171" customFormat="1" x14ac:dyDescent="0.2">
      <c r="A308" s="172" t="s">
        <v>4257</v>
      </c>
      <c r="B308" s="313">
        <v>0</v>
      </c>
      <c r="C308" s="313">
        <v>0</v>
      </c>
      <c r="D308" s="313">
        <v>0</v>
      </c>
      <c r="E308" s="313">
        <v>0</v>
      </c>
      <c r="F308" s="313">
        <v>0</v>
      </c>
      <c r="G308" s="313">
        <v>0</v>
      </c>
      <c r="H308" s="313">
        <v>0</v>
      </c>
      <c r="I308" s="313">
        <v>0</v>
      </c>
      <c r="J308" s="313">
        <v>0</v>
      </c>
      <c r="K308" s="313">
        <v>0</v>
      </c>
      <c r="L308" s="313">
        <v>0</v>
      </c>
      <c r="M308" s="313">
        <v>0</v>
      </c>
    </row>
    <row r="309" spans="1:13" s="310" customFormat="1" x14ac:dyDescent="0.2">
      <c r="A309" s="308" t="s">
        <v>4258</v>
      </c>
      <c r="B309" s="314">
        <v>0.94634138062331496</v>
      </c>
      <c r="C309" s="314">
        <v>0.94713035936359702</v>
      </c>
      <c r="D309" s="314">
        <v>0.94613278826255598</v>
      </c>
      <c r="E309" s="314">
        <v>0.94549193967203504</v>
      </c>
      <c r="F309" s="314">
        <v>0.94676158050552095</v>
      </c>
      <c r="G309" s="314">
        <v>0.95086974296498805</v>
      </c>
      <c r="H309" s="314">
        <v>0.95229094540802295</v>
      </c>
      <c r="I309" s="314">
        <v>0.95472115169558003</v>
      </c>
      <c r="J309" s="314">
        <v>0.95737042926340499</v>
      </c>
      <c r="K309" s="314">
        <v>0.96199034861606203</v>
      </c>
      <c r="L309" s="314">
        <v>0.96046785423782</v>
      </c>
      <c r="M309" s="314">
        <v>0.96484731895784104</v>
      </c>
    </row>
    <row r="310" spans="1:13" s="310" customFormat="1" x14ac:dyDescent="0.2">
      <c r="A310" s="308" t="s">
        <v>4259</v>
      </c>
      <c r="B310" s="314">
        <v>0.94634138062331496</v>
      </c>
      <c r="C310" s="314">
        <v>0.94713035936359702</v>
      </c>
      <c r="D310" s="314">
        <v>0.94613278826255598</v>
      </c>
      <c r="E310" s="314">
        <v>0.94549193967203504</v>
      </c>
      <c r="F310" s="314">
        <v>0.94676158050552095</v>
      </c>
      <c r="G310" s="314">
        <v>0.95086974296498805</v>
      </c>
      <c r="H310" s="314">
        <v>0.95229094540802295</v>
      </c>
      <c r="I310" s="314">
        <v>0.95472115169558003</v>
      </c>
      <c r="J310" s="314">
        <v>0.95737042926340499</v>
      </c>
      <c r="K310" s="314">
        <v>0.96199034861606203</v>
      </c>
      <c r="L310" s="314">
        <v>0.96046785423782</v>
      </c>
      <c r="M310" s="314">
        <v>0.96484731895784104</v>
      </c>
    </row>
    <row r="311" spans="1:13" s="171" customFormat="1" x14ac:dyDescent="0.2">
      <c r="A311" s="128" t="s">
        <v>4260</v>
      </c>
      <c r="B311" s="313">
        <v>1</v>
      </c>
      <c r="C311" s="313">
        <v>1</v>
      </c>
      <c r="D311" s="313">
        <v>1</v>
      </c>
      <c r="E311" s="313">
        <v>1</v>
      </c>
      <c r="F311" s="313">
        <v>1</v>
      </c>
      <c r="G311" s="313">
        <v>1</v>
      </c>
      <c r="H311" s="313">
        <v>1</v>
      </c>
      <c r="I311" s="313">
        <v>1</v>
      </c>
      <c r="J311" s="313">
        <v>1</v>
      </c>
      <c r="K311" s="313">
        <v>1</v>
      </c>
      <c r="L311" s="313">
        <v>1</v>
      </c>
      <c r="M311" s="313">
        <v>1</v>
      </c>
    </row>
    <row r="312" spans="1:13" s="310" customFormat="1" x14ac:dyDescent="0.2">
      <c r="A312" s="308" t="s">
        <v>4261</v>
      </c>
      <c r="B312" s="314">
        <v>0.94634138062331496</v>
      </c>
      <c r="C312" s="314">
        <v>0.94713035936359702</v>
      </c>
      <c r="D312" s="314">
        <v>0.94613278826255598</v>
      </c>
      <c r="E312" s="314">
        <v>0.94549193967203504</v>
      </c>
      <c r="F312" s="314">
        <v>0.94676158050552095</v>
      </c>
      <c r="G312" s="314">
        <v>0.95086974296498805</v>
      </c>
      <c r="H312" s="314">
        <v>0.95229094540802295</v>
      </c>
      <c r="I312" s="314">
        <v>0.95472115169558003</v>
      </c>
      <c r="J312" s="314">
        <v>0.95737042926340499</v>
      </c>
      <c r="K312" s="314">
        <v>0.96199034861606203</v>
      </c>
      <c r="L312" s="314">
        <v>0.96046785423782</v>
      </c>
      <c r="M312" s="314">
        <v>0.96484731895784104</v>
      </c>
    </row>
    <row r="313" spans="1:13" s="310" customFormat="1" x14ac:dyDescent="0.2">
      <c r="A313" s="308" t="s">
        <v>4262</v>
      </c>
      <c r="B313" s="314">
        <v>0.94634138062331496</v>
      </c>
      <c r="C313" s="314">
        <v>0.94713035936359702</v>
      </c>
      <c r="D313" s="314">
        <v>0.94613278826255598</v>
      </c>
      <c r="E313" s="314">
        <v>0.94549193967203504</v>
      </c>
      <c r="F313" s="314">
        <v>0.94676158050552095</v>
      </c>
      <c r="G313" s="314">
        <v>0.95086974296498805</v>
      </c>
      <c r="H313" s="314">
        <v>0.95229094540802295</v>
      </c>
      <c r="I313" s="314">
        <v>0.95472115169558003</v>
      </c>
      <c r="J313" s="314">
        <v>0.95737042926340499</v>
      </c>
      <c r="K313" s="314">
        <v>0.96199034861606203</v>
      </c>
      <c r="L313" s="314">
        <v>0.96046785423782</v>
      </c>
      <c r="M313" s="314">
        <v>0.96484731895784104</v>
      </c>
    </row>
    <row r="314" spans="1:13" s="171" customFormat="1" x14ac:dyDescent="0.2">
      <c r="A314" s="128" t="s">
        <v>4263</v>
      </c>
      <c r="B314" s="313">
        <v>1</v>
      </c>
      <c r="C314" s="313">
        <v>1</v>
      </c>
      <c r="D314" s="313">
        <v>1</v>
      </c>
      <c r="E314" s="313">
        <v>1</v>
      </c>
      <c r="F314" s="313">
        <v>1</v>
      </c>
      <c r="G314" s="313">
        <v>1</v>
      </c>
      <c r="H314" s="313">
        <v>1</v>
      </c>
      <c r="I314" s="313">
        <v>1</v>
      </c>
      <c r="J314" s="313">
        <v>1</v>
      </c>
      <c r="K314" s="313">
        <v>1</v>
      </c>
      <c r="L314" s="313">
        <v>1</v>
      </c>
      <c r="M314" s="313">
        <v>1</v>
      </c>
    </row>
    <row r="315" spans="1:13" x14ac:dyDescent="0.2">
      <c r="A315" s="27" t="s">
        <v>4264</v>
      </c>
      <c r="B315" s="313">
        <v>1000</v>
      </c>
      <c r="C315" s="313">
        <v>1000</v>
      </c>
      <c r="D315" s="313">
        <v>1000</v>
      </c>
      <c r="E315" s="313">
        <v>1000</v>
      </c>
      <c r="F315" s="313">
        <v>1000</v>
      </c>
      <c r="G315" s="313">
        <v>1000</v>
      </c>
      <c r="H315" s="313">
        <v>1000</v>
      </c>
      <c r="I315" s="313">
        <v>1000</v>
      </c>
      <c r="J315" s="313">
        <v>1000</v>
      </c>
      <c r="K315" s="313">
        <v>1000</v>
      </c>
      <c r="L315" s="313">
        <v>1000</v>
      </c>
      <c r="M315" s="313">
        <v>1000</v>
      </c>
    </row>
    <row r="316" spans="1:13" s="171" customFormat="1" x14ac:dyDescent="0.2">
      <c r="A316" s="128" t="s">
        <v>4265</v>
      </c>
      <c r="B316" s="313">
        <v>1</v>
      </c>
      <c r="C316" s="313">
        <v>1</v>
      </c>
      <c r="D316" s="313">
        <v>1</v>
      </c>
      <c r="E316" s="313">
        <v>1</v>
      </c>
      <c r="F316" s="313">
        <v>1</v>
      </c>
      <c r="G316" s="313">
        <v>1</v>
      </c>
      <c r="H316" s="313">
        <v>1</v>
      </c>
      <c r="I316" s="313">
        <v>1</v>
      </c>
      <c r="J316" s="313">
        <v>1</v>
      </c>
      <c r="K316" s="313">
        <v>1</v>
      </c>
      <c r="L316" s="313">
        <v>1</v>
      </c>
      <c r="M316" s="313">
        <v>1</v>
      </c>
    </row>
    <row r="317" spans="1:13" s="317" customFormat="1" x14ac:dyDescent="0.2">
      <c r="A317" s="315" t="s">
        <v>4266</v>
      </c>
      <c r="B317" s="316">
        <v>0.98770000000000002</v>
      </c>
      <c r="C317" s="316">
        <v>0.98770000000000002</v>
      </c>
      <c r="D317" s="316">
        <v>0.98770000000000002</v>
      </c>
      <c r="E317" s="316">
        <v>0.98770000000000002</v>
      </c>
      <c r="F317" s="316">
        <v>0.98770000000000002</v>
      </c>
      <c r="G317" s="316">
        <v>0.98770000000000002</v>
      </c>
      <c r="H317" s="316">
        <v>0.98770000000000002</v>
      </c>
      <c r="I317" s="316">
        <v>0.98770000000000002</v>
      </c>
      <c r="J317" s="316">
        <v>0.98770000000000002</v>
      </c>
      <c r="K317" s="316">
        <v>0.98770000000000002</v>
      </c>
      <c r="L317" s="316">
        <v>0.98770000000000002</v>
      </c>
      <c r="M317" s="316">
        <v>0.98770000000000002</v>
      </c>
    </row>
    <row r="318" spans="1:13" s="171" customFormat="1" x14ac:dyDescent="0.2">
      <c r="A318" s="128" t="s">
        <v>4267</v>
      </c>
      <c r="B318" s="313">
        <v>0.94634138062331496</v>
      </c>
      <c r="C318" s="313">
        <v>0.94713035936359702</v>
      </c>
      <c r="D318" s="313">
        <v>0.94613278826255598</v>
      </c>
      <c r="E318" s="313">
        <v>0.94549193967203504</v>
      </c>
      <c r="F318" s="313">
        <v>0.94676158050552095</v>
      </c>
      <c r="G318" s="313">
        <v>0.95086974296498805</v>
      </c>
      <c r="H318" s="313">
        <v>0.95229094540802295</v>
      </c>
      <c r="I318" s="313">
        <v>0.95472115169558003</v>
      </c>
      <c r="J318" s="313">
        <v>0.95737042926340499</v>
      </c>
      <c r="K318" s="313">
        <v>0.96199034861606203</v>
      </c>
      <c r="L318" s="313">
        <v>0.96046785423782</v>
      </c>
      <c r="M318" s="313">
        <v>0.96484731895784104</v>
      </c>
    </row>
    <row r="319" spans="1:13" s="171" customFormat="1" x14ac:dyDescent="0.2">
      <c r="A319" s="128" t="s">
        <v>4268</v>
      </c>
      <c r="B319" s="313">
        <v>0.94634138062331496</v>
      </c>
      <c r="C319" s="313">
        <v>0.94713035936359702</v>
      </c>
      <c r="D319" s="313">
        <v>0.94613278826255598</v>
      </c>
      <c r="E319" s="313">
        <v>0.94549193967203504</v>
      </c>
      <c r="F319" s="313">
        <v>0.94676158050552095</v>
      </c>
      <c r="G319" s="313">
        <v>0.95086974296498805</v>
      </c>
      <c r="H319" s="313">
        <v>0.95229094540802295</v>
      </c>
      <c r="I319" s="313">
        <v>0.95472115169558003</v>
      </c>
      <c r="J319" s="313">
        <v>0.95737042926340499</v>
      </c>
      <c r="K319" s="313">
        <v>0.96199034861606203</v>
      </c>
      <c r="L319" s="313">
        <v>0.96046785423782</v>
      </c>
      <c r="M319" s="313">
        <v>0.96484731895784104</v>
      </c>
    </row>
    <row r="320" spans="1:13" s="171" customFormat="1" x14ac:dyDescent="0.2">
      <c r="A320" s="128" t="s">
        <v>4269</v>
      </c>
      <c r="B320" s="313">
        <v>1</v>
      </c>
      <c r="C320" s="313">
        <v>1</v>
      </c>
      <c r="D320" s="313">
        <v>1</v>
      </c>
      <c r="E320" s="313">
        <v>1</v>
      </c>
      <c r="F320" s="313">
        <v>1</v>
      </c>
      <c r="G320" s="313">
        <v>1</v>
      </c>
      <c r="H320" s="313">
        <v>1</v>
      </c>
      <c r="I320" s="313">
        <v>1</v>
      </c>
      <c r="J320" s="313">
        <v>1</v>
      </c>
      <c r="K320" s="313">
        <v>1</v>
      </c>
      <c r="L320" s="313">
        <v>1</v>
      </c>
      <c r="M320" s="313">
        <v>1</v>
      </c>
    </row>
    <row r="321" spans="1:13" s="171" customFormat="1" x14ac:dyDescent="0.2">
      <c r="A321" s="128" t="s">
        <v>4270</v>
      </c>
      <c r="B321" s="313">
        <v>1</v>
      </c>
      <c r="C321" s="313">
        <v>1</v>
      </c>
      <c r="D321" s="313">
        <v>1</v>
      </c>
      <c r="E321" s="313">
        <v>1</v>
      </c>
      <c r="F321" s="313">
        <v>1</v>
      </c>
      <c r="G321" s="313">
        <v>1</v>
      </c>
      <c r="H321" s="313">
        <v>1</v>
      </c>
      <c r="I321" s="313">
        <v>1</v>
      </c>
      <c r="J321" s="313">
        <v>1</v>
      </c>
      <c r="K321" s="313">
        <v>1</v>
      </c>
      <c r="L321" s="313">
        <v>1</v>
      </c>
      <c r="M321" s="313">
        <v>1</v>
      </c>
    </row>
    <row r="322" spans="1:13" s="171" customFormat="1" x14ac:dyDescent="0.2">
      <c r="A322" s="128" t="s">
        <v>4271</v>
      </c>
      <c r="B322" s="313">
        <v>0.94634138062331496</v>
      </c>
      <c r="C322" s="313">
        <v>0.94713035936359702</v>
      </c>
      <c r="D322" s="313">
        <v>0.94613278826255598</v>
      </c>
      <c r="E322" s="313">
        <v>0.94549193967203504</v>
      </c>
      <c r="F322" s="313">
        <v>0.94676158050552095</v>
      </c>
      <c r="G322" s="313">
        <v>0.95086974296498805</v>
      </c>
      <c r="H322" s="313">
        <v>0.95229094540802295</v>
      </c>
      <c r="I322" s="313">
        <v>0.95472115169558003</v>
      </c>
      <c r="J322" s="313">
        <v>0.95737042926340499</v>
      </c>
      <c r="K322" s="313">
        <v>0.96199034861606203</v>
      </c>
      <c r="L322" s="313">
        <v>0.96046785423782</v>
      </c>
      <c r="M322" s="313">
        <v>0.96484731895784104</v>
      </c>
    </row>
    <row r="323" spans="1:13" s="171" customFormat="1" x14ac:dyDescent="0.2">
      <c r="A323" s="128" t="s">
        <v>4272</v>
      </c>
      <c r="B323" s="313">
        <v>1</v>
      </c>
      <c r="C323" s="313">
        <v>1</v>
      </c>
      <c r="D323" s="313">
        <v>1</v>
      </c>
      <c r="E323" s="313">
        <v>1</v>
      </c>
      <c r="F323" s="313">
        <v>1</v>
      </c>
      <c r="G323" s="313">
        <v>1</v>
      </c>
      <c r="H323" s="313">
        <v>1</v>
      </c>
      <c r="I323" s="313">
        <v>1</v>
      </c>
      <c r="J323" s="313">
        <v>1</v>
      </c>
      <c r="K323" s="313">
        <v>1</v>
      </c>
      <c r="L323" s="313">
        <v>1</v>
      </c>
      <c r="M323" s="313">
        <v>1</v>
      </c>
    </row>
    <row r="324" spans="1:13" s="171" customFormat="1" x14ac:dyDescent="0.2">
      <c r="A324" s="128" t="s">
        <v>4273</v>
      </c>
      <c r="B324" s="313">
        <v>1</v>
      </c>
      <c r="C324" s="313">
        <v>1</v>
      </c>
      <c r="D324" s="313">
        <v>1</v>
      </c>
      <c r="E324" s="313">
        <v>1</v>
      </c>
      <c r="F324" s="313">
        <v>1</v>
      </c>
      <c r="G324" s="313">
        <v>1</v>
      </c>
      <c r="H324" s="313">
        <v>1</v>
      </c>
      <c r="I324" s="313">
        <v>1</v>
      </c>
      <c r="J324" s="313">
        <v>1</v>
      </c>
      <c r="K324" s="313">
        <v>1</v>
      </c>
      <c r="L324" s="313">
        <v>1</v>
      </c>
      <c r="M324" s="313">
        <v>1</v>
      </c>
    </row>
    <row r="325" spans="1:13" s="171" customFormat="1" x14ac:dyDescent="0.2">
      <c r="A325" s="128" t="s">
        <v>4274</v>
      </c>
      <c r="B325" s="313">
        <v>1</v>
      </c>
      <c r="C325" s="313">
        <v>1</v>
      </c>
      <c r="D325" s="313">
        <v>1</v>
      </c>
      <c r="E325" s="313">
        <v>1</v>
      </c>
      <c r="F325" s="313">
        <v>1</v>
      </c>
      <c r="G325" s="313">
        <v>1</v>
      </c>
      <c r="H325" s="313">
        <v>1</v>
      </c>
      <c r="I325" s="313">
        <v>1</v>
      </c>
      <c r="J325" s="313">
        <v>1</v>
      </c>
      <c r="K325" s="313">
        <v>1</v>
      </c>
      <c r="L325" s="313">
        <v>1</v>
      </c>
      <c r="M325" s="313">
        <v>1</v>
      </c>
    </row>
    <row r="326" spans="1:13" s="171" customFormat="1" x14ac:dyDescent="0.2">
      <c r="A326" s="128" t="s">
        <v>4275</v>
      </c>
      <c r="B326" s="313">
        <v>1</v>
      </c>
      <c r="C326" s="313">
        <v>1</v>
      </c>
      <c r="D326" s="313">
        <v>1</v>
      </c>
      <c r="E326" s="313">
        <v>1</v>
      </c>
      <c r="F326" s="313">
        <v>1</v>
      </c>
      <c r="G326" s="313">
        <v>1</v>
      </c>
      <c r="H326" s="313">
        <v>1</v>
      </c>
      <c r="I326" s="313">
        <v>1</v>
      </c>
      <c r="J326" s="313">
        <v>1</v>
      </c>
      <c r="K326" s="313">
        <v>1</v>
      </c>
      <c r="L326" s="313">
        <v>1</v>
      </c>
      <c r="M326" s="313">
        <v>1</v>
      </c>
    </row>
    <row r="327" spans="1:13" s="171" customFormat="1" x14ac:dyDescent="0.2">
      <c r="A327" s="128" t="s">
        <v>4276</v>
      </c>
      <c r="B327" s="313">
        <v>1</v>
      </c>
      <c r="C327" s="313">
        <v>1</v>
      </c>
      <c r="D327" s="313">
        <v>1</v>
      </c>
      <c r="E327" s="313">
        <v>1</v>
      </c>
      <c r="F327" s="313">
        <v>1</v>
      </c>
      <c r="G327" s="313">
        <v>1</v>
      </c>
      <c r="H327" s="313">
        <v>1</v>
      </c>
      <c r="I327" s="313">
        <v>1</v>
      </c>
      <c r="J327" s="313">
        <v>1</v>
      </c>
      <c r="K327" s="313">
        <v>1</v>
      </c>
      <c r="L327" s="313">
        <v>1</v>
      </c>
      <c r="M327" s="313">
        <v>1</v>
      </c>
    </row>
    <row r="328" spans="1:13" s="171" customFormat="1" x14ac:dyDescent="0.2">
      <c r="A328" s="128" t="s">
        <v>4277</v>
      </c>
      <c r="B328" s="313">
        <v>1</v>
      </c>
      <c r="C328" s="313">
        <v>1</v>
      </c>
      <c r="D328" s="313">
        <v>1</v>
      </c>
      <c r="E328" s="313">
        <v>1</v>
      </c>
      <c r="F328" s="313">
        <v>1</v>
      </c>
      <c r="G328" s="313">
        <v>1</v>
      </c>
      <c r="H328" s="313">
        <v>1</v>
      </c>
      <c r="I328" s="313">
        <v>1</v>
      </c>
      <c r="J328" s="313">
        <v>1</v>
      </c>
      <c r="K328" s="313">
        <v>1</v>
      </c>
      <c r="L328" s="313">
        <v>1</v>
      </c>
      <c r="M328" s="313">
        <v>1</v>
      </c>
    </row>
    <row r="329" spans="1:13" s="171" customFormat="1" x14ac:dyDescent="0.2">
      <c r="A329" s="128" t="s">
        <v>4278</v>
      </c>
      <c r="B329" s="313">
        <v>0.94634138062331496</v>
      </c>
      <c r="C329" s="313">
        <v>0.94713035936359702</v>
      </c>
      <c r="D329" s="313">
        <v>0.94613278826255598</v>
      </c>
      <c r="E329" s="313">
        <v>0.94549193967203504</v>
      </c>
      <c r="F329" s="313">
        <v>0.94676158050552095</v>
      </c>
      <c r="G329" s="313">
        <v>0.95086974296498805</v>
      </c>
      <c r="H329" s="313">
        <v>0.95229094540802295</v>
      </c>
      <c r="I329" s="313">
        <v>0.95472115169558003</v>
      </c>
      <c r="J329" s="313">
        <v>0.95737042926340499</v>
      </c>
      <c r="K329" s="313">
        <v>0.96199034861606203</v>
      </c>
      <c r="L329" s="313">
        <v>0.96046785423782</v>
      </c>
      <c r="M329" s="313">
        <v>0.96484731895784104</v>
      </c>
    </row>
    <row r="330" spans="1:13" s="171" customFormat="1" x14ac:dyDescent="0.2">
      <c r="A330" s="128" t="s">
        <v>4279</v>
      </c>
      <c r="B330" s="313">
        <v>0.98770000000000002</v>
      </c>
      <c r="C330" s="313">
        <v>0.98770000000000002</v>
      </c>
      <c r="D330" s="313">
        <v>0.98770000000000002</v>
      </c>
      <c r="E330" s="313">
        <v>0.98770000000000002</v>
      </c>
      <c r="F330" s="313">
        <v>0.98770000000000002</v>
      </c>
      <c r="G330" s="313">
        <v>0.98770000000000002</v>
      </c>
      <c r="H330" s="313">
        <v>0.98770000000000002</v>
      </c>
      <c r="I330" s="313">
        <v>0.98770000000000002</v>
      </c>
      <c r="J330" s="313">
        <v>0.98770000000000002</v>
      </c>
      <c r="K330" s="313">
        <v>0.98770000000000002</v>
      </c>
      <c r="L330" s="313">
        <v>0.98770000000000002</v>
      </c>
      <c r="M330" s="313">
        <v>0.98770000000000002</v>
      </c>
    </row>
    <row r="331" spans="1:13" s="171" customFormat="1" x14ac:dyDescent="0.2">
      <c r="A331" s="128" t="s">
        <v>4280</v>
      </c>
      <c r="B331" s="313">
        <v>0.94634138062331496</v>
      </c>
      <c r="C331" s="313">
        <v>0.94713035936359702</v>
      </c>
      <c r="D331" s="313">
        <v>0.94613278826255598</v>
      </c>
      <c r="E331" s="313">
        <v>0.94549193967203504</v>
      </c>
      <c r="F331" s="313">
        <v>0.94676158050552095</v>
      </c>
      <c r="G331" s="313">
        <v>0.95086974296498805</v>
      </c>
      <c r="H331" s="313">
        <v>0.95229094540802295</v>
      </c>
      <c r="I331" s="313">
        <v>0.95472115169558003</v>
      </c>
      <c r="J331" s="313">
        <v>0.95737042926340499</v>
      </c>
      <c r="K331" s="313">
        <v>0.96199034861606203</v>
      </c>
      <c r="L331" s="313">
        <v>0.96046785423782</v>
      </c>
      <c r="M331" s="313">
        <v>0.96484731895784104</v>
      </c>
    </row>
    <row r="332" spans="1:13" s="325" customFormat="1" x14ac:dyDescent="0.2">
      <c r="A332" s="323" t="s">
        <v>4281</v>
      </c>
      <c r="B332" s="324">
        <v>1</v>
      </c>
      <c r="C332" s="324">
        <v>1</v>
      </c>
      <c r="D332" s="324">
        <v>1</v>
      </c>
      <c r="E332" s="324">
        <v>1</v>
      </c>
      <c r="F332" s="324">
        <v>1</v>
      </c>
      <c r="G332" s="324">
        <v>1</v>
      </c>
      <c r="H332" s="324">
        <v>1</v>
      </c>
      <c r="I332" s="324">
        <v>1</v>
      </c>
      <c r="J332" s="324">
        <v>1</v>
      </c>
      <c r="K332" s="324">
        <v>1</v>
      </c>
      <c r="L332" s="324">
        <v>1</v>
      </c>
      <c r="M332" s="324">
        <v>1</v>
      </c>
    </row>
    <row r="333" spans="1:13" s="171" customFormat="1" x14ac:dyDescent="0.2">
      <c r="A333" s="128" t="s">
        <v>4282</v>
      </c>
      <c r="B333" s="313">
        <v>1</v>
      </c>
      <c r="C333" s="313">
        <v>1</v>
      </c>
      <c r="D333" s="313">
        <v>1</v>
      </c>
      <c r="E333" s="313">
        <v>1</v>
      </c>
      <c r="F333" s="313">
        <v>1</v>
      </c>
      <c r="G333" s="313">
        <v>1</v>
      </c>
      <c r="H333" s="313">
        <v>1</v>
      </c>
      <c r="I333" s="313">
        <v>1</v>
      </c>
      <c r="J333" s="313">
        <v>1</v>
      </c>
      <c r="K333" s="313">
        <v>1</v>
      </c>
      <c r="L333" s="313">
        <v>1</v>
      </c>
      <c r="M333" s="313">
        <v>1</v>
      </c>
    </row>
    <row r="334" spans="1:13" s="171" customFormat="1" x14ac:dyDescent="0.2">
      <c r="A334" s="128" t="s">
        <v>4283</v>
      </c>
      <c r="B334" s="313">
        <v>0</v>
      </c>
      <c r="C334" s="313">
        <v>0</v>
      </c>
      <c r="D334" s="313">
        <v>0</v>
      </c>
      <c r="E334" s="313">
        <v>0</v>
      </c>
      <c r="F334" s="313">
        <v>0</v>
      </c>
      <c r="G334" s="313">
        <v>0</v>
      </c>
      <c r="H334" s="313">
        <v>0</v>
      </c>
      <c r="I334" s="313">
        <v>0</v>
      </c>
      <c r="J334" s="313">
        <v>0</v>
      </c>
      <c r="K334" s="313">
        <v>0</v>
      </c>
      <c r="L334" s="313">
        <v>0</v>
      </c>
      <c r="M334" s="313">
        <v>0</v>
      </c>
    </row>
    <row r="335" spans="1:13" s="171" customFormat="1" x14ac:dyDescent="0.2">
      <c r="A335" s="128" t="s">
        <v>4284</v>
      </c>
      <c r="B335" s="313">
        <v>0.94634138062331496</v>
      </c>
      <c r="C335" s="313">
        <v>0.94713035936359702</v>
      </c>
      <c r="D335" s="313">
        <v>0.94613278826255598</v>
      </c>
      <c r="E335" s="313">
        <v>0.94549193967203504</v>
      </c>
      <c r="F335" s="313">
        <v>0.94676158050552095</v>
      </c>
      <c r="G335" s="313">
        <v>0.95086974296498805</v>
      </c>
      <c r="H335" s="313">
        <v>0.95229094540802295</v>
      </c>
      <c r="I335" s="313">
        <v>0.95472115169558003</v>
      </c>
      <c r="J335" s="313">
        <v>0.95737042926340499</v>
      </c>
      <c r="K335" s="313">
        <v>0.96199034861606203</v>
      </c>
      <c r="L335" s="313">
        <v>0.96046785423782</v>
      </c>
      <c r="M335" s="313">
        <v>0.96484731895784104</v>
      </c>
    </row>
    <row r="336" spans="1:13" s="171" customFormat="1" x14ac:dyDescent="0.2">
      <c r="A336" s="128" t="s">
        <v>4285</v>
      </c>
      <c r="B336" s="313">
        <v>0.94634138062331496</v>
      </c>
      <c r="C336" s="313">
        <v>0.94713035936359702</v>
      </c>
      <c r="D336" s="313">
        <v>0.94613278826255598</v>
      </c>
      <c r="E336" s="313">
        <v>0.94549193967203504</v>
      </c>
      <c r="F336" s="313">
        <v>0.94676158050552095</v>
      </c>
      <c r="G336" s="313">
        <v>0.95086974296498805</v>
      </c>
      <c r="H336" s="313">
        <v>0.95229094540802295</v>
      </c>
      <c r="I336" s="313">
        <v>0.95472115169558003</v>
      </c>
      <c r="J336" s="313">
        <v>0.95737042926340499</v>
      </c>
      <c r="K336" s="313">
        <v>0.96199034861606203</v>
      </c>
      <c r="L336" s="313">
        <v>0.96046785423782</v>
      </c>
      <c r="M336" s="313">
        <v>0.96484731895784104</v>
      </c>
    </row>
    <row r="337" spans="1:13" s="325" customFormat="1" x14ac:dyDescent="0.2">
      <c r="A337" s="323" t="s">
        <v>4286</v>
      </c>
      <c r="B337" s="324">
        <v>0.94634138062331496</v>
      </c>
      <c r="C337" s="324">
        <v>0.94713035936359702</v>
      </c>
      <c r="D337" s="324">
        <v>0.94613278826255598</v>
      </c>
      <c r="E337" s="324">
        <v>0.94549193967203504</v>
      </c>
      <c r="F337" s="324">
        <v>0.94676158050552095</v>
      </c>
      <c r="G337" s="324">
        <v>0.95086974296498805</v>
      </c>
      <c r="H337" s="324">
        <v>0.95229094540802295</v>
      </c>
      <c r="I337" s="324">
        <v>0.95472115169558003</v>
      </c>
      <c r="J337" s="324">
        <v>0.95737042926340499</v>
      </c>
      <c r="K337" s="324">
        <v>0.96199034861606203</v>
      </c>
      <c r="L337" s="324">
        <v>0.96046785423782</v>
      </c>
      <c r="M337" s="324">
        <v>0.96484731895784104</v>
      </c>
    </row>
    <row r="338" spans="1:13" s="171" customFormat="1" x14ac:dyDescent="0.2">
      <c r="A338" s="128" t="s">
        <v>4287</v>
      </c>
      <c r="B338" s="313">
        <v>0.94634138062331496</v>
      </c>
      <c r="C338" s="313">
        <v>0.94713035936359702</v>
      </c>
      <c r="D338" s="313">
        <v>0.94613278826255598</v>
      </c>
      <c r="E338" s="313">
        <v>0.94549193967203504</v>
      </c>
      <c r="F338" s="313">
        <v>0.94676158050552095</v>
      </c>
      <c r="G338" s="313">
        <v>0.95086974296498805</v>
      </c>
      <c r="H338" s="313">
        <v>0.95229094540802295</v>
      </c>
      <c r="I338" s="313">
        <v>0.95472115169558003</v>
      </c>
      <c r="J338" s="313">
        <v>0.95737042926340499</v>
      </c>
      <c r="K338" s="313">
        <v>0.96199034861606203</v>
      </c>
      <c r="L338" s="313">
        <v>0.96046785423782</v>
      </c>
      <c r="M338" s="313">
        <v>0.96484731895784104</v>
      </c>
    </row>
    <row r="339" spans="1:13" s="171" customFormat="1" x14ac:dyDescent="0.2">
      <c r="A339" s="128" t="s">
        <v>4288</v>
      </c>
      <c r="B339" s="313">
        <v>0.94634138062331496</v>
      </c>
      <c r="C339" s="313">
        <v>0.94713035936359702</v>
      </c>
      <c r="D339" s="313">
        <v>0.94613278826255598</v>
      </c>
      <c r="E339" s="313">
        <v>0.94549193967203504</v>
      </c>
      <c r="F339" s="313">
        <v>0.94676158050552095</v>
      </c>
      <c r="G339" s="313">
        <v>0.95086974296498805</v>
      </c>
      <c r="H339" s="313">
        <v>0.95229094540802295</v>
      </c>
      <c r="I339" s="313">
        <v>0.95472115169558003</v>
      </c>
      <c r="J339" s="313">
        <v>0.95737042926340499</v>
      </c>
      <c r="K339" s="313">
        <v>0.96199034861606203</v>
      </c>
      <c r="L339" s="313">
        <v>0.96046785423782</v>
      </c>
      <c r="M339" s="313">
        <v>0.96484731895784104</v>
      </c>
    </row>
    <row r="340" spans="1:13" s="171" customFormat="1" x14ac:dyDescent="0.2">
      <c r="A340" s="128" t="s">
        <v>4289</v>
      </c>
      <c r="B340" s="313">
        <v>0.94634138062331496</v>
      </c>
      <c r="C340" s="313">
        <v>0.94713035936359702</v>
      </c>
      <c r="D340" s="313">
        <v>0.94613278826255598</v>
      </c>
      <c r="E340" s="313">
        <v>0.94549193967203504</v>
      </c>
      <c r="F340" s="313">
        <v>0.94676158050552095</v>
      </c>
      <c r="G340" s="313">
        <v>0.95086974296498805</v>
      </c>
      <c r="H340" s="313">
        <v>0.95229094540802295</v>
      </c>
      <c r="I340" s="313">
        <v>0.95472115169558003</v>
      </c>
      <c r="J340" s="313">
        <v>0.95737042926340499</v>
      </c>
      <c r="K340" s="313">
        <v>0.96199034861606203</v>
      </c>
      <c r="L340" s="313">
        <v>0.96046785423782</v>
      </c>
      <c r="M340" s="313">
        <v>0.96484731895784104</v>
      </c>
    </row>
    <row r="341" spans="1:13" s="171" customFormat="1" x14ac:dyDescent="0.2">
      <c r="A341" s="128" t="s">
        <v>4290</v>
      </c>
      <c r="B341" s="313">
        <v>0.94634138062331496</v>
      </c>
      <c r="C341" s="313">
        <v>0.94713035936359702</v>
      </c>
      <c r="D341" s="313">
        <v>0.94613278826255598</v>
      </c>
      <c r="E341" s="313">
        <v>0.94549193967203504</v>
      </c>
      <c r="F341" s="313">
        <v>0.94676158050552095</v>
      </c>
      <c r="G341" s="313">
        <v>0.95086974296498805</v>
      </c>
      <c r="H341" s="313">
        <v>0.95229094540802295</v>
      </c>
      <c r="I341" s="313">
        <v>0.95472115169558003</v>
      </c>
      <c r="J341" s="313">
        <v>0.95737042926340499</v>
      </c>
      <c r="K341" s="313">
        <v>0.96199034861606203</v>
      </c>
      <c r="L341" s="313">
        <v>0.96046785423782</v>
      </c>
      <c r="M341" s="313">
        <v>0.96484731895784104</v>
      </c>
    </row>
    <row r="342" spans="1:13" s="171" customFormat="1" x14ac:dyDescent="0.2">
      <c r="A342" s="128" t="s">
        <v>4291</v>
      </c>
      <c r="B342" s="313">
        <v>0.94634138062331496</v>
      </c>
      <c r="C342" s="313">
        <v>0.94713035936359702</v>
      </c>
      <c r="D342" s="313">
        <v>0.94613278826255598</v>
      </c>
      <c r="E342" s="313">
        <v>0.94549193967203504</v>
      </c>
      <c r="F342" s="313">
        <v>0.94676158050552095</v>
      </c>
      <c r="G342" s="313">
        <v>0.95086974296498805</v>
      </c>
      <c r="H342" s="313">
        <v>0.95229094540802295</v>
      </c>
      <c r="I342" s="313">
        <v>0.95472115169558003</v>
      </c>
      <c r="J342" s="313">
        <v>0.95737042926340499</v>
      </c>
      <c r="K342" s="313">
        <v>0.96199034861606203</v>
      </c>
      <c r="L342" s="313">
        <v>0.96046785423782</v>
      </c>
      <c r="M342" s="313">
        <v>0.96484731895784104</v>
      </c>
    </row>
    <row r="343" spans="1:13" s="171" customFormat="1" x14ac:dyDescent="0.2">
      <c r="A343" s="128" t="s">
        <v>4292</v>
      </c>
      <c r="B343" s="313">
        <v>0.94634138062331496</v>
      </c>
      <c r="C343" s="313">
        <v>0.94713035936359702</v>
      </c>
      <c r="D343" s="313">
        <v>0.94613278826255598</v>
      </c>
      <c r="E343" s="313">
        <v>0.94549193967203504</v>
      </c>
      <c r="F343" s="313">
        <v>0.94676158050552095</v>
      </c>
      <c r="G343" s="313">
        <v>0.95086974296498805</v>
      </c>
      <c r="H343" s="313">
        <v>0.95229094540802295</v>
      </c>
      <c r="I343" s="313">
        <v>0.95472115169558003</v>
      </c>
      <c r="J343" s="313">
        <v>0.95737042926340499</v>
      </c>
      <c r="K343" s="313">
        <v>0.96199034861606203</v>
      </c>
      <c r="L343" s="313">
        <v>0.96046785423782</v>
      </c>
      <c r="M343" s="313">
        <v>0.96484731895784104</v>
      </c>
    </row>
    <row r="344" spans="1:13" s="171" customFormat="1" x14ac:dyDescent="0.2">
      <c r="A344" s="128" t="s">
        <v>4293</v>
      </c>
      <c r="B344" s="313">
        <v>0.94634138062331496</v>
      </c>
      <c r="C344" s="313">
        <v>0.94713035936359702</v>
      </c>
      <c r="D344" s="313">
        <v>0.94613278826255598</v>
      </c>
      <c r="E344" s="313">
        <v>0.94549193967203504</v>
      </c>
      <c r="F344" s="313">
        <v>0.94676158050552095</v>
      </c>
      <c r="G344" s="313">
        <v>0.95086974296498805</v>
      </c>
      <c r="H344" s="313">
        <v>0.95229094540802295</v>
      </c>
      <c r="I344" s="313">
        <v>0.95472115169558003</v>
      </c>
      <c r="J344" s="313">
        <v>0.95737042926340499</v>
      </c>
      <c r="K344" s="313">
        <v>0.96199034861606203</v>
      </c>
      <c r="L344" s="313">
        <v>0.96046785423782</v>
      </c>
      <c r="M344" s="313">
        <v>0.96484731895784104</v>
      </c>
    </row>
    <row r="345" spans="1:13" s="171" customFormat="1" x14ac:dyDescent="0.2">
      <c r="A345" s="128" t="s">
        <v>4294</v>
      </c>
      <c r="B345" s="313">
        <v>0.94634138062331496</v>
      </c>
      <c r="C345" s="313">
        <v>0.94713035936359702</v>
      </c>
      <c r="D345" s="313">
        <v>0.94613278826255598</v>
      </c>
      <c r="E345" s="313">
        <v>0.94549193967203504</v>
      </c>
      <c r="F345" s="313">
        <v>0.94676158050552095</v>
      </c>
      <c r="G345" s="313">
        <v>0.95086974296498805</v>
      </c>
      <c r="H345" s="313">
        <v>0.95229094540802295</v>
      </c>
      <c r="I345" s="313">
        <v>0.95472115169558003</v>
      </c>
      <c r="J345" s="313">
        <v>0.95737042926340499</v>
      </c>
      <c r="K345" s="313">
        <v>0.96199034861606203</v>
      </c>
      <c r="L345" s="313">
        <v>0.96046785423782</v>
      </c>
      <c r="M345" s="313">
        <v>0.96484731895784104</v>
      </c>
    </row>
    <row r="346" spans="1:13" s="325" customFormat="1" x14ac:dyDescent="0.2">
      <c r="A346" s="323" t="s">
        <v>4295</v>
      </c>
      <c r="B346" s="324">
        <v>0.94634138062331496</v>
      </c>
      <c r="C346" s="324">
        <v>0.94713035936359702</v>
      </c>
      <c r="D346" s="324">
        <v>0.94613278826255598</v>
      </c>
      <c r="E346" s="324">
        <v>0.94549193967203504</v>
      </c>
      <c r="F346" s="324">
        <v>0.94676158050552095</v>
      </c>
      <c r="G346" s="324">
        <v>0.95086974296498805</v>
      </c>
      <c r="H346" s="324">
        <v>0.95229094540802295</v>
      </c>
      <c r="I346" s="324">
        <v>0.95472115169558003</v>
      </c>
      <c r="J346" s="324">
        <v>0.95737042926340499</v>
      </c>
      <c r="K346" s="324">
        <v>0.96199034861606203</v>
      </c>
      <c r="L346" s="324">
        <v>0.96046785423782</v>
      </c>
      <c r="M346" s="324">
        <v>0.96484731895784104</v>
      </c>
    </row>
    <row r="347" spans="1:13" s="171" customFormat="1" x14ac:dyDescent="0.2">
      <c r="A347" s="172" t="s">
        <v>4296</v>
      </c>
      <c r="B347" s="313">
        <v>0</v>
      </c>
      <c r="C347" s="313">
        <v>0</v>
      </c>
      <c r="D347" s="313">
        <v>0</v>
      </c>
      <c r="E347" s="313">
        <v>0</v>
      </c>
      <c r="F347" s="313">
        <v>0</v>
      </c>
      <c r="G347" s="313">
        <v>0</v>
      </c>
      <c r="H347" s="313">
        <v>0</v>
      </c>
      <c r="I347" s="313">
        <v>0</v>
      </c>
      <c r="J347" s="313">
        <v>0</v>
      </c>
      <c r="K347" s="313">
        <v>0</v>
      </c>
      <c r="L347" s="313">
        <v>0</v>
      </c>
      <c r="M347" s="313">
        <v>0</v>
      </c>
    </row>
    <row r="348" spans="1:13" s="171" customFormat="1" x14ac:dyDescent="0.2">
      <c r="A348" s="172" t="s">
        <v>4297</v>
      </c>
      <c r="B348" s="313">
        <v>0</v>
      </c>
      <c r="C348" s="313">
        <v>0</v>
      </c>
      <c r="D348" s="313">
        <v>0</v>
      </c>
      <c r="E348" s="313">
        <v>0</v>
      </c>
      <c r="F348" s="313">
        <v>0</v>
      </c>
      <c r="G348" s="313">
        <v>0</v>
      </c>
      <c r="H348" s="313">
        <v>0</v>
      </c>
      <c r="I348" s="313">
        <v>0</v>
      </c>
      <c r="J348" s="313">
        <v>0</v>
      </c>
      <c r="K348" s="313">
        <v>0</v>
      </c>
      <c r="L348" s="313">
        <v>0</v>
      </c>
      <c r="M348" s="313">
        <v>0</v>
      </c>
    </row>
    <row r="349" spans="1:13" s="171" customFormat="1" x14ac:dyDescent="0.2">
      <c r="A349" s="172" t="s">
        <v>4298</v>
      </c>
      <c r="B349" s="313">
        <v>0</v>
      </c>
      <c r="C349" s="313">
        <v>0</v>
      </c>
      <c r="D349" s="313">
        <v>0</v>
      </c>
      <c r="E349" s="313">
        <v>0</v>
      </c>
      <c r="F349" s="313">
        <v>0</v>
      </c>
      <c r="G349" s="313">
        <v>0</v>
      </c>
      <c r="H349" s="313">
        <v>0</v>
      </c>
      <c r="I349" s="313">
        <v>0</v>
      </c>
      <c r="J349" s="313">
        <v>0</v>
      </c>
      <c r="K349" s="313">
        <v>0</v>
      </c>
      <c r="L349" s="313">
        <v>0</v>
      </c>
      <c r="M349" s="313">
        <v>0</v>
      </c>
    </row>
    <row r="350" spans="1:13" x14ac:dyDescent="0.2">
      <c r="A350" s="27" t="s">
        <v>4299</v>
      </c>
      <c r="B350" s="313"/>
      <c r="C350" s="313"/>
      <c r="D350" s="313"/>
      <c r="E350" s="313"/>
      <c r="F350" s="313"/>
      <c r="G350" s="313"/>
      <c r="H350" s="313"/>
      <c r="I350" s="313"/>
      <c r="J350" s="313"/>
      <c r="K350" s="313"/>
      <c r="L350" s="313"/>
      <c r="M350" s="313"/>
    </row>
    <row r="351" spans="1:13" x14ac:dyDescent="0.2">
      <c r="A351" s="30" t="s">
        <v>4300</v>
      </c>
      <c r="B351" s="313"/>
      <c r="C351" s="313"/>
      <c r="D351" s="313"/>
      <c r="E351" s="313"/>
      <c r="F351" s="313"/>
      <c r="G351" s="313"/>
      <c r="H351" s="313"/>
      <c r="I351" s="313"/>
      <c r="J351" s="313"/>
      <c r="K351" s="313"/>
      <c r="L351" s="313"/>
      <c r="M351" s="313"/>
    </row>
    <row r="352" spans="1:13" s="171" customFormat="1" x14ac:dyDescent="0.2">
      <c r="A352" s="128" t="s">
        <v>4301</v>
      </c>
      <c r="B352" s="313">
        <v>0.96779000000000004</v>
      </c>
      <c r="C352" s="313">
        <v>0.96779000000000004</v>
      </c>
      <c r="D352" s="313">
        <v>0.96779000000000004</v>
      </c>
      <c r="E352" s="313">
        <v>0.96779000000000004</v>
      </c>
      <c r="F352" s="313">
        <v>0.96779000000000004</v>
      </c>
      <c r="G352" s="313">
        <v>0.96779000000000004</v>
      </c>
      <c r="H352" s="313">
        <v>0.96779000000000004</v>
      </c>
      <c r="I352" s="313">
        <v>0.96779000000000004</v>
      </c>
      <c r="J352" s="313">
        <v>0.96779000000000004</v>
      </c>
      <c r="K352" s="313">
        <v>0.96779000000000004</v>
      </c>
      <c r="L352" s="313">
        <v>0.96779000000000004</v>
      </c>
      <c r="M352" s="313">
        <v>0.96779000000000004</v>
      </c>
    </row>
    <row r="353" spans="1:13" s="171" customFormat="1" x14ac:dyDescent="0.2">
      <c r="A353" s="128" t="s">
        <v>4302</v>
      </c>
      <c r="B353" s="313">
        <v>0.96779000000000004</v>
      </c>
      <c r="C353" s="313">
        <v>0.96779000000000004</v>
      </c>
      <c r="D353" s="313">
        <v>0.96779000000000004</v>
      </c>
      <c r="E353" s="313">
        <v>0.96779000000000004</v>
      </c>
      <c r="F353" s="313">
        <v>0.96779000000000004</v>
      </c>
      <c r="G353" s="313">
        <v>0.96779000000000004</v>
      </c>
      <c r="H353" s="313">
        <v>0.96779000000000004</v>
      </c>
      <c r="I353" s="313">
        <v>0.96779000000000004</v>
      </c>
      <c r="J353" s="313">
        <v>0.96779000000000004</v>
      </c>
      <c r="K353" s="313">
        <v>0.96779000000000004</v>
      </c>
      <c r="L353" s="313">
        <v>0.96779000000000004</v>
      </c>
      <c r="M353" s="313">
        <v>0.96779000000000004</v>
      </c>
    </row>
    <row r="354" spans="1:13" s="171" customFormat="1" x14ac:dyDescent="0.2">
      <c r="A354" s="128" t="s">
        <v>4303</v>
      </c>
      <c r="B354" s="313">
        <v>0.96779000000000004</v>
      </c>
      <c r="C354" s="313">
        <v>0.96779000000000004</v>
      </c>
      <c r="D354" s="313">
        <v>0.96779000000000004</v>
      </c>
      <c r="E354" s="313">
        <v>0.96779000000000004</v>
      </c>
      <c r="F354" s="313">
        <v>0.96779000000000004</v>
      </c>
      <c r="G354" s="313">
        <v>0.96779000000000004</v>
      </c>
      <c r="H354" s="313">
        <v>0.96779000000000004</v>
      </c>
      <c r="I354" s="313">
        <v>0.96779000000000004</v>
      </c>
      <c r="J354" s="313">
        <v>0.96779000000000004</v>
      </c>
      <c r="K354" s="313">
        <v>0.96779000000000004</v>
      </c>
      <c r="L354" s="313">
        <v>0.96779000000000004</v>
      </c>
      <c r="M354" s="313">
        <v>0.96779000000000004</v>
      </c>
    </row>
    <row r="355" spans="1:13" s="171" customFormat="1" x14ac:dyDescent="0.2">
      <c r="A355" s="128" t="s">
        <v>4304</v>
      </c>
      <c r="B355" s="313">
        <v>0.96779000000000004</v>
      </c>
      <c r="C355" s="313">
        <v>0.96779000000000004</v>
      </c>
      <c r="D355" s="313">
        <v>0.96779000000000004</v>
      </c>
      <c r="E355" s="313">
        <v>0.96779000000000004</v>
      </c>
      <c r="F355" s="313">
        <v>0.96779000000000004</v>
      </c>
      <c r="G355" s="313">
        <v>0.96779000000000004</v>
      </c>
      <c r="H355" s="313">
        <v>0.96779000000000004</v>
      </c>
      <c r="I355" s="313">
        <v>0.96779000000000004</v>
      </c>
      <c r="J355" s="313">
        <v>0.96779000000000004</v>
      </c>
      <c r="K355" s="313">
        <v>0.96779000000000004</v>
      </c>
      <c r="L355" s="313">
        <v>0.96779000000000004</v>
      </c>
      <c r="M355" s="313">
        <v>0.96779000000000004</v>
      </c>
    </row>
    <row r="356" spans="1:13" s="171" customFormat="1" x14ac:dyDescent="0.2">
      <c r="A356" s="172" t="s">
        <v>4305</v>
      </c>
      <c r="B356" s="313">
        <v>0</v>
      </c>
      <c r="C356" s="313">
        <v>0</v>
      </c>
      <c r="D356" s="313">
        <v>0</v>
      </c>
      <c r="E356" s="313">
        <v>0</v>
      </c>
      <c r="F356" s="313">
        <v>0</v>
      </c>
      <c r="G356" s="313">
        <v>0</v>
      </c>
      <c r="H356" s="313">
        <v>0</v>
      </c>
      <c r="I356" s="313">
        <v>0</v>
      </c>
      <c r="J356" s="313">
        <v>0</v>
      </c>
      <c r="K356" s="313">
        <v>0</v>
      </c>
      <c r="L356" s="313">
        <v>0</v>
      </c>
      <c r="M356" s="313">
        <v>0</v>
      </c>
    </row>
    <row r="357" spans="1:13" s="171" customFormat="1" x14ac:dyDescent="0.2">
      <c r="A357" s="128" t="s">
        <v>4306</v>
      </c>
      <c r="B357" s="313">
        <v>1</v>
      </c>
      <c r="C357" s="313">
        <v>1</v>
      </c>
      <c r="D357" s="313">
        <v>1</v>
      </c>
      <c r="E357" s="313">
        <v>1</v>
      </c>
      <c r="F357" s="313">
        <v>1</v>
      </c>
      <c r="G357" s="313">
        <v>1</v>
      </c>
      <c r="H357" s="313">
        <v>1</v>
      </c>
      <c r="I357" s="313">
        <v>1</v>
      </c>
      <c r="J357" s="313">
        <v>1</v>
      </c>
      <c r="K357" s="313">
        <v>1</v>
      </c>
      <c r="L357" s="313">
        <v>1</v>
      </c>
      <c r="M357" s="313">
        <v>1</v>
      </c>
    </row>
    <row r="358" spans="1:13" s="171" customFormat="1" x14ac:dyDescent="0.2">
      <c r="A358" s="128" t="s">
        <v>4307</v>
      </c>
      <c r="B358" s="313">
        <v>0</v>
      </c>
      <c r="C358" s="313">
        <v>0</v>
      </c>
      <c r="D358" s="313">
        <v>0</v>
      </c>
      <c r="E358" s="313">
        <v>0</v>
      </c>
      <c r="F358" s="313">
        <v>0</v>
      </c>
      <c r="G358" s="313">
        <v>0</v>
      </c>
      <c r="H358" s="313">
        <v>0</v>
      </c>
      <c r="I358" s="313">
        <v>0</v>
      </c>
      <c r="J358" s="313">
        <v>0</v>
      </c>
      <c r="K358" s="313">
        <v>0</v>
      </c>
      <c r="L358" s="313">
        <v>0</v>
      </c>
      <c r="M358" s="313">
        <v>0</v>
      </c>
    </row>
    <row r="359" spans="1:13" s="171" customFormat="1" x14ac:dyDescent="0.2">
      <c r="A359" s="172" t="s">
        <v>4308</v>
      </c>
      <c r="B359" s="313">
        <v>0</v>
      </c>
      <c r="C359" s="313">
        <v>0</v>
      </c>
      <c r="D359" s="313">
        <v>0</v>
      </c>
      <c r="E359" s="313">
        <v>0</v>
      </c>
      <c r="F359" s="313">
        <v>0</v>
      </c>
      <c r="G359" s="313">
        <v>0</v>
      </c>
      <c r="H359" s="313">
        <v>0</v>
      </c>
      <c r="I359" s="313">
        <v>0</v>
      </c>
      <c r="J359" s="313">
        <v>0</v>
      </c>
      <c r="K359" s="313">
        <v>0</v>
      </c>
      <c r="L359" s="313">
        <v>0</v>
      </c>
      <c r="M359" s="313">
        <v>0</v>
      </c>
    </row>
    <row r="360" spans="1:13" s="171" customFormat="1" x14ac:dyDescent="0.2">
      <c r="A360" s="128" t="s">
        <v>4309</v>
      </c>
      <c r="B360" s="313">
        <v>0.94634138062331496</v>
      </c>
      <c r="C360" s="313">
        <v>0.94713035936359702</v>
      </c>
      <c r="D360" s="313">
        <v>0.94613278826255598</v>
      </c>
      <c r="E360" s="313">
        <v>0.94549193967203504</v>
      </c>
      <c r="F360" s="313">
        <v>0.94676158050552095</v>
      </c>
      <c r="G360" s="313">
        <v>0.95086974296498805</v>
      </c>
      <c r="H360" s="313">
        <v>0.95229094540802295</v>
      </c>
      <c r="I360" s="313">
        <v>0.95472115169558003</v>
      </c>
      <c r="J360" s="313">
        <v>0.95737042926340499</v>
      </c>
      <c r="K360" s="313">
        <v>0.96199034861606203</v>
      </c>
      <c r="L360" s="313">
        <v>0.96046785423782</v>
      </c>
      <c r="M360" s="313">
        <v>0.96484731895784104</v>
      </c>
    </row>
    <row r="361" spans="1:13" s="171" customFormat="1" x14ac:dyDescent="0.2">
      <c r="A361" s="128" t="s">
        <v>4310</v>
      </c>
      <c r="B361" s="313">
        <v>0.94634138062331496</v>
      </c>
      <c r="C361" s="313">
        <v>0.94713035936359702</v>
      </c>
      <c r="D361" s="313">
        <v>0.94613278826255598</v>
      </c>
      <c r="E361" s="313">
        <v>0.94549193967203504</v>
      </c>
      <c r="F361" s="313">
        <v>0.94676158050552095</v>
      </c>
      <c r="G361" s="313">
        <v>0.95086974296498805</v>
      </c>
      <c r="H361" s="313">
        <v>0.95229094540802295</v>
      </c>
      <c r="I361" s="313">
        <v>0.95472115169558003</v>
      </c>
      <c r="J361" s="313">
        <v>0.95737042926340499</v>
      </c>
      <c r="K361" s="313">
        <v>0.96199034861606203</v>
      </c>
      <c r="L361" s="313">
        <v>0.96046785423782</v>
      </c>
      <c r="M361" s="313">
        <v>0.96484731895784104</v>
      </c>
    </row>
    <row r="362" spans="1:13" s="171" customFormat="1" x14ac:dyDescent="0.2">
      <c r="A362" s="128" t="s">
        <v>4311</v>
      </c>
      <c r="B362" s="313">
        <v>0.94634138062331496</v>
      </c>
      <c r="C362" s="313">
        <v>0.94713035936359702</v>
      </c>
      <c r="D362" s="313">
        <v>0.94613278826255598</v>
      </c>
      <c r="E362" s="313">
        <v>0.94549193967203504</v>
      </c>
      <c r="F362" s="313">
        <v>0.94676158050552095</v>
      </c>
      <c r="G362" s="313">
        <v>0.95086974296498805</v>
      </c>
      <c r="H362" s="313">
        <v>0.95229094540802295</v>
      </c>
      <c r="I362" s="313">
        <v>0.95472115169558003</v>
      </c>
      <c r="J362" s="313">
        <v>0.95737042926340499</v>
      </c>
      <c r="K362" s="313">
        <v>0.96199034861606203</v>
      </c>
      <c r="L362" s="313">
        <v>0.96046785423782</v>
      </c>
      <c r="M362" s="313">
        <v>0.96484731895784104</v>
      </c>
    </row>
    <row r="363" spans="1:13" s="171" customFormat="1" x14ac:dyDescent="0.2">
      <c r="A363" s="128" t="s">
        <v>4312</v>
      </c>
      <c r="B363" s="313">
        <v>0.94634138062331496</v>
      </c>
      <c r="C363" s="313">
        <v>0.94713035936359702</v>
      </c>
      <c r="D363" s="313">
        <v>0.94613278826255598</v>
      </c>
      <c r="E363" s="313">
        <v>0.94549193967203504</v>
      </c>
      <c r="F363" s="313">
        <v>0.94676158050552095</v>
      </c>
      <c r="G363" s="313">
        <v>0.95086974296498805</v>
      </c>
      <c r="H363" s="313">
        <v>0.95229094540802295</v>
      </c>
      <c r="I363" s="313">
        <v>0.95472115169558003</v>
      </c>
      <c r="J363" s="313">
        <v>0.95737042926340499</v>
      </c>
      <c r="K363" s="313">
        <v>0.96199034861606203</v>
      </c>
      <c r="L363" s="313">
        <v>0.96046785423782</v>
      </c>
      <c r="M363" s="313">
        <v>0.96484731895784104</v>
      </c>
    </row>
    <row r="364" spans="1:13" s="171" customFormat="1" x14ac:dyDescent="0.2">
      <c r="A364" s="172" t="s">
        <v>4313</v>
      </c>
      <c r="B364" s="313">
        <v>0</v>
      </c>
      <c r="C364" s="313">
        <v>0</v>
      </c>
      <c r="D364" s="313">
        <v>0</v>
      </c>
      <c r="E364" s="313">
        <v>0</v>
      </c>
      <c r="F364" s="313">
        <v>0</v>
      </c>
      <c r="G364" s="313">
        <v>0</v>
      </c>
      <c r="H364" s="313">
        <v>0</v>
      </c>
      <c r="I364" s="313">
        <v>0</v>
      </c>
      <c r="J364" s="313">
        <v>0</v>
      </c>
      <c r="K364" s="313">
        <v>0</v>
      </c>
      <c r="L364" s="313">
        <v>0</v>
      </c>
      <c r="M364" s="313">
        <v>0</v>
      </c>
    </row>
    <row r="365" spans="1:13" s="171" customFormat="1" x14ac:dyDescent="0.2">
      <c r="A365" s="128" t="s">
        <v>4314</v>
      </c>
      <c r="B365" s="313">
        <v>0.94634138062331496</v>
      </c>
      <c r="C365" s="313">
        <v>0.94713035936359702</v>
      </c>
      <c r="D365" s="313">
        <v>0.94613278826255598</v>
      </c>
      <c r="E365" s="313">
        <v>0.94549193967203504</v>
      </c>
      <c r="F365" s="313">
        <v>0.94676158050552095</v>
      </c>
      <c r="G365" s="313">
        <v>0.95086974296498805</v>
      </c>
      <c r="H365" s="313">
        <v>0.95229094540802295</v>
      </c>
      <c r="I365" s="313">
        <v>0.95472115169558003</v>
      </c>
      <c r="J365" s="313">
        <v>0.95737042926340499</v>
      </c>
      <c r="K365" s="313">
        <v>0.96199034861606203</v>
      </c>
      <c r="L365" s="313">
        <v>0.96046785423782</v>
      </c>
      <c r="M365" s="313">
        <v>0.96484731895784104</v>
      </c>
    </row>
    <row r="366" spans="1:13" s="171" customFormat="1" x14ac:dyDescent="0.2">
      <c r="A366" s="128" t="s">
        <v>4315</v>
      </c>
      <c r="B366" s="313">
        <v>0.94634138062331496</v>
      </c>
      <c r="C366" s="313">
        <v>0.94713035936359702</v>
      </c>
      <c r="D366" s="313">
        <v>0.94613278826255598</v>
      </c>
      <c r="E366" s="313">
        <v>0.94549193967203504</v>
      </c>
      <c r="F366" s="313">
        <v>0.94676158050552095</v>
      </c>
      <c r="G366" s="313">
        <v>0.95086974296498805</v>
      </c>
      <c r="H366" s="313">
        <v>0.95229094540802295</v>
      </c>
      <c r="I366" s="313">
        <v>0.95472115169558003</v>
      </c>
      <c r="J366" s="313">
        <v>0.95737042926340499</v>
      </c>
      <c r="K366" s="313">
        <v>0.96199034861606203</v>
      </c>
      <c r="L366" s="313">
        <v>0.96046785423782</v>
      </c>
      <c r="M366" s="313">
        <v>0.96484731895784104</v>
      </c>
    </row>
    <row r="367" spans="1:13" s="171" customFormat="1" x14ac:dyDescent="0.2">
      <c r="A367" s="128" t="s">
        <v>4316</v>
      </c>
      <c r="B367" s="313">
        <v>0.94634138062331496</v>
      </c>
      <c r="C367" s="313">
        <v>0.94713035936359702</v>
      </c>
      <c r="D367" s="313">
        <v>0.94613278826255598</v>
      </c>
      <c r="E367" s="313">
        <v>0.94549193967203504</v>
      </c>
      <c r="F367" s="313">
        <v>0.94676158050552095</v>
      </c>
      <c r="G367" s="313">
        <v>0.95086974296498805</v>
      </c>
      <c r="H367" s="313">
        <v>0.95229094540802295</v>
      </c>
      <c r="I367" s="313">
        <v>0.95472115169558003</v>
      </c>
      <c r="J367" s="313">
        <v>0.95737042926340499</v>
      </c>
      <c r="K367" s="313">
        <v>0.96199034861606203</v>
      </c>
      <c r="L367" s="313">
        <v>0.96046785423782</v>
      </c>
      <c r="M367" s="313">
        <v>0.96484731895784104</v>
      </c>
    </row>
    <row r="368" spans="1:13" s="171" customFormat="1" x14ac:dyDescent="0.2">
      <c r="A368" s="128" t="s">
        <v>4317</v>
      </c>
      <c r="B368" s="313">
        <v>0.94634138062331496</v>
      </c>
      <c r="C368" s="313">
        <v>0.94713035936359702</v>
      </c>
      <c r="D368" s="313">
        <v>0.94613278826255598</v>
      </c>
      <c r="E368" s="313">
        <v>0.94549193967203504</v>
      </c>
      <c r="F368" s="313">
        <v>0.94676158050552095</v>
      </c>
      <c r="G368" s="313">
        <v>0.95086974296498805</v>
      </c>
      <c r="H368" s="313">
        <v>0.95229094540802295</v>
      </c>
      <c r="I368" s="313">
        <v>0.95472115169558003</v>
      </c>
      <c r="J368" s="313">
        <v>0.95737042926340499</v>
      </c>
      <c r="K368" s="313">
        <v>0.96199034861606203</v>
      </c>
      <c r="L368" s="313">
        <v>0.96046785423782</v>
      </c>
      <c r="M368" s="313">
        <v>0.96484731895784104</v>
      </c>
    </row>
    <row r="369" spans="1:13" s="171" customFormat="1" x14ac:dyDescent="0.2">
      <c r="A369" s="128" t="s">
        <v>4318</v>
      </c>
      <c r="B369" s="313">
        <v>0.94634138062331496</v>
      </c>
      <c r="C369" s="313">
        <v>0.94713035936359702</v>
      </c>
      <c r="D369" s="313">
        <v>0.94613278826255598</v>
      </c>
      <c r="E369" s="313">
        <v>0.94549193967203504</v>
      </c>
      <c r="F369" s="313">
        <v>0.94676158050552095</v>
      </c>
      <c r="G369" s="313">
        <v>0.95086974296498805</v>
      </c>
      <c r="H369" s="313">
        <v>0.95229094540802295</v>
      </c>
      <c r="I369" s="313">
        <v>0.95472115169558003</v>
      </c>
      <c r="J369" s="313">
        <v>0.95737042926340499</v>
      </c>
      <c r="K369" s="313">
        <v>0.96199034861606203</v>
      </c>
      <c r="L369" s="313">
        <v>0.96046785423782</v>
      </c>
      <c r="M369" s="313">
        <v>0.96484731895784104</v>
      </c>
    </row>
    <row r="370" spans="1:13" s="171" customFormat="1" x14ac:dyDescent="0.2">
      <c r="A370" s="128" t="s">
        <v>4319</v>
      </c>
      <c r="B370" s="313">
        <v>0.94634138062331496</v>
      </c>
      <c r="C370" s="313">
        <v>0.94713035936359702</v>
      </c>
      <c r="D370" s="313">
        <v>0.94613278826255598</v>
      </c>
      <c r="E370" s="313">
        <v>0.94549193967203504</v>
      </c>
      <c r="F370" s="313">
        <v>0.94676158050552095</v>
      </c>
      <c r="G370" s="313">
        <v>0.95086974296498805</v>
      </c>
      <c r="H370" s="313">
        <v>0.95229094540802295</v>
      </c>
      <c r="I370" s="313">
        <v>0.95472115169558003</v>
      </c>
      <c r="J370" s="313">
        <v>0.95737042926340499</v>
      </c>
      <c r="K370" s="313">
        <v>0.96199034861606203</v>
      </c>
      <c r="L370" s="313">
        <v>0.96046785423782</v>
      </c>
      <c r="M370" s="313">
        <v>0.96484731895784104</v>
      </c>
    </row>
    <row r="371" spans="1:13" s="171" customFormat="1" x14ac:dyDescent="0.2">
      <c r="A371" s="128" t="s">
        <v>4320</v>
      </c>
      <c r="B371" s="313">
        <v>0.94634138062331496</v>
      </c>
      <c r="C371" s="313">
        <v>0.94713035936359702</v>
      </c>
      <c r="D371" s="313">
        <v>0.94613278826255598</v>
      </c>
      <c r="E371" s="313">
        <v>0.94549193967203504</v>
      </c>
      <c r="F371" s="313">
        <v>0.94676158050552095</v>
      </c>
      <c r="G371" s="313">
        <v>0.95086974296498805</v>
      </c>
      <c r="H371" s="313">
        <v>0.95229094540802295</v>
      </c>
      <c r="I371" s="313">
        <v>0.95472115169558003</v>
      </c>
      <c r="J371" s="313">
        <v>0.95737042926340499</v>
      </c>
      <c r="K371" s="313">
        <v>0.96199034861606203</v>
      </c>
      <c r="L371" s="313">
        <v>0.96046785423782</v>
      </c>
      <c r="M371" s="313">
        <v>0.96484731895784104</v>
      </c>
    </row>
    <row r="372" spans="1:13" s="171" customFormat="1" x14ac:dyDescent="0.2">
      <c r="A372" s="128" t="s">
        <v>4321</v>
      </c>
      <c r="B372" s="313">
        <v>0.94634138062331496</v>
      </c>
      <c r="C372" s="313">
        <v>0.94713035936359702</v>
      </c>
      <c r="D372" s="313">
        <v>0.94613278826255598</v>
      </c>
      <c r="E372" s="313">
        <v>0.94549193967203504</v>
      </c>
      <c r="F372" s="313">
        <v>0.94676158050552095</v>
      </c>
      <c r="G372" s="313">
        <v>0.95086974296498805</v>
      </c>
      <c r="H372" s="313">
        <v>0.95229094540802295</v>
      </c>
      <c r="I372" s="313">
        <v>0.95472115169558003</v>
      </c>
      <c r="J372" s="313">
        <v>0.95737042926340499</v>
      </c>
      <c r="K372" s="313">
        <v>0.96199034861606203</v>
      </c>
      <c r="L372" s="313">
        <v>0.96046785423782</v>
      </c>
      <c r="M372" s="313">
        <v>0.96484731895784104</v>
      </c>
    </row>
    <row r="373" spans="1:13" s="171" customFormat="1" x14ac:dyDescent="0.2">
      <c r="A373" s="128" t="s">
        <v>4322</v>
      </c>
      <c r="B373" s="313">
        <v>0.94634138062331496</v>
      </c>
      <c r="C373" s="313">
        <v>0.94713035936359702</v>
      </c>
      <c r="D373" s="313">
        <v>0.94613278826255598</v>
      </c>
      <c r="E373" s="313">
        <v>0.94549193967203504</v>
      </c>
      <c r="F373" s="313">
        <v>0.94676158050552095</v>
      </c>
      <c r="G373" s="313">
        <v>0.95086974296498805</v>
      </c>
      <c r="H373" s="313">
        <v>0.95229094540802295</v>
      </c>
      <c r="I373" s="313">
        <v>0.95472115169558003</v>
      </c>
      <c r="J373" s="313">
        <v>0.95737042926340499</v>
      </c>
      <c r="K373" s="313">
        <v>0.96199034861606203</v>
      </c>
      <c r="L373" s="313">
        <v>0.96046785423782</v>
      </c>
      <c r="M373" s="313">
        <v>0.96484731895784104</v>
      </c>
    </row>
    <row r="374" spans="1:13" s="171" customFormat="1" x14ac:dyDescent="0.2">
      <c r="A374" s="128" t="s">
        <v>4323</v>
      </c>
      <c r="B374" s="313">
        <v>0.94634138062331496</v>
      </c>
      <c r="C374" s="313">
        <v>0.94713035936359702</v>
      </c>
      <c r="D374" s="313">
        <v>0.94613278826255598</v>
      </c>
      <c r="E374" s="313">
        <v>0.94549193967203504</v>
      </c>
      <c r="F374" s="313">
        <v>0.94676158050552095</v>
      </c>
      <c r="G374" s="313">
        <v>0.95086974296498805</v>
      </c>
      <c r="H374" s="313">
        <v>0.95229094540802295</v>
      </c>
      <c r="I374" s="313">
        <v>0.95472115169558003</v>
      </c>
      <c r="J374" s="313">
        <v>0.95737042926340499</v>
      </c>
      <c r="K374" s="313">
        <v>0.96199034861606203</v>
      </c>
      <c r="L374" s="313">
        <v>0.96046785423782</v>
      </c>
      <c r="M374" s="313">
        <v>0.96484731895784104</v>
      </c>
    </row>
    <row r="375" spans="1:13" s="171" customFormat="1" x14ac:dyDescent="0.2">
      <c r="A375" s="128" t="s">
        <v>4324</v>
      </c>
      <c r="B375" s="313">
        <v>0.94634138062331496</v>
      </c>
      <c r="C375" s="313">
        <v>0.94713035936359702</v>
      </c>
      <c r="D375" s="313">
        <v>0.94613278826255598</v>
      </c>
      <c r="E375" s="313">
        <v>0.94549193967203504</v>
      </c>
      <c r="F375" s="313">
        <v>0.94676158050552095</v>
      </c>
      <c r="G375" s="313">
        <v>0.95086974296498805</v>
      </c>
      <c r="H375" s="313">
        <v>0.95229094540802295</v>
      </c>
      <c r="I375" s="313">
        <v>0.95472115169558003</v>
      </c>
      <c r="J375" s="313">
        <v>0.95737042926340499</v>
      </c>
      <c r="K375" s="313">
        <v>0.96199034861606203</v>
      </c>
      <c r="L375" s="313">
        <v>0.96046785423782</v>
      </c>
      <c r="M375" s="313">
        <v>0.96484731895784104</v>
      </c>
    </row>
    <row r="376" spans="1:13" s="171" customFormat="1" x14ac:dyDescent="0.2">
      <c r="A376" s="172" t="s">
        <v>4325</v>
      </c>
      <c r="B376" s="313">
        <v>0</v>
      </c>
      <c r="C376" s="313">
        <v>0</v>
      </c>
      <c r="D376" s="313">
        <v>0</v>
      </c>
      <c r="E376" s="313">
        <v>0</v>
      </c>
      <c r="F376" s="313">
        <v>0</v>
      </c>
      <c r="G376" s="313">
        <v>0</v>
      </c>
      <c r="H376" s="313">
        <v>0</v>
      </c>
      <c r="I376" s="313">
        <v>0</v>
      </c>
      <c r="J376" s="313">
        <v>0</v>
      </c>
      <c r="K376" s="313">
        <v>0</v>
      </c>
      <c r="L376" s="313">
        <v>0</v>
      </c>
      <c r="M376" s="313">
        <v>0</v>
      </c>
    </row>
    <row r="377" spans="1:13" s="171" customFormat="1" x14ac:dyDescent="0.2">
      <c r="A377" s="128" t="s">
        <v>4326</v>
      </c>
      <c r="B377" s="313">
        <v>0.94634138062331496</v>
      </c>
      <c r="C377" s="313">
        <v>0.94713035936359702</v>
      </c>
      <c r="D377" s="313">
        <v>0.94613278826255598</v>
      </c>
      <c r="E377" s="313">
        <v>0.94549193967203504</v>
      </c>
      <c r="F377" s="313">
        <v>0.94676158050552095</v>
      </c>
      <c r="G377" s="313">
        <v>0.95086974296498805</v>
      </c>
      <c r="H377" s="313">
        <v>0.95229094540802295</v>
      </c>
      <c r="I377" s="313">
        <v>0.95472115169558003</v>
      </c>
      <c r="J377" s="313">
        <v>0.95737042926340499</v>
      </c>
      <c r="K377" s="313">
        <v>0.96199034861606203</v>
      </c>
      <c r="L377" s="313">
        <v>0.96046785423782</v>
      </c>
      <c r="M377" s="313">
        <v>0.96484731895784104</v>
      </c>
    </row>
    <row r="378" spans="1:13" s="171" customFormat="1" x14ac:dyDescent="0.2">
      <c r="A378" s="128" t="s">
        <v>4327</v>
      </c>
      <c r="B378" s="313">
        <v>0.94634138062331496</v>
      </c>
      <c r="C378" s="313">
        <v>0.94713035936359702</v>
      </c>
      <c r="D378" s="313">
        <v>0.94613278826255598</v>
      </c>
      <c r="E378" s="313">
        <v>0.94549193967203504</v>
      </c>
      <c r="F378" s="313">
        <v>0.94676158050552095</v>
      </c>
      <c r="G378" s="313">
        <v>0.95086974296498805</v>
      </c>
      <c r="H378" s="313">
        <v>0.95229094540802295</v>
      </c>
      <c r="I378" s="313">
        <v>0.95472115169558003</v>
      </c>
      <c r="J378" s="313">
        <v>0.95737042926340499</v>
      </c>
      <c r="K378" s="313">
        <v>0.96199034861606203</v>
      </c>
      <c r="L378" s="313">
        <v>0.96046785423782</v>
      </c>
      <c r="M378" s="313">
        <v>0.96484731895784104</v>
      </c>
    </row>
    <row r="379" spans="1:13" s="171" customFormat="1" x14ac:dyDescent="0.2">
      <c r="A379" s="128" t="s">
        <v>4328</v>
      </c>
      <c r="B379" s="313">
        <v>0.94634138062331496</v>
      </c>
      <c r="C379" s="313">
        <v>0.94713035936359702</v>
      </c>
      <c r="D379" s="313">
        <v>0.94613278826255598</v>
      </c>
      <c r="E379" s="313">
        <v>0.94549193967203504</v>
      </c>
      <c r="F379" s="313">
        <v>0.94676158050552095</v>
      </c>
      <c r="G379" s="313">
        <v>0.95086974296498805</v>
      </c>
      <c r="H379" s="313">
        <v>0.95229094540802295</v>
      </c>
      <c r="I379" s="313">
        <v>0.95472115169558003</v>
      </c>
      <c r="J379" s="313">
        <v>0.95737042926340499</v>
      </c>
      <c r="K379" s="313">
        <v>0.96199034861606203</v>
      </c>
      <c r="L379" s="313">
        <v>0.96046785423782</v>
      </c>
      <c r="M379" s="313">
        <v>0.96484731895784104</v>
      </c>
    </row>
    <row r="380" spans="1:13" s="171" customFormat="1" x14ac:dyDescent="0.2">
      <c r="A380" s="128" t="s">
        <v>4329</v>
      </c>
      <c r="B380" s="313">
        <v>0.94634138062331496</v>
      </c>
      <c r="C380" s="313">
        <v>0.94713035936359702</v>
      </c>
      <c r="D380" s="313">
        <v>0.94613278826255598</v>
      </c>
      <c r="E380" s="313">
        <v>0.94549193967203504</v>
      </c>
      <c r="F380" s="313">
        <v>0.94676158050552095</v>
      </c>
      <c r="G380" s="313">
        <v>0.95086974296498805</v>
      </c>
      <c r="H380" s="313">
        <v>0.95229094540802295</v>
      </c>
      <c r="I380" s="313">
        <v>0.95472115169558003</v>
      </c>
      <c r="J380" s="313">
        <v>0.95737042926340499</v>
      </c>
      <c r="K380" s="313">
        <v>0.96199034861606203</v>
      </c>
      <c r="L380" s="313">
        <v>0.96046785423782</v>
      </c>
      <c r="M380" s="313">
        <v>0.96484731895784104</v>
      </c>
    </row>
    <row r="381" spans="1:13" s="171" customFormat="1" x14ac:dyDescent="0.2">
      <c r="A381" s="128" t="s">
        <v>4330</v>
      </c>
      <c r="B381" s="313">
        <v>0.94634138062331496</v>
      </c>
      <c r="C381" s="313">
        <v>0.94713035936359702</v>
      </c>
      <c r="D381" s="313">
        <v>0.94613278826255598</v>
      </c>
      <c r="E381" s="313">
        <v>0.94549193967203504</v>
      </c>
      <c r="F381" s="313">
        <v>0.94676158050552095</v>
      </c>
      <c r="G381" s="313">
        <v>0.95086974296498805</v>
      </c>
      <c r="H381" s="313">
        <v>0.95229094540802295</v>
      </c>
      <c r="I381" s="313">
        <v>0.95472115169558003</v>
      </c>
      <c r="J381" s="313">
        <v>0.95737042926340499</v>
      </c>
      <c r="K381" s="313">
        <v>0.96199034861606203</v>
      </c>
      <c r="L381" s="313">
        <v>0.96046785423782</v>
      </c>
      <c r="M381" s="313">
        <v>0.96484731895784104</v>
      </c>
    </row>
    <row r="382" spans="1:13" s="171" customFormat="1" x14ac:dyDescent="0.2">
      <c r="A382" s="128" t="s">
        <v>4331</v>
      </c>
      <c r="B382" s="313">
        <v>0.94634138062331496</v>
      </c>
      <c r="C382" s="313">
        <v>0.94713035936359702</v>
      </c>
      <c r="D382" s="313">
        <v>0.94613278826255598</v>
      </c>
      <c r="E382" s="313">
        <v>0.94549193967203504</v>
      </c>
      <c r="F382" s="313">
        <v>0.94676158050552095</v>
      </c>
      <c r="G382" s="313">
        <v>0.95086974296498805</v>
      </c>
      <c r="H382" s="313">
        <v>0.95229094540802295</v>
      </c>
      <c r="I382" s="313">
        <v>0.95472115169558003</v>
      </c>
      <c r="J382" s="313">
        <v>0.95737042926340499</v>
      </c>
      <c r="K382" s="313">
        <v>0.96199034861606203</v>
      </c>
      <c r="L382" s="313">
        <v>0.96046785423782</v>
      </c>
      <c r="M382" s="313">
        <v>0.96484731895784104</v>
      </c>
    </row>
    <row r="383" spans="1:13" s="171" customFormat="1" x14ac:dyDescent="0.2">
      <c r="A383" s="128" t="s">
        <v>4332</v>
      </c>
      <c r="B383" s="313">
        <v>0.94634138062331496</v>
      </c>
      <c r="C383" s="313">
        <v>0.94713035936359702</v>
      </c>
      <c r="D383" s="313">
        <v>0.94613278826255598</v>
      </c>
      <c r="E383" s="313">
        <v>0.94549193967203504</v>
      </c>
      <c r="F383" s="313">
        <v>0.94676158050552095</v>
      </c>
      <c r="G383" s="313">
        <v>0.95086974296498805</v>
      </c>
      <c r="H383" s="313">
        <v>0.95229094540802295</v>
      </c>
      <c r="I383" s="313">
        <v>0.95472115169558003</v>
      </c>
      <c r="J383" s="313">
        <v>0.95737042926340499</v>
      </c>
      <c r="K383" s="313">
        <v>0.96199034861606203</v>
      </c>
      <c r="L383" s="313">
        <v>0.96046785423782</v>
      </c>
      <c r="M383" s="313">
        <v>0.96484731895784104</v>
      </c>
    </row>
    <row r="384" spans="1:13" s="171" customFormat="1" x14ac:dyDescent="0.2">
      <c r="A384" s="172" t="s">
        <v>4333</v>
      </c>
      <c r="B384" s="313">
        <v>0</v>
      </c>
      <c r="C384" s="313">
        <v>0</v>
      </c>
      <c r="D384" s="313">
        <v>0</v>
      </c>
      <c r="E384" s="313">
        <v>0</v>
      </c>
      <c r="F384" s="313">
        <v>0</v>
      </c>
      <c r="G384" s="313">
        <v>0</v>
      </c>
      <c r="H384" s="313">
        <v>0</v>
      </c>
      <c r="I384" s="313">
        <v>0</v>
      </c>
      <c r="J384" s="313">
        <v>0</v>
      </c>
      <c r="K384" s="313">
        <v>0</v>
      </c>
      <c r="L384" s="313">
        <v>0</v>
      </c>
      <c r="M384" s="313">
        <v>0</v>
      </c>
    </row>
    <row r="385" spans="1:13" s="171" customFormat="1" x14ac:dyDescent="0.2">
      <c r="A385" s="128" t="s">
        <v>4334</v>
      </c>
      <c r="B385" s="313">
        <v>0</v>
      </c>
      <c r="C385" s="313">
        <v>0</v>
      </c>
      <c r="D385" s="313">
        <v>0</v>
      </c>
      <c r="E385" s="313">
        <v>0</v>
      </c>
      <c r="F385" s="313">
        <v>0</v>
      </c>
      <c r="G385" s="313">
        <v>0</v>
      </c>
      <c r="H385" s="313">
        <v>0</v>
      </c>
      <c r="I385" s="313">
        <v>0</v>
      </c>
      <c r="J385" s="313">
        <v>0</v>
      </c>
      <c r="K385" s="313">
        <v>0</v>
      </c>
      <c r="L385" s="313">
        <v>0</v>
      </c>
      <c r="M385" s="313">
        <v>0</v>
      </c>
    </row>
    <row r="386" spans="1:13" s="171" customFormat="1" x14ac:dyDescent="0.2">
      <c r="A386" s="128" t="s">
        <v>4335</v>
      </c>
      <c r="B386" s="313">
        <v>0</v>
      </c>
      <c r="C386" s="313">
        <v>0</v>
      </c>
      <c r="D386" s="313">
        <v>0</v>
      </c>
      <c r="E386" s="313">
        <v>0</v>
      </c>
      <c r="F386" s="313">
        <v>0</v>
      </c>
      <c r="G386" s="313">
        <v>0</v>
      </c>
      <c r="H386" s="313">
        <v>0</v>
      </c>
      <c r="I386" s="313">
        <v>0</v>
      </c>
      <c r="J386" s="313">
        <v>0</v>
      </c>
      <c r="K386" s="313">
        <v>0</v>
      </c>
      <c r="L386" s="313">
        <v>0</v>
      </c>
      <c r="M386" s="313">
        <v>0</v>
      </c>
    </row>
    <row r="387" spans="1:13" s="171" customFormat="1" x14ac:dyDescent="0.2">
      <c r="A387" s="172" t="s">
        <v>4336</v>
      </c>
      <c r="B387" s="313">
        <v>0</v>
      </c>
      <c r="C387" s="313">
        <v>0</v>
      </c>
      <c r="D387" s="313">
        <v>0</v>
      </c>
      <c r="E387" s="313">
        <v>0</v>
      </c>
      <c r="F387" s="313">
        <v>0</v>
      </c>
      <c r="G387" s="313">
        <v>0</v>
      </c>
      <c r="H387" s="313">
        <v>0</v>
      </c>
      <c r="I387" s="313">
        <v>0</v>
      </c>
      <c r="J387" s="313">
        <v>0</v>
      </c>
      <c r="K387" s="313">
        <v>0</v>
      </c>
      <c r="L387" s="313">
        <v>0</v>
      </c>
      <c r="M387" s="313">
        <v>0</v>
      </c>
    </row>
    <row r="388" spans="1:13" s="171" customFormat="1" x14ac:dyDescent="0.2">
      <c r="A388" s="128" t="s">
        <v>4337</v>
      </c>
      <c r="B388" s="313">
        <v>1</v>
      </c>
      <c r="C388" s="313">
        <v>1</v>
      </c>
      <c r="D388" s="313">
        <v>1</v>
      </c>
      <c r="E388" s="313">
        <v>1</v>
      </c>
      <c r="F388" s="313">
        <v>1</v>
      </c>
      <c r="G388" s="313">
        <v>1</v>
      </c>
      <c r="H388" s="313">
        <v>1</v>
      </c>
      <c r="I388" s="313">
        <v>1</v>
      </c>
      <c r="J388" s="313">
        <v>1</v>
      </c>
      <c r="K388" s="313">
        <v>1</v>
      </c>
      <c r="L388" s="313">
        <v>1</v>
      </c>
      <c r="M388" s="313">
        <v>1</v>
      </c>
    </row>
    <row r="389" spans="1:13" s="171" customFormat="1" x14ac:dyDescent="0.2">
      <c r="A389" s="128" t="s">
        <v>4338</v>
      </c>
      <c r="B389" s="313">
        <v>1</v>
      </c>
      <c r="C389" s="313">
        <v>1</v>
      </c>
      <c r="D389" s="313">
        <v>1</v>
      </c>
      <c r="E389" s="313">
        <v>1</v>
      </c>
      <c r="F389" s="313">
        <v>1</v>
      </c>
      <c r="G389" s="313">
        <v>1</v>
      </c>
      <c r="H389" s="313">
        <v>1</v>
      </c>
      <c r="I389" s="313">
        <v>1</v>
      </c>
      <c r="J389" s="313">
        <v>1</v>
      </c>
      <c r="K389" s="313">
        <v>1</v>
      </c>
      <c r="L389" s="313">
        <v>1</v>
      </c>
      <c r="M389" s="313">
        <v>1</v>
      </c>
    </row>
    <row r="390" spans="1:13" s="171" customFormat="1" x14ac:dyDescent="0.2">
      <c r="A390" s="128" t="s">
        <v>4339</v>
      </c>
      <c r="B390" s="313">
        <v>1</v>
      </c>
      <c r="C390" s="313">
        <v>1</v>
      </c>
      <c r="D390" s="313">
        <v>1</v>
      </c>
      <c r="E390" s="313">
        <v>1</v>
      </c>
      <c r="F390" s="313">
        <v>1</v>
      </c>
      <c r="G390" s="313">
        <v>1</v>
      </c>
      <c r="H390" s="313">
        <v>1</v>
      </c>
      <c r="I390" s="313">
        <v>1</v>
      </c>
      <c r="J390" s="313">
        <v>1</v>
      </c>
      <c r="K390" s="313">
        <v>1</v>
      </c>
      <c r="L390" s="313">
        <v>1</v>
      </c>
      <c r="M390" s="313">
        <v>1</v>
      </c>
    </row>
    <row r="391" spans="1:13" s="171" customFormat="1" x14ac:dyDescent="0.2">
      <c r="A391" s="128" t="s">
        <v>4340</v>
      </c>
      <c r="B391" s="313">
        <v>1</v>
      </c>
      <c r="C391" s="313">
        <v>1</v>
      </c>
      <c r="D391" s="313">
        <v>1</v>
      </c>
      <c r="E391" s="313">
        <v>1</v>
      </c>
      <c r="F391" s="313">
        <v>1</v>
      </c>
      <c r="G391" s="313">
        <v>1</v>
      </c>
      <c r="H391" s="313">
        <v>1</v>
      </c>
      <c r="I391" s="313">
        <v>1</v>
      </c>
      <c r="J391" s="313">
        <v>1</v>
      </c>
      <c r="K391" s="313">
        <v>1</v>
      </c>
      <c r="L391" s="313">
        <v>1</v>
      </c>
      <c r="M391" s="313">
        <v>1</v>
      </c>
    </row>
    <row r="392" spans="1:13" s="171" customFormat="1" x14ac:dyDescent="0.2">
      <c r="A392" s="172" t="s">
        <v>4341</v>
      </c>
      <c r="B392" s="313">
        <v>0</v>
      </c>
      <c r="C392" s="313">
        <v>0</v>
      </c>
      <c r="D392" s="313">
        <v>0</v>
      </c>
      <c r="E392" s="313">
        <v>0</v>
      </c>
      <c r="F392" s="313">
        <v>0</v>
      </c>
      <c r="G392" s="313">
        <v>0</v>
      </c>
      <c r="H392" s="313">
        <v>0</v>
      </c>
      <c r="I392" s="313">
        <v>0</v>
      </c>
      <c r="J392" s="313">
        <v>0</v>
      </c>
      <c r="K392" s="313">
        <v>0</v>
      </c>
      <c r="L392" s="313">
        <v>0</v>
      </c>
      <c r="M392" s="313">
        <v>0</v>
      </c>
    </row>
    <row r="393" spans="1:13" s="171" customFormat="1" x14ac:dyDescent="0.2">
      <c r="A393" s="172" t="s">
        <v>4342</v>
      </c>
      <c r="B393" s="313">
        <v>0</v>
      </c>
      <c r="C393" s="313">
        <v>0</v>
      </c>
      <c r="D393" s="313">
        <v>0</v>
      </c>
      <c r="E393" s="313">
        <v>0</v>
      </c>
      <c r="F393" s="313">
        <v>0</v>
      </c>
      <c r="G393" s="313">
        <v>0</v>
      </c>
      <c r="H393" s="313">
        <v>0</v>
      </c>
      <c r="I393" s="313">
        <v>0</v>
      </c>
      <c r="J393" s="313">
        <v>0</v>
      </c>
      <c r="K393" s="313">
        <v>0</v>
      </c>
      <c r="L393" s="313">
        <v>0</v>
      </c>
      <c r="M393" s="313">
        <v>0</v>
      </c>
    </row>
    <row r="394" spans="1:13" x14ac:dyDescent="0.2">
      <c r="A394" s="27" t="s">
        <v>4343</v>
      </c>
      <c r="B394" s="313"/>
      <c r="C394" s="313"/>
      <c r="D394" s="313"/>
      <c r="E394" s="313"/>
      <c r="F394" s="313"/>
      <c r="G394" s="313"/>
      <c r="H394" s="313"/>
      <c r="I394" s="313"/>
      <c r="J394" s="313"/>
      <c r="K394" s="313"/>
      <c r="L394" s="313"/>
      <c r="M394" s="313"/>
    </row>
    <row r="395" spans="1:13" x14ac:dyDescent="0.2">
      <c r="A395" s="30" t="s">
        <v>4344</v>
      </c>
      <c r="B395" s="313"/>
      <c r="C395" s="313"/>
      <c r="D395" s="313"/>
      <c r="E395" s="313"/>
      <c r="F395" s="313"/>
      <c r="G395" s="313"/>
      <c r="H395" s="313"/>
      <c r="I395" s="313"/>
      <c r="J395" s="313"/>
      <c r="K395" s="313"/>
      <c r="L395" s="313"/>
      <c r="M395" s="313"/>
    </row>
    <row r="396" spans="1:13" s="171" customFormat="1" x14ac:dyDescent="0.2">
      <c r="A396" s="128" t="s">
        <v>4345</v>
      </c>
      <c r="B396" s="313">
        <v>0.94634138062331496</v>
      </c>
      <c r="C396" s="313">
        <v>0.94713035936359702</v>
      </c>
      <c r="D396" s="313">
        <v>0.94613278826255598</v>
      </c>
      <c r="E396" s="313">
        <v>0.94549193967203504</v>
      </c>
      <c r="F396" s="313">
        <v>0.94676158050552095</v>
      </c>
      <c r="G396" s="313">
        <v>0.95086974296498805</v>
      </c>
      <c r="H396" s="313">
        <v>0.95229094540802295</v>
      </c>
      <c r="I396" s="313">
        <v>0.95472115169558003</v>
      </c>
      <c r="J396" s="313">
        <v>0.95737042926340499</v>
      </c>
      <c r="K396" s="313">
        <v>0.96199034861606203</v>
      </c>
      <c r="L396" s="313">
        <v>0.96046785423782</v>
      </c>
      <c r="M396" s="313">
        <v>0.96484731895784104</v>
      </c>
    </row>
    <row r="397" spans="1:13" s="171" customFormat="1" x14ac:dyDescent="0.2">
      <c r="A397" s="128" t="s">
        <v>4346</v>
      </c>
      <c r="B397" s="313">
        <v>0.94634138062331496</v>
      </c>
      <c r="C397" s="313">
        <v>0.94713035936359702</v>
      </c>
      <c r="D397" s="313">
        <v>0.94613278826255598</v>
      </c>
      <c r="E397" s="313">
        <v>0.94549193967203504</v>
      </c>
      <c r="F397" s="313">
        <v>0.94676158050552095</v>
      </c>
      <c r="G397" s="313">
        <v>0.95086974296498805</v>
      </c>
      <c r="H397" s="313">
        <v>0.95229094540802295</v>
      </c>
      <c r="I397" s="313">
        <v>0.95472115169558003</v>
      </c>
      <c r="J397" s="313">
        <v>0.95737042926340499</v>
      </c>
      <c r="K397" s="313">
        <v>0.96199034861606203</v>
      </c>
      <c r="L397" s="313">
        <v>0.96046785423782</v>
      </c>
      <c r="M397" s="313">
        <v>0.96484731895784104</v>
      </c>
    </row>
    <row r="398" spans="1:13" s="171" customFormat="1" x14ac:dyDescent="0.2">
      <c r="A398" s="128" t="s">
        <v>4347</v>
      </c>
      <c r="B398" s="313">
        <v>0.94634138062331496</v>
      </c>
      <c r="C398" s="313">
        <v>0.94713035936359702</v>
      </c>
      <c r="D398" s="313">
        <v>0.94613278826255598</v>
      </c>
      <c r="E398" s="313">
        <v>0.94549193967203504</v>
      </c>
      <c r="F398" s="313">
        <v>0.94676158050552095</v>
      </c>
      <c r="G398" s="313">
        <v>0.95086974296498805</v>
      </c>
      <c r="H398" s="313">
        <v>0.95229094540802295</v>
      </c>
      <c r="I398" s="313">
        <v>0.95472115169558003</v>
      </c>
      <c r="J398" s="313">
        <v>0.95737042926340499</v>
      </c>
      <c r="K398" s="313">
        <v>0.96199034861606203</v>
      </c>
      <c r="L398" s="313">
        <v>0.96046785423782</v>
      </c>
      <c r="M398" s="313">
        <v>0.96484731895784104</v>
      </c>
    </row>
    <row r="399" spans="1:13" s="171" customFormat="1" x14ac:dyDescent="0.2">
      <c r="A399" s="128" t="s">
        <v>4348</v>
      </c>
      <c r="B399" s="313">
        <v>0.94634138062331496</v>
      </c>
      <c r="C399" s="313">
        <v>0.94713035936359702</v>
      </c>
      <c r="D399" s="313">
        <v>0.94613278826255598</v>
      </c>
      <c r="E399" s="313">
        <v>0.94549193967203504</v>
      </c>
      <c r="F399" s="313">
        <v>0.94676158050552095</v>
      </c>
      <c r="G399" s="313">
        <v>0.95086974296498805</v>
      </c>
      <c r="H399" s="313">
        <v>0.95229094540802295</v>
      </c>
      <c r="I399" s="313">
        <v>0.95472115169558003</v>
      </c>
      <c r="J399" s="313">
        <v>0.95737042926340499</v>
      </c>
      <c r="K399" s="313">
        <v>0.96199034861606203</v>
      </c>
      <c r="L399" s="313">
        <v>0.96046785423782</v>
      </c>
      <c r="M399" s="313">
        <v>0.96484731895784104</v>
      </c>
    </row>
    <row r="400" spans="1:13" s="171" customFormat="1" x14ac:dyDescent="0.2">
      <c r="A400" s="128" t="s">
        <v>4349</v>
      </c>
      <c r="B400" s="313">
        <v>0.94634138062331496</v>
      </c>
      <c r="C400" s="313">
        <v>0.94713035936359702</v>
      </c>
      <c r="D400" s="313">
        <v>0.94613278826255598</v>
      </c>
      <c r="E400" s="313">
        <v>0.94549193967203504</v>
      </c>
      <c r="F400" s="313">
        <v>0.94676158050552095</v>
      </c>
      <c r="G400" s="313">
        <v>0.95086974296498805</v>
      </c>
      <c r="H400" s="313">
        <v>0.95229094540802295</v>
      </c>
      <c r="I400" s="313">
        <v>0.95472115169558003</v>
      </c>
      <c r="J400" s="313">
        <v>0.95737042926340499</v>
      </c>
      <c r="K400" s="313">
        <v>0.96199034861606203</v>
      </c>
      <c r="L400" s="313">
        <v>0.96046785423782</v>
      </c>
      <c r="M400" s="313">
        <v>0.96484731895784104</v>
      </c>
    </row>
    <row r="401" spans="1:13" s="171" customFormat="1" x14ac:dyDescent="0.2">
      <c r="A401" s="128" t="s">
        <v>4350</v>
      </c>
      <c r="B401" s="313">
        <v>0.94634138062331496</v>
      </c>
      <c r="C401" s="313">
        <v>0.94713035936359702</v>
      </c>
      <c r="D401" s="313">
        <v>0.94613278826255598</v>
      </c>
      <c r="E401" s="313">
        <v>0.94549193967203504</v>
      </c>
      <c r="F401" s="313">
        <v>0.94676158050552095</v>
      </c>
      <c r="G401" s="313">
        <v>0.95086974296498805</v>
      </c>
      <c r="H401" s="313">
        <v>0.95229094540802295</v>
      </c>
      <c r="I401" s="313">
        <v>0.95472115169558003</v>
      </c>
      <c r="J401" s="313">
        <v>0.95737042926340499</v>
      </c>
      <c r="K401" s="313">
        <v>0.96199034861606203</v>
      </c>
      <c r="L401" s="313">
        <v>0.96046785423782</v>
      </c>
      <c r="M401" s="313">
        <v>0.96484731895784104</v>
      </c>
    </row>
    <row r="402" spans="1:13" s="171" customFormat="1" x14ac:dyDescent="0.2">
      <c r="A402" s="128" t="s">
        <v>4351</v>
      </c>
      <c r="B402" s="313">
        <v>1</v>
      </c>
      <c r="C402" s="313">
        <v>1</v>
      </c>
      <c r="D402" s="313">
        <v>1</v>
      </c>
      <c r="E402" s="313">
        <v>1</v>
      </c>
      <c r="F402" s="313">
        <v>1</v>
      </c>
      <c r="G402" s="313">
        <v>1</v>
      </c>
      <c r="H402" s="313">
        <v>1</v>
      </c>
      <c r="I402" s="313">
        <v>1</v>
      </c>
      <c r="J402" s="313">
        <v>1</v>
      </c>
      <c r="K402" s="313">
        <v>1</v>
      </c>
      <c r="L402" s="313">
        <v>1</v>
      </c>
      <c r="M402" s="313">
        <v>1</v>
      </c>
    </row>
    <row r="403" spans="1:13" s="171" customFormat="1" x14ac:dyDescent="0.2">
      <c r="A403" s="128" t="s">
        <v>4352</v>
      </c>
      <c r="B403" s="313">
        <v>0.94634138062331496</v>
      </c>
      <c r="C403" s="313">
        <v>0.94713035936359702</v>
      </c>
      <c r="D403" s="313">
        <v>0.94613278826255598</v>
      </c>
      <c r="E403" s="313">
        <v>0.94549193967203504</v>
      </c>
      <c r="F403" s="313">
        <v>0.94676158050552095</v>
      </c>
      <c r="G403" s="313">
        <v>0.95086974296498805</v>
      </c>
      <c r="H403" s="313">
        <v>0.95229094540802295</v>
      </c>
      <c r="I403" s="313">
        <v>0.95472115169558003</v>
      </c>
      <c r="J403" s="313">
        <v>0.95737042926340499</v>
      </c>
      <c r="K403" s="313">
        <v>0.96199034861606203</v>
      </c>
      <c r="L403" s="313">
        <v>0.96046785423782</v>
      </c>
      <c r="M403" s="313">
        <v>0.96484731895784104</v>
      </c>
    </row>
    <row r="404" spans="1:13" s="171" customFormat="1" x14ac:dyDescent="0.2">
      <c r="A404" s="128" t="s">
        <v>4353</v>
      </c>
      <c r="B404" s="313">
        <v>0.94634138062331496</v>
      </c>
      <c r="C404" s="313">
        <v>0.94713035936359702</v>
      </c>
      <c r="D404" s="313">
        <v>0.94613278826255598</v>
      </c>
      <c r="E404" s="313">
        <v>0.94549193967203504</v>
      </c>
      <c r="F404" s="313">
        <v>0.94676158050552095</v>
      </c>
      <c r="G404" s="313">
        <v>0.95086974296498805</v>
      </c>
      <c r="H404" s="313">
        <v>0.95229094540802295</v>
      </c>
      <c r="I404" s="313">
        <v>0.95472115169558003</v>
      </c>
      <c r="J404" s="313">
        <v>0.95737042926340499</v>
      </c>
      <c r="K404" s="313">
        <v>0.96199034861606203</v>
      </c>
      <c r="L404" s="313">
        <v>0.96046785423782</v>
      </c>
      <c r="M404" s="313">
        <v>0.96484731895784104</v>
      </c>
    </row>
    <row r="405" spans="1:13" s="171" customFormat="1" x14ac:dyDescent="0.2">
      <c r="A405" s="128" t="s">
        <v>4354</v>
      </c>
      <c r="B405" s="313">
        <v>0.94634138062331496</v>
      </c>
      <c r="C405" s="313">
        <v>0.94713035936359702</v>
      </c>
      <c r="D405" s="313">
        <v>0.94613278826255598</v>
      </c>
      <c r="E405" s="313">
        <v>0.94549193967203504</v>
      </c>
      <c r="F405" s="313">
        <v>0.94676158050552095</v>
      </c>
      <c r="G405" s="313">
        <v>0.95086974296498805</v>
      </c>
      <c r="H405" s="313">
        <v>0.95229094540802295</v>
      </c>
      <c r="I405" s="313">
        <v>0.95472115169558003</v>
      </c>
      <c r="J405" s="313">
        <v>0.95737042926340499</v>
      </c>
      <c r="K405" s="313">
        <v>0.96199034861606203</v>
      </c>
      <c r="L405" s="313">
        <v>0.96046785423782</v>
      </c>
      <c r="M405" s="313">
        <v>0.96484731895784104</v>
      </c>
    </row>
    <row r="406" spans="1:13" s="171" customFormat="1" x14ac:dyDescent="0.2">
      <c r="A406" s="128" t="s">
        <v>4355</v>
      </c>
      <c r="B406" s="313">
        <v>0.94634138062331496</v>
      </c>
      <c r="C406" s="313">
        <v>0.94713035936359702</v>
      </c>
      <c r="D406" s="313">
        <v>0.94613278826255598</v>
      </c>
      <c r="E406" s="313">
        <v>0.94549193967203504</v>
      </c>
      <c r="F406" s="313">
        <v>0.94676158050552095</v>
      </c>
      <c r="G406" s="313">
        <v>0.95086974296498805</v>
      </c>
      <c r="H406" s="313">
        <v>0.95229094540802295</v>
      </c>
      <c r="I406" s="313">
        <v>0.95472115169558003</v>
      </c>
      <c r="J406" s="313">
        <v>0.95737042926340499</v>
      </c>
      <c r="K406" s="313">
        <v>0.96199034861606203</v>
      </c>
      <c r="L406" s="313">
        <v>0.96046785423782</v>
      </c>
      <c r="M406" s="313">
        <v>0.96484731895784104</v>
      </c>
    </row>
    <row r="407" spans="1:13" s="171" customFormat="1" x14ac:dyDescent="0.2">
      <c r="A407" s="128" t="s">
        <v>4356</v>
      </c>
      <c r="B407" s="313">
        <v>0.94634138062331496</v>
      </c>
      <c r="C407" s="313">
        <v>0.94713035936359702</v>
      </c>
      <c r="D407" s="313">
        <v>0.94613278826255598</v>
      </c>
      <c r="E407" s="313">
        <v>0.94549193967203504</v>
      </c>
      <c r="F407" s="313">
        <v>0.94676158050552095</v>
      </c>
      <c r="G407" s="313">
        <v>0.95086974296498805</v>
      </c>
      <c r="H407" s="313">
        <v>0.95229094540802295</v>
      </c>
      <c r="I407" s="313">
        <v>0.95472115169558003</v>
      </c>
      <c r="J407" s="313">
        <v>0.95737042926340499</v>
      </c>
      <c r="K407" s="313">
        <v>0.96199034861606203</v>
      </c>
      <c r="L407" s="313">
        <v>0.96046785423782</v>
      </c>
      <c r="M407" s="313">
        <v>0.96484731895784104</v>
      </c>
    </row>
    <row r="408" spans="1:13" s="171" customFormat="1" x14ac:dyDescent="0.2">
      <c r="A408" s="128" t="s">
        <v>4357</v>
      </c>
      <c r="B408" s="313">
        <v>1</v>
      </c>
      <c r="C408" s="313">
        <v>1</v>
      </c>
      <c r="D408" s="313">
        <v>1</v>
      </c>
      <c r="E408" s="313">
        <v>1</v>
      </c>
      <c r="F408" s="313">
        <v>1</v>
      </c>
      <c r="G408" s="313">
        <v>1</v>
      </c>
      <c r="H408" s="313">
        <v>1</v>
      </c>
      <c r="I408" s="313">
        <v>1</v>
      </c>
      <c r="J408" s="313">
        <v>1</v>
      </c>
      <c r="K408" s="313">
        <v>1</v>
      </c>
      <c r="L408" s="313">
        <v>1</v>
      </c>
      <c r="M408" s="313">
        <v>1</v>
      </c>
    </row>
    <row r="409" spans="1:13" s="171" customFormat="1" x14ac:dyDescent="0.2">
      <c r="A409" s="128" t="s">
        <v>4358</v>
      </c>
      <c r="B409" s="313">
        <v>0.94634138062331496</v>
      </c>
      <c r="C409" s="313">
        <v>0.94713035936359702</v>
      </c>
      <c r="D409" s="313">
        <v>0.94613278826255598</v>
      </c>
      <c r="E409" s="313">
        <v>0.94549193967203504</v>
      </c>
      <c r="F409" s="313">
        <v>0.94676158050552095</v>
      </c>
      <c r="G409" s="313">
        <v>0.95086974296498805</v>
      </c>
      <c r="H409" s="313">
        <v>0.95229094540802295</v>
      </c>
      <c r="I409" s="313">
        <v>0.95472115169558003</v>
      </c>
      <c r="J409" s="313">
        <v>0.95737042926340499</v>
      </c>
      <c r="K409" s="313">
        <v>0.96199034861606203</v>
      </c>
      <c r="L409" s="313">
        <v>0.96046785423782</v>
      </c>
      <c r="M409" s="313">
        <v>0.96484731895784104</v>
      </c>
    </row>
    <row r="410" spans="1:13" s="171" customFormat="1" x14ac:dyDescent="0.2">
      <c r="A410" s="128" t="s">
        <v>4359</v>
      </c>
      <c r="B410" s="313">
        <v>0.94634138062331496</v>
      </c>
      <c r="C410" s="313">
        <v>0.94713035936359702</v>
      </c>
      <c r="D410" s="313">
        <v>0.94613278826255598</v>
      </c>
      <c r="E410" s="313">
        <v>0.94549193967203504</v>
      </c>
      <c r="F410" s="313">
        <v>0.94676158050552095</v>
      </c>
      <c r="G410" s="313">
        <v>0.95086974296498805</v>
      </c>
      <c r="H410" s="313">
        <v>0.95229094540802295</v>
      </c>
      <c r="I410" s="313">
        <v>0.95472115169558003</v>
      </c>
      <c r="J410" s="313">
        <v>0.95737042926340499</v>
      </c>
      <c r="K410" s="313">
        <v>0.96199034861606203</v>
      </c>
      <c r="L410" s="313">
        <v>0.96046785423782</v>
      </c>
      <c r="M410" s="313">
        <v>0.96484731895784104</v>
      </c>
    </row>
    <row r="411" spans="1:13" s="171" customFormat="1" x14ac:dyDescent="0.2">
      <c r="A411" s="128" t="s">
        <v>4360</v>
      </c>
      <c r="B411" s="313">
        <v>0.94634138062331496</v>
      </c>
      <c r="C411" s="313">
        <v>0.94713035936359702</v>
      </c>
      <c r="D411" s="313">
        <v>0.94613278826255598</v>
      </c>
      <c r="E411" s="313">
        <v>0.94549193967203504</v>
      </c>
      <c r="F411" s="313">
        <v>0.94676158050552095</v>
      </c>
      <c r="G411" s="313">
        <v>0.95086974296498805</v>
      </c>
      <c r="H411" s="313">
        <v>0.95229094540802295</v>
      </c>
      <c r="I411" s="313">
        <v>0.95472115169558003</v>
      </c>
      <c r="J411" s="313">
        <v>0.95737042926340499</v>
      </c>
      <c r="K411" s="313">
        <v>0.96199034861606203</v>
      </c>
      <c r="L411" s="313">
        <v>0.96046785423782</v>
      </c>
      <c r="M411" s="313">
        <v>0.96484731895784104</v>
      </c>
    </row>
    <row r="412" spans="1:13" s="171" customFormat="1" x14ac:dyDescent="0.2">
      <c r="A412" s="128" t="s">
        <v>4361</v>
      </c>
      <c r="B412" s="313">
        <v>0.94634138062331496</v>
      </c>
      <c r="C412" s="313">
        <v>0.94713035936359702</v>
      </c>
      <c r="D412" s="313">
        <v>0.94613278826255598</v>
      </c>
      <c r="E412" s="313">
        <v>0.94549193967203504</v>
      </c>
      <c r="F412" s="313">
        <v>0.94676158050552095</v>
      </c>
      <c r="G412" s="313">
        <v>0.95086974296498805</v>
      </c>
      <c r="H412" s="313">
        <v>0.95229094540802295</v>
      </c>
      <c r="I412" s="313">
        <v>0.95472115169558003</v>
      </c>
      <c r="J412" s="313">
        <v>0.95737042926340499</v>
      </c>
      <c r="K412" s="313">
        <v>0.96199034861606203</v>
      </c>
      <c r="L412" s="313">
        <v>0.96046785423782</v>
      </c>
      <c r="M412" s="313">
        <v>0.96484731895784104</v>
      </c>
    </row>
    <row r="413" spans="1:13" s="171" customFormat="1" x14ac:dyDescent="0.2">
      <c r="A413" s="128" t="s">
        <v>4362</v>
      </c>
      <c r="B413" s="313">
        <v>0.94634138062331496</v>
      </c>
      <c r="C413" s="313">
        <v>0.94713035936359702</v>
      </c>
      <c r="D413" s="313">
        <v>0.94613278826255598</v>
      </c>
      <c r="E413" s="313">
        <v>0.94549193967203504</v>
      </c>
      <c r="F413" s="313">
        <v>0.94676158050552095</v>
      </c>
      <c r="G413" s="313">
        <v>0.95086974296498805</v>
      </c>
      <c r="H413" s="313">
        <v>0.95229094540802295</v>
      </c>
      <c r="I413" s="313">
        <v>0.95472115169558003</v>
      </c>
      <c r="J413" s="313">
        <v>0.95737042926340499</v>
      </c>
      <c r="K413" s="313">
        <v>0.96199034861606203</v>
      </c>
      <c r="L413" s="313">
        <v>0.96046785423782</v>
      </c>
      <c r="M413" s="313">
        <v>0.96484731895784104</v>
      </c>
    </row>
    <row r="414" spans="1:13" s="171" customFormat="1" x14ac:dyDescent="0.2">
      <c r="A414" s="128" t="s">
        <v>4363</v>
      </c>
      <c r="B414" s="313">
        <v>0.94634138062331496</v>
      </c>
      <c r="C414" s="313">
        <v>0.94713035936359702</v>
      </c>
      <c r="D414" s="313">
        <v>0.94613278826255598</v>
      </c>
      <c r="E414" s="313">
        <v>0.94549193967203504</v>
      </c>
      <c r="F414" s="313">
        <v>0.94676158050552095</v>
      </c>
      <c r="G414" s="313">
        <v>0.95086974296498805</v>
      </c>
      <c r="H414" s="313">
        <v>0.95229094540802295</v>
      </c>
      <c r="I414" s="313">
        <v>0.95472115169558003</v>
      </c>
      <c r="J414" s="313">
        <v>0.95737042926340499</v>
      </c>
      <c r="K414" s="313">
        <v>0.96199034861606203</v>
      </c>
      <c r="L414" s="313">
        <v>0.96046785423782</v>
      </c>
      <c r="M414" s="313">
        <v>0.96484731895784104</v>
      </c>
    </row>
    <row r="415" spans="1:13" s="171" customFormat="1" x14ac:dyDescent="0.2">
      <c r="A415" s="128" t="s">
        <v>4364</v>
      </c>
      <c r="B415" s="313">
        <v>0.94634138062331496</v>
      </c>
      <c r="C415" s="313">
        <v>0.94713035936359702</v>
      </c>
      <c r="D415" s="313">
        <v>0.94613278826255598</v>
      </c>
      <c r="E415" s="313">
        <v>0.94549193967203504</v>
      </c>
      <c r="F415" s="313">
        <v>0.94676158050552095</v>
      </c>
      <c r="G415" s="313">
        <v>0.95086974296498805</v>
      </c>
      <c r="H415" s="313">
        <v>0.95229094540802295</v>
      </c>
      <c r="I415" s="313">
        <v>0.95472115169558003</v>
      </c>
      <c r="J415" s="313">
        <v>0.95737042926340499</v>
      </c>
      <c r="K415" s="313">
        <v>0.96199034861606203</v>
      </c>
      <c r="L415" s="313">
        <v>0.96046785423782</v>
      </c>
      <c r="M415" s="313">
        <v>0.96484731895784104</v>
      </c>
    </row>
    <row r="416" spans="1:13" s="171" customFormat="1" x14ac:dyDescent="0.2">
      <c r="A416" s="128" t="s">
        <v>4365</v>
      </c>
      <c r="B416" s="313">
        <v>0.94634138062331496</v>
      </c>
      <c r="C416" s="313">
        <v>0.94713035936359702</v>
      </c>
      <c r="D416" s="313">
        <v>0.94613278826255598</v>
      </c>
      <c r="E416" s="313">
        <v>0.94549193967203504</v>
      </c>
      <c r="F416" s="313">
        <v>0.94676158050552095</v>
      </c>
      <c r="G416" s="313">
        <v>0.95086974296498805</v>
      </c>
      <c r="H416" s="313">
        <v>0.95229094540802295</v>
      </c>
      <c r="I416" s="313">
        <v>0.95472115169558003</v>
      </c>
      <c r="J416" s="313">
        <v>0.95737042926340499</v>
      </c>
      <c r="K416" s="313">
        <v>0.96199034861606203</v>
      </c>
      <c r="L416" s="313">
        <v>0.96046785423782</v>
      </c>
      <c r="M416" s="313">
        <v>0.96484731895784104</v>
      </c>
    </row>
    <row r="417" spans="1:13" s="171" customFormat="1" x14ac:dyDescent="0.2">
      <c r="A417" s="128" t="s">
        <v>4366</v>
      </c>
      <c r="B417" s="313">
        <v>0.94634138062331496</v>
      </c>
      <c r="C417" s="313">
        <v>0.94713035936359702</v>
      </c>
      <c r="D417" s="313">
        <v>0.94613278826255598</v>
      </c>
      <c r="E417" s="313">
        <v>0.94549193967203504</v>
      </c>
      <c r="F417" s="313">
        <v>0.94676158050552095</v>
      </c>
      <c r="G417" s="313">
        <v>0.95086974296498805</v>
      </c>
      <c r="H417" s="313">
        <v>0.95229094540802295</v>
      </c>
      <c r="I417" s="313">
        <v>0.95472115169558003</v>
      </c>
      <c r="J417" s="313">
        <v>0.95737042926340499</v>
      </c>
      <c r="K417" s="313">
        <v>0.96199034861606203</v>
      </c>
      <c r="L417" s="313">
        <v>0.96046785423782</v>
      </c>
      <c r="M417" s="313">
        <v>0.96484731895784104</v>
      </c>
    </row>
    <row r="418" spans="1:13" s="171" customFormat="1" x14ac:dyDescent="0.2">
      <c r="A418" s="128" t="s">
        <v>4367</v>
      </c>
      <c r="B418" s="313">
        <v>0.94634138062331496</v>
      </c>
      <c r="C418" s="313">
        <v>0.94713035936359702</v>
      </c>
      <c r="D418" s="313">
        <v>0.94613278826255598</v>
      </c>
      <c r="E418" s="313">
        <v>0.94549193967203504</v>
      </c>
      <c r="F418" s="313">
        <v>0.94676158050552095</v>
      </c>
      <c r="G418" s="313">
        <v>0.95086974296498805</v>
      </c>
      <c r="H418" s="313">
        <v>0.95229094540802295</v>
      </c>
      <c r="I418" s="313">
        <v>0.95472115169558003</v>
      </c>
      <c r="J418" s="313">
        <v>0.95737042926340499</v>
      </c>
      <c r="K418" s="313">
        <v>0.96199034861606203</v>
      </c>
      <c r="L418" s="313">
        <v>0.96046785423782</v>
      </c>
      <c r="M418" s="313">
        <v>0.96484731895784104</v>
      </c>
    </row>
    <row r="419" spans="1:13" s="171" customFormat="1" x14ac:dyDescent="0.2">
      <c r="A419" s="128" t="s">
        <v>4368</v>
      </c>
      <c r="B419" s="313">
        <v>0.94634138062331496</v>
      </c>
      <c r="C419" s="313">
        <v>0.94713035936359702</v>
      </c>
      <c r="D419" s="313">
        <v>0.94613278826255598</v>
      </c>
      <c r="E419" s="313">
        <v>0.94549193967203504</v>
      </c>
      <c r="F419" s="313">
        <v>0.94676158050552095</v>
      </c>
      <c r="G419" s="313">
        <v>0.95086974296498805</v>
      </c>
      <c r="H419" s="313">
        <v>0.95229094540802295</v>
      </c>
      <c r="I419" s="313">
        <v>0.95472115169558003</v>
      </c>
      <c r="J419" s="313">
        <v>0.95737042926340499</v>
      </c>
      <c r="K419" s="313">
        <v>0.96199034861606203</v>
      </c>
      <c r="L419" s="313">
        <v>0.96046785423782</v>
      </c>
      <c r="M419" s="313">
        <v>0.96484731895784104</v>
      </c>
    </row>
    <row r="420" spans="1:13" s="171" customFormat="1" x14ac:dyDescent="0.2">
      <c r="A420" s="128" t="s">
        <v>4369</v>
      </c>
      <c r="B420" s="313">
        <v>0.94634138062331496</v>
      </c>
      <c r="C420" s="313">
        <v>0.94713035936359702</v>
      </c>
      <c r="D420" s="313">
        <v>0.94613278826255598</v>
      </c>
      <c r="E420" s="313">
        <v>0.94549193967203504</v>
      </c>
      <c r="F420" s="313">
        <v>0.94676158050552095</v>
      </c>
      <c r="G420" s="313">
        <v>0.95086974296498805</v>
      </c>
      <c r="H420" s="313">
        <v>0.95229094540802295</v>
      </c>
      <c r="I420" s="313">
        <v>0.95472115169558003</v>
      </c>
      <c r="J420" s="313">
        <v>0.95737042926340499</v>
      </c>
      <c r="K420" s="313">
        <v>0.96199034861606203</v>
      </c>
      <c r="L420" s="313">
        <v>0.96046785423782</v>
      </c>
      <c r="M420" s="313">
        <v>0.96484731895784104</v>
      </c>
    </row>
    <row r="421" spans="1:13" s="171" customFormat="1" x14ac:dyDescent="0.2">
      <c r="A421" s="128" t="s">
        <v>4370</v>
      </c>
      <c r="B421" s="313">
        <v>0.94634138062331496</v>
      </c>
      <c r="C421" s="313">
        <v>0.94713035936359702</v>
      </c>
      <c r="D421" s="313">
        <v>0.94613278826255598</v>
      </c>
      <c r="E421" s="313">
        <v>0.94549193967203504</v>
      </c>
      <c r="F421" s="313">
        <v>0.94676158050552095</v>
      </c>
      <c r="G421" s="313">
        <v>0.95086974296498805</v>
      </c>
      <c r="H421" s="313">
        <v>0.95229094540802295</v>
      </c>
      <c r="I421" s="313">
        <v>0.95472115169558003</v>
      </c>
      <c r="J421" s="313">
        <v>0.95737042926340499</v>
      </c>
      <c r="K421" s="313">
        <v>0.96199034861606203</v>
      </c>
      <c r="L421" s="313">
        <v>0.96046785423782</v>
      </c>
      <c r="M421" s="313">
        <v>0.96484731895784104</v>
      </c>
    </row>
    <row r="422" spans="1:13" s="171" customFormat="1" x14ac:dyDescent="0.2">
      <c r="A422" s="128" t="s">
        <v>4371</v>
      </c>
      <c r="B422" s="313">
        <v>0.94634138062331496</v>
      </c>
      <c r="C422" s="313">
        <v>0.94713035936359702</v>
      </c>
      <c r="D422" s="313">
        <v>0.94613278826255598</v>
      </c>
      <c r="E422" s="313">
        <v>0.94549193967203504</v>
      </c>
      <c r="F422" s="313">
        <v>0.94676158050552095</v>
      </c>
      <c r="G422" s="313">
        <v>0.95086974296498805</v>
      </c>
      <c r="H422" s="313">
        <v>0.95229094540802295</v>
      </c>
      <c r="I422" s="313">
        <v>0.95472115169558003</v>
      </c>
      <c r="J422" s="313">
        <v>0.95737042926340499</v>
      </c>
      <c r="K422" s="313">
        <v>0.96199034861606203</v>
      </c>
      <c r="L422" s="313">
        <v>0.96046785423782</v>
      </c>
      <c r="M422" s="313">
        <v>0.96484731895784104</v>
      </c>
    </row>
    <row r="423" spans="1:13" s="171" customFormat="1" x14ac:dyDescent="0.2">
      <c r="A423" s="128" t="s">
        <v>4372</v>
      </c>
      <c r="B423" s="313">
        <v>1</v>
      </c>
      <c r="C423" s="313">
        <v>1</v>
      </c>
      <c r="D423" s="313">
        <v>1</v>
      </c>
      <c r="E423" s="313">
        <v>1</v>
      </c>
      <c r="F423" s="313">
        <v>1</v>
      </c>
      <c r="G423" s="313">
        <v>1</v>
      </c>
      <c r="H423" s="313">
        <v>1</v>
      </c>
      <c r="I423" s="313">
        <v>1</v>
      </c>
      <c r="J423" s="313">
        <v>1</v>
      </c>
      <c r="K423" s="313">
        <v>1</v>
      </c>
      <c r="L423" s="313">
        <v>1</v>
      </c>
      <c r="M423" s="313">
        <v>1</v>
      </c>
    </row>
    <row r="424" spans="1:13" s="171" customFormat="1" x14ac:dyDescent="0.2">
      <c r="A424" s="128" t="s">
        <v>4373</v>
      </c>
      <c r="B424" s="313">
        <v>0.94634138062331496</v>
      </c>
      <c r="C424" s="313">
        <v>0.94713035936359702</v>
      </c>
      <c r="D424" s="313">
        <v>0.94613278826255598</v>
      </c>
      <c r="E424" s="313">
        <v>0.94549193967203504</v>
      </c>
      <c r="F424" s="313">
        <v>0.94676158050552095</v>
      </c>
      <c r="G424" s="313">
        <v>0.95086974296498805</v>
      </c>
      <c r="H424" s="313">
        <v>0.95229094540802295</v>
      </c>
      <c r="I424" s="313">
        <v>0.95472115169558003</v>
      </c>
      <c r="J424" s="313">
        <v>0.95737042926340499</v>
      </c>
      <c r="K424" s="313">
        <v>0.96199034861606203</v>
      </c>
      <c r="L424" s="313">
        <v>0.96046785423782</v>
      </c>
      <c r="M424" s="313">
        <v>0.96484731895784104</v>
      </c>
    </row>
    <row r="425" spans="1:13" s="171" customFormat="1" x14ac:dyDescent="0.2">
      <c r="A425" s="128" t="s">
        <v>4374</v>
      </c>
      <c r="B425" s="313">
        <v>0.94634138062331496</v>
      </c>
      <c r="C425" s="313">
        <v>0.94713035936359702</v>
      </c>
      <c r="D425" s="313">
        <v>0.94613278826255598</v>
      </c>
      <c r="E425" s="313">
        <v>0.94549193967203504</v>
      </c>
      <c r="F425" s="313">
        <v>0.94676158050552095</v>
      </c>
      <c r="G425" s="313">
        <v>0.95086974296498805</v>
      </c>
      <c r="H425" s="313">
        <v>0.95229094540802295</v>
      </c>
      <c r="I425" s="313">
        <v>0.95472115169558003</v>
      </c>
      <c r="J425" s="313">
        <v>0.95737042926340499</v>
      </c>
      <c r="K425" s="313">
        <v>0.96199034861606203</v>
      </c>
      <c r="L425" s="313">
        <v>0.96046785423782</v>
      </c>
      <c r="M425" s="313">
        <v>0.96484731895784104</v>
      </c>
    </row>
    <row r="426" spans="1:13" s="171" customFormat="1" x14ac:dyDescent="0.2">
      <c r="A426" s="128" t="s">
        <v>4375</v>
      </c>
      <c r="B426" s="313">
        <v>0.94634138062331496</v>
      </c>
      <c r="C426" s="313">
        <v>0.94713035936359702</v>
      </c>
      <c r="D426" s="313">
        <v>0.94613278826255598</v>
      </c>
      <c r="E426" s="313">
        <v>0.94549193967203504</v>
      </c>
      <c r="F426" s="313">
        <v>0.94676158050552095</v>
      </c>
      <c r="G426" s="313">
        <v>0.95086974296498805</v>
      </c>
      <c r="H426" s="313">
        <v>0.95229094540802295</v>
      </c>
      <c r="I426" s="313">
        <v>0.95472115169558003</v>
      </c>
      <c r="J426" s="313">
        <v>0.95737042926340499</v>
      </c>
      <c r="K426" s="313">
        <v>0.96199034861606203</v>
      </c>
      <c r="L426" s="313">
        <v>0.96046785423782</v>
      </c>
      <c r="M426" s="313">
        <v>0.96484731895784104</v>
      </c>
    </row>
    <row r="427" spans="1:13" s="171" customFormat="1" x14ac:dyDescent="0.2">
      <c r="A427" s="128" t="s">
        <v>4376</v>
      </c>
      <c r="B427" s="313">
        <v>0.94634138062331496</v>
      </c>
      <c r="C427" s="313">
        <v>0.94713035936359702</v>
      </c>
      <c r="D427" s="313">
        <v>0.94613278826255598</v>
      </c>
      <c r="E427" s="313">
        <v>0.94549193967203504</v>
      </c>
      <c r="F427" s="313">
        <v>0.94676158050552095</v>
      </c>
      <c r="G427" s="313">
        <v>0.95086974296498805</v>
      </c>
      <c r="H427" s="313">
        <v>0.95229094540802295</v>
      </c>
      <c r="I427" s="313">
        <v>0.95472115169558003</v>
      </c>
      <c r="J427" s="313">
        <v>0.95737042926340499</v>
      </c>
      <c r="K427" s="313">
        <v>0.96199034861606203</v>
      </c>
      <c r="L427" s="313">
        <v>0.96046785423782</v>
      </c>
      <c r="M427" s="313">
        <v>0.96484731895784104</v>
      </c>
    </row>
    <row r="428" spans="1:13" s="171" customFormat="1" x14ac:dyDescent="0.2">
      <c r="A428" s="128" t="s">
        <v>4377</v>
      </c>
      <c r="B428" s="313">
        <v>0.94634138062331496</v>
      </c>
      <c r="C428" s="313">
        <v>0.94713035936359702</v>
      </c>
      <c r="D428" s="313">
        <v>0.94613278826255598</v>
      </c>
      <c r="E428" s="313">
        <v>0.94549193967203504</v>
      </c>
      <c r="F428" s="313">
        <v>0.94676158050552095</v>
      </c>
      <c r="G428" s="313">
        <v>0.95086974296498805</v>
      </c>
      <c r="H428" s="313">
        <v>0.95229094540802295</v>
      </c>
      <c r="I428" s="313">
        <v>0.95472115169558003</v>
      </c>
      <c r="J428" s="313">
        <v>0.95737042926340499</v>
      </c>
      <c r="K428" s="313">
        <v>0.96199034861606203</v>
      </c>
      <c r="L428" s="313">
        <v>0.96046785423782</v>
      </c>
      <c r="M428" s="313">
        <v>0.96484731895784104</v>
      </c>
    </row>
    <row r="429" spans="1:13" s="171" customFormat="1" x14ac:dyDescent="0.2">
      <c r="A429" s="128" t="s">
        <v>4378</v>
      </c>
      <c r="B429" s="313">
        <v>0.94634138062331496</v>
      </c>
      <c r="C429" s="313">
        <v>0.94713035936359702</v>
      </c>
      <c r="D429" s="313">
        <v>0.94613278826255598</v>
      </c>
      <c r="E429" s="313">
        <v>0.94549193967203504</v>
      </c>
      <c r="F429" s="313">
        <v>0.94676158050552095</v>
      </c>
      <c r="G429" s="313">
        <v>0.95086974296498805</v>
      </c>
      <c r="H429" s="313">
        <v>0.95229094540802295</v>
      </c>
      <c r="I429" s="313">
        <v>0.95472115169558003</v>
      </c>
      <c r="J429" s="313">
        <v>0.95737042926340499</v>
      </c>
      <c r="K429" s="313">
        <v>0.96199034861606203</v>
      </c>
      <c r="L429" s="313">
        <v>0.96046785423782</v>
      </c>
      <c r="M429" s="313">
        <v>0.96484731895784104</v>
      </c>
    </row>
    <row r="430" spans="1:13" s="171" customFormat="1" x14ac:dyDescent="0.2">
      <c r="A430" s="128" t="s">
        <v>4379</v>
      </c>
      <c r="B430" s="313">
        <v>0.94634138062331496</v>
      </c>
      <c r="C430" s="313">
        <v>0.94713035936359702</v>
      </c>
      <c r="D430" s="313">
        <v>0.94613278826255598</v>
      </c>
      <c r="E430" s="313">
        <v>0.94549193967203504</v>
      </c>
      <c r="F430" s="313">
        <v>0.94676158050552095</v>
      </c>
      <c r="G430" s="313">
        <v>0.95086974296498805</v>
      </c>
      <c r="H430" s="313">
        <v>0.95229094540802295</v>
      </c>
      <c r="I430" s="313">
        <v>0.95472115169558003</v>
      </c>
      <c r="J430" s="313">
        <v>0.95737042926340499</v>
      </c>
      <c r="K430" s="313">
        <v>0.96199034861606203</v>
      </c>
      <c r="L430" s="313">
        <v>0.96046785423782</v>
      </c>
      <c r="M430" s="313">
        <v>0.96484731895784104</v>
      </c>
    </row>
    <row r="431" spans="1:13" s="171" customFormat="1" x14ac:dyDescent="0.2">
      <c r="A431" s="128" t="s">
        <v>4380</v>
      </c>
      <c r="B431" s="313">
        <v>0.94634138062331496</v>
      </c>
      <c r="C431" s="313">
        <v>0.94713035936359702</v>
      </c>
      <c r="D431" s="313">
        <v>0.94613278826255598</v>
      </c>
      <c r="E431" s="313">
        <v>0.94549193967203504</v>
      </c>
      <c r="F431" s="313">
        <v>0.94676158050552095</v>
      </c>
      <c r="G431" s="313">
        <v>0.95086974296498805</v>
      </c>
      <c r="H431" s="313">
        <v>0.95229094540802295</v>
      </c>
      <c r="I431" s="313">
        <v>0.95472115169558003</v>
      </c>
      <c r="J431" s="313">
        <v>0.95737042926340499</v>
      </c>
      <c r="K431" s="313">
        <v>0.96199034861606203</v>
      </c>
      <c r="L431" s="313">
        <v>0.96046785423782</v>
      </c>
      <c r="M431" s="313">
        <v>0.96484731895784104</v>
      </c>
    </row>
    <row r="432" spans="1:13" s="171" customFormat="1" x14ac:dyDescent="0.2">
      <c r="A432" s="128" t="s">
        <v>4381</v>
      </c>
      <c r="B432" s="313">
        <v>0.94634138062331496</v>
      </c>
      <c r="C432" s="313">
        <v>0.94713035936359702</v>
      </c>
      <c r="D432" s="313">
        <v>0.94613278826255598</v>
      </c>
      <c r="E432" s="313">
        <v>0.94549193967203504</v>
      </c>
      <c r="F432" s="313">
        <v>0.94676158050552095</v>
      </c>
      <c r="G432" s="313">
        <v>0.95086974296498805</v>
      </c>
      <c r="H432" s="313">
        <v>0.95229094540802295</v>
      </c>
      <c r="I432" s="313">
        <v>0.95472115169558003</v>
      </c>
      <c r="J432" s="313">
        <v>0.95737042926340499</v>
      </c>
      <c r="K432" s="313">
        <v>0.96199034861606203</v>
      </c>
      <c r="L432" s="313">
        <v>0.96046785423782</v>
      </c>
      <c r="M432" s="313">
        <v>0.96484731895784104</v>
      </c>
    </row>
    <row r="433" spans="1:13" s="171" customFormat="1" x14ac:dyDescent="0.2">
      <c r="A433" s="128" t="s">
        <v>4382</v>
      </c>
      <c r="B433" s="313">
        <v>0.94634138062331496</v>
      </c>
      <c r="C433" s="313">
        <v>0.94713035936359702</v>
      </c>
      <c r="D433" s="313">
        <v>0.94613278826255598</v>
      </c>
      <c r="E433" s="313">
        <v>0.94549193967203504</v>
      </c>
      <c r="F433" s="313">
        <v>0.94676158050552095</v>
      </c>
      <c r="G433" s="313">
        <v>0.95086974296498805</v>
      </c>
      <c r="H433" s="313">
        <v>0.95229094540802295</v>
      </c>
      <c r="I433" s="313">
        <v>0.95472115169558003</v>
      </c>
      <c r="J433" s="313">
        <v>0.95737042926340499</v>
      </c>
      <c r="K433" s="313">
        <v>0.96199034861606203</v>
      </c>
      <c r="L433" s="313">
        <v>0.96046785423782</v>
      </c>
      <c r="M433" s="313">
        <v>0.96484731895784104</v>
      </c>
    </row>
    <row r="434" spans="1:13" s="171" customFormat="1" x14ac:dyDescent="0.2">
      <c r="A434" s="128" t="s">
        <v>4383</v>
      </c>
      <c r="B434" s="313">
        <v>0.94634138062331496</v>
      </c>
      <c r="C434" s="313">
        <v>0.94713035936359702</v>
      </c>
      <c r="D434" s="313">
        <v>0.94613278826255598</v>
      </c>
      <c r="E434" s="313">
        <v>0.94549193967203504</v>
      </c>
      <c r="F434" s="313">
        <v>0.94676158050552095</v>
      </c>
      <c r="G434" s="313">
        <v>0.95086974296498805</v>
      </c>
      <c r="H434" s="313">
        <v>0.95229094540802295</v>
      </c>
      <c r="I434" s="313">
        <v>0.95472115169558003</v>
      </c>
      <c r="J434" s="313">
        <v>0.95737042926340499</v>
      </c>
      <c r="K434" s="313">
        <v>0.96199034861606203</v>
      </c>
      <c r="L434" s="313">
        <v>0.96046785423782</v>
      </c>
      <c r="M434" s="313">
        <v>0.96484731895784104</v>
      </c>
    </row>
    <row r="435" spans="1:13" s="171" customFormat="1" x14ac:dyDescent="0.2">
      <c r="A435" s="128" t="s">
        <v>4384</v>
      </c>
      <c r="B435" s="313">
        <v>0.94634138062331496</v>
      </c>
      <c r="C435" s="313">
        <v>0.94713035936359702</v>
      </c>
      <c r="D435" s="313">
        <v>0.94613278826255598</v>
      </c>
      <c r="E435" s="313">
        <v>0.94549193967203504</v>
      </c>
      <c r="F435" s="313">
        <v>0.94676158050552095</v>
      </c>
      <c r="G435" s="313">
        <v>0.95086974296498805</v>
      </c>
      <c r="H435" s="313">
        <v>0.95229094540802295</v>
      </c>
      <c r="I435" s="313">
        <v>0.95472115169558003</v>
      </c>
      <c r="J435" s="313">
        <v>0.95737042926340499</v>
      </c>
      <c r="K435" s="313">
        <v>0.96199034861606203</v>
      </c>
      <c r="L435" s="313">
        <v>0.96046785423782</v>
      </c>
      <c r="M435" s="313">
        <v>0.96484731895784104</v>
      </c>
    </row>
    <row r="436" spans="1:13" s="171" customFormat="1" x14ac:dyDescent="0.2">
      <c r="A436" s="128" t="s">
        <v>4385</v>
      </c>
      <c r="B436" s="313">
        <v>0.94634138062331496</v>
      </c>
      <c r="C436" s="313">
        <v>0.94713035936359702</v>
      </c>
      <c r="D436" s="313">
        <v>0.94613278826255598</v>
      </c>
      <c r="E436" s="313">
        <v>0.94549193967203504</v>
      </c>
      <c r="F436" s="313">
        <v>0.94676158050552095</v>
      </c>
      <c r="G436" s="313">
        <v>0.95086974296498805</v>
      </c>
      <c r="H436" s="313">
        <v>0.95229094540802295</v>
      </c>
      <c r="I436" s="313">
        <v>0.95472115169558003</v>
      </c>
      <c r="J436" s="313">
        <v>0.95737042926340499</v>
      </c>
      <c r="K436" s="313">
        <v>0.96199034861606203</v>
      </c>
      <c r="L436" s="313">
        <v>0.96046785423782</v>
      </c>
      <c r="M436" s="313">
        <v>0.96484731895784104</v>
      </c>
    </row>
    <row r="437" spans="1:13" s="171" customFormat="1" x14ac:dyDescent="0.2">
      <c r="A437" s="128" t="s">
        <v>4386</v>
      </c>
      <c r="B437" s="313">
        <v>0.94634138062331496</v>
      </c>
      <c r="C437" s="313">
        <v>0.94713035936359702</v>
      </c>
      <c r="D437" s="313">
        <v>0.94613278826255598</v>
      </c>
      <c r="E437" s="313">
        <v>0.94549193967203504</v>
      </c>
      <c r="F437" s="313">
        <v>0.94676158050552095</v>
      </c>
      <c r="G437" s="313">
        <v>0.95086974296498805</v>
      </c>
      <c r="H437" s="313">
        <v>0.95229094540802295</v>
      </c>
      <c r="I437" s="313">
        <v>0.95472115169558003</v>
      </c>
      <c r="J437" s="313">
        <v>0.95737042926340499</v>
      </c>
      <c r="K437" s="313">
        <v>0.96199034861606203</v>
      </c>
      <c r="L437" s="313">
        <v>0.96046785423782</v>
      </c>
      <c r="M437" s="313">
        <v>0.96484731895784104</v>
      </c>
    </row>
    <row r="438" spans="1:13" s="171" customFormat="1" x14ac:dyDescent="0.2">
      <c r="A438" s="128" t="s">
        <v>4387</v>
      </c>
      <c r="B438" s="313">
        <v>0.94634138062331496</v>
      </c>
      <c r="C438" s="313">
        <v>0.94713035936359702</v>
      </c>
      <c r="D438" s="313">
        <v>0.94613278826255598</v>
      </c>
      <c r="E438" s="313">
        <v>0.94549193967203504</v>
      </c>
      <c r="F438" s="313">
        <v>0.94676158050552095</v>
      </c>
      <c r="G438" s="313">
        <v>0.95086974296498805</v>
      </c>
      <c r="H438" s="313">
        <v>0.95229094540802295</v>
      </c>
      <c r="I438" s="313">
        <v>0.95472115169558003</v>
      </c>
      <c r="J438" s="313">
        <v>0.95737042926340499</v>
      </c>
      <c r="K438" s="313">
        <v>0.96199034861606203</v>
      </c>
      <c r="L438" s="313">
        <v>0.96046785423782</v>
      </c>
      <c r="M438" s="313">
        <v>0.96484731895784104</v>
      </c>
    </row>
    <row r="439" spans="1:13" s="171" customFormat="1" x14ac:dyDescent="0.2">
      <c r="A439" s="128" t="s">
        <v>4388</v>
      </c>
      <c r="B439" s="313">
        <v>0.94634138062331496</v>
      </c>
      <c r="C439" s="313">
        <v>0.94713035936359702</v>
      </c>
      <c r="D439" s="313">
        <v>0.94613278826255598</v>
      </c>
      <c r="E439" s="313">
        <v>0.94549193967203504</v>
      </c>
      <c r="F439" s="313">
        <v>0.94676158050552095</v>
      </c>
      <c r="G439" s="313">
        <v>0.95086974296498805</v>
      </c>
      <c r="H439" s="313">
        <v>0.95229094540802295</v>
      </c>
      <c r="I439" s="313">
        <v>0.95472115169558003</v>
      </c>
      <c r="J439" s="313">
        <v>0.95737042926340499</v>
      </c>
      <c r="K439" s="313">
        <v>0.96199034861606203</v>
      </c>
      <c r="L439" s="313">
        <v>0.96046785423782</v>
      </c>
      <c r="M439" s="313">
        <v>0.96484731895784104</v>
      </c>
    </row>
    <row r="440" spans="1:13" s="171" customFormat="1" x14ac:dyDescent="0.2">
      <c r="A440" s="128" t="s">
        <v>4389</v>
      </c>
      <c r="B440" s="313">
        <v>1</v>
      </c>
      <c r="C440" s="313">
        <v>1</v>
      </c>
      <c r="D440" s="313">
        <v>1</v>
      </c>
      <c r="E440" s="313">
        <v>1</v>
      </c>
      <c r="F440" s="313">
        <v>1</v>
      </c>
      <c r="G440" s="313">
        <v>1</v>
      </c>
      <c r="H440" s="313">
        <v>1</v>
      </c>
      <c r="I440" s="313">
        <v>1</v>
      </c>
      <c r="J440" s="313">
        <v>1</v>
      </c>
      <c r="K440" s="313">
        <v>1</v>
      </c>
      <c r="L440" s="313">
        <v>1</v>
      </c>
      <c r="M440" s="313">
        <v>1</v>
      </c>
    </row>
    <row r="441" spans="1:13" s="171" customFormat="1" x14ac:dyDescent="0.2">
      <c r="A441" s="128" t="s">
        <v>4390</v>
      </c>
      <c r="B441" s="313">
        <v>1</v>
      </c>
      <c r="C441" s="313">
        <v>1</v>
      </c>
      <c r="D441" s="313">
        <v>1</v>
      </c>
      <c r="E441" s="313">
        <v>1</v>
      </c>
      <c r="F441" s="313">
        <v>1</v>
      </c>
      <c r="G441" s="313">
        <v>1</v>
      </c>
      <c r="H441" s="313">
        <v>1</v>
      </c>
      <c r="I441" s="313">
        <v>1</v>
      </c>
      <c r="J441" s="313">
        <v>1</v>
      </c>
      <c r="K441" s="313">
        <v>1</v>
      </c>
      <c r="L441" s="313">
        <v>1</v>
      </c>
      <c r="M441" s="313">
        <v>1</v>
      </c>
    </row>
    <row r="442" spans="1:13" s="171" customFormat="1" x14ac:dyDescent="0.2">
      <c r="A442" s="128" t="s">
        <v>4391</v>
      </c>
      <c r="B442" s="313">
        <v>0.94634138062331496</v>
      </c>
      <c r="C442" s="313">
        <v>0.94713035936359702</v>
      </c>
      <c r="D442" s="313">
        <v>0.94613278826255598</v>
      </c>
      <c r="E442" s="313">
        <v>0.94549193967203504</v>
      </c>
      <c r="F442" s="313">
        <v>0.94676158050552095</v>
      </c>
      <c r="G442" s="313">
        <v>0.95086974296498805</v>
      </c>
      <c r="H442" s="313">
        <v>0.95229094540802295</v>
      </c>
      <c r="I442" s="313">
        <v>0.95472115169558003</v>
      </c>
      <c r="J442" s="313">
        <v>0.95737042926340499</v>
      </c>
      <c r="K442" s="313">
        <v>0.96199034861606203</v>
      </c>
      <c r="L442" s="313">
        <v>0.96046785423782</v>
      </c>
      <c r="M442" s="313">
        <v>0.96484731895784104</v>
      </c>
    </row>
    <row r="443" spans="1:13" s="171" customFormat="1" x14ac:dyDescent="0.2">
      <c r="A443" s="128" t="s">
        <v>4392</v>
      </c>
      <c r="B443" s="313">
        <v>1</v>
      </c>
      <c r="C443" s="313">
        <v>1</v>
      </c>
      <c r="D443" s="313">
        <v>1</v>
      </c>
      <c r="E443" s="313">
        <v>1</v>
      </c>
      <c r="F443" s="313">
        <v>1</v>
      </c>
      <c r="G443" s="313">
        <v>1</v>
      </c>
      <c r="H443" s="313">
        <v>1</v>
      </c>
      <c r="I443" s="313">
        <v>1</v>
      </c>
      <c r="J443" s="313">
        <v>1</v>
      </c>
      <c r="K443" s="313">
        <v>1</v>
      </c>
      <c r="L443" s="313">
        <v>1</v>
      </c>
      <c r="M443" s="313">
        <v>1</v>
      </c>
    </row>
    <row r="444" spans="1:13" s="171" customFormat="1" x14ac:dyDescent="0.2">
      <c r="A444" s="128" t="s">
        <v>4393</v>
      </c>
      <c r="B444" s="313">
        <v>0.94634138062331496</v>
      </c>
      <c r="C444" s="313">
        <v>0.94713035936359702</v>
      </c>
      <c r="D444" s="313">
        <v>0.94613278826255598</v>
      </c>
      <c r="E444" s="313">
        <v>0.94549193967203504</v>
      </c>
      <c r="F444" s="313">
        <v>0.94676158050552095</v>
      </c>
      <c r="G444" s="313">
        <v>0.95086974296498805</v>
      </c>
      <c r="H444" s="313">
        <v>0.95229094540802295</v>
      </c>
      <c r="I444" s="313">
        <v>0.95472115169558003</v>
      </c>
      <c r="J444" s="313">
        <v>0.95737042926340499</v>
      </c>
      <c r="K444" s="313">
        <v>0.96199034861606203</v>
      </c>
      <c r="L444" s="313">
        <v>0.96046785423782</v>
      </c>
      <c r="M444" s="313">
        <v>0.96484731895784104</v>
      </c>
    </row>
    <row r="445" spans="1:13" s="171" customFormat="1" x14ac:dyDescent="0.2">
      <c r="A445" s="128" t="s">
        <v>4394</v>
      </c>
      <c r="B445" s="313">
        <v>0.94634138062331496</v>
      </c>
      <c r="C445" s="313">
        <v>0.94713035936359702</v>
      </c>
      <c r="D445" s="313">
        <v>0.94613278826255598</v>
      </c>
      <c r="E445" s="313">
        <v>0.94549193967203504</v>
      </c>
      <c r="F445" s="313">
        <v>0.94676158050552095</v>
      </c>
      <c r="G445" s="313">
        <v>0.95086974296498805</v>
      </c>
      <c r="H445" s="313">
        <v>0.95229094540802295</v>
      </c>
      <c r="I445" s="313">
        <v>0.95472115169558003</v>
      </c>
      <c r="J445" s="313">
        <v>0.95737042926340499</v>
      </c>
      <c r="K445" s="313">
        <v>0.96199034861606203</v>
      </c>
      <c r="L445" s="313">
        <v>0.96046785423782</v>
      </c>
      <c r="M445" s="313">
        <v>0.96484731895784104</v>
      </c>
    </row>
    <row r="446" spans="1:13" s="171" customFormat="1" x14ac:dyDescent="0.2">
      <c r="A446" s="128" t="s">
        <v>4395</v>
      </c>
      <c r="B446" s="313">
        <v>0.94634138062331496</v>
      </c>
      <c r="C446" s="313">
        <v>0.94713035936359702</v>
      </c>
      <c r="D446" s="313">
        <v>0.94613278826255598</v>
      </c>
      <c r="E446" s="313">
        <v>0.94549193967203504</v>
      </c>
      <c r="F446" s="313">
        <v>0.94676158050552095</v>
      </c>
      <c r="G446" s="313">
        <v>0.95086974296498805</v>
      </c>
      <c r="H446" s="313">
        <v>0.95229094540802295</v>
      </c>
      <c r="I446" s="313">
        <v>0.95472115169558003</v>
      </c>
      <c r="J446" s="313">
        <v>0.95737042926340499</v>
      </c>
      <c r="K446" s="313">
        <v>0.96199034861606203</v>
      </c>
      <c r="L446" s="313">
        <v>0.96046785423782</v>
      </c>
      <c r="M446" s="313">
        <v>0.96484731895784104</v>
      </c>
    </row>
    <row r="447" spans="1:13" s="171" customFormat="1" x14ac:dyDescent="0.2">
      <c r="A447" s="128" t="s">
        <v>4396</v>
      </c>
      <c r="B447" s="313">
        <v>0.94634138062331496</v>
      </c>
      <c r="C447" s="313">
        <v>0.94713035936359702</v>
      </c>
      <c r="D447" s="313">
        <v>0.94613278826255598</v>
      </c>
      <c r="E447" s="313">
        <v>0.94549193967203504</v>
      </c>
      <c r="F447" s="313">
        <v>0.94676158050552095</v>
      </c>
      <c r="G447" s="313">
        <v>0.95086974296498805</v>
      </c>
      <c r="H447" s="313">
        <v>0.95229094540802295</v>
      </c>
      <c r="I447" s="313">
        <v>0.95472115169558003</v>
      </c>
      <c r="J447" s="313">
        <v>0.95737042926340499</v>
      </c>
      <c r="K447" s="313">
        <v>0.96199034861606203</v>
      </c>
      <c r="L447" s="313">
        <v>0.96046785423782</v>
      </c>
      <c r="M447" s="313">
        <v>0.96484731895784104</v>
      </c>
    </row>
    <row r="448" spans="1:13" s="171" customFormat="1" x14ac:dyDescent="0.2">
      <c r="A448" s="128" t="s">
        <v>4397</v>
      </c>
      <c r="B448" s="313">
        <v>0.94634138062331496</v>
      </c>
      <c r="C448" s="313">
        <v>0.94713035936359702</v>
      </c>
      <c r="D448" s="313">
        <v>0.94613278826255598</v>
      </c>
      <c r="E448" s="313">
        <v>0.94549193967203504</v>
      </c>
      <c r="F448" s="313">
        <v>0.94676158050552095</v>
      </c>
      <c r="G448" s="313">
        <v>0.95086974296498805</v>
      </c>
      <c r="H448" s="313">
        <v>0.95229094540802295</v>
      </c>
      <c r="I448" s="313">
        <v>0.95472115169558003</v>
      </c>
      <c r="J448" s="313">
        <v>0.95737042926340499</v>
      </c>
      <c r="K448" s="313">
        <v>0.96199034861606203</v>
      </c>
      <c r="L448" s="313">
        <v>0.96046785423782</v>
      </c>
      <c r="M448" s="313">
        <v>0.96484731895784104</v>
      </c>
    </row>
    <row r="449" spans="1:13" s="171" customFormat="1" x14ac:dyDescent="0.2">
      <c r="A449" s="128" t="s">
        <v>4398</v>
      </c>
      <c r="B449" s="313">
        <v>0.94634138062331496</v>
      </c>
      <c r="C449" s="313">
        <v>0.94713035936359702</v>
      </c>
      <c r="D449" s="313">
        <v>0.94613278826255598</v>
      </c>
      <c r="E449" s="313">
        <v>0.94549193967203504</v>
      </c>
      <c r="F449" s="313">
        <v>0.94676158050552095</v>
      </c>
      <c r="G449" s="313">
        <v>0.95086974296498805</v>
      </c>
      <c r="H449" s="313">
        <v>0.95229094540802295</v>
      </c>
      <c r="I449" s="313">
        <v>0.95472115169558003</v>
      </c>
      <c r="J449" s="313">
        <v>0.95737042926340499</v>
      </c>
      <c r="K449" s="313">
        <v>0.96199034861606203</v>
      </c>
      <c r="L449" s="313">
        <v>0.96046785423782</v>
      </c>
      <c r="M449" s="313">
        <v>0.96484731895784104</v>
      </c>
    </row>
    <row r="450" spans="1:13" s="171" customFormat="1" x14ac:dyDescent="0.2">
      <c r="A450" s="128" t="s">
        <v>4399</v>
      </c>
      <c r="B450" s="313">
        <v>0.94634138062331496</v>
      </c>
      <c r="C450" s="313">
        <v>0.94713035936359702</v>
      </c>
      <c r="D450" s="313">
        <v>0.94613278826255598</v>
      </c>
      <c r="E450" s="313">
        <v>0.94549193967203504</v>
      </c>
      <c r="F450" s="313">
        <v>0.94676158050552095</v>
      </c>
      <c r="G450" s="313">
        <v>0.95086974296498805</v>
      </c>
      <c r="H450" s="313">
        <v>0.95229094540802295</v>
      </c>
      <c r="I450" s="313">
        <v>0.95472115169558003</v>
      </c>
      <c r="J450" s="313">
        <v>0.95737042926340499</v>
      </c>
      <c r="K450" s="313">
        <v>0.96199034861606203</v>
      </c>
      <c r="L450" s="313">
        <v>0.96046785423782</v>
      </c>
      <c r="M450" s="313">
        <v>0.96484731895784104</v>
      </c>
    </row>
    <row r="451" spans="1:13" s="171" customFormat="1" x14ac:dyDescent="0.2">
      <c r="A451" s="128" t="s">
        <v>4400</v>
      </c>
      <c r="B451" s="313">
        <v>0.94634138062331496</v>
      </c>
      <c r="C451" s="313">
        <v>0.94713035936359702</v>
      </c>
      <c r="D451" s="313">
        <v>0.94613278826255598</v>
      </c>
      <c r="E451" s="313">
        <v>0.94549193967203504</v>
      </c>
      <c r="F451" s="313">
        <v>0.94676158050552095</v>
      </c>
      <c r="G451" s="313">
        <v>0.95086974296498805</v>
      </c>
      <c r="H451" s="313">
        <v>0.95229094540802295</v>
      </c>
      <c r="I451" s="313">
        <v>0.95472115169558003</v>
      </c>
      <c r="J451" s="313">
        <v>0.95737042926340499</v>
      </c>
      <c r="K451" s="313">
        <v>0.96199034861606203</v>
      </c>
      <c r="L451" s="313">
        <v>0.96046785423782</v>
      </c>
      <c r="M451" s="313">
        <v>0.96484731895784104</v>
      </c>
    </row>
    <row r="452" spans="1:13" s="171" customFormat="1" x14ac:dyDescent="0.2">
      <c r="A452" s="172" t="s">
        <v>4401</v>
      </c>
      <c r="B452" s="313">
        <v>0</v>
      </c>
      <c r="C452" s="313">
        <v>0</v>
      </c>
      <c r="D452" s="313">
        <v>0</v>
      </c>
      <c r="E452" s="313">
        <v>0</v>
      </c>
      <c r="F452" s="313">
        <v>0</v>
      </c>
      <c r="G452" s="313">
        <v>0</v>
      </c>
      <c r="H452" s="313">
        <v>0</v>
      </c>
      <c r="I452" s="313">
        <v>0</v>
      </c>
      <c r="J452" s="313">
        <v>0</v>
      </c>
      <c r="K452" s="313">
        <v>0</v>
      </c>
      <c r="L452" s="313">
        <v>0</v>
      </c>
      <c r="M452" s="313">
        <v>0</v>
      </c>
    </row>
    <row r="453" spans="1:13" s="171" customFormat="1" x14ac:dyDescent="0.2">
      <c r="A453" s="128" t="s">
        <v>4402</v>
      </c>
      <c r="B453" s="313">
        <v>0.94634138062331496</v>
      </c>
      <c r="C453" s="313">
        <v>0.94713035936359702</v>
      </c>
      <c r="D453" s="313">
        <v>0.94613278826255598</v>
      </c>
      <c r="E453" s="313">
        <v>0.94549193967203504</v>
      </c>
      <c r="F453" s="313">
        <v>0.94676158050552095</v>
      </c>
      <c r="G453" s="313">
        <v>0.95086974296498805</v>
      </c>
      <c r="H453" s="313">
        <v>0.95229094540802295</v>
      </c>
      <c r="I453" s="313">
        <v>0.95472115169558003</v>
      </c>
      <c r="J453" s="313">
        <v>0.95737042926340499</v>
      </c>
      <c r="K453" s="313">
        <v>0.96199034861606203</v>
      </c>
      <c r="L453" s="313">
        <v>0.96046785423782</v>
      </c>
      <c r="M453" s="313">
        <v>0.96484731895784104</v>
      </c>
    </row>
    <row r="454" spans="1:13" s="171" customFormat="1" x14ac:dyDescent="0.2">
      <c r="A454" s="128" t="s">
        <v>4403</v>
      </c>
      <c r="B454" s="313">
        <v>0.94634138062331496</v>
      </c>
      <c r="C454" s="313">
        <v>0.94713035936359702</v>
      </c>
      <c r="D454" s="313">
        <v>0.94613278826255598</v>
      </c>
      <c r="E454" s="313">
        <v>0.94549193967203504</v>
      </c>
      <c r="F454" s="313">
        <v>0.94676158050552095</v>
      </c>
      <c r="G454" s="313">
        <v>0.95086974296498805</v>
      </c>
      <c r="H454" s="313">
        <v>0.95229094540802295</v>
      </c>
      <c r="I454" s="313">
        <v>0.95472115169558003</v>
      </c>
      <c r="J454" s="313">
        <v>0.95737042926340499</v>
      </c>
      <c r="K454" s="313">
        <v>0.96199034861606203</v>
      </c>
      <c r="L454" s="313">
        <v>0.96046785423782</v>
      </c>
      <c r="M454" s="313">
        <v>0.96484731895784104</v>
      </c>
    </row>
    <row r="455" spans="1:13" s="171" customFormat="1" x14ac:dyDescent="0.2">
      <c r="A455" s="128" t="s">
        <v>4404</v>
      </c>
      <c r="B455" s="313">
        <v>0.94634138062331496</v>
      </c>
      <c r="C455" s="313">
        <v>0.94713035936359702</v>
      </c>
      <c r="D455" s="313">
        <v>0.94613278826255598</v>
      </c>
      <c r="E455" s="313">
        <v>0.94549193967203504</v>
      </c>
      <c r="F455" s="313">
        <v>0.94676158050552095</v>
      </c>
      <c r="G455" s="313">
        <v>0.95086974296498805</v>
      </c>
      <c r="H455" s="313">
        <v>0.95229094540802295</v>
      </c>
      <c r="I455" s="313">
        <v>0.95472115169558003</v>
      </c>
      <c r="J455" s="313">
        <v>0.95737042926340499</v>
      </c>
      <c r="K455" s="313">
        <v>0.96199034861606203</v>
      </c>
      <c r="L455" s="313">
        <v>0.96046785423782</v>
      </c>
      <c r="M455" s="313">
        <v>0.96484731895784104</v>
      </c>
    </row>
    <row r="456" spans="1:13" s="171" customFormat="1" x14ac:dyDescent="0.2">
      <c r="A456" s="128" t="s">
        <v>4405</v>
      </c>
      <c r="B456" s="313">
        <v>0.94634138062331496</v>
      </c>
      <c r="C456" s="313">
        <v>0.94713035936359702</v>
      </c>
      <c r="D456" s="313">
        <v>0.94613278826255598</v>
      </c>
      <c r="E456" s="313">
        <v>0.94549193967203504</v>
      </c>
      <c r="F456" s="313">
        <v>0.94676158050552095</v>
      </c>
      <c r="G456" s="313">
        <v>0.95086974296498805</v>
      </c>
      <c r="H456" s="313">
        <v>0.95229094540802295</v>
      </c>
      <c r="I456" s="313">
        <v>0.95472115169558003</v>
      </c>
      <c r="J456" s="313">
        <v>0.95737042926340499</v>
      </c>
      <c r="K456" s="313">
        <v>0.96199034861606203</v>
      </c>
      <c r="L456" s="313">
        <v>0.96046785423782</v>
      </c>
      <c r="M456" s="313">
        <v>0.96484731895784104</v>
      </c>
    </row>
    <row r="457" spans="1:13" s="171" customFormat="1" x14ac:dyDescent="0.2">
      <c r="A457" s="128" t="s">
        <v>4406</v>
      </c>
      <c r="B457" s="313">
        <v>0.94634138062331496</v>
      </c>
      <c r="C457" s="313">
        <v>0.94713035936359702</v>
      </c>
      <c r="D457" s="313">
        <v>0.94613278826255598</v>
      </c>
      <c r="E457" s="313">
        <v>0.94549193967203504</v>
      </c>
      <c r="F457" s="313">
        <v>0.94676158050552095</v>
      </c>
      <c r="G457" s="313">
        <v>0.95086974296498805</v>
      </c>
      <c r="H457" s="313">
        <v>0.95229094540802295</v>
      </c>
      <c r="I457" s="313">
        <v>0.95472115169558003</v>
      </c>
      <c r="J457" s="313">
        <v>0.95737042926340499</v>
      </c>
      <c r="K457" s="313">
        <v>0.96199034861606203</v>
      </c>
      <c r="L457" s="313">
        <v>0.96046785423782</v>
      </c>
      <c r="M457" s="313">
        <v>0.96484731895784104</v>
      </c>
    </row>
    <row r="458" spans="1:13" s="171" customFormat="1" x14ac:dyDescent="0.2">
      <c r="A458" s="128" t="s">
        <v>4407</v>
      </c>
      <c r="B458" s="313">
        <v>0.94634138062331496</v>
      </c>
      <c r="C458" s="313">
        <v>0.94713035936359702</v>
      </c>
      <c r="D458" s="313">
        <v>0.94613278826255598</v>
      </c>
      <c r="E458" s="313">
        <v>0.94549193967203504</v>
      </c>
      <c r="F458" s="313">
        <v>0.94676158050552095</v>
      </c>
      <c r="G458" s="313">
        <v>0.95086974296498805</v>
      </c>
      <c r="H458" s="313">
        <v>0.95229094540802295</v>
      </c>
      <c r="I458" s="313">
        <v>0.95472115169558003</v>
      </c>
      <c r="J458" s="313">
        <v>0.95737042926340499</v>
      </c>
      <c r="K458" s="313">
        <v>0.96199034861606203</v>
      </c>
      <c r="L458" s="313">
        <v>0.96046785423782</v>
      </c>
      <c r="M458" s="313">
        <v>0.96484731895784104</v>
      </c>
    </row>
    <row r="459" spans="1:13" s="171" customFormat="1" x14ac:dyDescent="0.2">
      <c r="A459" s="172" t="s">
        <v>4408</v>
      </c>
      <c r="B459" s="313">
        <v>0</v>
      </c>
      <c r="C459" s="313">
        <v>0</v>
      </c>
      <c r="D459" s="313">
        <v>0</v>
      </c>
      <c r="E459" s="313">
        <v>0</v>
      </c>
      <c r="F459" s="313">
        <v>0</v>
      </c>
      <c r="G459" s="313">
        <v>0</v>
      </c>
      <c r="H459" s="313">
        <v>0</v>
      </c>
      <c r="I459" s="313">
        <v>0</v>
      </c>
      <c r="J459" s="313">
        <v>0</v>
      </c>
      <c r="K459" s="313">
        <v>0</v>
      </c>
      <c r="L459" s="313">
        <v>0</v>
      </c>
      <c r="M459" s="313">
        <v>0</v>
      </c>
    </row>
    <row r="460" spans="1:13" s="171" customFormat="1" x14ac:dyDescent="0.2">
      <c r="A460" s="128" t="s">
        <v>4409</v>
      </c>
      <c r="B460" s="313">
        <v>0.94634138062331496</v>
      </c>
      <c r="C460" s="313">
        <v>0.94713035936359702</v>
      </c>
      <c r="D460" s="313">
        <v>0.94613278826255598</v>
      </c>
      <c r="E460" s="313">
        <v>0.94549193967203504</v>
      </c>
      <c r="F460" s="313">
        <v>0.94676158050552095</v>
      </c>
      <c r="G460" s="313">
        <v>0.95086974296498805</v>
      </c>
      <c r="H460" s="313">
        <v>0.95229094540802295</v>
      </c>
      <c r="I460" s="313">
        <v>0.95472115169558003</v>
      </c>
      <c r="J460" s="313">
        <v>0.95737042926340499</v>
      </c>
      <c r="K460" s="313">
        <v>0.96199034861606203</v>
      </c>
      <c r="L460" s="313">
        <v>0.96046785423782</v>
      </c>
      <c r="M460" s="313">
        <v>0.96484731895784104</v>
      </c>
    </row>
    <row r="461" spans="1:13" s="171" customFormat="1" x14ac:dyDescent="0.2">
      <c r="A461" s="128" t="s">
        <v>4410</v>
      </c>
      <c r="B461" s="313">
        <v>0.94634138062331496</v>
      </c>
      <c r="C461" s="313">
        <v>0.94713035936359702</v>
      </c>
      <c r="D461" s="313">
        <v>0.94613278826255598</v>
      </c>
      <c r="E461" s="313">
        <v>0.94549193967203504</v>
      </c>
      <c r="F461" s="313">
        <v>0.94676158050552095</v>
      </c>
      <c r="G461" s="313">
        <v>0.95086974296498805</v>
      </c>
      <c r="H461" s="313">
        <v>0.95229094540802295</v>
      </c>
      <c r="I461" s="313">
        <v>0.95472115169558003</v>
      </c>
      <c r="J461" s="313">
        <v>0.95737042926340499</v>
      </c>
      <c r="K461" s="313">
        <v>0.96199034861606203</v>
      </c>
      <c r="L461" s="313">
        <v>0.96046785423782</v>
      </c>
      <c r="M461" s="313">
        <v>0.96484731895784104</v>
      </c>
    </row>
    <row r="462" spans="1:13" s="171" customFormat="1" x14ac:dyDescent="0.2">
      <c r="A462" s="128" t="s">
        <v>4411</v>
      </c>
      <c r="B462" s="313">
        <v>0</v>
      </c>
      <c r="C462" s="313">
        <v>0</v>
      </c>
      <c r="D462" s="313">
        <v>0</v>
      </c>
      <c r="E462" s="313">
        <v>0</v>
      </c>
      <c r="F462" s="313">
        <v>0</v>
      </c>
      <c r="G462" s="313">
        <v>0</v>
      </c>
      <c r="H462" s="313">
        <v>0</v>
      </c>
      <c r="I462" s="313">
        <v>0</v>
      </c>
      <c r="J462" s="313">
        <v>0</v>
      </c>
      <c r="K462" s="313">
        <v>0</v>
      </c>
      <c r="L462" s="313">
        <v>0</v>
      </c>
      <c r="M462" s="313">
        <v>0</v>
      </c>
    </row>
    <row r="463" spans="1:13" s="171" customFormat="1" x14ac:dyDescent="0.2">
      <c r="A463" s="128" t="s">
        <v>4412</v>
      </c>
      <c r="B463" s="313">
        <v>0.94634138062331496</v>
      </c>
      <c r="C463" s="313">
        <v>0.94713035936359702</v>
      </c>
      <c r="D463" s="313">
        <v>0.94613278826255598</v>
      </c>
      <c r="E463" s="313">
        <v>0.94549193967203504</v>
      </c>
      <c r="F463" s="313">
        <v>0.94676158050552095</v>
      </c>
      <c r="G463" s="313">
        <v>0.95086974296498805</v>
      </c>
      <c r="H463" s="313">
        <v>0.95229094540802295</v>
      </c>
      <c r="I463" s="313">
        <v>0.95472115169558003</v>
      </c>
      <c r="J463" s="313">
        <v>0.95737042926340499</v>
      </c>
      <c r="K463" s="313">
        <v>0.96199034861606203</v>
      </c>
      <c r="L463" s="313">
        <v>0.96046785423782</v>
      </c>
      <c r="M463" s="313">
        <v>0.96484731895784104</v>
      </c>
    </row>
    <row r="464" spans="1:13" s="171" customFormat="1" x14ac:dyDescent="0.2">
      <c r="A464" s="128" t="s">
        <v>4413</v>
      </c>
      <c r="B464" s="313">
        <v>0.94634138062331496</v>
      </c>
      <c r="C464" s="313">
        <v>0.94713035936359702</v>
      </c>
      <c r="D464" s="313">
        <v>0.94613278826255598</v>
      </c>
      <c r="E464" s="313">
        <v>0.94549193967203504</v>
      </c>
      <c r="F464" s="313">
        <v>0.94676158050552095</v>
      </c>
      <c r="G464" s="313">
        <v>0.95086974296498805</v>
      </c>
      <c r="H464" s="313">
        <v>0.95229094540802295</v>
      </c>
      <c r="I464" s="313">
        <v>0.95472115169558003</v>
      </c>
      <c r="J464" s="313">
        <v>0.95737042926340499</v>
      </c>
      <c r="K464" s="313">
        <v>0.96199034861606203</v>
      </c>
      <c r="L464" s="313">
        <v>0.96046785423782</v>
      </c>
      <c r="M464" s="313">
        <v>0.96484731895784104</v>
      </c>
    </row>
    <row r="465" spans="1:13" s="171" customFormat="1" x14ac:dyDescent="0.2">
      <c r="A465" s="128" t="s">
        <v>4414</v>
      </c>
      <c r="B465" s="313">
        <v>0.94634138062331496</v>
      </c>
      <c r="C465" s="313">
        <v>0.94713035936359702</v>
      </c>
      <c r="D465" s="313">
        <v>0.94613278826255598</v>
      </c>
      <c r="E465" s="313">
        <v>0.94549193967203504</v>
      </c>
      <c r="F465" s="313">
        <v>0.94676158050552095</v>
      </c>
      <c r="G465" s="313">
        <v>0.95086974296498805</v>
      </c>
      <c r="H465" s="313">
        <v>0.95229094540802295</v>
      </c>
      <c r="I465" s="313">
        <v>0.95472115169558003</v>
      </c>
      <c r="J465" s="313">
        <v>0.95737042926340499</v>
      </c>
      <c r="K465" s="313">
        <v>0.96199034861606203</v>
      </c>
      <c r="L465" s="313">
        <v>0.96046785423782</v>
      </c>
      <c r="M465" s="313">
        <v>0.96484731895784104</v>
      </c>
    </row>
    <row r="466" spans="1:13" s="171" customFormat="1" x14ac:dyDescent="0.2">
      <c r="A466" s="128" t="s">
        <v>4415</v>
      </c>
      <c r="B466" s="313">
        <v>0.94634138062331496</v>
      </c>
      <c r="C466" s="313">
        <v>0.94713035936359702</v>
      </c>
      <c r="D466" s="313">
        <v>0.94613278826255598</v>
      </c>
      <c r="E466" s="313">
        <v>0.94549193967203504</v>
      </c>
      <c r="F466" s="313">
        <v>0.94676158050552095</v>
      </c>
      <c r="G466" s="313">
        <v>0.95086974296498805</v>
      </c>
      <c r="H466" s="313">
        <v>0.95229094540802295</v>
      </c>
      <c r="I466" s="313">
        <v>0.95472115169558003</v>
      </c>
      <c r="J466" s="313">
        <v>0.95737042926340499</v>
      </c>
      <c r="K466" s="313">
        <v>0.96199034861606203</v>
      </c>
      <c r="L466" s="313">
        <v>0.96046785423782</v>
      </c>
      <c r="M466" s="313">
        <v>0.96484731895784104</v>
      </c>
    </row>
    <row r="467" spans="1:13" s="171" customFormat="1" x14ac:dyDescent="0.2">
      <c r="A467" s="128" t="s">
        <v>4416</v>
      </c>
      <c r="B467" s="313">
        <v>0.94634138062331496</v>
      </c>
      <c r="C467" s="313">
        <v>0.94713035936359702</v>
      </c>
      <c r="D467" s="313">
        <v>0.94613278826255598</v>
      </c>
      <c r="E467" s="313">
        <v>0.94549193967203504</v>
      </c>
      <c r="F467" s="313">
        <v>0.94676158050552095</v>
      </c>
      <c r="G467" s="313">
        <v>0.95086974296498805</v>
      </c>
      <c r="H467" s="313">
        <v>0.95229094540802295</v>
      </c>
      <c r="I467" s="313">
        <v>0.95472115169558003</v>
      </c>
      <c r="J467" s="313">
        <v>0.95737042926340499</v>
      </c>
      <c r="K467" s="313">
        <v>0.96199034861606203</v>
      </c>
      <c r="L467" s="313">
        <v>0.96046785423782</v>
      </c>
      <c r="M467" s="313">
        <v>0.96484731895784104</v>
      </c>
    </row>
    <row r="468" spans="1:13" s="171" customFormat="1" x14ac:dyDescent="0.2">
      <c r="A468" s="128" t="s">
        <v>4417</v>
      </c>
      <c r="B468" s="313">
        <v>0.94634138062331496</v>
      </c>
      <c r="C468" s="313">
        <v>0.94713035936359702</v>
      </c>
      <c r="D468" s="313">
        <v>0.94613278826255598</v>
      </c>
      <c r="E468" s="313">
        <v>0.94549193967203504</v>
      </c>
      <c r="F468" s="313">
        <v>0.94676158050552095</v>
      </c>
      <c r="G468" s="313">
        <v>0.95086974296498805</v>
      </c>
      <c r="H468" s="313">
        <v>0.95229094540802295</v>
      </c>
      <c r="I468" s="313">
        <v>0.95472115169558003</v>
      </c>
      <c r="J468" s="313">
        <v>0.95737042926340499</v>
      </c>
      <c r="K468" s="313">
        <v>0.96199034861606203</v>
      </c>
      <c r="L468" s="313">
        <v>0.96046785423782</v>
      </c>
      <c r="M468" s="313">
        <v>0.96484731895784104</v>
      </c>
    </row>
    <row r="469" spans="1:13" s="171" customFormat="1" x14ac:dyDescent="0.2">
      <c r="A469" s="128" t="s">
        <v>4418</v>
      </c>
      <c r="B469" s="313">
        <v>0.94634138062331496</v>
      </c>
      <c r="C469" s="313">
        <v>0.94713035936359702</v>
      </c>
      <c r="D469" s="313">
        <v>0.94613278826255598</v>
      </c>
      <c r="E469" s="313">
        <v>0.94549193967203504</v>
      </c>
      <c r="F469" s="313">
        <v>0.94676158050552095</v>
      </c>
      <c r="G469" s="313">
        <v>0.95086974296498805</v>
      </c>
      <c r="H469" s="313">
        <v>0.95229094540802295</v>
      </c>
      <c r="I469" s="313">
        <v>0.95472115169558003</v>
      </c>
      <c r="J469" s="313">
        <v>0.95737042926340499</v>
      </c>
      <c r="K469" s="313">
        <v>0.96199034861606203</v>
      </c>
      <c r="L469" s="313">
        <v>0.96046785423782</v>
      </c>
      <c r="M469" s="313">
        <v>0.96484731895784104</v>
      </c>
    </row>
    <row r="470" spans="1:13" s="171" customFormat="1" x14ac:dyDescent="0.2">
      <c r="A470" s="128" t="s">
        <v>4419</v>
      </c>
      <c r="B470" s="313">
        <v>0.94634138062331496</v>
      </c>
      <c r="C470" s="313">
        <v>0.94713035936359702</v>
      </c>
      <c r="D470" s="313">
        <v>0.94613278826255598</v>
      </c>
      <c r="E470" s="313">
        <v>0.94549193967203504</v>
      </c>
      <c r="F470" s="313">
        <v>0.94676158050552095</v>
      </c>
      <c r="G470" s="313">
        <v>0.95086974296498805</v>
      </c>
      <c r="H470" s="313">
        <v>0.95229094540802295</v>
      </c>
      <c r="I470" s="313">
        <v>0.95472115169558003</v>
      </c>
      <c r="J470" s="313">
        <v>0.95737042926340499</v>
      </c>
      <c r="K470" s="313">
        <v>0.96199034861606203</v>
      </c>
      <c r="L470" s="313">
        <v>0.96046785423782</v>
      </c>
      <c r="M470" s="313">
        <v>0.96484731895784104</v>
      </c>
    </row>
    <row r="471" spans="1:13" s="171" customFormat="1" x14ac:dyDescent="0.2">
      <c r="A471" s="128" t="s">
        <v>4420</v>
      </c>
      <c r="B471" s="313">
        <v>0.94634138062331496</v>
      </c>
      <c r="C471" s="313">
        <v>0.94713035936359702</v>
      </c>
      <c r="D471" s="313">
        <v>0.94613278826255598</v>
      </c>
      <c r="E471" s="313">
        <v>0.94549193967203504</v>
      </c>
      <c r="F471" s="313">
        <v>0.94676158050552095</v>
      </c>
      <c r="G471" s="313">
        <v>0.95086974296498805</v>
      </c>
      <c r="H471" s="313">
        <v>0.95229094540802295</v>
      </c>
      <c r="I471" s="313">
        <v>0.95472115169558003</v>
      </c>
      <c r="J471" s="313">
        <v>0.95737042926340499</v>
      </c>
      <c r="K471" s="313">
        <v>0.96199034861606203</v>
      </c>
      <c r="L471" s="313">
        <v>0.96046785423782</v>
      </c>
      <c r="M471" s="313">
        <v>0.96484731895784104</v>
      </c>
    </row>
    <row r="472" spans="1:13" s="171" customFormat="1" x14ac:dyDescent="0.2">
      <c r="A472" s="128" t="s">
        <v>4421</v>
      </c>
      <c r="B472" s="313">
        <v>1</v>
      </c>
      <c r="C472" s="313">
        <v>1</v>
      </c>
      <c r="D472" s="313">
        <v>1</v>
      </c>
      <c r="E472" s="313">
        <v>1</v>
      </c>
      <c r="F472" s="313">
        <v>1</v>
      </c>
      <c r="G472" s="313">
        <v>1</v>
      </c>
      <c r="H472" s="313">
        <v>1</v>
      </c>
      <c r="I472" s="313">
        <v>1</v>
      </c>
      <c r="J472" s="313">
        <v>1</v>
      </c>
      <c r="K472" s="313">
        <v>1</v>
      </c>
      <c r="L472" s="313">
        <v>1</v>
      </c>
      <c r="M472" s="313">
        <v>1</v>
      </c>
    </row>
    <row r="473" spans="1:13" s="171" customFormat="1" x14ac:dyDescent="0.2">
      <c r="A473" s="128" t="s">
        <v>4422</v>
      </c>
      <c r="B473" s="313">
        <v>0.94634138062331496</v>
      </c>
      <c r="C473" s="313">
        <v>0.94713035936359702</v>
      </c>
      <c r="D473" s="313">
        <v>0.94613278826255598</v>
      </c>
      <c r="E473" s="313">
        <v>0.94549193967203504</v>
      </c>
      <c r="F473" s="313">
        <v>0.94676158050552095</v>
      </c>
      <c r="G473" s="313">
        <v>0.95086974296498805</v>
      </c>
      <c r="H473" s="313">
        <v>0.95229094540802295</v>
      </c>
      <c r="I473" s="313">
        <v>0.95472115169558003</v>
      </c>
      <c r="J473" s="313">
        <v>0.95737042926340499</v>
      </c>
      <c r="K473" s="313">
        <v>0.96199034861606203</v>
      </c>
      <c r="L473" s="313">
        <v>0.96046785423782</v>
      </c>
      <c r="M473" s="313">
        <v>0.96484731895784104</v>
      </c>
    </row>
    <row r="474" spans="1:13" s="171" customFormat="1" x14ac:dyDescent="0.2">
      <c r="A474" s="128" t="s">
        <v>4423</v>
      </c>
      <c r="B474" s="313">
        <v>0.94634138062331496</v>
      </c>
      <c r="C474" s="313">
        <v>0.94713035936359702</v>
      </c>
      <c r="D474" s="313">
        <v>0.94613278826255598</v>
      </c>
      <c r="E474" s="313">
        <v>0.94549193967203504</v>
      </c>
      <c r="F474" s="313">
        <v>0.94676158050552095</v>
      </c>
      <c r="G474" s="313">
        <v>0.95086974296498805</v>
      </c>
      <c r="H474" s="313">
        <v>0.95229094540802295</v>
      </c>
      <c r="I474" s="313">
        <v>0.95472115169558003</v>
      </c>
      <c r="J474" s="313">
        <v>0.95737042926340499</v>
      </c>
      <c r="K474" s="313">
        <v>0.96199034861606203</v>
      </c>
      <c r="L474" s="313">
        <v>0.96046785423782</v>
      </c>
      <c r="M474" s="313">
        <v>0.96484731895784104</v>
      </c>
    </row>
    <row r="475" spans="1:13" s="171" customFormat="1" x14ac:dyDescent="0.2">
      <c r="A475" s="128" t="s">
        <v>4424</v>
      </c>
      <c r="B475" s="313">
        <v>0.94634138062331496</v>
      </c>
      <c r="C475" s="313">
        <v>0.94713035936359702</v>
      </c>
      <c r="D475" s="313">
        <v>0.94613278826255598</v>
      </c>
      <c r="E475" s="313">
        <v>0.94549193967203504</v>
      </c>
      <c r="F475" s="313">
        <v>0.94676158050552095</v>
      </c>
      <c r="G475" s="313">
        <v>0.95086974296498805</v>
      </c>
      <c r="H475" s="313">
        <v>0.95229094540802295</v>
      </c>
      <c r="I475" s="313">
        <v>0.95472115169558003</v>
      </c>
      <c r="J475" s="313">
        <v>0.95737042926340499</v>
      </c>
      <c r="K475" s="313">
        <v>0.96199034861606203</v>
      </c>
      <c r="L475" s="313">
        <v>0.96046785423782</v>
      </c>
      <c r="M475" s="313">
        <v>0.96484731895784104</v>
      </c>
    </row>
    <row r="476" spans="1:13" s="171" customFormat="1" x14ac:dyDescent="0.2">
      <c r="A476" s="128" t="s">
        <v>4425</v>
      </c>
      <c r="B476" s="313">
        <v>0.94634138062331496</v>
      </c>
      <c r="C476" s="313">
        <v>0.94713035936359702</v>
      </c>
      <c r="D476" s="313">
        <v>0.94613278826255598</v>
      </c>
      <c r="E476" s="313">
        <v>0.94549193967203504</v>
      </c>
      <c r="F476" s="313">
        <v>0.94676158050552095</v>
      </c>
      <c r="G476" s="313">
        <v>0.95086974296498805</v>
      </c>
      <c r="H476" s="313">
        <v>0.95229094540802295</v>
      </c>
      <c r="I476" s="313">
        <v>0.95472115169558003</v>
      </c>
      <c r="J476" s="313">
        <v>0.95737042926340499</v>
      </c>
      <c r="K476" s="313">
        <v>0.96199034861606203</v>
      </c>
      <c r="L476" s="313">
        <v>0.96046785423782</v>
      </c>
      <c r="M476" s="313">
        <v>0.96484731895784104</v>
      </c>
    </row>
    <row r="477" spans="1:13" s="171" customFormat="1" x14ac:dyDescent="0.2">
      <c r="A477" s="128" t="s">
        <v>4426</v>
      </c>
      <c r="B477" s="313">
        <v>0.94634138062331496</v>
      </c>
      <c r="C477" s="313">
        <v>0.94713035936359702</v>
      </c>
      <c r="D477" s="313">
        <v>0.94613278826255598</v>
      </c>
      <c r="E477" s="313">
        <v>0.94549193967203504</v>
      </c>
      <c r="F477" s="313">
        <v>0.94676158050552095</v>
      </c>
      <c r="G477" s="313">
        <v>0.95086974296498805</v>
      </c>
      <c r="H477" s="313">
        <v>0.95229094540802295</v>
      </c>
      <c r="I477" s="313">
        <v>0.95472115169558003</v>
      </c>
      <c r="J477" s="313">
        <v>0.95737042926340499</v>
      </c>
      <c r="K477" s="313">
        <v>0.96199034861606203</v>
      </c>
      <c r="L477" s="313">
        <v>0.96046785423782</v>
      </c>
      <c r="M477" s="313">
        <v>0.96484731895784104</v>
      </c>
    </row>
    <row r="478" spans="1:13" s="171" customFormat="1" x14ac:dyDescent="0.2">
      <c r="A478" s="128" t="s">
        <v>4427</v>
      </c>
      <c r="B478" s="313">
        <v>0.94634138062331496</v>
      </c>
      <c r="C478" s="313">
        <v>0.94713035936359702</v>
      </c>
      <c r="D478" s="313">
        <v>0.94613278826255598</v>
      </c>
      <c r="E478" s="313">
        <v>0.94549193967203504</v>
      </c>
      <c r="F478" s="313">
        <v>0.94676158050552095</v>
      </c>
      <c r="G478" s="313">
        <v>0.95086974296498805</v>
      </c>
      <c r="H478" s="313">
        <v>0.95229094540802295</v>
      </c>
      <c r="I478" s="313">
        <v>0.95472115169558003</v>
      </c>
      <c r="J478" s="313">
        <v>0.95737042926340499</v>
      </c>
      <c r="K478" s="313">
        <v>0.96199034861606203</v>
      </c>
      <c r="L478" s="313">
        <v>0.96046785423782</v>
      </c>
      <c r="M478" s="313">
        <v>0.96484731895784104</v>
      </c>
    </row>
    <row r="479" spans="1:13" s="171" customFormat="1" x14ac:dyDescent="0.2">
      <c r="A479" s="128" t="s">
        <v>4428</v>
      </c>
      <c r="B479" s="313">
        <v>0.94634138062331496</v>
      </c>
      <c r="C479" s="313">
        <v>0.94713035936359702</v>
      </c>
      <c r="D479" s="313">
        <v>0.94613278826255598</v>
      </c>
      <c r="E479" s="313">
        <v>0.94549193967203504</v>
      </c>
      <c r="F479" s="313">
        <v>0.94676158050552095</v>
      </c>
      <c r="G479" s="313">
        <v>0.95086974296498805</v>
      </c>
      <c r="H479" s="313">
        <v>0.95229094540802295</v>
      </c>
      <c r="I479" s="313">
        <v>0.95472115169558003</v>
      </c>
      <c r="J479" s="313">
        <v>0.95737042926340499</v>
      </c>
      <c r="K479" s="313">
        <v>0.96199034861606203</v>
      </c>
      <c r="L479" s="313">
        <v>0.96046785423782</v>
      </c>
      <c r="M479" s="313">
        <v>0.96484731895784104</v>
      </c>
    </row>
    <row r="480" spans="1:13" s="171" customFormat="1" x14ac:dyDescent="0.2">
      <c r="A480" s="128" t="s">
        <v>4429</v>
      </c>
      <c r="B480" s="313">
        <v>0.94634138062331496</v>
      </c>
      <c r="C480" s="313">
        <v>0.94713035936359702</v>
      </c>
      <c r="D480" s="313">
        <v>0.94613278826255598</v>
      </c>
      <c r="E480" s="313">
        <v>0.94549193967203504</v>
      </c>
      <c r="F480" s="313">
        <v>0.94676158050552095</v>
      </c>
      <c r="G480" s="313">
        <v>0.95086974296498805</v>
      </c>
      <c r="H480" s="313">
        <v>0.95229094540802295</v>
      </c>
      <c r="I480" s="313">
        <v>0.95472115169558003</v>
      </c>
      <c r="J480" s="313">
        <v>0.95737042926340499</v>
      </c>
      <c r="K480" s="313">
        <v>0.96199034861606203</v>
      </c>
      <c r="L480" s="313">
        <v>0.96046785423782</v>
      </c>
      <c r="M480" s="313">
        <v>0.96484731895784104</v>
      </c>
    </row>
    <row r="481" spans="1:13" s="171" customFormat="1" x14ac:dyDescent="0.2">
      <c r="A481" s="128" t="s">
        <v>4430</v>
      </c>
      <c r="B481" s="313">
        <v>0.94634138062331496</v>
      </c>
      <c r="C481" s="313">
        <v>0.94713035936359702</v>
      </c>
      <c r="D481" s="313">
        <v>0.94613278826255598</v>
      </c>
      <c r="E481" s="313">
        <v>0.94549193967203504</v>
      </c>
      <c r="F481" s="313">
        <v>0.94676158050552095</v>
      </c>
      <c r="G481" s="313">
        <v>0.95086974296498805</v>
      </c>
      <c r="H481" s="313">
        <v>0.95229094540802295</v>
      </c>
      <c r="I481" s="313">
        <v>0.95472115169558003</v>
      </c>
      <c r="J481" s="313">
        <v>0.95737042926340499</v>
      </c>
      <c r="K481" s="313">
        <v>0.96199034861606203</v>
      </c>
      <c r="L481" s="313">
        <v>0.96046785423782</v>
      </c>
      <c r="M481" s="313">
        <v>0.96484731895784104</v>
      </c>
    </row>
    <row r="482" spans="1:13" s="171" customFormat="1" x14ac:dyDescent="0.2">
      <c r="A482" s="128" t="s">
        <v>4431</v>
      </c>
      <c r="B482" s="313">
        <v>0.94634138062331496</v>
      </c>
      <c r="C482" s="313">
        <v>0.94713035936359702</v>
      </c>
      <c r="D482" s="313">
        <v>0.94613278826255598</v>
      </c>
      <c r="E482" s="313">
        <v>0.94549193967203504</v>
      </c>
      <c r="F482" s="313">
        <v>0.94676158050552095</v>
      </c>
      <c r="G482" s="313">
        <v>0.95086974296498805</v>
      </c>
      <c r="H482" s="313">
        <v>0.95229094540802295</v>
      </c>
      <c r="I482" s="313">
        <v>0.95472115169558003</v>
      </c>
      <c r="J482" s="313">
        <v>0.95737042926340499</v>
      </c>
      <c r="K482" s="313">
        <v>0.96199034861606203</v>
      </c>
      <c r="L482" s="313">
        <v>0.96046785423782</v>
      </c>
      <c r="M482" s="313">
        <v>0.96484731895784104</v>
      </c>
    </row>
    <row r="483" spans="1:13" s="171" customFormat="1" x14ac:dyDescent="0.2">
      <c r="A483" s="128" t="s">
        <v>4432</v>
      </c>
      <c r="B483" s="313">
        <v>0.94634138062331496</v>
      </c>
      <c r="C483" s="313">
        <v>0.94713035936359702</v>
      </c>
      <c r="D483" s="313">
        <v>0.94613278826255598</v>
      </c>
      <c r="E483" s="313">
        <v>0.94549193967203504</v>
      </c>
      <c r="F483" s="313">
        <v>0.94676158050552095</v>
      </c>
      <c r="G483" s="313">
        <v>0.95086974296498805</v>
      </c>
      <c r="H483" s="313">
        <v>0.95229094540802295</v>
      </c>
      <c r="I483" s="313">
        <v>0.95472115169558003</v>
      </c>
      <c r="J483" s="313">
        <v>0.95737042926340499</v>
      </c>
      <c r="K483" s="313">
        <v>0.96199034861606203</v>
      </c>
      <c r="L483" s="313">
        <v>0.96046785423782</v>
      </c>
      <c r="M483" s="313">
        <v>0.96484731895784104</v>
      </c>
    </row>
    <row r="484" spans="1:13" s="171" customFormat="1" x14ac:dyDescent="0.2">
      <c r="A484" s="128" t="s">
        <v>4433</v>
      </c>
      <c r="B484" s="313">
        <v>0.94634138062331496</v>
      </c>
      <c r="C484" s="313">
        <v>0.94713035936359702</v>
      </c>
      <c r="D484" s="313">
        <v>0.94613278826255598</v>
      </c>
      <c r="E484" s="313">
        <v>0.94549193967203504</v>
      </c>
      <c r="F484" s="313">
        <v>0.94676158050552095</v>
      </c>
      <c r="G484" s="313">
        <v>0.95086974296498805</v>
      </c>
      <c r="H484" s="313">
        <v>0.95229094540802295</v>
      </c>
      <c r="I484" s="313">
        <v>0.95472115169558003</v>
      </c>
      <c r="J484" s="313">
        <v>0.95737042926340499</v>
      </c>
      <c r="K484" s="313">
        <v>0.96199034861606203</v>
      </c>
      <c r="L484" s="313">
        <v>0.96046785423782</v>
      </c>
      <c r="M484" s="313">
        <v>0.96484731895784104</v>
      </c>
    </row>
    <row r="485" spans="1:13" s="171" customFormat="1" x14ac:dyDescent="0.2">
      <c r="A485" s="128" t="s">
        <v>4434</v>
      </c>
      <c r="B485" s="313">
        <v>0.94634138062331496</v>
      </c>
      <c r="C485" s="313">
        <v>0.94713035936359702</v>
      </c>
      <c r="D485" s="313">
        <v>0.94613278826255598</v>
      </c>
      <c r="E485" s="313">
        <v>0.94549193967203504</v>
      </c>
      <c r="F485" s="313">
        <v>0.94676158050552095</v>
      </c>
      <c r="G485" s="313">
        <v>0.95086974296498805</v>
      </c>
      <c r="H485" s="313">
        <v>0.95229094540802295</v>
      </c>
      <c r="I485" s="313">
        <v>0.95472115169558003</v>
      </c>
      <c r="J485" s="313">
        <v>0.95737042926340499</v>
      </c>
      <c r="K485" s="313">
        <v>0.96199034861606203</v>
      </c>
      <c r="L485" s="313">
        <v>0.96046785423782</v>
      </c>
      <c r="M485" s="313">
        <v>0.96484731895784104</v>
      </c>
    </row>
    <row r="486" spans="1:13" s="171" customFormat="1" x14ac:dyDescent="0.2">
      <c r="A486" s="128" t="s">
        <v>4435</v>
      </c>
      <c r="B486" s="313">
        <v>0.94634138062331496</v>
      </c>
      <c r="C486" s="313">
        <v>0.94713035936359702</v>
      </c>
      <c r="D486" s="313">
        <v>0.94613278826255598</v>
      </c>
      <c r="E486" s="313">
        <v>0.94549193967203504</v>
      </c>
      <c r="F486" s="313">
        <v>0.94676158050552095</v>
      </c>
      <c r="G486" s="313">
        <v>0.95086974296498805</v>
      </c>
      <c r="H486" s="313">
        <v>0.95229094540802295</v>
      </c>
      <c r="I486" s="313">
        <v>0.95472115169558003</v>
      </c>
      <c r="J486" s="313">
        <v>0.95737042926340499</v>
      </c>
      <c r="K486" s="313">
        <v>0.96199034861606203</v>
      </c>
      <c r="L486" s="313">
        <v>0.96046785423782</v>
      </c>
      <c r="M486" s="313">
        <v>0.96484731895784104</v>
      </c>
    </row>
    <row r="487" spans="1:13" s="171" customFormat="1" x14ac:dyDescent="0.2">
      <c r="A487" s="128" t="s">
        <v>4436</v>
      </c>
      <c r="B487" s="313">
        <v>0.94634138062331496</v>
      </c>
      <c r="C487" s="313">
        <v>0.94713035936359702</v>
      </c>
      <c r="D487" s="313">
        <v>0.94613278826255598</v>
      </c>
      <c r="E487" s="313">
        <v>0.94549193967203504</v>
      </c>
      <c r="F487" s="313">
        <v>0.94676158050552095</v>
      </c>
      <c r="G487" s="313">
        <v>0.95086974296498805</v>
      </c>
      <c r="H487" s="313">
        <v>0.95229094540802295</v>
      </c>
      <c r="I487" s="313">
        <v>0.95472115169558003</v>
      </c>
      <c r="J487" s="313">
        <v>0.95737042926340499</v>
      </c>
      <c r="K487" s="313">
        <v>0.96199034861606203</v>
      </c>
      <c r="L487" s="313">
        <v>0.96046785423782</v>
      </c>
      <c r="M487" s="313">
        <v>0.96484731895784104</v>
      </c>
    </row>
    <row r="488" spans="1:13" s="171" customFormat="1" x14ac:dyDescent="0.2">
      <c r="A488" s="128" t="s">
        <v>4437</v>
      </c>
      <c r="B488" s="313">
        <v>0.94634138062331496</v>
      </c>
      <c r="C488" s="313">
        <v>0.94713035936359702</v>
      </c>
      <c r="D488" s="313">
        <v>0.94613278826255598</v>
      </c>
      <c r="E488" s="313">
        <v>0.94549193967203504</v>
      </c>
      <c r="F488" s="313">
        <v>0.94676158050552095</v>
      </c>
      <c r="G488" s="313">
        <v>0.95086974296498805</v>
      </c>
      <c r="H488" s="313">
        <v>0.95229094540802295</v>
      </c>
      <c r="I488" s="313">
        <v>0.95472115169558003</v>
      </c>
      <c r="J488" s="313">
        <v>0.95737042926340499</v>
      </c>
      <c r="K488" s="313">
        <v>0.96199034861606203</v>
      </c>
      <c r="L488" s="313">
        <v>0.96046785423782</v>
      </c>
      <c r="M488" s="313">
        <v>0.96484731895784104</v>
      </c>
    </row>
    <row r="489" spans="1:13" s="171" customFormat="1" x14ac:dyDescent="0.2">
      <c r="A489" s="128" t="s">
        <v>4438</v>
      </c>
      <c r="B489" s="313">
        <v>0.94634138062331496</v>
      </c>
      <c r="C489" s="313">
        <v>0.94713035936359702</v>
      </c>
      <c r="D489" s="313">
        <v>0.94613278826255598</v>
      </c>
      <c r="E489" s="313">
        <v>0.94549193967203504</v>
      </c>
      <c r="F489" s="313">
        <v>0.94676158050552095</v>
      </c>
      <c r="G489" s="313">
        <v>0.95086974296498805</v>
      </c>
      <c r="H489" s="313">
        <v>0.95229094540802295</v>
      </c>
      <c r="I489" s="313">
        <v>0.95472115169558003</v>
      </c>
      <c r="J489" s="313">
        <v>0.95737042926340499</v>
      </c>
      <c r="K489" s="313">
        <v>0.96199034861606203</v>
      </c>
      <c r="L489" s="313">
        <v>0.96046785423782</v>
      </c>
      <c r="M489" s="313">
        <v>0.96484731895784104</v>
      </c>
    </row>
    <row r="490" spans="1:13" s="171" customFormat="1" x14ac:dyDescent="0.2">
      <c r="A490" s="128" t="s">
        <v>4439</v>
      </c>
      <c r="B490" s="313">
        <v>0.94634138062331496</v>
      </c>
      <c r="C490" s="313">
        <v>0.94713035936359702</v>
      </c>
      <c r="D490" s="313">
        <v>0.94613278826255598</v>
      </c>
      <c r="E490" s="313">
        <v>0.94549193967203504</v>
      </c>
      <c r="F490" s="313">
        <v>0.94676158050552095</v>
      </c>
      <c r="G490" s="313">
        <v>0.95086974296498805</v>
      </c>
      <c r="H490" s="313">
        <v>0.95229094540802295</v>
      </c>
      <c r="I490" s="313">
        <v>0.95472115169558003</v>
      </c>
      <c r="J490" s="313">
        <v>0.95737042926340499</v>
      </c>
      <c r="K490" s="313">
        <v>0.96199034861606203</v>
      </c>
      <c r="L490" s="313">
        <v>0.96046785423782</v>
      </c>
      <c r="M490" s="313">
        <v>0.96484731895784104</v>
      </c>
    </row>
    <row r="491" spans="1:13" s="171" customFormat="1" x14ac:dyDescent="0.2">
      <c r="A491" s="128" t="s">
        <v>4440</v>
      </c>
      <c r="B491" s="313">
        <v>0.94634138062331496</v>
      </c>
      <c r="C491" s="313">
        <v>0.94713035936359702</v>
      </c>
      <c r="D491" s="313">
        <v>0.94613278826255598</v>
      </c>
      <c r="E491" s="313">
        <v>0.94549193967203504</v>
      </c>
      <c r="F491" s="313">
        <v>0.94676158050552095</v>
      </c>
      <c r="G491" s="313">
        <v>0.95086974296498805</v>
      </c>
      <c r="H491" s="313">
        <v>0.95229094540802295</v>
      </c>
      <c r="I491" s="313">
        <v>0.95472115169558003</v>
      </c>
      <c r="J491" s="313">
        <v>0.95737042926340499</v>
      </c>
      <c r="K491" s="313">
        <v>0.96199034861606203</v>
      </c>
      <c r="L491" s="313">
        <v>0.96046785423782</v>
      </c>
      <c r="M491" s="313">
        <v>0.96484731895784104</v>
      </c>
    </row>
    <row r="492" spans="1:13" s="171" customFormat="1" x14ac:dyDescent="0.2">
      <c r="A492" s="128" t="s">
        <v>4441</v>
      </c>
      <c r="B492" s="313">
        <v>0.94634138062331496</v>
      </c>
      <c r="C492" s="313">
        <v>0.94713035936359702</v>
      </c>
      <c r="D492" s="313">
        <v>0.94613278826255598</v>
      </c>
      <c r="E492" s="313">
        <v>0.94549193967203504</v>
      </c>
      <c r="F492" s="313">
        <v>0.94676158050552095</v>
      </c>
      <c r="G492" s="313">
        <v>0.95086974296498805</v>
      </c>
      <c r="H492" s="313">
        <v>0.95229094540802295</v>
      </c>
      <c r="I492" s="313">
        <v>0.95472115169558003</v>
      </c>
      <c r="J492" s="313">
        <v>0.95737042926340499</v>
      </c>
      <c r="K492" s="313">
        <v>0.96199034861606203</v>
      </c>
      <c r="L492" s="313">
        <v>0.96046785423782</v>
      </c>
      <c r="M492" s="313">
        <v>0.96484731895784104</v>
      </c>
    </row>
    <row r="493" spans="1:13" s="171" customFormat="1" x14ac:dyDescent="0.2">
      <c r="A493" s="172" t="s">
        <v>4442</v>
      </c>
      <c r="B493" s="313">
        <v>0</v>
      </c>
      <c r="C493" s="313">
        <v>0</v>
      </c>
      <c r="D493" s="313">
        <v>0</v>
      </c>
      <c r="E493" s="313">
        <v>0</v>
      </c>
      <c r="F493" s="313">
        <v>0</v>
      </c>
      <c r="G493" s="313">
        <v>0</v>
      </c>
      <c r="H493" s="313">
        <v>0</v>
      </c>
      <c r="I493" s="313">
        <v>0</v>
      </c>
      <c r="J493" s="313">
        <v>0</v>
      </c>
      <c r="K493" s="313">
        <v>0</v>
      </c>
      <c r="L493" s="313">
        <v>0</v>
      </c>
      <c r="M493" s="313">
        <v>0</v>
      </c>
    </row>
    <row r="494" spans="1:13" s="171" customFormat="1" x14ac:dyDescent="0.2">
      <c r="A494" s="128" t="s">
        <v>4443</v>
      </c>
      <c r="B494" s="313">
        <v>0.94634138062331496</v>
      </c>
      <c r="C494" s="313">
        <v>0.94713035936359702</v>
      </c>
      <c r="D494" s="313">
        <v>0.94613278826255598</v>
      </c>
      <c r="E494" s="313">
        <v>0.94549193967203504</v>
      </c>
      <c r="F494" s="313">
        <v>0.94676158050552095</v>
      </c>
      <c r="G494" s="313">
        <v>0.95086974296498805</v>
      </c>
      <c r="H494" s="313">
        <v>0.95229094540802295</v>
      </c>
      <c r="I494" s="313">
        <v>0.95472115169558003</v>
      </c>
      <c r="J494" s="313">
        <v>0.95737042926340499</v>
      </c>
      <c r="K494" s="313">
        <v>0.96199034861606203</v>
      </c>
      <c r="L494" s="313">
        <v>0.96046785423782</v>
      </c>
      <c r="M494" s="313">
        <v>0.96484731895784104</v>
      </c>
    </row>
    <row r="495" spans="1:13" s="171" customFormat="1" x14ac:dyDescent="0.2">
      <c r="A495" s="128" t="s">
        <v>4444</v>
      </c>
      <c r="B495" s="313">
        <v>0.94634138062331496</v>
      </c>
      <c r="C495" s="313">
        <v>0.94713035936359702</v>
      </c>
      <c r="D495" s="313">
        <v>0.94613278826255598</v>
      </c>
      <c r="E495" s="313">
        <v>0.94549193967203504</v>
      </c>
      <c r="F495" s="313">
        <v>0.94676158050552095</v>
      </c>
      <c r="G495" s="313">
        <v>0.95086974296498805</v>
      </c>
      <c r="H495" s="313">
        <v>0.95229094540802295</v>
      </c>
      <c r="I495" s="313">
        <v>0.95472115169558003</v>
      </c>
      <c r="J495" s="313">
        <v>0.95737042926340499</v>
      </c>
      <c r="K495" s="313">
        <v>0.96199034861606203</v>
      </c>
      <c r="L495" s="313">
        <v>0.96046785423782</v>
      </c>
      <c r="M495" s="313">
        <v>0.96484731895784104</v>
      </c>
    </row>
    <row r="496" spans="1:13" s="171" customFormat="1" x14ac:dyDescent="0.2">
      <c r="A496" s="128" t="s">
        <v>4445</v>
      </c>
      <c r="B496" s="313">
        <v>0.94634138062331496</v>
      </c>
      <c r="C496" s="313">
        <v>0.94713035936359702</v>
      </c>
      <c r="D496" s="313">
        <v>0.94613278826255598</v>
      </c>
      <c r="E496" s="313">
        <v>0.94549193967203504</v>
      </c>
      <c r="F496" s="313">
        <v>0.94676158050552095</v>
      </c>
      <c r="G496" s="313">
        <v>0.95086974296498805</v>
      </c>
      <c r="H496" s="313">
        <v>0.95229094540802295</v>
      </c>
      <c r="I496" s="313">
        <v>0.95472115169558003</v>
      </c>
      <c r="J496" s="313">
        <v>0.95737042926340499</v>
      </c>
      <c r="K496" s="313">
        <v>0.96199034861606203</v>
      </c>
      <c r="L496" s="313">
        <v>0.96046785423782</v>
      </c>
      <c r="M496" s="313">
        <v>0.96484731895784104</v>
      </c>
    </row>
    <row r="497" spans="1:13" s="171" customFormat="1" x14ac:dyDescent="0.2">
      <c r="A497" s="128" t="s">
        <v>4446</v>
      </c>
      <c r="B497" s="313">
        <v>0.94634138062331496</v>
      </c>
      <c r="C497" s="313">
        <v>0.94713035936359702</v>
      </c>
      <c r="D497" s="313">
        <v>0.94613278826255598</v>
      </c>
      <c r="E497" s="313">
        <v>0.94549193967203504</v>
      </c>
      <c r="F497" s="313">
        <v>0.94676158050552095</v>
      </c>
      <c r="G497" s="313">
        <v>0.95086974296498805</v>
      </c>
      <c r="H497" s="313">
        <v>0.95229094540802295</v>
      </c>
      <c r="I497" s="313">
        <v>0.95472115169558003</v>
      </c>
      <c r="J497" s="313">
        <v>0.95737042926340499</v>
      </c>
      <c r="K497" s="313">
        <v>0.96199034861606203</v>
      </c>
      <c r="L497" s="313">
        <v>0.96046785423782</v>
      </c>
      <c r="M497" s="313">
        <v>0.96484731895784104</v>
      </c>
    </row>
    <row r="498" spans="1:13" x14ac:dyDescent="0.2">
      <c r="A498" s="27" t="s">
        <v>4447</v>
      </c>
      <c r="B498" s="313">
        <v>946.34138062331499</v>
      </c>
      <c r="C498" s="313">
        <v>947.13035936359699</v>
      </c>
      <c r="D498" s="313">
        <v>946.13278826255601</v>
      </c>
      <c r="E498" s="313">
        <v>945.49193967203496</v>
      </c>
      <c r="F498" s="313">
        <v>946.76158050552101</v>
      </c>
      <c r="G498" s="313">
        <v>950.86974296498795</v>
      </c>
      <c r="H498" s="313">
        <v>952.29094540802305</v>
      </c>
      <c r="I498" s="313">
        <v>954.72115169558003</v>
      </c>
      <c r="J498" s="313">
        <v>957.37042926340496</v>
      </c>
      <c r="K498" s="313">
        <v>961.99034861606197</v>
      </c>
      <c r="L498" s="313">
        <v>960.46785423782001</v>
      </c>
      <c r="M498" s="313">
        <v>964.84731895784103</v>
      </c>
    </row>
    <row r="499" spans="1:13" s="171" customFormat="1" x14ac:dyDescent="0.2">
      <c r="A499" s="128" t="s">
        <v>4448</v>
      </c>
      <c r="B499" s="313">
        <v>0.94634138062331496</v>
      </c>
      <c r="C499" s="313">
        <v>0.94713035936359702</v>
      </c>
      <c r="D499" s="313">
        <v>0.94613278826255598</v>
      </c>
      <c r="E499" s="313">
        <v>0.94549193967203504</v>
      </c>
      <c r="F499" s="313">
        <v>0.94676158050552095</v>
      </c>
      <c r="G499" s="313">
        <v>0.95086974296498805</v>
      </c>
      <c r="H499" s="313">
        <v>0.95229094540802295</v>
      </c>
      <c r="I499" s="313">
        <v>0.95472115169558003</v>
      </c>
      <c r="J499" s="313">
        <v>0.95737042926340499</v>
      </c>
      <c r="K499" s="313">
        <v>0.96199034861606203</v>
      </c>
      <c r="L499" s="313">
        <v>0.96046785423782</v>
      </c>
      <c r="M499" s="313">
        <v>0.96484731895784104</v>
      </c>
    </row>
    <row r="500" spans="1:13" s="171" customFormat="1" x14ac:dyDescent="0.2">
      <c r="A500" s="128" t="s">
        <v>4449</v>
      </c>
      <c r="B500" s="313">
        <v>0.94634138062331496</v>
      </c>
      <c r="C500" s="313">
        <v>0.94713035936359702</v>
      </c>
      <c r="D500" s="313">
        <v>0.94613278826255598</v>
      </c>
      <c r="E500" s="313">
        <v>0.94549193967203504</v>
      </c>
      <c r="F500" s="313">
        <v>0.94676158050552095</v>
      </c>
      <c r="G500" s="313">
        <v>0.95086974296498805</v>
      </c>
      <c r="H500" s="313">
        <v>0.95229094540802295</v>
      </c>
      <c r="I500" s="313">
        <v>0.95472115169558003</v>
      </c>
      <c r="J500" s="313">
        <v>0.95737042926340499</v>
      </c>
      <c r="K500" s="313">
        <v>0.96199034861606203</v>
      </c>
      <c r="L500" s="313">
        <v>0.96046785423782</v>
      </c>
      <c r="M500" s="313">
        <v>0.96484731895784104</v>
      </c>
    </row>
    <row r="501" spans="1:13" x14ac:dyDescent="0.2">
      <c r="A501" s="27" t="s">
        <v>4450</v>
      </c>
      <c r="B501" s="313">
        <v>946.34138062331499</v>
      </c>
      <c r="C501" s="313">
        <v>947.13035936359699</v>
      </c>
      <c r="D501" s="313">
        <v>946.13278826255601</v>
      </c>
      <c r="E501" s="313">
        <v>945.49193967203496</v>
      </c>
      <c r="F501" s="313">
        <v>946.76158050552101</v>
      </c>
      <c r="G501" s="313">
        <v>950.86974296498795</v>
      </c>
      <c r="H501" s="313">
        <v>952.29094540802305</v>
      </c>
      <c r="I501" s="313">
        <v>954.72115169558003</v>
      </c>
      <c r="J501" s="313">
        <v>957.37042926340496</v>
      </c>
      <c r="K501" s="313">
        <v>961.99034861606197</v>
      </c>
      <c r="L501" s="313">
        <v>960.46785423782001</v>
      </c>
      <c r="M501" s="313">
        <v>964.84731895784103</v>
      </c>
    </row>
    <row r="502" spans="1:13" s="171" customFormat="1" x14ac:dyDescent="0.2">
      <c r="A502" s="128" t="s">
        <v>4451</v>
      </c>
      <c r="B502" s="313">
        <v>0.94634138062331496</v>
      </c>
      <c r="C502" s="313">
        <v>0.94713035936359702</v>
      </c>
      <c r="D502" s="313">
        <v>0.94613278826255598</v>
      </c>
      <c r="E502" s="313">
        <v>0.94549193967203504</v>
      </c>
      <c r="F502" s="313">
        <v>0.94676158050552095</v>
      </c>
      <c r="G502" s="313">
        <v>0.95086974296498805</v>
      </c>
      <c r="H502" s="313">
        <v>0.95229094540802295</v>
      </c>
      <c r="I502" s="313">
        <v>0.95472115169558003</v>
      </c>
      <c r="J502" s="313">
        <v>0.95737042926340499</v>
      </c>
      <c r="K502" s="313">
        <v>0.96199034861606203</v>
      </c>
      <c r="L502" s="313">
        <v>0.96046785423782</v>
      </c>
      <c r="M502" s="313">
        <v>0.96484731895784104</v>
      </c>
    </row>
    <row r="503" spans="1:13" s="171" customFormat="1" x14ac:dyDescent="0.2">
      <c r="A503" s="172" t="s">
        <v>4452</v>
      </c>
      <c r="B503" s="313">
        <v>0</v>
      </c>
      <c r="C503" s="313">
        <v>0</v>
      </c>
      <c r="D503" s="313">
        <v>0</v>
      </c>
      <c r="E503" s="313">
        <v>0</v>
      </c>
      <c r="F503" s="313">
        <v>0</v>
      </c>
      <c r="G503" s="313">
        <v>0</v>
      </c>
      <c r="H503" s="313">
        <v>0</v>
      </c>
      <c r="I503" s="313">
        <v>0</v>
      </c>
      <c r="J503" s="313">
        <v>0</v>
      </c>
      <c r="K503" s="313">
        <v>0</v>
      </c>
      <c r="L503" s="313">
        <v>0</v>
      </c>
      <c r="M503" s="313">
        <v>0</v>
      </c>
    </row>
    <row r="504" spans="1:13" s="325" customFormat="1" x14ac:dyDescent="0.2">
      <c r="A504" s="323" t="s">
        <v>4453</v>
      </c>
      <c r="B504" s="324">
        <v>1</v>
      </c>
      <c r="C504" s="324">
        <v>1</v>
      </c>
      <c r="D504" s="324">
        <v>1</v>
      </c>
      <c r="E504" s="324">
        <v>1</v>
      </c>
      <c r="F504" s="324">
        <v>1</v>
      </c>
      <c r="G504" s="324">
        <v>1</v>
      </c>
      <c r="H504" s="324">
        <v>1</v>
      </c>
      <c r="I504" s="324">
        <v>1</v>
      </c>
      <c r="J504" s="324">
        <v>1</v>
      </c>
      <c r="K504" s="324">
        <v>1</v>
      </c>
      <c r="L504" s="324">
        <v>1</v>
      </c>
      <c r="M504" s="324">
        <v>1</v>
      </c>
    </row>
    <row r="505" spans="1:13" s="171" customFormat="1" x14ac:dyDescent="0.2">
      <c r="A505" s="128" t="s">
        <v>4454</v>
      </c>
      <c r="B505" s="313">
        <v>0.94634138062331496</v>
      </c>
      <c r="C505" s="313">
        <v>0.94713035936359702</v>
      </c>
      <c r="D505" s="313">
        <v>0.94613278826255598</v>
      </c>
      <c r="E505" s="313">
        <v>0.94549193967203504</v>
      </c>
      <c r="F505" s="313">
        <v>0.94676158050552095</v>
      </c>
      <c r="G505" s="313">
        <v>0.95086974296498805</v>
      </c>
      <c r="H505" s="313">
        <v>0.95229094540802295</v>
      </c>
      <c r="I505" s="313">
        <v>0.95472115169558003</v>
      </c>
      <c r="J505" s="313">
        <v>0.95737042926340499</v>
      </c>
      <c r="K505" s="313">
        <v>0.96199034861606203</v>
      </c>
      <c r="L505" s="313">
        <v>0.96046785423782</v>
      </c>
      <c r="M505" s="313">
        <v>0.96484731895784104</v>
      </c>
    </row>
    <row r="506" spans="1:13" s="171" customFormat="1" x14ac:dyDescent="0.2">
      <c r="A506" s="128" t="s">
        <v>4455</v>
      </c>
      <c r="B506" s="313">
        <v>0.94634138062331496</v>
      </c>
      <c r="C506" s="313">
        <v>0.94713035936359702</v>
      </c>
      <c r="D506" s="313">
        <v>0.94613278826255598</v>
      </c>
      <c r="E506" s="313">
        <v>0.94549193967203504</v>
      </c>
      <c r="F506" s="313">
        <v>0.94676158050552095</v>
      </c>
      <c r="G506" s="313">
        <v>0.95086974296498805</v>
      </c>
      <c r="H506" s="313">
        <v>0.95229094540802295</v>
      </c>
      <c r="I506" s="313">
        <v>0.95472115169558003</v>
      </c>
      <c r="J506" s="313">
        <v>0.95737042926340499</v>
      </c>
      <c r="K506" s="313">
        <v>0.96199034861606203</v>
      </c>
      <c r="L506" s="313">
        <v>0.96046785423782</v>
      </c>
      <c r="M506" s="313">
        <v>0.96484731895784104</v>
      </c>
    </row>
    <row r="507" spans="1:13" s="171" customFormat="1" x14ac:dyDescent="0.2">
      <c r="A507" s="128" t="s">
        <v>4456</v>
      </c>
      <c r="B507" s="313">
        <v>0.94634138062331496</v>
      </c>
      <c r="C507" s="313">
        <v>0.94713035936359702</v>
      </c>
      <c r="D507" s="313">
        <v>0.94613278826255598</v>
      </c>
      <c r="E507" s="313">
        <v>0.94549193967203504</v>
      </c>
      <c r="F507" s="313">
        <v>0.94676158050552095</v>
      </c>
      <c r="G507" s="313">
        <v>0.95086974296498805</v>
      </c>
      <c r="H507" s="313">
        <v>0.95229094540802295</v>
      </c>
      <c r="I507" s="313">
        <v>0.95472115169558003</v>
      </c>
      <c r="J507" s="313">
        <v>0.95737042926340499</v>
      </c>
      <c r="K507" s="313">
        <v>0.96199034861606203</v>
      </c>
      <c r="L507" s="313">
        <v>0.96046785423782</v>
      </c>
      <c r="M507" s="313">
        <v>0.96484731895784104</v>
      </c>
    </row>
    <row r="508" spans="1:13" s="171" customFormat="1" x14ac:dyDescent="0.2">
      <c r="A508" s="128" t="s">
        <v>4457</v>
      </c>
      <c r="B508" s="313">
        <v>0.94634138062331496</v>
      </c>
      <c r="C508" s="313">
        <v>0.94713035936359702</v>
      </c>
      <c r="D508" s="313">
        <v>0.94613278826255598</v>
      </c>
      <c r="E508" s="313">
        <v>0.94549193967203504</v>
      </c>
      <c r="F508" s="313">
        <v>0.94676158050552095</v>
      </c>
      <c r="G508" s="313">
        <v>0.95086974296498805</v>
      </c>
      <c r="H508" s="313">
        <v>0.95229094540802295</v>
      </c>
      <c r="I508" s="313">
        <v>0.95472115169558003</v>
      </c>
      <c r="J508" s="313">
        <v>0.95737042926340499</v>
      </c>
      <c r="K508" s="313">
        <v>0.96199034861606203</v>
      </c>
      <c r="L508" s="313">
        <v>0.96046785423782</v>
      </c>
      <c r="M508" s="313">
        <v>0.96484731895784104</v>
      </c>
    </row>
    <row r="509" spans="1:13" s="171" customFormat="1" x14ac:dyDescent="0.2">
      <c r="A509" s="128" t="s">
        <v>4458</v>
      </c>
      <c r="B509" s="313">
        <v>0.94634138062331496</v>
      </c>
      <c r="C509" s="313">
        <v>0.94713035936359702</v>
      </c>
      <c r="D509" s="313">
        <v>0.94613278826255598</v>
      </c>
      <c r="E509" s="313">
        <v>0.94549193967203504</v>
      </c>
      <c r="F509" s="313">
        <v>0.94676158050552095</v>
      </c>
      <c r="G509" s="313">
        <v>0.95086974296498805</v>
      </c>
      <c r="H509" s="313">
        <v>0.95229094540802295</v>
      </c>
      <c r="I509" s="313">
        <v>0.95472115169558003</v>
      </c>
      <c r="J509" s="313">
        <v>0.95737042926340499</v>
      </c>
      <c r="K509" s="313">
        <v>0.96199034861606203</v>
      </c>
      <c r="L509" s="313">
        <v>0.96046785423782</v>
      </c>
      <c r="M509" s="313">
        <v>0.96484731895784104</v>
      </c>
    </row>
    <row r="510" spans="1:13" s="171" customFormat="1" x14ac:dyDescent="0.2">
      <c r="A510" s="128" t="s">
        <v>4459</v>
      </c>
      <c r="B510" s="313">
        <v>0.94634138062331496</v>
      </c>
      <c r="C510" s="313">
        <v>0.94713035936359702</v>
      </c>
      <c r="D510" s="313">
        <v>0.94613278826255598</v>
      </c>
      <c r="E510" s="313">
        <v>0.94549193967203504</v>
      </c>
      <c r="F510" s="313">
        <v>0.94676158050552095</v>
      </c>
      <c r="G510" s="313">
        <v>0.95086974296498805</v>
      </c>
      <c r="H510" s="313">
        <v>0.95229094540802295</v>
      </c>
      <c r="I510" s="313">
        <v>0.95472115169558003</v>
      </c>
      <c r="J510" s="313">
        <v>0.95737042926340499</v>
      </c>
      <c r="K510" s="313">
        <v>0.96199034861606203</v>
      </c>
      <c r="L510" s="313">
        <v>0.96046785423782</v>
      </c>
      <c r="M510" s="313">
        <v>0.96484731895784104</v>
      </c>
    </row>
    <row r="511" spans="1:13" s="171" customFormat="1" x14ac:dyDescent="0.2">
      <c r="A511" s="128" t="s">
        <v>4460</v>
      </c>
      <c r="B511" s="313">
        <v>0.94634138062331496</v>
      </c>
      <c r="C511" s="313">
        <v>0.94713035936359702</v>
      </c>
      <c r="D511" s="313">
        <v>0.94613278826255598</v>
      </c>
      <c r="E511" s="313">
        <v>0.94549193967203504</v>
      </c>
      <c r="F511" s="313">
        <v>0.94676158050552095</v>
      </c>
      <c r="G511" s="313">
        <v>0.95086974296498805</v>
      </c>
      <c r="H511" s="313">
        <v>0.95229094540802295</v>
      </c>
      <c r="I511" s="313">
        <v>0.95472115169558003</v>
      </c>
      <c r="J511" s="313">
        <v>0.95737042926340499</v>
      </c>
      <c r="K511" s="313">
        <v>0.96199034861606203</v>
      </c>
      <c r="L511" s="313">
        <v>0.96046785423782</v>
      </c>
      <c r="M511" s="313">
        <v>0.96484731895784104</v>
      </c>
    </row>
    <row r="512" spans="1:13" s="171" customFormat="1" x14ac:dyDescent="0.2">
      <c r="A512" s="128" t="s">
        <v>4461</v>
      </c>
      <c r="B512" s="313">
        <v>0.94634138062331496</v>
      </c>
      <c r="C512" s="313">
        <v>0.94713035936359702</v>
      </c>
      <c r="D512" s="313">
        <v>0.94613278826255598</v>
      </c>
      <c r="E512" s="313">
        <v>0.94549193967203504</v>
      </c>
      <c r="F512" s="313">
        <v>0.94676158050552095</v>
      </c>
      <c r="G512" s="313">
        <v>0.95086974296498805</v>
      </c>
      <c r="H512" s="313">
        <v>0.95229094540802295</v>
      </c>
      <c r="I512" s="313">
        <v>0.95472115169558003</v>
      </c>
      <c r="J512" s="313">
        <v>0.95737042926340499</v>
      </c>
      <c r="K512" s="313">
        <v>0.96199034861606203</v>
      </c>
      <c r="L512" s="313">
        <v>0.96046785423782</v>
      </c>
      <c r="M512" s="313">
        <v>0.96484731895784104</v>
      </c>
    </row>
    <row r="513" spans="1:13" s="171" customFormat="1" x14ac:dyDescent="0.2">
      <c r="A513" s="128" t="s">
        <v>4462</v>
      </c>
      <c r="B513" s="313">
        <v>0.94634138062331496</v>
      </c>
      <c r="C513" s="313">
        <v>0.94713035936359702</v>
      </c>
      <c r="D513" s="313">
        <v>0.94613278826255598</v>
      </c>
      <c r="E513" s="313">
        <v>0.94549193967203504</v>
      </c>
      <c r="F513" s="313">
        <v>0.94676158050552095</v>
      </c>
      <c r="G513" s="313">
        <v>0.95086974296498805</v>
      </c>
      <c r="H513" s="313">
        <v>0.95229094540802295</v>
      </c>
      <c r="I513" s="313">
        <v>0.95472115169558003</v>
      </c>
      <c r="J513" s="313">
        <v>0.95737042926340499</v>
      </c>
      <c r="K513" s="313">
        <v>0.96199034861606203</v>
      </c>
      <c r="L513" s="313">
        <v>0.96046785423782</v>
      </c>
      <c r="M513" s="313">
        <v>0.96484731895784104</v>
      </c>
    </row>
    <row r="514" spans="1:13" s="171" customFormat="1" x14ac:dyDescent="0.2">
      <c r="A514" s="128" t="s">
        <v>4463</v>
      </c>
      <c r="B514" s="313">
        <v>0.94634138062331496</v>
      </c>
      <c r="C514" s="313">
        <v>0.94713035936359702</v>
      </c>
      <c r="D514" s="313">
        <v>0.94613278826255598</v>
      </c>
      <c r="E514" s="313">
        <v>0.94549193967203504</v>
      </c>
      <c r="F514" s="313">
        <v>0.94676158050552095</v>
      </c>
      <c r="G514" s="313">
        <v>0.95086974296498805</v>
      </c>
      <c r="H514" s="313">
        <v>0.95229094540802295</v>
      </c>
      <c r="I514" s="313">
        <v>0.95472115169558003</v>
      </c>
      <c r="J514" s="313">
        <v>0.95737042926340499</v>
      </c>
      <c r="K514" s="313">
        <v>0.96199034861606203</v>
      </c>
      <c r="L514" s="313">
        <v>0.96046785423782</v>
      </c>
      <c r="M514" s="313">
        <v>0.96484731895784104</v>
      </c>
    </row>
    <row r="515" spans="1:13" s="171" customFormat="1" x14ac:dyDescent="0.2">
      <c r="A515" s="172" t="s">
        <v>4464</v>
      </c>
      <c r="B515" s="313">
        <v>0</v>
      </c>
      <c r="C515" s="313">
        <v>0</v>
      </c>
      <c r="D515" s="313">
        <v>0</v>
      </c>
      <c r="E515" s="313">
        <v>0</v>
      </c>
      <c r="F515" s="313">
        <v>0</v>
      </c>
      <c r="G515" s="313">
        <v>0</v>
      </c>
      <c r="H515" s="313">
        <v>0</v>
      </c>
      <c r="I515" s="313">
        <v>0</v>
      </c>
      <c r="J515" s="313">
        <v>0</v>
      </c>
      <c r="K515" s="313">
        <v>0</v>
      </c>
      <c r="L515" s="313">
        <v>0</v>
      </c>
      <c r="M515" s="313">
        <v>0</v>
      </c>
    </row>
    <row r="516" spans="1:13" s="171" customFormat="1" x14ac:dyDescent="0.2">
      <c r="A516" s="128" t="s">
        <v>4465</v>
      </c>
      <c r="B516" s="313">
        <v>0.94634138062331496</v>
      </c>
      <c r="C516" s="313">
        <v>0.94713035936359702</v>
      </c>
      <c r="D516" s="313">
        <v>0.94613278826255598</v>
      </c>
      <c r="E516" s="313">
        <v>0.94549193967203504</v>
      </c>
      <c r="F516" s="313">
        <v>0.94676158050552095</v>
      </c>
      <c r="G516" s="313">
        <v>0.95086974296498805</v>
      </c>
      <c r="H516" s="313">
        <v>0.95229094540802295</v>
      </c>
      <c r="I516" s="313">
        <v>0.95472115169558003</v>
      </c>
      <c r="J516" s="313">
        <v>0.95737042926340499</v>
      </c>
      <c r="K516" s="313">
        <v>0.96199034861606203</v>
      </c>
      <c r="L516" s="313">
        <v>0.96046785423782</v>
      </c>
      <c r="M516" s="313">
        <v>0.96484731895784104</v>
      </c>
    </row>
    <row r="517" spans="1:13" s="171" customFormat="1" x14ac:dyDescent="0.2">
      <c r="A517" s="128" t="s">
        <v>4466</v>
      </c>
      <c r="B517" s="313">
        <v>0.94634138062331496</v>
      </c>
      <c r="C517" s="313">
        <v>0.94713035936359702</v>
      </c>
      <c r="D517" s="313">
        <v>0.94613278826255598</v>
      </c>
      <c r="E517" s="313">
        <v>0.94549193967203504</v>
      </c>
      <c r="F517" s="313">
        <v>0.94676158050552095</v>
      </c>
      <c r="G517" s="313">
        <v>0.95086974296498805</v>
      </c>
      <c r="H517" s="313">
        <v>0.95229094540802295</v>
      </c>
      <c r="I517" s="313">
        <v>0.95472115169558003</v>
      </c>
      <c r="J517" s="313">
        <v>0.95737042926340499</v>
      </c>
      <c r="K517" s="313">
        <v>0.96199034861606203</v>
      </c>
      <c r="L517" s="313">
        <v>0.96046785423782</v>
      </c>
      <c r="M517" s="313">
        <v>0.96484731895784104</v>
      </c>
    </row>
    <row r="518" spans="1:13" s="171" customFormat="1" x14ac:dyDescent="0.2">
      <c r="A518" s="128" t="s">
        <v>4467</v>
      </c>
      <c r="B518" s="313">
        <v>0.94634138062331496</v>
      </c>
      <c r="C518" s="313">
        <v>0.94713035936359702</v>
      </c>
      <c r="D518" s="313">
        <v>0.94613278826255598</v>
      </c>
      <c r="E518" s="313">
        <v>0.94549193967203504</v>
      </c>
      <c r="F518" s="313">
        <v>0.94676158050552095</v>
      </c>
      <c r="G518" s="313">
        <v>0.95086974296498805</v>
      </c>
      <c r="H518" s="313">
        <v>0.95229094540802295</v>
      </c>
      <c r="I518" s="313">
        <v>0.95472115169558003</v>
      </c>
      <c r="J518" s="313">
        <v>0.95737042926340499</v>
      </c>
      <c r="K518" s="313">
        <v>0.96199034861606203</v>
      </c>
      <c r="L518" s="313">
        <v>0.96046785423782</v>
      </c>
      <c r="M518" s="313">
        <v>0.96484731895784104</v>
      </c>
    </row>
    <row r="519" spans="1:13" s="171" customFormat="1" x14ac:dyDescent="0.2">
      <c r="A519" s="128" t="s">
        <v>4468</v>
      </c>
      <c r="B519" s="313">
        <v>0.94634138062331496</v>
      </c>
      <c r="C519" s="313">
        <v>0.94713035936359702</v>
      </c>
      <c r="D519" s="313">
        <v>0.94613278826255598</v>
      </c>
      <c r="E519" s="313">
        <v>0.94549193967203504</v>
      </c>
      <c r="F519" s="313">
        <v>0.94676158050552095</v>
      </c>
      <c r="G519" s="313">
        <v>0.95086974296498805</v>
      </c>
      <c r="H519" s="313">
        <v>0.95229094540802295</v>
      </c>
      <c r="I519" s="313">
        <v>0.95472115169558003</v>
      </c>
      <c r="J519" s="313">
        <v>0.95737042926340499</v>
      </c>
      <c r="K519" s="313">
        <v>0.96199034861606203</v>
      </c>
      <c r="L519" s="313">
        <v>0.96046785423782</v>
      </c>
      <c r="M519" s="313">
        <v>0.96484731895784104</v>
      </c>
    </row>
    <row r="520" spans="1:13" s="171" customFormat="1" x14ac:dyDescent="0.2">
      <c r="A520" s="128" t="s">
        <v>4469</v>
      </c>
      <c r="B520" s="313">
        <v>0.94634138062331496</v>
      </c>
      <c r="C520" s="313">
        <v>0.94713035936359702</v>
      </c>
      <c r="D520" s="313">
        <v>0.94613278826255598</v>
      </c>
      <c r="E520" s="313">
        <v>0.94549193967203504</v>
      </c>
      <c r="F520" s="313">
        <v>0.94676158050552095</v>
      </c>
      <c r="G520" s="313">
        <v>0.95086974296498805</v>
      </c>
      <c r="H520" s="313">
        <v>0.95229094540802295</v>
      </c>
      <c r="I520" s="313">
        <v>0.95472115169558003</v>
      </c>
      <c r="J520" s="313">
        <v>0.95737042926340499</v>
      </c>
      <c r="K520" s="313">
        <v>0.96199034861606203</v>
      </c>
      <c r="L520" s="313">
        <v>0.96046785423782</v>
      </c>
      <c r="M520" s="313">
        <v>0.96484731895784104</v>
      </c>
    </row>
    <row r="521" spans="1:13" s="325" customFormat="1" x14ac:dyDescent="0.2">
      <c r="A521" s="323" t="s">
        <v>4470</v>
      </c>
      <c r="B521" s="324">
        <v>0.97403133392564201</v>
      </c>
      <c r="C521" s="324">
        <v>0.97403133392564201</v>
      </c>
      <c r="D521" s="324">
        <v>0.97403133392564201</v>
      </c>
      <c r="E521" s="324">
        <v>0.97403133392564201</v>
      </c>
      <c r="F521" s="324">
        <v>0.97403133392564201</v>
      </c>
      <c r="G521" s="324">
        <v>0.97403133392564201</v>
      </c>
      <c r="H521" s="324">
        <v>0.97403133392564201</v>
      </c>
      <c r="I521" s="324">
        <v>0.97403133392564201</v>
      </c>
      <c r="J521" s="324">
        <v>0.97403133392564201</v>
      </c>
      <c r="K521" s="324">
        <v>0.97403133392564201</v>
      </c>
      <c r="L521" s="324">
        <v>0.97403133392564201</v>
      </c>
      <c r="M521" s="324">
        <v>0.97403133392564201</v>
      </c>
    </row>
    <row r="522" spans="1:13" s="171" customFormat="1" x14ac:dyDescent="0.2">
      <c r="A522" s="128" t="s">
        <v>4471</v>
      </c>
      <c r="B522" s="313">
        <v>0.94634138062331496</v>
      </c>
      <c r="C522" s="313">
        <v>0.94713035936359702</v>
      </c>
      <c r="D522" s="313">
        <v>0.94613278826255598</v>
      </c>
      <c r="E522" s="313">
        <v>0.94549193967203504</v>
      </c>
      <c r="F522" s="313">
        <v>0.94676158050552095</v>
      </c>
      <c r="G522" s="313">
        <v>0.95086974296498805</v>
      </c>
      <c r="H522" s="313">
        <v>0.95229094540802295</v>
      </c>
      <c r="I522" s="313">
        <v>0.95472115169558003</v>
      </c>
      <c r="J522" s="313">
        <v>0.95737042926340499</v>
      </c>
      <c r="K522" s="313">
        <v>0.96199034861606203</v>
      </c>
      <c r="L522" s="313">
        <v>0.96046785423782</v>
      </c>
      <c r="M522" s="313">
        <v>0.96484731895784104</v>
      </c>
    </row>
    <row r="523" spans="1:13" s="171" customFormat="1" x14ac:dyDescent="0.2">
      <c r="A523" s="128" t="s">
        <v>4472</v>
      </c>
      <c r="B523" s="313">
        <v>0.94634138062331496</v>
      </c>
      <c r="C523" s="313">
        <v>0.94713035936359702</v>
      </c>
      <c r="D523" s="313">
        <v>0.94613278826255598</v>
      </c>
      <c r="E523" s="313">
        <v>0.94549193967203504</v>
      </c>
      <c r="F523" s="313">
        <v>0.94676158050552095</v>
      </c>
      <c r="G523" s="313">
        <v>0.95086974296498805</v>
      </c>
      <c r="H523" s="313">
        <v>0.95229094540802295</v>
      </c>
      <c r="I523" s="313">
        <v>0.95472115169558003</v>
      </c>
      <c r="J523" s="313">
        <v>0.95737042926340499</v>
      </c>
      <c r="K523" s="313">
        <v>0.96199034861606203</v>
      </c>
      <c r="L523" s="313">
        <v>0.96046785423782</v>
      </c>
      <c r="M523" s="313">
        <v>0.96484731895784104</v>
      </c>
    </row>
    <row r="524" spans="1:13" s="171" customFormat="1" x14ac:dyDescent="0.2">
      <c r="A524" s="128" t="s">
        <v>4473</v>
      </c>
      <c r="B524" s="313">
        <v>0.94634138062331496</v>
      </c>
      <c r="C524" s="313">
        <v>0.94713035936359702</v>
      </c>
      <c r="D524" s="313">
        <v>0.94613278826255598</v>
      </c>
      <c r="E524" s="313">
        <v>0.94549193967203504</v>
      </c>
      <c r="F524" s="313">
        <v>0.94676158050552095</v>
      </c>
      <c r="G524" s="313">
        <v>0.95086974296498805</v>
      </c>
      <c r="H524" s="313">
        <v>0.95229094540802295</v>
      </c>
      <c r="I524" s="313">
        <v>0.95472115169558003</v>
      </c>
      <c r="J524" s="313">
        <v>0.95737042926340499</v>
      </c>
      <c r="K524" s="313">
        <v>0.96199034861606203</v>
      </c>
      <c r="L524" s="313">
        <v>0.96046785423782</v>
      </c>
      <c r="M524" s="313">
        <v>0.96484731895784104</v>
      </c>
    </row>
    <row r="525" spans="1:13" s="171" customFormat="1" x14ac:dyDescent="0.2">
      <c r="A525" s="128" t="s">
        <v>4474</v>
      </c>
      <c r="B525" s="313">
        <v>0.94634138062331496</v>
      </c>
      <c r="C525" s="313">
        <v>0.94713035936359702</v>
      </c>
      <c r="D525" s="313">
        <v>0.94613278826255598</v>
      </c>
      <c r="E525" s="313">
        <v>0.94549193967203504</v>
      </c>
      <c r="F525" s="313">
        <v>0.94676158050552095</v>
      </c>
      <c r="G525" s="313">
        <v>0.95086974296498805</v>
      </c>
      <c r="H525" s="313">
        <v>0.95229094540802295</v>
      </c>
      <c r="I525" s="313">
        <v>0.95472115169558003</v>
      </c>
      <c r="J525" s="313">
        <v>0.95737042926340499</v>
      </c>
      <c r="K525" s="313">
        <v>0.96199034861606203</v>
      </c>
      <c r="L525" s="313">
        <v>0.96046785423782</v>
      </c>
      <c r="M525" s="313">
        <v>0.96484731895784104</v>
      </c>
    </row>
    <row r="526" spans="1:13" s="171" customFormat="1" x14ac:dyDescent="0.2">
      <c r="A526" s="128" t="s">
        <v>4475</v>
      </c>
      <c r="B526" s="313">
        <v>0.94634138062331496</v>
      </c>
      <c r="C526" s="313">
        <v>0.94713035936359702</v>
      </c>
      <c r="D526" s="313">
        <v>0.94613278826255598</v>
      </c>
      <c r="E526" s="313">
        <v>0.94549193967203504</v>
      </c>
      <c r="F526" s="313">
        <v>0.94676158050552095</v>
      </c>
      <c r="G526" s="313">
        <v>0.95086974296498805</v>
      </c>
      <c r="H526" s="313">
        <v>0.95229094540802295</v>
      </c>
      <c r="I526" s="313">
        <v>0.95472115169558003</v>
      </c>
      <c r="J526" s="313">
        <v>0.95737042926340499</v>
      </c>
      <c r="K526" s="313">
        <v>0.96199034861606203</v>
      </c>
      <c r="L526" s="313">
        <v>0.96046785423782</v>
      </c>
      <c r="M526" s="313">
        <v>0.96484731895784104</v>
      </c>
    </row>
    <row r="527" spans="1:13" x14ac:dyDescent="0.2">
      <c r="A527" s="27" t="s">
        <v>4476</v>
      </c>
      <c r="B527" s="313">
        <v>946.34138062331499</v>
      </c>
      <c r="C527" s="313">
        <v>947.13035936359699</v>
      </c>
      <c r="D527" s="313">
        <v>946.13278826255601</v>
      </c>
      <c r="E527" s="313">
        <v>945.49193967203496</v>
      </c>
      <c r="F527" s="313">
        <v>946.76158050552101</v>
      </c>
      <c r="G527" s="313">
        <v>950.86974296498795</v>
      </c>
      <c r="H527" s="313">
        <v>952.29094540802305</v>
      </c>
      <c r="I527" s="313">
        <v>954.72115169558003</v>
      </c>
      <c r="J527" s="313">
        <v>957.37042926340496</v>
      </c>
      <c r="K527" s="313">
        <v>961.99034861606197</v>
      </c>
      <c r="L527" s="313">
        <v>960.46785423782001</v>
      </c>
      <c r="M527" s="313">
        <v>964.84731895784103</v>
      </c>
    </row>
    <row r="528" spans="1:13" s="171" customFormat="1" x14ac:dyDescent="0.2">
      <c r="A528" s="128" t="s">
        <v>4477</v>
      </c>
      <c r="B528" s="313">
        <v>0.94634138062331496</v>
      </c>
      <c r="C528" s="313">
        <v>0.94713035936359702</v>
      </c>
      <c r="D528" s="313">
        <v>0.94613278826255598</v>
      </c>
      <c r="E528" s="313">
        <v>0.94549193967203504</v>
      </c>
      <c r="F528" s="313">
        <v>0.94676158050552095</v>
      </c>
      <c r="G528" s="313">
        <v>0.95086974296498805</v>
      </c>
      <c r="H528" s="313">
        <v>0.95229094540802295</v>
      </c>
      <c r="I528" s="313">
        <v>0.95472115169558003</v>
      </c>
      <c r="J528" s="313">
        <v>0.95737042926340499</v>
      </c>
      <c r="K528" s="313">
        <v>0.96199034861606203</v>
      </c>
      <c r="L528" s="313">
        <v>0.96046785423782</v>
      </c>
      <c r="M528" s="313">
        <v>0.96484731895784104</v>
      </c>
    </row>
    <row r="529" spans="1:13" s="171" customFormat="1" x14ac:dyDescent="0.2">
      <c r="A529" s="128" t="s">
        <v>4478</v>
      </c>
      <c r="B529" s="313">
        <v>0</v>
      </c>
      <c r="C529" s="313">
        <v>0</v>
      </c>
      <c r="D529" s="313">
        <v>0</v>
      </c>
      <c r="E529" s="313">
        <v>0</v>
      </c>
      <c r="F529" s="313">
        <v>0</v>
      </c>
      <c r="G529" s="313">
        <v>0</v>
      </c>
      <c r="H529" s="313">
        <v>0</v>
      </c>
      <c r="I529" s="313">
        <v>0</v>
      </c>
      <c r="J529" s="313">
        <v>0</v>
      </c>
      <c r="K529" s="313">
        <v>0</v>
      </c>
      <c r="L529" s="313">
        <v>0</v>
      </c>
      <c r="M529" s="313">
        <v>0</v>
      </c>
    </row>
    <row r="530" spans="1:13" s="171" customFormat="1" x14ac:dyDescent="0.2">
      <c r="A530" s="128" t="s">
        <v>4479</v>
      </c>
      <c r="B530" s="313">
        <v>0.94634138062331496</v>
      </c>
      <c r="C530" s="313">
        <v>0.94713035936359702</v>
      </c>
      <c r="D530" s="313">
        <v>0.94613278826255598</v>
      </c>
      <c r="E530" s="313">
        <v>0.94549193967203504</v>
      </c>
      <c r="F530" s="313">
        <v>0.94676158050552095</v>
      </c>
      <c r="G530" s="313">
        <v>0.95086974296498805</v>
      </c>
      <c r="H530" s="313">
        <v>0.95229094540802295</v>
      </c>
      <c r="I530" s="313">
        <v>0.95472115169558003</v>
      </c>
      <c r="J530" s="313">
        <v>0.95737042926340499</v>
      </c>
      <c r="K530" s="313">
        <v>0.96199034861606203</v>
      </c>
      <c r="L530" s="313">
        <v>0.96046785423782</v>
      </c>
      <c r="M530" s="313">
        <v>0.96484731895784104</v>
      </c>
    </row>
    <row r="531" spans="1:13" s="171" customFormat="1" x14ac:dyDescent="0.2">
      <c r="A531" s="128" t="s">
        <v>4480</v>
      </c>
      <c r="B531" s="313">
        <v>0.94634138062331496</v>
      </c>
      <c r="C531" s="313">
        <v>0.94713035936359702</v>
      </c>
      <c r="D531" s="313">
        <v>0.94613278826255598</v>
      </c>
      <c r="E531" s="313">
        <v>0.94549193967203504</v>
      </c>
      <c r="F531" s="313">
        <v>0.94676158050552095</v>
      </c>
      <c r="G531" s="313">
        <v>0.95086974296498805</v>
      </c>
      <c r="H531" s="313">
        <v>0.95229094540802295</v>
      </c>
      <c r="I531" s="313">
        <v>0.95472115169558003</v>
      </c>
      <c r="J531" s="313">
        <v>0.95737042926340499</v>
      </c>
      <c r="K531" s="313">
        <v>0.96199034861606203</v>
      </c>
      <c r="L531" s="313">
        <v>0.96046785423782</v>
      </c>
      <c r="M531" s="313">
        <v>0.96484731895784104</v>
      </c>
    </row>
    <row r="532" spans="1:13" s="171" customFormat="1" x14ac:dyDescent="0.2">
      <c r="A532" s="128" t="s">
        <v>4481</v>
      </c>
      <c r="B532" s="313">
        <v>0.94634138062331496</v>
      </c>
      <c r="C532" s="313">
        <v>0.94713035936359702</v>
      </c>
      <c r="D532" s="313">
        <v>0.94613278826255598</v>
      </c>
      <c r="E532" s="313">
        <v>0.94549193967203504</v>
      </c>
      <c r="F532" s="313">
        <v>0.94676158050552095</v>
      </c>
      <c r="G532" s="313">
        <v>0.95086974296498805</v>
      </c>
      <c r="H532" s="313">
        <v>0.95229094540802295</v>
      </c>
      <c r="I532" s="313">
        <v>0.95472115169558003</v>
      </c>
      <c r="J532" s="313">
        <v>0.95737042926340499</v>
      </c>
      <c r="K532" s="313">
        <v>0.96199034861606203</v>
      </c>
      <c r="L532" s="313">
        <v>0.96046785423782</v>
      </c>
      <c r="M532" s="313">
        <v>0.96484731895784104</v>
      </c>
    </row>
    <row r="533" spans="1:13" s="171" customFormat="1" x14ac:dyDescent="0.2">
      <c r="A533" s="128" t="s">
        <v>4482</v>
      </c>
      <c r="B533" s="313">
        <v>0.94634138062331496</v>
      </c>
      <c r="C533" s="313">
        <v>0.94713035936359702</v>
      </c>
      <c r="D533" s="313">
        <v>0.94613278826255598</v>
      </c>
      <c r="E533" s="313">
        <v>0.94549193967203504</v>
      </c>
      <c r="F533" s="313">
        <v>0.94676158050552095</v>
      </c>
      <c r="G533" s="313">
        <v>0.95086974296498805</v>
      </c>
      <c r="H533" s="313">
        <v>0.95229094540802295</v>
      </c>
      <c r="I533" s="313">
        <v>0.95472115169558003</v>
      </c>
      <c r="J533" s="313">
        <v>0.95737042926340499</v>
      </c>
      <c r="K533" s="313">
        <v>0.96199034861606203</v>
      </c>
      <c r="L533" s="313">
        <v>0.96046785423782</v>
      </c>
      <c r="M533" s="313">
        <v>0.96484731895784104</v>
      </c>
    </row>
    <row r="534" spans="1:13" s="171" customFormat="1" x14ac:dyDescent="0.2">
      <c r="A534" s="128" t="s">
        <v>4483</v>
      </c>
      <c r="B534" s="313">
        <v>0.94634138062331496</v>
      </c>
      <c r="C534" s="313">
        <v>0.94713035936359702</v>
      </c>
      <c r="D534" s="313">
        <v>0.94613278826255598</v>
      </c>
      <c r="E534" s="313">
        <v>0.94549193967203504</v>
      </c>
      <c r="F534" s="313">
        <v>0.94676158050552095</v>
      </c>
      <c r="G534" s="313">
        <v>0.95086974296498805</v>
      </c>
      <c r="H534" s="313">
        <v>0.95229094540802295</v>
      </c>
      <c r="I534" s="313">
        <v>0.95472115169558003</v>
      </c>
      <c r="J534" s="313">
        <v>0.95737042926340499</v>
      </c>
      <c r="K534" s="313">
        <v>0.96199034861606203</v>
      </c>
      <c r="L534" s="313">
        <v>0.96046785423782</v>
      </c>
      <c r="M534" s="313">
        <v>0.96484731895784104</v>
      </c>
    </row>
    <row r="535" spans="1:13" s="171" customFormat="1" x14ac:dyDescent="0.2">
      <c r="A535" s="128" t="s">
        <v>4484</v>
      </c>
      <c r="B535" s="313">
        <v>0.94634138062331496</v>
      </c>
      <c r="C535" s="313">
        <v>0.94713035936359702</v>
      </c>
      <c r="D535" s="313">
        <v>0.94613278826255598</v>
      </c>
      <c r="E535" s="313">
        <v>0.94549193967203504</v>
      </c>
      <c r="F535" s="313">
        <v>0.94676158050552095</v>
      </c>
      <c r="G535" s="313">
        <v>0.95086974296498805</v>
      </c>
      <c r="H535" s="313">
        <v>0.95229094540802295</v>
      </c>
      <c r="I535" s="313">
        <v>0.95472115169558003</v>
      </c>
      <c r="J535" s="313">
        <v>0.95737042926340499</v>
      </c>
      <c r="K535" s="313">
        <v>0.96199034861606203</v>
      </c>
      <c r="L535" s="313">
        <v>0.96046785423782</v>
      </c>
      <c r="M535" s="313">
        <v>0.96484731895784104</v>
      </c>
    </row>
    <row r="536" spans="1:13" s="171" customFormat="1" x14ac:dyDescent="0.2">
      <c r="A536" s="128" t="s">
        <v>4485</v>
      </c>
      <c r="B536" s="313">
        <v>0.94634138062331496</v>
      </c>
      <c r="C536" s="313">
        <v>0.94713035936359702</v>
      </c>
      <c r="D536" s="313">
        <v>0.94613278826255598</v>
      </c>
      <c r="E536" s="313">
        <v>0.94549193967203504</v>
      </c>
      <c r="F536" s="313">
        <v>0.94676158050552095</v>
      </c>
      <c r="G536" s="313">
        <v>0.95086974296498805</v>
      </c>
      <c r="H536" s="313">
        <v>0.95229094540802295</v>
      </c>
      <c r="I536" s="313">
        <v>0.95472115169558003</v>
      </c>
      <c r="J536" s="313">
        <v>0.95737042926340499</v>
      </c>
      <c r="K536" s="313">
        <v>0.96199034861606203</v>
      </c>
      <c r="L536" s="313">
        <v>0.96046785423782</v>
      </c>
      <c r="M536" s="313">
        <v>0.96484731895784104</v>
      </c>
    </row>
    <row r="537" spans="1:13" s="171" customFormat="1" x14ac:dyDescent="0.2">
      <c r="A537" s="128" t="s">
        <v>4486</v>
      </c>
      <c r="B537" s="313">
        <v>0.94634138062331496</v>
      </c>
      <c r="C537" s="313">
        <v>0.94713035936359702</v>
      </c>
      <c r="D537" s="313">
        <v>0.94613278826255598</v>
      </c>
      <c r="E537" s="313">
        <v>0.94549193967203504</v>
      </c>
      <c r="F537" s="313">
        <v>0.94676158050552095</v>
      </c>
      <c r="G537" s="313">
        <v>0.95086974296498805</v>
      </c>
      <c r="H537" s="313">
        <v>0.95229094540802295</v>
      </c>
      <c r="I537" s="313">
        <v>0.95472115169558003</v>
      </c>
      <c r="J537" s="313">
        <v>0.95737042926340499</v>
      </c>
      <c r="K537" s="313">
        <v>0.96199034861606203</v>
      </c>
      <c r="L537" s="313">
        <v>0.96046785423782</v>
      </c>
      <c r="M537" s="313">
        <v>0.96484731895784104</v>
      </c>
    </row>
    <row r="538" spans="1:13" s="171" customFormat="1" x14ac:dyDescent="0.2">
      <c r="A538" s="128" t="s">
        <v>4487</v>
      </c>
      <c r="B538" s="313">
        <v>0.94634138062331496</v>
      </c>
      <c r="C538" s="313">
        <v>0.94713035936359702</v>
      </c>
      <c r="D538" s="313">
        <v>0.94613278826255598</v>
      </c>
      <c r="E538" s="313">
        <v>0.94549193967203504</v>
      </c>
      <c r="F538" s="313">
        <v>0.94676158050552095</v>
      </c>
      <c r="G538" s="313">
        <v>0.95086974296498805</v>
      </c>
      <c r="H538" s="313">
        <v>0.95229094540802295</v>
      </c>
      <c r="I538" s="313">
        <v>0.95472115169558003</v>
      </c>
      <c r="J538" s="313">
        <v>0.95737042926340499</v>
      </c>
      <c r="K538" s="313">
        <v>0.96199034861606203</v>
      </c>
      <c r="L538" s="313">
        <v>0.96046785423782</v>
      </c>
      <c r="M538" s="313">
        <v>0.96484731895784104</v>
      </c>
    </row>
    <row r="539" spans="1:13" s="171" customFormat="1" x14ac:dyDescent="0.2">
      <c r="A539" s="128" t="s">
        <v>4488</v>
      </c>
      <c r="B539" s="313">
        <v>0.94634138062331496</v>
      </c>
      <c r="C539" s="313">
        <v>0.94713035936359702</v>
      </c>
      <c r="D539" s="313">
        <v>0.94613278826255598</v>
      </c>
      <c r="E539" s="313">
        <v>0.94549193967203504</v>
      </c>
      <c r="F539" s="313">
        <v>0.94676158050552095</v>
      </c>
      <c r="G539" s="313">
        <v>0.95086974296498805</v>
      </c>
      <c r="H539" s="313">
        <v>0.95229094540802295</v>
      </c>
      <c r="I539" s="313">
        <v>0.95472115169558003</v>
      </c>
      <c r="J539" s="313">
        <v>0.95737042926340499</v>
      </c>
      <c r="K539" s="313">
        <v>0.96199034861606203</v>
      </c>
      <c r="L539" s="313">
        <v>0.96046785423782</v>
      </c>
      <c r="M539" s="313">
        <v>0.96484731895784104</v>
      </c>
    </row>
    <row r="540" spans="1:13" s="171" customFormat="1" x14ac:dyDescent="0.2">
      <c r="A540" s="128" t="s">
        <v>4489</v>
      </c>
      <c r="B540" s="313">
        <v>0.94634138062331496</v>
      </c>
      <c r="C540" s="313">
        <v>0.94713035936359702</v>
      </c>
      <c r="D540" s="313">
        <v>0.94613278826255598</v>
      </c>
      <c r="E540" s="313">
        <v>0.94549193967203504</v>
      </c>
      <c r="F540" s="313">
        <v>0.94676158050552095</v>
      </c>
      <c r="G540" s="313">
        <v>0.95086974296498805</v>
      </c>
      <c r="H540" s="313">
        <v>0.95229094540802295</v>
      </c>
      <c r="I540" s="313">
        <v>0.95472115169558003</v>
      </c>
      <c r="J540" s="313">
        <v>0.95737042926340499</v>
      </c>
      <c r="K540" s="313">
        <v>0.96199034861606203</v>
      </c>
      <c r="L540" s="313">
        <v>0.96046785423782</v>
      </c>
      <c r="M540" s="313">
        <v>0.96484731895784104</v>
      </c>
    </row>
    <row r="541" spans="1:13" s="171" customFormat="1" x14ac:dyDescent="0.2">
      <c r="A541" s="128" t="s">
        <v>4490</v>
      </c>
      <c r="B541" s="313">
        <v>0.94634138062331496</v>
      </c>
      <c r="C541" s="313">
        <v>0.94713035936359702</v>
      </c>
      <c r="D541" s="313">
        <v>0.94613278826255598</v>
      </c>
      <c r="E541" s="313">
        <v>0.94549193967203504</v>
      </c>
      <c r="F541" s="313">
        <v>0.94676158050552095</v>
      </c>
      <c r="G541" s="313">
        <v>0.95086974296498805</v>
      </c>
      <c r="H541" s="313">
        <v>0.95229094540802295</v>
      </c>
      <c r="I541" s="313">
        <v>0.95472115169558003</v>
      </c>
      <c r="J541" s="313">
        <v>0.95737042926340499</v>
      </c>
      <c r="K541" s="313">
        <v>0.96199034861606203</v>
      </c>
      <c r="L541" s="313">
        <v>0.96046785423782</v>
      </c>
      <c r="M541" s="313">
        <v>0.96484731895784104</v>
      </c>
    </row>
    <row r="542" spans="1:13" s="171" customFormat="1" x14ac:dyDescent="0.2">
      <c r="A542" s="128" t="s">
        <v>4491</v>
      </c>
      <c r="B542" s="313">
        <v>0.94634138062331496</v>
      </c>
      <c r="C542" s="313">
        <v>0.94713035936359702</v>
      </c>
      <c r="D542" s="313">
        <v>0.94613278826255598</v>
      </c>
      <c r="E542" s="313">
        <v>0.94549193967203504</v>
      </c>
      <c r="F542" s="313">
        <v>0.94676158050552095</v>
      </c>
      <c r="G542" s="313">
        <v>0.95086974296498805</v>
      </c>
      <c r="H542" s="313">
        <v>0.95229094540802295</v>
      </c>
      <c r="I542" s="313">
        <v>0.95472115169558003</v>
      </c>
      <c r="J542" s="313">
        <v>0.95737042926340499</v>
      </c>
      <c r="K542" s="313">
        <v>0.96199034861606203</v>
      </c>
      <c r="L542" s="313">
        <v>0.96046785423782</v>
      </c>
      <c r="M542" s="313">
        <v>0.96484731895784104</v>
      </c>
    </row>
    <row r="543" spans="1:13" s="171" customFormat="1" x14ac:dyDescent="0.2">
      <c r="A543" s="128" t="s">
        <v>4492</v>
      </c>
      <c r="B543" s="313">
        <v>0.94634138062331496</v>
      </c>
      <c r="C543" s="313">
        <v>0.94713035936359702</v>
      </c>
      <c r="D543" s="313">
        <v>0.94613278826255598</v>
      </c>
      <c r="E543" s="313">
        <v>0.94549193967203504</v>
      </c>
      <c r="F543" s="313">
        <v>0.94676158050552095</v>
      </c>
      <c r="G543" s="313">
        <v>0.95086974296498805</v>
      </c>
      <c r="H543" s="313">
        <v>0.95229094540802295</v>
      </c>
      <c r="I543" s="313">
        <v>0.95472115169558003</v>
      </c>
      <c r="J543" s="313">
        <v>0.95737042926340499</v>
      </c>
      <c r="K543" s="313">
        <v>0.96199034861606203</v>
      </c>
      <c r="L543" s="313">
        <v>0.96046785423782</v>
      </c>
      <c r="M543" s="313">
        <v>0.96484731895784104</v>
      </c>
    </row>
    <row r="544" spans="1:13" s="171" customFormat="1" x14ac:dyDescent="0.2">
      <c r="A544" s="128" t="s">
        <v>4493</v>
      </c>
      <c r="B544" s="313">
        <v>0.94634138062331496</v>
      </c>
      <c r="C544" s="313">
        <v>0.94713035936359702</v>
      </c>
      <c r="D544" s="313">
        <v>0.94613278826255598</v>
      </c>
      <c r="E544" s="313">
        <v>0.94549193967203504</v>
      </c>
      <c r="F544" s="313">
        <v>0.94676158050552095</v>
      </c>
      <c r="G544" s="313">
        <v>0.95086974296498805</v>
      </c>
      <c r="H544" s="313">
        <v>0.95229094540802295</v>
      </c>
      <c r="I544" s="313">
        <v>0.95472115169558003</v>
      </c>
      <c r="J544" s="313">
        <v>0.95737042926340499</v>
      </c>
      <c r="K544" s="313">
        <v>0.96199034861606203</v>
      </c>
      <c r="L544" s="313">
        <v>0.96046785423782</v>
      </c>
      <c r="M544" s="313">
        <v>0.96484731895784104</v>
      </c>
    </row>
    <row r="545" spans="1:13" x14ac:dyDescent="0.2">
      <c r="A545" s="27" t="s">
        <v>4494</v>
      </c>
      <c r="B545" s="313">
        <v>946.34138062331499</v>
      </c>
      <c r="C545" s="313">
        <v>947.13035936359699</v>
      </c>
      <c r="D545" s="313">
        <v>946.13278826255601</v>
      </c>
      <c r="E545" s="313">
        <v>945.49193967203496</v>
      </c>
      <c r="F545" s="313">
        <v>946.76158050552101</v>
      </c>
      <c r="G545" s="313">
        <v>950.86974296498795</v>
      </c>
      <c r="H545" s="313">
        <v>952.29094540802305</v>
      </c>
      <c r="I545" s="313">
        <v>954.72115169558003</v>
      </c>
      <c r="J545" s="313">
        <v>957.37042926340496</v>
      </c>
      <c r="K545" s="313">
        <v>961.99034861606197</v>
      </c>
      <c r="L545" s="313">
        <v>960.46785423782001</v>
      </c>
      <c r="M545" s="313">
        <v>964.84731895784103</v>
      </c>
    </row>
    <row r="546" spans="1:13" s="171" customFormat="1" x14ac:dyDescent="0.2">
      <c r="A546" s="128" t="s">
        <v>4495</v>
      </c>
      <c r="B546" s="313">
        <v>0.94634138062331496</v>
      </c>
      <c r="C546" s="313">
        <v>0.94713035936359702</v>
      </c>
      <c r="D546" s="313">
        <v>0.94613278826255598</v>
      </c>
      <c r="E546" s="313">
        <v>0.94549193967203504</v>
      </c>
      <c r="F546" s="313">
        <v>0.94676158050552095</v>
      </c>
      <c r="G546" s="313">
        <v>0.95086974296498805</v>
      </c>
      <c r="H546" s="313">
        <v>0.95229094540802295</v>
      </c>
      <c r="I546" s="313">
        <v>0.95472115169558003</v>
      </c>
      <c r="J546" s="313">
        <v>0.95737042926340499</v>
      </c>
      <c r="K546" s="313">
        <v>0.96199034861606203</v>
      </c>
      <c r="L546" s="313">
        <v>0.96046785423782</v>
      </c>
      <c r="M546" s="313">
        <v>0.96484731895784104</v>
      </c>
    </row>
    <row r="547" spans="1:13" s="171" customFormat="1" x14ac:dyDescent="0.2">
      <c r="A547" s="128" t="s">
        <v>4496</v>
      </c>
      <c r="B547" s="313">
        <v>0.94634138062331496</v>
      </c>
      <c r="C547" s="313">
        <v>0.94713035936359702</v>
      </c>
      <c r="D547" s="313">
        <v>0.94613278826255598</v>
      </c>
      <c r="E547" s="313">
        <v>0.94549193967203504</v>
      </c>
      <c r="F547" s="313">
        <v>0.94676158050552095</v>
      </c>
      <c r="G547" s="313">
        <v>0.95086974296498805</v>
      </c>
      <c r="H547" s="313">
        <v>0.95229094540802295</v>
      </c>
      <c r="I547" s="313">
        <v>0.95472115169558003</v>
      </c>
      <c r="J547" s="313">
        <v>0.95737042926340499</v>
      </c>
      <c r="K547" s="313">
        <v>0.96199034861606203</v>
      </c>
      <c r="L547" s="313">
        <v>0.96046785423782</v>
      </c>
      <c r="M547" s="313">
        <v>0.96484731895784104</v>
      </c>
    </row>
    <row r="548" spans="1:13" s="171" customFormat="1" x14ac:dyDescent="0.2">
      <c r="A548" s="128" t="s">
        <v>4497</v>
      </c>
      <c r="B548" s="313">
        <v>0.94634138062331496</v>
      </c>
      <c r="C548" s="313">
        <v>0.94713035936359702</v>
      </c>
      <c r="D548" s="313">
        <v>0.94613278826255598</v>
      </c>
      <c r="E548" s="313">
        <v>0.94549193967203504</v>
      </c>
      <c r="F548" s="313">
        <v>0.94676158050552095</v>
      </c>
      <c r="G548" s="313">
        <v>0.95086974296498805</v>
      </c>
      <c r="H548" s="313">
        <v>0.95229094540802295</v>
      </c>
      <c r="I548" s="313">
        <v>0.95472115169558003</v>
      </c>
      <c r="J548" s="313">
        <v>0.95737042926340499</v>
      </c>
      <c r="K548" s="313">
        <v>0.96199034861606203</v>
      </c>
      <c r="L548" s="313">
        <v>0.96046785423782</v>
      </c>
      <c r="M548" s="313">
        <v>0.96484731895784104</v>
      </c>
    </row>
    <row r="549" spans="1:13" s="171" customFormat="1" x14ac:dyDescent="0.2">
      <c r="A549" s="128" t="s">
        <v>4498</v>
      </c>
      <c r="B549" s="313">
        <v>0.94634138062331496</v>
      </c>
      <c r="C549" s="313">
        <v>0.94713035936359702</v>
      </c>
      <c r="D549" s="313">
        <v>0.94613278826255598</v>
      </c>
      <c r="E549" s="313">
        <v>0.94549193967203504</v>
      </c>
      <c r="F549" s="313">
        <v>0.94676158050552095</v>
      </c>
      <c r="G549" s="313">
        <v>0.95086974296498805</v>
      </c>
      <c r="H549" s="313">
        <v>0.95229094540802295</v>
      </c>
      <c r="I549" s="313">
        <v>0.95472115169558003</v>
      </c>
      <c r="J549" s="313">
        <v>0.95737042926340499</v>
      </c>
      <c r="K549" s="313">
        <v>0.96199034861606203</v>
      </c>
      <c r="L549" s="313">
        <v>0.96046785423782</v>
      </c>
      <c r="M549" s="313">
        <v>0.96484731895784104</v>
      </c>
    </row>
    <row r="550" spans="1:13" s="171" customFormat="1" x14ac:dyDescent="0.2">
      <c r="A550" s="128" t="s">
        <v>4499</v>
      </c>
      <c r="B550" s="313">
        <v>0.94634138062331496</v>
      </c>
      <c r="C550" s="313">
        <v>0.94713035936359702</v>
      </c>
      <c r="D550" s="313">
        <v>0.94613278826255598</v>
      </c>
      <c r="E550" s="313">
        <v>0.94549193967203504</v>
      </c>
      <c r="F550" s="313">
        <v>0.94676158050552095</v>
      </c>
      <c r="G550" s="313">
        <v>0.95086974296498805</v>
      </c>
      <c r="H550" s="313">
        <v>0.95229094540802295</v>
      </c>
      <c r="I550" s="313">
        <v>0.95472115169558003</v>
      </c>
      <c r="J550" s="313">
        <v>0.95737042926340499</v>
      </c>
      <c r="K550" s="313">
        <v>0.96199034861606203</v>
      </c>
      <c r="L550" s="313">
        <v>0.96046785423782</v>
      </c>
      <c r="M550" s="313">
        <v>0.96484731895784104</v>
      </c>
    </row>
    <row r="551" spans="1:13" s="171" customFormat="1" x14ac:dyDescent="0.2">
      <c r="A551" s="128" t="s">
        <v>4500</v>
      </c>
      <c r="B551" s="313">
        <v>0.94634138062331496</v>
      </c>
      <c r="C551" s="313">
        <v>0.94713035936359702</v>
      </c>
      <c r="D551" s="313">
        <v>0.94613278826255598</v>
      </c>
      <c r="E551" s="313">
        <v>0.94549193967203504</v>
      </c>
      <c r="F551" s="313">
        <v>0.94676158050552095</v>
      </c>
      <c r="G551" s="313">
        <v>0.95086974296498805</v>
      </c>
      <c r="H551" s="313">
        <v>0.95229094540802295</v>
      </c>
      <c r="I551" s="313">
        <v>0.95472115169558003</v>
      </c>
      <c r="J551" s="313">
        <v>0.95737042926340499</v>
      </c>
      <c r="K551" s="313">
        <v>0.96199034861606203</v>
      </c>
      <c r="L551" s="313">
        <v>0.96046785423782</v>
      </c>
      <c r="M551" s="313">
        <v>0.96484731895784104</v>
      </c>
    </row>
    <row r="552" spans="1:13" s="171" customFormat="1" x14ac:dyDescent="0.2">
      <c r="A552" s="128" t="s">
        <v>4501</v>
      </c>
      <c r="B552" s="313">
        <v>0.94634138062331496</v>
      </c>
      <c r="C552" s="313">
        <v>0.94713035936359702</v>
      </c>
      <c r="D552" s="313">
        <v>0.94613278826255598</v>
      </c>
      <c r="E552" s="313">
        <v>0.94549193967203504</v>
      </c>
      <c r="F552" s="313">
        <v>0.94676158050552095</v>
      </c>
      <c r="G552" s="313">
        <v>0.95086974296498805</v>
      </c>
      <c r="H552" s="313">
        <v>0.95229094540802295</v>
      </c>
      <c r="I552" s="313">
        <v>0.95472115169558003</v>
      </c>
      <c r="J552" s="313">
        <v>0.95737042926340499</v>
      </c>
      <c r="K552" s="313">
        <v>0.96199034861606203</v>
      </c>
      <c r="L552" s="313">
        <v>0.96046785423782</v>
      </c>
      <c r="M552" s="313">
        <v>0.96484731895784104</v>
      </c>
    </row>
    <row r="553" spans="1:13" x14ac:dyDescent="0.2">
      <c r="A553" s="27" t="s">
        <v>4502</v>
      </c>
      <c r="B553" s="313">
        <v>946.34138062331499</v>
      </c>
      <c r="C553" s="313">
        <v>947.13035936359699</v>
      </c>
      <c r="D553" s="313">
        <v>946.13278826255601</v>
      </c>
      <c r="E553" s="313">
        <v>945.49193967203496</v>
      </c>
      <c r="F553" s="313">
        <v>946.76158050552101</v>
      </c>
      <c r="G553" s="313">
        <v>950.86974296498795</v>
      </c>
      <c r="H553" s="313">
        <v>952.29094540802305</v>
      </c>
      <c r="I553" s="313">
        <v>954.72115169558003</v>
      </c>
      <c r="J553" s="313">
        <v>957.37042926340496</v>
      </c>
      <c r="K553" s="313">
        <v>961.99034861606197</v>
      </c>
      <c r="L553" s="313">
        <v>960.46785423782001</v>
      </c>
      <c r="M553" s="313">
        <v>964.84731895784103</v>
      </c>
    </row>
    <row r="554" spans="1:13" s="171" customFormat="1" x14ac:dyDescent="0.2">
      <c r="A554" s="128" t="s">
        <v>4503</v>
      </c>
      <c r="B554" s="313">
        <v>0.94634138062331496</v>
      </c>
      <c r="C554" s="313">
        <v>0.94713035936359702</v>
      </c>
      <c r="D554" s="313">
        <v>0.94613278826255598</v>
      </c>
      <c r="E554" s="313">
        <v>0.94549193967203504</v>
      </c>
      <c r="F554" s="313">
        <v>0.94676158050552095</v>
      </c>
      <c r="G554" s="313">
        <v>0.95086974296498805</v>
      </c>
      <c r="H554" s="313">
        <v>0.95229094540802295</v>
      </c>
      <c r="I554" s="313">
        <v>0.95472115169558003</v>
      </c>
      <c r="J554" s="313">
        <v>0.95737042926340499</v>
      </c>
      <c r="K554" s="313">
        <v>0.96199034861606203</v>
      </c>
      <c r="L554" s="313">
        <v>0.96046785423782</v>
      </c>
      <c r="M554" s="313">
        <v>0.96484731895784104</v>
      </c>
    </row>
    <row r="555" spans="1:13" s="171" customFormat="1" x14ac:dyDescent="0.2">
      <c r="A555" s="172" t="s">
        <v>4504</v>
      </c>
      <c r="B555" s="313">
        <v>0</v>
      </c>
      <c r="C555" s="313">
        <v>0</v>
      </c>
      <c r="D555" s="313">
        <v>0</v>
      </c>
      <c r="E555" s="313">
        <v>0</v>
      </c>
      <c r="F555" s="313">
        <v>0</v>
      </c>
      <c r="G555" s="313">
        <v>0</v>
      </c>
      <c r="H555" s="313">
        <v>0</v>
      </c>
      <c r="I555" s="313">
        <v>0</v>
      </c>
      <c r="J555" s="313">
        <v>0</v>
      </c>
      <c r="K555" s="313">
        <v>0</v>
      </c>
      <c r="L555" s="313">
        <v>0</v>
      </c>
      <c r="M555" s="313">
        <v>0</v>
      </c>
    </row>
    <row r="556" spans="1:13" s="171" customFormat="1" x14ac:dyDescent="0.2">
      <c r="A556" s="128" t="s">
        <v>4505</v>
      </c>
      <c r="B556" s="313">
        <v>0.96779000000000004</v>
      </c>
      <c r="C556" s="313">
        <v>0.96779000000000004</v>
      </c>
      <c r="D556" s="313">
        <v>0.96779000000000004</v>
      </c>
      <c r="E556" s="313">
        <v>0.96779000000000004</v>
      </c>
      <c r="F556" s="313">
        <v>0.96779000000000004</v>
      </c>
      <c r="G556" s="313">
        <v>0.96779000000000004</v>
      </c>
      <c r="H556" s="313">
        <v>0.96779000000000004</v>
      </c>
      <c r="I556" s="313">
        <v>0.96779000000000004</v>
      </c>
      <c r="J556" s="313">
        <v>0.96779000000000004</v>
      </c>
      <c r="K556" s="313">
        <v>0.96779000000000004</v>
      </c>
      <c r="L556" s="313">
        <v>0.96779000000000004</v>
      </c>
      <c r="M556" s="313">
        <v>0.96779000000000004</v>
      </c>
    </row>
    <row r="557" spans="1:13" s="171" customFormat="1" x14ac:dyDescent="0.2">
      <c r="A557" s="128" t="s">
        <v>4506</v>
      </c>
      <c r="B557" s="313">
        <v>0.96779000000000004</v>
      </c>
      <c r="C557" s="313">
        <v>0.96779000000000004</v>
      </c>
      <c r="D557" s="313">
        <v>0.96779000000000004</v>
      </c>
      <c r="E557" s="313">
        <v>0.96779000000000004</v>
      </c>
      <c r="F557" s="313">
        <v>0.96779000000000004</v>
      </c>
      <c r="G557" s="313">
        <v>0.96779000000000004</v>
      </c>
      <c r="H557" s="313">
        <v>0.96779000000000004</v>
      </c>
      <c r="I557" s="313">
        <v>0.96779000000000004</v>
      </c>
      <c r="J557" s="313">
        <v>0.96779000000000004</v>
      </c>
      <c r="K557" s="313">
        <v>0.96779000000000004</v>
      </c>
      <c r="L557" s="313">
        <v>0.96779000000000004</v>
      </c>
      <c r="M557" s="313">
        <v>0.96779000000000004</v>
      </c>
    </row>
    <row r="558" spans="1:13" s="171" customFormat="1" x14ac:dyDescent="0.2">
      <c r="A558" s="128" t="s">
        <v>4507</v>
      </c>
      <c r="B558" s="313">
        <v>0.96779000000000004</v>
      </c>
      <c r="C558" s="313">
        <v>0.96779000000000004</v>
      </c>
      <c r="D558" s="313">
        <v>0.96779000000000004</v>
      </c>
      <c r="E558" s="313">
        <v>0.96779000000000004</v>
      </c>
      <c r="F558" s="313">
        <v>0.96779000000000004</v>
      </c>
      <c r="G558" s="313">
        <v>0.96779000000000004</v>
      </c>
      <c r="H558" s="313">
        <v>0.96779000000000004</v>
      </c>
      <c r="I558" s="313">
        <v>0.96779000000000004</v>
      </c>
      <c r="J558" s="313">
        <v>0.96779000000000004</v>
      </c>
      <c r="K558" s="313">
        <v>0.96779000000000004</v>
      </c>
      <c r="L558" s="313">
        <v>0.96779000000000004</v>
      </c>
      <c r="M558" s="313">
        <v>0.96779000000000004</v>
      </c>
    </row>
    <row r="559" spans="1:13" s="171" customFormat="1" x14ac:dyDescent="0.2">
      <c r="A559" s="128" t="s">
        <v>4508</v>
      </c>
      <c r="B559" s="313">
        <v>0.96779000000000004</v>
      </c>
      <c r="C559" s="313">
        <v>0.96779000000000004</v>
      </c>
      <c r="D559" s="313">
        <v>0.96779000000000004</v>
      </c>
      <c r="E559" s="313">
        <v>0.96779000000000004</v>
      </c>
      <c r="F559" s="313">
        <v>0.96779000000000004</v>
      </c>
      <c r="G559" s="313">
        <v>0.96779000000000004</v>
      </c>
      <c r="H559" s="313">
        <v>0.96779000000000004</v>
      </c>
      <c r="I559" s="313">
        <v>0.96779000000000004</v>
      </c>
      <c r="J559" s="313">
        <v>0.96779000000000004</v>
      </c>
      <c r="K559" s="313">
        <v>0.96779000000000004</v>
      </c>
      <c r="L559" s="313">
        <v>0.96779000000000004</v>
      </c>
      <c r="M559" s="313">
        <v>0.96779000000000004</v>
      </c>
    </row>
    <row r="560" spans="1:13" s="171" customFormat="1" x14ac:dyDescent="0.2">
      <c r="A560" s="172" t="s">
        <v>4509</v>
      </c>
      <c r="B560" s="313">
        <v>0</v>
      </c>
      <c r="C560" s="313">
        <v>0</v>
      </c>
      <c r="D560" s="313">
        <v>0</v>
      </c>
      <c r="E560" s="313">
        <v>0</v>
      </c>
      <c r="F560" s="313">
        <v>0</v>
      </c>
      <c r="G560" s="313">
        <v>0</v>
      </c>
      <c r="H560" s="313">
        <v>0</v>
      </c>
      <c r="I560" s="313">
        <v>0</v>
      </c>
      <c r="J560" s="313">
        <v>0</v>
      </c>
      <c r="K560" s="313">
        <v>0</v>
      </c>
      <c r="L560" s="313">
        <v>0</v>
      </c>
      <c r="M560" s="313">
        <v>0</v>
      </c>
    </row>
    <row r="561" spans="1:13" s="171" customFormat="1" x14ac:dyDescent="0.2">
      <c r="A561" s="128" t="s">
        <v>4510</v>
      </c>
      <c r="B561" s="313">
        <v>1</v>
      </c>
      <c r="C561" s="313">
        <v>1</v>
      </c>
      <c r="D561" s="313">
        <v>1</v>
      </c>
      <c r="E561" s="313">
        <v>1</v>
      </c>
      <c r="F561" s="313">
        <v>1</v>
      </c>
      <c r="G561" s="313">
        <v>1</v>
      </c>
      <c r="H561" s="313">
        <v>1</v>
      </c>
      <c r="I561" s="313">
        <v>1</v>
      </c>
      <c r="J561" s="313">
        <v>1</v>
      </c>
      <c r="K561" s="313">
        <v>1</v>
      </c>
      <c r="L561" s="313">
        <v>1</v>
      </c>
      <c r="M561" s="313">
        <v>1</v>
      </c>
    </row>
    <row r="562" spans="1:13" s="171" customFormat="1" x14ac:dyDescent="0.2">
      <c r="A562" s="128" t="s">
        <v>4511</v>
      </c>
      <c r="B562" s="313">
        <v>1</v>
      </c>
      <c r="C562" s="313">
        <v>1</v>
      </c>
      <c r="D562" s="313">
        <v>1</v>
      </c>
      <c r="E562" s="313">
        <v>1</v>
      </c>
      <c r="F562" s="313">
        <v>1</v>
      </c>
      <c r="G562" s="313">
        <v>1</v>
      </c>
      <c r="H562" s="313">
        <v>1</v>
      </c>
      <c r="I562" s="313">
        <v>1</v>
      </c>
      <c r="J562" s="313">
        <v>1</v>
      </c>
      <c r="K562" s="313">
        <v>1</v>
      </c>
      <c r="L562" s="313">
        <v>1</v>
      </c>
      <c r="M562" s="313">
        <v>1</v>
      </c>
    </row>
    <row r="563" spans="1:13" s="171" customFormat="1" x14ac:dyDescent="0.2">
      <c r="A563" s="128" t="s">
        <v>4512</v>
      </c>
      <c r="B563" s="313">
        <v>1</v>
      </c>
      <c r="C563" s="313">
        <v>1</v>
      </c>
      <c r="D563" s="313">
        <v>1</v>
      </c>
      <c r="E563" s="313">
        <v>1</v>
      </c>
      <c r="F563" s="313">
        <v>1</v>
      </c>
      <c r="G563" s="313">
        <v>1</v>
      </c>
      <c r="H563" s="313">
        <v>1</v>
      </c>
      <c r="I563" s="313">
        <v>1</v>
      </c>
      <c r="J563" s="313">
        <v>1</v>
      </c>
      <c r="K563" s="313">
        <v>1</v>
      </c>
      <c r="L563" s="313">
        <v>1</v>
      </c>
      <c r="M563" s="313">
        <v>1</v>
      </c>
    </row>
    <row r="564" spans="1:13" s="171" customFormat="1" x14ac:dyDescent="0.2">
      <c r="A564" s="128" t="s">
        <v>4513</v>
      </c>
      <c r="B564" s="313">
        <v>1</v>
      </c>
      <c r="C564" s="313">
        <v>1</v>
      </c>
      <c r="D564" s="313">
        <v>1</v>
      </c>
      <c r="E564" s="313">
        <v>1</v>
      </c>
      <c r="F564" s="313">
        <v>1</v>
      </c>
      <c r="G564" s="313">
        <v>1</v>
      </c>
      <c r="H564" s="313">
        <v>1</v>
      </c>
      <c r="I564" s="313">
        <v>1</v>
      </c>
      <c r="J564" s="313">
        <v>1</v>
      </c>
      <c r="K564" s="313">
        <v>1</v>
      </c>
      <c r="L564" s="313">
        <v>1</v>
      </c>
      <c r="M564" s="313">
        <v>1</v>
      </c>
    </row>
    <row r="565" spans="1:13" s="171" customFormat="1" x14ac:dyDescent="0.2">
      <c r="A565" s="172" t="s">
        <v>4514</v>
      </c>
      <c r="B565" s="313">
        <v>0</v>
      </c>
      <c r="C565" s="313">
        <v>0</v>
      </c>
      <c r="D565" s="313">
        <v>0</v>
      </c>
      <c r="E565" s="313">
        <v>0</v>
      </c>
      <c r="F565" s="313">
        <v>0</v>
      </c>
      <c r="G565" s="313">
        <v>0</v>
      </c>
      <c r="H565" s="313">
        <v>0</v>
      </c>
      <c r="I565" s="313">
        <v>0</v>
      </c>
      <c r="J565" s="313">
        <v>0</v>
      </c>
      <c r="K565" s="313">
        <v>0</v>
      </c>
      <c r="L565" s="313">
        <v>0</v>
      </c>
      <c r="M565" s="313">
        <v>0</v>
      </c>
    </row>
    <row r="566" spans="1:13" s="171" customFormat="1" x14ac:dyDescent="0.2">
      <c r="A566" s="128" t="s">
        <v>4515</v>
      </c>
      <c r="B566" s="313">
        <v>1</v>
      </c>
      <c r="C566" s="313">
        <v>1</v>
      </c>
      <c r="D566" s="313">
        <v>1</v>
      </c>
      <c r="E566" s="313">
        <v>1</v>
      </c>
      <c r="F566" s="313">
        <v>1</v>
      </c>
      <c r="G566" s="313">
        <v>1</v>
      </c>
      <c r="H566" s="313">
        <v>1</v>
      </c>
      <c r="I566" s="313">
        <v>1</v>
      </c>
      <c r="J566" s="313">
        <v>1</v>
      </c>
      <c r="K566" s="313">
        <v>1</v>
      </c>
      <c r="L566" s="313">
        <v>1</v>
      </c>
      <c r="M566" s="313">
        <v>1</v>
      </c>
    </row>
    <row r="567" spans="1:13" s="171" customFormat="1" x14ac:dyDescent="0.2">
      <c r="A567" s="128" t="s">
        <v>4516</v>
      </c>
      <c r="B567" s="313">
        <v>1</v>
      </c>
      <c r="C567" s="313">
        <v>1</v>
      </c>
      <c r="D567" s="313">
        <v>1</v>
      </c>
      <c r="E567" s="313">
        <v>1</v>
      </c>
      <c r="F567" s="313">
        <v>1</v>
      </c>
      <c r="G567" s="313">
        <v>1</v>
      </c>
      <c r="H567" s="313">
        <v>1</v>
      </c>
      <c r="I567" s="313">
        <v>1</v>
      </c>
      <c r="J567" s="313">
        <v>1</v>
      </c>
      <c r="K567" s="313">
        <v>1</v>
      </c>
      <c r="L567" s="313">
        <v>1</v>
      </c>
      <c r="M567" s="313">
        <v>1</v>
      </c>
    </row>
    <row r="568" spans="1:13" s="171" customFormat="1" x14ac:dyDescent="0.2">
      <c r="A568" s="172" t="s">
        <v>4517</v>
      </c>
      <c r="B568" s="313">
        <v>0</v>
      </c>
      <c r="C568" s="313">
        <v>0</v>
      </c>
      <c r="D568" s="313">
        <v>0</v>
      </c>
      <c r="E568" s="313">
        <v>0</v>
      </c>
      <c r="F568" s="313">
        <v>0</v>
      </c>
      <c r="G568" s="313">
        <v>0</v>
      </c>
      <c r="H568" s="313">
        <v>0</v>
      </c>
      <c r="I568" s="313">
        <v>0</v>
      </c>
      <c r="J568" s="313">
        <v>0</v>
      </c>
      <c r="K568" s="313">
        <v>0</v>
      </c>
      <c r="L568" s="313">
        <v>0</v>
      </c>
      <c r="M568" s="313">
        <v>0</v>
      </c>
    </row>
    <row r="569" spans="1:13" s="171" customFormat="1" x14ac:dyDescent="0.2">
      <c r="A569" s="172" t="s">
        <v>4518</v>
      </c>
      <c r="B569" s="313">
        <v>0</v>
      </c>
      <c r="C569" s="313">
        <v>0</v>
      </c>
      <c r="D569" s="313">
        <v>0</v>
      </c>
      <c r="E569" s="313">
        <v>0</v>
      </c>
      <c r="F569" s="313">
        <v>0</v>
      </c>
      <c r="G569" s="313">
        <v>0</v>
      </c>
      <c r="H569" s="313">
        <v>0</v>
      </c>
      <c r="I569" s="313">
        <v>0</v>
      </c>
      <c r="J569" s="313">
        <v>0</v>
      </c>
      <c r="K569" s="313">
        <v>0</v>
      </c>
      <c r="L569" s="313">
        <v>0</v>
      </c>
      <c r="M569" s="313">
        <v>0</v>
      </c>
    </row>
    <row r="570" spans="1:13" x14ac:dyDescent="0.2">
      <c r="A570" s="27" t="s">
        <v>4519</v>
      </c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</row>
    <row r="571" spans="1:13" x14ac:dyDescent="0.2">
      <c r="A571" s="30" t="s">
        <v>4520</v>
      </c>
      <c r="B571" s="313"/>
      <c r="C571" s="313"/>
      <c r="D571" s="313"/>
      <c r="E571" s="313"/>
      <c r="F571" s="313"/>
      <c r="G571" s="313"/>
      <c r="H571" s="313"/>
      <c r="I571" s="313"/>
      <c r="J571" s="313"/>
      <c r="K571" s="313"/>
      <c r="L571" s="313"/>
      <c r="M571" s="313"/>
    </row>
    <row r="572" spans="1:13" s="330" customFormat="1" x14ac:dyDescent="0.2">
      <c r="A572" s="328" t="s">
        <v>4521</v>
      </c>
      <c r="B572" s="329">
        <v>730.63134359796595</v>
      </c>
      <c r="C572" s="329">
        <v>730.58981468011996</v>
      </c>
      <c r="D572" s="329">
        <v>730.53796302947603</v>
      </c>
      <c r="E572" s="329">
        <v>730.48696597768901</v>
      </c>
      <c r="F572" s="329">
        <v>730.44500454539195</v>
      </c>
      <c r="G572" s="329">
        <v>730.40546889618395</v>
      </c>
      <c r="H572" s="329">
        <v>730.36815381708595</v>
      </c>
      <c r="I572" s="329">
        <v>730.331894700519</v>
      </c>
      <c r="J572" s="329">
        <v>730.28674563043603</v>
      </c>
      <c r="K572" s="329">
        <v>730.23853464679803</v>
      </c>
      <c r="L572" s="329">
        <v>730.18186433554297</v>
      </c>
      <c r="M572" s="335">
        <v>73.012957592193203</v>
      </c>
    </row>
    <row r="573" spans="1:13" s="171" customFormat="1" x14ac:dyDescent="0.2">
      <c r="A573" s="128" t="s">
        <v>4522</v>
      </c>
      <c r="B573" s="313">
        <v>0.94634138062331496</v>
      </c>
      <c r="C573" s="313">
        <v>0.94713035936359702</v>
      </c>
      <c r="D573" s="313">
        <v>0.94613278826255598</v>
      </c>
      <c r="E573" s="313">
        <v>0.94549193967203504</v>
      </c>
      <c r="F573" s="313">
        <v>0.94676158050552095</v>
      </c>
      <c r="G573" s="313">
        <v>0.95086974296498805</v>
      </c>
      <c r="H573" s="313">
        <v>0.95229094540802295</v>
      </c>
      <c r="I573" s="313">
        <v>0.95472115169558003</v>
      </c>
      <c r="J573" s="313">
        <v>0.95737042926340499</v>
      </c>
      <c r="K573" s="313">
        <v>0.96199034861606203</v>
      </c>
      <c r="L573" s="313">
        <v>0.96046785423782</v>
      </c>
      <c r="M573" s="313">
        <v>0.96484731895784104</v>
      </c>
    </row>
    <row r="574" spans="1:13" s="171" customFormat="1" x14ac:dyDescent="0.2">
      <c r="A574" s="128" t="s">
        <v>4523</v>
      </c>
      <c r="B574" s="313">
        <v>0.94634138062331496</v>
      </c>
      <c r="C574" s="313">
        <v>0.94713035936359702</v>
      </c>
      <c r="D574" s="313">
        <v>0.94613278826255598</v>
      </c>
      <c r="E574" s="313">
        <v>0.94549193967203504</v>
      </c>
      <c r="F574" s="313">
        <v>0.94676158050552095</v>
      </c>
      <c r="G574" s="313">
        <v>0.95086974296498805</v>
      </c>
      <c r="H574" s="313">
        <v>0.95229094540802295</v>
      </c>
      <c r="I574" s="313">
        <v>0.95472115169558003</v>
      </c>
      <c r="J574" s="313">
        <v>0.95737042926340499</v>
      </c>
      <c r="K574" s="313">
        <v>0.96199034861606203</v>
      </c>
      <c r="L574" s="313">
        <v>0.96046785423782</v>
      </c>
      <c r="M574" s="313">
        <v>0.96484731895784104</v>
      </c>
    </row>
    <row r="575" spans="1:13" s="171" customFormat="1" x14ac:dyDescent="0.2">
      <c r="A575" s="172" t="s">
        <v>4524</v>
      </c>
      <c r="B575" s="313">
        <v>0</v>
      </c>
      <c r="C575" s="313">
        <v>0</v>
      </c>
      <c r="D575" s="313">
        <v>0</v>
      </c>
      <c r="E575" s="313">
        <v>0</v>
      </c>
      <c r="F575" s="313">
        <v>0</v>
      </c>
      <c r="G575" s="313">
        <v>0</v>
      </c>
      <c r="H575" s="313">
        <v>0</v>
      </c>
      <c r="I575" s="313">
        <v>0</v>
      </c>
      <c r="J575" s="313">
        <v>0</v>
      </c>
      <c r="K575" s="313">
        <v>0</v>
      </c>
      <c r="L575" s="313">
        <v>0</v>
      </c>
      <c r="M575" s="313">
        <v>0</v>
      </c>
    </row>
    <row r="576" spans="1:13" s="171" customFormat="1" x14ac:dyDescent="0.2">
      <c r="A576" s="128" t="s">
        <v>4525</v>
      </c>
      <c r="B576" s="313">
        <v>0.94634138062331496</v>
      </c>
      <c r="C576" s="313">
        <v>0.94713035936359702</v>
      </c>
      <c r="D576" s="313">
        <v>0.94613278826255598</v>
      </c>
      <c r="E576" s="313">
        <v>0.94549193967203504</v>
      </c>
      <c r="F576" s="313">
        <v>0.94676158050552095</v>
      </c>
      <c r="G576" s="313">
        <v>0.95086974296498805</v>
      </c>
      <c r="H576" s="313">
        <v>0.95229094540802295</v>
      </c>
      <c r="I576" s="313">
        <v>0.95472115169558003</v>
      </c>
      <c r="J576" s="313">
        <v>0.95737042926340499</v>
      </c>
      <c r="K576" s="313">
        <v>0.96199034861606203</v>
      </c>
      <c r="L576" s="313">
        <v>0.96046785423782</v>
      </c>
      <c r="M576" s="313">
        <v>0.96484731895784104</v>
      </c>
    </row>
    <row r="577" spans="1:13" s="353" customFormat="1" x14ac:dyDescent="0.2">
      <c r="A577" s="351" t="s">
        <v>4526</v>
      </c>
      <c r="B577" s="352">
        <v>0.94634138062331496</v>
      </c>
      <c r="C577" s="352">
        <v>0.94713035936359702</v>
      </c>
      <c r="D577" s="352">
        <v>0.94613278826255598</v>
      </c>
      <c r="E577" s="352">
        <v>0.94549193967203504</v>
      </c>
      <c r="F577" s="352">
        <v>0.94676158050552095</v>
      </c>
      <c r="G577" s="352">
        <v>0.95086974296498805</v>
      </c>
      <c r="H577" s="352">
        <v>0.95229094540802295</v>
      </c>
      <c r="I577" s="352">
        <v>0.95472115169558003</v>
      </c>
      <c r="J577" s="352">
        <v>0.95737042926340499</v>
      </c>
      <c r="K577" s="352">
        <v>0.96199034861606203</v>
      </c>
      <c r="L577" s="352">
        <v>0.96046785423782</v>
      </c>
      <c r="M577" s="352">
        <v>0.96484731895784104</v>
      </c>
    </row>
    <row r="578" spans="1:13" s="171" customFormat="1" x14ac:dyDescent="0.2">
      <c r="A578" s="128" t="s">
        <v>4527</v>
      </c>
      <c r="B578" s="313">
        <v>0.94634138062331496</v>
      </c>
      <c r="C578" s="313">
        <v>0.94713035936359702</v>
      </c>
      <c r="D578" s="313">
        <v>0.94613278826255598</v>
      </c>
      <c r="E578" s="313">
        <v>0.94549193967203504</v>
      </c>
      <c r="F578" s="313">
        <v>0.94676158050552095</v>
      </c>
      <c r="G578" s="313">
        <v>0.95086974296498805</v>
      </c>
      <c r="H578" s="313">
        <v>0.95229094540802295</v>
      </c>
      <c r="I578" s="313">
        <v>0.95472115169558003</v>
      </c>
      <c r="J578" s="313">
        <v>0.95737042926340499</v>
      </c>
      <c r="K578" s="313">
        <v>0.96199034861606203</v>
      </c>
      <c r="L578" s="313">
        <v>0.96046785423782</v>
      </c>
      <c r="M578" s="313">
        <v>0.96484731895784104</v>
      </c>
    </row>
    <row r="579" spans="1:13" s="171" customFormat="1" x14ac:dyDescent="0.2">
      <c r="A579" s="128" t="s">
        <v>4528</v>
      </c>
      <c r="B579" s="313">
        <v>0.94634138062331496</v>
      </c>
      <c r="C579" s="313">
        <v>0.94713035936359702</v>
      </c>
      <c r="D579" s="313">
        <v>0.94613278826255598</v>
      </c>
      <c r="E579" s="313">
        <v>0.94549193967203504</v>
      </c>
      <c r="F579" s="313">
        <v>0.94676158050552095</v>
      </c>
      <c r="G579" s="313">
        <v>0.95086974296498805</v>
      </c>
      <c r="H579" s="313">
        <v>0.95229094540802295</v>
      </c>
      <c r="I579" s="313">
        <v>0.95472115169558003</v>
      </c>
      <c r="J579" s="313">
        <v>0.95737042926340499</v>
      </c>
      <c r="K579" s="313">
        <v>0.96199034861606203</v>
      </c>
      <c r="L579" s="313">
        <v>0.96046785423782</v>
      </c>
      <c r="M579" s="313">
        <v>0.96484731895784104</v>
      </c>
    </row>
    <row r="580" spans="1:13" s="171" customFormat="1" x14ac:dyDescent="0.2">
      <c r="A580" s="128" t="s">
        <v>4529</v>
      </c>
      <c r="B580" s="313">
        <v>0.94634138062331496</v>
      </c>
      <c r="C580" s="313">
        <v>0.94713035936359702</v>
      </c>
      <c r="D580" s="313">
        <v>0.94613278826255598</v>
      </c>
      <c r="E580" s="313">
        <v>0.94549193967203504</v>
      </c>
      <c r="F580" s="313">
        <v>0.94676158050552095</v>
      </c>
      <c r="G580" s="313">
        <v>0.95086974296498805</v>
      </c>
      <c r="H580" s="313">
        <v>0.95229094540802295</v>
      </c>
      <c r="I580" s="313">
        <v>0.95472115169558003</v>
      </c>
      <c r="J580" s="313">
        <v>0.95737042926340499</v>
      </c>
      <c r="K580" s="313">
        <v>0.96199034861606203</v>
      </c>
      <c r="L580" s="313">
        <v>0.96046785423782</v>
      </c>
      <c r="M580" s="313">
        <v>0.96484731895784104</v>
      </c>
    </row>
    <row r="581" spans="1:13" s="344" customFormat="1" x14ac:dyDescent="0.2">
      <c r="A581" s="342" t="s">
        <v>4530</v>
      </c>
      <c r="B581" s="343">
        <v>0.92759227941755296</v>
      </c>
      <c r="C581" s="343">
        <v>0.92767329843766</v>
      </c>
      <c r="D581" s="343">
        <v>0.92771246101518201</v>
      </c>
      <c r="E581" s="343">
        <v>0.92786000116252298</v>
      </c>
      <c r="F581" s="343">
        <v>0.92804172665832096</v>
      </c>
      <c r="G581" s="343">
        <v>0.928230441121356</v>
      </c>
      <c r="H581" s="343">
        <v>0.92838012582181895</v>
      </c>
      <c r="I581" s="343">
        <v>0.92853190154406196</v>
      </c>
      <c r="J581" s="343">
        <v>0.92860471426090896</v>
      </c>
      <c r="K581" s="343">
        <v>0.92866004910548805</v>
      </c>
      <c r="L581" s="343">
        <v>0.92866896887532902</v>
      </c>
      <c r="M581" s="343">
        <v>0.92870890061343303</v>
      </c>
    </row>
    <row r="582" spans="1:13" s="353" customFormat="1" x14ac:dyDescent="0.2">
      <c r="A582" s="351" t="s">
        <v>4531</v>
      </c>
      <c r="B582" s="352">
        <v>0.94634138062331496</v>
      </c>
      <c r="C582" s="352">
        <v>0.94713035936359702</v>
      </c>
      <c r="D582" s="352">
        <v>0.94613278826255598</v>
      </c>
      <c r="E582" s="352">
        <v>0.94549193967203504</v>
      </c>
      <c r="F582" s="352">
        <v>0.94676158050552095</v>
      </c>
      <c r="G582" s="352">
        <v>0.95086974296498805</v>
      </c>
      <c r="H582" s="352">
        <v>0.95229094540802295</v>
      </c>
      <c r="I582" s="352">
        <v>0.95472115169558003</v>
      </c>
      <c r="J582" s="352">
        <v>0.95737042926340499</v>
      </c>
      <c r="K582" s="352">
        <v>0.96199034861606203</v>
      </c>
      <c r="L582" s="352">
        <v>0.96046785423782</v>
      </c>
      <c r="M582" s="352">
        <v>0.96484731895784104</v>
      </c>
    </row>
    <row r="583" spans="1:13" s="171" customFormat="1" x14ac:dyDescent="0.2">
      <c r="A583" s="128" t="s">
        <v>4532</v>
      </c>
      <c r="B583" s="313">
        <v>0.94634138062331496</v>
      </c>
      <c r="C583" s="313">
        <v>0.94713035936359702</v>
      </c>
      <c r="D583" s="313">
        <v>0.94613278826255598</v>
      </c>
      <c r="E583" s="313">
        <v>0.94549193967203504</v>
      </c>
      <c r="F583" s="313">
        <v>0.94676158050552095</v>
      </c>
      <c r="G583" s="313">
        <v>0.95086974296498805</v>
      </c>
      <c r="H583" s="313">
        <v>0.95229094540802295</v>
      </c>
      <c r="I583" s="313">
        <v>0.95472115169558003</v>
      </c>
      <c r="J583" s="313">
        <v>0.95737042926340499</v>
      </c>
      <c r="K583" s="313">
        <v>0.96199034861606203</v>
      </c>
      <c r="L583" s="313">
        <v>0.96046785423782</v>
      </c>
      <c r="M583" s="313">
        <v>0.96484731895784104</v>
      </c>
    </row>
    <row r="584" spans="1:13" s="347" customFormat="1" x14ac:dyDescent="0.2">
      <c r="A584" s="345" t="s">
        <v>4533</v>
      </c>
      <c r="B584" s="346">
        <v>1</v>
      </c>
      <c r="C584" s="346">
        <v>1</v>
      </c>
      <c r="D584" s="346">
        <v>1</v>
      </c>
      <c r="E584" s="346">
        <v>1</v>
      </c>
      <c r="F584" s="346">
        <v>1</v>
      </c>
      <c r="G584" s="346">
        <v>1</v>
      </c>
      <c r="H584" s="346">
        <v>1</v>
      </c>
      <c r="I584" s="346">
        <v>1</v>
      </c>
      <c r="J584" s="346">
        <v>1</v>
      </c>
      <c r="K584" s="346">
        <v>1</v>
      </c>
      <c r="L584" s="346">
        <v>1</v>
      </c>
      <c r="M584" s="346">
        <v>1</v>
      </c>
    </row>
    <row r="585" spans="1:13" s="171" customFormat="1" x14ac:dyDescent="0.2">
      <c r="A585" s="128" t="s">
        <v>4534</v>
      </c>
      <c r="B585" s="313">
        <v>0.94634138062331496</v>
      </c>
      <c r="C585" s="313">
        <v>0.94713035936359702</v>
      </c>
      <c r="D585" s="313">
        <v>0.94613278826255598</v>
      </c>
      <c r="E585" s="313">
        <v>0.94549193967203504</v>
      </c>
      <c r="F585" s="313">
        <v>0.94676158050552095</v>
      </c>
      <c r="G585" s="313">
        <v>0.95086974296498805</v>
      </c>
      <c r="H585" s="313">
        <v>0.95229094540802295</v>
      </c>
      <c r="I585" s="313">
        <v>0.95472115169558003</v>
      </c>
      <c r="J585" s="313">
        <v>0.95737042926340499</v>
      </c>
      <c r="K585" s="313">
        <v>0.96199034861606203</v>
      </c>
      <c r="L585" s="313">
        <v>0.96046785423782</v>
      </c>
      <c r="M585" s="313">
        <v>0.96484731895784104</v>
      </c>
    </row>
    <row r="586" spans="1:13" s="171" customFormat="1" x14ac:dyDescent="0.2">
      <c r="A586" s="128" t="s">
        <v>4535</v>
      </c>
      <c r="B586" s="313">
        <v>0.94634138062331496</v>
      </c>
      <c r="C586" s="313">
        <v>0.94713035936359702</v>
      </c>
      <c r="D586" s="313">
        <v>0.94613278826255598</v>
      </c>
      <c r="E586" s="313">
        <v>0.94549193967203504</v>
      </c>
      <c r="F586" s="313">
        <v>0.94676158050552095</v>
      </c>
      <c r="G586" s="313">
        <v>0.95086974296498805</v>
      </c>
      <c r="H586" s="313">
        <v>0.95229094540802295</v>
      </c>
      <c r="I586" s="313">
        <v>0.95472115169558003</v>
      </c>
      <c r="J586" s="313">
        <v>0.95737042926340499</v>
      </c>
      <c r="K586" s="313">
        <v>0.96199034861606203</v>
      </c>
      <c r="L586" s="313">
        <v>0.96046785423782</v>
      </c>
      <c r="M586" s="313">
        <v>0.96484731895784104</v>
      </c>
    </row>
    <row r="587" spans="1:13" s="171" customFormat="1" x14ac:dyDescent="0.2">
      <c r="A587" s="128" t="s">
        <v>4536</v>
      </c>
      <c r="B587" s="313">
        <v>0.94634138062331496</v>
      </c>
      <c r="C587" s="313">
        <v>0.94713035936359702</v>
      </c>
      <c r="D587" s="313">
        <v>0.94613278826255598</v>
      </c>
      <c r="E587" s="313">
        <v>0.94549193967203504</v>
      </c>
      <c r="F587" s="313">
        <v>0.94676158050552095</v>
      </c>
      <c r="G587" s="313">
        <v>0.95086974296498805</v>
      </c>
      <c r="H587" s="313">
        <v>0.95229094540802295</v>
      </c>
      <c r="I587" s="313">
        <v>0.95472115169558003</v>
      </c>
      <c r="J587" s="313">
        <v>0.95737042926340499</v>
      </c>
      <c r="K587" s="313">
        <v>0.96199034861606203</v>
      </c>
      <c r="L587" s="313">
        <v>0.96046785423782</v>
      </c>
      <c r="M587" s="313">
        <v>0.96484731895784104</v>
      </c>
    </row>
    <row r="588" spans="1:13" s="171" customFormat="1" x14ac:dyDescent="0.2">
      <c r="A588" s="128" t="s">
        <v>4537</v>
      </c>
      <c r="B588" s="313">
        <v>0.94634138062331496</v>
      </c>
      <c r="C588" s="313">
        <v>0.94713035936359702</v>
      </c>
      <c r="D588" s="313">
        <v>0.94613278826255598</v>
      </c>
      <c r="E588" s="313">
        <v>0.94549193967203504</v>
      </c>
      <c r="F588" s="313">
        <v>0.94676158050552095</v>
      </c>
      <c r="G588" s="313">
        <v>0.95086974296498805</v>
      </c>
      <c r="H588" s="313">
        <v>0.95229094540802295</v>
      </c>
      <c r="I588" s="313">
        <v>0.95472115169558003</v>
      </c>
      <c r="J588" s="313">
        <v>0.95737042926340499</v>
      </c>
      <c r="K588" s="313">
        <v>0.96199034861606203</v>
      </c>
      <c r="L588" s="313">
        <v>0.96046785423782</v>
      </c>
      <c r="M588" s="313">
        <v>0.96484731895784104</v>
      </c>
    </row>
    <row r="589" spans="1:13" x14ac:dyDescent="0.2">
      <c r="A589" s="27" t="s">
        <v>4538</v>
      </c>
      <c r="B589" s="313">
        <v>946.34138062331499</v>
      </c>
      <c r="C589" s="313">
        <v>947.13035936359699</v>
      </c>
      <c r="D589" s="313">
        <v>946.13278826255601</v>
      </c>
      <c r="E589" s="313">
        <v>945.49193967203496</v>
      </c>
      <c r="F589" s="313">
        <v>946.76158050552101</v>
      </c>
      <c r="G589" s="313">
        <v>950.86974296498795</v>
      </c>
      <c r="H589" s="313">
        <v>952.29094540802305</v>
      </c>
      <c r="I589" s="313">
        <v>954.72115169558003</v>
      </c>
      <c r="J589" s="313">
        <v>957.37042926340496</v>
      </c>
      <c r="K589" s="313">
        <v>961.99034861606197</v>
      </c>
      <c r="L589" s="313">
        <v>960.46785423782001</v>
      </c>
      <c r="M589" s="313">
        <v>964.84731895784103</v>
      </c>
    </row>
    <row r="590" spans="1:13" s="171" customFormat="1" x14ac:dyDescent="0.2">
      <c r="A590" s="128" t="s">
        <v>4539</v>
      </c>
      <c r="B590" s="313">
        <v>0.96980824867712501</v>
      </c>
      <c r="C590" s="313">
        <v>0.96986673023919501</v>
      </c>
      <c r="D590" s="313">
        <v>0.96992498367091695</v>
      </c>
      <c r="E590" s="313">
        <v>0.97008459294470895</v>
      </c>
      <c r="F590" s="313">
        <v>0.970244215100178</v>
      </c>
      <c r="G590" s="313">
        <v>0.97040243520437097</v>
      </c>
      <c r="H590" s="313">
        <v>0.97051619697731295</v>
      </c>
      <c r="I590" s="313">
        <v>0.97063038287915604</v>
      </c>
      <c r="J590" s="313">
        <v>0.97073980483163802</v>
      </c>
      <c r="K590" s="313">
        <v>0.97083875009921305</v>
      </c>
      <c r="L590" s="313">
        <v>0.97093564423091705</v>
      </c>
      <c r="M590" s="343">
        <v>0.97103048615726195</v>
      </c>
    </row>
    <row r="591" spans="1:13" s="171" customFormat="1" x14ac:dyDescent="0.2">
      <c r="A591" s="128" t="s">
        <v>4540</v>
      </c>
      <c r="B591" s="313">
        <v>0.96980824867712501</v>
      </c>
      <c r="C591" s="313">
        <v>0.96986673023919501</v>
      </c>
      <c r="D591" s="313">
        <v>0.96992498367091695</v>
      </c>
      <c r="E591" s="313">
        <v>0.97008459294470895</v>
      </c>
      <c r="F591" s="313">
        <v>0.970244215100178</v>
      </c>
      <c r="G591" s="313">
        <v>0.97040243520437097</v>
      </c>
      <c r="H591" s="313">
        <v>0.97051619697731295</v>
      </c>
      <c r="I591" s="313">
        <v>0.97063038287915604</v>
      </c>
      <c r="J591" s="313">
        <v>0.97073980483163802</v>
      </c>
      <c r="K591" s="313">
        <v>0.97083875009921305</v>
      </c>
      <c r="L591" s="313">
        <v>0.97093564423091705</v>
      </c>
      <c r="M591" s="343">
        <v>0.97103048615726195</v>
      </c>
    </row>
    <row r="592" spans="1:13" s="171" customFormat="1" x14ac:dyDescent="0.2">
      <c r="A592" s="128" t="s">
        <v>4541</v>
      </c>
      <c r="B592" s="313">
        <v>0.96980824867712501</v>
      </c>
      <c r="C592" s="313">
        <v>0.96986673023919501</v>
      </c>
      <c r="D592" s="313">
        <v>0.96992498367091695</v>
      </c>
      <c r="E592" s="313">
        <v>0.97008459294470895</v>
      </c>
      <c r="F592" s="313">
        <v>0.970244215100178</v>
      </c>
      <c r="G592" s="313">
        <v>0.97040243520437097</v>
      </c>
      <c r="H592" s="313">
        <v>0.97051619697731295</v>
      </c>
      <c r="I592" s="313">
        <v>0.97063038287915604</v>
      </c>
      <c r="J592" s="313">
        <v>0.97073980483163802</v>
      </c>
      <c r="K592" s="313">
        <v>0.97083875009921305</v>
      </c>
      <c r="L592" s="313">
        <v>0.97093564423091705</v>
      </c>
      <c r="M592" s="343">
        <v>0.97103048615726195</v>
      </c>
    </row>
    <row r="593" spans="1:13" s="171" customFormat="1" x14ac:dyDescent="0.2">
      <c r="A593" s="128" t="s">
        <v>4542</v>
      </c>
      <c r="B593" s="313">
        <v>0.94634138062331496</v>
      </c>
      <c r="C593" s="313">
        <v>0.94713035936359702</v>
      </c>
      <c r="D593" s="313">
        <v>0.94613278826255598</v>
      </c>
      <c r="E593" s="313">
        <v>0.94549193967203504</v>
      </c>
      <c r="F593" s="313">
        <v>0.94676158050552095</v>
      </c>
      <c r="G593" s="313">
        <v>0.95086974296498805</v>
      </c>
      <c r="H593" s="313">
        <v>0.95229094540802295</v>
      </c>
      <c r="I593" s="313">
        <v>0.95472115169558003</v>
      </c>
      <c r="J593" s="313">
        <v>0.95737042926340499</v>
      </c>
      <c r="K593" s="313">
        <v>0.96199034861606203</v>
      </c>
      <c r="L593" s="313">
        <v>0.96046785423782</v>
      </c>
      <c r="M593" s="313">
        <v>0.96484731895784104</v>
      </c>
    </row>
    <row r="594" spans="1:13" s="171" customFormat="1" x14ac:dyDescent="0.2">
      <c r="A594" s="128" t="s">
        <v>4543</v>
      </c>
      <c r="B594" s="313">
        <v>0.94634138062331496</v>
      </c>
      <c r="C594" s="313">
        <v>0.94713035936359702</v>
      </c>
      <c r="D594" s="313">
        <v>0.94613278826255598</v>
      </c>
      <c r="E594" s="313">
        <v>0.94549193967203504</v>
      </c>
      <c r="F594" s="313">
        <v>0.94676158050552095</v>
      </c>
      <c r="G594" s="313">
        <v>0.95086974296498805</v>
      </c>
      <c r="H594" s="313">
        <v>0.95229094540802295</v>
      </c>
      <c r="I594" s="313">
        <v>0.95472115169558003</v>
      </c>
      <c r="J594" s="313">
        <v>0.95737042926340499</v>
      </c>
      <c r="K594" s="313">
        <v>0.96199034861606203</v>
      </c>
      <c r="L594" s="313">
        <v>0.96046785423782</v>
      </c>
      <c r="M594" s="313">
        <v>0.96484731895784104</v>
      </c>
    </row>
    <row r="595" spans="1:13" s="171" customFormat="1" x14ac:dyDescent="0.2">
      <c r="A595" s="128" t="s">
        <v>4544</v>
      </c>
      <c r="B595" s="313">
        <v>0.94634138062331496</v>
      </c>
      <c r="C595" s="313">
        <v>0.94713035936359702</v>
      </c>
      <c r="D595" s="313">
        <v>0.94613278826255598</v>
      </c>
      <c r="E595" s="313">
        <v>0.94549193967203504</v>
      </c>
      <c r="F595" s="313">
        <v>0.94676158050552095</v>
      </c>
      <c r="G595" s="313">
        <v>0.95086974296498805</v>
      </c>
      <c r="H595" s="313">
        <v>0.95229094540802295</v>
      </c>
      <c r="I595" s="313">
        <v>0.95472115169558003</v>
      </c>
      <c r="J595" s="313">
        <v>0.95737042926340499</v>
      </c>
      <c r="K595" s="313">
        <v>0.96199034861606203</v>
      </c>
      <c r="L595" s="313">
        <v>0.96046785423782</v>
      </c>
      <c r="M595" s="313">
        <v>0.96484731895784104</v>
      </c>
    </row>
    <row r="596" spans="1:13" s="353" customFormat="1" x14ac:dyDescent="0.2">
      <c r="A596" s="351" t="s">
        <v>4545</v>
      </c>
      <c r="B596" s="352">
        <v>0.94634138062331496</v>
      </c>
      <c r="C596" s="352">
        <v>0.94713035936359702</v>
      </c>
      <c r="D596" s="352">
        <v>0.94613278826255598</v>
      </c>
      <c r="E596" s="352">
        <v>0.94549193967203504</v>
      </c>
      <c r="F596" s="352">
        <v>0.94676158050552095</v>
      </c>
      <c r="G596" s="352">
        <v>0.95086974296498805</v>
      </c>
      <c r="H596" s="352">
        <v>0.95229094540802295</v>
      </c>
      <c r="I596" s="352">
        <v>0.95472115169558003</v>
      </c>
      <c r="J596" s="352">
        <v>0.95737042926340499</v>
      </c>
      <c r="K596" s="352">
        <v>0.96199034861606203</v>
      </c>
      <c r="L596" s="352">
        <v>0.96046785423782</v>
      </c>
      <c r="M596" s="352">
        <v>0.96484731895784104</v>
      </c>
    </row>
    <row r="597" spans="1:13" s="171" customFormat="1" x14ac:dyDescent="0.2">
      <c r="A597" s="128" t="s">
        <v>4546</v>
      </c>
      <c r="B597" s="313">
        <v>0.94634138062331496</v>
      </c>
      <c r="C597" s="313">
        <v>0.94713035936359702</v>
      </c>
      <c r="D597" s="313">
        <v>0.94613278826255598</v>
      </c>
      <c r="E597" s="313">
        <v>0.94549193967203504</v>
      </c>
      <c r="F597" s="313">
        <v>0.94676158050552095</v>
      </c>
      <c r="G597" s="313">
        <v>0.95086974296498805</v>
      </c>
      <c r="H597" s="313">
        <v>0.95229094540802295</v>
      </c>
      <c r="I597" s="313">
        <v>0.95472115169558003</v>
      </c>
      <c r="J597" s="313">
        <v>0.95737042926340499</v>
      </c>
      <c r="K597" s="313">
        <v>0.96199034861606203</v>
      </c>
      <c r="L597" s="313">
        <v>0.96046785423782</v>
      </c>
      <c r="M597" s="313">
        <v>0.96484731895784104</v>
      </c>
    </row>
    <row r="598" spans="1:13" s="349" customFormat="1" x14ac:dyDescent="0.2">
      <c r="A598" s="348" t="s">
        <v>4547</v>
      </c>
      <c r="B598" s="352">
        <v>1000</v>
      </c>
      <c r="C598" s="352">
        <v>1000</v>
      </c>
      <c r="D598" s="352">
        <v>1000</v>
      </c>
      <c r="E598" s="352">
        <v>1000</v>
      </c>
      <c r="F598" s="352">
        <v>1000</v>
      </c>
      <c r="G598" s="352">
        <v>1000</v>
      </c>
      <c r="H598" s="352">
        <v>1000</v>
      </c>
      <c r="I598" s="352">
        <v>1000</v>
      </c>
      <c r="J598" s="352">
        <v>1000</v>
      </c>
      <c r="K598" s="352">
        <v>1000</v>
      </c>
      <c r="L598" s="352">
        <v>1000</v>
      </c>
      <c r="M598" s="352">
        <v>1000</v>
      </c>
    </row>
    <row r="599" spans="1:13" s="349" customFormat="1" x14ac:dyDescent="0.2">
      <c r="A599" s="348" t="s">
        <v>4548</v>
      </c>
      <c r="B599" s="352">
        <v>720.41766170058497</v>
      </c>
      <c r="C599" s="352">
        <v>720.41766170058497</v>
      </c>
      <c r="D599" s="352">
        <v>720.41766170058497</v>
      </c>
      <c r="E599" s="352">
        <v>720.41766170058497</v>
      </c>
      <c r="F599" s="352">
        <v>720.41766170058497</v>
      </c>
      <c r="G599" s="352">
        <v>720.41766170058497</v>
      </c>
      <c r="H599" s="352">
        <v>720.41766170058497</v>
      </c>
      <c r="I599" s="352">
        <v>720.41766170058497</v>
      </c>
      <c r="J599" s="352">
        <v>720.41766170058497</v>
      </c>
      <c r="K599" s="352">
        <v>720.41766170058497</v>
      </c>
      <c r="L599" s="352">
        <v>720.41766170058497</v>
      </c>
      <c r="M599" s="352">
        <v>720.41766170058497</v>
      </c>
    </row>
    <row r="600" spans="1:13" s="349" customFormat="1" x14ac:dyDescent="0.2">
      <c r="A600" s="348" t="s">
        <v>4549</v>
      </c>
      <c r="B600" s="352">
        <v>1000</v>
      </c>
      <c r="C600" s="352">
        <v>1000</v>
      </c>
      <c r="D600" s="352">
        <v>1000</v>
      </c>
      <c r="E600" s="352">
        <v>1000</v>
      </c>
      <c r="F600" s="352">
        <v>1000</v>
      </c>
      <c r="G600" s="352">
        <v>1000</v>
      </c>
      <c r="H600" s="352">
        <v>1000</v>
      </c>
      <c r="I600" s="352">
        <v>1000</v>
      </c>
      <c r="J600" s="352">
        <v>1000</v>
      </c>
      <c r="K600" s="352">
        <v>1000</v>
      </c>
      <c r="L600" s="352">
        <v>1000</v>
      </c>
      <c r="M600" s="352">
        <v>1000</v>
      </c>
    </row>
    <row r="601" spans="1:13" s="344" customFormat="1" x14ac:dyDescent="0.2">
      <c r="A601" s="342" t="s">
        <v>4550</v>
      </c>
      <c r="B601" s="343">
        <v>0.94634138062331496</v>
      </c>
      <c r="C601" s="343">
        <v>0.94713035936359702</v>
      </c>
      <c r="D601" s="343">
        <v>0.94613278826255598</v>
      </c>
      <c r="E601" s="343">
        <v>0.94549193967203504</v>
      </c>
      <c r="F601" s="343">
        <v>0.94676158050552095</v>
      </c>
      <c r="G601" s="343">
        <v>0.95086974296498805</v>
      </c>
      <c r="H601" s="343">
        <v>0.95229094540802295</v>
      </c>
      <c r="I601" s="343">
        <v>0.95472115169558003</v>
      </c>
      <c r="J601" s="343">
        <v>0.95737042926340499</v>
      </c>
      <c r="K601" s="343">
        <v>0.96199034861606203</v>
      </c>
      <c r="L601" s="343">
        <v>0.96046785423782</v>
      </c>
      <c r="M601" s="343">
        <v>0.96484731895784104</v>
      </c>
    </row>
    <row r="602" spans="1:13" s="171" customFormat="1" x14ac:dyDescent="0.2">
      <c r="A602" s="172" t="s">
        <v>4551</v>
      </c>
      <c r="B602" s="313">
        <v>0</v>
      </c>
      <c r="C602" s="313">
        <v>0</v>
      </c>
      <c r="D602" s="313">
        <v>0</v>
      </c>
      <c r="E602" s="313">
        <v>0</v>
      </c>
      <c r="F602" s="313">
        <v>0</v>
      </c>
      <c r="G602" s="313">
        <v>0</v>
      </c>
      <c r="H602" s="313">
        <v>0</v>
      </c>
      <c r="I602" s="313">
        <v>0</v>
      </c>
      <c r="J602" s="313">
        <v>0</v>
      </c>
      <c r="K602" s="313">
        <v>0</v>
      </c>
      <c r="L602" s="313">
        <v>0</v>
      </c>
      <c r="M602" s="313">
        <v>0</v>
      </c>
    </row>
    <row r="603" spans="1:13" s="344" customFormat="1" x14ac:dyDescent="0.2">
      <c r="A603" s="342" t="s">
        <v>4552</v>
      </c>
      <c r="B603" s="343">
        <v>1</v>
      </c>
      <c r="C603" s="343">
        <v>1</v>
      </c>
      <c r="D603" s="343">
        <v>1</v>
      </c>
      <c r="E603" s="343">
        <v>1</v>
      </c>
      <c r="F603" s="343">
        <v>1</v>
      </c>
      <c r="G603" s="343">
        <v>1</v>
      </c>
      <c r="H603" s="343">
        <v>1</v>
      </c>
      <c r="I603" s="343">
        <v>1</v>
      </c>
      <c r="J603" s="343">
        <v>1</v>
      </c>
      <c r="K603" s="343">
        <v>1</v>
      </c>
      <c r="L603" s="343">
        <v>1</v>
      </c>
      <c r="M603" s="343">
        <v>1</v>
      </c>
    </row>
    <row r="604" spans="1:13" s="171" customFormat="1" x14ac:dyDescent="0.2">
      <c r="A604" s="128" t="s">
        <v>4553</v>
      </c>
      <c r="B604" s="313">
        <v>1</v>
      </c>
      <c r="C604" s="313">
        <v>1</v>
      </c>
      <c r="D604" s="313">
        <v>1</v>
      </c>
      <c r="E604" s="313">
        <v>1</v>
      </c>
      <c r="F604" s="313">
        <v>1</v>
      </c>
      <c r="G604" s="313">
        <v>1</v>
      </c>
      <c r="H604" s="313">
        <v>1</v>
      </c>
      <c r="I604" s="313">
        <v>1</v>
      </c>
      <c r="J604" s="313">
        <v>1</v>
      </c>
      <c r="K604" s="313">
        <v>1</v>
      </c>
      <c r="L604" s="313">
        <v>1</v>
      </c>
      <c r="M604" s="313">
        <v>1</v>
      </c>
    </row>
    <row r="605" spans="1:13" s="171" customFormat="1" x14ac:dyDescent="0.2">
      <c r="A605" s="128" t="s">
        <v>4554</v>
      </c>
      <c r="B605" s="313">
        <v>1</v>
      </c>
      <c r="C605" s="313">
        <v>1</v>
      </c>
      <c r="D605" s="313">
        <v>1</v>
      </c>
      <c r="E605" s="313">
        <v>1</v>
      </c>
      <c r="F605" s="313">
        <v>1</v>
      </c>
      <c r="G605" s="313">
        <v>1</v>
      </c>
      <c r="H605" s="313">
        <v>1</v>
      </c>
      <c r="I605" s="313">
        <v>1</v>
      </c>
      <c r="J605" s="313">
        <v>1</v>
      </c>
      <c r="K605" s="313">
        <v>1</v>
      </c>
      <c r="L605" s="313">
        <v>1</v>
      </c>
      <c r="M605" s="313">
        <v>1</v>
      </c>
    </row>
    <row r="606" spans="1:13" s="171" customFormat="1" x14ac:dyDescent="0.2">
      <c r="A606" s="128" t="s">
        <v>4555</v>
      </c>
      <c r="B606" s="313">
        <v>1</v>
      </c>
      <c r="C606" s="313">
        <v>1</v>
      </c>
      <c r="D606" s="313">
        <v>1</v>
      </c>
      <c r="E606" s="313">
        <v>1</v>
      </c>
      <c r="F606" s="313">
        <v>1</v>
      </c>
      <c r="G606" s="313">
        <v>1</v>
      </c>
      <c r="H606" s="313">
        <v>1</v>
      </c>
      <c r="I606" s="313">
        <v>1</v>
      </c>
      <c r="J606" s="313">
        <v>1</v>
      </c>
      <c r="K606" s="313">
        <v>1</v>
      </c>
      <c r="L606" s="313">
        <v>1</v>
      </c>
      <c r="M606" s="313">
        <v>1</v>
      </c>
    </row>
    <row r="607" spans="1:13" s="171" customFormat="1" x14ac:dyDescent="0.2">
      <c r="A607" s="128" t="s">
        <v>4556</v>
      </c>
      <c r="B607" s="313">
        <v>1</v>
      </c>
      <c r="C607" s="313">
        <v>1</v>
      </c>
      <c r="D607" s="313">
        <v>1</v>
      </c>
      <c r="E607" s="313">
        <v>1</v>
      </c>
      <c r="F607" s="313">
        <v>1</v>
      </c>
      <c r="G607" s="313">
        <v>1</v>
      </c>
      <c r="H607" s="313">
        <v>1</v>
      </c>
      <c r="I607" s="313">
        <v>1</v>
      </c>
      <c r="J607" s="313">
        <v>1</v>
      </c>
      <c r="K607" s="313">
        <v>1</v>
      </c>
      <c r="L607" s="313">
        <v>1</v>
      </c>
      <c r="M607" s="313">
        <v>1</v>
      </c>
    </row>
    <row r="608" spans="1:13" s="171" customFormat="1" x14ac:dyDescent="0.2">
      <c r="A608" s="128" t="s">
        <v>4557</v>
      </c>
      <c r="B608" s="313">
        <v>1</v>
      </c>
      <c r="C608" s="313">
        <v>1</v>
      </c>
      <c r="D608" s="313">
        <v>1</v>
      </c>
      <c r="E608" s="313">
        <v>1</v>
      </c>
      <c r="F608" s="313">
        <v>1</v>
      </c>
      <c r="G608" s="313">
        <v>1</v>
      </c>
      <c r="H608" s="313">
        <v>1</v>
      </c>
      <c r="I608" s="313">
        <v>1</v>
      </c>
      <c r="J608" s="313">
        <v>1</v>
      </c>
      <c r="K608" s="313">
        <v>1</v>
      </c>
      <c r="L608" s="313">
        <v>1</v>
      </c>
      <c r="M608" s="313">
        <v>1</v>
      </c>
    </row>
    <row r="609" spans="1:13" s="171" customFormat="1" x14ac:dyDescent="0.2">
      <c r="A609" s="128" t="s">
        <v>4558</v>
      </c>
      <c r="B609" s="313">
        <v>1</v>
      </c>
      <c r="C609" s="313">
        <v>1</v>
      </c>
      <c r="D609" s="313">
        <v>1</v>
      </c>
      <c r="E609" s="313">
        <v>1</v>
      </c>
      <c r="F609" s="313">
        <v>1</v>
      </c>
      <c r="G609" s="313">
        <v>1</v>
      </c>
      <c r="H609" s="313">
        <v>1</v>
      </c>
      <c r="I609" s="313">
        <v>1</v>
      </c>
      <c r="J609" s="313">
        <v>1</v>
      </c>
      <c r="K609" s="313">
        <v>1</v>
      </c>
      <c r="L609" s="313">
        <v>1</v>
      </c>
      <c r="M609" s="313">
        <v>1</v>
      </c>
    </row>
    <row r="610" spans="1:13" s="171" customFormat="1" x14ac:dyDescent="0.2">
      <c r="A610" s="128" t="s">
        <v>4559</v>
      </c>
      <c r="B610" s="313">
        <v>1</v>
      </c>
      <c r="C610" s="313">
        <v>1</v>
      </c>
      <c r="D610" s="313">
        <v>1</v>
      </c>
      <c r="E610" s="313">
        <v>1</v>
      </c>
      <c r="F610" s="313">
        <v>1</v>
      </c>
      <c r="G610" s="313">
        <v>1</v>
      </c>
      <c r="H610" s="313">
        <v>1</v>
      </c>
      <c r="I610" s="313">
        <v>1</v>
      </c>
      <c r="J610" s="313">
        <v>1</v>
      </c>
      <c r="K610" s="313">
        <v>1</v>
      </c>
      <c r="L610" s="313">
        <v>1</v>
      </c>
      <c r="M610" s="313">
        <v>1</v>
      </c>
    </row>
    <row r="611" spans="1:13" x14ac:dyDescent="0.2">
      <c r="A611" s="27" t="s">
        <v>4560</v>
      </c>
      <c r="B611" s="313">
        <v>1000</v>
      </c>
      <c r="C611" s="313">
        <v>1000</v>
      </c>
      <c r="D611" s="313">
        <v>1000</v>
      </c>
      <c r="E611" s="313">
        <v>1000</v>
      </c>
      <c r="F611" s="313">
        <v>1000</v>
      </c>
      <c r="G611" s="313">
        <v>1000</v>
      </c>
      <c r="H611" s="313">
        <v>1000</v>
      </c>
      <c r="I611" s="313">
        <v>1000</v>
      </c>
      <c r="J611" s="313">
        <v>1000</v>
      </c>
      <c r="K611" s="313">
        <v>1000</v>
      </c>
      <c r="L611" s="313">
        <v>1000</v>
      </c>
      <c r="M611" s="313">
        <v>1000</v>
      </c>
    </row>
    <row r="612" spans="1:13" s="171" customFormat="1" x14ac:dyDescent="0.2">
      <c r="A612" s="128" t="s">
        <v>4561</v>
      </c>
      <c r="B612" s="313">
        <v>1</v>
      </c>
      <c r="C612" s="313">
        <v>1</v>
      </c>
      <c r="D612" s="313">
        <v>1</v>
      </c>
      <c r="E612" s="313">
        <v>1</v>
      </c>
      <c r="F612" s="313">
        <v>1</v>
      </c>
      <c r="G612" s="313">
        <v>1</v>
      </c>
      <c r="H612" s="313">
        <v>1</v>
      </c>
      <c r="I612" s="313">
        <v>1</v>
      </c>
      <c r="J612" s="313">
        <v>1</v>
      </c>
      <c r="K612" s="313">
        <v>1</v>
      </c>
      <c r="L612" s="313">
        <v>1</v>
      </c>
      <c r="M612" s="313">
        <v>1</v>
      </c>
    </row>
    <row r="613" spans="1:13" s="171" customFormat="1" x14ac:dyDescent="0.2">
      <c r="A613" s="128" t="s">
        <v>4562</v>
      </c>
      <c r="B613" s="313">
        <v>0</v>
      </c>
      <c r="C613" s="313">
        <v>0</v>
      </c>
      <c r="D613" s="313">
        <v>0</v>
      </c>
      <c r="E613" s="313">
        <v>0</v>
      </c>
      <c r="F613" s="313">
        <v>0</v>
      </c>
      <c r="G613" s="313">
        <v>0</v>
      </c>
      <c r="H613" s="313">
        <v>0</v>
      </c>
      <c r="I613" s="313">
        <v>0</v>
      </c>
      <c r="J613" s="313">
        <v>0</v>
      </c>
      <c r="K613" s="313">
        <v>0</v>
      </c>
      <c r="L613" s="313">
        <v>0</v>
      </c>
      <c r="M613" s="313">
        <v>0</v>
      </c>
    </row>
    <row r="614" spans="1:13" s="171" customFormat="1" x14ac:dyDescent="0.2">
      <c r="A614" s="128" t="s">
        <v>4563</v>
      </c>
      <c r="B614" s="313">
        <v>1</v>
      </c>
      <c r="C614" s="313">
        <v>1</v>
      </c>
      <c r="D614" s="313">
        <v>1</v>
      </c>
      <c r="E614" s="313">
        <v>1</v>
      </c>
      <c r="F614" s="313">
        <v>1</v>
      </c>
      <c r="G614" s="313">
        <v>1</v>
      </c>
      <c r="H614" s="313">
        <v>1</v>
      </c>
      <c r="I614" s="313">
        <v>1</v>
      </c>
      <c r="J614" s="313">
        <v>1</v>
      </c>
      <c r="K614" s="313">
        <v>1</v>
      </c>
      <c r="L614" s="313">
        <v>1</v>
      </c>
      <c r="M614" s="313">
        <v>1</v>
      </c>
    </row>
    <row r="615" spans="1:13" s="171" customFormat="1" x14ac:dyDescent="0.2">
      <c r="A615" s="128" t="s">
        <v>4564</v>
      </c>
      <c r="B615" s="313">
        <v>1</v>
      </c>
      <c r="C615" s="313">
        <v>1</v>
      </c>
      <c r="D615" s="313">
        <v>1</v>
      </c>
      <c r="E615" s="313">
        <v>1</v>
      </c>
      <c r="F615" s="313">
        <v>1</v>
      </c>
      <c r="G615" s="313">
        <v>1</v>
      </c>
      <c r="H615" s="313">
        <v>1</v>
      </c>
      <c r="I615" s="313">
        <v>1</v>
      </c>
      <c r="J615" s="313">
        <v>1</v>
      </c>
      <c r="K615" s="313">
        <v>1</v>
      </c>
      <c r="L615" s="313">
        <v>1</v>
      </c>
      <c r="M615" s="313">
        <v>1</v>
      </c>
    </row>
    <row r="616" spans="1:13" s="171" customFormat="1" x14ac:dyDescent="0.2">
      <c r="A616" s="128" t="s">
        <v>4565</v>
      </c>
      <c r="B616" s="313">
        <v>1</v>
      </c>
      <c r="C616" s="313">
        <v>1</v>
      </c>
      <c r="D616" s="313">
        <v>1</v>
      </c>
      <c r="E616" s="313">
        <v>1</v>
      </c>
      <c r="F616" s="313">
        <v>1</v>
      </c>
      <c r="G616" s="313">
        <v>1</v>
      </c>
      <c r="H616" s="313">
        <v>1</v>
      </c>
      <c r="I616" s="313">
        <v>1</v>
      </c>
      <c r="J616" s="313">
        <v>1</v>
      </c>
      <c r="K616" s="313">
        <v>1</v>
      </c>
      <c r="L616" s="313">
        <v>1</v>
      </c>
      <c r="M616" s="313">
        <v>1</v>
      </c>
    </row>
    <row r="617" spans="1:13" s="171" customFormat="1" x14ac:dyDescent="0.2">
      <c r="A617" s="128" t="s">
        <v>4566</v>
      </c>
      <c r="B617" s="313">
        <v>1</v>
      </c>
      <c r="C617" s="313">
        <v>1</v>
      </c>
      <c r="D617" s="313">
        <v>1</v>
      </c>
      <c r="E617" s="313">
        <v>1</v>
      </c>
      <c r="F617" s="313">
        <v>1</v>
      </c>
      <c r="G617" s="313">
        <v>1</v>
      </c>
      <c r="H617" s="313">
        <v>1</v>
      </c>
      <c r="I617" s="313">
        <v>1</v>
      </c>
      <c r="J617" s="313">
        <v>1</v>
      </c>
      <c r="K617" s="313">
        <v>1</v>
      </c>
      <c r="L617" s="313">
        <v>1</v>
      </c>
      <c r="M617" s="313">
        <v>1</v>
      </c>
    </row>
    <row r="618" spans="1:13" s="171" customFormat="1" x14ac:dyDescent="0.2">
      <c r="A618" s="128" t="s">
        <v>4567</v>
      </c>
      <c r="B618" s="313">
        <v>1</v>
      </c>
      <c r="C618" s="313">
        <v>1</v>
      </c>
      <c r="D618" s="313">
        <v>1</v>
      </c>
      <c r="E618" s="313">
        <v>1</v>
      </c>
      <c r="F618" s="313">
        <v>1</v>
      </c>
      <c r="G618" s="313">
        <v>1</v>
      </c>
      <c r="H618" s="313">
        <v>1</v>
      </c>
      <c r="I618" s="313">
        <v>1</v>
      </c>
      <c r="J618" s="313">
        <v>1</v>
      </c>
      <c r="K618" s="313">
        <v>1</v>
      </c>
      <c r="L618" s="313">
        <v>1</v>
      </c>
      <c r="M618" s="313">
        <v>1</v>
      </c>
    </row>
    <row r="619" spans="1:13" s="171" customFormat="1" x14ac:dyDescent="0.2">
      <c r="A619" s="128" t="s">
        <v>4568</v>
      </c>
      <c r="B619" s="313">
        <v>1</v>
      </c>
      <c r="C619" s="313">
        <v>1</v>
      </c>
      <c r="D619" s="313">
        <v>1</v>
      </c>
      <c r="E619" s="313">
        <v>1</v>
      </c>
      <c r="F619" s="313">
        <v>1</v>
      </c>
      <c r="G619" s="313">
        <v>1</v>
      </c>
      <c r="H619" s="313">
        <v>1</v>
      </c>
      <c r="I619" s="313">
        <v>1</v>
      </c>
      <c r="J619" s="313">
        <v>1</v>
      </c>
      <c r="K619" s="313">
        <v>1</v>
      </c>
      <c r="L619" s="313">
        <v>1</v>
      </c>
      <c r="M619" s="313">
        <v>1</v>
      </c>
    </row>
    <row r="620" spans="1:13" s="171" customFormat="1" x14ac:dyDescent="0.2">
      <c r="A620" s="128" t="s">
        <v>4569</v>
      </c>
      <c r="B620" s="313">
        <v>1</v>
      </c>
      <c r="C620" s="313">
        <v>1</v>
      </c>
      <c r="D620" s="313">
        <v>1</v>
      </c>
      <c r="E620" s="313">
        <v>1</v>
      </c>
      <c r="F620" s="313">
        <v>1</v>
      </c>
      <c r="G620" s="313">
        <v>1</v>
      </c>
      <c r="H620" s="313">
        <v>1</v>
      </c>
      <c r="I620" s="313">
        <v>1</v>
      </c>
      <c r="J620" s="313">
        <v>1</v>
      </c>
      <c r="K620" s="313">
        <v>1</v>
      </c>
      <c r="L620" s="313">
        <v>1</v>
      </c>
      <c r="M620" s="313">
        <v>1</v>
      </c>
    </row>
    <row r="621" spans="1:13" s="171" customFormat="1" x14ac:dyDescent="0.2">
      <c r="A621" s="128" t="s">
        <v>4570</v>
      </c>
      <c r="B621" s="313">
        <v>1</v>
      </c>
      <c r="C621" s="313">
        <v>1</v>
      </c>
      <c r="D621" s="313">
        <v>1</v>
      </c>
      <c r="E621" s="313">
        <v>1</v>
      </c>
      <c r="F621" s="313">
        <v>1</v>
      </c>
      <c r="G621" s="313">
        <v>1</v>
      </c>
      <c r="H621" s="313">
        <v>1</v>
      </c>
      <c r="I621" s="313">
        <v>1</v>
      </c>
      <c r="J621" s="313">
        <v>1</v>
      </c>
      <c r="K621" s="313">
        <v>1</v>
      </c>
      <c r="L621" s="313">
        <v>1</v>
      </c>
      <c r="M621" s="313">
        <v>1</v>
      </c>
    </row>
    <row r="622" spans="1:13" s="171" customFormat="1" x14ac:dyDescent="0.2">
      <c r="A622" s="128" t="s">
        <v>4571</v>
      </c>
      <c r="B622" s="313">
        <v>1</v>
      </c>
      <c r="C622" s="313">
        <v>1</v>
      </c>
      <c r="D622" s="313">
        <v>1</v>
      </c>
      <c r="E622" s="313">
        <v>1</v>
      </c>
      <c r="F622" s="313">
        <v>1</v>
      </c>
      <c r="G622" s="313">
        <v>1</v>
      </c>
      <c r="H622" s="313">
        <v>1</v>
      </c>
      <c r="I622" s="313">
        <v>1</v>
      </c>
      <c r="J622" s="313">
        <v>1</v>
      </c>
      <c r="K622" s="313">
        <v>1</v>
      </c>
      <c r="L622" s="313">
        <v>1</v>
      </c>
      <c r="M622" s="313">
        <v>1</v>
      </c>
    </row>
    <row r="623" spans="1:13" s="171" customFormat="1" x14ac:dyDescent="0.2">
      <c r="A623" s="128" t="s">
        <v>4572</v>
      </c>
      <c r="B623" s="313">
        <v>1</v>
      </c>
      <c r="C623" s="313">
        <v>1</v>
      </c>
      <c r="D623" s="313">
        <v>1</v>
      </c>
      <c r="E623" s="313">
        <v>1</v>
      </c>
      <c r="F623" s="313">
        <v>1</v>
      </c>
      <c r="G623" s="313">
        <v>1</v>
      </c>
      <c r="H623" s="313">
        <v>1</v>
      </c>
      <c r="I623" s="313">
        <v>1</v>
      </c>
      <c r="J623" s="313">
        <v>1</v>
      </c>
      <c r="K623" s="313">
        <v>1</v>
      </c>
      <c r="L623" s="313">
        <v>1</v>
      </c>
      <c r="M623" s="313">
        <v>1</v>
      </c>
    </row>
    <row r="624" spans="1:13" s="341" customFormat="1" x14ac:dyDescent="0.2">
      <c r="A624" s="340" t="s">
        <v>4573</v>
      </c>
      <c r="B624" s="343">
        <v>946.34138062331499</v>
      </c>
      <c r="C624" s="343">
        <v>947.13035936359699</v>
      </c>
      <c r="D624" s="343">
        <v>946.13278826255601</v>
      </c>
      <c r="E624" s="343">
        <v>945.49193967203496</v>
      </c>
      <c r="F624" s="343">
        <v>946.76158050552101</v>
      </c>
      <c r="G624" s="343">
        <v>950.86974296498795</v>
      </c>
      <c r="H624" s="343">
        <v>952.29094540802305</v>
      </c>
      <c r="I624" s="343">
        <v>954.72115169558003</v>
      </c>
      <c r="J624" s="343">
        <v>957.37042926340496</v>
      </c>
      <c r="K624" s="343">
        <v>961.99034861606197</v>
      </c>
      <c r="L624" s="343">
        <v>960.46785423782001</v>
      </c>
      <c r="M624" s="343">
        <v>96.484731895784094</v>
      </c>
    </row>
    <row r="625" spans="1:13" s="341" customFormat="1" x14ac:dyDescent="0.2">
      <c r="A625" s="340" t="s">
        <v>4574</v>
      </c>
      <c r="B625" s="343">
        <v>946.34138062331499</v>
      </c>
      <c r="C625" s="343">
        <v>947.13035936359699</v>
      </c>
      <c r="D625" s="343">
        <v>946.13278826255601</v>
      </c>
      <c r="E625" s="343">
        <v>945.49193967203496</v>
      </c>
      <c r="F625" s="343">
        <v>946.76158050552101</v>
      </c>
      <c r="G625" s="343">
        <v>950.86974296498795</v>
      </c>
      <c r="H625" s="343">
        <v>952.29094540802305</v>
      </c>
      <c r="I625" s="343">
        <v>954.72115169558003</v>
      </c>
      <c r="J625" s="343">
        <v>957.37042926340496</v>
      </c>
      <c r="K625" s="343">
        <v>961.99034861606197</v>
      </c>
      <c r="L625" s="343">
        <v>960.46785423782001</v>
      </c>
      <c r="M625" s="343">
        <v>964.84731895784103</v>
      </c>
    </row>
    <row r="626" spans="1:13" s="171" customFormat="1" x14ac:dyDescent="0.2">
      <c r="A626" s="128" t="s">
        <v>2465</v>
      </c>
      <c r="B626" s="313">
        <v>1</v>
      </c>
      <c r="C626" s="313">
        <v>1</v>
      </c>
      <c r="D626" s="313">
        <v>1</v>
      </c>
      <c r="E626" s="313">
        <v>1</v>
      </c>
      <c r="F626" s="313">
        <v>1</v>
      </c>
      <c r="G626" s="313">
        <v>1</v>
      </c>
      <c r="H626" s="313">
        <v>1</v>
      </c>
      <c r="I626" s="313">
        <v>1</v>
      </c>
      <c r="J626" s="313">
        <v>1</v>
      </c>
      <c r="K626" s="313">
        <v>1</v>
      </c>
      <c r="L626" s="313">
        <v>1</v>
      </c>
      <c r="M626" s="313">
        <v>1</v>
      </c>
    </row>
    <row r="627" spans="1:13" s="171" customFormat="1" x14ac:dyDescent="0.2">
      <c r="A627" s="128" t="s">
        <v>2466</v>
      </c>
      <c r="B627" s="313">
        <v>0.94634138062331496</v>
      </c>
      <c r="C627" s="313">
        <v>0.94713035936359702</v>
      </c>
      <c r="D627" s="313">
        <v>0.94613278826255598</v>
      </c>
      <c r="E627" s="313">
        <v>0.94549193967203504</v>
      </c>
      <c r="F627" s="313">
        <v>0.94676158050552095</v>
      </c>
      <c r="G627" s="313">
        <v>0.95086974296498805</v>
      </c>
      <c r="H627" s="313">
        <v>0.95229094540802295</v>
      </c>
      <c r="I627" s="313">
        <v>0.95472115169558003</v>
      </c>
      <c r="J627" s="313">
        <v>0.95737042926340499</v>
      </c>
      <c r="K627" s="313">
        <v>0.96199034861606203</v>
      </c>
      <c r="L627" s="313">
        <v>0.96046785423782</v>
      </c>
      <c r="M627" s="313">
        <v>0.96484731895784104</v>
      </c>
    </row>
    <row r="628" spans="1:13" s="171" customFormat="1" x14ac:dyDescent="0.2">
      <c r="A628" s="128" t="s">
        <v>2467</v>
      </c>
      <c r="B628" s="313">
        <v>0.94634138062331496</v>
      </c>
      <c r="C628" s="313">
        <v>0.94713035936359702</v>
      </c>
      <c r="D628" s="313">
        <v>0.94613278826255598</v>
      </c>
      <c r="E628" s="313">
        <v>0.94549193967203504</v>
      </c>
      <c r="F628" s="313">
        <v>0.94676158050552095</v>
      </c>
      <c r="G628" s="313">
        <v>0.95086974296498805</v>
      </c>
      <c r="H628" s="313">
        <v>0.95229094540802295</v>
      </c>
      <c r="I628" s="313">
        <v>0.95472115169558003</v>
      </c>
      <c r="J628" s="313">
        <v>0.95737042926340499</v>
      </c>
      <c r="K628" s="313">
        <v>0.96199034861606203</v>
      </c>
      <c r="L628" s="313">
        <v>0.96046785423782</v>
      </c>
      <c r="M628" s="313">
        <v>0.96484731895784104</v>
      </c>
    </row>
    <row r="629" spans="1:13" s="171" customFormat="1" x14ac:dyDescent="0.2">
      <c r="A629" s="128" t="s">
        <v>4575</v>
      </c>
      <c r="B629" s="313">
        <v>1</v>
      </c>
      <c r="C629" s="313">
        <v>1</v>
      </c>
      <c r="D629" s="313">
        <v>1</v>
      </c>
      <c r="E629" s="313">
        <v>1</v>
      </c>
      <c r="F629" s="313">
        <v>1</v>
      </c>
      <c r="G629" s="313">
        <v>1</v>
      </c>
      <c r="H629" s="313">
        <v>1</v>
      </c>
      <c r="I629" s="313">
        <v>1</v>
      </c>
      <c r="J629" s="313">
        <v>1</v>
      </c>
      <c r="K629" s="313">
        <v>1</v>
      </c>
      <c r="L629" s="313">
        <v>1</v>
      </c>
      <c r="M629" s="313">
        <v>1</v>
      </c>
    </row>
    <row r="630" spans="1:13" s="171" customFormat="1" x14ac:dyDescent="0.2">
      <c r="A630" s="128" t="s">
        <v>4576</v>
      </c>
      <c r="B630" s="313">
        <v>1</v>
      </c>
      <c r="C630" s="313">
        <v>1</v>
      </c>
      <c r="D630" s="313">
        <v>1</v>
      </c>
      <c r="E630" s="313">
        <v>1</v>
      </c>
      <c r="F630" s="313">
        <v>1</v>
      </c>
      <c r="G630" s="313">
        <v>1</v>
      </c>
      <c r="H630" s="313">
        <v>1</v>
      </c>
      <c r="I630" s="313">
        <v>1</v>
      </c>
      <c r="J630" s="313">
        <v>1</v>
      </c>
      <c r="K630" s="313">
        <v>1</v>
      </c>
      <c r="L630" s="313">
        <v>1</v>
      </c>
      <c r="M630" s="313">
        <v>1</v>
      </c>
    </row>
    <row r="631" spans="1:13" s="171" customFormat="1" x14ac:dyDescent="0.2">
      <c r="A631" s="128" t="s">
        <v>4577</v>
      </c>
      <c r="B631" s="313">
        <v>1</v>
      </c>
      <c r="C631" s="313">
        <v>1</v>
      </c>
      <c r="D631" s="313">
        <v>1</v>
      </c>
      <c r="E631" s="313">
        <v>1</v>
      </c>
      <c r="F631" s="313">
        <v>1</v>
      </c>
      <c r="G631" s="313">
        <v>1</v>
      </c>
      <c r="H631" s="313">
        <v>1</v>
      </c>
      <c r="I631" s="313">
        <v>1</v>
      </c>
      <c r="J631" s="313">
        <v>1</v>
      </c>
      <c r="K631" s="313">
        <v>1</v>
      </c>
      <c r="L631" s="313">
        <v>1</v>
      </c>
      <c r="M631" s="313">
        <v>1</v>
      </c>
    </row>
    <row r="632" spans="1:13" s="171" customFormat="1" x14ac:dyDescent="0.2">
      <c r="A632" s="128" t="s">
        <v>2471</v>
      </c>
      <c r="B632" s="313">
        <v>1</v>
      </c>
      <c r="C632" s="313">
        <v>1</v>
      </c>
      <c r="D632" s="313">
        <v>1</v>
      </c>
      <c r="E632" s="313">
        <v>1</v>
      </c>
      <c r="F632" s="313">
        <v>1</v>
      </c>
      <c r="G632" s="313">
        <v>1</v>
      </c>
      <c r="H632" s="313">
        <v>1</v>
      </c>
      <c r="I632" s="313">
        <v>1</v>
      </c>
      <c r="J632" s="313">
        <v>1</v>
      </c>
      <c r="K632" s="313">
        <v>1</v>
      </c>
      <c r="L632" s="313">
        <v>1</v>
      </c>
      <c r="M632" s="313">
        <v>1</v>
      </c>
    </row>
    <row r="633" spans="1:13" s="171" customFormat="1" x14ac:dyDescent="0.2">
      <c r="A633" s="128" t="s">
        <v>2472</v>
      </c>
      <c r="B633" s="313">
        <v>1</v>
      </c>
      <c r="C633" s="313">
        <v>1</v>
      </c>
      <c r="D633" s="313">
        <v>1</v>
      </c>
      <c r="E633" s="313">
        <v>1</v>
      </c>
      <c r="F633" s="313">
        <v>1</v>
      </c>
      <c r="G633" s="313">
        <v>1</v>
      </c>
      <c r="H633" s="313">
        <v>1</v>
      </c>
      <c r="I633" s="313">
        <v>1</v>
      </c>
      <c r="J633" s="313">
        <v>1</v>
      </c>
      <c r="K633" s="313">
        <v>1</v>
      </c>
      <c r="L633" s="313">
        <v>1</v>
      </c>
      <c r="M633" s="313">
        <v>1</v>
      </c>
    </row>
    <row r="634" spans="1:13" s="344" customFormat="1" x14ac:dyDescent="0.2">
      <c r="A634" s="342" t="s">
        <v>2473</v>
      </c>
      <c r="B634" s="343">
        <v>1</v>
      </c>
      <c r="C634" s="343">
        <v>1</v>
      </c>
      <c r="D634" s="343">
        <v>1</v>
      </c>
      <c r="E634" s="343">
        <v>1</v>
      </c>
      <c r="F634" s="343">
        <v>1</v>
      </c>
      <c r="G634" s="343">
        <v>1</v>
      </c>
      <c r="H634" s="343">
        <v>1</v>
      </c>
      <c r="I634" s="343">
        <v>1</v>
      </c>
      <c r="J634" s="343">
        <v>1</v>
      </c>
      <c r="K634" s="343">
        <v>1</v>
      </c>
      <c r="L634" s="343">
        <v>1</v>
      </c>
      <c r="M634" s="343">
        <v>1</v>
      </c>
    </row>
    <row r="635" spans="1:13" s="171" customFormat="1" x14ac:dyDescent="0.2">
      <c r="A635" s="128" t="s">
        <v>2474</v>
      </c>
      <c r="B635" s="313">
        <v>1</v>
      </c>
      <c r="C635" s="313">
        <v>1</v>
      </c>
      <c r="D635" s="313">
        <v>1</v>
      </c>
      <c r="E635" s="313">
        <v>1</v>
      </c>
      <c r="F635" s="313">
        <v>1</v>
      </c>
      <c r="G635" s="313">
        <v>1</v>
      </c>
      <c r="H635" s="313">
        <v>1</v>
      </c>
      <c r="I635" s="313">
        <v>1</v>
      </c>
      <c r="J635" s="313">
        <v>1</v>
      </c>
      <c r="K635" s="313">
        <v>1</v>
      </c>
      <c r="L635" s="313">
        <v>1</v>
      </c>
      <c r="M635" s="313">
        <v>1</v>
      </c>
    </row>
    <row r="636" spans="1:13" s="171" customFormat="1" x14ac:dyDescent="0.2">
      <c r="A636" s="128" t="s">
        <v>2475</v>
      </c>
      <c r="B636" s="313">
        <v>1</v>
      </c>
      <c r="C636" s="313">
        <v>1</v>
      </c>
      <c r="D636" s="313">
        <v>1</v>
      </c>
      <c r="E636" s="313">
        <v>1</v>
      </c>
      <c r="F636" s="313">
        <v>1</v>
      </c>
      <c r="G636" s="313">
        <v>1</v>
      </c>
      <c r="H636" s="313">
        <v>1</v>
      </c>
      <c r="I636" s="313">
        <v>1</v>
      </c>
      <c r="J636" s="313">
        <v>1</v>
      </c>
      <c r="K636" s="313">
        <v>1</v>
      </c>
      <c r="L636" s="313">
        <v>1</v>
      </c>
      <c r="M636" s="313">
        <v>1</v>
      </c>
    </row>
    <row r="637" spans="1:13" s="171" customFormat="1" x14ac:dyDescent="0.2">
      <c r="A637" s="172" t="s">
        <v>2476</v>
      </c>
      <c r="B637" s="313">
        <v>0</v>
      </c>
      <c r="C637" s="313">
        <v>0</v>
      </c>
      <c r="D637" s="313">
        <v>0</v>
      </c>
      <c r="E637" s="313">
        <v>0</v>
      </c>
      <c r="F637" s="313">
        <v>0</v>
      </c>
      <c r="G637" s="313">
        <v>0</v>
      </c>
      <c r="H637" s="313">
        <v>0</v>
      </c>
      <c r="I637" s="313">
        <v>0</v>
      </c>
      <c r="J637" s="313">
        <v>0</v>
      </c>
      <c r="K637" s="313">
        <v>0</v>
      </c>
      <c r="L637" s="313">
        <v>0</v>
      </c>
      <c r="M637" s="313">
        <v>0</v>
      </c>
    </row>
    <row r="638" spans="1:13" s="171" customFormat="1" x14ac:dyDescent="0.2">
      <c r="A638" s="172" t="s">
        <v>2477</v>
      </c>
      <c r="B638" s="313">
        <v>0</v>
      </c>
      <c r="C638" s="313">
        <v>0</v>
      </c>
      <c r="D638" s="313">
        <v>0</v>
      </c>
      <c r="E638" s="313">
        <v>0</v>
      </c>
      <c r="F638" s="313">
        <v>0</v>
      </c>
      <c r="G638" s="313">
        <v>0</v>
      </c>
      <c r="H638" s="313">
        <v>0</v>
      </c>
      <c r="I638" s="313">
        <v>0</v>
      </c>
      <c r="J638" s="313">
        <v>0</v>
      </c>
      <c r="K638" s="313">
        <v>0</v>
      </c>
      <c r="L638" s="313">
        <v>0</v>
      </c>
      <c r="M638" s="313">
        <v>0</v>
      </c>
    </row>
    <row r="639" spans="1:13" s="171" customFormat="1" x14ac:dyDescent="0.2">
      <c r="A639" s="172" t="s">
        <v>2478</v>
      </c>
      <c r="B639" s="313">
        <v>0</v>
      </c>
      <c r="C639" s="313">
        <v>0</v>
      </c>
      <c r="D639" s="313">
        <v>0</v>
      </c>
      <c r="E639" s="313">
        <v>0</v>
      </c>
      <c r="F639" s="313">
        <v>0</v>
      </c>
      <c r="G639" s="313">
        <v>0</v>
      </c>
      <c r="H639" s="313">
        <v>0</v>
      </c>
      <c r="I639" s="313">
        <v>0</v>
      </c>
      <c r="J639" s="313">
        <v>0</v>
      </c>
      <c r="K639" s="313">
        <v>0</v>
      </c>
      <c r="L639" s="313">
        <v>0</v>
      </c>
      <c r="M639" s="313">
        <v>0</v>
      </c>
    </row>
    <row r="640" spans="1:13" s="171" customFormat="1" x14ac:dyDescent="0.2">
      <c r="A640" s="172" t="s">
        <v>2479</v>
      </c>
      <c r="B640" s="313">
        <v>0</v>
      </c>
      <c r="C640" s="313">
        <v>0</v>
      </c>
      <c r="D640" s="313">
        <v>0</v>
      </c>
      <c r="E640" s="313">
        <v>0</v>
      </c>
      <c r="F640" s="313">
        <v>0</v>
      </c>
      <c r="G640" s="313">
        <v>0</v>
      </c>
      <c r="H640" s="313">
        <v>0</v>
      </c>
      <c r="I640" s="313">
        <v>0</v>
      </c>
      <c r="J640" s="313">
        <v>0</v>
      </c>
      <c r="K640" s="313">
        <v>0</v>
      </c>
      <c r="L640" s="313">
        <v>0</v>
      </c>
      <c r="M640" s="313">
        <v>0</v>
      </c>
    </row>
    <row r="641" spans="1:13" x14ac:dyDescent="0.2">
      <c r="A641" s="27" t="s">
        <v>2480</v>
      </c>
      <c r="B641" s="313"/>
      <c r="C641" s="313"/>
      <c r="D641" s="313"/>
      <c r="E641" s="313"/>
      <c r="F641" s="313"/>
      <c r="G641" s="313"/>
      <c r="H641" s="313"/>
      <c r="I641" s="313"/>
      <c r="J641" s="313"/>
      <c r="K641" s="313"/>
      <c r="L641" s="313"/>
      <c r="M641" s="313"/>
    </row>
    <row r="642" spans="1:13" x14ac:dyDescent="0.2">
      <c r="A642" s="30" t="s">
        <v>2481</v>
      </c>
      <c r="B642" s="313"/>
      <c r="C642" s="313"/>
      <c r="D642" s="313"/>
      <c r="E642" s="313"/>
      <c r="F642" s="313"/>
      <c r="G642" s="313"/>
      <c r="H642" s="313"/>
      <c r="I642" s="313"/>
      <c r="J642" s="313"/>
      <c r="K642" s="313"/>
      <c r="L642" s="313"/>
      <c r="M642" s="313"/>
    </row>
    <row r="643" spans="1:13" s="171" customFormat="1" x14ac:dyDescent="0.2">
      <c r="A643" s="128" t="s">
        <v>2482</v>
      </c>
      <c r="B643" s="313">
        <v>0.72041766170058497</v>
      </c>
      <c r="C643" s="313">
        <v>0.72041766170058497</v>
      </c>
      <c r="D643" s="313">
        <v>0.72041766170058497</v>
      </c>
      <c r="E643" s="313">
        <v>0.72041766170058497</v>
      </c>
      <c r="F643" s="313">
        <v>0.72041766170058497</v>
      </c>
      <c r="G643" s="313">
        <v>0.72041766170058497</v>
      </c>
      <c r="H643" s="313">
        <v>0.72041766170058497</v>
      </c>
      <c r="I643" s="313">
        <v>0.72041766170058497</v>
      </c>
      <c r="J643" s="313">
        <v>0.72041766170058497</v>
      </c>
      <c r="K643" s="313">
        <v>0.72041766170058497</v>
      </c>
      <c r="L643" s="313">
        <v>0.72041766170058497</v>
      </c>
      <c r="M643" s="313">
        <v>0.72041766170058497</v>
      </c>
    </row>
    <row r="644" spans="1:13" s="171" customFormat="1" x14ac:dyDescent="0.2">
      <c r="A644" s="128" t="s">
        <v>2483</v>
      </c>
      <c r="B644" s="313">
        <v>0.97402999999999995</v>
      </c>
      <c r="C644" s="313">
        <v>0.97402999999999995</v>
      </c>
      <c r="D644" s="313">
        <v>0.97402999999999995</v>
      </c>
      <c r="E644" s="313">
        <v>0.97402999999999995</v>
      </c>
      <c r="F644" s="313">
        <v>0.97402999999999995</v>
      </c>
      <c r="G644" s="313">
        <v>0.97402999999999995</v>
      </c>
      <c r="H644" s="313">
        <v>0.97402999999999995</v>
      </c>
      <c r="I644" s="313">
        <v>0.97402999999999995</v>
      </c>
      <c r="J644" s="313">
        <v>0.97402999999999995</v>
      </c>
      <c r="K644" s="313">
        <v>0.97402999999999995</v>
      </c>
      <c r="L644" s="313">
        <v>0.97402999999999995</v>
      </c>
      <c r="M644" s="313">
        <v>0.97402999999999995</v>
      </c>
    </row>
    <row r="645" spans="1:13" s="171" customFormat="1" x14ac:dyDescent="0.2">
      <c r="A645" s="128" t="s">
        <v>2484</v>
      </c>
      <c r="B645" s="313">
        <v>1</v>
      </c>
      <c r="C645" s="313">
        <v>1</v>
      </c>
      <c r="D645" s="313">
        <v>1</v>
      </c>
      <c r="E645" s="313">
        <v>1</v>
      </c>
      <c r="F645" s="313">
        <v>1</v>
      </c>
      <c r="G645" s="313">
        <v>1</v>
      </c>
      <c r="H645" s="313">
        <v>1</v>
      </c>
      <c r="I645" s="313">
        <v>1</v>
      </c>
      <c r="J645" s="313">
        <v>1</v>
      </c>
      <c r="K645" s="313">
        <v>1</v>
      </c>
      <c r="L645" s="313">
        <v>1</v>
      </c>
      <c r="M645" s="313">
        <v>1</v>
      </c>
    </row>
    <row r="646" spans="1:13" s="171" customFormat="1" x14ac:dyDescent="0.2">
      <c r="A646" s="172" t="s">
        <v>2485</v>
      </c>
      <c r="B646" s="313">
        <v>0</v>
      </c>
      <c r="C646" s="313">
        <v>0</v>
      </c>
      <c r="D646" s="313">
        <v>0</v>
      </c>
      <c r="E646" s="313">
        <v>0</v>
      </c>
      <c r="F646" s="313">
        <v>0</v>
      </c>
      <c r="G646" s="313">
        <v>0</v>
      </c>
      <c r="H646" s="313">
        <v>0</v>
      </c>
      <c r="I646" s="313">
        <v>0</v>
      </c>
      <c r="J646" s="313">
        <v>0</v>
      </c>
      <c r="K646" s="313">
        <v>0</v>
      </c>
      <c r="L646" s="313">
        <v>0</v>
      </c>
      <c r="M646" s="313">
        <v>0</v>
      </c>
    </row>
    <row r="647" spans="1:13" x14ac:dyDescent="0.2">
      <c r="A647" s="27" t="s">
        <v>2486</v>
      </c>
      <c r="B647" s="313"/>
      <c r="C647" s="313"/>
      <c r="D647" s="313"/>
      <c r="E647" s="313"/>
      <c r="F647" s="313"/>
      <c r="G647" s="313"/>
      <c r="H647" s="313"/>
      <c r="I647" s="313"/>
      <c r="J647" s="313"/>
      <c r="K647" s="313"/>
      <c r="L647" s="313"/>
      <c r="M647" s="313"/>
    </row>
    <row r="648" spans="1:13" x14ac:dyDescent="0.2">
      <c r="A648" s="27" t="s">
        <v>2487</v>
      </c>
      <c r="B648" s="313"/>
      <c r="C648" s="313"/>
      <c r="D648" s="313"/>
      <c r="E648" s="313"/>
      <c r="F648" s="313"/>
      <c r="G648" s="313"/>
      <c r="H648" s="313"/>
      <c r="I648" s="313"/>
      <c r="J648" s="313"/>
      <c r="K648" s="313"/>
      <c r="L648" s="313"/>
      <c r="M648" s="313"/>
    </row>
    <row r="649" spans="1:13" x14ac:dyDescent="0.2">
      <c r="A649" s="27" t="s">
        <v>2488</v>
      </c>
      <c r="B649" s="313"/>
      <c r="C649" s="313"/>
      <c r="D649" s="313"/>
      <c r="E649" s="313"/>
      <c r="F649" s="313"/>
      <c r="G649" s="313"/>
      <c r="H649" s="313"/>
      <c r="I649" s="313"/>
      <c r="J649" s="313"/>
      <c r="K649" s="313"/>
      <c r="L649" s="313"/>
      <c r="M649" s="313"/>
    </row>
    <row r="650" spans="1:13" s="171" customFormat="1" x14ac:dyDescent="0.2">
      <c r="A650" s="128" t="s">
        <v>2489</v>
      </c>
      <c r="B650" s="313">
        <v>0</v>
      </c>
      <c r="C650" s="313">
        <v>0</v>
      </c>
      <c r="D650" s="313">
        <v>0</v>
      </c>
      <c r="E650" s="313">
        <v>0</v>
      </c>
      <c r="F650" s="313">
        <v>0</v>
      </c>
      <c r="G650" s="313">
        <v>0</v>
      </c>
      <c r="H650" s="313">
        <v>0</v>
      </c>
      <c r="I650" s="313">
        <v>0</v>
      </c>
      <c r="J650" s="313">
        <v>0</v>
      </c>
      <c r="K650" s="313">
        <v>0</v>
      </c>
      <c r="L650" s="313">
        <v>0</v>
      </c>
      <c r="M650" s="313">
        <v>0</v>
      </c>
    </row>
    <row r="651" spans="1:13" s="171" customFormat="1" x14ac:dyDescent="0.2">
      <c r="A651" s="128" t="s">
        <v>2490</v>
      </c>
      <c r="B651" s="313">
        <v>0</v>
      </c>
      <c r="C651" s="313">
        <v>0</v>
      </c>
      <c r="D651" s="313">
        <v>0</v>
      </c>
      <c r="E651" s="313">
        <v>0</v>
      </c>
      <c r="F651" s="313">
        <v>0</v>
      </c>
      <c r="G651" s="313">
        <v>0</v>
      </c>
      <c r="H651" s="313">
        <v>0</v>
      </c>
      <c r="I651" s="313">
        <v>0</v>
      </c>
      <c r="J651" s="313">
        <v>0</v>
      </c>
      <c r="K651" s="313">
        <v>0</v>
      </c>
      <c r="L651" s="313">
        <v>0</v>
      </c>
      <c r="M651" s="313">
        <v>0</v>
      </c>
    </row>
    <row r="652" spans="1:13" s="171" customFormat="1" x14ac:dyDescent="0.2">
      <c r="A652" s="128" t="s">
        <v>2491</v>
      </c>
      <c r="B652" s="313">
        <v>0</v>
      </c>
      <c r="C652" s="313">
        <v>0</v>
      </c>
      <c r="D652" s="313">
        <v>0</v>
      </c>
      <c r="E652" s="313">
        <v>0</v>
      </c>
      <c r="F652" s="313">
        <v>0</v>
      </c>
      <c r="G652" s="313">
        <v>0</v>
      </c>
      <c r="H652" s="313">
        <v>0</v>
      </c>
      <c r="I652" s="313">
        <v>0</v>
      </c>
      <c r="J652" s="313">
        <v>0</v>
      </c>
      <c r="K652" s="313">
        <v>0</v>
      </c>
      <c r="L652" s="313">
        <v>0</v>
      </c>
      <c r="M652" s="313">
        <v>0</v>
      </c>
    </row>
    <row r="653" spans="1:13" s="171" customFormat="1" x14ac:dyDescent="0.2">
      <c r="A653" s="128" t="s">
        <v>2492</v>
      </c>
      <c r="B653" s="313">
        <v>0</v>
      </c>
      <c r="C653" s="313">
        <v>0</v>
      </c>
      <c r="D653" s="313">
        <v>0</v>
      </c>
      <c r="E653" s="313">
        <v>0</v>
      </c>
      <c r="F653" s="313">
        <v>0</v>
      </c>
      <c r="G653" s="313">
        <v>0</v>
      </c>
      <c r="H653" s="313">
        <v>0</v>
      </c>
      <c r="I653" s="313">
        <v>0</v>
      </c>
      <c r="J653" s="313">
        <v>0</v>
      </c>
      <c r="K653" s="313">
        <v>0</v>
      </c>
      <c r="L653" s="313">
        <v>0</v>
      </c>
      <c r="M653" s="313">
        <v>0</v>
      </c>
    </row>
    <row r="654" spans="1:13" s="171" customFormat="1" x14ac:dyDescent="0.2">
      <c r="A654" s="128" t="s">
        <v>2493</v>
      </c>
      <c r="B654" s="313">
        <v>0</v>
      </c>
      <c r="C654" s="313">
        <v>0</v>
      </c>
      <c r="D654" s="313">
        <v>0</v>
      </c>
      <c r="E654" s="313">
        <v>0</v>
      </c>
      <c r="F654" s="313">
        <v>0</v>
      </c>
      <c r="G654" s="313">
        <v>0</v>
      </c>
      <c r="H654" s="313">
        <v>0</v>
      </c>
      <c r="I654" s="313">
        <v>0</v>
      </c>
      <c r="J654" s="313">
        <v>0</v>
      </c>
      <c r="K654" s="313">
        <v>0</v>
      </c>
      <c r="L654" s="313">
        <v>0</v>
      </c>
      <c r="M654" s="313">
        <v>0</v>
      </c>
    </row>
    <row r="655" spans="1:13" s="171" customFormat="1" x14ac:dyDescent="0.2">
      <c r="A655" s="128" t="s">
        <v>2494</v>
      </c>
      <c r="B655" s="313">
        <v>0</v>
      </c>
      <c r="C655" s="313">
        <v>0</v>
      </c>
      <c r="D655" s="313">
        <v>0</v>
      </c>
      <c r="E655" s="313">
        <v>0</v>
      </c>
      <c r="F655" s="313">
        <v>0</v>
      </c>
      <c r="G655" s="313">
        <v>0</v>
      </c>
      <c r="H655" s="313">
        <v>0</v>
      </c>
      <c r="I655" s="313">
        <v>0</v>
      </c>
      <c r="J655" s="313">
        <v>0</v>
      </c>
      <c r="K655" s="313">
        <v>0</v>
      </c>
      <c r="L655" s="313">
        <v>0</v>
      </c>
      <c r="M655" s="313">
        <v>0</v>
      </c>
    </row>
    <row r="656" spans="1:13" s="171" customFormat="1" x14ac:dyDescent="0.2">
      <c r="A656" s="128" t="s">
        <v>2495</v>
      </c>
      <c r="B656" s="313">
        <v>0</v>
      </c>
      <c r="C656" s="313">
        <v>0</v>
      </c>
      <c r="D656" s="313">
        <v>0</v>
      </c>
      <c r="E656" s="313">
        <v>0</v>
      </c>
      <c r="F656" s="313">
        <v>0</v>
      </c>
      <c r="G656" s="313">
        <v>0</v>
      </c>
      <c r="H656" s="313">
        <v>0</v>
      </c>
      <c r="I656" s="313">
        <v>0</v>
      </c>
      <c r="J656" s="313">
        <v>0</v>
      </c>
      <c r="K656" s="313">
        <v>0</v>
      </c>
      <c r="L656" s="313">
        <v>0</v>
      </c>
      <c r="M656" s="313">
        <v>0</v>
      </c>
    </row>
    <row r="657" spans="1:13" s="171" customFormat="1" x14ac:dyDescent="0.2">
      <c r="A657" s="128" t="s">
        <v>2496</v>
      </c>
      <c r="B657" s="313">
        <v>0</v>
      </c>
      <c r="C657" s="313">
        <v>0</v>
      </c>
      <c r="D657" s="313">
        <v>0</v>
      </c>
      <c r="E657" s="313">
        <v>0</v>
      </c>
      <c r="F657" s="313">
        <v>0</v>
      </c>
      <c r="G657" s="313">
        <v>0</v>
      </c>
      <c r="H657" s="313">
        <v>0</v>
      </c>
      <c r="I657" s="313">
        <v>0</v>
      </c>
      <c r="J657" s="313">
        <v>0</v>
      </c>
      <c r="K657" s="313">
        <v>0</v>
      </c>
      <c r="L657" s="313">
        <v>0</v>
      </c>
      <c r="M657" s="313">
        <v>0</v>
      </c>
    </row>
    <row r="658" spans="1:13" s="171" customFormat="1" x14ac:dyDescent="0.2">
      <c r="A658" s="128" t="s">
        <v>2497</v>
      </c>
      <c r="B658" s="313">
        <v>0</v>
      </c>
      <c r="C658" s="313">
        <v>0</v>
      </c>
      <c r="D658" s="313">
        <v>0</v>
      </c>
      <c r="E658" s="313">
        <v>0</v>
      </c>
      <c r="F658" s="313">
        <v>0</v>
      </c>
      <c r="G658" s="313">
        <v>0</v>
      </c>
      <c r="H658" s="313">
        <v>0</v>
      </c>
      <c r="I658" s="313">
        <v>0</v>
      </c>
      <c r="J658" s="313">
        <v>0</v>
      </c>
      <c r="K658" s="313">
        <v>0</v>
      </c>
      <c r="L658" s="313">
        <v>0</v>
      </c>
      <c r="M658" s="313">
        <v>0</v>
      </c>
    </row>
    <row r="659" spans="1:13" s="171" customFormat="1" x14ac:dyDescent="0.2">
      <c r="A659" s="128" t="s">
        <v>2498</v>
      </c>
      <c r="B659" s="313">
        <v>0</v>
      </c>
      <c r="C659" s="313">
        <v>0</v>
      </c>
      <c r="D659" s="313">
        <v>0</v>
      </c>
      <c r="E659" s="313">
        <v>0</v>
      </c>
      <c r="F659" s="313">
        <v>0</v>
      </c>
      <c r="G659" s="313">
        <v>0</v>
      </c>
      <c r="H659" s="313">
        <v>0</v>
      </c>
      <c r="I659" s="313">
        <v>0</v>
      </c>
      <c r="J659" s="313">
        <v>0</v>
      </c>
      <c r="K659" s="313">
        <v>0</v>
      </c>
      <c r="L659" s="313">
        <v>0</v>
      </c>
      <c r="M659" s="313">
        <v>0</v>
      </c>
    </row>
    <row r="660" spans="1:13" s="171" customFormat="1" x14ac:dyDescent="0.2">
      <c r="A660" s="128" t="s">
        <v>2499</v>
      </c>
      <c r="B660" s="313">
        <v>0</v>
      </c>
      <c r="C660" s="313">
        <v>0</v>
      </c>
      <c r="D660" s="313">
        <v>0</v>
      </c>
      <c r="E660" s="313">
        <v>0</v>
      </c>
      <c r="F660" s="313">
        <v>0</v>
      </c>
      <c r="G660" s="313">
        <v>0</v>
      </c>
      <c r="H660" s="313">
        <v>0</v>
      </c>
      <c r="I660" s="313">
        <v>0</v>
      </c>
      <c r="J660" s="313">
        <v>0</v>
      </c>
      <c r="K660" s="313">
        <v>0</v>
      </c>
      <c r="L660" s="313">
        <v>0</v>
      </c>
      <c r="M660" s="313">
        <v>0</v>
      </c>
    </row>
    <row r="661" spans="1:13" s="171" customFormat="1" x14ac:dyDescent="0.2">
      <c r="A661" s="128" t="s">
        <v>2500</v>
      </c>
      <c r="B661" s="313">
        <v>0</v>
      </c>
      <c r="C661" s="313">
        <v>0</v>
      </c>
      <c r="D661" s="313">
        <v>0</v>
      </c>
      <c r="E661" s="313">
        <v>0</v>
      </c>
      <c r="F661" s="313">
        <v>0</v>
      </c>
      <c r="G661" s="313">
        <v>0</v>
      </c>
      <c r="H661" s="313">
        <v>0</v>
      </c>
      <c r="I661" s="313">
        <v>0</v>
      </c>
      <c r="J661" s="313">
        <v>0</v>
      </c>
      <c r="K661" s="313">
        <v>0</v>
      </c>
      <c r="L661" s="313">
        <v>0</v>
      </c>
      <c r="M661" s="313">
        <v>0</v>
      </c>
    </row>
    <row r="662" spans="1:13" s="171" customFormat="1" x14ac:dyDescent="0.2">
      <c r="A662" s="128" t="s">
        <v>2501</v>
      </c>
      <c r="B662" s="313">
        <v>0</v>
      </c>
      <c r="C662" s="313">
        <v>0</v>
      </c>
      <c r="D662" s="313">
        <v>0</v>
      </c>
      <c r="E662" s="313">
        <v>0</v>
      </c>
      <c r="F662" s="313">
        <v>0</v>
      </c>
      <c r="G662" s="313">
        <v>0</v>
      </c>
      <c r="H662" s="313">
        <v>0</v>
      </c>
      <c r="I662" s="313">
        <v>0</v>
      </c>
      <c r="J662" s="313">
        <v>0</v>
      </c>
      <c r="K662" s="313">
        <v>0</v>
      </c>
      <c r="L662" s="313">
        <v>0</v>
      </c>
      <c r="M662" s="313">
        <v>0</v>
      </c>
    </row>
    <row r="663" spans="1:13" s="171" customFormat="1" x14ac:dyDescent="0.2">
      <c r="A663" s="128" t="s">
        <v>2502</v>
      </c>
      <c r="B663" s="313">
        <v>0</v>
      </c>
      <c r="C663" s="313">
        <v>0</v>
      </c>
      <c r="D663" s="313">
        <v>0</v>
      </c>
      <c r="E663" s="313">
        <v>0</v>
      </c>
      <c r="F663" s="313">
        <v>0</v>
      </c>
      <c r="G663" s="313">
        <v>0</v>
      </c>
      <c r="H663" s="313">
        <v>0</v>
      </c>
      <c r="I663" s="313">
        <v>0</v>
      </c>
      <c r="J663" s="313">
        <v>0</v>
      </c>
      <c r="K663" s="313">
        <v>0</v>
      </c>
      <c r="L663" s="313">
        <v>0</v>
      </c>
      <c r="M663" s="313">
        <v>0</v>
      </c>
    </row>
    <row r="664" spans="1:13" s="171" customFormat="1" x14ac:dyDescent="0.2">
      <c r="A664" s="128" t="s">
        <v>2503</v>
      </c>
      <c r="B664" s="313">
        <v>0</v>
      </c>
      <c r="C664" s="313">
        <v>0</v>
      </c>
      <c r="D664" s="313">
        <v>0</v>
      </c>
      <c r="E664" s="313">
        <v>0</v>
      </c>
      <c r="F664" s="313">
        <v>0</v>
      </c>
      <c r="G664" s="313">
        <v>0</v>
      </c>
      <c r="H664" s="313">
        <v>0</v>
      </c>
      <c r="I664" s="313">
        <v>0</v>
      </c>
      <c r="J664" s="313">
        <v>0</v>
      </c>
      <c r="K664" s="313">
        <v>0</v>
      </c>
      <c r="L664" s="313">
        <v>0</v>
      </c>
      <c r="M664" s="313">
        <v>0</v>
      </c>
    </row>
    <row r="665" spans="1:13" s="171" customFormat="1" x14ac:dyDescent="0.2">
      <c r="A665" s="128" t="s">
        <v>2504</v>
      </c>
      <c r="B665" s="313">
        <v>0</v>
      </c>
      <c r="C665" s="313">
        <v>0</v>
      </c>
      <c r="D665" s="313">
        <v>0</v>
      </c>
      <c r="E665" s="313">
        <v>0</v>
      </c>
      <c r="F665" s="313">
        <v>0</v>
      </c>
      <c r="G665" s="313">
        <v>0</v>
      </c>
      <c r="H665" s="313">
        <v>0</v>
      </c>
      <c r="I665" s="313">
        <v>0</v>
      </c>
      <c r="J665" s="313">
        <v>0</v>
      </c>
      <c r="K665" s="313">
        <v>0</v>
      </c>
      <c r="L665" s="313">
        <v>0</v>
      </c>
      <c r="M665" s="313">
        <v>0</v>
      </c>
    </row>
    <row r="666" spans="1:13" s="171" customFormat="1" x14ac:dyDescent="0.2">
      <c r="A666" s="128" t="s">
        <v>2505</v>
      </c>
      <c r="B666" s="313">
        <v>0</v>
      </c>
      <c r="C666" s="313">
        <v>0</v>
      </c>
      <c r="D666" s="313">
        <v>0</v>
      </c>
      <c r="E666" s="313">
        <v>0</v>
      </c>
      <c r="F666" s="313">
        <v>0</v>
      </c>
      <c r="G666" s="313">
        <v>0</v>
      </c>
      <c r="H666" s="313">
        <v>0</v>
      </c>
      <c r="I666" s="313">
        <v>0</v>
      </c>
      <c r="J666" s="313">
        <v>0</v>
      </c>
      <c r="K666" s="313">
        <v>0</v>
      </c>
      <c r="L666" s="313">
        <v>0</v>
      </c>
      <c r="M666" s="313">
        <v>0</v>
      </c>
    </row>
    <row r="667" spans="1:13" s="171" customFormat="1" x14ac:dyDescent="0.2">
      <c r="A667" s="128" t="s">
        <v>2506</v>
      </c>
      <c r="B667" s="313">
        <v>0</v>
      </c>
      <c r="C667" s="313">
        <v>0</v>
      </c>
      <c r="D667" s="313">
        <v>0</v>
      </c>
      <c r="E667" s="313">
        <v>0</v>
      </c>
      <c r="F667" s="313">
        <v>0</v>
      </c>
      <c r="G667" s="313">
        <v>0</v>
      </c>
      <c r="H667" s="313">
        <v>0</v>
      </c>
      <c r="I667" s="313">
        <v>0</v>
      </c>
      <c r="J667" s="313">
        <v>0</v>
      </c>
      <c r="K667" s="313">
        <v>0</v>
      </c>
      <c r="L667" s="313">
        <v>0</v>
      </c>
      <c r="M667" s="313">
        <v>0</v>
      </c>
    </row>
    <row r="668" spans="1:13" s="171" customFormat="1" x14ac:dyDescent="0.2">
      <c r="A668" s="128" t="s">
        <v>2507</v>
      </c>
      <c r="B668" s="313">
        <v>0</v>
      </c>
      <c r="C668" s="313">
        <v>0</v>
      </c>
      <c r="D668" s="313">
        <v>0</v>
      </c>
      <c r="E668" s="313">
        <v>0</v>
      </c>
      <c r="F668" s="313">
        <v>0</v>
      </c>
      <c r="G668" s="313">
        <v>0</v>
      </c>
      <c r="H668" s="313">
        <v>0</v>
      </c>
      <c r="I668" s="313">
        <v>0</v>
      </c>
      <c r="J668" s="313">
        <v>0</v>
      </c>
      <c r="K668" s="313">
        <v>0</v>
      </c>
      <c r="L668" s="313">
        <v>0</v>
      </c>
      <c r="M668" s="313">
        <v>0</v>
      </c>
    </row>
    <row r="669" spans="1:13" s="171" customFormat="1" x14ac:dyDescent="0.2">
      <c r="A669" s="128" t="s">
        <v>2508</v>
      </c>
      <c r="B669" s="313">
        <v>0</v>
      </c>
      <c r="C669" s="313">
        <v>0</v>
      </c>
      <c r="D669" s="313">
        <v>0</v>
      </c>
      <c r="E669" s="313">
        <v>0</v>
      </c>
      <c r="F669" s="313">
        <v>0</v>
      </c>
      <c r="G669" s="313">
        <v>0</v>
      </c>
      <c r="H669" s="313">
        <v>0</v>
      </c>
      <c r="I669" s="313">
        <v>0</v>
      </c>
      <c r="J669" s="313">
        <v>0</v>
      </c>
      <c r="K669" s="313">
        <v>0</v>
      </c>
      <c r="L669" s="313">
        <v>0</v>
      </c>
      <c r="M669" s="313">
        <v>0</v>
      </c>
    </row>
    <row r="670" spans="1:13" s="171" customFormat="1" x14ac:dyDescent="0.2">
      <c r="A670" s="128" t="s">
        <v>2509</v>
      </c>
      <c r="B670" s="313">
        <v>0</v>
      </c>
      <c r="C670" s="313">
        <v>0</v>
      </c>
      <c r="D670" s="313">
        <v>0</v>
      </c>
      <c r="E670" s="313">
        <v>0</v>
      </c>
      <c r="F670" s="313">
        <v>0</v>
      </c>
      <c r="G670" s="313">
        <v>0</v>
      </c>
      <c r="H670" s="313">
        <v>0</v>
      </c>
      <c r="I670" s="313">
        <v>0</v>
      </c>
      <c r="J670" s="313">
        <v>0</v>
      </c>
      <c r="K670" s="313">
        <v>0</v>
      </c>
      <c r="L670" s="313">
        <v>0</v>
      </c>
      <c r="M670" s="313">
        <v>0</v>
      </c>
    </row>
    <row r="671" spans="1:13" s="171" customFormat="1" x14ac:dyDescent="0.2">
      <c r="A671" s="128" t="s">
        <v>2510</v>
      </c>
      <c r="B671" s="313">
        <v>0</v>
      </c>
      <c r="C671" s="313">
        <v>0</v>
      </c>
      <c r="D671" s="313">
        <v>0</v>
      </c>
      <c r="E671" s="313">
        <v>0</v>
      </c>
      <c r="F671" s="313">
        <v>0</v>
      </c>
      <c r="G671" s="313">
        <v>0</v>
      </c>
      <c r="H671" s="313">
        <v>0</v>
      </c>
      <c r="I671" s="313">
        <v>0</v>
      </c>
      <c r="J671" s="313">
        <v>0</v>
      </c>
      <c r="K671" s="313">
        <v>0</v>
      </c>
      <c r="L671" s="313">
        <v>0</v>
      </c>
      <c r="M671" s="313">
        <v>0</v>
      </c>
    </row>
    <row r="672" spans="1:13" s="171" customFormat="1" x14ac:dyDescent="0.2">
      <c r="A672" s="128" t="s">
        <v>2511</v>
      </c>
      <c r="B672" s="305">
        <v>0</v>
      </c>
      <c r="C672" s="305">
        <v>0</v>
      </c>
      <c r="D672" s="305">
        <v>0</v>
      </c>
      <c r="E672" s="305">
        <v>0</v>
      </c>
      <c r="F672" s="305">
        <v>0</v>
      </c>
      <c r="G672" s="305">
        <v>0</v>
      </c>
      <c r="H672" s="305">
        <v>0</v>
      </c>
      <c r="I672" s="305">
        <v>0</v>
      </c>
      <c r="J672" s="305">
        <v>0</v>
      </c>
      <c r="K672" s="305">
        <v>0</v>
      </c>
      <c r="L672" s="305">
        <v>0</v>
      </c>
      <c r="M672" s="305">
        <v>0</v>
      </c>
    </row>
    <row r="673" spans="1:13" s="171" customFormat="1" x14ac:dyDescent="0.2">
      <c r="A673" s="128" t="s">
        <v>2512</v>
      </c>
      <c r="B673" s="305"/>
      <c r="C673" s="305"/>
      <c r="D673" s="305"/>
      <c r="E673" s="305"/>
      <c r="F673" s="305"/>
      <c r="G673" s="305"/>
      <c r="H673" s="305"/>
      <c r="I673" s="305"/>
      <c r="J673" s="305"/>
      <c r="K673" s="305"/>
      <c r="L673" s="305"/>
      <c r="M673" s="305"/>
    </row>
    <row r="674" spans="1:13" x14ac:dyDescent="0.2">
      <c r="A674" s="27" t="s">
        <v>2513</v>
      </c>
      <c r="B674" s="305"/>
      <c r="C674" s="305"/>
      <c r="D674" s="305"/>
      <c r="E674" s="305"/>
      <c r="F674" s="305"/>
      <c r="G674" s="305"/>
      <c r="H674" s="305"/>
      <c r="I674" s="305"/>
      <c r="J674" s="305"/>
      <c r="K674" s="305"/>
      <c r="L674" s="305"/>
      <c r="M674" s="305"/>
    </row>
    <row r="675" spans="1:13" x14ac:dyDescent="0.2">
      <c r="A675" s="27" t="s">
        <v>2514</v>
      </c>
      <c r="B675" s="305"/>
      <c r="C675" s="305"/>
      <c r="D675" s="305"/>
      <c r="E675" s="305"/>
      <c r="F675" s="305"/>
      <c r="G675" s="305"/>
      <c r="H675" s="305"/>
      <c r="I675" s="305"/>
      <c r="J675" s="305"/>
      <c r="K675" s="305"/>
      <c r="L675" s="305"/>
      <c r="M675" s="305"/>
    </row>
    <row r="676" spans="1:13" x14ac:dyDescent="0.2">
      <c r="A676" s="27" t="s">
        <v>2515</v>
      </c>
      <c r="B676" s="305"/>
      <c r="C676" s="305"/>
      <c r="D676" s="305"/>
      <c r="E676" s="305"/>
      <c r="F676" s="305"/>
      <c r="G676" s="305"/>
      <c r="H676" s="305"/>
      <c r="I676" s="305"/>
      <c r="J676" s="305"/>
      <c r="K676" s="305"/>
      <c r="L676" s="305"/>
      <c r="M676" s="305"/>
    </row>
    <row r="677" spans="1:13" x14ac:dyDescent="0.2">
      <c r="A677" s="27" t="s">
        <v>2516</v>
      </c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</row>
    <row r="678" spans="1:13" x14ac:dyDescent="0.2">
      <c r="A678" s="27" t="s">
        <v>2517</v>
      </c>
      <c r="B678" s="305"/>
      <c r="C678" s="305"/>
      <c r="D678" s="305"/>
      <c r="E678" s="305"/>
      <c r="F678" s="305"/>
      <c r="G678" s="305"/>
      <c r="H678" s="305"/>
      <c r="I678" s="305"/>
      <c r="J678" s="305"/>
      <c r="K678" s="305"/>
      <c r="L678" s="305"/>
      <c r="M678" s="305"/>
    </row>
    <row r="679" spans="1:13" s="171" customFormat="1" x14ac:dyDescent="0.2">
      <c r="A679" s="128" t="s">
        <v>2518</v>
      </c>
      <c r="B679" s="305">
        <v>0</v>
      </c>
      <c r="C679" s="305">
        <v>0</v>
      </c>
      <c r="D679" s="305">
        <v>0</v>
      </c>
      <c r="E679" s="305">
        <v>0</v>
      </c>
      <c r="F679" s="305">
        <v>0</v>
      </c>
      <c r="G679" s="305">
        <v>0</v>
      </c>
      <c r="H679" s="305">
        <v>0</v>
      </c>
      <c r="I679" s="305">
        <v>0</v>
      </c>
      <c r="J679" s="305">
        <v>0</v>
      </c>
      <c r="K679" s="305">
        <v>0</v>
      </c>
      <c r="L679" s="305">
        <v>0</v>
      </c>
      <c r="M679" s="305">
        <v>0</v>
      </c>
    </row>
    <row r="680" spans="1:13" s="171" customFormat="1" x14ac:dyDescent="0.2">
      <c r="A680" s="128" t="s">
        <v>2519</v>
      </c>
      <c r="B680" s="305">
        <v>0</v>
      </c>
      <c r="C680" s="305">
        <v>0</v>
      </c>
      <c r="D680" s="305">
        <v>0</v>
      </c>
      <c r="E680" s="305">
        <v>0</v>
      </c>
      <c r="F680" s="305">
        <v>0</v>
      </c>
      <c r="G680" s="305">
        <v>0</v>
      </c>
      <c r="H680" s="305">
        <v>0</v>
      </c>
      <c r="I680" s="305">
        <v>0</v>
      </c>
      <c r="J680" s="305">
        <v>0</v>
      </c>
      <c r="K680" s="305">
        <v>0</v>
      </c>
      <c r="L680" s="305">
        <v>0</v>
      </c>
      <c r="M680" s="305">
        <v>0</v>
      </c>
    </row>
    <row r="681" spans="1:13" s="171" customFormat="1" x14ac:dyDescent="0.2">
      <c r="A681" s="128" t="s">
        <v>2520</v>
      </c>
      <c r="B681" s="305">
        <v>0</v>
      </c>
      <c r="C681" s="305">
        <v>0</v>
      </c>
      <c r="D681" s="305">
        <v>0</v>
      </c>
      <c r="E681" s="305">
        <v>0</v>
      </c>
      <c r="F681" s="305">
        <v>0</v>
      </c>
      <c r="G681" s="305">
        <v>0</v>
      </c>
      <c r="H681" s="305">
        <v>0</v>
      </c>
      <c r="I681" s="305">
        <v>0</v>
      </c>
      <c r="J681" s="305">
        <v>0</v>
      </c>
      <c r="K681" s="305">
        <v>0</v>
      </c>
      <c r="L681" s="305">
        <v>0</v>
      </c>
      <c r="M681" s="305">
        <v>0</v>
      </c>
    </row>
    <row r="682" spans="1:13" s="171" customFormat="1" x14ac:dyDescent="0.2">
      <c r="A682" s="128" t="s">
        <v>2521</v>
      </c>
      <c r="B682" s="305">
        <v>0</v>
      </c>
      <c r="C682" s="305">
        <v>0</v>
      </c>
      <c r="D682" s="305">
        <v>0</v>
      </c>
      <c r="E682" s="305">
        <v>0</v>
      </c>
      <c r="F682" s="305">
        <v>0</v>
      </c>
      <c r="G682" s="305">
        <v>0</v>
      </c>
      <c r="H682" s="305">
        <v>0</v>
      </c>
      <c r="I682" s="305">
        <v>0</v>
      </c>
      <c r="J682" s="305">
        <v>0</v>
      </c>
      <c r="K682" s="305">
        <v>0</v>
      </c>
      <c r="L682" s="305">
        <v>0</v>
      </c>
      <c r="M682" s="305">
        <v>0</v>
      </c>
    </row>
    <row r="683" spans="1:13" s="171" customFormat="1" x14ac:dyDescent="0.2">
      <c r="A683" s="128" t="s">
        <v>2522</v>
      </c>
      <c r="B683" s="171">
        <v>0</v>
      </c>
      <c r="C683" s="171">
        <v>0</v>
      </c>
      <c r="D683" s="171">
        <v>0</v>
      </c>
      <c r="E683" s="171">
        <v>0</v>
      </c>
      <c r="F683" s="171">
        <v>0</v>
      </c>
      <c r="G683" s="171">
        <v>0</v>
      </c>
      <c r="H683" s="171">
        <v>0</v>
      </c>
      <c r="I683" s="171">
        <v>0</v>
      </c>
      <c r="J683" s="171">
        <v>0</v>
      </c>
      <c r="K683" s="171">
        <v>0</v>
      </c>
      <c r="L683" s="171">
        <v>0</v>
      </c>
      <c r="M683" s="171">
        <v>0</v>
      </c>
    </row>
    <row r="684" spans="1:13" s="171" customFormat="1" x14ac:dyDescent="0.2">
      <c r="A684" s="128" t="s">
        <v>2523</v>
      </c>
      <c r="B684" s="171">
        <v>0</v>
      </c>
      <c r="C684" s="171">
        <v>0</v>
      </c>
      <c r="D684" s="171">
        <v>0</v>
      </c>
      <c r="E684" s="171">
        <v>0</v>
      </c>
      <c r="F684" s="171">
        <v>0</v>
      </c>
      <c r="G684" s="171">
        <v>0</v>
      </c>
      <c r="H684" s="171">
        <v>0</v>
      </c>
      <c r="I684" s="171">
        <v>0</v>
      </c>
      <c r="J684" s="171">
        <v>0</v>
      </c>
      <c r="K684" s="171">
        <v>0</v>
      </c>
      <c r="L684" s="171">
        <v>0</v>
      </c>
      <c r="M684" s="171">
        <v>0</v>
      </c>
    </row>
    <row r="685" spans="1:13" s="171" customFormat="1" x14ac:dyDescent="0.2">
      <c r="A685" s="128" t="s">
        <v>2524</v>
      </c>
      <c r="B685" s="171">
        <v>0</v>
      </c>
      <c r="C685" s="171">
        <v>0</v>
      </c>
      <c r="D685" s="171">
        <v>0</v>
      </c>
      <c r="E685" s="171">
        <v>0</v>
      </c>
      <c r="F685" s="171">
        <v>0</v>
      </c>
      <c r="G685" s="171">
        <v>0</v>
      </c>
      <c r="H685" s="171">
        <v>0</v>
      </c>
      <c r="I685" s="171">
        <v>0</v>
      </c>
      <c r="J685" s="171">
        <v>0</v>
      </c>
      <c r="K685" s="171">
        <v>0</v>
      </c>
      <c r="L685" s="171">
        <v>0</v>
      </c>
      <c r="M685" s="171">
        <v>0</v>
      </c>
    </row>
    <row r="686" spans="1:13" s="171" customFormat="1" x14ac:dyDescent="0.2">
      <c r="A686" s="128" t="s">
        <v>2525</v>
      </c>
      <c r="B686" s="171">
        <v>0</v>
      </c>
      <c r="C686" s="171">
        <v>0</v>
      </c>
      <c r="D686" s="171">
        <v>0</v>
      </c>
      <c r="E686" s="171">
        <v>0</v>
      </c>
      <c r="F686" s="171">
        <v>0</v>
      </c>
      <c r="G686" s="171">
        <v>0</v>
      </c>
      <c r="H686" s="171">
        <v>0</v>
      </c>
      <c r="I686" s="171">
        <v>0</v>
      </c>
      <c r="J686" s="171">
        <v>0</v>
      </c>
      <c r="K686" s="171">
        <v>0</v>
      </c>
      <c r="L686" s="171">
        <v>0</v>
      </c>
      <c r="M686" s="171">
        <v>0</v>
      </c>
    </row>
    <row r="687" spans="1:13" s="171" customFormat="1" x14ac:dyDescent="0.2">
      <c r="A687" s="128" t="s">
        <v>2526</v>
      </c>
      <c r="B687" s="171">
        <v>0</v>
      </c>
      <c r="C687" s="171">
        <v>0</v>
      </c>
      <c r="D687" s="171">
        <v>0</v>
      </c>
      <c r="E687" s="171">
        <v>0</v>
      </c>
      <c r="F687" s="171">
        <v>0</v>
      </c>
      <c r="G687" s="171">
        <v>0</v>
      </c>
      <c r="H687" s="171">
        <v>0</v>
      </c>
      <c r="I687" s="171">
        <v>0</v>
      </c>
      <c r="J687" s="171">
        <v>0</v>
      </c>
      <c r="K687" s="171">
        <v>0</v>
      </c>
      <c r="L687" s="171">
        <v>0</v>
      </c>
      <c r="M687" s="171">
        <v>0</v>
      </c>
    </row>
    <row r="688" spans="1:13" s="171" customFormat="1" x14ac:dyDescent="0.2">
      <c r="A688" s="128" t="s">
        <v>2527</v>
      </c>
      <c r="B688" s="171">
        <v>0</v>
      </c>
      <c r="C688" s="171">
        <v>0</v>
      </c>
      <c r="D688" s="171">
        <v>0</v>
      </c>
      <c r="E688" s="171">
        <v>0</v>
      </c>
      <c r="F688" s="171">
        <v>0</v>
      </c>
      <c r="G688" s="171">
        <v>0</v>
      </c>
      <c r="H688" s="171">
        <v>0</v>
      </c>
      <c r="I688" s="171">
        <v>0</v>
      </c>
      <c r="J688" s="171">
        <v>0</v>
      </c>
      <c r="K688" s="171">
        <v>0</v>
      </c>
      <c r="L688" s="171">
        <v>0</v>
      </c>
      <c r="M688" s="171">
        <v>0</v>
      </c>
    </row>
    <row r="689" spans="1:13" s="171" customFormat="1" x14ac:dyDescent="0.2">
      <c r="A689" s="128" t="s">
        <v>2528</v>
      </c>
      <c r="B689" s="171">
        <v>0</v>
      </c>
      <c r="C689" s="171">
        <v>0</v>
      </c>
      <c r="D689" s="171">
        <v>0</v>
      </c>
      <c r="E689" s="171">
        <v>0</v>
      </c>
      <c r="F689" s="171">
        <v>0</v>
      </c>
      <c r="G689" s="171">
        <v>0</v>
      </c>
      <c r="H689" s="171">
        <v>0</v>
      </c>
      <c r="I689" s="171">
        <v>0</v>
      </c>
      <c r="J689" s="171">
        <v>0</v>
      </c>
      <c r="K689" s="171">
        <v>0</v>
      </c>
      <c r="L689" s="171">
        <v>0</v>
      </c>
      <c r="M689" s="171">
        <v>0</v>
      </c>
    </row>
    <row r="690" spans="1:13" s="171" customFormat="1" x14ac:dyDescent="0.2">
      <c r="A690" s="128" t="s">
        <v>2529</v>
      </c>
      <c r="B690" s="171">
        <v>0</v>
      </c>
      <c r="C690" s="171">
        <v>0</v>
      </c>
      <c r="D690" s="171">
        <v>0</v>
      </c>
      <c r="E690" s="171">
        <v>0</v>
      </c>
      <c r="F690" s="171">
        <v>0</v>
      </c>
      <c r="G690" s="171">
        <v>0</v>
      </c>
      <c r="H690" s="171">
        <v>0</v>
      </c>
      <c r="I690" s="171">
        <v>0</v>
      </c>
      <c r="J690" s="171">
        <v>0</v>
      </c>
      <c r="K690" s="171">
        <v>0</v>
      </c>
      <c r="L690" s="171">
        <v>0</v>
      </c>
      <c r="M690" s="171">
        <v>0</v>
      </c>
    </row>
    <row r="691" spans="1:13" s="171" customFormat="1" x14ac:dyDescent="0.2">
      <c r="A691" s="128" t="s">
        <v>2530</v>
      </c>
      <c r="B691" s="171">
        <v>0</v>
      </c>
      <c r="C691" s="171">
        <v>0</v>
      </c>
      <c r="D691" s="171">
        <v>0</v>
      </c>
      <c r="E691" s="171">
        <v>0</v>
      </c>
      <c r="F691" s="171">
        <v>0</v>
      </c>
      <c r="G691" s="171">
        <v>0</v>
      </c>
      <c r="H691" s="171">
        <v>0</v>
      </c>
      <c r="I691" s="171">
        <v>0</v>
      </c>
      <c r="J691" s="171">
        <v>0</v>
      </c>
      <c r="K691" s="171">
        <v>0</v>
      </c>
      <c r="L691" s="171">
        <v>0</v>
      </c>
      <c r="M691" s="171">
        <v>0</v>
      </c>
    </row>
    <row r="692" spans="1:13" s="171" customFormat="1" x14ac:dyDescent="0.2">
      <c r="A692" s="128" t="s">
        <v>2531</v>
      </c>
      <c r="B692" s="171">
        <v>0</v>
      </c>
      <c r="C692" s="171">
        <v>0</v>
      </c>
      <c r="D692" s="171">
        <v>0</v>
      </c>
      <c r="E692" s="171">
        <v>0</v>
      </c>
      <c r="F692" s="171">
        <v>0</v>
      </c>
      <c r="G692" s="171">
        <v>0</v>
      </c>
      <c r="H692" s="171">
        <v>0</v>
      </c>
      <c r="I692" s="171">
        <v>0</v>
      </c>
      <c r="J692" s="171">
        <v>0</v>
      </c>
      <c r="K692" s="171">
        <v>0</v>
      </c>
      <c r="L692" s="171">
        <v>0</v>
      </c>
      <c r="M692" s="171">
        <v>0</v>
      </c>
    </row>
    <row r="693" spans="1:13" s="171" customFormat="1" x14ac:dyDescent="0.2">
      <c r="A693" s="128" t="s">
        <v>2532</v>
      </c>
      <c r="B693" s="171">
        <v>0</v>
      </c>
      <c r="C693" s="171">
        <v>0</v>
      </c>
      <c r="D693" s="171">
        <v>0</v>
      </c>
      <c r="E693" s="171">
        <v>0</v>
      </c>
      <c r="F693" s="171">
        <v>0</v>
      </c>
      <c r="G693" s="171">
        <v>0</v>
      </c>
      <c r="H693" s="171">
        <v>0</v>
      </c>
      <c r="I693" s="171">
        <v>0</v>
      </c>
      <c r="J693" s="171">
        <v>0</v>
      </c>
      <c r="K693" s="171">
        <v>0</v>
      </c>
      <c r="L693" s="171">
        <v>0</v>
      </c>
      <c r="M693" s="171">
        <v>0</v>
      </c>
    </row>
    <row r="694" spans="1:13" s="171" customFormat="1" x14ac:dyDescent="0.2">
      <c r="A694" s="128" t="s">
        <v>2533</v>
      </c>
      <c r="B694" s="171">
        <v>0</v>
      </c>
      <c r="C694" s="171">
        <v>0</v>
      </c>
      <c r="D694" s="171">
        <v>0</v>
      </c>
      <c r="E694" s="171">
        <v>0</v>
      </c>
      <c r="F694" s="171">
        <v>0</v>
      </c>
      <c r="G694" s="171">
        <v>0</v>
      </c>
      <c r="H694" s="171">
        <v>0</v>
      </c>
      <c r="I694" s="171">
        <v>0</v>
      </c>
      <c r="J694" s="171">
        <v>0</v>
      </c>
      <c r="K694" s="171">
        <v>0</v>
      </c>
      <c r="L694" s="171">
        <v>0</v>
      </c>
      <c r="M694" s="171">
        <v>0</v>
      </c>
    </row>
    <row r="695" spans="1:13" x14ac:dyDescent="0.2">
      <c r="A695" s="27" t="s">
        <v>2534</v>
      </c>
      <c r="B695" s="164">
        <v>13234.4906539926</v>
      </c>
      <c r="C695" s="164">
        <v>14181.6210133562</v>
      </c>
      <c r="D695" s="164">
        <v>15127.753801618799</v>
      </c>
      <c r="E695" s="164">
        <v>16073.245741290801</v>
      </c>
      <c r="F695" s="164">
        <v>17020.007321796402</v>
      </c>
      <c r="G695" s="164">
        <v>17970.877064761298</v>
      </c>
      <c r="H695" s="164">
        <v>18923.1680101694</v>
      </c>
      <c r="I695" s="164">
        <v>19877.8891618649</v>
      </c>
      <c r="J695" s="164">
        <v>20835.259591128401</v>
      </c>
      <c r="K695" s="164">
        <v>21797.249939744401</v>
      </c>
      <c r="L695" s="164">
        <v>22757.7177939822</v>
      </c>
      <c r="M695" s="164">
        <v>23722.565112940101</v>
      </c>
    </row>
    <row r="696" spans="1:13" x14ac:dyDescent="0.2">
      <c r="A696" s="27" t="s">
        <v>2535</v>
      </c>
    </row>
    <row r="697" spans="1:13" s="171" customFormat="1" x14ac:dyDescent="0.2">
      <c r="A697" s="128" t="s">
        <v>2536</v>
      </c>
      <c r="B697" s="171">
        <v>0</v>
      </c>
      <c r="C697" s="171">
        <v>0</v>
      </c>
      <c r="D697" s="171">
        <v>0</v>
      </c>
      <c r="E697" s="171">
        <v>0</v>
      </c>
      <c r="F697" s="171">
        <v>0</v>
      </c>
      <c r="G697" s="171">
        <v>0</v>
      </c>
      <c r="H697" s="171">
        <v>0</v>
      </c>
      <c r="I697" s="171">
        <v>0</v>
      </c>
      <c r="J697" s="171">
        <v>0</v>
      </c>
      <c r="K697" s="171">
        <v>0</v>
      </c>
      <c r="L697" s="171">
        <v>0</v>
      </c>
      <c r="M697" s="171">
        <v>0</v>
      </c>
    </row>
    <row r="698" spans="1:13" s="171" customFormat="1" x14ac:dyDescent="0.2">
      <c r="A698" s="128" t="s">
        <v>2537</v>
      </c>
      <c r="B698" s="171">
        <v>0</v>
      </c>
      <c r="C698" s="171">
        <v>0</v>
      </c>
      <c r="D698" s="171">
        <v>0</v>
      </c>
      <c r="E698" s="171">
        <v>0</v>
      </c>
      <c r="F698" s="171">
        <v>0</v>
      </c>
      <c r="G698" s="171">
        <v>0</v>
      </c>
      <c r="H698" s="171">
        <v>0</v>
      </c>
      <c r="I698" s="171">
        <v>0</v>
      </c>
      <c r="J698" s="171">
        <v>0</v>
      </c>
      <c r="K698" s="171">
        <v>0</v>
      </c>
      <c r="L698" s="171">
        <v>0</v>
      </c>
      <c r="M698" s="171">
        <v>0</v>
      </c>
    </row>
    <row r="699" spans="1:13" s="171" customFormat="1" x14ac:dyDescent="0.2">
      <c r="A699" s="128" t="s">
        <v>2538</v>
      </c>
      <c r="B699" s="171">
        <v>0</v>
      </c>
      <c r="C699" s="171">
        <v>0</v>
      </c>
      <c r="D699" s="171">
        <v>0</v>
      </c>
      <c r="E699" s="171">
        <v>0</v>
      </c>
      <c r="F699" s="171">
        <v>0</v>
      </c>
      <c r="G699" s="171">
        <v>0</v>
      </c>
      <c r="H699" s="171">
        <v>0</v>
      </c>
      <c r="I699" s="171">
        <v>0</v>
      </c>
      <c r="J699" s="171">
        <v>0</v>
      </c>
      <c r="K699" s="171">
        <v>0</v>
      </c>
      <c r="L699" s="171">
        <v>0</v>
      </c>
      <c r="M699" s="171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8138D-4A89-4B17-A15F-2A6FE414AC99}">
  <sheetPr>
    <tabColor theme="7"/>
  </sheetPr>
  <dimension ref="A1:N699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27" t="s">
        <v>1231</v>
      </c>
    </row>
    <row r="5" spans="1:14" x14ac:dyDescent="0.2">
      <c r="A5" s="27" t="s">
        <v>733</v>
      </c>
    </row>
    <row r="6" spans="1:14" x14ac:dyDescent="0.2">
      <c r="A6" s="27" t="s">
        <v>734</v>
      </c>
    </row>
    <row r="7" spans="1:14" x14ac:dyDescent="0.2">
      <c r="A7" s="27" t="s">
        <v>735</v>
      </c>
    </row>
    <row r="8" spans="1:14" x14ac:dyDescent="0.2">
      <c r="A8" s="27" t="s">
        <v>736</v>
      </c>
    </row>
    <row r="9" spans="1:14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</row>
    <row r="10" spans="1:14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</row>
    <row r="11" spans="1:14" x14ac:dyDescent="0.2">
      <c r="A11" s="27" t="s">
        <v>1859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1860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</row>
    <row r="15" spans="1:14" x14ac:dyDescent="0.2">
      <c r="A15" s="27" t="s">
        <v>1861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</row>
    <row r="16" spans="1:14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</row>
    <row r="17" spans="1:14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</row>
    <row r="18" spans="1:14" x14ac:dyDescent="0.2">
      <c r="A18" s="27" t="s">
        <v>1862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</row>
    <row r="19" spans="1:14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</row>
    <row r="20" spans="1:14" x14ac:dyDescent="0.2">
      <c r="A20" s="27" t="s">
        <v>1863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</row>
    <row r="21" spans="1:14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</row>
    <row r="22" spans="1:14" x14ac:dyDescent="0.2">
      <c r="A22" s="27" t="s">
        <v>1864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</row>
    <row r="23" spans="1:14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1865</v>
      </c>
    </row>
    <row r="25" spans="1:14" x14ac:dyDescent="0.2">
      <c r="A25" s="27" t="s">
        <v>1866</v>
      </c>
    </row>
    <row r="26" spans="1:14" x14ac:dyDescent="0.2">
      <c r="A26" s="27" t="s">
        <v>1867</v>
      </c>
    </row>
    <row r="27" spans="1:14" x14ac:dyDescent="0.2">
      <c r="A27" s="27" t="s">
        <v>1868</v>
      </c>
    </row>
    <row r="28" spans="1:14" x14ac:dyDescent="0.2">
      <c r="A28" s="27" t="s">
        <v>1869</v>
      </c>
    </row>
    <row r="29" spans="1:14" x14ac:dyDescent="0.2">
      <c r="A29" s="27" t="s">
        <v>1870</v>
      </c>
    </row>
    <row r="30" spans="1:14" x14ac:dyDescent="0.2">
      <c r="A30" s="27" t="s">
        <v>3982</v>
      </c>
    </row>
    <row r="31" spans="1:14" x14ac:dyDescent="0.2">
      <c r="A31" s="27" t="s">
        <v>3983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3984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</row>
    <row r="33" spans="1:14" x14ac:dyDescent="0.2">
      <c r="A33" s="27" t="s">
        <v>3985</v>
      </c>
      <c r="B33" s="16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</row>
    <row r="34" spans="1:14" x14ac:dyDescent="0.2">
      <c r="A34" s="27" t="s">
        <v>3986</v>
      </c>
      <c r="B34" s="164">
        <v>0</v>
      </c>
      <c r="C34" s="164">
        <v>0</v>
      </c>
      <c r="D34" s="164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</row>
    <row r="35" spans="1:14" x14ac:dyDescent="0.2">
      <c r="A35" s="27" t="s">
        <v>763</v>
      </c>
    </row>
    <row r="36" spans="1:14" x14ac:dyDescent="0.2">
      <c r="A36" s="27" t="s">
        <v>3987</v>
      </c>
    </row>
    <row r="37" spans="1:14" x14ac:dyDescent="0.2">
      <c r="A37" s="27" t="s">
        <v>3988</v>
      </c>
    </row>
    <row r="38" spans="1:14" x14ac:dyDescent="0.2">
      <c r="A38" s="27" t="s">
        <v>3989</v>
      </c>
      <c r="B38" s="164">
        <v>0</v>
      </c>
      <c r="C38" s="164">
        <v>0</v>
      </c>
      <c r="D38" s="164">
        <v>0</v>
      </c>
      <c r="E38" s="164">
        <v>0</v>
      </c>
      <c r="F38" s="164">
        <v>0</v>
      </c>
      <c r="G38" s="164">
        <v>0</v>
      </c>
      <c r="H38" s="164">
        <v>0</v>
      </c>
      <c r="I38" s="164">
        <v>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</row>
    <row r="39" spans="1:14" x14ac:dyDescent="0.2">
      <c r="A39" s="27" t="s">
        <v>3990</v>
      </c>
      <c r="B39" s="164">
        <v>0</v>
      </c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0</v>
      </c>
      <c r="I39" s="164">
        <v>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</row>
    <row r="40" spans="1:14" x14ac:dyDescent="0.2">
      <c r="A40" s="27" t="s">
        <v>3991</v>
      </c>
      <c r="B40" s="164">
        <v>6686452.7769231005</v>
      </c>
      <c r="C40" s="164">
        <v>6675341.5115384301</v>
      </c>
      <c r="D40" s="164">
        <v>6664230.2446152596</v>
      </c>
      <c r="E40" s="164">
        <v>6653118.9461536398</v>
      </c>
      <c r="F40" s="164">
        <v>6642007.6476920201</v>
      </c>
      <c r="G40" s="164">
        <v>6630896.34923039</v>
      </c>
      <c r="H40" s="164">
        <v>6619785.0823072204</v>
      </c>
      <c r="I40" s="164">
        <v>6636766.44692259</v>
      </c>
      <c r="J40" s="164">
        <v>6653747.8115379596</v>
      </c>
      <c r="K40" s="164">
        <v>6670729.1761533301</v>
      </c>
      <c r="L40" s="164">
        <v>6687710.5407686904</v>
      </c>
      <c r="M40" s="164">
        <v>6704691.90538406</v>
      </c>
      <c r="N40" s="164">
        <v>6704691.90538406</v>
      </c>
    </row>
    <row r="41" spans="1:14" x14ac:dyDescent="0.2">
      <c r="A41" s="27" t="s">
        <v>3992</v>
      </c>
      <c r="B41" s="164">
        <v>-22414.900000000202</v>
      </c>
      <c r="C41" s="164">
        <v>-24269.1392307694</v>
      </c>
      <c r="D41" s="164">
        <v>-23789.845384616099</v>
      </c>
      <c r="E41" s="164">
        <v>-20338.379999999801</v>
      </c>
      <c r="F41" s="164">
        <v>-22434.433846150401</v>
      </c>
      <c r="G41" s="164">
        <v>-25371.576923074601</v>
      </c>
      <c r="H41" s="164">
        <v>-26506.183846155</v>
      </c>
      <c r="I41" s="164">
        <v>-29330.727692312899</v>
      </c>
      <c r="J41" s="164">
        <v>-35015.2184615433</v>
      </c>
      <c r="K41" s="164">
        <v>-35451.129230776598</v>
      </c>
      <c r="L41" s="164">
        <v>-46615.450769243304</v>
      </c>
      <c r="M41" s="164">
        <v>-47986.338461548097</v>
      </c>
      <c r="N41" s="164">
        <v>-47986.338461548097</v>
      </c>
    </row>
    <row r="42" spans="1:14" x14ac:dyDescent="0.2">
      <c r="A42" s="27" t="s">
        <v>3993</v>
      </c>
      <c r="B42" s="164">
        <v>0</v>
      </c>
      <c r="C42" s="164">
        <v>0</v>
      </c>
      <c r="D42" s="164">
        <v>0</v>
      </c>
      <c r="E42" s="164">
        <v>0</v>
      </c>
      <c r="F42" s="164">
        <v>0</v>
      </c>
      <c r="G42" s="164">
        <v>0</v>
      </c>
      <c r="H42" s="164">
        <v>0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</row>
    <row r="43" spans="1:14" x14ac:dyDescent="0.2">
      <c r="A43" s="27" t="s">
        <v>3994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</row>
    <row r="44" spans="1:14" x14ac:dyDescent="0.2">
      <c r="A44" s="27" t="s">
        <v>3995</v>
      </c>
      <c r="B44" s="164">
        <v>6664037.8769231001</v>
      </c>
      <c r="C44" s="164">
        <v>6651072.3723076601</v>
      </c>
      <c r="D44" s="164">
        <v>6640440.3992306404</v>
      </c>
      <c r="E44" s="164">
        <v>6632780.5661536399</v>
      </c>
      <c r="F44" s="164">
        <v>6619573.2138458602</v>
      </c>
      <c r="G44" s="164">
        <v>6605524.7723073196</v>
      </c>
      <c r="H44" s="164">
        <v>6593278.8984610699</v>
      </c>
      <c r="I44" s="164">
        <v>6607435.7192302803</v>
      </c>
      <c r="J44" s="164">
        <v>6618732.5930764098</v>
      </c>
      <c r="K44" s="164">
        <v>6635278.0469225496</v>
      </c>
      <c r="L44" s="164">
        <v>6641095.0899994504</v>
      </c>
      <c r="M44" s="164">
        <v>6656705.56692251</v>
      </c>
      <c r="N44" s="164">
        <v>6656705.56692251</v>
      </c>
    </row>
    <row r="45" spans="1:14" x14ac:dyDescent="0.2">
      <c r="A45" s="27" t="s">
        <v>3996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</row>
    <row r="46" spans="1:14" x14ac:dyDescent="0.2">
      <c r="A46" s="27" t="s">
        <v>3997</v>
      </c>
      <c r="B46" s="164">
        <v>1273498.42307692</v>
      </c>
      <c r="C46" s="164">
        <v>1319559.02692307</v>
      </c>
      <c r="D46" s="164">
        <v>1320719.59384615</v>
      </c>
      <c r="E46" s="164">
        <v>1274760.1615384601</v>
      </c>
      <c r="F46" s="164">
        <v>1228728.2838461499</v>
      </c>
      <c r="G46" s="164">
        <v>1183610.7384615301</v>
      </c>
      <c r="H46" s="164">
        <v>1138493.19307692</v>
      </c>
      <c r="I46" s="164">
        <v>1093375.6476922999</v>
      </c>
      <c r="J46" s="164">
        <v>1048374.49230769</v>
      </c>
      <c r="K46" s="164">
        <v>1003373.33692307</v>
      </c>
      <c r="L46" s="164">
        <v>958309.33076923003</v>
      </c>
      <c r="M46" s="164">
        <v>913309.86153846094</v>
      </c>
      <c r="N46" s="164">
        <v>913309.86153846094</v>
      </c>
    </row>
    <row r="47" spans="1:14" x14ac:dyDescent="0.2">
      <c r="A47" s="27" t="s">
        <v>3998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14" x14ac:dyDescent="0.2">
      <c r="A48" s="30" t="s">
        <v>3999</v>
      </c>
      <c r="B48" s="164">
        <v>1273498.42307692</v>
      </c>
      <c r="C48" s="164">
        <v>1319559.02692307</v>
      </c>
      <c r="D48" s="164">
        <v>1320719.59384615</v>
      </c>
      <c r="E48" s="164">
        <v>1274760.1615384601</v>
      </c>
      <c r="F48" s="164">
        <v>1228728.2838461499</v>
      </c>
      <c r="G48" s="164">
        <v>1183610.7384615301</v>
      </c>
      <c r="H48" s="164">
        <v>1138493.19307692</v>
      </c>
      <c r="I48" s="164">
        <v>1093375.6476922999</v>
      </c>
      <c r="J48" s="164">
        <v>1048374.49230769</v>
      </c>
      <c r="K48" s="164">
        <v>1003373.33692307</v>
      </c>
      <c r="L48" s="164">
        <v>958309.33076923003</v>
      </c>
      <c r="M48" s="164">
        <v>913309.86153846094</v>
      </c>
      <c r="N48" s="164">
        <v>913309.86153846094</v>
      </c>
    </row>
    <row r="49" spans="1:14" x14ac:dyDescent="0.2">
      <c r="A49" s="27" t="s">
        <v>4000</v>
      </c>
      <c r="B49" s="164">
        <v>5779630.4684615303</v>
      </c>
      <c r="C49" s="164">
        <v>7120397.3161538402</v>
      </c>
      <c r="D49" s="164">
        <v>8705137.5484615304</v>
      </c>
      <c r="E49" s="164">
        <v>10332485.934615299</v>
      </c>
      <c r="F49" s="164">
        <v>12002442.4746153</v>
      </c>
      <c r="G49" s="164">
        <v>13715007.1684615</v>
      </c>
      <c r="H49" s="164">
        <v>15470180.016153799</v>
      </c>
      <c r="I49" s="164">
        <v>17267961.017692301</v>
      </c>
      <c r="J49" s="164">
        <v>19783060.557692301</v>
      </c>
      <c r="K49" s="164">
        <v>21490411.686153799</v>
      </c>
      <c r="L49" s="164">
        <v>23267081.276153799</v>
      </c>
      <c r="M49" s="164">
        <v>32209553.850769199</v>
      </c>
      <c r="N49" s="164">
        <v>32209553.850769199</v>
      </c>
    </row>
    <row r="50" spans="1:14" x14ac:dyDescent="0.2">
      <c r="A50" s="27" t="s">
        <v>4001</v>
      </c>
      <c r="B50" s="164">
        <v>227572385.93846101</v>
      </c>
      <c r="C50" s="164">
        <v>226246217.255384</v>
      </c>
      <c r="D50" s="164">
        <v>224705510.95692301</v>
      </c>
      <c r="E50" s="164">
        <v>223143080.427692</v>
      </c>
      <c r="F50" s="164">
        <v>221558925.66769201</v>
      </c>
      <c r="G50" s="164">
        <v>219953046.67692301</v>
      </c>
      <c r="H50" s="164">
        <v>218325443.45538399</v>
      </c>
      <c r="I50" s="164">
        <v>216676116.00307599</v>
      </c>
      <c r="J50" s="164">
        <v>215005064.31999999</v>
      </c>
      <c r="K50" s="164">
        <v>213312288.40615299</v>
      </c>
      <c r="L50" s="164">
        <v>211597788.261538</v>
      </c>
      <c r="M50" s="164">
        <v>201929566.17538401</v>
      </c>
      <c r="N50" s="164">
        <v>201929566.17538401</v>
      </c>
    </row>
    <row r="51" spans="1:14" x14ac:dyDescent="0.2">
      <c r="A51" s="27" t="s">
        <v>4002</v>
      </c>
      <c r="B51" s="164">
        <v>0</v>
      </c>
      <c r="C51" s="164">
        <v>0</v>
      </c>
      <c r="D51" s="164">
        <v>0</v>
      </c>
      <c r="E51" s="164">
        <v>0</v>
      </c>
      <c r="F51" s="164">
        <v>0</v>
      </c>
      <c r="G51" s="164">
        <v>0</v>
      </c>
      <c r="H51" s="164">
        <v>0</v>
      </c>
      <c r="I51" s="164">
        <v>0</v>
      </c>
      <c r="J51" s="164">
        <v>0</v>
      </c>
      <c r="K51" s="164">
        <v>0</v>
      </c>
      <c r="L51" s="164">
        <v>0</v>
      </c>
      <c r="M51" s="164">
        <v>0</v>
      </c>
      <c r="N51" s="164">
        <v>0</v>
      </c>
    </row>
    <row r="52" spans="1:14" x14ac:dyDescent="0.2">
      <c r="A52" s="27" t="s">
        <v>4003</v>
      </c>
      <c r="B52" s="164">
        <v>25557734.850000001</v>
      </c>
      <c r="C52" s="164">
        <v>25404677.518461499</v>
      </c>
      <c r="D52" s="164">
        <v>25262520.343846101</v>
      </c>
      <c r="E52" s="164">
        <v>25180299.932307601</v>
      </c>
      <c r="F52" s="164">
        <v>25098079.520769201</v>
      </c>
      <c r="G52" s="164">
        <v>24876669.744615301</v>
      </c>
      <c r="H52" s="164">
        <v>24730778.781538401</v>
      </c>
      <c r="I52" s="164">
        <v>24584887.8184615</v>
      </c>
      <c r="J52" s="164">
        <v>24438715.197692301</v>
      </c>
      <c r="K52" s="164">
        <v>24320378.983846098</v>
      </c>
      <c r="L52" s="164">
        <v>24202042.77</v>
      </c>
      <c r="M52" s="164">
        <v>24119427.460769199</v>
      </c>
      <c r="N52" s="164">
        <v>24119427.460769199</v>
      </c>
    </row>
    <row r="53" spans="1:14" x14ac:dyDescent="0.2">
      <c r="A53" s="27" t="s">
        <v>4004</v>
      </c>
      <c r="B53" s="164">
        <v>46350273.104615301</v>
      </c>
      <c r="C53" s="164">
        <v>45616328.154615298</v>
      </c>
      <c r="D53" s="164">
        <v>45056760.594615303</v>
      </c>
      <c r="E53" s="164">
        <v>44570643.939230703</v>
      </c>
      <c r="F53" s="164">
        <v>44249434.004615299</v>
      </c>
      <c r="G53" s="164">
        <v>44121323.680769198</v>
      </c>
      <c r="H53" s="164">
        <v>44035871.203076899</v>
      </c>
      <c r="I53" s="164">
        <v>44039935.646922998</v>
      </c>
      <c r="J53" s="164">
        <v>44003883.828461498</v>
      </c>
      <c r="K53" s="164">
        <v>43883325.699230701</v>
      </c>
      <c r="L53" s="164">
        <v>43896665.073076896</v>
      </c>
      <c r="M53" s="164">
        <v>44027726.728461497</v>
      </c>
      <c r="N53" s="164">
        <v>44027726.728461497</v>
      </c>
    </row>
    <row r="54" spans="1:14" x14ac:dyDescent="0.2">
      <c r="A54" s="27" t="s">
        <v>4005</v>
      </c>
      <c r="B54" s="164">
        <v>82872685.203846097</v>
      </c>
      <c r="C54" s="164">
        <v>81618299.811538398</v>
      </c>
      <c r="D54" s="164">
        <v>80872901.2315384</v>
      </c>
      <c r="E54" s="164">
        <v>80165703.587692305</v>
      </c>
      <c r="F54" s="164">
        <v>79567608.376922995</v>
      </c>
      <c r="G54" s="164">
        <v>80365785.5746153</v>
      </c>
      <c r="H54" s="164">
        <v>81699309.8276923</v>
      </c>
      <c r="I54" s="164">
        <v>83328198.584615305</v>
      </c>
      <c r="J54" s="164">
        <v>83402549.999999896</v>
      </c>
      <c r="K54" s="164">
        <v>84617361.732307598</v>
      </c>
      <c r="L54" s="164">
        <v>85630198.597692296</v>
      </c>
      <c r="M54" s="164">
        <v>87475066.141538396</v>
      </c>
      <c r="N54" s="164">
        <v>87475066.141538396</v>
      </c>
    </row>
    <row r="55" spans="1:14" x14ac:dyDescent="0.2">
      <c r="A55" s="27" t="s">
        <v>4006</v>
      </c>
      <c r="B55" s="164">
        <v>21364369.282307599</v>
      </c>
      <c r="C55" s="164">
        <v>21261713.156923</v>
      </c>
      <c r="D55" s="164">
        <v>21158736.533846099</v>
      </c>
      <c r="E55" s="164">
        <v>21054808.280000001</v>
      </c>
      <c r="F55" s="164">
        <v>20946623.933076899</v>
      </c>
      <c r="G55" s="164">
        <v>20840216.135384601</v>
      </c>
      <c r="H55" s="164">
        <v>20725877.126153801</v>
      </c>
      <c r="I55" s="164">
        <v>20616637.776923001</v>
      </c>
      <c r="J55" s="164">
        <v>20514369.445384599</v>
      </c>
      <c r="K55" s="164">
        <v>20413591.224615298</v>
      </c>
      <c r="L55" s="164">
        <v>20322284.286153801</v>
      </c>
      <c r="M55" s="164">
        <v>20227521.5030769</v>
      </c>
      <c r="N55" s="164">
        <v>20227521.5030769</v>
      </c>
    </row>
    <row r="56" spans="1:14" x14ac:dyDescent="0.2">
      <c r="A56" s="27" t="s">
        <v>4007</v>
      </c>
      <c r="B56" s="164">
        <v>-1758414.9176922999</v>
      </c>
      <c r="C56" s="164">
        <v>-1947412.79461538</v>
      </c>
      <c r="D56" s="164">
        <v>-2096568.7861538399</v>
      </c>
      <c r="E56" s="164">
        <v>-2188282.0230769198</v>
      </c>
      <c r="F56" s="164">
        <v>-2273002.7715384602</v>
      </c>
      <c r="G56" s="164">
        <v>-2336449.04</v>
      </c>
      <c r="H56" s="164">
        <v>-2389055.9115384598</v>
      </c>
      <c r="I56" s="164">
        <v>-2448902.5661538402</v>
      </c>
      <c r="J56" s="164">
        <v>-2576943.9892307599</v>
      </c>
      <c r="K56" s="164">
        <v>-2605487.5661538402</v>
      </c>
      <c r="L56" s="164">
        <v>-2650933.9353846102</v>
      </c>
      <c r="M56" s="164">
        <v>-2590856.6646153801</v>
      </c>
      <c r="N56" s="164">
        <v>-2590856.6646153801</v>
      </c>
    </row>
    <row r="57" spans="1:14" x14ac:dyDescent="0.2">
      <c r="A57" s="27" t="s">
        <v>4008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</row>
    <row r="58" spans="1:14" x14ac:dyDescent="0.2">
      <c r="A58" s="27" t="s">
        <v>4009</v>
      </c>
      <c r="B58" s="164">
        <v>-16467176.0815384</v>
      </c>
      <c r="C58" s="164">
        <v>-17373000.205384601</v>
      </c>
      <c r="D58" s="164">
        <v>-17939735.078461502</v>
      </c>
      <c r="E58" s="164">
        <v>-18045988.199230701</v>
      </c>
      <c r="F58" s="164">
        <v>-18096310.359999999</v>
      </c>
      <c r="G58" s="164">
        <v>-18076926.0884615</v>
      </c>
      <c r="H58" s="164">
        <v>-18059815.380769201</v>
      </c>
      <c r="I58" s="164">
        <v>-17994632.904615302</v>
      </c>
      <c r="J58" s="164">
        <v>-17973813.193076901</v>
      </c>
      <c r="K58" s="164">
        <v>-17484809.504615299</v>
      </c>
      <c r="L58" s="164">
        <v>-16949237.448461499</v>
      </c>
      <c r="M58" s="164">
        <v>-16110111.339230699</v>
      </c>
      <c r="N58" s="164">
        <v>-16110111.339230699</v>
      </c>
    </row>
    <row r="59" spans="1:14" x14ac:dyDescent="0.2">
      <c r="A59" s="27" t="s">
        <v>4010</v>
      </c>
      <c r="B59" s="164">
        <v>329266236.797692</v>
      </c>
      <c r="C59" s="164">
        <v>321810948.68769199</v>
      </c>
      <c r="D59" s="164">
        <v>314408338.541538</v>
      </c>
      <c r="E59" s="164">
        <v>307229540.47999901</v>
      </c>
      <c r="F59" s="164">
        <v>299882597.67230701</v>
      </c>
      <c r="G59" s="164">
        <v>293200618.71538401</v>
      </c>
      <c r="H59" s="164">
        <v>286552054.03230703</v>
      </c>
      <c r="I59" s="164">
        <v>280498592.72999901</v>
      </c>
      <c r="J59" s="164">
        <v>274687935.13153797</v>
      </c>
      <c r="K59" s="164">
        <v>268322842.87922999</v>
      </c>
      <c r="L59" s="164">
        <v>262057290.37</v>
      </c>
      <c r="M59" s="164">
        <v>255129155.246923</v>
      </c>
      <c r="N59" s="164">
        <v>255129155.246923</v>
      </c>
    </row>
    <row r="60" spans="1:14" x14ac:dyDescent="0.2">
      <c r="A60" s="27" t="s">
        <v>4011</v>
      </c>
      <c r="B60" s="164">
        <v>55657041.196153797</v>
      </c>
      <c r="C60" s="164">
        <v>55430235.436922997</v>
      </c>
      <c r="D60" s="164">
        <v>55265877.401538402</v>
      </c>
      <c r="E60" s="164">
        <v>55148931.588461503</v>
      </c>
      <c r="F60" s="164">
        <v>55004834.759999998</v>
      </c>
      <c r="G60" s="164">
        <v>54818882.109999999</v>
      </c>
      <c r="H60" s="164">
        <v>54746060.006922998</v>
      </c>
      <c r="I60" s="164">
        <v>54681026.106922999</v>
      </c>
      <c r="J60" s="164">
        <v>54762719.501538403</v>
      </c>
      <c r="K60" s="164">
        <v>54862188.799230702</v>
      </c>
      <c r="L60" s="164">
        <v>54923735.7238461</v>
      </c>
      <c r="M60" s="164">
        <v>54989677.253076904</v>
      </c>
      <c r="N60" s="164">
        <v>54989677.253076904</v>
      </c>
    </row>
    <row r="61" spans="1:14" x14ac:dyDescent="0.2">
      <c r="A61" s="30" t="s">
        <v>4012</v>
      </c>
      <c r="B61" s="164">
        <v>776194765.84230697</v>
      </c>
      <c r="C61" s="164">
        <v>765188404.33769202</v>
      </c>
      <c r="D61" s="164">
        <v>755399479.28769195</v>
      </c>
      <c r="E61" s="164">
        <v>746591223.94769204</v>
      </c>
      <c r="F61" s="164">
        <v>737941233.27846098</v>
      </c>
      <c r="G61" s="164">
        <v>731478174.67769206</v>
      </c>
      <c r="H61" s="164">
        <v>725836703.15692198</v>
      </c>
      <c r="I61" s="164">
        <v>721249820.21384597</v>
      </c>
      <c r="J61" s="164">
        <v>716047540.799999</v>
      </c>
      <c r="K61" s="164">
        <v>711132092.33999896</v>
      </c>
      <c r="L61" s="164">
        <v>706296914.97461498</v>
      </c>
      <c r="M61" s="164">
        <v>701406726.35615301</v>
      </c>
      <c r="N61" s="164">
        <v>701406726.35615301</v>
      </c>
    </row>
    <row r="62" spans="1:14" x14ac:dyDescent="0.2">
      <c r="A62" s="30" t="s">
        <v>4013</v>
      </c>
      <c r="B62" s="164">
        <v>784132302.14230704</v>
      </c>
      <c r="C62" s="164">
        <v>773159035.73692203</v>
      </c>
      <c r="D62" s="164">
        <v>763360639.28076804</v>
      </c>
      <c r="E62" s="164">
        <v>754498764.67538404</v>
      </c>
      <c r="F62" s="164">
        <v>745789534.77615297</v>
      </c>
      <c r="G62" s="164">
        <v>739267310.18846095</v>
      </c>
      <c r="H62" s="164">
        <v>733568475.24846005</v>
      </c>
      <c r="I62" s="164">
        <v>728950631.58076799</v>
      </c>
      <c r="J62" s="164">
        <v>723714647.88538396</v>
      </c>
      <c r="K62" s="164">
        <v>718770743.72384501</v>
      </c>
      <c r="L62" s="164">
        <v>713896319.39538395</v>
      </c>
      <c r="M62" s="164">
        <v>708976741.78461397</v>
      </c>
      <c r="N62" s="164">
        <v>708976741.78461397</v>
      </c>
    </row>
    <row r="63" spans="1:14" x14ac:dyDescent="0.2">
      <c r="A63" s="27" t="s">
        <v>1837</v>
      </c>
    </row>
    <row r="64" spans="1:14" x14ac:dyDescent="0.2">
      <c r="A64" s="27" t="s">
        <v>4014</v>
      </c>
    </row>
    <row r="65" spans="1:14" x14ac:dyDescent="0.2">
      <c r="A65" s="27" t="s">
        <v>4015</v>
      </c>
      <c r="B65" s="164">
        <v>-9752640.8604271095</v>
      </c>
      <c r="C65" s="164">
        <v>-9705972.6810225602</v>
      </c>
      <c r="D65" s="164">
        <v>-9656599.9951730501</v>
      </c>
      <c r="E65" s="164">
        <v>-9647724.1668785792</v>
      </c>
      <c r="F65" s="164">
        <v>-9649963.2390531506</v>
      </c>
      <c r="G65" s="164">
        <v>-9651074.7776148804</v>
      </c>
      <c r="H65" s="164">
        <v>-9614228.2456807494</v>
      </c>
      <c r="I65" s="164">
        <v>-9528849.9863483906</v>
      </c>
      <c r="J65" s="164">
        <v>-9499194.4240381494</v>
      </c>
      <c r="K65" s="164">
        <v>-9555743.6219988503</v>
      </c>
      <c r="L65" s="164">
        <v>-16025210.458543301</v>
      </c>
      <c r="M65" s="164">
        <v>-8495986.7674443703</v>
      </c>
      <c r="N65" s="164">
        <v>-8495986.7674443703</v>
      </c>
    </row>
    <row r="66" spans="1:14" x14ac:dyDescent="0.2">
      <c r="A66" s="27" t="s">
        <v>4016</v>
      </c>
      <c r="B66" s="164">
        <v>37760611.840869904</v>
      </c>
      <c r="C66" s="164">
        <v>36483380.204400502</v>
      </c>
      <c r="D66" s="164">
        <v>37284019.269866496</v>
      </c>
      <c r="E66" s="164">
        <v>36807381.018903702</v>
      </c>
      <c r="F66" s="164">
        <v>35497135.560091399</v>
      </c>
      <c r="G66" s="164">
        <v>35649843.180116802</v>
      </c>
      <c r="H66" s="164">
        <v>35888298.351230003</v>
      </c>
      <c r="I66" s="164">
        <v>33408315.780724902</v>
      </c>
      <c r="J66" s="164">
        <v>35380041.730774097</v>
      </c>
      <c r="K66" s="164">
        <v>34464614.1170488</v>
      </c>
      <c r="L66" s="164">
        <v>41558340.985831499</v>
      </c>
      <c r="M66" s="164">
        <v>35112456.299040496</v>
      </c>
      <c r="N66" s="164">
        <v>35112456.299040496</v>
      </c>
    </row>
    <row r="67" spans="1:14" x14ac:dyDescent="0.2">
      <c r="A67" s="27" t="s">
        <v>4017</v>
      </c>
      <c r="B67" s="164">
        <v>27.298309056441699</v>
      </c>
      <c r="C67" s="164">
        <v>27.321068058565299</v>
      </c>
      <c r="D67" s="164">
        <v>27.292291969112199</v>
      </c>
      <c r="E67" s="164">
        <v>27.2738059520779</v>
      </c>
      <c r="F67" s="164">
        <v>18.20695347126</v>
      </c>
      <c r="G67" s="164">
        <v>9.1429782977402692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</row>
    <row r="68" spans="1:14" x14ac:dyDescent="0.2">
      <c r="A68" s="27" t="s">
        <v>4018</v>
      </c>
      <c r="B68" s="164">
        <v>-3861.8874144853698</v>
      </c>
      <c r="C68" s="164">
        <v>-3865.1071268743399</v>
      </c>
      <c r="D68" s="164">
        <v>-3861.0361781035799</v>
      </c>
      <c r="E68" s="164">
        <v>-2572.2806428210001</v>
      </c>
      <c r="F68" s="164">
        <v>-1287.8673972332999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</row>
    <row r="69" spans="1:14" x14ac:dyDescent="0.2">
      <c r="A69" s="27" t="s">
        <v>4019</v>
      </c>
      <c r="B69" s="164">
        <v>7698005.2608912503</v>
      </c>
      <c r="C69" s="164">
        <v>7493604.7767520603</v>
      </c>
      <c r="D69" s="164">
        <v>6792667.4510969501</v>
      </c>
      <c r="E69" s="164">
        <v>8287246.8770764498</v>
      </c>
      <c r="F69" s="164">
        <v>9508550.4584893491</v>
      </c>
      <c r="G69" s="164">
        <v>10601403.036101701</v>
      </c>
      <c r="H69" s="164">
        <v>10621237.8837517</v>
      </c>
      <c r="I69" s="164">
        <v>10519792.3427414</v>
      </c>
      <c r="J69" s="164">
        <v>9982957.7913895603</v>
      </c>
      <c r="K69" s="164">
        <v>9986219.1797762699</v>
      </c>
      <c r="L69" s="164">
        <v>9943905.2772825696</v>
      </c>
      <c r="M69" s="164">
        <v>9759906.7574338093</v>
      </c>
      <c r="N69" s="164">
        <v>9759906.7574338093</v>
      </c>
    </row>
    <row r="70" spans="1:14" x14ac:dyDescent="0.2">
      <c r="A70" s="27" t="s">
        <v>4020</v>
      </c>
      <c r="B70" s="164">
        <v>23336.218648846501</v>
      </c>
      <c r="C70" s="164">
        <v>19295.3411185152</v>
      </c>
      <c r="D70" s="164">
        <v>15218.9614698356</v>
      </c>
      <c r="E70" s="164">
        <v>11089.472770598501</v>
      </c>
      <c r="F70" s="164">
        <v>6979.6523636047204</v>
      </c>
      <c r="G70" s="164">
        <v>6943.6926518416903</v>
      </c>
      <c r="H70" s="164">
        <v>6887.7262872896699</v>
      </c>
      <c r="I70" s="164">
        <v>6838.7895201424999</v>
      </c>
      <c r="J70" s="164">
        <v>6791.068108724</v>
      </c>
      <c r="K70" s="164">
        <v>6756.8189306985796</v>
      </c>
      <c r="L70" s="164">
        <v>6679.2109309765901</v>
      </c>
      <c r="M70" s="164">
        <v>6642.4468359505299</v>
      </c>
      <c r="N70" s="164">
        <v>6642.4468359505299</v>
      </c>
    </row>
    <row r="71" spans="1:14" x14ac:dyDescent="0.2">
      <c r="A71" s="27" t="s">
        <v>4021</v>
      </c>
      <c r="B71" s="164">
        <v>18020.677350278002</v>
      </c>
      <c r="C71" s="164">
        <v>15569.3929410949</v>
      </c>
      <c r="D71" s="164">
        <v>13089.2835205462</v>
      </c>
      <c r="E71" s="164">
        <v>10618.3755932449</v>
      </c>
      <c r="F71" s="164">
        <v>8167.2861123099001</v>
      </c>
      <c r="G71" s="164">
        <v>8202.7253811746195</v>
      </c>
      <c r="H71" s="164">
        <v>8214.9854551095796</v>
      </c>
      <c r="I71" s="164">
        <v>8235.9497511595091</v>
      </c>
      <c r="J71" s="164">
        <v>8258.8038765622205</v>
      </c>
      <c r="K71" s="164">
        <v>8298.6578418538902</v>
      </c>
      <c r="L71" s="164">
        <v>8285.5239679752704</v>
      </c>
      <c r="M71" s="164">
        <v>8323.3036393557595</v>
      </c>
      <c r="N71" s="164">
        <v>8323.3036393557595</v>
      </c>
    </row>
    <row r="72" spans="1:14" x14ac:dyDescent="0.2">
      <c r="A72" s="27" t="s">
        <v>4022</v>
      </c>
      <c r="B72" s="164">
        <v>-1704916.7511068601</v>
      </c>
      <c r="C72" s="164">
        <v>-1689465.9828932399</v>
      </c>
      <c r="D72" s="164">
        <v>-1671800.4543502801</v>
      </c>
      <c r="E72" s="164">
        <v>-1657879.4127869101</v>
      </c>
      <c r="F72" s="164">
        <v>-1633146.3081437701</v>
      </c>
      <c r="G72" s="164">
        <v>-1613787.5007294</v>
      </c>
      <c r="H72" s="164">
        <v>-1590629.0567695601</v>
      </c>
      <c r="I72" s="164">
        <v>-1569200.9208628701</v>
      </c>
      <c r="J72" s="164">
        <v>-1548782.8246337799</v>
      </c>
      <c r="K72" s="164">
        <v>-1564139.8557760699</v>
      </c>
      <c r="L72" s="164">
        <v>-1569713.2295151199</v>
      </c>
      <c r="M72" s="164">
        <v>-1584974.17705693</v>
      </c>
      <c r="N72" s="164">
        <v>-1584974.17705693</v>
      </c>
    </row>
    <row r="73" spans="1:14" x14ac:dyDescent="0.2">
      <c r="A73" s="27" t="s">
        <v>4023</v>
      </c>
      <c r="B73" s="164">
        <v>2063888.1524674799</v>
      </c>
      <c r="C73" s="164">
        <v>2159333.1030153399</v>
      </c>
      <c r="D73" s="164">
        <v>2225024.76559417</v>
      </c>
      <c r="E73" s="164">
        <v>2064840.5699237101</v>
      </c>
      <c r="F73" s="164">
        <v>1913851.5107750101</v>
      </c>
      <c r="G73" s="164">
        <v>1798190.6332868</v>
      </c>
      <c r="H73" s="164">
        <v>1627575.7910762599</v>
      </c>
      <c r="I73" s="164">
        <v>1465198.56681915</v>
      </c>
      <c r="J73" s="164">
        <v>1299532.1801239899</v>
      </c>
      <c r="K73" s="164">
        <v>1114084.18620052</v>
      </c>
      <c r="L73" s="164">
        <v>914649.13938672503</v>
      </c>
      <c r="M73" s="164">
        <v>722118.09684775304</v>
      </c>
      <c r="N73" s="164">
        <v>722118.09684775304</v>
      </c>
    </row>
    <row r="74" spans="1:14" x14ac:dyDescent="0.2">
      <c r="A74" s="27" t="s">
        <v>4024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</row>
    <row r="75" spans="1:14" x14ac:dyDescent="0.2">
      <c r="A75" s="27" t="s">
        <v>4025</v>
      </c>
      <c r="B75" s="164">
        <v>-17541926.4495502</v>
      </c>
      <c r="C75" s="164">
        <v>-16413233.689479301</v>
      </c>
      <c r="D75" s="164">
        <v>-17358013.6081778</v>
      </c>
      <c r="E75" s="164">
        <v>-17454785.1325965</v>
      </c>
      <c r="F75" s="164">
        <v>-16332853.5472026</v>
      </c>
      <c r="G75" s="164">
        <v>-16591393.3508261</v>
      </c>
      <c r="H75" s="164">
        <v>-16704902.4089728</v>
      </c>
      <c r="I75" s="164">
        <v>-14140803.3347055</v>
      </c>
      <c r="J75" s="164">
        <v>-15970201.092055799</v>
      </c>
      <c r="K75" s="164">
        <v>-14750796.8706019</v>
      </c>
      <c r="L75" s="164">
        <v>-15185412.880465999</v>
      </c>
      <c r="M75" s="164">
        <v>-16016764.106039099</v>
      </c>
      <c r="N75" s="164">
        <v>-16016764.106039099</v>
      </c>
    </row>
    <row r="76" spans="1:14" x14ac:dyDescent="0.2">
      <c r="A76" s="27" t="s">
        <v>4026</v>
      </c>
      <c r="B76" s="164">
        <v>0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</row>
    <row r="77" spans="1:14" x14ac:dyDescent="0.2">
      <c r="A77" s="27" t="s">
        <v>4027</v>
      </c>
      <c r="B77" s="164">
        <v>21617042.4825969</v>
      </c>
      <c r="C77" s="164">
        <v>21323114.423888199</v>
      </c>
      <c r="D77" s="164">
        <v>21200483.841499899</v>
      </c>
      <c r="E77" s="164">
        <v>20727309.063502401</v>
      </c>
      <c r="F77" s="164">
        <v>21821967.484740101</v>
      </c>
      <c r="G77" s="164">
        <v>21633785.153681699</v>
      </c>
      <c r="H77" s="164">
        <v>20904632.627376702</v>
      </c>
      <c r="I77" s="164">
        <v>21859909.239058301</v>
      </c>
      <c r="J77" s="164">
        <v>22563895.367525298</v>
      </c>
      <c r="K77" s="164">
        <v>23686135.916928802</v>
      </c>
      <c r="L77" s="164">
        <v>23437945.382004201</v>
      </c>
      <c r="M77" s="164">
        <v>22625042.3927099</v>
      </c>
      <c r="N77" s="164">
        <v>22625042.3927099</v>
      </c>
    </row>
    <row r="78" spans="1:14" x14ac:dyDescent="0.2">
      <c r="A78" s="27" t="s">
        <v>4028</v>
      </c>
      <c r="B78" s="164">
        <v>-1385744.53216307</v>
      </c>
      <c r="C78" s="164">
        <v>-1458644.26433902</v>
      </c>
      <c r="D78" s="164">
        <v>-1515919.0753631699</v>
      </c>
      <c r="E78" s="164">
        <v>-1573099.3535527301</v>
      </c>
      <c r="F78" s="164">
        <v>-1620716.94755404</v>
      </c>
      <c r="G78" s="164">
        <v>-1809421.56647518</v>
      </c>
      <c r="H78" s="164">
        <v>-1852935.31657912</v>
      </c>
      <c r="I78" s="164">
        <v>-1926635.1715871899</v>
      </c>
      <c r="J78" s="164">
        <v>-1996480.17441455</v>
      </c>
      <c r="K78" s="164">
        <v>-2069292.9409344399</v>
      </c>
      <c r="L78" s="164">
        <v>-2105325.8003525399</v>
      </c>
      <c r="M78" s="164">
        <v>-2166301.7048799898</v>
      </c>
      <c r="N78" s="164">
        <v>-2166301.7048799898</v>
      </c>
    </row>
    <row r="79" spans="1:14" x14ac:dyDescent="0.2">
      <c r="A79" s="30" t="s">
        <v>4029</v>
      </c>
      <c r="B79" s="164">
        <v>38791841.450471997</v>
      </c>
      <c r="C79" s="164">
        <v>38223142.838322803</v>
      </c>
      <c r="D79" s="164">
        <v>37324336.696097501</v>
      </c>
      <c r="E79" s="164">
        <v>37572452.305118501</v>
      </c>
      <c r="F79" s="164">
        <v>39518702.2501745</v>
      </c>
      <c r="G79" s="164">
        <v>40032700.3685527</v>
      </c>
      <c r="H79" s="164">
        <v>39294152.3371749</v>
      </c>
      <c r="I79" s="164">
        <v>40102801.255111098</v>
      </c>
      <c r="J79" s="164">
        <v>40226818.426656</v>
      </c>
      <c r="K79" s="164">
        <v>41326135.587415598</v>
      </c>
      <c r="L79" s="164">
        <v>40984143.150526904</v>
      </c>
      <c r="M79" s="164">
        <v>39970462.541086897</v>
      </c>
      <c r="N79" s="164">
        <v>39970462.541086897</v>
      </c>
    </row>
    <row r="80" spans="1:14" x14ac:dyDescent="0.2">
      <c r="A80" s="27" t="s">
        <v>4030</v>
      </c>
      <c r="B80" s="164">
        <v>0</v>
      </c>
      <c r="C80" s="164">
        <v>0</v>
      </c>
      <c r="D80" s="164">
        <v>0</v>
      </c>
      <c r="E80" s="164">
        <v>0</v>
      </c>
      <c r="F80" s="164">
        <v>0</v>
      </c>
      <c r="G80" s="164">
        <v>0</v>
      </c>
      <c r="H80" s="164">
        <v>0</v>
      </c>
      <c r="I80" s="164">
        <v>0</v>
      </c>
      <c r="J80" s="164">
        <v>0</v>
      </c>
      <c r="K80" s="164">
        <v>0</v>
      </c>
      <c r="L80" s="164">
        <v>0</v>
      </c>
      <c r="M80" s="164">
        <v>0</v>
      </c>
      <c r="N80" s="164">
        <v>0</v>
      </c>
    </row>
    <row r="81" spans="1:14" x14ac:dyDescent="0.2">
      <c r="A81" s="30" t="s">
        <v>4031</v>
      </c>
      <c r="B81" s="164">
        <v>0</v>
      </c>
      <c r="C81" s="164">
        <v>0</v>
      </c>
      <c r="D81" s="164">
        <v>0</v>
      </c>
      <c r="E81" s="164">
        <v>0</v>
      </c>
      <c r="F81" s="164">
        <v>0</v>
      </c>
      <c r="G81" s="164">
        <v>0</v>
      </c>
      <c r="H81" s="164">
        <v>0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</row>
    <row r="82" spans="1:14" x14ac:dyDescent="0.2">
      <c r="A82" s="27" t="s">
        <v>4032</v>
      </c>
      <c r="B82" s="164">
        <v>0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</row>
    <row r="83" spans="1:14" x14ac:dyDescent="0.2">
      <c r="A83" s="27" t="s">
        <v>4033</v>
      </c>
      <c r="B83" s="164">
        <v>0</v>
      </c>
      <c r="C83" s="164">
        <v>0</v>
      </c>
      <c r="D83" s="164">
        <v>0</v>
      </c>
      <c r="E83" s="164">
        <v>0</v>
      </c>
      <c r="F83" s="164">
        <v>0</v>
      </c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</row>
    <row r="84" spans="1:14" x14ac:dyDescent="0.2">
      <c r="A84" s="27" t="s">
        <v>4034</v>
      </c>
      <c r="B84" s="164">
        <v>0</v>
      </c>
      <c r="C84" s="164">
        <v>0</v>
      </c>
      <c r="D84" s="164">
        <v>0</v>
      </c>
      <c r="E84" s="164">
        <v>0</v>
      </c>
      <c r="F84" s="164">
        <v>0</v>
      </c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</row>
    <row r="85" spans="1:14" x14ac:dyDescent="0.2">
      <c r="A85" s="30" t="s">
        <v>4035</v>
      </c>
      <c r="B85" s="164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</row>
    <row r="86" spans="1:14" x14ac:dyDescent="0.2">
      <c r="A86" s="27" t="s">
        <v>4036</v>
      </c>
      <c r="B86" s="164">
        <v>3452561.15</v>
      </c>
      <c r="C86" s="164">
        <v>3452561.15</v>
      </c>
      <c r="D86" s="164">
        <v>3452561.15</v>
      </c>
      <c r="E86" s="164">
        <v>3452561.15</v>
      </c>
      <c r="F86" s="164">
        <v>3452561.15</v>
      </c>
      <c r="G86" s="164">
        <v>3452561.15</v>
      </c>
      <c r="H86" s="164">
        <v>3452561.15</v>
      </c>
      <c r="I86" s="164">
        <v>3186979.5230769198</v>
      </c>
      <c r="J86" s="164">
        <v>2921397.8961538398</v>
      </c>
      <c r="K86" s="164">
        <v>2655816.2692307602</v>
      </c>
      <c r="L86" s="164">
        <v>2390234.6423076899</v>
      </c>
      <c r="M86" s="164">
        <v>2124653.0153846098</v>
      </c>
      <c r="N86" s="164">
        <v>2124653.0153846098</v>
      </c>
    </row>
    <row r="87" spans="1:14" x14ac:dyDescent="0.2">
      <c r="A87" s="27" t="s">
        <v>4037</v>
      </c>
      <c r="B87" s="164">
        <v>2417177.9778748802</v>
      </c>
      <c r="C87" s="164">
        <v>2419715.21689355</v>
      </c>
      <c r="D87" s="164">
        <v>2387100.3398484699</v>
      </c>
      <c r="E87" s="164">
        <v>2367369.4971281998</v>
      </c>
      <c r="F87" s="164">
        <v>2350176.8662534701</v>
      </c>
      <c r="G87" s="164">
        <v>2339914.6742849099</v>
      </c>
      <c r="H87" s="164">
        <v>2322921.3941567098</v>
      </c>
      <c r="I87" s="164">
        <v>2308306.5037059002</v>
      </c>
      <c r="J87" s="164">
        <v>2294111.9835312702</v>
      </c>
      <c r="K87" s="164">
        <v>2284483.2282096199</v>
      </c>
      <c r="L87" s="164">
        <v>2283351.5101011102</v>
      </c>
      <c r="M87" s="164">
        <v>2296258.0998448399</v>
      </c>
      <c r="N87" s="164">
        <v>2296258.0998448399</v>
      </c>
    </row>
    <row r="88" spans="1:14" x14ac:dyDescent="0.2">
      <c r="A88" s="27" t="s">
        <v>4038</v>
      </c>
      <c r="B88" s="164">
        <v>0</v>
      </c>
      <c r="C88" s="164">
        <v>0</v>
      </c>
      <c r="D88" s="164">
        <v>0</v>
      </c>
      <c r="E88" s="164">
        <v>0</v>
      </c>
      <c r="F88" s="164">
        <v>0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1856.6582443843399</v>
      </c>
      <c r="M88" s="164">
        <v>1865.1240865700399</v>
      </c>
      <c r="N88" s="164">
        <v>1865.1240865700399</v>
      </c>
    </row>
    <row r="89" spans="1:14" x14ac:dyDescent="0.2">
      <c r="A89" s="27" t="s">
        <v>4039</v>
      </c>
      <c r="B89" s="164">
        <v>0</v>
      </c>
      <c r="C89" s="164">
        <v>0</v>
      </c>
      <c r="D89" s="164">
        <v>0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</row>
    <row r="90" spans="1:14" x14ac:dyDescent="0.2">
      <c r="A90" s="27" t="s">
        <v>4040</v>
      </c>
      <c r="B90" s="164">
        <v>883223.83847540303</v>
      </c>
      <c r="C90" s="164">
        <v>929721.54382301995</v>
      </c>
      <c r="D90" s="164">
        <v>931667.69375369698</v>
      </c>
      <c r="E90" s="164">
        <v>950700.39002994495</v>
      </c>
      <c r="F90" s="164">
        <v>960295.89779652702</v>
      </c>
      <c r="G90" s="164">
        <v>973416.76484729804</v>
      </c>
      <c r="H90" s="164">
        <v>992982.58290336002</v>
      </c>
      <c r="I90" s="164">
        <v>1007307.86984859</v>
      </c>
      <c r="J90" s="164">
        <v>1017601.44635854</v>
      </c>
      <c r="K90" s="164">
        <v>1027892.68513609</v>
      </c>
      <c r="L90" s="164">
        <v>1044737.8046999699</v>
      </c>
      <c r="M90" s="164">
        <v>1086731.6713689901</v>
      </c>
      <c r="N90" s="164">
        <v>1086731.6713689901</v>
      </c>
    </row>
    <row r="91" spans="1:14" x14ac:dyDescent="0.2">
      <c r="A91" s="27" t="s">
        <v>4041</v>
      </c>
      <c r="B91" s="164">
        <v>0</v>
      </c>
      <c r="C91" s="164">
        <v>0</v>
      </c>
      <c r="D91" s="164">
        <v>0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</row>
    <row r="92" spans="1:14" x14ac:dyDescent="0.2">
      <c r="A92" s="27" t="s">
        <v>4042</v>
      </c>
      <c r="B92" s="164">
        <v>424980236.06780398</v>
      </c>
      <c r="C92" s="164">
        <v>425406051.34058201</v>
      </c>
      <c r="D92" s="164">
        <v>424269306.82928199</v>
      </c>
      <c r="E92" s="164">
        <v>428051173.13881999</v>
      </c>
      <c r="F92" s="164">
        <v>428211781.12205702</v>
      </c>
      <c r="G92" s="164">
        <v>434324829.54815501</v>
      </c>
      <c r="H92" s="164">
        <v>441670877.223526</v>
      </c>
      <c r="I92" s="164">
        <v>444939500.87554902</v>
      </c>
      <c r="J92" s="164">
        <v>453823664.60501599</v>
      </c>
      <c r="K92" s="164">
        <v>452846866.82259899</v>
      </c>
      <c r="L92" s="164">
        <v>447578227.619367</v>
      </c>
      <c r="M92" s="164">
        <v>449771321.80088198</v>
      </c>
      <c r="N92" s="164">
        <v>449771321.80088198</v>
      </c>
    </row>
    <row r="93" spans="1:14" x14ac:dyDescent="0.2">
      <c r="A93" s="27" t="s">
        <v>4043</v>
      </c>
      <c r="B93" s="164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</row>
    <row r="94" spans="1:14" x14ac:dyDescent="0.2">
      <c r="A94" s="27" t="s">
        <v>4044</v>
      </c>
      <c r="B94" s="164">
        <v>166543.65679942101</v>
      </c>
      <c r="C94" s="164">
        <v>204403.78373557801</v>
      </c>
      <c r="D94" s="164">
        <v>240977.14638238499</v>
      </c>
      <c r="E94" s="164">
        <v>281345.64213259198</v>
      </c>
      <c r="F94" s="164">
        <v>325153.69685466302</v>
      </c>
      <c r="G94" s="164">
        <v>480217.95840670401</v>
      </c>
      <c r="H94" s="164">
        <v>489398.33071622701</v>
      </c>
      <c r="I94" s="164">
        <v>502436.59421899699</v>
      </c>
      <c r="J94" s="164">
        <v>512195.77854841697</v>
      </c>
      <c r="K94" s="164">
        <v>523253.48042209703</v>
      </c>
      <c r="L94" s="164">
        <v>531431.95570705598</v>
      </c>
      <c r="M94" s="164">
        <v>540843.04939961794</v>
      </c>
      <c r="N94" s="164">
        <v>540843.04939961794</v>
      </c>
    </row>
    <row r="95" spans="1:14" x14ac:dyDescent="0.2">
      <c r="A95" s="27" t="s">
        <v>4045</v>
      </c>
      <c r="B95" s="164">
        <v>0</v>
      </c>
      <c r="C95" s="164">
        <v>0</v>
      </c>
      <c r="D95" s="164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</row>
    <row r="96" spans="1:14" x14ac:dyDescent="0.2">
      <c r="A96" s="27" t="s">
        <v>4046</v>
      </c>
      <c r="B96" s="164">
        <v>1698990.3901243899</v>
      </c>
      <c r="C96" s="164">
        <v>1209831.9248213901</v>
      </c>
      <c r="D96" s="164">
        <v>1091832.8585157599</v>
      </c>
      <c r="E96" s="164">
        <v>1086111.13534471</v>
      </c>
      <c r="F96" s="164">
        <v>1087088.57264866</v>
      </c>
      <c r="G96" s="164">
        <v>1070280.99880879</v>
      </c>
      <c r="H96" s="164">
        <v>1003813.3086742799</v>
      </c>
      <c r="I96" s="164">
        <v>1023922.27323321</v>
      </c>
      <c r="J96" s="164">
        <v>954230.34189163696</v>
      </c>
      <c r="K96" s="164">
        <v>883884.59694953403</v>
      </c>
      <c r="L96" s="164">
        <v>936318.69941668306</v>
      </c>
      <c r="M96" s="164">
        <v>881974.90686697804</v>
      </c>
      <c r="N96" s="164">
        <v>881974.90686697804</v>
      </c>
    </row>
    <row r="97" spans="1:14" x14ac:dyDescent="0.2">
      <c r="A97" s="27" t="s">
        <v>4047</v>
      </c>
      <c r="B97" s="164">
        <v>26815666.315138899</v>
      </c>
      <c r="C97" s="164">
        <v>27243455.6514218</v>
      </c>
      <c r="D97" s="164">
        <v>27486115.539988302</v>
      </c>
      <c r="E97" s="164">
        <v>27857011.639688</v>
      </c>
      <c r="F97" s="164">
        <v>28438947.516525701</v>
      </c>
      <c r="G97" s="164">
        <v>28593517.857523799</v>
      </c>
      <c r="H97" s="164">
        <v>28763692.875584502</v>
      </c>
      <c r="I97" s="164">
        <v>28895681.335705701</v>
      </c>
      <c r="J97" s="164">
        <v>29158332.6522935</v>
      </c>
      <c r="K97" s="164">
        <v>29405824.189893302</v>
      </c>
      <c r="L97" s="164">
        <v>29685085.545117099</v>
      </c>
      <c r="M97" s="164">
        <v>29971687.651918899</v>
      </c>
      <c r="N97" s="164">
        <v>29971687.651918899</v>
      </c>
    </row>
    <row r="98" spans="1:14" x14ac:dyDescent="0.2">
      <c r="A98" s="27" t="s">
        <v>4048</v>
      </c>
      <c r="B98" s="164">
        <v>197165.64854445</v>
      </c>
      <c r="C98" s="164">
        <v>179319.85288562701</v>
      </c>
      <c r="D98" s="164">
        <v>170450.73514584801</v>
      </c>
      <c r="E98" s="164">
        <v>174606.34350114901</v>
      </c>
      <c r="F98" s="164">
        <v>173328.712815548</v>
      </c>
      <c r="G98" s="164">
        <v>173893.229997777</v>
      </c>
      <c r="H98" s="164">
        <v>195930.52020901299</v>
      </c>
      <c r="I98" s="164">
        <v>223526.75551594299</v>
      </c>
      <c r="J98" s="164">
        <v>223129.23936568701</v>
      </c>
      <c r="K98" s="164">
        <v>190018.032341471</v>
      </c>
      <c r="L98" s="164">
        <v>186825.587155961</v>
      </c>
      <c r="M98" s="164">
        <v>189779.31636625301</v>
      </c>
      <c r="N98" s="164">
        <v>189779.31636625301</v>
      </c>
    </row>
    <row r="99" spans="1:14" x14ac:dyDescent="0.2">
      <c r="A99" s="27" t="s">
        <v>4049</v>
      </c>
      <c r="B99" s="164">
        <v>4533271.4682667004</v>
      </c>
      <c r="C99" s="164">
        <v>4556761.0121991904</v>
      </c>
      <c r="D99" s="164">
        <v>4563121.1139964899</v>
      </c>
      <c r="E99" s="164">
        <v>4570013.9230142403</v>
      </c>
      <c r="F99" s="164">
        <v>4625064.8570466097</v>
      </c>
      <c r="G99" s="164">
        <v>4634117.8604633696</v>
      </c>
      <c r="H99" s="164">
        <v>4633181.29711805</v>
      </c>
      <c r="I99" s="164">
        <v>4644263.1574370302</v>
      </c>
      <c r="J99" s="164">
        <v>4665369.2297432097</v>
      </c>
      <c r="K99" s="164">
        <v>4721386.3954120204</v>
      </c>
      <c r="L99" s="164">
        <v>4706100.88351072</v>
      </c>
      <c r="M99" s="164">
        <v>4733806.38075775</v>
      </c>
      <c r="N99" s="164">
        <v>4733806.38075775</v>
      </c>
    </row>
    <row r="100" spans="1:14" x14ac:dyDescent="0.2">
      <c r="A100" s="27" t="s">
        <v>4050</v>
      </c>
      <c r="B100" s="164">
        <v>0</v>
      </c>
      <c r="C100" s="164">
        <v>0</v>
      </c>
      <c r="D100" s="164">
        <v>0</v>
      </c>
      <c r="E100" s="164">
        <v>0</v>
      </c>
      <c r="F100" s="164">
        <v>0</v>
      </c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</row>
    <row r="101" spans="1:14" x14ac:dyDescent="0.2">
      <c r="A101" s="27" t="s">
        <v>4051</v>
      </c>
      <c r="B101" s="164">
        <v>277680.05</v>
      </c>
      <c r="C101" s="164">
        <v>277680.05</v>
      </c>
      <c r="D101" s="164">
        <v>277680.05</v>
      </c>
      <c r="E101" s="164">
        <v>277680.05</v>
      </c>
      <c r="F101" s="164">
        <v>277680.05</v>
      </c>
      <c r="G101" s="164">
        <v>277680.05</v>
      </c>
      <c r="H101" s="164">
        <v>277680.05</v>
      </c>
      <c r="I101" s="164">
        <v>256320.04615384599</v>
      </c>
      <c r="J101" s="164">
        <v>234960.042307692</v>
      </c>
      <c r="K101" s="164">
        <v>213600.038461538</v>
      </c>
      <c r="L101" s="164">
        <v>192240.03461538401</v>
      </c>
      <c r="M101" s="164">
        <v>170880.03076923001</v>
      </c>
      <c r="N101" s="164">
        <v>170880.03076923001</v>
      </c>
    </row>
    <row r="102" spans="1:14" x14ac:dyDescent="0.2">
      <c r="A102" s="30" t="s">
        <v>4052</v>
      </c>
      <c r="B102" s="164">
        <v>465422516.56302899</v>
      </c>
      <c r="C102" s="164">
        <v>465879501.526362</v>
      </c>
      <c r="D102" s="164">
        <v>464870813.45691299</v>
      </c>
      <c r="E102" s="164">
        <v>469068572.90965903</v>
      </c>
      <c r="F102" s="164">
        <v>469902078.441998</v>
      </c>
      <c r="G102" s="164">
        <v>476320430.09248698</v>
      </c>
      <c r="H102" s="164">
        <v>483803038.732889</v>
      </c>
      <c r="I102" s="164">
        <v>486988244.93444598</v>
      </c>
      <c r="J102" s="164">
        <v>495804993.21521002</v>
      </c>
      <c r="K102" s="164">
        <v>494753025.73865598</v>
      </c>
      <c r="L102" s="164">
        <v>489536410.94024301</v>
      </c>
      <c r="M102" s="164">
        <v>491769801.04764497</v>
      </c>
      <c r="N102" s="164">
        <v>491769801.04764497</v>
      </c>
    </row>
    <row r="103" spans="1:14" x14ac:dyDescent="0.2">
      <c r="A103" s="27" t="s">
        <v>4053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</row>
    <row r="104" spans="1:14" x14ac:dyDescent="0.2">
      <c r="A104" s="27" t="s">
        <v>4054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</row>
    <row r="105" spans="1:14" x14ac:dyDescent="0.2">
      <c r="A105" s="27" t="s">
        <v>4055</v>
      </c>
      <c r="B105" s="164">
        <v>4254316.7000708701</v>
      </c>
      <c r="C105" s="164">
        <v>4050881.8523852401</v>
      </c>
      <c r="D105" s="164">
        <v>3812565.0581051102</v>
      </c>
      <c r="E105" s="164">
        <v>3669996.2851241101</v>
      </c>
      <c r="F105" s="164">
        <v>3532923.1942614</v>
      </c>
      <c r="G105" s="164">
        <v>3513674.6894743298</v>
      </c>
      <c r="H105" s="164">
        <v>3559176.9874694101</v>
      </c>
      <c r="I105" s="164">
        <v>3442687.0398666998</v>
      </c>
      <c r="J105" s="164">
        <v>3384676.0265919198</v>
      </c>
      <c r="K105" s="164">
        <v>3427289.0052543399</v>
      </c>
      <c r="L105" s="164">
        <v>3278202.5317039802</v>
      </c>
      <c r="M105" s="164">
        <v>3175183.01449244</v>
      </c>
      <c r="N105" s="164">
        <v>3175183.01449244</v>
      </c>
    </row>
    <row r="106" spans="1:14" x14ac:dyDescent="0.2">
      <c r="A106" s="27" t="s">
        <v>4056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</row>
    <row r="107" spans="1:14" x14ac:dyDescent="0.2">
      <c r="A107" s="27" t="s">
        <v>4057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</row>
    <row r="108" spans="1:14" x14ac:dyDescent="0.2">
      <c r="A108" s="27" t="s">
        <v>4058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</row>
    <row r="109" spans="1:14" x14ac:dyDescent="0.2">
      <c r="A109" s="27" t="s">
        <v>4059</v>
      </c>
      <c r="B109" s="164">
        <v>174207.38917961001</v>
      </c>
      <c r="C109" s="164">
        <v>184995.76543245601</v>
      </c>
      <c r="D109" s="164">
        <v>203433.628649711</v>
      </c>
      <c r="E109" s="164">
        <v>231807.850912358</v>
      </c>
      <c r="F109" s="164">
        <v>250004.437411508</v>
      </c>
      <c r="G109" s="164">
        <v>276535.197206543</v>
      </c>
      <c r="H109" s="164">
        <v>304320.433109626</v>
      </c>
      <c r="I109" s="164">
        <v>341710.80854087998</v>
      </c>
      <c r="J109" s="164">
        <v>371645.175097859</v>
      </c>
      <c r="K109" s="164">
        <v>378782.03626426402</v>
      </c>
      <c r="L109" s="164">
        <v>385710.40677087801</v>
      </c>
      <c r="M109" s="164">
        <v>391890.42944141501</v>
      </c>
      <c r="N109" s="164">
        <v>391890.42944141501</v>
      </c>
    </row>
    <row r="110" spans="1:14" x14ac:dyDescent="0.2">
      <c r="A110" s="27" t="s">
        <v>4060</v>
      </c>
      <c r="B110" s="164">
        <v>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</row>
    <row r="111" spans="1:14" x14ac:dyDescent="0.2">
      <c r="A111" s="27" t="s">
        <v>4061</v>
      </c>
      <c r="B111" s="164">
        <v>3193964.3305926202</v>
      </c>
      <c r="C111" s="164">
        <v>3991361.8958329801</v>
      </c>
      <c r="D111" s="164">
        <v>4702460.3378809802</v>
      </c>
      <c r="E111" s="164">
        <v>5414093.06853633</v>
      </c>
      <c r="F111" s="164">
        <v>6137141.0625346703</v>
      </c>
      <c r="G111" s="164">
        <v>6882654.8177408203</v>
      </c>
      <c r="H111" s="164">
        <v>7612899.9744280502</v>
      </c>
      <c r="I111" s="164">
        <v>8009312.0257547498</v>
      </c>
      <c r="J111" s="164">
        <v>8225457.9052425902</v>
      </c>
      <c r="K111" s="164">
        <v>8275009.2575336201</v>
      </c>
      <c r="L111" s="164">
        <v>8262963.8702779002</v>
      </c>
      <c r="M111" s="164">
        <v>7078285.4647917096</v>
      </c>
      <c r="N111" s="164">
        <v>7078285.4647917096</v>
      </c>
    </row>
    <row r="112" spans="1:14" x14ac:dyDescent="0.2">
      <c r="A112" s="27" t="s">
        <v>4062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</row>
    <row r="113" spans="1:14" x14ac:dyDescent="0.2">
      <c r="A113" s="27" t="s">
        <v>4063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</row>
    <row r="114" spans="1:14" x14ac:dyDescent="0.2">
      <c r="A114" s="27" t="s">
        <v>4064</v>
      </c>
      <c r="B114" s="164">
        <v>1016580.8761669199</v>
      </c>
      <c r="C114" s="164">
        <v>714041.723636579</v>
      </c>
      <c r="D114" s="164">
        <v>307666.88072114403</v>
      </c>
      <c r="E114" s="164">
        <v>307458.48725956498</v>
      </c>
      <c r="F114" s="164">
        <v>307871.353656038</v>
      </c>
      <c r="G114" s="164">
        <v>309207.26077719498</v>
      </c>
      <c r="H114" s="164">
        <v>309669.41252581403</v>
      </c>
      <c r="I114" s="164">
        <v>310459.67579253198</v>
      </c>
      <c r="J114" s="164">
        <v>311321.17745019501</v>
      </c>
      <c r="K114" s="164">
        <v>312823.49952807702</v>
      </c>
      <c r="L114" s="164">
        <v>312328.40930175799</v>
      </c>
      <c r="M114" s="164">
        <v>522357.05719204602</v>
      </c>
      <c r="N114" s="164">
        <v>522357.05719204602</v>
      </c>
    </row>
    <row r="115" spans="1:14" x14ac:dyDescent="0.2">
      <c r="A115" s="27" t="s">
        <v>4065</v>
      </c>
      <c r="B115" s="164">
        <v>4387482.0322932303</v>
      </c>
      <c r="C115" s="164">
        <v>6254523.6894712504</v>
      </c>
      <c r="D115" s="164">
        <v>8109378.7082070904</v>
      </c>
      <c r="E115" s="164">
        <v>9974128.0710659791</v>
      </c>
      <c r="F115" s="164">
        <v>10014374.484954</v>
      </c>
      <c r="G115" s="164">
        <v>10216247.3600986</v>
      </c>
      <c r="H115" s="164">
        <v>10355121.7767087</v>
      </c>
      <c r="I115" s="164">
        <v>10382394.5720714</v>
      </c>
      <c r="J115" s="164">
        <v>10503536.406308699</v>
      </c>
      <c r="K115" s="164">
        <v>11330693.020100901</v>
      </c>
      <c r="L115" s="164">
        <v>11888668.6468686</v>
      </c>
      <c r="M115" s="164">
        <v>13052417.3857242</v>
      </c>
      <c r="N115" s="164">
        <v>13052417.3857242</v>
      </c>
    </row>
    <row r="116" spans="1:14" x14ac:dyDescent="0.2">
      <c r="A116" s="27" t="s">
        <v>4066</v>
      </c>
      <c r="B116" s="164">
        <v>3841.67647441489</v>
      </c>
      <c r="C116" s="164">
        <v>11531.749990902499</v>
      </c>
      <c r="D116" s="164">
        <v>21391.988107582201</v>
      </c>
      <c r="E116" s="164">
        <v>28394.0648037834</v>
      </c>
      <c r="F116" s="164">
        <v>35771.044176906602</v>
      </c>
      <c r="G116" s="164">
        <v>40893.023707743203</v>
      </c>
      <c r="H116" s="164">
        <v>45928.330088556097</v>
      </c>
      <c r="I116" s="164">
        <v>51032.417430031201</v>
      </c>
      <c r="J116" s="164">
        <v>56218.399988668301</v>
      </c>
      <c r="K116" s="164">
        <v>61558.403241512497</v>
      </c>
      <c r="L116" s="164">
        <v>69000.523390514907</v>
      </c>
      <c r="M116" s="164">
        <v>81797.800772139497</v>
      </c>
      <c r="N116" s="164">
        <v>81797.800772139497</v>
      </c>
    </row>
    <row r="117" spans="1:14" x14ac:dyDescent="0.2">
      <c r="A117" s="27" t="s">
        <v>4067</v>
      </c>
      <c r="B117" s="164">
        <v>45188788.647468597</v>
      </c>
      <c r="C117" s="164">
        <v>46452231.022936702</v>
      </c>
      <c r="D117" s="164">
        <v>47921000.011495799</v>
      </c>
      <c r="E117" s="164">
        <v>49941532.954042099</v>
      </c>
      <c r="F117" s="164">
        <v>39838497.758603603</v>
      </c>
      <c r="G117" s="164">
        <v>27837091.038943499</v>
      </c>
      <c r="H117" s="164">
        <v>29863747.525250401</v>
      </c>
      <c r="I117" s="164">
        <v>30546970.434079301</v>
      </c>
      <c r="J117" s="164">
        <v>31644051.603220101</v>
      </c>
      <c r="K117" s="164">
        <v>31874386.748805799</v>
      </c>
      <c r="L117" s="164">
        <v>33897270.630275898</v>
      </c>
      <c r="M117" s="164">
        <v>33701946.467324898</v>
      </c>
      <c r="N117" s="164">
        <v>33701946.467324898</v>
      </c>
    </row>
    <row r="118" spans="1:14" x14ac:dyDescent="0.2">
      <c r="A118" s="27" t="s">
        <v>4068</v>
      </c>
      <c r="B118" s="164">
        <v>13652.2090270155</v>
      </c>
      <c r="C118" s="164">
        <v>13693.913817393801</v>
      </c>
      <c r="D118" s="164">
        <v>13689.2299605557</v>
      </c>
      <c r="E118" s="164">
        <v>13690.9822057822</v>
      </c>
      <c r="F118" s="164">
        <v>13719.1127707914</v>
      </c>
      <c r="G118" s="164">
        <v>13809.084837541501</v>
      </c>
      <c r="H118" s="164">
        <v>13837.530223715999</v>
      </c>
      <c r="I118" s="164">
        <v>13879.408560555201</v>
      </c>
      <c r="J118" s="164">
        <v>13920.793487340399</v>
      </c>
      <c r="K118" s="164">
        <v>13988.7486147419</v>
      </c>
      <c r="L118" s="164">
        <v>13988.751794760899</v>
      </c>
      <c r="M118" s="164">
        <v>14083.9000649154</v>
      </c>
      <c r="N118" s="164">
        <v>14083.9000649154</v>
      </c>
    </row>
    <row r="119" spans="1:14" x14ac:dyDescent="0.2">
      <c r="A119" s="27" t="s">
        <v>4069</v>
      </c>
      <c r="B119" s="164">
        <v>0</v>
      </c>
      <c r="C119" s="164">
        <v>0</v>
      </c>
      <c r="D119" s="164">
        <v>0</v>
      </c>
      <c r="E119" s="164">
        <v>0</v>
      </c>
      <c r="F119" s="164">
        <v>0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</row>
    <row r="120" spans="1:14" x14ac:dyDescent="0.2">
      <c r="A120" s="27" t="s">
        <v>4070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</row>
    <row r="121" spans="1:14" x14ac:dyDescent="0.2">
      <c r="A121" s="27" t="s">
        <v>4071</v>
      </c>
      <c r="B121" s="164">
        <v>18737.559336341601</v>
      </c>
      <c r="C121" s="164">
        <v>18753.181115399198</v>
      </c>
      <c r="D121" s="164">
        <v>18733.429207598601</v>
      </c>
      <c r="E121" s="164">
        <v>18720.740405506302</v>
      </c>
      <c r="F121" s="164">
        <v>18745.879294009301</v>
      </c>
      <c r="G121" s="164">
        <v>18827.220910706699</v>
      </c>
      <c r="H121" s="164">
        <v>18855.360719078799</v>
      </c>
      <c r="I121" s="164">
        <v>18903.4788035725</v>
      </c>
      <c r="J121" s="164">
        <v>18955.934499415402</v>
      </c>
      <c r="K121" s="164">
        <v>19047.408902597999</v>
      </c>
      <c r="L121" s="164">
        <v>19017.263513908802</v>
      </c>
      <c r="M121" s="164">
        <v>19103.976915365201</v>
      </c>
      <c r="N121" s="164">
        <v>19103.976915365201</v>
      </c>
    </row>
    <row r="122" spans="1:14" x14ac:dyDescent="0.2">
      <c r="A122" s="27" t="s">
        <v>4072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</row>
    <row r="123" spans="1:14" x14ac:dyDescent="0.2">
      <c r="A123" s="27" t="s">
        <v>4073</v>
      </c>
      <c r="B123" s="164">
        <v>0</v>
      </c>
      <c r="C123" s="164">
        <v>0</v>
      </c>
      <c r="D123" s="164">
        <v>0</v>
      </c>
      <c r="E123" s="164">
        <v>0</v>
      </c>
      <c r="F123" s="164">
        <v>0</v>
      </c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</row>
    <row r="124" spans="1:14" x14ac:dyDescent="0.2">
      <c r="A124" s="27" t="s">
        <v>4074</v>
      </c>
      <c r="B124" s="164">
        <v>-2679332.5273453598</v>
      </c>
      <c r="C124" s="164">
        <v>-2883036.1005531</v>
      </c>
      <c r="D124" s="164">
        <v>-3050299.8011071398</v>
      </c>
      <c r="E124" s="164">
        <v>-3157301.28003055</v>
      </c>
      <c r="F124" s="164">
        <v>-3315293.0069151502</v>
      </c>
      <c r="G124" s="164">
        <v>-3473131.10308275</v>
      </c>
      <c r="H124" s="164">
        <v>-3576257.0617694599</v>
      </c>
      <c r="I124" s="164">
        <v>-3629900.7597296401</v>
      </c>
      <c r="J124" s="164">
        <v>-3631210.6200311598</v>
      </c>
      <c r="K124" s="164">
        <v>-3720235.9904380101</v>
      </c>
      <c r="L124" s="164">
        <v>-3779801.0052928398</v>
      </c>
      <c r="M124" s="164">
        <v>-3534066.0609415299</v>
      </c>
      <c r="N124" s="164">
        <v>-3534066.0609415299</v>
      </c>
    </row>
    <row r="125" spans="1:14" x14ac:dyDescent="0.2">
      <c r="A125" s="27" t="s">
        <v>4075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</row>
    <row r="126" spans="1:14" x14ac:dyDescent="0.2">
      <c r="A126" s="27" t="s">
        <v>4076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</row>
    <row r="127" spans="1:14" x14ac:dyDescent="0.2">
      <c r="A127" s="27" t="s">
        <v>4077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</row>
    <row r="128" spans="1:14" x14ac:dyDescent="0.2">
      <c r="A128" s="27" t="s">
        <v>4078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</row>
    <row r="129" spans="1:14" x14ac:dyDescent="0.2">
      <c r="A129" s="27" t="s">
        <v>4079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</row>
    <row r="130" spans="1:14" x14ac:dyDescent="0.2">
      <c r="A130" s="30" t="s">
        <v>4080</v>
      </c>
      <c r="B130" s="164">
        <v>55572238.893264301</v>
      </c>
      <c r="C130" s="164">
        <v>58808978.694065802</v>
      </c>
      <c r="D130" s="164">
        <v>62060019.471228503</v>
      </c>
      <c r="E130" s="164">
        <v>66442521.224325001</v>
      </c>
      <c r="F130" s="164">
        <v>56833755.320747897</v>
      </c>
      <c r="G130" s="164">
        <v>45635808.5906142</v>
      </c>
      <c r="H130" s="164">
        <v>48507300.268753901</v>
      </c>
      <c r="I130" s="164">
        <v>49487449.1011701</v>
      </c>
      <c r="J130" s="164">
        <v>50898572.801855698</v>
      </c>
      <c r="K130" s="164">
        <v>51973342.137807898</v>
      </c>
      <c r="L130" s="164">
        <v>54347350.028605297</v>
      </c>
      <c r="M130" s="164">
        <v>54502999.435777701</v>
      </c>
      <c r="N130" s="164">
        <v>54502999.435777701</v>
      </c>
    </row>
    <row r="131" spans="1:14" x14ac:dyDescent="0.2">
      <c r="A131" s="27" t="s">
        <v>4081</v>
      </c>
      <c r="B131" s="164">
        <v>0</v>
      </c>
      <c r="C131" s="164">
        <v>0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</row>
    <row r="132" spans="1:14" x14ac:dyDescent="0.2">
      <c r="A132" s="27" t="s">
        <v>4082</v>
      </c>
      <c r="B132" s="164">
        <v>-14494716.692307601</v>
      </c>
      <c r="C132" s="164">
        <v>-16033178.2307692</v>
      </c>
      <c r="D132" s="164">
        <v>-17033178.230769198</v>
      </c>
      <c r="E132" s="164">
        <v>-17648562.846153799</v>
      </c>
      <c r="F132" s="164">
        <v>-18263947.461538401</v>
      </c>
      <c r="G132" s="164">
        <v>-18879332.076923002</v>
      </c>
      <c r="H132" s="164">
        <v>-19494716.692307599</v>
      </c>
      <c r="I132" s="164">
        <v>-20123897.7530769</v>
      </c>
      <c r="J132" s="164">
        <v>-20973313.429230701</v>
      </c>
      <c r="K132" s="164">
        <v>-21438113.7207692</v>
      </c>
      <c r="L132" s="164">
        <v>-21902914.012307599</v>
      </c>
      <c r="M132" s="164">
        <v>-22060021.996153802</v>
      </c>
      <c r="N132" s="164">
        <v>-22060021.996153802</v>
      </c>
    </row>
    <row r="133" spans="1:14" x14ac:dyDescent="0.2">
      <c r="A133" s="27" t="s">
        <v>4083</v>
      </c>
      <c r="B133" s="164">
        <v>-736991</v>
      </c>
      <c r="C133" s="164">
        <v>-736991</v>
      </c>
      <c r="D133" s="164">
        <v>-736991</v>
      </c>
      <c r="E133" s="164">
        <v>-736991</v>
      </c>
      <c r="F133" s="164">
        <v>-736991</v>
      </c>
      <c r="G133" s="164">
        <v>-736991</v>
      </c>
      <c r="H133" s="164">
        <v>-736991</v>
      </c>
      <c r="I133" s="164">
        <v>-736991</v>
      </c>
      <c r="J133" s="164">
        <v>-736991</v>
      </c>
      <c r="K133" s="164">
        <v>-736991</v>
      </c>
      <c r="L133" s="164">
        <v>-736991</v>
      </c>
      <c r="M133" s="164">
        <v>-736991</v>
      </c>
      <c r="N133" s="164">
        <v>-736991</v>
      </c>
    </row>
    <row r="134" spans="1:14" x14ac:dyDescent="0.2">
      <c r="A134" s="27" t="s">
        <v>4084</v>
      </c>
      <c r="B134" s="164">
        <v>0</v>
      </c>
      <c r="C134" s="164">
        <v>0</v>
      </c>
      <c r="D134" s="164">
        <v>0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</row>
    <row r="135" spans="1:14" x14ac:dyDescent="0.2">
      <c r="A135" s="27" t="s">
        <v>4085</v>
      </c>
      <c r="B135" s="164">
        <v>-179278.78999999899</v>
      </c>
      <c r="C135" s="164">
        <v>-179278.78999999899</v>
      </c>
      <c r="D135" s="164">
        <v>-179278.78999999899</v>
      </c>
      <c r="E135" s="164">
        <v>-179278.78999999899</v>
      </c>
      <c r="F135" s="164">
        <v>-179278.78999999899</v>
      </c>
      <c r="G135" s="164">
        <v>-179278.78999999899</v>
      </c>
      <c r="H135" s="164">
        <v>-179278.78999999899</v>
      </c>
      <c r="I135" s="164">
        <v>-165482.34461538401</v>
      </c>
      <c r="J135" s="164">
        <v>-151685.89923076899</v>
      </c>
      <c r="K135" s="164">
        <v>-137889.45384615299</v>
      </c>
      <c r="L135" s="164">
        <v>-124093.008461538</v>
      </c>
      <c r="M135" s="164">
        <v>-110296.563076922</v>
      </c>
      <c r="N135" s="164">
        <v>-110296.563076922</v>
      </c>
    </row>
    <row r="136" spans="1:14" x14ac:dyDescent="0.2">
      <c r="A136" s="27" t="s">
        <v>4086</v>
      </c>
      <c r="B136" s="164">
        <v>-7969070.3130769199</v>
      </c>
      <c r="C136" s="164">
        <v>-8055723.4523076899</v>
      </c>
      <c r="D136" s="164">
        <v>-8147313.34153846</v>
      </c>
      <c r="E136" s="164">
        <v>-8251858.1138461502</v>
      </c>
      <c r="F136" s="164">
        <v>-8364645.1761538396</v>
      </c>
      <c r="G136" s="164">
        <v>-8485454.0546153802</v>
      </c>
      <c r="H136" s="164">
        <v>-8616585.0938461497</v>
      </c>
      <c r="I136" s="164">
        <v>-8755407.1961538401</v>
      </c>
      <c r="J136" s="164">
        <v>-8896337.4738461506</v>
      </c>
      <c r="K136" s="164">
        <v>-9022244.0115384609</v>
      </c>
      <c r="L136" s="164">
        <v>-9154881.4815384597</v>
      </c>
      <c r="M136" s="164">
        <v>-9328674.3453846108</v>
      </c>
      <c r="N136" s="164">
        <v>-9328674.3453846108</v>
      </c>
    </row>
    <row r="137" spans="1:14" x14ac:dyDescent="0.2">
      <c r="A137" s="30" t="s">
        <v>4087</v>
      </c>
      <c r="B137" s="164">
        <v>-23380056.795384601</v>
      </c>
      <c r="C137" s="164">
        <v>-25005171.473076899</v>
      </c>
      <c r="D137" s="164">
        <v>-26096761.362307601</v>
      </c>
      <c r="E137" s="164">
        <v>-26816690.749999899</v>
      </c>
      <c r="F137" s="164">
        <v>-27544862.427692302</v>
      </c>
      <c r="G137" s="164">
        <v>-28281055.921538401</v>
      </c>
      <c r="H137" s="164">
        <v>-29027571.5761538</v>
      </c>
      <c r="I137" s="164">
        <v>-29781778.293846101</v>
      </c>
      <c r="J137" s="164">
        <v>-30758327.802307598</v>
      </c>
      <c r="K137" s="164">
        <v>-31335238.186153799</v>
      </c>
      <c r="L137" s="164">
        <v>-31918879.502307601</v>
      </c>
      <c r="M137" s="164">
        <v>-32235983.904615302</v>
      </c>
      <c r="N137" s="164">
        <v>-32235983.904615302</v>
      </c>
    </row>
    <row r="138" spans="1:14" x14ac:dyDescent="0.2">
      <c r="A138" s="27" t="s">
        <v>4088</v>
      </c>
      <c r="B138" s="164">
        <v>-22317116.189290501</v>
      </c>
      <c r="C138" s="164">
        <v>-22791847.167462699</v>
      </c>
      <c r="D138" s="164">
        <v>-23209622.133705501</v>
      </c>
      <c r="E138" s="164">
        <v>-18272322.9760461</v>
      </c>
      <c r="F138" s="164">
        <v>-19831393.7109395</v>
      </c>
      <c r="G138" s="164">
        <v>-28296330.714518301</v>
      </c>
      <c r="H138" s="164">
        <v>-16898777.759326201</v>
      </c>
      <c r="I138" s="164">
        <v>1476008.97356392</v>
      </c>
      <c r="J138" s="164">
        <v>6405025.90947467</v>
      </c>
      <c r="K138" s="164">
        <v>10981116.9893608</v>
      </c>
      <c r="L138" s="164">
        <v>15084198.5386083</v>
      </c>
      <c r="M138" s="164">
        <v>19364309.026455399</v>
      </c>
      <c r="N138" s="164">
        <v>19364309.026455399</v>
      </c>
    </row>
    <row r="139" spans="1:14" x14ac:dyDescent="0.2">
      <c r="A139" s="27" t="s">
        <v>4089</v>
      </c>
      <c r="B139" s="164">
        <v>-80199018.450368494</v>
      </c>
      <c r="C139" s="164">
        <v>-76703374.510437295</v>
      </c>
      <c r="D139" s="164">
        <v>-80038690.2751766</v>
      </c>
      <c r="E139" s="164">
        <v>-84454910.872004896</v>
      </c>
      <c r="F139" s="164">
        <v>-85671660.459931105</v>
      </c>
      <c r="G139" s="164">
        <v>-78754213.988763794</v>
      </c>
      <c r="H139" s="164">
        <v>-86938552.281251296</v>
      </c>
      <c r="I139" s="164">
        <v>-113776650.750668</v>
      </c>
      <c r="J139" s="164">
        <v>-113723292.10058101</v>
      </c>
      <c r="K139" s="164">
        <v>-120263723.09002399</v>
      </c>
      <c r="L139" s="164">
        <v>-147758320.584665</v>
      </c>
      <c r="M139" s="164">
        <v>-139390999.02524099</v>
      </c>
      <c r="N139" s="164">
        <v>-139390999.02524099</v>
      </c>
    </row>
    <row r="140" spans="1:14" x14ac:dyDescent="0.2">
      <c r="A140" s="27" t="s">
        <v>4090</v>
      </c>
      <c r="B140" s="164">
        <v>-2.1838601672625798E-3</v>
      </c>
      <c r="C140" s="164">
        <v>-2.9142440053692899E-3</v>
      </c>
      <c r="D140" s="164">
        <v>-2.9111745592551399E-3</v>
      </c>
      <c r="E140" s="164">
        <v>-2.9092027196400199E-3</v>
      </c>
      <c r="F140" s="164">
        <v>-2.1195683478447601E-9</v>
      </c>
      <c r="G140" s="164">
        <v>2.1943123411634E-3</v>
      </c>
      <c r="H140" s="164">
        <v>2.1975920354465701E-3</v>
      </c>
      <c r="I140" s="164">
        <v>2.20320019754007E-3</v>
      </c>
      <c r="J140" s="164">
        <v>2.2093139081773702E-3</v>
      </c>
      <c r="K140" s="164">
        <v>2.21997524862459E-3</v>
      </c>
      <c r="L140" s="164">
        <v>-2.1502533529907901E-9</v>
      </c>
      <c r="M140" s="164">
        <v>-2.1600579067371502E-9</v>
      </c>
      <c r="N140" s="164">
        <v>-2.1600579067371502E-9</v>
      </c>
    </row>
    <row r="141" spans="1:14" x14ac:dyDescent="0.2">
      <c r="A141" s="27" t="s">
        <v>4091</v>
      </c>
      <c r="B141" s="164">
        <v>0</v>
      </c>
      <c r="C141" s="164">
        <v>0</v>
      </c>
      <c r="D141" s="164">
        <v>0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</row>
    <row r="142" spans="1:14" x14ac:dyDescent="0.2">
      <c r="A142" s="27" t="s">
        <v>4092</v>
      </c>
      <c r="B142" s="164">
        <v>122045921.696583</v>
      </c>
      <c r="C142" s="164">
        <v>120089067.44496299</v>
      </c>
      <c r="D142" s="164">
        <v>121031485.526214</v>
      </c>
      <c r="E142" s="164">
        <v>120524946.621985</v>
      </c>
      <c r="F142" s="164">
        <v>123325762.630345</v>
      </c>
      <c r="G142" s="164">
        <v>124603588.491244</v>
      </c>
      <c r="H142" s="164">
        <v>121601873.573163</v>
      </c>
      <c r="I142" s="164">
        <v>130223053.42143901</v>
      </c>
      <c r="J142" s="164">
        <v>125856778.162725</v>
      </c>
      <c r="K142" s="164">
        <v>128127629.74953599</v>
      </c>
      <c r="L142" s="164">
        <v>151741171.53161699</v>
      </c>
      <c r="M142" s="164">
        <v>150991863.45200199</v>
      </c>
      <c r="N142" s="164">
        <v>150991863.45200199</v>
      </c>
    </row>
    <row r="143" spans="1:14" x14ac:dyDescent="0.2">
      <c r="A143" s="27" t="s">
        <v>4093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454.33175869233997</v>
      </c>
      <c r="N143" s="164">
        <v>454.33175869233997</v>
      </c>
    </row>
    <row r="144" spans="1:14" x14ac:dyDescent="0.2">
      <c r="A144" s="27" t="s">
        <v>4094</v>
      </c>
      <c r="B144" s="164">
        <v>244740.521350433</v>
      </c>
      <c r="C144" s="164">
        <v>252036.47544524199</v>
      </c>
      <c r="D144" s="164">
        <v>371352.93675833201</v>
      </c>
      <c r="E144" s="164">
        <v>523277.69636640098</v>
      </c>
      <c r="F144" s="164">
        <v>676361.01029882103</v>
      </c>
      <c r="G144" s="164">
        <v>788817.12481738196</v>
      </c>
      <c r="H144" s="164">
        <v>899681.07906767703</v>
      </c>
      <c r="I144" s="164">
        <v>1011941.89978109</v>
      </c>
      <c r="J144" s="164">
        <v>1001907.1757017</v>
      </c>
      <c r="K144" s="164">
        <v>1027082.79064153</v>
      </c>
      <c r="L144" s="164">
        <v>1045765.86289358</v>
      </c>
      <c r="M144" s="164">
        <v>1057019.3822448701</v>
      </c>
      <c r="N144" s="164">
        <v>1057019.3822448701</v>
      </c>
    </row>
    <row r="145" spans="1:14" x14ac:dyDescent="0.2">
      <c r="A145" s="27" t="s">
        <v>4095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</row>
    <row r="146" spans="1:14" x14ac:dyDescent="0.2">
      <c r="A146" s="27" t="s">
        <v>4096</v>
      </c>
      <c r="B146" s="164">
        <v>6652706.7404899905</v>
      </c>
      <c r="C146" s="164">
        <v>5660467.4042768702</v>
      </c>
      <c r="D146" s="164">
        <v>4657770.60933029</v>
      </c>
      <c r="E146" s="164">
        <v>3482244.1453429302</v>
      </c>
      <c r="F146" s="164">
        <v>2307709.6090100901</v>
      </c>
      <c r="G146" s="164">
        <v>1215602.9051068299</v>
      </c>
      <c r="H146" s="164">
        <v>1030768.86936056</v>
      </c>
      <c r="I146" s="164">
        <v>780466.027999204</v>
      </c>
      <c r="J146" s="164">
        <v>461998.16777781298</v>
      </c>
      <c r="K146" s="164">
        <v>142046.74822413799</v>
      </c>
      <c r="L146" s="164">
        <v>175080.862112342</v>
      </c>
      <c r="M146" s="164">
        <v>209289.75748043699</v>
      </c>
      <c r="N146" s="164">
        <v>209289.75748043699</v>
      </c>
    </row>
    <row r="147" spans="1:14" x14ac:dyDescent="0.2">
      <c r="A147" s="27" t="s">
        <v>4097</v>
      </c>
      <c r="B147" s="164">
        <v>0</v>
      </c>
      <c r="C147" s="164">
        <v>0</v>
      </c>
      <c r="D147" s="164">
        <v>0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</row>
    <row r="148" spans="1:14" x14ac:dyDescent="0.2">
      <c r="A148" s="27" t="s">
        <v>4098</v>
      </c>
      <c r="B148" s="164">
        <v>0</v>
      </c>
      <c r="C148" s="164">
        <v>0</v>
      </c>
      <c r="D148" s="164">
        <v>0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</row>
    <row r="149" spans="1:14" x14ac:dyDescent="0.2">
      <c r="A149" s="27" t="s">
        <v>4099</v>
      </c>
      <c r="B149" s="164">
        <v>0</v>
      </c>
      <c r="C149" s="164">
        <v>0</v>
      </c>
      <c r="D149" s="164">
        <v>0</v>
      </c>
      <c r="E149" s="164">
        <v>0</v>
      </c>
      <c r="F149" s="164">
        <v>0</v>
      </c>
      <c r="G149" s="164">
        <v>0</v>
      </c>
      <c r="H149" s="164">
        <v>-1452.8919821216</v>
      </c>
      <c r="I149" s="164">
        <v>-2913.1994022395902</v>
      </c>
      <c r="J149" s="164">
        <v>-2921.2833059147601</v>
      </c>
      <c r="K149" s="164">
        <v>-2935.3803501382599</v>
      </c>
      <c r="L149" s="164">
        <v>-2930.7346693499599</v>
      </c>
      <c r="M149" s="164">
        <v>-2944.09799955568</v>
      </c>
      <c r="N149" s="164">
        <v>-2944.09799955568</v>
      </c>
    </row>
    <row r="150" spans="1:14" x14ac:dyDescent="0.2">
      <c r="A150" s="30" t="s">
        <v>4100</v>
      </c>
      <c r="B150" s="164">
        <v>26427234.316580798</v>
      </c>
      <c r="C150" s="164">
        <v>26506349.643870998</v>
      </c>
      <c r="D150" s="164">
        <v>22812296.660509799</v>
      </c>
      <c r="E150" s="164">
        <v>21803234.6127344</v>
      </c>
      <c r="F150" s="164">
        <v>20806779.078784</v>
      </c>
      <c r="G150" s="164">
        <v>19557463.8200804</v>
      </c>
      <c r="H150" s="164">
        <v>19693540.591230001</v>
      </c>
      <c r="I150" s="164">
        <v>19711906.374916501</v>
      </c>
      <c r="J150" s="164">
        <v>19999496.034000698</v>
      </c>
      <c r="K150" s="164">
        <v>20011217.809609</v>
      </c>
      <c r="L150" s="164">
        <v>20284965.4758977</v>
      </c>
      <c r="M150" s="164">
        <v>32228992.826700799</v>
      </c>
      <c r="N150" s="164">
        <v>32228992.826700799</v>
      </c>
    </row>
    <row r="151" spans="1:14" x14ac:dyDescent="0.2">
      <c r="A151" s="27" t="s">
        <v>4101</v>
      </c>
      <c r="B151" s="164">
        <v>0</v>
      </c>
      <c r="C151" s="164">
        <v>0</v>
      </c>
      <c r="D151" s="164">
        <v>0</v>
      </c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</row>
    <row r="152" spans="1:14" x14ac:dyDescent="0.2">
      <c r="A152" s="27" t="s">
        <v>4102</v>
      </c>
      <c r="B152" s="164">
        <v>53949038.4115052</v>
      </c>
      <c r="C152" s="164">
        <v>56509138.8322521</v>
      </c>
      <c r="D152" s="164">
        <v>58651928.091953702</v>
      </c>
      <c r="E152" s="164">
        <v>60049634.486657202</v>
      </c>
      <c r="F152" s="164">
        <v>62034110.635995999</v>
      </c>
      <c r="G152" s="164">
        <v>63924778.380490497</v>
      </c>
      <c r="H152" s="164">
        <v>65351827.764146</v>
      </c>
      <c r="I152" s="164">
        <v>64687061.607757598</v>
      </c>
      <c r="J152" s="164">
        <v>62405976.864925697</v>
      </c>
      <c r="K152" s="164">
        <v>60037691.995404102</v>
      </c>
      <c r="L152" s="164">
        <v>56938749.691796303</v>
      </c>
      <c r="M152" s="164">
        <v>55331811.429052502</v>
      </c>
      <c r="N152" s="164">
        <v>55331811.429052502</v>
      </c>
    </row>
    <row r="153" spans="1:14" x14ac:dyDescent="0.2">
      <c r="A153" s="27" t="s">
        <v>4103</v>
      </c>
      <c r="B153" s="164">
        <v>21769175.527952399</v>
      </c>
      <c r="C153" s="164">
        <v>22396001.8989048</v>
      </c>
      <c r="D153" s="164">
        <v>23368135.424089499</v>
      </c>
      <c r="E153" s="164">
        <v>25324510.6303275</v>
      </c>
      <c r="F153" s="164">
        <v>27522174.437337302</v>
      </c>
      <c r="G153" s="164">
        <v>29740860.309029501</v>
      </c>
      <c r="H153" s="164">
        <v>30976180.361459699</v>
      </c>
      <c r="I153" s="164">
        <v>32113719.7668649</v>
      </c>
      <c r="J153" s="164">
        <v>33274471.575812999</v>
      </c>
      <c r="K153" s="164">
        <v>33253555.963752002</v>
      </c>
      <c r="L153" s="164">
        <v>33271066.381609201</v>
      </c>
      <c r="M153" s="164">
        <v>33482836.723888502</v>
      </c>
      <c r="N153" s="164">
        <v>33482836.723888502</v>
      </c>
    </row>
    <row r="154" spans="1:14" x14ac:dyDescent="0.2">
      <c r="A154" s="27" t="s">
        <v>4104</v>
      </c>
      <c r="B154" s="164">
        <v>576297.22526083305</v>
      </c>
      <c r="C154" s="164">
        <v>576297.22526083305</v>
      </c>
      <c r="D154" s="164">
        <v>1205822.69725361</v>
      </c>
      <c r="E154" s="164">
        <v>1168850.9264428499</v>
      </c>
      <c r="F154" s="164">
        <v>1168850.9264428499</v>
      </c>
      <c r="G154" s="164">
        <v>1295536.33571891</v>
      </c>
      <c r="H154" s="164">
        <v>1140826.9961191399</v>
      </c>
      <c r="I154" s="164">
        <v>1140826.9961191399</v>
      </c>
      <c r="J154" s="164">
        <v>1254178.4934944599</v>
      </c>
      <c r="K154" s="164">
        <v>1112662.75374115</v>
      </c>
      <c r="L154" s="164">
        <v>1112662.75374115</v>
      </c>
      <c r="M154" s="164">
        <v>1330334.1441766601</v>
      </c>
      <c r="N154" s="164">
        <v>1330334.1441766601</v>
      </c>
    </row>
    <row r="155" spans="1:14" x14ac:dyDescent="0.2">
      <c r="A155" s="27" t="s">
        <v>4105</v>
      </c>
      <c r="B155" s="164">
        <v>0</v>
      </c>
      <c r="C155" s="164">
        <v>0</v>
      </c>
      <c r="D155" s="164">
        <v>0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</row>
    <row r="156" spans="1:14" x14ac:dyDescent="0.2">
      <c r="A156" s="27" t="s">
        <v>4106</v>
      </c>
      <c r="B156" s="164">
        <v>69942345.376362607</v>
      </c>
      <c r="C156" s="164">
        <v>71599983.507833794</v>
      </c>
      <c r="D156" s="164">
        <v>73231666.8624755</v>
      </c>
      <c r="E156" s="164">
        <v>75626688.591053307</v>
      </c>
      <c r="F156" s="164">
        <v>77937892.190991998</v>
      </c>
      <c r="G156" s="164">
        <v>79834031.376412705</v>
      </c>
      <c r="H156" s="164">
        <v>81530212.326404199</v>
      </c>
      <c r="I156" s="164">
        <v>83137187.282935694</v>
      </c>
      <c r="J156" s="164">
        <v>84963337.748869598</v>
      </c>
      <c r="K156" s="164">
        <v>86681592.431944996</v>
      </c>
      <c r="L156" s="164">
        <v>88154544.870217606</v>
      </c>
      <c r="M156" s="164">
        <v>89532615.724505693</v>
      </c>
      <c r="N156" s="164">
        <v>89532615.724505693</v>
      </c>
    </row>
    <row r="157" spans="1:14" x14ac:dyDescent="0.2">
      <c r="A157" s="27" t="s">
        <v>4107</v>
      </c>
      <c r="B157" s="164">
        <v>0</v>
      </c>
      <c r="C157" s="164">
        <v>0</v>
      </c>
      <c r="D157" s="164">
        <v>0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</row>
    <row r="158" spans="1:14" x14ac:dyDescent="0.2">
      <c r="A158" s="27" t="s">
        <v>4108</v>
      </c>
      <c r="B158" s="164">
        <v>10152874.781250799</v>
      </c>
      <c r="C158" s="164">
        <v>10200435.0119916</v>
      </c>
      <c r="D158" s="164">
        <v>10077432.874365401</v>
      </c>
      <c r="E158" s="164">
        <v>10243798.796157699</v>
      </c>
      <c r="F158" s="164">
        <v>10055575.481572701</v>
      </c>
      <c r="G158" s="164">
        <v>9577925.0910044406</v>
      </c>
      <c r="H158" s="164">
        <v>9419156.5668205898</v>
      </c>
      <c r="I158" s="164">
        <v>8232785.8822233304</v>
      </c>
      <c r="J158" s="164">
        <v>7017405.4845924098</v>
      </c>
      <c r="K158" s="164">
        <v>6112659.9811438499</v>
      </c>
      <c r="L158" s="164">
        <v>5423272.9054561798</v>
      </c>
      <c r="M158" s="164">
        <v>4849944.6643447299</v>
      </c>
      <c r="N158" s="164">
        <v>4849944.6643447299</v>
      </c>
    </row>
    <row r="159" spans="1:14" x14ac:dyDescent="0.2">
      <c r="A159" s="30" t="s">
        <v>4109</v>
      </c>
      <c r="B159" s="164">
        <v>156389731.32233199</v>
      </c>
      <c r="C159" s="164">
        <v>161281856.47624299</v>
      </c>
      <c r="D159" s="164">
        <v>166534985.95013699</v>
      </c>
      <c r="E159" s="164">
        <v>172413483.43063799</v>
      </c>
      <c r="F159" s="164">
        <v>178718603.67234099</v>
      </c>
      <c r="G159" s="164">
        <v>184373131.49265599</v>
      </c>
      <c r="H159" s="164">
        <v>188418204.01494899</v>
      </c>
      <c r="I159" s="164">
        <v>189311581.5359</v>
      </c>
      <c r="J159" s="164">
        <v>188915370.16769499</v>
      </c>
      <c r="K159" s="164">
        <v>187198163.12598601</v>
      </c>
      <c r="L159" s="164">
        <v>184900296.60282001</v>
      </c>
      <c r="M159" s="164">
        <v>184527542.68596801</v>
      </c>
      <c r="N159" s="164">
        <v>184527542.68596801</v>
      </c>
    </row>
    <row r="160" spans="1:14" x14ac:dyDescent="0.2">
      <c r="A160" s="27" t="s">
        <v>4110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</row>
    <row r="161" spans="1:14" x14ac:dyDescent="0.2">
      <c r="A161" s="27" t="s">
        <v>4111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</row>
    <row r="162" spans="1:14" x14ac:dyDescent="0.2">
      <c r="A162" s="27" t="s">
        <v>4112</v>
      </c>
      <c r="B162" s="164">
        <v>0</v>
      </c>
      <c r="C162" s="164">
        <v>0</v>
      </c>
      <c r="D162" s="164">
        <v>0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0</v>
      </c>
      <c r="L162" s="164">
        <v>0</v>
      </c>
      <c r="M162" s="164">
        <v>0</v>
      </c>
      <c r="N162" s="164">
        <v>0</v>
      </c>
    </row>
    <row r="163" spans="1:14" x14ac:dyDescent="0.2">
      <c r="A163" s="27" t="s">
        <v>4113</v>
      </c>
      <c r="B163" s="164">
        <v>315382149.79482502</v>
      </c>
      <c r="C163" s="164">
        <v>320343994.77682698</v>
      </c>
      <c r="D163" s="164">
        <v>325935925.48675102</v>
      </c>
      <c r="E163" s="164">
        <v>331468552.33874297</v>
      </c>
      <c r="F163" s="164">
        <v>337829625.00674599</v>
      </c>
      <c r="G163" s="164">
        <v>343732088.08559602</v>
      </c>
      <c r="H163" s="164">
        <v>350893585.66413999</v>
      </c>
      <c r="I163" s="164">
        <v>358350199.02705801</v>
      </c>
      <c r="J163" s="164">
        <v>364986718.51062799</v>
      </c>
      <c r="K163" s="164">
        <v>372358012.45520502</v>
      </c>
      <c r="L163" s="164">
        <v>380458727.38729697</v>
      </c>
      <c r="M163" s="164">
        <v>387347156.29258901</v>
      </c>
      <c r="N163" s="164">
        <v>387347156.29258901</v>
      </c>
    </row>
    <row r="164" spans="1:14" x14ac:dyDescent="0.2">
      <c r="A164" s="27" t="s">
        <v>4114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4115</v>
      </c>
      <c r="B165" s="164">
        <v>3357205.6062171799</v>
      </c>
      <c r="C165" s="164">
        <v>3357498.83581228</v>
      </c>
      <c r="D165" s="164">
        <v>3357640.5756992199</v>
      </c>
      <c r="E165" s="164">
        <v>3429548.4093643199</v>
      </c>
      <c r="F165" s="164">
        <v>3567268.92774776</v>
      </c>
      <c r="G165" s="164">
        <v>3704848.37811842</v>
      </c>
      <c r="H165" s="164">
        <v>3853328.2443925701</v>
      </c>
      <c r="I165" s="164">
        <v>3990856.7067042901</v>
      </c>
      <c r="J165" s="164">
        <v>4128078.8960510399</v>
      </c>
      <c r="K165" s="164">
        <v>4265242.2816357501</v>
      </c>
      <c r="L165" s="164">
        <v>4402201.96085349</v>
      </c>
      <c r="M165" s="164">
        <v>4539315.8496311801</v>
      </c>
      <c r="N165" s="164">
        <v>4539315.8496311801</v>
      </c>
    </row>
    <row r="166" spans="1:14" x14ac:dyDescent="0.2">
      <c r="A166" s="27" t="s">
        <v>4116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4117</v>
      </c>
      <c r="B167" s="164">
        <v>1565674.5276448999</v>
      </c>
      <c r="C167" s="164">
        <v>1577292.52360421</v>
      </c>
      <c r="D167" s="164">
        <v>1583777.8996292499</v>
      </c>
      <c r="E167" s="164">
        <v>1566637.76376096</v>
      </c>
      <c r="F167" s="164">
        <v>1572019.54218803</v>
      </c>
      <c r="G167" s="164">
        <v>1560776.28810878</v>
      </c>
      <c r="H167" s="164">
        <v>1552792.72932182</v>
      </c>
      <c r="I167" s="164">
        <v>1544989.09474823</v>
      </c>
      <c r="J167" s="164">
        <v>1558405.02192165</v>
      </c>
      <c r="K167" s="164">
        <v>1595487.4253417901</v>
      </c>
      <c r="L167" s="164">
        <v>1598847.7921299301</v>
      </c>
      <c r="M167" s="164">
        <v>1628439.1285452701</v>
      </c>
      <c r="N167" s="164">
        <v>1628439.1285452701</v>
      </c>
    </row>
    <row r="168" spans="1:14" x14ac:dyDescent="0.2">
      <c r="A168" s="27" t="s">
        <v>4118</v>
      </c>
      <c r="B168" s="164">
        <v>3221615.5248306799</v>
      </c>
      <c r="C168" s="164">
        <v>3337994.14082764</v>
      </c>
      <c r="D168" s="164">
        <v>3445182.9172437899</v>
      </c>
      <c r="E168" s="164">
        <v>3542453.1451232</v>
      </c>
      <c r="F168" s="164">
        <v>3638386.0778679098</v>
      </c>
      <c r="G168" s="164">
        <v>3951156.5154635599</v>
      </c>
      <c r="H168" s="164">
        <v>4024142.6458226098</v>
      </c>
      <c r="I168" s="164">
        <v>4078400.3175133802</v>
      </c>
      <c r="J168" s="164">
        <v>4186685.4773067501</v>
      </c>
      <c r="K168" s="164">
        <v>4299574.8045966402</v>
      </c>
      <c r="L168" s="164">
        <v>4370944.1255613295</v>
      </c>
      <c r="M168" s="164">
        <v>4445327.7861388596</v>
      </c>
      <c r="N168" s="164">
        <v>4445327.7861388596</v>
      </c>
    </row>
    <row r="169" spans="1:14" x14ac:dyDescent="0.2">
      <c r="A169" s="27" t="s">
        <v>4119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</row>
    <row r="170" spans="1:14" x14ac:dyDescent="0.2">
      <c r="A170" s="27" t="s">
        <v>4120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</row>
    <row r="171" spans="1:14" x14ac:dyDescent="0.2">
      <c r="A171" s="27" t="s">
        <v>4121</v>
      </c>
      <c r="B171" s="164">
        <v>-817428.27648962894</v>
      </c>
      <c r="C171" s="164">
        <v>-786476.90036491503</v>
      </c>
      <c r="D171" s="164">
        <v>-731863.53580849804</v>
      </c>
      <c r="E171" s="164">
        <v>-700120.65232432506</v>
      </c>
      <c r="F171" s="164">
        <v>-668392.25777520402</v>
      </c>
      <c r="G171" s="164">
        <v>-641238.41540246003</v>
      </c>
      <c r="H171" s="164">
        <v>-614047.66170593805</v>
      </c>
      <c r="I171" s="164">
        <v>-586906.23433690995</v>
      </c>
      <c r="J171" s="164">
        <v>-559090.07192399399</v>
      </c>
      <c r="K171" s="164">
        <v>-536376.59269794496</v>
      </c>
      <c r="L171" s="164">
        <v>-514246.12320400798</v>
      </c>
      <c r="M171" s="164">
        <v>-494316.091089878</v>
      </c>
      <c r="N171" s="164">
        <v>-494316.091089878</v>
      </c>
    </row>
    <row r="172" spans="1:14" x14ac:dyDescent="0.2">
      <c r="A172" s="27" t="s">
        <v>4122</v>
      </c>
      <c r="B172" s="164">
        <v>-59675.911503699797</v>
      </c>
      <c r="C172" s="164">
        <v>-75868.109454252801</v>
      </c>
      <c r="D172" s="164">
        <v>-87062.264895674001</v>
      </c>
      <c r="E172" s="164">
        <v>-95486.162650681494</v>
      </c>
      <c r="F172" s="164">
        <v>-105938.308901981</v>
      </c>
      <c r="G172" s="164">
        <v>-129108.895854983</v>
      </c>
      <c r="H172" s="164">
        <v>-151261.460942645</v>
      </c>
      <c r="I172" s="164">
        <v>-168146.02998489499</v>
      </c>
      <c r="J172" s="164">
        <v>-179675.10042562801</v>
      </c>
      <c r="K172" s="164">
        <v>-181727.94557683301</v>
      </c>
      <c r="L172" s="164">
        <v>-179465.71113776899</v>
      </c>
      <c r="M172" s="164">
        <v>-192231.20286169401</v>
      </c>
      <c r="N172" s="164">
        <v>-192231.20286169401</v>
      </c>
    </row>
    <row r="173" spans="1:14" x14ac:dyDescent="0.2">
      <c r="A173" s="27" t="s">
        <v>4123</v>
      </c>
      <c r="B173" s="164">
        <v>7.3422496578512497</v>
      </c>
      <c r="C173" s="164">
        <v>7.3428909545565597</v>
      </c>
      <c r="D173" s="164">
        <v>7.3432009414201698</v>
      </c>
      <c r="E173" s="164">
        <v>7.34436877843258</v>
      </c>
      <c r="F173" s="164">
        <v>7.34580720562625</v>
      </c>
      <c r="G173" s="164">
        <v>7.34730095318365</v>
      </c>
      <c r="H173" s="164">
        <v>7.34848576515886</v>
      </c>
      <c r="I173" s="164">
        <v>7.3496871283756899</v>
      </c>
      <c r="J173" s="164">
        <v>3.6751317345172101</v>
      </c>
      <c r="K173" s="164">
        <v>0</v>
      </c>
      <c r="L173" s="164">
        <v>0</v>
      </c>
      <c r="M173" s="164">
        <v>0</v>
      </c>
      <c r="N173" s="164">
        <v>0</v>
      </c>
    </row>
    <row r="174" spans="1:14" x14ac:dyDescent="0.2">
      <c r="A174" s="27" t="s">
        <v>4124</v>
      </c>
      <c r="B174" s="164">
        <v>3173977.7923596599</v>
      </c>
      <c r="C174" s="164">
        <v>3173784.4505644799</v>
      </c>
      <c r="D174" s="164">
        <v>3173591.1087692901</v>
      </c>
      <c r="E174" s="164">
        <v>3173497.6449630898</v>
      </c>
      <c r="F174" s="164">
        <v>3173404.18115689</v>
      </c>
      <c r="G174" s="164">
        <v>3173404.18115689</v>
      </c>
      <c r="H174" s="164">
        <v>3173404.18115689</v>
      </c>
      <c r="I174" s="164">
        <v>3155420.3336775</v>
      </c>
      <c r="J174" s="164">
        <v>3176129.0335834501</v>
      </c>
      <c r="K174" s="164">
        <v>3208301.1914593498</v>
      </c>
      <c r="L174" s="164">
        <v>3205932.0982132498</v>
      </c>
      <c r="M174" s="164">
        <v>3206978.6082379501</v>
      </c>
      <c r="N174" s="164">
        <v>3206978.6082379501</v>
      </c>
    </row>
    <row r="175" spans="1:14" x14ac:dyDescent="0.2">
      <c r="A175" s="27" t="s">
        <v>4125</v>
      </c>
      <c r="B175" s="164">
        <v>0</v>
      </c>
      <c r="C175" s="164">
        <v>0</v>
      </c>
      <c r="D175" s="164">
        <v>0</v>
      </c>
      <c r="E175" s="164">
        <v>0</v>
      </c>
      <c r="F175" s="164">
        <v>0</v>
      </c>
      <c r="G175" s="164">
        <v>0</v>
      </c>
      <c r="H175" s="164">
        <v>0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</row>
    <row r="176" spans="1:14" x14ac:dyDescent="0.2">
      <c r="A176" s="27" t="s">
        <v>4126</v>
      </c>
      <c r="B176" s="164">
        <v>0</v>
      </c>
      <c r="C176" s="164">
        <v>0</v>
      </c>
      <c r="D176" s="164">
        <v>0</v>
      </c>
      <c r="E176" s="164">
        <v>0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0</v>
      </c>
      <c r="M176" s="164">
        <v>0</v>
      </c>
      <c r="N176" s="164">
        <v>0</v>
      </c>
    </row>
    <row r="177" spans="1:14" x14ac:dyDescent="0.2">
      <c r="A177" s="27" t="s">
        <v>4127</v>
      </c>
      <c r="B177" s="164">
        <v>11102410.587639401</v>
      </c>
      <c r="C177" s="164">
        <v>11550028.2984604</v>
      </c>
      <c r="D177" s="164">
        <v>12150415.8398878</v>
      </c>
      <c r="E177" s="164">
        <v>13056157.5156273</v>
      </c>
      <c r="F177" s="164">
        <v>13806835.614817999</v>
      </c>
      <c r="G177" s="164">
        <v>14555988.9825517</v>
      </c>
      <c r="H177" s="164">
        <v>15390355.221121</v>
      </c>
      <c r="I177" s="164">
        <v>16731432.711139901</v>
      </c>
      <c r="J177" s="164">
        <v>19027503.367141999</v>
      </c>
      <c r="K177" s="164">
        <v>20799875.4557858</v>
      </c>
      <c r="L177" s="164">
        <v>21707882.453225799</v>
      </c>
      <c r="M177" s="164">
        <v>22547325.024099998</v>
      </c>
      <c r="N177" s="164">
        <v>22547325.024099998</v>
      </c>
    </row>
    <row r="178" spans="1:14" x14ac:dyDescent="0.2">
      <c r="A178" s="27" t="s">
        <v>4128</v>
      </c>
      <c r="B178" s="164">
        <v>0</v>
      </c>
      <c r="C178" s="164">
        <v>0</v>
      </c>
      <c r="D178" s="164">
        <v>0</v>
      </c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</row>
    <row r="179" spans="1:14" x14ac:dyDescent="0.2">
      <c r="A179" s="27" t="s">
        <v>4129</v>
      </c>
      <c r="B179" s="164">
        <v>-3099.5310498281601</v>
      </c>
      <c r="C179" s="164">
        <v>-3099.8017732634698</v>
      </c>
      <c r="D179" s="164">
        <v>-3099.93263423301</v>
      </c>
      <c r="E179" s="164">
        <v>-3100.4256366845402</v>
      </c>
      <c r="F179" s="164">
        <v>-3101.0328687942401</v>
      </c>
      <c r="G179" s="164">
        <v>-3101.66345439818</v>
      </c>
      <c r="H179" s="164">
        <v>-3102.1636228310899</v>
      </c>
      <c r="I179" s="164">
        <v>-3102.6707783714501</v>
      </c>
      <c r="J179" s="164">
        <v>-3102.9140806085402</v>
      </c>
      <c r="K179" s="164">
        <v>-3103.0989808849999</v>
      </c>
      <c r="L179" s="164">
        <v>-3103.1287861175301</v>
      </c>
      <c r="M179" s="164">
        <v>-3103.2622172217698</v>
      </c>
      <c r="N179" s="164">
        <v>-3103.2622172217698</v>
      </c>
    </row>
    <row r="180" spans="1:14" x14ac:dyDescent="0.2">
      <c r="A180" s="27" t="s">
        <v>4130</v>
      </c>
      <c r="B180" s="164">
        <v>2282561.8765748399</v>
      </c>
      <c r="C180" s="164">
        <v>2282761.2431830801</v>
      </c>
      <c r="D180" s="164">
        <v>2282857.6120386901</v>
      </c>
      <c r="E180" s="164">
        <v>2283220.6697344598</v>
      </c>
      <c r="F180" s="164">
        <v>2283667.84862751</v>
      </c>
      <c r="G180" s="164">
        <v>2284132.2255401202</v>
      </c>
      <c r="H180" s="164">
        <v>2284500.5604199702</v>
      </c>
      <c r="I180" s="164">
        <v>2284874.0407572598</v>
      </c>
      <c r="J180" s="164">
        <v>2285053.2138005099</v>
      </c>
      <c r="K180" s="164">
        <v>2285189.3783735498</v>
      </c>
      <c r="L180" s="164">
        <v>2285211.3275930998</v>
      </c>
      <c r="M180" s="164">
        <v>2285309.5891516302</v>
      </c>
      <c r="N180" s="164">
        <v>2285309.5891516302</v>
      </c>
    </row>
    <row r="181" spans="1:14" x14ac:dyDescent="0.2">
      <c r="A181" s="27" t="s">
        <v>4131</v>
      </c>
      <c r="B181" s="164">
        <v>2444.6137968681901</v>
      </c>
      <c r="C181" s="164">
        <v>2444.8273176345401</v>
      </c>
      <c r="D181" s="164">
        <v>2444.9305282578498</v>
      </c>
      <c r="E181" s="164">
        <v>2445.3193614637598</v>
      </c>
      <c r="F181" s="164">
        <v>2445.7982881043999</v>
      </c>
      <c r="G181" s="164">
        <v>2446.2956337488599</v>
      </c>
      <c r="H181" s="164">
        <v>2446.6901187958501</v>
      </c>
      <c r="I181" s="164">
        <v>2447.0901146052802</v>
      </c>
      <c r="J181" s="164">
        <v>2447.2820081517698</v>
      </c>
      <c r="K181" s="164">
        <v>2447.4278398145598</v>
      </c>
      <c r="L181" s="164">
        <v>2447.4513473327902</v>
      </c>
      <c r="M181" s="164">
        <v>2447.5565850326602</v>
      </c>
      <c r="N181" s="164">
        <v>2447.5565850326602</v>
      </c>
    </row>
    <row r="182" spans="1:14" x14ac:dyDescent="0.2">
      <c r="A182" s="30" t="s">
        <v>4132</v>
      </c>
      <c r="B182" s="164">
        <v>339207843.94709498</v>
      </c>
      <c r="C182" s="164">
        <v>344760361.627895</v>
      </c>
      <c r="D182" s="164">
        <v>351109817.98040998</v>
      </c>
      <c r="E182" s="164">
        <v>357723812.91043502</v>
      </c>
      <c r="F182" s="164">
        <v>365096228.74370199</v>
      </c>
      <c r="G182" s="164">
        <v>372191399.32475901</v>
      </c>
      <c r="H182" s="164">
        <v>380406151.99870801</v>
      </c>
      <c r="I182" s="164">
        <v>389380471.736301</v>
      </c>
      <c r="J182" s="164">
        <v>398609156.39114302</v>
      </c>
      <c r="K182" s="164">
        <v>408092922.78298199</v>
      </c>
      <c r="L182" s="164">
        <v>417335379.63309401</v>
      </c>
      <c r="M182" s="164">
        <v>425312649.27881002</v>
      </c>
      <c r="N182" s="164">
        <v>425312649.27881002</v>
      </c>
    </row>
    <row r="183" spans="1:14" x14ac:dyDescent="0.2">
      <c r="A183" s="27" t="s">
        <v>4133</v>
      </c>
      <c r="B183" s="164">
        <v>257.54327229999899</v>
      </c>
      <c r="C183" s="164">
        <v>257.54327229999899</v>
      </c>
      <c r="D183" s="164">
        <v>257.54327229999899</v>
      </c>
      <c r="E183" s="164">
        <v>257.54327229999899</v>
      </c>
      <c r="F183" s="164">
        <v>257.54327229999899</v>
      </c>
      <c r="G183" s="164">
        <v>237.73225135384601</v>
      </c>
      <c r="H183" s="164">
        <v>217.92123040769201</v>
      </c>
      <c r="I183" s="164">
        <v>198.11020946153801</v>
      </c>
      <c r="J183" s="164">
        <v>178.299188515384</v>
      </c>
      <c r="K183" s="164">
        <v>158.48816756923</v>
      </c>
      <c r="L183" s="164">
        <v>138.677146623076</v>
      </c>
      <c r="M183" s="164">
        <v>118.86612567692301</v>
      </c>
      <c r="N183" s="164">
        <v>118.86612567692301</v>
      </c>
    </row>
    <row r="184" spans="1:14" x14ac:dyDescent="0.2">
      <c r="A184" s="27" t="s">
        <v>4134</v>
      </c>
      <c r="B184" s="164">
        <v>31901045.967251498</v>
      </c>
      <c r="C184" s="164">
        <v>32601461.0013992</v>
      </c>
      <c r="D184" s="164">
        <v>33454092.9177044</v>
      </c>
      <c r="E184" s="164">
        <v>34187970.449803598</v>
      </c>
      <c r="F184" s="164">
        <v>34931177.709526502</v>
      </c>
      <c r="G184" s="164">
        <v>35883337.446802102</v>
      </c>
      <c r="H184" s="164">
        <v>36639092.667480499</v>
      </c>
      <c r="I184" s="164">
        <v>37394847.888158903</v>
      </c>
      <c r="J184" s="164">
        <v>38367682.940662399</v>
      </c>
      <c r="K184" s="164">
        <v>39133732.165177897</v>
      </c>
      <c r="L184" s="164">
        <v>39898975.7544953</v>
      </c>
      <c r="M184" s="164">
        <v>39588106.322221003</v>
      </c>
      <c r="N184" s="164">
        <v>39588106.322221003</v>
      </c>
    </row>
    <row r="185" spans="1:14" x14ac:dyDescent="0.2">
      <c r="A185" s="27" t="s">
        <v>4135</v>
      </c>
      <c r="B185" s="164">
        <v>2129464.0170329302</v>
      </c>
      <c r="C185" s="164">
        <v>2638549.01359986</v>
      </c>
      <c r="D185" s="164">
        <v>3330961.6060795598</v>
      </c>
      <c r="E185" s="164">
        <v>3771654.4403396798</v>
      </c>
      <c r="F185" s="164">
        <v>4470260.8738550497</v>
      </c>
      <c r="G185" s="164">
        <v>5435121.4768141704</v>
      </c>
      <c r="H185" s="164">
        <v>6140812.2208300196</v>
      </c>
      <c r="I185" s="164">
        <v>7144386.7183213998</v>
      </c>
      <c r="J185" s="164">
        <v>8448980.9757569097</v>
      </c>
      <c r="K185" s="164">
        <v>9489865.5552848298</v>
      </c>
      <c r="L185" s="164">
        <v>10567388.531005999</v>
      </c>
      <c r="M185" s="164">
        <v>11809091.118899999</v>
      </c>
      <c r="N185" s="164">
        <v>11809091.118899999</v>
      </c>
    </row>
    <row r="186" spans="1:14" x14ac:dyDescent="0.2">
      <c r="A186" s="27" t="s">
        <v>4136</v>
      </c>
      <c r="B186" s="164">
        <v>28002025.180786099</v>
      </c>
      <c r="C186" s="164">
        <v>27157575.939161502</v>
      </c>
      <c r="D186" s="164">
        <v>26612466.052683402</v>
      </c>
      <c r="E186" s="164">
        <v>25771858.103659399</v>
      </c>
      <c r="F186" s="164">
        <v>24931253.160641901</v>
      </c>
      <c r="G186" s="164">
        <v>25180280.9449475</v>
      </c>
      <c r="H186" s="164">
        <v>25078841.7654275</v>
      </c>
      <c r="I186" s="164">
        <v>24977402.5859075</v>
      </c>
      <c r="J186" s="164">
        <v>25194288.468129698</v>
      </c>
      <c r="K186" s="164">
        <v>25122437.377689902</v>
      </c>
      <c r="L186" s="164">
        <v>26294967.754348502</v>
      </c>
      <c r="M186" s="164">
        <v>27768816.6911374</v>
      </c>
      <c r="N186" s="164">
        <v>27768816.6911374</v>
      </c>
    </row>
    <row r="187" spans="1:14" x14ac:dyDescent="0.2">
      <c r="A187" s="27" t="s">
        <v>4137</v>
      </c>
      <c r="B187" s="164">
        <v>84820.924045291904</v>
      </c>
      <c r="C187" s="164">
        <v>84826.146351751493</v>
      </c>
      <c r="D187" s="164">
        <v>84831.368658211097</v>
      </c>
      <c r="E187" s="164">
        <v>84836.5909646707</v>
      </c>
      <c r="F187" s="164">
        <v>84841.813271130202</v>
      </c>
      <c r="G187" s="164">
        <v>84847.035577589806</v>
      </c>
      <c r="H187" s="164">
        <v>84852.257884049395</v>
      </c>
      <c r="I187" s="164">
        <v>84857.480190508999</v>
      </c>
      <c r="J187" s="164">
        <v>84862.702496968603</v>
      </c>
      <c r="K187" s="164">
        <v>84867.924803428206</v>
      </c>
      <c r="L187" s="164">
        <v>93495.572179746494</v>
      </c>
      <c r="M187" s="164">
        <v>195596.78836797699</v>
      </c>
      <c r="N187" s="164">
        <v>195596.78836797699</v>
      </c>
    </row>
    <row r="188" spans="1:14" x14ac:dyDescent="0.2">
      <c r="A188" s="27" t="s">
        <v>4138</v>
      </c>
      <c r="B188" s="164">
        <v>0</v>
      </c>
      <c r="C188" s="164">
        <v>0</v>
      </c>
      <c r="D188" s="164">
        <v>0</v>
      </c>
      <c r="E188" s="164">
        <v>0</v>
      </c>
      <c r="F188" s="164">
        <v>0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</row>
    <row r="189" spans="1:14" x14ac:dyDescent="0.2">
      <c r="A189" s="27" t="s">
        <v>4139</v>
      </c>
      <c r="B189" s="164">
        <v>8815292.5845104698</v>
      </c>
      <c r="C189" s="164">
        <v>8934658.2869084105</v>
      </c>
      <c r="D189" s="164">
        <v>9012602.6940445509</v>
      </c>
      <c r="E189" s="164">
        <v>9069267.1056221798</v>
      </c>
      <c r="F189" s="164">
        <v>9119739.1952098794</v>
      </c>
      <c r="G189" s="164">
        <v>9173104.7659788802</v>
      </c>
      <c r="H189" s="164">
        <v>9175926.1258351095</v>
      </c>
      <c r="I189" s="164">
        <v>9163659.6603029892</v>
      </c>
      <c r="J189" s="164">
        <v>9128471.1487951502</v>
      </c>
      <c r="K189" s="164">
        <v>9086657.5892496798</v>
      </c>
      <c r="L189" s="164">
        <v>8961633.0088951308</v>
      </c>
      <c r="M189" s="164">
        <v>8866318.60905491</v>
      </c>
      <c r="N189" s="164">
        <v>8866318.60905491</v>
      </c>
    </row>
    <row r="190" spans="1:14" x14ac:dyDescent="0.2">
      <c r="A190" s="27" t="s">
        <v>4140</v>
      </c>
      <c r="B190" s="164">
        <v>0</v>
      </c>
      <c r="C190" s="164">
        <v>0</v>
      </c>
      <c r="D190" s="164">
        <v>0</v>
      </c>
      <c r="E190" s="164">
        <v>0</v>
      </c>
      <c r="F190" s="164">
        <v>0</v>
      </c>
      <c r="G190" s="164">
        <v>0</v>
      </c>
      <c r="H190" s="164">
        <v>0</v>
      </c>
      <c r="I190" s="164">
        <v>0</v>
      </c>
      <c r="J190" s="164">
        <v>0</v>
      </c>
      <c r="K190" s="164">
        <v>0</v>
      </c>
      <c r="L190" s="164">
        <v>0</v>
      </c>
      <c r="M190" s="164">
        <v>0</v>
      </c>
      <c r="N190" s="164">
        <v>0</v>
      </c>
    </row>
    <row r="191" spans="1:14" x14ac:dyDescent="0.2">
      <c r="A191" s="27" t="s">
        <v>4141</v>
      </c>
      <c r="B191" s="164">
        <v>978727.72393646406</v>
      </c>
      <c r="C191" s="164">
        <v>979070.14340325794</v>
      </c>
      <c r="D191" s="164">
        <v>912827.59717368195</v>
      </c>
      <c r="E191" s="164">
        <v>889438.84091852303</v>
      </c>
      <c r="F191" s="164">
        <v>880605.07439997001</v>
      </c>
      <c r="G191" s="164">
        <v>791126.36088598904</v>
      </c>
      <c r="H191" s="164">
        <v>731572.98005933396</v>
      </c>
      <c r="I191" s="164">
        <v>677588.40762444399</v>
      </c>
      <c r="J191" s="164">
        <v>611267.09005811997</v>
      </c>
      <c r="K191" s="164">
        <v>591038.60900619801</v>
      </c>
      <c r="L191" s="164">
        <v>629133.67368729005</v>
      </c>
      <c r="M191" s="164">
        <v>668911.86632630799</v>
      </c>
      <c r="N191" s="164">
        <v>668911.86632630799</v>
      </c>
    </row>
    <row r="192" spans="1:14" x14ac:dyDescent="0.2">
      <c r="A192" s="27" t="s">
        <v>4142</v>
      </c>
      <c r="B192" s="164">
        <v>74119.261086859493</v>
      </c>
      <c r="C192" s="164">
        <v>74125.734911661202</v>
      </c>
      <c r="D192" s="164">
        <v>74128.864197418094</v>
      </c>
      <c r="E192" s="164">
        <v>74140.6533928914</v>
      </c>
      <c r="F192" s="164">
        <v>74155.174168633195</v>
      </c>
      <c r="G192" s="164">
        <v>74170.253397801906</v>
      </c>
      <c r="H192" s="164">
        <v>74182.213953792394</v>
      </c>
      <c r="I192" s="164">
        <v>74194.341592878307</v>
      </c>
      <c r="J192" s="164">
        <v>74200.159693017893</v>
      </c>
      <c r="K192" s="164">
        <v>74204.581223774003</v>
      </c>
      <c r="L192" s="164">
        <v>74205.293957983202</v>
      </c>
      <c r="M192" s="164">
        <v>74208.484703516297</v>
      </c>
      <c r="N192" s="164">
        <v>74208.484703516297</v>
      </c>
    </row>
    <row r="193" spans="1:14" x14ac:dyDescent="0.2">
      <c r="A193" s="27" t="s">
        <v>4143</v>
      </c>
      <c r="B193" s="164">
        <v>0</v>
      </c>
      <c r="C193" s="164">
        <v>0</v>
      </c>
      <c r="D193" s="164">
        <v>0</v>
      </c>
      <c r="E193" s="164">
        <v>0</v>
      </c>
      <c r="F193" s="164">
        <v>0</v>
      </c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</row>
    <row r="194" spans="1:14" x14ac:dyDescent="0.2">
      <c r="A194" s="27" t="s">
        <v>4144</v>
      </c>
      <c r="B194" s="164">
        <v>-175.51575199948101</v>
      </c>
      <c r="C194" s="164">
        <v>-192.07439406986299</v>
      </c>
      <c r="D194" s="164">
        <v>-263.21559728354799</v>
      </c>
      <c r="E194" s="164">
        <v>-279.42123293127599</v>
      </c>
      <c r="F194" s="164">
        <v>-296.20237152067898</v>
      </c>
      <c r="G194" s="164">
        <v>-313.96475467655398</v>
      </c>
      <c r="H194" s="164">
        <v>-330.93575415921703</v>
      </c>
      <c r="I194" s="164">
        <v>-292.87687010210902</v>
      </c>
      <c r="J194" s="164">
        <v>-238.08845205351599</v>
      </c>
      <c r="K194" s="164">
        <v>-183.367940320011</v>
      </c>
      <c r="L194" s="164">
        <v>-166.43430271088701</v>
      </c>
      <c r="M194" s="164">
        <v>-150.473876913438</v>
      </c>
      <c r="N194" s="164">
        <v>-150.473876913438</v>
      </c>
    </row>
    <row r="195" spans="1:14" x14ac:dyDescent="0.2">
      <c r="A195" s="27" t="s">
        <v>4145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0</v>
      </c>
    </row>
    <row r="196" spans="1:14" x14ac:dyDescent="0.2">
      <c r="A196" s="27" t="s">
        <v>4146</v>
      </c>
      <c r="B196" s="164">
        <v>0</v>
      </c>
      <c r="C196" s="164">
        <v>0</v>
      </c>
      <c r="D196" s="164">
        <v>0</v>
      </c>
      <c r="E196" s="164">
        <v>0</v>
      </c>
      <c r="F196" s="164">
        <v>0</v>
      </c>
      <c r="G196" s="164">
        <v>0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64">
        <v>0</v>
      </c>
      <c r="N196" s="164">
        <v>0</v>
      </c>
    </row>
    <row r="197" spans="1:14" x14ac:dyDescent="0.2">
      <c r="A197" s="27" t="s">
        <v>4147</v>
      </c>
      <c r="B197" s="164">
        <v>0</v>
      </c>
      <c r="C197" s="164">
        <v>0</v>
      </c>
      <c r="D197" s="164">
        <v>0</v>
      </c>
      <c r="E197" s="164">
        <v>0</v>
      </c>
      <c r="F197" s="164">
        <v>0</v>
      </c>
      <c r="G197" s="164">
        <v>0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4">
        <v>-13.199096652102901</v>
      </c>
      <c r="N197" s="164">
        <v>-13.199096652102901</v>
      </c>
    </row>
    <row r="198" spans="1:14" x14ac:dyDescent="0.2">
      <c r="A198" s="27" t="s">
        <v>4148</v>
      </c>
      <c r="B198" s="164">
        <v>0</v>
      </c>
      <c r="C198" s="164">
        <v>0</v>
      </c>
      <c r="D198" s="164">
        <v>0</v>
      </c>
      <c r="E198" s="164">
        <v>0</v>
      </c>
      <c r="F198" s="164">
        <v>0</v>
      </c>
      <c r="G198" s="164">
        <v>0</v>
      </c>
      <c r="H198" s="164">
        <v>0</v>
      </c>
      <c r="I198" s="164">
        <v>0</v>
      </c>
      <c r="J198" s="164">
        <v>0</v>
      </c>
      <c r="K198" s="164">
        <v>0</v>
      </c>
      <c r="L198" s="164">
        <v>0</v>
      </c>
      <c r="M198" s="164">
        <v>0</v>
      </c>
      <c r="N198" s="164">
        <v>0</v>
      </c>
    </row>
    <row r="199" spans="1:14" x14ac:dyDescent="0.2">
      <c r="A199" s="27" t="s">
        <v>4149</v>
      </c>
      <c r="B199" s="164">
        <v>0</v>
      </c>
      <c r="C199" s="164">
        <v>0</v>
      </c>
      <c r="D199" s="164">
        <v>0</v>
      </c>
      <c r="E199" s="164">
        <v>0</v>
      </c>
      <c r="F199" s="164">
        <v>0</v>
      </c>
      <c r="G199" s="164">
        <v>0</v>
      </c>
      <c r="H199" s="164">
        <v>0</v>
      </c>
      <c r="I199" s="164">
        <v>0</v>
      </c>
      <c r="J199" s="164">
        <v>0</v>
      </c>
      <c r="K199" s="164">
        <v>0</v>
      </c>
      <c r="L199" s="164">
        <v>0</v>
      </c>
      <c r="M199" s="164">
        <v>0</v>
      </c>
      <c r="N199" s="164">
        <v>0</v>
      </c>
    </row>
    <row r="200" spans="1:14" x14ac:dyDescent="0.2">
      <c r="A200" s="30" t="s">
        <v>4150</v>
      </c>
      <c r="B200" s="164">
        <v>71985577.686169893</v>
      </c>
      <c r="C200" s="164">
        <v>72470331.734614</v>
      </c>
      <c r="D200" s="164">
        <v>73481905.428216293</v>
      </c>
      <c r="E200" s="164">
        <v>73849144.306740403</v>
      </c>
      <c r="F200" s="164">
        <v>74491994.341973796</v>
      </c>
      <c r="G200" s="164">
        <v>76621912.0519007</v>
      </c>
      <c r="H200" s="164">
        <v>77925167.216946602</v>
      </c>
      <c r="I200" s="164">
        <v>79516842.315438107</v>
      </c>
      <c r="J200" s="164">
        <v>81909693.696328804</v>
      </c>
      <c r="K200" s="164">
        <v>83582778.922663003</v>
      </c>
      <c r="L200" s="164">
        <v>86519771.831413999</v>
      </c>
      <c r="M200" s="164">
        <v>88971005.073863298</v>
      </c>
      <c r="N200" s="164">
        <v>88971005.073863298</v>
      </c>
    </row>
    <row r="201" spans="1:14" x14ac:dyDescent="0.2">
      <c r="A201" s="27" t="s">
        <v>4151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</row>
    <row r="202" spans="1:14" x14ac:dyDescent="0.2">
      <c r="A202" s="30" t="s">
        <v>4152</v>
      </c>
      <c r="B202" s="164">
        <v>0</v>
      </c>
      <c r="C202" s="164">
        <v>0</v>
      </c>
      <c r="D202" s="164">
        <v>0</v>
      </c>
      <c r="E202" s="164">
        <v>0</v>
      </c>
      <c r="F202" s="164">
        <v>0</v>
      </c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</row>
    <row r="203" spans="1:14" x14ac:dyDescent="0.2">
      <c r="A203" s="27" t="s">
        <v>4153</v>
      </c>
      <c r="B203" s="164">
        <v>97967.888367299005</v>
      </c>
      <c r="C203" s="164">
        <v>96753.929191638104</v>
      </c>
      <c r="D203" s="164">
        <v>92772.851137404898</v>
      </c>
      <c r="E203" s="164">
        <v>89052.572212111205</v>
      </c>
      <c r="F203" s="164">
        <v>87247.469778320097</v>
      </c>
      <c r="G203" s="164">
        <v>87897.143891622807</v>
      </c>
      <c r="H203" s="164">
        <v>89877.291948227401</v>
      </c>
      <c r="I203" s="164">
        <v>90791.055673120194</v>
      </c>
      <c r="J203" s="164">
        <v>96390.881270322294</v>
      </c>
      <c r="K203" s="164">
        <v>97143.906961964996</v>
      </c>
      <c r="L203" s="164">
        <v>104787.10348070299</v>
      </c>
      <c r="M203" s="164">
        <v>114984.767084989</v>
      </c>
      <c r="N203" s="164">
        <v>114984.767084989</v>
      </c>
    </row>
    <row r="204" spans="1:14" x14ac:dyDescent="0.2">
      <c r="A204" s="30" t="s">
        <v>4154</v>
      </c>
      <c r="B204" s="164">
        <v>97967.888367299005</v>
      </c>
      <c r="C204" s="164">
        <v>96753.929191638104</v>
      </c>
      <c r="D204" s="164">
        <v>92772.851137404898</v>
      </c>
      <c r="E204" s="164">
        <v>89052.572212111205</v>
      </c>
      <c r="F204" s="164">
        <v>87247.469778320097</v>
      </c>
      <c r="G204" s="164">
        <v>87897.143891622807</v>
      </c>
      <c r="H204" s="164">
        <v>89877.291948227401</v>
      </c>
      <c r="I204" s="164">
        <v>90791.055673120194</v>
      </c>
      <c r="J204" s="164">
        <v>96390.881270322294</v>
      </c>
      <c r="K204" s="164">
        <v>97143.906961964996</v>
      </c>
      <c r="L204" s="164">
        <v>104787.10348070299</v>
      </c>
      <c r="M204" s="164">
        <v>114984.767084989</v>
      </c>
      <c r="N204" s="164">
        <v>114984.767084989</v>
      </c>
    </row>
    <row r="205" spans="1:14" x14ac:dyDescent="0.2">
      <c r="A205" s="27" t="s">
        <v>4155</v>
      </c>
      <c r="B205" s="164">
        <v>122094381.911538</v>
      </c>
      <c r="C205" s="164">
        <v>120905895.988461</v>
      </c>
      <c r="D205" s="164">
        <v>120882947.911538</v>
      </c>
      <c r="E205" s="164">
        <v>121200703.988461</v>
      </c>
      <c r="F205" s="164">
        <v>122626596.603846</v>
      </c>
      <c r="G205" s="164">
        <v>122147235.83461501</v>
      </c>
      <c r="H205" s="164">
        <v>121997320.75769199</v>
      </c>
      <c r="I205" s="164">
        <v>123495428.75769199</v>
      </c>
      <c r="J205" s="164">
        <v>122174176.494615</v>
      </c>
      <c r="K205" s="164">
        <v>123107545.186923</v>
      </c>
      <c r="L205" s="164">
        <v>122829812.70999999</v>
      </c>
      <c r="M205" s="164">
        <v>123666550.36923</v>
      </c>
      <c r="N205" s="164">
        <v>123666550.36923</v>
      </c>
    </row>
    <row r="206" spans="1:14" x14ac:dyDescent="0.2">
      <c r="A206" s="27" t="s">
        <v>4156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</row>
    <row r="207" spans="1:14" x14ac:dyDescent="0.2">
      <c r="A207" s="30" t="s">
        <v>4157</v>
      </c>
      <c r="B207" s="164">
        <v>122094381.911538</v>
      </c>
      <c r="C207" s="164">
        <v>120905895.988461</v>
      </c>
      <c r="D207" s="164">
        <v>120882947.911538</v>
      </c>
      <c r="E207" s="164">
        <v>121200703.988461</v>
      </c>
      <c r="F207" s="164">
        <v>122626596.603846</v>
      </c>
      <c r="G207" s="164">
        <v>122147235.83461501</v>
      </c>
      <c r="H207" s="164">
        <v>121997320.75769199</v>
      </c>
      <c r="I207" s="164">
        <v>123495428.75769199</v>
      </c>
      <c r="J207" s="164">
        <v>122174176.494615</v>
      </c>
      <c r="K207" s="164">
        <v>123107545.186923</v>
      </c>
      <c r="L207" s="164">
        <v>122829812.70999999</v>
      </c>
      <c r="M207" s="164">
        <v>123666550.36923</v>
      </c>
      <c r="N207" s="164">
        <v>123666550.36923</v>
      </c>
    </row>
    <row r="208" spans="1:14" x14ac:dyDescent="0.2">
      <c r="A208" s="27" t="s">
        <v>4158</v>
      </c>
      <c r="B208" s="164">
        <v>453846.153846153</v>
      </c>
      <c r="C208" s="164">
        <v>453846.153846153</v>
      </c>
      <c r="D208" s="164">
        <v>453846.153846153</v>
      </c>
      <c r="E208" s="164">
        <v>453846.153846153</v>
      </c>
      <c r="F208" s="164">
        <v>453846.153846153</v>
      </c>
      <c r="G208" s="164">
        <v>261538.46153846101</v>
      </c>
      <c r="H208" s="164">
        <v>261538.46153846101</v>
      </c>
      <c r="I208" s="164">
        <v>492307.69230769202</v>
      </c>
      <c r="J208" s="164">
        <v>492307.69230769202</v>
      </c>
      <c r="K208" s="164">
        <v>492307.69230769202</v>
      </c>
      <c r="L208" s="164">
        <v>492307.69230769202</v>
      </c>
      <c r="M208" s="164">
        <v>492307.69230769202</v>
      </c>
      <c r="N208" s="164">
        <v>492307.69230769202</v>
      </c>
    </row>
    <row r="209" spans="1:14" x14ac:dyDescent="0.2">
      <c r="A209" s="27" t="s">
        <v>4159</v>
      </c>
      <c r="B209" s="164">
        <v>0</v>
      </c>
      <c r="C209" s="164">
        <v>0</v>
      </c>
      <c r="D209" s="164">
        <v>0</v>
      </c>
      <c r="E209" s="164">
        <v>0</v>
      </c>
      <c r="F209" s="164">
        <v>0</v>
      </c>
      <c r="G209" s="164">
        <v>0</v>
      </c>
      <c r="H209" s="164">
        <v>0</v>
      </c>
      <c r="I209" s="164">
        <v>0</v>
      </c>
      <c r="J209" s="164">
        <v>0</v>
      </c>
      <c r="K209" s="164">
        <v>0</v>
      </c>
      <c r="L209" s="164">
        <v>0</v>
      </c>
      <c r="M209" s="164">
        <v>-66614.228461538398</v>
      </c>
      <c r="N209" s="164">
        <v>-66614.228461538398</v>
      </c>
    </row>
    <row r="210" spans="1:14" x14ac:dyDescent="0.2">
      <c r="A210" s="27" t="s">
        <v>4160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</row>
    <row r="211" spans="1:14" x14ac:dyDescent="0.2">
      <c r="A211" s="27" t="s">
        <v>4161</v>
      </c>
      <c r="B211" s="164">
        <v>0</v>
      </c>
      <c r="C211" s="164">
        <v>0</v>
      </c>
      <c r="D211" s="164">
        <v>0</v>
      </c>
      <c r="E211" s="164">
        <v>0</v>
      </c>
      <c r="F211" s="164">
        <v>0</v>
      </c>
      <c r="G211" s="164">
        <v>0</v>
      </c>
      <c r="H211" s="164">
        <v>0</v>
      </c>
      <c r="I211" s="164">
        <v>0</v>
      </c>
      <c r="J211" s="164">
        <v>0</v>
      </c>
      <c r="K211" s="164">
        <v>0</v>
      </c>
      <c r="L211" s="164">
        <v>0</v>
      </c>
      <c r="M211" s="164">
        <v>0</v>
      </c>
      <c r="N211" s="164">
        <v>0</v>
      </c>
    </row>
    <row r="212" spans="1:14" x14ac:dyDescent="0.2">
      <c r="A212" s="30" t="s">
        <v>4162</v>
      </c>
      <c r="B212" s="164">
        <v>453846.153846153</v>
      </c>
      <c r="C212" s="164">
        <v>453846.153846153</v>
      </c>
      <c r="D212" s="164">
        <v>453846.153846153</v>
      </c>
      <c r="E212" s="164">
        <v>453846.153846153</v>
      </c>
      <c r="F212" s="164">
        <v>453846.153846153</v>
      </c>
      <c r="G212" s="164">
        <v>261538.46153846101</v>
      </c>
      <c r="H212" s="164">
        <v>261538.46153846101</v>
      </c>
      <c r="I212" s="164">
        <v>492307.69230769202</v>
      </c>
      <c r="J212" s="164">
        <v>492307.69230769202</v>
      </c>
      <c r="K212" s="164">
        <v>492307.69230769202</v>
      </c>
      <c r="L212" s="164">
        <v>492307.69230769202</v>
      </c>
      <c r="M212" s="164">
        <v>425693.463846153</v>
      </c>
      <c r="N212" s="164">
        <v>425693.463846153</v>
      </c>
    </row>
    <row r="213" spans="1:14" x14ac:dyDescent="0.2">
      <c r="A213" s="27" t="s">
        <v>4163</v>
      </c>
      <c r="B213" s="164">
        <v>2640352.36615384</v>
      </c>
      <c r="C213" s="164">
        <v>3960528.54923076</v>
      </c>
      <c r="D213" s="164">
        <v>4411117.5084615303</v>
      </c>
      <c r="E213" s="164">
        <v>4861706.4676922997</v>
      </c>
      <c r="F213" s="164">
        <v>5312295.4269230701</v>
      </c>
      <c r="G213" s="164">
        <v>7043173.3499999903</v>
      </c>
      <c r="H213" s="164">
        <v>8774051.2730769198</v>
      </c>
      <c r="I213" s="164">
        <v>10504929.196153799</v>
      </c>
      <c r="J213" s="164">
        <v>16484500.8884615</v>
      </c>
      <c r="K213" s="164">
        <v>22464072.5807692</v>
      </c>
      <c r="L213" s="164">
        <v>28443644.273076899</v>
      </c>
      <c r="M213" s="164">
        <v>28443644.273076899</v>
      </c>
      <c r="N213" s="164">
        <v>28443644.273076899</v>
      </c>
    </row>
    <row r="214" spans="1:14" x14ac:dyDescent="0.2">
      <c r="A214" s="27" t="s">
        <v>4164</v>
      </c>
      <c r="B214" s="164">
        <v>0</v>
      </c>
      <c r="C214" s="164">
        <v>0</v>
      </c>
      <c r="D214" s="164">
        <v>0</v>
      </c>
      <c r="E214" s="164">
        <v>0</v>
      </c>
      <c r="F214" s="164">
        <v>0</v>
      </c>
      <c r="G214" s="164">
        <v>99664.807692307601</v>
      </c>
      <c r="H214" s="164">
        <v>199329.615384615</v>
      </c>
      <c r="I214" s="164">
        <v>298994.42307692301</v>
      </c>
      <c r="J214" s="164">
        <v>2937273.9961538399</v>
      </c>
      <c r="K214" s="164">
        <v>5575553.5692307698</v>
      </c>
      <c r="L214" s="164">
        <v>8213833.1423076903</v>
      </c>
      <c r="M214" s="164">
        <v>8213833.1423076903</v>
      </c>
      <c r="N214" s="164">
        <v>8213833.1423076903</v>
      </c>
    </row>
    <row r="215" spans="1:14" x14ac:dyDescent="0.2">
      <c r="A215" s="27" t="s">
        <v>4165</v>
      </c>
      <c r="B215" s="164">
        <v>2640352.36615384</v>
      </c>
      <c r="C215" s="164">
        <v>3960528.54923076</v>
      </c>
      <c r="D215" s="164">
        <v>4411117.5084615303</v>
      </c>
      <c r="E215" s="164">
        <v>4861706.4676922997</v>
      </c>
      <c r="F215" s="164">
        <v>5312295.4269230701</v>
      </c>
      <c r="G215" s="164">
        <v>7142838.1576923002</v>
      </c>
      <c r="H215" s="164">
        <v>8973380.8884615302</v>
      </c>
      <c r="I215" s="164">
        <v>10803923.619230701</v>
      </c>
      <c r="J215" s="164">
        <v>19421774.884615298</v>
      </c>
      <c r="K215" s="164">
        <v>28039626.149999999</v>
      </c>
      <c r="L215" s="164">
        <v>36657477.415384598</v>
      </c>
      <c r="M215" s="164">
        <v>36657477.415384598</v>
      </c>
      <c r="N215" s="164">
        <v>36657477.415384598</v>
      </c>
    </row>
    <row r="216" spans="1:14" x14ac:dyDescent="0.2">
      <c r="A216" s="27" t="s">
        <v>4166</v>
      </c>
      <c r="B216" s="164">
        <v>14297097.108461499</v>
      </c>
      <c r="C216" s="164">
        <v>14297097.108461499</v>
      </c>
      <c r="D216" s="164">
        <v>14297097.108461499</v>
      </c>
      <c r="E216" s="164">
        <v>11241156.954615301</v>
      </c>
      <c r="F216" s="164">
        <v>8185216.8007692201</v>
      </c>
      <c r="G216" s="164">
        <v>5577662.7715384597</v>
      </c>
      <c r="H216" s="164">
        <v>6026048.8961538402</v>
      </c>
      <c r="I216" s="164">
        <v>6474435.0207692301</v>
      </c>
      <c r="J216" s="164">
        <v>6861882.2446153797</v>
      </c>
      <c r="K216" s="164">
        <v>5539570.5861538397</v>
      </c>
      <c r="L216" s="164">
        <v>4217258.9276922997</v>
      </c>
      <c r="M216" s="164">
        <v>2644262.9884615298</v>
      </c>
      <c r="N216" s="164">
        <v>2644262.9884615298</v>
      </c>
    </row>
    <row r="217" spans="1:14" x14ac:dyDescent="0.2">
      <c r="A217" s="27" t="s">
        <v>4167</v>
      </c>
      <c r="B217" s="164">
        <v>0</v>
      </c>
      <c r="C217" s="164">
        <v>0</v>
      </c>
      <c r="D217" s="164">
        <v>0</v>
      </c>
      <c r="E217" s="164">
        <v>0</v>
      </c>
      <c r="F217" s="164">
        <v>0</v>
      </c>
      <c r="G217" s="164">
        <v>0</v>
      </c>
      <c r="H217" s="164">
        <v>0</v>
      </c>
      <c r="I217" s="164">
        <v>0</v>
      </c>
      <c r="J217" s="164">
        <v>0</v>
      </c>
      <c r="K217" s="164">
        <v>0</v>
      </c>
      <c r="L217" s="164">
        <v>0</v>
      </c>
      <c r="M217" s="164">
        <v>0</v>
      </c>
      <c r="N217" s="164">
        <v>0</v>
      </c>
    </row>
    <row r="218" spans="1:14" x14ac:dyDescent="0.2">
      <c r="A218" s="27" t="s">
        <v>4168</v>
      </c>
      <c r="B218" s="164">
        <v>0</v>
      </c>
      <c r="C218" s="164">
        <v>0</v>
      </c>
      <c r="D218" s="164">
        <v>0</v>
      </c>
      <c r="E218" s="164">
        <v>0</v>
      </c>
      <c r="F218" s="164">
        <v>0</v>
      </c>
      <c r="G218" s="164">
        <v>0</v>
      </c>
      <c r="H218" s="164">
        <v>0</v>
      </c>
      <c r="I218" s="164">
        <v>0</v>
      </c>
      <c r="J218" s="164">
        <v>0</v>
      </c>
      <c r="K218" s="164">
        <v>0</v>
      </c>
      <c r="L218" s="164">
        <v>0</v>
      </c>
      <c r="M218" s="164">
        <v>0</v>
      </c>
      <c r="N218" s="164">
        <v>0</v>
      </c>
    </row>
    <row r="219" spans="1:14" x14ac:dyDescent="0.2">
      <c r="A219" s="30" t="s">
        <v>4169</v>
      </c>
      <c r="B219" s="164">
        <v>14297097.108461499</v>
      </c>
      <c r="C219" s="164">
        <v>14297097.108461499</v>
      </c>
      <c r="D219" s="164">
        <v>14297097.108461499</v>
      </c>
      <c r="E219" s="164">
        <v>11241156.954615301</v>
      </c>
      <c r="F219" s="164">
        <v>8185216.8007692201</v>
      </c>
      <c r="G219" s="164">
        <v>5577662.7715384597</v>
      </c>
      <c r="H219" s="164">
        <v>6026048.8961538402</v>
      </c>
      <c r="I219" s="164">
        <v>6474435.0207692301</v>
      </c>
      <c r="J219" s="164">
        <v>6861882.2446153797</v>
      </c>
      <c r="K219" s="164">
        <v>5539570.5861538397</v>
      </c>
      <c r="L219" s="164">
        <v>4217258.9276922997</v>
      </c>
      <c r="M219" s="164">
        <v>2644262.9884615298</v>
      </c>
      <c r="N219" s="164">
        <v>2644262.9884615298</v>
      </c>
    </row>
    <row r="220" spans="1:14" x14ac:dyDescent="0.2">
      <c r="A220" s="30" t="s">
        <v>4170</v>
      </c>
      <c r="B220" s="164">
        <v>1270000572.8119199</v>
      </c>
      <c r="C220" s="164">
        <v>1282639472.7974899</v>
      </c>
      <c r="D220" s="164">
        <v>1292235195.8146501</v>
      </c>
      <c r="E220" s="164">
        <v>1309902997.0864799</v>
      </c>
      <c r="F220" s="164">
        <v>1314488481.8771901</v>
      </c>
      <c r="G220" s="164">
        <v>1321668962.1887801</v>
      </c>
      <c r="H220" s="164">
        <v>1346368149.88029</v>
      </c>
      <c r="I220" s="164">
        <v>1366074405.1051099</v>
      </c>
      <c r="J220" s="164">
        <v>1394652305.128</v>
      </c>
      <c r="K220" s="164">
        <v>1412878541.4413099</v>
      </c>
      <c r="L220" s="164">
        <v>1426291082.00916</v>
      </c>
      <c r="M220" s="164">
        <v>1448556437.9892399</v>
      </c>
      <c r="N220" s="164">
        <v>1448556437.9892399</v>
      </c>
    </row>
    <row r="221" spans="1:14" x14ac:dyDescent="0.2">
      <c r="A221" s="27" t="s">
        <v>4171</v>
      </c>
    </row>
    <row r="222" spans="1:14" x14ac:dyDescent="0.2">
      <c r="A222" s="27" t="s">
        <v>4172</v>
      </c>
    </row>
    <row r="223" spans="1:14" x14ac:dyDescent="0.2">
      <c r="A223" s="27" t="s">
        <v>4173</v>
      </c>
      <c r="B223" s="164">
        <v>0</v>
      </c>
      <c r="C223" s="164">
        <v>0</v>
      </c>
      <c r="D223" s="164">
        <v>0</v>
      </c>
      <c r="E223" s="164">
        <v>0</v>
      </c>
      <c r="F223" s="164">
        <v>0</v>
      </c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</row>
    <row r="224" spans="1:14" x14ac:dyDescent="0.2">
      <c r="A224" s="27" t="s">
        <v>4174</v>
      </c>
      <c r="B224" s="164">
        <v>0</v>
      </c>
      <c r="C224" s="164">
        <v>0</v>
      </c>
      <c r="D224" s="164">
        <v>0</v>
      </c>
      <c r="E224" s="164">
        <v>0</v>
      </c>
      <c r="F224" s="164">
        <v>0</v>
      </c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</row>
    <row r="225" spans="1:14" x14ac:dyDescent="0.2">
      <c r="A225" s="27" t="s">
        <v>4175</v>
      </c>
      <c r="B225" s="164">
        <v>0</v>
      </c>
      <c r="C225" s="164">
        <v>0</v>
      </c>
      <c r="D225" s="164">
        <v>0</v>
      </c>
      <c r="E225" s="164">
        <v>0</v>
      </c>
      <c r="F225" s="164">
        <v>0</v>
      </c>
      <c r="G225" s="164">
        <v>0</v>
      </c>
      <c r="H225" s="164">
        <v>0</v>
      </c>
      <c r="I225" s="164">
        <v>0</v>
      </c>
      <c r="J225" s="164">
        <v>0</v>
      </c>
      <c r="K225" s="164">
        <v>0</v>
      </c>
      <c r="L225" s="164">
        <v>0</v>
      </c>
      <c r="M225" s="164">
        <v>0</v>
      </c>
      <c r="N225" s="164">
        <v>0</v>
      </c>
    </row>
    <row r="226" spans="1:14" x14ac:dyDescent="0.2">
      <c r="A226" s="27" t="s">
        <v>4176</v>
      </c>
      <c r="B226" s="164">
        <v>0</v>
      </c>
      <c r="C226" s="164">
        <v>0</v>
      </c>
      <c r="D226" s="164">
        <v>0</v>
      </c>
      <c r="E226" s="164">
        <v>0</v>
      </c>
      <c r="F226" s="164">
        <v>0</v>
      </c>
      <c r="G226" s="164">
        <v>0</v>
      </c>
      <c r="H226" s="164">
        <v>0</v>
      </c>
      <c r="I226" s="164">
        <v>0</v>
      </c>
      <c r="J226" s="164">
        <v>0</v>
      </c>
      <c r="K226" s="164">
        <v>0</v>
      </c>
      <c r="L226" s="164">
        <v>0</v>
      </c>
      <c r="M226" s="164">
        <v>0</v>
      </c>
      <c r="N226" s="164">
        <v>0</v>
      </c>
    </row>
    <row r="227" spans="1:14" x14ac:dyDescent="0.2">
      <c r="A227" s="27" t="s">
        <v>4177</v>
      </c>
      <c r="B227" s="164">
        <v>0</v>
      </c>
      <c r="C227" s="164">
        <v>0</v>
      </c>
      <c r="D227" s="164">
        <v>0</v>
      </c>
      <c r="E227" s="164">
        <v>0</v>
      </c>
      <c r="F227" s="164">
        <v>0</v>
      </c>
      <c r="G227" s="164">
        <v>0</v>
      </c>
      <c r="H227" s="164">
        <v>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</row>
    <row r="228" spans="1:14" x14ac:dyDescent="0.2">
      <c r="A228" s="27" t="s">
        <v>4178</v>
      </c>
      <c r="B228" s="164">
        <v>0</v>
      </c>
      <c r="C228" s="164">
        <v>0</v>
      </c>
      <c r="D228" s="164">
        <v>0</v>
      </c>
      <c r="E228" s="164">
        <v>0</v>
      </c>
      <c r="F228" s="164">
        <v>0</v>
      </c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</row>
    <row r="229" spans="1:14" x14ac:dyDescent="0.2">
      <c r="A229" s="27" t="s">
        <v>4179</v>
      </c>
      <c r="B229" s="164">
        <v>-16621714.4846153</v>
      </c>
      <c r="C229" s="164">
        <v>-16486364.6584615</v>
      </c>
      <c r="D229" s="164">
        <v>-16301770.6323076</v>
      </c>
      <c r="E229" s="164">
        <v>-16074381.113076899</v>
      </c>
      <c r="F229" s="164">
        <v>-15858566.105384599</v>
      </c>
      <c r="G229" s="164">
        <v>-15575420.51</v>
      </c>
      <c r="H229" s="164">
        <v>-15308304.463076901</v>
      </c>
      <c r="I229" s="164">
        <v>-14996682.1707692</v>
      </c>
      <c r="J229" s="164">
        <v>-14685197.339230699</v>
      </c>
      <c r="K229" s="164">
        <v>-14300390.2423076</v>
      </c>
      <c r="L229" s="164">
        <v>-13920936.866153801</v>
      </c>
      <c r="M229" s="164">
        <v>-13525573.4176923</v>
      </c>
      <c r="N229" s="164">
        <v>-13525573.4176923</v>
      </c>
    </row>
    <row r="230" spans="1:14" x14ac:dyDescent="0.2">
      <c r="A230" s="27" t="s">
        <v>4180</v>
      </c>
      <c r="B230" s="164">
        <v>-12804.7464895265</v>
      </c>
      <c r="C230" s="164">
        <v>-12815.4219951757</v>
      </c>
      <c r="D230" s="164">
        <v>-12801.924070097501</v>
      </c>
      <c r="E230" s="164">
        <v>-12793.252882397301</v>
      </c>
      <c r="F230" s="164">
        <v>-12810.4321258906</v>
      </c>
      <c r="G230" s="164">
        <v>-12866.0188094156</v>
      </c>
      <c r="H230" s="164">
        <v>-12885.248801219799</v>
      </c>
      <c r="I230" s="164">
        <v>-11924.417979820601</v>
      </c>
      <c r="J230" s="164">
        <v>-10961.0364096308</v>
      </c>
      <c r="K230" s="164">
        <v>-10012.650845836501</v>
      </c>
      <c r="L230" s="164">
        <v>-8997.1094812532992</v>
      </c>
      <c r="M230" s="164">
        <v>-8033.8806156602705</v>
      </c>
      <c r="N230" s="164">
        <v>-8033.8806156602705</v>
      </c>
    </row>
    <row r="231" spans="1:14" x14ac:dyDescent="0.2">
      <c r="A231" s="27" t="s">
        <v>4181</v>
      </c>
      <c r="B231" s="164">
        <v>39516314.746865802</v>
      </c>
      <c r="C231" s="164">
        <v>36996986.008515403</v>
      </c>
      <c r="D231" s="164">
        <v>34426739.3289437</v>
      </c>
      <c r="E231" s="164">
        <v>31892399.192041099</v>
      </c>
      <c r="F231" s="164">
        <v>29439399.893097401</v>
      </c>
      <c r="G231" s="164">
        <v>27079135.763812199</v>
      </c>
      <c r="H231" s="164">
        <v>24646560.199088302</v>
      </c>
      <c r="I231" s="164">
        <v>22248821.234409198</v>
      </c>
      <c r="J231" s="164">
        <v>19635133.580176901</v>
      </c>
      <c r="K231" s="164">
        <v>17060415.206117898</v>
      </c>
      <c r="L231" s="164">
        <v>14387005.8718118</v>
      </c>
      <c r="M231" s="164">
        <v>11730250.288951401</v>
      </c>
      <c r="N231" s="164">
        <v>11730250.288951401</v>
      </c>
    </row>
    <row r="232" spans="1:14" x14ac:dyDescent="0.2">
      <c r="A232" s="27" t="s">
        <v>4182</v>
      </c>
      <c r="B232" s="164">
        <v>-0.15</v>
      </c>
      <c r="C232" s="164">
        <v>-0.15</v>
      </c>
      <c r="D232" s="164">
        <v>-0.15</v>
      </c>
      <c r="E232" s="164">
        <v>-0.15</v>
      </c>
      <c r="F232" s="164">
        <v>-0.15</v>
      </c>
      <c r="G232" s="164">
        <v>-0.15</v>
      </c>
      <c r="H232" s="164">
        <v>-0.15</v>
      </c>
      <c r="I232" s="164">
        <v>-0.15</v>
      </c>
      <c r="J232" s="164">
        <v>-0.15</v>
      </c>
      <c r="K232" s="164">
        <v>-0.15</v>
      </c>
      <c r="L232" s="164">
        <v>-0.15</v>
      </c>
      <c r="M232" s="164">
        <v>-0.15</v>
      </c>
      <c r="N232" s="164">
        <v>-0.15</v>
      </c>
    </row>
    <row r="233" spans="1:14" x14ac:dyDescent="0.2">
      <c r="A233" s="27" t="s">
        <v>4183</v>
      </c>
      <c r="B233" s="164">
        <v>10505066.9638461</v>
      </c>
      <c r="C233" s="164">
        <v>10622583.694615301</v>
      </c>
      <c r="D233" s="164">
        <v>10733297.8861538</v>
      </c>
      <c r="E233" s="164">
        <v>10842474.689230699</v>
      </c>
      <c r="F233" s="164">
        <v>10948664.976923</v>
      </c>
      <c r="G233" s="164">
        <v>11048693.300769201</v>
      </c>
      <c r="H233" s="164">
        <v>11144518.2676923</v>
      </c>
      <c r="I233" s="164">
        <v>11236438.7161538</v>
      </c>
      <c r="J233" s="164">
        <v>11318192.2446153</v>
      </c>
      <c r="K233" s="164">
        <v>11396907.9284615</v>
      </c>
      <c r="L233" s="164">
        <v>11470680.199999999</v>
      </c>
      <c r="M233" s="164">
        <v>11541367.1561538</v>
      </c>
      <c r="N233" s="164">
        <v>11541367.1561538</v>
      </c>
    </row>
    <row r="234" spans="1:14" x14ac:dyDescent="0.2">
      <c r="A234" s="293" t="s">
        <v>4184</v>
      </c>
      <c r="B234" s="164">
        <v>0</v>
      </c>
      <c r="C234" s="164">
        <v>0</v>
      </c>
      <c r="D234" s="164">
        <v>0</v>
      </c>
      <c r="E234" s="164">
        <v>0</v>
      </c>
      <c r="F234" s="164">
        <v>0</v>
      </c>
      <c r="G234" s="164">
        <v>0</v>
      </c>
      <c r="H234" s="164">
        <v>0</v>
      </c>
      <c r="I234" s="164">
        <v>0</v>
      </c>
      <c r="J234" s="164">
        <v>0</v>
      </c>
      <c r="K234" s="164">
        <v>0</v>
      </c>
      <c r="L234" s="164">
        <v>0</v>
      </c>
      <c r="M234" s="164">
        <v>0</v>
      </c>
      <c r="N234" s="164">
        <v>0</v>
      </c>
    </row>
    <row r="235" spans="1:14" x14ac:dyDescent="0.2">
      <c r="A235" s="27" t="s">
        <v>4185</v>
      </c>
      <c r="B235" s="164">
        <v>17521839</v>
      </c>
      <c r="C235" s="164">
        <v>17521839</v>
      </c>
      <c r="D235" s="164">
        <v>17521839</v>
      </c>
      <c r="E235" s="164">
        <v>17521839</v>
      </c>
      <c r="F235" s="164">
        <v>17521839</v>
      </c>
      <c r="G235" s="164">
        <v>17521839</v>
      </c>
      <c r="H235" s="164">
        <v>17521839</v>
      </c>
      <c r="I235" s="164">
        <v>17521839</v>
      </c>
      <c r="J235" s="164">
        <v>17521839</v>
      </c>
      <c r="K235" s="164">
        <v>17521839</v>
      </c>
      <c r="L235" s="164">
        <v>17521839</v>
      </c>
      <c r="M235" s="164">
        <v>17521839</v>
      </c>
      <c r="N235" s="164">
        <v>17521839</v>
      </c>
    </row>
    <row r="236" spans="1:14" x14ac:dyDescent="0.2">
      <c r="A236" s="27" t="s">
        <v>4186</v>
      </c>
      <c r="B236" s="164">
        <v>289621862.23017401</v>
      </c>
      <c r="C236" s="164">
        <v>290259068.55234998</v>
      </c>
      <c r="D236" s="164">
        <v>290486699.73114699</v>
      </c>
      <c r="E236" s="164">
        <v>290885915.25341702</v>
      </c>
      <c r="F236" s="164">
        <v>291936369.63151699</v>
      </c>
      <c r="G236" s="164">
        <v>293929180.85706198</v>
      </c>
      <c r="H236" s="164">
        <v>295159069.435242</v>
      </c>
      <c r="I236" s="164">
        <v>296768492.32027</v>
      </c>
      <c r="J236" s="164">
        <v>298514343.669927</v>
      </c>
      <c r="K236" s="164">
        <v>301069042.63846201</v>
      </c>
      <c r="L236" s="164">
        <v>301743660.985636</v>
      </c>
      <c r="M236" s="164">
        <v>305091157.44319397</v>
      </c>
      <c r="N236" s="164">
        <v>305091157.44319397</v>
      </c>
    </row>
    <row r="237" spans="1:14" x14ac:dyDescent="0.2">
      <c r="A237" s="27" t="s">
        <v>4187</v>
      </c>
      <c r="B237" s="164">
        <v>48708849.651138403</v>
      </c>
      <c r="C237" s="164">
        <v>48073544.893711098</v>
      </c>
      <c r="D237" s="164">
        <v>47347709.669940501</v>
      </c>
      <c r="E237" s="164">
        <v>46640895.978173897</v>
      </c>
      <c r="F237" s="164">
        <v>46027878.225147001</v>
      </c>
      <c r="G237" s="164">
        <v>45549020.563133903</v>
      </c>
      <c r="H237" s="164">
        <v>44937504.862187102</v>
      </c>
      <c r="I237" s="164">
        <v>44370854.353473499</v>
      </c>
      <c r="J237" s="164">
        <v>43810760.293495402</v>
      </c>
      <c r="K237" s="164">
        <v>43437049.080742598</v>
      </c>
      <c r="L237" s="164">
        <v>42784103.561154999</v>
      </c>
      <c r="M237" s="164">
        <v>42392323.458503701</v>
      </c>
      <c r="N237" s="164">
        <v>42392323.458503701</v>
      </c>
    </row>
    <row r="238" spans="1:14" x14ac:dyDescent="0.2">
      <c r="A238" s="27" t="s">
        <v>4188</v>
      </c>
      <c r="B238" s="164">
        <v>12551877.1292307</v>
      </c>
      <c r="C238" s="164">
        <v>12892704.3130769</v>
      </c>
      <c r="D238" s="164">
        <v>11805058.6638461</v>
      </c>
      <c r="E238" s="164">
        <v>11805058.6638461</v>
      </c>
      <c r="F238" s="164">
        <v>11805058.6638461</v>
      </c>
      <c r="G238" s="164">
        <v>11805058.6638461</v>
      </c>
      <c r="H238" s="164">
        <v>9298511.9423076902</v>
      </c>
      <c r="I238" s="164">
        <v>6791965.2207692303</v>
      </c>
      <c r="J238" s="164">
        <v>4285418.4992307601</v>
      </c>
      <c r="K238" s="164">
        <v>4285418.4992307601</v>
      </c>
      <c r="L238" s="164">
        <v>4285418.4992307601</v>
      </c>
      <c r="M238" s="164">
        <v>4285418.4992307601</v>
      </c>
      <c r="N238" s="164">
        <v>4285418.4992307601</v>
      </c>
    </row>
    <row r="239" spans="1:14" x14ac:dyDescent="0.2">
      <c r="A239" s="27" t="s">
        <v>4189</v>
      </c>
      <c r="B239" s="164">
        <v>6512396.78926792</v>
      </c>
      <c r="C239" s="164">
        <v>6542916.1265844498</v>
      </c>
      <c r="D239" s="164">
        <v>6568612.0279135797</v>
      </c>
      <c r="E239" s="164">
        <v>6604246.8184040599</v>
      </c>
      <c r="F239" s="164">
        <v>6660781.8456094097</v>
      </c>
      <c r="G239" s="164">
        <v>6745119.0783440899</v>
      </c>
      <c r="H239" s="164">
        <v>6818291.1760435998</v>
      </c>
      <c r="I239" s="164">
        <v>6906534.9188536704</v>
      </c>
      <c r="J239" s="164">
        <v>7004353.5614981297</v>
      </c>
      <c r="K239" s="164">
        <v>7023109.1233625002</v>
      </c>
      <c r="L239" s="164">
        <v>7004610.7573525598</v>
      </c>
      <c r="M239" s="164">
        <v>7036549.8228339804</v>
      </c>
      <c r="N239" s="164">
        <v>7036549.8228339804</v>
      </c>
    </row>
    <row r="240" spans="1:14" x14ac:dyDescent="0.2">
      <c r="A240" s="27" t="s">
        <v>4190</v>
      </c>
      <c r="B240" s="164">
        <v>0</v>
      </c>
      <c r="C240" s="164">
        <v>0</v>
      </c>
      <c r="D240" s="164">
        <v>0</v>
      </c>
      <c r="E240" s="164">
        <v>0</v>
      </c>
      <c r="F240" s="164">
        <v>6696.2261754738902</v>
      </c>
      <c r="G240" s="164">
        <v>13450.5645210244</v>
      </c>
      <c r="H240" s="164">
        <v>20206.002292265999</v>
      </c>
      <c r="I240" s="164">
        <v>57691.8897546605</v>
      </c>
      <c r="J240" s="164">
        <v>81847.6600263453</v>
      </c>
      <c r="K240" s="164">
        <v>106354.100978627</v>
      </c>
      <c r="L240" s="164">
        <v>130259.093684589</v>
      </c>
      <c r="M240" s="164">
        <v>168684.405211448</v>
      </c>
      <c r="N240" s="164">
        <v>168684.405211448</v>
      </c>
    </row>
    <row r="241" spans="1:14" x14ac:dyDescent="0.2">
      <c r="A241" s="27" t="s">
        <v>4191</v>
      </c>
      <c r="B241" s="164">
        <v>8114478.9873600798</v>
      </c>
      <c r="C241" s="164">
        <v>9289516.8144167494</v>
      </c>
      <c r="D241" s="164">
        <v>10451128.9653975</v>
      </c>
      <c r="E241" s="164">
        <v>11619004.2881217</v>
      </c>
      <c r="F241" s="164">
        <v>12815495.826308999</v>
      </c>
      <c r="G241" s="164">
        <v>14061493.7008752</v>
      </c>
      <c r="H241" s="164">
        <v>15279061.464227701</v>
      </c>
      <c r="I241" s="164">
        <v>16522051.248238601</v>
      </c>
      <c r="J241" s="164">
        <v>17779643.8679015</v>
      </c>
      <c r="K241" s="164">
        <v>19087461.759998702</v>
      </c>
      <c r="L241" s="164">
        <v>20281758.978347398</v>
      </c>
      <c r="M241" s="164">
        <v>21608767.8714923</v>
      </c>
      <c r="N241" s="164">
        <v>21608767.8714923</v>
      </c>
    </row>
    <row r="242" spans="1:14" x14ac:dyDescent="0.2">
      <c r="A242" s="27" t="s">
        <v>4192</v>
      </c>
      <c r="B242" s="164">
        <v>1124233.44</v>
      </c>
      <c r="C242" s="164">
        <v>936861.2</v>
      </c>
      <c r="D242" s="164">
        <v>842411.26153846097</v>
      </c>
      <c r="E242" s="164">
        <v>764995.163076923</v>
      </c>
      <c r="F242" s="164">
        <v>704612.90461538394</v>
      </c>
      <c r="G242" s="164">
        <v>661264.48615384602</v>
      </c>
      <c r="H242" s="164">
        <v>634949.90769230702</v>
      </c>
      <c r="I242" s="164">
        <v>625669.16923076904</v>
      </c>
      <c r="J242" s="164">
        <v>633422.27076922997</v>
      </c>
      <c r="K242" s="164">
        <v>658209.21230769204</v>
      </c>
      <c r="L242" s="164">
        <v>700029.99384615396</v>
      </c>
      <c r="M242" s="164">
        <v>758884.61538461503</v>
      </c>
      <c r="N242" s="164">
        <v>758884.61538461503</v>
      </c>
    </row>
    <row r="243" spans="1:14" x14ac:dyDescent="0.2">
      <c r="A243" s="27" t="s">
        <v>4193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</row>
    <row r="244" spans="1:14" x14ac:dyDescent="0.2">
      <c r="A244" s="27" t="s">
        <v>4194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</row>
    <row r="245" spans="1:14" x14ac:dyDescent="0.2">
      <c r="A245" s="27" t="s">
        <v>4195</v>
      </c>
      <c r="B245" s="164">
        <v>5645496.0278335204</v>
      </c>
      <c r="C245" s="164">
        <v>6066432.2597873705</v>
      </c>
      <c r="D245" s="164">
        <v>6475030.2958325399</v>
      </c>
      <c r="E245" s="164">
        <v>6881031.62124631</v>
      </c>
      <c r="F245" s="164">
        <v>7296884.71970079</v>
      </c>
      <c r="G245" s="164">
        <v>7732580.5915860198</v>
      </c>
      <c r="H245" s="164">
        <v>8144424.8473108402</v>
      </c>
      <c r="I245" s="164">
        <v>8562155.9337297101</v>
      </c>
      <c r="J245" s="164">
        <v>8979589.9747713394</v>
      </c>
      <c r="K245" s="164">
        <v>9086185.8735822793</v>
      </c>
      <c r="L245" s="164">
        <v>9133515.0291248206</v>
      </c>
      <c r="M245" s="164">
        <v>9235691.31227386</v>
      </c>
      <c r="N245" s="164">
        <v>9235691.31227386</v>
      </c>
    </row>
    <row r="246" spans="1:14" x14ac:dyDescent="0.2">
      <c r="A246" s="27" t="s">
        <v>4196</v>
      </c>
      <c r="B246" s="164">
        <v>26156458.923076902</v>
      </c>
      <c r="C246" s="164">
        <v>28290837.076923002</v>
      </c>
      <c r="D246" s="164">
        <v>28201331.076923002</v>
      </c>
      <c r="E246" s="164">
        <v>28104940</v>
      </c>
      <c r="F246" s="164">
        <v>28015433.999999899</v>
      </c>
      <c r="G246" s="164">
        <v>27925927.999999899</v>
      </c>
      <c r="H246" s="164">
        <v>27836422</v>
      </c>
      <c r="I246" s="164">
        <v>27746916</v>
      </c>
      <c r="J246" s="164">
        <v>27657410</v>
      </c>
      <c r="K246" s="164">
        <v>27567904</v>
      </c>
      <c r="L246" s="164">
        <v>27478398</v>
      </c>
      <c r="M246" s="164">
        <v>27388892</v>
      </c>
      <c r="N246" s="164">
        <v>27388892</v>
      </c>
    </row>
    <row r="247" spans="1:14" x14ac:dyDescent="0.2">
      <c r="A247" s="222" t="s">
        <v>4197</v>
      </c>
      <c r="B247" s="164">
        <v>2223884.1538461498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</row>
    <row r="248" spans="1:14" x14ac:dyDescent="0.2">
      <c r="A248" s="27" t="s">
        <v>4198</v>
      </c>
      <c r="B248" s="164">
        <v>-36211422.969999999</v>
      </c>
      <c r="C248" s="164">
        <v>-35994588.100000001</v>
      </c>
      <c r="D248" s="164">
        <v>-35777753.229999997</v>
      </c>
      <c r="E248" s="164">
        <v>-35560918.359999999</v>
      </c>
      <c r="F248" s="164">
        <v>-35344083.489999898</v>
      </c>
      <c r="G248" s="164">
        <v>-35127248.619999997</v>
      </c>
      <c r="H248" s="164">
        <v>-34910413.75</v>
      </c>
      <c r="I248" s="164">
        <v>-34693578.879999898</v>
      </c>
      <c r="J248" s="164">
        <v>-34276588.746923</v>
      </c>
      <c r="K248" s="164">
        <v>-33859598.613846101</v>
      </c>
      <c r="L248" s="164">
        <v>-33442608.480769198</v>
      </c>
      <c r="M248" s="164">
        <v>-33025618.3476923</v>
      </c>
      <c r="N248" s="164">
        <v>-33025618.3476923</v>
      </c>
    </row>
    <row r="249" spans="1:14" x14ac:dyDescent="0.2">
      <c r="A249" s="27" t="s">
        <v>4199</v>
      </c>
      <c r="B249" s="164">
        <v>1316.8461538461499</v>
      </c>
      <c r="C249" s="164">
        <v>1316.8461538461499</v>
      </c>
      <c r="D249" s="164">
        <v>1316.8461538461499</v>
      </c>
      <c r="E249" s="164">
        <v>1316.8461538461499</v>
      </c>
      <c r="F249" s="164">
        <v>1316.8461538461499</v>
      </c>
      <c r="G249" s="164">
        <v>1316.8461538461499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</row>
    <row r="250" spans="1:14" x14ac:dyDescent="0.2">
      <c r="A250" s="27" t="s">
        <v>4200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681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-191622.73013128299</v>
      </c>
      <c r="K251" s="164">
        <v>-385094.862609417</v>
      </c>
      <c r="L251" s="164">
        <v>-576728.08812569606</v>
      </c>
      <c r="M251" s="164">
        <v>-772477.07582028199</v>
      </c>
      <c r="N251" s="164">
        <v>-772477.07582028199</v>
      </c>
    </row>
    <row r="252" spans="1:14" x14ac:dyDescent="0.2">
      <c r="A252" s="27" t="s">
        <v>4201</v>
      </c>
      <c r="B252" s="164">
        <v>0</v>
      </c>
      <c r="C252" s="164">
        <v>0</v>
      </c>
      <c r="D252" s="164">
        <v>0</v>
      </c>
      <c r="E252" s="164">
        <v>-167119.92307692301</v>
      </c>
      <c r="F252" s="164">
        <v>-376019.92307692301</v>
      </c>
      <c r="G252" s="164">
        <v>-626700</v>
      </c>
      <c r="H252" s="164">
        <v>-919160.15384615306</v>
      </c>
      <c r="I252" s="164">
        <v>-1253400.3846153801</v>
      </c>
      <c r="J252" s="164">
        <v>-1629420.6923076899</v>
      </c>
      <c r="K252" s="164">
        <v>-2047221.07692307</v>
      </c>
      <c r="L252" s="164">
        <v>-2506801.5384615301</v>
      </c>
      <c r="M252" s="164">
        <v>-3008162.07692307</v>
      </c>
      <c r="N252" s="164">
        <v>-3008162.07692307</v>
      </c>
    </row>
    <row r="253" spans="1:14" x14ac:dyDescent="0.2">
      <c r="A253" s="27" t="s">
        <v>4202</v>
      </c>
      <c r="B253" s="164">
        <v>82293.407692307694</v>
      </c>
      <c r="C253" s="164">
        <v>124323.352307692</v>
      </c>
      <c r="D253" s="164">
        <v>126483.226923076</v>
      </c>
      <c r="E253" s="164">
        <v>129853.197692307</v>
      </c>
      <c r="F253" s="164">
        <v>134573.713846153</v>
      </c>
      <c r="G253" s="164">
        <v>137239.36769230699</v>
      </c>
      <c r="H253" s="164">
        <v>155005.44461538401</v>
      </c>
      <c r="I253" s="164">
        <v>207600.61</v>
      </c>
      <c r="J253" s="164">
        <v>209781.28153846099</v>
      </c>
      <c r="K253" s="164">
        <v>211961.953076923</v>
      </c>
      <c r="L253" s="164">
        <v>214142.624615384</v>
      </c>
      <c r="M253" s="164">
        <v>214833.01076922999</v>
      </c>
      <c r="N253" s="164">
        <v>214833.01076922999</v>
      </c>
    </row>
    <row r="254" spans="1:14" x14ac:dyDescent="0.2">
      <c r="A254" s="27" t="s">
        <v>4203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</row>
    <row r="255" spans="1:14" x14ac:dyDescent="0.2">
      <c r="A255" s="27" t="s">
        <v>4204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</row>
    <row r="256" spans="1:14" x14ac:dyDescent="0.2">
      <c r="A256" s="181" t="s">
        <v>4205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</row>
    <row r="257" spans="1:14" x14ac:dyDescent="0.2">
      <c r="A257" s="27" t="s">
        <v>4206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</row>
    <row r="258" spans="1:14" x14ac:dyDescent="0.2">
      <c r="A258" s="27" t="s">
        <v>4207</v>
      </c>
      <c r="B258" s="164">
        <v>26426658.066153798</v>
      </c>
      <c r="C258" s="164">
        <v>25980667.09</v>
      </c>
      <c r="D258" s="164">
        <v>25517106.103076901</v>
      </c>
      <c r="E258" s="164">
        <v>25008673.210000001</v>
      </c>
      <c r="F258" s="164">
        <v>24547442.863846101</v>
      </c>
      <c r="G258" s="164">
        <v>24029421.429230701</v>
      </c>
      <c r="H258" s="164">
        <v>23567286.8476923</v>
      </c>
      <c r="I258" s="164">
        <v>23092563.523846101</v>
      </c>
      <c r="J258" s="164">
        <v>22629685.1538461</v>
      </c>
      <c r="K258" s="164">
        <v>22155110.34</v>
      </c>
      <c r="L258" s="164">
        <v>21729633.409230702</v>
      </c>
      <c r="M258" s="164">
        <v>21375711.2361538</v>
      </c>
      <c r="N258" s="164">
        <v>21375711.2361538</v>
      </c>
    </row>
    <row r="259" spans="1:14" x14ac:dyDescent="0.2">
      <c r="A259" s="27" t="s">
        <v>4208</v>
      </c>
      <c r="B259" s="164">
        <v>12973889.1653846</v>
      </c>
      <c r="C259" s="164">
        <v>13572197.778461499</v>
      </c>
      <c r="D259" s="164">
        <v>13969238.8192307</v>
      </c>
      <c r="E259" s="164">
        <v>14418341.279999999</v>
      </c>
      <c r="F259" s="164">
        <v>14883622.786153801</v>
      </c>
      <c r="G259" s="164">
        <v>15284871.246923</v>
      </c>
      <c r="H259" s="164">
        <v>15788803.2223076</v>
      </c>
      <c r="I259" s="164">
        <v>16262384.449999901</v>
      </c>
      <c r="J259" s="164">
        <v>16459405.9815384</v>
      </c>
      <c r="K259" s="164">
        <v>16765969.591538399</v>
      </c>
      <c r="L259" s="164">
        <v>17084260.2653846</v>
      </c>
      <c r="M259" s="164">
        <v>17205591.526923001</v>
      </c>
      <c r="N259" s="164">
        <v>17205591.526923001</v>
      </c>
    </row>
    <row r="260" spans="1:14" x14ac:dyDescent="0.2">
      <c r="A260" s="27" t="s">
        <v>4209</v>
      </c>
      <c r="B260" s="164">
        <v>-3370264.26</v>
      </c>
      <c r="C260" s="164">
        <v>-3370264.26</v>
      </c>
      <c r="D260" s="164">
        <v>-2976752.46538461</v>
      </c>
      <c r="E260" s="164">
        <v>-2600665.4976923</v>
      </c>
      <c r="F260" s="164">
        <v>-2242003.3569230698</v>
      </c>
      <c r="G260" s="164">
        <v>-1900766.0430769201</v>
      </c>
      <c r="H260" s="164">
        <v>-1576953.5561538399</v>
      </c>
      <c r="I260" s="164">
        <v>-1270565.89615384</v>
      </c>
      <c r="J260" s="164">
        <v>-981603.06307692302</v>
      </c>
      <c r="K260" s="164">
        <v>-710065.05692307698</v>
      </c>
      <c r="L260" s="164">
        <v>-455951.877692307</v>
      </c>
      <c r="M260" s="164">
        <v>-219263.525384615</v>
      </c>
      <c r="N260" s="164">
        <v>-219263.525384615</v>
      </c>
    </row>
    <row r="261" spans="1:14" x14ac:dyDescent="0.2">
      <c r="A261" s="27" t="s">
        <v>4210</v>
      </c>
      <c r="B261" s="164">
        <v>0</v>
      </c>
      <c r="C261" s="164">
        <v>0</v>
      </c>
      <c r="D261" s="164">
        <v>242061.849051022</v>
      </c>
      <c r="E261" s="164">
        <v>483795.78431085701</v>
      </c>
      <c r="F261" s="164">
        <v>726668.16422824794</v>
      </c>
      <c r="G261" s="164">
        <v>729821.30323836498</v>
      </c>
      <c r="H261" s="164">
        <v>730912.11912226002</v>
      </c>
      <c r="I261" s="164">
        <v>732777.37599161104</v>
      </c>
      <c r="J261" s="164">
        <v>734810.77669816895</v>
      </c>
      <c r="K261" s="164">
        <v>738356.70461075497</v>
      </c>
      <c r="L261" s="164">
        <v>737188.14410126104</v>
      </c>
      <c r="M261" s="164">
        <v>1851879.59847728</v>
      </c>
      <c r="N261" s="164">
        <v>1851879.59847728</v>
      </c>
    </row>
    <row r="262" spans="1:14" x14ac:dyDescent="0.2">
      <c r="A262" s="27" t="s">
        <v>4211</v>
      </c>
      <c r="B262" s="164">
        <v>576310788.63846099</v>
      </c>
      <c r="C262" s="164">
        <v>568198664.19538403</v>
      </c>
      <c r="D262" s="164">
        <v>552021948.12</v>
      </c>
      <c r="E262" s="164">
        <v>526705522.22922999</v>
      </c>
      <c r="F262" s="164">
        <v>491804679.39769202</v>
      </c>
      <c r="G262" s="164">
        <v>437910385.46923</v>
      </c>
      <c r="H262" s="164">
        <v>365894461.99461502</v>
      </c>
      <c r="I262" s="164">
        <v>277470477.67922997</v>
      </c>
      <c r="J262" s="164">
        <v>162961395.53615299</v>
      </c>
      <c r="K262" s="164">
        <v>29499887.776153799</v>
      </c>
      <c r="L262" s="164">
        <v>-115921430.806923</v>
      </c>
      <c r="M262" s="164">
        <v>-271700129.60307598</v>
      </c>
      <c r="N262" s="164">
        <v>-271700129.60307598</v>
      </c>
    </row>
    <row r="263" spans="1:14" x14ac:dyDescent="0.2">
      <c r="A263" s="27" t="s">
        <v>4212</v>
      </c>
      <c r="B263" s="164">
        <v>311401839.442307</v>
      </c>
      <c r="C263" s="164">
        <v>382442444.11769199</v>
      </c>
      <c r="D263" s="164">
        <v>453148902.72153801</v>
      </c>
      <c r="E263" s="164">
        <v>527284838.55538398</v>
      </c>
      <c r="F263" s="164">
        <v>604850251.61923003</v>
      </c>
      <c r="G263" s="164">
        <v>685845141.91307604</v>
      </c>
      <c r="H263" s="164">
        <v>770269509.43692195</v>
      </c>
      <c r="I263" s="164">
        <v>858123354.19076896</v>
      </c>
      <c r="J263" s="164">
        <v>949406676.17461503</v>
      </c>
      <c r="K263" s="164">
        <v>1044119475.38846</v>
      </c>
      <c r="L263" s="164">
        <v>1142261751.8322999</v>
      </c>
      <c r="M263" s="164">
        <v>1243833505.50615</v>
      </c>
      <c r="N263" s="164">
        <v>1243833505.50615</v>
      </c>
    </row>
    <row r="264" spans="1:14" x14ac:dyDescent="0.2">
      <c r="A264" s="27" t="s">
        <v>4213</v>
      </c>
      <c r="B264" s="164">
        <v>4720144.0223076902</v>
      </c>
      <c r="C264" s="164">
        <v>5235384.1461538402</v>
      </c>
      <c r="D264" s="164">
        <v>5748931.3107692199</v>
      </c>
      <c r="E264" s="164">
        <v>6356188.2215384599</v>
      </c>
      <c r="F264" s="164">
        <v>6991882.5338461502</v>
      </c>
      <c r="G264" s="164">
        <v>7900933.1392307598</v>
      </c>
      <c r="H264" s="164">
        <v>8855557.5592307597</v>
      </c>
      <c r="I264" s="164">
        <v>9533110.1976922993</v>
      </c>
      <c r="J264" s="164">
        <v>9548228.7684615292</v>
      </c>
      <c r="K264" s="164">
        <v>9432198.8699999992</v>
      </c>
      <c r="L264" s="164">
        <v>9757052.6384615395</v>
      </c>
      <c r="M264" s="164">
        <v>10963097.0615384</v>
      </c>
      <c r="N264" s="164">
        <v>10963097.0615384</v>
      </c>
    </row>
    <row r="265" spans="1:14" x14ac:dyDescent="0.2">
      <c r="A265" s="27" t="s">
        <v>4214</v>
      </c>
      <c r="B265" s="164">
        <v>0</v>
      </c>
      <c r="C265" s="164">
        <v>0</v>
      </c>
      <c r="D265" s="164">
        <v>0</v>
      </c>
      <c r="E265" s="164">
        <v>0</v>
      </c>
      <c r="F265" s="164">
        <v>0</v>
      </c>
      <c r="G265" s="164">
        <v>0</v>
      </c>
      <c r="H265" s="164"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</row>
    <row r="266" spans="1:14" x14ac:dyDescent="0.2">
      <c r="A266" s="27" t="s">
        <v>4215</v>
      </c>
      <c r="B266" s="164">
        <v>460648795.64999902</v>
      </c>
      <c r="C266" s="164">
        <v>460648795.64999902</v>
      </c>
      <c r="D266" s="164">
        <v>460648795.64999902</v>
      </c>
      <c r="E266" s="164">
        <v>460648795.64999902</v>
      </c>
      <c r="F266" s="164">
        <v>460648795.64999902</v>
      </c>
      <c r="G266" s="164">
        <v>460648795.64999902</v>
      </c>
      <c r="H266" s="164">
        <v>460648795.64999902</v>
      </c>
      <c r="I266" s="164">
        <v>460648795.64999902</v>
      </c>
      <c r="J266" s="164">
        <v>460648795.64999902</v>
      </c>
      <c r="K266" s="164">
        <v>460648795.64999902</v>
      </c>
      <c r="L266" s="164">
        <v>460648795.64999902</v>
      </c>
      <c r="M266" s="164">
        <v>460648795.64999902</v>
      </c>
      <c r="N266" s="164">
        <v>460648795.64999902</v>
      </c>
    </row>
    <row r="267" spans="1:14" x14ac:dyDescent="0.2">
      <c r="A267" s="27" t="s">
        <v>4216</v>
      </c>
      <c r="B267" s="164">
        <v>0</v>
      </c>
      <c r="C267" s="164">
        <v>0</v>
      </c>
      <c r="D267" s="164">
        <v>0</v>
      </c>
      <c r="E267" s="164">
        <v>0</v>
      </c>
      <c r="F267" s="164">
        <v>0</v>
      </c>
      <c r="G267" s="164">
        <v>0</v>
      </c>
      <c r="H267" s="164">
        <v>0</v>
      </c>
      <c r="I267" s="164">
        <v>0</v>
      </c>
      <c r="J267" s="164">
        <v>0</v>
      </c>
      <c r="K267" s="164">
        <v>0</v>
      </c>
      <c r="L267" s="164">
        <v>0</v>
      </c>
      <c r="M267" s="164">
        <v>0</v>
      </c>
      <c r="N267" s="164">
        <v>0</v>
      </c>
    </row>
    <row r="268" spans="1:14" x14ac:dyDescent="0.2">
      <c r="A268" s="27" t="s">
        <v>4217</v>
      </c>
      <c r="B268" s="164">
        <v>336026.87</v>
      </c>
      <c r="C268" s="164">
        <v>336026.87</v>
      </c>
      <c r="D268" s="164">
        <v>336026.87</v>
      </c>
      <c r="E268" s="164">
        <v>336026.87</v>
      </c>
      <c r="F268" s="164">
        <v>336026.87</v>
      </c>
      <c r="G268" s="164">
        <v>336026.87</v>
      </c>
      <c r="H268" s="164">
        <v>336026.87</v>
      </c>
      <c r="I268" s="164">
        <v>336026.87</v>
      </c>
      <c r="J268" s="164">
        <v>336026.87</v>
      </c>
      <c r="K268" s="164">
        <v>336026.87</v>
      </c>
      <c r="L268" s="164">
        <v>336026.87</v>
      </c>
      <c r="M268" s="164">
        <v>336026.87</v>
      </c>
      <c r="N268" s="164">
        <v>336026.87</v>
      </c>
    </row>
    <row r="269" spans="1:14" x14ac:dyDescent="0.2">
      <c r="A269" s="27" t="s">
        <v>4218</v>
      </c>
      <c r="B269" s="164">
        <v>0</v>
      </c>
      <c r="C269" s="164">
        <v>0</v>
      </c>
      <c r="D269" s="164">
        <v>0</v>
      </c>
      <c r="E269" s="164">
        <v>0</v>
      </c>
      <c r="F269" s="164">
        <v>0</v>
      </c>
      <c r="G269" s="164">
        <v>0</v>
      </c>
      <c r="H269" s="164">
        <v>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</row>
    <row r="270" spans="1:14" x14ac:dyDescent="0.2">
      <c r="A270" s="27" t="s">
        <v>4219</v>
      </c>
      <c r="B270" s="164">
        <v>0</v>
      </c>
      <c r="C270" s="164">
        <v>0</v>
      </c>
      <c r="D270" s="164">
        <v>0</v>
      </c>
      <c r="E270" s="164">
        <v>0</v>
      </c>
      <c r="F270" s="164">
        <v>0</v>
      </c>
      <c r="G270" s="164">
        <v>0</v>
      </c>
      <c r="H270" s="164">
        <v>0</v>
      </c>
      <c r="I270" s="164">
        <v>0</v>
      </c>
      <c r="J270" s="164">
        <v>0</v>
      </c>
      <c r="K270" s="164">
        <v>0</v>
      </c>
      <c r="L270" s="164">
        <v>0</v>
      </c>
      <c r="M270" s="164">
        <v>0</v>
      </c>
      <c r="N270" s="164">
        <v>0</v>
      </c>
    </row>
    <row r="271" spans="1:14" x14ac:dyDescent="0.2">
      <c r="A271" s="27" t="s">
        <v>4220</v>
      </c>
      <c r="B271" s="164">
        <v>32279729.496153802</v>
      </c>
      <c r="C271" s="164">
        <v>31786984.807692301</v>
      </c>
      <c r="D271" s="164">
        <v>31168743.6523076</v>
      </c>
      <c r="E271" s="164">
        <v>30677601.996153802</v>
      </c>
      <c r="F271" s="164">
        <v>30186460.339999899</v>
      </c>
      <c r="G271" s="164">
        <v>29570439.103076901</v>
      </c>
      <c r="H271" s="164">
        <v>29078156.626153801</v>
      </c>
      <c r="I271" s="164">
        <v>28585874.1492307</v>
      </c>
      <c r="J271" s="164">
        <v>28012675.3015384</v>
      </c>
      <c r="K271" s="164">
        <v>27566676.1584615</v>
      </c>
      <c r="L271" s="164">
        <v>27120677.0153846</v>
      </c>
      <c r="M271" s="164">
        <v>26544955.6661538</v>
      </c>
      <c r="N271" s="164">
        <v>26544955.6661538</v>
      </c>
    </row>
    <row r="272" spans="1:14" x14ac:dyDescent="0.2">
      <c r="A272" s="27" t="s">
        <v>4221</v>
      </c>
      <c r="B272" s="164">
        <v>77524195</v>
      </c>
      <c r="C272" s="164">
        <v>76978249.999999896</v>
      </c>
      <c r="D272" s="164">
        <v>76432305</v>
      </c>
      <c r="E272" s="164">
        <v>75886360</v>
      </c>
      <c r="F272" s="164">
        <v>75340415</v>
      </c>
      <c r="G272" s="164">
        <v>74794470</v>
      </c>
      <c r="H272" s="164">
        <v>74248525</v>
      </c>
      <c r="I272" s="164">
        <v>73702580</v>
      </c>
      <c r="J272" s="164">
        <v>73156635</v>
      </c>
      <c r="K272" s="164">
        <v>72610690</v>
      </c>
      <c r="L272" s="164">
        <v>72064745</v>
      </c>
      <c r="M272" s="164">
        <v>71518800</v>
      </c>
      <c r="N272" s="164">
        <v>71518800</v>
      </c>
    </row>
    <row r="273" spans="1:14" x14ac:dyDescent="0.2">
      <c r="A273" s="27" t="s">
        <v>4222</v>
      </c>
      <c r="B273" s="164">
        <v>9233403</v>
      </c>
      <c r="C273" s="164">
        <v>8690261.9999999907</v>
      </c>
      <c r="D273" s="164">
        <v>8147121</v>
      </c>
      <c r="E273" s="164">
        <v>7771099.9230769202</v>
      </c>
      <c r="F273" s="164">
        <v>7436858.9230769202</v>
      </c>
      <c r="G273" s="164">
        <v>7144397.9999999898</v>
      </c>
      <c r="H273" s="164">
        <v>6893717.1538461503</v>
      </c>
      <c r="I273" s="164">
        <v>6684816.3846153803</v>
      </c>
      <c r="J273" s="164">
        <v>6517695.6923076902</v>
      </c>
      <c r="K273" s="164">
        <v>6392355.0769230695</v>
      </c>
      <c r="L273" s="164">
        <v>6308794.5384615296</v>
      </c>
      <c r="M273" s="164">
        <v>6267014.0769230695</v>
      </c>
      <c r="N273" s="164">
        <v>6267014.0769230695</v>
      </c>
    </row>
    <row r="274" spans="1:14" x14ac:dyDescent="0.2">
      <c r="A274" s="27" t="s">
        <v>4223</v>
      </c>
      <c r="B274" s="164">
        <v>17.713846153846099</v>
      </c>
      <c r="C274" s="164">
        <v>17.713846153846099</v>
      </c>
      <c r="D274" s="164">
        <v>17.713846153846099</v>
      </c>
      <c r="E274" s="164">
        <v>17.713846153846099</v>
      </c>
      <c r="F274" s="164">
        <v>17.713846153846099</v>
      </c>
      <c r="G274" s="164">
        <v>17.713846153846099</v>
      </c>
      <c r="H274" s="164">
        <v>17.713846153846099</v>
      </c>
      <c r="I274" s="164">
        <v>17.713846153846099</v>
      </c>
      <c r="J274" s="164">
        <v>17.713846153846099</v>
      </c>
      <c r="K274" s="164">
        <v>17.713846153846099</v>
      </c>
      <c r="L274" s="164">
        <v>17.713846153846099</v>
      </c>
      <c r="M274" s="164">
        <v>17.713846153846099</v>
      </c>
      <c r="N274" s="164">
        <v>17.713846153846099</v>
      </c>
    </row>
    <row r="275" spans="1:14" x14ac:dyDescent="0.2">
      <c r="A275" s="27" t="s">
        <v>4224</v>
      </c>
      <c r="B275" s="164">
        <v>0</v>
      </c>
      <c r="C275" s="164">
        <v>0</v>
      </c>
      <c r="D275" s="164">
        <v>0</v>
      </c>
      <c r="E275" s="164">
        <v>0</v>
      </c>
      <c r="F275" s="164">
        <v>0</v>
      </c>
      <c r="G275" s="164">
        <v>0</v>
      </c>
      <c r="H275" s="164">
        <v>0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</row>
    <row r="276" spans="1:14" x14ac:dyDescent="0.2">
      <c r="A276" s="27" t="s">
        <v>4225</v>
      </c>
      <c r="B276" s="164">
        <v>1985153.79</v>
      </c>
      <c r="C276" s="164">
        <v>1936735.41</v>
      </c>
      <c r="D276" s="164">
        <v>1888317.03</v>
      </c>
      <c r="E276" s="164">
        <v>1839898.65</v>
      </c>
      <c r="F276" s="164">
        <v>1791480.27</v>
      </c>
      <c r="G276" s="164">
        <v>1743061.89</v>
      </c>
      <c r="H276" s="164">
        <v>1694643.51</v>
      </c>
      <c r="I276" s="164">
        <v>1646225.13</v>
      </c>
      <c r="J276" s="164">
        <v>1597806.75</v>
      </c>
      <c r="K276" s="164">
        <v>1549388.37</v>
      </c>
      <c r="L276" s="164">
        <v>1500969.98999999</v>
      </c>
      <c r="M276" s="164">
        <v>1452551.6099999901</v>
      </c>
      <c r="N276" s="164">
        <v>1452551.6099999901</v>
      </c>
    </row>
    <row r="277" spans="1:14" x14ac:dyDescent="0.2">
      <c r="A277" s="27" t="s">
        <v>4226</v>
      </c>
      <c r="B277" s="164">
        <v>0</v>
      </c>
      <c r="C277" s="164">
        <v>0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</row>
    <row r="278" spans="1:14" x14ac:dyDescent="0.2">
      <c r="A278" s="27" t="s">
        <v>4227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</row>
    <row r="279" spans="1:14" x14ac:dyDescent="0.2">
      <c r="A279" s="27" t="s">
        <v>4228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5981978.1215384603</v>
      </c>
      <c r="K279" s="164">
        <v>11928973.9146153</v>
      </c>
      <c r="L279" s="164">
        <v>17840987.3792307</v>
      </c>
      <c r="M279" s="164">
        <v>23718018.5153846</v>
      </c>
      <c r="N279" s="164">
        <v>23718018.5153846</v>
      </c>
    </row>
    <row r="280" spans="1:14" x14ac:dyDescent="0.2">
      <c r="A280" s="27" t="s">
        <v>4229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</row>
    <row r="281" spans="1:14" x14ac:dyDescent="0.2">
      <c r="A281" s="27" t="s">
        <v>4230</v>
      </c>
      <c r="B281" s="164">
        <v>9519474.8949120995</v>
      </c>
      <c r="C281" s="164">
        <v>8954520.7026584297</v>
      </c>
      <c r="D281" s="164">
        <v>8380177.2293698797</v>
      </c>
      <c r="E281" s="164">
        <v>7813024.8234067596</v>
      </c>
      <c r="F281" s="164">
        <v>7264343.55629717</v>
      </c>
      <c r="G281" s="164">
        <v>6737336.1509828595</v>
      </c>
      <c r="H281" s="164">
        <v>6191117.7251910996</v>
      </c>
      <c r="I281" s="164">
        <v>5652292.3080997104</v>
      </c>
      <c r="J281" s="164">
        <v>5114904.6239645397</v>
      </c>
      <c r="K281" s="164">
        <v>4586952.4865703601</v>
      </c>
      <c r="L281" s="164">
        <v>4031034.3491762802</v>
      </c>
      <c r="M281" s="164">
        <v>3550727.4734312501</v>
      </c>
      <c r="N281" s="164">
        <v>3550727.4734312501</v>
      </c>
    </row>
    <row r="282" spans="1:14" x14ac:dyDescent="0.2">
      <c r="A282" s="27" t="s">
        <v>4231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</row>
    <row r="283" spans="1:14" x14ac:dyDescent="0.2">
      <c r="A283" s="30" t="s">
        <v>4232</v>
      </c>
      <c r="B283" s="164">
        <v>1935430277.4349</v>
      </c>
      <c r="C283" s="164">
        <v>1996515848.02987</v>
      </c>
      <c r="D283" s="164">
        <v>2047568272.64814</v>
      </c>
      <c r="E283" s="164">
        <v>2094508277.32162</v>
      </c>
      <c r="F283" s="164">
        <v>2136290468.70364</v>
      </c>
      <c r="G283" s="164">
        <v>2163643439.3209</v>
      </c>
      <c r="H283" s="164">
        <v>2173066178.6557498</v>
      </c>
      <c r="I283" s="164">
        <v>2169812174.3386798</v>
      </c>
      <c r="J283" s="164">
        <v>2148763080.2603798</v>
      </c>
      <c r="K283" s="164">
        <v>2115530350.6340401</v>
      </c>
      <c r="L283" s="164">
        <v>2071723902.47278</v>
      </c>
      <c r="M283" s="164">
        <v>2025982093.31178</v>
      </c>
      <c r="N283" s="164">
        <v>2025982093.31178</v>
      </c>
    </row>
    <row r="284" spans="1:14" x14ac:dyDescent="0.2">
      <c r="A284" s="27" t="s">
        <v>4233</v>
      </c>
      <c r="B284" s="164">
        <v>10253912.537090801</v>
      </c>
      <c r="C284" s="164">
        <v>10238479.596357901</v>
      </c>
      <c r="D284" s="164">
        <v>10200386.386587201</v>
      </c>
      <c r="E284" s="164">
        <v>9994336.0513827503</v>
      </c>
      <c r="F284" s="164">
        <v>9668173.2054110691</v>
      </c>
      <c r="G284" s="164">
        <v>9376628.2118793596</v>
      </c>
      <c r="H284" s="164">
        <v>8898788.8868417703</v>
      </c>
      <c r="I284" s="164">
        <v>8362384.9068290796</v>
      </c>
      <c r="J284" s="164">
        <v>7295173.3464038698</v>
      </c>
      <c r="K284" s="164">
        <v>6184709.9453303004</v>
      </c>
      <c r="L284" s="164">
        <v>4587737.5499174697</v>
      </c>
      <c r="M284" s="164">
        <v>4412097.1714626402</v>
      </c>
      <c r="N284" s="164">
        <v>4412097.1714626402</v>
      </c>
    </row>
    <row r="285" spans="1:14" x14ac:dyDescent="0.2">
      <c r="A285" s="27" t="s">
        <v>4234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</row>
    <row r="286" spans="1:14" x14ac:dyDescent="0.2">
      <c r="A286" s="30" t="s">
        <v>4235</v>
      </c>
      <c r="B286" s="164">
        <v>10253912.537090801</v>
      </c>
      <c r="C286" s="164">
        <v>10238479.596357901</v>
      </c>
      <c r="D286" s="164">
        <v>10200386.386587201</v>
      </c>
      <c r="E286" s="164">
        <v>9994336.0513827503</v>
      </c>
      <c r="F286" s="164">
        <v>9668173.2054110691</v>
      </c>
      <c r="G286" s="164">
        <v>9376628.2118793596</v>
      </c>
      <c r="H286" s="164">
        <v>8898788.8868417703</v>
      </c>
      <c r="I286" s="164">
        <v>8362384.9068290796</v>
      </c>
      <c r="J286" s="164">
        <v>7295173.3464038698</v>
      </c>
      <c r="K286" s="164">
        <v>6184709.9453303004</v>
      </c>
      <c r="L286" s="164">
        <v>4587737.5499174697</v>
      </c>
      <c r="M286" s="164">
        <v>4412097.1714626402</v>
      </c>
      <c r="N286" s="164">
        <v>4412097.1714626402</v>
      </c>
    </row>
    <row r="287" spans="1:14" x14ac:dyDescent="0.2">
      <c r="A287" s="27" t="s">
        <v>4236</v>
      </c>
      <c r="B287" s="164">
        <v>12833.5545770601</v>
      </c>
      <c r="C287" s="164">
        <v>13909.778668967299</v>
      </c>
      <c r="D287" s="164">
        <v>14064.0368256537</v>
      </c>
      <c r="E287" s="164">
        <v>13637.308810271499</v>
      </c>
      <c r="F287" s="164">
        <v>12001.351527532401</v>
      </c>
      <c r="G287" s="164">
        <v>10525.196933712499</v>
      </c>
      <c r="H287" s="164">
        <v>9114.5355978349198</v>
      </c>
      <c r="I287" s="164">
        <v>7389.2942210252404</v>
      </c>
      <c r="J287" s="164">
        <v>6810.7030397893996</v>
      </c>
      <c r="K287" s="164">
        <v>6773.0484478723201</v>
      </c>
      <c r="L287" s="164">
        <v>5947.9513419383602</v>
      </c>
      <c r="M287" s="164">
        <v>4144.8720115158303</v>
      </c>
      <c r="N287" s="164">
        <v>4144.8720115158303</v>
      </c>
    </row>
    <row r="288" spans="1:14" x14ac:dyDescent="0.2">
      <c r="A288" s="27" t="s">
        <v>4237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</row>
    <row r="289" spans="1:14" x14ac:dyDescent="0.2">
      <c r="A289" s="27" t="s">
        <v>4238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4239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4240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4241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4242</v>
      </c>
      <c r="B293" s="164">
        <v>2783.1739854051898</v>
      </c>
      <c r="C293" s="164">
        <v>4186.7941249376699</v>
      </c>
      <c r="D293" s="164">
        <v>4182.3843572813403</v>
      </c>
      <c r="E293" s="164">
        <v>4179.5514831291803</v>
      </c>
      <c r="F293" s="164">
        <v>4185.1639362934902</v>
      </c>
      <c r="G293" s="164">
        <v>4203.3240874063104</v>
      </c>
      <c r="H293" s="164">
        <v>4209.6065193651402</v>
      </c>
      <c r="I293" s="164">
        <v>4220.3492574756301</v>
      </c>
      <c r="J293" s="164">
        <v>4232.0604011916303</v>
      </c>
      <c r="K293" s="164">
        <v>4252.48277601276</v>
      </c>
      <c r="L293" s="164">
        <v>1421.03287734479</v>
      </c>
      <c r="M293" s="164">
        <v>1427.51238972499</v>
      </c>
      <c r="N293" s="164">
        <v>1427.51238972499</v>
      </c>
    </row>
    <row r="294" spans="1:14" x14ac:dyDescent="0.2">
      <c r="A294" s="27" t="s">
        <v>4243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4244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4245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4246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</row>
    <row r="298" spans="1:14" x14ac:dyDescent="0.2">
      <c r="A298" s="27" t="s">
        <v>4247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</row>
    <row r="299" spans="1:14" x14ac:dyDescent="0.2">
      <c r="A299" s="27" t="s">
        <v>4248</v>
      </c>
      <c r="B299" s="164">
        <v>1289990.69681032</v>
      </c>
      <c r="C299" s="164">
        <v>1312729.8427548299</v>
      </c>
      <c r="D299" s="164">
        <v>1334915.3235671101</v>
      </c>
      <c r="E299" s="164">
        <v>1359303.1968212801</v>
      </c>
      <c r="F299" s="164">
        <v>1387087.64818776</v>
      </c>
      <c r="G299" s="164">
        <v>1419965.7919822801</v>
      </c>
      <c r="H299" s="164">
        <v>1447033.52265444</v>
      </c>
      <c r="I299" s="164">
        <v>1476546.7305342201</v>
      </c>
      <c r="J299" s="164">
        <v>1507478.8883662</v>
      </c>
      <c r="K299" s="164">
        <v>1542505.83242426</v>
      </c>
      <c r="L299" s="164">
        <v>1568501.65916154</v>
      </c>
      <c r="M299" s="164">
        <v>1356483.4688258599</v>
      </c>
      <c r="N299" s="164">
        <v>1356483.4688258599</v>
      </c>
    </row>
    <row r="300" spans="1:14" x14ac:dyDescent="0.2">
      <c r="A300" s="27" t="s">
        <v>4249</v>
      </c>
      <c r="B300" s="164">
        <v>-20602867.355450299</v>
      </c>
      <c r="C300" s="164">
        <v>-20908904.102094401</v>
      </c>
      <c r="D300" s="164">
        <v>-21183590.700244602</v>
      </c>
      <c r="E300" s="164">
        <v>-21478563.9523695</v>
      </c>
      <c r="F300" s="164">
        <v>-21812096.413770299</v>
      </c>
      <c r="G300" s="164">
        <v>-22303015.518432502</v>
      </c>
      <c r="H300" s="164">
        <v>-22733117.164841998</v>
      </c>
      <c r="I300" s="164">
        <v>-23052102.7485855</v>
      </c>
      <c r="J300" s="164">
        <v>-23350237.777779799</v>
      </c>
      <c r="K300" s="164">
        <v>-23677473.066560801</v>
      </c>
      <c r="L300" s="164">
        <v>-24779077.4771557</v>
      </c>
      <c r="M300" s="164">
        <v>-21434354.677160401</v>
      </c>
      <c r="N300" s="164">
        <v>-21434354.677160401</v>
      </c>
    </row>
    <row r="301" spans="1:14" x14ac:dyDescent="0.2">
      <c r="A301" s="27" t="s">
        <v>4250</v>
      </c>
      <c r="B301" s="164">
        <v>5810264.24774512</v>
      </c>
      <c r="C301" s="164">
        <v>5869046.9932395397</v>
      </c>
      <c r="D301" s="164">
        <v>5960916.5507633602</v>
      </c>
      <c r="E301" s="164">
        <v>6045890.01174933</v>
      </c>
      <c r="F301" s="164">
        <v>6159793.4832994398</v>
      </c>
      <c r="G301" s="164">
        <v>6358114.1259959498</v>
      </c>
      <c r="H301" s="164">
        <v>6578008.0427492298</v>
      </c>
      <c r="I301" s="164">
        <v>6720622.9054666003</v>
      </c>
      <c r="J301" s="164">
        <v>6846672.9057020703</v>
      </c>
      <c r="K301" s="164">
        <v>7000577.9263517903</v>
      </c>
      <c r="L301" s="164">
        <v>7180629.6360136401</v>
      </c>
      <c r="M301" s="164">
        <v>6146036.4179769596</v>
      </c>
      <c r="N301" s="164">
        <v>6146036.4179769596</v>
      </c>
    </row>
    <row r="302" spans="1:14" x14ac:dyDescent="0.2">
      <c r="A302" s="27" t="s">
        <v>4251</v>
      </c>
      <c r="B302" s="164">
        <v>5117448.9233884299</v>
      </c>
      <c r="C302" s="164">
        <v>5192524.7204467598</v>
      </c>
      <c r="D302" s="164">
        <v>5263936.6016935501</v>
      </c>
      <c r="E302" s="164">
        <v>5390736.0051278304</v>
      </c>
      <c r="F302" s="164">
        <v>5500898.5658716196</v>
      </c>
      <c r="G302" s="164">
        <v>5632653.7425333196</v>
      </c>
      <c r="H302" s="164">
        <v>5805806.8883829797</v>
      </c>
      <c r="I302" s="164">
        <v>5897108.4581421902</v>
      </c>
      <c r="J302" s="164">
        <v>6057169.8636428202</v>
      </c>
      <c r="K302" s="164">
        <v>6163575.7699436499</v>
      </c>
      <c r="L302" s="164">
        <v>6338469.1755047701</v>
      </c>
      <c r="M302" s="164">
        <v>5584532.2869178904</v>
      </c>
      <c r="N302" s="164">
        <v>5584532.2869178904</v>
      </c>
    </row>
    <row r="303" spans="1:14" x14ac:dyDescent="0.2">
      <c r="A303" s="27" t="s">
        <v>4252</v>
      </c>
      <c r="B303" s="164">
        <v>2519034.7178344098</v>
      </c>
      <c r="C303" s="164">
        <v>2516802.4849723601</v>
      </c>
      <c r="D303" s="164">
        <v>2495723.8445619401</v>
      </c>
      <c r="E303" s="164">
        <v>2473467.0903801899</v>
      </c>
      <c r="F303" s="164">
        <v>2459461.8562700902</v>
      </c>
      <c r="G303" s="164">
        <v>2487828.22068513</v>
      </c>
      <c r="H303" s="164">
        <v>2516470.5409094198</v>
      </c>
      <c r="I303" s="164">
        <v>2533531.3387470599</v>
      </c>
      <c r="J303" s="164">
        <v>2543765.5609522602</v>
      </c>
      <c r="K303" s="164">
        <v>2556028.8200275698</v>
      </c>
      <c r="L303" s="164">
        <v>2551090.9536065599</v>
      </c>
      <c r="M303" s="164">
        <v>2139020.37900578</v>
      </c>
      <c r="N303" s="164">
        <v>2139020.37900578</v>
      </c>
    </row>
    <row r="304" spans="1:14" x14ac:dyDescent="0.2">
      <c r="A304" s="27" t="s">
        <v>4253</v>
      </c>
      <c r="B304" s="164">
        <v>4614313.7484036796</v>
      </c>
      <c r="C304" s="164">
        <v>4664408.6919861101</v>
      </c>
      <c r="D304" s="164">
        <v>4697941.6448017601</v>
      </c>
      <c r="E304" s="164">
        <v>4730885.1989296703</v>
      </c>
      <c r="F304" s="164">
        <v>4764303.5547640296</v>
      </c>
      <c r="G304" s="164">
        <v>4825434.27320104</v>
      </c>
      <c r="H304" s="164">
        <v>4865122.3705210304</v>
      </c>
      <c r="I304" s="164">
        <v>4884031.4529293999</v>
      </c>
      <c r="J304" s="164">
        <v>4908086.9397237999</v>
      </c>
      <c r="K304" s="164">
        <v>4961126.4077665797</v>
      </c>
      <c r="L304" s="164">
        <v>4999249.2403407702</v>
      </c>
      <c r="M304" s="164">
        <v>4292833.0155795002</v>
      </c>
      <c r="N304" s="164">
        <v>4292833.0155795002</v>
      </c>
    </row>
    <row r="305" spans="1:14" x14ac:dyDescent="0.2">
      <c r="A305" s="27" t="s">
        <v>4254</v>
      </c>
      <c r="B305" s="164">
        <v>0</v>
      </c>
      <c r="C305" s="164">
        <v>0</v>
      </c>
      <c r="D305" s="164">
        <v>0</v>
      </c>
      <c r="E305" s="164">
        <v>0</v>
      </c>
      <c r="F305" s="164">
        <v>0</v>
      </c>
      <c r="G305" s="164">
        <v>0</v>
      </c>
      <c r="H305" s="164">
        <v>0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</row>
    <row r="306" spans="1:14" x14ac:dyDescent="0.2">
      <c r="A306" s="30" t="s">
        <v>4255</v>
      </c>
      <c r="B306" s="164">
        <v>-1236198.29270588</v>
      </c>
      <c r="C306" s="164">
        <v>-1335294.7959008799</v>
      </c>
      <c r="D306" s="164">
        <v>-1411910.3136740001</v>
      </c>
      <c r="E306" s="164">
        <v>-1460465.58906782</v>
      </c>
      <c r="F306" s="164">
        <v>-1524364.78991354</v>
      </c>
      <c r="G306" s="164">
        <v>-1564290.8430137001</v>
      </c>
      <c r="H306" s="164">
        <v>-1507351.6575077199</v>
      </c>
      <c r="I306" s="164">
        <v>-1528652.21928751</v>
      </c>
      <c r="J306" s="164">
        <v>-1476020.8559516999</v>
      </c>
      <c r="K306" s="164">
        <v>-1442632.77882307</v>
      </c>
      <c r="L306" s="164">
        <v>-2133767.82830919</v>
      </c>
      <c r="M306" s="164">
        <v>-1909876.7244532199</v>
      </c>
      <c r="N306" s="164">
        <v>-1909876.7244532199</v>
      </c>
    </row>
    <row r="307" spans="1:14" x14ac:dyDescent="0.2">
      <c r="A307" s="27" t="s">
        <v>4256</v>
      </c>
      <c r="B307" s="164">
        <v>96662.886515239094</v>
      </c>
      <c r="C307" s="164">
        <v>108582.08872843601</v>
      </c>
      <c r="D307" s="164">
        <v>95122.427085958901</v>
      </c>
      <c r="E307" s="164">
        <v>101679.35378329099</v>
      </c>
      <c r="F307" s="164">
        <v>111774.12598587701</v>
      </c>
      <c r="G307" s="164">
        <v>95693.513625264794</v>
      </c>
      <c r="H307" s="164">
        <v>102288.658799064</v>
      </c>
      <c r="I307" s="164">
        <v>107065.032667882</v>
      </c>
      <c r="J307" s="164">
        <v>91155.701389246693</v>
      </c>
      <c r="K307" s="164">
        <v>99045.511763688293</v>
      </c>
      <c r="L307" s="164">
        <v>107912.58113453499</v>
      </c>
      <c r="M307" s="164">
        <v>104522.01916466899</v>
      </c>
      <c r="N307" s="164">
        <v>104522.01916466899</v>
      </c>
    </row>
    <row r="308" spans="1:14" x14ac:dyDescent="0.2">
      <c r="A308" s="30" t="s">
        <v>4257</v>
      </c>
      <c r="B308" s="164">
        <v>96662.886515239094</v>
      </c>
      <c r="C308" s="164">
        <v>108582.08872843601</v>
      </c>
      <c r="D308" s="164">
        <v>95122.427085958901</v>
      </c>
      <c r="E308" s="164">
        <v>101679.35378329099</v>
      </c>
      <c r="F308" s="164">
        <v>111774.12598587701</v>
      </c>
      <c r="G308" s="164">
        <v>95693.513625264794</v>
      </c>
      <c r="H308" s="164">
        <v>102288.658799064</v>
      </c>
      <c r="I308" s="164">
        <v>107065.032667882</v>
      </c>
      <c r="J308" s="164">
        <v>91155.701389246693</v>
      </c>
      <c r="K308" s="164">
        <v>99045.511763688293</v>
      </c>
      <c r="L308" s="164">
        <v>107912.58113453499</v>
      </c>
      <c r="M308" s="164">
        <v>104522.01916466899</v>
      </c>
      <c r="N308" s="164">
        <v>104522.01916466899</v>
      </c>
    </row>
    <row r="309" spans="1:14" x14ac:dyDescent="0.2">
      <c r="A309" s="27" t="s">
        <v>4258</v>
      </c>
      <c r="B309" s="164">
        <v>-692.87476114698302</v>
      </c>
      <c r="C309" s="164">
        <v>-693.45242103528096</v>
      </c>
      <c r="D309" s="164">
        <v>-692.722037843218</v>
      </c>
      <c r="E309" s="164">
        <v>-692.25283315326101</v>
      </c>
      <c r="F309" s="164">
        <v>-693.18241533920002</v>
      </c>
      <c r="G309" s="164">
        <v>0</v>
      </c>
      <c r="H309" s="164">
        <v>0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</row>
    <row r="310" spans="1:14" x14ac:dyDescent="0.2">
      <c r="A310" s="27" t="s">
        <v>4259</v>
      </c>
      <c r="B310" s="164">
        <v>0</v>
      </c>
      <c r="C310" s="164">
        <v>0</v>
      </c>
      <c r="D310" s="164">
        <v>0</v>
      </c>
      <c r="E310" s="164">
        <v>0</v>
      </c>
      <c r="F310" s="164">
        <v>0</v>
      </c>
      <c r="G310" s="164">
        <v>0</v>
      </c>
      <c r="H310" s="164">
        <v>0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</row>
    <row r="311" spans="1:14" x14ac:dyDescent="0.2">
      <c r="A311" s="27" t="s">
        <v>4260</v>
      </c>
      <c r="B311" s="164">
        <v>723839.98</v>
      </c>
      <c r="C311" s="164">
        <v>744396.04384615296</v>
      </c>
      <c r="D311" s="164">
        <v>764643.69615384599</v>
      </c>
      <c r="E311" s="164">
        <v>784520.19692307699</v>
      </c>
      <c r="F311" s="164">
        <v>804089.65076922998</v>
      </c>
      <c r="G311" s="164">
        <v>823530.43307692301</v>
      </c>
      <c r="H311" s="164">
        <v>843075.71230769204</v>
      </c>
      <c r="I311" s="164">
        <v>862862.72538461501</v>
      </c>
      <c r="J311" s="164">
        <v>882732.40999999898</v>
      </c>
      <c r="K311" s="164">
        <v>902374.57923076896</v>
      </c>
      <c r="L311" s="164">
        <v>961921.80846153805</v>
      </c>
      <c r="M311" s="164">
        <v>1021417.37153846</v>
      </c>
      <c r="N311" s="164">
        <v>1021417.37153846</v>
      </c>
    </row>
    <row r="312" spans="1:14" x14ac:dyDescent="0.2">
      <c r="A312" s="27" t="s">
        <v>4261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</row>
    <row r="313" spans="1:14" x14ac:dyDescent="0.2">
      <c r="A313" s="27" t="s">
        <v>4262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</row>
    <row r="314" spans="1:14" x14ac:dyDescent="0.2">
      <c r="A314" s="27" t="s">
        <v>4263</v>
      </c>
      <c r="B314" s="164">
        <v>8653581.8130769208</v>
      </c>
      <c r="C314" s="164">
        <v>8472375.5761538409</v>
      </c>
      <c r="D314" s="164">
        <v>8288108.4515384603</v>
      </c>
      <c r="E314" s="164">
        <v>8082498.5430769203</v>
      </c>
      <c r="F314" s="164">
        <v>7862849.9223076897</v>
      </c>
      <c r="G314" s="164">
        <v>7643376.2407692298</v>
      </c>
      <c r="H314" s="164">
        <v>7421409.9792307699</v>
      </c>
      <c r="I314" s="164">
        <v>7208722.3253846103</v>
      </c>
      <c r="J314" s="164">
        <v>6993011.2892307602</v>
      </c>
      <c r="K314" s="164">
        <v>6761594.6492307698</v>
      </c>
      <c r="L314" s="164">
        <v>6527626.6661538398</v>
      </c>
      <c r="M314" s="164">
        <v>6293103.4799999902</v>
      </c>
      <c r="N314" s="164">
        <v>6293103.4799999902</v>
      </c>
    </row>
    <row r="315" spans="1:14" x14ac:dyDescent="0.2">
      <c r="A315" s="27" t="s">
        <v>4264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</row>
    <row r="316" spans="1:14" x14ac:dyDescent="0.2">
      <c r="A316" s="27" t="s">
        <v>4265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</row>
    <row r="317" spans="1:14" x14ac:dyDescent="0.2">
      <c r="A317" s="27" t="s">
        <v>4266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</row>
    <row r="318" spans="1:14" x14ac:dyDescent="0.2">
      <c r="A318" s="27" t="s">
        <v>4267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</row>
    <row r="319" spans="1:14" x14ac:dyDescent="0.2">
      <c r="A319" s="27" t="s">
        <v>4268</v>
      </c>
      <c r="B319" s="164">
        <v>-5495.9139656111302</v>
      </c>
      <c r="C319" s="164">
        <v>-2750.2479949466101</v>
      </c>
      <c r="D319" s="164">
        <v>9.7236811665123994E-8</v>
      </c>
      <c r="E319" s="164">
        <v>9.7170949796181897E-8</v>
      </c>
      <c r="F319" s="164">
        <v>9.7301434468248699E-8</v>
      </c>
      <c r="G319" s="164">
        <v>9.7723642243221296E-8</v>
      </c>
      <c r="H319" s="164">
        <v>9.7869703341627099E-8</v>
      </c>
      <c r="I319" s="164">
        <v>9.8119462692557697E-8</v>
      </c>
      <c r="J319" s="164">
        <v>9.83917366345529E-8</v>
      </c>
      <c r="K319" s="164">
        <v>9.8866539150199101E-8</v>
      </c>
      <c r="L319" s="164">
        <v>9.8710067985733699E-8</v>
      </c>
      <c r="M319" s="164">
        <v>9.9160158281152695E-8</v>
      </c>
      <c r="N319" s="164">
        <v>9.9160158281152695E-8</v>
      </c>
    </row>
    <row r="320" spans="1:14" x14ac:dyDescent="0.2">
      <c r="A320" s="27" t="s">
        <v>4269</v>
      </c>
      <c r="B320" s="164">
        <v>96346403.200000003</v>
      </c>
      <c r="C320" s="164">
        <v>96346403.200000003</v>
      </c>
      <c r="D320" s="164">
        <v>96346403.200000003</v>
      </c>
      <c r="E320" s="164">
        <v>96346403.200000003</v>
      </c>
      <c r="F320" s="164">
        <v>96346403.200000003</v>
      </c>
      <c r="G320" s="164">
        <v>96346403.200000003</v>
      </c>
      <c r="H320" s="164">
        <v>96346403.200000003</v>
      </c>
      <c r="I320" s="164">
        <v>96346403.200000003</v>
      </c>
      <c r="J320" s="164">
        <v>96346403.200000003</v>
      </c>
      <c r="K320" s="164">
        <v>96346403.200000003</v>
      </c>
      <c r="L320" s="164">
        <v>96346403.200000003</v>
      </c>
      <c r="M320" s="164">
        <v>96346403.200000003</v>
      </c>
      <c r="N320" s="164">
        <v>96346403.200000003</v>
      </c>
    </row>
    <row r="321" spans="1:14" x14ac:dyDescent="0.2">
      <c r="A321" s="27" t="s">
        <v>4270</v>
      </c>
      <c r="B321" s="164">
        <v>-2448981.7000000002</v>
      </c>
      <c r="C321" s="164">
        <v>-2448981.7000000002</v>
      </c>
      <c r="D321" s="164">
        <v>-2448981.7000000002</v>
      </c>
      <c r="E321" s="164">
        <v>-2448981.7000000002</v>
      </c>
      <c r="F321" s="164">
        <v>-2448981.7000000002</v>
      </c>
      <c r="G321" s="164">
        <v>-2448981.7000000002</v>
      </c>
      <c r="H321" s="164">
        <v>-2448981.7000000002</v>
      </c>
      <c r="I321" s="164">
        <v>-2448981.7000000002</v>
      </c>
      <c r="J321" s="164">
        <v>-2448981.7000000002</v>
      </c>
      <c r="K321" s="164">
        <v>-2448981.7000000002</v>
      </c>
      <c r="L321" s="164">
        <v>-2448981.7000000002</v>
      </c>
      <c r="M321" s="164">
        <v>-2448981.7000000002</v>
      </c>
      <c r="N321" s="164">
        <v>-2448981.7000000002</v>
      </c>
    </row>
    <row r="322" spans="1:14" x14ac:dyDescent="0.2">
      <c r="A322" s="27" t="s">
        <v>4271</v>
      </c>
      <c r="B322" s="164">
        <v>0</v>
      </c>
      <c r="C322" s="164">
        <v>0</v>
      </c>
      <c r="D322" s="164">
        <v>0</v>
      </c>
      <c r="E322" s="164">
        <v>0</v>
      </c>
      <c r="F322" s="164">
        <v>0</v>
      </c>
      <c r="G322" s="164">
        <v>0</v>
      </c>
      <c r="H322" s="164">
        <v>0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</row>
    <row r="323" spans="1:14" x14ac:dyDescent="0.2">
      <c r="A323" s="27" t="s">
        <v>4272</v>
      </c>
      <c r="B323" s="164">
        <v>76683638.119230703</v>
      </c>
      <c r="C323" s="164">
        <v>77714880.891538396</v>
      </c>
      <c r="D323" s="164">
        <v>78497819.371538401</v>
      </c>
      <c r="E323" s="164">
        <v>79165743.448461503</v>
      </c>
      <c r="F323" s="164">
        <v>79701581.973076895</v>
      </c>
      <c r="G323" s="164">
        <v>80011424.694615394</v>
      </c>
      <c r="H323" s="164">
        <v>80234055.414615303</v>
      </c>
      <c r="I323" s="164">
        <v>80254439.043846101</v>
      </c>
      <c r="J323" s="164">
        <v>74197943.4815384</v>
      </c>
      <c r="K323" s="164">
        <v>68060781.010769203</v>
      </c>
      <c r="L323" s="164">
        <v>61886346.281538397</v>
      </c>
      <c r="M323" s="164">
        <v>55656884.171538398</v>
      </c>
      <c r="N323" s="164">
        <v>55656884.171538398</v>
      </c>
    </row>
    <row r="324" spans="1:14" x14ac:dyDescent="0.2">
      <c r="A324" s="27" t="s">
        <v>4273</v>
      </c>
      <c r="B324" s="164">
        <v>603642.31230769202</v>
      </c>
      <c r="C324" s="164">
        <v>596975.215384615</v>
      </c>
      <c r="D324" s="164">
        <v>623318.59538461501</v>
      </c>
      <c r="E324" s="164">
        <v>661464.45307692303</v>
      </c>
      <c r="F324" s="164">
        <v>662946.67769230704</v>
      </c>
      <c r="G324" s="164">
        <v>666685.84307692305</v>
      </c>
      <c r="H324" s="164">
        <v>665548.02230769198</v>
      </c>
      <c r="I324" s="164">
        <v>667967.10384615301</v>
      </c>
      <c r="J324" s="164">
        <v>663635.85538461502</v>
      </c>
      <c r="K324" s="164">
        <v>672416.74153846095</v>
      </c>
      <c r="L324" s="164">
        <v>696633.68461538397</v>
      </c>
      <c r="M324" s="164">
        <v>707090.956153846</v>
      </c>
      <c r="N324" s="164">
        <v>707090.956153846</v>
      </c>
    </row>
    <row r="325" spans="1:14" x14ac:dyDescent="0.2">
      <c r="A325" s="27" t="s">
        <v>4274</v>
      </c>
      <c r="B325" s="164">
        <v>868448.02307692298</v>
      </c>
      <c r="C325" s="164">
        <v>874036.57769230695</v>
      </c>
      <c r="D325" s="164">
        <v>879697.89846153802</v>
      </c>
      <c r="E325" s="164">
        <v>887936.55769230705</v>
      </c>
      <c r="F325" s="164">
        <v>898536.52384615305</v>
      </c>
      <c r="G325" s="164">
        <v>912953.02153846098</v>
      </c>
      <c r="H325" s="164">
        <v>930155.00461538404</v>
      </c>
      <c r="I325" s="164">
        <v>961216.90384615306</v>
      </c>
      <c r="J325" s="164">
        <v>998599.31923076895</v>
      </c>
      <c r="K325" s="164">
        <v>1041054.19538461</v>
      </c>
      <c r="L325" s="164">
        <v>1090289.31461538</v>
      </c>
      <c r="M325" s="164">
        <v>1135688.7292307599</v>
      </c>
      <c r="N325" s="164">
        <v>1135688.7292307599</v>
      </c>
    </row>
    <row r="326" spans="1:14" x14ac:dyDescent="0.2">
      <c r="A326" s="27" t="s">
        <v>4275</v>
      </c>
      <c r="B326" s="164">
        <v>913.89538461538405</v>
      </c>
      <c r="C326" s="164">
        <v>913.83461538461495</v>
      </c>
      <c r="D326" s="164">
        <v>913.77615384615297</v>
      </c>
      <c r="E326" s="164">
        <v>913.717692307692</v>
      </c>
      <c r="F326" s="164">
        <v>913.656923076922</v>
      </c>
      <c r="G326" s="164">
        <v>843.32615384615303</v>
      </c>
      <c r="H326" s="164">
        <v>772.99538461538395</v>
      </c>
      <c r="I326" s="164">
        <v>702.72307692307697</v>
      </c>
      <c r="J326" s="164">
        <v>632.45076923076897</v>
      </c>
      <c r="K326" s="164">
        <v>562.17846153846097</v>
      </c>
      <c r="L326" s="164">
        <v>491.90615384615302</v>
      </c>
      <c r="M326" s="164">
        <v>421.63384615384598</v>
      </c>
      <c r="N326" s="164">
        <v>421.63384615384598</v>
      </c>
    </row>
    <row r="327" spans="1:14" x14ac:dyDescent="0.2">
      <c r="A327" s="27" t="s">
        <v>4276</v>
      </c>
      <c r="B327" s="164">
        <v>2085176.55999999</v>
      </c>
      <c r="C327" s="164">
        <v>2041977.19</v>
      </c>
      <c r="D327" s="164">
        <v>1998777.8199999901</v>
      </c>
      <c r="E327" s="164">
        <v>1955578.4499999899</v>
      </c>
      <c r="F327" s="164">
        <v>1912379.08</v>
      </c>
      <c r="G327" s="164">
        <v>1869179.71</v>
      </c>
      <c r="H327" s="164">
        <v>1825980.3399999901</v>
      </c>
      <c r="I327" s="164">
        <v>1782780.96999999</v>
      </c>
      <c r="J327" s="164">
        <v>1739581.6</v>
      </c>
      <c r="K327" s="164">
        <v>1696382.22999999</v>
      </c>
      <c r="L327" s="164">
        <v>1653182.86</v>
      </c>
      <c r="M327" s="164">
        <v>1609983.49</v>
      </c>
      <c r="N327" s="164">
        <v>1609983.49</v>
      </c>
    </row>
    <row r="328" spans="1:14" x14ac:dyDescent="0.2">
      <c r="A328" s="27" t="s">
        <v>4277</v>
      </c>
      <c r="B328" s="164">
        <v>0</v>
      </c>
      <c r="C328" s="164">
        <v>0</v>
      </c>
      <c r="D328" s="164">
        <v>0</v>
      </c>
      <c r="E328" s="164">
        <v>0</v>
      </c>
      <c r="F328" s="164">
        <v>0</v>
      </c>
      <c r="G328" s="164">
        <v>0</v>
      </c>
      <c r="H328" s="164">
        <v>0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</row>
    <row r="329" spans="1:14" x14ac:dyDescent="0.2">
      <c r="A329" s="27" t="s">
        <v>4278</v>
      </c>
      <c r="B329" s="164">
        <v>0</v>
      </c>
      <c r="C329" s="164">
        <v>0</v>
      </c>
      <c r="D329" s="164">
        <v>0</v>
      </c>
      <c r="E329" s="164">
        <v>0</v>
      </c>
      <c r="F329" s="164">
        <v>0</v>
      </c>
      <c r="G329" s="164">
        <v>0</v>
      </c>
      <c r="H329" s="164">
        <v>0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</row>
    <row r="330" spans="1:14" x14ac:dyDescent="0.2">
      <c r="A330" s="27" t="s">
        <v>4279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</row>
    <row r="331" spans="1:14" x14ac:dyDescent="0.2">
      <c r="A331" s="27" t="s">
        <v>4280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4">
        <v>0</v>
      </c>
      <c r="N331" s="164">
        <v>0</v>
      </c>
    </row>
    <row r="332" spans="1:14" x14ac:dyDescent="0.2">
      <c r="A332" s="27" t="s">
        <v>4281</v>
      </c>
      <c r="B332" s="164">
        <v>67193.569999999003</v>
      </c>
      <c r="C332" s="164">
        <v>80632.289999997898</v>
      </c>
      <c r="D332" s="164">
        <v>94071.009999996706</v>
      </c>
      <c r="E332" s="164">
        <v>107509.729999995</v>
      </c>
      <c r="F332" s="164">
        <v>107509.729999995</v>
      </c>
      <c r="G332" s="164">
        <v>107509.729999995</v>
      </c>
      <c r="H332" s="164">
        <v>107509.729999995</v>
      </c>
      <c r="I332" s="164">
        <v>107509.729999995</v>
      </c>
      <c r="J332" s="164">
        <v>107509.73230768699</v>
      </c>
      <c r="K332" s="164">
        <v>94071.014615380598</v>
      </c>
      <c r="L332" s="164">
        <v>80632.296923073794</v>
      </c>
      <c r="M332" s="164">
        <v>67193.579230766903</v>
      </c>
      <c r="N332" s="164">
        <v>67193.579230766903</v>
      </c>
    </row>
    <row r="333" spans="1:14" x14ac:dyDescent="0.2">
      <c r="A333" s="27" t="s">
        <v>4282</v>
      </c>
      <c r="B333" s="164">
        <v>128422004.69153801</v>
      </c>
      <c r="C333" s="164">
        <v>160123970.77923</v>
      </c>
      <c r="D333" s="164">
        <v>190977207.37384599</v>
      </c>
      <c r="E333" s="164">
        <v>219019082.900769</v>
      </c>
      <c r="F333" s="164">
        <v>244509427.50153801</v>
      </c>
      <c r="G333" s="164">
        <v>266893106.58769199</v>
      </c>
      <c r="H333" s="164">
        <v>285637732.71923</v>
      </c>
      <c r="I333" s="164">
        <v>303832631.14923</v>
      </c>
      <c r="J333" s="164">
        <v>322432118.93538398</v>
      </c>
      <c r="K333" s="164">
        <v>326108322.35230702</v>
      </c>
      <c r="L333" s="164">
        <v>315533878.72384602</v>
      </c>
      <c r="M333" s="164">
        <v>289856537.47307599</v>
      </c>
      <c r="N333" s="164">
        <v>289856537.47307599</v>
      </c>
    </row>
    <row r="334" spans="1:14" x14ac:dyDescent="0.2">
      <c r="A334" s="27" t="s">
        <v>4283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</row>
    <row r="335" spans="1:14" x14ac:dyDescent="0.2">
      <c r="A335" s="27" t="s">
        <v>4284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</row>
    <row r="336" spans="1:14" x14ac:dyDescent="0.2">
      <c r="A336" s="27" t="s">
        <v>4285</v>
      </c>
      <c r="B336" s="164">
        <v>23010.4013190019</v>
      </c>
      <c r="C336" s="164">
        <v>23808.573921672902</v>
      </c>
      <c r="D336" s="164">
        <v>23969.308407393299</v>
      </c>
      <c r="E336" s="164">
        <v>23431.335436868601</v>
      </c>
      <c r="F336" s="164">
        <v>28593.704353901601</v>
      </c>
      <c r="G336" s="164">
        <v>27943.4322251825</v>
      </c>
      <c r="H336" s="164">
        <v>29173.802308449001</v>
      </c>
      <c r="I336" s="164">
        <v>29956.815814191799</v>
      </c>
      <c r="J336" s="164">
        <v>29119.3193249336</v>
      </c>
      <c r="K336" s="164">
        <v>28821.060646244699</v>
      </c>
      <c r="L336" s="164">
        <v>24440.166237470901</v>
      </c>
      <c r="M336" s="164">
        <v>24115.808032189099</v>
      </c>
      <c r="N336" s="164">
        <v>24115.808032189099</v>
      </c>
    </row>
    <row r="337" spans="1:14" x14ac:dyDescent="0.2">
      <c r="A337" s="27" t="s">
        <v>4286</v>
      </c>
      <c r="B337" s="164">
        <v>34.068289702439301</v>
      </c>
      <c r="C337" s="164">
        <v>34.096692937089401</v>
      </c>
      <c r="D337" s="164">
        <v>34.060780377451998</v>
      </c>
      <c r="E337" s="164">
        <v>34.037709828193201</v>
      </c>
      <c r="F337" s="164">
        <v>34.083416898198699</v>
      </c>
      <c r="G337" s="164">
        <v>31.598132996990302</v>
      </c>
      <c r="H337" s="164">
        <v>29.008247260121301</v>
      </c>
      <c r="I337" s="164">
        <v>26.438431893108302</v>
      </c>
      <c r="J337" s="164">
        <v>23.860616852410999</v>
      </c>
      <c r="K337" s="164">
        <v>21.311786184725001</v>
      </c>
      <c r="L337" s="164">
        <v>18.6182999436869</v>
      </c>
      <c r="M337" s="164">
        <v>16.031309299607202</v>
      </c>
      <c r="N337" s="164">
        <v>16.031309299607202</v>
      </c>
    </row>
    <row r="338" spans="1:14" x14ac:dyDescent="0.2">
      <c r="A338" s="27" t="s">
        <v>4287</v>
      </c>
      <c r="B338" s="164">
        <v>0</v>
      </c>
      <c r="C338" s="164">
        <v>0</v>
      </c>
      <c r="D338" s="164">
        <v>0</v>
      </c>
      <c r="E338" s="164">
        <v>0</v>
      </c>
      <c r="F338" s="164">
        <v>0</v>
      </c>
      <c r="G338" s="164">
        <v>0</v>
      </c>
      <c r="H338" s="164">
        <v>0</v>
      </c>
      <c r="I338" s="164">
        <v>0</v>
      </c>
      <c r="J338" s="164">
        <v>0</v>
      </c>
      <c r="K338" s="164">
        <v>0</v>
      </c>
      <c r="L338" s="164">
        <v>0</v>
      </c>
      <c r="M338" s="164">
        <v>0</v>
      </c>
      <c r="N338" s="164">
        <v>0</v>
      </c>
    </row>
    <row r="339" spans="1:14" x14ac:dyDescent="0.2">
      <c r="A339" s="27" t="s">
        <v>4288</v>
      </c>
      <c r="B339" s="164">
        <v>0</v>
      </c>
      <c r="C339" s="164">
        <v>0</v>
      </c>
      <c r="D339" s="164">
        <v>0</v>
      </c>
      <c r="E339" s="164">
        <v>0</v>
      </c>
      <c r="F339" s="164">
        <v>0</v>
      </c>
      <c r="G339" s="164">
        <v>0</v>
      </c>
      <c r="H339" s="164">
        <v>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0</v>
      </c>
    </row>
    <row r="340" spans="1:14" x14ac:dyDescent="0.2">
      <c r="A340" s="27" t="s">
        <v>4289</v>
      </c>
      <c r="B340" s="164">
        <v>10708101.8927103</v>
      </c>
      <c r="C340" s="164">
        <v>10511544.144928901</v>
      </c>
      <c r="D340" s="164">
        <v>10295203.9726</v>
      </c>
      <c r="E340" s="164">
        <v>10083100.887851199</v>
      </c>
      <c r="F340" s="164">
        <v>9891235.5997314993</v>
      </c>
      <c r="G340" s="164">
        <v>9727858.8537428305</v>
      </c>
      <c r="H340" s="164">
        <v>9535793.5762479994</v>
      </c>
      <c r="I340" s="164">
        <v>9352996.4038725607</v>
      </c>
      <c r="J340" s="164">
        <v>9171243.3569580093</v>
      </c>
      <c r="K340" s="164">
        <v>9006791.2132070102</v>
      </c>
      <c r="L340" s="164">
        <v>8784157.7174150608</v>
      </c>
      <c r="M340" s="164">
        <v>8490197.5766552296</v>
      </c>
      <c r="N340" s="164">
        <v>8490197.5766552296</v>
      </c>
    </row>
    <row r="341" spans="1:14" x14ac:dyDescent="0.2">
      <c r="A341" s="27" t="s">
        <v>4290</v>
      </c>
      <c r="B341" s="164">
        <v>0</v>
      </c>
      <c r="C341" s="164">
        <v>0</v>
      </c>
      <c r="D341" s="164">
        <v>0</v>
      </c>
      <c r="E341" s="164">
        <v>0</v>
      </c>
      <c r="F341" s="164">
        <v>0</v>
      </c>
      <c r="G341" s="164">
        <v>0</v>
      </c>
      <c r="H341" s="164">
        <v>0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0</v>
      </c>
    </row>
    <row r="342" spans="1:14" x14ac:dyDescent="0.2">
      <c r="A342" s="27" t="s">
        <v>4291</v>
      </c>
      <c r="B342" s="164">
        <v>0</v>
      </c>
      <c r="C342" s="164">
        <v>0</v>
      </c>
      <c r="D342" s="164">
        <v>0</v>
      </c>
      <c r="E342" s="164">
        <v>0</v>
      </c>
      <c r="F342" s="164">
        <v>0</v>
      </c>
      <c r="G342" s="164">
        <v>0</v>
      </c>
      <c r="H342" s="164">
        <v>0</v>
      </c>
      <c r="I342" s="164">
        <v>0</v>
      </c>
      <c r="J342" s="164">
        <v>0</v>
      </c>
      <c r="K342" s="164">
        <v>0</v>
      </c>
      <c r="L342" s="164">
        <v>0</v>
      </c>
      <c r="M342" s="164">
        <v>0</v>
      </c>
      <c r="N342" s="164">
        <v>0</v>
      </c>
    </row>
    <row r="343" spans="1:14" x14ac:dyDescent="0.2">
      <c r="A343" s="27" t="s">
        <v>4292</v>
      </c>
      <c r="B343" s="164">
        <v>-4713466.7757517202</v>
      </c>
      <c r="C343" s="164">
        <v>-4650844.2443317901</v>
      </c>
      <c r="D343" s="164">
        <v>-4471512.6451921798</v>
      </c>
      <c r="E343" s="164">
        <v>-4288735.9853775501</v>
      </c>
      <c r="F343" s="164">
        <v>-4214268.3937586201</v>
      </c>
      <c r="G343" s="164">
        <v>-4513721.8853766201</v>
      </c>
      <c r="H343" s="164">
        <v>-4799985.1277818102</v>
      </c>
      <c r="I343" s="164">
        <v>-5088257.0919540999</v>
      </c>
      <c r="J343" s="164">
        <v>-5005870.9606674304</v>
      </c>
      <c r="K343" s="164">
        <v>-4839454.8689435804</v>
      </c>
      <c r="L343" s="164">
        <v>-4644006.6367342398</v>
      </c>
      <c r="M343" s="164">
        <v>-4589375.7426434904</v>
      </c>
      <c r="N343" s="164">
        <v>-4589375.7426434904</v>
      </c>
    </row>
    <row r="344" spans="1:14" x14ac:dyDescent="0.2">
      <c r="A344" s="27" t="s">
        <v>4293</v>
      </c>
      <c r="B344" s="164">
        <v>-348.981582977551</v>
      </c>
      <c r="C344" s="164">
        <v>-349.27253406069798</v>
      </c>
      <c r="D344" s="164">
        <v>0</v>
      </c>
      <c r="E344" s="164">
        <v>0</v>
      </c>
      <c r="F344" s="164">
        <v>0</v>
      </c>
      <c r="G344" s="164">
        <v>0</v>
      </c>
      <c r="H344" s="164">
        <v>0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</row>
    <row r="345" spans="1:14" x14ac:dyDescent="0.2">
      <c r="A345" s="27" t="s">
        <v>4294</v>
      </c>
      <c r="B345" s="164">
        <v>0</v>
      </c>
      <c r="C345" s="164">
        <v>0</v>
      </c>
      <c r="D345" s="164">
        <v>0</v>
      </c>
      <c r="E345" s="164">
        <v>0</v>
      </c>
      <c r="F345" s="164">
        <v>0</v>
      </c>
      <c r="G345" s="164">
        <v>0</v>
      </c>
      <c r="H345" s="164">
        <v>0</v>
      </c>
      <c r="I345" s="164">
        <v>0</v>
      </c>
      <c r="J345" s="164">
        <v>0</v>
      </c>
      <c r="K345" s="164">
        <v>0</v>
      </c>
      <c r="L345" s="164">
        <v>0</v>
      </c>
      <c r="M345" s="164">
        <v>0</v>
      </c>
      <c r="N345" s="164">
        <v>0</v>
      </c>
    </row>
    <row r="346" spans="1:14" x14ac:dyDescent="0.2">
      <c r="A346" s="27" t="s">
        <v>4295</v>
      </c>
      <c r="B346" s="164">
        <v>-61987.981068496498</v>
      </c>
      <c r="C346" s="164">
        <v>-62108.146171449298</v>
      </c>
      <c r="D346" s="164">
        <v>-62111.143048298203</v>
      </c>
      <c r="E346" s="164">
        <v>-62137.439354649301</v>
      </c>
      <c r="F346" s="164">
        <v>-62289.337904619199</v>
      </c>
      <c r="G346" s="164">
        <v>-62628.3773259515</v>
      </c>
      <c r="H346" s="164">
        <v>-62790.841801620598</v>
      </c>
      <c r="I346" s="164">
        <v>-63020.115062184901</v>
      </c>
      <c r="J346" s="164">
        <v>-63264.216267792603</v>
      </c>
      <c r="K346" s="164">
        <v>76.597371519690199</v>
      </c>
      <c r="L346" s="164">
        <v>27.781902094542101</v>
      </c>
      <c r="M346" s="164">
        <v>61.327179973451003</v>
      </c>
      <c r="N346" s="164">
        <v>61.327179973451003</v>
      </c>
    </row>
    <row r="347" spans="1:14" x14ac:dyDescent="0.2">
      <c r="A347" s="30" t="s">
        <v>4296</v>
      </c>
      <c r="B347" s="164">
        <v>317955707.17456502</v>
      </c>
      <c r="C347" s="164">
        <v>350366914.80297202</v>
      </c>
      <c r="D347" s="164">
        <v>381807563.046624</v>
      </c>
      <c r="E347" s="164">
        <v>410318362.33395803</v>
      </c>
      <c r="F347" s="164">
        <v>436000961.87199301</v>
      </c>
      <c r="G347" s="164">
        <v>458005514.70832098</v>
      </c>
      <c r="H347" s="164">
        <v>476265881.834912</v>
      </c>
      <c r="I347" s="164">
        <v>493807956.62571698</v>
      </c>
      <c r="J347" s="164">
        <v>506044437.93381</v>
      </c>
      <c r="K347" s="164">
        <v>503431235.76560497</v>
      </c>
      <c r="L347" s="164">
        <v>486493062.68942797</v>
      </c>
      <c r="M347" s="164">
        <v>454170757.38514799</v>
      </c>
      <c r="N347" s="164">
        <v>454170757.38514799</v>
      </c>
    </row>
    <row r="348" spans="1:14" x14ac:dyDescent="0.2">
      <c r="A348" s="30" t="s">
        <v>4297</v>
      </c>
      <c r="B348" s="164">
        <v>2262499668.8656101</v>
      </c>
      <c r="C348" s="164">
        <v>2355893836.2696099</v>
      </c>
      <c r="D348" s="164">
        <v>2438258741.4727201</v>
      </c>
      <c r="E348" s="164">
        <v>2513461497.2188401</v>
      </c>
      <c r="F348" s="164">
        <v>2580546319.9347</v>
      </c>
      <c r="G348" s="164">
        <v>2629556984.9117098</v>
      </c>
      <c r="H348" s="164">
        <v>2656825786.3787899</v>
      </c>
      <c r="I348" s="164">
        <v>2670560928.6846099</v>
      </c>
      <c r="J348" s="164">
        <v>2660717826.3860302</v>
      </c>
      <c r="K348" s="164">
        <v>2623802709.07792</v>
      </c>
      <c r="L348" s="164">
        <v>2560778847.4649501</v>
      </c>
      <c r="M348" s="164">
        <v>2482759593.1630998</v>
      </c>
      <c r="N348" s="164">
        <v>2482759593.1630998</v>
      </c>
    </row>
    <row r="349" spans="1:14" x14ac:dyDescent="0.2">
      <c r="A349" s="30" t="s">
        <v>4298</v>
      </c>
      <c r="B349" s="164">
        <v>4316632543.8198404</v>
      </c>
      <c r="C349" s="164">
        <v>4411692344.8040199</v>
      </c>
      <c r="D349" s="164">
        <v>4493854576.56814</v>
      </c>
      <c r="E349" s="164">
        <v>4577863258.98071</v>
      </c>
      <c r="F349" s="164">
        <v>4640824336.5880499</v>
      </c>
      <c r="G349" s="164">
        <v>4690493257.2889605</v>
      </c>
      <c r="H349" s="164">
        <v>4736762411.5075397</v>
      </c>
      <c r="I349" s="164">
        <v>4765585965.3704901</v>
      </c>
      <c r="J349" s="164">
        <v>4779084779.3994198</v>
      </c>
      <c r="K349" s="164">
        <v>4755451994.2430801</v>
      </c>
      <c r="L349" s="164">
        <v>4700966248.8694897</v>
      </c>
      <c r="M349" s="164">
        <v>4640292772.9369602</v>
      </c>
      <c r="N349" s="164">
        <v>4640292772.9369602</v>
      </c>
    </row>
    <row r="350" spans="1:14" x14ac:dyDescent="0.2">
      <c r="A350" s="27" t="s">
        <v>4299</v>
      </c>
    </row>
    <row r="351" spans="1:14" x14ac:dyDescent="0.2">
      <c r="A351" s="27" t="s">
        <v>4300</v>
      </c>
    </row>
    <row r="352" spans="1:14" x14ac:dyDescent="0.2">
      <c r="A352" s="27" t="s">
        <v>4301</v>
      </c>
      <c r="B352" s="164">
        <v>-27460804.870270301</v>
      </c>
      <c r="C352" s="164">
        <v>-25675005.186657399</v>
      </c>
      <c r="D352" s="164">
        <v>-23919206.875420701</v>
      </c>
      <c r="E352" s="164">
        <v>-22154972.243464001</v>
      </c>
      <c r="F352" s="164">
        <v>-20435268.715168498</v>
      </c>
      <c r="G352" s="164">
        <v>-18800949.803362198</v>
      </c>
      <c r="H352" s="164">
        <v>-17399162.1432602</v>
      </c>
      <c r="I352" s="164">
        <v>-16231595.2527663</v>
      </c>
      <c r="J352" s="164">
        <v>-15299950.920616699</v>
      </c>
      <c r="K352" s="164">
        <v>-14452144.197108001</v>
      </c>
      <c r="L352" s="164">
        <v>-13655531.867244501</v>
      </c>
      <c r="M352" s="164">
        <v>-12910487.7347026</v>
      </c>
      <c r="N352" s="164">
        <v>-12910487.7347026</v>
      </c>
    </row>
    <row r="353" spans="1:14" x14ac:dyDescent="0.2">
      <c r="A353" s="27" t="s">
        <v>4302</v>
      </c>
      <c r="B353" s="164">
        <v>0</v>
      </c>
      <c r="C353" s="164">
        <v>0</v>
      </c>
      <c r="D353" s="164">
        <v>0</v>
      </c>
      <c r="E353" s="164">
        <v>0</v>
      </c>
      <c r="F353" s="164">
        <v>0</v>
      </c>
      <c r="G353" s="164">
        <v>0</v>
      </c>
      <c r="H353" s="164">
        <v>0</v>
      </c>
      <c r="I353" s="164">
        <v>0</v>
      </c>
      <c r="J353" s="164">
        <v>0</v>
      </c>
      <c r="K353" s="164">
        <v>0</v>
      </c>
      <c r="L353" s="164">
        <v>0</v>
      </c>
      <c r="M353" s="164">
        <v>0</v>
      </c>
      <c r="N353" s="164">
        <v>0</v>
      </c>
    </row>
    <row r="354" spans="1:14" x14ac:dyDescent="0.2">
      <c r="A354" s="27" t="s">
        <v>4303</v>
      </c>
      <c r="B354" s="164">
        <v>0</v>
      </c>
      <c r="C354" s="164">
        <v>0</v>
      </c>
      <c r="D354" s="164">
        <v>0</v>
      </c>
      <c r="E354" s="164">
        <v>0</v>
      </c>
      <c r="F354" s="164">
        <v>0</v>
      </c>
      <c r="G354" s="164">
        <v>0</v>
      </c>
      <c r="H354" s="164">
        <v>0</v>
      </c>
      <c r="I354" s="164">
        <v>0</v>
      </c>
      <c r="J354" s="164">
        <v>0</v>
      </c>
      <c r="K354" s="164">
        <v>0</v>
      </c>
      <c r="L354" s="164">
        <v>0</v>
      </c>
      <c r="M354" s="164">
        <v>0</v>
      </c>
      <c r="N354" s="164">
        <v>0</v>
      </c>
    </row>
    <row r="355" spans="1:14" x14ac:dyDescent="0.2">
      <c r="A355" s="27" t="s">
        <v>4304</v>
      </c>
      <c r="B355" s="164">
        <v>-222830180.869519</v>
      </c>
      <c r="C355" s="164">
        <v>-219169695.887613</v>
      </c>
      <c r="D355" s="164">
        <v>-215565762.51727399</v>
      </c>
      <c r="E355" s="164">
        <v>-211952353.08698401</v>
      </c>
      <c r="F355" s="164">
        <v>-208265532.30432701</v>
      </c>
      <c r="G355" s="164">
        <v>-204445004.818454</v>
      </c>
      <c r="H355" s="164">
        <v>-200613931.03610301</v>
      </c>
      <c r="I355" s="164">
        <v>-196774437.50085199</v>
      </c>
      <c r="J355" s="164">
        <v>-198779903.966993</v>
      </c>
      <c r="K355" s="164">
        <v>-200851507.63391399</v>
      </c>
      <c r="L355" s="164">
        <v>-203422516.55228001</v>
      </c>
      <c r="M355" s="164">
        <v>-206171761.19528699</v>
      </c>
      <c r="N355" s="164">
        <v>-206171761.19528699</v>
      </c>
    </row>
    <row r="356" spans="1:14" x14ac:dyDescent="0.2">
      <c r="A356" s="30" t="s">
        <v>4305</v>
      </c>
      <c r="B356" s="164">
        <v>-250290985.73978999</v>
      </c>
      <c r="C356" s="164">
        <v>-244844701.07427001</v>
      </c>
      <c r="D356" s="164">
        <v>-239484969.39269501</v>
      </c>
      <c r="E356" s="164">
        <v>-234107325.330448</v>
      </c>
      <c r="F356" s="164">
        <v>-228700801.01949501</v>
      </c>
      <c r="G356" s="164">
        <v>-223245954.62181601</v>
      </c>
      <c r="H356" s="164">
        <v>-218013093.17936301</v>
      </c>
      <c r="I356" s="164">
        <v>-213006032.753618</v>
      </c>
      <c r="J356" s="164">
        <v>-214079854.88760999</v>
      </c>
      <c r="K356" s="164">
        <v>-215303651.83102199</v>
      </c>
      <c r="L356" s="164">
        <v>-217078048.419525</v>
      </c>
      <c r="M356" s="164">
        <v>-219082248.92998901</v>
      </c>
      <c r="N356" s="164">
        <v>-219082248.92998901</v>
      </c>
    </row>
    <row r="357" spans="1:14" x14ac:dyDescent="0.2">
      <c r="A357" s="27" t="s">
        <v>4306</v>
      </c>
      <c r="B357" s="164">
        <v>-108256051.564615</v>
      </c>
      <c r="C357" s="164">
        <v>-109603562.503076</v>
      </c>
      <c r="D357" s="164">
        <v>-109898145.48999999</v>
      </c>
      <c r="E357" s="164">
        <v>-109201841.93846101</v>
      </c>
      <c r="F357" s="164">
        <v>-107513826.848461</v>
      </c>
      <c r="G357" s="164">
        <v>-107559935.758461</v>
      </c>
      <c r="H357" s="164">
        <v>-107606044.66846099</v>
      </c>
      <c r="I357" s="164">
        <v>-107652153.57846101</v>
      </c>
      <c r="J357" s="164">
        <v>-107698262.488461</v>
      </c>
      <c r="K357" s="164">
        <v>-107740701.342307</v>
      </c>
      <c r="L357" s="164">
        <v>-107783140.196153</v>
      </c>
      <c r="M357" s="164">
        <v>-99532205.297692195</v>
      </c>
      <c r="N357" s="164">
        <v>-99532205.297692195</v>
      </c>
    </row>
    <row r="358" spans="1:14" x14ac:dyDescent="0.2">
      <c r="A358" s="27" t="s">
        <v>4307</v>
      </c>
      <c r="B358" s="164">
        <v>0</v>
      </c>
      <c r="C358" s="164">
        <v>0</v>
      </c>
      <c r="D358" s="164">
        <v>0</v>
      </c>
      <c r="E358" s="164">
        <v>0</v>
      </c>
      <c r="F358" s="164">
        <v>0</v>
      </c>
      <c r="G358" s="164">
        <v>0</v>
      </c>
      <c r="H358" s="164">
        <v>0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</row>
    <row r="359" spans="1:14" x14ac:dyDescent="0.2">
      <c r="A359" s="30" t="s">
        <v>4308</v>
      </c>
      <c r="B359" s="164">
        <v>-108256051.564615</v>
      </c>
      <c r="C359" s="164">
        <v>-109603562.503076</v>
      </c>
      <c r="D359" s="164">
        <v>-109898145.48999999</v>
      </c>
      <c r="E359" s="164">
        <v>-109201841.93846101</v>
      </c>
      <c r="F359" s="164">
        <v>-107513826.848461</v>
      </c>
      <c r="G359" s="164">
        <v>-107559935.758461</v>
      </c>
      <c r="H359" s="164">
        <v>-107606044.66846099</v>
      </c>
      <c r="I359" s="164">
        <v>-107652153.57846101</v>
      </c>
      <c r="J359" s="164">
        <v>-107698262.488461</v>
      </c>
      <c r="K359" s="164">
        <v>-107740701.342307</v>
      </c>
      <c r="L359" s="164">
        <v>-107783140.196153</v>
      </c>
      <c r="M359" s="164">
        <v>-99532205.297692195</v>
      </c>
      <c r="N359" s="164">
        <v>-99532205.297692195</v>
      </c>
    </row>
    <row r="360" spans="1:14" x14ac:dyDescent="0.2">
      <c r="A360" s="27" t="s">
        <v>4309</v>
      </c>
      <c r="B360" s="164">
        <v>-395184.58981725102</v>
      </c>
      <c r="C360" s="164">
        <v>-246546.92099648601</v>
      </c>
      <c r="D360" s="164">
        <v>-97477.004437990603</v>
      </c>
      <c r="E360" s="164">
        <v>51298.465218547499</v>
      </c>
      <c r="F360" s="164">
        <v>200276.48818386</v>
      </c>
      <c r="G360" s="164">
        <v>0</v>
      </c>
      <c r="H360" s="164">
        <v>0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</row>
    <row r="361" spans="1:14" x14ac:dyDescent="0.2">
      <c r="A361" s="27" t="s">
        <v>4310</v>
      </c>
      <c r="B361" s="164">
        <v>-5171144.8880266398</v>
      </c>
      <c r="C361" s="164">
        <v>-4750581.1168765305</v>
      </c>
      <c r="D361" s="164">
        <v>-4321273.3711564802</v>
      </c>
      <c r="E361" s="164">
        <v>-3816508.3931342801</v>
      </c>
      <c r="F361" s="164">
        <v>-3319121.4230768499</v>
      </c>
      <c r="G361" s="164">
        <v>-2828831.26370697</v>
      </c>
      <c r="H361" s="164">
        <v>-2327612.5991132399</v>
      </c>
      <c r="I361" s="164">
        <v>-1826815.95691126</v>
      </c>
      <c r="J361" s="164">
        <v>-1323742.46400623</v>
      </c>
      <c r="K361" s="164">
        <v>-819535.48338644905</v>
      </c>
      <c r="L361" s="164">
        <v>-308451.661080555</v>
      </c>
      <c r="M361" s="164">
        <v>377.40819290305802</v>
      </c>
      <c r="N361" s="164">
        <v>377.40819290305802</v>
      </c>
    </row>
    <row r="362" spans="1:14" x14ac:dyDescent="0.2">
      <c r="A362" s="27" t="s">
        <v>4311</v>
      </c>
      <c r="B362" s="164">
        <v>-19226031.678132601</v>
      </c>
      <c r="C362" s="164">
        <v>-18895074.179575399</v>
      </c>
      <c r="D362" s="164">
        <v>-18528551.763574701</v>
      </c>
      <c r="E362" s="164">
        <v>-17993296.7681926</v>
      </c>
      <c r="F362" s="164">
        <v>-17494051.947962102</v>
      </c>
      <c r="G362" s="164">
        <v>-17044283.644893002</v>
      </c>
      <c r="H362" s="164">
        <v>-16543294.8937662</v>
      </c>
      <c r="I362" s="164">
        <v>-16057705.450225201</v>
      </c>
      <c r="J362" s="164">
        <v>-15572992.486447399</v>
      </c>
      <c r="K362" s="164">
        <v>-15116316.119088</v>
      </c>
      <c r="L362" s="164">
        <v>-14561408.040001901</v>
      </c>
      <c r="M362" s="164">
        <v>-13925689.417274401</v>
      </c>
      <c r="N362" s="164">
        <v>-13925689.417274401</v>
      </c>
    </row>
    <row r="363" spans="1:14" x14ac:dyDescent="0.2">
      <c r="A363" s="27" t="s">
        <v>4312</v>
      </c>
      <c r="B363" s="164">
        <v>0</v>
      </c>
      <c r="C363" s="164">
        <v>0</v>
      </c>
      <c r="D363" s="164">
        <v>0</v>
      </c>
      <c r="E363" s="164">
        <v>0</v>
      </c>
      <c r="F363" s="164">
        <v>0</v>
      </c>
      <c r="G363" s="164">
        <v>0</v>
      </c>
      <c r="H363" s="164">
        <v>0</v>
      </c>
      <c r="I363" s="164">
        <v>0</v>
      </c>
      <c r="J363" s="164">
        <v>0</v>
      </c>
      <c r="K363" s="164">
        <v>0</v>
      </c>
      <c r="L363" s="164">
        <v>0</v>
      </c>
      <c r="M363" s="164">
        <v>0</v>
      </c>
      <c r="N363" s="164">
        <v>0</v>
      </c>
    </row>
    <row r="364" spans="1:14" x14ac:dyDescent="0.2">
      <c r="A364" s="30" t="s">
        <v>4313</v>
      </c>
      <c r="B364" s="164">
        <v>-24792361.1559765</v>
      </c>
      <c r="C364" s="164">
        <v>-23892202.217448398</v>
      </c>
      <c r="D364" s="164">
        <v>-22947302.139169201</v>
      </c>
      <c r="E364" s="164">
        <v>-21758506.696108401</v>
      </c>
      <c r="F364" s="164">
        <v>-20612896.882855099</v>
      </c>
      <c r="G364" s="164">
        <v>-19873114.908599999</v>
      </c>
      <c r="H364" s="164">
        <v>-18870907.492879398</v>
      </c>
      <c r="I364" s="164">
        <v>-17884521.407136399</v>
      </c>
      <c r="J364" s="164">
        <v>-16896734.950453602</v>
      </c>
      <c r="K364" s="164">
        <v>-15935851.602474499</v>
      </c>
      <c r="L364" s="164">
        <v>-14869859.7010825</v>
      </c>
      <c r="M364" s="164">
        <v>-13925312.0090815</v>
      </c>
      <c r="N364" s="164">
        <v>-13925312.0090815</v>
      </c>
    </row>
    <row r="365" spans="1:14" x14ac:dyDescent="0.2">
      <c r="A365" s="27" t="s">
        <v>4314</v>
      </c>
      <c r="B365" s="164">
        <v>0</v>
      </c>
      <c r="C365" s="164">
        <v>0</v>
      </c>
      <c r="D365" s="164">
        <v>0</v>
      </c>
      <c r="E365" s="164">
        <v>0</v>
      </c>
      <c r="F365" s="164">
        <v>0</v>
      </c>
      <c r="G365" s="164">
        <v>0</v>
      </c>
      <c r="H365" s="164">
        <v>0</v>
      </c>
      <c r="I365" s="164">
        <v>0</v>
      </c>
      <c r="J365" s="164">
        <v>0</v>
      </c>
      <c r="K365" s="164">
        <v>0</v>
      </c>
      <c r="L365" s="164">
        <v>0</v>
      </c>
      <c r="M365" s="164">
        <v>0</v>
      </c>
      <c r="N365" s="164">
        <v>0</v>
      </c>
    </row>
    <row r="366" spans="1:14" x14ac:dyDescent="0.2">
      <c r="A366" s="27" t="s">
        <v>4315</v>
      </c>
      <c r="B366" s="164">
        <v>-27481596.029187199</v>
      </c>
      <c r="C366" s="164">
        <v>-26913001.901096601</v>
      </c>
      <c r="D366" s="164">
        <v>-26305573.3687695</v>
      </c>
      <c r="E366" s="164">
        <v>-25711463.396320298</v>
      </c>
      <c r="F366" s="164">
        <v>-25171518.920344699</v>
      </c>
      <c r="G366" s="164">
        <v>-24691941.748873599</v>
      </c>
      <c r="H366" s="164">
        <v>-24156007.286656398</v>
      </c>
      <c r="I366" s="164">
        <v>-23646436.282832399</v>
      </c>
      <c r="J366" s="164">
        <v>-23247296.9701281</v>
      </c>
      <c r="K366" s="164">
        <v>-22895122.115392201</v>
      </c>
      <c r="L366" s="164">
        <v>-22533398.185659599</v>
      </c>
      <c r="M366" s="164">
        <v>-21991885.164692901</v>
      </c>
      <c r="N366" s="164">
        <v>-21991885.164692901</v>
      </c>
    </row>
    <row r="367" spans="1:14" x14ac:dyDescent="0.2">
      <c r="A367" s="27" t="s">
        <v>4316</v>
      </c>
      <c r="B367" s="164">
        <v>-69071202.768681005</v>
      </c>
      <c r="C367" s="164">
        <v>-66522248.307748899</v>
      </c>
      <c r="D367" s="164">
        <v>-63861071.858672298</v>
      </c>
      <c r="E367" s="164">
        <v>-61275519.482435301</v>
      </c>
      <c r="F367" s="164">
        <v>-58819576.523287997</v>
      </c>
      <c r="G367" s="164">
        <v>-56531851.152694099</v>
      </c>
      <c r="H367" s="164">
        <v>-54088324.2694401</v>
      </c>
      <c r="I367" s="164">
        <v>-51702756.790322103</v>
      </c>
      <c r="J367" s="164">
        <v>-48986045.746089198</v>
      </c>
      <c r="K367" s="164">
        <v>-46312710.628463097</v>
      </c>
      <c r="L367" s="164">
        <v>-43374760.375528596</v>
      </c>
      <c r="M367" s="164">
        <v>-40672836.836621404</v>
      </c>
      <c r="N367" s="164">
        <v>-40672836.836621404</v>
      </c>
    </row>
    <row r="368" spans="1:14" x14ac:dyDescent="0.2">
      <c r="A368" s="27" t="s">
        <v>4317</v>
      </c>
      <c r="B368" s="164">
        <v>0</v>
      </c>
      <c r="C368" s="164">
        <v>0</v>
      </c>
      <c r="D368" s="164">
        <v>0</v>
      </c>
      <c r="E368" s="164">
        <v>0</v>
      </c>
      <c r="F368" s="164">
        <v>0</v>
      </c>
      <c r="G368" s="164">
        <v>0</v>
      </c>
      <c r="H368" s="164">
        <v>0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</row>
    <row r="369" spans="1:14" x14ac:dyDescent="0.2">
      <c r="A369" s="27" t="s">
        <v>4318</v>
      </c>
      <c r="B369" s="164">
        <v>-4846869.1155330902</v>
      </c>
      <c r="C369" s="164">
        <v>-4780634.35148302</v>
      </c>
      <c r="D369" s="164">
        <v>-4705416.46063744</v>
      </c>
      <c r="E369" s="164">
        <v>-4632133.4052950498</v>
      </c>
      <c r="F369" s="164">
        <v>-4568131.0063839098</v>
      </c>
      <c r="G369" s="164">
        <v>-4509614.3255753499</v>
      </c>
      <c r="H369" s="164">
        <v>-4440295.88543378</v>
      </c>
      <c r="I369" s="164">
        <v>-4375268.5223780395</v>
      </c>
      <c r="J369" s="164">
        <v>-4310775.8088185098</v>
      </c>
      <c r="K369" s="164">
        <v>-4254533.47821863</v>
      </c>
      <c r="L369" s="164">
        <v>-4199898.3429851001</v>
      </c>
      <c r="M369" s="164">
        <v>-4171511.3495075302</v>
      </c>
      <c r="N369" s="164">
        <v>-4171511.3495075302</v>
      </c>
    </row>
    <row r="370" spans="1:14" x14ac:dyDescent="0.2">
      <c r="A370" s="27" t="s">
        <v>4319</v>
      </c>
      <c r="B370" s="164">
        <v>-6569896.1020987201</v>
      </c>
      <c r="C370" s="164">
        <v>-6603561.1996903298</v>
      </c>
      <c r="D370" s="164">
        <v>-6684149.1578051196</v>
      </c>
      <c r="E370" s="164">
        <v>-6739284.7140635299</v>
      </c>
      <c r="F370" s="164">
        <v>-6826190.7710836399</v>
      </c>
      <c r="G370" s="164">
        <v>-6736757.3156097699</v>
      </c>
      <c r="H370" s="164">
        <v>-6677044.8938786602</v>
      </c>
      <c r="I370" s="164">
        <v>-6637469.8327176999</v>
      </c>
      <c r="J370" s="164">
        <v>-6639208.8697541105</v>
      </c>
      <c r="K370" s="164">
        <v>-6586824.4011268299</v>
      </c>
      <c r="L370" s="164">
        <v>-6490512.1308045397</v>
      </c>
      <c r="M370" s="164">
        <v>-6558364.8853230998</v>
      </c>
      <c r="N370" s="164">
        <v>-6558364.8853230998</v>
      </c>
    </row>
    <row r="371" spans="1:14" x14ac:dyDescent="0.2">
      <c r="A371" s="27" t="s">
        <v>4320</v>
      </c>
      <c r="B371" s="164">
        <v>-9730788.1025040206</v>
      </c>
      <c r="C371" s="164">
        <v>-11172182.0959219</v>
      </c>
      <c r="D371" s="164">
        <v>-12574077.818153299</v>
      </c>
      <c r="E371" s="164">
        <v>-13966113.2457636</v>
      </c>
      <c r="F371" s="164">
        <v>-15375556.0294943</v>
      </c>
      <c r="G371" s="164">
        <v>-16826560.6255977</v>
      </c>
      <c r="H371" s="164">
        <v>-18227124.222913802</v>
      </c>
      <c r="I371" s="164">
        <v>-19641582.777439199</v>
      </c>
      <c r="J371" s="164">
        <v>-21056815.486851498</v>
      </c>
      <c r="K371" s="164">
        <v>-22514659.2407513</v>
      </c>
      <c r="L371" s="164">
        <v>-24028545.4903557</v>
      </c>
      <c r="M371" s="164">
        <v>-23428155.553688601</v>
      </c>
      <c r="N371" s="164">
        <v>-23428155.553688601</v>
      </c>
    </row>
    <row r="372" spans="1:14" x14ac:dyDescent="0.2">
      <c r="A372" s="27" t="s">
        <v>4321</v>
      </c>
      <c r="B372" s="164">
        <v>0</v>
      </c>
      <c r="C372" s="164">
        <v>0</v>
      </c>
      <c r="D372" s="164">
        <v>0</v>
      </c>
      <c r="E372" s="164">
        <v>0</v>
      </c>
      <c r="F372" s="164">
        <v>0</v>
      </c>
      <c r="G372" s="164">
        <v>0</v>
      </c>
      <c r="H372" s="164">
        <v>0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0</v>
      </c>
    </row>
    <row r="373" spans="1:14" x14ac:dyDescent="0.2">
      <c r="A373" s="27" t="s">
        <v>4322</v>
      </c>
      <c r="B373" s="164">
        <v>1350833.2058889801</v>
      </c>
      <c r="C373" s="164">
        <v>1395755.3556272001</v>
      </c>
      <c r="D373" s="164">
        <v>1340861.71064558</v>
      </c>
      <c r="E373" s="164">
        <v>1238012.35249421</v>
      </c>
      <c r="F373" s="164">
        <v>1088977.78950104</v>
      </c>
      <c r="G373" s="164">
        <v>893522.20069040603</v>
      </c>
      <c r="H373" s="164">
        <v>645474.71668981703</v>
      </c>
      <c r="I373" s="164">
        <v>348074.83138910303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</row>
    <row r="374" spans="1:14" x14ac:dyDescent="0.2">
      <c r="A374" s="27" t="s">
        <v>4323</v>
      </c>
      <c r="B374" s="164">
        <v>0</v>
      </c>
      <c r="C374" s="164">
        <v>0</v>
      </c>
      <c r="D374" s="164">
        <v>0</v>
      </c>
      <c r="E374" s="164">
        <v>0</v>
      </c>
      <c r="F374" s="164">
        <v>0</v>
      </c>
      <c r="G374" s="164">
        <v>0</v>
      </c>
      <c r="H374" s="164">
        <v>0</v>
      </c>
      <c r="I374" s="164">
        <v>0</v>
      </c>
      <c r="J374" s="164">
        <v>0</v>
      </c>
      <c r="K374" s="164">
        <v>0</v>
      </c>
      <c r="L374" s="164">
        <v>0</v>
      </c>
      <c r="M374" s="164">
        <v>0</v>
      </c>
      <c r="N374" s="164">
        <v>0</v>
      </c>
    </row>
    <row r="375" spans="1:14" x14ac:dyDescent="0.2">
      <c r="A375" s="27" t="s">
        <v>4324</v>
      </c>
      <c r="B375" s="164">
        <v>-390634.72605019598</v>
      </c>
      <c r="C375" s="164">
        <v>-383105.92475788499</v>
      </c>
      <c r="D375" s="164">
        <v>-374856.20956182899</v>
      </c>
      <c r="E375" s="164">
        <v>-366761.41450922599</v>
      </c>
      <c r="F375" s="164">
        <v>-359402.49406574498</v>
      </c>
      <c r="G375" s="164">
        <v>-353076.51409480098</v>
      </c>
      <c r="H375" s="164">
        <v>-345706.95877288998</v>
      </c>
      <c r="I375" s="164">
        <v>-338671.75926522497</v>
      </c>
      <c r="J375" s="164">
        <v>-331672.14795280498</v>
      </c>
      <c r="K375" s="164">
        <v>-325294.964405309</v>
      </c>
      <c r="L375" s="164">
        <v>-316815.05017747299</v>
      </c>
      <c r="M375" s="164">
        <v>-309049.35410709103</v>
      </c>
      <c r="N375" s="164">
        <v>-309049.35410709103</v>
      </c>
    </row>
    <row r="376" spans="1:14" x14ac:dyDescent="0.2">
      <c r="A376" s="30" t="s">
        <v>4325</v>
      </c>
      <c r="B376" s="164">
        <v>-116740153.638165</v>
      </c>
      <c r="C376" s="164">
        <v>-114978978.425071</v>
      </c>
      <c r="D376" s="164">
        <v>-113164283.162954</v>
      </c>
      <c r="E376" s="164">
        <v>-111453263.30589201</v>
      </c>
      <c r="F376" s="164">
        <v>-110031397.95515899</v>
      </c>
      <c r="G376" s="164">
        <v>-108756279.481755</v>
      </c>
      <c r="H376" s="164">
        <v>-107289028.800405</v>
      </c>
      <c r="I376" s="164">
        <v>-105994111.13356499</v>
      </c>
      <c r="J376" s="164">
        <v>-104571815.029594</v>
      </c>
      <c r="K376" s="164">
        <v>-102889144.828357</v>
      </c>
      <c r="L376" s="164">
        <v>-100943929.57551099</v>
      </c>
      <c r="M376" s="164">
        <v>-97131803.143940702</v>
      </c>
      <c r="N376" s="164">
        <v>-97131803.143940702</v>
      </c>
    </row>
    <row r="377" spans="1:14" x14ac:dyDescent="0.2">
      <c r="A377" s="27" t="s">
        <v>4326</v>
      </c>
      <c r="B377" s="164">
        <v>-19176551.106731601</v>
      </c>
      <c r="C377" s="164">
        <v>-17205085.971587401</v>
      </c>
      <c r="D377" s="164">
        <v>-15216775.2480797</v>
      </c>
      <c r="E377" s="164">
        <v>-13252773.497168001</v>
      </c>
      <c r="F377" s="164">
        <v>-11329431.744491801</v>
      </c>
      <c r="G377" s="164">
        <v>-9444210.8261003196</v>
      </c>
      <c r="H377" s="164">
        <v>-7536256.3840608699</v>
      </c>
      <c r="I377" s="164">
        <v>-5643754.6583861997</v>
      </c>
      <c r="J377" s="164">
        <v>-3757660.2779185101</v>
      </c>
      <c r="K377" s="164">
        <v>-1880218.0676105199</v>
      </c>
      <c r="L377" s="164">
        <v>0</v>
      </c>
      <c r="M377" s="164">
        <v>0</v>
      </c>
      <c r="N377" s="164">
        <v>0</v>
      </c>
    </row>
    <row r="378" spans="1:14" x14ac:dyDescent="0.2">
      <c r="A378" s="27" t="s">
        <v>4327</v>
      </c>
      <c r="B378" s="164">
        <v>0</v>
      </c>
      <c r="C378" s="164">
        <v>0</v>
      </c>
      <c r="D378" s="164">
        <v>0</v>
      </c>
      <c r="E378" s="164">
        <v>0</v>
      </c>
      <c r="F378" s="164">
        <v>0</v>
      </c>
      <c r="G378" s="164">
        <v>0</v>
      </c>
      <c r="H378" s="164">
        <v>0</v>
      </c>
      <c r="I378" s="164">
        <v>0</v>
      </c>
      <c r="J378" s="164">
        <v>0</v>
      </c>
      <c r="K378" s="164">
        <v>0</v>
      </c>
      <c r="L378" s="164">
        <v>0</v>
      </c>
      <c r="M378" s="164">
        <v>0</v>
      </c>
      <c r="N378" s="164">
        <v>0</v>
      </c>
    </row>
    <row r="379" spans="1:14" x14ac:dyDescent="0.2">
      <c r="A379" s="27" t="s">
        <v>4328</v>
      </c>
      <c r="B379" s="164">
        <v>-1477908.3203026799</v>
      </c>
      <c r="C379" s="164">
        <v>-1459717.9742995501</v>
      </c>
      <c r="D379" s="164">
        <v>-1442241.6554828701</v>
      </c>
      <c r="E379" s="164">
        <v>-1419026.2148673499</v>
      </c>
      <c r="F379" s="164">
        <v>-1418425.0668736901</v>
      </c>
      <c r="G379" s="164">
        <v>-1424387.9894614399</v>
      </c>
      <c r="H379" s="164">
        <v>-1432366.1053007799</v>
      </c>
      <c r="I379" s="164">
        <v>-1436905.05958583</v>
      </c>
      <c r="J379" s="164">
        <v>-1440973.01803424</v>
      </c>
      <c r="K379" s="164">
        <v>-1343203.10657356</v>
      </c>
      <c r="L379" s="164">
        <v>-1233654.98940332</v>
      </c>
      <c r="M379" s="164">
        <v>-1128115.9456207601</v>
      </c>
      <c r="N379" s="164">
        <v>-1128115.9456207601</v>
      </c>
    </row>
    <row r="380" spans="1:14" x14ac:dyDescent="0.2">
      <c r="A380" s="27" t="s">
        <v>4329</v>
      </c>
      <c r="B380" s="164">
        <v>0</v>
      </c>
      <c r="C380" s="164">
        <v>0</v>
      </c>
      <c r="D380" s="164">
        <v>0</v>
      </c>
      <c r="E380" s="164">
        <v>0</v>
      </c>
      <c r="F380" s="164">
        <v>0</v>
      </c>
      <c r="G380" s="164">
        <v>0</v>
      </c>
      <c r="H380" s="164">
        <v>0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0</v>
      </c>
    </row>
    <row r="381" spans="1:14" x14ac:dyDescent="0.2">
      <c r="A381" s="27" t="s">
        <v>4330</v>
      </c>
      <c r="B381" s="164">
        <v>0</v>
      </c>
      <c r="C381" s="164">
        <v>0</v>
      </c>
      <c r="D381" s="164">
        <v>0</v>
      </c>
      <c r="E381" s="164">
        <v>0</v>
      </c>
      <c r="F381" s="164">
        <v>0</v>
      </c>
      <c r="G381" s="164">
        <v>0</v>
      </c>
      <c r="H381" s="164">
        <v>0</v>
      </c>
      <c r="I381" s="164">
        <v>0</v>
      </c>
      <c r="J381" s="164">
        <v>0</v>
      </c>
      <c r="K381" s="164">
        <v>0</v>
      </c>
      <c r="L381" s="164">
        <v>0</v>
      </c>
      <c r="M381" s="164">
        <v>0</v>
      </c>
      <c r="N381" s="164">
        <v>0</v>
      </c>
    </row>
    <row r="382" spans="1:14" x14ac:dyDescent="0.2">
      <c r="A382" s="27" t="s">
        <v>4331</v>
      </c>
      <c r="B382" s="164">
        <v>0</v>
      </c>
      <c r="C382" s="164">
        <v>0</v>
      </c>
      <c r="D382" s="164">
        <v>0</v>
      </c>
      <c r="E382" s="164">
        <v>0</v>
      </c>
      <c r="F382" s="164">
        <v>0</v>
      </c>
      <c r="G382" s="164">
        <v>0</v>
      </c>
      <c r="H382" s="164">
        <v>0</v>
      </c>
      <c r="I382" s="164">
        <v>0</v>
      </c>
      <c r="J382" s="164">
        <v>0</v>
      </c>
      <c r="K382" s="164">
        <v>0</v>
      </c>
      <c r="L382" s="164">
        <v>0</v>
      </c>
      <c r="M382" s="164">
        <v>0</v>
      </c>
      <c r="N382" s="164">
        <v>0</v>
      </c>
    </row>
    <row r="383" spans="1:14" x14ac:dyDescent="0.2">
      <c r="A383" s="27" t="s">
        <v>4332</v>
      </c>
      <c r="B383" s="164">
        <v>-848438.061856371</v>
      </c>
      <c r="C383" s="164">
        <v>-838401.12154828198</v>
      </c>
      <c r="D383" s="164">
        <v>-835511.52343886998</v>
      </c>
      <c r="E383" s="164">
        <v>-830096.03539900796</v>
      </c>
      <c r="F383" s="164">
        <v>-828975.85421965504</v>
      </c>
      <c r="G383" s="164">
        <v>-849146.21206369298</v>
      </c>
      <c r="H383" s="164">
        <v>-858149.48652951</v>
      </c>
      <c r="I383" s="164">
        <v>-867535.68857994396</v>
      </c>
      <c r="J383" s="164">
        <v>-876308.22613121697</v>
      </c>
      <c r="K383" s="164">
        <v>-882230.54408419004</v>
      </c>
      <c r="L383" s="164">
        <v>-883293.493036706</v>
      </c>
      <c r="M383" s="164">
        <v>-900233.27749039303</v>
      </c>
      <c r="N383" s="164">
        <v>-900233.27749039303</v>
      </c>
    </row>
    <row r="384" spans="1:14" x14ac:dyDescent="0.2">
      <c r="A384" s="30" t="s">
        <v>4333</v>
      </c>
      <c r="B384" s="164">
        <v>-21502897.4888907</v>
      </c>
      <c r="C384" s="164">
        <v>-19503205.067435302</v>
      </c>
      <c r="D384" s="164">
        <v>-17494528.427001402</v>
      </c>
      <c r="E384" s="164">
        <v>-15501895.7474344</v>
      </c>
      <c r="F384" s="164">
        <v>-13576832.665585101</v>
      </c>
      <c r="G384" s="164">
        <v>-11717745.027625401</v>
      </c>
      <c r="H384" s="164">
        <v>-9826771.9758911598</v>
      </c>
      <c r="I384" s="164">
        <v>-7948195.4065519804</v>
      </c>
      <c r="J384" s="164">
        <v>-6074941.5220839698</v>
      </c>
      <c r="K384" s="164">
        <v>-4105651.7182682701</v>
      </c>
      <c r="L384" s="164">
        <v>-2116948.48244002</v>
      </c>
      <c r="M384" s="164">
        <v>-2028349.2231111601</v>
      </c>
      <c r="N384" s="164">
        <v>-2028349.2231111601</v>
      </c>
    </row>
    <row r="385" spans="1:14" x14ac:dyDescent="0.2">
      <c r="A385" s="27" t="s">
        <v>4334</v>
      </c>
      <c r="B385" s="164">
        <v>0</v>
      </c>
      <c r="C385" s="164">
        <v>0</v>
      </c>
      <c r="D385" s="164">
        <v>0</v>
      </c>
      <c r="E385" s="164">
        <v>0</v>
      </c>
      <c r="F385" s="164">
        <v>0</v>
      </c>
      <c r="G385" s="164">
        <v>0</v>
      </c>
      <c r="H385" s="164">
        <v>0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0</v>
      </c>
    </row>
    <row r="386" spans="1:14" x14ac:dyDescent="0.2">
      <c r="A386" s="27" t="s">
        <v>4335</v>
      </c>
      <c r="B386" s="164">
        <v>0</v>
      </c>
      <c r="C386" s="164">
        <v>0</v>
      </c>
      <c r="D386" s="164">
        <v>0</v>
      </c>
      <c r="E386" s="164">
        <v>0</v>
      </c>
      <c r="F386" s="164">
        <v>0</v>
      </c>
      <c r="G386" s="164">
        <v>0</v>
      </c>
      <c r="H386" s="164">
        <v>0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</row>
    <row r="387" spans="1:14" x14ac:dyDescent="0.2">
      <c r="A387" s="30" t="s">
        <v>4336</v>
      </c>
      <c r="B387" s="164">
        <v>0</v>
      </c>
      <c r="C387" s="164">
        <v>0</v>
      </c>
      <c r="D387" s="164">
        <v>0</v>
      </c>
      <c r="E387" s="164">
        <v>0</v>
      </c>
      <c r="F387" s="164">
        <v>0</v>
      </c>
      <c r="G387" s="164">
        <v>0</v>
      </c>
      <c r="H387" s="164">
        <v>0</v>
      </c>
      <c r="I387" s="164">
        <v>0</v>
      </c>
      <c r="J387" s="164">
        <v>0</v>
      </c>
      <c r="K387" s="164">
        <v>0</v>
      </c>
      <c r="L387" s="164">
        <v>0</v>
      </c>
      <c r="M387" s="164">
        <v>0</v>
      </c>
      <c r="N387" s="164">
        <v>0</v>
      </c>
    </row>
    <row r="388" spans="1:14" x14ac:dyDescent="0.2">
      <c r="A388" s="27" t="s">
        <v>4337</v>
      </c>
      <c r="B388" s="164">
        <v>0</v>
      </c>
      <c r="C388" s="164">
        <v>0</v>
      </c>
      <c r="D388" s="164">
        <v>0</v>
      </c>
      <c r="E388" s="164">
        <v>0</v>
      </c>
      <c r="F388" s="164">
        <v>0</v>
      </c>
      <c r="G388" s="164">
        <v>0</v>
      </c>
      <c r="H388" s="164">
        <v>0</v>
      </c>
      <c r="I388" s="164">
        <v>0</v>
      </c>
      <c r="J388" s="164">
        <v>0</v>
      </c>
      <c r="K388" s="164">
        <v>0</v>
      </c>
      <c r="L388" s="164">
        <v>0</v>
      </c>
      <c r="M388" s="164">
        <v>0</v>
      </c>
      <c r="N388" s="164">
        <v>0</v>
      </c>
    </row>
    <row r="389" spans="1:14" x14ac:dyDescent="0.2">
      <c r="A389" s="27" t="s">
        <v>4338</v>
      </c>
      <c r="B389" s="164">
        <v>0</v>
      </c>
      <c r="C389" s="164">
        <v>0</v>
      </c>
      <c r="D389" s="164">
        <v>0</v>
      </c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</row>
    <row r="390" spans="1:14" x14ac:dyDescent="0.2">
      <c r="A390" s="27" t="s">
        <v>4339</v>
      </c>
      <c r="B390" s="164">
        <v>-31749939.522307601</v>
      </c>
      <c r="C390" s="164">
        <v>-31426679.546923</v>
      </c>
      <c r="D390" s="164">
        <v>-31098104.939230699</v>
      </c>
      <c r="E390" s="164">
        <v>-30769480.853076901</v>
      </c>
      <c r="F390" s="164">
        <v>-30439358.1584615</v>
      </c>
      <c r="G390" s="164">
        <v>-30109108.020769201</v>
      </c>
      <c r="H390" s="164">
        <v>-29776872.488461498</v>
      </c>
      <c r="I390" s="164">
        <v>-29442871.446153801</v>
      </c>
      <c r="J390" s="164">
        <v>-28499888.129999999</v>
      </c>
      <c r="K390" s="164">
        <v>-27911085.2515384</v>
      </c>
      <c r="L390" s="164">
        <v>-27320912.451538399</v>
      </c>
      <c r="M390" s="164">
        <v>-26731362.963076901</v>
      </c>
      <c r="N390" s="164">
        <v>-26731362.963076901</v>
      </c>
    </row>
    <row r="391" spans="1:14" x14ac:dyDescent="0.2">
      <c r="A391" s="27" t="s">
        <v>4340</v>
      </c>
      <c r="B391" s="164">
        <v>-354060111.84922999</v>
      </c>
      <c r="C391" s="164">
        <v>-348218462.953076</v>
      </c>
      <c r="D391" s="164">
        <v>-342446518.122307</v>
      </c>
      <c r="E391" s="164">
        <v>-337435993.53076899</v>
      </c>
      <c r="F391" s="164">
        <v>-332566696.61846101</v>
      </c>
      <c r="G391" s="164">
        <v>-328182466.20384598</v>
      </c>
      <c r="H391" s="164">
        <v>-323622459.79230702</v>
      </c>
      <c r="I391" s="164">
        <v>-319105616.35615301</v>
      </c>
      <c r="J391" s="164">
        <v>-314568707.74846101</v>
      </c>
      <c r="K391" s="164">
        <v>-310353536.37076902</v>
      </c>
      <c r="L391" s="164">
        <v>-305182927.76923001</v>
      </c>
      <c r="M391" s="164">
        <v>-298892451.29000002</v>
      </c>
      <c r="N391" s="164">
        <v>-298892451.29000002</v>
      </c>
    </row>
    <row r="392" spans="1:14" x14ac:dyDescent="0.2">
      <c r="A392" s="30" t="s">
        <v>4341</v>
      </c>
      <c r="B392" s="164">
        <v>-385810051.37153798</v>
      </c>
      <c r="C392" s="164">
        <v>-379645142.5</v>
      </c>
      <c r="D392" s="164">
        <v>-373544623.06153798</v>
      </c>
      <c r="E392" s="164">
        <v>-368205474.38384598</v>
      </c>
      <c r="F392" s="164">
        <v>-363006054.776923</v>
      </c>
      <c r="G392" s="164">
        <v>-358291574.22461498</v>
      </c>
      <c r="H392" s="164">
        <v>-353399332.28076899</v>
      </c>
      <c r="I392" s="164">
        <v>-348548487.80230701</v>
      </c>
      <c r="J392" s="164">
        <v>-343068595.878461</v>
      </c>
      <c r="K392" s="164">
        <v>-338264621.622307</v>
      </c>
      <c r="L392" s="164">
        <v>-332503840.22076899</v>
      </c>
      <c r="M392" s="164">
        <v>-325623814.25307602</v>
      </c>
      <c r="N392" s="164">
        <v>-325623814.25307602</v>
      </c>
    </row>
    <row r="393" spans="1:14" x14ac:dyDescent="0.2">
      <c r="A393" s="30" t="s">
        <v>4342</v>
      </c>
      <c r="B393" s="164">
        <v>-907392500.95897603</v>
      </c>
      <c r="C393" s="164">
        <v>-892467791.78730202</v>
      </c>
      <c r="D393" s="164">
        <v>-876533851.67335796</v>
      </c>
      <c r="E393" s="164">
        <v>-860228307.402192</v>
      </c>
      <c r="F393" s="164">
        <v>-843441810.14848006</v>
      </c>
      <c r="G393" s="164">
        <v>-829444604.02287304</v>
      </c>
      <c r="H393" s="164">
        <v>-815005178.397771</v>
      </c>
      <c r="I393" s="164">
        <v>-801033502.08164203</v>
      </c>
      <c r="J393" s="164">
        <v>-792390204.75666499</v>
      </c>
      <c r="K393" s="164">
        <v>-784239622.94473803</v>
      </c>
      <c r="L393" s="164">
        <v>-775295766.59548199</v>
      </c>
      <c r="M393" s="164">
        <v>-757323732.85689199</v>
      </c>
      <c r="N393" s="164">
        <v>-757323732.85689199</v>
      </c>
    </row>
    <row r="394" spans="1:14" x14ac:dyDescent="0.2">
      <c r="A394" s="27" t="s">
        <v>4343</v>
      </c>
    </row>
    <row r="395" spans="1:14" x14ac:dyDescent="0.2">
      <c r="A395" s="27" t="s">
        <v>4344</v>
      </c>
    </row>
    <row r="396" spans="1:14" x14ac:dyDescent="0.2">
      <c r="A396" s="27" t="s">
        <v>4345</v>
      </c>
      <c r="B396" s="164">
        <v>-396.00601413563197</v>
      </c>
      <c r="C396" s="164">
        <v>-396.33617017928998</v>
      </c>
      <c r="D396" s="164">
        <v>-395.918726576349</v>
      </c>
      <c r="E396" s="164">
        <v>-1448.4921969745701</v>
      </c>
      <c r="F396" s="164">
        <v>-1450.4372847781799</v>
      </c>
      <c r="G396" s="164">
        <v>-1456.7309833458301</v>
      </c>
      <c r="H396" s="164">
        <v>-1458.9082633020901</v>
      </c>
      <c r="I396" s="164">
        <v>-1462.63133559585</v>
      </c>
      <c r="J396" s="164">
        <v>-1466.69002475395</v>
      </c>
      <c r="K396" s="164">
        <v>-1473.76773409465</v>
      </c>
      <c r="L396" s="164">
        <v>-1471.43527504948</v>
      </c>
      <c r="M396" s="164">
        <v>-1478.14460826292</v>
      </c>
      <c r="N396" s="164">
        <v>-1478.14460826292</v>
      </c>
    </row>
    <row r="397" spans="1:14" x14ac:dyDescent="0.2">
      <c r="A397" s="27" t="s">
        <v>4346</v>
      </c>
      <c r="B397" s="164">
        <v>0</v>
      </c>
      <c r="C397" s="164">
        <v>0</v>
      </c>
      <c r="D397" s="164">
        <v>0</v>
      </c>
      <c r="E397" s="164">
        <v>0</v>
      </c>
      <c r="F397" s="164">
        <v>0</v>
      </c>
      <c r="G397" s="164">
        <v>0</v>
      </c>
      <c r="H397" s="164">
        <v>0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</row>
    <row r="398" spans="1:14" x14ac:dyDescent="0.2">
      <c r="A398" s="27" t="s">
        <v>4347</v>
      </c>
      <c r="B398" s="164">
        <v>-82361766.851815596</v>
      </c>
      <c r="C398" s="164">
        <v>-86678179.133210495</v>
      </c>
      <c r="D398" s="164">
        <v>-87761694.505223095</v>
      </c>
      <c r="E398" s="164">
        <v>-88257255.790064394</v>
      </c>
      <c r="F398" s="164">
        <v>-89111843.907602593</v>
      </c>
      <c r="G398" s="164">
        <v>-90521381.420686796</v>
      </c>
      <c r="H398" s="164">
        <v>-91238751.294563502</v>
      </c>
      <c r="I398" s="164">
        <v>-96020164.6155238</v>
      </c>
      <c r="J398" s="164">
        <v>-103101984.907894</v>
      </c>
      <c r="K398" s="164">
        <v>-94359791.722105503</v>
      </c>
      <c r="L398" s="164">
        <v>-76953500.491328999</v>
      </c>
      <c r="M398" s="164">
        <v>-68942394.986018002</v>
      </c>
      <c r="N398" s="164">
        <v>-68942394.986018002</v>
      </c>
    </row>
    <row r="399" spans="1:14" x14ac:dyDescent="0.2">
      <c r="A399" s="27" t="s">
        <v>4348</v>
      </c>
      <c r="B399" s="164">
        <v>14341.361026762101</v>
      </c>
      <c r="C399" s="164">
        <v>14596.5137500692</v>
      </c>
      <c r="D399" s="164">
        <v>14840.701947854899</v>
      </c>
      <c r="E399" s="164">
        <v>15098.065492306599</v>
      </c>
      <c r="F399" s="164">
        <v>15393.427125121099</v>
      </c>
      <c r="G399" s="164">
        <v>15157.6017240701</v>
      </c>
      <c r="H399" s="164">
        <v>14843.457857826799</v>
      </c>
      <c r="I399" s="164">
        <v>15152.7186917698</v>
      </c>
      <c r="J399" s="164">
        <v>15469.0588370555</v>
      </c>
      <c r="K399" s="164">
        <v>15770.2074818563</v>
      </c>
      <c r="L399" s="164">
        <v>15822.484410286001</v>
      </c>
      <c r="M399" s="164">
        <v>15349.529629275399</v>
      </c>
      <c r="N399" s="164">
        <v>15349.529629275399</v>
      </c>
    </row>
    <row r="400" spans="1:14" x14ac:dyDescent="0.2">
      <c r="A400" s="27" t="s">
        <v>4349</v>
      </c>
      <c r="B400" s="164">
        <v>3910.3415490830998</v>
      </c>
      <c r="C400" s="164">
        <v>6028.2035124887398</v>
      </c>
      <c r="D400" s="164">
        <v>8198.2908281122709</v>
      </c>
      <c r="E400" s="164">
        <v>10381.704414715199</v>
      </c>
      <c r="F400" s="164">
        <v>12639.6370650432</v>
      </c>
      <c r="G400" s="164">
        <v>14101.158376420201</v>
      </c>
      <c r="H400" s="164">
        <v>15527.5155475788</v>
      </c>
      <c r="I400" s="164">
        <v>17846.725867994301</v>
      </c>
      <c r="J400" s="164">
        <v>23788.355268849002</v>
      </c>
      <c r="K400" s="164">
        <v>29813.345550923899</v>
      </c>
      <c r="L400" s="164">
        <v>35677.001790341099</v>
      </c>
      <c r="M400" s="164">
        <v>40969.249630665698</v>
      </c>
      <c r="N400" s="164">
        <v>40969.249630665698</v>
      </c>
    </row>
    <row r="401" spans="1:14" x14ac:dyDescent="0.2">
      <c r="A401" s="27" t="s">
        <v>4350</v>
      </c>
      <c r="B401" s="164">
        <v>-165801634.21578899</v>
      </c>
      <c r="C401" s="164">
        <v>-167053006.83913699</v>
      </c>
      <c r="D401" s="164">
        <v>-168985605.19689199</v>
      </c>
      <c r="E401" s="164">
        <v>-173531900.79165399</v>
      </c>
      <c r="F401" s="164">
        <v>-176420511.31450501</v>
      </c>
      <c r="G401" s="164">
        <v>-176490113.44295099</v>
      </c>
      <c r="H401" s="164">
        <v>-175855649.938025</v>
      </c>
      <c r="I401" s="164">
        <v>-177928172.042317</v>
      </c>
      <c r="J401" s="164">
        <v>-180512576.779697</v>
      </c>
      <c r="K401" s="164">
        <v>-184879368.24689099</v>
      </c>
      <c r="L401" s="164">
        <v>-190738567.637981</v>
      </c>
      <c r="M401" s="164">
        <v>-192418754.22684401</v>
      </c>
      <c r="N401" s="164">
        <v>-192418754.22684401</v>
      </c>
    </row>
    <row r="402" spans="1:14" x14ac:dyDescent="0.2">
      <c r="A402" s="27" t="s">
        <v>4351</v>
      </c>
      <c r="B402" s="164">
        <v>0</v>
      </c>
      <c r="C402" s="164">
        <v>0</v>
      </c>
      <c r="D402" s="164">
        <v>0</v>
      </c>
      <c r="E402" s="164">
        <v>0</v>
      </c>
      <c r="F402" s="164">
        <v>0</v>
      </c>
      <c r="G402" s="164">
        <v>0</v>
      </c>
      <c r="H402" s="164">
        <v>0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</row>
    <row r="403" spans="1:14" x14ac:dyDescent="0.2">
      <c r="A403" s="27" t="s">
        <v>4352</v>
      </c>
      <c r="B403" s="164">
        <v>0</v>
      </c>
      <c r="C403" s="164">
        <v>0</v>
      </c>
      <c r="D403" s="164">
        <v>0</v>
      </c>
      <c r="E403" s="164">
        <v>0</v>
      </c>
      <c r="F403" s="164">
        <v>0</v>
      </c>
      <c r="G403" s="164">
        <v>0</v>
      </c>
      <c r="H403" s="164">
        <v>0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</row>
    <row r="404" spans="1:14" x14ac:dyDescent="0.2">
      <c r="A404" s="27" t="s">
        <v>4353</v>
      </c>
      <c r="B404" s="164">
        <v>-145869.88154241399</v>
      </c>
      <c r="C404" s="164">
        <v>-164133.102066839</v>
      </c>
      <c r="D404" s="164">
        <v>-193291.78529779901</v>
      </c>
      <c r="E404" s="164">
        <v>-203886.02733117601</v>
      </c>
      <c r="F404" s="164">
        <v>-225996.932090396</v>
      </c>
      <c r="G404" s="164">
        <v>-259695.612234278</v>
      </c>
      <c r="H404" s="164">
        <v>-248670.12154004199</v>
      </c>
      <c r="I404" s="164">
        <v>-263442.24636584602</v>
      </c>
      <c r="J404" s="164">
        <v>-280789.46867837798</v>
      </c>
      <c r="K404" s="164">
        <v>-264790.85152639198</v>
      </c>
      <c r="L404" s="164">
        <v>-273357.070004131</v>
      </c>
      <c r="M404" s="164">
        <v>-281573.549154129</v>
      </c>
      <c r="N404" s="164">
        <v>-281573.549154129</v>
      </c>
    </row>
    <row r="405" spans="1:14" x14ac:dyDescent="0.2">
      <c r="A405" s="27" t="s">
        <v>4354</v>
      </c>
      <c r="B405" s="164">
        <v>-1296636.67616135</v>
      </c>
      <c r="C405" s="164">
        <v>-1307981.02438889</v>
      </c>
      <c r="D405" s="164">
        <v>-1148054.6007912301</v>
      </c>
      <c r="E405" s="164">
        <v>-1164248.05475172</v>
      </c>
      <c r="F405" s="164">
        <v>-1185985.26346332</v>
      </c>
      <c r="G405" s="164">
        <v>-1196083.44224598</v>
      </c>
      <c r="H405" s="164">
        <v>-1191370.7382251699</v>
      </c>
      <c r="I405" s="164">
        <v>-1177790.2520802401</v>
      </c>
      <c r="J405" s="164">
        <v>-1108079.2860339801</v>
      </c>
      <c r="K405" s="164">
        <v>-983414.16079686198</v>
      </c>
      <c r="L405" s="164">
        <v>-889571.05847568403</v>
      </c>
      <c r="M405" s="164">
        <v>-797094.74399009498</v>
      </c>
      <c r="N405" s="164">
        <v>-797094.74399009498</v>
      </c>
    </row>
    <row r="406" spans="1:14" x14ac:dyDescent="0.2">
      <c r="A406" s="27" t="s">
        <v>4355</v>
      </c>
      <c r="B406" s="164">
        <v>1322.37959162779</v>
      </c>
      <c r="C406" s="164">
        <v>15236.4977480712</v>
      </c>
      <c r="D406" s="164">
        <v>15525.061627438799</v>
      </c>
      <c r="E406" s="164">
        <v>15897.667298385701</v>
      </c>
      <c r="F406" s="164">
        <v>16347.005389006201</v>
      </c>
      <c r="G406" s="164">
        <v>26995.9761045948</v>
      </c>
      <c r="H406" s="164">
        <v>24407.631543634601</v>
      </c>
      <c r="I406" s="164">
        <v>24814.0928264418</v>
      </c>
      <c r="J406" s="164">
        <v>25099.924772265698</v>
      </c>
      <c r="K406" s="164">
        <v>25387.802931172799</v>
      </c>
      <c r="L406" s="164">
        <v>25456.443184611398</v>
      </c>
      <c r="M406" s="164">
        <v>22924.473937959599</v>
      </c>
      <c r="N406" s="164">
        <v>22924.473937959599</v>
      </c>
    </row>
    <row r="407" spans="1:14" x14ac:dyDescent="0.2">
      <c r="A407" s="27" t="s">
        <v>4356</v>
      </c>
      <c r="B407" s="164">
        <v>2990.6869953933601</v>
      </c>
      <c r="C407" s="164">
        <v>4708.4859124259901</v>
      </c>
      <c r="D407" s="164">
        <v>4855.8882548115898</v>
      </c>
      <c r="E407" s="164">
        <v>5024.2685280620199</v>
      </c>
      <c r="F407" s="164">
        <v>5133.9428472436202</v>
      </c>
      <c r="G407" s="164">
        <v>6456.7164159943904</v>
      </c>
      <c r="H407" s="164">
        <v>6181.3945123246203</v>
      </c>
      <c r="I407" s="164">
        <v>6301.0986459173</v>
      </c>
      <c r="J407" s="164">
        <v>6439.0849788949699</v>
      </c>
      <c r="K407" s="164">
        <v>6584.1165033744201</v>
      </c>
      <c r="L407" s="164">
        <v>6670.0717099328003</v>
      </c>
      <c r="M407" s="164">
        <v>6409.0703086312596</v>
      </c>
      <c r="N407" s="164">
        <v>6409.0703086312596</v>
      </c>
    </row>
    <row r="408" spans="1:14" x14ac:dyDescent="0.2">
      <c r="A408" s="27" t="s">
        <v>4357</v>
      </c>
      <c r="B408" s="164">
        <v>363.83153846153698</v>
      </c>
      <c r="C408" s="164">
        <v>11829.6353846153</v>
      </c>
      <c r="D408" s="164">
        <v>11822.783846153799</v>
      </c>
      <c r="E408" s="164">
        <v>11808.481538461499</v>
      </c>
      <c r="F408" s="164">
        <v>11794.0984615384</v>
      </c>
      <c r="G408" s="164">
        <v>11779.692307692299</v>
      </c>
      <c r="H408" s="164">
        <v>-11712.7561538461</v>
      </c>
      <c r="I408" s="164">
        <v>-11676.4084615384</v>
      </c>
      <c r="J408" s="164">
        <v>-11622.1015384615</v>
      </c>
      <c r="K408" s="164">
        <v>-7381.4538461538395</v>
      </c>
      <c r="L408" s="164">
        <v>7870.4684615384604</v>
      </c>
      <c r="M408" s="164">
        <v>23645.101538461498</v>
      </c>
      <c r="N408" s="164">
        <v>23645.101538461498</v>
      </c>
    </row>
    <row r="409" spans="1:14" x14ac:dyDescent="0.2">
      <c r="A409" s="27" t="s">
        <v>4358</v>
      </c>
      <c r="B409" s="164">
        <v>0</v>
      </c>
      <c r="C409" s="164">
        <v>0</v>
      </c>
      <c r="D409" s="164">
        <v>0</v>
      </c>
      <c r="E409" s="164">
        <v>0</v>
      </c>
      <c r="F409" s="164">
        <v>0</v>
      </c>
      <c r="G409" s="164">
        <v>0</v>
      </c>
      <c r="H409" s="164">
        <v>0</v>
      </c>
      <c r="I409" s="164">
        <v>0</v>
      </c>
      <c r="J409" s="164">
        <v>0</v>
      </c>
      <c r="K409" s="164">
        <v>0</v>
      </c>
      <c r="L409" s="164">
        <v>0</v>
      </c>
      <c r="M409" s="164">
        <v>0</v>
      </c>
      <c r="N409" s="164">
        <v>0</v>
      </c>
    </row>
    <row r="410" spans="1:14" x14ac:dyDescent="0.2">
      <c r="A410" s="27" t="s">
        <v>4359</v>
      </c>
      <c r="B410" s="164">
        <v>0</v>
      </c>
      <c r="C410" s="164">
        <v>0</v>
      </c>
      <c r="D410" s="164">
        <v>0</v>
      </c>
      <c r="E410" s="164">
        <v>0</v>
      </c>
      <c r="F410" s="164">
        <v>0</v>
      </c>
      <c r="G410" s="164">
        <v>0</v>
      </c>
      <c r="H410" s="164">
        <v>0</v>
      </c>
      <c r="I410" s="164">
        <v>0</v>
      </c>
      <c r="J410" s="164">
        <v>0</v>
      </c>
      <c r="K410" s="164">
        <v>0</v>
      </c>
      <c r="L410" s="164">
        <v>0</v>
      </c>
      <c r="M410" s="164">
        <v>0</v>
      </c>
      <c r="N410" s="164">
        <v>0</v>
      </c>
    </row>
    <row r="411" spans="1:14" x14ac:dyDescent="0.2">
      <c r="A411" s="27" t="s">
        <v>4360</v>
      </c>
      <c r="B411" s="164">
        <v>-37760611.6370425</v>
      </c>
      <c r="C411" s="164">
        <v>-36483379.950132497</v>
      </c>
      <c r="D411" s="164">
        <v>-37284018.965648398</v>
      </c>
      <c r="E411" s="164">
        <v>-36807380.664707802</v>
      </c>
      <c r="F411" s="164">
        <v>-35497135.155168802</v>
      </c>
      <c r="G411" s="164">
        <v>-35649842.7229679</v>
      </c>
      <c r="H411" s="164">
        <v>-35888297.842853203</v>
      </c>
      <c r="I411" s="164">
        <v>-33408315.220376998</v>
      </c>
      <c r="J411" s="164">
        <v>-35380041.143096</v>
      </c>
      <c r="K411" s="164">
        <v>-34464613.5013749</v>
      </c>
      <c r="L411" s="164">
        <v>-41558340.371132098</v>
      </c>
      <c r="M411" s="164">
        <v>-35112455.681538202</v>
      </c>
      <c r="N411" s="164">
        <v>-35112455.681538202</v>
      </c>
    </row>
    <row r="412" spans="1:14" x14ac:dyDescent="0.2">
      <c r="A412" s="27" t="s">
        <v>4361</v>
      </c>
      <c r="B412" s="164">
        <v>70.097689927493406</v>
      </c>
      <c r="C412" s="164">
        <v>68.662579682971497</v>
      </c>
      <c r="D412" s="164">
        <v>66.810075151481598</v>
      </c>
      <c r="E412" s="164">
        <v>66.764822367702607</v>
      </c>
      <c r="F412" s="164">
        <v>66.854476590189094</v>
      </c>
      <c r="G412" s="164">
        <v>67.144569742076897</v>
      </c>
      <c r="H412" s="164">
        <v>-1639.0392233465</v>
      </c>
      <c r="I412" s="164">
        <v>-1643.2219822452701</v>
      </c>
      <c r="J412" s="164">
        <v>-1647.78179652066</v>
      </c>
      <c r="K412" s="164">
        <v>-1655.73338848341</v>
      </c>
      <c r="L412" s="164">
        <v>-1653.1129414285499</v>
      </c>
      <c r="M412" s="164">
        <v>0</v>
      </c>
      <c r="N412" s="164">
        <v>0</v>
      </c>
    </row>
    <row r="413" spans="1:14" x14ac:dyDescent="0.2">
      <c r="A413" s="27" t="s">
        <v>4362</v>
      </c>
      <c r="B413" s="164">
        <v>0</v>
      </c>
      <c r="C413" s="164">
        <v>0</v>
      </c>
      <c r="D413" s="164">
        <v>0</v>
      </c>
      <c r="E413" s="164">
        <v>0</v>
      </c>
      <c r="F413" s="164">
        <v>0</v>
      </c>
      <c r="G413" s="164">
        <v>0</v>
      </c>
      <c r="H413" s="164">
        <v>0</v>
      </c>
      <c r="I413" s="164">
        <v>0</v>
      </c>
      <c r="J413" s="164">
        <v>0</v>
      </c>
      <c r="K413" s="164">
        <v>0</v>
      </c>
      <c r="L413" s="164">
        <v>0</v>
      </c>
      <c r="M413" s="164">
        <v>0</v>
      </c>
      <c r="N413" s="164">
        <v>0</v>
      </c>
    </row>
    <row r="414" spans="1:14" x14ac:dyDescent="0.2">
      <c r="A414" s="27" t="s">
        <v>4363</v>
      </c>
      <c r="B414" s="164">
        <v>0</v>
      </c>
      <c r="C414" s="164">
        <v>0</v>
      </c>
      <c r="D414" s="164">
        <v>0</v>
      </c>
      <c r="E414" s="164">
        <v>0</v>
      </c>
      <c r="F414" s="164">
        <v>0</v>
      </c>
      <c r="G414" s="164">
        <v>0</v>
      </c>
      <c r="H414" s="164">
        <v>0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</row>
    <row r="415" spans="1:14" x14ac:dyDescent="0.2">
      <c r="A415" s="27" t="s">
        <v>4364</v>
      </c>
      <c r="B415" s="164">
        <v>0</v>
      </c>
      <c r="C415" s="164">
        <v>0</v>
      </c>
      <c r="D415" s="164">
        <v>0</v>
      </c>
      <c r="E415" s="164">
        <v>0</v>
      </c>
      <c r="F415" s="164">
        <v>0</v>
      </c>
      <c r="G415" s="164">
        <v>0</v>
      </c>
      <c r="H415" s="164">
        <v>0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</row>
    <row r="416" spans="1:14" x14ac:dyDescent="0.2">
      <c r="A416" s="27" t="s">
        <v>4365</v>
      </c>
      <c r="B416" s="164">
        <v>-43679699.391259603</v>
      </c>
      <c r="C416" s="164">
        <v>-47554379.907952003</v>
      </c>
      <c r="D416" s="164">
        <v>-44859322.131740801</v>
      </c>
      <c r="E416" s="164">
        <v>-44885914.122802399</v>
      </c>
      <c r="F416" s="164">
        <v>-45281847.527404502</v>
      </c>
      <c r="G416" s="164">
        <v>-45448545.782402903</v>
      </c>
      <c r="H416" s="164">
        <v>-45504296.722645402</v>
      </c>
      <c r="I416" s="164">
        <v>-45616256.829476997</v>
      </c>
      <c r="J416" s="164">
        <v>-45645175.526868701</v>
      </c>
      <c r="K416" s="164">
        <v>-45661982.620737799</v>
      </c>
      <c r="L416" s="164">
        <v>-45376469.082571201</v>
      </c>
      <c r="M416" s="164">
        <v>-45269788.633148</v>
      </c>
      <c r="N416" s="164">
        <v>-45269788.633148</v>
      </c>
    </row>
    <row r="417" spans="1:14" x14ac:dyDescent="0.2">
      <c r="A417" s="27" t="s">
        <v>4366</v>
      </c>
      <c r="B417" s="164">
        <v>-11763904.731096899</v>
      </c>
      <c r="C417" s="164">
        <v>-11790180.0319534</v>
      </c>
      <c r="D417" s="164">
        <v>-11743714.106418701</v>
      </c>
      <c r="E417" s="164">
        <v>-11695946.3755459</v>
      </c>
      <c r="F417" s="164">
        <v>-11410742.5275726</v>
      </c>
      <c r="G417" s="164">
        <v>-10147419.4605304</v>
      </c>
      <c r="H417" s="164">
        <v>-9838320.1569278296</v>
      </c>
      <c r="I417" s="164">
        <v>-9967793.0001916494</v>
      </c>
      <c r="J417" s="164">
        <v>-9298891.6006457899</v>
      </c>
      <c r="K417" s="164">
        <v>-8842634.5575854797</v>
      </c>
      <c r="L417" s="164">
        <v>-8678241.1222083103</v>
      </c>
      <c r="M417" s="164">
        <v>-8792500.9075666796</v>
      </c>
      <c r="N417" s="164">
        <v>-8792500.9075666796</v>
      </c>
    </row>
    <row r="418" spans="1:14" x14ac:dyDescent="0.2">
      <c r="A418" s="27" t="s">
        <v>4367</v>
      </c>
      <c r="B418" s="164">
        <v>-1283823.9505580801</v>
      </c>
      <c r="C418" s="164">
        <v>-1204230.9295574301</v>
      </c>
      <c r="D418" s="164">
        <v>-1144295.9769373001</v>
      </c>
      <c r="E418" s="164">
        <v>-1147170.5691551401</v>
      </c>
      <c r="F418" s="164">
        <v>-1119031.8786908099</v>
      </c>
      <c r="G418" s="164">
        <v>-1045159.1547843</v>
      </c>
      <c r="H418" s="164">
        <v>-964674.33175329003</v>
      </c>
      <c r="I418" s="164">
        <v>-1012985.07364429</v>
      </c>
      <c r="J418" s="164">
        <v>-1031662.38414795</v>
      </c>
      <c r="K418" s="164">
        <v>-1052964.4357581199</v>
      </c>
      <c r="L418" s="164">
        <v>-1055190.1877375699</v>
      </c>
      <c r="M418" s="164">
        <v>-1031874.54747663</v>
      </c>
      <c r="N418" s="164">
        <v>-1031874.54747663</v>
      </c>
    </row>
    <row r="419" spans="1:14" x14ac:dyDescent="0.2">
      <c r="A419" s="27" t="s">
        <v>4368</v>
      </c>
      <c r="B419" s="164">
        <v>0</v>
      </c>
      <c r="C419" s="164">
        <v>0</v>
      </c>
      <c r="D419" s="164">
        <v>0</v>
      </c>
      <c r="E419" s="164">
        <v>0</v>
      </c>
      <c r="F419" s="164">
        <v>0</v>
      </c>
      <c r="G419" s="164">
        <v>0</v>
      </c>
      <c r="H419" s="164">
        <v>0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</row>
    <row r="420" spans="1:14" x14ac:dyDescent="0.2">
      <c r="A420" s="27" t="s">
        <v>4369</v>
      </c>
      <c r="B420" s="164">
        <v>0</v>
      </c>
      <c r="C420" s="164">
        <v>0</v>
      </c>
      <c r="D420" s="164">
        <v>0</v>
      </c>
      <c r="E420" s="164">
        <v>0</v>
      </c>
      <c r="F420" s="164">
        <v>0</v>
      </c>
      <c r="G420" s="164">
        <v>0</v>
      </c>
      <c r="H420" s="164">
        <v>0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</row>
    <row r="421" spans="1:14" x14ac:dyDescent="0.2">
      <c r="A421" s="27" t="s">
        <v>4370</v>
      </c>
      <c r="B421" s="164">
        <v>-2901.7338174344</v>
      </c>
      <c r="C421" s="164">
        <v>-2854.8774858463098</v>
      </c>
      <c r="D421" s="164">
        <v>-2802.6469178970301</v>
      </c>
      <c r="E421" s="164">
        <v>-2751.5582787081898</v>
      </c>
      <c r="F421" s="164">
        <v>-2705.9968072157999</v>
      </c>
      <c r="G421" s="164">
        <v>-2668.2685004559198</v>
      </c>
      <c r="H421" s="164">
        <v>-2622.7125505946901</v>
      </c>
      <c r="I421" s="164">
        <v>-2579.7351327762499</v>
      </c>
      <c r="J421" s="164">
        <v>-2537.08539757982</v>
      </c>
      <c r="K421" s="164">
        <v>-2499.2797854149899</v>
      </c>
      <c r="L421" s="164">
        <v>-2495.3242993454801</v>
      </c>
      <c r="M421" s="164">
        <v>-2506.7022800720401</v>
      </c>
      <c r="N421" s="164">
        <v>-2506.7022800720401</v>
      </c>
    </row>
    <row r="422" spans="1:14" x14ac:dyDescent="0.2">
      <c r="A422" s="27" t="s">
        <v>4371</v>
      </c>
      <c r="B422" s="164">
        <v>-191156.81391066199</v>
      </c>
      <c r="C422" s="164">
        <v>-191316.18416047201</v>
      </c>
      <c r="D422" s="164">
        <v>-191114.67916742299</v>
      </c>
      <c r="E422" s="164">
        <v>-190985.23055905499</v>
      </c>
      <c r="F422" s="164">
        <v>-191241.692446392</v>
      </c>
      <c r="G422" s="164">
        <v>-192071.523269453</v>
      </c>
      <c r="H422" s="164">
        <v>-192358.59993807899</v>
      </c>
      <c r="I422" s="164">
        <v>-192849.49096386199</v>
      </c>
      <c r="J422" s="164">
        <v>-193384.63342872699</v>
      </c>
      <c r="K422" s="164">
        <v>-194317.83690271701</v>
      </c>
      <c r="L422" s="164">
        <v>-194010.29970683801</v>
      </c>
      <c r="M422" s="164">
        <v>-194894.932398226</v>
      </c>
      <c r="N422" s="164">
        <v>-194894.932398226</v>
      </c>
    </row>
    <row r="423" spans="1:14" x14ac:dyDescent="0.2">
      <c r="A423" s="27" t="s">
        <v>4372</v>
      </c>
      <c r="B423" s="164">
        <v>-19800</v>
      </c>
      <c r="C423" s="164">
        <v>-19800</v>
      </c>
      <c r="D423" s="164">
        <v>-19800</v>
      </c>
      <c r="E423" s="164">
        <v>-19800</v>
      </c>
      <c r="F423" s="164">
        <v>-19800</v>
      </c>
      <c r="G423" s="164">
        <v>-19800</v>
      </c>
      <c r="H423" s="164">
        <v>-19800</v>
      </c>
      <c r="I423" s="164">
        <v>-19800</v>
      </c>
      <c r="J423" s="164">
        <v>-19800</v>
      </c>
      <c r="K423" s="164">
        <v>-19800</v>
      </c>
      <c r="L423" s="164">
        <v>-19800</v>
      </c>
      <c r="M423" s="164">
        <v>-19800</v>
      </c>
      <c r="N423" s="164">
        <v>-19800</v>
      </c>
    </row>
    <row r="424" spans="1:14" x14ac:dyDescent="0.2">
      <c r="A424" s="27" t="s">
        <v>4373</v>
      </c>
      <c r="B424" s="164">
        <v>-5527557.1500764396</v>
      </c>
      <c r="C424" s="164">
        <v>-5549625.0567020699</v>
      </c>
      <c r="D424" s="164">
        <v>-5861718.0489836</v>
      </c>
      <c r="E424" s="164">
        <v>-6089173.8247155603</v>
      </c>
      <c r="F424" s="164">
        <v>-6109145.3043921702</v>
      </c>
      <c r="G424" s="164">
        <v>-6069717.8447136702</v>
      </c>
      <c r="H424" s="164">
        <v>-5470423.8476049304</v>
      </c>
      <c r="I424" s="164">
        <v>-4497637.3789231796</v>
      </c>
      <c r="J424" s="164">
        <v>-3708288.1303429902</v>
      </c>
      <c r="K424" s="164">
        <v>-2908720.8203859702</v>
      </c>
      <c r="L424" s="164">
        <v>-2934051.8985003298</v>
      </c>
      <c r="M424" s="164">
        <v>-3053498.04406879</v>
      </c>
      <c r="N424" s="164">
        <v>-3053498.04406879</v>
      </c>
    </row>
    <row r="425" spans="1:14" x14ac:dyDescent="0.2">
      <c r="A425" s="27" t="s">
        <v>4374</v>
      </c>
      <c r="B425" s="164">
        <v>-551689.55625288701</v>
      </c>
      <c r="C425" s="164">
        <v>-552149.50795745396</v>
      </c>
      <c r="D425" s="164">
        <v>-1154080.0954877101</v>
      </c>
      <c r="E425" s="164">
        <v>-1117937.0755155699</v>
      </c>
      <c r="F425" s="164">
        <v>-1119438.2819254701</v>
      </c>
      <c r="G425" s="164">
        <v>-1246152.03055756</v>
      </c>
      <c r="H425" s="164">
        <v>-1098980.14902585</v>
      </c>
      <c r="I425" s="164">
        <v>-1101784.6999679101</v>
      </c>
      <c r="J425" s="164">
        <v>-1214618.13625659</v>
      </c>
      <c r="K425" s="164">
        <v>-1082766.14566579</v>
      </c>
      <c r="L425" s="164">
        <v>-1081052.5054280199</v>
      </c>
      <c r="M425" s="164">
        <v>-1298433.57015472</v>
      </c>
      <c r="N425" s="164">
        <v>-1298433.57015472</v>
      </c>
    </row>
    <row r="426" spans="1:14" x14ac:dyDescent="0.2">
      <c r="A426" s="27" t="s">
        <v>4375</v>
      </c>
      <c r="B426" s="164">
        <v>-383326.94614918402</v>
      </c>
      <c r="C426" s="164">
        <v>-369552.800411287</v>
      </c>
      <c r="D426" s="164">
        <v>-383270.214298898</v>
      </c>
      <c r="E426" s="164">
        <v>-384169.41354124999</v>
      </c>
      <c r="F426" s="164">
        <v>-382520.469543894</v>
      </c>
      <c r="G426" s="164">
        <v>-371340.44415840501</v>
      </c>
      <c r="H426" s="164">
        <v>-375883.61794341699</v>
      </c>
      <c r="I426" s="164">
        <v>-409150.19488770299</v>
      </c>
      <c r="J426" s="164">
        <v>-427694.86874236102</v>
      </c>
      <c r="K426" s="164">
        <v>-422921.11046910199</v>
      </c>
      <c r="L426" s="164">
        <v>-433280.74753474601</v>
      </c>
      <c r="M426" s="164">
        <v>-425289.54415618599</v>
      </c>
      <c r="N426" s="164">
        <v>-425289.54415618599</v>
      </c>
    </row>
    <row r="427" spans="1:14" x14ac:dyDescent="0.2">
      <c r="A427" s="27" t="s">
        <v>4376</v>
      </c>
      <c r="B427" s="164">
        <v>-498648.42563619098</v>
      </c>
      <c r="C427" s="164">
        <v>-496964.638459059</v>
      </c>
      <c r="D427" s="164">
        <v>-503489.59961153002</v>
      </c>
      <c r="E427" s="164">
        <v>-520129.35075838899</v>
      </c>
      <c r="F427" s="164">
        <v>-512295.53368111298</v>
      </c>
      <c r="G427" s="164">
        <v>-701046.30397111503</v>
      </c>
      <c r="H427" s="164">
        <v>-704051.30186213297</v>
      </c>
      <c r="I427" s="164">
        <v>-700928.93811152503</v>
      </c>
      <c r="J427" s="164">
        <v>-700147.13595260202</v>
      </c>
      <c r="K427" s="164">
        <v>-673632.43257153104</v>
      </c>
      <c r="L427" s="164">
        <v>-648380.84671008203</v>
      </c>
      <c r="M427" s="164">
        <v>-631154.95162624703</v>
      </c>
      <c r="N427" s="164">
        <v>-631154.95162624703</v>
      </c>
    </row>
    <row r="428" spans="1:14" x14ac:dyDescent="0.2">
      <c r="A428" s="27" t="s">
        <v>4377</v>
      </c>
      <c r="B428" s="164">
        <v>-4.1020259073376</v>
      </c>
      <c r="C428" s="164">
        <v>-4.1054458267231899</v>
      </c>
      <c r="D428" s="164">
        <v>-4.1011217396815898</v>
      </c>
      <c r="E428" s="164">
        <v>-4.0983439075220502</v>
      </c>
      <c r="F428" s="164">
        <v>1570.98479543337</v>
      </c>
      <c r="G428" s="164">
        <v>1577.8015705263599</v>
      </c>
      <c r="H428" s="164">
        <v>1579.8213771721901</v>
      </c>
      <c r="I428" s="164">
        <v>1583.8530146276701</v>
      </c>
      <c r="J428" s="164">
        <v>1588.2480845964601</v>
      </c>
      <c r="K428" s="164">
        <v>1595.91238865115</v>
      </c>
      <c r="L428" s="164">
        <v>1593.3866173236299</v>
      </c>
      <c r="M428" s="164">
        <v>1600.6520145413799</v>
      </c>
      <c r="N428" s="164">
        <v>1600.6520145413799</v>
      </c>
    </row>
    <row r="429" spans="1:14" x14ac:dyDescent="0.2">
      <c r="A429" s="27" t="s">
        <v>4378</v>
      </c>
      <c r="B429" s="164">
        <v>0</v>
      </c>
      <c r="C429" s="164">
        <v>0</v>
      </c>
      <c r="D429" s="164">
        <v>0</v>
      </c>
      <c r="E429" s="164">
        <v>0</v>
      </c>
      <c r="F429" s="164">
        <v>0</v>
      </c>
      <c r="G429" s="164">
        <v>0</v>
      </c>
      <c r="H429" s="164">
        <v>0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</row>
    <row r="430" spans="1:14" x14ac:dyDescent="0.2">
      <c r="A430" s="27" t="s">
        <v>4379</v>
      </c>
      <c r="B430" s="164">
        <v>-1535543.1375718999</v>
      </c>
      <c r="C430" s="164">
        <v>-1553847.2916097499</v>
      </c>
      <c r="D430" s="164">
        <v>-1368838.1985405299</v>
      </c>
      <c r="E430" s="164">
        <v>-1411666.2896004</v>
      </c>
      <c r="F430" s="164">
        <v>-1650386.9552341199</v>
      </c>
      <c r="G430" s="164">
        <v>-1258788.96655993</v>
      </c>
      <c r="H430" s="164">
        <v>-1249941.0778339501</v>
      </c>
      <c r="I430" s="164">
        <v>-1172581.1098763701</v>
      </c>
      <c r="J430" s="164">
        <v>-1005620.4488503</v>
      </c>
      <c r="K430" s="164">
        <v>-964720.10574916203</v>
      </c>
      <c r="L430" s="164">
        <v>-865236.33461571496</v>
      </c>
      <c r="M430" s="164">
        <v>-825102.42696515506</v>
      </c>
      <c r="N430" s="164">
        <v>-825102.42696515506</v>
      </c>
    </row>
    <row r="431" spans="1:14" x14ac:dyDescent="0.2">
      <c r="A431" s="27" t="s">
        <v>4380</v>
      </c>
      <c r="B431" s="164">
        <v>-198276940.51879999</v>
      </c>
      <c r="C431" s="164">
        <v>-195477843.66268599</v>
      </c>
      <c r="D431" s="164">
        <v>-191030270.544249</v>
      </c>
      <c r="E431" s="164">
        <v>-187301619.40964401</v>
      </c>
      <c r="F431" s="164">
        <v>-183790893.01335001</v>
      </c>
      <c r="G431" s="164">
        <v>-174332702.491368</v>
      </c>
      <c r="H431" s="164">
        <v>-160408964.27012199</v>
      </c>
      <c r="I431" s="164">
        <v>-146980152.88401699</v>
      </c>
      <c r="J431" s="164">
        <v>-126213444.45190901</v>
      </c>
      <c r="K431" s="164">
        <v>-111179284.773289</v>
      </c>
      <c r="L431" s="164">
        <v>-102632319.407031</v>
      </c>
      <c r="M431" s="164">
        <v>-99379727.2418347</v>
      </c>
      <c r="N431" s="164">
        <v>-99379727.2418347</v>
      </c>
    </row>
    <row r="432" spans="1:14" x14ac:dyDescent="0.2">
      <c r="A432" s="27" t="s">
        <v>4381</v>
      </c>
      <c r="B432" s="164">
        <v>-4770311.6760469005</v>
      </c>
      <c r="C432" s="164">
        <v>-4703720.2176541695</v>
      </c>
      <c r="D432" s="164">
        <v>-4916171.0704816002</v>
      </c>
      <c r="E432" s="164">
        <v>-5328240.2788756602</v>
      </c>
      <c r="F432" s="164">
        <v>-5626258.75112544</v>
      </c>
      <c r="G432" s="164">
        <v>-5674443.54905017</v>
      </c>
      <c r="H432" s="164">
        <v>-5546569.4029932199</v>
      </c>
      <c r="I432" s="164">
        <v>-5255042.32607303</v>
      </c>
      <c r="J432" s="164">
        <v>-5137000.0780414203</v>
      </c>
      <c r="K432" s="164">
        <v>-4928880.7665582104</v>
      </c>
      <c r="L432" s="164">
        <v>-4886700.4919561502</v>
      </c>
      <c r="M432" s="164">
        <v>-4812552.6188359503</v>
      </c>
      <c r="N432" s="164">
        <v>-4812552.6188359503</v>
      </c>
    </row>
    <row r="433" spans="1:14" x14ac:dyDescent="0.2">
      <c r="A433" s="27" t="s">
        <v>4382</v>
      </c>
      <c r="B433" s="164">
        <v>0</v>
      </c>
      <c r="C433" s="164">
        <v>0</v>
      </c>
      <c r="D433" s="164">
        <v>0</v>
      </c>
      <c r="E433" s="164">
        <v>0</v>
      </c>
      <c r="F433" s="164">
        <v>-1572.6110405172999</v>
      </c>
      <c r="G433" s="164">
        <v>-1579.43487216935</v>
      </c>
      <c r="H433" s="164">
        <v>-2844.3560705439199</v>
      </c>
      <c r="I433" s="164">
        <v>-2851.6147471490299</v>
      </c>
      <c r="J433" s="164">
        <v>-2859.5277581557302</v>
      </c>
      <c r="K433" s="164">
        <v>-2873.3267927044899</v>
      </c>
      <c r="L433" s="164">
        <v>-2868.7793210016398</v>
      </c>
      <c r="M433" s="164">
        <v>-2881.8601521511901</v>
      </c>
      <c r="N433" s="164">
        <v>-2881.8601521511901</v>
      </c>
    </row>
    <row r="434" spans="1:14" x14ac:dyDescent="0.2">
      <c r="A434" s="27" t="s">
        <v>4383</v>
      </c>
      <c r="B434" s="164">
        <v>0</v>
      </c>
      <c r="C434" s="164">
        <v>0</v>
      </c>
      <c r="D434" s="164">
        <v>0</v>
      </c>
      <c r="E434" s="164">
        <v>0</v>
      </c>
      <c r="F434" s="164">
        <v>0</v>
      </c>
      <c r="G434" s="164">
        <v>0</v>
      </c>
      <c r="H434" s="164">
        <v>0</v>
      </c>
      <c r="I434" s="164">
        <v>0</v>
      </c>
      <c r="J434" s="164">
        <v>0</v>
      </c>
      <c r="K434" s="164">
        <v>0</v>
      </c>
      <c r="L434" s="164">
        <v>0</v>
      </c>
      <c r="M434" s="164">
        <v>0</v>
      </c>
      <c r="N434" s="164">
        <v>0</v>
      </c>
    </row>
    <row r="435" spans="1:14" x14ac:dyDescent="0.2">
      <c r="A435" s="27" t="s">
        <v>4384</v>
      </c>
      <c r="B435" s="164">
        <v>0</v>
      </c>
      <c r="C435" s="164">
        <v>0</v>
      </c>
      <c r="D435" s="164">
        <v>0</v>
      </c>
      <c r="E435" s="164">
        <v>0</v>
      </c>
      <c r="F435" s="164">
        <v>0</v>
      </c>
      <c r="G435" s="164">
        <v>0</v>
      </c>
      <c r="H435" s="164">
        <v>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</row>
    <row r="436" spans="1:14" x14ac:dyDescent="0.2">
      <c r="A436" s="27" t="s">
        <v>4385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</row>
    <row r="437" spans="1:14" x14ac:dyDescent="0.2">
      <c r="A437" s="27" t="s">
        <v>4386</v>
      </c>
      <c r="B437" s="164">
        <v>0</v>
      </c>
      <c r="C437" s="164">
        <v>0</v>
      </c>
      <c r="D437" s="164">
        <v>0</v>
      </c>
      <c r="E437" s="164">
        <v>0</v>
      </c>
      <c r="F437" s="164">
        <v>0</v>
      </c>
      <c r="G437" s="164">
        <v>0</v>
      </c>
      <c r="H437" s="164">
        <v>0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</row>
    <row r="438" spans="1:14" x14ac:dyDescent="0.2">
      <c r="A438" s="27" t="s">
        <v>4387</v>
      </c>
      <c r="B438" s="164">
        <v>-163388.43452386299</v>
      </c>
      <c r="C438" s="164">
        <v>-153496.14619732701</v>
      </c>
      <c r="D438" s="164">
        <v>-143248.67658854701</v>
      </c>
      <c r="E438" s="164">
        <v>-132105.20658067701</v>
      </c>
      <c r="F438" s="164">
        <v>-116130.11484241999</v>
      </c>
      <c r="G438" s="164">
        <v>-98388.441587560403</v>
      </c>
      <c r="H438" s="164">
        <v>-80077.599863395793</v>
      </c>
      <c r="I438" s="164">
        <v>-59607.493681484499</v>
      </c>
      <c r="J438" s="164">
        <v>-64771.811785233796</v>
      </c>
      <c r="K438" s="164">
        <v>-71020.407111836495</v>
      </c>
      <c r="L438" s="164">
        <v>-68321.045578784295</v>
      </c>
      <c r="M438" s="164">
        <v>-67417.153007995599</v>
      </c>
      <c r="N438" s="164">
        <v>-67417.153007995599</v>
      </c>
    </row>
    <row r="439" spans="1:14" x14ac:dyDescent="0.2">
      <c r="A439" s="27" t="s">
        <v>4388</v>
      </c>
      <c r="B439" s="164">
        <v>-44877.807878712498</v>
      </c>
      <c r="C439" s="164">
        <v>-44915.223167794997</v>
      </c>
      <c r="D439" s="164">
        <v>-44867.915922085798</v>
      </c>
      <c r="E439" s="164">
        <v>-44837.525324661197</v>
      </c>
      <c r="F439" s="164">
        <v>-44897.734778212398</v>
      </c>
      <c r="G439" s="164">
        <v>-45092.553824875104</v>
      </c>
      <c r="H439" s="164">
        <v>-45159.950698245797</v>
      </c>
      <c r="I439" s="164">
        <v>-45275.196985802999</v>
      </c>
      <c r="J439" s="164">
        <v>-45400.832165813699</v>
      </c>
      <c r="K439" s="164">
        <v>-45619.919967920803</v>
      </c>
      <c r="L439" s="164">
        <v>-45547.719584843202</v>
      </c>
      <c r="M439" s="164">
        <v>-45755.404443965803</v>
      </c>
      <c r="N439" s="164">
        <v>-45755.404443965803</v>
      </c>
    </row>
    <row r="440" spans="1:14" x14ac:dyDescent="0.2">
      <c r="A440" s="27" t="s">
        <v>4389</v>
      </c>
      <c r="B440" s="164">
        <v>0</v>
      </c>
      <c r="C440" s="164">
        <v>0</v>
      </c>
      <c r="D440" s="164">
        <v>0</v>
      </c>
      <c r="E440" s="164">
        <v>0</v>
      </c>
      <c r="F440" s="164">
        <v>0</v>
      </c>
      <c r="G440" s="164">
        <v>0</v>
      </c>
      <c r="H440" s="164">
        <v>0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0</v>
      </c>
    </row>
    <row r="441" spans="1:14" x14ac:dyDescent="0.2">
      <c r="A441" s="27" t="s">
        <v>4390</v>
      </c>
      <c r="B441" s="164">
        <v>0</v>
      </c>
      <c r="C441" s="164">
        <v>0</v>
      </c>
      <c r="D441" s="164">
        <v>0</v>
      </c>
      <c r="E441" s="164">
        <v>0</v>
      </c>
      <c r="F441" s="164">
        <v>0</v>
      </c>
      <c r="G441" s="164">
        <v>0</v>
      </c>
      <c r="H441" s="164">
        <v>0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</row>
    <row r="442" spans="1:14" x14ac:dyDescent="0.2">
      <c r="A442" s="27" t="s">
        <v>4391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</row>
    <row r="443" spans="1:14" x14ac:dyDescent="0.2">
      <c r="A443" s="27" t="s">
        <v>4392</v>
      </c>
      <c r="B443" s="164">
        <v>0</v>
      </c>
      <c r="C443" s="164">
        <v>0</v>
      </c>
      <c r="D443" s="164">
        <v>0</v>
      </c>
      <c r="E443" s="164">
        <v>0</v>
      </c>
      <c r="F443" s="164">
        <v>0</v>
      </c>
      <c r="G443" s="164">
        <v>0</v>
      </c>
      <c r="H443" s="164">
        <v>0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</row>
    <row r="444" spans="1:14" x14ac:dyDescent="0.2">
      <c r="A444" s="27" t="s">
        <v>4393</v>
      </c>
      <c r="B444" s="164">
        <v>0</v>
      </c>
      <c r="C444" s="164">
        <v>0</v>
      </c>
      <c r="D444" s="164">
        <v>0</v>
      </c>
      <c r="E444" s="164">
        <v>0</v>
      </c>
      <c r="F444" s="164">
        <v>0</v>
      </c>
      <c r="G444" s="164">
        <v>0</v>
      </c>
      <c r="H444" s="164">
        <v>0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</row>
    <row r="445" spans="1:14" x14ac:dyDescent="0.2">
      <c r="A445" s="27" t="s">
        <v>4394</v>
      </c>
      <c r="B445" s="164">
        <v>0</v>
      </c>
      <c r="C445" s="164">
        <v>0</v>
      </c>
      <c r="D445" s="164">
        <v>0</v>
      </c>
      <c r="E445" s="164">
        <v>0</v>
      </c>
      <c r="F445" s="164">
        <v>0</v>
      </c>
      <c r="G445" s="164">
        <v>0</v>
      </c>
      <c r="H445" s="164">
        <v>0</v>
      </c>
      <c r="I445" s="164">
        <v>0</v>
      </c>
      <c r="J445" s="164">
        <v>0</v>
      </c>
      <c r="K445" s="164">
        <v>0</v>
      </c>
      <c r="L445" s="164">
        <v>0</v>
      </c>
      <c r="M445" s="164">
        <v>0</v>
      </c>
      <c r="N445" s="164">
        <v>0</v>
      </c>
    </row>
    <row r="446" spans="1:14" x14ac:dyDescent="0.2">
      <c r="A446" s="27" t="s">
        <v>4395</v>
      </c>
      <c r="B446" s="164">
        <v>27770.379806887198</v>
      </c>
      <c r="C446" s="164">
        <v>18998.9017015852</v>
      </c>
      <c r="D446" s="164">
        <v>17938.189315380401</v>
      </c>
      <c r="E446" s="164">
        <v>16954.910566915099</v>
      </c>
      <c r="F446" s="164">
        <v>16013.714724986399</v>
      </c>
      <c r="G446" s="164">
        <v>3559.7834911885002</v>
      </c>
      <c r="H446" s="164">
        <v>-7290.3673520436196</v>
      </c>
      <c r="I446" s="164">
        <v>8952.2285608182301</v>
      </c>
      <c r="J446" s="164">
        <v>21939.714946952499</v>
      </c>
      <c r="K446" s="164">
        <v>8658.9987066533395</v>
      </c>
      <c r="L446" s="164">
        <v>-2372.3297412174902</v>
      </c>
      <c r="M446" s="164">
        <v>-10422.5523810124</v>
      </c>
      <c r="N446" s="164">
        <v>-10422.5523810124</v>
      </c>
    </row>
    <row r="447" spans="1:14" x14ac:dyDescent="0.2">
      <c r="A447" s="27" t="s">
        <v>4396</v>
      </c>
      <c r="B447" s="164">
        <v>-96266.4852215883</v>
      </c>
      <c r="C447" s="164">
        <v>-96346.7440074732</v>
      </c>
      <c r="D447" s="164">
        <v>-96245.266183907501</v>
      </c>
      <c r="E447" s="164">
        <v>-96242.914772063305</v>
      </c>
      <c r="F447" s="164">
        <v>-96372.1532450753</v>
      </c>
      <c r="G447" s="164">
        <v>-96790.328707886205</v>
      </c>
      <c r="H447" s="164">
        <v>-96871.704122662602</v>
      </c>
      <c r="I447" s="164">
        <v>-97118.916621721306</v>
      </c>
      <c r="J447" s="164">
        <v>-93286.883081543798</v>
      </c>
      <c r="K447" s="164">
        <v>-96286.117927925807</v>
      </c>
      <c r="L447" s="164">
        <v>-72968.931275512005</v>
      </c>
      <c r="M447" s="164">
        <v>-50031.224791420398</v>
      </c>
      <c r="N447" s="164">
        <v>-50031.224791420398</v>
      </c>
    </row>
    <row r="448" spans="1:14" x14ac:dyDescent="0.2">
      <c r="A448" s="27" t="s">
        <v>4397</v>
      </c>
      <c r="B448" s="164">
        <v>4054.2808010308099</v>
      </c>
      <c r="C448" s="164">
        <v>4057.6609146184001</v>
      </c>
      <c r="D448" s="164">
        <v>4053.38715734072</v>
      </c>
      <c r="E448" s="164">
        <v>4050.6416574713098</v>
      </c>
      <c r="F448" s="164">
        <v>4056.0810058510901</v>
      </c>
      <c r="G448" s="164">
        <v>4073.68104377394</v>
      </c>
      <c r="H448" s="164">
        <v>4079.7697068052198</v>
      </c>
      <c r="I448" s="164">
        <v>4090.1811068516799</v>
      </c>
      <c r="J448" s="164">
        <v>4101.5310439882696</v>
      </c>
      <c r="K448" s="164">
        <v>0</v>
      </c>
      <c r="L448" s="164">
        <v>0</v>
      </c>
      <c r="M448" s="164">
        <v>0</v>
      </c>
      <c r="N448" s="164">
        <v>0</v>
      </c>
    </row>
    <row r="449" spans="1:14" x14ac:dyDescent="0.2">
      <c r="A449" s="27" t="s">
        <v>4398</v>
      </c>
      <c r="B449" s="164">
        <v>0</v>
      </c>
      <c r="C449" s="164">
        <v>0</v>
      </c>
      <c r="D449" s="164">
        <v>0</v>
      </c>
      <c r="E449" s="164">
        <v>0</v>
      </c>
      <c r="F449" s="164">
        <v>0</v>
      </c>
      <c r="G449" s="164">
        <v>0</v>
      </c>
      <c r="H449" s="164">
        <v>0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</row>
    <row r="450" spans="1:14" x14ac:dyDescent="0.2">
      <c r="A450" s="27" t="s">
        <v>4399</v>
      </c>
      <c r="B450" s="164">
        <v>-23830766.846623801</v>
      </c>
      <c r="C450" s="164">
        <v>-23572314.544128001</v>
      </c>
      <c r="D450" s="164">
        <v>-23427419.293876</v>
      </c>
      <c r="E450" s="164">
        <v>-22919346.752073701</v>
      </c>
      <c r="F450" s="164">
        <v>-22531712.3002824</v>
      </c>
      <c r="G450" s="164">
        <v>-20083415.107340101</v>
      </c>
      <c r="H450" s="164">
        <v>-17999125.3439424</v>
      </c>
      <c r="I450" s="164">
        <v>-16737723.3865226</v>
      </c>
      <c r="J450" s="164">
        <v>-15224004.806675</v>
      </c>
      <c r="K450" s="164">
        <v>-13866247.183125</v>
      </c>
      <c r="L450" s="164">
        <v>-12150308.5284425</v>
      </c>
      <c r="M450" s="164">
        <v>-10470233.979924999</v>
      </c>
      <c r="N450" s="164">
        <v>-10470233.979924999</v>
      </c>
    </row>
    <row r="451" spans="1:14" x14ac:dyDescent="0.2">
      <c r="A451" s="27" t="s">
        <v>4400</v>
      </c>
      <c r="B451" s="164">
        <v>-125917713.879568</v>
      </c>
      <c r="C451" s="164">
        <v>-129737338.290342</v>
      </c>
      <c r="D451" s="164">
        <v>-136561797.59747499</v>
      </c>
      <c r="E451" s="164">
        <v>-143115928.67450401</v>
      </c>
      <c r="F451" s="164">
        <v>-149259925.08189699</v>
      </c>
      <c r="G451" s="164">
        <v>-154605626.63575801</v>
      </c>
      <c r="H451" s="164">
        <v>-160699369.91144601</v>
      </c>
      <c r="I451" s="164">
        <v>-166823618.24806601</v>
      </c>
      <c r="J451" s="164">
        <v>-173507676.956624</v>
      </c>
      <c r="K451" s="164">
        <v>-182174414.262649</v>
      </c>
      <c r="L451" s="164">
        <v>-188184924.57204399</v>
      </c>
      <c r="M451" s="164">
        <v>-196339751.39458501</v>
      </c>
      <c r="N451" s="164">
        <v>-196339751.39458501</v>
      </c>
    </row>
    <row r="452" spans="1:14" x14ac:dyDescent="0.2">
      <c r="A452" s="30" t="s">
        <v>4401</v>
      </c>
      <c r="B452" s="164">
        <v>-705850413.49638498</v>
      </c>
      <c r="C452" s="164">
        <v>-714682431.98348105</v>
      </c>
      <c r="D452" s="164">
        <v>-718748230.02353096</v>
      </c>
      <c r="E452" s="164">
        <v>-726290805.98697996</v>
      </c>
      <c r="F452" s="164">
        <v>-731626825.19248402</v>
      </c>
      <c r="G452" s="164">
        <v>-725475552.13842404</v>
      </c>
      <c r="H452" s="164">
        <v>-714678556.47299898</v>
      </c>
      <c r="I452" s="164">
        <v>-709429662.257622</v>
      </c>
      <c r="J452" s="164">
        <v>-703836047.53950298</v>
      </c>
      <c r="K452" s="164">
        <v>-689066265.15713406</v>
      </c>
      <c r="L452" s="164">
        <v>-679657911.47525299</v>
      </c>
      <c r="M452" s="164">
        <v>-670166470.94489205</v>
      </c>
      <c r="N452" s="164">
        <v>-670166470.94489205</v>
      </c>
    </row>
    <row r="453" spans="1:14" x14ac:dyDescent="0.2">
      <c r="A453" s="27" t="s">
        <v>4402</v>
      </c>
      <c r="B453" s="164">
        <v>-49280.032926977001</v>
      </c>
      <c r="C453" s="164">
        <v>-57522.495781014899</v>
      </c>
      <c r="D453" s="164">
        <v>-66446.108784754004</v>
      </c>
      <c r="E453" s="164">
        <v>-91253.275977244295</v>
      </c>
      <c r="F453" s="164">
        <v>-98466.709575256595</v>
      </c>
      <c r="G453" s="164">
        <v>-106776.33202809699</v>
      </c>
      <c r="H453" s="164">
        <v>-113126.077710269</v>
      </c>
      <c r="I453" s="164">
        <v>-109644.702438979</v>
      </c>
      <c r="J453" s="164">
        <v>-112940.18682192</v>
      </c>
      <c r="K453" s="164">
        <v>-108868.540251951</v>
      </c>
      <c r="L453" s="164">
        <v>-106272.361365818</v>
      </c>
      <c r="M453" s="164">
        <v>-109037.735438558</v>
      </c>
      <c r="N453" s="164">
        <v>-109037.735438558</v>
      </c>
    </row>
    <row r="454" spans="1:14" x14ac:dyDescent="0.2">
      <c r="A454" s="27" t="s">
        <v>4403</v>
      </c>
      <c r="B454" s="164">
        <v>-10734.551195964899</v>
      </c>
      <c r="C454" s="164">
        <v>-9866.4063086626393</v>
      </c>
      <c r="D454" s="164">
        <v>-5546.3410295518797</v>
      </c>
      <c r="E454" s="164">
        <v>-4962.4180818761297</v>
      </c>
      <c r="F454" s="164">
        <v>-3005.8529501590901</v>
      </c>
      <c r="G454" s="164">
        <v>-2627.2443225530901</v>
      </c>
      <c r="H454" s="164">
        <v>-2629.91773039395</v>
      </c>
      <c r="I454" s="164">
        <v>-2620.1653703479001</v>
      </c>
      <c r="J454" s="164">
        <v>-2629.0820678829</v>
      </c>
      <c r="K454" s="164">
        <v>-3320.63898494459</v>
      </c>
      <c r="L454" s="164">
        <v>-4849.4782946536698</v>
      </c>
      <c r="M454" s="164">
        <v>-5720.9938962579399</v>
      </c>
      <c r="N454" s="164">
        <v>-5720.9938962579399</v>
      </c>
    </row>
    <row r="455" spans="1:14" x14ac:dyDescent="0.2">
      <c r="A455" s="27" t="s">
        <v>4404</v>
      </c>
      <c r="B455" s="164">
        <v>0</v>
      </c>
      <c r="C455" s="164">
        <v>0</v>
      </c>
      <c r="D455" s="164">
        <v>0</v>
      </c>
      <c r="E455" s="164">
        <v>0</v>
      </c>
      <c r="F455" s="164">
        <v>0</v>
      </c>
      <c r="G455" s="164">
        <v>0</v>
      </c>
      <c r="H455" s="164">
        <v>0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</row>
    <row r="456" spans="1:14" x14ac:dyDescent="0.2">
      <c r="A456" s="27" t="s">
        <v>4405</v>
      </c>
      <c r="B456" s="164">
        <v>-122045921.69876701</v>
      </c>
      <c r="C456" s="164">
        <v>-120089067.447148</v>
      </c>
      <c r="D456" s="164">
        <v>-121031485.52767</v>
      </c>
      <c r="E456" s="164">
        <v>-120524946.623439</v>
      </c>
      <c r="F456" s="164">
        <v>-123325762.633258</v>
      </c>
      <c r="G456" s="164">
        <v>-124603588.494169</v>
      </c>
      <c r="H456" s="164">
        <v>-121601873.576094</v>
      </c>
      <c r="I456" s="164">
        <v>-130223053.425111</v>
      </c>
      <c r="J456" s="164">
        <v>-125856778.162725</v>
      </c>
      <c r="K456" s="164">
        <v>-128127629.75101601</v>
      </c>
      <c r="L456" s="164">
        <v>-151741171.529401</v>
      </c>
      <c r="M456" s="164">
        <v>-150991863.44977599</v>
      </c>
      <c r="N456" s="164">
        <v>-150991863.44977599</v>
      </c>
    </row>
    <row r="457" spans="1:14" x14ac:dyDescent="0.2">
      <c r="A457" s="27" t="s">
        <v>4406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</row>
    <row r="458" spans="1:14" x14ac:dyDescent="0.2">
      <c r="A458" s="27" t="s">
        <v>4407</v>
      </c>
      <c r="B458" s="164">
        <v>34378.362823529998</v>
      </c>
      <c r="C458" s="164">
        <v>34122.8541347387</v>
      </c>
      <c r="D458" s="164">
        <v>36706.862697136203</v>
      </c>
      <c r="E458" s="164">
        <v>39160.0098697664</v>
      </c>
      <c r="F458" s="164">
        <v>40393.6949871014</v>
      </c>
      <c r="G458" s="164">
        <v>39743.428771442901</v>
      </c>
      <c r="H458" s="164">
        <v>41787.719978311798</v>
      </c>
      <c r="I458" s="164">
        <v>43646.242209568503</v>
      </c>
      <c r="J458" s="164">
        <v>47007.3527697108</v>
      </c>
      <c r="K458" s="164">
        <v>50377.917572242703</v>
      </c>
      <c r="L458" s="164">
        <v>54832.930264830502</v>
      </c>
      <c r="M458" s="164">
        <v>56061.921317639397</v>
      </c>
      <c r="N458" s="164">
        <v>56061.921317639397</v>
      </c>
    </row>
    <row r="459" spans="1:14" x14ac:dyDescent="0.2">
      <c r="A459" s="30" t="s">
        <v>4408</v>
      </c>
      <c r="B459" s="164">
        <v>-122071557.920066</v>
      </c>
      <c r="C459" s="164">
        <v>-120122333.495103</v>
      </c>
      <c r="D459" s="164">
        <v>-121066771.114787</v>
      </c>
      <c r="E459" s="164">
        <v>-120582002.307629</v>
      </c>
      <c r="F459" s="164">
        <v>-123386841.500797</v>
      </c>
      <c r="G459" s="164">
        <v>-124673248.64174899</v>
      </c>
      <c r="H459" s="164">
        <v>-121675841.851556</v>
      </c>
      <c r="I459" s="164">
        <v>-130291672.05071101</v>
      </c>
      <c r="J459" s="164">
        <v>-125925340.07884499</v>
      </c>
      <c r="K459" s="164">
        <v>-128189441.01268101</v>
      </c>
      <c r="L459" s="164">
        <v>-151797460.438797</v>
      </c>
      <c r="M459" s="164">
        <v>-151050560.25779301</v>
      </c>
      <c r="N459" s="164">
        <v>-151050560.25779301</v>
      </c>
    </row>
    <row r="460" spans="1:14" x14ac:dyDescent="0.2">
      <c r="A460" s="27" t="s">
        <v>4409</v>
      </c>
      <c r="B460" s="164">
        <v>6314788.4152912796</v>
      </c>
      <c r="C460" s="164">
        <v>5695881.9941380499</v>
      </c>
      <c r="D460" s="164">
        <v>5256109.4110733904</v>
      </c>
      <c r="E460" s="164">
        <v>4444534.6788540902</v>
      </c>
      <c r="F460" s="164">
        <v>4075464.9842433999</v>
      </c>
      <c r="G460" s="164">
        <v>2315056.2358079799</v>
      </c>
      <c r="H460" s="164">
        <v>1236754.7029152899</v>
      </c>
      <c r="I460" s="164">
        <v>1940683.4387402399</v>
      </c>
      <c r="J460" s="164">
        <v>-4101459.7287285598</v>
      </c>
      <c r="K460" s="164">
        <v>-11808253.532927901</v>
      </c>
      <c r="L460" s="164">
        <v>-10267367.460242299</v>
      </c>
      <c r="M460" s="164">
        <v>-12086394.325347001</v>
      </c>
      <c r="N460" s="164">
        <v>-12086394.325347001</v>
      </c>
    </row>
    <row r="461" spans="1:14" x14ac:dyDescent="0.2">
      <c r="A461" s="27" t="s">
        <v>4410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</row>
    <row r="462" spans="1:14" x14ac:dyDescent="0.2">
      <c r="A462" s="27" t="s">
        <v>4411</v>
      </c>
      <c r="B462" s="164">
        <v>0</v>
      </c>
      <c r="C462" s="164">
        <v>0</v>
      </c>
      <c r="D462" s="164">
        <v>0</v>
      </c>
      <c r="E462" s="164">
        <v>0</v>
      </c>
      <c r="F462" s="164">
        <v>0</v>
      </c>
      <c r="G462" s="164">
        <v>0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64">
        <v>0</v>
      </c>
      <c r="N462" s="164">
        <v>0</v>
      </c>
    </row>
    <row r="463" spans="1:14" x14ac:dyDescent="0.2">
      <c r="A463" s="27" t="s">
        <v>4412</v>
      </c>
      <c r="B463" s="164">
        <v>-13645878.0104587</v>
      </c>
      <c r="C463" s="164">
        <v>-13819363.617345801</v>
      </c>
      <c r="D463" s="164">
        <v>-14034568.480672801</v>
      </c>
      <c r="E463" s="164">
        <v>-13503467.3393852</v>
      </c>
      <c r="F463" s="164">
        <v>-13071491.5734633</v>
      </c>
      <c r="G463" s="164">
        <v>-13424656.889947301</v>
      </c>
      <c r="H463" s="164">
        <v>-13708582.3329993</v>
      </c>
      <c r="I463" s="164">
        <v>-14011022.966843801</v>
      </c>
      <c r="J463" s="164">
        <v>-14258460.1270185</v>
      </c>
      <c r="K463" s="164">
        <v>-14375084.450081</v>
      </c>
      <c r="L463" s="164">
        <v>-14392321.025557401</v>
      </c>
      <c r="M463" s="164">
        <v>-14630615.8067021</v>
      </c>
      <c r="N463" s="164">
        <v>-14630615.8067021</v>
      </c>
    </row>
    <row r="464" spans="1:14" x14ac:dyDescent="0.2">
      <c r="A464" s="27" t="s">
        <v>4413</v>
      </c>
      <c r="B464" s="164">
        <v>-56397907.604422197</v>
      </c>
      <c r="C464" s="164">
        <v>-57766051.064729899</v>
      </c>
      <c r="D464" s="164">
        <v>-59150926.400015101</v>
      </c>
      <c r="E464" s="164">
        <v>-60705182.983074501</v>
      </c>
      <c r="F464" s="164">
        <v>-62533060.090269402</v>
      </c>
      <c r="G464" s="164">
        <v>-64708805.900447004</v>
      </c>
      <c r="H464" s="164">
        <v>-66863452.022476196</v>
      </c>
      <c r="I464" s="164">
        <v>-69248342.3432284</v>
      </c>
      <c r="J464" s="164">
        <v>-71812398.120556802</v>
      </c>
      <c r="K464" s="164">
        <v>-74699423.117483199</v>
      </c>
      <c r="L464" s="164">
        <v>-66475517.951073997</v>
      </c>
      <c r="M464" s="164">
        <v>-66039212.195736803</v>
      </c>
      <c r="N464" s="164">
        <v>-66039212.195736803</v>
      </c>
    </row>
    <row r="465" spans="1:14" x14ac:dyDescent="0.2">
      <c r="A465" s="27" t="s">
        <v>4414</v>
      </c>
      <c r="B465" s="164">
        <v>-13048029.461703699</v>
      </c>
      <c r="C465" s="164">
        <v>-13547696.4998779</v>
      </c>
      <c r="D465" s="164">
        <v>-14072260.490307599</v>
      </c>
      <c r="E465" s="164">
        <v>-14674543.955843</v>
      </c>
      <c r="F465" s="164">
        <v>-15354346.6190338</v>
      </c>
      <c r="G465" s="164">
        <v>-16134284.876429301</v>
      </c>
      <c r="H465" s="164">
        <v>-16715216.575508401</v>
      </c>
      <c r="I465" s="164">
        <v>-17287098.070637401</v>
      </c>
      <c r="J465" s="164">
        <v>-18843542.4292574</v>
      </c>
      <c r="K465" s="164">
        <v>-20279479.430554099</v>
      </c>
      <c r="L465" s="164">
        <v>-21641874.740586199</v>
      </c>
      <c r="M465" s="164">
        <v>-23477096.101711299</v>
      </c>
      <c r="N465" s="164">
        <v>-23477096.101711299</v>
      </c>
    </row>
    <row r="466" spans="1:14" x14ac:dyDescent="0.2">
      <c r="A466" s="27" t="s">
        <v>4415</v>
      </c>
      <c r="B466" s="164">
        <v>-913843.42141764099</v>
      </c>
      <c r="C466" s="164">
        <v>-942403.55303577404</v>
      </c>
      <c r="D466" s="164">
        <v>-973119.15401693899</v>
      </c>
      <c r="E466" s="164">
        <v>-1006482.90168349</v>
      </c>
      <c r="F466" s="164">
        <v>-1055308.17514339</v>
      </c>
      <c r="G466" s="164">
        <v>-1115987.2366514001</v>
      </c>
      <c r="H466" s="164">
        <v>-1014525.82437255</v>
      </c>
      <c r="I466" s="164">
        <v>-1059589.8556979899</v>
      </c>
      <c r="J466" s="164">
        <v>-1117219.9989296901</v>
      </c>
      <c r="K466" s="164">
        <v>-1172306.22265488</v>
      </c>
      <c r="L466" s="164">
        <v>-1225454.8827969099</v>
      </c>
      <c r="M466" s="164">
        <v>-1291573.61927204</v>
      </c>
      <c r="N466" s="164">
        <v>-1291573.61927204</v>
      </c>
    </row>
    <row r="467" spans="1:14" x14ac:dyDescent="0.2">
      <c r="A467" s="27" t="s">
        <v>4416</v>
      </c>
      <c r="B467" s="164">
        <v>-19037.9579367027</v>
      </c>
      <c r="C467" s="164">
        <v>-19900.223008275501</v>
      </c>
      <c r="D467" s="164">
        <v>-20330.887813040001</v>
      </c>
      <c r="E467" s="164">
        <v>-14658.6422949321</v>
      </c>
      <c r="F467" s="164">
        <v>-16050.9829021858</v>
      </c>
      <c r="G467" s="164">
        <v>-16505.455927531599</v>
      </c>
      <c r="H467" s="164">
        <v>-16507.979654341001</v>
      </c>
      <c r="I467" s="164">
        <v>-16812.981712172001</v>
      </c>
      <c r="J467" s="164">
        <v>-16982.7233465795</v>
      </c>
      <c r="K467" s="164">
        <v>-16907.523531477898</v>
      </c>
      <c r="L467" s="164">
        <v>-17407.103433743199</v>
      </c>
      <c r="M467" s="164">
        <v>-17973.5395307668</v>
      </c>
      <c r="N467" s="164">
        <v>-17973.5395307668</v>
      </c>
    </row>
    <row r="468" spans="1:14" x14ac:dyDescent="0.2">
      <c r="A468" s="27" t="s">
        <v>4417</v>
      </c>
      <c r="B468" s="164">
        <v>0</v>
      </c>
      <c r="C468" s="164">
        <v>0</v>
      </c>
      <c r="D468" s="164">
        <v>0</v>
      </c>
      <c r="E468" s="164">
        <v>0</v>
      </c>
      <c r="F468" s="164">
        <v>0</v>
      </c>
      <c r="G468" s="164">
        <v>0</v>
      </c>
      <c r="H468" s="164">
        <v>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</row>
    <row r="469" spans="1:14" x14ac:dyDescent="0.2">
      <c r="A469" s="27" t="s">
        <v>4418</v>
      </c>
      <c r="B469" s="164">
        <v>-6807856.7950291596</v>
      </c>
      <c r="C469" s="164">
        <v>-6247306.42426321</v>
      </c>
      <c r="D469" s="164">
        <v>-5544503.5690810103</v>
      </c>
      <c r="E469" s="164">
        <v>-5063876.9629397299</v>
      </c>
      <c r="F469" s="164">
        <v>-4593546.2485859701</v>
      </c>
      <c r="G469" s="164">
        <v>-4116580.18905936</v>
      </c>
      <c r="H469" s="164">
        <v>-3652143.4335962101</v>
      </c>
      <c r="I469" s="164">
        <v>-3147617.9699009098</v>
      </c>
      <c r="J469" s="164">
        <v>-2642114.7920406</v>
      </c>
      <c r="K469" s="164">
        <v>-2123620.1115649198</v>
      </c>
      <c r="L469" s="164">
        <v>-1556579.98047574</v>
      </c>
      <c r="M469" s="164">
        <v>-1059385.57603645</v>
      </c>
      <c r="N469" s="164">
        <v>-1059385.57603645</v>
      </c>
    </row>
    <row r="470" spans="1:14" x14ac:dyDescent="0.2">
      <c r="A470" s="27" t="s">
        <v>4419</v>
      </c>
      <c r="B470" s="164">
        <v>4314194.4439581297</v>
      </c>
      <c r="C470" s="164">
        <v>4480925.3414681396</v>
      </c>
      <c r="D470" s="164">
        <v>4639168.0462987898</v>
      </c>
      <c r="E470" s="164">
        <v>4798877.6647597803</v>
      </c>
      <c r="F470" s="164">
        <v>4968392.3430426503</v>
      </c>
      <c r="G470" s="164">
        <v>4966322.0573819</v>
      </c>
      <c r="H470" s="164">
        <v>4786057.6236445103</v>
      </c>
      <c r="I470" s="164">
        <v>4610105.2020893302</v>
      </c>
      <c r="J470" s="164">
        <v>4434209.5031466903</v>
      </c>
      <c r="K470" s="164">
        <v>4054265.2744343001</v>
      </c>
      <c r="L470" s="164">
        <v>3647141.8731082599</v>
      </c>
      <c r="M470" s="164">
        <v>3261237.7914017001</v>
      </c>
      <c r="N470" s="164">
        <v>3261237.7914017001</v>
      </c>
    </row>
    <row r="471" spans="1:14" x14ac:dyDescent="0.2">
      <c r="A471" s="27" t="s">
        <v>4420</v>
      </c>
      <c r="B471" s="164">
        <v>-38771.382881980397</v>
      </c>
      <c r="C471" s="164">
        <v>-39893.291748555799</v>
      </c>
      <c r="D471" s="164">
        <v>-40015.497791223803</v>
      </c>
      <c r="E471" s="164">
        <v>-30084.432748764899</v>
      </c>
      <c r="F471" s="164">
        <v>-30259.8394164538</v>
      </c>
      <c r="G471" s="164">
        <v>-30577.4460088673</v>
      </c>
      <c r="H471" s="164">
        <v>-30328.819880441399</v>
      </c>
      <c r="I471" s="164">
        <v>-30411.363695320299</v>
      </c>
      <c r="J471" s="164">
        <v>-30453.849516999198</v>
      </c>
      <c r="K471" s="164">
        <v>-30212.959301709299</v>
      </c>
      <c r="L471" s="164">
        <v>-30240.919231354499</v>
      </c>
      <c r="M471" s="164">
        <v>-30460.675915836498</v>
      </c>
      <c r="N471" s="164">
        <v>-30460.675915836498</v>
      </c>
    </row>
    <row r="472" spans="1:14" x14ac:dyDescent="0.2">
      <c r="A472" s="27" t="s">
        <v>4421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</row>
    <row r="473" spans="1:14" x14ac:dyDescent="0.2">
      <c r="A473" s="27" t="s">
        <v>4422</v>
      </c>
      <c r="B473" s="164">
        <v>0</v>
      </c>
      <c r="C473" s="164">
        <v>0</v>
      </c>
      <c r="D473" s="164">
        <v>0</v>
      </c>
      <c r="E473" s="164">
        <v>0</v>
      </c>
      <c r="F473" s="164">
        <v>0</v>
      </c>
      <c r="G473" s="164">
        <v>0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</row>
    <row r="474" spans="1:14" x14ac:dyDescent="0.2">
      <c r="A474" s="27" t="s">
        <v>4423</v>
      </c>
      <c r="B474" s="164">
        <v>4495472.9985753996</v>
      </c>
      <c r="C474" s="164">
        <v>4804960.0163243301</v>
      </c>
      <c r="D474" s="164">
        <v>5016178.6955605699</v>
      </c>
      <c r="E474" s="164">
        <v>5149943.0017616795</v>
      </c>
      <c r="F474" s="164">
        <v>5255467.66127952</v>
      </c>
      <c r="G474" s="164">
        <v>5451692.5426711701</v>
      </c>
      <c r="H474" s="164">
        <v>5541327.8441932704</v>
      </c>
      <c r="I474" s="164">
        <v>5600134.9456742397</v>
      </c>
      <c r="J474" s="164">
        <v>5559920.1287837597</v>
      </c>
      <c r="K474" s="164">
        <v>5682173.7965569301</v>
      </c>
      <c r="L474" s="164">
        <v>5895043.6502779899</v>
      </c>
      <c r="M474" s="164">
        <v>6099613.33473513</v>
      </c>
      <c r="N474" s="164">
        <v>6099613.33473513</v>
      </c>
    </row>
    <row r="475" spans="1:14" x14ac:dyDescent="0.2">
      <c r="A475" s="27" t="s">
        <v>4424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</row>
    <row r="476" spans="1:14" x14ac:dyDescent="0.2">
      <c r="A476" s="27" t="s">
        <v>4425</v>
      </c>
      <c r="B476" s="164">
        <v>4185448.4480921002</v>
      </c>
      <c r="C476" s="164">
        <v>4298512.2868700204</v>
      </c>
      <c r="D476" s="164">
        <v>4403443.8102341797</v>
      </c>
      <c r="E476" s="164">
        <v>4509846.0233730897</v>
      </c>
      <c r="F476" s="164">
        <v>4625433.7124452703</v>
      </c>
      <c r="G476" s="164">
        <v>4755511.2518298803</v>
      </c>
      <c r="H476" s="164">
        <v>4872790.40327645</v>
      </c>
      <c r="I476" s="164">
        <v>4995678.1130889701</v>
      </c>
      <c r="J476" s="164">
        <v>5197237.3047884395</v>
      </c>
      <c r="K476" s="164">
        <v>5299626.0609128904</v>
      </c>
      <c r="L476" s="164">
        <v>5368425.04375902</v>
      </c>
      <c r="M476" s="164">
        <v>5470441.9466570001</v>
      </c>
      <c r="N476" s="164">
        <v>5470441.9466570001</v>
      </c>
    </row>
    <row r="477" spans="1:14" x14ac:dyDescent="0.2">
      <c r="A477" s="27" t="s">
        <v>4426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</row>
    <row r="478" spans="1:14" x14ac:dyDescent="0.2">
      <c r="A478" s="27" t="s">
        <v>4427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</row>
    <row r="479" spans="1:14" x14ac:dyDescent="0.2">
      <c r="A479" s="27" t="s">
        <v>4428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</row>
    <row r="480" spans="1:14" x14ac:dyDescent="0.2">
      <c r="A480" s="27" t="s">
        <v>4429</v>
      </c>
      <c r="B480" s="164">
        <v>-0.14559098163435599</v>
      </c>
      <c r="C480" s="164">
        <v>-7.2856181489507399E-2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</row>
    <row r="481" spans="1:14" x14ac:dyDescent="0.2">
      <c r="A481" s="27" t="s">
        <v>4430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</row>
    <row r="482" spans="1:14" x14ac:dyDescent="0.2">
      <c r="A482" s="27" t="s">
        <v>4431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</row>
    <row r="483" spans="1:14" x14ac:dyDescent="0.2">
      <c r="A483" s="27" t="s">
        <v>4432</v>
      </c>
      <c r="B483" s="164">
        <v>-65279.199152044297</v>
      </c>
      <c r="C483" s="164">
        <v>-65333.623381363803</v>
      </c>
      <c r="D483" s="164">
        <v>-65264.810325201797</v>
      </c>
      <c r="E483" s="164">
        <v>-65220.604202946699</v>
      </c>
      <c r="F483" s="164">
        <v>-65308.184793331697</v>
      </c>
      <c r="G483" s="164">
        <v>-65591.568317323705</v>
      </c>
      <c r="H483" s="164">
        <v>-65689.603718938699</v>
      </c>
      <c r="I483" s="164">
        <v>-65857.240814255696</v>
      </c>
      <c r="J483" s="164">
        <v>251234.30867483799</v>
      </c>
      <c r="K483" s="164">
        <v>604431.35862682597</v>
      </c>
      <c r="L483" s="164">
        <v>606418.43689132296</v>
      </c>
      <c r="M483" s="164">
        <v>574220.987942309</v>
      </c>
      <c r="N483" s="164">
        <v>574220.987942309</v>
      </c>
    </row>
    <row r="484" spans="1:14" x14ac:dyDescent="0.2">
      <c r="A484" s="27" t="s">
        <v>4433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</row>
    <row r="485" spans="1:14" x14ac:dyDescent="0.2">
      <c r="A485" s="27" t="s">
        <v>4434</v>
      </c>
      <c r="B485" s="164">
        <v>-384710.99735267699</v>
      </c>
      <c r="C485" s="164">
        <v>-385031.73948881502</v>
      </c>
      <c r="D485" s="164">
        <v>-384626.205260886</v>
      </c>
      <c r="E485" s="164">
        <v>-384365.68748570501</v>
      </c>
      <c r="F485" s="164">
        <v>-384881.83057024202</v>
      </c>
      <c r="G485" s="164">
        <v>-386551.902413278</v>
      </c>
      <c r="H485" s="164">
        <v>-387129.65903904301</v>
      </c>
      <c r="I485" s="164">
        <v>-388117.600522144</v>
      </c>
      <c r="J485" s="164">
        <v>-708266.65936979803</v>
      </c>
      <c r="K485" s="164">
        <v>-836759.94351818901</v>
      </c>
      <c r="L485" s="164">
        <v>-543547.24845819804</v>
      </c>
      <c r="M485" s="164">
        <v>-504710.11105684302</v>
      </c>
      <c r="N485" s="164">
        <v>-504710.11105684302</v>
      </c>
    </row>
    <row r="486" spans="1:14" x14ac:dyDescent="0.2">
      <c r="A486" s="27" t="s">
        <v>4435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</row>
    <row r="487" spans="1:14" x14ac:dyDescent="0.2">
      <c r="A487" s="27" t="s">
        <v>4436</v>
      </c>
      <c r="B487" s="164">
        <v>-0.39309565041276101</v>
      </c>
      <c r="C487" s="164">
        <v>-0.19671169002166999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</row>
    <row r="488" spans="1:14" x14ac:dyDescent="0.2">
      <c r="A488" s="27" t="s">
        <v>4437</v>
      </c>
      <c r="B488" s="164">
        <v>-1.8926827612466299</v>
      </c>
      <c r="C488" s="164">
        <v>-1.89426071872719</v>
      </c>
      <c r="D488" s="164">
        <v>-1.89226557652511</v>
      </c>
      <c r="E488" s="164">
        <v>-1.8909838793440701</v>
      </c>
      <c r="F488" s="164">
        <v>-1.8935231610110399</v>
      </c>
      <c r="G488" s="164">
        <v>-1.9017394859299701</v>
      </c>
      <c r="H488" s="164">
        <v>-1.9045818908160399</v>
      </c>
      <c r="I488" s="164">
        <v>-1.9094423033911601</v>
      </c>
      <c r="J488" s="164">
        <v>-1.91474085852681</v>
      </c>
      <c r="K488" s="164">
        <v>-1.9239806972321201</v>
      </c>
      <c r="L488" s="164">
        <v>-1.92093570847564</v>
      </c>
      <c r="M488" s="164">
        <v>-1.9296946379156801</v>
      </c>
      <c r="N488" s="164">
        <v>-1.9296946379156801</v>
      </c>
    </row>
    <row r="489" spans="1:14" x14ac:dyDescent="0.2">
      <c r="A489" s="27" t="s">
        <v>4438</v>
      </c>
      <c r="B489" s="164">
        <v>1.8926827612466299</v>
      </c>
      <c r="C489" s="164">
        <v>1.89426071872719</v>
      </c>
      <c r="D489" s="164">
        <v>1.89226557652511</v>
      </c>
      <c r="E489" s="164">
        <v>1.8909838793440701</v>
      </c>
      <c r="F489" s="164">
        <v>1.8935231610110399</v>
      </c>
      <c r="G489" s="164">
        <v>1.9017394859299701</v>
      </c>
      <c r="H489" s="164">
        <v>1.9045818908160399</v>
      </c>
      <c r="I489" s="164">
        <v>1.9094423033911601</v>
      </c>
      <c r="J489" s="164">
        <v>1.91474085852681</v>
      </c>
      <c r="K489" s="164">
        <v>1.9239806972321201</v>
      </c>
      <c r="L489" s="164">
        <v>1.92093570847564</v>
      </c>
      <c r="M489" s="164">
        <v>1.9296946379156801</v>
      </c>
      <c r="N489" s="164">
        <v>1.9296946379156801</v>
      </c>
    </row>
    <row r="490" spans="1:14" x14ac:dyDescent="0.2">
      <c r="A490" s="27" t="s">
        <v>4439</v>
      </c>
      <c r="B490" s="164">
        <v>-4896505.9169766996</v>
      </c>
      <c r="C490" s="164">
        <v>-9475002.3679148201</v>
      </c>
      <c r="D490" s="164">
        <v>-8698459.0598657709</v>
      </c>
      <c r="E490" s="164">
        <v>-12452779.575216999</v>
      </c>
      <c r="F490" s="164">
        <v>-13976281.035553399</v>
      </c>
      <c r="G490" s="164">
        <v>-16496440.807568099</v>
      </c>
      <c r="H490" s="164">
        <v>-21488924.022123002</v>
      </c>
      <c r="I490" s="164">
        <v>-21044513.704422299</v>
      </c>
      <c r="J490" s="164">
        <v>-34071629.610730603</v>
      </c>
      <c r="K490" s="164">
        <v>-59590774.645327702</v>
      </c>
      <c r="L490" s="164">
        <v>-55849017.206309497</v>
      </c>
      <c r="M490" s="164">
        <v>-68865925.054328501</v>
      </c>
      <c r="N490" s="164">
        <v>-68865925.054328501</v>
      </c>
    </row>
    <row r="491" spans="1:14" x14ac:dyDescent="0.2">
      <c r="A491" s="27" t="s">
        <v>4440</v>
      </c>
      <c r="B491" s="164">
        <v>-0.94634138062331596</v>
      </c>
      <c r="C491" s="164">
        <v>-0.94713035936359702</v>
      </c>
      <c r="D491" s="164">
        <v>-0.94613278826255598</v>
      </c>
      <c r="E491" s="164">
        <v>-0.94549193967203504</v>
      </c>
      <c r="F491" s="164">
        <v>-0.94676158050552195</v>
      </c>
      <c r="G491" s="164">
        <v>-0.95086974296498905</v>
      </c>
      <c r="H491" s="164">
        <v>-0.95229094540802395</v>
      </c>
      <c r="I491" s="164">
        <v>-0.95472115169558103</v>
      </c>
      <c r="J491" s="164">
        <v>-0.95737042926340499</v>
      </c>
      <c r="K491" s="164">
        <v>-0.96199034861606303</v>
      </c>
      <c r="L491" s="164">
        <v>-0.96046785423782099</v>
      </c>
      <c r="M491" s="164">
        <v>-0.96484731895784104</v>
      </c>
      <c r="N491" s="164">
        <v>-0.96484731895784104</v>
      </c>
    </row>
    <row r="492" spans="1:14" x14ac:dyDescent="0.2">
      <c r="A492" s="27" t="s">
        <v>4441</v>
      </c>
      <c r="B492" s="164">
        <v>-4185449.2808725201</v>
      </c>
      <c r="C492" s="164">
        <v>-4298513.1203447403</v>
      </c>
      <c r="D492" s="164">
        <v>-4403444.6428310396</v>
      </c>
      <c r="E492" s="164">
        <v>-4509846.8554060003</v>
      </c>
      <c r="F492" s="164">
        <v>-4625434.5455954596</v>
      </c>
      <c r="G492" s="164">
        <v>-4755512.0885952497</v>
      </c>
      <c r="H492" s="164">
        <v>-4872791.2412924804</v>
      </c>
      <c r="I492" s="164">
        <v>-4995678.95324359</v>
      </c>
      <c r="J492" s="164">
        <v>-5197238.1472744197</v>
      </c>
      <c r="K492" s="164">
        <v>-5299626.9074643897</v>
      </c>
      <c r="L492" s="164">
        <v>-5368425.8889707299</v>
      </c>
      <c r="M492" s="164">
        <v>-5470442.7957226401</v>
      </c>
      <c r="N492" s="164">
        <v>-5470442.7957226401</v>
      </c>
    </row>
    <row r="493" spans="1:14" x14ac:dyDescent="0.2">
      <c r="A493" s="30" t="s">
        <v>4442</v>
      </c>
      <c r="B493" s="164">
        <v>-81093367.207315296</v>
      </c>
      <c r="C493" s="164">
        <v>-87326217.103036895</v>
      </c>
      <c r="D493" s="164">
        <v>-88072620.180946395</v>
      </c>
      <c r="E493" s="164">
        <v>-93507309.517024696</v>
      </c>
      <c r="F493" s="164">
        <v>-96781211.371077806</v>
      </c>
      <c r="G493" s="164">
        <v>-103762913.22454301</v>
      </c>
      <c r="H493" s="164">
        <v>-112378361.892922</v>
      </c>
      <c r="I493" s="164">
        <v>-114148462.30584601</v>
      </c>
      <c r="J493" s="164">
        <v>-137357165.89874601</v>
      </c>
      <c r="K493" s="164">
        <v>-174591953.315869</v>
      </c>
      <c r="L493" s="164">
        <v>-161850726.36356699</v>
      </c>
      <c r="M493" s="164">
        <v>-178068276.70547101</v>
      </c>
      <c r="N493" s="164">
        <v>-178068276.70547101</v>
      </c>
    </row>
    <row r="494" spans="1:14" x14ac:dyDescent="0.2">
      <c r="A494" s="27" t="s">
        <v>4443</v>
      </c>
      <c r="B494" s="164">
        <v>-610388.86999183497</v>
      </c>
      <c r="C494" s="164">
        <v>-675490.99208666803</v>
      </c>
      <c r="D494" s="164">
        <v>-658389.52449000499</v>
      </c>
      <c r="E494" s="164">
        <v>-635360.25068731001</v>
      </c>
      <c r="F494" s="164">
        <v>-610594.23094629298</v>
      </c>
      <c r="G494" s="164">
        <v>-580967.92888721405</v>
      </c>
      <c r="H494" s="164">
        <v>-544271.48204045405</v>
      </c>
      <c r="I494" s="164">
        <v>-497411.32616813498</v>
      </c>
      <c r="J494" s="164">
        <v>-469038.46665750898</v>
      </c>
      <c r="K494" s="164">
        <v>-410956.62856545002</v>
      </c>
      <c r="L494" s="164">
        <v>-336801.53066895099</v>
      </c>
      <c r="M494" s="164">
        <v>-258339.29985156399</v>
      </c>
      <c r="N494" s="164">
        <v>-258339.29985156399</v>
      </c>
    </row>
    <row r="495" spans="1:14" x14ac:dyDescent="0.2">
      <c r="A495" s="27" t="s">
        <v>4444</v>
      </c>
      <c r="B495" s="164">
        <v>-405171.64342757902</v>
      </c>
      <c r="C495" s="164">
        <v>-415886.35639216099</v>
      </c>
      <c r="D495" s="164">
        <v>-430526.54637608503</v>
      </c>
      <c r="E495" s="164">
        <v>-443762.29480405099</v>
      </c>
      <c r="F495" s="164">
        <v>-457903.71892683598</v>
      </c>
      <c r="G495" s="164">
        <v>-479291.261235482</v>
      </c>
      <c r="H495" s="164">
        <v>-497017.00330182601</v>
      </c>
      <c r="I495" s="164">
        <v>-515338.153875157</v>
      </c>
      <c r="J495" s="164">
        <v>-540256.70497995301</v>
      </c>
      <c r="K495" s="164">
        <v>-563700.12191209395</v>
      </c>
      <c r="L495" s="164">
        <v>-583611.34084762703</v>
      </c>
      <c r="M495" s="164">
        <v>-614031.68156874098</v>
      </c>
      <c r="N495" s="164">
        <v>-614031.68156874098</v>
      </c>
    </row>
    <row r="496" spans="1:14" x14ac:dyDescent="0.2">
      <c r="A496" s="27" t="s">
        <v>4445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</row>
    <row r="497" spans="1:14" x14ac:dyDescent="0.2">
      <c r="A497" s="27" t="s">
        <v>4446</v>
      </c>
      <c r="B497" s="164">
        <v>-38561.1407690415</v>
      </c>
      <c r="C497" s="164">
        <v>-43804.244356194198</v>
      </c>
      <c r="D497" s="164">
        <v>-55884.834578683403</v>
      </c>
      <c r="E497" s="164">
        <v>-67252.192915940905</v>
      </c>
      <c r="F497" s="164">
        <v>-78763.028004156702</v>
      </c>
      <c r="G497" s="164">
        <v>-103467.682013285</v>
      </c>
      <c r="H497" s="164">
        <v>-127615.025485317</v>
      </c>
      <c r="I497" s="164">
        <v>-151994.619127969</v>
      </c>
      <c r="J497" s="164">
        <v>-190021.70409721101</v>
      </c>
      <c r="K497" s="164">
        <v>-227275.33616921399</v>
      </c>
      <c r="L497" s="164">
        <v>-263194.78741604602</v>
      </c>
      <c r="M497" s="164">
        <v>-360519.44902556099</v>
      </c>
      <c r="N497" s="164">
        <v>-360519.44902556099</v>
      </c>
    </row>
    <row r="498" spans="1:14" x14ac:dyDescent="0.2">
      <c r="A498" s="27" t="s">
        <v>4447</v>
      </c>
      <c r="B498" s="164">
        <v>0</v>
      </c>
      <c r="C498" s="164">
        <v>0</v>
      </c>
      <c r="D498" s="164">
        <v>-6606736.0905417502</v>
      </c>
      <c r="E498" s="164">
        <v>-13693480.9707902</v>
      </c>
      <c r="F498" s="164">
        <v>-21090975.359871302</v>
      </c>
      <c r="G498" s="164">
        <v>-26134919.014332701</v>
      </c>
      <c r="H498" s="164">
        <v>-30885511.8295715</v>
      </c>
      <c r="I498" s="164">
        <v>-37285053.575931698</v>
      </c>
      <c r="J498" s="164">
        <v>-44047353.319682501</v>
      </c>
      <c r="K498" s="164">
        <v>-51511582.085579097</v>
      </c>
      <c r="L498" s="164">
        <v>-59399356.628177904</v>
      </c>
      <c r="M498" s="164">
        <v>-65730840.031595498</v>
      </c>
      <c r="N498" s="164">
        <v>-65730840.031595498</v>
      </c>
    </row>
    <row r="499" spans="1:14" x14ac:dyDescent="0.2">
      <c r="A499" s="27" t="s">
        <v>4448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</row>
    <row r="500" spans="1:14" x14ac:dyDescent="0.2">
      <c r="A500" s="27" t="s">
        <v>4449</v>
      </c>
      <c r="B500" s="164">
        <v>-3729031.4354366902</v>
      </c>
      <c r="C500" s="164">
        <v>-3746657.0013159001</v>
      </c>
      <c r="D500" s="164">
        <v>-3759428.7181702899</v>
      </c>
      <c r="E500" s="164">
        <v>-3770533.9079337502</v>
      </c>
      <c r="F500" s="164">
        <v>-3781129.0432086899</v>
      </c>
      <c r="G500" s="164">
        <v>-3633035.5038725901</v>
      </c>
      <c r="H500" s="164">
        <v>-3272010.1272075302</v>
      </c>
      <c r="I500" s="164">
        <v>-2922241.67275543</v>
      </c>
      <c r="J500" s="164">
        <v>-2782893.8712076601</v>
      </c>
      <c r="K500" s="164">
        <v>-2802194.7673324901</v>
      </c>
      <c r="L500" s="164">
        <v>-2909955.0973042799</v>
      </c>
      <c r="M500" s="164">
        <v>-2873356.9037446501</v>
      </c>
      <c r="N500" s="164">
        <v>-2873356.9037446501</v>
      </c>
    </row>
    <row r="501" spans="1:14" x14ac:dyDescent="0.2">
      <c r="A501" s="27" t="s">
        <v>4450</v>
      </c>
      <c r="B501" s="164">
        <v>0</v>
      </c>
      <c r="C501" s="164">
        <v>0</v>
      </c>
      <c r="D501" s="164">
        <v>-696657.49537085695</v>
      </c>
      <c r="E501" s="164">
        <v>-856713.36084182002</v>
      </c>
      <c r="F501" s="164">
        <v>-1344273.4304996999</v>
      </c>
      <c r="G501" s="164">
        <v>-2125745.9592767698</v>
      </c>
      <c r="H501" s="164">
        <v>-2335107.64382324</v>
      </c>
      <c r="I501" s="164">
        <v>-2865546.07344581</v>
      </c>
      <c r="J501" s="164">
        <v>-3699875.3216498601</v>
      </c>
      <c r="K501" s="164">
        <v>-3941151.8400301998</v>
      </c>
      <c r="L501" s="164">
        <v>-4062430.14529907</v>
      </c>
      <c r="M501" s="164">
        <v>-4215525.6698940601</v>
      </c>
      <c r="N501" s="164">
        <v>-4215525.6698940601</v>
      </c>
    </row>
    <row r="502" spans="1:14" x14ac:dyDescent="0.2">
      <c r="A502" s="27" t="s">
        <v>4451</v>
      </c>
      <c r="B502" s="164">
        <v>-73839961.245921895</v>
      </c>
      <c r="C502" s="164">
        <v>-76222847.564890295</v>
      </c>
      <c r="D502" s="164">
        <v>-70435807.763080895</v>
      </c>
      <c r="E502" s="164">
        <v>-64552928.9702015</v>
      </c>
      <c r="F502" s="164">
        <v>-58487544.093756199</v>
      </c>
      <c r="G502" s="164">
        <v>-51346094.633361198</v>
      </c>
      <c r="H502" s="164">
        <v>-46702405.299493201</v>
      </c>
      <c r="I502" s="164">
        <v>-42559278.124133296</v>
      </c>
      <c r="J502" s="164">
        <v>-36984214.019892603</v>
      </c>
      <c r="K502" s="164">
        <v>-31307464.213783301</v>
      </c>
      <c r="L502" s="164">
        <v>-25012250.196068101</v>
      </c>
      <c r="M502" s="164">
        <v>-17252911.493649598</v>
      </c>
      <c r="N502" s="164">
        <v>-17252911.493649598</v>
      </c>
    </row>
    <row r="503" spans="1:14" x14ac:dyDescent="0.2">
      <c r="A503" s="30" t="s">
        <v>4452</v>
      </c>
      <c r="B503" s="164">
        <v>-78623114.335547104</v>
      </c>
      <c r="C503" s="164">
        <v>-81104686.1590413</v>
      </c>
      <c r="D503" s="164">
        <v>-82643430.972608596</v>
      </c>
      <c r="E503" s="164">
        <v>-84020031.948174596</v>
      </c>
      <c r="F503" s="164">
        <v>-85851182.905213296</v>
      </c>
      <c r="G503" s="164">
        <v>-84403521.982979193</v>
      </c>
      <c r="H503" s="164">
        <v>-84363938.410923198</v>
      </c>
      <c r="I503" s="164">
        <v>-86796863.5454375</v>
      </c>
      <c r="J503" s="164">
        <v>-88713653.408167407</v>
      </c>
      <c r="K503" s="164">
        <v>-90764324.993371904</v>
      </c>
      <c r="L503" s="164">
        <v>-92567599.725782007</v>
      </c>
      <c r="M503" s="164">
        <v>-91305524.529329702</v>
      </c>
      <c r="N503" s="164">
        <v>-91305524.529329702</v>
      </c>
    </row>
    <row r="504" spans="1:14" x14ac:dyDescent="0.2">
      <c r="A504" s="27" t="s">
        <v>4453</v>
      </c>
      <c r="B504" s="164">
        <v>-5048.9953846153803</v>
      </c>
      <c r="C504" s="164">
        <v>-5690.9069230769201</v>
      </c>
      <c r="D504" s="164">
        <v>-6897.9269230769196</v>
      </c>
      <c r="E504" s="164">
        <v>-6485.1299999999901</v>
      </c>
      <c r="F504" s="164">
        <v>-7040.2484615384601</v>
      </c>
      <c r="G504" s="164">
        <v>-7465.85461538461</v>
      </c>
      <c r="H504" s="164">
        <v>-7901.2484615384601</v>
      </c>
      <c r="I504" s="164">
        <v>-8019.2815384615396</v>
      </c>
      <c r="J504" s="164">
        <v>-8710.18</v>
      </c>
      <c r="K504" s="164">
        <v>-8941.6915384615295</v>
      </c>
      <c r="L504" s="164">
        <v>-8986.9561538461494</v>
      </c>
      <c r="M504" s="164">
        <v>-9050.1207692307598</v>
      </c>
      <c r="N504" s="164">
        <v>-9050.1207692307598</v>
      </c>
    </row>
    <row r="505" spans="1:14" x14ac:dyDescent="0.2">
      <c r="A505" s="27" t="s">
        <v>4454</v>
      </c>
      <c r="B505" s="164">
        <v>0</v>
      </c>
      <c r="C505" s="164">
        <v>0</v>
      </c>
      <c r="D505" s="164">
        <v>0</v>
      </c>
      <c r="E505" s="164">
        <v>0</v>
      </c>
      <c r="F505" s="164">
        <v>0</v>
      </c>
      <c r="G505" s="164">
        <v>0</v>
      </c>
      <c r="H505" s="164">
        <v>0</v>
      </c>
      <c r="I505" s="164">
        <v>0</v>
      </c>
      <c r="J505" s="164">
        <v>0</v>
      </c>
      <c r="K505" s="164">
        <v>0</v>
      </c>
      <c r="L505" s="164">
        <v>0</v>
      </c>
      <c r="M505" s="164">
        <v>0</v>
      </c>
      <c r="N505" s="164">
        <v>0</v>
      </c>
    </row>
    <row r="506" spans="1:14" x14ac:dyDescent="0.2">
      <c r="A506" s="27" t="s">
        <v>4455</v>
      </c>
      <c r="B506" s="164">
        <v>77544.113936450696</v>
      </c>
      <c r="C506" s="164">
        <v>102012.665057572</v>
      </c>
      <c r="D506" s="164">
        <v>87075.902507234001</v>
      </c>
      <c r="E506" s="164">
        <v>86919.660946354299</v>
      </c>
      <c r="F506" s="164">
        <v>86756.788740878997</v>
      </c>
      <c r="G506" s="164">
        <v>86852.437202354195</v>
      </c>
      <c r="H506" s="164">
        <v>23906.5558265113</v>
      </c>
      <c r="I506" s="164">
        <v>23869.352917186799</v>
      </c>
      <c r="J506" s="164">
        <v>23837.104571107098</v>
      </c>
      <c r="K506" s="164">
        <v>23853.1745076767</v>
      </c>
      <c r="L506" s="164">
        <v>91643.037356815898</v>
      </c>
      <c r="M506" s="164">
        <v>93161.207688048205</v>
      </c>
      <c r="N506" s="164">
        <v>93161.207688048205</v>
      </c>
    </row>
    <row r="507" spans="1:14" x14ac:dyDescent="0.2">
      <c r="A507" s="27" t="s">
        <v>4456</v>
      </c>
      <c r="B507" s="164">
        <v>49629.7330014486</v>
      </c>
      <c r="C507" s="164">
        <v>57183.083602556697</v>
      </c>
      <c r="D507" s="164">
        <v>51986.124848540101</v>
      </c>
      <c r="E507" s="164">
        <v>51589.111622707198</v>
      </c>
      <c r="F507" s="164">
        <v>51232.654886221302</v>
      </c>
      <c r="G507" s="164">
        <v>50991.396425548497</v>
      </c>
      <c r="H507" s="164">
        <v>9570.9268936736898</v>
      </c>
      <c r="I507" s="164">
        <v>9200.3172584916392</v>
      </c>
      <c r="J507" s="164">
        <v>8829.7170032776194</v>
      </c>
      <c r="K507" s="164">
        <v>8474.2839798452696</v>
      </c>
      <c r="L507" s="164">
        <v>44644.067098290703</v>
      </c>
      <c r="M507" s="164">
        <v>45024.610529830999</v>
      </c>
      <c r="N507" s="164">
        <v>45024.610529830999</v>
      </c>
    </row>
    <row r="508" spans="1:14" x14ac:dyDescent="0.2">
      <c r="A508" s="27" t="s">
        <v>4457</v>
      </c>
      <c r="B508" s="164">
        <v>-7607591.9073001798</v>
      </c>
      <c r="C508" s="164">
        <v>-7723006.4503729297</v>
      </c>
      <c r="D508" s="164">
        <v>-7881197.8716884004</v>
      </c>
      <c r="E508" s="164">
        <v>-7957524.8031099504</v>
      </c>
      <c r="F508" s="164">
        <v>-8100157.6043195799</v>
      </c>
      <c r="G508" s="164">
        <v>-8295120.5470930198</v>
      </c>
      <c r="H508" s="164">
        <v>-8457594.1759241391</v>
      </c>
      <c r="I508" s="164">
        <v>-8632713.2998217996</v>
      </c>
      <c r="J508" s="164">
        <v>-8775502.2580849994</v>
      </c>
      <c r="K508" s="164">
        <v>-8894641.7249519099</v>
      </c>
      <c r="L508" s="164">
        <v>-8915978.0006180406</v>
      </c>
      <c r="M508" s="164">
        <v>-9066041.5654447507</v>
      </c>
      <c r="N508" s="164">
        <v>-9066041.5654447507</v>
      </c>
    </row>
    <row r="509" spans="1:14" x14ac:dyDescent="0.2">
      <c r="A509" s="27" t="s">
        <v>4458</v>
      </c>
      <c r="B509" s="164">
        <v>8953040.5472062007</v>
      </c>
      <c r="C509" s="164">
        <v>8609303.4245298002</v>
      </c>
      <c r="D509" s="164">
        <v>8250835.0694146603</v>
      </c>
      <c r="E509" s="164">
        <v>7757650.7104508402</v>
      </c>
      <c r="F509" s="164">
        <v>7111485.4449013397</v>
      </c>
      <c r="G509" s="164">
        <v>6551258.4468411999</v>
      </c>
      <c r="H509" s="164">
        <v>5527313.7570306798</v>
      </c>
      <c r="I509" s="164">
        <v>4224188.5341918096</v>
      </c>
      <c r="J509" s="164">
        <v>4221163.0063495096</v>
      </c>
      <c r="K509" s="164">
        <v>3961629.1454670401</v>
      </c>
      <c r="L509" s="164">
        <v>3519090.5381698101</v>
      </c>
      <c r="M509" s="164">
        <v>2958727.1949579502</v>
      </c>
      <c r="N509" s="164">
        <v>2958727.1949579502</v>
      </c>
    </row>
    <row r="510" spans="1:14" x14ac:dyDescent="0.2">
      <c r="A510" s="27" t="s">
        <v>4459</v>
      </c>
      <c r="B510" s="164">
        <v>-338.25079967619098</v>
      </c>
      <c r="C510" s="164">
        <v>-370.23981453156398</v>
      </c>
      <c r="D510" s="164">
        <v>-427.62072513321698</v>
      </c>
      <c r="E510" s="164">
        <v>-410.16385834912501</v>
      </c>
      <c r="F510" s="164">
        <v>-426.401752349937</v>
      </c>
      <c r="G510" s="164">
        <v>-448.17416738995098</v>
      </c>
      <c r="H510" s="164">
        <v>-447.43243563696598</v>
      </c>
      <c r="I510" s="164">
        <v>-398.889841187272</v>
      </c>
      <c r="J510" s="164">
        <v>-426.86864480600798</v>
      </c>
      <c r="K510" s="164">
        <v>-449.31831211325601</v>
      </c>
      <c r="L510" s="164">
        <v>-447.03055339790899</v>
      </c>
      <c r="M510" s="164">
        <v>-509.50469715133102</v>
      </c>
      <c r="N510" s="164">
        <v>-509.50469715133102</v>
      </c>
    </row>
    <row r="511" spans="1:14" x14ac:dyDescent="0.2">
      <c r="A511" s="27" t="s">
        <v>4460</v>
      </c>
      <c r="B511" s="164">
        <v>-3216.1979625311701</v>
      </c>
      <c r="C511" s="164">
        <v>-3050.2413365104198</v>
      </c>
      <c r="D511" s="164">
        <v>-2878.5682517994801</v>
      </c>
      <c r="E511" s="164">
        <v>-2708.2722031070198</v>
      </c>
      <c r="F511" s="164">
        <v>-2543.3366131817002</v>
      </c>
      <c r="G511" s="164">
        <v>-2385.0687705938699</v>
      </c>
      <c r="H511" s="164">
        <v>-2219.07670806854</v>
      </c>
      <c r="I511" s="164">
        <v>-2054.7501282783401</v>
      </c>
      <c r="J511" s="164">
        <v>-1889.99062361397</v>
      </c>
      <c r="K511" s="164">
        <v>-1727.82716518643</v>
      </c>
      <c r="L511" s="164">
        <v>-1570.3523817145799</v>
      </c>
      <c r="M511" s="164">
        <v>-1437.4874266225199</v>
      </c>
      <c r="N511" s="164">
        <v>-1437.4874266225199</v>
      </c>
    </row>
    <row r="512" spans="1:14" x14ac:dyDescent="0.2">
      <c r="A512" s="27" t="s">
        <v>4461</v>
      </c>
      <c r="B512" s="164">
        <v>17809761.367296699</v>
      </c>
      <c r="C512" s="164">
        <v>17170775.003520701</v>
      </c>
      <c r="D512" s="164">
        <v>15817351.572354</v>
      </c>
      <c r="E512" s="164">
        <v>13767463.648078701</v>
      </c>
      <c r="F512" s="164">
        <v>11036201.4869799</v>
      </c>
      <c r="G512" s="164">
        <v>7538305.6434615403</v>
      </c>
      <c r="H512" s="164">
        <v>7549631.99896874</v>
      </c>
      <c r="I512" s="164">
        <v>7568898.3410893902</v>
      </c>
      <c r="J512" s="164">
        <v>7589901.4502721997</v>
      </c>
      <c r="K512" s="164">
        <v>7039871.57282947</v>
      </c>
      <c r="L512" s="164">
        <v>6443002.4243763098</v>
      </c>
      <c r="M512" s="164">
        <v>5882926.5997761805</v>
      </c>
      <c r="N512" s="164">
        <v>5882926.5997761805</v>
      </c>
    </row>
    <row r="513" spans="1:14" x14ac:dyDescent="0.2">
      <c r="A513" s="27" t="s">
        <v>4462</v>
      </c>
      <c r="B513" s="164">
        <v>-28387649.8118717</v>
      </c>
      <c r="C513" s="164">
        <v>-27814235.064921401</v>
      </c>
      <c r="D513" s="164">
        <v>-26666182.947338901</v>
      </c>
      <c r="E513" s="164">
        <v>-25226907.255391799</v>
      </c>
      <c r="F513" s="164">
        <v>-23459469.567626599</v>
      </c>
      <c r="G513" s="164">
        <v>-21316755.034865599</v>
      </c>
      <c r="H513" s="164">
        <v>-22872545.010087602</v>
      </c>
      <c r="I513" s="164">
        <v>-24349362.9286866</v>
      </c>
      <c r="J513" s="164">
        <v>-25679639.112857401</v>
      </c>
      <c r="K513" s="164">
        <v>-26231564.942701198</v>
      </c>
      <c r="L513" s="164">
        <v>-26729699.241844501</v>
      </c>
      <c r="M513" s="164">
        <v>-26443624.9667385</v>
      </c>
      <c r="N513" s="164">
        <v>-26443624.9667385</v>
      </c>
    </row>
    <row r="514" spans="1:14" x14ac:dyDescent="0.2">
      <c r="A514" s="27" t="s">
        <v>4463</v>
      </c>
      <c r="B514" s="164">
        <v>-8248710.6614178503</v>
      </c>
      <c r="C514" s="164">
        <v>-8187262.9210584499</v>
      </c>
      <c r="D514" s="164">
        <v>-7974780.3228303604</v>
      </c>
      <c r="E514" s="164">
        <v>-7570823.6821669098</v>
      </c>
      <c r="F514" s="164">
        <v>-7004501.0993626304</v>
      </c>
      <c r="G514" s="164">
        <v>-6510391.4586784504</v>
      </c>
      <c r="H514" s="164">
        <v>-5516081.2611749601</v>
      </c>
      <c r="I514" s="164">
        <v>-4294842.7817143695</v>
      </c>
      <c r="J514" s="164">
        <v>-4296219.9996262696</v>
      </c>
      <c r="K514" s="164">
        <v>-4071845.82713346</v>
      </c>
      <c r="L514" s="164">
        <v>-3620854.07406895</v>
      </c>
      <c r="M514" s="164">
        <v>-3013885.8566453801</v>
      </c>
      <c r="N514" s="164">
        <v>-3013885.8566453801</v>
      </c>
    </row>
    <row r="515" spans="1:14" x14ac:dyDescent="0.2">
      <c r="A515" s="30" t="s">
        <v>4464</v>
      </c>
      <c r="B515" s="164">
        <v>-17362580.0632957</v>
      </c>
      <c r="C515" s="164">
        <v>-17794341.647716299</v>
      </c>
      <c r="D515" s="164">
        <v>-18325116.588633101</v>
      </c>
      <c r="E515" s="164">
        <v>-19101236.175631501</v>
      </c>
      <c r="F515" s="164">
        <v>-20288461.882627498</v>
      </c>
      <c r="G515" s="164">
        <v>-21905158.2142598</v>
      </c>
      <c r="H515" s="164">
        <v>-23746364.966072299</v>
      </c>
      <c r="I515" s="164">
        <v>-25461235.386273898</v>
      </c>
      <c r="J515" s="164">
        <v>-26918657.131641001</v>
      </c>
      <c r="K515" s="164">
        <v>-28175343.1550183</v>
      </c>
      <c r="L515" s="164">
        <v>-29179155.588619199</v>
      </c>
      <c r="M515" s="164">
        <v>-29554709.888769601</v>
      </c>
      <c r="N515" s="164">
        <v>-29554709.888769601</v>
      </c>
    </row>
    <row r="516" spans="1:14" x14ac:dyDescent="0.2">
      <c r="A516" s="27" t="s">
        <v>4465</v>
      </c>
      <c r="B516" s="164">
        <v>-8762798.8461385593</v>
      </c>
      <c r="C516" s="164">
        <v>-8841605.7227614392</v>
      </c>
      <c r="D516" s="164">
        <v>-9270893.0406229906</v>
      </c>
      <c r="E516" s="164">
        <v>-9301130.6234634407</v>
      </c>
      <c r="F516" s="164">
        <v>-9350186.6357350703</v>
      </c>
      <c r="G516" s="164">
        <v>-9019615.0904657394</v>
      </c>
      <c r="H516" s="164">
        <v>-8271616.2930511096</v>
      </c>
      <c r="I516" s="164">
        <v>-7529302.02159891</v>
      </c>
      <c r="J516" s="164">
        <v>-7330791.6533754598</v>
      </c>
      <c r="K516" s="164">
        <v>-7509028.1919904603</v>
      </c>
      <c r="L516" s="164">
        <v>-7639778.7477533901</v>
      </c>
      <c r="M516" s="164">
        <v>-7373329.0707245301</v>
      </c>
      <c r="N516" s="164">
        <v>-7373329.0707245301</v>
      </c>
    </row>
    <row r="517" spans="1:14" x14ac:dyDescent="0.2">
      <c r="A517" s="27" t="s">
        <v>4466</v>
      </c>
      <c r="B517" s="164">
        <v>0</v>
      </c>
      <c r="C517" s="164">
        <v>0</v>
      </c>
      <c r="D517" s="164">
        <v>0</v>
      </c>
      <c r="E517" s="164">
        <v>0</v>
      </c>
      <c r="F517" s="164">
        <v>0</v>
      </c>
      <c r="G517" s="164">
        <v>0</v>
      </c>
      <c r="H517" s="164">
        <v>0</v>
      </c>
      <c r="I517" s="164">
        <v>0</v>
      </c>
      <c r="J517" s="164">
        <v>0</v>
      </c>
      <c r="K517" s="164">
        <v>0</v>
      </c>
      <c r="L517" s="164">
        <v>0</v>
      </c>
      <c r="M517" s="164">
        <v>0</v>
      </c>
      <c r="N517" s="164">
        <v>0</v>
      </c>
    </row>
    <row r="518" spans="1:14" x14ac:dyDescent="0.2">
      <c r="A518" s="27" t="s">
        <v>4467</v>
      </c>
      <c r="B518" s="164">
        <v>-8312094.2536137803</v>
      </c>
      <c r="C518" s="164">
        <v>-8755757.4306510892</v>
      </c>
      <c r="D518" s="164">
        <v>-9192257.4147769697</v>
      </c>
      <c r="E518" s="164">
        <v>-9631541.2861181796</v>
      </c>
      <c r="F518" s="164">
        <v>-8961478.1820238996</v>
      </c>
      <c r="G518" s="164">
        <v>-8416282.3885112293</v>
      </c>
      <c r="H518" s="164">
        <v>-7818774.7217789302</v>
      </c>
      <c r="I518" s="164">
        <v>-7210481.1902513802</v>
      </c>
      <c r="J518" s="164">
        <v>-6473384.1663926505</v>
      </c>
      <c r="K518" s="164">
        <v>-5441097.7076268597</v>
      </c>
      <c r="L518" s="164">
        <v>-5943162.5164498799</v>
      </c>
      <c r="M518" s="164">
        <v>-6389534.1825392498</v>
      </c>
      <c r="N518" s="164">
        <v>-6389534.1825392498</v>
      </c>
    </row>
    <row r="519" spans="1:14" x14ac:dyDescent="0.2">
      <c r="A519" s="27" t="s">
        <v>4468</v>
      </c>
      <c r="B519" s="164">
        <v>-2582919.77268817</v>
      </c>
      <c r="C519" s="164">
        <v>-2588006.0427403501</v>
      </c>
      <c r="D519" s="164">
        <v>-1443788.75871794</v>
      </c>
      <c r="E519" s="164">
        <v>-305662.71587314899</v>
      </c>
      <c r="F519" s="164">
        <v>-267231.57639893098</v>
      </c>
      <c r="G519" s="164">
        <v>-235778.89467051101</v>
      </c>
      <c r="H519" s="164">
        <v>-133526.97000716999</v>
      </c>
      <c r="I519" s="164">
        <v>-31852.3353455877</v>
      </c>
      <c r="J519" s="164">
        <v>-21075.408287801401</v>
      </c>
      <c r="K519" s="164">
        <v>-22229.366618893499</v>
      </c>
      <c r="L519" s="164">
        <v>-8468.3475463865798</v>
      </c>
      <c r="M519" s="164">
        <v>-5851.3907848443596</v>
      </c>
      <c r="N519" s="164">
        <v>-5851.3907848443596</v>
      </c>
    </row>
    <row r="520" spans="1:14" x14ac:dyDescent="0.2">
      <c r="A520" s="27" t="s">
        <v>4469</v>
      </c>
      <c r="B520" s="164">
        <v>-1098472.4387286601</v>
      </c>
      <c r="C520" s="164">
        <v>-1071538.38659076</v>
      </c>
      <c r="D520" s="164">
        <v>-1025945.33051772</v>
      </c>
      <c r="E520" s="164">
        <v>-983906.83134509495</v>
      </c>
      <c r="F520" s="164">
        <v>-956714.86460958805</v>
      </c>
      <c r="G520" s="164">
        <v>-914685.72465121897</v>
      </c>
      <c r="H520" s="164">
        <v>-871230.84426777298</v>
      </c>
      <c r="I520" s="164">
        <v>-837074.18366413796</v>
      </c>
      <c r="J520" s="164">
        <v>-802742.93896852504</v>
      </c>
      <c r="K520" s="164">
        <v>-764720.44231064303</v>
      </c>
      <c r="L520" s="164">
        <v>-792872.23063501704</v>
      </c>
      <c r="M520" s="164">
        <v>-830384.02345483797</v>
      </c>
      <c r="N520" s="164">
        <v>-830384.02345483797</v>
      </c>
    </row>
    <row r="521" spans="1:14" x14ac:dyDescent="0.2">
      <c r="A521" s="27" t="s">
        <v>4470</v>
      </c>
      <c r="B521" s="164">
        <v>-192751.49973390001</v>
      </c>
      <c r="C521" s="164">
        <v>-171636.46570992199</v>
      </c>
      <c r="D521" s="164">
        <v>-157436.39780954801</v>
      </c>
      <c r="E521" s="164">
        <v>-165360.63272371999</v>
      </c>
      <c r="F521" s="164">
        <v>-193673.71634713499</v>
      </c>
      <c r="G521" s="164">
        <v>-222997.018067041</v>
      </c>
      <c r="H521" s="164">
        <v>-234315.271907571</v>
      </c>
      <c r="I521" s="164">
        <v>-245633.52574809999</v>
      </c>
      <c r="J521" s="164">
        <v>-255395.03325992799</v>
      </c>
      <c r="K521" s="164">
        <v>-257848.60245573401</v>
      </c>
      <c r="L521" s="164">
        <v>-260077.395189865</v>
      </c>
      <c r="M521" s="164">
        <v>-280394.66533339903</v>
      </c>
      <c r="N521" s="164">
        <v>-280394.66533339903</v>
      </c>
    </row>
    <row r="522" spans="1:14" x14ac:dyDescent="0.2">
      <c r="A522" s="27" t="s">
        <v>4471</v>
      </c>
      <c r="B522" s="164">
        <v>0</v>
      </c>
      <c r="C522" s="164">
        <v>0</v>
      </c>
      <c r="D522" s="164">
        <v>0</v>
      </c>
      <c r="E522" s="164">
        <v>0</v>
      </c>
      <c r="F522" s="164">
        <v>0</v>
      </c>
      <c r="G522" s="164">
        <v>0</v>
      </c>
      <c r="H522" s="164">
        <v>0</v>
      </c>
      <c r="I522" s="164">
        <v>0</v>
      </c>
      <c r="J522" s="164">
        <v>0</v>
      </c>
      <c r="K522" s="164">
        <v>0</v>
      </c>
      <c r="L522" s="164">
        <v>0</v>
      </c>
      <c r="M522" s="164">
        <v>0</v>
      </c>
      <c r="N522" s="164">
        <v>0</v>
      </c>
    </row>
    <row r="523" spans="1:14" x14ac:dyDescent="0.2">
      <c r="A523" s="27" t="s">
        <v>4472</v>
      </c>
      <c r="B523" s="164">
        <v>0</v>
      </c>
      <c r="C523" s="164">
        <v>0</v>
      </c>
      <c r="D523" s="164">
        <v>0</v>
      </c>
      <c r="E523" s="164">
        <v>0</v>
      </c>
      <c r="F523" s="164">
        <v>0</v>
      </c>
      <c r="G523" s="164">
        <v>0</v>
      </c>
      <c r="H523" s="164">
        <v>0</v>
      </c>
      <c r="I523" s="164">
        <v>0</v>
      </c>
      <c r="J523" s="164">
        <v>0</v>
      </c>
      <c r="K523" s="164">
        <v>0</v>
      </c>
      <c r="L523" s="164">
        <v>0</v>
      </c>
      <c r="M523" s="164">
        <v>0</v>
      </c>
      <c r="N523" s="164">
        <v>0</v>
      </c>
    </row>
    <row r="524" spans="1:14" x14ac:dyDescent="0.2">
      <c r="A524" s="27" t="s">
        <v>4473</v>
      </c>
      <c r="B524" s="164">
        <v>0</v>
      </c>
      <c r="C524" s="164">
        <v>0</v>
      </c>
      <c r="D524" s="164">
        <v>0</v>
      </c>
      <c r="E524" s="164">
        <v>0</v>
      </c>
      <c r="F524" s="164">
        <v>0</v>
      </c>
      <c r="G524" s="164">
        <v>0</v>
      </c>
      <c r="H524" s="164">
        <v>0</v>
      </c>
      <c r="I524" s="164">
        <v>0</v>
      </c>
      <c r="J524" s="164">
        <v>0</v>
      </c>
      <c r="K524" s="164">
        <v>0</v>
      </c>
      <c r="L524" s="164">
        <v>0</v>
      </c>
      <c r="M524" s="164">
        <v>0</v>
      </c>
      <c r="N524" s="164">
        <v>0</v>
      </c>
    </row>
    <row r="525" spans="1:14" x14ac:dyDescent="0.2">
      <c r="A525" s="27" t="s">
        <v>4474</v>
      </c>
      <c r="B525" s="164">
        <v>-646467.90800616704</v>
      </c>
      <c r="C525" s="164">
        <v>-692000.70916265203</v>
      </c>
      <c r="D525" s="164">
        <v>-732644.80370427505</v>
      </c>
      <c r="E525" s="164">
        <v>-788844.92755356501</v>
      </c>
      <c r="F525" s="164">
        <v>-846347.95915545104</v>
      </c>
      <c r="G525" s="164">
        <v>-890663.55417008104</v>
      </c>
      <c r="H525" s="164">
        <v>-932679.67664736102</v>
      </c>
      <c r="I525" s="164">
        <v>-975970.28856875806</v>
      </c>
      <c r="J525" s="164">
        <v>-1021472.63039505</v>
      </c>
      <c r="K525" s="164">
        <v>-1067386.81706235</v>
      </c>
      <c r="L525" s="164">
        <v>-1106339.33368368</v>
      </c>
      <c r="M525" s="164">
        <v>-1688779.0808736901</v>
      </c>
      <c r="N525" s="164">
        <v>-1688779.0808736901</v>
      </c>
    </row>
    <row r="526" spans="1:14" x14ac:dyDescent="0.2">
      <c r="A526" s="27" t="s">
        <v>4475</v>
      </c>
      <c r="B526" s="164">
        <v>-427269.51104780298</v>
      </c>
      <c r="C526" s="164">
        <v>-422110.816243537</v>
      </c>
      <c r="D526" s="164">
        <v>-421375.53258094302</v>
      </c>
      <c r="E526" s="164">
        <v>-423223.96251276397</v>
      </c>
      <c r="F526" s="164">
        <v>-425856.16278221802</v>
      </c>
      <c r="G526" s="164">
        <v>-434460.63325856603</v>
      </c>
      <c r="H526" s="164">
        <v>-442551.39880578499</v>
      </c>
      <c r="I526" s="164">
        <v>-451141.16726849298</v>
      </c>
      <c r="J526" s="164">
        <v>-460907.74568848399</v>
      </c>
      <c r="K526" s="164">
        <v>-468182.475914301</v>
      </c>
      <c r="L526" s="164">
        <v>-472484.07158849301</v>
      </c>
      <c r="M526" s="164">
        <v>-481487.89043158502</v>
      </c>
      <c r="N526" s="164">
        <v>-481487.89043158502</v>
      </c>
    </row>
    <row r="527" spans="1:14" x14ac:dyDescent="0.2">
      <c r="A527" s="27" t="s">
        <v>4476</v>
      </c>
      <c r="B527" s="164">
        <v>0</v>
      </c>
      <c r="C527" s="164">
        <v>0</v>
      </c>
      <c r="D527" s="164">
        <v>0</v>
      </c>
      <c r="E527" s="164">
        <v>0</v>
      </c>
      <c r="F527" s="164">
        <v>-5226.06202074867</v>
      </c>
      <c r="G527" s="164">
        <v>-9845.0917386864494</v>
      </c>
      <c r="H527" s="164">
        <v>-15604.118563758901</v>
      </c>
      <c r="I527" s="164">
        <v>-15234.558857694899</v>
      </c>
      <c r="J527" s="164">
        <v>-22209.841432201902</v>
      </c>
      <c r="K527" s="164">
        <v>-29834.115662543099</v>
      </c>
      <c r="L527" s="164">
        <v>-40268.404589025296</v>
      </c>
      <c r="M527" s="164">
        <v>-51410.523760617099</v>
      </c>
      <c r="N527" s="164">
        <v>-51410.523760617099</v>
      </c>
    </row>
    <row r="528" spans="1:14" x14ac:dyDescent="0.2">
      <c r="A528" s="27" t="s">
        <v>4477</v>
      </c>
      <c r="B528" s="164">
        <v>0</v>
      </c>
      <c r="C528" s="164">
        <v>0</v>
      </c>
      <c r="D528" s="164">
        <v>0</v>
      </c>
      <c r="E528" s="164">
        <v>0</v>
      </c>
      <c r="F528" s="164">
        <v>0</v>
      </c>
      <c r="G528" s="164">
        <v>0</v>
      </c>
      <c r="H528" s="164">
        <v>0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0</v>
      </c>
    </row>
    <row r="529" spans="1:14" x14ac:dyDescent="0.2">
      <c r="A529" s="27" t="s">
        <v>4478</v>
      </c>
      <c r="B529" s="164">
        <v>0</v>
      </c>
      <c r="C529" s="164">
        <v>0</v>
      </c>
      <c r="D529" s="164">
        <v>0</v>
      </c>
      <c r="E529" s="164">
        <v>0</v>
      </c>
      <c r="F529" s="164">
        <v>0</v>
      </c>
      <c r="G529" s="164">
        <v>0</v>
      </c>
      <c r="H529" s="164">
        <v>0</v>
      </c>
      <c r="I529" s="164">
        <v>0</v>
      </c>
      <c r="J529" s="164">
        <v>0</v>
      </c>
      <c r="K529" s="164">
        <v>0</v>
      </c>
      <c r="L529" s="164">
        <v>0</v>
      </c>
      <c r="M529" s="164">
        <v>0</v>
      </c>
      <c r="N529" s="164">
        <v>0</v>
      </c>
    </row>
    <row r="530" spans="1:14" x14ac:dyDescent="0.2">
      <c r="A530" s="27" t="s">
        <v>4479</v>
      </c>
      <c r="B530" s="164">
        <v>-515249.61421009101</v>
      </c>
      <c r="C530" s="164">
        <v>-514766.078875929</v>
      </c>
      <c r="D530" s="164">
        <v>-513311.75342782098</v>
      </c>
      <c r="E530" s="164">
        <v>-512052.54259325599</v>
      </c>
      <c r="F530" s="164">
        <v>-511827.39430862601</v>
      </c>
      <c r="G530" s="164">
        <v>-513131.59043555602</v>
      </c>
      <c r="H530" s="164">
        <v>-512980.45273814199</v>
      </c>
      <c r="I530" s="164">
        <v>-513369.13256549498</v>
      </c>
      <c r="J530" s="164">
        <v>-513870.71357962798</v>
      </c>
      <c r="K530" s="164">
        <v>-515423.032902818</v>
      </c>
      <c r="L530" s="164">
        <v>-513681.33355703001</v>
      </c>
      <c r="M530" s="164">
        <v>-514625.80984426098</v>
      </c>
      <c r="N530" s="164">
        <v>-514625.80984426098</v>
      </c>
    </row>
    <row r="531" spans="1:14" x14ac:dyDescent="0.2">
      <c r="A531" s="27" t="s">
        <v>4480</v>
      </c>
      <c r="B531" s="164">
        <v>0</v>
      </c>
      <c r="C531" s="164">
        <v>0</v>
      </c>
      <c r="D531" s="164">
        <v>0</v>
      </c>
      <c r="E531" s="164">
        <v>0</v>
      </c>
      <c r="F531" s="164">
        <v>0</v>
      </c>
      <c r="G531" s="164">
        <v>0</v>
      </c>
      <c r="H531" s="164">
        <v>0</v>
      </c>
      <c r="I531" s="164">
        <v>0</v>
      </c>
      <c r="J531" s="164">
        <v>0</v>
      </c>
      <c r="K531" s="164">
        <v>0</v>
      </c>
      <c r="L531" s="164">
        <v>0</v>
      </c>
      <c r="M531" s="164">
        <v>0</v>
      </c>
      <c r="N531" s="164">
        <v>0</v>
      </c>
    </row>
    <row r="532" spans="1:14" x14ac:dyDescent="0.2">
      <c r="A532" s="27" t="s">
        <v>4481</v>
      </c>
      <c r="B532" s="164">
        <v>0</v>
      </c>
      <c r="C532" s="164">
        <v>0</v>
      </c>
      <c r="D532" s="164">
        <v>0</v>
      </c>
      <c r="E532" s="164">
        <v>0</v>
      </c>
      <c r="F532" s="164">
        <v>0</v>
      </c>
      <c r="G532" s="164">
        <v>0</v>
      </c>
      <c r="H532" s="164">
        <v>0</v>
      </c>
      <c r="I532" s="164">
        <v>0</v>
      </c>
      <c r="J532" s="164">
        <v>0</v>
      </c>
      <c r="K532" s="164">
        <v>0</v>
      </c>
      <c r="L532" s="164">
        <v>0</v>
      </c>
      <c r="M532" s="164">
        <v>0</v>
      </c>
      <c r="N532" s="164">
        <v>0</v>
      </c>
    </row>
    <row r="533" spans="1:14" x14ac:dyDescent="0.2">
      <c r="A533" s="27" t="s">
        <v>4482</v>
      </c>
      <c r="B533" s="164">
        <v>0</v>
      </c>
      <c r="C533" s="164">
        <v>0</v>
      </c>
      <c r="D533" s="164">
        <v>0</v>
      </c>
      <c r="E533" s="164">
        <v>0</v>
      </c>
      <c r="F533" s="164">
        <v>0</v>
      </c>
      <c r="G533" s="164">
        <v>0</v>
      </c>
      <c r="H533" s="164">
        <v>0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0</v>
      </c>
    </row>
    <row r="534" spans="1:14" x14ac:dyDescent="0.2">
      <c r="A534" s="27" t="s">
        <v>4483</v>
      </c>
      <c r="B534" s="164">
        <v>0</v>
      </c>
      <c r="C534" s="164">
        <v>0</v>
      </c>
      <c r="D534" s="164">
        <v>0</v>
      </c>
      <c r="E534" s="164">
        <v>0</v>
      </c>
      <c r="F534" s="164">
        <v>-261129.224631783</v>
      </c>
      <c r="G534" s="164">
        <v>-480350.71664590202</v>
      </c>
      <c r="H534" s="164">
        <v>-699483.03473653004</v>
      </c>
      <c r="I534" s="164">
        <v>-920239.83963781502</v>
      </c>
      <c r="J534" s="164">
        <v>-1147626.2303144101</v>
      </c>
      <c r="K534" s="164">
        <v>-1379082.0114304</v>
      </c>
      <c r="L534" s="164">
        <v>-1602459.6148475399</v>
      </c>
      <c r="M534" s="164">
        <v>-1840800.0533535599</v>
      </c>
      <c r="N534" s="164">
        <v>-1840800.0533535599</v>
      </c>
    </row>
    <row r="535" spans="1:14" x14ac:dyDescent="0.2">
      <c r="A535" s="27" t="s">
        <v>4484</v>
      </c>
      <c r="B535" s="164">
        <v>-598589.47581960994</v>
      </c>
      <c r="C535" s="164">
        <v>-584521.707464237</v>
      </c>
      <c r="D535" s="164">
        <v>-569450.10719829705</v>
      </c>
      <c r="E535" s="164">
        <v>-542221.37795287301</v>
      </c>
      <c r="F535" s="164">
        <v>-514660.77570166398</v>
      </c>
      <c r="G535" s="164">
        <v>-497788.72271364299</v>
      </c>
      <c r="H535" s="164">
        <v>-500745.98345332302</v>
      </c>
      <c r="I535" s="164">
        <v>-500486.52632739802</v>
      </c>
      <c r="J535" s="164">
        <v>-492684.065475896</v>
      </c>
      <c r="K535" s="164">
        <v>-483679.58099611901</v>
      </c>
      <c r="L535" s="164">
        <v>-465427.12933744502</v>
      </c>
      <c r="M535" s="164">
        <v>-467596.49596155802</v>
      </c>
      <c r="N535" s="164">
        <v>-467596.49596155802</v>
      </c>
    </row>
    <row r="536" spans="1:14" x14ac:dyDescent="0.2">
      <c r="A536" s="27" t="s">
        <v>4485</v>
      </c>
      <c r="B536" s="164">
        <v>0</v>
      </c>
      <c r="C536" s="164">
        <v>0</v>
      </c>
      <c r="D536" s="164">
        <v>0</v>
      </c>
      <c r="E536" s="164">
        <v>0</v>
      </c>
      <c r="F536" s="164">
        <v>0</v>
      </c>
      <c r="G536" s="164">
        <v>0</v>
      </c>
      <c r="H536" s="164">
        <v>0</v>
      </c>
      <c r="I536" s="164">
        <v>0</v>
      </c>
      <c r="J536" s="164">
        <v>0</v>
      </c>
      <c r="K536" s="164">
        <v>0</v>
      </c>
      <c r="L536" s="164">
        <v>0</v>
      </c>
      <c r="M536" s="164">
        <v>0</v>
      </c>
      <c r="N536" s="164">
        <v>0</v>
      </c>
    </row>
    <row r="537" spans="1:14" x14ac:dyDescent="0.2">
      <c r="A537" s="27" t="s">
        <v>4486</v>
      </c>
      <c r="B537" s="164">
        <v>-8779105.3702129107</v>
      </c>
      <c r="C537" s="164">
        <v>-7566279.6345056398</v>
      </c>
      <c r="D537" s="164">
        <v>-6339454.36460339</v>
      </c>
      <c r="E537" s="164">
        <v>-5117133.80743038</v>
      </c>
      <c r="F537" s="164">
        <v>-3904346.8898036298</v>
      </c>
      <c r="G537" s="164">
        <v>-2696341.6890976699</v>
      </c>
      <c r="H537" s="164">
        <v>-1473597.9151842699</v>
      </c>
      <c r="I537" s="164">
        <v>-247457.85832842</v>
      </c>
      <c r="J537" s="164">
        <v>-249172.32645360701</v>
      </c>
      <c r="K537" s="164">
        <v>-251411.39873875299</v>
      </c>
      <c r="L537" s="164">
        <v>-252052.41978721201</v>
      </c>
      <c r="M537" s="164">
        <v>-254249.28089451199</v>
      </c>
      <c r="N537" s="164">
        <v>-254249.28089451199</v>
      </c>
    </row>
    <row r="538" spans="1:14" x14ac:dyDescent="0.2">
      <c r="A538" s="27" t="s">
        <v>4487</v>
      </c>
      <c r="B538" s="164">
        <v>0</v>
      </c>
      <c r="C538" s="164">
        <v>0</v>
      </c>
      <c r="D538" s="164">
        <v>0</v>
      </c>
      <c r="E538" s="164">
        <v>0</v>
      </c>
      <c r="F538" s="164">
        <v>0</v>
      </c>
      <c r="G538" s="164">
        <v>0</v>
      </c>
      <c r="H538" s="164">
        <v>0</v>
      </c>
      <c r="I538" s="164">
        <v>0</v>
      </c>
      <c r="J538" s="164">
        <v>0</v>
      </c>
      <c r="K538" s="164">
        <v>0</v>
      </c>
      <c r="L538" s="164">
        <v>0</v>
      </c>
      <c r="M538" s="164">
        <v>0</v>
      </c>
      <c r="N538" s="164">
        <v>0</v>
      </c>
    </row>
    <row r="539" spans="1:14" x14ac:dyDescent="0.2">
      <c r="A539" s="27" t="s">
        <v>4488</v>
      </c>
      <c r="B539" s="164">
        <v>365.23099243776198</v>
      </c>
      <c r="C539" s="164">
        <v>365.53549089278602</v>
      </c>
      <c r="D539" s="164">
        <v>365.15048830205097</v>
      </c>
      <c r="E539" s="164">
        <v>364.90315919702499</v>
      </c>
      <c r="F539" s="164">
        <v>365.39316438030102</v>
      </c>
      <c r="G539" s="164">
        <v>366.978668599907</v>
      </c>
      <c r="H539" s="164">
        <v>367.52716747077199</v>
      </c>
      <c r="I539" s="164">
        <v>-12064.060636271601</v>
      </c>
      <c r="J539" s="164">
        <v>-84841.341156998606</v>
      </c>
      <c r="K539" s="164">
        <v>-203144.44762776501</v>
      </c>
      <c r="L539" s="164">
        <v>-288850.88379234</v>
      </c>
      <c r="M539" s="164">
        <v>-408118.26626484998</v>
      </c>
      <c r="N539" s="164">
        <v>-408118.26626484998</v>
      </c>
    </row>
    <row r="540" spans="1:14" x14ac:dyDescent="0.2">
      <c r="A540" s="27" t="s">
        <v>4489</v>
      </c>
      <c r="B540" s="164">
        <v>0</v>
      </c>
      <c r="C540" s="164">
        <v>0</v>
      </c>
      <c r="D540" s="164">
        <v>0</v>
      </c>
      <c r="E540" s="164">
        <v>0</v>
      </c>
      <c r="F540" s="164">
        <v>0</v>
      </c>
      <c r="G540" s="164">
        <v>0</v>
      </c>
      <c r="H540" s="164">
        <v>0</v>
      </c>
      <c r="I540" s="164">
        <v>0</v>
      </c>
      <c r="J540" s="164">
        <v>0</v>
      </c>
      <c r="K540" s="164">
        <v>0</v>
      </c>
      <c r="L540" s="164">
        <v>0</v>
      </c>
      <c r="M540" s="164">
        <v>0</v>
      </c>
      <c r="N540" s="164">
        <v>0</v>
      </c>
    </row>
    <row r="541" spans="1:14" x14ac:dyDescent="0.2">
      <c r="A541" s="27" t="s">
        <v>4490</v>
      </c>
      <c r="B541" s="164">
        <v>-20206042.251547702</v>
      </c>
      <c r="C541" s="164">
        <v>-19784102.674045902</v>
      </c>
      <c r="D541" s="164">
        <v>-17091134.248497002</v>
      </c>
      <c r="E541" s="164">
        <v>-17173738.191732101</v>
      </c>
      <c r="F541" s="164">
        <v>-17295351.659045201</v>
      </c>
      <c r="G541" s="164">
        <v>-17232901.9442547</v>
      </c>
      <c r="H541" s="164">
        <v>-16934526.720395099</v>
      </c>
      <c r="I541" s="164">
        <v>-16641486.2532942</v>
      </c>
      <c r="J541" s="164">
        <v>-16166186.934816999</v>
      </c>
      <c r="K541" s="164">
        <v>-15700896.565633601</v>
      </c>
      <c r="L541" s="164">
        <v>-15410477.0866806</v>
      </c>
      <c r="M541" s="164">
        <v>-15342656.1401005</v>
      </c>
      <c r="N541" s="164">
        <v>-15342656.1401005</v>
      </c>
    </row>
    <row r="542" spans="1:14" x14ac:dyDescent="0.2">
      <c r="A542" s="27" t="s">
        <v>4491</v>
      </c>
      <c r="B542" s="164">
        <v>0</v>
      </c>
      <c r="C542" s="164">
        <v>0</v>
      </c>
      <c r="D542" s="164">
        <v>0</v>
      </c>
      <c r="E542" s="164">
        <v>0</v>
      </c>
      <c r="F542" s="164">
        <v>0</v>
      </c>
      <c r="G542" s="164">
        <v>0</v>
      </c>
      <c r="H542" s="164">
        <v>0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</row>
    <row r="543" spans="1:14" x14ac:dyDescent="0.2">
      <c r="A543" s="27" t="s">
        <v>4492</v>
      </c>
      <c r="B543" s="164">
        <v>-32380703.420420401</v>
      </c>
      <c r="C543" s="164">
        <v>-32489370.387807999</v>
      </c>
      <c r="D543" s="164">
        <v>-32534560.4749499</v>
      </c>
      <c r="E543" s="164">
        <v>-32593257.422992501</v>
      </c>
      <c r="F543" s="164">
        <v>-32718343.8600756</v>
      </c>
      <c r="G543" s="164">
        <v>-32938831.142746001</v>
      </c>
      <c r="H543" s="164">
        <v>-33066864.7339219</v>
      </c>
      <c r="I543" s="164">
        <v>-33227715.903390799</v>
      </c>
      <c r="J543" s="164">
        <v>-33397706.127820399</v>
      </c>
      <c r="K543" s="164">
        <v>-33637319.0167524</v>
      </c>
      <c r="L543" s="164">
        <v>-33661960.119745299</v>
      </c>
      <c r="M543" s="164">
        <v>-33966628.798881501</v>
      </c>
      <c r="N543" s="164">
        <v>-33966628.798881501</v>
      </c>
    </row>
    <row r="544" spans="1:14" x14ac:dyDescent="0.2">
      <c r="A544" s="27" t="s">
        <v>4493</v>
      </c>
      <c r="B544" s="164">
        <v>-5400893.7523996998</v>
      </c>
      <c r="C544" s="164">
        <v>-5405426.5657611601</v>
      </c>
      <c r="D544" s="164">
        <v>-5399763.24282791</v>
      </c>
      <c r="E544" s="164">
        <v>-5396135.7525060903</v>
      </c>
      <c r="F544" s="164">
        <v>-5435289.80758138</v>
      </c>
      <c r="G544" s="164">
        <v>-5458904.59855913</v>
      </c>
      <c r="H544" s="164">
        <v>-5467093.8363377899</v>
      </c>
      <c r="I544" s="164">
        <v>-5481075.8782289596</v>
      </c>
      <c r="J544" s="164">
        <v>-5496315.7742676605</v>
      </c>
      <c r="K544" s="164">
        <v>-5522869.4624333903</v>
      </c>
      <c r="L544" s="164">
        <v>-5514128.6910520401</v>
      </c>
      <c r="M544" s="164">
        <v>-5539271.5752803497</v>
      </c>
      <c r="N544" s="164">
        <v>-5539271.5752803497</v>
      </c>
    </row>
    <row r="545" spans="1:14" x14ac:dyDescent="0.2">
      <c r="A545" s="27" t="s">
        <v>4494</v>
      </c>
      <c r="B545" s="164">
        <v>0</v>
      </c>
      <c r="C545" s="164">
        <v>0</v>
      </c>
      <c r="D545" s="164">
        <v>-145194.99327567601</v>
      </c>
      <c r="E545" s="164">
        <v>-290193.29533010902</v>
      </c>
      <c r="F545" s="164">
        <v>-435874.46610196499</v>
      </c>
      <c r="G545" s="164">
        <v>-540167.15783049504</v>
      </c>
      <c r="H545" s="164">
        <v>-643528.91964688303</v>
      </c>
      <c r="I545" s="164">
        <v>-747987.30230919097</v>
      </c>
      <c r="J545" s="164">
        <v>-764791.685223112</v>
      </c>
      <c r="K545" s="164">
        <v>-783282.14154623204</v>
      </c>
      <c r="L545" s="164">
        <v>-796818.90830422204</v>
      </c>
      <c r="M545" s="164">
        <v>-800452.17961233202</v>
      </c>
      <c r="N545" s="164">
        <v>-800452.17961233202</v>
      </c>
    </row>
    <row r="546" spans="1:14" x14ac:dyDescent="0.2">
      <c r="A546" s="27" t="s">
        <v>4495</v>
      </c>
      <c r="B546" s="164">
        <v>0</v>
      </c>
      <c r="C546" s="164">
        <v>0</v>
      </c>
      <c r="D546" s="164">
        <v>0</v>
      </c>
      <c r="E546" s="164">
        <v>0</v>
      </c>
      <c r="F546" s="164">
        <v>0</v>
      </c>
      <c r="G546" s="164">
        <v>0</v>
      </c>
      <c r="H546" s="164">
        <v>0</v>
      </c>
      <c r="I546" s="164">
        <v>0</v>
      </c>
      <c r="J546" s="164">
        <v>0</v>
      </c>
      <c r="K546" s="164">
        <v>0</v>
      </c>
      <c r="L546" s="164">
        <v>0</v>
      </c>
      <c r="M546" s="164">
        <v>0</v>
      </c>
      <c r="N546" s="164">
        <v>0</v>
      </c>
    </row>
    <row r="547" spans="1:14" x14ac:dyDescent="0.2">
      <c r="A547" s="27" t="s">
        <v>4496</v>
      </c>
      <c r="B547" s="164">
        <v>-1791732.886401</v>
      </c>
      <c r="C547" s="164">
        <v>-1613904.0124363201</v>
      </c>
      <c r="D547" s="164">
        <v>-1433070.3624231</v>
      </c>
      <c r="E547" s="164">
        <v>-1253087.2323422499</v>
      </c>
      <c r="F547" s="164">
        <v>-1075517.07709669</v>
      </c>
      <c r="G547" s="164">
        <v>-900153.276628291</v>
      </c>
      <c r="H547" s="164">
        <v>-721198.94120475603</v>
      </c>
      <c r="I547" s="164">
        <v>-542279.55784060899</v>
      </c>
      <c r="J547" s="164">
        <v>-362522.89452866401</v>
      </c>
      <c r="K547" s="164">
        <v>-182136.14867823699</v>
      </c>
      <c r="L547" s="164">
        <v>0</v>
      </c>
      <c r="M547" s="164">
        <v>0</v>
      </c>
      <c r="N547" s="164">
        <v>0</v>
      </c>
    </row>
    <row r="548" spans="1:14" x14ac:dyDescent="0.2">
      <c r="A548" s="27" t="s">
        <v>4497</v>
      </c>
      <c r="B548" s="164">
        <v>445275.077510098</v>
      </c>
      <c r="C548" s="164">
        <v>469246.38399867603</v>
      </c>
      <c r="D548" s="164">
        <v>496214.22638423397</v>
      </c>
      <c r="E548" s="164">
        <v>523134.71980258799</v>
      </c>
      <c r="F548" s="164">
        <v>554785.76882804604</v>
      </c>
      <c r="G548" s="164">
        <v>581275.99239797797</v>
      </c>
      <c r="H548" s="164">
        <v>605332.89169712702</v>
      </c>
      <c r="I548" s="164">
        <v>632528.20558261301</v>
      </c>
      <c r="J548" s="164">
        <v>651837.08555759804</v>
      </c>
      <c r="K548" s="164">
        <v>671517.22521282302</v>
      </c>
      <c r="L548" s="164">
        <v>685860.88086922001</v>
      </c>
      <c r="M548" s="164">
        <v>703045.24664908799</v>
      </c>
      <c r="N548" s="164">
        <v>703045.24664908799</v>
      </c>
    </row>
    <row r="549" spans="1:14" x14ac:dyDescent="0.2">
      <c r="A549" s="27" t="s">
        <v>4498</v>
      </c>
      <c r="B549" s="164">
        <v>-336106.24451671698</v>
      </c>
      <c r="C549" s="164">
        <v>-345634.89777510898</v>
      </c>
      <c r="D549" s="164">
        <v>-354509.55117079703</v>
      </c>
      <c r="E549" s="164">
        <v>-363501.86741228198</v>
      </c>
      <c r="F549" s="164">
        <v>-373234.82641255797</v>
      </c>
      <c r="G549" s="164">
        <v>-384139.307426502</v>
      </c>
      <c r="H549" s="164">
        <v>-394012.28324446001</v>
      </c>
      <c r="I549" s="164">
        <v>-404340.344242302</v>
      </c>
      <c r="J549" s="164">
        <v>-414810.78518107301</v>
      </c>
      <c r="K549" s="164">
        <v>-426206.04999220901</v>
      </c>
      <c r="L549" s="164">
        <v>-398667.672240616</v>
      </c>
      <c r="M549" s="164">
        <v>-425778.660887298</v>
      </c>
      <c r="N549" s="164">
        <v>-425778.660887298</v>
      </c>
    </row>
    <row r="550" spans="1:14" x14ac:dyDescent="0.2">
      <c r="A550" s="27" t="s">
        <v>4499</v>
      </c>
      <c r="B550" s="164">
        <v>-1661242.45579077</v>
      </c>
      <c r="C550" s="164">
        <v>-1656850.3271703999</v>
      </c>
      <c r="D550" s="164">
        <v>-1649334.1928685701</v>
      </c>
      <c r="E550" s="164">
        <v>-1642449.9043678499</v>
      </c>
      <c r="F550" s="164">
        <v>-1638880.5641063701</v>
      </c>
      <c r="G550" s="164">
        <v>-1640192.01098497</v>
      </c>
      <c r="H550" s="164">
        <v>-1636834.88956733</v>
      </c>
      <c r="I550" s="164">
        <v>-1635188.5912744601</v>
      </c>
      <c r="J550" s="164">
        <v>-1633886.52211034</v>
      </c>
      <c r="K550" s="164">
        <v>-1635903.2894333301</v>
      </c>
      <c r="L550" s="164">
        <v>-1491834.43015921</v>
      </c>
      <c r="M550" s="164">
        <v>-1635561.6007026001</v>
      </c>
      <c r="N550" s="164">
        <v>-1635561.6007026001</v>
      </c>
    </row>
    <row r="551" spans="1:14" x14ac:dyDescent="0.2">
      <c r="A551" s="27" t="s">
        <v>4500</v>
      </c>
      <c r="B551" s="164">
        <v>0</v>
      </c>
      <c r="C551" s="164">
        <v>0</v>
      </c>
      <c r="D551" s="164">
        <v>0</v>
      </c>
      <c r="E551" s="164">
        <v>0</v>
      </c>
      <c r="F551" s="164">
        <v>0</v>
      </c>
      <c r="G551" s="164">
        <v>0</v>
      </c>
      <c r="H551" s="164">
        <v>0</v>
      </c>
      <c r="I551" s="164">
        <v>0</v>
      </c>
      <c r="J551" s="164">
        <v>0</v>
      </c>
      <c r="K551" s="164">
        <v>0</v>
      </c>
      <c r="L551" s="164">
        <v>0</v>
      </c>
      <c r="M551" s="164">
        <v>0</v>
      </c>
      <c r="N551" s="164">
        <v>0</v>
      </c>
    </row>
    <row r="552" spans="1:14" x14ac:dyDescent="0.2">
      <c r="A552" s="27" t="s">
        <v>4501</v>
      </c>
      <c r="B552" s="164">
        <v>-756336.99649550905</v>
      </c>
      <c r="C552" s="164">
        <v>-932712.412471549</v>
      </c>
      <c r="D552" s="164">
        <v>-1107289.76947067</v>
      </c>
      <c r="E552" s="164">
        <v>-1281980.59325684</v>
      </c>
      <c r="F552" s="164">
        <v>-1459378.5011444699</v>
      </c>
      <c r="G552" s="164">
        <v>-1642149.70549809</v>
      </c>
      <c r="H552" s="164">
        <v>-1821306.5382472</v>
      </c>
      <c r="I552" s="164">
        <v>-2003107.79238135</v>
      </c>
      <c r="J552" s="164">
        <v>-2186311.20567131</v>
      </c>
      <c r="K552" s="164">
        <v>-2375363.7366305399</v>
      </c>
      <c r="L552" s="164">
        <v>-2337338.7151733302</v>
      </c>
      <c r="M552" s="164">
        <v>-2558371.11572565</v>
      </c>
      <c r="N552" s="164">
        <v>-2558371.11572565</v>
      </c>
    </row>
    <row r="553" spans="1:14" x14ac:dyDescent="0.2">
      <c r="A553" s="27" t="s">
        <v>4502</v>
      </c>
      <c r="B553" s="164">
        <v>0</v>
      </c>
      <c r="C553" s="164">
        <v>0</v>
      </c>
      <c r="D553" s="164">
        <v>0</v>
      </c>
      <c r="E553" s="164">
        <v>0</v>
      </c>
      <c r="F553" s="164">
        <v>0</v>
      </c>
      <c r="G553" s="164">
        <v>0</v>
      </c>
      <c r="H553" s="164">
        <v>0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0</v>
      </c>
    </row>
    <row r="554" spans="1:14" x14ac:dyDescent="0.2">
      <c r="A554" s="27" t="s">
        <v>4503</v>
      </c>
      <c r="B554" s="164">
        <v>-887316.83119049505</v>
      </c>
      <c r="C554" s="164">
        <v>-890049.21685874194</v>
      </c>
      <c r="D554" s="164">
        <v>-891102.28466327896</v>
      </c>
      <c r="E554" s="164">
        <v>-892487.87972446799</v>
      </c>
      <c r="F554" s="164">
        <v>-895678.18549557996</v>
      </c>
      <c r="G554" s="164">
        <v>-901565.171908941</v>
      </c>
      <c r="H554" s="164">
        <v>-904916.15569641604</v>
      </c>
      <c r="I554" s="164">
        <v>-909234.04994375305</v>
      </c>
      <c r="J554" s="164">
        <v>-913771.26440759597</v>
      </c>
      <c r="K554" s="164">
        <v>-920204.66984025703</v>
      </c>
      <c r="L554" s="164">
        <v>-920768.984182894</v>
      </c>
      <c r="M554" s="164">
        <v>-916237.19774337695</v>
      </c>
      <c r="N554" s="164">
        <v>-916237.19774337695</v>
      </c>
    </row>
    <row r="555" spans="1:14" x14ac:dyDescent="0.2">
      <c r="A555" s="30" t="s">
        <v>4504</v>
      </c>
      <c r="B555" s="164">
        <v>-94890453.220459506</v>
      </c>
      <c r="C555" s="164">
        <v>-93856661.569543198</v>
      </c>
      <c r="D555" s="164">
        <v>-89775937.247234404</v>
      </c>
      <c r="E555" s="164">
        <v>-88134411.224269107</v>
      </c>
      <c r="F555" s="164">
        <v>-86971077.228586197</v>
      </c>
      <c r="G555" s="164">
        <v>-85389302.459196493</v>
      </c>
      <c r="H555" s="164">
        <v>-82891689.280539006</v>
      </c>
      <c r="I555" s="164">
        <v>-80450194.156121507</v>
      </c>
      <c r="J555" s="164">
        <v>-79560640.203250304</v>
      </c>
      <c r="K555" s="164">
        <v>-78905732.047065094</v>
      </c>
      <c r="L555" s="164">
        <v>-79232056.155426398</v>
      </c>
      <c r="M555" s="164">
        <v>-81068472.756505996</v>
      </c>
      <c r="N555" s="164">
        <v>-81068472.756505996</v>
      </c>
    </row>
    <row r="556" spans="1:14" x14ac:dyDescent="0.2">
      <c r="A556" s="27" t="s">
        <v>4505</v>
      </c>
      <c r="B556" s="164">
        <v>-20772185.377145398</v>
      </c>
      <c r="C556" s="164">
        <v>-20908292.300062299</v>
      </c>
      <c r="D556" s="164">
        <v>-21045339.207628001</v>
      </c>
      <c r="E556" s="164">
        <v>-21183332.761215601</v>
      </c>
      <c r="F556" s="164">
        <v>-21225607.584582198</v>
      </c>
      <c r="G556" s="164">
        <v>-21024944.1679256</v>
      </c>
      <c r="H556" s="164">
        <v>-20579579.602848802</v>
      </c>
      <c r="I556" s="164">
        <v>-19887738.191237502</v>
      </c>
      <c r="J556" s="164">
        <v>-19101430.450810801</v>
      </c>
      <c r="K556" s="164">
        <v>-18253224.637506399</v>
      </c>
      <c r="L556" s="164">
        <v>-17342671.4577948</v>
      </c>
      <c r="M556" s="164">
        <v>-16324425.6472327</v>
      </c>
      <c r="N556" s="164">
        <v>-16324425.6472327</v>
      </c>
    </row>
    <row r="557" spans="1:14" x14ac:dyDescent="0.2">
      <c r="A557" s="27" t="s">
        <v>4506</v>
      </c>
      <c r="B557" s="164">
        <v>0</v>
      </c>
      <c r="C557" s="164">
        <v>0</v>
      </c>
      <c r="D557" s="164">
        <v>0</v>
      </c>
      <c r="E557" s="164">
        <v>0</v>
      </c>
      <c r="F557" s="164">
        <v>0</v>
      </c>
      <c r="G557" s="164">
        <v>0</v>
      </c>
      <c r="H557" s="164">
        <v>0</v>
      </c>
      <c r="I557" s="164">
        <v>0</v>
      </c>
      <c r="J557" s="164">
        <v>0</v>
      </c>
      <c r="K557" s="164">
        <v>0</v>
      </c>
      <c r="L557" s="164">
        <v>0</v>
      </c>
      <c r="M557" s="164">
        <v>0</v>
      </c>
      <c r="N557" s="164">
        <v>0</v>
      </c>
    </row>
    <row r="558" spans="1:14" x14ac:dyDescent="0.2">
      <c r="A558" s="27" t="s">
        <v>4507</v>
      </c>
      <c r="B558" s="164">
        <v>0</v>
      </c>
      <c r="C558" s="164">
        <v>0</v>
      </c>
      <c r="D558" s="164">
        <v>0</v>
      </c>
      <c r="E558" s="164">
        <v>0</v>
      </c>
      <c r="F558" s="164">
        <v>0</v>
      </c>
      <c r="G558" s="164">
        <v>0</v>
      </c>
      <c r="H558" s="164">
        <v>0</v>
      </c>
      <c r="I558" s="164">
        <v>0</v>
      </c>
      <c r="J558" s="164">
        <v>0</v>
      </c>
      <c r="K558" s="164">
        <v>0</v>
      </c>
      <c r="L558" s="164">
        <v>0</v>
      </c>
      <c r="M558" s="164">
        <v>0</v>
      </c>
      <c r="N558" s="164">
        <v>0</v>
      </c>
    </row>
    <row r="559" spans="1:14" x14ac:dyDescent="0.2">
      <c r="A559" s="27" t="s">
        <v>4508</v>
      </c>
      <c r="B559" s="164">
        <v>-43389897.0528135</v>
      </c>
      <c r="C559" s="164">
        <v>-43524254.585126199</v>
      </c>
      <c r="D559" s="164">
        <v>-43658845.886368997</v>
      </c>
      <c r="E559" s="164">
        <v>-43793671.421825401</v>
      </c>
      <c r="F559" s="164">
        <v>-43928913.841757797</v>
      </c>
      <c r="G559" s="164">
        <v>-44068040.372209303</v>
      </c>
      <c r="H559" s="164">
        <v>-44207790.4527357</v>
      </c>
      <c r="I559" s="164">
        <v>-44348165.9169266</v>
      </c>
      <c r="J559" s="164">
        <v>-44572803.104370199</v>
      </c>
      <c r="K559" s="164">
        <v>-44798389.8836395</v>
      </c>
      <c r="L559" s="164">
        <v>-45041928.534622997</v>
      </c>
      <c r="M559" s="164">
        <v>-45288900.270996302</v>
      </c>
      <c r="N559" s="164">
        <v>-45288900.270996302</v>
      </c>
    </row>
    <row r="560" spans="1:14" x14ac:dyDescent="0.2">
      <c r="A560" s="30" t="s">
        <v>4509</v>
      </c>
      <c r="B560" s="164">
        <v>-64162082.429958902</v>
      </c>
      <c r="C560" s="164">
        <v>-64432546.885188498</v>
      </c>
      <c r="D560" s="164">
        <v>-64704185.093997002</v>
      </c>
      <c r="E560" s="164">
        <v>-64977004.183040999</v>
      </c>
      <c r="F560" s="164">
        <v>-65154521.426340103</v>
      </c>
      <c r="G560" s="164">
        <v>-65092984.540135004</v>
      </c>
      <c r="H560" s="164">
        <v>-64787370.055584498</v>
      </c>
      <c r="I560" s="164">
        <v>-64235904.108164199</v>
      </c>
      <c r="J560" s="164">
        <v>-63674233.555180997</v>
      </c>
      <c r="K560" s="164">
        <v>-63051614.521145903</v>
      </c>
      <c r="L560" s="164">
        <v>-62384599.992417797</v>
      </c>
      <c r="M560" s="164">
        <v>-61613325.918229103</v>
      </c>
      <c r="N560" s="164">
        <v>-61613325.918229103</v>
      </c>
    </row>
    <row r="561" spans="1:14" x14ac:dyDescent="0.2">
      <c r="A561" s="27" t="s">
        <v>4510</v>
      </c>
      <c r="B561" s="164">
        <v>0</v>
      </c>
      <c r="C561" s="164">
        <v>0</v>
      </c>
      <c r="D561" s="164">
        <v>0</v>
      </c>
      <c r="E561" s="164">
        <v>0</v>
      </c>
      <c r="F561" s="164">
        <v>0</v>
      </c>
      <c r="G561" s="164">
        <v>0</v>
      </c>
      <c r="H561" s="164">
        <v>0</v>
      </c>
      <c r="I561" s="164">
        <v>0</v>
      </c>
      <c r="J561" s="164">
        <v>0</v>
      </c>
      <c r="K561" s="164">
        <v>0</v>
      </c>
      <c r="L561" s="164">
        <v>0</v>
      </c>
      <c r="M561" s="164">
        <v>0</v>
      </c>
      <c r="N561" s="164">
        <v>0</v>
      </c>
    </row>
    <row r="562" spans="1:14" x14ac:dyDescent="0.2">
      <c r="A562" s="27" t="s">
        <v>4511</v>
      </c>
      <c r="B562" s="164">
        <v>0</v>
      </c>
      <c r="C562" s="164">
        <v>0</v>
      </c>
      <c r="D562" s="164">
        <v>-255843.42076923</v>
      </c>
      <c r="E562" s="164">
        <v>-511686.84153846098</v>
      </c>
      <c r="F562" s="164">
        <v>-767530.26230769197</v>
      </c>
      <c r="G562" s="164">
        <v>-767530.26230769197</v>
      </c>
      <c r="H562" s="164">
        <v>-767530.26230769197</v>
      </c>
      <c r="I562" s="164">
        <v>-767530.26230769197</v>
      </c>
      <c r="J562" s="164">
        <v>-767530.26230769197</v>
      </c>
      <c r="K562" s="164">
        <v>-767530.26230769197</v>
      </c>
      <c r="L562" s="164">
        <v>-767530.26230769197</v>
      </c>
      <c r="M562" s="164">
        <v>-1919349.89307692</v>
      </c>
      <c r="N562" s="164">
        <v>-1919349.89307692</v>
      </c>
    </row>
    <row r="563" spans="1:14" x14ac:dyDescent="0.2">
      <c r="A563" s="27" t="s">
        <v>4512</v>
      </c>
      <c r="B563" s="164">
        <v>0</v>
      </c>
      <c r="C563" s="164">
        <v>0</v>
      </c>
      <c r="D563" s="164">
        <v>0</v>
      </c>
      <c r="E563" s="164">
        <v>0</v>
      </c>
      <c r="F563" s="164">
        <v>0</v>
      </c>
      <c r="G563" s="164">
        <v>0</v>
      </c>
      <c r="H563" s="164">
        <v>0</v>
      </c>
      <c r="I563" s="164">
        <v>0</v>
      </c>
      <c r="J563" s="164">
        <v>0</v>
      </c>
      <c r="K563" s="164">
        <v>0</v>
      </c>
      <c r="L563" s="164">
        <v>0</v>
      </c>
      <c r="M563" s="164">
        <v>0</v>
      </c>
      <c r="N563" s="164">
        <v>0</v>
      </c>
    </row>
    <row r="564" spans="1:14" x14ac:dyDescent="0.2">
      <c r="A564" s="27" t="s">
        <v>4513</v>
      </c>
      <c r="B564" s="164">
        <v>0</v>
      </c>
      <c r="C564" s="164">
        <v>0</v>
      </c>
      <c r="D564" s="164">
        <v>0</v>
      </c>
      <c r="E564" s="164">
        <v>0</v>
      </c>
      <c r="F564" s="164">
        <v>0</v>
      </c>
      <c r="G564" s="164">
        <v>0</v>
      </c>
      <c r="H564" s="164">
        <v>0</v>
      </c>
      <c r="I564" s="164">
        <v>0</v>
      </c>
      <c r="J564" s="164">
        <v>0</v>
      </c>
      <c r="K564" s="164">
        <v>0</v>
      </c>
      <c r="L564" s="164">
        <v>0</v>
      </c>
      <c r="M564" s="164">
        <v>0</v>
      </c>
      <c r="N564" s="164">
        <v>0</v>
      </c>
    </row>
    <row r="565" spans="1:14" x14ac:dyDescent="0.2">
      <c r="A565" s="30" t="s">
        <v>4514</v>
      </c>
      <c r="B565" s="164">
        <v>0</v>
      </c>
      <c r="C565" s="164">
        <v>0</v>
      </c>
      <c r="D565" s="164">
        <v>-255843.42076923</v>
      </c>
      <c r="E565" s="164">
        <v>-511686.84153846098</v>
      </c>
      <c r="F565" s="164">
        <v>-767530.26230769197</v>
      </c>
      <c r="G565" s="164">
        <v>-767530.26230769197</v>
      </c>
      <c r="H565" s="164">
        <v>-767530.26230769197</v>
      </c>
      <c r="I565" s="164">
        <v>-767530.26230769197</v>
      </c>
      <c r="J565" s="164">
        <v>-767530.26230769197</v>
      </c>
      <c r="K565" s="164">
        <v>-767530.26230769197</v>
      </c>
      <c r="L565" s="164">
        <v>-767530.26230769197</v>
      </c>
      <c r="M565" s="164">
        <v>-1919349.89307692</v>
      </c>
      <c r="N565" s="164">
        <v>-1919349.89307692</v>
      </c>
    </row>
    <row r="566" spans="1:14" x14ac:dyDescent="0.2">
      <c r="A566" s="27" t="s">
        <v>4515</v>
      </c>
      <c r="B566" s="164">
        <v>-12551877.1292307</v>
      </c>
      <c r="C566" s="164">
        <v>-12892704.3130769</v>
      </c>
      <c r="D566" s="164">
        <v>-11805058.6638461</v>
      </c>
      <c r="E566" s="164">
        <v>-11805058.6638461</v>
      </c>
      <c r="F566" s="164">
        <v>-11805058.6638461</v>
      </c>
      <c r="G566" s="164">
        <v>-11805058.6638461</v>
      </c>
      <c r="H566" s="164">
        <v>-9298511.9423076902</v>
      </c>
      <c r="I566" s="164">
        <v>-6791965.2207692303</v>
      </c>
      <c r="J566" s="164">
        <v>-4285418.4992307601</v>
      </c>
      <c r="K566" s="164">
        <v>-4285418.4992307601</v>
      </c>
      <c r="L566" s="164">
        <v>-4285418.4992307601</v>
      </c>
      <c r="M566" s="164">
        <v>-4285418.4992307601</v>
      </c>
      <c r="N566" s="164">
        <v>-4285418.4992307601</v>
      </c>
    </row>
    <row r="567" spans="1:14" x14ac:dyDescent="0.2">
      <c r="A567" s="27" t="s">
        <v>4516</v>
      </c>
      <c r="B567" s="164">
        <v>0</v>
      </c>
      <c r="C567" s="164">
        <v>0</v>
      </c>
      <c r="D567" s="164">
        <v>0</v>
      </c>
      <c r="E567" s="164">
        <v>0</v>
      </c>
      <c r="F567" s="164">
        <v>0</v>
      </c>
      <c r="G567" s="164">
        <v>0</v>
      </c>
      <c r="H567" s="164">
        <v>0</v>
      </c>
      <c r="I567" s="164">
        <v>0</v>
      </c>
      <c r="J567" s="164">
        <v>0</v>
      </c>
      <c r="K567" s="164">
        <v>0</v>
      </c>
      <c r="L567" s="164">
        <v>0</v>
      </c>
      <c r="M567" s="164">
        <v>0</v>
      </c>
      <c r="N567" s="164">
        <v>0</v>
      </c>
    </row>
    <row r="568" spans="1:14" x14ac:dyDescent="0.2">
      <c r="A568" s="30" t="s">
        <v>4517</v>
      </c>
      <c r="B568" s="164">
        <v>-12551877.1292307</v>
      </c>
      <c r="C568" s="164">
        <v>-12892704.3130769</v>
      </c>
      <c r="D568" s="164">
        <v>-11805058.6638461</v>
      </c>
      <c r="E568" s="164">
        <v>-11805058.6638461</v>
      </c>
      <c r="F568" s="164">
        <v>-11805058.6638461</v>
      </c>
      <c r="G568" s="164">
        <v>-11805058.6638461</v>
      </c>
      <c r="H568" s="164">
        <v>-9298511.9423076902</v>
      </c>
      <c r="I568" s="164">
        <v>-6791965.2207692303</v>
      </c>
      <c r="J568" s="164">
        <v>-4285418.4992307601</v>
      </c>
      <c r="K568" s="164">
        <v>-4285418.4992307601</v>
      </c>
      <c r="L568" s="164">
        <v>-4285418.4992307601</v>
      </c>
      <c r="M568" s="164">
        <v>-4285418.4992307601</v>
      </c>
      <c r="N568" s="164">
        <v>-4285418.4992307601</v>
      </c>
    </row>
    <row r="569" spans="1:14" x14ac:dyDescent="0.2">
      <c r="A569" s="30" t="s">
        <v>4518</v>
      </c>
      <c r="B569" s="164">
        <v>-1176605445.8022499</v>
      </c>
      <c r="C569" s="164">
        <v>-1192211923.1561799</v>
      </c>
      <c r="D569" s="164">
        <v>-1195397193.30635</v>
      </c>
      <c r="E569" s="164">
        <v>-1208929546.84813</v>
      </c>
      <c r="F569" s="164">
        <v>-1222632710.43328</v>
      </c>
      <c r="G569" s="164">
        <v>-1223275270.12744</v>
      </c>
      <c r="H569" s="164">
        <v>-1214588165.13521</v>
      </c>
      <c r="I569" s="164">
        <v>-1218373489.2932501</v>
      </c>
      <c r="J569" s="164">
        <v>-1231038686.57687</v>
      </c>
      <c r="K569" s="164">
        <v>-1257797622.96382</v>
      </c>
      <c r="L569" s="164">
        <v>-1261722458.5014</v>
      </c>
      <c r="M569" s="164">
        <v>-1269032109.3933001</v>
      </c>
      <c r="N569" s="164">
        <v>-1269032109.3933001</v>
      </c>
    </row>
    <row r="570" spans="1:14" x14ac:dyDescent="0.2">
      <c r="A570" s="27" t="s">
        <v>4519</v>
      </c>
    </row>
    <row r="571" spans="1:14" x14ac:dyDescent="0.2">
      <c r="A571" s="27" t="s">
        <v>4520</v>
      </c>
    </row>
    <row r="572" spans="1:14" x14ac:dyDescent="0.2">
      <c r="A572" s="27" t="s">
        <v>4521</v>
      </c>
      <c r="B572" s="164">
        <v>-12505447.2023771</v>
      </c>
      <c r="C572" s="164">
        <v>-13103476.209554</v>
      </c>
      <c r="D572" s="164">
        <v>-13785464.2175266</v>
      </c>
      <c r="E572" s="164">
        <v>-14497951.2769072</v>
      </c>
      <c r="F572" s="164">
        <v>-15256023.5849602</v>
      </c>
      <c r="G572" s="164">
        <v>-15987576.9706218</v>
      </c>
      <c r="H572" s="164">
        <v>-16739740.7402521</v>
      </c>
      <c r="I572" s="164">
        <v>-17465331.3808771</v>
      </c>
      <c r="J572" s="164">
        <v>-18157198.938203201</v>
      </c>
      <c r="K572" s="164">
        <v>-18856881.591058102</v>
      </c>
      <c r="L572" s="164">
        <v>-19581681.617520101</v>
      </c>
      <c r="M572" s="164">
        <v>-20315270.093913902</v>
      </c>
      <c r="N572" s="164">
        <v>-20315270.093913902</v>
      </c>
    </row>
    <row r="573" spans="1:14" x14ac:dyDescent="0.2">
      <c r="A573" s="27" t="s">
        <v>4522</v>
      </c>
      <c r="B573" s="164">
        <v>-9612390.7281716596</v>
      </c>
      <c r="C573" s="164">
        <v>-11643912.775167899</v>
      </c>
      <c r="D573" s="164">
        <v>-13541448.054649301</v>
      </c>
      <c r="E573" s="164">
        <v>-15966584.094591299</v>
      </c>
      <c r="F573" s="164">
        <v>-18358229.927857399</v>
      </c>
      <c r="G573" s="164">
        <v>-20744908.7679708</v>
      </c>
      <c r="H573" s="164">
        <v>-23003904.928506099</v>
      </c>
      <c r="I573" s="164">
        <v>-25024411.652284</v>
      </c>
      <c r="J573" s="164">
        <v>-24836784.055549301</v>
      </c>
      <c r="K573" s="164">
        <v>-22922837.945326898</v>
      </c>
      <c r="L573" s="164">
        <v>-21093590.9279119</v>
      </c>
      <c r="M573" s="164">
        <v>-20057377.161042999</v>
      </c>
      <c r="N573" s="164">
        <v>-20057377.161042999</v>
      </c>
    </row>
    <row r="574" spans="1:14" x14ac:dyDescent="0.2">
      <c r="A574" s="27" t="s">
        <v>4523</v>
      </c>
      <c r="B574" s="164">
        <v>-246237.11511068599</v>
      </c>
      <c r="C574" s="164">
        <v>-273751.768874339</v>
      </c>
      <c r="D574" s="164">
        <v>-298733.09100844798</v>
      </c>
      <c r="E574" s="164">
        <v>-306441.08847597602</v>
      </c>
      <c r="F574" s="164">
        <v>-315569.35845573799</v>
      </c>
      <c r="G574" s="164">
        <v>-321188.87710155302</v>
      </c>
      <c r="H574" s="164">
        <v>-319530.15012290399</v>
      </c>
      <c r="I574" s="164">
        <v>-315805.23957057198</v>
      </c>
      <c r="J574" s="164">
        <v>-315877.64282134199</v>
      </c>
      <c r="K574" s="164">
        <v>-319078.53245305701</v>
      </c>
      <c r="L574" s="164">
        <v>-318956.66519660299</v>
      </c>
      <c r="M574" s="164">
        <v>-320795.88779174298</v>
      </c>
      <c r="N574" s="164">
        <v>-320795.88779174298</v>
      </c>
    </row>
    <row r="575" spans="1:14" x14ac:dyDescent="0.2">
      <c r="A575" s="30" t="s">
        <v>4524</v>
      </c>
      <c r="B575" s="164">
        <v>-9858627.8432823494</v>
      </c>
      <c r="C575" s="164">
        <v>-11917664.5440422</v>
      </c>
      <c r="D575" s="164">
        <v>-13840181.1456578</v>
      </c>
      <c r="E575" s="164">
        <v>-16273025.183067299</v>
      </c>
      <c r="F575" s="164">
        <v>-18673799.286313102</v>
      </c>
      <c r="G575" s="164">
        <v>-21066097.645072401</v>
      </c>
      <c r="H575" s="164">
        <v>-23323435.078628998</v>
      </c>
      <c r="I575" s="164">
        <v>-25340216.891854599</v>
      </c>
      <c r="J575" s="164">
        <v>-25152661.698370598</v>
      </c>
      <c r="K575" s="164">
        <v>-23241916.477779999</v>
      </c>
      <c r="L575" s="164">
        <v>-21412547.593108501</v>
      </c>
      <c r="M575" s="164">
        <v>-20378173.0488347</v>
      </c>
      <c r="N575" s="164">
        <v>-20378173.0488347</v>
      </c>
    </row>
    <row r="576" spans="1:14" x14ac:dyDescent="0.2">
      <c r="A576" s="27" t="s">
        <v>4525</v>
      </c>
      <c r="B576" s="164">
        <v>-1573546.7587874699</v>
      </c>
      <c r="C576" s="164">
        <v>-1557231.5107821401</v>
      </c>
      <c r="D576" s="164">
        <v>-1537412.9656110301</v>
      </c>
      <c r="E576" s="164">
        <v>-1517636.13016341</v>
      </c>
      <c r="F576" s="164">
        <v>-1500343.22736779</v>
      </c>
      <c r="G576" s="164">
        <v>-1486866.0942589701</v>
      </c>
      <c r="H576" s="164">
        <v>-1613791.11593014</v>
      </c>
      <c r="I576" s="164">
        <v>-1597484.92201112</v>
      </c>
      <c r="J576" s="164">
        <v>-1578325.1367261601</v>
      </c>
      <c r="K576" s="164">
        <v>-1559108.52341404</v>
      </c>
      <c r="L576" s="164">
        <v>-1526728.88189946</v>
      </c>
      <c r="M576" s="164">
        <v>-1500506.0537119899</v>
      </c>
      <c r="N576" s="164">
        <v>-1500506.0537119899</v>
      </c>
    </row>
    <row r="577" spans="1:14" x14ac:dyDescent="0.2">
      <c r="A577" s="27" t="s">
        <v>4526</v>
      </c>
      <c r="B577" s="164">
        <v>-11721126.1180514</v>
      </c>
      <c r="C577" s="164">
        <v>-10613214.0930517</v>
      </c>
      <c r="D577" s="164">
        <v>-9384305.8127426803</v>
      </c>
      <c r="E577" s="164">
        <v>-9407359.2531706505</v>
      </c>
      <c r="F577" s="164">
        <v>-9779037.1708908696</v>
      </c>
      <c r="G577" s="164">
        <v>-9254704.2703053206</v>
      </c>
      <c r="H577" s="164">
        <v>-8755540.7872877009</v>
      </c>
      <c r="I577" s="164">
        <v>-8263579.5333105596</v>
      </c>
      <c r="J577" s="164">
        <v>-7770778.1480355402</v>
      </c>
      <c r="K577" s="164">
        <v>-7329364.7462642798</v>
      </c>
      <c r="L577" s="164">
        <v>-6839610.5417547999</v>
      </c>
      <c r="M577" s="164">
        <v>-6390462.6194891501</v>
      </c>
      <c r="N577" s="164">
        <v>-6390462.6194891501</v>
      </c>
    </row>
    <row r="578" spans="1:14" x14ac:dyDescent="0.2">
      <c r="A578" s="27" t="s">
        <v>4527</v>
      </c>
      <c r="B578" s="164">
        <v>0</v>
      </c>
      <c r="C578" s="164">
        <v>0</v>
      </c>
      <c r="D578" s="164">
        <v>0</v>
      </c>
      <c r="E578" s="164">
        <v>0</v>
      </c>
      <c r="F578" s="164">
        <v>0</v>
      </c>
      <c r="G578" s="164">
        <v>0</v>
      </c>
      <c r="H578" s="164">
        <v>0</v>
      </c>
      <c r="I578" s="164">
        <v>0</v>
      </c>
      <c r="J578" s="164">
        <v>0</v>
      </c>
      <c r="K578" s="164">
        <v>0</v>
      </c>
      <c r="L578" s="164">
        <v>0</v>
      </c>
      <c r="M578" s="164">
        <v>0</v>
      </c>
      <c r="N578" s="164">
        <v>0</v>
      </c>
    </row>
    <row r="579" spans="1:14" x14ac:dyDescent="0.2">
      <c r="A579" s="27" t="s">
        <v>4528</v>
      </c>
      <c r="B579" s="164">
        <v>0</v>
      </c>
      <c r="C579" s="164">
        <v>0</v>
      </c>
      <c r="D579" s="164">
        <v>0</v>
      </c>
      <c r="E579" s="164">
        <v>0</v>
      </c>
      <c r="F579" s="164">
        <v>0</v>
      </c>
      <c r="G579" s="164">
        <v>0</v>
      </c>
      <c r="H579" s="164">
        <v>0</v>
      </c>
      <c r="I579" s="164">
        <v>0</v>
      </c>
      <c r="J579" s="164">
        <v>0</v>
      </c>
      <c r="K579" s="164">
        <v>0</v>
      </c>
      <c r="L579" s="164">
        <v>0</v>
      </c>
      <c r="M579" s="164">
        <v>0</v>
      </c>
      <c r="N579" s="164">
        <v>0</v>
      </c>
    </row>
    <row r="580" spans="1:14" x14ac:dyDescent="0.2">
      <c r="A580" s="27" t="s">
        <v>4529</v>
      </c>
      <c r="B580" s="164">
        <v>0</v>
      </c>
      <c r="C580" s="164">
        <v>0</v>
      </c>
      <c r="D580" s="164">
        <v>0</v>
      </c>
      <c r="E580" s="164">
        <v>0</v>
      </c>
      <c r="F580" s="164">
        <v>0</v>
      </c>
      <c r="G580" s="164">
        <v>0</v>
      </c>
      <c r="H580" s="164">
        <v>0</v>
      </c>
      <c r="I580" s="164">
        <v>0</v>
      </c>
      <c r="J580" s="164">
        <v>0</v>
      </c>
      <c r="K580" s="164">
        <v>0</v>
      </c>
      <c r="L580" s="164">
        <v>0</v>
      </c>
      <c r="M580" s="164">
        <v>0</v>
      </c>
      <c r="N580" s="164">
        <v>0</v>
      </c>
    </row>
    <row r="581" spans="1:14" s="341" customFormat="1" x14ac:dyDescent="0.2">
      <c r="A581" s="340" t="s">
        <v>4530</v>
      </c>
      <c r="B581" s="341">
        <v>0</v>
      </c>
      <c r="C581" s="341">
        <v>0</v>
      </c>
      <c r="D581" s="341">
        <v>0</v>
      </c>
      <c r="E581" s="341">
        <v>0</v>
      </c>
      <c r="F581" s="341">
        <v>0</v>
      </c>
      <c r="G581" s="341">
        <v>0</v>
      </c>
      <c r="H581" s="341">
        <v>0</v>
      </c>
      <c r="I581" s="341">
        <v>0</v>
      </c>
      <c r="J581" s="341">
        <v>0</v>
      </c>
      <c r="K581" s="341">
        <v>0</v>
      </c>
      <c r="L581" s="341">
        <v>0</v>
      </c>
      <c r="M581" s="341">
        <v>0</v>
      </c>
      <c r="N581" s="341">
        <v>0</v>
      </c>
    </row>
    <row r="582" spans="1:14" x14ac:dyDescent="0.2">
      <c r="A582" s="27" t="s">
        <v>4531</v>
      </c>
      <c r="B582" s="164">
        <v>-1047331.72685002</v>
      </c>
      <c r="C582" s="164">
        <v>-1042208.04121687</v>
      </c>
      <c r="D582" s="164">
        <v>-1036159.06467786</v>
      </c>
      <c r="E582" s="164">
        <v>-1031443.03503888</v>
      </c>
      <c r="F582" s="164">
        <v>-1030267.51551927</v>
      </c>
      <c r="G582" s="164">
        <v>-1027381.6553036</v>
      </c>
      <c r="H582" s="164">
        <v>-1021772.65444763</v>
      </c>
      <c r="I582" s="164">
        <v>-1017123.12079768</v>
      </c>
      <c r="J582" s="164">
        <v>-1009704.21036268</v>
      </c>
      <c r="K582" s="164">
        <v>-1005225.6299284</v>
      </c>
      <c r="L582" s="164">
        <v>-994311.85927877703</v>
      </c>
      <c r="M582" s="164">
        <v>-991226.28250985104</v>
      </c>
      <c r="N582" s="164">
        <v>-991226.28250985104</v>
      </c>
    </row>
    <row r="583" spans="1:14" x14ac:dyDescent="0.2">
      <c r="A583" s="27" t="s">
        <v>4532</v>
      </c>
      <c r="B583" s="164">
        <v>-9578478.0643092692</v>
      </c>
      <c r="C583" s="164">
        <v>-9570855.9637295902</v>
      </c>
      <c r="D583" s="164">
        <v>-9546675.6110047102</v>
      </c>
      <c r="E583" s="164">
        <v>-9522703.0928390604</v>
      </c>
      <c r="F583" s="164">
        <v>-9517788.8778813295</v>
      </c>
      <c r="G583" s="164">
        <v>-9544498.3739960492</v>
      </c>
      <c r="H583" s="164">
        <v>-9543672.3026425708</v>
      </c>
      <c r="I583" s="164">
        <v>-9522127.2424498405</v>
      </c>
      <c r="J583" s="164">
        <v>-9496307.9949073698</v>
      </c>
      <c r="K583" s="164">
        <v>-9485096.7542594001</v>
      </c>
      <c r="L583" s="164">
        <v>-9410318.8229883499</v>
      </c>
      <c r="M583" s="164">
        <v>-9378526.2732747905</v>
      </c>
      <c r="N583" s="164">
        <v>-9378526.2732747905</v>
      </c>
    </row>
    <row r="584" spans="1:14" x14ac:dyDescent="0.2">
      <c r="A584" s="27" t="s">
        <v>4533</v>
      </c>
      <c r="B584" s="164">
        <v>-20297249.841538399</v>
      </c>
      <c r="C584" s="164">
        <v>-20631510.628461499</v>
      </c>
      <c r="D584" s="164">
        <v>-20653745.673076902</v>
      </c>
      <c r="E584" s="164">
        <v>-20476802.361538399</v>
      </c>
      <c r="F584" s="164">
        <v>-20192035.916923001</v>
      </c>
      <c r="G584" s="164">
        <v>-19716263.454615299</v>
      </c>
      <c r="H584" s="164">
        <v>-19285188.9923076</v>
      </c>
      <c r="I584" s="164">
        <v>-18856980.357692301</v>
      </c>
      <c r="J584" s="164">
        <v>-18446117.000769202</v>
      </c>
      <c r="K584" s="164">
        <v>-17983313.881538399</v>
      </c>
      <c r="L584" s="164">
        <v>-17558620.196153801</v>
      </c>
      <c r="M584" s="164">
        <v>-17168705.790769201</v>
      </c>
      <c r="N584" s="164">
        <v>-17168705.790769201</v>
      </c>
    </row>
    <row r="585" spans="1:14" x14ac:dyDescent="0.2">
      <c r="A585" s="27" t="s">
        <v>4534</v>
      </c>
      <c r="B585" s="164">
        <v>0</v>
      </c>
      <c r="C585" s="164">
        <v>0</v>
      </c>
      <c r="D585" s="164">
        <v>0</v>
      </c>
      <c r="E585" s="164">
        <v>0</v>
      </c>
      <c r="F585" s="164">
        <v>0</v>
      </c>
      <c r="G585" s="164">
        <v>0</v>
      </c>
      <c r="H585" s="164">
        <v>0</v>
      </c>
      <c r="I585" s="164">
        <v>0</v>
      </c>
      <c r="J585" s="164">
        <v>0</v>
      </c>
      <c r="K585" s="164">
        <v>0</v>
      </c>
      <c r="L585" s="164">
        <v>0</v>
      </c>
      <c r="M585" s="164">
        <v>0</v>
      </c>
      <c r="N585" s="164">
        <v>0</v>
      </c>
    </row>
    <row r="586" spans="1:14" x14ac:dyDescent="0.2">
      <c r="A586" s="27" t="s">
        <v>4535</v>
      </c>
      <c r="B586" s="164">
        <v>0</v>
      </c>
      <c r="C586" s="164">
        <v>0</v>
      </c>
      <c r="D586" s="164">
        <v>0</v>
      </c>
      <c r="E586" s="164">
        <v>0</v>
      </c>
      <c r="F586" s="164">
        <v>0</v>
      </c>
      <c r="G586" s="164">
        <v>0</v>
      </c>
      <c r="H586" s="164">
        <v>0</v>
      </c>
      <c r="I586" s="164">
        <v>0</v>
      </c>
      <c r="J586" s="164">
        <v>0</v>
      </c>
      <c r="K586" s="164">
        <v>0</v>
      </c>
      <c r="L586" s="164">
        <v>0</v>
      </c>
      <c r="M586" s="164">
        <v>0</v>
      </c>
      <c r="N586" s="164">
        <v>0</v>
      </c>
    </row>
    <row r="587" spans="1:14" x14ac:dyDescent="0.2">
      <c r="A587" s="27" t="s">
        <v>4536</v>
      </c>
      <c r="B587" s="164">
        <v>0</v>
      </c>
      <c r="C587" s="164">
        <v>0</v>
      </c>
      <c r="D587" s="164">
        <v>0</v>
      </c>
      <c r="E587" s="164">
        <v>0</v>
      </c>
      <c r="F587" s="164">
        <v>0</v>
      </c>
      <c r="G587" s="164">
        <v>0</v>
      </c>
      <c r="H587" s="164">
        <v>0</v>
      </c>
      <c r="I587" s="164">
        <v>0</v>
      </c>
      <c r="J587" s="164">
        <v>0</v>
      </c>
      <c r="K587" s="164">
        <v>0</v>
      </c>
      <c r="L587" s="164">
        <v>0</v>
      </c>
      <c r="M587" s="164">
        <v>0</v>
      </c>
      <c r="N587" s="164">
        <v>0</v>
      </c>
    </row>
    <row r="588" spans="1:14" x14ac:dyDescent="0.2">
      <c r="A588" s="27" t="s">
        <v>4537</v>
      </c>
      <c r="B588" s="164">
        <v>0</v>
      </c>
      <c r="C588" s="164">
        <v>0</v>
      </c>
      <c r="D588" s="164">
        <v>0</v>
      </c>
      <c r="E588" s="164">
        <v>0</v>
      </c>
      <c r="F588" s="164">
        <v>0</v>
      </c>
      <c r="G588" s="164">
        <v>0</v>
      </c>
      <c r="H588" s="164">
        <v>0</v>
      </c>
      <c r="I588" s="164">
        <v>0</v>
      </c>
      <c r="J588" s="164">
        <v>0</v>
      </c>
      <c r="K588" s="164">
        <v>0</v>
      </c>
      <c r="L588" s="164">
        <v>0</v>
      </c>
      <c r="M588" s="164">
        <v>0</v>
      </c>
      <c r="N588" s="164">
        <v>0</v>
      </c>
    </row>
    <row r="589" spans="1:14" x14ac:dyDescent="0.2">
      <c r="A589" s="27" t="s">
        <v>4538</v>
      </c>
      <c r="B589" s="164">
        <v>0</v>
      </c>
      <c r="C589" s="164">
        <v>0</v>
      </c>
      <c r="D589" s="164">
        <v>0</v>
      </c>
      <c r="E589" s="164">
        <v>0</v>
      </c>
      <c r="F589" s="164">
        <v>0</v>
      </c>
      <c r="G589" s="164">
        <v>0</v>
      </c>
      <c r="H589" s="164">
        <v>0</v>
      </c>
      <c r="I589" s="164">
        <v>0</v>
      </c>
      <c r="J589" s="164">
        <v>0</v>
      </c>
      <c r="K589" s="164">
        <v>0</v>
      </c>
      <c r="L589" s="164">
        <v>0</v>
      </c>
      <c r="M589" s="164">
        <v>0</v>
      </c>
      <c r="N589" s="164">
        <v>0</v>
      </c>
    </row>
    <row r="590" spans="1:14" x14ac:dyDescent="0.2">
      <c r="A590" s="27" t="s">
        <v>4539</v>
      </c>
      <c r="B590" s="164">
        <v>-974068.32387907605</v>
      </c>
      <c r="C590" s="164">
        <v>-974127.06233301398</v>
      </c>
      <c r="D590" s="164">
        <v>-1124751.4728566301</v>
      </c>
      <c r="E590" s="164">
        <v>-982230.27143673901</v>
      </c>
      <c r="F590" s="164">
        <v>-982391.89209769305</v>
      </c>
      <c r="G590" s="164">
        <v>-1190726.37224047</v>
      </c>
      <c r="H590" s="164">
        <v>-995169.97356732399</v>
      </c>
      <c r="I590" s="164">
        <v>-995287.06010464602</v>
      </c>
      <c r="J590" s="164">
        <v>-1211745.8152502701</v>
      </c>
      <c r="K590" s="164">
        <v>-1222129.60292224</v>
      </c>
      <c r="L590" s="164">
        <v>-1117437.7672027899</v>
      </c>
      <c r="M590" s="164">
        <v>-1250316.09574279</v>
      </c>
      <c r="N590" s="164">
        <v>-1250316.09574279</v>
      </c>
    </row>
    <row r="591" spans="1:14" x14ac:dyDescent="0.2">
      <c r="A591" s="27" t="s">
        <v>4540</v>
      </c>
      <c r="B591" s="164">
        <v>-4401643.3109289296</v>
      </c>
      <c r="C591" s="164">
        <v>-3809235.3959130598</v>
      </c>
      <c r="D591" s="164">
        <v>-3403006.6226053601</v>
      </c>
      <c r="E591" s="164">
        <v>-2553891.2447912302</v>
      </c>
      <c r="F591" s="164">
        <v>-2214103.8927875599</v>
      </c>
      <c r="G591" s="164">
        <v>-2139464.4558841502</v>
      </c>
      <c r="H591" s="164">
        <v>-1539338.11181799</v>
      </c>
      <c r="I591" s="164">
        <v>-1459281.04184671</v>
      </c>
      <c r="J591" s="164">
        <v>-1679201.26415599</v>
      </c>
      <c r="K591" s="164">
        <v>-1636304.8575186799</v>
      </c>
      <c r="L591" s="164">
        <v>-1483841.0433575001</v>
      </c>
      <c r="M591" s="164">
        <v>-1684414.3760027201</v>
      </c>
      <c r="N591" s="164">
        <v>-1684414.3760027201</v>
      </c>
    </row>
    <row r="592" spans="1:14" x14ac:dyDescent="0.2">
      <c r="A592" s="27" t="s">
        <v>4541</v>
      </c>
      <c r="B592" s="164">
        <v>-1100162.20302706</v>
      </c>
      <c r="C592" s="164">
        <v>-1100228.5452181599</v>
      </c>
      <c r="D592" s="164">
        <v>-1398372.4282236299</v>
      </c>
      <c r="E592" s="164">
        <v>-1104301.4243616799</v>
      </c>
      <c r="F592" s="164">
        <v>-1104483.1311684099</v>
      </c>
      <c r="G592" s="164">
        <v>-1389157.96688897</v>
      </c>
      <c r="H592" s="164">
        <v>-1138819.1352476</v>
      </c>
      <c r="I592" s="164">
        <v>-1138953.12280021</v>
      </c>
      <c r="J592" s="164">
        <v>-1456331.3054899301</v>
      </c>
      <c r="K592" s="164">
        <v>-1168688.77275713</v>
      </c>
      <c r="L592" s="164">
        <v>-1168805.41322277</v>
      </c>
      <c r="M592" s="164">
        <v>-1469310.2364531299</v>
      </c>
      <c r="N592" s="164">
        <v>-1469310.2364531299</v>
      </c>
    </row>
    <row r="593" spans="1:14" x14ac:dyDescent="0.2">
      <c r="A593" s="27" t="s">
        <v>4542</v>
      </c>
      <c r="B593" s="164">
        <v>0</v>
      </c>
      <c r="C593" s="164">
        <v>0</v>
      </c>
      <c r="D593" s="164">
        <v>0</v>
      </c>
      <c r="E593" s="164">
        <v>0</v>
      </c>
      <c r="F593" s="164">
        <v>0</v>
      </c>
      <c r="G593" s="164">
        <v>0</v>
      </c>
      <c r="H593" s="164">
        <v>0</v>
      </c>
      <c r="I593" s="164">
        <v>0</v>
      </c>
      <c r="J593" s="164">
        <v>0</v>
      </c>
      <c r="K593" s="164">
        <v>0</v>
      </c>
      <c r="L593" s="164">
        <v>0</v>
      </c>
      <c r="M593" s="164">
        <v>0</v>
      </c>
      <c r="N593" s="164">
        <v>0</v>
      </c>
    </row>
    <row r="594" spans="1:14" x14ac:dyDescent="0.2">
      <c r="A594" s="27" t="s">
        <v>4543</v>
      </c>
      <c r="B594" s="164">
        <v>-5015410.1284579504</v>
      </c>
      <c r="C594" s="164">
        <v>-4857427.6722774804</v>
      </c>
      <c r="D594" s="164">
        <v>-4704942.9844950298</v>
      </c>
      <c r="E594" s="164">
        <v>-4554708.9126099898</v>
      </c>
      <c r="F594" s="164">
        <v>-4413801.96177164</v>
      </c>
      <c r="G594" s="164">
        <v>-4285515.2982249605</v>
      </c>
      <c r="H594" s="164">
        <v>-4144483.57857086</v>
      </c>
      <c r="I594" s="164">
        <v>-4007497.8347559101</v>
      </c>
      <c r="J594" s="164">
        <v>-3870869.4902496901</v>
      </c>
      <c r="K594" s="164">
        <v>-3741310.7880803798</v>
      </c>
      <c r="L594" s="164">
        <v>-3626373.6523149698</v>
      </c>
      <c r="M594" s="164">
        <v>-3489848.65726473</v>
      </c>
      <c r="N594" s="164">
        <v>-3489848.65726473</v>
      </c>
    </row>
    <row r="595" spans="1:14" x14ac:dyDescent="0.2">
      <c r="A595" s="27" t="s">
        <v>4544</v>
      </c>
      <c r="B595" s="164">
        <v>0</v>
      </c>
      <c r="C595" s="164">
        <v>0</v>
      </c>
      <c r="D595" s="164">
        <v>0</v>
      </c>
      <c r="E595" s="164">
        <v>0</v>
      </c>
      <c r="F595" s="164">
        <v>0</v>
      </c>
      <c r="G595" s="164">
        <v>0</v>
      </c>
      <c r="H595" s="164">
        <v>0</v>
      </c>
      <c r="I595" s="164">
        <v>0</v>
      </c>
      <c r="J595" s="164">
        <v>0</v>
      </c>
      <c r="K595" s="164">
        <v>0</v>
      </c>
      <c r="L595" s="164">
        <v>0</v>
      </c>
      <c r="M595" s="164">
        <v>0</v>
      </c>
      <c r="N595" s="164">
        <v>0</v>
      </c>
    </row>
    <row r="596" spans="1:14" x14ac:dyDescent="0.2">
      <c r="A596" s="27" t="s">
        <v>4545</v>
      </c>
      <c r="B596" s="164">
        <v>-58919.618372581601</v>
      </c>
      <c r="C596" s="164">
        <v>-56727.635569525897</v>
      </c>
      <c r="D596" s="164">
        <v>-52742.735594602404</v>
      </c>
      <c r="E596" s="164">
        <v>-50410.521736735798</v>
      </c>
      <c r="F596" s="164">
        <v>-48178.641631018101</v>
      </c>
      <c r="G596" s="164">
        <v>-46414.905701830401</v>
      </c>
      <c r="H596" s="164">
        <v>-44508.539007165396</v>
      </c>
      <c r="I596" s="164">
        <v>-42645.4293238717</v>
      </c>
      <c r="J596" s="164">
        <v>-40736.971925666599</v>
      </c>
      <c r="K596" s="164">
        <v>-39276.830146392102</v>
      </c>
      <c r="L596" s="164">
        <v>-37604.829963903001</v>
      </c>
      <c r="M596" s="164">
        <v>-36317.978245985098</v>
      </c>
      <c r="N596" s="164">
        <v>-36317.978245985098</v>
      </c>
    </row>
    <row r="597" spans="1:14" x14ac:dyDescent="0.2">
      <c r="A597" s="27" t="s">
        <v>4546</v>
      </c>
      <c r="B597" s="164">
        <v>0</v>
      </c>
      <c r="C597" s="164">
        <v>0</v>
      </c>
      <c r="D597" s="164">
        <v>0</v>
      </c>
      <c r="E597" s="164">
        <v>0</v>
      </c>
      <c r="F597" s="164">
        <v>0</v>
      </c>
      <c r="G597" s="164">
        <v>0</v>
      </c>
      <c r="H597" s="164">
        <v>0</v>
      </c>
      <c r="I597" s="164">
        <v>0</v>
      </c>
      <c r="J597" s="164">
        <v>0</v>
      </c>
      <c r="K597" s="164">
        <v>0</v>
      </c>
      <c r="L597" s="164">
        <v>0</v>
      </c>
      <c r="M597" s="164">
        <v>0</v>
      </c>
      <c r="N597" s="164">
        <v>0</v>
      </c>
    </row>
    <row r="598" spans="1:14" x14ac:dyDescent="0.2">
      <c r="A598" s="27" t="s">
        <v>4547</v>
      </c>
      <c r="B598" s="164">
        <v>0</v>
      </c>
      <c r="C598" s="164">
        <v>0</v>
      </c>
      <c r="D598" s="164">
        <v>0</v>
      </c>
      <c r="E598" s="164">
        <v>0</v>
      </c>
      <c r="F598" s="164">
        <v>0</v>
      </c>
      <c r="G598" s="164">
        <v>0</v>
      </c>
      <c r="H598" s="164">
        <v>0</v>
      </c>
      <c r="I598" s="164">
        <v>0</v>
      </c>
      <c r="J598" s="164">
        <v>0</v>
      </c>
      <c r="K598" s="164">
        <v>-38320.195200000002</v>
      </c>
      <c r="L598" s="164">
        <v>-187480.327138461</v>
      </c>
      <c r="M598" s="164">
        <v>-428297.58633846103</v>
      </c>
      <c r="N598" s="164">
        <v>-428297.58633846103</v>
      </c>
    </row>
    <row r="599" spans="1:14" x14ac:dyDescent="0.2">
      <c r="A599" s="27" t="s">
        <v>4548</v>
      </c>
      <c r="B599" s="164">
        <v>0</v>
      </c>
      <c r="C599" s="164">
        <v>0</v>
      </c>
      <c r="D599" s="164">
        <v>0</v>
      </c>
      <c r="E599" s="164">
        <v>0</v>
      </c>
      <c r="F599" s="164">
        <v>0</v>
      </c>
      <c r="G599" s="164">
        <v>0</v>
      </c>
      <c r="H599" s="164">
        <v>0</v>
      </c>
      <c r="I599" s="164">
        <v>0</v>
      </c>
      <c r="J599" s="164">
        <v>0</v>
      </c>
      <c r="K599" s="164">
        <v>-16761.1168632927</v>
      </c>
      <c r="L599" s="164">
        <v>-82003.2271843989</v>
      </c>
      <c r="M599" s="164">
        <v>-187335.838437617</v>
      </c>
      <c r="N599" s="164">
        <v>-187335.838437617</v>
      </c>
    </row>
    <row r="600" spans="1:14" x14ac:dyDescent="0.2">
      <c r="A600" s="27" t="s">
        <v>4549</v>
      </c>
      <c r="B600" s="164">
        <v>0</v>
      </c>
      <c r="C600" s="164">
        <v>0</v>
      </c>
      <c r="D600" s="164">
        <v>0</v>
      </c>
      <c r="E600" s="164">
        <v>0</v>
      </c>
      <c r="F600" s="164">
        <v>0</v>
      </c>
      <c r="G600" s="164">
        <v>0</v>
      </c>
      <c r="H600" s="164">
        <v>0</v>
      </c>
      <c r="I600" s="164">
        <v>0</v>
      </c>
      <c r="J600" s="164">
        <v>0</v>
      </c>
      <c r="K600" s="164">
        <v>-6842.8919999999998</v>
      </c>
      <c r="L600" s="164">
        <v>-33478.629846153803</v>
      </c>
      <c r="M600" s="164">
        <v>-76481.711846153805</v>
      </c>
      <c r="N600" s="164">
        <v>-76481.711846153805</v>
      </c>
    </row>
    <row r="601" spans="1:14" x14ac:dyDescent="0.2">
      <c r="A601" s="27" t="s">
        <v>4550</v>
      </c>
      <c r="B601" s="164">
        <v>-139443.77005207399</v>
      </c>
      <c r="C601" s="164">
        <v>-142814.23077821801</v>
      </c>
      <c r="D601" s="164">
        <v>-145498.74629616999</v>
      </c>
      <c r="E601" s="164">
        <v>-147561.40914639999</v>
      </c>
      <c r="F601" s="164">
        <v>-150288.88158169799</v>
      </c>
      <c r="G601" s="164">
        <v>-156860.447311136</v>
      </c>
      <c r="H601" s="164">
        <v>-164008.033373585</v>
      </c>
      <c r="I601" s="164">
        <v>-170993.01483964099</v>
      </c>
      <c r="J601" s="164">
        <v>-179962.65939258499</v>
      </c>
      <c r="K601" s="164">
        <v>-188944.50587186599</v>
      </c>
      <c r="L601" s="164">
        <v>-197935.76359642899</v>
      </c>
      <c r="M601" s="164">
        <v>-207526.36392641699</v>
      </c>
      <c r="N601" s="164">
        <v>-207526.36392641699</v>
      </c>
    </row>
    <row r="602" spans="1:14" x14ac:dyDescent="0.2">
      <c r="A602" s="30" t="s">
        <v>4551</v>
      </c>
      <c r="B602" s="164">
        <v>-55907379.8642544</v>
      </c>
      <c r="C602" s="164">
        <v>-54355580.779331297</v>
      </c>
      <c r="D602" s="164">
        <v>-52987614.117184602</v>
      </c>
      <c r="E602" s="164">
        <v>-51349047.656833202</v>
      </c>
      <c r="F602" s="164">
        <v>-50932721.109620303</v>
      </c>
      <c r="G602" s="164">
        <v>-50237853.294730797</v>
      </c>
      <c r="H602" s="164">
        <v>-48246293.224200197</v>
      </c>
      <c r="I602" s="164">
        <v>-47071952.679932497</v>
      </c>
      <c r="J602" s="164">
        <v>-46740079.9972651</v>
      </c>
      <c r="K602" s="164">
        <v>-45420689.096764497</v>
      </c>
      <c r="L602" s="164">
        <v>-44264550.955902599</v>
      </c>
      <c r="M602" s="164">
        <v>-44259275.864013001</v>
      </c>
      <c r="N602" s="164">
        <v>-44259275.864013001</v>
      </c>
    </row>
    <row r="603" spans="1:14" x14ac:dyDescent="0.2">
      <c r="A603" s="27" t="s">
        <v>4552</v>
      </c>
      <c r="B603" s="164">
        <v>0</v>
      </c>
      <c r="C603" s="164">
        <v>0</v>
      </c>
      <c r="D603" s="164">
        <v>0</v>
      </c>
      <c r="E603" s="164">
        <v>0</v>
      </c>
      <c r="F603" s="164">
        <v>0</v>
      </c>
      <c r="G603" s="164">
        <v>-99664.807692307601</v>
      </c>
      <c r="H603" s="164">
        <v>-199329.615384615</v>
      </c>
      <c r="I603" s="164">
        <v>-298994.42307692301</v>
      </c>
      <c r="J603" s="164">
        <v>-2937273.9961538399</v>
      </c>
      <c r="K603" s="164">
        <v>-5575553.5692307698</v>
      </c>
      <c r="L603" s="164">
        <v>-8213833.1423076903</v>
      </c>
      <c r="M603" s="164">
        <v>-8213833.1423076903</v>
      </c>
      <c r="N603" s="164">
        <v>-8213833.1423076903</v>
      </c>
    </row>
    <row r="604" spans="1:14" x14ac:dyDescent="0.2">
      <c r="A604" s="27" t="s">
        <v>4553</v>
      </c>
      <c r="B604" s="164">
        <v>0</v>
      </c>
      <c r="C604" s="164">
        <v>0</v>
      </c>
      <c r="D604" s="164">
        <v>0</v>
      </c>
      <c r="E604" s="164">
        <v>0</v>
      </c>
      <c r="F604" s="164">
        <v>0</v>
      </c>
      <c r="G604" s="164">
        <v>0</v>
      </c>
      <c r="H604" s="164">
        <v>0</v>
      </c>
      <c r="I604" s="164">
        <v>0</v>
      </c>
      <c r="J604" s="164">
        <v>0</v>
      </c>
      <c r="K604" s="164">
        <v>0</v>
      </c>
      <c r="L604" s="164">
        <v>0</v>
      </c>
      <c r="M604" s="164">
        <v>0</v>
      </c>
      <c r="N604" s="164">
        <v>0</v>
      </c>
    </row>
    <row r="605" spans="1:14" x14ac:dyDescent="0.2">
      <c r="A605" s="27" t="s">
        <v>4554</v>
      </c>
      <c r="B605" s="164">
        <v>-13366901.692307601</v>
      </c>
      <c r="C605" s="164">
        <v>-14429274.615384599</v>
      </c>
      <c r="D605" s="164">
        <v>-15428903.615384599</v>
      </c>
      <c r="E605" s="164">
        <v>-16498978.2307692</v>
      </c>
      <c r="F605" s="164">
        <v>-17480714.846153799</v>
      </c>
      <c r="G605" s="164">
        <v>-18559255.1538461</v>
      </c>
      <c r="H605" s="164">
        <v>-19596095.461538401</v>
      </c>
      <c r="I605" s="164">
        <v>-20703056.307692301</v>
      </c>
      <c r="J605" s="164">
        <v>-21961745.307692301</v>
      </c>
      <c r="K605" s="164">
        <v>-23036828</v>
      </c>
      <c r="L605" s="164">
        <v>-24247920.769230701</v>
      </c>
      <c r="M605" s="164">
        <v>-25891688</v>
      </c>
      <c r="N605" s="164">
        <v>-25891688</v>
      </c>
    </row>
    <row r="606" spans="1:14" x14ac:dyDescent="0.2">
      <c r="A606" s="27" t="s">
        <v>4555</v>
      </c>
      <c r="B606" s="164">
        <v>0</v>
      </c>
      <c r="C606" s="164">
        <v>0</v>
      </c>
      <c r="D606" s="164">
        <v>0</v>
      </c>
      <c r="E606" s="164">
        <v>0</v>
      </c>
      <c r="F606" s="164">
        <v>0</v>
      </c>
      <c r="G606" s="164">
        <v>0</v>
      </c>
      <c r="H606" s="164">
        <v>0</v>
      </c>
      <c r="I606" s="164">
        <v>0</v>
      </c>
      <c r="J606" s="164">
        <v>0</v>
      </c>
      <c r="K606" s="164">
        <v>0</v>
      </c>
      <c r="L606" s="164">
        <v>0</v>
      </c>
      <c r="M606" s="164">
        <v>0</v>
      </c>
      <c r="N606" s="164">
        <v>0</v>
      </c>
    </row>
    <row r="607" spans="1:14" x14ac:dyDescent="0.2">
      <c r="A607" s="27" t="s">
        <v>4556</v>
      </c>
      <c r="B607" s="164">
        <v>0</v>
      </c>
      <c r="C607" s="164">
        <v>0</v>
      </c>
      <c r="D607" s="164">
        <v>0</v>
      </c>
      <c r="E607" s="164">
        <v>0</v>
      </c>
      <c r="F607" s="164">
        <v>0</v>
      </c>
      <c r="G607" s="164">
        <v>0</v>
      </c>
      <c r="H607" s="164">
        <v>0</v>
      </c>
      <c r="I607" s="164">
        <v>0</v>
      </c>
      <c r="J607" s="164">
        <v>0</v>
      </c>
      <c r="K607" s="164">
        <v>0</v>
      </c>
      <c r="L607" s="164">
        <v>0</v>
      </c>
      <c r="M607" s="164">
        <v>0</v>
      </c>
      <c r="N607" s="164">
        <v>0</v>
      </c>
    </row>
    <row r="608" spans="1:14" x14ac:dyDescent="0.2">
      <c r="A608" s="27" t="s">
        <v>4557</v>
      </c>
      <c r="B608" s="164">
        <v>-199999999.88</v>
      </c>
      <c r="C608" s="164">
        <v>-199999999.88</v>
      </c>
      <c r="D608" s="164">
        <v>-199999999.88</v>
      </c>
      <c r="E608" s="164">
        <v>-199999999.88</v>
      </c>
      <c r="F608" s="164">
        <v>-199999999.88</v>
      </c>
      <c r="G608" s="164">
        <v>-199999999.88</v>
      </c>
      <c r="H608" s="164">
        <v>-199999999.88</v>
      </c>
      <c r="I608" s="164">
        <v>-199999999.88</v>
      </c>
      <c r="J608" s="164">
        <v>-199999999.88</v>
      </c>
      <c r="K608" s="164">
        <v>-199999999.88</v>
      </c>
      <c r="L608" s="164">
        <v>-199999999.88</v>
      </c>
      <c r="M608" s="164">
        <v>-199999999.88</v>
      </c>
      <c r="N608" s="164">
        <v>-199999999.88</v>
      </c>
    </row>
    <row r="609" spans="1:14" x14ac:dyDescent="0.2">
      <c r="A609" s="27" t="s">
        <v>4558</v>
      </c>
      <c r="B609" s="164">
        <v>-106587834.122307</v>
      </c>
      <c r="C609" s="164">
        <v>-118664966.735384</v>
      </c>
      <c r="D609" s="164">
        <v>-126692925.91923</v>
      </c>
      <c r="E609" s="164">
        <v>-134844788.59692299</v>
      </c>
      <c r="F609" s="164">
        <v>-143120554.76846099</v>
      </c>
      <c r="G609" s="164">
        <v>-139056283.42384601</v>
      </c>
      <c r="H609" s="164">
        <v>-135115915.57307601</v>
      </c>
      <c r="I609" s="164">
        <v>-131299451.216153</v>
      </c>
      <c r="J609" s="164">
        <v>-125203044.19923</v>
      </c>
      <c r="K609" s="164">
        <v>-119230540.676153</v>
      </c>
      <c r="L609" s="164">
        <v>-113381940.64692301</v>
      </c>
      <c r="M609" s="164">
        <v>-104022628.726923</v>
      </c>
      <c r="N609" s="164">
        <v>-104022628.726923</v>
      </c>
    </row>
    <row r="610" spans="1:14" x14ac:dyDescent="0.2">
      <c r="A610" s="27" t="s">
        <v>4559</v>
      </c>
      <c r="B610" s="164">
        <v>-20076923.076923002</v>
      </c>
      <c r="C610" s="164">
        <v>-22307692.307692301</v>
      </c>
      <c r="D610" s="164">
        <v>-24538461.538461499</v>
      </c>
      <c r="E610" s="164">
        <v>-26769230.769230701</v>
      </c>
      <c r="F610" s="164">
        <v>-29000000</v>
      </c>
      <c r="G610" s="164">
        <v>-29000000</v>
      </c>
      <c r="H610" s="164">
        <v>-29000000</v>
      </c>
      <c r="I610" s="164">
        <v>-29000000</v>
      </c>
      <c r="J610" s="164">
        <v>-29000000</v>
      </c>
      <c r="K610" s="164">
        <v>-29000000</v>
      </c>
      <c r="L610" s="164">
        <v>-29000000</v>
      </c>
      <c r="M610" s="164">
        <v>-29000000</v>
      </c>
      <c r="N610" s="164">
        <v>-29000000</v>
      </c>
    </row>
    <row r="611" spans="1:14" x14ac:dyDescent="0.2">
      <c r="A611" s="27" t="s">
        <v>4560</v>
      </c>
      <c r="B611" s="164">
        <v>-4162260.3523076898</v>
      </c>
      <c r="C611" s="164">
        <v>-5226050.9130769204</v>
      </c>
      <c r="D611" s="164">
        <v>-6289841.4738461496</v>
      </c>
      <c r="E611" s="164">
        <v>-7353632.0346153798</v>
      </c>
      <c r="F611" s="164">
        <v>-8417422.5953846108</v>
      </c>
      <c r="G611" s="164">
        <v>-9126616.3092307597</v>
      </c>
      <c r="H611" s="164">
        <v>-9835810.0230769198</v>
      </c>
      <c r="I611" s="164">
        <v>-10545003.736923</v>
      </c>
      <c r="J611" s="164">
        <v>-10571910.9661538</v>
      </c>
      <c r="K611" s="164">
        <v>-10030752.9646153</v>
      </c>
      <c r="L611" s="164">
        <v>-9253197.0576923005</v>
      </c>
      <c r="M611" s="164">
        <v>-8292160.4646153804</v>
      </c>
      <c r="N611" s="164">
        <v>-8292160.4646153804</v>
      </c>
    </row>
    <row r="612" spans="1:14" x14ac:dyDescent="0.2">
      <c r="A612" s="27" t="s">
        <v>4561</v>
      </c>
      <c r="B612" s="164">
        <v>0</v>
      </c>
      <c r="C612" s="164">
        <v>0</v>
      </c>
      <c r="D612" s="164">
        <v>0</v>
      </c>
      <c r="E612" s="164">
        <v>0</v>
      </c>
      <c r="F612" s="164">
        <v>0</v>
      </c>
      <c r="G612" s="164">
        <v>0</v>
      </c>
      <c r="H612" s="164">
        <v>0</v>
      </c>
      <c r="I612" s="164">
        <v>0</v>
      </c>
      <c r="J612" s="164">
        <v>0</v>
      </c>
      <c r="K612" s="164">
        <v>0</v>
      </c>
      <c r="L612" s="164">
        <v>0</v>
      </c>
      <c r="M612" s="164">
        <v>0</v>
      </c>
      <c r="N612" s="164">
        <v>0</v>
      </c>
    </row>
    <row r="613" spans="1:14" x14ac:dyDescent="0.2">
      <c r="A613" s="27" t="s">
        <v>4562</v>
      </c>
      <c r="B613" s="164">
        <v>0</v>
      </c>
      <c r="C613" s="164">
        <v>0</v>
      </c>
      <c r="D613" s="164">
        <v>0</v>
      </c>
      <c r="E613" s="164">
        <v>0</v>
      </c>
      <c r="F613" s="164">
        <v>0</v>
      </c>
      <c r="G613" s="164">
        <v>0</v>
      </c>
      <c r="H613" s="164">
        <v>0</v>
      </c>
      <c r="I613" s="164">
        <v>0</v>
      </c>
      <c r="J613" s="164">
        <v>0</v>
      </c>
      <c r="K613" s="164">
        <v>0</v>
      </c>
      <c r="L613" s="164">
        <v>0</v>
      </c>
      <c r="M613" s="164">
        <v>0</v>
      </c>
      <c r="N613" s="164">
        <v>0</v>
      </c>
    </row>
    <row r="614" spans="1:14" x14ac:dyDescent="0.2">
      <c r="A614" s="27" t="s">
        <v>4563</v>
      </c>
      <c r="B614" s="164">
        <v>0</v>
      </c>
      <c r="C614" s="164">
        <v>0</v>
      </c>
      <c r="D614" s="164">
        <v>0</v>
      </c>
      <c r="E614" s="164">
        <v>0</v>
      </c>
      <c r="F614" s="164">
        <v>0</v>
      </c>
      <c r="G614" s="164">
        <v>0</v>
      </c>
      <c r="H614" s="164">
        <v>0</v>
      </c>
      <c r="I614" s="164">
        <v>0</v>
      </c>
      <c r="J614" s="164">
        <v>0</v>
      </c>
      <c r="K614" s="164">
        <v>0</v>
      </c>
      <c r="L614" s="164">
        <v>0</v>
      </c>
      <c r="M614" s="164">
        <v>0</v>
      </c>
      <c r="N614" s="164">
        <v>0</v>
      </c>
    </row>
    <row r="615" spans="1:14" x14ac:dyDescent="0.2">
      <c r="A615" s="27" t="s">
        <v>4564</v>
      </c>
      <c r="B615" s="164">
        <v>0</v>
      </c>
      <c r="C615" s="164">
        <v>0</v>
      </c>
      <c r="D615" s="164">
        <v>0</v>
      </c>
      <c r="E615" s="164">
        <v>0</v>
      </c>
      <c r="F615" s="164">
        <v>0</v>
      </c>
      <c r="G615" s="164">
        <v>0</v>
      </c>
      <c r="H615" s="164">
        <v>0</v>
      </c>
      <c r="I615" s="164">
        <v>0</v>
      </c>
      <c r="J615" s="164">
        <v>0</v>
      </c>
      <c r="K615" s="164">
        <v>0</v>
      </c>
      <c r="L615" s="164">
        <v>0</v>
      </c>
      <c r="M615" s="164">
        <v>0</v>
      </c>
      <c r="N615" s="164">
        <v>0</v>
      </c>
    </row>
    <row r="616" spans="1:14" x14ac:dyDescent="0.2">
      <c r="A616" s="27" t="s">
        <v>4565</v>
      </c>
      <c r="B616" s="164">
        <v>-252881.21153846101</v>
      </c>
      <c r="C616" s="164">
        <v>-226363.403846153</v>
      </c>
      <c r="D616" s="164">
        <v>-198522.115384615</v>
      </c>
      <c r="E616" s="164">
        <v>-193228.19230769199</v>
      </c>
      <c r="F616" s="164">
        <v>-186610.788461538</v>
      </c>
      <c r="G616" s="164">
        <v>-178669.903846153</v>
      </c>
      <c r="H616" s="164">
        <v>-169405.538461538</v>
      </c>
      <c r="I616" s="164">
        <v>-158817.69230769199</v>
      </c>
      <c r="J616" s="164">
        <v>-146906.365384615</v>
      </c>
      <c r="K616" s="164">
        <v>-133671.55769230699</v>
      </c>
      <c r="L616" s="164">
        <v>-119113.269230769</v>
      </c>
      <c r="M616" s="164">
        <v>-103231.499999999</v>
      </c>
      <c r="N616" s="164">
        <v>-103231.499999999</v>
      </c>
    </row>
    <row r="617" spans="1:14" x14ac:dyDescent="0.2">
      <c r="A617" s="27" t="s">
        <v>4566</v>
      </c>
      <c r="B617" s="164">
        <v>0</v>
      </c>
      <c r="C617" s="164">
        <v>0</v>
      </c>
      <c r="D617" s="164">
        <v>0</v>
      </c>
      <c r="E617" s="164">
        <v>0</v>
      </c>
      <c r="F617" s="164">
        <v>0</v>
      </c>
      <c r="G617" s="164">
        <v>0</v>
      </c>
      <c r="H617" s="164">
        <v>0</v>
      </c>
      <c r="I617" s="164">
        <v>0</v>
      </c>
      <c r="J617" s="164">
        <v>0</v>
      </c>
      <c r="K617" s="164">
        <v>0</v>
      </c>
      <c r="L617" s="164">
        <v>0</v>
      </c>
      <c r="M617" s="164">
        <v>0</v>
      </c>
      <c r="N617" s="164">
        <v>0</v>
      </c>
    </row>
    <row r="618" spans="1:14" x14ac:dyDescent="0.2">
      <c r="A618" s="27" t="s">
        <v>4567</v>
      </c>
      <c r="B618" s="164">
        <v>-11829325.625384601</v>
      </c>
      <c r="C618" s="164">
        <v>-11829325.625384601</v>
      </c>
      <c r="D618" s="164">
        <v>-11829325.625384601</v>
      </c>
      <c r="E618" s="164">
        <v>-11829325.625384601</v>
      </c>
      <c r="F618" s="164">
        <v>0</v>
      </c>
      <c r="G618" s="164">
        <v>0</v>
      </c>
      <c r="H618" s="164">
        <v>0</v>
      </c>
      <c r="I618" s="164">
        <v>0</v>
      </c>
      <c r="J618" s="164">
        <v>0</v>
      </c>
      <c r="K618" s="164">
        <v>0</v>
      </c>
      <c r="L618" s="164">
        <v>0</v>
      </c>
      <c r="M618" s="164">
        <v>0</v>
      </c>
      <c r="N618" s="164">
        <v>0</v>
      </c>
    </row>
    <row r="619" spans="1:14" x14ac:dyDescent="0.2">
      <c r="A619" s="27" t="s">
        <v>4568</v>
      </c>
      <c r="B619" s="164">
        <v>-11849323.4261538</v>
      </c>
      <c r="C619" s="164">
        <v>-10864288.106923001</v>
      </c>
      <c r="D619" s="164">
        <v>-9904782.8969230708</v>
      </c>
      <c r="E619" s="164">
        <v>-9206716.2976923008</v>
      </c>
      <c r="F619" s="164">
        <v>-8715404.5576923098</v>
      </c>
      <c r="G619" s="164">
        <v>-8309213.0007692296</v>
      </c>
      <c r="H619" s="164">
        <v>-7838753.5461538397</v>
      </c>
      <c r="I619" s="164">
        <v>-7636408.0453846101</v>
      </c>
      <c r="J619" s="164">
        <v>-7517641.4815384597</v>
      </c>
      <c r="K619" s="164">
        <v>-7411927.4907692298</v>
      </c>
      <c r="L619" s="164">
        <v>-7337384.0115384599</v>
      </c>
      <c r="M619" s="164">
        <v>-7207326.52999999</v>
      </c>
      <c r="N619" s="164">
        <v>-7207326.52999999</v>
      </c>
    </row>
    <row r="620" spans="1:14" x14ac:dyDescent="0.2">
      <c r="A620" s="27" t="s">
        <v>4569</v>
      </c>
      <c r="B620" s="164">
        <v>-2362722.9230769202</v>
      </c>
      <c r="C620" s="164">
        <v>-2345485.07692307</v>
      </c>
      <c r="D620" s="164">
        <v>-2262665.84615384</v>
      </c>
      <c r="E620" s="164">
        <v>-2094195.2307692301</v>
      </c>
      <c r="F620" s="164">
        <v>-1983110.3846153801</v>
      </c>
      <c r="G620" s="164">
        <v>-1856726.3076923001</v>
      </c>
      <c r="H620" s="164">
        <v>-1643074.5384615301</v>
      </c>
      <c r="I620" s="164">
        <v>-1452660.7692307599</v>
      </c>
      <c r="J620" s="164">
        <v>-1297006</v>
      </c>
      <c r="K620" s="164">
        <v>-1150344.99999999</v>
      </c>
      <c r="L620" s="164">
        <v>-1009708.46153846</v>
      </c>
      <c r="M620" s="164">
        <v>-938762.46153846104</v>
      </c>
      <c r="N620" s="164">
        <v>-938762.46153846104</v>
      </c>
    </row>
    <row r="621" spans="1:14" x14ac:dyDescent="0.2">
      <c r="A621" s="27" t="s">
        <v>4570</v>
      </c>
      <c r="B621" s="164">
        <v>-2611311.8546153801</v>
      </c>
      <c r="C621" s="164">
        <v>-2924303.5076922998</v>
      </c>
      <c r="D621" s="164">
        <v>-3232093.4861538401</v>
      </c>
      <c r="E621" s="164">
        <v>-3534681.79</v>
      </c>
      <c r="F621" s="164">
        <v>-3766367.64307692</v>
      </c>
      <c r="G621" s="164">
        <v>-3992953.16846153</v>
      </c>
      <c r="H621" s="164">
        <v>-4186920.5230769198</v>
      </c>
      <c r="I621" s="164">
        <v>-4378186.6692307601</v>
      </c>
      <c r="J621" s="164">
        <v>-4845629.1846153801</v>
      </c>
      <c r="K621" s="164">
        <v>-5306684.1846153801</v>
      </c>
      <c r="L621" s="164">
        <v>-5757050.33923076</v>
      </c>
      <c r="M621" s="164">
        <v>-5818837.3315384602</v>
      </c>
      <c r="N621" s="164">
        <v>-5818837.3315384602</v>
      </c>
    </row>
    <row r="622" spans="1:14" x14ac:dyDescent="0.2">
      <c r="A622" s="27" t="s">
        <v>4571</v>
      </c>
      <c r="B622" s="164">
        <v>-4758498.1353846099</v>
      </c>
      <c r="C622" s="164">
        <v>-5027353.7146153804</v>
      </c>
      <c r="D622" s="164">
        <v>-5027353.7146153804</v>
      </c>
      <c r="E622" s="164">
        <v>-5027353.7146153804</v>
      </c>
      <c r="F622" s="164">
        <v>-5027353.7146153804</v>
      </c>
      <c r="G622" s="164">
        <v>-5027353.7146153804</v>
      </c>
      <c r="H622" s="164">
        <v>-5027353.7146153804</v>
      </c>
      <c r="I622" s="164">
        <v>-4847495.5807692297</v>
      </c>
      <c r="J622" s="164">
        <v>-4207880.0546153802</v>
      </c>
      <c r="K622" s="164">
        <v>-3028012.8923076899</v>
      </c>
      <c r="L622" s="164">
        <v>-1779987.79692307</v>
      </c>
      <c r="M622" s="164">
        <v>-808633.86769230699</v>
      </c>
      <c r="N622" s="164">
        <v>-808633.86769230699</v>
      </c>
    </row>
    <row r="623" spans="1:14" x14ac:dyDescent="0.2">
      <c r="A623" s="27" t="s">
        <v>4572</v>
      </c>
      <c r="B623" s="164">
        <v>-1078595.9123076899</v>
      </c>
      <c r="C623" s="164">
        <v>-664473.90923076903</v>
      </c>
      <c r="D623" s="164">
        <v>-617737.10615384602</v>
      </c>
      <c r="E623" s="164">
        <v>-617737.10615384602</v>
      </c>
      <c r="F623" s="164">
        <v>-617737.10615384602</v>
      </c>
      <c r="G623" s="164">
        <v>-617737.10615384602</v>
      </c>
      <c r="H623" s="164">
        <v>-660987.74692307599</v>
      </c>
      <c r="I623" s="164">
        <v>-660987.74692307599</v>
      </c>
      <c r="J623" s="164">
        <v>-660987.74692307599</v>
      </c>
      <c r="K623" s="164">
        <v>-660987.74692307599</v>
      </c>
      <c r="L623" s="164">
        <v>-660987.74692307599</v>
      </c>
      <c r="M623" s="164">
        <v>-660987.74692307599</v>
      </c>
      <c r="N623" s="164">
        <v>-660987.74692307599</v>
      </c>
    </row>
    <row r="624" spans="1:14" x14ac:dyDescent="0.2">
      <c r="A624" s="27" t="s">
        <v>4573</v>
      </c>
      <c r="B624" s="164">
        <v>0</v>
      </c>
      <c r="C624" s="164">
        <v>0</v>
      </c>
      <c r="D624" s="164">
        <v>0</v>
      </c>
      <c r="E624" s="164">
        <v>0</v>
      </c>
      <c r="F624" s="164">
        <v>0</v>
      </c>
      <c r="G624" s="164">
        <v>0</v>
      </c>
      <c r="H624" s="164">
        <v>0</v>
      </c>
      <c r="I624" s="164">
        <v>0</v>
      </c>
      <c r="J624" s="164">
        <v>0</v>
      </c>
      <c r="K624" s="164">
        <v>0</v>
      </c>
      <c r="L624" s="164">
        <v>-8305966.3086750098</v>
      </c>
      <c r="M624" s="164">
        <v>-16641656.934345501</v>
      </c>
      <c r="N624" s="164">
        <v>-16641656.934345501</v>
      </c>
    </row>
    <row r="625" spans="1:14" x14ac:dyDescent="0.2">
      <c r="A625" s="27" t="s">
        <v>4574</v>
      </c>
      <c r="B625" s="164">
        <v>0</v>
      </c>
      <c r="C625" s="164">
        <v>0</v>
      </c>
      <c r="D625" s="164">
        <v>0</v>
      </c>
      <c r="E625" s="164">
        <v>0</v>
      </c>
      <c r="F625" s="164">
        <v>0</v>
      </c>
      <c r="G625" s="164">
        <v>0</v>
      </c>
      <c r="H625" s="164">
        <v>0</v>
      </c>
      <c r="I625" s="164">
        <v>0</v>
      </c>
      <c r="J625" s="164">
        <v>0</v>
      </c>
      <c r="K625" s="164">
        <v>0</v>
      </c>
      <c r="L625" s="164">
        <v>-541231.99341098603</v>
      </c>
      <c r="M625" s="164">
        <v>-1088112.8465951299</v>
      </c>
      <c r="N625" s="164">
        <v>-1088112.8465951299</v>
      </c>
    </row>
    <row r="626" spans="1:14" x14ac:dyDescent="0.2">
      <c r="A626" s="27" t="s">
        <v>2465</v>
      </c>
      <c r="B626" s="164">
        <v>128038.298461538</v>
      </c>
      <c r="C626" s="164">
        <v>134459.59538461501</v>
      </c>
      <c r="D626" s="164">
        <v>147158.07923076901</v>
      </c>
      <c r="E626" s="164">
        <v>153926.813846153</v>
      </c>
      <c r="F626" s="164">
        <v>160695.54846153801</v>
      </c>
      <c r="G626" s="164">
        <v>154765.79923076899</v>
      </c>
      <c r="H626" s="164">
        <v>148836.04999999999</v>
      </c>
      <c r="I626" s="164">
        <v>134316.89769230699</v>
      </c>
      <c r="J626" s="164">
        <v>119797.745384615</v>
      </c>
      <c r="K626" s="164">
        <v>92389.413846153795</v>
      </c>
      <c r="L626" s="164">
        <v>57861.803076923003</v>
      </c>
      <c r="M626" s="164">
        <v>57359.342307692299</v>
      </c>
      <c r="N626" s="164">
        <v>57359.342307692299</v>
      </c>
    </row>
    <row r="627" spans="1:14" x14ac:dyDescent="0.2">
      <c r="A627" s="27" t="s">
        <v>2466</v>
      </c>
      <c r="B627" s="164">
        <v>0</v>
      </c>
      <c r="C627" s="164">
        <v>0</v>
      </c>
      <c r="D627" s="164">
        <v>0</v>
      </c>
      <c r="E627" s="164">
        <v>0</v>
      </c>
      <c r="F627" s="164">
        <v>0</v>
      </c>
      <c r="G627" s="164">
        <v>0</v>
      </c>
      <c r="H627" s="164">
        <v>0</v>
      </c>
      <c r="I627" s="164">
        <v>0</v>
      </c>
      <c r="J627" s="164">
        <v>0</v>
      </c>
      <c r="K627" s="164">
        <v>0</v>
      </c>
      <c r="L627" s="164">
        <v>0</v>
      </c>
      <c r="M627" s="164">
        <v>0</v>
      </c>
      <c r="N627" s="164">
        <v>0</v>
      </c>
    </row>
    <row r="628" spans="1:14" x14ac:dyDescent="0.2">
      <c r="A628" s="27" t="s">
        <v>2467</v>
      </c>
      <c r="B628" s="164">
        <v>0</v>
      </c>
      <c r="C628" s="164">
        <v>0</v>
      </c>
      <c r="D628" s="164">
        <v>0</v>
      </c>
      <c r="E628" s="164">
        <v>0</v>
      </c>
      <c r="F628" s="164">
        <v>0</v>
      </c>
      <c r="G628" s="164">
        <v>0</v>
      </c>
      <c r="H628" s="164">
        <v>0</v>
      </c>
      <c r="I628" s="164">
        <v>0</v>
      </c>
      <c r="J628" s="164">
        <v>0</v>
      </c>
      <c r="K628" s="164">
        <v>0</v>
      </c>
      <c r="L628" s="164">
        <v>0</v>
      </c>
      <c r="M628" s="164">
        <v>0</v>
      </c>
      <c r="N628" s="164">
        <v>0</v>
      </c>
    </row>
    <row r="629" spans="1:14" x14ac:dyDescent="0.2">
      <c r="A629" s="27" t="s">
        <v>4575</v>
      </c>
      <c r="B629" s="164">
        <v>0</v>
      </c>
      <c r="C629" s="164">
        <v>0</v>
      </c>
      <c r="D629" s="164">
        <v>0</v>
      </c>
      <c r="E629" s="164">
        <v>0</v>
      </c>
      <c r="F629" s="164">
        <v>0</v>
      </c>
      <c r="G629" s="164">
        <v>0</v>
      </c>
      <c r="H629" s="164">
        <v>0</v>
      </c>
      <c r="I629" s="164">
        <v>0</v>
      </c>
      <c r="J629" s="164">
        <v>0</v>
      </c>
      <c r="K629" s="164">
        <v>0</v>
      </c>
      <c r="L629" s="164">
        <v>0</v>
      </c>
      <c r="M629" s="164">
        <v>0</v>
      </c>
      <c r="N629" s="164">
        <v>0</v>
      </c>
    </row>
    <row r="630" spans="1:14" x14ac:dyDescent="0.2">
      <c r="A630" s="27" t="s">
        <v>4576</v>
      </c>
      <c r="B630" s="164">
        <v>0</v>
      </c>
      <c r="C630" s="164">
        <v>0</v>
      </c>
      <c r="D630" s="164">
        <v>0</v>
      </c>
      <c r="E630" s="164">
        <v>0</v>
      </c>
      <c r="F630" s="164">
        <v>0</v>
      </c>
      <c r="G630" s="164">
        <v>0</v>
      </c>
      <c r="H630" s="164">
        <v>0</v>
      </c>
      <c r="I630" s="164">
        <v>0</v>
      </c>
      <c r="J630" s="164">
        <v>0</v>
      </c>
      <c r="K630" s="164">
        <v>0</v>
      </c>
      <c r="L630" s="164">
        <v>0</v>
      </c>
      <c r="M630" s="164">
        <v>0</v>
      </c>
      <c r="N630" s="164">
        <v>0</v>
      </c>
    </row>
    <row r="631" spans="1:14" x14ac:dyDescent="0.2">
      <c r="A631" s="27" t="s">
        <v>4577</v>
      </c>
      <c r="B631" s="164">
        <v>0</v>
      </c>
      <c r="C631" s="164">
        <v>0</v>
      </c>
      <c r="D631" s="164">
        <v>0</v>
      </c>
      <c r="E631" s="164">
        <v>0</v>
      </c>
      <c r="F631" s="164">
        <v>0</v>
      </c>
      <c r="G631" s="164">
        <v>0</v>
      </c>
      <c r="H631" s="164">
        <v>0</v>
      </c>
      <c r="I631" s="164">
        <v>0</v>
      </c>
      <c r="J631" s="164">
        <v>0</v>
      </c>
      <c r="K631" s="164">
        <v>0</v>
      </c>
      <c r="L631" s="164">
        <v>0</v>
      </c>
      <c r="M631" s="164">
        <v>0</v>
      </c>
      <c r="N631" s="164">
        <v>0</v>
      </c>
    </row>
    <row r="632" spans="1:14" x14ac:dyDescent="0.2">
      <c r="A632" s="27" t="s">
        <v>2471</v>
      </c>
      <c r="B632" s="164">
        <v>-14297097.108461499</v>
      </c>
      <c r="C632" s="164">
        <v>-14297097.108461499</v>
      </c>
      <c r="D632" s="164">
        <v>-14297097.108461499</v>
      </c>
      <c r="E632" s="164">
        <v>-11241156.954615301</v>
      </c>
      <c r="F632" s="164">
        <v>-8185216.8007692201</v>
      </c>
      <c r="G632" s="164">
        <v>-5577662.7715384597</v>
      </c>
      <c r="H632" s="164">
        <v>-6026048.8961538402</v>
      </c>
      <c r="I632" s="164">
        <v>-6474435.0207692301</v>
      </c>
      <c r="J632" s="164">
        <v>-6861882.2446153797</v>
      </c>
      <c r="K632" s="164">
        <v>-5539570.5861538397</v>
      </c>
      <c r="L632" s="164">
        <v>-4217258.9276922997</v>
      </c>
      <c r="M632" s="164">
        <v>-2644262.9884615298</v>
      </c>
      <c r="N632" s="164">
        <v>-2644262.9884615298</v>
      </c>
    </row>
    <row r="633" spans="1:14" x14ac:dyDescent="0.2">
      <c r="A633" s="27" t="s">
        <v>2472</v>
      </c>
      <c r="B633" s="164">
        <v>-75860470.459230706</v>
      </c>
      <c r="C633" s="164">
        <v>-73709158.461538404</v>
      </c>
      <c r="D633" s="164">
        <v>-72370837.879230693</v>
      </c>
      <c r="E633" s="164">
        <v>-71541746.563846096</v>
      </c>
      <c r="F633" s="164">
        <v>-70870079.775384605</v>
      </c>
      <c r="G633" s="164">
        <v>-71559971.346922994</v>
      </c>
      <c r="H633" s="164">
        <v>-72747885.4830769</v>
      </c>
      <c r="I633" s="164">
        <v>-74243454.116923004</v>
      </c>
      <c r="J633" s="164">
        <v>-74213069.560000002</v>
      </c>
      <c r="K633" s="164">
        <v>-75746491.671538398</v>
      </c>
      <c r="L633" s="164">
        <v>-77122234.716922998</v>
      </c>
      <c r="M633" s="164">
        <v>-79633305.043846101</v>
      </c>
      <c r="N633" s="164">
        <v>-79633305.043846101</v>
      </c>
    </row>
    <row r="634" spans="1:14" x14ac:dyDescent="0.2">
      <c r="A634" s="27" t="s">
        <v>2473</v>
      </c>
      <c r="B634" s="164">
        <v>-2640352.36615384</v>
      </c>
      <c r="C634" s="164">
        <v>-3960528.54923076</v>
      </c>
      <c r="D634" s="164">
        <v>-4411117.5084615303</v>
      </c>
      <c r="E634" s="164">
        <v>-4861706.4676922997</v>
      </c>
      <c r="F634" s="164">
        <v>-5312295.4269230701</v>
      </c>
      <c r="G634" s="164">
        <v>-7043173.3499999903</v>
      </c>
      <c r="H634" s="164">
        <v>-8774051.2730769198</v>
      </c>
      <c r="I634" s="164">
        <v>-10504929.196153799</v>
      </c>
      <c r="J634" s="164">
        <v>-16484500.8884615</v>
      </c>
      <c r="K634" s="164">
        <v>-22464072.5807692</v>
      </c>
      <c r="L634" s="164">
        <v>-28443644.273076899</v>
      </c>
      <c r="M634" s="164">
        <v>-28443644.273076899</v>
      </c>
      <c r="N634" s="164">
        <v>-28443644.273076899</v>
      </c>
    </row>
    <row r="635" spans="1:14" x14ac:dyDescent="0.2">
      <c r="A635" s="27" t="s">
        <v>2474</v>
      </c>
      <c r="B635" s="164">
        <v>0</v>
      </c>
      <c r="C635" s="164">
        <v>0</v>
      </c>
      <c r="D635" s="164">
        <v>0</v>
      </c>
      <c r="E635" s="164">
        <v>0</v>
      </c>
      <c r="F635" s="164">
        <v>0</v>
      </c>
      <c r="G635" s="164">
        <v>0</v>
      </c>
      <c r="H635" s="164">
        <v>0</v>
      </c>
      <c r="I635" s="164">
        <v>0</v>
      </c>
      <c r="J635" s="164">
        <v>0</v>
      </c>
      <c r="K635" s="164">
        <v>0</v>
      </c>
      <c r="L635" s="164">
        <v>0</v>
      </c>
      <c r="M635" s="164">
        <v>0</v>
      </c>
      <c r="N635" s="164">
        <v>0</v>
      </c>
    </row>
    <row r="636" spans="1:14" x14ac:dyDescent="0.2">
      <c r="A636" s="27" t="s">
        <v>2475</v>
      </c>
      <c r="B636" s="164">
        <v>-6464323.7099999897</v>
      </c>
      <c r="C636" s="164">
        <v>-6540380.0084615303</v>
      </c>
      <c r="D636" s="164">
        <v>-6635450.38153846</v>
      </c>
      <c r="E636" s="164">
        <v>-6711506.6799999997</v>
      </c>
      <c r="F636" s="164">
        <v>-6787562.9784615301</v>
      </c>
      <c r="G636" s="164">
        <v>-6882633.3515384598</v>
      </c>
      <c r="H636" s="164">
        <v>-6958689.6500000004</v>
      </c>
      <c r="I636" s="164">
        <v>-7034745.9484615298</v>
      </c>
      <c r="J636" s="164">
        <v>-7129816.3215384604</v>
      </c>
      <c r="K636" s="164">
        <v>-7205872.6200000001</v>
      </c>
      <c r="L636" s="164">
        <v>-7281928.9184615295</v>
      </c>
      <c r="M636" s="164">
        <v>-7376999.2915384602</v>
      </c>
      <c r="N636" s="164">
        <v>-7376999.2915384602</v>
      </c>
    </row>
    <row r="637" spans="1:14" x14ac:dyDescent="0.2">
      <c r="A637" s="30" t="s">
        <v>2476</v>
      </c>
      <c r="B637" s="164">
        <v>-478070783.55769199</v>
      </c>
      <c r="C637" s="164">
        <v>-492882282.32846099</v>
      </c>
      <c r="D637" s="164">
        <v>-503589958.01615399</v>
      </c>
      <c r="E637" s="164">
        <v>-512172057.32076901</v>
      </c>
      <c r="F637" s="164">
        <v>-509309735.71769202</v>
      </c>
      <c r="G637" s="164">
        <v>-506733147.79692298</v>
      </c>
      <c r="H637" s="164">
        <v>-507631485.41307598</v>
      </c>
      <c r="I637" s="164">
        <v>-509104309.45230699</v>
      </c>
      <c r="J637" s="164">
        <v>-512919496.45153803</v>
      </c>
      <c r="K637" s="164">
        <v>-515428922.00692302</v>
      </c>
      <c r="L637" s="164">
        <v>-526615526.45670098</v>
      </c>
      <c r="M637" s="164">
        <v>-526728711.68709397</v>
      </c>
      <c r="N637" s="164">
        <v>-526728711.68709397</v>
      </c>
    </row>
    <row r="638" spans="1:14" x14ac:dyDescent="0.2">
      <c r="A638" s="30" t="s">
        <v>2477</v>
      </c>
      <c r="B638" s="164">
        <v>-556342238.46760595</v>
      </c>
      <c r="C638" s="164">
        <v>-572259003.86138904</v>
      </c>
      <c r="D638" s="164">
        <v>-584203217.49652302</v>
      </c>
      <c r="E638" s="164">
        <v>-594292081.43757701</v>
      </c>
      <c r="F638" s="164">
        <v>-594172279.69858599</v>
      </c>
      <c r="G638" s="164">
        <v>-594024675.70734799</v>
      </c>
      <c r="H638" s="164">
        <v>-595940954.45615804</v>
      </c>
      <c r="I638" s="164">
        <v>-598981810.40497196</v>
      </c>
      <c r="J638" s="164">
        <v>-602969437.08537698</v>
      </c>
      <c r="K638" s="164">
        <v>-602948409.17252505</v>
      </c>
      <c r="L638" s="164">
        <v>-611874306.62323201</v>
      </c>
      <c r="M638" s="164">
        <v>-611681430.693856</v>
      </c>
      <c r="N638" s="164">
        <v>-611681430.693856</v>
      </c>
    </row>
    <row r="639" spans="1:14" x14ac:dyDescent="0.2">
      <c r="A639" s="30" t="s">
        <v>2478</v>
      </c>
      <c r="B639" s="164">
        <v>-2640340185.2288399</v>
      </c>
      <c r="C639" s="164">
        <v>-2656938718.8048801</v>
      </c>
      <c r="D639" s="164">
        <v>-2656134262.4762301</v>
      </c>
      <c r="E639" s="164">
        <v>-2663449935.6879001</v>
      </c>
      <c r="F639" s="164">
        <v>-2660246800.2803402</v>
      </c>
      <c r="G639" s="164">
        <v>-2646744549.8576598</v>
      </c>
      <c r="H639" s="164">
        <v>-2625534297.98914</v>
      </c>
      <c r="I639" s="164">
        <v>-2618388801.77986</v>
      </c>
      <c r="J639" s="164">
        <v>-2626398328.41891</v>
      </c>
      <c r="K639" s="164">
        <v>-2644985655.08108</v>
      </c>
      <c r="L639" s="164">
        <v>-2648892531.7201099</v>
      </c>
      <c r="M639" s="164">
        <v>-2638037272.9440498</v>
      </c>
      <c r="N639" s="164">
        <v>-2638037272.9440498</v>
      </c>
    </row>
    <row r="640" spans="1:14" x14ac:dyDescent="0.2">
      <c r="A640" s="30" t="s">
        <v>2479</v>
      </c>
      <c r="B640" s="164">
        <v>1676292358.5910001</v>
      </c>
      <c r="C640" s="164">
        <v>1754753625.99914</v>
      </c>
      <c r="D640" s="164">
        <v>1837720314.0919099</v>
      </c>
      <c r="E640" s="164">
        <v>1914413323.2927999</v>
      </c>
      <c r="F640" s="164">
        <v>1980577536.3076999</v>
      </c>
      <c r="G640" s="164">
        <v>2043748707.4312899</v>
      </c>
      <c r="H640" s="164">
        <v>2111228113.5184</v>
      </c>
      <c r="I640" s="164">
        <v>2147197163.59062</v>
      </c>
      <c r="J640" s="164">
        <v>2152686450.9805002</v>
      </c>
      <c r="K640" s="164">
        <v>2110466339.1619899</v>
      </c>
      <c r="L640" s="164">
        <v>2052073717.14937</v>
      </c>
      <c r="M640" s="164">
        <v>2002255499.9929099</v>
      </c>
      <c r="N640" s="164">
        <v>2002255499.9929099</v>
      </c>
    </row>
    <row r="641" spans="1:14" x14ac:dyDescent="0.2">
      <c r="A641" s="27" t="s">
        <v>2480</v>
      </c>
    </row>
    <row r="642" spans="1:14" x14ac:dyDescent="0.2">
      <c r="A642" s="27" t="s">
        <v>2481</v>
      </c>
    </row>
    <row r="643" spans="1:14" x14ac:dyDescent="0.2">
      <c r="A643" s="27" t="s">
        <v>2482</v>
      </c>
      <c r="B643" s="164">
        <v>0</v>
      </c>
      <c r="C643" s="164">
        <v>0</v>
      </c>
      <c r="D643" s="164">
        <v>0</v>
      </c>
      <c r="E643" s="164">
        <v>0</v>
      </c>
      <c r="F643" s="164">
        <v>0</v>
      </c>
      <c r="G643" s="164">
        <v>0</v>
      </c>
      <c r="H643" s="164">
        <v>0</v>
      </c>
      <c r="I643" s="164">
        <v>0</v>
      </c>
      <c r="J643" s="164">
        <v>0</v>
      </c>
      <c r="K643" s="164">
        <v>0</v>
      </c>
      <c r="L643" s="164">
        <v>0</v>
      </c>
      <c r="M643" s="164">
        <v>0</v>
      </c>
      <c r="N643" s="164">
        <v>0</v>
      </c>
    </row>
    <row r="644" spans="1:14" x14ac:dyDescent="0.2">
      <c r="A644" s="27" t="s">
        <v>2483</v>
      </c>
      <c r="B644" s="164">
        <v>0</v>
      </c>
      <c r="C644" s="164">
        <v>0</v>
      </c>
      <c r="D644" s="164">
        <v>0</v>
      </c>
      <c r="E644" s="164">
        <v>0</v>
      </c>
      <c r="F644" s="164">
        <v>0</v>
      </c>
      <c r="G644" s="164">
        <v>0</v>
      </c>
      <c r="H644" s="164">
        <v>0</v>
      </c>
      <c r="I644" s="164">
        <v>0</v>
      </c>
      <c r="J644" s="164">
        <v>0</v>
      </c>
      <c r="K644" s="164">
        <v>0</v>
      </c>
      <c r="L644" s="164">
        <v>0</v>
      </c>
      <c r="M644" s="164">
        <v>0</v>
      </c>
      <c r="N644" s="164">
        <v>0</v>
      </c>
    </row>
    <row r="645" spans="1:14" x14ac:dyDescent="0.2">
      <c r="A645" s="27" t="s">
        <v>2484</v>
      </c>
      <c r="B645" s="164">
        <v>0</v>
      </c>
      <c r="C645" s="164">
        <v>0</v>
      </c>
      <c r="D645" s="164">
        <v>0</v>
      </c>
      <c r="E645" s="164">
        <v>0</v>
      </c>
      <c r="F645" s="164">
        <v>0</v>
      </c>
      <c r="G645" s="164">
        <v>0</v>
      </c>
      <c r="H645" s="164">
        <v>0</v>
      </c>
      <c r="I645" s="164">
        <v>0</v>
      </c>
      <c r="J645" s="164">
        <v>0</v>
      </c>
      <c r="K645" s="164">
        <v>0</v>
      </c>
      <c r="L645" s="164">
        <v>0</v>
      </c>
      <c r="M645" s="164">
        <v>0</v>
      </c>
      <c r="N645" s="164">
        <v>0</v>
      </c>
    </row>
    <row r="646" spans="1:14" x14ac:dyDescent="0.2">
      <c r="A646" s="30" t="s">
        <v>2485</v>
      </c>
      <c r="B646" s="164">
        <v>1676292358.5910001</v>
      </c>
      <c r="C646" s="164">
        <v>1754753625.99914</v>
      </c>
      <c r="D646" s="164">
        <v>1837720314.0919099</v>
      </c>
      <c r="E646" s="164">
        <v>1914413323.2927999</v>
      </c>
      <c r="F646" s="164">
        <v>1980577536.3076999</v>
      </c>
      <c r="G646" s="164">
        <v>2043748707.4312899</v>
      </c>
      <c r="H646" s="164">
        <v>2111228113.5184</v>
      </c>
      <c r="I646" s="164">
        <v>2147197163.59062</v>
      </c>
      <c r="J646" s="164">
        <v>2152686450.9805002</v>
      </c>
      <c r="K646" s="164">
        <v>2110466339.1619899</v>
      </c>
      <c r="L646" s="164">
        <v>2052073717.14937</v>
      </c>
      <c r="M646" s="164">
        <v>2002255499.9929099</v>
      </c>
      <c r="N646" s="164">
        <v>2002255499.9929099</v>
      </c>
    </row>
    <row r="647" spans="1:14" x14ac:dyDescent="0.2">
      <c r="A647" s="27" t="s">
        <v>2486</v>
      </c>
    </row>
    <row r="648" spans="1:14" x14ac:dyDescent="0.2">
      <c r="A648" s="27" t="s">
        <v>2487</v>
      </c>
    </row>
    <row r="649" spans="1:14" x14ac:dyDescent="0.2">
      <c r="A649" s="27" t="s">
        <v>2488</v>
      </c>
    </row>
    <row r="650" spans="1:14" x14ac:dyDescent="0.2">
      <c r="A650" s="27" t="s">
        <v>2489</v>
      </c>
      <c r="B650" s="164">
        <v>0</v>
      </c>
      <c r="C650" s="164">
        <v>0</v>
      </c>
      <c r="D650" s="164">
        <v>0</v>
      </c>
      <c r="E650" s="164">
        <v>0</v>
      </c>
      <c r="F650" s="164">
        <v>0</v>
      </c>
      <c r="G650" s="164">
        <v>0</v>
      </c>
      <c r="H650" s="164">
        <v>0</v>
      </c>
      <c r="I650" s="164">
        <v>0</v>
      </c>
      <c r="J650" s="164">
        <v>0</v>
      </c>
      <c r="K650" s="164">
        <v>0</v>
      </c>
      <c r="L650" s="164">
        <v>0</v>
      </c>
      <c r="M650" s="164">
        <v>0</v>
      </c>
      <c r="N650" s="164">
        <v>0</v>
      </c>
    </row>
    <row r="651" spans="1:14" x14ac:dyDescent="0.2">
      <c r="A651" s="27" t="s">
        <v>2490</v>
      </c>
      <c r="B651" s="164">
        <v>0</v>
      </c>
      <c r="C651" s="164">
        <v>0</v>
      </c>
      <c r="D651" s="164">
        <v>0</v>
      </c>
      <c r="E651" s="164">
        <v>0</v>
      </c>
      <c r="F651" s="164">
        <v>0</v>
      </c>
      <c r="G651" s="164">
        <v>0</v>
      </c>
      <c r="H651" s="164">
        <v>0</v>
      </c>
      <c r="I651" s="164">
        <v>0</v>
      </c>
      <c r="J651" s="164">
        <v>0</v>
      </c>
      <c r="K651" s="164">
        <v>0</v>
      </c>
      <c r="L651" s="164">
        <v>0</v>
      </c>
      <c r="M651" s="164">
        <v>0</v>
      </c>
      <c r="N651" s="164">
        <v>0</v>
      </c>
    </row>
    <row r="652" spans="1:14" x14ac:dyDescent="0.2">
      <c r="A652" s="27" t="s">
        <v>2491</v>
      </c>
      <c r="B652" s="164">
        <v>0</v>
      </c>
      <c r="C652" s="164">
        <v>0</v>
      </c>
      <c r="D652" s="164">
        <v>0</v>
      </c>
      <c r="E652" s="164">
        <v>0</v>
      </c>
      <c r="F652" s="164">
        <v>0</v>
      </c>
      <c r="G652" s="164">
        <v>0</v>
      </c>
      <c r="H652" s="164">
        <v>0</v>
      </c>
      <c r="I652" s="164">
        <v>0</v>
      </c>
      <c r="J652" s="164">
        <v>0</v>
      </c>
      <c r="K652" s="164">
        <v>0</v>
      </c>
      <c r="L652" s="164">
        <v>0</v>
      </c>
      <c r="M652" s="164">
        <v>0</v>
      </c>
      <c r="N652" s="164">
        <v>0</v>
      </c>
    </row>
    <row r="653" spans="1:14" x14ac:dyDescent="0.2">
      <c r="A653" s="27" t="s">
        <v>2492</v>
      </c>
      <c r="B653" s="164">
        <v>0</v>
      </c>
      <c r="C653" s="164">
        <v>0</v>
      </c>
      <c r="D653" s="164">
        <v>0</v>
      </c>
      <c r="E653" s="164">
        <v>0</v>
      </c>
      <c r="F653" s="164">
        <v>0</v>
      </c>
      <c r="G653" s="164">
        <v>0</v>
      </c>
      <c r="H653" s="164">
        <v>0</v>
      </c>
      <c r="I653" s="164">
        <v>0</v>
      </c>
      <c r="J653" s="164">
        <v>0</v>
      </c>
      <c r="K653" s="164">
        <v>0</v>
      </c>
      <c r="L653" s="164">
        <v>0</v>
      </c>
      <c r="M653" s="164">
        <v>0</v>
      </c>
      <c r="N653" s="164">
        <v>0</v>
      </c>
    </row>
    <row r="654" spans="1:14" x14ac:dyDescent="0.2">
      <c r="A654" s="27" t="s">
        <v>2493</v>
      </c>
      <c r="B654" s="164">
        <v>0</v>
      </c>
      <c r="C654" s="164">
        <v>0</v>
      </c>
      <c r="D654" s="164">
        <v>0</v>
      </c>
      <c r="E654" s="164">
        <v>0</v>
      </c>
      <c r="F654" s="164">
        <v>0</v>
      </c>
      <c r="G654" s="164">
        <v>0</v>
      </c>
      <c r="H654" s="164">
        <v>0</v>
      </c>
      <c r="I654" s="164">
        <v>0</v>
      </c>
      <c r="J654" s="164">
        <v>0</v>
      </c>
      <c r="K654" s="164">
        <v>0</v>
      </c>
      <c r="L654" s="164">
        <v>0</v>
      </c>
      <c r="M654" s="164">
        <v>0</v>
      </c>
      <c r="N654" s="164">
        <v>0</v>
      </c>
    </row>
    <row r="655" spans="1:14" x14ac:dyDescent="0.2">
      <c r="A655" s="27" t="s">
        <v>2494</v>
      </c>
      <c r="B655" s="164">
        <v>0</v>
      </c>
      <c r="C655" s="164">
        <v>0</v>
      </c>
      <c r="D655" s="164">
        <v>0</v>
      </c>
      <c r="E655" s="164">
        <v>0</v>
      </c>
      <c r="F655" s="164">
        <v>0</v>
      </c>
      <c r="G655" s="164">
        <v>0</v>
      </c>
      <c r="H655" s="164">
        <v>0</v>
      </c>
      <c r="I655" s="164">
        <v>0</v>
      </c>
      <c r="J655" s="164">
        <v>0</v>
      </c>
      <c r="K655" s="164">
        <v>0</v>
      </c>
      <c r="L655" s="164">
        <v>0</v>
      </c>
      <c r="M655" s="164">
        <v>0</v>
      </c>
      <c r="N655" s="164">
        <v>0</v>
      </c>
    </row>
    <row r="656" spans="1:14" x14ac:dyDescent="0.2">
      <c r="A656" s="27" t="s">
        <v>2495</v>
      </c>
      <c r="B656" s="164">
        <v>0</v>
      </c>
      <c r="C656" s="164">
        <v>0</v>
      </c>
      <c r="D656" s="164">
        <v>0</v>
      </c>
      <c r="E656" s="164">
        <v>0</v>
      </c>
      <c r="F656" s="164">
        <v>0</v>
      </c>
      <c r="G656" s="164">
        <v>0</v>
      </c>
      <c r="H656" s="164">
        <v>0</v>
      </c>
      <c r="I656" s="164">
        <v>0</v>
      </c>
      <c r="J656" s="164">
        <v>0</v>
      </c>
      <c r="K656" s="164">
        <v>0</v>
      </c>
      <c r="L656" s="164">
        <v>0</v>
      </c>
      <c r="M656" s="164">
        <v>0</v>
      </c>
      <c r="N656" s="164">
        <v>0</v>
      </c>
    </row>
    <row r="657" spans="1:14" x14ac:dyDescent="0.2">
      <c r="A657" s="27" t="s">
        <v>2496</v>
      </c>
      <c r="B657" s="164">
        <v>0</v>
      </c>
      <c r="C657" s="164">
        <v>0</v>
      </c>
      <c r="D657" s="164">
        <v>0</v>
      </c>
      <c r="E657" s="164">
        <v>0</v>
      </c>
      <c r="F657" s="164">
        <v>0</v>
      </c>
      <c r="G657" s="164">
        <v>0</v>
      </c>
      <c r="H657" s="164">
        <v>0</v>
      </c>
      <c r="I657" s="164">
        <v>0</v>
      </c>
      <c r="J657" s="164">
        <v>0</v>
      </c>
      <c r="K657" s="164">
        <v>0</v>
      </c>
      <c r="L657" s="164">
        <v>0</v>
      </c>
      <c r="M657" s="164">
        <v>0</v>
      </c>
      <c r="N657" s="164">
        <v>0</v>
      </c>
    </row>
    <row r="658" spans="1:14" x14ac:dyDescent="0.2">
      <c r="A658" s="27" t="s">
        <v>2497</v>
      </c>
      <c r="B658" s="164">
        <v>0</v>
      </c>
      <c r="C658" s="164">
        <v>0</v>
      </c>
      <c r="D658" s="164">
        <v>0</v>
      </c>
      <c r="E658" s="164">
        <v>0</v>
      </c>
      <c r="F658" s="164">
        <v>0</v>
      </c>
      <c r="G658" s="164">
        <v>0</v>
      </c>
      <c r="H658" s="164">
        <v>0</v>
      </c>
      <c r="I658" s="164">
        <v>0</v>
      </c>
      <c r="J658" s="164">
        <v>0</v>
      </c>
      <c r="K658" s="164">
        <v>0</v>
      </c>
      <c r="L658" s="164">
        <v>0</v>
      </c>
      <c r="M658" s="164">
        <v>0</v>
      </c>
      <c r="N658" s="164">
        <v>0</v>
      </c>
    </row>
    <row r="659" spans="1:14" x14ac:dyDescent="0.2">
      <c r="A659" s="180" t="s">
        <v>2498</v>
      </c>
      <c r="B659" s="164">
        <v>0</v>
      </c>
      <c r="C659" s="164">
        <v>0</v>
      </c>
      <c r="D659" s="164">
        <v>0</v>
      </c>
      <c r="E659" s="164">
        <v>0</v>
      </c>
      <c r="F659" s="164">
        <v>0</v>
      </c>
      <c r="G659" s="164">
        <v>0</v>
      </c>
      <c r="H659" s="164">
        <v>0</v>
      </c>
      <c r="I659" s="164">
        <v>0</v>
      </c>
      <c r="J659" s="164">
        <v>0</v>
      </c>
      <c r="K659" s="164">
        <v>0</v>
      </c>
      <c r="L659" s="164">
        <v>0</v>
      </c>
      <c r="M659" s="164">
        <v>0</v>
      </c>
      <c r="N659" s="164">
        <v>0</v>
      </c>
    </row>
    <row r="660" spans="1:14" x14ac:dyDescent="0.2">
      <c r="A660" s="27" t="s">
        <v>2499</v>
      </c>
      <c r="B660" s="164">
        <v>0</v>
      </c>
      <c r="C660" s="164">
        <v>0</v>
      </c>
      <c r="D660" s="164">
        <v>0</v>
      </c>
      <c r="E660" s="164">
        <v>0</v>
      </c>
      <c r="F660" s="164">
        <v>0</v>
      </c>
      <c r="G660" s="164">
        <v>0</v>
      </c>
      <c r="H660" s="164">
        <v>0</v>
      </c>
      <c r="I660" s="164">
        <v>0</v>
      </c>
      <c r="J660" s="164">
        <v>0</v>
      </c>
      <c r="K660" s="164">
        <v>0</v>
      </c>
      <c r="L660" s="164">
        <v>0</v>
      </c>
      <c r="M660" s="164">
        <v>0</v>
      </c>
      <c r="N660" s="164">
        <v>0</v>
      </c>
    </row>
    <row r="661" spans="1:14" x14ac:dyDescent="0.2">
      <c r="A661" s="27" t="s">
        <v>2500</v>
      </c>
      <c r="B661" s="164">
        <v>0</v>
      </c>
      <c r="C661" s="164">
        <v>0</v>
      </c>
      <c r="D661" s="164">
        <v>0</v>
      </c>
      <c r="E661" s="164">
        <v>0</v>
      </c>
      <c r="F661" s="164">
        <v>0</v>
      </c>
      <c r="G661" s="164">
        <v>0</v>
      </c>
      <c r="H661" s="164">
        <v>0</v>
      </c>
      <c r="I661" s="164">
        <v>0</v>
      </c>
      <c r="J661" s="164">
        <v>0</v>
      </c>
      <c r="K661" s="164">
        <v>0</v>
      </c>
      <c r="L661" s="164">
        <v>0</v>
      </c>
      <c r="M661" s="164">
        <v>0</v>
      </c>
      <c r="N661" s="164">
        <v>0</v>
      </c>
    </row>
    <row r="662" spans="1:14" x14ac:dyDescent="0.2">
      <c r="A662" s="27" t="s">
        <v>2501</v>
      </c>
      <c r="B662" s="164">
        <v>0</v>
      </c>
      <c r="C662" s="164">
        <v>0</v>
      </c>
      <c r="D662" s="164">
        <v>0</v>
      </c>
      <c r="E662" s="164">
        <v>0</v>
      </c>
      <c r="F662" s="164">
        <v>0</v>
      </c>
      <c r="G662" s="164">
        <v>0</v>
      </c>
      <c r="H662" s="164">
        <v>0</v>
      </c>
      <c r="I662" s="164">
        <v>0</v>
      </c>
      <c r="J662" s="164">
        <v>0</v>
      </c>
      <c r="K662" s="164">
        <v>0</v>
      </c>
      <c r="L662" s="164">
        <v>0</v>
      </c>
      <c r="M662" s="164">
        <v>0</v>
      </c>
      <c r="N662" s="164">
        <v>0</v>
      </c>
    </row>
    <row r="663" spans="1:14" x14ac:dyDescent="0.2">
      <c r="A663" s="27" t="s">
        <v>2502</v>
      </c>
      <c r="B663" s="164">
        <v>0</v>
      </c>
      <c r="C663" s="164">
        <v>0</v>
      </c>
      <c r="D663" s="164">
        <v>0</v>
      </c>
      <c r="E663" s="164">
        <v>0</v>
      </c>
      <c r="F663" s="164">
        <v>0</v>
      </c>
      <c r="G663" s="164">
        <v>0</v>
      </c>
      <c r="H663" s="164">
        <v>0</v>
      </c>
      <c r="I663" s="164">
        <v>0</v>
      </c>
      <c r="J663" s="164">
        <v>0</v>
      </c>
      <c r="K663" s="164">
        <v>0</v>
      </c>
      <c r="L663" s="164">
        <v>0</v>
      </c>
      <c r="M663" s="164">
        <v>0</v>
      </c>
      <c r="N663" s="164">
        <v>0</v>
      </c>
    </row>
    <row r="664" spans="1:14" x14ac:dyDescent="0.2">
      <c r="A664" s="27" t="s">
        <v>2503</v>
      </c>
      <c r="B664" s="164">
        <v>0</v>
      </c>
      <c r="C664" s="164">
        <v>0</v>
      </c>
      <c r="D664" s="164">
        <v>0</v>
      </c>
      <c r="E664" s="164">
        <v>0</v>
      </c>
      <c r="F664" s="164">
        <v>0</v>
      </c>
      <c r="G664" s="164">
        <v>0</v>
      </c>
      <c r="H664" s="164">
        <v>0</v>
      </c>
      <c r="I664" s="164">
        <v>0</v>
      </c>
      <c r="J664" s="164">
        <v>0</v>
      </c>
      <c r="K664" s="164">
        <v>0</v>
      </c>
      <c r="L664" s="164">
        <v>0</v>
      </c>
      <c r="M664" s="164">
        <v>0</v>
      </c>
      <c r="N664" s="164">
        <v>0</v>
      </c>
    </row>
    <row r="665" spans="1:14" x14ac:dyDescent="0.2">
      <c r="A665" s="27" t="s">
        <v>2504</v>
      </c>
      <c r="B665" s="164">
        <v>0</v>
      </c>
      <c r="C665" s="164">
        <v>0</v>
      </c>
      <c r="D665" s="164">
        <v>0</v>
      </c>
      <c r="E665" s="164">
        <v>0</v>
      </c>
      <c r="F665" s="164">
        <v>0</v>
      </c>
      <c r="G665" s="164">
        <v>0</v>
      </c>
      <c r="H665" s="164">
        <v>0</v>
      </c>
      <c r="I665" s="164">
        <v>0</v>
      </c>
      <c r="J665" s="164">
        <v>0</v>
      </c>
      <c r="K665" s="164">
        <v>0</v>
      </c>
      <c r="L665" s="164">
        <v>0</v>
      </c>
      <c r="M665" s="164">
        <v>0</v>
      </c>
      <c r="N665" s="164">
        <v>0</v>
      </c>
    </row>
    <row r="666" spans="1:14" x14ac:dyDescent="0.2">
      <c r="A666" s="27" t="s">
        <v>2505</v>
      </c>
      <c r="B666" s="164">
        <v>0</v>
      </c>
      <c r="C666" s="164">
        <v>0</v>
      </c>
      <c r="D666" s="164">
        <v>0</v>
      </c>
      <c r="E666" s="164">
        <v>0</v>
      </c>
      <c r="F666" s="164">
        <v>0</v>
      </c>
      <c r="G666" s="164">
        <v>0</v>
      </c>
      <c r="H666" s="164">
        <v>0</v>
      </c>
      <c r="I666" s="164">
        <v>0</v>
      </c>
      <c r="J666" s="164">
        <v>0</v>
      </c>
      <c r="K666" s="164">
        <v>0</v>
      </c>
      <c r="L666" s="164">
        <v>0</v>
      </c>
      <c r="M666" s="164">
        <v>0</v>
      </c>
      <c r="N666" s="164">
        <v>0</v>
      </c>
    </row>
    <row r="667" spans="1:14" x14ac:dyDescent="0.2">
      <c r="A667" s="27" t="s">
        <v>2506</v>
      </c>
      <c r="B667" s="164">
        <v>0</v>
      </c>
      <c r="C667" s="164">
        <v>0</v>
      </c>
      <c r="D667" s="164">
        <v>0</v>
      </c>
      <c r="E667" s="164">
        <v>0</v>
      </c>
      <c r="F667" s="164">
        <v>0</v>
      </c>
      <c r="G667" s="164">
        <v>0</v>
      </c>
      <c r="H667" s="164">
        <v>0</v>
      </c>
      <c r="I667" s="164">
        <v>0</v>
      </c>
      <c r="J667" s="164">
        <v>0</v>
      </c>
      <c r="K667" s="164">
        <v>0</v>
      </c>
      <c r="L667" s="164">
        <v>0</v>
      </c>
      <c r="M667" s="164">
        <v>0</v>
      </c>
      <c r="N667" s="164">
        <v>0</v>
      </c>
    </row>
    <row r="668" spans="1:14" x14ac:dyDescent="0.2">
      <c r="A668" s="27" t="s">
        <v>2507</v>
      </c>
      <c r="B668" s="164">
        <v>0</v>
      </c>
      <c r="C668" s="164">
        <v>0</v>
      </c>
      <c r="D668" s="164">
        <v>0</v>
      </c>
      <c r="E668" s="164">
        <v>0</v>
      </c>
      <c r="F668" s="164">
        <v>0</v>
      </c>
      <c r="G668" s="164">
        <v>0</v>
      </c>
      <c r="H668" s="164">
        <v>0</v>
      </c>
      <c r="I668" s="164">
        <v>0</v>
      </c>
      <c r="J668" s="164">
        <v>0</v>
      </c>
      <c r="K668" s="164">
        <v>0</v>
      </c>
      <c r="L668" s="164">
        <v>0</v>
      </c>
      <c r="M668" s="164">
        <v>0</v>
      </c>
      <c r="N668" s="164">
        <v>0</v>
      </c>
    </row>
    <row r="669" spans="1:14" x14ac:dyDescent="0.2">
      <c r="A669" s="27" t="s">
        <v>2508</v>
      </c>
      <c r="B669" s="164">
        <v>0</v>
      </c>
      <c r="C669" s="164">
        <v>0</v>
      </c>
      <c r="D669" s="164">
        <v>0</v>
      </c>
      <c r="E669" s="164">
        <v>0</v>
      </c>
      <c r="F669" s="164">
        <v>0</v>
      </c>
      <c r="G669" s="164">
        <v>0</v>
      </c>
      <c r="H669" s="164">
        <v>0</v>
      </c>
      <c r="I669" s="164">
        <v>0</v>
      </c>
      <c r="J669" s="164">
        <v>0</v>
      </c>
      <c r="K669" s="164">
        <v>0</v>
      </c>
      <c r="L669" s="164">
        <v>0</v>
      </c>
      <c r="M669" s="164">
        <v>0</v>
      </c>
      <c r="N669" s="164">
        <v>0</v>
      </c>
    </row>
    <row r="670" spans="1:14" x14ac:dyDescent="0.2">
      <c r="A670" s="27" t="s">
        <v>2509</v>
      </c>
      <c r="B670" s="164">
        <v>0</v>
      </c>
      <c r="C670" s="164">
        <v>0</v>
      </c>
      <c r="D670" s="164">
        <v>0</v>
      </c>
      <c r="E670" s="164">
        <v>0</v>
      </c>
      <c r="F670" s="164">
        <v>0</v>
      </c>
      <c r="G670" s="164">
        <v>0</v>
      </c>
      <c r="H670" s="164">
        <v>0</v>
      </c>
      <c r="I670" s="164">
        <v>0</v>
      </c>
      <c r="J670" s="164">
        <v>0</v>
      </c>
      <c r="K670" s="164">
        <v>0</v>
      </c>
      <c r="L670" s="164">
        <v>0</v>
      </c>
      <c r="M670" s="164">
        <v>0</v>
      </c>
      <c r="N670" s="164">
        <v>0</v>
      </c>
    </row>
    <row r="671" spans="1:14" x14ac:dyDescent="0.2">
      <c r="A671" s="27" t="s">
        <v>2510</v>
      </c>
      <c r="B671" s="164">
        <v>0</v>
      </c>
      <c r="C671" s="164">
        <v>0</v>
      </c>
      <c r="D671" s="164">
        <v>0</v>
      </c>
      <c r="E671" s="164">
        <v>0</v>
      </c>
      <c r="F671" s="164">
        <v>0</v>
      </c>
      <c r="G671" s="164">
        <v>0</v>
      </c>
      <c r="H671" s="164">
        <v>0</v>
      </c>
      <c r="I671" s="164">
        <v>0</v>
      </c>
      <c r="J671" s="164">
        <v>0</v>
      </c>
      <c r="K671" s="164">
        <v>0</v>
      </c>
      <c r="L671" s="164">
        <v>0</v>
      </c>
      <c r="M671" s="164">
        <v>0</v>
      </c>
      <c r="N671" s="164">
        <v>0</v>
      </c>
    </row>
    <row r="672" spans="1:14" x14ac:dyDescent="0.2">
      <c r="A672" s="27" t="s">
        <v>2511</v>
      </c>
      <c r="B672" s="164">
        <v>0</v>
      </c>
      <c r="C672" s="164">
        <v>0</v>
      </c>
      <c r="D672" s="164">
        <v>0</v>
      </c>
      <c r="E672" s="164">
        <v>0</v>
      </c>
      <c r="F672" s="164">
        <v>0</v>
      </c>
      <c r="G672" s="164">
        <v>0</v>
      </c>
      <c r="H672" s="164">
        <v>0</v>
      </c>
      <c r="I672" s="164">
        <v>0</v>
      </c>
      <c r="J672" s="164">
        <v>0</v>
      </c>
      <c r="K672" s="164">
        <v>0</v>
      </c>
      <c r="L672" s="164">
        <v>0</v>
      </c>
      <c r="M672" s="164">
        <v>0</v>
      </c>
      <c r="N672" s="164">
        <v>0</v>
      </c>
    </row>
    <row r="673" spans="1:14" x14ac:dyDescent="0.2">
      <c r="A673" s="27" t="s">
        <v>2512</v>
      </c>
    </row>
    <row r="674" spans="1:14" x14ac:dyDescent="0.2">
      <c r="A674" s="27" t="s">
        <v>2513</v>
      </c>
    </row>
    <row r="675" spans="1:14" x14ac:dyDescent="0.2">
      <c r="A675" s="27" t="s">
        <v>2514</v>
      </c>
    </row>
    <row r="676" spans="1:14" x14ac:dyDescent="0.2">
      <c r="A676" s="27" t="s">
        <v>2515</v>
      </c>
    </row>
    <row r="677" spans="1:14" x14ac:dyDescent="0.2">
      <c r="A677" s="27" t="s">
        <v>2516</v>
      </c>
    </row>
    <row r="678" spans="1:14" x14ac:dyDescent="0.2">
      <c r="A678" s="27" t="s">
        <v>2517</v>
      </c>
    </row>
    <row r="679" spans="1:14" x14ac:dyDescent="0.2">
      <c r="A679" s="27" t="s">
        <v>2518</v>
      </c>
      <c r="B679" s="164">
        <v>0</v>
      </c>
      <c r="C679" s="164">
        <v>0</v>
      </c>
      <c r="D679" s="164">
        <v>0</v>
      </c>
      <c r="E679" s="164">
        <v>0</v>
      </c>
      <c r="F679" s="164">
        <v>0</v>
      </c>
      <c r="G679" s="164">
        <v>0</v>
      </c>
      <c r="H679" s="164">
        <v>0</v>
      </c>
      <c r="I679" s="164">
        <v>0</v>
      </c>
      <c r="J679" s="164">
        <v>0</v>
      </c>
      <c r="K679" s="164">
        <v>0</v>
      </c>
      <c r="L679" s="164">
        <v>0</v>
      </c>
      <c r="M679" s="164">
        <v>0</v>
      </c>
      <c r="N679" s="164">
        <v>0</v>
      </c>
    </row>
    <row r="680" spans="1:14" x14ac:dyDescent="0.2">
      <c r="A680" s="27" t="s">
        <v>2519</v>
      </c>
      <c r="B680" s="164">
        <v>0</v>
      </c>
      <c r="C680" s="164">
        <v>0</v>
      </c>
      <c r="D680" s="164">
        <v>0</v>
      </c>
      <c r="E680" s="164">
        <v>0</v>
      </c>
      <c r="F680" s="164">
        <v>0</v>
      </c>
      <c r="G680" s="164">
        <v>0</v>
      </c>
      <c r="H680" s="164">
        <v>0</v>
      </c>
      <c r="I680" s="164">
        <v>0</v>
      </c>
      <c r="J680" s="164">
        <v>0</v>
      </c>
      <c r="K680" s="164">
        <v>0</v>
      </c>
      <c r="L680" s="164">
        <v>0</v>
      </c>
      <c r="M680" s="164">
        <v>0</v>
      </c>
      <c r="N680" s="164">
        <v>0</v>
      </c>
    </row>
    <row r="681" spans="1:14" x14ac:dyDescent="0.2">
      <c r="A681" s="27" t="s">
        <v>2520</v>
      </c>
      <c r="B681" s="164">
        <v>0</v>
      </c>
      <c r="C681" s="164">
        <v>0</v>
      </c>
      <c r="D681" s="164">
        <v>0</v>
      </c>
      <c r="E681" s="164">
        <v>0</v>
      </c>
      <c r="F681" s="164">
        <v>0</v>
      </c>
      <c r="G681" s="164">
        <v>0</v>
      </c>
      <c r="H681" s="164">
        <v>0</v>
      </c>
      <c r="I681" s="164">
        <v>0</v>
      </c>
      <c r="J681" s="164">
        <v>0</v>
      </c>
      <c r="K681" s="164">
        <v>0</v>
      </c>
      <c r="L681" s="164">
        <v>0</v>
      </c>
      <c r="M681" s="164">
        <v>0</v>
      </c>
      <c r="N681" s="164">
        <v>0</v>
      </c>
    </row>
    <row r="682" spans="1:14" x14ac:dyDescent="0.2">
      <c r="A682" s="27" t="s">
        <v>2521</v>
      </c>
      <c r="B682" s="164">
        <v>0</v>
      </c>
      <c r="C682" s="164">
        <v>0</v>
      </c>
      <c r="D682" s="164">
        <v>0</v>
      </c>
      <c r="E682" s="164">
        <v>0</v>
      </c>
      <c r="F682" s="164">
        <v>0</v>
      </c>
      <c r="G682" s="164">
        <v>0</v>
      </c>
      <c r="H682" s="164">
        <v>0</v>
      </c>
      <c r="I682" s="164">
        <v>0</v>
      </c>
      <c r="J682" s="164">
        <v>0</v>
      </c>
      <c r="K682" s="164">
        <v>0</v>
      </c>
      <c r="L682" s="164">
        <v>0</v>
      </c>
      <c r="M682" s="164">
        <v>0</v>
      </c>
      <c r="N682" s="164">
        <v>0</v>
      </c>
    </row>
    <row r="683" spans="1:14" x14ac:dyDescent="0.2">
      <c r="A683" s="27" t="s">
        <v>2522</v>
      </c>
      <c r="B683" s="164">
        <v>0</v>
      </c>
      <c r="C683" s="164">
        <v>0</v>
      </c>
      <c r="D683" s="164">
        <v>0</v>
      </c>
      <c r="E683" s="164">
        <v>0</v>
      </c>
      <c r="F683" s="164">
        <v>0</v>
      </c>
      <c r="G683" s="164">
        <v>0</v>
      </c>
      <c r="H683" s="164">
        <v>0</v>
      </c>
      <c r="I683" s="164">
        <v>0</v>
      </c>
      <c r="J683" s="164">
        <v>0</v>
      </c>
      <c r="K683" s="164">
        <v>0</v>
      </c>
      <c r="L683" s="164">
        <v>0</v>
      </c>
      <c r="M683" s="164">
        <v>0</v>
      </c>
      <c r="N683" s="164">
        <v>0</v>
      </c>
    </row>
    <row r="684" spans="1:14" x14ac:dyDescent="0.2">
      <c r="A684" s="27" t="s">
        <v>2523</v>
      </c>
      <c r="B684" s="164">
        <v>0</v>
      </c>
      <c r="C684" s="164">
        <v>0</v>
      </c>
      <c r="D684" s="164">
        <v>0</v>
      </c>
      <c r="E684" s="164">
        <v>0</v>
      </c>
      <c r="F684" s="164">
        <v>0</v>
      </c>
      <c r="G684" s="164">
        <v>0</v>
      </c>
      <c r="H684" s="164">
        <v>0</v>
      </c>
      <c r="I684" s="164">
        <v>0</v>
      </c>
      <c r="J684" s="164">
        <v>0</v>
      </c>
      <c r="K684" s="164">
        <v>0</v>
      </c>
      <c r="L684" s="164">
        <v>0</v>
      </c>
      <c r="M684" s="164">
        <v>0</v>
      </c>
      <c r="N684" s="164">
        <v>0</v>
      </c>
    </row>
    <row r="685" spans="1:14" x14ac:dyDescent="0.2">
      <c r="A685" s="27" t="s">
        <v>2524</v>
      </c>
      <c r="B685" s="164">
        <v>0</v>
      </c>
      <c r="C685" s="164">
        <v>0</v>
      </c>
      <c r="D685" s="164">
        <v>0</v>
      </c>
      <c r="E685" s="164">
        <v>0</v>
      </c>
      <c r="F685" s="164">
        <v>0</v>
      </c>
      <c r="G685" s="164">
        <v>0</v>
      </c>
      <c r="H685" s="164">
        <v>0</v>
      </c>
      <c r="I685" s="164">
        <v>0</v>
      </c>
      <c r="J685" s="164">
        <v>0</v>
      </c>
      <c r="K685" s="164">
        <v>0</v>
      </c>
      <c r="L685" s="164">
        <v>0</v>
      </c>
      <c r="M685" s="164">
        <v>0</v>
      </c>
      <c r="N685" s="164">
        <v>0</v>
      </c>
    </row>
    <row r="686" spans="1:14" x14ac:dyDescent="0.2">
      <c r="A686" s="27" t="s">
        <v>2525</v>
      </c>
      <c r="B686" s="164">
        <v>0</v>
      </c>
      <c r="C686" s="164">
        <v>0</v>
      </c>
      <c r="D686" s="164">
        <v>0</v>
      </c>
      <c r="E686" s="164">
        <v>0</v>
      </c>
      <c r="F686" s="164">
        <v>0</v>
      </c>
      <c r="G686" s="164">
        <v>0</v>
      </c>
      <c r="H686" s="164">
        <v>0</v>
      </c>
      <c r="I686" s="164">
        <v>0</v>
      </c>
      <c r="J686" s="164">
        <v>0</v>
      </c>
      <c r="K686" s="164">
        <v>0</v>
      </c>
      <c r="L686" s="164">
        <v>0</v>
      </c>
      <c r="M686" s="164">
        <v>0</v>
      </c>
      <c r="N686" s="164">
        <v>0</v>
      </c>
    </row>
    <row r="687" spans="1:14" x14ac:dyDescent="0.2">
      <c r="A687" s="27" t="s">
        <v>2526</v>
      </c>
      <c r="B687" s="164">
        <v>0</v>
      </c>
      <c r="C687" s="164">
        <v>0</v>
      </c>
      <c r="D687" s="164">
        <v>0</v>
      </c>
      <c r="E687" s="164">
        <v>0</v>
      </c>
      <c r="F687" s="164">
        <v>0</v>
      </c>
      <c r="G687" s="164">
        <v>0</v>
      </c>
      <c r="H687" s="164">
        <v>0</v>
      </c>
      <c r="I687" s="164">
        <v>0</v>
      </c>
      <c r="J687" s="164">
        <v>0</v>
      </c>
      <c r="K687" s="164">
        <v>0</v>
      </c>
      <c r="L687" s="164">
        <v>0</v>
      </c>
      <c r="M687" s="164">
        <v>0</v>
      </c>
      <c r="N687" s="164">
        <v>0</v>
      </c>
    </row>
    <row r="688" spans="1:14" x14ac:dyDescent="0.2">
      <c r="A688" s="27" t="s">
        <v>2527</v>
      </c>
      <c r="B688" s="164">
        <v>0</v>
      </c>
      <c r="C688" s="164">
        <v>0</v>
      </c>
      <c r="D688" s="164">
        <v>0</v>
      </c>
      <c r="E688" s="164">
        <v>0</v>
      </c>
      <c r="F688" s="164">
        <v>0</v>
      </c>
      <c r="G688" s="164">
        <v>0</v>
      </c>
      <c r="H688" s="164">
        <v>0</v>
      </c>
      <c r="I688" s="164">
        <v>0</v>
      </c>
      <c r="J688" s="164">
        <v>0</v>
      </c>
      <c r="K688" s="164">
        <v>0</v>
      </c>
      <c r="L688" s="164">
        <v>0</v>
      </c>
      <c r="M688" s="164">
        <v>0</v>
      </c>
      <c r="N688" s="164">
        <v>0</v>
      </c>
    </row>
    <row r="689" spans="1:14" x14ac:dyDescent="0.2">
      <c r="A689" s="27" t="s">
        <v>2528</v>
      </c>
      <c r="B689" s="164">
        <v>0</v>
      </c>
      <c r="C689" s="164">
        <v>0</v>
      </c>
      <c r="D689" s="164">
        <v>0</v>
      </c>
      <c r="E689" s="164">
        <v>0</v>
      </c>
      <c r="F689" s="164">
        <v>0</v>
      </c>
      <c r="G689" s="164">
        <v>0</v>
      </c>
      <c r="H689" s="164">
        <v>0</v>
      </c>
      <c r="I689" s="164">
        <v>0</v>
      </c>
      <c r="J689" s="164">
        <v>0</v>
      </c>
      <c r="K689" s="164">
        <v>0</v>
      </c>
      <c r="L689" s="164">
        <v>0</v>
      </c>
      <c r="M689" s="164">
        <v>0</v>
      </c>
      <c r="N689" s="164">
        <v>0</v>
      </c>
    </row>
    <row r="690" spans="1:14" x14ac:dyDescent="0.2">
      <c r="A690" s="27" t="s">
        <v>2529</v>
      </c>
      <c r="B690" s="164">
        <v>0</v>
      </c>
      <c r="C690" s="164">
        <v>0</v>
      </c>
      <c r="D690" s="164">
        <v>0</v>
      </c>
      <c r="E690" s="164">
        <v>0</v>
      </c>
      <c r="F690" s="164">
        <v>0</v>
      </c>
      <c r="G690" s="164">
        <v>0</v>
      </c>
      <c r="H690" s="164">
        <v>0</v>
      </c>
      <c r="I690" s="164">
        <v>0</v>
      </c>
      <c r="J690" s="164">
        <v>0</v>
      </c>
      <c r="K690" s="164">
        <v>0</v>
      </c>
      <c r="L690" s="164">
        <v>0</v>
      </c>
      <c r="M690" s="164">
        <v>0</v>
      </c>
      <c r="N690" s="164">
        <v>0</v>
      </c>
    </row>
    <row r="691" spans="1:14" x14ac:dyDescent="0.2">
      <c r="A691" s="27" t="s">
        <v>2530</v>
      </c>
      <c r="B691" s="164">
        <v>0</v>
      </c>
      <c r="C691" s="164">
        <v>0</v>
      </c>
      <c r="D691" s="164">
        <v>0</v>
      </c>
      <c r="E691" s="164">
        <v>0</v>
      </c>
      <c r="F691" s="164">
        <v>0</v>
      </c>
      <c r="G691" s="164">
        <v>0</v>
      </c>
      <c r="H691" s="164">
        <v>0</v>
      </c>
      <c r="I691" s="164">
        <v>0</v>
      </c>
      <c r="J691" s="164">
        <v>0</v>
      </c>
      <c r="K691" s="164">
        <v>0</v>
      </c>
      <c r="L691" s="164">
        <v>0</v>
      </c>
      <c r="M691" s="164">
        <v>0</v>
      </c>
      <c r="N691" s="164">
        <v>0</v>
      </c>
    </row>
    <row r="692" spans="1:14" x14ac:dyDescent="0.2">
      <c r="A692" s="27" t="s">
        <v>2531</v>
      </c>
      <c r="B692" s="164">
        <v>0</v>
      </c>
      <c r="C692" s="164">
        <v>0</v>
      </c>
      <c r="D692" s="164">
        <v>0</v>
      </c>
      <c r="E692" s="164">
        <v>0</v>
      </c>
      <c r="F692" s="164">
        <v>0</v>
      </c>
      <c r="G692" s="164">
        <v>0</v>
      </c>
      <c r="H692" s="164">
        <v>0</v>
      </c>
      <c r="I692" s="164">
        <v>0</v>
      </c>
      <c r="J692" s="164">
        <v>0</v>
      </c>
      <c r="K692" s="164">
        <v>0</v>
      </c>
      <c r="L692" s="164">
        <v>0</v>
      </c>
      <c r="M692" s="164">
        <v>0</v>
      </c>
      <c r="N692" s="164">
        <v>0</v>
      </c>
    </row>
    <row r="693" spans="1:14" x14ac:dyDescent="0.2">
      <c r="A693" s="27" t="s">
        <v>2532</v>
      </c>
      <c r="B693" s="164">
        <v>0</v>
      </c>
      <c r="C693" s="164">
        <v>0</v>
      </c>
      <c r="D693" s="164">
        <v>0</v>
      </c>
      <c r="E693" s="164">
        <v>0</v>
      </c>
      <c r="F693" s="164">
        <v>0</v>
      </c>
      <c r="G693" s="164">
        <v>0</v>
      </c>
      <c r="H693" s="164">
        <v>0</v>
      </c>
      <c r="I693" s="164">
        <v>0</v>
      </c>
      <c r="J693" s="164">
        <v>0</v>
      </c>
      <c r="K693" s="164">
        <v>0</v>
      </c>
      <c r="L693" s="164">
        <v>0</v>
      </c>
      <c r="M693" s="164">
        <v>0</v>
      </c>
      <c r="N693" s="164">
        <v>0</v>
      </c>
    </row>
    <row r="694" spans="1:14" x14ac:dyDescent="0.2">
      <c r="A694" s="27" t="s">
        <v>2533</v>
      </c>
      <c r="B694" s="164">
        <v>0</v>
      </c>
      <c r="C694" s="164">
        <v>0</v>
      </c>
      <c r="D694" s="164">
        <v>0</v>
      </c>
      <c r="E694" s="164">
        <v>0</v>
      </c>
      <c r="F694" s="164">
        <v>0</v>
      </c>
      <c r="G694" s="164">
        <v>0</v>
      </c>
      <c r="H694" s="164">
        <v>0</v>
      </c>
      <c r="I694" s="164">
        <v>0</v>
      </c>
      <c r="J694" s="164">
        <v>0</v>
      </c>
      <c r="K694" s="164">
        <v>0</v>
      </c>
      <c r="L694" s="164">
        <v>0</v>
      </c>
      <c r="M694" s="164">
        <v>0</v>
      </c>
      <c r="N694" s="164">
        <v>0</v>
      </c>
    </row>
    <row r="695" spans="1:14" x14ac:dyDescent="0.2">
      <c r="A695" s="27" t="s">
        <v>2534</v>
      </c>
    </row>
    <row r="696" spans="1:14" x14ac:dyDescent="0.2">
      <c r="A696" s="27" t="s">
        <v>2535</v>
      </c>
    </row>
    <row r="697" spans="1:14" x14ac:dyDescent="0.2">
      <c r="A697" s="27" t="s">
        <v>2536</v>
      </c>
      <c r="B697" s="164">
        <v>0</v>
      </c>
      <c r="C697" s="164">
        <v>0</v>
      </c>
      <c r="D697" s="164">
        <v>0</v>
      </c>
      <c r="E697" s="164">
        <v>0</v>
      </c>
      <c r="F697" s="164">
        <v>0</v>
      </c>
      <c r="G697" s="164">
        <v>0</v>
      </c>
      <c r="H697" s="164">
        <v>0</v>
      </c>
      <c r="I697" s="164">
        <v>0</v>
      </c>
      <c r="J697" s="164">
        <v>0</v>
      </c>
      <c r="K697" s="164">
        <v>0</v>
      </c>
      <c r="L697" s="164">
        <v>0</v>
      </c>
      <c r="M697" s="164">
        <v>0</v>
      </c>
      <c r="N697" s="164">
        <v>0</v>
      </c>
    </row>
    <row r="698" spans="1:14" x14ac:dyDescent="0.2">
      <c r="A698" s="27" t="s">
        <v>2537</v>
      </c>
      <c r="B698" s="164">
        <v>0</v>
      </c>
      <c r="C698" s="164">
        <v>0</v>
      </c>
      <c r="D698" s="164">
        <v>0</v>
      </c>
      <c r="E698" s="164">
        <v>0</v>
      </c>
      <c r="F698" s="164">
        <v>0</v>
      </c>
      <c r="G698" s="164">
        <v>0</v>
      </c>
      <c r="H698" s="164">
        <v>0</v>
      </c>
      <c r="I698" s="164">
        <v>0</v>
      </c>
      <c r="J698" s="164">
        <v>0</v>
      </c>
      <c r="K698" s="164">
        <v>0</v>
      </c>
      <c r="L698" s="164">
        <v>0</v>
      </c>
      <c r="M698" s="164">
        <v>0</v>
      </c>
      <c r="N698" s="164">
        <v>0</v>
      </c>
    </row>
    <row r="699" spans="1:14" x14ac:dyDescent="0.2">
      <c r="A699" s="27" t="s">
        <v>2538</v>
      </c>
      <c r="B699" s="164">
        <v>0</v>
      </c>
      <c r="C699" s="164">
        <v>0</v>
      </c>
      <c r="D699" s="164">
        <v>0</v>
      </c>
      <c r="E699" s="164">
        <v>0</v>
      </c>
      <c r="F699" s="164">
        <v>0</v>
      </c>
      <c r="G699" s="164">
        <v>0</v>
      </c>
      <c r="H699" s="164">
        <v>0</v>
      </c>
      <c r="I699" s="164">
        <v>0</v>
      </c>
      <c r="J699" s="164">
        <v>0</v>
      </c>
      <c r="K699" s="164">
        <v>0</v>
      </c>
      <c r="L699" s="164">
        <v>0</v>
      </c>
      <c r="M699" s="164">
        <v>0</v>
      </c>
      <c r="N699" s="164">
        <v>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C72-0BB6-4CA1-A25A-B13E21DF6B26}">
  <sheetPr>
    <tabColor theme="7"/>
  </sheetPr>
  <dimension ref="A1:N30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30" t="s">
        <v>732</v>
      </c>
    </row>
    <row r="5" spans="1:14" x14ac:dyDescent="0.2">
      <c r="A5" s="27" t="s">
        <v>733</v>
      </c>
    </row>
    <row r="6" spans="1:14" x14ac:dyDescent="0.2">
      <c r="A6" s="27" t="s">
        <v>2540</v>
      </c>
      <c r="B6" s="164">
        <v>1493412000</v>
      </c>
      <c r="C6" s="164">
        <v>1493412000</v>
      </c>
      <c r="D6" s="164">
        <v>1493412000</v>
      </c>
      <c r="E6" s="164">
        <v>1493412000</v>
      </c>
      <c r="F6" s="164">
        <v>1493412000</v>
      </c>
      <c r="G6" s="164">
        <v>1493412000</v>
      </c>
      <c r="H6" s="164">
        <v>1493412000</v>
      </c>
      <c r="I6" s="164">
        <v>1493412000</v>
      </c>
      <c r="J6" s="164">
        <v>1493412000</v>
      </c>
      <c r="K6" s="164">
        <v>1493412000</v>
      </c>
      <c r="L6" s="164">
        <v>1493412000</v>
      </c>
      <c r="M6" s="164">
        <v>1493412000</v>
      </c>
      <c r="N6" s="164">
        <v>17920944000</v>
      </c>
    </row>
    <row r="7" spans="1:14" x14ac:dyDescent="0.2">
      <c r="A7" s="27" t="s">
        <v>2541</v>
      </c>
      <c r="B7" s="164">
        <v>1493412000</v>
      </c>
      <c r="C7" s="164">
        <v>1493412000</v>
      </c>
      <c r="D7" s="164">
        <v>1493412000</v>
      </c>
      <c r="E7" s="164">
        <v>1493412000</v>
      </c>
      <c r="F7" s="164">
        <v>1493412000</v>
      </c>
      <c r="G7" s="164">
        <v>1493412000</v>
      </c>
      <c r="H7" s="164">
        <v>1493412000</v>
      </c>
      <c r="I7" s="164">
        <v>1493412000</v>
      </c>
      <c r="J7" s="164">
        <v>1493412000</v>
      </c>
      <c r="K7" s="164">
        <v>1493412000</v>
      </c>
      <c r="L7" s="164">
        <v>1493412000</v>
      </c>
      <c r="M7" s="164">
        <v>1493412000</v>
      </c>
      <c r="N7" s="164">
        <v>17920944000</v>
      </c>
    </row>
    <row r="8" spans="1:14" x14ac:dyDescent="0.2">
      <c r="A8" s="27" t="s">
        <v>2542</v>
      </c>
    </row>
    <row r="9" spans="1:14" x14ac:dyDescent="0.2">
      <c r="A9" s="27" t="s">
        <v>2543</v>
      </c>
      <c r="B9" s="164">
        <v>1000</v>
      </c>
      <c r="C9" s="164">
        <v>1000</v>
      </c>
      <c r="D9" s="164">
        <v>1000</v>
      </c>
      <c r="E9" s="164">
        <v>1000</v>
      </c>
      <c r="F9" s="164">
        <v>1000</v>
      </c>
      <c r="G9" s="164">
        <v>1000</v>
      </c>
      <c r="H9" s="164">
        <v>1000</v>
      </c>
      <c r="I9" s="164">
        <v>1000</v>
      </c>
      <c r="J9" s="164">
        <v>1000</v>
      </c>
      <c r="K9" s="164">
        <v>1000</v>
      </c>
      <c r="L9" s="164">
        <v>1000</v>
      </c>
      <c r="M9" s="164">
        <v>1000</v>
      </c>
      <c r="N9" s="164">
        <v>12000</v>
      </c>
    </row>
    <row r="10" spans="1:14" x14ac:dyDescent="0.2">
      <c r="A10" s="27" t="s">
        <v>1786</v>
      </c>
    </row>
    <row r="11" spans="1:14" x14ac:dyDescent="0.2">
      <c r="A11" s="27" t="s">
        <v>2544</v>
      </c>
    </row>
    <row r="12" spans="1:14" x14ac:dyDescent="0.2">
      <c r="A12" s="27" t="s">
        <v>2545</v>
      </c>
    </row>
    <row r="13" spans="1:14" x14ac:dyDescent="0.2">
      <c r="A13" s="27" t="s">
        <v>2546</v>
      </c>
    </row>
    <row r="14" spans="1:14" x14ac:dyDescent="0.2">
      <c r="A14" s="27" t="s">
        <v>2547</v>
      </c>
    </row>
    <row r="15" spans="1:14" x14ac:dyDescent="0.2">
      <c r="A15" s="27" t="s">
        <v>2548</v>
      </c>
    </row>
    <row r="16" spans="1:14" x14ac:dyDescent="0.2">
      <c r="A16" s="27" t="s">
        <v>2549</v>
      </c>
    </row>
    <row r="17" spans="1:14" x14ac:dyDescent="0.2">
      <c r="A17" s="27" t="s">
        <v>2550</v>
      </c>
    </row>
    <row r="18" spans="1:14" x14ac:dyDescent="0.2">
      <c r="A18" s="27" t="s">
        <v>2551</v>
      </c>
      <c r="B18" s="164">
        <v>23906493442.932999</v>
      </c>
      <c r="C18" s="164">
        <v>24043255649.996101</v>
      </c>
      <c r="D18" s="164">
        <v>24188169219.033798</v>
      </c>
      <c r="E18" s="164">
        <v>24367040196.630699</v>
      </c>
      <c r="F18" s="164">
        <v>24542721778.4007</v>
      </c>
      <c r="G18" s="164">
        <v>24717885839.943001</v>
      </c>
      <c r="H18" s="164">
        <v>24876252123.739899</v>
      </c>
      <c r="I18" s="164">
        <v>25034886825.612301</v>
      </c>
      <c r="J18" s="164">
        <v>25188785999.284599</v>
      </c>
      <c r="K18" s="164">
        <v>25345252823.357601</v>
      </c>
      <c r="L18" s="164">
        <v>25503853293.226898</v>
      </c>
      <c r="M18" s="164">
        <v>25677179689.196098</v>
      </c>
      <c r="N18" s="164">
        <v>25677179689.196098</v>
      </c>
    </row>
    <row r="19" spans="1:14" x14ac:dyDescent="0.2">
      <c r="A19" s="27" t="s">
        <v>2552</v>
      </c>
      <c r="B19" s="164">
        <v>6462835532.8692303</v>
      </c>
      <c r="C19" s="164">
        <v>6508257172.9184599</v>
      </c>
      <c r="D19" s="164">
        <v>6553861075.8515396</v>
      </c>
      <c r="E19" s="164">
        <v>6601591053.2015305</v>
      </c>
      <c r="F19" s="164">
        <v>6650448208.1392298</v>
      </c>
      <c r="G19" s="164">
        <v>6698558493.7499905</v>
      </c>
      <c r="H19" s="164">
        <v>6753737849.2092304</v>
      </c>
      <c r="I19" s="164">
        <v>6808347044.44384</v>
      </c>
      <c r="J19" s="164">
        <v>6857960087.2069197</v>
      </c>
      <c r="K19" s="164">
        <v>6910567074.7576799</v>
      </c>
      <c r="L19" s="164">
        <v>6958283721.9576797</v>
      </c>
      <c r="M19" s="164">
        <v>7009212986.9346104</v>
      </c>
      <c r="N19" s="164">
        <v>7009212986.9346104</v>
      </c>
    </row>
    <row r="20" spans="1:14" x14ac:dyDescent="0.2">
      <c r="A20" s="27" t="s">
        <v>2553</v>
      </c>
      <c r="B20" s="184">
        <v>17443657910.063801</v>
      </c>
      <c r="C20" s="184">
        <v>17534998477.077599</v>
      </c>
      <c r="D20" s="184">
        <v>17634308143.182301</v>
      </c>
      <c r="E20" s="184">
        <v>17765449143.429199</v>
      </c>
      <c r="F20" s="184">
        <v>17892273570.261501</v>
      </c>
      <c r="G20" s="184">
        <v>18019327346.193001</v>
      </c>
      <c r="H20" s="184">
        <v>18122514274.530701</v>
      </c>
      <c r="I20" s="184">
        <v>18226539781.1684</v>
      </c>
      <c r="J20" s="184">
        <v>18330825912.077599</v>
      </c>
      <c r="K20" s="184">
        <v>18434685748.599998</v>
      </c>
      <c r="L20" s="184">
        <v>18545569571.269199</v>
      </c>
      <c r="M20" s="184">
        <v>18667966702.261501</v>
      </c>
      <c r="N20" s="184">
        <v>18667966702.261501</v>
      </c>
    </row>
    <row r="21" spans="1:14" x14ac:dyDescent="0.2">
      <c r="A21" s="27" t="s">
        <v>2554</v>
      </c>
      <c r="B21" s="164">
        <v>130369980.868461</v>
      </c>
      <c r="C21" s="164">
        <v>129798789.00769199</v>
      </c>
      <c r="D21" s="164">
        <v>129786795.726153</v>
      </c>
      <c r="E21" s="164">
        <v>129774802.44461501</v>
      </c>
      <c r="F21" s="164">
        <v>129762809.163076</v>
      </c>
      <c r="G21" s="164">
        <v>129751968.446153</v>
      </c>
      <c r="H21" s="164">
        <v>129741138.906923</v>
      </c>
      <c r="I21" s="164">
        <v>129730444.490769</v>
      </c>
      <c r="J21" s="164">
        <v>129719614.951538</v>
      </c>
      <c r="K21" s="164">
        <v>129721602.51000001</v>
      </c>
      <c r="L21" s="164">
        <v>129724038.294615</v>
      </c>
      <c r="M21" s="164">
        <v>124530512.300769</v>
      </c>
      <c r="N21" s="164">
        <v>124530512.300769</v>
      </c>
    </row>
    <row r="22" spans="1:14" x14ac:dyDescent="0.2">
      <c r="A22" s="27" t="s">
        <v>2555</v>
      </c>
      <c r="B22" s="164">
        <v>1492207470.64307</v>
      </c>
      <c r="C22" s="164">
        <v>1532474270.86538</v>
      </c>
      <c r="D22" s="164">
        <v>1569233827.3223</v>
      </c>
      <c r="E22" s="164">
        <v>1577378749.14153</v>
      </c>
      <c r="F22" s="164">
        <v>1593597622.6484599</v>
      </c>
      <c r="G22" s="164">
        <v>1611464980.4384601</v>
      </c>
      <c r="H22" s="164">
        <v>1649770949.9646101</v>
      </c>
      <c r="I22" s="164">
        <v>1690555226.0999999</v>
      </c>
      <c r="J22" s="164">
        <v>1737762384.92153</v>
      </c>
      <c r="K22" s="164">
        <v>1788189593.7630701</v>
      </c>
      <c r="L22" s="164">
        <v>1836206233.3053801</v>
      </c>
      <c r="M22" s="164">
        <v>1882927055.11538</v>
      </c>
      <c r="N22" s="164">
        <v>1882927055.11538</v>
      </c>
    </row>
    <row r="23" spans="1:14" x14ac:dyDescent="0.2">
      <c r="A23" s="27" t="s">
        <v>2556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2557</v>
      </c>
      <c r="B24" s="184">
        <v>19066235361.575298</v>
      </c>
      <c r="C24" s="184">
        <v>19197271536.950699</v>
      </c>
      <c r="D24" s="184">
        <v>19333328766.230701</v>
      </c>
      <c r="E24" s="184">
        <v>19472602695.015301</v>
      </c>
      <c r="F24" s="184">
        <v>19615634002.073002</v>
      </c>
      <c r="G24" s="184">
        <v>19760544295.077599</v>
      </c>
      <c r="H24" s="184">
        <v>19902026363.402199</v>
      </c>
      <c r="I24" s="184">
        <v>20046825451.759201</v>
      </c>
      <c r="J24" s="184">
        <v>20198307911.950699</v>
      </c>
      <c r="K24" s="184">
        <v>20352596944.873001</v>
      </c>
      <c r="L24" s="184">
        <v>20511499842.869202</v>
      </c>
      <c r="M24" s="184">
        <v>20675424269.677601</v>
      </c>
      <c r="N24" s="184">
        <v>20675424269.677601</v>
      </c>
    </row>
    <row r="25" spans="1:14" x14ac:dyDescent="0.2">
      <c r="A25" s="27" t="s">
        <v>2558</v>
      </c>
      <c r="B25" s="164">
        <v>1717872877.45769</v>
      </c>
      <c r="C25" s="164">
        <v>1794524573.75231</v>
      </c>
      <c r="D25" s="164">
        <v>1876044367.9346099</v>
      </c>
      <c r="E25" s="164">
        <v>1950816058.9784501</v>
      </c>
      <c r="F25" s="164">
        <v>2014859923.99384</v>
      </c>
      <c r="G25" s="164">
        <v>2079455920.5738399</v>
      </c>
      <c r="H25" s="164">
        <v>2143890018.6969199</v>
      </c>
      <c r="I25" s="164">
        <v>2177037082.6430702</v>
      </c>
      <c r="J25" s="164">
        <v>2181399408.13307</v>
      </c>
      <c r="K25" s="164">
        <v>2136779131.1823001</v>
      </c>
      <c r="L25" s="164">
        <v>2076387052.29691</v>
      </c>
      <c r="M25" s="164">
        <v>2028331733.6246099</v>
      </c>
      <c r="N25" s="164">
        <v>2028331733.6246099</v>
      </c>
    </row>
    <row r="26" spans="1:14" x14ac:dyDescent="0.2">
      <c r="A26" s="27" t="s">
        <v>2559</v>
      </c>
      <c r="B26" s="185">
        <v>20784108239.033001</v>
      </c>
      <c r="C26" s="185">
        <v>20991796110.702999</v>
      </c>
      <c r="D26" s="185">
        <v>21209373134.165298</v>
      </c>
      <c r="E26" s="185">
        <v>21423418753.993801</v>
      </c>
      <c r="F26" s="185">
        <v>21630493926.066898</v>
      </c>
      <c r="G26" s="185">
        <v>21840000215.651501</v>
      </c>
      <c r="H26" s="185">
        <v>22045916382.099201</v>
      </c>
      <c r="I26" s="185">
        <v>22223862534.402302</v>
      </c>
      <c r="J26" s="185">
        <v>22379707320.083801</v>
      </c>
      <c r="K26" s="185">
        <v>22489376076.055302</v>
      </c>
      <c r="L26" s="185">
        <v>22587886895.1661</v>
      </c>
      <c r="M26" s="185">
        <v>22703756003.302299</v>
      </c>
      <c r="N26" s="185">
        <v>22703756003.302299</v>
      </c>
    </row>
    <row r="27" spans="1:14" x14ac:dyDescent="0.2">
      <c r="A27" s="27" t="s">
        <v>2560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2561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</row>
    <row r="29" spans="1:14" x14ac:dyDescent="0.2">
      <c r="A29" s="27" t="s">
        <v>2562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</row>
    <row r="30" spans="1:14" x14ac:dyDescent="0.2">
      <c r="A30" s="30" t="s">
        <v>2563</v>
      </c>
      <c r="B30" s="164">
        <v>20784339034.673801</v>
      </c>
      <c r="C30" s="164">
        <v>20991988440.012299</v>
      </c>
      <c r="D30" s="164">
        <v>21209530494.0546</v>
      </c>
      <c r="E30" s="164">
        <v>21423544641.463001</v>
      </c>
      <c r="F30" s="164">
        <v>21630591838.048401</v>
      </c>
      <c r="G30" s="164">
        <v>21840073649.0853</v>
      </c>
      <c r="H30" s="164">
        <v>22045968833.8923</v>
      </c>
      <c r="I30" s="164">
        <v>22223897501.4715</v>
      </c>
      <c r="J30" s="164">
        <v>22379728299.368401</v>
      </c>
      <c r="K30" s="164">
        <v>22489386565.5592</v>
      </c>
      <c r="L30" s="164">
        <v>22587890391.834599</v>
      </c>
      <c r="M30" s="164">
        <v>22703756004.086102</v>
      </c>
      <c r="N30" s="164">
        <v>22703756004.086102</v>
      </c>
    </row>
    <row r="31" spans="1:14" x14ac:dyDescent="0.2">
      <c r="A31" s="30" t="s">
        <v>2564</v>
      </c>
      <c r="B31" s="164">
        <v>-230795.64076662</v>
      </c>
      <c r="C31" s="164">
        <v>-192329.30922135699</v>
      </c>
      <c r="D31" s="164">
        <v>-157359.889227896</v>
      </c>
      <c r="E31" s="164">
        <v>-125887.46924325801</v>
      </c>
      <c r="F31" s="164">
        <v>-97911.981537938103</v>
      </c>
      <c r="G31" s="164">
        <v>-73433.433849364505</v>
      </c>
      <c r="H31" s="164">
        <v>-52451.793085783698</v>
      </c>
      <c r="I31" s="164">
        <v>-34967.069234699004</v>
      </c>
      <c r="J31" s="164">
        <v>-20979.284614324501</v>
      </c>
      <c r="K31" s="164">
        <v>-10489.503841847099</v>
      </c>
      <c r="L31" s="164">
        <v>-3496.6684654354999</v>
      </c>
      <c r="M31" s="164">
        <v>-0.78385323286056496</v>
      </c>
      <c r="N31" s="164">
        <v>-0.78385323286056496</v>
      </c>
    </row>
    <row r="32" spans="1:14" x14ac:dyDescent="0.2">
      <c r="A32" s="27" t="s">
        <v>760</v>
      </c>
    </row>
    <row r="33" spans="1:1" x14ac:dyDescent="0.2">
      <c r="A33" s="27" t="s">
        <v>2565</v>
      </c>
    </row>
    <row r="34" spans="1:1" x14ac:dyDescent="0.2">
      <c r="A34" s="27" t="s">
        <v>2566</v>
      </c>
    </row>
    <row r="35" spans="1:1" x14ac:dyDescent="0.2">
      <c r="A35" s="27" t="s">
        <v>763</v>
      </c>
    </row>
    <row r="36" spans="1:1" x14ac:dyDescent="0.2">
      <c r="A36" s="27" t="s">
        <v>2567</v>
      </c>
    </row>
    <row r="37" spans="1:1" x14ac:dyDescent="0.2">
      <c r="A37" s="27" t="s">
        <v>2568</v>
      </c>
    </row>
    <row r="38" spans="1:1" x14ac:dyDescent="0.2">
      <c r="A38" s="27" t="s">
        <v>2569</v>
      </c>
    </row>
    <row r="39" spans="1:1" x14ac:dyDescent="0.2">
      <c r="A39" s="27" t="s">
        <v>2570</v>
      </c>
    </row>
    <row r="40" spans="1:1" x14ac:dyDescent="0.2">
      <c r="A40" s="27" t="s">
        <v>2571</v>
      </c>
    </row>
    <row r="41" spans="1:1" x14ac:dyDescent="0.2">
      <c r="A41" s="27" t="s">
        <v>2572</v>
      </c>
    </row>
    <row r="42" spans="1:1" x14ac:dyDescent="0.2">
      <c r="A42" s="27" t="s">
        <v>2573</v>
      </c>
    </row>
    <row r="43" spans="1:1" x14ac:dyDescent="0.2">
      <c r="A43" s="30" t="s">
        <v>2574</v>
      </c>
    </row>
    <row r="44" spans="1:1" x14ac:dyDescent="0.2">
      <c r="A44" s="27" t="s">
        <v>1292</v>
      </c>
    </row>
    <row r="45" spans="1:1" x14ac:dyDescent="0.2">
      <c r="A45" s="27" t="s">
        <v>773</v>
      </c>
    </row>
    <row r="46" spans="1:1" x14ac:dyDescent="0.2">
      <c r="A46" s="30" t="s">
        <v>2575</v>
      </c>
    </row>
    <row r="47" spans="1:1" x14ac:dyDescent="0.2">
      <c r="A47" s="27" t="s">
        <v>775</v>
      </c>
    </row>
    <row r="48" spans="1:1" x14ac:dyDescent="0.2">
      <c r="A48" s="27" t="s">
        <v>2576</v>
      </c>
    </row>
    <row r="49" spans="1:14" x14ac:dyDescent="0.2">
      <c r="A49" s="27" t="s">
        <v>2577</v>
      </c>
      <c r="B49" s="164">
        <v>5984061591.1499996</v>
      </c>
      <c r="C49" s="164">
        <v>6006174674.4099998</v>
      </c>
      <c r="D49" s="164">
        <v>6047776148.6700001</v>
      </c>
      <c r="E49" s="164">
        <v>6143530610.0699997</v>
      </c>
      <c r="F49" s="164">
        <v>6185127484.6999998</v>
      </c>
      <c r="G49" s="164">
        <v>6210512148.5</v>
      </c>
      <c r="H49" s="164">
        <v>6256223742.3199997</v>
      </c>
      <c r="I49" s="164">
        <v>6337216816.8599997</v>
      </c>
      <c r="J49" s="164">
        <v>6429228721.6799898</v>
      </c>
      <c r="K49" s="164">
        <v>6520796563.6399899</v>
      </c>
      <c r="L49" s="164">
        <v>6570973530.2299995</v>
      </c>
      <c r="M49" s="164">
        <v>6586001944.25</v>
      </c>
      <c r="N49" s="164">
        <v>6586001944.25</v>
      </c>
    </row>
    <row r="50" spans="1:14" x14ac:dyDescent="0.2">
      <c r="A50" s="27" t="s">
        <v>2578</v>
      </c>
      <c r="B50" s="164">
        <v>298766123.72000003</v>
      </c>
      <c r="C50" s="164">
        <v>312471846.25999999</v>
      </c>
      <c r="D50" s="164">
        <v>313209890.72000003</v>
      </c>
      <c r="E50" s="164">
        <v>320971090.86000001</v>
      </c>
      <c r="F50" s="164">
        <v>312893848.12</v>
      </c>
      <c r="G50" s="164">
        <v>307838610.47000003</v>
      </c>
      <c r="H50" s="164">
        <v>327692416.75</v>
      </c>
      <c r="I50" s="164">
        <v>339670075.50999999</v>
      </c>
      <c r="J50" s="164">
        <v>349014722.38</v>
      </c>
      <c r="K50" s="164">
        <v>319378534.989999</v>
      </c>
      <c r="L50" s="164">
        <v>313364396.40999901</v>
      </c>
      <c r="M50" s="164">
        <v>314147364.91000003</v>
      </c>
      <c r="N50" s="164">
        <v>314147364.91000003</v>
      </c>
    </row>
    <row r="51" spans="1:14" x14ac:dyDescent="0.2">
      <c r="A51" s="27" t="s">
        <v>2579</v>
      </c>
    </row>
    <row r="52" spans="1:14" x14ac:dyDescent="0.2">
      <c r="A52" s="27" t="s">
        <v>2580</v>
      </c>
      <c r="B52" s="164">
        <v>6282827714.8699999</v>
      </c>
      <c r="C52" s="164">
        <v>6318646520.6700001</v>
      </c>
      <c r="D52" s="164">
        <v>6360986039.3900003</v>
      </c>
      <c r="E52" s="164">
        <v>6464501700.9300003</v>
      </c>
      <c r="F52" s="164">
        <v>6498021332.8199997</v>
      </c>
      <c r="G52" s="164">
        <v>6518350758.9700003</v>
      </c>
      <c r="H52" s="164">
        <v>6583916159.0699997</v>
      </c>
      <c r="I52" s="164">
        <v>6676886892.3699999</v>
      </c>
      <c r="J52" s="164">
        <v>6778243444.0600004</v>
      </c>
      <c r="K52" s="164">
        <v>6840175098.6300001</v>
      </c>
      <c r="L52" s="164">
        <v>6884337926.6400003</v>
      </c>
      <c r="M52" s="164">
        <v>6900149309.1599998</v>
      </c>
      <c r="N52" s="164">
        <v>6900149309.1599998</v>
      </c>
    </row>
    <row r="53" spans="1:14" x14ac:dyDescent="0.2">
      <c r="A53" s="27" t="s">
        <v>2581</v>
      </c>
    </row>
    <row r="54" spans="1:14" x14ac:dyDescent="0.2">
      <c r="A54" s="27" t="s">
        <v>2582</v>
      </c>
      <c r="B54" s="164">
        <v>2671322162.8899999</v>
      </c>
      <c r="C54" s="164">
        <v>2703860213.2199998</v>
      </c>
      <c r="D54" s="164">
        <v>2741540681.1500001</v>
      </c>
      <c r="E54" s="164">
        <v>2775053947.8299899</v>
      </c>
      <c r="F54" s="164">
        <v>2782410479.5900002</v>
      </c>
      <c r="G54" s="164">
        <v>2764064800.1199999</v>
      </c>
      <c r="H54" s="164">
        <v>2749169662.3299999</v>
      </c>
      <c r="I54" s="164">
        <v>2772890501.7800002</v>
      </c>
      <c r="J54" s="164">
        <v>2792882798.9499998</v>
      </c>
      <c r="K54" s="164">
        <v>2818750292.75</v>
      </c>
      <c r="L54" s="164">
        <v>2833770263.1099901</v>
      </c>
      <c r="M54" s="164">
        <v>2823193868.6599998</v>
      </c>
      <c r="N54" s="164">
        <v>2823193868.6599998</v>
      </c>
    </row>
    <row r="55" spans="1:14" x14ac:dyDescent="0.2">
      <c r="A55" s="27" t="s">
        <v>2583</v>
      </c>
      <c r="B55" s="164">
        <v>907546757.70479202</v>
      </c>
      <c r="C55" s="164">
        <v>892713019.81657398</v>
      </c>
      <c r="D55" s="164">
        <v>870640892.08747196</v>
      </c>
      <c r="E55" s="164">
        <v>892900634.24177694</v>
      </c>
      <c r="F55" s="164">
        <v>914929145.05752897</v>
      </c>
      <c r="G55" s="164">
        <v>949642710.78594601</v>
      </c>
      <c r="H55" s="164">
        <v>984418799.69300795</v>
      </c>
      <c r="I55" s="164">
        <v>1033759635.78397</v>
      </c>
      <c r="J55" s="164">
        <v>1082491777.8389699</v>
      </c>
      <c r="K55" s="164">
        <v>1108977098.40049</v>
      </c>
      <c r="L55" s="164">
        <v>1146351818.4403701</v>
      </c>
      <c r="M55" s="164">
        <v>1148467425.4036601</v>
      </c>
      <c r="N55" s="164">
        <v>1148467425.4036601</v>
      </c>
    </row>
    <row r="56" spans="1:14" x14ac:dyDescent="0.2">
      <c r="A56" s="27" t="s">
        <v>2584</v>
      </c>
      <c r="B56" s="164">
        <v>902397599.92999995</v>
      </c>
      <c r="C56" s="164">
        <v>907697707.52999902</v>
      </c>
      <c r="D56" s="164">
        <v>853089296.18999898</v>
      </c>
      <c r="E56" s="164">
        <v>860380581.169999</v>
      </c>
      <c r="F56" s="164">
        <v>865393084.38999903</v>
      </c>
      <c r="G56" s="164">
        <v>863493909.83999896</v>
      </c>
      <c r="H56" s="164">
        <v>870210932.95999897</v>
      </c>
      <c r="I56" s="164">
        <v>877181391.15999901</v>
      </c>
      <c r="J56" s="164">
        <v>855158089.80999899</v>
      </c>
      <c r="K56" s="164">
        <v>862522502.31999898</v>
      </c>
      <c r="L56" s="164">
        <v>874714401.98999906</v>
      </c>
      <c r="M56" s="164">
        <v>829702078.07999897</v>
      </c>
      <c r="N56" s="164">
        <v>829702078.07999897</v>
      </c>
    </row>
    <row r="57" spans="1:14" x14ac:dyDescent="0.2">
      <c r="A57" s="27" t="s">
        <v>2585</v>
      </c>
      <c r="B57" s="164">
        <v>427527397.69</v>
      </c>
      <c r="C57" s="164">
        <v>432816458.81999999</v>
      </c>
      <c r="D57" s="164">
        <v>438628701.08999997</v>
      </c>
      <c r="E57" s="164">
        <v>444120898.30000001</v>
      </c>
      <c r="F57" s="164">
        <v>447862745.13999999</v>
      </c>
      <c r="G57" s="164">
        <v>454340172.51999998</v>
      </c>
      <c r="H57" s="164">
        <v>458693461.77999997</v>
      </c>
      <c r="I57" s="164">
        <v>468030727.38</v>
      </c>
      <c r="J57" s="164">
        <v>488114368.80000001</v>
      </c>
      <c r="K57" s="164">
        <v>494326983.08999997</v>
      </c>
      <c r="L57" s="164">
        <v>497593838.68000001</v>
      </c>
      <c r="M57" s="164">
        <v>479388060.50999999</v>
      </c>
      <c r="N57" s="164">
        <v>479388060.50999999</v>
      </c>
    </row>
    <row r="58" spans="1:14" x14ac:dyDescent="0.2">
      <c r="A58" s="27" t="s">
        <v>2586</v>
      </c>
      <c r="B58" s="184">
        <v>4908793918.2147903</v>
      </c>
      <c r="C58" s="184">
        <v>4937087399.38657</v>
      </c>
      <c r="D58" s="184">
        <v>4903899570.5174704</v>
      </c>
      <c r="E58" s="184">
        <v>4972456061.54177</v>
      </c>
      <c r="F58" s="184">
        <v>5010595454.1775198</v>
      </c>
      <c r="G58" s="184">
        <v>5031541593.2659397</v>
      </c>
      <c r="H58" s="184">
        <v>5062492856.7629995</v>
      </c>
      <c r="I58" s="184">
        <v>5151862256.1039696</v>
      </c>
      <c r="J58" s="184">
        <v>5218647035.3989697</v>
      </c>
      <c r="K58" s="184">
        <v>5284576876.5604897</v>
      </c>
      <c r="L58" s="184">
        <v>5352430322.2203703</v>
      </c>
      <c r="M58" s="184">
        <v>5280751432.6536598</v>
      </c>
      <c r="N58" s="184">
        <v>5280751432.6536598</v>
      </c>
    </row>
    <row r="59" spans="1:14" x14ac:dyDescent="0.2">
      <c r="A59" s="27" t="s">
        <v>787</v>
      </c>
    </row>
    <row r="60" spans="1:14" x14ac:dyDescent="0.2">
      <c r="A60" s="30" t="s">
        <v>2587</v>
      </c>
      <c r="B60" s="185">
        <v>1374033796.6552</v>
      </c>
      <c r="C60" s="185">
        <v>1381559121.2834201</v>
      </c>
      <c r="D60" s="185">
        <v>1457086468.87252</v>
      </c>
      <c r="E60" s="185">
        <v>1492045639.3882201</v>
      </c>
      <c r="F60" s="185">
        <v>1487425878.6424699</v>
      </c>
      <c r="G60" s="185">
        <v>1486809165.7040501</v>
      </c>
      <c r="H60" s="185">
        <v>1521423302.3069899</v>
      </c>
      <c r="I60" s="185">
        <v>1525024636.2660201</v>
      </c>
      <c r="J60" s="185">
        <v>1559596408.6610301</v>
      </c>
      <c r="K60" s="185">
        <v>1555598222.0695</v>
      </c>
      <c r="L60" s="185">
        <v>1531907604.41962</v>
      </c>
      <c r="M60" s="185">
        <v>1619397876.50633</v>
      </c>
      <c r="N60" s="185">
        <v>1619397876.50633</v>
      </c>
    </row>
    <row r="61" spans="1:14" x14ac:dyDescent="0.2">
      <c r="A61" s="27" t="s">
        <v>2588</v>
      </c>
    </row>
    <row r="62" spans="1:14" x14ac:dyDescent="0.2">
      <c r="A62" s="27" t="s">
        <v>2589</v>
      </c>
    </row>
    <row r="63" spans="1:14" x14ac:dyDescent="0.2">
      <c r="A63" s="27" t="s">
        <v>1837</v>
      </c>
    </row>
    <row r="64" spans="1:14" x14ac:dyDescent="0.2">
      <c r="A64" s="30" t="s">
        <v>2590</v>
      </c>
    </row>
    <row r="65" spans="1:14" s="166" customFormat="1" x14ac:dyDescent="0.2">
      <c r="A65" s="186" t="s">
        <v>2591</v>
      </c>
      <c r="B65" s="166">
        <v>0.25345000000000001</v>
      </c>
      <c r="C65" s="166">
        <v>0.25345000000000001</v>
      </c>
      <c r="D65" s="166">
        <v>0.25345000000000001</v>
      </c>
      <c r="E65" s="166">
        <v>0.25345000000000001</v>
      </c>
      <c r="F65" s="166">
        <v>0.25345000000000001</v>
      </c>
      <c r="G65" s="166">
        <v>0.25345000000000001</v>
      </c>
      <c r="H65" s="166">
        <v>0.25345000000000001</v>
      </c>
      <c r="I65" s="166">
        <v>0.25345000000000001</v>
      </c>
      <c r="J65" s="166">
        <v>0.25345000000000001</v>
      </c>
      <c r="K65" s="166">
        <v>0.25345000000000001</v>
      </c>
      <c r="L65" s="166">
        <v>0.25345000000000001</v>
      </c>
      <c r="M65" s="166">
        <v>0.25345000000000001</v>
      </c>
      <c r="N65" s="166">
        <v>0.25345000000000001</v>
      </c>
    </row>
    <row r="66" spans="1:14" x14ac:dyDescent="0.2">
      <c r="A66" s="27" t="s">
        <v>2592</v>
      </c>
    </row>
    <row r="67" spans="1:14" x14ac:dyDescent="0.2">
      <c r="A67" s="27" t="s">
        <v>2593</v>
      </c>
    </row>
    <row r="68" spans="1:14" x14ac:dyDescent="0.2">
      <c r="A68" s="27" t="s">
        <v>2594</v>
      </c>
    </row>
    <row r="69" spans="1:14" x14ac:dyDescent="0.2">
      <c r="A69" s="27" t="s">
        <v>2595</v>
      </c>
    </row>
    <row r="70" spans="1:14" x14ac:dyDescent="0.2">
      <c r="A70" s="27" t="s">
        <v>2596</v>
      </c>
    </row>
    <row r="71" spans="1:14" x14ac:dyDescent="0.2">
      <c r="A71" s="27" t="s">
        <v>2597</v>
      </c>
    </row>
    <row r="72" spans="1:14" x14ac:dyDescent="0.2">
      <c r="A72" s="27" t="s">
        <v>2598</v>
      </c>
    </row>
    <row r="73" spans="1:14" x14ac:dyDescent="0.2">
      <c r="A73" s="27" t="s">
        <v>2599</v>
      </c>
    </row>
    <row r="74" spans="1:14" x14ac:dyDescent="0.2">
      <c r="A74" s="27" t="s">
        <v>2600</v>
      </c>
    </row>
    <row r="75" spans="1:14" x14ac:dyDescent="0.2">
      <c r="A75" s="27" t="s">
        <v>2601</v>
      </c>
    </row>
    <row r="76" spans="1:14" x14ac:dyDescent="0.2">
      <c r="A76" s="27" t="s">
        <v>2602</v>
      </c>
    </row>
    <row r="77" spans="1:14" x14ac:dyDescent="0.2">
      <c r="A77" s="27" t="s">
        <v>2603</v>
      </c>
    </row>
    <row r="78" spans="1:14" x14ac:dyDescent="0.2">
      <c r="A78" s="27" t="s">
        <v>2604</v>
      </c>
    </row>
    <row r="79" spans="1:14" x14ac:dyDescent="0.2">
      <c r="A79" s="27" t="s">
        <v>2605</v>
      </c>
    </row>
    <row r="80" spans="1:14" x14ac:dyDescent="0.2">
      <c r="A80" s="30" t="s">
        <v>2606</v>
      </c>
      <c r="B80" s="164">
        <v>5112754439.2996597</v>
      </c>
      <c r="C80" s="164">
        <v>5139694939.8165703</v>
      </c>
      <c r="D80" s="164">
        <v>5127558539.9274702</v>
      </c>
      <c r="E80" s="164">
        <v>5201400725.8017702</v>
      </c>
      <c r="F80" s="164">
        <v>5233640301.2375298</v>
      </c>
      <c r="G80" s="164">
        <v>5258387179.98594</v>
      </c>
      <c r="H80" s="164">
        <v>5295630824.3330002</v>
      </c>
      <c r="I80" s="164">
        <v>5380702773.8039703</v>
      </c>
      <c r="J80" s="164">
        <v>5458322648.9489698</v>
      </c>
      <c r="K80" s="164">
        <v>5520592921.1704903</v>
      </c>
      <c r="L80" s="164">
        <v>5585967722.1803703</v>
      </c>
      <c r="M80" s="164">
        <v>5534397268.7936602</v>
      </c>
      <c r="N80" s="164">
        <v>5534397268.7936602</v>
      </c>
    </row>
    <row r="81" spans="1:14" x14ac:dyDescent="0.2">
      <c r="A81" s="27" t="s">
        <v>2607</v>
      </c>
    </row>
    <row r="82" spans="1:14" ht="10.8" thickBot="1" x14ac:dyDescent="0.25">
      <c r="A82" s="30" t="s">
        <v>2608</v>
      </c>
      <c r="B82" s="187">
        <v>1170073275.5703299</v>
      </c>
      <c r="C82" s="187">
        <v>1178951580.85342</v>
      </c>
      <c r="D82" s="187">
        <v>1233427499.4625199</v>
      </c>
      <c r="E82" s="187">
        <v>1263100975.1282201</v>
      </c>
      <c r="F82" s="187">
        <v>1264381031.5824699</v>
      </c>
      <c r="G82" s="187">
        <v>1259963578.98405</v>
      </c>
      <c r="H82" s="187">
        <v>1288285334.73699</v>
      </c>
      <c r="I82" s="187">
        <v>1296184118.56602</v>
      </c>
      <c r="J82" s="187">
        <v>1319920795.1110301</v>
      </c>
      <c r="K82" s="187">
        <v>1319582177.4595001</v>
      </c>
      <c r="L82" s="187">
        <v>1298370204.45962</v>
      </c>
      <c r="M82" s="187">
        <v>1365752040.3663299</v>
      </c>
      <c r="N82" s="187">
        <v>1365752040.3663299</v>
      </c>
    </row>
    <row r="83" spans="1:14" ht="10.8" thickTop="1" x14ac:dyDescent="0.2">
      <c r="A83" s="27" t="s">
        <v>2609</v>
      </c>
    </row>
    <row r="84" spans="1:14" x14ac:dyDescent="0.2">
      <c r="A84" s="27" t="s">
        <v>1857</v>
      </c>
    </row>
    <row r="85" spans="1:14" x14ac:dyDescent="0.2">
      <c r="A85" s="30" t="s">
        <v>2610</v>
      </c>
    </row>
    <row r="86" spans="1:14" x14ac:dyDescent="0.2">
      <c r="A86" s="30" t="s">
        <v>2611</v>
      </c>
    </row>
    <row r="87" spans="1:14" x14ac:dyDescent="0.2">
      <c r="A87" s="27" t="s">
        <v>2612</v>
      </c>
    </row>
    <row r="88" spans="1:14" x14ac:dyDescent="0.2">
      <c r="A88" s="27" t="s">
        <v>2613</v>
      </c>
    </row>
    <row r="89" spans="1:14" x14ac:dyDescent="0.2">
      <c r="A89" s="27" t="s">
        <v>2614</v>
      </c>
    </row>
    <row r="90" spans="1:14" x14ac:dyDescent="0.2">
      <c r="A90" s="27" t="s">
        <v>2615</v>
      </c>
    </row>
    <row r="91" spans="1:14" x14ac:dyDescent="0.2">
      <c r="A91" s="27" t="s">
        <v>2616</v>
      </c>
    </row>
    <row r="92" spans="1:14" x14ac:dyDescent="0.2">
      <c r="A92" s="27" t="s">
        <v>2617</v>
      </c>
    </row>
    <row r="93" spans="1:14" x14ac:dyDescent="0.2">
      <c r="A93" s="27" t="s">
        <v>2618</v>
      </c>
    </row>
    <row r="94" spans="1:14" x14ac:dyDescent="0.2">
      <c r="A94" s="27" t="s">
        <v>2619</v>
      </c>
    </row>
    <row r="95" spans="1:14" x14ac:dyDescent="0.2">
      <c r="A95" s="27" t="s">
        <v>2620</v>
      </c>
    </row>
    <row r="96" spans="1:14" x14ac:dyDescent="0.2">
      <c r="A96" s="27" t="s">
        <v>2621</v>
      </c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</row>
    <row r="97" spans="1:14" x14ac:dyDescent="0.2">
      <c r="A97" s="27" t="s">
        <v>2622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</row>
    <row r="98" spans="1:14" x14ac:dyDescent="0.2">
      <c r="A98" s="27" t="s">
        <v>2623</v>
      </c>
    </row>
    <row r="99" spans="1:14" x14ac:dyDescent="0.2">
      <c r="A99" s="30" t="s">
        <v>2624</v>
      </c>
    </row>
    <row r="100" spans="1:14" x14ac:dyDescent="0.2">
      <c r="A100" s="27" t="s">
        <v>2625</v>
      </c>
    </row>
    <row r="101" spans="1:14" x14ac:dyDescent="0.2">
      <c r="A101" s="27" t="s">
        <v>2626</v>
      </c>
    </row>
    <row r="102" spans="1:14" x14ac:dyDescent="0.2">
      <c r="A102" s="27" t="s">
        <v>2627</v>
      </c>
    </row>
    <row r="103" spans="1:14" x14ac:dyDescent="0.2">
      <c r="A103" s="27" t="s">
        <v>2628</v>
      </c>
    </row>
    <row r="104" spans="1:14" x14ac:dyDescent="0.2">
      <c r="A104" s="27" t="s">
        <v>2629</v>
      </c>
    </row>
    <row r="105" spans="1:14" x14ac:dyDescent="0.2">
      <c r="A105" s="27" t="s">
        <v>2630</v>
      </c>
    </row>
    <row r="106" spans="1:14" x14ac:dyDescent="0.2">
      <c r="A106" s="27" t="s">
        <v>2631</v>
      </c>
    </row>
    <row r="107" spans="1:14" x14ac:dyDescent="0.2">
      <c r="A107" s="27" t="s">
        <v>2632</v>
      </c>
    </row>
    <row r="108" spans="1:14" x14ac:dyDescent="0.2">
      <c r="A108" s="27" t="s">
        <v>2633</v>
      </c>
    </row>
    <row r="109" spans="1:14" x14ac:dyDescent="0.2">
      <c r="A109" s="27" t="s">
        <v>2634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</row>
    <row r="110" spans="1:14" x14ac:dyDescent="0.2">
      <c r="A110" s="27" t="s">
        <v>2635</v>
      </c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</row>
    <row r="111" spans="1:14" x14ac:dyDescent="0.2">
      <c r="A111" s="27" t="s">
        <v>2636</v>
      </c>
    </row>
    <row r="112" spans="1:14" x14ac:dyDescent="0.2">
      <c r="A112" s="30" t="s">
        <v>2637</v>
      </c>
    </row>
    <row r="113" spans="1:14" x14ac:dyDescent="0.2">
      <c r="A113" s="27" t="s">
        <v>2638</v>
      </c>
    </row>
    <row r="114" spans="1:14" x14ac:dyDescent="0.2">
      <c r="A114" s="27" t="s">
        <v>2639</v>
      </c>
    </row>
    <row r="115" spans="1:14" x14ac:dyDescent="0.2">
      <c r="A115" s="27" t="s">
        <v>2640</v>
      </c>
    </row>
    <row r="116" spans="1:14" x14ac:dyDescent="0.2">
      <c r="A116" s="27" t="s">
        <v>2641</v>
      </c>
    </row>
    <row r="117" spans="1:14" x14ac:dyDescent="0.2">
      <c r="A117" s="27" t="s">
        <v>2642</v>
      </c>
    </row>
    <row r="118" spans="1:14" x14ac:dyDescent="0.2">
      <c r="A118" s="27" t="s">
        <v>2643</v>
      </c>
    </row>
    <row r="119" spans="1:14" x14ac:dyDescent="0.2">
      <c r="A119" s="27" t="s">
        <v>2644</v>
      </c>
    </row>
    <row r="120" spans="1:14" x14ac:dyDescent="0.2">
      <c r="A120" s="27" t="s">
        <v>2645</v>
      </c>
    </row>
    <row r="121" spans="1:14" x14ac:dyDescent="0.2">
      <c r="A121" s="27" t="s">
        <v>2646</v>
      </c>
    </row>
    <row r="122" spans="1:14" x14ac:dyDescent="0.2">
      <c r="A122" s="27" t="s">
        <v>2647</v>
      </c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</row>
    <row r="123" spans="1:14" x14ac:dyDescent="0.2">
      <c r="A123" s="27" t="s">
        <v>2648</v>
      </c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</row>
    <row r="124" spans="1:14" x14ac:dyDescent="0.2">
      <c r="A124" s="27" t="s">
        <v>2649</v>
      </c>
    </row>
    <row r="125" spans="1:14" x14ac:dyDescent="0.2">
      <c r="A125" s="27" t="s">
        <v>2650</v>
      </c>
    </row>
    <row r="126" spans="1:14" x14ac:dyDescent="0.2">
      <c r="A126" s="30" t="s">
        <v>2651</v>
      </c>
    </row>
    <row r="127" spans="1:14" x14ac:dyDescent="0.2">
      <c r="A127" s="27" t="s">
        <v>2652</v>
      </c>
    </row>
    <row r="128" spans="1:14" x14ac:dyDescent="0.2">
      <c r="A128" s="27" t="s">
        <v>2653</v>
      </c>
    </row>
    <row r="129" spans="1:14" x14ac:dyDescent="0.2">
      <c r="A129" s="27" t="s">
        <v>2654</v>
      </c>
    </row>
    <row r="130" spans="1:14" x14ac:dyDescent="0.2">
      <c r="A130" s="27" t="s">
        <v>2655</v>
      </c>
    </row>
    <row r="131" spans="1:14" x14ac:dyDescent="0.2">
      <c r="A131" s="27" t="s">
        <v>2656</v>
      </c>
    </row>
    <row r="132" spans="1:14" x14ac:dyDescent="0.2">
      <c r="A132" s="27" t="s">
        <v>2657</v>
      </c>
    </row>
    <row r="133" spans="1:14" x14ac:dyDescent="0.2">
      <c r="A133" s="27" t="s">
        <v>2658</v>
      </c>
    </row>
    <row r="134" spans="1:14" x14ac:dyDescent="0.2">
      <c r="A134" s="27" t="s">
        <v>2659</v>
      </c>
    </row>
    <row r="135" spans="1:14" x14ac:dyDescent="0.2">
      <c r="A135" s="27" t="s">
        <v>2660</v>
      </c>
    </row>
    <row r="136" spans="1:14" x14ac:dyDescent="0.2">
      <c r="A136" s="27" t="s">
        <v>2661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</row>
    <row r="137" spans="1:14" ht="10.8" thickBot="1" x14ac:dyDescent="0.25">
      <c r="A137" s="30" t="s">
        <v>2662</v>
      </c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</row>
    <row r="138" spans="1:14" ht="10.8" thickTop="1" x14ac:dyDescent="0.2">
      <c r="A138" s="30" t="s">
        <v>2663</v>
      </c>
    </row>
    <row r="139" spans="1:14" x14ac:dyDescent="0.2">
      <c r="A139" s="27" t="s">
        <v>2664</v>
      </c>
    </row>
    <row r="140" spans="1:14" x14ac:dyDescent="0.2">
      <c r="A140" s="27" t="s">
        <v>2665</v>
      </c>
    </row>
    <row r="141" spans="1:14" x14ac:dyDescent="0.2">
      <c r="A141" s="27" t="s">
        <v>2666</v>
      </c>
    </row>
    <row r="142" spans="1:14" ht="10.8" thickBot="1" x14ac:dyDescent="0.25">
      <c r="A142" s="188" t="s">
        <v>2667</v>
      </c>
    </row>
    <row r="143" spans="1:14" s="171" customFormat="1" x14ac:dyDescent="0.2">
      <c r="A143" s="128" t="s">
        <v>2668</v>
      </c>
      <c r="B143" s="171">
        <v>0.25345000000000001</v>
      </c>
      <c r="C143" s="171">
        <v>0.25345000000000001</v>
      </c>
      <c r="D143" s="171">
        <v>0.25345000000000001</v>
      </c>
      <c r="E143" s="171">
        <v>0.25345000000000001</v>
      </c>
      <c r="F143" s="171">
        <v>0.25345000000000001</v>
      </c>
      <c r="G143" s="171">
        <v>0.25345000000000001</v>
      </c>
      <c r="H143" s="171">
        <v>0.25345000000000001</v>
      </c>
      <c r="I143" s="171">
        <v>0.25345000000000001</v>
      </c>
      <c r="J143" s="171">
        <v>0.25345000000000001</v>
      </c>
      <c r="K143" s="171">
        <v>0.25345000000000001</v>
      </c>
      <c r="L143" s="171">
        <v>0.25345000000000001</v>
      </c>
      <c r="M143" s="171">
        <v>0.25345000000000001</v>
      </c>
      <c r="N143" s="171">
        <v>0.25345000000000001</v>
      </c>
    </row>
    <row r="144" spans="1:14" x14ac:dyDescent="0.2">
      <c r="A144" s="27" t="s">
        <v>2669</v>
      </c>
      <c r="B144" s="164">
        <v>12000</v>
      </c>
      <c r="C144" s="164">
        <v>12000</v>
      </c>
      <c r="D144" s="164">
        <v>12000</v>
      </c>
      <c r="E144" s="164">
        <v>12000</v>
      </c>
      <c r="F144" s="164">
        <v>12000</v>
      </c>
      <c r="G144" s="164">
        <v>12000</v>
      </c>
      <c r="H144" s="164">
        <v>12000</v>
      </c>
      <c r="I144" s="164">
        <v>12000</v>
      </c>
      <c r="J144" s="164">
        <v>12000</v>
      </c>
      <c r="K144" s="164">
        <v>12000</v>
      </c>
      <c r="L144" s="164">
        <v>12000</v>
      </c>
      <c r="M144" s="164">
        <v>12000</v>
      </c>
      <c r="N144" s="164">
        <v>12000</v>
      </c>
    </row>
    <row r="145" spans="1:14" x14ac:dyDescent="0.2">
      <c r="A145" s="27" t="s">
        <v>1391</v>
      </c>
    </row>
    <row r="146" spans="1:14" x14ac:dyDescent="0.2">
      <c r="A146" s="27" t="s">
        <v>2670</v>
      </c>
      <c r="B146" s="164">
        <v>1374033796.6552</v>
      </c>
      <c r="C146" s="164">
        <v>1381559121.2834201</v>
      </c>
      <c r="D146" s="164">
        <v>1457086468.87252</v>
      </c>
      <c r="E146" s="164">
        <v>1492045639.3882201</v>
      </c>
      <c r="F146" s="164">
        <v>1487425878.6424699</v>
      </c>
      <c r="G146" s="164">
        <v>1486809165.7040501</v>
      </c>
      <c r="H146" s="164">
        <v>1521423302.3069899</v>
      </c>
      <c r="I146" s="164">
        <v>1525024636.2660201</v>
      </c>
      <c r="J146" s="164">
        <v>1559596408.6610301</v>
      </c>
      <c r="K146" s="164">
        <v>1555598222.0695</v>
      </c>
      <c r="L146" s="164">
        <v>1531907604.41962</v>
      </c>
      <c r="M146" s="164">
        <v>1619397876.50633</v>
      </c>
      <c r="N146" s="164">
        <v>1619397876.50633</v>
      </c>
    </row>
    <row r="147" spans="1:14" x14ac:dyDescent="0.2">
      <c r="A147" s="27" t="s">
        <v>2671</v>
      </c>
    </row>
    <row r="148" spans="1:14" x14ac:dyDescent="0.2">
      <c r="A148" s="27" t="s">
        <v>2672</v>
      </c>
      <c r="B148" s="164">
        <v>20784108239.033001</v>
      </c>
      <c r="C148" s="164">
        <v>20991796110.702999</v>
      </c>
      <c r="D148" s="164">
        <v>21209373134.165298</v>
      </c>
      <c r="E148" s="164">
        <v>21423418753.993801</v>
      </c>
      <c r="F148" s="164">
        <v>21630493926.066898</v>
      </c>
      <c r="G148" s="164">
        <v>21840000215.651501</v>
      </c>
      <c r="H148" s="164">
        <v>22045916382.099201</v>
      </c>
      <c r="I148" s="164">
        <v>22223862534.402302</v>
      </c>
      <c r="J148" s="164">
        <v>22379707320.083801</v>
      </c>
      <c r="K148" s="164">
        <v>22489376076.055302</v>
      </c>
      <c r="L148" s="164">
        <v>22587886895.1661</v>
      </c>
      <c r="M148" s="164">
        <v>22703756003.302299</v>
      </c>
      <c r="N148" s="164">
        <v>22703756003.302299</v>
      </c>
    </row>
    <row r="149" spans="1:14" s="166" customFormat="1" x14ac:dyDescent="0.2">
      <c r="A149" s="165" t="s">
        <v>2673</v>
      </c>
      <c r="B149" s="166">
        <v>1.6658634425303898E-2</v>
      </c>
      <c r="C149" s="166">
        <v>1.6949147427103201E-2</v>
      </c>
      <c r="D149" s="166">
        <v>1.7287074268563799E-2</v>
      </c>
      <c r="E149" s="166">
        <v>1.7598258756890299E-2</v>
      </c>
      <c r="F149" s="166">
        <v>1.7914404397073199E-2</v>
      </c>
      <c r="G149" s="166">
        <v>1.8026087892520401E-2</v>
      </c>
      <c r="H149" s="166">
        <v>1.8306815916606899E-2</v>
      </c>
      <c r="I149" s="166">
        <v>1.8717116735944801E-2</v>
      </c>
      <c r="J149" s="166">
        <v>1.9007857516002799E-2</v>
      </c>
      <c r="K149" s="166">
        <v>1.9182953399464402E-2</v>
      </c>
      <c r="L149" s="166">
        <v>1.9235202203574799E-2</v>
      </c>
      <c r="M149" s="166">
        <v>1.9102576430389599E-2</v>
      </c>
      <c r="N149" s="166">
        <v>1.9102576430389599E-2</v>
      </c>
    </row>
    <row r="150" spans="1:14" x14ac:dyDescent="0.2">
      <c r="A150" s="27" t="s">
        <v>2674</v>
      </c>
    </row>
    <row r="151" spans="1:14" x14ac:dyDescent="0.2">
      <c r="A151" s="27" t="s">
        <v>2675</v>
      </c>
      <c r="B151" s="164">
        <v>346234861.00999999</v>
      </c>
      <c r="C151" s="164">
        <v>355793047.04000002</v>
      </c>
      <c r="D151" s="164">
        <v>366648008.56</v>
      </c>
      <c r="E151" s="164">
        <v>377014866.69</v>
      </c>
      <c r="F151" s="164">
        <v>387497415.5</v>
      </c>
      <c r="G151" s="164">
        <v>393689763.45999998</v>
      </c>
      <c r="H151" s="164">
        <v>403590532.92000002</v>
      </c>
      <c r="I151" s="164">
        <v>415966629.38</v>
      </c>
      <c r="J151" s="164">
        <v>425390287.99000001</v>
      </c>
      <c r="K151" s="164">
        <v>431412653.25</v>
      </c>
      <c r="L151" s="164">
        <v>434482571.77999997</v>
      </c>
      <c r="M151" s="164">
        <v>433700234.30999899</v>
      </c>
      <c r="N151" s="164">
        <v>433700234.30999899</v>
      </c>
    </row>
    <row r="152" spans="1:14" x14ac:dyDescent="0.2">
      <c r="A152" s="27" t="s">
        <v>2676</v>
      </c>
      <c r="B152" s="164">
        <v>-2472809.4999999902</v>
      </c>
      <c r="C152" s="164">
        <v>-1855590.01999999</v>
      </c>
      <c r="D152" s="164">
        <v>-1261804.1199999901</v>
      </c>
      <c r="E152" s="164">
        <v>-353833.34</v>
      </c>
      <c r="F152" s="164">
        <v>315856.31</v>
      </c>
      <c r="G152" s="164">
        <v>-31104776.5</v>
      </c>
      <c r="H152" s="164">
        <v>-35645011.979999997</v>
      </c>
      <c r="I152" s="164">
        <v>-39753976.259999998</v>
      </c>
      <c r="J152" s="164">
        <v>-43388234.07</v>
      </c>
      <c r="K152" s="164">
        <v>-42981067.520000003</v>
      </c>
      <c r="L152" s="164">
        <v>-48875181.240000002</v>
      </c>
      <c r="M152" s="164">
        <v>-51372185.340000004</v>
      </c>
      <c r="N152" s="164">
        <v>-51372185.340000004</v>
      </c>
    </row>
    <row r="153" spans="1:14" x14ac:dyDescent="0.2">
      <c r="A153" s="27" t="s">
        <v>4579</v>
      </c>
      <c r="B153" s="164">
        <v>-9536234.8699999992</v>
      </c>
      <c r="C153" s="164">
        <v>-10163690.33</v>
      </c>
      <c r="D153" s="164">
        <v>-10760054.109999999</v>
      </c>
      <c r="E153" s="164">
        <v>-11516679.619999999</v>
      </c>
      <c r="F153" s="164">
        <v>-12135429.039999999</v>
      </c>
      <c r="G153" s="164">
        <v>-12660429.039999999</v>
      </c>
      <c r="H153" s="164">
        <v>-13110429.039999999</v>
      </c>
      <c r="I153" s="164">
        <v>-13560429.039999999</v>
      </c>
      <c r="J153" s="164">
        <v>-14153988.039999999</v>
      </c>
      <c r="K153" s="164">
        <v>-15298990.509999899</v>
      </c>
      <c r="L153" s="164">
        <v>-17519258.089999899</v>
      </c>
      <c r="M153" s="164">
        <v>-19315178.949999999</v>
      </c>
      <c r="N153" s="164">
        <v>-19315178.949999999</v>
      </c>
    </row>
    <row r="154" spans="1:14" x14ac:dyDescent="0.2">
      <c r="A154" s="27" t="s">
        <v>4580</v>
      </c>
      <c r="B154" s="164">
        <v>0</v>
      </c>
      <c r="C154" s="164">
        <v>0</v>
      </c>
      <c r="D154" s="164">
        <v>0</v>
      </c>
      <c r="E154" s="164">
        <v>0</v>
      </c>
      <c r="F154" s="164">
        <v>0</v>
      </c>
      <c r="G154" s="164">
        <v>0</v>
      </c>
      <c r="H154" s="164">
        <v>0</v>
      </c>
      <c r="I154" s="164">
        <v>0</v>
      </c>
      <c r="J154" s="164">
        <v>0</v>
      </c>
      <c r="K154" s="164">
        <v>0</v>
      </c>
      <c r="L154" s="164">
        <v>0</v>
      </c>
      <c r="M154" s="164">
        <v>0</v>
      </c>
      <c r="N154" s="164">
        <v>0</v>
      </c>
    </row>
    <row r="155" spans="1:14" x14ac:dyDescent="0.2">
      <c r="A155" s="27" t="s">
        <v>4581</v>
      </c>
      <c r="B155" s="164">
        <v>0</v>
      </c>
      <c r="C155" s="164">
        <v>0</v>
      </c>
      <c r="D155" s="164">
        <v>0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</row>
    <row r="156" spans="1:14" x14ac:dyDescent="0.2">
      <c r="A156" s="27" t="s">
        <v>4582</v>
      </c>
      <c r="B156" s="164">
        <v>334225816.63999999</v>
      </c>
      <c r="C156" s="164">
        <v>343773766.69</v>
      </c>
      <c r="D156" s="164">
        <v>354626150.32999998</v>
      </c>
      <c r="E156" s="164">
        <v>365144353.73000002</v>
      </c>
      <c r="F156" s="164">
        <v>375677842.76999998</v>
      </c>
      <c r="G156" s="164">
        <v>349924557.92000002</v>
      </c>
      <c r="H156" s="164">
        <v>354835091.89999998</v>
      </c>
      <c r="I156" s="164">
        <v>362652224.07999998</v>
      </c>
      <c r="J156" s="164">
        <v>367848065.88</v>
      </c>
      <c r="K156" s="164">
        <v>373132595.22000003</v>
      </c>
      <c r="L156" s="164">
        <v>368088132.44999999</v>
      </c>
      <c r="M156" s="164">
        <v>363012870.01999903</v>
      </c>
      <c r="N156" s="164">
        <v>363012870.01999903</v>
      </c>
    </row>
    <row r="157" spans="1:14" x14ac:dyDescent="0.2">
      <c r="A157" s="27" t="s">
        <v>4583</v>
      </c>
    </row>
    <row r="158" spans="1:14" x14ac:dyDescent="0.2">
      <c r="A158" s="27" t="s">
        <v>4584</v>
      </c>
      <c r="B158" s="164">
        <v>1039807980.0152</v>
      </c>
      <c r="C158" s="164">
        <v>1037785354.59342</v>
      </c>
      <c r="D158" s="164">
        <v>1102460318.54252</v>
      </c>
      <c r="E158" s="164">
        <v>1126901285.6582201</v>
      </c>
      <c r="F158" s="164">
        <v>1111748035.8724699</v>
      </c>
      <c r="G158" s="164">
        <v>1136884607.78405</v>
      </c>
      <c r="H158" s="164">
        <v>1166588210.4069901</v>
      </c>
      <c r="I158" s="164">
        <v>1162372412.1860199</v>
      </c>
      <c r="J158" s="164">
        <v>1191748342.7810299</v>
      </c>
      <c r="K158" s="164">
        <v>1182465626.8494999</v>
      </c>
      <c r="L158" s="164">
        <v>1163819471.96962</v>
      </c>
      <c r="M158" s="164">
        <v>1256385006.48633</v>
      </c>
      <c r="N158" s="164">
        <v>1256385006.48633</v>
      </c>
    </row>
    <row r="159" spans="1:14" x14ac:dyDescent="0.2">
      <c r="A159" s="27" t="s">
        <v>4585</v>
      </c>
    </row>
    <row r="160" spans="1:14" ht="10.8" thickBot="1" x14ac:dyDescent="0.25">
      <c r="A160" s="189" t="s">
        <v>4586</v>
      </c>
    </row>
    <row r="161" spans="1:14" x14ac:dyDescent="0.2">
      <c r="A161" s="27" t="s">
        <v>4587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</row>
    <row r="162" spans="1:14" x14ac:dyDescent="0.2">
      <c r="A162" s="27" t="s">
        <v>4588</v>
      </c>
      <c r="B162" s="164">
        <v>-79368678.575129703</v>
      </c>
      <c r="C162" s="164">
        <v>-85298464.7299999</v>
      </c>
      <c r="D162" s="164">
        <v>-29487502.379999898</v>
      </c>
      <c r="E162" s="164">
        <v>-26490210.279999901</v>
      </c>
      <c r="F162" s="164">
        <v>-34678430.2299999</v>
      </c>
      <c r="G162" s="164">
        <v>24475993.879999999</v>
      </c>
      <c r="H162" s="164">
        <v>28479971.98</v>
      </c>
      <c r="I162" s="164">
        <v>21894119.359999899</v>
      </c>
      <c r="J162" s="164">
        <v>453214989.59999901</v>
      </c>
      <c r="K162" s="164">
        <v>447267017.90999901</v>
      </c>
      <c r="L162" s="164">
        <v>396395529.50999898</v>
      </c>
      <c r="M162" s="164">
        <v>344165098.56999999</v>
      </c>
      <c r="N162" s="164">
        <v>344165098.56999999</v>
      </c>
    </row>
    <row r="163" spans="1:14" x14ac:dyDescent="0.2">
      <c r="A163" s="27" t="s">
        <v>4589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</row>
    <row r="164" spans="1:14" x14ac:dyDescent="0.2">
      <c r="A164" s="27" t="s">
        <v>4590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4591</v>
      </c>
      <c r="B165" s="164">
        <v>-79368678.575129703</v>
      </c>
      <c r="C165" s="164">
        <v>-85298464.7299999</v>
      </c>
      <c r="D165" s="164">
        <v>-29487502.379999898</v>
      </c>
      <c r="E165" s="164">
        <v>-26490210.279999901</v>
      </c>
      <c r="F165" s="164">
        <v>-34678430.2299999</v>
      </c>
      <c r="G165" s="164">
        <v>24475993.879999999</v>
      </c>
      <c r="H165" s="164">
        <v>28479971.98</v>
      </c>
      <c r="I165" s="164">
        <v>21894119.359999899</v>
      </c>
      <c r="J165" s="164">
        <v>453214989.59999901</v>
      </c>
      <c r="K165" s="164">
        <v>447267017.90999901</v>
      </c>
      <c r="L165" s="164">
        <v>396395529.50999898</v>
      </c>
      <c r="M165" s="164">
        <v>344165098.56999999</v>
      </c>
      <c r="N165" s="164">
        <v>344165098.56999999</v>
      </c>
    </row>
    <row r="166" spans="1:14" x14ac:dyDescent="0.2">
      <c r="A166" s="27" t="s">
        <v>2690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4592</v>
      </c>
      <c r="B167" s="164">
        <v>344787333.90999901</v>
      </c>
      <c r="C167" s="164">
        <v>347037029.15999901</v>
      </c>
      <c r="D167" s="164">
        <v>310484836.29000002</v>
      </c>
      <c r="E167" s="164">
        <v>313881681.54000002</v>
      </c>
      <c r="F167" s="164">
        <v>317278526.79000002</v>
      </c>
      <c r="G167" s="164">
        <v>261058685.34</v>
      </c>
      <c r="H167" s="164">
        <v>264455530.59</v>
      </c>
      <c r="I167" s="164">
        <v>267852375.84</v>
      </c>
      <c r="J167" s="164">
        <v>-153389232.799999</v>
      </c>
      <c r="K167" s="164">
        <v>-149992387.549999</v>
      </c>
      <c r="L167" s="164">
        <v>-101733950.799999</v>
      </c>
      <c r="M167" s="164">
        <v>-30882824.589999899</v>
      </c>
      <c r="N167" s="164">
        <v>-30882824.589999899</v>
      </c>
    </row>
    <row r="168" spans="1:14" x14ac:dyDescent="0.2">
      <c r="A168" s="27" t="s">
        <v>2692</v>
      </c>
      <c r="B168" s="164">
        <v>-58767144</v>
      </c>
      <c r="C168" s="164">
        <v>-54190338.5</v>
      </c>
      <c r="D168" s="164">
        <v>-50037660</v>
      </c>
      <c r="E168" s="164">
        <v>-47749257.25</v>
      </c>
      <c r="F168" s="164">
        <v>-45460854.5</v>
      </c>
      <c r="G168" s="164">
        <v>-41308176</v>
      </c>
      <c r="H168" s="164">
        <v>-39019773.25</v>
      </c>
      <c r="I168" s="164">
        <v>-36731370.5</v>
      </c>
      <c r="J168" s="164">
        <v>-32578691</v>
      </c>
      <c r="K168" s="164">
        <v>-30290288.25</v>
      </c>
      <c r="L168" s="164">
        <v>-26759036</v>
      </c>
      <c r="M168" s="164">
        <v>-25054832.84</v>
      </c>
      <c r="N168" s="164">
        <v>-25054832.84</v>
      </c>
    </row>
    <row r="169" spans="1:14" x14ac:dyDescent="0.2">
      <c r="A169" s="27" t="s">
        <v>4593</v>
      </c>
      <c r="B169" s="164">
        <v>-2249695.25</v>
      </c>
      <c r="C169" s="164">
        <v>-4499390.5</v>
      </c>
      <c r="D169" s="164">
        <v>-6749085.75</v>
      </c>
      <c r="E169" s="164">
        <v>-10145931</v>
      </c>
      <c r="F169" s="164">
        <v>-13542776.25</v>
      </c>
      <c r="G169" s="164">
        <v>-16939621.5</v>
      </c>
      <c r="H169" s="164">
        <v>-20336466.75</v>
      </c>
      <c r="I169" s="164">
        <v>-23733311.999999899</v>
      </c>
      <c r="J169" s="164">
        <v>-27130157.249999899</v>
      </c>
      <c r="K169" s="164">
        <v>-30527002.499999899</v>
      </c>
      <c r="L169" s="164">
        <v>-33923847.749999903</v>
      </c>
      <c r="M169" s="164">
        <v>-34140309.999999903</v>
      </c>
      <c r="N169" s="164">
        <v>-34140309.999999903</v>
      </c>
    </row>
    <row r="170" spans="1:14" x14ac:dyDescent="0.2">
      <c r="A170" s="27" t="s">
        <v>4594</v>
      </c>
      <c r="B170" s="164">
        <v>283770494.65999901</v>
      </c>
      <c r="C170" s="164">
        <v>288347300.15999901</v>
      </c>
      <c r="D170" s="164">
        <v>253698090.53999999</v>
      </c>
      <c r="E170" s="164">
        <v>255986493.28999999</v>
      </c>
      <c r="F170" s="164">
        <v>258274896.03999999</v>
      </c>
      <c r="G170" s="164">
        <v>202810887.84</v>
      </c>
      <c r="H170" s="164">
        <v>205099290.59</v>
      </c>
      <c r="I170" s="164">
        <v>207387693.34</v>
      </c>
      <c r="J170" s="164">
        <v>-213098081.049999</v>
      </c>
      <c r="K170" s="164">
        <v>-210809678.299999</v>
      </c>
      <c r="L170" s="164">
        <v>-162416834.549999</v>
      </c>
      <c r="M170" s="164">
        <v>-90077967.429999903</v>
      </c>
      <c r="N170" s="164">
        <v>-90077967.429999903</v>
      </c>
    </row>
    <row r="171" spans="1:14" x14ac:dyDescent="0.2">
      <c r="A171" s="27" t="s">
        <v>1417</v>
      </c>
    </row>
    <row r="172" spans="1:14" x14ac:dyDescent="0.2">
      <c r="A172" s="190" t="s">
        <v>4595</v>
      </c>
      <c r="B172" s="164">
        <v>-441295</v>
      </c>
      <c r="C172" s="164">
        <v>-441295</v>
      </c>
      <c r="D172" s="164">
        <v>-551618.75</v>
      </c>
      <c r="E172" s="164">
        <v>-551618.75</v>
      </c>
      <c r="F172" s="164">
        <v>-551618.75</v>
      </c>
      <c r="G172" s="164">
        <v>-441295</v>
      </c>
      <c r="H172" s="164">
        <v>-441295</v>
      </c>
      <c r="I172" s="164">
        <v>-441295</v>
      </c>
      <c r="J172" s="164">
        <v>-441295</v>
      </c>
      <c r="K172" s="164">
        <v>-441295</v>
      </c>
      <c r="L172" s="164">
        <v>-441295</v>
      </c>
      <c r="M172" s="164">
        <v>-441295</v>
      </c>
      <c r="N172" s="164">
        <v>-441295</v>
      </c>
    </row>
    <row r="173" spans="1:14" x14ac:dyDescent="0.2">
      <c r="A173" s="27" t="s">
        <v>4596</v>
      </c>
      <c r="B173" s="164">
        <v>203960521.08487001</v>
      </c>
      <c r="C173" s="164">
        <v>202607540.42999899</v>
      </c>
      <c r="D173" s="164">
        <v>223658969.41</v>
      </c>
      <c r="E173" s="164">
        <v>228944664.25999999</v>
      </c>
      <c r="F173" s="164">
        <v>223044847.06</v>
      </c>
      <c r="G173" s="164">
        <v>226845586.72</v>
      </c>
      <c r="H173" s="164">
        <v>233137967.56999999</v>
      </c>
      <c r="I173" s="164">
        <v>228840517.699999</v>
      </c>
      <c r="J173" s="164">
        <v>239675613.55000001</v>
      </c>
      <c r="K173" s="164">
        <v>236016044.61000001</v>
      </c>
      <c r="L173" s="164">
        <v>233537399.96000001</v>
      </c>
      <c r="M173" s="164">
        <v>253645836.13999999</v>
      </c>
      <c r="N173" s="164">
        <v>253645836.13999999</v>
      </c>
    </row>
    <row r="174" spans="1:14" x14ac:dyDescent="0.2">
      <c r="A174" s="27" t="s">
        <v>4597</v>
      </c>
    </row>
    <row r="175" spans="1:14" x14ac:dyDescent="0.2">
      <c r="A175" s="27" t="s">
        <v>4598</v>
      </c>
      <c r="B175" s="164">
        <v>265418655.33487001</v>
      </c>
      <c r="C175" s="164">
        <v>261738564.43000001</v>
      </c>
      <c r="D175" s="164">
        <v>280997333.91000003</v>
      </c>
      <c r="E175" s="164">
        <v>287391471.25999999</v>
      </c>
      <c r="F175" s="164">
        <v>282600096.56</v>
      </c>
      <c r="G175" s="164">
        <v>285534679.21999902</v>
      </c>
      <c r="H175" s="164">
        <v>292935502.56999999</v>
      </c>
      <c r="I175" s="164">
        <v>289746495.19999897</v>
      </c>
      <c r="J175" s="164">
        <v>299825756.80000001</v>
      </c>
      <c r="K175" s="164">
        <v>297274630.36000001</v>
      </c>
      <c r="L175" s="164">
        <v>294661578.70999998</v>
      </c>
      <c r="M175" s="164">
        <v>313282273.98000002</v>
      </c>
      <c r="N175" s="164">
        <v>313282273.98000002</v>
      </c>
    </row>
    <row r="176" spans="1:14" s="171" customFormat="1" x14ac:dyDescent="0.2">
      <c r="A176" s="128" t="s">
        <v>4599</v>
      </c>
      <c r="B176" s="171">
        <v>0.25525737485779598</v>
      </c>
      <c r="C176" s="171">
        <v>0.25220876674689702</v>
      </c>
      <c r="D176" s="171">
        <v>0.25488203900298401</v>
      </c>
      <c r="E176" s="171">
        <v>0.25502808002577998</v>
      </c>
      <c r="F176" s="171">
        <v>0.25419437448182403</v>
      </c>
      <c r="G176" s="171">
        <v>0.25115537431415003</v>
      </c>
      <c r="H176" s="171">
        <v>0.25110445996004199</v>
      </c>
      <c r="I176" s="171">
        <v>0.24927165524781</v>
      </c>
      <c r="J176" s="171">
        <v>0.25158479020858898</v>
      </c>
      <c r="K176" s="171">
        <v>0.25140234405970902</v>
      </c>
      <c r="L176" s="171">
        <v>0.253184953342738</v>
      </c>
      <c r="M176" s="171">
        <v>0.249352127224232</v>
      </c>
      <c r="N176" s="171">
        <v>0.249352127224232</v>
      </c>
    </row>
    <row r="177" spans="1:14" x14ac:dyDescent="0.2">
      <c r="A177" s="27" t="s">
        <v>4600</v>
      </c>
    </row>
    <row r="178" spans="1:14" x14ac:dyDescent="0.2">
      <c r="A178" s="27" t="s">
        <v>4601</v>
      </c>
      <c r="B178" s="164">
        <v>0</v>
      </c>
      <c r="C178" s="164">
        <v>0</v>
      </c>
      <c r="D178" s="164">
        <v>0</v>
      </c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</row>
    <row r="179" spans="1:14" x14ac:dyDescent="0.2">
      <c r="A179" s="27" t="s">
        <v>4602</v>
      </c>
    </row>
    <row r="180" spans="1:14" x14ac:dyDescent="0.2">
      <c r="A180" s="27" t="s">
        <v>4603</v>
      </c>
    </row>
    <row r="181" spans="1:14" x14ac:dyDescent="0.2">
      <c r="A181" s="27" t="s">
        <v>2704</v>
      </c>
    </row>
    <row r="182" spans="1:14" x14ac:dyDescent="0.2">
      <c r="A182" s="27" t="s">
        <v>4604</v>
      </c>
    </row>
    <row r="183" spans="1:14" x14ac:dyDescent="0.2">
      <c r="A183" s="27" t="s">
        <v>4605</v>
      </c>
      <c r="B183" s="164">
        <v>0</v>
      </c>
      <c r="C183" s="164">
        <v>0</v>
      </c>
      <c r="D183" s="164">
        <v>0</v>
      </c>
      <c r="E183" s="164">
        <v>0</v>
      </c>
      <c r="F183" s="164">
        <v>0</v>
      </c>
      <c r="G183" s="164">
        <v>0</v>
      </c>
      <c r="H183" s="164">
        <v>0</v>
      </c>
      <c r="I183" s="164">
        <v>0</v>
      </c>
      <c r="J183" s="164">
        <v>0</v>
      </c>
      <c r="K183" s="164">
        <v>0</v>
      </c>
      <c r="L183" s="164">
        <v>0</v>
      </c>
      <c r="M183" s="164">
        <v>0</v>
      </c>
      <c r="N183" s="164">
        <v>0</v>
      </c>
    </row>
    <row r="184" spans="1:14" x14ac:dyDescent="0.2">
      <c r="A184" s="27" t="s">
        <v>2972</v>
      </c>
    </row>
    <row r="185" spans="1:14" x14ac:dyDescent="0.2">
      <c r="A185" s="27" t="s">
        <v>4606</v>
      </c>
    </row>
    <row r="186" spans="1:14" ht="10.8" thickBot="1" x14ac:dyDescent="0.25">
      <c r="A186" s="188" t="s">
        <v>4607</v>
      </c>
      <c r="B186" s="164">
        <v>0</v>
      </c>
      <c r="C186" s="164">
        <v>0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</row>
    <row r="187" spans="1:14" x14ac:dyDescent="0.2">
      <c r="A187" s="27" t="s">
        <v>4608</v>
      </c>
    </row>
    <row r="188" spans="1:14" x14ac:dyDescent="0.2">
      <c r="A188" s="27" t="s">
        <v>4609</v>
      </c>
    </row>
    <row r="189" spans="1:14" x14ac:dyDescent="0.2">
      <c r="A189" s="27" t="s">
        <v>4610</v>
      </c>
    </row>
    <row r="190" spans="1:14" x14ac:dyDescent="0.2">
      <c r="A190" s="27" t="s">
        <v>4611</v>
      </c>
    </row>
    <row r="191" spans="1:14" x14ac:dyDescent="0.2">
      <c r="A191" s="27" t="s">
        <v>4612</v>
      </c>
    </row>
    <row r="192" spans="1:14" x14ac:dyDescent="0.2">
      <c r="A192" s="27" t="s">
        <v>4613</v>
      </c>
    </row>
    <row r="193" spans="1:1" x14ac:dyDescent="0.2">
      <c r="A193" s="27" t="s">
        <v>4614</v>
      </c>
    </row>
    <row r="194" spans="1:1" x14ac:dyDescent="0.2">
      <c r="A194" s="27" t="s">
        <v>4615</v>
      </c>
    </row>
    <row r="195" spans="1:1" x14ac:dyDescent="0.2">
      <c r="A195" s="27" t="s">
        <v>4616</v>
      </c>
    </row>
    <row r="196" spans="1:1" x14ac:dyDescent="0.2">
      <c r="A196" s="27" t="s">
        <v>4617</v>
      </c>
    </row>
    <row r="197" spans="1:1" x14ac:dyDescent="0.2">
      <c r="A197" s="27" t="s">
        <v>4618</v>
      </c>
    </row>
    <row r="198" spans="1:1" x14ac:dyDescent="0.2">
      <c r="A198" s="27" t="s">
        <v>4619</v>
      </c>
    </row>
    <row r="199" spans="1:1" x14ac:dyDescent="0.2">
      <c r="A199" s="27" t="s">
        <v>4620</v>
      </c>
    </row>
    <row r="200" spans="1:1" x14ac:dyDescent="0.2">
      <c r="A200" s="27" t="s">
        <v>4621</v>
      </c>
    </row>
    <row r="201" spans="1:1" ht="10.8" thickBot="1" x14ac:dyDescent="0.25">
      <c r="A201" s="170" t="s">
        <v>4622</v>
      </c>
    </row>
    <row r="202" spans="1:1" x14ac:dyDescent="0.2">
      <c r="A202" s="27" t="s">
        <v>4623</v>
      </c>
    </row>
    <row r="203" spans="1:1" x14ac:dyDescent="0.2">
      <c r="A203" s="27" t="s">
        <v>4624</v>
      </c>
    </row>
    <row r="204" spans="1:1" x14ac:dyDescent="0.2">
      <c r="A204" s="27" t="s">
        <v>4625</v>
      </c>
    </row>
    <row r="205" spans="1:1" x14ac:dyDescent="0.2">
      <c r="A205" s="27" t="s">
        <v>4626</v>
      </c>
    </row>
    <row r="206" spans="1:1" x14ac:dyDescent="0.2">
      <c r="A206" s="27" t="s">
        <v>4627</v>
      </c>
    </row>
    <row r="207" spans="1:1" x14ac:dyDescent="0.2">
      <c r="A207" s="27" t="s">
        <v>4628</v>
      </c>
    </row>
    <row r="208" spans="1:1" x14ac:dyDescent="0.2">
      <c r="A208" s="192" t="s">
        <v>4629</v>
      </c>
    </row>
    <row r="209" spans="1:14" x14ac:dyDescent="0.2">
      <c r="A209" s="27" t="s">
        <v>4630</v>
      </c>
    </row>
    <row r="210" spans="1:14" x14ac:dyDescent="0.2">
      <c r="A210" s="27" t="s">
        <v>4631</v>
      </c>
    </row>
    <row r="211" spans="1:14" x14ac:dyDescent="0.2">
      <c r="A211" s="27" t="s">
        <v>4632</v>
      </c>
    </row>
    <row r="212" spans="1:14" x14ac:dyDescent="0.2">
      <c r="A212" s="27" t="s">
        <v>4633</v>
      </c>
    </row>
    <row r="213" spans="1:14" x14ac:dyDescent="0.2">
      <c r="A213" s="27" t="s">
        <v>4634</v>
      </c>
    </row>
    <row r="214" spans="1:14" x14ac:dyDescent="0.2">
      <c r="A214" s="27" t="s">
        <v>4635</v>
      </c>
    </row>
    <row r="215" spans="1:14" x14ac:dyDescent="0.2">
      <c r="A215" s="27" t="s">
        <v>4636</v>
      </c>
    </row>
    <row r="216" spans="1:14" ht="10.8" thickBot="1" x14ac:dyDescent="0.25">
      <c r="A216" s="189" t="s">
        <v>4637</v>
      </c>
    </row>
    <row r="217" spans="1:14" x14ac:dyDescent="0.2">
      <c r="A217" s="27" t="s">
        <v>4638</v>
      </c>
      <c r="B217" s="164">
        <v>-6282827714.8699999</v>
      </c>
      <c r="C217" s="164">
        <v>-6318646520.6700001</v>
      </c>
      <c r="D217" s="164">
        <v>-6360986039.3900003</v>
      </c>
      <c r="E217" s="164">
        <v>-6464501700.9300003</v>
      </c>
      <c r="F217" s="164">
        <v>-6498021332.8199997</v>
      </c>
      <c r="G217" s="164">
        <v>-6518350758.9700003</v>
      </c>
      <c r="H217" s="164">
        <v>-6583916159.0699997</v>
      </c>
      <c r="I217" s="164">
        <v>-6676886892.3699999</v>
      </c>
      <c r="J217" s="164">
        <v>-6778243444.0600004</v>
      </c>
      <c r="K217" s="164">
        <v>-6840175098.6300001</v>
      </c>
      <c r="L217" s="164">
        <v>-6884337926.6400003</v>
      </c>
      <c r="M217" s="164">
        <v>-6900149309.1599998</v>
      </c>
      <c r="N217" s="164">
        <v>-6900149309.1599998</v>
      </c>
    </row>
    <row r="218" spans="1:14" x14ac:dyDescent="0.2">
      <c r="A218" s="27" t="s">
        <v>4639</v>
      </c>
      <c r="B218" s="164">
        <v>-6282827714.8699999</v>
      </c>
      <c r="C218" s="164">
        <v>-6318646520.6700001</v>
      </c>
      <c r="D218" s="164">
        <v>-6360986032.2600002</v>
      </c>
      <c r="E218" s="164">
        <v>-6464501693.7999897</v>
      </c>
      <c r="F218" s="164">
        <v>-6498021325.68999</v>
      </c>
      <c r="G218" s="164">
        <v>-6518350751.8399897</v>
      </c>
      <c r="H218" s="164">
        <v>-6583916153.1799898</v>
      </c>
      <c r="I218" s="164">
        <v>-6676886886.4799995</v>
      </c>
      <c r="J218" s="164">
        <v>-6778243438.1700001</v>
      </c>
      <c r="K218" s="164">
        <v>-6840175092.7399998</v>
      </c>
      <c r="L218" s="164">
        <v>-6884337920.75</v>
      </c>
      <c r="M218" s="164">
        <v>-6900149303.2700005</v>
      </c>
      <c r="N218" s="164">
        <v>-6900149303.2700005</v>
      </c>
    </row>
    <row r="219" spans="1:14" x14ac:dyDescent="0.2">
      <c r="A219" s="27" t="s">
        <v>4640</v>
      </c>
      <c r="B219" s="164">
        <v>0</v>
      </c>
      <c r="C219" s="164">
        <v>-9.3132257461547799E-7</v>
      </c>
      <c r="D219" s="164">
        <v>-7.1300016716122601</v>
      </c>
      <c r="E219" s="164">
        <v>-7.1300016716122601</v>
      </c>
      <c r="F219" s="164">
        <v>-7.1300016716122601</v>
      </c>
      <c r="G219" s="164">
        <v>-7.1300007402896801</v>
      </c>
      <c r="H219" s="164">
        <v>-5.8900006115436501</v>
      </c>
      <c r="I219" s="164">
        <v>-5.8899996802210799</v>
      </c>
      <c r="J219" s="164">
        <v>-5.8899996802210799</v>
      </c>
      <c r="K219" s="164">
        <v>-5.8899987488984999</v>
      </c>
      <c r="L219" s="164">
        <v>-5.8899996802210799</v>
      </c>
      <c r="M219" s="164">
        <v>-5.8899996802210799</v>
      </c>
      <c r="N219" s="164">
        <v>-5.8899996802210799</v>
      </c>
    </row>
    <row r="220" spans="1:14" x14ac:dyDescent="0.2">
      <c r="A220" s="27" t="s">
        <v>3504</v>
      </c>
    </row>
    <row r="221" spans="1:14" x14ac:dyDescent="0.2">
      <c r="A221" s="27" t="s">
        <v>4641</v>
      </c>
      <c r="B221" s="164">
        <v>2671322162.8899999</v>
      </c>
      <c r="C221" s="164">
        <v>2703860213.2199998</v>
      </c>
      <c r="D221" s="164">
        <v>2741540681.1500001</v>
      </c>
      <c r="E221" s="164">
        <v>2775053947.8299899</v>
      </c>
      <c r="F221" s="164">
        <v>2782410479.5900002</v>
      </c>
      <c r="G221" s="164">
        <v>2764064800.1199999</v>
      </c>
      <c r="H221" s="164">
        <v>2749169662.3299999</v>
      </c>
      <c r="I221" s="164">
        <v>2772890501.7800002</v>
      </c>
      <c r="J221" s="164">
        <v>2792882798.9499998</v>
      </c>
      <c r="K221" s="164">
        <v>2818750292.75</v>
      </c>
      <c r="L221" s="164">
        <v>2833770263.1099901</v>
      </c>
      <c r="M221" s="164">
        <v>2823193868.6599998</v>
      </c>
      <c r="N221" s="164">
        <v>2823193868.6599998</v>
      </c>
    </row>
    <row r="222" spans="1:14" x14ac:dyDescent="0.2">
      <c r="A222" s="27" t="s">
        <v>4642</v>
      </c>
      <c r="B222" s="164">
        <v>2671322162.8899999</v>
      </c>
      <c r="C222" s="164">
        <v>2703860213.2199998</v>
      </c>
      <c r="D222" s="164">
        <v>2741540681.1500001</v>
      </c>
      <c r="E222" s="164">
        <v>2775053947.8299999</v>
      </c>
      <c r="F222" s="164">
        <v>2782410479.5900002</v>
      </c>
      <c r="G222" s="164">
        <v>2764064800.1199999</v>
      </c>
      <c r="H222" s="164">
        <v>2749169662.3299999</v>
      </c>
      <c r="I222" s="164">
        <v>2772890501.7800002</v>
      </c>
      <c r="J222" s="164">
        <v>2792882798.9499998</v>
      </c>
      <c r="K222" s="164">
        <v>2818750292.75</v>
      </c>
      <c r="L222" s="164">
        <v>2833770263.1099901</v>
      </c>
      <c r="M222" s="164">
        <v>2823193868.6599998</v>
      </c>
      <c r="N222" s="164">
        <v>2823193868.6599998</v>
      </c>
    </row>
    <row r="223" spans="1:14" x14ac:dyDescent="0.2">
      <c r="A223" s="27" t="s">
        <v>2743</v>
      </c>
      <c r="B223" s="164">
        <v>0</v>
      </c>
      <c r="C223" s="164">
        <v>-4.6566128730773899E-7</v>
      </c>
      <c r="D223" s="164">
        <v>-4.6566128730773899E-7</v>
      </c>
      <c r="E223" s="164">
        <v>-9.3132257461547799E-7</v>
      </c>
      <c r="F223" s="164">
        <v>-4.6566128730773899E-7</v>
      </c>
      <c r="G223" s="164">
        <v>0</v>
      </c>
      <c r="H223" s="164">
        <v>-4.6566128730773899E-7</v>
      </c>
      <c r="I223" s="164">
        <v>0</v>
      </c>
      <c r="J223" s="164">
        <v>0</v>
      </c>
      <c r="K223" s="164">
        <v>0</v>
      </c>
      <c r="L223" s="164">
        <v>0</v>
      </c>
      <c r="M223" s="164">
        <v>-4.6566128730773899E-7</v>
      </c>
      <c r="N223" s="164">
        <v>-4.6566128730773899E-7</v>
      </c>
    </row>
    <row r="224" spans="1:14" x14ac:dyDescent="0.2">
      <c r="A224" s="27" t="s">
        <v>2744</v>
      </c>
    </row>
    <row r="225" spans="1:14" x14ac:dyDescent="0.2">
      <c r="A225" s="27" t="s">
        <v>4643</v>
      </c>
      <c r="B225" s="164">
        <v>907546757.70479202</v>
      </c>
      <c r="C225" s="164">
        <v>892713019.81657398</v>
      </c>
      <c r="D225" s="164">
        <v>870640892.08747196</v>
      </c>
      <c r="E225" s="164">
        <v>892900634.24177694</v>
      </c>
      <c r="F225" s="164">
        <v>914929145.05752897</v>
      </c>
      <c r="G225" s="164">
        <v>949642710.78594601</v>
      </c>
      <c r="H225" s="164">
        <v>984418799.69300795</v>
      </c>
      <c r="I225" s="164">
        <v>1033759635.78397</v>
      </c>
      <c r="J225" s="164">
        <v>1082491777.8389699</v>
      </c>
      <c r="K225" s="164">
        <v>1108977098.40049</v>
      </c>
      <c r="L225" s="164">
        <v>1146351818.4403701</v>
      </c>
      <c r="M225" s="164">
        <v>1148467425.4036601</v>
      </c>
      <c r="N225" s="164">
        <v>1148467425.4036601</v>
      </c>
    </row>
    <row r="226" spans="1:14" x14ac:dyDescent="0.2">
      <c r="A226" s="27" t="s">
        <v>4644</v>
      </c>
      <c r="B226" s="164">
        <v>907545734.94999897</v>
      </c>
      <c r="C226" s="164">
        <v>892711897.91999996</v>
      </c>
      <c r="D226" s="164">
        <v>870639861.95000005</v>
      </c>
      <c r="E226" s="164">
        <v>892899360.15999997</v>
      </c>
      <c r="F226" s="164">
        <v>914928171.09999895</v>
      </c>
      <c r="G226" s="164">
        <v>949641836.53999996</v>
      </c>
      <c r="H226" s="164">
        <v>984417653.91999996</v>
      </c>
      <c r="I226" s="164">
        <v>1033758641.68999</v>
      </c>
      <c r="J226" s="164">
        <v>1082490947.27</v>
      </c>
      <c r="K226" s="164">
        <v>1108976185.8699999</v>
      </c>
      <c r="L226" s="164">
        <v>1146350737.8299999</v>
      </c>
      <c r="M226" s="164">
        <v>1148466464.4200001</v>
      </c>
      <c r="N226" s="164">
        <v>1148466464.4200001</v>
      </c>
    </row>
    <row r="227" spans="1:14" x14ac:dyDescent="0.2">
      <c r="A227" s="27" t="s">
        <v>2747</v>
      </c>
      <c r="B227" s="164">
        <v>1022.7547927061</v>
      </c>
      <c r="C227" s="164">
        <v>1121.89657392445</v>
      </c>
      <c r="D227" s="164">
        <v>1030.1374720875101</v>
      </c>
      <c r="E227" s="164">
        <v>1274.0817769663399</v>
      </c>
      <c r="F227" s="164">
        <v>973.95752929151001</v>
      </c>
      <c r="G227" s="164">
        <v>874.24594594631299</v>
      </c>
      <c r="H227" s="164">
        <v>1145.77300893142</v>
      </c>
      <c r="I227" s="164">
        <v>994.09397924318898</v>
      </c>
      <c r="J227" s="164">
        <v>830.56897018104701</v>
      </c>
      <c r="K227" s="164">
        <v>912.53049322403899</v>
      </c>
      <c r="L227" s="164">
        <v>1080.6103770155401</v>
      </c>
      <c r="M227" s="164">
        <v>960.98366100341002</v>
      </c>
      <c r="N227" s="164">
        <v>960.98366100341002</v>
      </c>
    </row>
    <row r="228" spans="1:14" x14ac:dyDescent="0.2">
      <c r="A228" s="27" t="s">
        <v>2748</v>
      </c>
    </row>
    <row r="229" spans="1:14" x14ac:dyDescent="0.2">
      <c r="A229" s="27" t="s">
        <v>4645</v>
      </c>
      <c r="B229" s="164">
        <v>902397599.92999995</v>
      </c>
      <c r="C229" s="164">
        <v>907697707.52999902</v>
      </c>
      <c r="D229" s="164">
        <v>853089296.18999898</v>
      </c>
      <c r="E229" s="164">
        <v>860380581.169999</v>
      </c>
      <c r="F229" s="164">
        <v>865393084.38999903</v>
      </c>
      <c r="G229" s="164">
        <v>863493909.83999896</v>
      </c>
      <c r="H229" s="164">
        <v>870210932.95999897</v>
      </c>
      <c r="I229" s="164">
        <v>877181391.15999901</v>
      </c>
      <c r="J229" s="164">
        <v>855158089.80999899</v>
      </c>
      <c r="K229" s="164">
        <v>862522502.31999898</v>
      </c>
      <c r="L229" s="164">
        <v>874714401.98999906</v>
      </c>
      <c r="M229" s="164">
        <v>829702078.07999897</v>
      </c>
      <c r="N229" s="164">
        <v>829702078.07999897</v>
      </c>
    </row>
    <row r="230" spans="1:14" x14ac:dyDescent="0.2">
      <c r="A230" s="27" t="s">
        <v>4646</v>
      </c>
      <c r="B230" s="164">
        <v>902196306.11999905</v>
      </c>
      <c r="C230" s="164">
        <v>907521688.70999897</v>
      </c>
      <c r="D230" s="164">
        <v>852942371.36999905</v>
      </c>
      <c r="E230" s="164">
        <v>860254908.55999899</v>
      </c>
      <c r="F230" s="164">
        <v>865288686.60999894</v>
      </c>
      <c r="G230" s="164">
        <v>863266652.419999</v>
      </c>
      <c r="H230" s="164">
        <v>870003304.68999898</v>
      </c>
      <c r="I230" s="164">
        <v>876993133.47999895</v>
      </c>
      <c r="J230" s="164">
        <v>854984457.18999898</v>
      </c>
      <c r="K230" s="164">
        <v>862367197.53999901</v>
      </c>
      <c r="L230" s="164">
        <v>874578096.52999902</v>
      </c>
      <c r="M230" s="164">
        <v>829612771.33999896</v>
      </c>
      <c r="N230" s="164">
        <v>829612771.33999896</v>
      </c>
    </row>
    <row r="231" spans="1:14" x14ac:dyDescent="0.2">
      <c r="A231" s="27" t="s">
        <v>4647</v>
      </c>
      <c r="B231" s="164">
        <v>201293.81</v>
      </c>
      <c r="C231" s="164">
        <v>176018.82</v>
      </c>
      <c r="D231" s="164">
        <v>146924.82</v>
      </c>
      <c r="E231" s="164">
        <v>125672.61</v>
      </c>
      <c r="F231" s="164">
        <v>104397.78</v>
      </c>
      <c r="G231" s="164">
        <v>227257.42</v>
      </c>
      <c r="H231" s="164">
        <v>207628.27</v>
      </c>
      <c r="I231" s="164">
        <v>188257.68</v>
      </c>
      <c r="J231" s="164">
        <v>173632.62</v>
      </c>
      <c r="K231" s="164">
        <v>155304.77999999901</v>
      </c>
      <c r="L231" s="164">
        <v>136305.459999999</v>
      </c>
      <c r="M231" s="164">
        <v>89306.74</v>
      </c>
      <c r="N231" s="164">
        <v>89306.74</v>
      </c>
    </row>
    <row r="232" spans="1:14" x14ac:dyDescent="0.2">
      <c r="A232" s="27" t="s">
        <v>4648</v>
      </c>
      <c r="B232" s="164">
        <v>1.7746515368344199E-7</v>
      </c>
      <c r="C232" s="164">
        <v>1.13914211397059E-7</v>
      </c>
      <c r="D232" s="164">
        <v>-4.3485215428518098E-8</v>
      </c>
      <c r="E232" s="164">
        <v>1.2512657576735301E-7</v>
      </c>
      <c r="F232" s="164">
        <v>-1.17083231998549E-7</v>
      </c>
      <c r="G232" s="164">
        <v>3.8085090636741297E-8</v>
      </c>
      <c r="H232" s="164">
        <v>-1.2994405551580699E-7</v>
      </c>
      <c r="I232" s="164">
        <v>3.8824055081931801E-8</v>
      </c>
      <c r="J232" s="164">
        <v>-3.0166802389430798E-7</v>
      </c>
      <c r="K232" s="164">
        <v>5.8832938520936196E-9</v>
      </c>
      <c r="L232" s="164">
        <v>-1.7135448615590499E-7</v>
      </c>
      <c r="M232" s="164">
        <v>2.90754087473033E-8</v>
      </c>
      <c r="N232" s="164">
        <v>2.90754087473033E-8</v>
      </c>
    </row>
    <row r="233" spans="1:14" x14ac:dyDescent="0.2">
      <c r="A233" s="27" t="s">
        <v>3517</v>
      </c>
    </row>
    <row r="234" spans="1:14" x14ac:dyDescent="0.2">
      <c r="A234" s="27" t="s">
        <v>4649</v>
      </c>
      <c r="B234" s="164">
        <v>427527397.69</v>
      </c>
      <c r="C234" s="164">
        <v>432816458.81999999</v>
      </c>
      <c r="D234" s="164">
        <v>438628701.08999997</v>
      </c>
      <c r="E234" s="164">
        <v>444120898.30000001</v>
      </c>
      <c r="F234" s="164">
        <v>447862745.13999999</v>
      </c>
      <c r="G234" s="164">
        <v>454340172.51999998</v>
      </c>
      <c r="H234" s="164">
        <v>458693461.77999997</v>
      </c>
      <c r="I234" s="164">
        <v>468030727.38</v>
      </c>
      <c r="J234" s="164">
        <v>488114368.80000001</v>
      </c>
      <c r="K234" s="164">
        <v>494326983.08999997</v>
      </c>
      <c r="L234" s="164">
        <v>497593838.68000001</v>
      </c>
      <c r="M234" s="164">
        <v>479388060.50999999</v>
      </c>
      <c r="N234" s="164">
        <v>479388060.50999999</v>
      </c>
    </row>
    <row r="235" spans="1:14" x14ac:dyDescent="0.2">
      <c r="A235" s="27" t="s">
        <v>4650</v>
      </c>
      <c r="B235" s="164">
        <v>427527397.69</v>
      </c>
      <c r="C235" s="164">
        <v>432816458.81999999</v>
      </c>
      <c r="D235" s="164">
        <v>438628701.08999997</v>
      </c>
      <c r="E235" s="164">
        <v>444120898.299999</v>
      </c>
      <c r="F235" s="164">
        <v>447862745.13999897</v>
      </c>
      <c r="G235" s="164">
        <v>454340172.51999903</v>
      </c>
      <c r="H235" s="164">
        <v>458693461.77999902</v>
      </c>
      <c r="I235" s="164">
        <v>468030727.37999898</v>
      </c>
      <c r="J235" s="164">
        <v>488114368.799999</v>
      </c>
      <c r="K235" s="164">
        <v>494326983.08999902</v>
      </c>
      <c r="L235" s="164">
        <v>497593838.68000001</v>
      </c>
      <c r="M235" s="164">
        <v>479388060.50999999</v>
      </c>
      <c r="N235" s="164">
        <v>479388060.50999999</v>
      </c>
    </row>
    <row r="236" spans="1:14" x14ac:dyDescent="0.2">
      <c r="A236" s="27" t="s">
        <v>2756</v>
      </c>
      <c r="B236" s="164">
        <v>0</v>
      </c>
      <c r="C236" s="164">
        <v>5.8207660913467401E-8</v>
      </c>
      <c r="D236" s="164">
        <v>0</v>
      </c>
      <c r="E236" s="164">
        <v>5.8207660913467401E-8</v>
      </c>
      <c r="F236" s="164">
        <v>5.8207660913467401E-8</v>
      </c>
      <c r="G236" s="164">
        <v>5.8207660913467401E-8</v>
      </c>
      <c r="H236" s="164">
        <v>5.8207660913467401E-8</v>
      </c>
      <c r="I236" s="164">
        <v>1.1641532182693399E-7</v>
      </c>
      <c r="J236" s="164">
        <v>2.3283064365386899E-7</v>
      </c>
      <c r="K236" s="164">
        <v>1.1641532182693399E-7</v>
      </c>
      <c r="L236" s="164">
        <v>1.1641532182693399E-7</v>
      </c>
      <c r="M236" s="164">
        <v>5.8207660913467401E-8</v>
      </c>
      <c r="N236" s="164">
        <v>5.8207660913467401E-8</v>
      </c>
    </row>
    <row r="237" spans="1:14" x14ac:dyDescent="0.2">
      <c r="A237" s="27" t="s">
        <v>1482</v>
      </c>
    </row>
    <row r="238" spans="1:14" x14ac:dyDescent="0.2">
      <c r="A238" s="27" t="s">
        <v>4651</v>
      </c>
      <c r="B238" s="164">
        <v>-79368678.575129703</v>
      </c>
      <c r="C238" s="164">
        <v>-85298464.7299999</v>
      </c>
      <c r="D238" s="164">
        <v>-29487502.379999898</v>
      </c>
      <c r="E238" s="164">
        <v>-26490210.279999901</v>
      </c>
      <c r="F238" s="164">
        <v>-34678430.2299999</v>
      </c>
      <c r="G238" s="164">
        <v>24475993.879999999</v>
      </c>
      <c r="H238" s="164">
        <v>28479971.98</v>
      </c>
      <c r="I238" s="164">
        <v>21894119.359999899</v>
      </c>
      <c r="J238" s="164">
        <v>453214989.59999901</v>
      </c>
      <c r="K238" s="164">
        <v>447267017.90999901</v>
      </c>
      <c r="L238" s="164">
        <v>396395529.50999898</v>
      </c>
      <c r="M238" s="164">
        <v>344165098.56999999</v>
      </c>
      <c r="N238" s="164">
        <v>344165098.56999999</v>
      </c>
    </row>
    <row r="239" spans="1:14" x14ac:dyDescent="0.2">
      <c r="A239" s="27" t="s">
        <v>4652</v>
      </c>
      <c r="B239" s="164">
        <v>-79368678.575129703</v>
      </c>
      <c r="C239" s="164">
        <v>-85298464.7299999</v>
      </c>
      <c r="D239" s="164">
        <v>-29487502.379999898</v>
      </c>
      <c r="E239" s="164">
        <v>-26490210.279999901</v>
      </c>
      <c r="F239" s="164">
        <v>-34678430.2299999</v>
      </c>
      <c r="G239" s="164">
        <v>24475993.879999999</v>
      </c>
      <c r="H239" s="164">
        <v>28479971.98</v>
      </c>
      <c r="I239" s="164">
        <v>21894119.359999899</v>
      </c>
      <c r="J239" s="164">
        <v>453214989.59999901</v>
      </c>
      <c r="K239" s="164">
        <v>447267017.90999901</v>
      </c>
      <c r="L239" s="164">
        <v>396395529.50999898</v>
      </c>
      <c r="M239" s="164">
        <v>344165098.56999999</v>
      </c>
      <c r="N239" s="164">
        <v>344165098.56999999</v>
      </c>
    </row>
    <row r="240" spans="1:14" x14ac:dyDescent="0.2">
      <c r="A240" s="27" t="s">
        <v>4653</v>
      </c>
      <c r="B240" s="164">
        <v>0</v>
      </c>
      <c r="C240" s="164">
        <v>0</v>
      </c>
      <c r="D240" s="164">
        <v>0</v>
      </c>
      <c r="E240" s="164">
        <v>0</v>
      </c>
      <c r="F240" s="164">
        <v>0</v>
      </c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</row>
    <row r="241" spans="1:14" x14ac:dyDescent="0.2">
      <c r="A241" s="27" t="s">
        <v>4654</v>
      </c>
    </row>
    <row r="242" spans="1:14" x14ac:dyDescent="0.2">
      <c r="A242" s="27" t="s">
        <v>4655</v>
      </c>
    </row>
    <row r="243" spans="1:14" x14ac:dyDescent="0.2">
      <c r="A243" s="27" t="s">
        <v>4656</v>
      </c>
      <c r="B243" s="164">
        <v>283770494.65999901</v>
      </c>
      <c r="C243" s="164">
        <v>288347300.15999901</v>
      </c>
      <c r="D243" s="164">
        <v>253698090.53999999</v>
      </c>
      <c r="E243" s="164">
        <v>255986493.28999999</v>
      </c>
      <c r="F243" s="164">
        <v>258274896.03999999</v>
      </c>
      <c r="G243" s="164">
        <v>202810887.84</v>
      </c>
      <c r="H243" s="164">
        <v>205099290.59</v>
      </c>
      <c r="I243" s="164">
        <v>207387693.34</v>
      </c>
      <c r="J243" s="164">
        <v>-213098081.049999</v>
      </c>
      <c r="K243" s="164">
        <v>-210809678.299999</v>
      </c>
      <c r="L243" s="164">
        <v>-162416834.549999</v>
      </c>
      <c r="M243" s="164">
        <v>-90077967.429999903</v>
      </c>
      <c r="N243" s="164">
        <v>-90077967.429999903</v>
      </c>
    </row>
    <row r="244" spans="1:14" x14ac:dyDescent="0.2">
      <c r="A244" s="27" t="s">
        <v>4657</v>
      </c>
      <c r="B244" s="164">
        <v>283770494.66000003</v>
      </c>
      <c r="C244" s="164">
        <v>288347300.16000003</v>
      </c>
      <c r="D244" s="164">
        <v>253698090.53999999</v>
      </c>
      <c r="E244" s="164">
        <v>255986493.28999999</v>
      </c>
      <c r="F244" s="164">
        <v>258274896.03999999</v>
      </c>
      <c r="G244" s="164">
        <v>202810887.84</v>
      </c>
      <c r="H244" s="164">
        <v>205099290.59</v>
      </c>
      <c r="I244" s="164">
        <v>207387693.34</v>
      </c>
      <c r="J244" s="164">
        <v>-213098081.049999</v>
      </c>
      <c r="K244" s="164">
        <v>-210809678.299999</v>
      </c>
      <c r="L244" s="164">
        <v>-162416834.549999</v>
      </c>
      <c r="M244" s="164">
        <v>-90077967.429999903</v>
      </c>
      <c r="N244" s="164">
        <v>-90077967.429999903</v>
      </c>
    </row>
    <row r="245" spans="1:14" x14ac:dyDescent="0.2">
      <c r="A245" s="27" t="s">
        <v>4658</v>
      </c>
      <c r="B245" s="164">
        <v>-5.8207660913467401E-8</v>
      </c>
      <c r="C245" s="164">
        <v>-5.8207660913467401E-8</v>
      </c>
      <c r="D245" s="164">
        <v>0</v>
      </c>
      <c r="E245" s="164">
        <v>-2.91038304567337E-8</v>
      </c>
      <c r="F245" s="164">
        <v>0</v>
      </c>
      <c r="G245" s="164">
        <v>-8.7311491370201098E-8</v>
      </c>
      <c r="H245" s="164">
        <v>-5.8207660913467401E-8</v>
      </c>
      <c r="I245" s="164">
        <v>-8.7311491370201098E-8</v>
      </c>
      <c r="J245" s="164">
        <v>-2.91038304567337E-8</v>
      </c>
      <c r="K245" s="164">
        <v>0</v>
      </c>
      <c r="L245" s="164">
        <v>8.7311491370201098E-8</v>
      </c>
      <c r="M245" s="164">
        <v>2.91038304567337E-8</v>
      </c>
      <c r="N245" s="164">
        <v>2.91038304567337E-8</v>
      </c>
    </row>
    <row r="246" spans="1:14" x14ac:dyDescent="0.2">
      <c r="A246" s="27" t="s">
        <v>4659</v>
      </c>
    </row>
    <row r="247" spans="1:14" x14ac:dyDescent="0.2">
      <c r="A247" s="27" t="s">
        <v>4660</v>
      </c>
    </row>
    <row r="248" spans="1:14" x14ac:dyDescent="0.2">
      <c r="A248" s="27" t="s">
        <v>4661</v>
      </c>
      <c r="B248" s="164">
        <v>-441295</v>
      </c>
      <c r="C248" s="164">
        <v>-441295</v>
      </c>
      <c r="D248" s="164">
        <v>-551618.75</v>
      </c>
      <c r="E248" s="164">
        <v>-551618.75</v>
      </c>
      <c r="F248" s="164">
        <v>-551618.75</v>
      </c>
      <c r="G248" s="164">
        <v>-441295</v>
      </c>
      <c r="H248" s="164">
        <v>-441295</v>
      </c>
      <c r="I248" s="164">
        <v>-441295</v>
      </c>
      <c r="J248" s="164">
        <v>-441295</v>
      </c>
      <c r="K248" s="164">
        <v>-441295</v>
      </c>
      <c r="L248" s="164">
        <v>-441295</v>
      </c>
      <c r="M248" s="164">
        <v>-441295</v>
      </c>
      <c r="N248" s="164">
        <v>-441295</v>
      </c>
    </row>
    <row r="249" spans="1:14" x14ac:dyDescent="0.2">
      <c r="A249" s="27" t="s">
        <v>4662</v>
      </c>
      <c r="B249" s="164">
        <v>-441295</v>
      </c>
      <c r="C249" s="164">
        <v>-441295</v>
      </c>
      <c r="D249" s="164">
        <v>-551618.75</v>
      </c>
      <c r="E249" s="164">
        <v>-551618.75</v>
      </c>
      <c r="F249" s="164">
        <v>-551618.75</v>
      </c>
      <c r="G249" s="164">
        <v>-441295</v>
      </c>
      <c r="H249" s="164">
        <v>-441295</v>
      </c>
      <c r="I249" s="164">
        <v>-441295</v>
      </c>
      <c r="J249" s="164">
        <v>-441295</v>
      </c>
      <c r="K249" s="164">
        <v>-441295</v>
      </c>
      <c r="L249" s="164">
        <v>-441295</v>
      </c>
      <c r="M249" s="164">
        <v>-441295</v>
      </c>
      <c r="N249" s="164">
        <v>-441295</v>
      </c>
    </row>
    <row r="250" spans="1:14" x14ac:dyDescent="0.2">
      <c r="A250" s="27" t="s">
        <v>4663</v>
      </c>
      <c r="B250" s="164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</row>
    <row r="251" spans="1:14" x14ac:dyDescent="0.2">
      <c r="A251" s="27" t="s">
        <v>2770</v>
      </c>
    </row>
    <row r="252" spans="1:14" x14ac:dyDescent="0.2">
      <c r="A252" s="27" t="s">
        <v>4664</v>
      </c>
      <c r="B252" s="164">
        <v>1170073275.5703299</v>
      </c>
      <c r="C252" s="164">
        <v>1178951580.85342</v>
      </c>
      <c r="D252" s="164">
        <v>1233427499.4625199</v>
      </c>
      <c r="E252" s="164">
        <v>1263100975.1282201</v>
      </c>
      <c r="F252" s="164">
        <v>1264381031.5824699</v>
      </c>
      <c r="G252" s="164">
        <v>1259963578.98405</v>
      </c>
      <c r="H252" s="164">
        <v>1288285334.73699</v>
      </c>
      <c r="I252" s="164">
        <v>1296184118.56602</v>
      </c>
      <c r="J252" s="164">
        <v>1319920795.1110301</v>
      </c>
      <c r="K252" s="164">
        <v>1319582177.4595001</v>
      </c>
      <c r="L252" s="164">
        <v>1298370204.45962</v>
      </c>
      <c r="M252" s="164">
        <v>1365752040.3663299</v>
      </c>
      <c r="N252" s="164">
        <v>1365752040.3663299</v>
      </c>
    </row>
    <row r="253" spans="1:14" x14ac:dyDescent="0.2">
      <c r="A253" s="27" t="s">
        <v>4665</v>
      </c>
      <c r="B253" s="164">
        <v>1170074298.32513</v>
      </c>
      <c r="C253" s="164">
        <v>1178952702.74999</v>
      </c>
      <c r="D253" s="164">
        <v>1233428522.46999</v>
      </c>
      <c r="E253" s="164">
        <v>1263102242.0799899</v>
      </c>
      <c r="F253" s="164">
        <v>1264381998.4099901</v>
      </c>
      <c r="G253" s="164">
        <v>1259964446.0999999</v>
      </c>
      <c r="H253" s="164">
        <v>1288286474.6199901</v>
      </c>
      <c r="I253" s="164">
        <v>1296185106.77</v>
      </c>
      <c r="J253" s="164">
        <v>1319921619.79</v>
      </c>
      <c r="K253" s="164">
        <v>1319583084.0999999</v>
      </c>
      <c r="L253" s="164">
        <v>1298371279.1800001</v>
      </c>
      <c r="M253" s="164">
        <v>1365752995.46</v>
      </c>
      <c r="N253" s="164">
        <v>1365752995.46</v>
      </c>
    </row>
    <row r="254" spans="1:14" x14ac:dyDescent="0.2">
      <c r="A254" s="27" t="s">
        <v>4666</v>
      </c>
      <c r="B254" s="164">
        <v>-1022.7547925896901</v>
      </c>
      <c r="C254" s="164">
        <v>-1121.8965724110601</v>
      </c>
      <c r="D254" s="164">
        <v>-1023.00747018307</v>
      </c>
      <c r="E254" s="164">
        <v>-1266.95177424699</v>
      </c>
      <c r="F254" s="164">
        <v>-966.82752692140605</v>
      </c>
      <c r="G254" s="164">
        <v>-867.11594555526904</v>
      </c>
      <c r="H254" s="164">
        <v>-1139.8830078542201</v>
      </c>
      <c r="I254" s="164">
        <v>-988.20397956296802</v>
      </c>
      <c r="J254" s="164">
        <v>-824.67897050082604</v>
      </c>
      <c r="K254" s="164">
        <v>-906.64049470797102</v>
      </c>
      <c r="L254" s="164">
        <v>-1074.7203773353201</v>
      </c>
      <c r="M254" s="164">
        <v>-955.09366132318905</v>
      </c>
      <c r="N254" s="164">
        <v>-955.09366132318905</v>
      </c>
    </row>
    <row r="255" spans="1:14" x14ac:dyDescent="0.2">
      <c r="A255" s="27" t="s">
        <v>2774</v>
      </c>
    </row>
    <row r="256" spans="1:14" ht="10.8" thickBot="1" x14ac:dyDescent="0.25">
      <c r="A256" s="189" t="s">
        <v>4667</v>
      </c>
    </row>
    <row r="257" spans="1:1" x14ac:dyDescent="0.2">
      <c r="A257" s="27" t="s">
        <v>4668</v>
      </c>
    </row>
    <row r="258" spans="1:1" x14ac:dyDescent="0.2">
      <c r="A258" s="27" t="s">
        <v>4669</v>
      </c>
    </row>
    <row r="259" spans="1:1" x14ac:dyDescent="0.2">
      <c r="A259" s="27" t="s">
        <v>4670</v>
      </c>
    </row>
    <row r="260" spans="1:1" x14ac:dyDescent="0.2">
      <c r="A260" s="27" t="s">
        <v>4671</v>
      </c>
    </row>
    <row r="261" spans="1:1" x14ac:dyDescent="0.2">
      <c r="A261" s="27" t="s">
        <v>4672</v>
      </c>
    </row>
    <row r="262" spans="1:1" x14ac:dyDescent="0.2">
      <c r="A262" s="27" t="s">
        <v>4673</v>
      </c>
    </row>
    <row r="263" spans="1:1" x14ac:dyDescent="0.2">
      <c r="A263" s="27" t="s">
        <v>2782</v>
      </c>
    </row>
    <row r="264" spans="1:1" x14ac:dyDescent="0.2">
      <c r="A264" s="27" t="s">
        <v>2783</v>
      </c>
    </row>
    <row r="265" spans="1:1" x14ac:dyDescent="0.2">
      <c r="A265" s="27" t="s">
        <v>4674</v>
      </c>
    </row>
    <row r="266" spans="1:1" x14ac:dyDescent="0.2">
      <c r="A266" s="27" t="s">
        <v>4675</v>
      </c>
    </row>
    <row r="267" spans="1:1" x14ac:dyDescent="0.2">
      <c r="A267" s="27" t="s">
        <v>2786</v>
      </c>
    </row>
    <row r="268" spans="1:1" x14ac:dyDescent="0.2">
      <c r="A268" s="27" t="s">
        <v>2787</v>
      </c>
    </row>
    <row r="269" spans="1:1" x14ac:dyDescent="0.2">
      <c r="A269" s="27" t="s">
        <v>4676</v>
      </c>
    </row>
    <row r="270" spans="1:1" x14ac:dyDescent="0.2">
      <c r="A270" s="27" t="s">
        <v>4677</v>
      </c>
    </row>
    <row r="271" spans="1:1" x14ac:dyDescent="0.2">
      <c r="A271" s="27" t="s">
        <v>4678</v>
      </c>
    </row>
    <row r="272" spans="1:1" x14ac:dyDescent="0.2">
      <c r="A272" s="27" t="s">
        <v>4679</v>
      </c>
    </row>
    <row r="273" spans="1:14" x14ac:dyDescent="0.2">
      <c r="A273" s="27" t="s">
        <v>4680</v>
      </c>
    </row>
    <row r="274" spans="1:14" x14ac:dyDescent="0.2">
      <c r="A274" s="27" t="s">
        <v>4681</v>
      </c>
    </row>
    <row r="275" spans="1:14" x14ac:dyDescent="0.2">
      <c r="A275" s="27" t="s">
        <v>1520</v>
      </c>
    </row>
    <row r="276" spans="1:14" x14ac:dyDescent="0.2">
      <c r="A276" s="27" t="s">
        <v>4682</v>
      </c>
    </row>
    <row r="277" spans="1:14" x14ac:dyDescent="0.2">
      <c r="A277" s="27" t="s">
        <v>3064</v>
      </c>
    </row>
    <row r="278" spans="1:14" ht="10.8" thickBot="1" x14ac:dyDescent="0.25">
      <c r="A278" s="189" t="s">
        <v>4683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</row>
    <row r="279" spans="1:14" x14ac:dyDescent="0.2">
      <c r="A279" s="27" t="s">
        <v>4684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</row>
    <row r="280" spans="1:14" x14ac:dyDescent="0.2">
      <c r="A280" s="27" t="s">
        <v>4685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</row>
    <row r="281" spans="1:14" x14ac:dyDescent="0.2">
      <c r="A281" s="27" t="s">
        <v>4686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</row>
    <row r="282" spans="1:14" x14ac:dyDescent="0.2">
      <c r="A282" s="27" t="s">
        <v>4687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</row>
    <row r="283" spans="1:14" x14ac:dyDescent="0.2">
      <c r="A283" s="27" t="s">
        <v>4688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</row>
    <row r="284" spans="1:14" x14ac:dyDescent="0.2">
      <c r="A284" s="27" t="s">
        <v>4689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</row>
    <row r="285" spans="1:14" x14ac:dyDescent="0.2">
      <c r="A285" s="27" t="s">
        <v>4690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</row>
    <row r="286" spans="1:14" x14ac:dyDescent="0.2">
      <c r="A286" s="27" t="s">
        <v>4691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</row>
    <row r="287" spans="1:14" x14ac:dyDescent="0.2">
      <c r="A287" s="27" t="s">
        <v>4692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</row>
    <row r="288" spans="1:14" x14ac:dyDescent="0.2">
      <c r="A288" s="27" t="s">
        <v>4693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</row>
    <row r="289" spans="1:14" x14ac:dyDescent="0.2">
      <c r="A289" s="27" t="s">
        <v>4694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4695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4696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4697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4698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</row>
    <row r="294" spans="1:14" x14ac:dyDescent="0.2">
      <c r="A294" s="27" t="s">
        <v>4699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4700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4701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4702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</row>
    <row r="298" spans="1:14" x14ac:dyDescent="0.2">
      <c r="A298" s="27" t="s">
        <v>4703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</row>
    <row r="299" spans="1:14" x14ac:dyDescent="0.2">
      <c r="A299" s="27" t="s">
        <v>4704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</row>
    <row r="300" spans="1:14" x14ac:dyDescent="0.2">
      <c r="A300" s="27" t="s">
        <v>4705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</row>
    <row r="301" spans="1:14" x14ac:dyDescent="0.2">
      <c r="A301" s="27" t="s">
        <v>4706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</row>
    <row r="302" spans="1:14" x14ac:dyDescent="0.2">
      <c r="A302" s="27" t="s">
        <v>4707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</row>
    <row r="303" spans="1:14" x14ac:dyDescent="0.2">
      <c r="A303" s="27" t="s">
        <v>4708</v>
      </c>
    </row>
    <row r="304" spans="1:14" x14ac:dyDescent="0.2">
      <c r="A304" s="27" t="s">
        <v>4709</v>
      </c>
    </row>
    <row r="305" spans="1:1" x14ac:dyDescent="0.2">
      <c r="A305" s="27" t="s">
        <v>1032</v>
      </c>
    </row>
    <row r="306" spans="1:1" x14ac:dyDescent="0.2">
      <c r="A306" s="27" t="s">
        <v>4710</v>
      </c>
    </row>
    <row r="307" spans="1:1" x14ac:dyDescent="0.2">
      <c r="A307" s="27" t="s">
        <v>2825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6DEC-7817-4076-8FDC-B9F0A64B3040}">
  <sheetPr>
    <tabColor theme="7"/>
  </sheetPr>
  <dimension ref="A1:N30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30" t="s">
        <v>1231</v>
      </c>
    </row>
    <row r="5" spans="1:14" x14ac:dyDescent="0.2">
      <c r="A5" s="27" t="s">
        <v>733</v>
      </c>
    </row>
    <row r="6" spans="1:14" x14ac:dyDescent="0.2">
      <c r="A6" s="27" t="s">
        <v>2540</v>
      </c>
    </row>
    <row r="7" spans="1:14" x14ac:dyDescent="0.2">
      <c r="A7" s="27" t="s">
        <v>2541</v>
      </c>
    </row>
    <row r="8" spans="1:14" x14ac:dyDescent="0.2">
      <c r="A8" s="27" t="s">
        <v>2542</v>
      </c>
    </row>
    <row r="9" spans="1:14" x14ac:dyDescent="0.2">
      <c r="A9" s="27" t="s">
        <v>2543</v>
      </c>
    </row>
    <row r="10" spans="1:14" x14ac:dyDescent="0.2">
      <c r="A10" s="27" t="s">
        <v>1786</v>
      </c>
    </row>
    <row r="11" spans="1:14" x14ac:dyDescent="0.2">
      <c r="A11" s="27" t="s">
        <v>2544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</row>
    <row r="12" spans="1:14" x14ac:dyDescent="0.2">
      <c r="A12" s="27" t="s">
        <v>2545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</row>
    <row r="13" spans="1:14" x14ac:dyDescent="0.2">
      <c r="A13" s="27" t="s">
        <v>2546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</row>
    <row r="14" spans="1:14" x14ac:dyDescent="0.2">
      <c r="A14" s="27" t="s">
        <v>2547</v>
      </c>
      <c r="B14" s="164">
        <v>872.72693278523002</v>
      </c>
      <c r="C14" s="164">
        <v>850.57803089988602</v>
      </c>
      <c r="D14" s="164">
        <v>838.32267575632602</v>
      </c>
      <c r="E14" s="164">
        <v>826.40198714952305</v>
      </c>
      <c r="F14" s="164">
        <v>815.21996095017005</v>
      </c>
      <c r="G14" s="164">
        <v>826.40633802383297</v>
      </c>
      <c r="H14" s="164">
        <v>847.39851489136595</v>
      </c>
      <c r="I14" s="164">
        <v>857.42715508229401</v>
      </c>
      <c r="J14" s="164">
        <v>877.86378115411298</v>
      </c>
      <c r="K14" s="164">
        <v>885.68927569421601</v>
      </c>
      <c r="L14" s="164">
        <v>890.03863757890394</v>
      </c>
      <c r="M14" s="164">
        <v>906.69962366886</v>
      </c>
      <c r="N14" s="164">
        <v>10294.772913634701</v>
      </c>
    </row>
    <row r="15" spans="1:14" x14ac:dyDescent="0.2">
      <c r="A15" s="27" t="s">
        <v>2548</v>
      </c>
    </row>
    <row r="16" spans="1:14" x14ac:dyDescent="0.2">
      <c r="A16" s="30" t="s">
        <v>2549</v>
      </c>
    </row>
    <row r="17" spans="1:14" x14ac:dyDescent="0.2">
      <c r="A17" s="27" t="s">
        <v>2550</v>
      </c>
    </row>
    <row r="18" spans="1:14" s="171" customFormat="1" x14ac:dyDescent="0.2">
      <c r="A18" s="128" t="s">
        <v>2551</v>
      </c>
      <c r="B18" s="171">
        <v>0.92856331987663498</v>
      </c>
      <c r="C18" s="171">
        <v>0.92857012822687002</v>
      </c>
      <c r="D18" s="171">
        <v>0.92853476864002205</v>
      </c>
      <c r="E18" s="171">
        <v>0.92860241718367498</v>
      </c>
      <c r="F18" s="171">
        <v>0.92870003208277396</v>
      </c>
      <c r="G18" s="171">
        <v>0.92880414344394202</v>
      </c>
      <c r="H18" s="171">
        <v>0.92887465687424997</v>
      </c>
      <c r="I18" s="171">
        <v>0.92894972725914104</v>
      </c>
      <c r="J18" s="171">
        <v>0.92895913687256804</v>
      </c>
      <c r="K18" s="171">
        <v>0.92895493512984395</v>
      </c>
      <c r="L18" s="171">
        <v>0.92891184917911296</v>
      </c>
      <c r="M18" s="171">
        <v>0.92891772938773498</v>
      </c>
      <c r="N18" s="171">
        <v>0.92891772938773498</v>
      </c>
    </row>
    <row r="19" spans="1:14" s="171" customFormat="1" x14ac:dyDescent="0.2">
      <c r="A19" s="128" t="s">
        <v>2552</v>
      </c>
      <c r="B19" s="171">
        <v>0.94939063447204197</v>
      </c>
      <c r="C19" s="171">
        <v>0.94938972850710002</v>
      </c>
      <c r="D19" s="171">
        <v>0.94955632107909904</v>
      </c>
      <c r="E19" s="171">
        <v>0.949738073895247</v>
      </c>
      <c r="F19" s="171">
        <v>0.94991128708514205</v>
      </c>
      <c r="G19" s="171">
        <v>0.94992934563402298</v>
      </c>
      <c r="H19" s="171">
        <v>0.94993696850693998</v>
      </c>
      <c r="I19" s="171">
        <v>0.94995999362117101</v>
      </c>
      <c r="J19" s="171">
        <v>0.94996507849640899</v>
      </c>
      <c r="K19" s="171">
        <v>0.94997610738804095</v>
      </c>
      <c r="L19" s="171">
        <v>0.94998086562068396</v>
      </c>
      <c r="M19" s="171">
        <v>0.95005135707553201</v>
      </c>
      <c r="N19" s="171">
        <v>0.95005135707553201</v>
      </c>
    </row>
    <row r="20" spans="1:14" s="171" customFormat="1" x14ac:dyDescent="0.2">
      <c r="A20" s="193" t="s">
        <v>2553</v>
      </c>
      <c r="B20" s="171">
        <v>0.92084684724713095</v>
      </c>
      <c r="C20" s="171">
        <v>0.92084276440427004</v>
      </c>
      <c r="D20" s="171">
        <v>0.92072202468852704</v>
      </c>
      <c r="E20" s="171">
        <v>0.92074846645469699</v>
      </c>
      <c r="F20" s="171">
        <v>0.92081593885845903</v>
      </c>
      <c r="G20" s="171">
        <v>0.92095099777186196</v>
      </c>
      <c r="H20" s="171">
        <v>0.92102534142548598</v>
      </c>
      <c r="I20" s="171">
        <v>0.92110154616682605</v>
      </c>
      <c r="J20" s="171">
        <v>0.921100357898754</v>
      </c>
      <c r="K20" s="171">
        <v>0.921074777970596</v>
      </c>
      <c r="L20" s="171">
        <v>0.92100677009380105</v>
      </c>
      <c r="M20" s="171">
        <v>0.92098274107256906</v>
      </c>
      <c r="N20" s="171">
        <v>0.92098274107256906</v>
      </c>
    </row>
    <row r="21" spans="1:14" s="171" customFormat="1" x14ac:dyDescent="0.2">
      <c r="A21" s="128" t="s">
        <v>2554</v>
      </c>
      <c r="B21" s="171">
        <v>0.92798515246704905</v>
      </c>
      <c r="C21" s="171">
        <v>0.92766823402090404</v>
      </c>
      <c r="D21" s="171">
        <v>0.92766154827493796</v>
      </c>
      <c r="E21" s="171">
        <v>0.92765486129323105</v>
      </c>
      <c r="F21" s="171">
        <v>0.92764817307544001</v>
      </c>
      <c r="G21" s="171">
        <v>0.92764184025364904</v>
      </c>
      <c r="H21" s="171">
        <v>0.92763550983302301</v>
      </c>
      <c r="I21" s="171">
        <v>0.92762896253062299</v>
      </c>
      <c r="J21" s="171">
        <v>0.92762262998452405</v>
      </c>
      <c r="K21" s="171">
        <v>0.92762176546764696</v>
      </c>
      <c r="L21" s="171">
        <v>0.92762103977066601</v>
      </c>
      <c r="M21" s="171">
        <v>0.92568514046004402</v>
      </c>
      <c r="N21" s="171">
        <v>0.92568514046004402</v>
      </c>
    </row>
    <row r="22" spans="1:14" s="171" customFormat="1" x14ac:dyDescent="0.2">
      <c r="A22" s="128" t="s">
        <v>2555</v>
      </c>
      <c r="B22" s="171">
        <v>0.901141642093919</v>
      </c>
      <c r="C22" s="171">
        <v>0.901033340033638</v>
      </c>
      <c r="D22" s="171">
        <v>0.90169141662753005</v>
      </c>
      <c r="E22" s="171">
        <v>0.90086380064916605</v>
      </c>
      <c r="F22" s="171">
        <v>0.89974405698896498</v>
      </c>
      <c r="G22" s="171">
        <v>0.89781728760841195</v>
      </c>
      <c r="H22" s="171">
        <v>0.89653706253249699</v>
      </c>
      <c r="I22" s="171">
        <v>0.89547839891188497</v>
      </c>
      <c r="J22" s="171">
        <v>0.89530428153012798</v>
      </c>
      <c r="K22" s="171">
        <v>0.89557012173586303</v>
      </c>
      <c r="L22" s="171">
        <v>0.89667942113883303</v>
      </c>
      <c r="M22" s="171">
        <v>0.89793837044480795</v>
      </c>
      <c r="N22" s="171">
        <v>0.89793837044480795</v>
      </c>
    </row>
    <row r="23" spans="1:14" s="171" customFormat="1" x14ac:dyDescent="0.2">
      <c r="A23" s="128" t="s">
        <v>2556</v>
      </c>
      <c r="B23" s="171">
        <v>0</v>
      </c>
      <c r="C23" s="171">
        <v>0</v>
      </c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</row>
    <row r="24" spans="1:14" s="171" customFormat="1" x14ac:dyDescent="0.2">
      <c r="A24" s="193" t="s">
        <v>2557</v>
      </c>
      <c r="B24" s="171">
        <v>0.919353441072013</v>
      </c>
      <c r="C24" s="171">
        <v>0.91930757251925299</v>
      </c>
      <c r="D24" s="171">
        <v>0.91922394767634397</v>
      </c>
      <c r="E24" s="171">
        <v>0.91918373606262405</v>
      </c>
      <c r="F24" s="171">
        <v>0.91914923102002599</v>
      </c>
      <c r="G24" s="171">
        <v>0.91910838588477395</v>
      </c>
      <c r="H24" s="171">
        <v>0.91903848643732</v>
      </c>
      <c r="I24" s="171">
        <v>0.91898297926570105</v>
      </c>
      <c r="J24" s="171">
        <v>0.91892287923271299</v>
      </c>
      <c r="K24" s="171">
        <v>0.91887565442469399</v>
      </c>
      <c r="L24" s="171">
        <v>0.91887079757332801</v>
      </c>
      <c r="M24" s="171">
        <v>0.918912395324882</v>
      </c>
      <c r="N24" s="171">
        <v>0.918912395324882</v>
      </c>
    </row>
    <row r="25" spans="1:14" s="171" customFormat="1" x14ac:dyDescent="0.2">
      <c r="A25" s="128" t="s">
        <v>2558</v>
      </c>
      <c r="B25" s="171">
        <v>0.9757953458534</v>
      </c>
      <c r="C25" s="171">
        <v>0.97783761318464102</v>
      </c>
      <c r="D25" s="171">
        <v>0.97957188300141596</v>
      </c>
      <c r="E25" s="171">
        <v>0.98133973958328302</v>
      </c>
      <c r="F25" s="171">
        <v>0.98298522528644094</v>
      </c>
      <c r="G25" s="171">
        <v>0.98282857896180098</v>
      </c>
      <c r="H25" s="171">
        <v>0.98476512092799795</v>
      </c>
      <c r="I25" s="171">
        <v>0.98629333450938605</v>
      </c>
      <c r="J25" s="171">
        <v>0.98683736822999302</v>
      </c>
      <c r="K25" s="171">
        <v>0.98768576890502002</v>
      </c>
      <c r="L25" s="171">
        <v>0.98829055733099203</v>
      </c>
      <c r="M25" s="171">
        <v>0.98714399957392596</v>
      </c>
      <c r="N25" s="171">
        <v>0.98714399957392596</v>
      </c>
    </row>
    <row r="26" spans="1:14" s="171" customFormat="1" x14ac:dyDescent="0.2">
      <c r="A26" s="194" t="s">
        <v>2559</v>
      </c>
      <c r="B26" s="171">
        <v>0.92401854463387301</v>
      </c>
      <c r="C26" s="171">
        <v>0.92431112703754503</v>
      </c>
      <c r="D26" s="171">
        <v>0.92456193685060695</v>
      </c>
      <c r="E26" s="171">
        <v>0.92484366042961696</v>
      </c>
      <c r="F26" s="171">
        <v>0.92509549313476602</v>
      </c>
      <c r="G26" s="171">
        <v>0.92517538824034895</v>
      </c>
      <c r="H26" s="171">
        <v>0.92543017699827701</v>
      </c>
      <c r="I26" s="171">
        <v>0.92557666383266302</v>
      </c>
      <c r="J26" s="171">
        <v>0.92554265419149395</v>
      </c>
      <c r="K26" s="171">
        <v>0.92541349772183901</v>
      </c>
      <c r="L26" s="171">
        <v>0.92525219531112302</v>
      </c>
      <c r="M26" s="171">
        <v>0.92500814124966702</v>
      </c>
      <c r="N26" s="171">
        <v>0.92500814124966702</v>
      </c>
    </row>
    <row r="27" spans="1:14" s="166" customFormat="1" x14ac:dyDescent="0.2">
      <c r="A27" s="165" t="s">
        <v>2560</v>
      </c>
    </row>
    <row r="28" spans="1:14" s="166" customFormat="1" x14ac:dyDescent="0.2">
      <c r="A28" s="165" t="s">
        <v>2561</v>
      </c>
    </row>
    <row r="29" spans="1:14" s="166" customFormat="1" x14ac:dyDescent="0.2">
      <c r="A29" s="165" t="s">
        <v>2562</v>
      </c>
    </row>
    <row r="30" spans="1:14" s="166" customFormat="1" x14ac:dyDescent="0.2">
      <c r="A30" s="195" t="s">
        <v>2563</v>
      </c>
    </row>
    <row r="31" spans="1:14" s="166" customFormat="1" x14ac:dyDescent="0.2">
      <c r="A31" s="195" t="s">
        <v>2564</v>
      </c>
    </row>
    <row r="32" spans="1:14" s="166" customFormat="1" x14ac:dyDescent="0.2">
      <c r="A32" s="165" t="s">
        <v>760</v>
      </c>
    </row>
    <row r="33" spans="1:1" s="166" customFormat="1" x14ac:dyDescent="0.2">
      <c r="A33" s="165" t="s">
        <v>2565</v>
      </c>
    </row>
    <row r="34" spans="1:1" s="166" customFormat="1" x14ac:dyDescent="0.2">
      <c r="A34" s="165" t="s">
        <v>2566</v>
      </c>
    </row>
    <row r="35" spans="1:1" s="166" customFormat="1" x14ac:dyDescent="0.2">
      <c r="A35" s="165" t="s">
        <v>763</v>
      </c>
    </row>
    <row r="36" spans="1:1" s="166" customFormat="1" x14ac:dyDescent="0.2">
      <c r="A36" s="165" t="s">
        <v>2567</v>
      </c>
    </row>
    <row r="37" spans="1:1" s="166" customFormat="1" x14ac:dyDescent="0.2">
      <c r="A37" s="165" t="s">
        <v>2568</v>
      </c>
    </row>
    <row r="38" spans="1:1" s="166" customFormat="1" x14ac:dyDescent="0.2">
      <c r="A38" s="165" t="s">
        <v>2569</v>
      </c>
    </row>
    <row r="39" spans="1:1" s="166" customFormat="1" x14ac:dyDescent="0.2">
      <c r="A39" s="165" t="s">
        <v>2570</v>
      </c>
    </row>
    <row r="40" spans="1:1" s="166" customFormat="1" x14ac:dyDescent="0.2">
      <c r="A40" s="165" t="s">
        <v>2571</v>
      </c>
    </row>
    <row r="41" spans="1:1" s="166" customFormat="1" x14ac:dyDescent="0.2">
      <c r="A41" s="165" t="s">
        <v>2572</v>
      </c>
    </row>
    <row r="42" spans="1:1" s="166" customFormat="1" x14ac:dyDescent="0.2">
      <c r="A42" s="165" t="s">
        <v>2573</v>
      </c>
    </row>
    <row r="43" spans="1:1" s="166" customFormat="1" x14ac:dyDescent="0.2">
      <c r="A43" s="195" t="s">
        <v>2574</v>
      </c>
    </row>
    <row r="44" spans="1:1" s="166" customFormat="1" x14ac:dyDescent="0.2">
      <c r="A44" s="165" t="s">
        <v>1292</v>
      </c>
    </row>
    <row r="45" spans="1:1" s="166" customFormat="1" x14ac:dyDescent="0.2">
      <c r="A45" s="165" t="s">
        <v>773</v>
      </c>
    </row>
    <row r="46" spans="1:1" s="166" customFormat="1" x14ac:dyDescent="0.2">
      <c r="A46" s="195" t="s">
        <v>2575</v>
      </c>
    </row>
    <row r="47" spans="1:1" s="166" customFormat="1" x14ac:dyDescent="0.2">
      <c r="A47" s="165" t="s">
        <v>775</v>
      </c>
    </row>
    <row r="48" spans="1:1" s="166" customFormat="1" x14ac:dyDescent="0.2">
      <c r="A48" s="165" t="s">
        <v>2576</v>
      </c>
    </row>
    <row r="49" spans="1:14" s="171" customFormat="1" x14ac:dyDescent="0.2">
      <c r="A49" s="128" t="s">
        <v>2577</v>
      </c>
      <c r="B49" s="171">
        <v>0.92920375373198905</v>
      </c>
      <c r="C49" s="171">
        <v>0.931320723721621</v>
      </c>
      <c r="D49" s="171">
        <v>0.93292472708679697</v>
      </c>
      <c r="E49" s="171">
        <v>0.93512608389274998</v>
      </c>
      <c r="F49" s="171">
        <v>0.93823278185210501</v>
      </c>
      <c r="G49" s="171">
        <v>0.94628183740682603</v>
      </c>
      <c r="H49" s="171">
        <v>0.95539371801199102</v>
      </c>
      <c r="I49" s="171">
        <v>0.96080875359996498</v>
      </c>
      <c r="J49" s="171">
        <v>0.96788910015849405</v>
      </c>
      <c r="K49" s="171">
        <v>0.97207298023750199</v>
      </c>
      <c r="L49" s="171">
        <v>0.97451019329183897</v>
      </c>
      <c r="M49" s="171">
        <v>0.97748557480924203</v>
      </c>
      <c r="N49" s="171">
        <v>0.97748557480924203</v>
      </c>
    </row>
    <row r="50" spans="1:14" s="171" customFormat="1" x14ac:dyDescent="0.2">
      <c r="A50" s="128" t="s">
        <v>2578</v>
      </c>
      <c r="B50" s="171">
        <v>0.40842582883649098</v>
      </c>
      <c r="C50" s="171">
        <v>0.43870778305320701</v>
      </c>
      <c r="D50" s="171">
        <v>0.43016652593565302</v>
      </c>
      <c r="E50" s="171">
        <v>0.43041322971227303</v>
      </c>
      <c r="F50" s="171">
        <v>0.39550955385401398</v>
      </c>
      <c r="G50" s="171">
        <v>0.39358533911877502</v>
      </c>
      <c r="H50" s="171">
        <v>0.42841494055850998</v>
      </c>
      <c r="I50" s="171">
        <v>0.46344603302956799</v>
      </c>
      <c r="J50" s="171">
        <v>0.47316404476678797</v>
      </c>
      <c r="K50" s="171">
        <v>0.42521408197586802</v>
      </c>
      <c r="L50" s="171">
        <v>0.41587258427838197</v>
      </c>
      <c r="M50" s="171">
        <v>0.43379175374045498</v>
      </c>
      <c r="N50" s="171">
        <v>0.43379175374045498</v>
      </c>
    </row>
    <row r="51" spans="1:14" x14ac:dyDescent="0.2">
      <c r="A51" s="27" t="s">
        <v>2579</v>
      </c>
    </row>
    <row r="52" spans="1:14" s="171" customFormat="1" x14ac:dyDescent="0.2">
      <c r="A52" s="128" t="s">
        <v>2580</v>
      </c>
      <c r="B52" s="171">
        <v>0.90443929909451304</v>
      </c>
      <c r="C52" s="171">
        <v>0.90695986185687105</v>
      </c>
      <c r="D52" s="171">
        <v>0.90816931334024598</v>
      </c>
      <c r="E52" s="171">
        <v>0.91006642069333199</v>
      </c>
      <c r="F52" s="171">
        <v>0.91209947902425303</v>
      </c>
      <c r="G52" s="171">
        <v>0.92017994011164095</v>
      </c>
      <c r="H52" s="171">
        <v>0.92916511105717703</v>
      </c>
      <c r="I52" s="171">
        <v>0.93550665764188401</v>
      </c>
      <c r="J52" s="171">
        <v>0.94241549047082795</v>
      </c>
      <c r="K52" s="171">
        <v>0.94653927806545901</v>
      </c>
      <c r="L52" s="171">
        <v>0.94908187483538797</v>
      </c>
      <c r="M52" s="171">
        <v>0.95273248997673399</v>
      </c>
      <c r="N52" s="171">
        <v>0.95273248997673399</v>
      </c>
    </row>
    <row r="53" spans="1:14" s="166" customFormat="1" x14ac:dyDescent="0.2">
      <c r="A53" s="165" t="s">
        <v>2581</v>
      </c>
    </row>
    <row r="54" spans="1:14" s="171" customFormat="1" x14ac:dyDescent="0.2">
      <c r="A54" s="128" t="s">
        <v>2582</v>
      </c>
      <c r="B54" s="171">
        <v>0.929319453540845</v>
      </c>
      <c r="C54" s="171">
        <v>0.93465282140991202</v>
      </c>
      <c r="D54" s="171">
        <v>0.94071643305054697</v>
      </c>
      <c r="E54" s="171">
        <v>0.94636637456197104</v>
      </c>
      <c r="F54" s="171">
        <v>0.95208001853900004</v>
      </c>
      <c r="G54" s="171">
        <v>0.95835546822565398</v>
      </c>
      <c r="H54" s="171">
        <v>0.96350812999058499</v>
      </c>
      <c r="I54" s="171">
        <v>0.96783057170951103</v>
      </c>
      <c r="J54" s="171">
        <v>0.96893042866439105</v>
      </c>
      <c r="K54" s="171">
        <v>0.97030756111799599</v>
      </c>
      <c r="L54" s="171">
        <v>0.971502569351408</v>
      </c>
      <c r="M54" s="171">
        <v>0.97146677806159398</v>
      </c>
      <c r="N54" s="171">
        <v>0.97146677806159398</v>
      </c>
    </row>
    <row r="55" spans="1:14" s="171" customFormat="1" x14ac:dyDescent="0.2">
      <c r="A55" s="128" t="s">
        <v>2583</v>
      </c>
      <c r="B55" s="171">
        <v>0.95200313842129802</v>
      </c>
      <c r="C55" s="171">
        <v>0.95282535838298899</v>
      </c>
      <c r="D55" s="171">
        <v>0.95253019772119796</v>
      </c>
      <c r="E55" s="171">
        <v>0.95406523428574797</v>
      </c>
      <c r="F55" s="171">
        <v>0.95714755929297701</v>
      </c>
      <c r="G55" s="171">
        <v>0.96212823388063395</v>
      </c>
      <c r="H55" s="171">
        <v>0.96536618537389995</v>
      </c>
      <c r="I55" s="171">
        <v>0.96878922978694804</v>
      </c>
      <c r="J55" s="171">
        <v>0.97179187943690903</v>
      </c>
      <c r="K55" s="171">
        <v>0.97537612310187305</v>
      </c>
      <c r="L55" s="171">
        <v>0.97491959420946295</v>
      </c>
      <c r="M55" s="171">
        <v>0.978216439047075</v>
      </c>
      <c r="N55" s="171">
        <v>0.978216439047075</v>
      </c>
    </row>
    <row r="56" spans="1:14" s="171" customFormat="1" x14ac:dyDescent="0.2">
      <c r="A56" s="128" t="s">
        <v>2584</v>
      </c>
      <c r="B56" s="171">
        <v>0.92431908480655101</v>
      </c>
      <c r="C56" s="171">
        <v>0.92621066886782299</v>
      </c>
      <c r="D56" s="171">
        <v>0.92379091992045403</v>
      </c>
      <c r="E56" s="171">
        <v>0.92614860579496205</v>
      </c>
      <c r="F56" s="171">
        <v>0.92824332265589404</v>
      </c>
      <c r="G56" s="171">
        <v>0.92982602798310998</v>
      </c>
      <c r="H56" s="171">
        <v>0.93206443039627396</v>
      </c>
      <c r="I56" s="171">
        <v>0.93431384384737104</v>
      </c>
      <c r="J56" s="171">
        <v>0.93436638111052805</v>
      </c>
      <c r="K56" s="171">
        <v>0.93659642280604904</v>
      </c>
      <c r="L56" s="171">
        <v>0.93912464413934005</v>
      </c>
      <c r="M56" s="171">
        <v>0.93772427609410203</v>
      </c>
      <c r="N56" s="171">
        <v>0.93772427609410203</v>
      </c>
    </row>
    <row r="57" spans="1:14" s="171" customFormat="1" x14ac:dyDescent="0.2">
      <c r="A57" s="128" t="s">
        <v>2585</v>
      </c>
      <c r="B57" s="171">
        <v>0.753346829772924</v>
      </c>
      <c r="C57" s="171">
        <v>0.83332863675254598</v>
      </c>
      <c r="D57" s="171">
        <v>0.87830383030590398</v>
      </c>
      <c r="E57" s="171">
        <v>0.90782547734240204</v>
      </c>
      <c r="F57" s="171">
        <v>0.92827955771913295</v>
      </c>
      <c r="G57" s="171">
        <v>0.94277992906154395</v>
      </c>
      <c r="H57" s="171">
        <v>0.95366190343394597</v>
      </c>
      <c r="I57" s="171">
        <v>0.96196415547625602</v>
      </c>
      <c r="J57" s="171">
        <v>0.96827812649898404</v>
      </c>
      <c r="K57" s="171">
        <v>0.97206429567064201</v>
      </c>
      <c r="L57" s="171">
        <v>0.974414760501917</v>
      </c>
      <c r="M57" s="171">
        <v>0.97542382914755199</v>
      </c>
      <c r="N57" s="171">
        <v>0.97542382914755199</v>
      </c>
    </row>
    <row r="58" spans="1:14" s="171" customFormat="1" x14ac:dyDescent="0.2">
      <c r="A58" s="128" t="s">
        <v>2586</v>
      </c>
      <c r="B58" s="171">
        <v>0.91726783048060501</v>
      </c>
      <c r="C58" s="171">
        <v>0.92750390260593896</v>
      </c>
      <c r="D58" s="171">
        <v>0.93428698116390496</v>
      </c>
      <c r="E58" s="171">
        <v>0.94080826073174195</v>
      </c>
      <c r="F58" s="171">
        <v>0.94676108768447798</v>
      </c>
      <c r="G58" s="171">
        <v>0.95276497252441905</v>
      </c>
      <c r="H58" s="171">
        <v>0.95757232976243001</v>
      </c>
      <c r="I58" s="171">
        <v>0.96178326503547795</v>
      </c>
      <c r="J58" s="171">
        <v>0.96379909369837102</v>
      </c>
      <c r="K58" s="171">
        <v>0.96603336936205497</v>
      </c>
      <c r="L58" s="171">
        <v>0.96721381918103899</v>
      </c>
      <c r="M58" s="171">
        <v>0.96799236813788203</v>
      </c>
      <c r="N58" s="171">
        <v>0.96799236813788203</v>
      </c>
    </row>
    <row r="59" spans="1:14" s="166" customFormat="1" x14ac:dyDescent="0.2">
      <c r="A59" s="165" t="s">
        <v>787</v>
      </c>
    </row>
    <row r="60" spans="1:14" s="171" customFormat="1" x14ac:dyDescent="0.2">
      <c r="A60" s="172" t="s">
        <v>2587</v>
      </c>
      <c r="B60" s="171">
        <v>0.85860882752898704</v>
      </c>
      <c r="C60" s="171">
        <v>0.83354445519625298</v>
      </c>
      <c r="D60" s="171">
        <v>0.82026895686897505</v>
      </c>
      <c r="E60" s="171">
        <v>0.80761483020135605</v>
      </c>
      <c r="F60" s="171">
        <v>0.79533715743152</v>
      </c>
      <c r="G60" s="171">
        <v>0.80990825919610598</v>
      </c>
      <c r="H60" s="171">
        <v>0.83464089708084499</v>
      </c>
      <c r="I60" s="171">
        <v>0.84673860850336002</v>
      </c>
      <c r="J60" s="171">
        <v>0.87086269837035402</v>
      </c>
      <c r="K60" s="171">
        <v>0.88031522185736</v>
      </c>
      <c r="L60" s="171">
        <v>0.88572951047837301</v>
      </c>
      <c r="M60" s="171">
        <v>0.90297101712890704</v>
      </c>
      <c r="N60" s="171">
        <v>0.90297101712890704</v>
      </c>
    </row>
    <row r="61" spans="1:14" s="166" customFormat="1" x14ac:dyDescent="0.2">
      <c r="A61" s="165" t="s">
        <v>2588</v>
      </c>
    </row>
    <row r="62" spans="1:14" s="171" customFormat="1" x14ac:dyDescent="0.2">
      <c r="A62" s="128" t="s">
        <v>2589</v>
      </c>
    </row>
    <row r="63" spans="1:14" s="166" customFormat="1" x14ac:dyDescent="0.2">
      <c r="A63" s="165" t="s">
        <v>1837</v>
      </c>
    </row>
    <row r="64" spans="1:14" s="171" customFormat="1" x14ac:dyDescent="0.2">
      <c r="A64" s="172" t="s">
        <v>2590</v>
      </c>
    </row>
    <row r="65" spans="1:14" s="166" customFormat="1" x14ac:dyDescent="0.2">
      <c r="A65" s="186" t="s">
        <v>2591</v>
      </c>
    </row>
    <row r="66" spans="1:14" s="166" customFormat="1" x14ac:dyDescent="0.2">
      <c r="A66" s="165" t="s">
        <v>2592</v>
      </c>
    </row>
    <row r="67" spans="1:14" s="166" customFormat="1" x14ac:dyDescent="0.2">
      <c r="A67" s="165" t="s">
        <v>2593</v>
      </c>
    </row>
    <row r="68" spans="1:14" s="166" customFormat="1" x14ac:dyDescent="0.2">
      <c r="A68" s="165" t="s">
        <v>2594</v>
      </c>
    </row>
    <row r="69" spans="1:14" s="166" customFormat="1" x14ac:dyDescent="0.2">
      <c r="A69" s="165" t="s">
        <v>2595</v>
      </c>
    </row>
    <row r="70" spans="1:14" s="166" customFormat="1" x14ac:dyDescent="0.2">
      <c r="A70" s="165" t="s">
        <v>2596</v>
      </c>
    </row>
    <row r="71" spans="1:14" x14ac:dyDescent="0.2">
      <c r="A71" s="27" t="s">
        <v>2597</v>
      </c>
    </row>
    <row r="72" spans="1:14" x14ac:dyDescent="0.2">
      <c r="A72" s="27" t="s">
        <v>2598</v>
      </c>
    </row>
    <row r="73" spans="1:14" s="166" customFormat="1" x14ac:dyDescent="0.2">
      <c r="A73" s="165" t="s">
        <v>2599</v>
      </c>
    </row>
    <row r="74" spans="1:14" s="166" customFormat="1" x14ac:dyDescent="0.2">
      <c r="A74" s="165" t="s">
        <v>2600</v>
      </c>
    </row>
    <row r="75" spans="1:14" s="166" customFormat="1" x14ac:dyDescent="0.2">
      <c r="A75" s="165" t="s">
        <v>2601</v>
      </c>
    </row>
    <row r="76" spans="1:14" s="166" customFormat="1" x14ac:dyDescent="0.2">
      <c r="A76" s="165" t="s">
        <v>2602</v>
      </c>
    </row>
    <row r="77" spans="1:14" s="166" customFormat="1" x14ac:dyDescent="0.2">
      <c r="A77" s="165" t="s">
        <v>2603</v>
      </c>
    </row>
    <row r="78" spans="1:14" s="166" customFormat="1" x14ac:dyDescent="0.2">
      <c r="A78" s="165" t="s">
        <v>2604</v>
      </c>
    </row>
    <row r="79" spans="1:14" x14ac:dyDescent="0.2">
      <c r="A79" s="27" t="s">
        <v>2605</v>
      </c>
    </row>
    <row r="80" spans="1:14" s="171" customFormat="1" x14ac:dyDescent="0.2">
      <c r="A80" s="172" t="s">
        <v>2606</v>
      </c>
      <c r="B80" s="171">
        <v>0.91169679459212005</v>
      </c>
      <c r="C80" s="171">
        <v>0.919892817901246</v>
      </c>
      <c r="D80" s="171">
        <v>0.92497083064524699</v>
      </c>
      <c r="E80" s="171">
        <v>0.93038337629118095</v>
      </c>
      <c r="F80" s="171">
        <v>0.93550434025874696</v>
      </c>
      <c r="G80" s="171">
        <v>0.94264905835201696</v>
      </c>
      <c r="H80" s="171">
        <v>0.94905673685324898</v>
      </c>
      <c r="I80" s="171">
        <v>0.95431561540405496</v>
      </c>
      <c r="J80" s="171">
        <v>0.95802525723745502</v>
      </c>
      <c r="K80" s="171">
        <v>0.96108419738373296</v>
      </c>
      <c r="L80" s="171">
        <v>0.96280554526124196</v>
      </c>
      <c r="M80" s="171">
        <v>0.96409226016135496</v>
      </c>
      <c r="N80" s="171">
        <v>0.96409226016135496</v>
      </c>
    </row>
    <row r="81" spans="1:14" s="166" customFormat="1" x14ac:dyDescent="0.2">
      <c r="A81" s="165" t="s">
        <v>2607</v>
      </c>
    </row>
    <row r="82" spans="1:14" s="171" customFormat="1" x14ac:dyDescent="0.2">
      <c r="A82" s="196" t="s">
        <v>2608</v>
      </c>
      <c r="B82" s="171">
        <v>0.87272693278522995</v>
      </c>
      <c r="C82" s="171">
        <v>0.85057803089988604</v>
      </c>
      <c r="D82" s="171">
        <v>0.83832267575632602</v>
      </c>
      <c r="E82" s="171">
        <v>0.82640198714952295</v>
      </c>
      <c r="F82" s="171">
        <v>0.81521996095017002</v>
      </c>
      <c r="G82" s="171">
        <v>0.82640633802383301</v>
      </c>
      <c r="H82" s="171">
        <v>0.84739851489136597</v>
      </c>
      <c r="I82" s="171">
        <v>0.85742715508229395</v>
      </c>
      <c r="J82" s="171">
        <v>0.87786378115411301</v>
      </c>
      <c r="K82" s="171">
        <v>0.88568927569421596</v>
      </c>
      <c r="L82" s="171">
        <v>0.890038637578904</v>
      </c>
      <c r="M82" s="171">
        <v>0.90669962366886003</v>
      </c>
      <c r="N82" s="171">
        <v>0.90669962366886003</v>
      </c>
    </row>
    <row r="83" spans="1:14" s="166" customFormat="1" x14ac:dyDescent="0.2">
      <c r="A83" s="165" t="s">
        <v>2609</v>
      </c>
      <c r="B83" s="166">
        <v>0</v>
      </c>
      <c r="C83" s="166">
        <v>0</v>
      </c>
      <c r="D83" s="166">
        <v>0</v>
      </c>
      <c r="E83" s="166">
        <v>0</v>
      </c>
      <c r="F83" s="166">
        <v>0</v>
      </c>
      <c r="G83" s="166">
        <v>0</v>
      </c>
      <c r="H83" s="166">
        <v>0</v>
      </c>
      <c r="I83" s="166">
        <v>0</v>
      </c>
      <c r="J83" s="166">
        <v>0</v>
      </c>
      <c r="K83" s="166">
        <v>0</v>
      </c>
      <c r="L83" s="166">
        <v>0</v>
      </c>
      <c r="M83" s="166">
        <v>0</v>
      </c>
      <c r="N83" s="166">
        <v>0</v>
      </c>
    </row>
    <row r="84" spans="1:14" s="166" customFormat="1" x14ac:dyDescent="0.2">
      <c r="A84" s="165" t="s">
        <v>1857</v>
      </c>
    </row>
    <row r="85" spans="1:14" s="166" customFormat="1" x14ac:dyDescent="0.2">
      <c r="A85" s="195" t="s">
        <v>2610</v>
      </c>
    </row>
    <row r="86" spans="1:14" s="166" customFormat="1" x14ac:dyDescent="0.2">
      <c r="A86" s="195" t="s">
        <v>2611</v>
      </c>
    </row>
    <row r="87" spans="1:14" s="166" customFormat="1" x14ac:dyDescent="0.2">
      <c r="A87" s="165" t="s">
        <v>2612</v>
      </c>
    </row>
    <row r="88" spans="1:14" s="166" customFormat="1" x14ac:dyDescent="0.2">
      <c r="A88" s="165" t="s">
        <v>2613</v>
      </c>
    </row>
    <row r="89" spans="1:14" s="166" customFormat="1" x14ac:dyDescent="0.2">
      <c r="A89" s="165" t="s">
        <v>2614</v>
      </c>
    </row>
    <row r="90" spans="1:14" s="166" customFormat="1" x14ac:dyDescent="0.2">
      <c r="A90" s="165" t="s">
        <v>2615</v>
      </c>
    </row>
    <row r="91" spans="1:14" s="166" customFormat="1" x14ac:dyDescent="0.2">
      <c r="A91" s="165" t="s">
        <v>2616</v>
      </c>
    </row>
    <row r="92" spans="1:14" s="166" customFormat="1" x14ac:dyDescent="0.2">
      <c r="A92" s="165" t="s">
        <v>2617</v>
      </c>
    </row>
    <row r="93" spans="1:14" s="166" customFormat="1" x14ac:dyDescent="0.2">
      <c r="A93" s="165" t="s">
        <v>2618</v>
      </c>
    </row>
    <row r="94" spans="1:14" s="166" customFormat="1" x14ac:dyDescent="0.2">
      <c r="A94" s="165" t="s">
        <v>2619</v>
      </c>
    </row>
    <row r="95" spans="1:14" s="166" customFormat="1" x14ac:dyDescent="0.2">
      <c r="A95" s="165" t="s">
        <v>2620</v>
      </c>
    </row>
    <row r="96" spans="1:14" s="166" customFormat="1" x14ac:dyDescent="0.2">
      <c r="A96" s="197" t="s">
        <v>2621</v>
      </c>
    </row>
    <row r="97" spans="1:1" s="166" customFormat="1" x14ac:dyDescent="0.2">
      <c r="A97" s="165" t="s">
        <v>2622</v>
      </c>
    </row>
    <row r="98" spans="1:1" s="166" customFormat="1" x14ac:dyDescent="0.2">
      <c r="A98" s="165" t="s">
        <v>2623</v>
      </c>
    </row>
    <row r="99" spans="1:1" s="166" customFormat="1" x14ac:dyDescent="0.2">
      <c r="A99" s="195" t="s">
        <v>2624</v>
      </c>
    </row>
    <row r="100" spans="1:1" s="166" customFormat="1" x14ac:dyDescent="0.2">
      <c r="A100" s="165" t="s">
        <v>2625</v>
      </c>
    </row>
    <row r="101" spans="1:1" s="166" customFormat="1" x14ac:dyDescent="0.2">
      <c r="A101" s="165" t="s">
        <v>2626</v>
      </c>
    </row>
    <row r="102" spans="1:1" s="166" customFormat="1" x14ac:dyDescent="0.2">
      <c r="A102" s="165" t="s">
        <v>2627</v>
      </c>
    </row>
    <row r="103" spans="1:1" s="166" customFormat="1" x14ac:dyDescent="0.2">
      <c r="A103" s="165" t="s">
        <v>2628</v>
      </c>
    </row>
    <row r="104" spans="1:1" s="166" customFormat="1" x14ac:dyDescent="0.2">
      <c r="A104" s="165" t="s">
        <v>2629</v>
      </c>
    </row>
    <row r="105" spans="1:1" s="166" customFormat="1" x14ac:dyDescent="0.2">
      <c r="A105" s="165" t="s">
        <v>2630</v>
      </c>
    </row>
    <row r="106" spans="1:1" s="166" customFormat="1" x14ac:dyDescent="0.2">
      <c r="A106" s="165" t="s">
        <v>2631</v>
      </c>
    </row>
    <row r="107" spans="1:1" s="166" customFormat="1" x14ac:dyDescent="0.2">
      <c r="A107" s="165" t="s">
        <v>2632</v>
      </c>
    </row>
    <row r="108" spans="1:1" s="166" customFormat="1" x14ac:dyDescent="0.2">
      <c r="A108" s="165" t="s">
        <v>2633</v>
      </c>
    </row>
    <row r="109" spans="1:1" s="166" customFormat="1" x14ac:dyDescent="0.2">
      <c r="A109" s="165" t="s">
        <v>2634</v>
      </c>
    </row>
    <row r="110" spans="1:1" s="166" customFormat="1" x14ac:dyDescent="0.2">
      <c r="A110" s="165" t="s">
        <v>2635</v>
      </c>
    </row>
    <row r="111" spans="1:1" s="166" customFormat="1" x14ac:dyDescent="0.2">
      <c r="A111" s="165" t="s">
        <v>2636</v>
      </c>
    </row>
    <row r="112" spans="1:1" s="166" customFormat="1" x14ac:dyDescent="0.2">
      <c r="A112" s="195" t="s">
        <v>2637</v>
      </c>
    </row>
    <row r="113" spans="1:1" s="166" customFormat="1" x14ac:dyDescent="0.2">
      <c r="A113" s="165" t="s">
        <v>2638</v>
      </c>
    </row>
    <row r="114" spans="1:1" s="166" customFormat="1" x14ac:dyDescent="0.2">
      <c r="A114" s="165" t="s">
        <v>2639</v>
      </c>
    </row>
    <row r="115" spans="1:1" s="166" customFormat="1" x14ac:dyDescent="0.2">
      <c r="A115" s="165" t="s">
        <v>2640</v>
      </c>
    </row>
    <row r="116" spans="1:1" s="166" customFormat="1" x14ac:dyDescent="0.2">
      <c r="A116" s="165" t="s">
        <v>2641</v>
      </c>
    </row>
    <row r="117" spans="1:1" s="166" customFormat="1" x14ac:dyDescent="0.2">
      <c r="A117" s="165" t="s">
        <v>2642</v>
      </c>
    </row>
    <row r="118" spans="1:1" s="166" customFormat="1" x14ac:dyDescent="0.2">
      <c r="A118" s="165" t="s">
        <v>2643</v>
      </c>
    </row>
    <row r="119" spans="1:1" s="166" customFormat="1" x14ac:dyDescent="0.2">
      <c r="A119" s="165" t="s">
        <v>2644</v>
      </c>
    </row>
    <row r="120" spans="1:1" s="166" customFormat="1" x14ac:dyDescent="0.2">
      <c r="A120" s="165" t="s">
        <v>2645</v>
      </c>
    </row>
    <row r="121" spans="1:1" s="166" customFormat="1" x14ac:dyDescent="0.2">
      <c r="A121" s="165" t="s">
        <v>2646</v>
      </c>
    </row>
    <row r="122" spans="1:1" s="166" customFormat="1" x14ac:dyDescent="0.2">
      <c r="A122" s="165" t="s">
        <v>2647</v>
      </c>
    </row>
    <row r="123" spans="1:1" s="166" customFormat="1" x14ac:dyDescent="0.2">
      <c r="A123" s="165" t="s">
        <v>2648</v>
      </c>
    </row>
    <row r="124" spans="1:1" s="166" customFormat="1" x14ac:dyDescent="0.2">
      <c r="A124" s="165" t="s">
        <v>2649</v>
      </c>
    </row>
    <row r="125" spans="1:1" x14ac:dyDescent="0.2">
      <c r="A125" s="27" t="s">
        <v>2650</v>
      </c>
    </row>
    <row r="126" spans="1:1" s="166" customFormat="1" x14ac:dyDescent="0.2">
      <c r="A126" s="195" t="s">
        <v>2651</v>
      </c>
    </row>
    <row r="127" spans="1:1" s="166" customFormat="1" x14ac:dyDescent="0.2">
      <c r="A127" s="165" t="s">
        <v>2652</v>
      </c>
    </row>
    <row r="128" spans="1:1" s="166" customFormat="1" x14ac:dyDescent="0.2">
      <c r="A128" s="165" t="s">
        <v>2653</v>
      </c>
    </row>
    <row r="129" spans="1:14" s="166" customFormat="1" x14ac:dyDescent="0.2">
      <c r="A129" s="165" t="s">
        <v>2654</v>
      </c>
    </row>
    <row r="130" spans="1:14" s="166" customFormat="1" x14ac:dyDescent="0.2">
      <c r="A130" s="165" t="s">
        <v>2655</v>
      </c>
    </row>
    <row r="131" spans="1:14" s="166" customFormat="1" x14ac:dyDescent="0.2">
      <c r="A131" s="165" t="s">
        <v>2656</v>
      </c>
    </row>
    <row r="132" spans="1:14" s="166" customFormat="1" x14ac:dyDescent="0.2">
      <c r="A132" s="165" t="s">
        <v>2657</v>
      </c>
    </row>
    <row r="133" spans="1:14" s="166" customFormat="1" x14ac:dyDescent="0.2">
      <c r="A133" s="165" t="s">
        <v>2658</v>
      </c>
    </row>
    <row r="134" spans="1:14" s="166" customFormat="1" x14ac:dyDescent="0.2">
      <c r="A134" s="165" t="s">
        <v>2659</v>
      </c>
    </row>
    <row r="135" spans="1:14" s="166" customFormat="1" x14ac:dyDescent="0.2">
      <c r="A135" s="165" t="s">
        <v>2660</v>
      </c>
    </row>
    <row r="136" spans="1:14" s="166" customFormat="1" x14ac:dyDescent="0.2">
      <c r="A136" s="165" t="s">
        <v>2661</v>
      </c>
    </row>
    <row r="137" spans="1:14" s="166" customFormat="1" x14ac:dyDescent="0.2">
      <c r="A137" s="198" t="s">
        <v>2662</v>
      </c>
    </row>
    <row r="138" spans="1:14" s="166" customFormat="1" x14ac:dyDescent="0.2">
      <c r="A138" s="199" t="s">
        <v>2663</v>
      </c>
    </row>
    <row r="139" spans="1:14" s="166" customFormat="1" x14ac:dyDescent="0.2">
      <c r="A139" s="165" t="s">
        <v>2664</v>
      </c>
    </row>
    <row r="140" spans="1:14" x14ac:dyDescent="0.2">
      <c r="A140" s="27" t="s">
        <v>2665</v>
      </c>
    </row>
    <row r="141" spans="1:14" x14ac:dyDescent="0.2">
      <c r="A141" s="27" t="s">
        <v>2666</v>
      </c>
    </row>
    <row r="142" spans="1:14" s="171" customFormat="1" ht="10.8" thickBot="1" x14ac:dyDescent="0.25">
      <c r="A142" s="200" t="s">
        <v>2667</v>
      </c>
      <c r="B142" s="171">
        <v>0</v>
      </c>
      <c r="C142" s="171">
        <v>0</v>
      </c>
      <c r="D142" s="171">
        <v>0</v>
      </c>
      <c r="E142" s="171">
        <v>0</v>
      </c>
      <c r="F142" s="171">
        <v>0</v>
      </c>
      <c r="G142" s="171">
        <v>0</v>
      </c>
      <c r="H142" s="171">
        <v>0</v>
      </c>
      <c r="I142" s="171">
        <v>0</v>
      </c>
      <c r="J142" s="171">
        <v>0</v>
      </c>
      <c r="K142" s="171">
        <v>0</v>
      </c>
      <c r="L142" s="171">
        <v>0</v>
      </c>
      <c r="M142" s="171">
        <v>0</v>
      </c>
      <c r="N142" s="171">
        <v>0</v>
      </c>
    </row>
    <row r="143" spans="1:14" x14ac:dyDescent="0.2">
      <c r="A143" s="27" t="s">
        <v>2668</v>
      </c>
    </row>
    <row r="144" spans="1:14" x14ac:dyDescent="0.2">
      <c r="A144" s="27" t="s">
        <v>2669</v>
      </c>
    </row>
    <row r="145" spans="1:14" x14ac:dyDescent="0.2">
      <c r="A145" s="27" t="s">
        <v>1391</v>
      </c>
    </row>
    <row r="146" spans="1:14" x14ac:dyDescent="0.2">
      <c r="A146" s="27" t="s">
        <v>2670</v>
      </c>
    </row>
    <row r="147" spans="1:14" x14ac:dyDescent="0.2">
      <c r="A147" s="27" t="s">
        <v>2671</v>
      </c>
    </row>
    <row r="148" spans="1:14" x14ac:dyDescent="0.2">
      <c r="A148" s="27" t="s">
        <v>2672</v>
      </c>
    </row>
    <row r="149" spans="1:14" x14ac:dyDescent="0.2">
      <c r="A149" s="27" t="s">
        <v>2673</v>
      </c>
    </row>
    <row r="150" spans="1:14" x14ac:dyDescent="0.2">
      <c r="A150" s="27" t="s">
        <v>2674</v>
      </c>
    </row>
    <row r="151" spans="1:14" x14ac:dyDescent="0.2">
      <c r="A151" s="27" t="s">
        <v>2675</v>
      </c>
    </row>
    <row r="152" spans="1:14" x14ac:dyDescent="0.2">
      <c r="A152" s="27" t="s">
        <v>2676</v>
      </c>
    </row>
    <row r="153" spans="1:14" x14ac:dyDescent="0.2">
      <c r="A153" s="27" t="s">
        <v>4579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s="171" customFormat="1" x14ac:dyDescent="0.2">
      <c r="A154" s="128" t="s">
        <v>4580</v>
      </c>
      <c r="B154" s="171">
        <v>0</v>
      </c>
      <c r="C154" s="171">
        <v>0</v>
      </c>
      <c r="D154" s="171">
        <v>0</v>
      </c>
      <c r="E154" s="171">
        <v>0</v>
      </c>
      <c r="F154" s="171">
        <v>0</v>
      </c>
      <c r="G154" s="171">
        <v>0</v>
      </c>
      <c r="H154" s="171">
        <v>0</v>
      </c>
      <c r="I154" s="171">
        <v>0</v>
      </c>
      <c r="J154" s="171">
        <v>0</v>
      </c>
      <c r="K154" s="171">
        <v>0</v>
      </c>
      <c r="L154" s="171">
        <v>0</v>
      </c>
      <c r="M154" s="171">
        <v>0</v>
      </c>
      <c r="N154" s="171">
        <v>0</v>
      </c>
    </row>
    <row r="155" spans="1:14" s="171" customFormat="1" x14ac:dyDescent="0.2">
      <c r="A155" s="128" t="s">
        <v>4581</v>
      </c>
      <c r="B155" s="171">
        <v>0</v>
      </c>
      <c r="C155" s="171">
        <v>0</v>
      </c>
      <c r="D155" s="171">
        <v>0</v>
      </c>
      <c r="E155" s="171">
        <v>0</v>
      </c>
      <c r="F155" s="171">
        <v>0</v>
      </c>
      <c r="G155" s="171">
        <v>0</v>
      </c>
      <c r="H155" s="171">
        <v>0</v>
      </c>
      <c r="I155" s="171">
        <v>0</v>
      </c>
      <c r="J155" s="171">
        <v>0</v>
      </c>
      <c r="K155" s="171">
        <v>0</v>
      </c>
      <c r="L155" s="171">
        <v>0</v>
      </c>
      <c r="M155" s="171">
        <v>0</v>
      </c>
      <c r="N155" s="171">
        <v>0</v>
      </c>
    </row>
    <row r="156" spans="1:14" x14ac:dyDescent="0.2">
      <c r="A156" s="27" t="s">
        <v>4582</v>
      </c>
    </row>
    <row r="157" spans="1:14" x14ac:dyDescent="0.2">
      <c r="A157" s="27" t="s">
        <v>4583</v>
      </c>
    </row>
    <row r="158" spans="1:14" s="171" customFormat="1" x14ac:dyDescent="0.2">
      <c r="A158" s="128" t="s">
        <v>4584</v>
      </c>
      <c r="B158" s="171">
        <v>0</v>
      </c>
      <c r="C158" s="171">
        <v>0</v>
      </c>
      <c r="D158" s="171">
        <v>0</v>
      </c>
      <c r="E158" s="171">
        <v>0</v>
      </c>
      <c r="F158" s="171">
        <v>0</v>
      </c>
      <c r="G158" s="171">
        <v>0</v>
      </c>
      <c r="H158" s="171">
        <v>0</v>
      </c>
      <c r="I158" s="171">
        <v>0</v>
      </c>
      <c r="J158" s="171">
        <v>0</v>
      </c>
      <c r="K158" s="171">
        <v>0</v>
      </c>
      <c r="L158" s="171">
        <v>0</v>
      </c>
      <c r="M158" s="171">
        <v>0</v>
      </c>
      <c r="N158" s="171">
        <v>0</v>
      </c>
    </row>
    <row r="159" spans="1:14" x14ac:dyDescent="0.2">
      <c r="A159" s="27" t="s">
        <v>4585</v>
      </c>
    </row>
    <row r="160" spans="1:14" ht="10.8" thickBot="1" x14ac:dyDescent="0.25">
      <c r="A160" s="170" t="s">
        <v>4586</v>
      </c>
    </row>
    <row r="161" spans="1:14" x14ac:dyDescent="0.2">
      <c r="A161" s="27" t="s">
        <v>4587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</row>
    <row r="162" spans="1:14" x14ac:dyDescent="0.2">
      <c r="A162" s="27" t="s">
        <v>4588</v>
      </c>
    </row>
    <row r="163" spans="1:14" x14ac:dyDescent="0.2">
      <c r="A163" s="27" t="s">
        <v>4589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</row>
    <row r="164" spans="1:14" x14ac:dyDescent="0.2">
      <c r="A164" s="27" t="s">
        <v>4590</v>
      </c>
    </row>
    <row r="165" spans="1:14" x14ac:dyDescent="0.2">
      <c r="A165" s="27" t="s">
        <v>4591</v>
      </c>
    </row>
    <row r="166" spans="1:14" x14ac:dyDescent="0.2">
      <c r="A166" s="27" t="s">
        <v>2690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4592</v>
      </c>
    </row>
    <row r="168" spans="1:14" s="171" customFormat="1" x14ac:dyDescent="0.2">
      <c r="A168" s="128" t="s">
        <v>2692</v>
      </c>
      <c r="B168" s="171">
        <v>0</v>
      </c>
      <c r="C168" s="171">
        <v>0</v>
      </c>
      <c r="D168" s="171">
        <v>0</v>
      </c>
      <c r="E168" s="171">
        <v>0</v>
      </c>
      <c r="F168" s="171">
        <v>0</v>
      </c>
      <c r="G168" s="171">
        <v>0</v>
      </c>
      <c r="H168" s="171">
        <v>0</v>
      </c>
      <c r="I168" s="171">
        <v>0</v>
      </c>
      <c r="J168" s="171">
        <v>0</v>
      </c>
      <c r="K168" s="171">
        <v>0</v>
      </c>
      <c r="L168" s="171">
        <v>0</v>
      </c>
      <c r="M168" s="171">
        <v>0</v>
      </c>
      <c r="N168" s="171">
        <v>0</v>
      </c>
    </row>
    <row r="169" spans="1:14" x14ac:dyDescent="0.2">
      <c r="A169" s="27" t="s">
        <v>4593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</row>
    <row r="170" spans="1:14" x14ac:dyDescent="0.2">
      <c r="A170" s="27" t="s">
        <v>4594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</row>
    <row r="171" spans="1:14" x14ac:dyDescent="0.2">
      <c r="A171" s="27" t="s">
        <v>1417</v>
      </c>
    </row>
    <row r="172" spans="1:14" x14ac:dyDescent="0.2">
      <c r="A172" s="190" t="s">
        <v>4595</v>
      </c>
    </row>
    <row r="173" spans="1:14" x14ac:dyDescent="0.2">
      <c r="A173" s="27" t="s">
        <v>4596</v>
      </c>
    </row>
    <row r="174" spans="1:14" x14ac:dyDescent="0.2">
      <c r="A174" s="27" t="s">
        <v>4597</v>
      </c>
    </row>
    <row r="175" spans="1:14" s="171" customFormat="1" x14ac:dyDescent="0.2">
      <c r="A175" s="128" t="s">
        <v>4598</v>
      </c>
      <c r="B175" s="171">
        <v>0</v>
      </c>
      <c r="C175" s="171">
        <v>0</v>
      </c>
      <c r="D175" s="171">
        <v>0</v>
      </c>
      <c r="E175" s="171">
        <v>0</v>
      </c>
      <c r="F175" s="171">
        <v>0</v>
      </c>
      <c r="G175" s="171">
        <v>0</v>
      </c>
      <c r="H175" s="171">
        <v>0</v>
      </c>
      <c r="I175" s="171">
        <v>0</v>
      </c>
      <c r="J175" s="171">
        <v>0</v>
      </c>
      <c r="K175" s="171">
        <v>0</v>
      </c>
      <c r="L175" s="171">
        <v>0</v>
      </c>
      <c r="M175" s="171">
        <v>0</v>
      </c>
      <c r="N175" s="171">
        <v>0</v>
      </c>
    </row>
    <row r="176" spans="1:14" x14ac:dyDescent="0.2">
      <c r="A176" s="27" t="s">
        <v>4599</v>
      </c>
    </row>
    <row r="177" spans="1:14" x14ac:dyDescent="0.2">
      <c r="A177" s="27" t="s">
        <v>4600</v>
      </c>
    </row>
    <row r="178" spans="1:14" x14ac:dyDescent="0.2">
      <c r="A178" s="27" t="s">
        <v>4601</v>
      </c>
    </row>
    <row r="179" spans="1:14" x14ac:dyDescent="0.2">
      <c r="A179" s="27" t="s">
        <v>4602</v>
      </c>
    </row>
    <row r="180" spans="1:14" x14ac:dyDescent="0.2">
      <c r="A180" s="27" t="s">
        <v>4603</v>
      </c>
    </row>
    <row r="181" spans="1:14" x14ac:dyDescent="0.2">
      <c r="A181" s="27" t="s">
        <v>2704</v>
      </c>
    </row>
    <row r="182" spans="1:14" x14ac:dyDescent="0.2">
      <c r="A182" s="27" t="s">
        <v>4604</v>
      </c>
    </row>
    <row r="183" spans="1:14" x14ac:dyDescent="0.2">
      <c r="A183" s="27" t="s">
        <v>4605</v>
      </c>
    </row>
    <row r="184" spans="1:14" x14ac:dyDescent="0.2">
      <c r="A184" s="27" t="s">
        <v>2972</v>
      </c>
    </row>
    <row r="185" spans="1:14" x14ac:dyDescent="0.2">
      <c r="A185" s="27" t="s">
        <v>4606</v>
      </c>
    </row>
    <row r="186" spans="1:14" s="171" customFormat="1" ht="10.8" thickBot="1" x14ac:dyDescent="0.25">
      <c r="A186" s="200" t="s">
        <v>4607</v>
      </c>
      <c r="B186" s="171">
        <v>0</v>
      </c>
      <c r="C186" s="171">
        <v>0</v>
      </c>
      <c r="D186" s="171">
        <v>0</v>
      </c>
      <c r="E186" s="171">
        <v>0</v>
      </c>
      <c r="F186" s="171">
        <v>0</v>
      </c>
      <c r="G186" s="171">
        <v>0</v>
      </c>
      <c r="H186" s="171">
        <v>0</v>
      </c>
      <c r="I186" s="171">
        <v>0</v>
      </c>
      <c r="J186" s="171">
        <v>0</v>
      </c>
      <c r="K186" s="171">
        <v>0</v>
      </c>
      <c r="L186" s="171">
        <v>0</v>
      </c>
      <c r="M186" s="171">
        <v>0</v>
      </c>
      <c r="N186" s="171">
        <v>0</v>
      </c>
    </row>
    <row r="187" spans="1:14" x14ac:dyDescent="0.2">
      <c r="A187" s="27" t="s">
        <v>4608</v>
      </c>
    </row>
    <row r="188" spans="1:14" x14ac:dyDescent="0.2">
      <c r="A188" s="27" t="s">
        <v>4609</v>
      </c>
    </row>
    <row r="189" spans="1:14" x14ac:dyDescent="0.2">
      <c r="A189" s="27" t="s">
        <v>4610</v>
      </c>
    </row>
    <row r="190" spans="1:14" x14ac:dyDescent="0.2">
      <c r="A190" s="27" t="s">
        <v>4611</v>
      </c>
    </row>
    <row r="191" spans="1:14" x14ac:dyDescent="0.2">
      <c r="A191" s="27" t="s">
        <v>4612</v>
      </c>
    </row>
    <row r="192" spans="1:14" x14ac:dyDescent="0.2">
      <c r="A192" s="27" t="s">
        <v>4613</v>
      </c>
    </row>
    <row r="193" spans="1:1" x14ac:dyDescent="0.2">
      <c r="A193" s="27" t="s">
        <v>4614</v>
      </c>
    </row>
    <row r="194" spans="1:1" x14ac:dyDescent="0.2">
      <c r="A194" s="27" t="s">
        <v>4615</v>
      </c>
    </row>
    <row r="195" spans="1:1" x14ac:dyDescent="0.2">
      <c r="A195" s="27" t="s">
        <v>4616</v>
      </c>
    </row>
    <row r="196" spans="1:1" x14ac:dyDescent="0.2">
      <c r="A196" s="27" t="s">
        <v>4617</v>
      </c>
    </row>
    <row r="197" spans="1:1" x14ac:dyDescent="0.2">
      <c r="A197" s="27" t="s">
        <v>4618</v>
      </c>
    </row>
    <row r="198" spans="1:1" x14ac:dyDescent="0.2">
      <c r="A198" s="27" t="s">
        <v>4619</v>
      </c>
    </row>
    <row r="199" spans="1:1" x14ac:dyDescent="0.2">
      <c r="A199" s="27" t="s">
        <v>4620</v>
      </c>
    </row>
    <row r="200" spans="1:1" x14ac:dyDescent="0.2">
      <c r="A200" s="27" t="s">
        <v>4621</v>
      </c>
    </row>
    <row r="201" spans="1:1" ht="10.8" thickBot="1" x14ac:dyDescent="0.25">
      <c r="A201" s="170" t="s">
        <v>4622</v>
      </c>
    </row>
    <row r="202" spans="1:1" x14ac:dyDescent="0.2">
      <c r="A202" s="27" t="s">
        <v>4623</v>
      </c>
    </row>
    <row r="203" spans="1:1" x14ac:dyDescent="0.2">
      <c r="A203" s="27" t="s">
        <v>4624</v>
      </c>
    </row>
    <row r="204" spans="1:1" x14ac:dyDescent="0.2">
      <c r="A204" s="27" t="s">
        <v>4625</v>
      </c>
    </row>
    <row r="205" spans="1:1" x14ac:dyDescent="0.2">
      <c r="A205" s="27" t="s">
        <v>4626</v>
      </c>
    </row>
    <row r="206" spans="1:1" x14ac:dyDescent="0.2">
      <c r="A206" s="27" t="s">
        <v>4627</v>
      </c>
    </row>
    <row r="207" spans="1:1" x14ac:dyDescent="0.2">
      <c r="A207" s="27" t="s">
        <v>4628</v>
      </c>
    </row>
    <row r="208" spans="1:1" x14ac:dyDescent="0.2">
      <c r="A208" s="192" t="s">
        <v>4629</v>
      </c>
    </row>
    <row r="209" spans="1:1" x14ac:dyDescent="0.2">
      <c r="A209" s="27" t="s">
        <v>4630</v>
      </c>
    </row>
    <row r="210" spans="1:1" x14ac:dyDescent="0.2">
      <c r="A210" s="27" t="s">
        <v>4631</v>
      </c>
    </row>
    <row r="211" spans="1:1" x14ac:dyDescent="0.2">
      <c r="A211" s="27" t="s">
        <v>4632</v>
      </c>
    </row>
    <row r="212" spans="1:1" x14ac:dyDescent="0.2">
      <c r="A212" s="27" t="s">
        <v>4633</v>
      </c>
    </row>
    <row r="213" spans="1:1" x14ac:dyDescent="0.2">
      <c r="A213" s="27" t="s">
        <v>4634</v>
      </c>
    </row>
    <row r="214" spans="1:1" x14ac:dyDescent="0.2">
      <c r="A214" s="27" t="s">
        <v>4635</v>
      </c>
    </row>
    <row r="215" spans="1:1" x14ac:dyDescent="0.2">
      <c r="A215" s="27" t="s">
        <v>4636</v>
      </c>
    </row>
    <row r="216" spans="1:1" x14ac:dyDescent="0.2">
      <c r="A216" s="27" t="s">
        <v>4637</v>
      </c>
    </row>
    <row r="217" spans="1:1" x14ac:dyDescent="0.2">
      <c r="A217" s="27" t="s">
        <v>4638</v>
      </c>
    </row>
    <row r="218" spans="1:1" x14ac:dyDescent="0.2">
      <c r="A218" s="27" t="s">
        <v>4639</v>
      </c>
    </row>
    <row r="219" spans="1:1" x14ac:dyDescent="0.2">
      <c r="A219" s="27" t="s">
        <v>4640</v>
      </c>
    </row>
    <row r="220" spans="1:1" x14ac:dyDescent="0.2">
      <c r="A220" s="27" t="s">
        <v>3504</v>
      </c>
    </row>
    <row r="221" spans="1:1" x14ac:dyDescent="0.2">
      <c r="A221" s="27" t="s">
        <v>4641</v>
      </c>
    </row>
    <row r="222" spans="1:1" x14ac:dyDescent="0.2">
      <c r="A222" s="27" t="s">
        <v>4642</v>
      </c>
    </row>
    <row r="223" spans="1:1" x14ac:dyDescent="0.2">
      <c r="A223" s="27" t="s">
        <v>2743</v>
      </c>
    </row>
    <row r="224" spans="1:1" x14ac:dyDescent="0.2">
      <c r="A224" s="27" t="s">
        <v>2744</v>
      </c>
    </row>
    <row r="225" spans="1:14" x14ac:dyDescent="0.2">
      <c r="A225" s="27" t="s">
        <v>4643</v>
      </c>
    </row>
    <row r="226" spans="1:14" x14ac:dyDescent="0.2">
      <c r="A226" s="27" t="s">
        <v>4644</v>
      </c>
    </row>
    <row r="227" spans="1:14" x14ac:dyDescent="0.2">
      <c r="A227" s="27" t="s">
        <v>2747</v>
      </c>
    </row>
    <row r="228" spans="1:14" x14ac:dyDescent="0.2">
      <c r="A228" s="27" t="s">
        <v>2748</v>
      </c>
    </row>
    <row r="229" spans="1:14" x14ac:dyDescent="0.2">
      <c r="A229" s="27" t="s">
        <v>4645</v>
      </c>
    </row>
    <row r="230" spans="1:14" x14ac:dyDescent="0.2">
      <c r="A230" s="27" t="s">
        <v>4646</v>
      </c>
    </row>
    <row r="231" spans="1:14" x14ac:dyDescent="0.2">
      <c r="A231" s="27" t="s">
        <v>4647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</row>
    <row r="232" spans="1:14" x14ac:dyDescent="0.2">
      <c r="A232" s="27" t="s">
        <v>4648</v>
      </c>
    </row>
    <row r="233" spans="1:14" x14ac:dyDescent="0.2">
      <c r="A233" s="27" t="s">
        <v>3517</v>
      </c>
    </row>
    <row r="234" spans="1:14" x14ac:dyDescent="0.2">
      <c r="A234" s="27" t="s">
        <v>4649</v>
      </c>
    </row>
    <row r="235" spans="1:14" x14ac:dyDescent="0.2">
      <c r="A235" s="27" t="s">
        <v>4650</v>
      </c>
    </row>
    <row r="236" spans="1:14" x14ac:dyDescent="0.2">
      <c r="A236" s="27" t="s">
        <v>2756</v>
      </c>
    </row>
    <row r="237" spans="1:14" x14ac:dyDescent="0.2">
      <c r="A237" s="27" t="s">
        <v>1482</v>
      </c>
    </row>
    <row r="238" spans="1:14" x14ac:dyDescent="0.2">
      <c r="A238" s="27" t="s">
        <v>4651</v>
      </c>
    </row>
    <row r="239" spans="1:14" x14ac:dyDescent="0.2">
      <c r="A239" s="27" t="s">
        <v>4652</v>
      </c>
    </row>
    <row r="240" spans="1:14" x14ac:dyDescent="0.2">
      <c r="A240" s="27" t="s">
        <v>4653</v>
      </c>
    </row>
    <row r="241" spans="1:1" x14ac:dyDescent="0.2">
      <c r="A241" s="27" t="s">
        <v>4654</v>
      </c>
    </row>
    <row r="242" spans="1:1" x14ac:dyDescent="0.2">
      <c r="A242" s="27" t="s">
        <v>4655</v>
      </c>
    </row>
    <row r="243" spans="1:1" x14ac:dyDescent="0.2">
      <c r="A243" s="27" t="s">
        <v>4656</v>
      </c>
    </row>
    <row r="244" spans="1:1" x14ac:dyDescent="0.2">
      <c r="A244" s="27" t="s">
        <v>4657</v>
      </c>
    </row>
    <row r="245" spans="1:1" x14ac:dyDescent="0.2">
      <c r="A245" s="27" t="s">
        <v>4658</v>
      </c>
    </row>
    <row r="246" spans="1:1" x14ac:dyDescent="0.2">
      <c r="A246" s="27" t="s">
        <v>4659</v>
      </c>
    </row>
    <row r="247" spans="1:1" x14ac:dyDescent="0.2">
      <c r="A247" s="27" t="s">
        <v>4660</v>
      </c>
    </row>
    <row r="248" spans="1:1" x14ac:dyDescent="0.2">
      <c r="A248" s="27" t="s">
        <v>4661</v>
      </c>
    </row>
    <row r="249" spans="1:1" x14ac:dyDescent="0.2">
      <c r="A249" s="27" t="s">
        <v>4662</v>
      </c>
    </row>
    <row r="250" spans="1:1" x14ac:dyDescent="0.2">
      <c r="A250" s="27" t="s">
        <v>4663</v>
      </c>
    </row>
    <row r="251" spans="1:1" x14ac:dyDescent="0.2">
      <c r="A251" s="27" t="s">
        <v>2770</v>
      </c>
    </row>
    <row r="252" spans="1:1" x14ac:dyDescent="0.2">
      <c r="A252" s="27" t="s">
        <v>4664</v>
      </c>
    </row>
    <row r="253" spans="1:1" x14ac:dyDescent="0.2">
      <c r="A253" s="27" t="s">
        <v>4665</v>
      </c>
    </row>
    <row r="254" spans="1:1" x14ac:dyDescent="0.2">
      <c r="A254" s="27" t="s">
        <v>4666</v>
      </c>
    </row>
    <row r="255" spans="1:1" x14ac:dyDescent="0.2">
      <c r="A255" s="27" t="s">
        <v>2774</v>
      </c>
    </row>
    <row r="256" spans="1:1" x14ac:dyDescent="0.2">
      <c r="A256" s="27" t="s">
        <v>4667</v>
      </c>
    </row>
    <row r="257" spans="1:1" x14ac:dyDescent="0.2">
      <c r="A257" s="27" t="s">
        <v>4668</v>
      </c>
    </row>
    <row r="258" spans="1:1" x14ac:dyDescent="0.2">
      <c r="A258" s="27" t="s">
        <v>4669</v>
      </c>
    </row>
    <row r="259" spans="1:1" x14ac:dyDescent="0.2">
      <c r="A259" s="27" t="s">
        <v>4670</v>
      </c>
    </row>
    <row r="260" spans="1:1" x14ac:dyDescent="0.2">
      <c r="A260" s="27" t="s">
        <v>4671</v>
      </c>
    </row>
    <row r="261" spans="1:1" x14ac:dyDescent="0.2">
      <c r="A261" s="27" t="s">
        <v>4672</v>
      </c>
    </row>
    <row r="262" spans="1:1" x14ac:dyDescent="0.2">
      <c r="A262" s="27" t="s">
        <v>4673</v>
      </c>
    </row>
    <row r="263" spans="1:1" x14ac:dyDescent="0.2">
      <c r="A263" s="27" t="s">
        <v>2782</v>
      </c>
    </row>
    <row r="264" spans="1:1" x14ac:dyDescent="0.2">
      <c r="A264" s="27" t="s">
        <v>2783</v>
      </c>
    </row>
    <row r="265" spans="1:1" x14ac:dyDescent="0.2">
      <c r="A265" s="27" t="s">
        <v>4674</v>
      </c>
    </row>
    <row r="266" spans="1:1" x14ac:dyDescent="0.2">
      <c r="A266" s="27" t="s">
        <v>4675</v>
      </c>
    </row>
    <row r="267" spans="1:1" x14ac:dyDescent="0.2">
      <c r="A267" s="27" t="s">
        <v>2786</v>
      </c>
    </row>
    <row r="268" spans="1:1" x14ac:dyDescent="0.2">
      <c r="A268" s="27" t="s">
        <v>2787</v>
      </c>
    </row>
    <row r="269" spans="1:1" x14ac:dyDescent="0.2">
      <c r="A269" s="27" t="s">
        <v>4676</v>
      </c>
    </row>
    <row r="270" spans="1:1" x14ac:dyDescent="0.2">
      <c r="A270" s="27" t="s">
        <v>4677</v>
      </c>
    </row>
    <row r="271" spans="1:1" x14ac:dyDescent="0.2">
      <c r="A271" s="27" t="s">
        <v>4678</v>
      </c>
    </row>
    <row r="272" spans="1:1" x14ac:dyDescent="0.2">
      <c r="A272" s="27" t="s">
        <v>4679</v>
      </c>
    </row>
    <row r="273" spans="1:14" x14ac:dyDescent="0.2">
      <c r="A273" s="27" t="s">
        <v>4680</v>
      </c>
    </row>
    <row r="274" spans="1:14" x14ac:dyDescent="0.2">
      <c r="A274" s="27" t="s">
        <v>4681</v>
      </c>
    </row>
    <row r="275" spans="1:14" x14ac:dyDescent="0.2">
      <c r="A275" s="27" t="s">
        <v>1520</v>
      </c>
    </row>
    <row r="276" spans="1:14" x14ac:dyDescent="0.2">
      <c r="A276" s="27" t="s">
        <v>4682</v>
      </c>
    </row>
    <row r="277" spans="1:14" x14ac:dyDescent="0.2">
      <c r="A277" s="27" t="s">
        <v>3064</v>
      </c>
    </row>
    <row r="278" spans="1:14" s="171" customFormat="1" ht="10.8" thickBot="1" x14ac:dyDescent="0.25">
      <c r="A278" s="202" t="s">
        <v>4683</v>
      </c>
      <c r="B278" s="171">
        <v>0</v>
      </c>
      <c r="C278" s="171">
        <v>0</v>
      </c>
      <c r="D278" s="171">
        <v>0</v>
      </c>
      <c r="E278" s="171">
        <v>0</v>
      </c>
      <c r="F278" s="171">
        <v>0</v>
      </c>
      <c r="G278" s="171">
        <v>0</v>
      </c>
      <c r="H278" s="171">
        <v>0</v>
      </c>
      <c r="I278" s="171">
        <v>0</v>
      </c>
      <c r="J278" s="171">
        <v>0</v>
      </c>
      <c r="K278" s="171">
        <v>0</v>
      </c>
      <c r="L278" s="171">
        <v>0</v>
      </c>
      <c r="M278" s="171">
        <v>0</v>
      </c>
      <c r="N278" s="171">
        <v>0</v>
      </c>
    </row>
    <row r="279" spans="1:14" x14ac:dyDescent="0.2">
      <c r="A279" s="27" t="s">
        <v>4684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</row>
    <row r="280" spans="1:14" x14ac:dyDescent="0.2">
      <c r="A280" s="27" t="s">
        <v>4685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</row>
    <row r="281" spans="1:14" x14ac:dyDescent="0.2">
      <c r="A281" s="27" t="s">
        <v>4686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</row>
    <row r="282" spans="1:14" x14ac:dyDescent="0.2">
      <c r="A282" s="27" t="s">
        <v>4687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</row>
    <row r="283" spans="1:14" x14ac:dyDescent="0.2">
      <c r="A283" s="27" t="s">
        <v>4688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</row>
    <row r="284" spans="1:14" x14ac:dyDescent="0.2">
      <c r="A284" s="27" t="s">
        <v>4689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</row>
    <row r="285" spans="1:14" x14ac:dyDescent="0.2">
      <c r="A285" s="27" t="s">
        <v>4690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</row>
    <row r="286" spans="1:14" x14ac:dyDescent="0.2">
      <c r="A286" s="27" t="s">
        <v>4691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</row>
    <row r="287" spans="1:14" x14ac:dyDescent="0.2">
      <c r="A287" s="27" t="s">
        <v>4692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</row>
    <row r="288" spans="1:14" x14ac:dyDescent="0.2">
      <c r="A288" s="27" t="s">
        <v>4693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</row>
    <row r="289" spans="1:14" x14ac:dyDescent="0.2">
      <c r="A289" s="27" t="s">
        <v>4694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4695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4696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4697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4698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</row>
    <row r="294" spans="1:14" x14ac:dyDescent="0.2">
      <c r="A294" s="27" t="s">
        <v>4699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4700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4701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4702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</row>
    <row r="298" spans="1:14" x14ac:dyDescent="0.2">
      <c r="A298" s="27" t="s">
        <v>4703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</row>
    <row r="299" spans="1:14" s="171" customFormat="1" x14ac:dyDescent="0.2">
      <c r="A299" s="128" t="s">
        <v>4704</v>
      </c>
      <c r="B299" s="171">
        <v>0</v>
      </c>
      <c r="C299" s="171">
        <v>0</v>
      </c>
      <c r="D299" s="171">
        <v>0</v>
      </c>
      <c r="E299" s="171">
        <v>0</v>
      </c>
      <c r="F299" s="171">
        <v>0</v>
      </c>
      <c r="G299" s="171">
        <v>0</v>
      </c>
      <c r="H299" s="171">
        <v>0</v>
      </c>
      <c r="I299" s="171">
        <v>0</v>
      </c>
      <c r="J299" s="171">
        <v>0</v>
      </c>
      <c r="K299" s="171">
        <v>0</v>
      </c>
      <c r="L299" s="171">
        <v>0</v>
      </c>
      <c r="M299" s="171">
        <v>0</v>
      </c>
      <c r="N299" s="171">
        <v>0</v>
      </c>
    </row>
    <row r="300" spans="1:14" s="171" customFormat="1" x14ac:dyDescent="0.2">
      <c r="A300" s="128" t="s">
        <v>4705</v>
      </c>
      <c r="B300" s="171">
        <v>0</v>
      </c>
      <c r="C300" s="171">
        <v>0</v>
      </c>
      <c r="D300" s="171">
        <v>0</v>
      </c>
      <c r="E300" s="171">
        <v>0</v>
      </c>
      <c r="F300" s="171">
        <v>0</v>
      </c>
      <c r="G300" s="171">
        <v>0</v>
      </c>
      <c r="H300" s="171">
        <v>0</v>
      </c>
      <c r="I300" s="171">
        <v>0</v>
      </c>
      <c r="J300" s="171">
        <v>0</v>
      </c>
      <c r="K300" s="171">
        <v>0</v>
      </c>
      <c r="L300" s="171">
        <v>0</v>
      </c>
      <c r="M300" s="171">
        <v>0</v>
      </c>
      <c r="N300" s="171">
        <v>0</v>
      </c>
    </row>
    <row r="301" spans="1:14" s="171" customFormat="1" x14ac:dyDescent="0.2">
      <c r="A301" s="128" t="s">
        <v>4706</v>
      </c>
      <c r="B301" s="171">
        <v>0</v>
      </c>
      <c r="C301" s="171">
        <v>0</v>
      </c>
      <c r="D301" s="171">
        <v>0</v>
      </c>
      <c r="E301" s="171">
        <v>0</v>
      </c>
      <c r="F301" s="171">
        <v>0</v>
      </c>
      <c r="G301" s="171">
        <v>0</v>
      </c>
      <c r="H301" s="171">
        <v>0</v>
      </c>
      <c r="I301" s="171">
        <v>0</v>
      </c>
      <c r="J301" s="171">
        <v>0</v>
      </c>
      <c r="K301" s="171">
        <v>0</v>
      </c>
      <c r="L301" s="171">
        <v>0</v>
      </c>
      <c r="M301" s="171">
        <v>0</v>
      </c>
      <c r="N301" s="171">
        <v>0</v>
      </c>
    </row>
    <row r="302" spans="1:14" x14ac:dyDescent="0.2">
      <c r="A302" s="27" t="s">
        <v>4707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</row>
    <row r="303" spans="1:14" x14ac:dyDescent="0.2">
      <c r="A303" s="27" t="s">
        <v>4708</v>
      </c>
    </row>
    <row r="304" spans="1:14" x14ac:dyDescent="0.2">
      <c r="A304" s="27" t="s">
        <v>4709</v>
      </c>
    </row>
    <row r="305" spans="1:1" x14ac:dyDescent="0.2">
      <c r="A305" s="27" t="s">
        <v>1032</v>
      </c>
    </row>
    <row r="306" spans="1:1" x14ac:dyDescent="0.2">
      <c r="A306" s="27" t="s">
        <v>4710</v>
      </c>
    </row>
    <row r="307" spans="1:1" x14ac:dyDescent="0.2">
      <c r="A307" s="27" t="s">
        <v>2825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3FA3-471A-4131-9CE2-7CD4FEF4BABF}">
  <sheetPr>
    <tabColor theme="7"/>
  </sheetPr>
  <dimension ref="A1:N307"/>
  <sheetViews>
    <sheetView tabSelected="1" workbookViewId="0">
      <selection activeCell="E16" sqref="E16"/>
    </sheetView>
  </sheetViews>
  <sheetFormatPr defaultColWidth="9.109375" defaultRowHeight="10.199999999999999" x14ac:dyDescent="0.2"/>
  <cols>
    <col min="1" max="1" width="30.6640625" style="27" customWidth="1"/>
    <col min="2" max="14" width="10.6640625" style="164" customWidth="1"/>
    <col min="15" max="16384" width="9.109375" style="164"/>
  </cols>
  <sheetData>
    <row r="1" spans="1:14" s="163" customFormat="1" x14ac:dyDescent="0.2">
      <c r="A1" s="162"/>
    </row>
    <row r="2" spans="1:14" s="163" customFormat="1" x14ac:dyDescent="0.2">
      <c r="A2" s="162" t="s">
        <v>2829</v>
      </c>
      <c r="B2" s="163" t="s">
        <v>2830</v>
      </c>
      <c r="C2" s="163" t="s">
        <v>2831</v>
      </c>
      <c r="D2" s="163" t="s">
        <v>2832</v>
      </c>
      <c r="E2" s="163" t="s">
        <v>2833</v>
      </c>
      <c r="F2" s="163" t="s">
        <v>2834</v>
      </c>
      <c r="G2" s="163" t="s">
        <v>2835</v>
      </c>
      <c r="H2" s="163" t="s">
        <v>2836</v>
      </c>
      <c r="I2" s="163" t="s">
        <v>2837</v>
      </c>
      <c r="J2" s="163" t="s">
        <v>2838</v>
      </c>
      <c r="K2" s="163" t="s">
        <v>2839</v>
      </c>
      <c r="L2" s="163" t="s">
        <v>2840</v>
      </c>
      <c r="M2" s="163" t="s">
        <v>2841</v>
      </c>
      <c r="N2" s="163" t="s">
        <v>17</v>
      </c>
    </row>
    <row r="3" spans="1:14" s="163" customFormat="1" x14ac:dyDescent="0.2">
      <c r="A3" s="162"/>
    </row>
    <row r="4" spans="1:14" x14ac:dyDescent="0.2">
      <c r="A4" s="30" t="s">
        <v>1231</v>
      </c>
    </row>
    <row r="5" spans="1:14" x14ac:dyDescent="0.2">
      <c r="A5" s="27" t="s">
        <v>733</v>
      </c>
    </row>
    <row r="6" spans="1:14" x14ac:dyDescent="0.2">
      <c r="A6" s="27" t="s">
        <v>2540</v>
      </c>
    </row>
    <row r="7" spans="1:14" x14ac:dyDescent="0.2">
      <c r="A7" s="27" t="s">
        <v>2541</v>
      </c>
    </row>
    <row r="8" spans="1:14" x14ac:dyDescent="0.2">
      <c r="A8" s="27" t="s">
        <v>2542</v>
      </c>
    </row>
    <row r="9" spans="1:14" x14ac:dyDescent="0.2">
      <c r="A9" s="27" t="s">
        <v>2543</v>
      </c>
    </row>
    <row r="10" spans="1:14" x14ac:dyDescent="0.2">
      <c r="A10" s="27" t="s">
        <v>1786</v>
      </c>
    </row>
    <row r="11" spans="1:14" x14ac:dyDescent="0.2">
      <c r="A11" s="27" t="s">
        <v>2544</v>
      </c>
    </row>
    <row r="12" spans="1:14" x14ac:dyDescent="0.2">
      <c r="A12" s="27" t="s">
        <v>2545</v>
      </c>
    </row>
    <row r="13" spans="1:14" x14ac:dyDescent="0.2">
      <c r="A13" s="27" t="s">
        <v>2546</v>
      </c>
    </row>
    <row r="14" spans="1:14" x14ac:dyDescent="0.2">
      <c r="A14" s="27" t="s">
        <v>2547</v>
      </c>
    </row>
    <row r="15" spans="1:14" x14ac:dyDescent="0.2">
      <c r="A15" s="27" t="s">
        <v>2548</v>
      </c>
    </row>
    <row r="16" spans="1:14" x14ac:dyDescent="0.2">
      <c r="A16" s="27" t="s">
        <v>2549</v>
      </c>
    </row>
    <row r="17" spans="1:14" x14ac:dyDescent="0.2">
      <c r="A17" s="27" t="s">
        <v>2550</v>
      </c>
    </row>
    <row r="18" spans="1:14" x14ac:dyDescent="0.2">
      <c r="A18" s="27" t="s">
        <v>2551</v>
      </c>
      <c r="B18" s="164">
        <v>22198692917.978901</v>
      </c>
      <c r="C18" s="164">
        <v>22325848981.908298</v>
      </c>
      <c r="D18" s="164">
        <v>22459556109.6213</v>
      </c>
      <c r="E18" s="164">
        <v>22627292426.203098</v>
      </c>
      <c r="F18" s="164">
        <v>22792826502.999298</v>
      </c>
      <c r="G18" s="164">
        <v>22958074785.3134</v>
      </c>
      <c r="H18" s="164">
        <v>23106920155.756302</v>
      </c>
      <c r="I18" s="164">
        <v>23256151288.616001</v>
      </c>
      <c r="J18" s="164">
        <v>23399352900.763199</v>
      </c>
      <c r="K18" s="164">
        <v>23544597692.3717</v>
      </c>
      <c r="L18" s="164">
        <v>23690831523.804199</v>
      </c>
      <c r="M18" s="164">
        <v>23851987453.968899</v>
      </c>
      <c r="N18" s="164">
        <v>23851987453.968899</v>
      </c>
    </row>
    <row r="19" spans="1:14" x14ac:dyDescent="0.2">
      <c r="A19" s="27" t="s">
        <v>2552</v>
      </c>
      <c r="B19" s="164">
        <v>6135755527.0391798</v>
      </c>
      <c r="C19" s="164">
        <v>6178872510.4514399</v>
      </c>
      <c r="D19" s="164">
        <v>6223260212.0490999</v>
      </c>
      <c r="E19" s="164">
        <v>6269782371.5117302</v>
      </c>
      <c r="F19" s="164">
        <v>6317335817.0866098</v>
      </c>
      <c r="G19" s="164">
        <v>6363157286.6591597</v>
      </c>
      <c r="H19" s="164">
        <v>6415625258.5684004</v>
      </c>
      <c r="I19" s="164">
        <v>6467657314.9105997</v>
      </c>
      <c r="J19" s="164">
        <v>6514822592.5687599</v>
      </c>
      <c r="K19" s="164">
        <v>6564873609.5222702</v>
      </c>
      <c r="L19" s="164">
        <v>6610236393.4196796</v>
      </c>
      <c r="M19" s="164">
        <v>6659112310.2686796</v>
      </c>
      <c r="N19" s="164">
        <v>6659112310.2686796</v>
      </c>
    </row>
    <row r="20" spans="1:14" x14ac:dyDescent="0.2">
      <c r="A20" s="27" t="s">
        <v>2553</v>
      </c>
      <c r="B20" s="184">
        <v>16062937390.939699</v>
      </c>
      <c r="C20" s="184">
        <v>16146976471.4569</v>
      </c>
      <c r="D20" s="184">
        <v>16236295897.572201</v>
      </c>
      <c r="E20" s="184">
        <v>16357510054.691299</v>
      </c>
      <c r="F20" s="184">
        <v>16475490685.912701</v>
      </c>
      <c r="G20" s="184">
        <v>16594917498.654301</v>
      </c>
      <c r="H20" s="184">
        <v>16691294897.187901</v>
      </c>
      <c r="I20" s="184">
        <v>16788493973.7054</v>
      </c>
      <c r="J20" s="184">
        <v>16884530308.1945</v>
      </c>
      <c r="K20" s="184">
        <v>16979724082.8494</v>
      </c>
      <c r="L20" s="184">
        <v>17080595130.384501</v>
      </c>
      <c r="M20" s="184">
        <v>17192875143.700199</v>
      </c>
      <c r="N20" s="184">
        <v>17192875143.700199</v>
      </c>
    </row>
    <row r="21" spans="1:14" x14ac:dyDescent="0.2">
      <c r="A21" s="27" t="s">
        <v>2554</v>
      </c>
      <c r="B21" s="164">
        <v>120981406.57334501</v>
      </c>
      <c r="C21" s="164">
        <v>120410213.376817</v>
      </c>
      <c r="D21" s="164">
        <v>120398219.868967</v>
      </c>
      <c r="E21" s="164">
        <v>120386226.36111601</v>
      </c>
      <c r="F21" s="164">
        <v>120374232.853265</v>
      </c>
      <c r="G21" s="164">
        <v>120363354.785923</v>
      </c>
      <c r="H21" s="164">
        <v>120352487.53624</v>
      </c>
      <c r="I21" s="164">
        <v>120341717.63160799</v>
      </c>
      <c r="J21" s="164">
        <v>120330850.381925</v>
      </c>
      <c r="K21" s="164">
        <v>120332581.93961801</v>
      </c>
      <c r="L21" s="164">
        <v>120334747.2861</v>
      </c>
      <c r="M21" s="164">
        <v>115276044.770698</v>
      </c>
      <c r="N21" s="164">
        <v>115276044.770698</v>
      </c>
    </row>
    <row r="22" spans="1:14" x14ac:dyDescent="0.2">
      <c r="A22" s="27" t="s">
        <v>2555</v>
      </c>
      <c r="B22" s="164">
        <v>1344690290.44011</v>
      </c>
      <c r="C22" s="164">
        <v>1380810410.7934501</v>
      </c>
      <c r="D22" s="164">
        <v>1414964672.77809</v>
      </c>
      <c r="E22" s="164">
        <v>1421003415.0148699</v>
      </c>
      <c r="F22" s="164">
        <v>1433829990.2096901</v>
      </c>
      <c r="G22" s="164">
        <v>1446801117.8132</v>
      </c>
      <c r="H22" s="164">
        <v>1479080801.33272</v>
      </c>
      <c r="I22" s="164">
        <v>1513855687.1401401</v>
      </c>
      <c r="J22" s="164">
        <v>1555826103.50225</v>
      </c>
      <c r="K22" s="164">
        <v>1601449172.1731999</v>
      </c>
      <c r="L22" s="164">
        <v>1646488342.3717899</v>
      </c>
      <c r="M22" s="164">
        <v>1690752451.5367501</v>
      </c>
      <c r="N22" s="164">
        <v>1690752451.5367501</v>
      </c>
    </row>
    <row r="23" spans="1:14" x14ac:dyDescent="0.2">
      <c r="A23" s="27" t="s">
        <v>2556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</row>
    <row r="24" spans="1:14" x14ac:dyDescent="0.2">
      <c r="A24" s="27" t="s">
        <v>2557</v>
      </c>
      <c r="B24" s="184">
        <v>17528609087.953201</v>
      </c>
      <c r="C24" s="184">
        <v>17648197095.627102</v>
      </c>
      <c r="D24" s="184">
        <v>17771658790.2192</v>
      </c>
      <c r="E24" s="184">
        <v>17898899696.067299</v>
      </c>
      <c r="F24" s="184">
        <v>18029694908.9757</v>
      </c>
      <c r="G24" s="184">
        <v>18162081971.253399</v>
      </c>
      <c r="H24" s="184">
        <v>18290728186.0569</v>
      </c>
      <c r="I24" s="184">
        <v>18422691378.4771</v>
      </c>
      <c r="J24" s="184">
        <v>18560687262.078602</v>
      </c>
      <c r="K24" s="184">
        <v>18701505836.9622</v>
      </c>
      <c r="L24" s="184">
        <v>18847418220.0424</v>
      </c>
      <c r="M24" s="184">
        <v>18998903640.007702</v>
      </c>
      <c r="N24" s="184">
        <v>18998903640.007702</v>
      </c>
    </row>
    <row r="25" spans="1:14" x14ac:dyDescent="0.2">
      <c r="A25" s="27" t="s">
        <v>2558</v>
      </c>
      <c r="B25" s="164">
        <v>1676292358.5910001</v>
      </c>
      <c r="C25" s="164">
        <v>1754753625.99914</v>
      </c>
      <c r="D25" s="164">
        <v>1837720314.0919099</v>
      </c>
      <c r="E25" s="164">
        <v>1914413323.2927999</v>
      </c>
      <c r="F25" s="164">
        <v>1980577536.3076999</v>
      </c>
      <c r="G25" s="164">
        <v>2043748707.4312899</v>
      </c>
      <c r="H25" s="164">
        <v>2111228113.5184</v>
      </c>
      <c r="I25" s="164">
        <v>2147197163.59062</v>
      </c>
      <c r="J25" s="164">
        <v>2152686450.9805002</v>
      </c>
      <c r="K25" s="164">
        <v>2110466339.1619899</v>
      </c>
      <c r="L25" s="164">
        <v>2052073717.14937</v>
      </c>
      <c r="M25" s="164">
        <v>2002255499.9929099</v>
      </c>
      <c r="N25" s="164">
        <v>2002255499.9929099</v>
      </c>
    </row>
    <row r="26" spans="1:14" x14ac:dyDescent="0.2">
      <c r="A26" s="27" t="s">
        <v>2559</v>
      </c>
      <c r="B26" s="185">
        <v>19204901446.544201</v>
      </c>
      <c r="C26" s="185">
        <v>19402950721.626301</v>
      </c>
      <c r="D26" s="185">
        <v>19609379104.3111</v>
      </c>
      <c r="E26" s="185">
        <v>19813313019.3601</v>
      </c>
      <c r="F26" s="185">
        <v>20010272445.283401</v>
      </c>
      <c r="G26" s="185">
        <v>20205830678.6847</v>
      </c>
      <c r="H26" s="185">
        <v>20401956299.575298</v>
      </c>
      <c r="I26" s="185">
        <v>20569888542.067799</v>
      </c>
      <c r="J26" s="185">
        <v>20713373713.0592</v>
      </c>
      <c r="K26" s="185">
        <v>20811972176.124199</v>
      </c>
      <c r="L26" s="185">
        <v>20899491937.191799</v>
      </c>
      <c r="M26" s="185">
        <v>21001159140.000599</v>
      </c>
      <c r="N26" s="185">
        <v>21001159140.000599</v>
      </c>
    </row>
    <row r="27" spans="1:14" x14ac:dyDescent="0.2">
      <c r="A27" s="27" t="s">
        <v>2560</v>
      </c>
      <c r="B27" s="164">
        <v>0</v>
      </c>
      <c r="C27" s="164">
        <v>0</v>
      </c>
      <c r="D27" s="164">
        <v>0</v>
      </c>
      <c r="E27" s="164">
        <v>0</v>
      </c>
      <c r="F27" s="164">
        <v>0</v>
      </c>
      <c r="G27" s="164">
        <v>0</v>
      </c>
      <c r="H27" s="164">
        <v>0</v>
      </c>
      <c r="I27" s="164">
        <v>0</v>
      </c>
      <c r="J27" s="164">
        <v>0</v>
      </c>
      <c r="K27" s="164">
        <v>0</v>
      </c>
      <c r="L27" s="164">
        <v>0</v>
      </c>
      <c r="M27" s="164">
        <v>0</v>
      </c>
      <c r="N27" s="164">
        <v>0</v>
      </c>
    </row>
    <row r="28" spans="1:14" x14ac:dyDescent="0.2">
      <c r="A28" s="27" t="s">
        <v>2561</v>
      </c>
      <c r="B28" s="164">
        <v>0</v>
      </c>
      <c r="C28" s="164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0</v>
      </c>
      <c r="K28" s="164">
        <v>0</v>
      </c>
      <c r="L28" s="164">
        <v>0</v>
      </c>
      <c r="M28" s="164">
        <v>0</v>
      </c>
      <c r="N28" s="164">
        <v>0</v>
      </c>
    </row>
    <row r="29" spans="1:14" x14ac:dyDescent="0.2">
      <c r="A29" s="27" t="s">
        <v>2562</v>
      </c>
      <c r="B29" s="164">
        <v>0</v>
      </c>
      <c r="C29" s="164">
        <v>0</v>
      </c>
      <c r="D29" s="164">
        <v>0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0</v>
      </c>
      <c r="L29" s="164">
        <v>0</v>
      </c>
      <c r="M29" s="164">
        <v>0</v>
      </c>
      <c r="N29" s="164">
        <v>0</v>
      </c>
    </row>
    <row r="30" spans="1:14" x14ac:dyDescent="0.2">
      <c r="A30" s="30" t="s">
        <v>2563</v>
      </c>
      <c r="B30" s="164">
        <v>0</v>
      </c>
      <c r="C30" s="164">
        <v>0</v>
      </c>
      <c r="D30" s="164">
        <v>0</v>
      </c>
      <c r="E30" s="164">
        <v>0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</row>
    <row r="31" spans="1:14" x14ac:dyDescent="0.2">
      <c r="A31" s="30" t="s">
        <v>2564</v>
      </c>
      <c r="B31" s="164">
        <v>0</v>
      </c>
      <c r="C31" s="164">
        <v>0</v>
      </c>
      <c r="D31" s="164">
        <v>0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</row>
    <row r="32" spans="1:14" x14ac:dyDescent="0.2">
      <c r="A32" s="27" t="s">
        <v>760</v>
      </c>
    </row>
    <row r="33" spans="1:1" x14ac:dyDescent="0.2">
      <c r="A33" s="27" t="s">
        <v>2565</v>
      </c>
    </row>
    <row r="34" spans="1:1" x14ac:dyDescent="0.2">
      <c r="A34" s="27" t="s">
        <v>2566</v>
      </c>
    </row>
    <row r="35" spans="1:1" x14ac:dyDescent="0.2">
      <c r="A35" s="27" t="s">
        <v>763</v>
      </c>
    </row>
    <row r="36" spans="1:1" x14ac:dyDescent="0.2">
      <c r="A36" s="27" t="s">
        <v>2567</v>
      </c>
    </row>
    <row r="37" spans="1:1" x14ac:dyDescent="0.2">
      <c r="A37" s="27" t="s">
        <v>2568</v>
      </c>
    </row>
    <row r="38" spans="1:1" x14ac:dyDescent="0.2">
      <c r="A38" s="27" t="s">
        <v>2569</v>
      </c>
    </row>
    <row r="39" spans="1:1" x14ac:dyDescent="0.2">
      <c r="A39" s="27" t="s">
        <v>2570</v>
      </c>
    </row>
    <row r="40" spans="1:1" x14ac:dyDescent="0.2">
      <c r="A40" s="27" t="s">
        <v>2571</v>
      </c>
    </row>
    <row r="41" spans="1:1" x14ac:dyDescent="0.2">
      <c r="A41" s="27" t="s">
        <v>2572</v>
      </c>
    </row>
    <row r="42" spans="1:1" x14ac:dyDescent="0.2">
      <c r="A42" s="27" t="s">
        <v>2573</v>
      </c>
    </row>
    <row r="43" spans="1:1" x14ac:dyDescent="0.2">
      <c r="A43" s="30" t="s">
        <v>2574</v>
      </c>
    </row>
    <row r="44" spans="1:1" x14ac:dyDescent="0.2">
      <c r="A44" s="27" t="s">
        <v>1292</v>
      </c>
    </row>
    <row r="45" spans="1:1" x14ac:dyDescent="0.2">
      <c r="A45" s="27" t="s">
        <v>773</v>
      </c>
    </row>
    <row r="46" spans="1:1" x14ac:dyDescent="0.2">
      <c r="A46" s="30" t="s">
        <v>2575</v>
      </c>
    </row>
    <row r="47" spans="1:1" x14ac:dyDescent="0.2">
      <c r="A47" s="27" t="s">
        <v>775</v>
      </c>
    </row>
    <row r="48" spans="1:1" x14ac:dyDescent="0.2">
      <c r="A48" s="27" t="s">
        <v>2576</v>
      </c>
    </row>
    <row r="49" spans="1:14" x14ac:dyDescent="0.2">
      <c r="A49" s="27" t="s">
        <v>2577</v>
      </c>
      <c r="B49" s="164">
        <v>5560412493.0600004</v>
      </c>
      <c r="C49" s="164">
        <v>5593674944.5699997</v>
      </c>
      <c r="D49" s="164">
        <v>5642119912.9799995</v>
      </c>
      <c r="E49" s="164">
        <v>5744975720.6699896</v>
      </c>
      <c r="F49" s="164">
        <v>5803089366.0799904</v>
      </c>
      <c r="G49" s="164">
        <v>5876894847.1199999</v>
      </c>
      <c r="H49" s="164">
        <v>5977156861.8899899</v>
      </c>
      <c r="I49" s="164">
        <v>6088853391.1000004</v>
      </c>
      <c r="J49" s="164">
        <v>6222780402.1400003</v>
      </c>
      <c r="K49" s="164">
        <v>6338690149.1400003</v>
      </c>
      <c r="L49" s="164">
        <v>6403480685.0600004</v>
      </c>
      <c r="M49" s="164">
        <v>6437721896.1700001</v>
      </c>
      <c r="N49" s="164">
        <v>6437721896.1700001</v>
      </c>
    </row>
    <row r="50" spans="1:14" x14ac:dyDescent="0.2">
      <c r="A50" s="27" t="s">
        <v>2578</v>
      </c>
      <c r="B50" s="164">
        <v>122023802.559186</v>
      </c>
      <c r="C50" s="164">
        <v>137083831.743891</v>
      </c>
      <c r="D50" s="164">
        <v>134732411.30915299</v>
      </c>
      <c r="E50" s="164">
        <v>138150204.54075801</v>
      </c>
      <c r="F50" s="164">
        <v>123752506.89314599</v>
      </c>
      <c r="G50" s="164">
        <v>121160764.422254</v>
      </c>
      <c r="H50" s="164">
        <v>140388327.70458201</v>
      </c>
      <c r="I50" s="164">
        <v>157418749.40377501</v>
      </c>
      <c r="J50" s="164">
        <v>165141218.033135</v>
      </c>
      <c r="K50" s="164">
        <v>135804250.811358</v>
      </c>
      <c r="L50" s="164">
        <v>130319661.522358</v>
      </c>
      <c r="M50" s="164">
        <v>136274536.47387999</v>
      </c>
      <c r="N50" s="164">
        <v>136274536.47387999</v>
      </c>
    </row>
    <row r="51" spans="1:14" x14ac:dyDescent="0.2">
      <c r="A51" s="27" t="s">
        <v>2579</v>
      </c>
    </row>
    <row r="52" spans="1:14" x14ac:dyDescent="0.2">
      <c r="A52" s="27" t="s">
        <v>2580</v>
      </c>
      <c r="B52" s="164">
        <v>5682436295.6191797</v>
      </c>
      <c r="C52" s="164">
        <v>5730758776.31388</v>
      </c>
      <c r="D52" s="164">
        <v>5776852324.2891502</v>
      </c>
      <c r="E52" s="164">
        <v>5883125925.2107496</v>
      </c>
      <c r="F52" s="164">
        <v>5926841872.9731398</v>
      </c>
      <c r="G52" s="164">
        <v>5998055611.5422497</v>
      </c>
      <c r="H52" s="164">
        <v>6117545189.5945797</v>
      </c>
      <c r="I52" s="164">
        <v>6246272140.5037699</v>
      </c>
      <c r="J52" s="164">
        <v>6387921620.17313</v>
      </c>
      <c r="K52" s="164">
        <v>6474494399.9513502</v>
      </c>
      <c r="L52" s="164">
        <v>6533800346.5823498</v>
      </c>
      <c r="M52" s="164">
        <v>6573996432.6438799</v>
      </c>
      <c r="N52" s="164">
        <v>6573996432.6438799</v>
      </c>
    </row>
    <row r="53" spans="1:14" x14ac:dyDescent="0.2">
      <c r="A53" s="27" t="s">
        <v>2581</v>
      </c>
    </row>
    <row r="54" spans="1:14" x14ac:dyDescent="0.2">
      <c r="A54" s="27" t="s">
        <v>2582</v>
      </c>
      <c r="B54" s="164">
        <v>2482511652.6484799</v>
      </c>
      <c r="C54" s="164">
        <v>2527170576.9840798</v>
      </c>
      <c r="D54" s="164">
        <v>2579012370.6343899</v>
      </c>
      <c r="E54" s="164">
        <v>2626217743.8217602</v>
      </c>
      <c r="F54" s="164">
        <v>2649077420.9911499</v>
      </c>
      <c r="G54" s="164">
        <v>2648956615.72505</v>
      </c>
      <c r="H54" s="164">
        <v>2648847320.3784199</v>
      </c>
      <c r="I54" s="164">
        <v>2683688199.6256099</v>
      </c>
      <c r="J54" s="164">
        <v>2706109127.5960202</v>
      </c>
      <c r="K54" s="164">
        <v>2735054721.95889</v>
      </c>
      <c r="L54" s="164">
        <v>2753015091.5629802</v>
      </c>
      <c r="M54" s="164">
        <v>2742639051.4303699</v>
      </c>
      <c r="N54" s="164">
        <v>2742639051.4303699</v>
      </c>
    </row>
    <row r="55" spans="1:14" x14ac:dyDescent="0.2">
      <c r="A55" s="27" t="s">
        <v>2583</v>
      </c>
      <c r="B55" s="164">
        <v>863987361.59903598</v>
      </c>
      <c r="C55" s="164">
        <v>850599603.03988802</v>
      </c>
      <c r="D55" s="164">
        <v>829311741.08423996</v>
      </c>
      <c r="E55" s="164">
        <v>851885452.80177402</v>
      </c>
      <c r="F55" s="164">
        <v>875722198.11782396</v>
      </c>
      <c r="G55" s="164">
        <v>913678064.14610004</v>
      </c>
      <c r="H55" s="164">
        <v>950324621.469993</v>
      </c>
      <c r="I55" s="164">
        <v>1001495201.33599</v>
      </c>
      <c r="J55" s="164">
        <v>1051956719.26113</v>
      </c>
      <c r="K55" s="164">
        <v>1081669782.8466301</v>
      </c>
      <c r="L55" s="164">
        <v>1117600849.65517</v>
      </c>
      <c r="M55" s="164">
        <v>1123449715.2399299</v>
      </c>
      <c r="N55" s="164">
        <v>1123449715.2399299</v>
      </c>
    </row>
    <row r="56" spans="1:14" x14ac:dyDescent="0.2">
      <c r="A56" s="27" t="s">
        <v>2584</v>
      </c>
      <c r="B56" s="164">
        <v>834103323.69892597</v>
      </c>
      <c r="C56" s="164">
        <v>840719300.82115102</v>
      </c>
      <c r="D56" s="164">
        <v>788076145.701653</v>
      </c>
      <c r="E56" s="164">
        <v>796840275.703655</v>
      </c>
      <c r="F56" s="164">
        <v>803295352.05760598</v>
      </c>
      <c r="G56" s="164">
        <v>802899112.37413204</v>
      </c>
      <c r="H56" s="164">
        <v>811092657.55397201</v>
      </c>
      <c r="I56" s="164">
        <v>819562717.32608402</v>
      </c>
      <c r="J56" s="164">
        <v>799030969.65316105</v>
      </c>
      <c r="K56" s="164">
        <v>807835490.26263404</v>
      </c>
      <c r="L56" s="164">
        <v>821465851.492414</v>
      </c>
      <c r="M56" s="164">
        <v>778031780.54133904</v>
      </c>
      <c r="N56" s="164">
        <v>778031780.54133904</v>
      </c>
    </row>
    <row r="57" spans="1:14" x14ac:dyDescent="0.2">
      <c r="A57" s="27" t="s">
        <v>2585</v>
      </c>
      <c r="B57" s="164">
        <v>322076409.69082898</v>
      </c>
      <c r="C57" s="164">
        <v>360678349.59253502</v>
      </c>
      <c r="D57" s="164">
        <v>385249268.24945003</v>
      </c>
      <c r="E57" s="164">
        <v>403184266.496934</v>
      </c>
      <c r="F57" s="164">
        <v>415741830.97743601</v>
      </c>
      <c r="G57" s="164">
        <v>428342795.61821502</v>
      </c>
      <c r="H57" s="164">
        <v>437438479.85382003</v>
      </c>
      <c r="I57" s="164">
        <v>450228783.401039</v>
      </c>
      <c r="J57" s="164">
        <v>472630466.53889799</v>
      </c>
      <c r="K57" s="164">
        <v>480517610.64837402</v>
      </c>
      <c r="L57" s="164">
        <v>484862781.144602</v>
      </c>
      <c r="M57" s="164">
        <v>467606537.63028198</v>
      </c>
      <c r="N57" s="164">
        <v>467606537.63028198</v>
      </c>
    </row>
    <row r="58" spans="1:14" x14ac:dyDescent="0.2">
      <c r="A58" s="27" t="s">
        <v>2586</v>
      </c>
      <c r="B58" s="184">
        <v>4502678747.63727</v>
      </c>
      <c r="C58" s="184">
        <v>4579167830.4376497</v>
      </c>
      <c r="D58" s="184">
        <v>4581649525.6697397</v>
      </c>
      <c r="E58" s="184">
        <v>4678127738.8241196</v>
      </c>
      <c r="F58" s="184">
        <v>4743836802.1440201</v>
      </c>
      <c r="G58" s="184">
        <v>4793876587.8634996</v>
      </c>
      <c r="H58" s="184">
        <v>4847703079.2562103</v>
      </c>
      <c r="I58" s="184">
        <v>4954974901.6887302</v>
      </c>
      <c r="J58" s="184">
        <v>5029727283.0492201</v>
      </c>
      <c r="K58" s="184">
        <v>5105077605.7165298</v>
      </c>
      <c r="L58" s="184">
        <v>5176944573.8551702</v>
      </c>
      <c r="M58" s="184">
        <v>5111727084.8419304</v>
      </c>
      <c r="N58" s="184">
        <v>5111727084.8419304</v>
      </c>
    </row>
    <row r="59" spans="1:14" x14ac:dyDescent="0.2">
      <c r="A59" s="27" t="s">
        <v>787</v>
      </c>
    </row>
    <row r="60" spans="1:14" x14ac:dyDescent="0.2">
      <c r="A60" s="30" t="s">
        <v>2587</v>
      </c>
      <c r="B60" s="185">
        <v>1179757547.98191</v>
      </c>
      <c r="C60" s="185">
        <v>1151590945.87623</v>
      </c>
      <c r="D60" s="185">
        <v>1195202798.61941</v>
      </c>
      <c r="E60" s="185">
        <v>1204998186.38662</v>
      </c>
      <c r="F60" s="185">
        <v>1183005070.8291199</v>
      </c>
      <c r="G60" s="185">
        <v>1204179023.67875</v>
      </c>
      <c r="H60" s="185">
        <v>1269842110.3383601</v>
      </c>
      <c r="I60" s="185">
        <v>1291297238.8150401</v>
      </c>
      <c r="J60" s="185">
        <v>1358194337.12391</v>
      </c>
      <c r="K60" s="185">
        <v>1369416794.2348199</v>
      </c>
      <c r="L60" s="185">
        <v>1356855772.72718</v>
      </c>
      <c r="M60" s="185">
        <v>1462269347.80195</v>
      </c>
      <c r="N60" s="185">
        <v>1462269347.80195</v>
      </c>
    </row>
    <row r="61" spans="1:14" x14ac:dyDescent="0.2">
      <c r="A61" s="27" t="s">
        <v>2588</v>
      </c>
    </row>
    <row r="62" spans="1:14" x14ac:dyDescent="0.2">
      <c r="A62" s="27" t="s">
        <v>2589</v>
      </c>
    </row>
    <row r="63" spans="1:14" x14ac:dyDescent="0.2">
      <c r="A63" s="27" t="s">
        <v>1837</v>
      </c>
    </row>
    <row r="64" spans="1:14" x14ac:dyDescent="0.2">
      <c r="A64" s="30" t="s">
        <v>2590</v>
      </c>
    </row>
    <row r="65" spans="1:14" s="166" customFormat="1" x14ac:dyDescent="0.2">
      <c r="A65" s="186" t="s">
        <v>2591</v>
      </c>
      <c r="B65" s="166">
        <v>0.25345000000000001</v>
      </c>
      <c r="C65" s="166">
        <v>0.25345000000000001</v>
      </c>
      <c r="D65" s="166">
        <v>0.25345000000000001</v>
      </c>
      <c r="E65" s="166">
        <v>0.25345000000000001</v>
      </c>
      <c r="F65" s="166">
        <v>0.25345000000000001</v>
      </c>
      <c r="G65" s="166">
        <v>0.25345000000000001</v>
      </c>
      <c r="H65" s="166">
        <v>0.25345000000000001</v>
      </c>
      <c r="I65" s="166">
        <v>0.25345000000000001</v>
      </c>
      <c r="J65" s="166">
        <v>0.25345000000000001</v>
      </c>
      <c r="K65" s="166">
        <v>0.25345000000000001</v>
      </c>
      <c r="L65" s="166">
        <v>0.25345000000000001</v>
      </c>
      <c r="M65" s="166">
        <v>0.25345000000000001</v>
      </c>
      <c r="N65" s="166">
        <v>0.25345000000000001</v>
      </c>
    </row>
    <row r="66" spans="1:14" x14ac:dyDescent="0.2">
      <c r="A66" s="27" t="s">
        <v>2592</v>
      </c>
    </row>
    <row r="67" spans="1:14" x14ac:dyDescent="0.2">
      <c r="A67" s="27" t="s">
        <v>2593</v>
      </c>
    </row>
    <row r="68" spans="1:14" x14ac:dyDescent="0.2">
      <c r="A68" s="27" t="s">
        <v>2594</v>
      </c>
    </row>
    <row r="69" spans="1:14" x14ac:dyDescent="0.2">
      <c r="A69" s="27" t="s">
        <v>2595</v>
      </c>
    </row>
    <row r="70" spans="1:14" x14ac:dyDescent="0.2">
      <c r="A70" s="27" t="s">
        <v>2596</v>
      </c>
    </row>
    <row r="71" spans="1:14" x14ac:dyDescent="0.2">
      <c r="A71" s="27" t="s">
        <v>2597</v>
      </c>
    </row>
    <row r="72" spans="1:14" x14ac:dyDescent="0.2">
      <c r="A72" s="27" t="s">
        <v>2598</v>
      </c>
    </row>
    <row r="73" spans="1:14" x14ac:dyDescent="0.2">
      <c r="A73" s="27" t="s">
        <v>2599</v>
      </c>
    </row>
    <row r="74" spans="1:14" x14ac:dyDescent="0.2">
      <c r="A74" s="27" t="s">
        <v>2600</v>
      </c>
    </row>
    <row r="75" spans="1:14" x14ac:dyDescent="0.2">
      <c r="A75" s="27" t="s">
        <v>2601</v>
      </c>
    </row>
    <row r="76" spans="1:14" x14ac:dyDescent="0.2">
      <c r="A76" s="27" t="s">
        <v>2602</v>
      </c>
    </row>
    <row r="77" spans="1:14" x14ac:dyDescent="0.2">
      <c r="A77" s="27" t="s">
        <v>2603</v>
      </c>
    </row>
    <row r="78" spans="1:14" x14ac:dyDescent="0.2">
      <c r="A78" s="27" t="s">
        <v>2604</v>
      </c>
    </row>
    <row r="79" spans="1:14" x14ac:dyDescent="0.2">
      <c r="A79" s="27" t="s">
        <v>2605</v>
      </c>
    </row>
    <row r="80" spans="1:14" x14ac:dyDescent="0.2">
      <c r="A80" s="30" t="s">
        <v>2606</v>
      </c>
      <c r="B80" s="164">
        <v>4661281834.67099</v>
      </c>
      <c r="C80" s="164">
        <v>4727968461.8920898</v>
      </c>
      <c r="D80" s="164">
        <v>4742842082.2414598</v>
      </c>
      <c r="E80" s="164">
        <v>4839296768.9334602</v>
      </c>
      <c r="F80" s="164">
        <v>4896093217.2833796</v>
      </c>
      <c r="G80" s="164">
        <v>4956813726.5256004</v>
      </c>
      <c r="H80" s="164">
        <v>5025854112.1359396</v>
      </c>
      <c r="I80" s="164">
        <v>5134888680.8198099</v>
      </c>
      <c r="J80" s="164">
        <v>5229210961.2938805</v>
      </c>
      <c r="K80" s="164">
        <v>5305754617.5772495</v>
      </c>
      <c r="L80" s="164">
        <v>5378200698.7966299</v>
      </c>
      <c r="M80" s="164">
        <v>5335669571.4256496</v>
      </c>
      <c r="N80" s="164">
        <v>5335669571.4256496</v>
      </c>
    </row>
    <row r="81" spans="1:14" x14ac:dyDescent="0.2">
      <c r="A81" s="27" t="s">
        <v>2607</v>
      </c>
    </row>
    <row r="82" spans="1:14" ht="10.8" thickBot="1" x14ac:dyDescent="0.25">
      <c r="A82" s="30" t="s">
        <v>2608</v>
      </c>
      <c r="B82" s="187">
        <v>1021154460.94819</v>
      </c>
      <c r="C82" s="187">
        <v>1002790314.42179</v>
      </c>
      <c r="D82" s="187">
        <v>1034010242.04768</v>
      </c>
      <c r="E82" s="187">
        <v>1043829156.27728</v>
      </c>
      <c r="F82" s="187">
        <v>1030748655.68976</v>
      </c>
      <c r="G82" s="187">
        <v>1041241885.0166399</v>
      </c>
      <c r="H82" s="187">
        <v>1091691077.4586401</v>
      </c>
      <c r="I82" s="187">
        <v>1111383459.68396</v>
      </c>
      <c r="J82" s="187">
        <v>1158710658.87925</v>
      </c>
      <c r="K82" s="187">
        <v>1168739782.3741</v>
      </c>
      <c r="L82" s="187">
        <v>1155599647.7857201</v>
      </c>
      <c r="M82" s="187">
        <v>1238326861.21822</v>
      </c>
      <c r="N82" s="187">
        <v>1238326861.21822</v>
      </c>
    </row>
    <row r="83" spans="1:14" ht="10.8" thickTop="1" x14ac:dyDescent="0.2">
      <c r="A83" s="27" t="s">
        <v>2609</v>
      </c>
    </row>
    <row r="84" spans="1:14" x14ac:dyDescent="0.2">
      <c r="A84" s="27" t="s">
        <v>1857</v>
      </c>
    </row>
    <row r="85" spans="1:14" x14ac:dyDescent="0.2">
      <c r="A85" s="30" t="s">
        <v>2610</v>
      </c>
    </row>
    <row r="86" spans="1:14" x14ac:dyDescent="0.2">
      <c r="A86" s="30" t="s">
        <v>2611</v>
      </c>
    </row>
    <row r="87" spans="1:14" x14ac:dyDescent="0.2">
      <c r="A87" s="27" t="s">
        <v>2612</v>
      </c>
    </row>
    <row r="88" spans="1:14" x14ac:dyDescent="0.2">
      <c r="A88" s="27" t="s">
        <v>2613</v>
      </c>
    </row>
    <row r="89" spans="1:14" x14ac:dyDescent="0.2">
      <c r="A89" s="27" t="s">
        <v>2614</v>
      </c>
    </row>
    <row r="90" spans="1:14" x14ac:dyDescent="0.2">
      <c r="A90" s="27" t="s">
        <v>2615</v>
      </c>
    </row>
    <row r="91" spans="1:14" x14ac:dyDescent="0.2">
      <c r="A91" s="27" t="s">
        <v>2616</v>
      </c>
    </row>
    <row r="92" spans="1:14" x14ac:dyDescent="0.2">
      <c r="A92" s="27" t="s">
        <v>2617</v>
      </c>
    </row>
    <row r="93" spans="1:14" x14ac:dyDescent="0.2">
      <c r="A93" s="27" t="s">
        <v>2618</v>
      </c>
    </row>
    <row r="94" spans="1:14" x14ac:dyDescent="0.2">
      <c r="A94" s="27" t="s">
        <v>2619</v>
      </c>
    </row>
    <row r="95" spans="1:14" x14ac:dyDescent="0.2">
      <c r="A95" s="27" t="s">
        <v>2620</v>
      </c>
    </row>
    <row r="96" spans="1:14" x14ac:dyDescent="0.2">
      <c r="A96" s="27" t="s">
        <v>2621</v>
      </c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</row>
    <row r="97" spans="1:14" x14ac:dyDescent="0.2">
      <c r="A97" s="27" t="s">
        <v>2622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</row>
    <row r="98" spans="1:14" x14ac:dyDescent="0.2">
      <c r="A98" s="27" t="s">
        <v>2623</v>
      </c>
    </row>
    <row r="99" spans="1:14" x14ac:dyDescent="0.2">
      <c r="A99" s="30" t="s">
        <v>2624</v>
      </c>
    </row>
    <row r="100" spans="1:14" x14ac:dyDescent="0.2">
      <c r="A100" s="27" t="s">
        <v>2625</v>
      </c>
    </row>
    <row r="101" spans="1:14" x14ac:dyDescent="0.2">
      <c r="A101" s="27" t="s">
        <v>2626</v>
      </c>
    </row>
    <row r="102" spans="1:14" x14ac:dyDescent="0.2">
      <c r="A102" s="27" t="s">
        <v>2627</v>
      </c>
    </row>
    <row r="103" spans="1:14" x14ac:dyDescent="0.2">
      <c r="A103" s="27" t="s">
        <v>2628</v>
      </c>
    </row>
    <row r="104" spans="1:14" x14ac:dyDescent="0.2">
      <c r="A104" s="27" t="s">
        <v>2629</v>
      </c>
    </row>
    <row r="105" spans="1:14" x14ac:dyDescent="0.2">
      <c r="A105" s="27" t="s">
        <v>2630</v>
      </c>
    </row>
    <row r="106" spans="1:14" x14ac:dyDescent="0.2">
      <c r="A106" s="27" t="s">
        <v>2631</v>
      </c>
    </row>
    <row r="107" spans="1:14" x14ac:dyDescent="0.2">
      <c r="A107" s="27" t="s">
        <v>2632</v>
      </c>
    </row>
    <row r="108" spans="1:14" x14ac:dyDescent="0.2">
      <c r="A108" s="27" t="s">
        <v>2633</v>
      </c>
    </row>
    <row r="109" spans="1:14" x14ac:dyDescent="0.2">
      <c r="A109" s="27" t="s">
        <v>2634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</row>
    <row r="110" spans="1:14" x14ac:dyDescent="0.2">
      <c r="A110" s="27" t="s">
        <v>2635</v>
      </c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</row>
    <row r="111" spans="1:14" x14ac:dyDescent="0.2">
      <c r="A111" s="27" t="s">
        <v>2636</v>
      </c>
    </row>
    <row r="112" spans="1:14" x14ac:dyDescent="0.2">
      <c r="A112" s="30" t="s">
        <v>2637</v>
      </c>
    </row>
    <row r="113" spans="1:14" x14ac:dyDescent="0.2">
      <c r="A113" s="27" t="s">
        <v>2638</v>
      </c>
    </row>
    <row r="114" spans="1:14" x14ac:dyDescent="0.2">
      <c r="A114" s="27" t="s">
        <v>2639</v>
      </c>
    </row>
    <row r="115" spans="1:14" x14ac:dyDescent="0.2">
      <c r="A115" s="27" t="s">
        <v>2640</v>
      </c>
    </row>
    <row r="116" spans="1:14" x14ac:dyDescent="0.2">
      <c r="A116" s="27" t="s">
        <v>2641</v>
      </c>
    </row>
    <row r="117" spans="1:14" x14ac:dyDescent="0.2">
      <c r="A117" s="27" t="s">
        <v>2642</v>
      </c>
    </row>
    <row r="118" spans="1:14" x14ac:dyDescent="0.2">
      <c r="A118" s="27" t="s">
        <v>2643</v>
      </c>
    </row>
    <row r="119" spans="1:14" x14ac:dyDescent="0.2">
      <c r="A119" s="27" t="s">
        <v>2644</v>
      </c>
    </row>
    <row r="120" spans="1:14" x14ac:dyDescent="0.2">
      <c r="A120" s="27" t="s">
        <v>2645</v>
      </c>
    </row>
    <row r="121" spans="1:14" x14ac:dyDescent="0.2">
      <c r="A121" s="27" t="s">
        <v>2646</v>
      </c>
    </row>
    <row r="122" spans="1:14" x14ac:dyDescent="0.2">
      <c r="A122" s="27" t="s">
        <v>2647</v>
      </c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</row>
    <row r="123" spans="1:14" x14ac:dyDescent="0.2">
      <c r="A123" s="27" t="s">
        <v>2648</v>
      </c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</row>
    <row r="124" spans="1:14" x14ac:dyDescent="0.2">
      <c r="A124" s="27" t="s">
        <v>2649</v>
      </c>
    </row>
    <row r="125" spans="1:14" x14ac:dyDescent="0.2">
      <c r="A125" s="27" t="s">
        <v>2650</v>
      </c>
    </row>
    <row r="126" spans="1:14" x14ac:dyDescent="0.2">
      <c r="A126" s="30" t="s">
        <v>2651</v>
      </c>
    </row>
    <row r="127" spans="1:14" x14ac:dyDescent="0.2">
      <c r="A127" s="27" t="s">
        <v>2652</v>
      </c>
    </row>
    <row r="128" spans="1:14" x14ac:dyDescent="0.2">
      <c r="A128" s="27" t="s">
        <v>2653</v>
      </c>
    </row>
    <row r="129" spans="1:14" x14ac:dyDescent="0.2">
      <c r="A129" s="27" t="s">
        <v>2654</v>
      </c>
    </row>
    <row r="130" spans="1:14" x14ac:dyDescent="0.2">
      <c r="A130" s="27" t="s">
        <v>2655</v>
      </c>
    </row>
    <row r="131" spans="1:14" x14ac:dyDescent="0.2">
      <c r="A131" s="27" t="s">
        <v>2656</v>
      </c>
    </row>
    <row r="132" spans="1:14" x14ac:dyDescent="0.2">
      <c r="A132" s="27" t="s">
        <v>2657</v>
      </c>
    </row>
    <row r="133" spans="1:14" x14ac:dyDescent="0.2">
      <c r="A133" s="27" t="s">
        <v>2658</v>
      </c>
    </row>
    <row r="134" spans="1:14" x14ac:dyDescent="0.2">
      <c r="A134" s="27" t="s">
        <v>2659</v>
      </c>
    </row>
    <row r="135" spans="1:14" x14ac:dyDescent="0.2">
      <c r="A135" s="27" t="s">
        <v>2660</v>
      </c>
    </row>
    <row r="136" spans="1:14" x14ac:dyDescent="0.2">
      <c r="A136" s="27" t="s">
        <v>2661</v>
      </c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</row>
    <row r="137" spans="1:14" ht="10.8" thickBot="1" x14ac:dyDescent="0.25">
      <c r="A137" s="30" t="s">
        <v>2662</v>
      </c>
      <c r="B137" s="187"/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</row>
    <row r="138" spans="1:14" ht="10.8" thickTop="1" x14ac:dyDescent="0.2">
      <c r="A138" s="30" t="s">
        <v>2663</v>
      </c>
    </row>
    <row r="139" spans="1:14" x14ac:dyDescent="0.2">
      <c r="A139" s="27" t="s">
        <v>2664</v>
      </c>
    </row>
    <row r="140" spans="1:14" x14ac:dyDescent="0.2">
      <c r="A140" s="27" t="s">
        <v>2665</v>
      </c>
    </row>
    <row r="141" spans="1:14" x14ac:dyDescent="0.2">
      <c r="A141" s="27" t="s">
        <v>2666</v>
      </c>
    </row>
    <row r="142" spans="1:14" ht="10.8" thickBot="1" x14ac:dyDescent="0.25">
      <c r="A142" s="188" t="s">
        <v>2667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</row>
    <row r="143" spans="1:14" s="171" customFormat="1" x14ac:dyDescent="0.2">
      <c r="A143" s="128" t="s">
        <v>2668</v>
      </c>
      <c r="B143" s="171">
        <v>0.25345000000000001</v>
      </c>
      <c r="C143" s="171">
        <v>0.25345000000000001</v>
      </c>
      <c r="D143" s="171">
        <v>0.25345000000000001</v>
      </c>
      <c r="E143" s="171">
        <v>0.25345000000000001</v>
      </c>
      <c r="F143" s="171">
        <v>0.25345000000000001</v>
      </c>
      <c r="G143" s="171">
        <v>0.25345000000000001</v>
      </c>
      <c r="H143" s="171">
        <v>0.25345000000000001</v>
      </c>
      <c r="I143" s="171">
        <v>0.25345000000000001</v>
      </c>
      <c r="J143" s="171">
        <v>0.25345000000000001</v>
      </c>
      <c r="K143" s="171">
        <v>0.25345000000000001</v>
      </c>
      <c r="L143" s="171">
        <v>0.25345000000000001</v>
      </c>
      <c r="M143" s="171">
        <v>0.25345000000000001</v>
      </c>
      <c r="N143" s="171">
        <v>0.25345000000000001</v>
      </c>
    </row>
    <row r="144" spans="1:14" x14ac:dyDescent="0.2">
      <c r="A144" s="27" t="s">
        <v>2669</v>
      </c>
      <c r="B144" s="164">
        <v>12000</v>
      </c>
      <c r="C144" s="164">
        <v>12000</v>
      </c>
      <c r="D144" s="164">
        <v>12000</v>
      </c>
      <c r="E144" s="164">
        <v>12000</v>
      </c>
      <c r="F144" s="164">
        <v>12000</v>
      </c>
      <c r="G144" s="164">
        <v>12000</v>
      </c>
      <c r="H144" s="164">
        <v>12000</v>
      </c>
      <c r="I144" s="164">
        <v>12000</v>
      </c>
      <c r="J144" s="164">
        <v>12000</v>
      </c>
      <c r="K144" s="164">
        <v>12000</v>
      </c>
      <c r="L144" s="164">
        <v>12000</v>
      </c>
      <c r="M144" s="164">
        <v>12000</v>
      </c>
      <c r="N144" s="164">
        <v>12000</v>
      </c>
    </row>
    <row r="145" spans="1:14" x14ac:dyDescent="0.2">
      <c r="A145" s="27" t="s">
        <v>1391</v>
      </c>
    </row>
    <row r="146" spans="1:14" x14ac:dyDescent="0.2">
      <c r="A146" s="27" t="s">
        <v>2670</v>
      </c>
      <c r="B146" s="164">
        <v>1179757547.98191</v>
      </c>
      <c r="C146" s="164">
        <v>1151590945.87623</v>
      </c>
      <c r="D146" s="164">
        <v>1195202798.61941</v>
      </c>
      <c r="E146" s="164">
        <v>1204998186.38662</v>
      </c>
      <c r="F146" s="164">
        <v>1183005070.8291199</v>
      </c>
      <c r="G146" s="164">
        <v>1204179023.67875</v>
      </c>
      <c r="H146" s="164">
        <v>1269842110.3383601</v>
      </c>
      <c r="I146" s="164">
        <v>1291297238.8150401</v>
      </c>
      <c r="J146" s="164">
        <v>1358194337.12391</v>
      </c>
      <c r="K146" s="164">
        <v>1369416794.2348199</v>
      </c>
      <c r="L146" s="164">
        <v>1356855772.72718</v>
      </c>
      <c r="M146" s="164">
        <v>1462269347.80195</v>
      </c>
      <c r="N146" s="164">
        <v>1462269347.80195</v>
      </c>
    </row>
    <row r="147" spans="1:14" x14ac:dyDescent="0.2">
      <c r="A147" s="27" t="s">
        <v>2671</v>
      </c>
    </row>
    <row r="148" spans="1:14" x14ac:dyDescent="0.2">
      <c r="A148" s="27" t="s">
        <v>2672</v>
      </c>
      <c r="B148" s="164">
        <v>19204901446.544201</v>
      </c>
      <c r="C148" s="164">
        <v>19402950721.626301</v>
      </c>
      <c r="D148" s="164">
        <v>19609379104.3111</v>
      </c>
      <c r="E148" s="164">
        <v>19813313019.3601</v>
      </c>
      <c r="F148" s="164">
        <v>20010272445.283401</v>
      </c>
      <c r="G148" s="164">
        <v>20205830678.6847</v>
      </c>
      <c r="H148" s="164">
        <v>20401956299.575298</v>
      </c>
      <c r="I148" s="164">
        <v>20569888542.067799</v>
      </c>
      <c r="J148" s="164">
        <v>20713373713.0592</v>
      </c>
      <c r="K148" s="164">
        <v>20811972176.124199</v>
      </c>
      <c r="L148" s="164">
        <v>20899491937.191799</v>
      </c>
      <c r="M148" s="164">
        <v>21001159140.000599</v>
      </c>
      <c r="N148" s="164">
        <v>21001159140.000599</v>
      </c>
    </row>
    <row r="149" spans="1:14" s="166" customFormat="1" x14ac:dyDescent="0.2">
      <c r="A149" s="165" t="s">
        <v>2673</v>
      </c>
      <c r="B149" s="166">
        <v>1.6658634425303898E-2</v>
      </c>
      <c r="C149" s="166">
        <v>1.6949147427103201E-2</v>
      </c>
      <c r="D149" s="166">
        <v>1.7287074268563799E-2</v>
      </c>
      <c r="E149" s="166">
        <v>1.7598258756890299E-2</v>
      </c>
      <c r="F149" s="166">
        <v>1.7914404397073199E-2</v>
      </c>
      <c r="G149" s="166">
        <v>1.8026087892520401E-2</v>
      </c>
      <c r="H149" s="166">
        <v>1.8306815916606899E-2</v>
      </c>
      <c r="I149" s="166">
        <v>1.8717116735944801E-2</v>
      </c>
      <c r="J149" s="166">
        <v>1.9007857516002799E-2</v>
      </c>
      <c r="K149" s="166">
        <v>1.9182953399464402E-2</v>
      </c>
      <c r="L149" s="166">
        <v>1.9235202203574799E-2</v>
      </c>
      <c r="M149" s="166">
        <v>1.9102576430389599E-2</v>
      </c>
      <c r="N149" s="166">
        <v>1.9102576430389599E-2</v>
      </c>
    </row>
    <row r="150" spans="1:14" x14ac:dyDescent="0.2">
      <c r="A150" s="27" t="s">
        <v>2674</v>
      </c>
      <c r="B150" s="164">
        <v>319927432.37197101</v>
      </c>
      <c r="C150" s="164">
        <v>328863472.30166399</v>
      </c>
      <c r="D150" s="164">
        <v>338988792.93665099</v>
      </c>
      <c r="E150" s="164">
        <v>348679809.345963</v>
      </c>
      <c r="F150" s="164">
        <v>358472112.68041998</v>
      </c>
      <c r="G150" s="164">
        <v>364232079.75535703</v>
      </c>
      <c r="H150" s="164">
        <v>373494858.31498402</v>
      </c>
      <c r="I150" s="164">
        <v>385009005.08725798</v>
      </c>
      <c r="J150" s="164">
        <v>393716856.213548</v>
      </c>
      <c r="K150" s="164">
        <v>399235092.405541</v>
      </c>
      <c r="L150" s="164">
        <v>402005953.36386698</v>
      </c>
      <c r="M150" s="164">
        <v>401176247.598638</v>
      </c>
      <c r="N150" s="164">
        <v>401176247.598638</v>
      </c>
    </row>
    <row r="151" spans="1:14" x14ac:dyDescent="0.2">
      <c r="A151" s="27" t="s">
        <v>2675</v>
      </c>
    </row>
    <row r="152" spans="1:14" x14ac:dyDescent="0.2">
      <c r="A152" s="27" t="s">
        <v>2676</v>
      </c>
      <c r="B152" s="164">
        <v>-2472809.4999999902</v>
      </c>
      <c r="C152" s="164">
        <v>-1855590.01999999</v>
      </c>
      <c r="D152" s="164">
        <v>-1261804.1199999901</v>
      </c>
      <c r="E152" s="164">
        <v>-353833.34</v>
      </c>
      <c r="F152" s="164">
        <v>315856.31</v>
      </c>
      <c r="G152" s="164">
        <v>-31104776.5</v>
      </c>
      <c r="H152" s="164">
        <v>-35645011.979999997</v>
      </c>
      <c r="I152" s="164">
        <v>-39753976.259999998</v>
      </c>
      <c r="J152" s="164">
        <v>-43388234.07</v>
      </c>
      <c r="K152" s="164">
        <v>-42981067.520000003</v>
      </c>
      <c r="L152" s="164">
        <v>-48875181.240000002</v>
      </c>
      <c r="M152" s="164">
        <v>-51372185.340000004</v>
      </c>
      <c r="N152" s="164">
        <v>-51372185.340000004</v>
      </c>
    </row>
    <row r="153" spans="1:14" x14ac:dyDescent="0.2">
      <c r="A153" s="27" t="s">
        <v>4579</v>
      </c>
      <c r="B153" s="164">
        <v>0</v>
      </c>
      <c r="C153" s="164">
        <v>0</v>
      </c>
      <c r="D153" s="164">
        <v>0</v>
      </c>
      <c r="E153" s="164">
        <v>0</v>
      </c>
      <c r="F153" s="164">
        <v>0</v>
      </c>
      <c r="G153" s="164">
        <v>0</v>
      </c>
      <c r="H153" s="164">
        <v>0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</row>
    <row r="154" spans="1:14" x14ac:dyDescent="0.2">
      <c r="A154" s="27" t="s">
        <v>4580</v>
      </c>
      <c r="B154" s="164">
        <v>924.01854463387303</v>
      </c>
      <c r="C154" s="164">
        <v>924.31112703754502</v>
      </c>
      <c r="D154" s="164">
        <v>924.56193685060703</v>
      </c>
      <c r="E154" s="164">
        <v>924.84366042961699</v>
      </c>
      <c r="F154" s="164">
        <v>925.095493134766</v>
      </c>
      <c r="G154" s="164">
        <v>925.17538824034898</v>
      </c>
      <c r="H154" s="164">
        <v>925.43017699827703</v>
      </c>
      <c r="I154" s="164">
        <v>925.57666383266303</v>
      </c>
      <c r="J154" s="164">
        <v>925.54265419149397</v>
      </c>
      <c r="K154" s="164">
        <v>925.41349772183901</v>
      </c>
      <c r="L154" s="164">
        <v>925.25219531112305</v>
      </c>
      <c r="M154" s="164">
        <v>925.00814124966701</v>
      </c>
      <c r="N154" s="164">
        <v>925.00814124966701</v>
      </c>
    </row>
    <row r="155" spans="1:14" x14ac:dyDescent="0.2">
      <c r="A155" s="27" t="s">
        <v>4581</v>
      </c>
      <c r="B155" s="164">
        <v>-2284921.8353468101</v>
      </c>
      <c r="C155" s="164">
        <v>-1715142.5027058199</v>
      </c>
      <c r="D155" s="164">
        <v>-1166616.06111327</v>
      </c>
      <c r="E155" s="164">
        <v>-327240.521347637</v>
      </c>
      <c r="F155" s="164">
        <v>292197.24885917699</v>
      </c>
      <c r="G155" s="164">
        <v>-28777373.674516801</v>
      </c>
      <c r="H155" s="164">
        <v>-32986969.745757099</v>
      </c>
      <c r="I155" s="164">
        <v>-36795352.720813699</v>
      </c>
      <c r="J155" s="164">
        <v>-40157661.321829602</v>
      </c>
      <c r="K155" s="164">
        <v>-39775260.029501699</v>
      </c>
      <c r="L155" s="164">
        <v>-45221868.738539003</v>
      </c>
      <c r="M155" s="164">
        <v>-47519689.673286803</v>
      </c>
      <c r="N155" s="164">
        <v>-47519689.673286803</v>
      </c>
    </row>
    <row r="156" spans="1:14" x14ac:dyDescent="0.2">
      <c r="A156" s="27" t="s">
        <v>4582</v>
      </c>
      <c r="B156" s="164">
        <v>317642510.53662401</v>
      </c>
      <c r="C156" s="164">
        <v>327148329.798958</v>
      </c>
      <c r="D156" s="164">
        <v>337822176.87553799</v>
      </c>
      <c r="E156" s="164">
        <v>348352568.82461601</v>
      </c>
      <c r="F156" s="164">
        <v>358764309.92927903</v>
      </c>
      <c r="G156" s="164">
        <v>335454706.08083999</v>
      </c>
      <c r="H156" s="164">
        <v>340507888.56922698</v>
      </c>
      <c r="I156" s="164">
        <v>348213652.366445</v>
      </c>
      <c r="J156" s="164">
        <v>353559194.89171898</v>
      </c>
      <c r="K156" s="164">
        <v>359459832.37603998</v>
      </c>
      <c r="L156" s="164">
        <v>356784084.625328</v>
      </c>
      <c r="M156" s="164">
        <v>353656557.92535102</v>
      </c>
      <c r="N156" s="164">
        <v>353656557.92535102</v>
      </c>
    </row>
    <row r="157" spans="1:14" x14ac:dyDescent="0.2">
      <c r="A157" s="27" t="s">
        <v>4583</v>
      </c>
    </row>
    <row r="158" spans="1:14" x14ac:dyDescent="0.2">
      <c r="A158" s="27" t="s">
        <v>4584</v>
      </c>
      <c r="B158" s="164">
        <v>862115037.44528794</v>
      </c>
      <c r="C158" s="164">
        <v>824442616.07727396</v>
      </c>
      <c r="D158" s="164">
        <v>857380621.74387395</v>
      </c>
      <c r="E158" s="164">
        <v>856645617.56201196</v>
      </c>
      <c r="F158" s="164">
        <v>824240760.899845</v>
      </c>
      <c r="G158" s="164">
        <v>868724317.59791195</v>
      </c>
      <c r="H158" s="164">
        <v>929334221.76913905</v>
      </c>
      <c r="I158" s="164">
        <v>943083586.44860196</v>
      </c>
      <c r="J158" s="164">
        <v>1004635142.23219</v>
      </c>
      <c r="K158" s="164">
        <v>1009956961.85878</v>
      </c>
      <c r="L158" s="164">
        <v>1000071688.10185</v>
      </c>
      <c r="M158" s="164">
        <v>1108612789.87659</v>
      </c>
      <c r="N158" s="164">
        <v>1108612789.87659</v>
      </c>
    </row>
    <row r="159" spans="1:14" x14ac:dyDescent="0.2">
      <c r="A159" s="27" t="s">
        <v>4585</v>
      </c>
    </row>
    <row r="160" spans="1:14" ht="10.8" thickBot="1" x14ac:dyDescent="0.25">
      <c r="A160" s="170" t="s">
        <v>4586</v>
      </c>
    </row>
    <row r="161" spans="1:14" x14ac:dyDescent="0.2">
      <c r="A161" s="27" t="s">
        <v>4587</v>
      </c>
      <c r="B161" s="164">
        <v>0</v>
      </c>
      <c r="C161" s="164">
        <v>0</v>
      </c>
      <c r="D161" s="164">
        <v>0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0</v>
      </c>
    </row>
    <row r="162" spans="1:14" x14ac:dyDescent="0.2">
      <c r="A162" s="27" t="s">
        <v>4588</v>
      </c>
      <c r="B162" s="164">
        <v>-65805353.1198906</v>
      </c>
      <c r="C162" s="164">
        <v>-67763231.672243893</v>
      </c>
      <c r="D162" s="164">
        <v>-22932356.565596402</v>
      </c>
      <c r="E162" s="164">
        <v>-20137276.293374099</v>
      </c>
      <c r="F162" s="164">
        <v>-25710300.173506301</v>
      </c>
      <c r="G162" s="164">
        <v>18702769.775710098</v>
      </c>
      <c r="H162" s="164">
        <v>22687879.373310599</v>
      </c>
      <c r="I162" s="164">
        <v>17763656.803700902</v>
      </c>
      <c r="J162" s="164">
        <v>382056923.59180999</v>
      </c>
      <c r="K162" s="164">
        <v>382015703.70511103</v>
      </c>
      <c r="L162" s="164">
        <v>340623228.860569</v>
      </c>
      <c r="M162" s="164">
        <v>303685437.29353303</v>
      </c>
      <c r="N162" s="164">
        <v>303685437.29353303</v>
      </c>
    </row>
    <row r="163" spans="1:14" x14ac:dyDescent="0.2">
      <c r="A163" s="27" t="s">
        <v>4589</v>
      </c>
      <c r="B163" s="164">
        <v>0</v>
      </c>
      <c r="C163" s="164">
        <v>0</v>
      </c>
      <c r="D163" s="164">
        <v>0</v>
      </c>
      <c r="E163" s="164">
        <v>0</v>
      </c>
      <c r="F163" s="164">
        <v>0</v>
      </c>
      <c r="G163" s="164">
        <v>0</v>
      </c>
      <c r="H163" s="164">
        <v>0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0</v>
      </c>
    </row>
    <row r="164" spans="1:14" x14ac:dyDescent="0.2">
      <c r="A164" s="27" t="s">
        <v>4590</v>
      </c>
      <c r="B164" s="164">
        <v>0</v>
      </c>
      <c r="C164" s="164">
        <v>0</v>
      </c>
      <c r="D164" s="164">
        <v>0</v>
      </c>
      <c r="E164" s="164">
        <v>0</v>
      </c>
      <c r="F164" s="164">
        <v>0</v>
      </c>
      <c r="G164" s="164">
        <v>0</v>
      </c>
      <c r="H164" s="164">
        <v>0</v>
      </c>
      <c r="I164" s="164">
        <v>0</v>
      </c>
      <c r="J164" s="164">
        <v>0</v>
      </c>
      <c r="K164" s="164">
        <v>0</v>
      </c>
      <c r="L164" s="164">
        <v>0</v>
      </c>
      <c r="M164" s="164">
        <v>0</v>
      </c>
      <c r="N164" s="164">
        <v>0</v>
      </c>
    </row>
    <row r="165" spans="1:14" x14ac:dyDescent="0.2">
      <c r="A165" s="27" t="s">
        <v>4591</v>
      </c>
      <c r="B165" s="164">
        <v>-65805353.1198906</v>
      </c>
      <c r="C165" s="164">
        <v>-67763231.672243893</v>
      </c>
      <c r="D165" s="164">
        <v>-22932356.565596402</v>
      </c>
      <c r="E165" s="164">
        <v>-20137276.293374099</v>
      </c>
      <c r="F165" s="164">
        <v>-25710300.173506301</v>
      </c>
      <c r="G165" s="164">
        <v>18702769.775710098</v>
      </c>
      <c r="H165" s="164">
        <v>22687879.373310599</v>
      </c>
      <c r="I165" s="164">
        <v>17763656.803700902</v>
      </c>
      <c r="J165" s="164">
        <v>382056923.59180999</v>
      </c>
      <c r="K165" s="164">
        <v>382015703.70511103</v>
      </c>
      <c r="L165" s="164">
        <v>340623228.860569</v>
      </c>
      <c r="M165" s="164">
        <v>303685437.29353303</v>
      </c>
      <c r="N165" s="164">
        <v>303685437.29353303</v>
      </c>
    </row>
    <row r="166" spans="1:14" x14ac:dyDescent="0.2">
      <c r="A166" s="27" t="s">
        <v>2690</v>
      </c>
      <c r="B166" s="164">
        <v>0</v>
      </c>
      <c r="C166" s="164">
        <v>0</v>
      </c>
      <c r="D166" s="164">
        <v>0</v>
      </c>
      <c r="E166" s="164">
        <v>0</v>
      </c>
      <c r="F166" s="164">
        <v>0</v>
      </c>
      <c r="G166" s="164">
        <v>0</v>
      </c>
      <c r="H166" s="164">
        <v>0</v>
      </c>
      <c r="I166" s="164">
        <v>0</v>
      </c>
      <c r="J166" s="164">
        <v>0</v>
      </c>
      <c r="K166" s="164">
        <v>0</v>
      </c>
      <c r="L166" s="164">
        <v>0</v>
      </c>
      <c r="M166" s="164">
        <v>0</v>
      </c>
      <c r="N166" s="164">
        <v>0</v>
      </c>
    </row>
    <row r="167" spans="1:14" x14ac:dyDescent="0.2">
      <c r="A167" s="27" t="s">
        <v>4592</v>
      </c>
      <c r="B167" s="164">
        <v>285866574.40360498</v>
      </c>
      <c r="C167" s="164">
        <v>275694887.126679</v>
      </c>
      <c r="D167" s="164">
        <v>241463277.63732201</v>
      </c>
      <c r="E167" s="164">
        <v>238605963.402713</v>
      </c>
      <c r="F167" s="164">
        <v>235227664.81286499</v>
      </c>
      <c r="G167" s="164">
        <v>199482011.38639799</v>
      </c>
      <c r="H167" s="164">
        <v>210672088.50641501</v>
      </c>
      <c r="I167" s="164">
        <v>217320349.827384</v>
      </c>
      <c r="J167" s="164">
        <v>-129306002.097146</v>
      </c>
      <c r="K167" s="164">
        <v>-128110156.094391</v>
      </c>
      <c r="L167" s="164">
        <v>-87420125.169106007</v>
      </c>
      <c r="M167" s="164">
        <v>-27250479.869811799</v>
      </c>
      <c r="N167" s="164">
        <v>-27250479.869811799</v>
      </c>
    </row>
    <row r="168" spans="1:14" x14ac:dyDescent="0.2">
      <c r="A168" s="27" t="s">
        <v>2692</v>
      </c>
      <c r="B168" s="164">
        <v>-58767144</v>
      </c>
      <c r="C168" s="164">
        <v>-54190338.5</v>
      </c>
      <c r="D168" s="164">
        <v>-50037660</v>
      </c>
      <c r="E168" s="164">
        <v>-47749257.25</v>
      </c>
      <c r="F168" s="164">
        <v>-45460854.5</v>
      </c>
      <c r="G168" s="164">
        <v>-41308176</v>
      </c>
      <c r="H168" s="164">
        <v>-39019773.25</v>
      </c>
      <c r="I168" s="164">
        <v>-36731370.5</v>
      </c>
      <c r="J168" s="164">
        <v>-32578691</v>
      </c>
      <c r="K168" s="164">
        <v>-30290288.25</v>
      </c>
      <c r="L168" s="164">
        <v>-26759036</v>
      </c>
      <c r="M168" s="164">
        <v>-25054832.84</v>
      </c>
      <c r="N168" s="164">
        <v>-25054832.84</v>
      </c>
    </row>
    <row r="169" spans="1:14" x14ac:dyDescent="0.2">
      <c r="A169" s="27" t="s">
        <v>4593</v>
      </c>
      <c r="B169" s="164">
        <v>-2249695.25</v>
      </c>
      <c r="C169" s="164">
        <v>-4499390.5</v>
      </c>
      <c r="D169" s="164">
        <v>-6749085.75</v>
      </c>
      <c r="E169" s="164">
        <v>-8998781</v>
      </c>
      <c r="F169" s="164">
        <v>-11248476.25</v>
      </c>
      <c r="G169" s="164">
        <v>-13498171.5</v>
      </c>
      <c r="H169" s="164">
        <v>-15747866.75</v>
      </c>
      <c r="I169" s="164">
        <v>-17997562</v>
      </c>
      <c r="J169" s="164">
        <v>-20247257.25</v>
      </c>
      <c r="K169" s="164">
        <v>-22496952.5</v>
      </c>
      <c r="L169" s="164">
        <v>-24746647.75</v>
      </c>
      <c r="M169" s="164">
        <v>-26996343</v>
      </c>
      <c r="N169" s="164">
        <v>-26996343</v>
      </c>
    </row>
    <row r="170" spans="1:14" x14ac:dyDescent="0.2">
      <c r="A170" s="27" t="s">
        <v>4594</v>
      </c>
      <c r="B170" s="164">
        <v>224849735.15360501</v>
      </c>
      <c r="C170" s="164">
        <v>217005158.126679</v>
      </c>
      <c r="D170" s="164">
        <v>184676531.88732201</v>
      </c>
      <c r="E170" s="164">
        <v>181857925.152713</v>
      </c>
      <c r="F170" s="164">
        <v>178518334.06286499</v>
      </c>
      <c r="G170" s="164">
        <v>144675663.88639799</v>
      </c>
      <c r="H170" s="164">
        <v>155904448.50641501</v>
      </c>
      <c r="I170" s="164">
        <v>162591417.327384</v>
      </c>
      <c r="J170" s="164">
        <v>-182131950.34714699</v>
      </c>
      <c r="K170" s="164">
        <v>-180897396.84439099</v>
      </c>
      <c r="L170" s="164">
        <v>-138925808.91910601</v>
      </c>
      <c r="M170" s="164">
        <v>-79301655.709811896</v>
      </c>
      <c r="N170" s="164">
        <v>-79301655.709811896</v>
      </c>
    </row>
    <row r="171" spans="1:14" x14ac:dyDescent="0.2">
      <c r="A171" s="27" t="s">
        <v>1417</v>
      </c>
    </row>
    <row r="172" spans="1:14" x14ac:dyDescent="0.2">
      <c r="A172" s="190" t="s">
        <v>4595</v>
      </c>
      <c r="B172" s="164">
        <v>-441295</v>
      </c>
      <c r="C172" s="164">
        <v>-441295</v>
      </c>
      <c r="D172" s="164">
        <v>-551618.75</v>
      </c>
      <c r="E172" s="164">
        <v>-551618.75</v>
      </c>
      <c r="F172" s="164">
        <v>-551618.75</v>
      </c>
      <c r="G172" s="164">
        <v>-441295</v>
      </c>
      <c r="H172" s="164">
        <v>-441295</v>
      </c>
      <c r="I172" s="164">
        <v>-441295</v>
      </c>
      <c r="J172" s="164">
        <v>-441295</v>
      </c>
      <c r="K172" s="164">
        <v>-441295</v>
      </c>
      <c r="L172" s="164">
        <v>-441295</v>
      </c>
      <c r="M172" s="164">
        <v>-441295</v>
      </c>
      <c r="N172" s="164">
        <v>-441295</v>
      </c>
    </row>
    <row r="173" spans="1:14" x14ac:dyDescent="0.2">
      <c r="A173" s="27" t="s">
        <v>4596</v>
      </c>
      <c r="B173" s="164">
        <v>158603087.033714</v>
      </c>
      <c r="C173" s="164">
        <v>148800631.45443499</v>
      </c>
      <c r="D173" s="164">
        <v>161192556.57172501</v>
      </c>
      <c r="E173" s="164">
        <v>161169030.109339</v>
      </c>
      <c r="F173" s="164">
        <v>152256415.139359</v>
      </c>
      <c r="G173" s="164">
        <v>162937138.662108</v>
      </c>
      <c r="H173" s="164">
        <v>178151032.87972599</v>
      </c>
      <c r="I173" s="164">
        <v>179913779.131084</v>
      </c>
      <c r="J173" s="164">
        <v>199483678.244663</v>
      </c>
      <c r="K173" s="164">
        <v>200677011.86072001</v>
      </c>
      <c r="L173" s="164">
        <v>201256124.94146299</v>
      </c>
      <c r="M173" s="164">
        <v>223942486.58372101</v>
      </c>
      <c r="N173" s="164">
        <v>223942486.58372101</v>
      </c>
    </row>
    <row r="174" spans="1:14" x14ac:dyDescent="0.2">
      <c r="A174" s="27" t="s">
        <v>4597</v>
      </c>
    </row>
    <row r="175" spans="1:14" x14ac:dyDescent="0.2">
      <c r="A175" s="27" t="s">
        <v>4598</v>
      </c>
      <c r="B175" s="164">
        <v>220061221.283714</v>
      </c>
      <c r="C175" s="164">
        <v>207931655.45443499</v>
      </c>
      <c r="D175" s="164">
        <v>218530921.07172501</v>
      </c>
      <c r="E175" s="164">
        <v>218468687.109339</v>
      </c>
      <c r="F175" s="164">
        <v>209517364.639359</v>
      </c>
      <c r="G175" s="164">
        <v>218184781.162108</v>
      </c>
      <c r="H175" s="164">
        <v>233359967.87972599</v>
      </c>
      <c r="I175" s="164">
        <v>235084006.631084</v>
      </c>
      <c r="J175" s="164">
        <v>252750921.494663</v>
      </c>
      <c r="K175" s="164">
        <v>253905547.61072001</v>
      </c>
      <c r="L175" s="164">
        <v>253203103.69146299</v>
      </c>
      <c r="M175" s="164">
        <v>276434957.42372102</v>
      </c>
      <c r="N175" s="164">
        <v>276434957.42372102</v>
      </c>
    </row>
    <row r="176" spans="1:14" s="171" customFormat="1" x14ac:dyDescent="0.2">
      <c r="A176" s="128" t="s">
        <v>4599</v>
      </c>
      <c r="B176" s="171">
        <v>0.25525737485779598</v>
      </c>
      <c r="C176" s="171">
        <v>0.25220876674689702</v>
      </c>
      <c r="D176" s="171">
        <v>0.25488203900298401</v>
      </c>
      <c r="E176" s="171">
        <v>0.25502808002577998</v>
      </c>
      <c r="F176" s="171">
        <v>0.25419437448182403</v>
      </c>
      <c r="G176" s="171">
        <v>0.25115537431415003</v>
      </c>
      <c r="H176" s="171">
        <v>0.25110445996004199</v>
      </c>
      <c r="I176" s="171">
        <v>0.24927165524781</v>
      </c>
      <c r="J176" s="171">
        <v>0.25158479020858898</v>
      </c>
      <c r="K176" s="171">
        <v>0.25140234405970902</v>
      </c>
      <c r="L176" s="171">
        <v>0.253184953342738</v>
      </c>
      <c r="M176" s="171">
        <v>0.249352127224232</v>
      </c>
      <c r="N176" s="171">
        <v>0.249352127224232</v>
      </c>
    </row>
    <row r="177" spans="1:14" x14ac:dyDescent="0.2">
      <c r="A177" s="27" t="s">
        <v>4600</v>
      </c>
      <c r="B177" s="164">
        <v>-441295</v>
      </c>
      <c r="C177" s="164">
        <v>-441295</v>
      </c>
      <c r="D177" s="164">
        <v>-551618.75</v>
      </c>
      <c r="E177" s="164">
        <v>-551618.75</v>
      </c>
      <c r="F177" s="164">
        <v>-551618.75</v>
      </c>
      <c r="G177" s="164">
        <v>-441295</v>
      </c>
      <c r="H177" s="164">
        <v>-441295</v>
      </c>
      <c r="I177" s="164">
        <v>-441295</v>
      </c>
      <c r="J177" s="164">
        <v>-441295</v>
      </c>
      <c r="K177" s="164">
        <v>-441295</v>
      </c>
      <c r="L177" s="164">
        <v>-441295</v>
      </c>
      <c r="M177" s="164">
        <v>-441295</v>
      </c>
      <c r="N177" s="164">
        <v>-441295</v>
      </c>
    </row>
    <row r="178" spans="1:14" x14ac:dyDescent="0.2">
      <c r="A178" s="27" t="s">
        <v>4601</v>
      </c>
    </row>
    <row r="179" spans="1:14" s="171" customFormat="1" x14ac:dyDescent="0.2">
      <c r="A179" s="128" t="s">
        <v>4602</v>
      </c>
      <c r="B179" s="171">
        <v>-0.29903202725141098</v>
      </c>
      <c r="C179" s="171">
        <v>-0.32589184905082003</v>
      </c>
      <c r="D179" s="171">
        <v>-0.104938726534125</v>
      </c>
      <c r="E179" s="171">
        <v>-9.2174656971760194E-2</v>
      </c>
      <c r="F179" s="171">
        <v>-0.122712025410215</v>
      </c>
      <c r="G179" s="171">
        <v>8.5719864034944998E-2</v>
      </c>
      <c r="H179" s="171">
        <v>9.7222670963873395E-2</v>
      </c>
      <c r="I179" s="171">
        <v>7.5563017060438803E-2</v>
      </c>
      <c r="J179" s="171">
        <v>1.51159458225705</v>
      </c>
      <c r="K179" s="171">
        <v>1.50455831824047</v>
      </c>
      <c r="L179" s="171">
        <v>1.34525692574302</v>
      </c>
      <c r="M179" s="171">
        <v>1.09857826999803</v>
      </c>
      <c r="N179" s="171">
        <v>1.09857826999803</v>
      </c>
    </row>
    <row r="180" spans="1:14" s="171" customFormat="1" x14ac:dyDescent="0.2">
      <c r="A180" s="128" t="s">
        <v>4603</v>
      </c>
      <c r="B180" s="171">
        <v>1.29903202725141</v>
      </c>
      <c r="C180" s="171">
        <v>1.32589184905082</v>
      </c>
      <c r="D180" s="171">
        <v>1.10493872653412</v>
      </c>
      <c r="E180" s="171">
        <v>1.0921746569717601</v>
      </c>
      <c r="F180" s="171">
        <v>1.1227120254102101</v>
      </c>
      <c r="G180" s="171">
        <v>0.91428013596505497</v>
      </c>
      <c r="H180" s="171">
        <v>0.90277732903612595</v>
      </c>
      <c r="I180" s="171">
        <v>0.924436982939561</v>
      </c>
      <c r="J180" s="171">
        <v>-0.51159458225705001</v>
      </c>
      <c r="K180" s="171">
        <v>-0.50455831824047304</v>
      </c>
      <c r="L180" s="171">
        <v>-0.34525692574302103</v>
      </c>
      <c r="M180" s="171">
        <v>-9.8578269998038398E-2</v>
      </c>
      <c r="N180" s="171">
        <v>-9.8578269998038398E-2</v>
      </c>
    </row>
    <row r="181" spans="1:14" x14ac:dyDescent="0.2">
      <c r="A181" s="27" t="s">
        <v>2704</v>
      </c>
    </row>
    <row r="182" spans="1:14" x14ac:dyDescent="0.2">
      <c r="A182" s="27" t="s">
        <v>4604</v>
      </c>
      <c r="B182" s="164">
        <v>1000</v>
      </c>
      <c r="C182" s="164">
        <v>1000</v>
      </c>
      <c r="D182" s="164">
        <v>1000</v>
      </c>
      <c r="E182" s="164">
        <v>1000</v>
      </c>
      <c r="F182" s="164">
        <v>1000</v>
      </c>
      <c r="G182" s="164">
        <v>1000</v>
      </c>
      <c r="H182" s="164">
        <v>1000</v>
      </c>
      <c r="I182" s="164">
        <v>1000</v>
      </c>
      <c r="J182" s="164">
        <v>1000</v>
      </c>
      <c r="K182" s="164">
        <v>1000</v>
      </c>
      <c r="L182" s="164">
        <v>1000</v>
      </c>
      <c r="M182" s="164">
        <v>1000</v>
      </c>
      <c r="N182" s="164">
        <v>1000</v>
      </c>
    </row>
    <row r="183" spans="1:14" x14ac:dyDescent="0.2">
      <c r="A183" s="27" t="s">
        <v>4605</v>
      </c>
    </row>
    <row r="184" spans="1:14" x14ac:dyDescent="0.2">
      <c r="A184" s="27" t="s">
        <v>2972</v>
      </c>
    </row>
    <row r="185" spans="1:14" x14ac:dyDescent="0.2">
      <c r="A185" s="27" t="s">
        <v>4606</v>
      </c>
    </row>
    <row r="186" spans="1:14" ht="10.8" thickBot="1" x14ac:dyDescent="0.25">
      <c r="A186" s="188" t="s">
        <v>4607</v>
      </c>
      <c r="B186" s="164">
        <v>0</v>
      </c>
      <c r="C186" s="164">
        <v>0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</row>
    <row r="187" spans="1:14" x14ac:dyDescent="0.2">
      <c r="A187" s="27" t="s">
        <v>4608</v>
      </c>
    </row>
    <row r="188" spans="1:14" x14ac:dyDescent="0.2">
      <c r="A188" s="27" t="s">
        <v>4609</v>
      </c>
    </row>
    <row r="189" spans="1:14" x14ac:dyDescent="0.2">
      <c r="A189" s="27" t="s">
        <v>4610</v>
      </c>
    </row>
    <row r="190" spans="1:14" x14ac:dyDescent="0.2">
      <c r="A190" s="27" t="s">
        <v>4611</v>
      </c>
    </row>
    <row r="191" spans="1:14" x14ac:dyDescent="0.2">
      <c r="A191" s="27" t="s">
        <v>4612</v>
      </c>
    </row>
    <row r="192" spans="1:14" x14ac:dyDescent="0.2">
      <c r="A192" s="27" t="s">
        <v>4613</v>
      </c>
    </row>
    <row r="193" spans="1:14" x14ac:dyDescent="0.2">
      <c r="A193" s="27" t="s">
        <v>4614</v>
      </c>
    </row>
    <row r="194" spans="1:14" x14ac:dyDescent="0.2">
      <c r="A194" s="27" t="s">
        <v>4615</v>
      </c>
    </row>
    <row r="195" spans="1:14" x14ac:dyDescent="0.2">
      <c r="A195" s="27" t="s">
        <v>4616</v>
      </c>
    </row>
    <row r="196" spans="1:14" x14ac:dyDescent="0.2">
      <c r="A196" s="27" t="s">
        <v>4617</v>
      </c>
    </row>
    <row r="197" spans="1:14" x14ac:dyDescent="0.2">
      <c r="A197" s="27" t="s">
        <v>4618</v>
      </c>
    </row>
    <row r="198" spans="1:14" x14ac:dyDescent="0.2">
      <c r="A198" s="27" t="s">
        <v>4619</v>
      </c>
    </row>
    <row r="199" spans="1:14" x14ac:dyDescent="0.2">
      <c r="A199" s="27" t="s">
        <v>4620</v>
      </c>
    </row>
    <row r="200" spans="1:14" x14ac:dyDescent="0.2">
      <c r="A200" s="27" t="s">
        <v>4621</v>
      </c>
    </row>
    <row r="201" spans="1:14" ht="10.8" thickBot="1" x14ac:dyDescent="0.25">
      <c r="A201" s="170" t="s">
        <v>4622</v>
      </c>
    </row>
    <row r="202" spans="1:14" x14ac:dyDescent="0.2">
      <c r="A202" s="27" t="s">
        <v>4623</v>
      </c>
    </row>
    <row r="203" spans="1:14" x14ac:dyDescent="0.2">
      <c r="A203" s="27" t="s">
        <v>4624</v>
      </c>
    </row>
    <row r="204" spans="1:14" x14ac:dyDescent="0.2">
      <c r="A204" s="27" t="s">
        <v>4625</v>
      </c>
    </row>
    <row r="205" spans="1:14" x14ac:dyDescent="0.2">
      <c r="A205" s="27" t="s">
        <v>4626</v>
      </c>
    </row>
    <row r="206" spans="1:14" x14ac:dyDescent="0.2">
      <c r="A206" s="27" t="s">
        <v>4627</v>
      </c>
    </row>
    <row r="207" spans="1:14" s="171" customFormat="1" x14ac:dyDescent="0.2">
      <c r="A207" s="128" t="s">
        <v>4628</v>
      </c>
      <c r="B207" s="171">
        <v>0.92401854463387301</v>
      </c>
      <c r="C207" s="171">
        <v>0.92431112703754503</v>
      </c>
      <c r="D207" s="171">
        <v>0.92456193685060695</v>
      </c>
      <c r="E207" s="171">
        <v>0.92484366042961696</v>
      </c>
      <c r="F207" s="171">
        <v>0.92509549313476602</v>
      </c>
      <c r="G207" s="171">
        <v>0.92517538824034895</v>
      </c>
      <c r="H207" s="171">
        <v>0.92543017699827701</v>
      </c>
      <c r="I207" s="171">
        <v>0.92557666383266302</v>
      </c>
      <c r="J207" s="171">
        <v>0.92554265419149395</v>
      </c>
      <c r="K207" s="171">
        <v>0.92541349772183901</v>
      </c>
      <c r="L207" s="171">
        <v>0.92525219531112302</v>
      </c>
      <c r="M207" s="171">
        <v>0.92500814124966702</v>
      </c>
      <c r="N207" s="171">
        <v>0.92500814124966702</v>
      </c>
    </row>
    <row r="208" spans="1:14" s="171" customFormat="1" x14ac:dyDescent="0.2">
      <c r="A208" s="203" t="s">
        <v>4629</v>
      </c>
      <c r="B208" s="171">
        <v>0</v>
      </c>
      <c r="C208" s="171">
        <v>0</v>
      </c>
      <c r="D208" s="171">
        <v>0</v>
      </c>
      <c r="E208" s="171">
        <v>0</v>
      </c>
      <c r="F208" s="171">
        <v>0</v>
      </c>
      <c r="G208" s="171">
        <v>0</v>
      </c>
      <c r="H208" s="171">
        <v>0</v>
      </c>
      <c r="I208" s="171">
        <v>0</v>
      </c>
      <c r="J208" s="171">
        <v>0</v>
      </c>
      <c r="K208" s="171">
        <v>0</v>
      </c>
      <c r="L208" s="171">
        <v>0</v>
      </c>
      <c r="M208" s="171">
        <v>0</v>
      </c>
      <c r="N208" s="171">
        <v>0</v>
      </c>
    </row>
    <row r="209" spans="1:1" x14ac:dyDescent="0.2">
      <c r="A209" s="27" t="s">
        <v>4630</v>
      </c>
    </row>
    <row r="210" spans="1:1" x14ac:dyDescent="0.2">
      <c r="A210" s="27" t="s">
        <v>4631</v>
      </c>
    </row>
    <row r="211" spans="1:1" x14ac:dyDescent="0.2">
      <c r="A211" s="27" t="s">
        <v>4632</v>
      </c>
    </row>
    <row r="212" spans="1:1" x14ac:dyDescent="0.2">
      <c r="A212" s="27" t="s">
        <v>4633</v>
      </c>
    </row>
    <row r="213" spans="1:1" x14ac:dyDescent="0.2">
      <c r="A213" s="27" t="s">
        <v>4634</v>
      </c>
    </row>
    <row r="214" spans="1:1" x14ac:dyDescent="0.2">
      <c r="A214" s="27" t="s">
        <v>4635</v>
      </c>
    </row>
    <row r="215" spans="1:1" x14ac:dyDescent="0.2">
      <c r="A215" s="27" t="s">
        <v>4636</v>
      </c>
    </row>
    <row r="216" spans="1:1" x14ac:dyDescent="0.2">
      <c r="A216" s="30" t="s">
        <v>4637</v>
      </c>
    </row>
    <row r="217" spans="1:1" x14ac:dyDescent="0.2">
      <c r="A217" s="27" t="s">
        <v>4638</v>
      </c>
    </row>
    <row r="218" spans="1:1" x14ac:dyDescent="0.2">
      <c r="A218" s="27" t="s">
        <v>4639</v>
      </c>
    </row>
    <row r="219" spans="1:1" x14ac:dyDescent="0.2">
      <c r="A219" s="27" t="s">
        <v>4640</v>
      </c>
    </row>
    <row r="220" spans="1:1" x14ac:dyDescent="0.2">
      <c r="A220" s="27" t="s">
        <v>3504</v>
      </c>
    </row>
    <row r="221" spans="1:1" x14ac:dyDescent="0.2">
      <c r="A221" s="27" t="s">
        <v>4641</v>
      </c>
    </row>
    <row r="222" spans="1:1" x14ac:dyDescent="0.2">
      <c r="A222" s="27" t="s">
        <v>4642</v>
      </c>
    </row>
    <row r="223" spans="1:1" x14ac:dyDescent="0.2">
      <c r="A223" s="27" t="s">
        <v>2743</v>
      </c>
    </row>
    <row r="224" spans="1:1" x14ac:dyDescent="0.2">
      <c r="A224" s="27" t="s">
        <v>2744</v>
      </c>
    </row>
    <row r="225" spans="1:14" x14ac:dyDescent="0.2">
      <c r="A225" s="27" t="s">
        <v>4643</v>
      </c>
    </row>
    <row r="226" spans="1:14" x14ac:dyDescent="0.2">
      <c r="A226" s="27" t="s">
        <v>4644</v>
      </c>
    </row>
    <row r="227" spans="1:14" x14ac:dyDescent="0.2">
      <c r="A227" s="27" t="s">
        <v>2747</v>
      </c>
    </row>
    <row r="228" spans="1:14" x14ac:dyDescent="0.2">
      <c r="A228" s="27" t="s">
        <v>2748</v>
      </c>
    </row>
    <row r="229" spans="1:14" x14ac:dyDescent="0.2">
      <c r="A229" s="27" t="s">
        <v>4645</v>
      </c>
    </row>
    <row r="230" spans="1:14" x14ac:dyDescent="0.2">
      <c r="A230" s="27" t="s">
        <v>4646</v>
      </c>
    </row>
    <row r="231" spans="1:14" x14ac:dyDescent="0.2">
      <c r="A231" s="27" t="s">
        <v>4647</v>
      </c>
      <c r="B231" s="164">
        <v>0</v>
      </c>
      <c r="C231" s="164">
        <v>0</v>
      </c>
      <c r="D231" s="164">
        <v>0</v>
      </c>
      <c r="E231" s="164">
        <v>0</v>
      </c>
      <c r="F231" s="164">
        <v>0</v>
      </c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</row>
    <row r="232" spans="1:14" x14ac:dyDescent="0.2">
      <c r="A232" s="27" t="s">
        <v>4648</v>
      </c>
    </row>
    <row r="233" spans="1:14" x14ac:dyDescent="0.2">
      <c r="A233" s="27" t="s">
        <v>3517</v>
      </c>
    </row>
    <row r="234" spans="1:14" x14ac:dyDescent="0.2">
      <c r="A234" s="27" t="s">
        <v>4649</v>
      </c>
    </row>
    <row r="235" spans="1:14" x14ac:dyDescent="0.2">
      <c r="A235" s="27" t="s">
        <v>4650</v>
      </c>
    </row>
    <row r="236" spans="1:14" x14ac:dyDescent="0.2">
      <c r="A236" s="27" t="s">
        <v>2756</v>
      </c>
    </row>
    <row r="237" spans="1:14" x14ac:dyDescent="0.2">
      <c r="A237" s="27" t="s">
        <v>1482</v>
      </c>
    </row>
    <row r="238" spans="1:14" x14ac:dyDescent="0.2">
      <c r="A238" s="27" t="s">
        <v>4651</v>
      </c>
    </row>
    <row r="239" spans="1:14" x14ac:dyDescent="0.2">
      <c r="A239" s="27" t="s">
        <v>4652</v>
      </c>
    </row>
    <row r="240" spans="1:14" x14ac:dyDescent="0.2">
      <c r="A240" s="27" t="s">
        <v>4653</v>
      </c>
    </row>
    <row r="241" spans="1:1" x14ac:dyDescent="0.2">
      <c r="A241" s="27" t="s">
        <v>4654</v>
      </c>
    </row>
    <row r="242" spans="1:1" x14ac:dyDescent="0.2">
      <c r="A242" s="27" t="s">
        <v>4655</v>
      </c>
    </row>
    <row r="243" spans="1:1" x14ac:dyDescent="0.2">
      <c r="A243" s="27" t="s">
        <v>4656</v>
      </c>
    </row>
    <row r="244" spans="1:1" x14ac:dyDescent="0.2">
      <c r="A244" s="27" t="s">
        <v>4657</v>
      </c>
    </row>
    <row r="245" spans="1:1" x14ac:dyDescent="0.2">
      <c r="A245" s="27" t="s">
        <v>4658</v>
      </c>
    </row>
    <row r="246" spans="1:1" x14ac:dyDescent="0.2">
      <c r="A246" s="27" t="s">
        <v>4659</v>
      </c>
    </row>
    <row r="247" spans="1:1" x14ac:dyDescent="0.2">
      <c r="A247" s="27" t="s">
        <v>4660</v>
      </c>
    </row>
    <row r="248" spans="1:1" x14ac:dyDescent="0.2">
      <c r="A248" s="27" t="s">
        <v>4661</v>
      </c>
    </row>
    <row r="249" spans="1:1" x14ac:dyDescent="0.2">
      <c r="A249" s="27" t="s">
        <v>4662</v>
      </c>
    </row>
    <row r="250" spans="1:1" x14ac:dyDescent="0.2">
      <c r="A250" s="27" t="s">
        <v>4663</v>
      </c>
    </row>
    <row r="251" spans="1:1" x14ac:dyDescent="0.2">
      <c r="A251" s="27" t="s">
        <v>2770</v>
      </c>
    </row>
    <row r="252" spans="1:1" x14ac:dyDescent="0.2">
      <c r="A252" s="27" t="s">
        <v>4664</v>
      </c>
    </row>
    <row r="253" spans="1:1" x14ac:dyDescent="0.2">
      <c r="A253" s="27" t="s">
        <v>4665</v>
      </c>
    </row>
    <row r="254" spans="1:1" x14ac:dyDescent="0.2">
      <c r="A254" s="27" t="s">
        <v>4666</v>
      </c>
    </row>
    <row r="255" spans="1:1" x14ac:dyDescent="0.2">
      <c r="A255" s="27" t="s">
        <v>2774</v>
      </c>
    </row>
    <row r="256" spans="1:1" x14ac:dyDescent="0.2">
      <c r="A256" s="27" t="s">
        <v>4667</v>
      </c>
    </row>
    <row r="257" spans="1:1" x14ac:dyDescent="0.2">
      <c r="A257" s="27" t="s">
        <v>4668</v>
      </c>
    </row>
    <row r="258" spans="1:1" x14ac:dyDescent="0.2">
      <c r="A258" s="27" t="s">
        <v>4669</v>
      </c>
    </row>
    <row r="259" spans="1:1" x14ac:dyDescent="0.2">
      <c r="A259" s="27" t="s">
        <v>4670</v>
      </c>
    </row>
    <row r="260" spans="1:1" x14ac:dyDescent="0.2">
      <c r="A260" s="27" t="s">
        <v>4671</v>
      </c>
    </row>
    <row r="261" spans="1:1" x14ac:dyDescent="0.2">
      <c r="A261" s="27" t="s">
        <v>4672</v>
      </c>
    </row>
    <row r="262" spans="1:1" x14ac:dyDescent="0.2">
      <c r="A262" s="27" t="s">
        <v>4673</v>
      </c>
    </row>
    <row r="263" spans="1:1" x14ac:dyDescent="0.2">
      <c r="A263" s="27" t="s">
        <v>2782</v>
      </c>
    </row>
    <row r="264" spans="1:1" x14ac:dyDescent="0.2">
      <c r="A264" s="27" t="s">
        <v>2783</v>
      </c>
    </row>
    <row r="265" spans="1:1" x14ac:dyDescent="0.2">
      <c r="A265" s="27" t="s">
        <v>4674</v>
      </c>
    </row>
    <row r="266" spans="1:1" x14ac:dyDescent="0.2">
      <c r="A266" s="27" t="s">
        <v>4675</v>
      </c>
    </row>
    <row r="267" spans="1:1" x14ac:dyDescent="0.2">
      <c r="A267" s="27" t="s">
        <v>2786</v>
      </c>
    </row>
    <row r="268" spans="1:1" x14ac:dyDescent="0.2">
      <c r="A268" s="27" t="s">
        <v>2787</v>
      </c>
    </row>
    <row r="269" spans="1:1" x14ac:dyDescent="0.2">
      <c r="A269" s="27" t="s">
        <v>4676</v>
      </c>
    </row>
    <row r="270" spans="1:1" x14ac:dyDescent="0.2">
      <c r="A270" s="27" t="s">
        <v>4677</v>
      </c>
    </row>
    <row r="271" spans="1:1" x14ac:dyDescent="0.2">
      <c r="A271" s="27" t="s">
        <v>4678</v>
      </c>
    </row>
    <row r="272" spans="1:1" x14ac:dyDescent="0.2">
      <c r="A272" s="27" t="s">
        <v>4679</v>
      </c>
    </row>
    <row r="273" spans="1:14" x14ac:dyDescent="0.2">
      <c r="A273" s="27" t="s">
        <v>4680</v>
      </c>
    </row>
    <row r="274" spans="1:14" x14ac:dyDescent="0.2">
      <c r="A274" s="27" t="s">
        <v>4681</v>
      </c>
    </row>
    <row r="275" spans="1:14" x14ac:dyDescent="0.2">
      <c r="A275" s="27" t="s">
        <v>1520</v>
      </c>
    </row>
    <row r="276" spans="1:14" x14ac:dyDescent="0.2">
      <c r="A276" s="27" t="s">
        <v>4682</v>
      </c>
    </row>
    <row r="277" spans="1:14" x14ac:dyDescent="0.2">
      <c r="A277" s="27" t="s">
        <v>3064</v>
      </c>
    </row>
    <row r="278" spans="1:14" ht="10.8" thickBot="1" x14ac:dyDescent="0.25">
      <c r="A278" s="189" t="s">
        <v>4683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</row>
    <row r="279" spans="1:14" x14ac:dyDescent="0.2">
      <c r="A279" s="27" t="s">
        <v>4684</v>
      </c>
      <c r="B279" s="164">
        <v>0</v>
      </c>
      <c r="C279" s="164">
        <v>0</v>
      </c>
      <c r="D279" s="164">
        <v>0</v>
      </c>
      <c r="E279" s="164">
        <v>0</v>
      </c>
      <c r="F279" s="164">
        <v>0</v>
      </c>
      <c r="G279" s="164">
        <v>0</v>
      </c>
      <c r="H279" s="164">
        <v>0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</row>
    <row r="280" spans="1:14" x14ac:dyDescent="0.2">
      <c r="A280" s="27" t="s">
        <v>4685</v>
      </c>
      <c r="B280" s="164">
        <v>0</v>
      </c>
      <c r="C280" s="164">
        <v>0</v>
      </c>
      <c r="D280" s="164">
        <v>0</v>
      </c>
      <c r="E280" s="164">
        <v>0</v>
      </c>
      <c r="F280" s="164">
        <v>0</v>
      </c>
      <c r="G280" s="164">
        <v>0</v>
      </c>
      <c r="H280" s="164">
        <v>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</row>
    <row r="281" spans="1:14" x14ac:dyDescent="0.2">
      <c r="A281" s="27" t="s">
        <v>4686</v>
      </c>
      <c r="B281" s="164">
        <v>0</v>
      </c>
      <c r="C281" s="164">
        <v>0</v>
      </c>
      <c r="D281" s="164">
        <v>0</v>
      </c>
      <c r="E281" s="164">
        <v>0</v>
      </c>
      <c r="F281" s="164">
        <v>0</v>
      </c>
      <c r="G281" s="164">
        <v>0</v>
      </c>
      <c r="H281" s="164">
        <v>0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</row>
    <row r="282" spans="1:14" x14ac:dyDescent="0.2">
      <c r="A282" s="27" t="s">
        <v>4687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</row>
    <row r="283" spans="1:14" x14ac:dyDescent="0.2">
      <c r="A283" s="27" t="s">
        <v>4688</v>
      </c>
      <c r="B283" s="164">
        <v>0</v>
      </c>
      <c r="C283" s="164">
        <v>0</v>
      </c>
      <c r="D283" s="164">
        <v>0</v>
      </c>
      <c r="E283" s="164">
        <v>0</v>
      </c>
      <c r="F283" s="164">
        <v>0</v>
      </c>
      <c r="G283" s="164">
        <v>0</v>
      </c>
      <c r="H283" s="164">
        <v>0</v>
      </c>
      <c r="I283" s="164">
        <v>0</v>
      </c>
      <c r="J283" s="164">
        <v>0</v>
      </c>
      <c r="K283" s="164">
        <v>0</v>
      </c>
      <c r="L283" s="164">
        <v>0</v>
      </c>
      <c r="M283" s="164">
        <v>0</v>
      </c>
      <c r="N283" s="164">
        <v>0</v>
      </c>
    </row>
    <row r="284" spans="1:14" x14ac:dyDescent="0.2">
      <c r="A284" s="27" t="s">
        <v>4689</v>
      </c>
      <c r="B284" s="164">
        <v>0</v>
      </c>
      <c r="C284" s="164">
        <v>0</v>
      </c>
      <c r="D284" s="164">
        <v>0</v>
      </c>
      <c r="E284" s="164">
        <v>0</v>
      </c>
      <c r="F284" s="164">
        <v>0</v>
      </c>
      <c r="G284" s="164">
        <v>0</v>
      </c>
      <c r="H284" s="164">
        <v>0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</row>
    <row r="285" spans="1:14" x14ac:dyDescent="0.2">
      <c r="A285" s="27" t="s">
        <v>4690</v>
      </c>
      <c r="B285" s="164">
        <v>0</v>
      </c>
      <c r="C285" s="164">
        <v>0</v>
      </c>
      <c r="D285" s="164">
        <v>0</v>
      </c>
      <c r="E285" s="164">
        <v>0</v>
      </c>
      <c r="F285" s="164">
        <v>0</v>
      </c>
      <c r="G285" s="164">
        <v>0</v>
      </c>
      <c r="H285" s="164">
        <v>0</v>
      </c>
      <c r="I285" s="164">
        <v>0</v>
      </c>
      <c r="J285" s="164">
        <v>0</v>
      </c>
      <c r="K285" s="164">
        <v>0</v>
      </c>
      <c r="L285" s="164">
        <v>0</v>
      </c>
      <c r="M285" s="164">
        <v>0</v>
      </c>
      <c r="N285" s="164">
        <v>0</v>
      </c>
    </row>
    <row r="286" spans="1:14" x14ac:dyDescent="0.2">
      <c r="A286" s="27" t="s">
        <v>4691</v>
      </c>
      <c r="B286" s="164">
        <v>0</v>
      </c>
      <c r="C286" s="164">
        <v>0</v>
      </c>
      <c r="D286" s="164">
        <v>0</v>
      </c>
      <c r="E286" s="164">
        <v>0</v>
      </c>
      <c r="F286" s="164">
        <v>0</v>
      </c>
      <c r="G286" s="164">
        <v>0</v>
      </c>
      <c r="H286" s="164">
        <v>0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</row>
    <row r="287" spans="1:14" x14ac:dyDescent="0.2">
      <c r="A287" s="27" t="s">
        <v>4692</v>
      </c>
      <c r="B287" s="164">
        <v>0</v>
      </c>
      <c r="C287" s="164">
        <v>0</v>
      </c>
      <c r="D287" s="164">
        <v>0</v>
      </c>
      <c r="E287" s="164">
        <v>0</v>
      </c>
      <c r="F287" s="164">
        <v>0</v>
      </c>
      <c r="G287" s="164">
        <v>0</v>
      </c>
      <c r="H287" s="164">
        <v>0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</row>
    <row r="288" spans="1:14" x14ac:dyDescent="0.2">
      <c r="A288" s="27" t="s">
        <v>4693</v>
      </c>
      <c r="B288" s="164">
        <v>0</v>
      </c>
      <c r="C288" s="164">
        <v>0</v>
      </c>
      <c r="D288" s="164">
        <v>0</v>
      </c>
      <c r="E288" s="164">
        <v>0</v>
      </c>
      <c r="F288" s="164">
        <v>0</v>
      </c>
      <c r="G288" s="164">
        <v>0</v>
      </c>
      <c r="H288" s="164">
        <v>0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</row>
    <row r="289" spans="1:14" x14ac:dyDescent="0.2">
      <c r="A289" s="27" t="s">
        <v>4694</v>
      </c>
      <c r="B289" s="164">
        <v>0</v>
      </c>
      <c r="C289" s="164">
        <v>0</v>
      </c>
      <c r="D289" s="164">
        <v>0</v>
      </c>
      <c r="E289" s="164">
        <v>0</v>
      </c>
      <c r="F289" s="164">
        <v>0</v>
      </c>
      <c r="G289" s="164">
        <v>0</v>
      </c>
      <c r="H289" s="164">
        <v>0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0</v>
      </c>
    </row>
    <row r="290" spans="1:14" x14ac:dyDescent="0.2">
      <c r="A290" s="27" t="s">
        <v>4695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</row>
    <row r="291" spans="1:14" x14ac:dyDescent="0.2">
      <c r="A291" s="27" t="s">
        <v>4696</v>
      </c>
      <c r="B291" s="164">
        <v>0</v>
      </c>
      <c r="C291" s="164">
        <v>0</v>
      </c>
      <c r="D291" s="164">
        <v>0</v>
      </c>
      <c r="E291" s="164">
        <v>0</v>
      </c>
      <c r="F291" s="164">
        <v>0</v>
      </c>
      <c r="G291" s="164">
        <v>0</v>
      </c>
      <c r="H291" s="164">
        <v>0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</row>
    <row r="292" spans="1:14" x14ac:dyDescent="0.2">
      <c r="A292" s="27" t="s">
        <v>4697</v>
      </c>
      <c r="B292" s="164">
        <v>0</v>
      </c>
      <c r="C292" s="164">
        <v>0</v>
      </c>
      <c r="D292" s="164">
        <v>0</v>
      </c>
      <c r="E292" s="164">
        <v>0</v>
      </c>
      <c r="F292" s="164">
        <v>0</v>
      </c>
      <c r="G292" s="164">
        <v>0</v>
      </c>
      <c r="H292" s="164">
        <v>0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</row>
    <row r="293" spans="1:14" x14ac:dyDescent="0.2">
      <c r="A293" s="27" t="s">
        <v>4698</v>
      </c>
      <c r="B293" s="164">
        <v>0</v>
      </c>
      <c r="C293" s="164">
        <v>0</v>
      </c>
      <c r="D293" s="164">
        <v>0</v>
      </c>
      <c r="E293" s="164">
        <v>0</v>
      </c>
      <c r="F293" s="164">
        <v>0</v>
      </c>
      <c r="G293" s="164">
        <v>0</v>
      </c>
      <c r="H293" s="164">
        <v>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</row>
    <row r="294" spans="1:14" x14ac:dyDescent="0.2">
      <c r="A294" s="27" t="s">
        <v>4699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</row>
    <row r="295" spans="1:14" x14ac:dyDescent="0.2">
      <c r="A295" s="27" t="s">
        <v>4700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</row>
    <row r="296" spans="1:14" x14ac:dyDescent="0.2">
      <c r="A296" s="27" t="s">
        <v>4701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</row>
    <row r="297" spans="1:14" x14ac:dyDescent="0.2">
      <c r="A297" s="27" t="s">
        <v>4702</v>
      </c>
      <c r="B297" s="164">
        <v>0</v>
      </c>
      <c r="C297" s="164">
        <v>0</v>
      </c>
      <c r="D297" s="164">
        <v>0</v>
      </c>
      <c r="E297" s="164">
        <v>0</v>
      </c>
      <c r="F297" s="164">
        <v>0</v>
      </c>
      <c r="G297" s="164">
        <v>0</v>
      </c>
      <c r="H297" s="164">
        <v>0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</row>
    <row r="298" spans="1:14" x14ac:dyDescent="0.2">
      <c r="A298" s="27" t="s">
        <v>4703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</row>
    <row r="299" spans="1:14" x14ac:dyDescent="0.2">
      <c r="A299" s="27" t="s">
        <v>4704</v>
      </c>
      <c r="B299" s="164">
        <v>0</v>
      </c>
      <c r="C299" s="164">
        <v>0</v>
      </c>
      <c r="D299" s="164">
        <v>0</v>
      </c>
      <c r="E299" s="164">
        <v>0</v>
      </c>
      <c r="F299" s="164">
        <v>0</v>
      </c>
      <c r="G299" s="164">
        <v>0</v>
      </c>
      <c r="H299" s="164">
        <v>0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</row>
    <row r="300" spans="1:14" x14ac:dyDescent="0.2">
      <c r="A300" s="27" t="s">
        <v>4705</v>
      </c>
      <c r="B300" s="164">
        <v>0</v>
      </c>
      <c r="C300" s="164">
        <v>0</v>
      </c>
      <c r="D300" s="164">
        <v>0</v>
      </c>
      <c r="E300" s="164">
        <v>0</v>
      </c>
      <c r="F300" s="164">
        <v>0</v>
      </c>
      <c r="G300" s="164">
        <v>0</v>
      </c>
      <c r="H300" s="164">
        <v>0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</row>
    <row r="301" spans="1:14" x14ac:dyDescent="0.2">
      <c r="A301" s="27" t="s">
        <v>4706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</row>
    <row r="302" spans="1:14" x14ac:dyDescent="0.2">
      <c r="A302" s="27" t="s">
        <v>4707</v>
      </c>
      <c r="B302" s="164">
        <v>0</v>
      </c>
      <c r="C302" s="164">
        <v>0</v>
      </c>
      <c r="D302" s="164">
        <v>0</v>
      </c>
      <c r="E302" s="164">
        <v>0</v>
      </c>
      <c r="F302" s="164">
        <v>0</v>
      </c>
      <c r="G302" s="164">
        <v>0</v>
      </c>
      <c r="H302" s="164">
        <v>0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</row>
    <row r="303" spans="1:14" x14ac:dyDescent="0.2">
      <c r="A303" s="27" t="s">
        <v>4708</v>
      </c>
    </row>
    <row r="304" spans="1:14" x14ac:dyDescent="0.2">
      <c r="A304" s="27" t="s">
        <v>4709</v>
      </c>
    </row>
    <row r="305" spans="1:1" x14ac:dyDescent="0.2">
      <c r="A305" s="27" t="s">
        <v>1032</v>
      </c>
    </row>
    <row r="306" spans="1:1" x14ac:dyDescent="0.2">
      <c r="A306" s="27" t="s">
        <v>4710</v>
      </c>
    </row>
    <row r="307" spans="1:1" x14ac:dyDescent="0.2">
      <c r="A307" s="27" t="s">
        <v>2825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9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9FAEF-FEF4-4037-83EE-1FB2B07051F9}">
  <dimension ref="A1:AB589"/>
  <sheetViews>
    <sheetView tabSelected="1" topLeftCell="A394" workbookViewId="0">
      <selection activeCell="E16" sqref="E16"/>
    </sheetView>
  </sheetViews>
  <sheetFormatPr defaultColWidth="8.33203125" defaultRowHeight="13.8" outlineLevelCol="1" x14ac:dyDescent="0.3"/>
  <cols>
    <col min="1" max="1" width="3.6640625" style="25" customWidth="1"/>
    <col min="2" max="2" width="29.6640625" style="25" customWidth="1"/>
    <col min="3" max="3" width="15.5546875" style="25" customWidth="1"/>
    <col min="4" max="4" width="18.33203125" style="25" hidden="1" customWidth="1" outlineLevel="1"/>
    <col min="5" max="8" width="11.88671875" style="25" hidden="1" customWidth="1" outlineLevel="1"/>
    <col min="9" max="10" width="7.109375" style="25" hidden="1" customWidth="1" outlineLevel="1"/>
    <col min="11" max="11" width="16.33203125" style="25" customWidth="1" collapsed="1"/>
    <col min="12" max="12" width="7.88671875" style="25" customWidth="1"/>
    <col min="13" max="13" width="16.33203125" style="25" customWidth="1"/>
    <col min="14" max="14" width="9.6640625" style="25" customWidth="1"/>
    <col min="15" max="15" width="16.5546875" style="239" customWidth="1"/>
    <col min="16" max="16" width="9.6640625" style="25" customWidth="1"/>
    <col min="17" max="17" width="22.6640625" style="25" customWidth="1"/>
    <col min="18" max="18" width="11.88671875" style="25" customWidth="1"/>
    <col min="19" max="19" width="8.33203125" style="25"/>
    <col min="20" max="20" width="14.6640625" style="56" customWidth="1"/>
    <col min="21" max="21" width="17.33203125" style="56" bestFit="1" customWidth="1"/>
    <col min="22" max="22" width="9.6640625" style="25" bestFit="1" customWidth="1"/>
    <col min="23" max="23" width="12.5546875" style="25" bestFit="1" customWidth="1"/>
    <col min="24" max="16384" width="8.33203125" style="25"/>
  </cols>
  <sheetData>
    <row r="1" spans="1:28" ht="12.75" customHeight="1" x14ac:dyDescent="0.3">
      <c r="A1" s="63" t="s">
        <v>102</v>
      </c>
      <c r="B1" s="64"/>
      <c r="C1" s="63"/>
      <c r="K1" s="418" t="s">
        <v>103</v>
      </c>
      <c r="L1" s="418"/>
      <c r="M1" s="418"/>
      <c r="N1" s="418"/>
      <c r="O1" s="228"/>
      <c r="P1" s="63"/>
      <c r="Q1" s="63"/>
      <c r="R1" s="65" t="str">
        <f>+'Page Numbers'!D1</f>
        <v>Page 1 of 48</v>
      </c>
      <c r="S1" s="65"/>
    </row>
    <row r="2" spans="1:28" ht="12.75" customHeight="1" x14ac:dyDescent="0.3">
      <c r="A2" s="66"/>
      <c r="B2" s="66"/>
      <c r="C2" s="66"/>
      <c r="D2" s="14"/>
      <c r="E2" s="15"/>
      <c r="F2" s="15"/>
      <c r="G2" s="15"/>
      <c r="H2" s="15"/>
      <c r="I2" s="15"/>
      <c r="J2" s="15"/>
      <c r="K2" s="66"/>
      <c r="L2" s="67"/>
      <c r="M2" s="67"/>
      <c r="N2" s="67"/>
      <c r="O2" s="229"/>
      <c r="P2" s="67"/>
      <c r="Q2" s="67"/>
      <c r="R2" s="67"/>
    </row>
    <row r="3" spans="1:28" ht="12.75" customHeight="1" x14ac:dyDescent="0.3">
      <c r="A3" s="25" t="s">
        <v>104</v>
      </c>
      <c r="B3" s="68"/>
      <c r="C3" s="68" t="s">
        <v>105</v>
      </c>
      <c r="K3" s="416" t="s">
        <v>106</v>
      </c>
      <c r="L3" s="416"/>
      <c r="M3" s="416"/>
      <c r="N3" s="416"/>
      <c r="O3" s="416"/>
      <c r="P3" s="63"/>
      <c r="Q3" s="69" t="s">
        <v>107</v>
      </c>
      <c r="R3" s="70"/>
    </row>
    <row r="4" spans="1:28" x14ac:dyDescent="0.3">
      <c r="B4" s="71"/>
      <c r="C4" s="46"/>
      <c r="K4" s="417"/>
      <c r="L4" s="417"/>
      <c r="M4" s="417"/>
      <c r="N4" s="417"/>
      <c r="O4" s="417"/>
      <c r="P4" s="223" t="s">
        <v>108</v>
      </c>
      <c r="Q4" s="69" t="str">
        <f>+Inputs!C9</f>
        <v>Projected Test Year 3 Ended</v>
      </c>
      <c r="R4" s="73">
        <f>+Inputs!F9</f>
        <v>46752</v>
      </c>
    </row>
    <row r="5" spans="1:28" x14ac:dyDescent="0.3">
      <c r="A5" s="25" t="s">
        <v>109</v>
      </c>
      <c r="B5" s="71"/>
      <c r="C5" s="46"/>
      <c r="K5" s="70"/>
      <c r="L5" s="70"/>
      <c r="M5" s="70"/>
      <c r="N5" s="70"/>
      <c r="O5" s="230"/>
      <c r="P5" s="223" t="s">
        <v>110</v>
      </c>
      <c r="Q5" s="69" t="str">
        <f>+Inputs!C10</f>
        <v>Projected Test Year 2 Ended</v>
      </c>
      <c r="R5" s="73">
        <f>+Inputs!F10</f>
        <v>46387</v>
      </c>
    </row>
    <row r="6" spans="1:28" ht="12.75" customHeight="1" x14ac:dyDescent="0.3">
      <c r="B6" s="74"/>
      <c r="C6" s="46"/>
      <c r="K6" s="70"/>
      <c r="L6" s="70"/>
      <c r="M6" s="70"/>
      <c r="N6" s="70"/>
      <c r="O6" s="230"/>
      <c r="P6" s="223" t="s">
        <v>110</v>
      </c>
      <c r="Q6" s="69" t="str">
        <f>+Inputs!C11</f>
        <v>Projected Test Year 1 Ended</v>
      </c>
      <c r="R6" s="73">
        <f>+Inputs!F11</f>
        <v>46022</v>
      </c>
    </row>
    <row r="7" spans="1:28" x14ac:dyDescent="0.3">
      <c r="A7" s="75" t="str">
        <f>Inputs!C3</f>
        <v>DOCKET NO.: 20240025-EI</v>
      </c>
      <c r="C7" s="46"/>
      <c r="K7" s="46"/>
      <c r="L7" s="46"/>
      <c r="M7" s="46"/>
      <c r="N7" s="46"/>
      <c r="O7" s="231"/>
      <c r="P7" s="223" t="s">
        <v>110</v>
      </c>
      <c r="Q7" s="69" t="str">
        <f>+Inputs!C12</f>
        <v>Prior Year Ended</v>
      </c>
      <c r="R7" s="73">
        <f>+Inputs!F12</f>
        <v>45657</v>
      </c>
    </row>
    <row r="8" spans="1:28" ht="12.75" customHeight="1" x14ac:dyDescent="0.3">
      <c r="K8" s="46"/>
      <c r="L8" s="46"/>
      <c r="M8" s="46"/>
      <c r="N8" s="46"/>
      <c r="O8" s="231"/>
      <c r="P8" s="223" t="s">
        <v>110</v>
      </c>
      <c r="Q8" s="69" t="str">
        <f>+Inputs!C13</f>
        <v>Historical Year Ended</v>
      </c>
      <c r="R8" s="73">
        <f>+Inputs!F13</f>
        <v>45291</v>
      </c>
    </row>
    <row r="9" spans="1:28" s="56" customFormat="1" ht="12.75" customHeight="1" x14ac:dyDescent="0.3">
      <c r="A9" s="25"/>
      <c r="B9" s="25"/>
      <c r="C9" s="25"/>
      <c r="D9" s="25"/>
      <c r="E9" s="25"/>
      <c r="F9" s="25"/>
      <c r="G9" s="25"/>
      <c r="H9" s="25"/>
      <c r="I9" s="25"/>
      <c r="J9" s="25"/>
      <c r="K9" s="76"/>
      <c r="L9" s="77"/>
      <c r="M9" s="76" t="s">
        <v>111</v>
      </c>
      <c r="N9" s="77"/>
      <c r="O9" s="232"/>
      <c r="P9" s="232"/>
      <c r="Q9" s="232"/>
      <c r="R9" s="232"/>
      <c r="S9" s="25"/>
      <c r="V9" s="25"/>
      <c r="W9" s="25"/>
      <c r="X9" s="25"/>
      <c r="Y9" s="25"/>
      <c r="Z9" s="25"/>
      <c r="AA9" s="25"/>
      <c r="AB9" s="25"/>
    </row>
    <row r="10" spans="1:28" s="56" customFormat="1" ht="12.75" customHeight="1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76"/>
      <c r="L10" s="77"/>
      <c r="M10" s="76"/>
      <c r="N10" s="77"/>
      <c r="O10" s="232"/>
      <c r="P10" s="72"/>
      <c r="Q10" s="69"/>
      <c r="R10" s="73"/>
      <c r="S10" s="25"/>
      <c r="V10" s="25"/>
      <c r="W10" s="25"/>
      <c r="X10" s="25"/>
      <c r="Y10" s="25"/>
      <c r="Z10" s="25"/>
      <c r="AA10" s="25"/>
      <c r="AB10" s="25"/>
    </row>
    <row r="11" spans="1:28" s="5" customFormat="1" x14ac:dyDescent="0.3">
      <c r="A11" s="78"/>
      <c r="B11" s="78"/>
      <c r="C11" s="78"/>
      <c r="D11" s="14"/>
      <c r="E11" s="15"/>
      <c r="F11" s="15"/>
      <c r="G11" s="15"/>
      <c r="H11" s="15"/>
      <c r="I11" s="15"/>
      <c r="J11" s="15"/>
      <c r="K11" s="79"/>
      <c r="L11" s="79"/>
      <c r="M11" s="79"/>
      <c r="N11" s="79"/>
      <c r="O11" s="233"/>
      <c r="P11" s="80"/>
      <c r="Q11" s="81" t="str">
        <f>Inputs!C5</f>
        <v>Witness:  Olivier</v>
      </c>
      <c r="R11" s="80"/>
    </row>
    <row r="12" spans="1:28" s="5" customFormat="1" ht="14.4" x14ac:dyDescent="0.3">
      <c r="A12" s="1"/>
      <c r="B12" s="82">
        <v>-1</v>
      </c>
      <c r="C12" s="82"/>
      <c r="D12" s="84" t="str">
        <f>+Inputs!G9</f>
        <v>Year 2027</v>
      </c>
      <c r="E12" s="82"/>
      <c r="F12" s="82"/>
      <c r="G12" s="82"/>
      <c r="H12" s="82"/>
      <c r="I12" s="82"/>
      <c r="J12" s="82"/>
      <c r="K12" s="82">
        <f>+B12-1</f>
        <v>-2</v>
      </c>
      <c r="L12" s="82"/>
      <c r="M12" s="82">
        <f>+K12-1</f>
        <v>-3</v>
      </c>
      <c r="N12" s="82"/>
      <c r="O12" s="82">
        <f>+M12-1</f>
        <v>-4</v>
      </c>
      <c r="P12" s="83"/>
      <c r="Q12" s="83"/>
      <c r="R12" s="83"/>
    </row>
    <row r="13" spans="1:28" s="5" customFormat="1" x14ac:dyDescent="0.3">
      <c r="A13" s="1" t="s">
        <v>112</v>
      </c>
      <c r="B13" s="83"/>
      <c r="C13" s="1"/>
      <c r="K13" s="1" t="s">
        <v>113</v>
      </c>
      <c r="L13" s="1"/>
      <c r="M13" s="1" t="s">
        <v>113</v>
      </c>
      <c r="N13" s="1"/>
      <c r="O13" s="234" t="s">
        <v>114</v>
      </c>
      <c r="P13" s="1"/>
      <c r="Q13" s="1"/>
      <c r="R13" s="1"/>
    </row>
    <row r="14" spans="1:28" s="5" customFormat="1" x14ac:dyDescent="0.3">
      <c r="A14" s="86" t="s">
        <v>115</v>
      </c>
      <c r="B14" s="17" t="s">
        <v>116</v>
      </c>
      <c r="C14" s="17"/>
      <c r="D14" s="14"/>
      <c r="E14" s="15"/>
      <c r="F14" s="15"/>
      <c r="G14" s="15"/>
      <c r="H14" s="15"/>
      <c r="I14" s="15"/>
      <c r="J14" s="15"/>
      <c r="K14" s="17" t="s">
        <v>117</v>
      </c>
      <c r="L14" s="17"/>
      <c r="M14" s="17" t="s">
        <v>114</v>
      </c>
      <c r="N14" s="17"/>
      <c r="O14" s="235" t="s">
        <v>118</v>
      </c>
      <c r="P14" s="17"/>
      <c r="Q14" s="17"/>
      <c r="R14" s="17"/>
    </row>
    <row r="15" spans="1:28" s="5" customFormat="1" x14ac:dyDescent="0.3">
      <c r="A15" s="87">
        <v>1</v>
      </c>
      <c r="B15" s="88" t="s">
        <v>119</v>
      </c>
      <c r="C15" s="89"/>
      <c r="D15" s="90"/>
      <c r="E15" s="90"/>
      <c r="F15" s="90"/>
      <c r="G15" s="90"/>
      <c r="H15" s="90"/>
      <c r="I15" s="90"/>
      <c r="J15" s="90"/>
      <c r="K15" s="89"/>
      <c r="L15" s="91"/>
      <c r="M15" s="91"/>
      <c r="N15" s="91"/>
      <c r="O15" s="236"/>
      <c r="P15" s="91"/>
      <c r="Q15" s="91"/>
      <c r="R15" s="91"/>
    </row>
    <row r="16" spans="1:28" s="5" customFormat="1" x14ac:dyDescent="0.3">
      <c r="A16" s="87">
        <f>A15+1</f>
        <v>2</v>
      </c>
      <c r="B16" s="34" t="s">
        <v>120</v>
      </c>
      <c r="C16" s="49"/>
      <c r="F16" s="90"/>
      <c r="G16" s="90"/>
      <c r="H16" s="90"/>
      <c r="I16" s="90"/>
      <c r="J16" s="90"/>
      <c r="K16" s="49"/>
      <c r="L16" s="92"/>
      <c r="M16" s="92"/>
      <c r="N16" s="91"/>
      <c r="O16" s="236"/>
      <c r="P16" s="91"/>
      <c r="Q16" s="93"/>
      <c r="R16" s="94"/>
    </row>
    <row r="17" spans="1:18" s="5" customFormat="1" x14ac:dyDescent="0.3">
      <c r="A17" s="87">
        <f t="shared" ref="A17:A48" si="0">A16+1</f>
        <v>3</v>
      </c>
      <c r="B17" s="95" t="s">
        <v>121</v>
      </c>
      <c r="D17" s="5" t="s">
        <v>122</v>
      </c>
      <c r="F17" s="90"/>
      <c r="G17" s="90"/>
      <c r="H17" s="90"/>
      <c r="I17" s="90"/>
      <c r="J17" s="90"/>
      <c r="K17" s="21">
        <f>VLOOKUP($D17,'REG FL  EPIS - 2 System Per Boo'!$A:$AN,MATCH($D$12,'REG FL  EPIS - 2 System Per Boo'!$2:$2,0),FALSE)/1000-K18</f>
        <v>7129012.0067023393</v>
      </c>
      <c r="L17" s="40"/>
      <c r="M17" s="21">
        <f>VLOOKUP($D17,'REG FL  EPIS - 9 Retail Per Boo'!$A:$AN,MATCH($D$12,'REG FL  EPIS - 9 Retail Per Boo'!$2:$2,0),FALSE)/1000-M18</f>
        <v>7128997.6287671644</v>
      </c>
      <c r="N17" s="96"/>
      <c r="O17" s="279">
        <f t="shared" ref="O17:O18" si="1">IF(M17=0,0,M17/K17)</f>
        <v>0.99999798317983457</v>
      </c>
      <c r="P17" s="97"/>
      <c r="Q17" s="98"/>
      <c r="R17" s="94"/>
    </row>
    <row r="18" spans="1:18" s="5" customFormat="1" x14ac:dyDescent="0.3">
      <c r="A18" s="87">
        <f t="shared" si="0"/>
        <v>4</v>
      </c>
      <c r="B18" s="95" t="s">
        <v>123</v>
      </c>
      <c r="D18" s="30" t="s">
        <v>124</v>
      </c>
      <c r="E18" s="99"/>
      <c r="F18" s="99"/>
      <c r="G18" s="99"/>
      <c r="H18" s="99"/>
      <c r="I18" s="99"/>
      <c r="J18" s="99"/>
      <c r="K18" s="21">
        <f>-VLOOKUP($D18,'REG FL  EPIS - 2 System Per Boo'!$A:$AN,MATCH($D$12,'REG FL  EPIS - 2 System Per Boo'!$2:$2,0),FALSE)/1000</f>
        <v>39970.387978461498</v>
      </c>
      <c r="L18" s="41"/>
      <c r="M18" s="21">
        <f>-VLOOKUP($D18,'REG FL  EPIS - 9 Retail Per Boo'!$A:$AN,MATCH($D$12,'REG FL  EPIS - 9 Retail Per Boo'!$2:$2,0),FALSE)/1000</f>
        <v>39970.3080376855</v>
      </c>
      <c r="N18" s="96"/>
      <c r="O18" s="279">
        <f t="shared" si="1"/>
        <v>0.99999799999999894</v>
      </c>
      <c r="P18" s="97"/>
      <c r="Q18" s="98"/>
      <c r="R18" s="94"/>
    </row>
    <row r="19" spans="1:18" s="5" customFormat="1" x14ac:dyDescent="0.3">
      <c r="A19" s="87">
        <f t="shared" si="0"/>
        <v>5</v>
      </c>
      <c r="B19" s="95" t="s">
        <v>125</v>
      </c>
      <c r="D19" s="5" t="s">
        <v>126</v>
      </c>
      <c r="E19" s="99"/>
      <c r="F19" s="99"/>
      <c r="G19" s="99"/>
      <c r="H19" s="99"/>
      <c r="I19" s="99"/>
      <c r="J19" s="99"/>
      <c r="K19" s="21">
        <f>VLOOKUP($D19,'REG FL  EPIS - 2 System Per Boo'!$A:$AN,MATCH($D$12,'REG FL  EPIS - 2 System Per Boo'!$2:$2,0),FALSE)/1000-K20-K21</f>
        <v>648021.94335441396</v>
      </c>
      <c r="L19" s="40"/>
      <c r="M19" s="21">
        <f>VLOOKUP($D19,'REG FL  EPIS - 9 Retail Per Boo'!$A:$AN,MATCH($D$12,'REG FL  EPIS - 9 Retail Per Boo'!$2:$2,0),FALSE)/1000-M20-M21</f>
        <v>617174.80280685797</v>
      </c>
      <c r="N19" s="96"/>
      <c r="O19" s="279">
        <f t="shared" ref="O19:O25" si="2">IF(M19=0,0,M19/K19)</f>
        <v>0.9523980000000013</v>
      </c>
      <c r="P19" s="100"/>
      <c r="Q19" s="98"/>
      <c r="R19" s="94"/>
    </row>
    <row r="20" spans="1:18" s="5" customFormat="1" x14ac:dyDescent="0.3">
      <c r="A20" s="87">
        <f>A19+1</f>
        <v>6</v>
      </c>
      <c r="B20" s="95" t="s">
        <v>127</v>
      </c>
      <c r="D20" s="99" t="s">
        <v>128</v>
      </c>
      <c r="E20" s="99"/>
      <c r="F20" s="99"/>
      <c r="G20" s="99"/>
      <c r="H20" s="99"/>
      <c r="I20" s="99"/>
      <c r="J20" s="99"/>
      <c r="K20" s="21">
        <f>VLOOKUP($D20,'REG FL  EPIS - 2 System Per Boo'!$A:$AN,MATCH($D$12,'REG FL  EPIS - 2 System Per Boo'!$2:$2,0),FALSE)/1000</f>
        <v>0</v>
      </c>
      <c r="L20" s="40"/>
      <c r="M20" s="21">
        <f>VLOOKUP($D20,'REG FL  EPIS - 9 Retail Per Boo'!$A:$AN,MATCH($D$12,'REG FL  EPIS - 9 Retail Per Boo'!$2:$2,0),FALSE)/1000</f>
        <v>0</v>
      </c>
      <c r="N20" s="96"/>
      <c r="O20" s="279">
        <f t="shared" si="2"/>
        <v>0</v>
      </c>
      <c r="P20" s="100"/>
      <c r="Q20" s="98"/>
      <c r="R20" s="94"/>
    </row>
    <row r="21" spans="1:18" s="5" customFormat="1" x14ac:dyDescent="0.3">
      <c r="A21" s="87">
        <f t="shared" si="0"/>
        <v>7</v>
      </c>
      <c r="B21" s="95" t="s">
        <v>129</v>
      </c>
      <c r="D21" s="99" t="s">
        <v>130</v>
      </c>
      <c r="E21" s="99" t="s">
        <v>131</v>
      </c>
      <c r="F21" s="99" t="s">
        <v>132</v>
      </c>
      <c r="G21" s="99"/>
      <c r="H21" s="99"/>
      <c r="I21" s="99"/>
      <c r="J21" s="99"/>
      <c r="K21" s="21">
        <f>VLOOKUP($D21,'REG FL  EPIS - 2 System Per Boo'!$A:$AN,MATCH($D$12,'REG FL  EPIS - 2 System Per Boo'!$2:$2,0),FALSE)/1000+VLOOKUP($E21,'REG FL  EPIS - 2 System Per Boo'!$A:$AN,MATCH($D$12,'REG FL  EPIS - 2 System Per Boo'!$2:$2,0),FALSE)/1000+VLOOKUP($F21,'REG FL  EPIS - 2 System Per Boo'!$A:$AN,MATCH($D$12,'REG FL  EPIS - 2 System Per Boo'!$2:$2,0),FALSE)/1000</f>
        <v>0</v>
      </c>
      <c r="L21" s="40"/>
      <c r="M21" s="21">
        <f>VLOOKUP($D21,'REG FL  EPIS - 9 Retail Per Boo'!$A:$AN,MATCH($D$12,'REG FL  EPIS - 9 Retail Per Boo'!$2:$2,0),FALSE)/1000+VLOOKUP($E21,'REG FL  EPIS - 9 Retail Per Boo'!$A:$AN,MATCH($D$12,'REG FL  EPIS - 9 Retail Per Boo'!$2:$2,0),FALSE)/1000+VLOOKUP($F21,'REG FL  EPIS - 9 Retail Per Boo'!$A:$AN,MATCH($D$12,'REG FL  EPIS - 9 Retail Per Boo'!$2:$2,0),FALSE)/1000</f>
        <v>0</v>
      </c>
      <c r="N21" s="96"/>
      <c r="O21" s="279">
        <f t="shared" si="2"/>
        <v>0</v>
      </c>
      <c r="P21" s="100"/>
      <c r="Q21" s="98"/>
      <c r="R21" s="94"/>
    </row>
    <row r="22" spans="1:18" s="5" customFormat="1" x14ac:dyDescent="0.3">
      <c r="A22" s="87">
        <f t="shared" si="0"/>
        <v>8</v>
      </c>
      <c r="B22" s="95" t="s">
        <v>133</v>
      </c>
      <c r="D22" s="5" t="s">
        <v>134</v>
      </c>
      <c r="F22" s="90"/>
      <c r="G22" s="90"/>
      <c r="H22" s="90"/>
      <c r="I22" s="90"/>
      <c r="J22" s="90"/>
      <c r="K22" s="21">
        <f>VLOOKUP($D22,'REG FL  EPIS - 2 System Per Boo'!$A:$AN,MATCH($D$12,'REG FL  EPIS - 2 System Per Boo'!$2:$2,0),FALSE)/1000</f>
        <v>665362.00794794899</v>
      </c>
      <c r="L22" s="40"/>
      <c r="M22" s="21">
        <f>VLOOKUP($D22,'REG FL  EPIS - 9 Retail Per Boo'!$A:$AN,MATCH($D$12,'REG FL  EPIS - 9 Retail Per Boo'!$2:$2,0),FALSE)/1000</f>
        <v>650672.81089848198</v>
      </c>
      <c r="N22" s="96"/>
      <c r="O22" s="279">
        <f t="shared" si="2"/>
        <v>0.97792299999999976</v>
      </c>
      <c r="P22" s="100"/>
      <c r="Q22" s="98"/>
      <c r="R22" s="94"/>
    </row>
    <row r="23" spans="1:18" s="5" customFormat="1" x14ac:dyDescent="0.3">
      <c r="A23" s="87">
        <f t="shared" si="0"/>
        <v>9</v>
      </c>
      <c r="B23" s="95" t="s">
        <v>135</v>
      </c>
      <c r="D23" s="5" t="s">
        <v>136</v>
      </c>
      <c r="F23" s="90"/>
      <c r="G23" s="90"/>
      <c r="H23" s="90"/>
      <c r="I23" s="90"/>
      <c r="J23" s="90"/>
      <c r="K23" s="21">
        <f>VLOOKUP($D23,'REG FL  EPIS - 2 System Per Boo'!$A:$AN,MATCH($D$12,'REG FL  EPIS - 2 System Per Boo'!$2:$2,0),FALSE)/1000-K24</f>
        <v>3459132.22011428</v>
      </c>
      <c r="L23" s="40"/>
      <c r="M23" s="21">
        <f>VLOOKUP($D23,'REG FL  EPIS - 9 Retail Per Boo'!$A:$AN,MATCH($D$12,'REG FL  EPIS - 9 Retail Per Boo'!$2:$2,0),FALSE)/1000-M24</f>
        <v>3459130.2561806897</v>
      </c>
      <c r="N23" s="96"/>
      <c r="O23" s="279">
        <f t="shared" si="2"/>
        <v>0.99999943224674126</v>
      </c>
      <c r="P23" s="101"/>
      <c r="Q23" s="98"/>
      <c r="R23" s="94"/>
    </row>
    <row r="24" spans="1:18" s="5" customFormat="1" x14ac:dyDescent="0.3">
      <c r="A24" s="87">
        <f t="shared" si="0"/>
        <v>10</v>
      </c>
      <c r="B24" s="95" t="s">
        <v>137</v>
      </c>
      <c r="D24" s="102" t="s">
        <v>138</v>
      </c>
      <c r="F24" s="90"/>
      <c r="G24" s="90"/>
      <c r="H24" s="90"/>
      <c r="I24" s="90"/>
      <c r="J24" s="90"/>
      <c r="K24" s="21"/>
      <c r="L24" s="40"/>
      <c r="M24" s="21"/>
      <c r="N24" s="96"/>
      <c r="O24" s="280">
        <f t="shared" si="2"/>
        <v>0</v>
      </c>
      <c r="P24" s="101"/>
      <c r="Q24" s="98"/>
      <c r="R24" s="94"/>
    </row>
    <row r="25" spans="1:18" s="5" customFormat="1" x14ac:dyDescent="0.3">
      <c r="A25" s="87">
        <f t="shared" si="0"/>
        <v>11</v>
      </c>
      <c r="B25" s="224" t="s">
        <v>139</v>
      </c>
      <c r="D25" s="5" t="s">
        <v>32</v>
      </c>
      <c r="F25" s="90"/>
      <c r="G25" s="90"/>
      <c r="H25" s="90"/>
      <c r="I25" s="90"/>
      <c r="J25" s="90"/>
      <c r="K25" s="104">
        <f>SUM(K17:K24)</f>
        <v>11941498.566097444</v>
      </c>
      <c r="L25" s="105"/>
      <c r="M25" s="104">
        <f>SUM(M17:M24)</f>
        <v>11895945.806690879</v>
      </c>
      <c r="N25" s="106"/>
      <c r="O25" s="279">
        <f t="shared" si="2"/>
        <v>0.99618533979178359</v>
      </c>
      <c r="P25" s="23"/>
      <c r="Q25" s="23"/>
      <c r="R25" s="91"/>
    </row>
    <row r="26" spans="1:18" s="5" customFormat="1" x14ac:dyDescent="0.3">
      <c r="A26" s="87">
        <f>A25+1</f>
        <v>12</v>
      </c>
      <c r="B26" s="103"/>
      <c r="F26" s="90"/>
      <c r="G26" s="90"/>
      <c r="H26" s="90"/>
      <c r="I26" s="90"/>
      <c r="J26" s="90"/>
      <c r="K26" s="107"/>
      <c r="L26" s="40"/>
      <c r="M26" s="107"/>
      <c r="N26" s="23"/>
      <c r="O26" s="279"/>
      <c r="P26" s="23"/>
      <c r="Q26" s="23"/>
      <c r="R26" s="91"/>
    </row>
    <row r="27" spans="1:18" s="5" customFormat="1" x14ac:dyDescent="0.3">
      <c r="A27" s="87">
        <f t="shared" si="0"/>
        <v>13</v>
      </c>
      <c r="B27" s="34" t="s">
        <v>140</v>
      </c>
      <c r="C27" s="46"/>
      <c r="F27" s="90"/>
      <c r="G27" s="90"/>
      <c r="H27" s="90"/>
      <c r="I27" s="90"/>
      <c r="J27" s="90"/>
      <c r="K27" s="108"/>
      <c r="L27" s="46"/>
      <c r="M27" s="108"/>
      <c r="N27" s="46"/>
      <c r="O27" s="277"/>
      <c r="P27" s="46"/>
      <c r="Q27" s="46"/>
      <c r="R27" s="91"/>
    </row>
    <row r="28" spans="1:18" ht="13.95" customHeight="1" x14ac:dyDescent="0.3">
      <c r="A28" s="87">
        <f t="shared" si="0"/>
        <v>14</v>
      </c>
      <c r="B28" s="95" t="s">
        <v>141</v>
      </c>
      <c r="C28" s="23"/>
      <c r="D28" s="24" t="s">
        <v>142</v>
      </c>
      <c r="F28" s="90"/>
      <c r="G28" s="90"/>
      <c r="H28" s="90"/>
      <c r="I28" s="90"/>
      <c r="J28" s="90"/>
      <c r="K28" s="21">
        <f>VLOOKUP($D28,'REG FL  EPIS - 2 System Per Boo'!$A:$AN,MATCH($D$12,'REG FL  EPIS - 2 System Per Boo'!$2:$2,0),FALSE)/1000</f>
        <v>249013.77180957902</v>
      </c>
      <c r="L28" s="40"/>
      <c r="M28" s="21">
        <f>VLOOKUP($D28,'REG FL  EPIS - 9 Retail Per Boo'!$A:$AN,MATCH($D$12,'REG FL  EPIS - 9 Retail Per Boo'!$2:$2,0),FALSE)/1000</f>
        <v>174119.89177258598</v>
      </c>
      <c r="N28" s="96"/>
      <c r="O28" s="279">
        <f t="shared" ref="O28:O44" si="3">IF(M28=0,0,M28/K28)</f>
        <v>0.69923799999999825</v>
      </c>
      <c r="P28" s="109"/>
      <c r="Q28" s="98"/>
      <c r="R28" s="91"/>
    </row>
    <row r="29" spans="1:18" ht="13.95" customHeight="1" x14ac:dyDescent="0.3">
      <c r="A29" s="87">
        <f t="shared" si="0"/>
        <v>15</v>
      </c>
      <c r="B29" s="95" t="s">
        <v>143</v>
      </c>
      <c r="C29" s="23"/>
      <c r="D29" s="24" t="s">
        <v>144</v>
      </c>
      <c r="F29" s="90"/>
      <c r="G29" s="90"/>
      <c r="H29" s="90"/>
      <c r="I29" s="90"/>
      <c r="J29" s="90"/>
      <c r="K29" s="21">
        <f>VLOOKUP($D29,'REG FL  EPIS - 2 System Per Boo'!$A:$AN,MATCH($D$12,'REG FL  EPIS - 2 System Per Boo'!$2:$2,0),FALSE)/1000</f>
        <v>0</v>
      </c>
      <c r="L29" s="40"/>
      <c r="M29" s="21">
        <f>VLOOKUP($D29,'REG FL  EPIS - 9 Retail Per Boo'!$A:$AN,MATCH($D$12,'REG FL  EPIS - 9 Retail Per Boo'!$2:$2,0),FALSE)/1000</f>
        <v>0</v>
      </c>
      <c r="N29" s="96"/>
      <c r="O29" s="279">
        <f t="shared" si="3"/>
        <v>0</v>
      </c>
      <c r="P29" s="109"/>
      <c r="Q29" s="98"/>
      <c r="R29" s="91"/>
    </row>
    <row r="30" spans="1:18" ht="13.95" customHeight="1" x14ac:dyDescent="0.3">
      <c r="A30" s="87">
        <f t="shared" si="0"/>
        <v>16</v>
      </c>
      <c r="B30" s="95" t="s">
        <v>145</v>
      </c>
      <c r="C30" s="23"/>
      <c r="D30" s="24" t="s">
        <v>146</v>
      </c>
      <c r="F30" s="90"/>
      <c r="G30" s="90"/>
      <c r="H30" s="90"/>
      <c r="I30" s="90"/>
      <c r="J30" s="90"/>
      <c r="K30" s="21">
        <f>VLOOKUP($D30,'REG FL  EPIS - 2 System Per Boo'!$A:$AN,MATCH($D$12,'REG FL  EPIS - 2 System Per Boo'!$2:$2,0),FALSE)/1000</f>
        <v>103433.23</v>
      </c>
      <c r="L30" s="40"/>
      <c r="M30" s="21">
        <f>VLOOKUP($D30,'REG FL  EPIS - 9 Retail Per Boo'!$A:$AN,MATCH($D$12,'REG FL  EPIS - 9 Retail Per Boo'!$2:$2,0),FALSE)/1000</f>
        <v>72324.444878740003</v>
      </c>
      <c r="N30" s="96"/>
      <c r="O30" s="279">
        <f t="shared" si="3"/>
        <v>0.69923800000000003</v>
      </c>
      <c r="P30" s="100"/>
      <c r="Q30" s="98"/>
      <c r="R30" s="91"/>
    </row>
    <row r="31" spans="1:18" ht="13.95" customHeight="1" x14ac:dyDescent="0.3">
      <c r="A31" s="87">
        <f t="shared" si="0"/>
        <v>17</v>
      </c>
      <c r="B31" s="95" t="s">
        <v>147</v>
      </c>
      <c r="C31" s="23"/>
      <c r="D31" s="24" t="s">
        <v>148</v>
      </c>
      <c r="F31" s="90"/>
      <c r="G31" s="90"/>
      <c r="H31" s="90"/>
      <c r="I31" s="90"/>
      <c r="J31" s="90"/>
      <c r="K31" s="21">
        <f>VLOOKUP($D31,'REG FL  EPIS - 2 System Per Boo'!$A:$AN,MATCH($D$12,'REG FL  EPIS - 2 System Per Boo'!$2:$2,0),FALSE)/1000</f>
        <v>84165.401849999995</v>
      </c>
      <c r="L31" s="40"/>
      <c r="M31" s="21">
        <f>VLOOKUP($D31,'REG FL  EPIS - 9 Retail Per Boo'!$A:$AN,MATCH($D$12,'REG FL  EPIS - 9 Retail Per Boo'!$2:$2,0),FALSE)/1000</f>
        <v>84165.233519196307</v>
      </c>
      <c r="N31" s="96"/>
      <c r="O31" s="279">
        <f t="shared" si="3"/>
        <v>0.99999800000000016</v>
      </c>
      <c r="P31" s="109"/>
      <c r="Q31" s="98"/>
      <c r="R31" s="91"/>
    </row>
    <row r="32" spans="1:18" ht="13.95" customHeight="1" x14ac:dyDescent="0.3">
      <c r="A32" s="87">
        <f t="shared" si="0"/>
        <v>18</v>
      </c>
      <c r="B32" s="95" t="s">
        <v>149</v>
      </c>
      <c r="C32" s="23"/>
      <c r="D32" s="24" t="s">
        <v>150</v>
      </c>
      <c r="F32" s="90"/>
      <c r="G32" s="90"/>
      <c r="H32" s="90"/>
      <c r="I32" s="90"/>
      <c r="J32" s="90"/>
      <c r="K32" s="21">
        <f>VLOOKUP($D32,'REG FL  EPIS - 2 System Per Boo'!$A:$AN,MATCH($D$12,'REG FL  EPIS - 2 System Per Boo'!$2:$2,0),FALSE)/1000</f>
        <v>5199.3092499999893</v>
      </c>
      <c r="L32" s="40"/>
      <c r="M32" s="21">
        <f>VLOOKUP($D32,'REG FL  EPIS - 9 Retail Per Boo'!$A:$AN,MATCH($D$12,'REG FL  EPIS - 9 Retail Per Boo'!$2:$2,0),FALSE)/1000</f>
        <v>4951.8117310814996</v>
      </c>
      <c r="N32" s="96"/>
      <c r="O32" s="279">
        <f t="shared" si="3"/>
        <v>0.95239800000000185</v>
      </c>
      <c r="P32" s="109"/>
      <c r="Q32" s="98"/>
      <c r="R32" s="91"/>
    </row>
    <row r="33" spans="1:21" ht="13.95" customHeight="1" x14ac:dyDescent="0.3">
      <c r="A33" s="87">
        <f t="shared" si="0"/>
        <v>19</v>
      </c>
      <c r="B33" s="95" t="s">
        <v>151</v>
      </c>
      <c r="C33" s="23"/>
      <c r="D33" s="24" t="s">
        <v>152</v>
      </c>
      <c r="F33" s="90"/>
      <c r="G33" s="90"/>
      <c r="H33" s="90"/>
      <c r="I33" s="90"/>
      <c r="J33" s="90"/>
      <c r="K33" s="21">
        <f>VLOOKUP($D33,'REG FL  EPIS - 2 System Per Boo'!$A:$AN,MATCH($D$12,'REG FL  EPIS - 2 System Per Boo'!$2:$2,0),FALSE)/1000</f>
        <v>44954.482779999998</v>
      </c>
      <c r="L33" s="40"/>
      <c r="M33" s="21">
        <f>VLOOKUP($D33,'REG FL  EPIS - 9 Retail Per Boo'!$A:$AN,MATCH($D$12,'REG FL  EPIS - 9 Retail Per Boo'!$2:$2,0),FALSE)/1000</f>
        <v>43962.022663665899</v>
      </c>
      <c r="N33" s="96"/>
      <c r="O33" s="279">
        <f t="shared" si="3"/>
        <v>0.9779229999999991</v>
      </c>
      <c r="P33" s="100"/>
      <c r="Q33" s="98"/>
      <c r="R33" s="91"/>
    </row>
    <row r="34" spans="1:21" ht="13.95" customHeight="1" x14ac:dyDescent="0.3">
      <c r="A34" s="87">
        <f t="shared" si="0"/>
        <v>20</v>
      </c>
      <c r="B34" s="95" t="s">
        <v>153</v>
      </c>
      <c r="C34" s="23"/>
      <c r="D34" s="24" t="s">
        <v>154</v>
      </c>
      <c r="F34" s="90"/>
      <c r="G34" s="90"/>
      <c r="H34" s="90"/>
      <c r="I34" s="90"/>
      <c r="J34" s="90"/>
      <c r="K34" s="21">
        <f>VLOOKUP($D34,'REG FL  EPIS - 2 System Per Boo'!$A:$AN,MATCH($D$12,'REG FL  EPIS - 2 System Per Boo'!$2:$2,0),FALSE)/1000</f>
        <v>48749.991529999999</v>
      </c>
      <c r="L34" s="40"/>
      <c r="M34" s="21">
        <f>VLOOKUP($D34,'REG FL  EPIS - 9 Retail Per Boo'!$A:$AN,MATCH($D$12,'REG FL  EPIS - 9 Retail Per Boo'!$2:$2,0),FALSE)/1000</f>
        <v>48749.894030016898</v>
      </c>
      <c r="N34" s="96"/>
      <c r="O34" s="279">
        <f t="shared" si="3"/>
        <v>0.99999799999999917</v>
      </c>
      <c r="P34" s="109"/>
      <c r="Q34" s="98"/>
      <c r="R34" s="91"/>
    </row>
    <row r="35" spans="1:21" ht="13.95" customHeight="1" x14ac:dyDescent="0.3">
      <c r="A35" s="87">
        <f t="shared" si="0"/>
        <v>21</v>
      </c>
      <c r="B35" s="95" t="s">
        <v>155</v>
      </c>
      <c r="C35" s="23"/>
      <c r="D35" s="24" t="s">
        <v>156</v>
      </c>
      <c r="F35" s="90"/>
      <c r="G35" s="90"/>
      <c r="H35" s="90"/>
      <c r="I35" s="90"/>
      <c r="J35" s="90"/>
      <c r="K35" s="21">
        <f>VLOOKUP($D35,'REG FL  EPIS - 2 System Per Boo'!$A:$AN,MATCH($D$12,'REG FL  EPIS - 2 System Per Boo'!$2:$2,0),FALSE)/1000</f>
        <v>2391762.4002353102</v>
      </c>
      <c r="L35" s="40"/>
      <c r="M35" s="21">
        <f>VLOOKUP($D35,'REG FL  EPIS - 9 Retail Per Boo'!$A:$AN,MATCH($D$12,'REG FL  EPIS - 9 Retail Per Boo'!$2:$2,0),FALSE)/1000</f>
        <v>1672411.1572157401</v>
      </c>
      <c r="N35" s="96"/>
      <c r="O35" s="279">
        <f t="shared" si="3"/>
        <v>0.69923800000000091</v>
      </c>
      <c r="P35" s="100"/>
      <c r="Q35" s="98"/>
      <c r="R35" s="91"/>
    </row>
    <row r="36" spans="1:21" ht="13.95" customHeight="1" x14ac:dyDescent="0.3">
      <c r="A36" s="87">
        <f t="shared" si="0"/>
        <v>22</v>
      </c>
      <c r="B36" s="95" t="s">
        <v>157</v>
      </c>
      <c r="C36" s="23"/>
      <c r="D36" s="24" t="s">
        <v>158</v>
      </c>
      <c r="F36" s="90"/>
      <c r="G36" s="90"/>
      <c r="H36" s="90"/>
      <c r="I36" s="90"/>
      <c r="J36" s="90"/>
      <c r="K36" s="21">
        <f>VLOOKUP($D36,'REG FL  EPIS - 2 System Per Boo'!$A:$AN,MATCH($D$12,'REG FL  EPIS - 2 System Per Boo'!$2:$2,0),FALSE)/1000</f>
        <v>59549.555205640005</v>
      </c>
      <c r="L36" s="40"/>
      <c r="M36" s="21">
        <f>VLOOKUP($D36,'REG FL  EPIS - 9 Retail Per Boo'!$A:$AN,MATCH($D$12,'REG FL  EPIS - 9 Retail Per Boo'!$2:$2,0),FALSE)/1000</f>
        <v>41639.311882881302</v>
      </c>
      <c r="N36" s="96"/>
      <c r="O36" s="279">
        <f t="shared" si="3"/>
        <v>0.69923799999999992</v>
      </c>
      <c r="P36" s="101"/>
      <c r="Q36" s="98"/>
      <c r="R36" s="91"/>
    </row>
    <row r="37" spans="1:21" ht="13.95" customHeight="1" x14ac:dyDescent="0.3">
      <c r="A37" s="87">
        <f t="shared" si="0"/>
        <v>23</v>
      </c>
      <c r="B37" s="95" t="s">
        <v>159</v>
      </c>
      <c r="C37" s="23"/>
      <c r="D37" s="24" t="s">
        <v>160</v>
      </c>
      <c r="F37" s="90"/>
      <c r="G37" s="90"/>
      <c r="H37" s="90"/>
      <c r="I37" s="90"/>
      <c r="J37" s="90"/>
      <c r="K37" s="21">
        <f>VLOOKUP($D37,'REG FL  EPIS - 2 System Per Boo'!$A:$AN,MATCH($D$12,'REG FL  EPIS - 2 System Per Boo'!$2:$2,0),FALSE)/1000</f>
        <v>81443.649999999994</v>
      </c>
      <c r="L37" s="40"/>
      <c r="M37" s="21">
        <f>VLOOKUP($D37,'REG FL  EPIS - 9 Retail Per Boo'!$A:$AN,MATCH($D$12,'REG FL  EPIS - 9 Retail Per Boo'!$2:$2,0),FALSE)/1000</f>
        <v>56948.494938700002</v>
      </c>
      <c r="N37" s="96"/>
      <c r="O37" s="279">
        <f t="shared" si="3"/>
        <v>0.69923800000000003</v>
      </c>
      <c r="P37" s="100"/>
      <c r="Q37" s="98"/>
      <c r="R37" s="91"/>
    </row>
    <row r="38" spans="1:21" ht="13.95" customHeight="1" x14ac:dyDescent="0.3">
      <c r="A38" s="87">
        <f t="shared" si="0"/>
        <v>24</v>
      </c>
      <c r="B38" s="95" t="s">
        <v>161</v>
      </c>
      <c r="C38" s="23"/>
      <c r="D38" s="24" t="s">
        <v>162</v>
      </c>
      <c r="F38" s="90"/>
      <c r="G38" s="90"/>
      <c r="H38" s="90"/>
      <c r="I38" s="90"/>
      <c r="J38" s="90"/>
      <c r="K38" s="21">
        <f>VLOOKUP($D38,'REG FL  EPIS - 2 System Per Boo'!$A:$AN,MATCH($D$12,'REG FL  EPIS - 2 System Per Boo'!$2:$2,0),FALSE)/1000</f>
        <v>3189625.9441163302</v>
      </c>
      <c r="L38" s="40"/>
      <c r="M38" s="21">
        <f>VLOOKUP($D38,'REG FL  EPIS - 9 Retail Per Boo'!$A:$AN,MATCH($D$12,'REG FL  EPIS - 9 Retail Per Boo'!$2:$2,0),FALSE)/1000</f>
        <v>2230307.6659120102</v>
      </c>
      <c r="N38" s="96"/>
      <c r="O38" s="279">
        <f t="shared" si="3"/>
        <v>0.69923799999999869</v>
      </c>
      <c r="P38" s="109"/>
      <c r="Q38" s="98"/>
      <c r="R38" s="91"/>
    </row>
    <row r="39" spans="1:21" ht="13.95" customHeight="1" x14ac:dyDescent="0.3">
      <c r="A39" s="87">
        <f t="shared" si="0"/>
        <v>25</v>
      </c>
      <c r="B39" s="95" t="s">
        <v>163</v>
      </c>
      <c r="C39" s="23"/>
      <c r="D39" s="24" t="s">
        <v>164</v>
      </c>
      <c r="F39" s="90"/>
      <c r="G39" s="90"/>
      <c r="H39" s="90"/>
      <c r="I39" s="90"/>
      <c r="J39" s="90"/>
      <c r="K39" s="21">
        <f>VLOOKUP($D39,'REG FL  EPIS - 2 System Per Boo'!$A:$AN,MATCH($D$12,'REG FL  EPIS - 2 System Per Boo'!$2:$2,0),FALSE)/1000</f>
        <v>1565380.45691025</v>
      </c>
      <c r="L39" s="40"/>
      <c r="M39" s="21">
        <f>VLOOKUP($D39,'REG FL  EPIS - 9 Retail Per Boo'!$A:$AN,MATCH($D$12,'REG FL  EPIS - 9 Retail Per Boo'!$2:$2,0),FALSE)/1000</f>
        <v>1094573.4999290099</v>
      </c>
      <c r="N39" s="96"/>
      <c r="O39" s="279">
        <f t="shared" si="3"/>
        <v>0.69923800000000036</v>
      </c>
      <c r="P39" s="100"/>
      <c r="Q39" s="98"/>
    </row>
    <row r="40" spans="1:21" ht="13.95" customHeight="1" x14ac:dyDescent="0.3">
      <c r="A40" s="87">
        <f t="shared" si="0"/>
        <v>26</v>
      </c>
      <c r="B40" s="95" t="s">
        <v>165</v>
      </c>
      <c r="C40" s="23"/>
      <c r="D40" s="24" t="s">
        <v>166</v>
      </c>
      <c r="F40" s="90"/>
      <c r="G40" s="90"/>
      <c r="H40" s="90"/>
      <c r="I40" s="90"/>
      <c r="J40" s="90"/>
      <c r="K40" s="21">
        <f>VLOOKUP($D40,'REG FL  EPIS - 2 System Per Boo'!$A:$AN,MATCH($D$12,'REG FL  EPIS - 2 System Per Boo'!$2:$2,0),FALSE)/1000</f>
        <v>45418.837729999999</v>
      </c>
      <c r="L40" s="40"/>
      <c r="M40" s="21">
        <f>VLOOKUP($D40,'REG FL  EPIS - 9 Retail Per Boo'!$A:$AN,MATCH($D$12,'REG FL  EPIS - 9 Retail Per Boo'!$2:$2,0),FALSE)/1000</f>
        <v>45418.837729999999</v>
      </c>
      <c r="N40" s="96"/>
      <c r="O40" s="279">
        <f t="shared" si="3"/>
        <v>1</v>
      </c>
      <c r="P40" s="109"/>
      <c r="Q40" s="98"/>
      <c r="R40" s="91"/>
    </row>
    <row r="41" spans="1:21" ht="13.95" customHeight="1" x14ac:dyDescent="0.3">
      <c r="A41" s="87">
        <f t="shared" si="0"/>
        <v>27</v>
      </c>
      <c r="B41" s="95" t="s">
        <v>167</v>
      </c>
      <c r="C41" s="23"/>
      <c r="D41" s="24" t="s">
        <v>168</v>
      </c>
      <c r="F41" s="90"/>
      <c r="G41" s="90"/>
      <c r="H41" s="90"/>
      <c r="I41" s="90"/>
      <c r="J41" s="90"/>
      <c r="K41" s="21">
        <f>VLOOKUP($D41,'REG FL  EPIS - 2 System Per Boo'!$A:$AN,MATCH($D$12,'REG FL  EPIS - 2 System Per Boo'!$2:$2,0),FALSE)/1000</f>
        <v>40234.299999999799</v>
      </c>
      <c r="L41" s="40"/>
      <c r="M41" s="21">
        <f>VLOOKUP($D41,'REG FL  EPIS - 9 Retail Per Boo'!$A:$AN,MATCH($D$12,'REG FL  EPIS - 9 Retail Per Boo'!$2:$2,0),FALSE)/1000</f>
        <v>28133.351463399802</v>
      </c>
      <c r="N41" s="96"/>
      <c r="O41" s="279">
        <f t="shared" si="3"/>
        <v>0.69923799999999858</v>
      </c>
      <c r="P41" s="100"/>
      <c r="Q41" s="98"/>
      <c r="R41" s="5"/>
    </row>
    <row r="42" spans="1:21" ht="13.95" customHeight="1" x14ac:dyDescent="0.3">
      <c r="A42" s="87">
        <f t="shared" si="0"/>
        <v>28</v>
      </c>
      <c r="B42" s="95" t="s">
        <v>169</v>
      </c>
      <c r="C42" s="23"/>
      <c r="D42" s="24" t="s">
        <v>170</v>
      </c>
      <c r="F42" s="90"/>
      <c r="G42" s="90"/>
      <c r="H42" s="90"/>
      <c r="I42" s="90"/>
      <c r="J42" s="90"/>
      <c r="K42" s="21">
        <f>VLOOKUP($D42,'REG FL  EPIS - 2 System Per Boo'!$A:$AN,MATCH($D$12,'REG FL  EPIS - 2 System Per Boo'!$2:$2,0),FALSE)/1000</f>
        <v>87773.139999999898</v>
      </c>
      <c r="L42" s="40"/>
      <c r="M42" s="21">
        <f>VLOOKUP($D42,'REG FL  EPIS - 9 Retail Per Boo'!$A:$AN,MATCH($D$12,'REG FL  EPIS - 9 Retail Per Boo'!$2:$2,0),FALSE)/1000</f>
        <v>61374.314867319896</v>
      </c>
      <c r="N42" s="96"/>
      <c r="O42" s="279">
        <f t="shared" si="3"/>
        <v>0.69923799999999958</v>
      </c>
      <c r="P42" s="110"/>
      <c r="Q42" s="98"/>
      <c r="R42" s="94"/>
    </row>
    <row r="43" spans="1:21" ht="14.4" customHeight="1" x14ac:dyDescent="0.3">
      <c r="A43" s="87">
        <f t="shared" si="0"/>
        <v>29</v>
      </c>
      <c r="B43" s="95" t="s">
        <v>171</v>
      </c>
      <c r="C43" s="23"/>
      <c r="D43" s="24" t="s">
        <v>172</v>
      </c>
      <c r="F43" s="90"/>
      <c r="G43" s="90"/>
      <c r="H43" s="90"/>
      <c r="I43" s="90"/>
      <c r="J43" s="90"/>
      <c r="K43" s="21">
        <f>VLOOKUP($D43,'REG FL  EPIS - 2 System Per Boo'!$A:$AN,MATCH($D$12,'REG FL  EPIS - 2 System Per Boo'!$2:$2,0),FALSE)/1000</f>
        <v>49871.01</v>
      </c>
      <c r="L43" s="40"/>
      <c r="M43" s="21">
        <f>VLOOKUP($D43,'REG FL  EPIS - 9 Retail Per Boo'!$A:$AN,MATCH($D$12,'REG FL  EPIS - 9 Retail Per Boo'!$2:$2,0),FALSE)/1000</f>
        <v>34871.705290379999</v>
      </c>
      <c r="N43" s="96"/>
      <c r="O43" s="279">
        <f t="shared" si="3"/>
        <v>0.69923799999999992</v>
      </c>
      <c r="P43" s="109"/>
      <c r="Q43" s="98"/>
    </row>
    <row r="44" spans="1:21" ht="13.95" customHeight="1" x14ac:dyDescent="0.3">
      <c r="A44" s="87">
        <f t="shared" si="0"/>
        <v>30</v>
      </c>
      <c r="B44" s="95" t="s">
        <v>173</v>
      </c>
      <c r="D44" s="300" t="s">
        <v>97</v>
      </c>
      <c r="K44" s="111">
        <f>VLOOKUP($D44,'REG FL  EPIS - 2 System Per Boo'!$A:$AN,MATCH($D$12,'REG FL  EPIS - 2 System Per Boo'!$2:$2,0),FALSE)/1000</f>
        <v>110579.010372966</v>
      </c>
      <c r="L44" s="15"/>
      <c r="M44" s="111">
        <f>VLOOKUP($D44,'REG FL  EPIS - 9 Retail Per Boo'!$A:$AN,MATCH($D$12,'REG FL  EPIS - 9 Retail Per Boo'!$2:$2,0),FALSE)/1000</f>
        <v>110262.422666268</v>
      </c>
      <c r="N44" s="15"/>
      <c r="O44" s="280">
        <f t="shared" si="3"/>
        <v>0.99713699999999816</v>
      </c>
      <c r="P44" s="97"/>
      <c r="Q44" s="98"/>
      <c r="T44" s="25"/>
      <c r="U44" s="25"/>
    </row>
    <row r="45" spans="1:21" ht="13.95" customHeight="1" x14ac:dyDescent="0.3">
      <c r="A45" s="87">
        <f>A44+1</f>
        <v>31</v>
      </c>
      <c r="B45" s="226" t="s">
        <v>174</v>
      </c>
      <c r="C45" s="23"/>
      <c r="D45" s="113" t="s">
        <v>34</v>
      </c>
      <c r="F45" s="90"/>
      <c r="G45" s="90"/>
      <c r="H45" s="90"/>
      <c r="I45" s="90"/>
      <c r="J45" s="90"/>
      <c r="K45" s="114">
        <f>SUM(K28:K44)</f>
        <v>8157154.491790073</v>
      </c>
      <c r="L45" s="23"/>
      <c r="M45" s="114">
        <f>SUM(M28:M44)</f>
        <v>5804214.0604909956</v>
      </c>
      <c r="N45" s="96"/>
      <c r="O45" s="279">
        <f>IF(M45=0,0,M45/K45)</f>
        <v>0.71154886993163613</v>
      </c>
      <c r="P45" s="97"/>
      <c r="Q45" s="98"/>
    </row>
    <row r="46" spans="1:21" ht="13.95" customHeight="1" x14ac:dyDescent="0.3">
      <c r="A46" s="87">
        <f t="shared" si="0"/>
        <v>32</v>
      </c>
      <c r="B46" s="112"/>
      <c r="C46" s="23"/>
      <c r="D46" s="113"/>
      <c r="F46" s="90"/>
      <c r="G46" s="90"/>
      <c r="H46" s="90"/>
      <c r="I46" s="90"/>
      <c r="J46" s="90"/>
      <c r="K46" s="114"/>
      <c r="L46" s="23"/>
      <c r="M46" s="114"/>
      <c r="N46" s="96"/>
      <c r="O46" s="279"/>
      <c r="P46" s="97"/>
      <c r="Q46" s="98"/>
    </row>
    <row r="47" spans="1:21" ht="13.95" customHeight="1" x14ac:dyDescent="0.3">
      <c r="A47" s="87">
        <f t="shared" si="0"/>
        <v>33</v>
      </c>
      <c r="B47" s="112"/>
      <c r="C47" s="23"/>
      <c r="D47" s="113"/>
      <c r="F47" s="90"/>
      <c r="G47" s="90"/>
      <c r="H47" s="90"/>
      <c r="I47" s="90"/>
      <c r="J47" s="90"/>
      <c r="K47" s="114"/>
      <c r="L47" s="23"/>
      <c r="M47" s="114"/>
      <c r="N47" s="96"/>
      <c r="O47" s="237"/>
      <c r="P47" s="97"/>
      <c r="Q47" s="98"/>
    </row>
    <row r="48" spans="1:21" x14ac:dyDescent="0.3">
      <c r="A48" s="116">
        <f t="shared" si="0"/>
        <v>34</v>
      </c>
      <c r="B48" s="15"/>
      <c r="C48" s="15"/>
      <c r="D48" s="1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238"/>
      <c r="P48" s="15"/>
      <c r="Q48" s="15"/>
      <c r="R48" s="15"/>
    </row>
    <row r="49" spans="1:28" s="56" customFormat="1" x14ac:dyDescent="0.3">
      <c r="A49" s="272"/>
      <c r="B49" s="120" t="s">
        <v>175</v>
      </c>
      <c r="C49" s="120"/>
      <c r="D49" s="120"/>
      <c r="E49" s="120"/>
      <c r="F49" s="153"/>
      <c r="G49" s="153"/>
      <c r="H49" s="153"/>
      <c r="I49" s="153"/>
      <c r="J49" s="153"/>
      <c r="K49" s="120"/>
      <c r="L49" s="120"/>
      <c r="M49" s="120"/>
      <c r="N49" s="120"/>
      <c r="O49" s="273"/>
      <c r="P49" s="120"/>
      <c r="Q49" s="246" t="s">
        <v>176</v>
      </c>
      <c r="R49" s="120"/>
      <c r="S49" s="25"/>
      <c r="V49" s="25"/>
      <c r="W49" s="25"/>
      <c r="X49" s="25"/>
      <c r="Y49" s="25"/>
      <c r="Z49" s="25"/>
      <c r="AA49" s="25"/>
      <c r="AB49" s="25"/>
    </row>
    <row r="50" spans="1:28" s="56" customFormat="1" x14ac:dyDescent="0.3">
      <c r="A50" s="63" t="s">
        <v>102</v>
      </c>
      <c r="B50" s="64"/>
      <c r="C50" s="63"/>
      <c r="D50" s="25"/>
      <c r="E50" s="25"/>
      <c r="F50" s="90"/>
      <c r="G50" s="90"/>
      <c r="H50" s="90"/>
      <c r="I50" s="90"/>
      <c r="J50" s="90"/>
      <c r="K50" s="418" t="s">
        <v>103</v>
      </c>
      <c r="L50" s="418"/>
      <c r="M50" s="418"/>
      <c r="N50" s="418"/>
      <c r="O50" s="240"/>
      <c r="P50" s="63"/>
      <c r="Q50" s="63"/>
      <c r="R50" s="65" t="str">
        <f>+'Page Numbers'!D2</f>
        <v>Page 2 of 48</v>
      </c>
      <c r="S50" s="65"/>
      <c r="V50" s="25"/>
      <c r="W50" s="25"/>
      <c r="X50" s="25"/>
      <c r="Y50" s="25"/>
      <c r="Z50" s="25"/>
      <c r="AA50" s="25"/>
      <c r="AB50" s="25"/>
    </row>
    <row r="51" spans="1:28" s="56" customFormat="1" x14ac:dyDescent="0.3">
      <c r="A51" s="66"/>
      <c r="B51" s="66"/>
      <c r="C51" s="66"/>
      <c r="D51" s="14"/>
      <c r="E51" s="15"/>
      <c r="F51" s="15"/>
      <c r="G51" s="15"/>
      <c r="H51" s="15"/>
      <c r="I51" s="15"/>
      <c r="J51" s="15"/>
      <c r="K51" s="66"/>
      <c r="L51" s="67"/>
      <c r="M51" s="67"/>
      <c r="N51" s="67"/>
      <c r="O51" s="241"/>
      <c r="P51" s="67"/>
      <c r="Q51" s="67"/>
      <c r="R51" s="67"/>
      <c r="S51" s="25"/>
      <c r="V51" s="25"/>
      <c r="W51" s="25"/>
      <c r="X51" s="25"/>
      <c r="Y51" s="25"/>
      <c r="Z51" s="25"/>
      <c r="AA51" s="25"/>
      <c r="AB51" s="25"/>
    </row>
    <row r="52" spans="1:28" s="56" customFormat="1" x14ac:dyDescent="0.3">
      <c r="A52" s="25" t="s">
        <v>104</v>
      </c>
      <c r="B52" s="68"/>
      <c r="C52" s="68" t="s">
        <v>105</v>
      </c>
      <c r="D52" s="25"/>
      <c r="E52" s="25"/>
      <c r="F52" s="25"/>
      <c r="G52" s="25"/>
      <c r="H52" s="25"/>
      <c r="I52" s="25"/>
      <c r="J52" s="25"/>
      <c r="K52" s="416" t="s">
        <v>106</v>
      </c>
      <c r="L52" s="416"/>
      <c r="M52" s="416"/>
      <c r="N52" s="416"/>
      <c r="O52" s="416"/>
      <c r="P52" s="63"/>
      <c r="Q52" s="69" t="s">
        <v>107</v>
      </c>
      <c r="R52" s="70"/>
      <c r="S52" s="25"/>
      <c r="V52" s="25"/>
      <c r="W52" s="25"/>
      <c r="X52" s="25"/>
      <c r="Y52" s="25"/>
      <c r="Z52" s="25"/>
      <c r="AA52" s="25"/>
      <c r="AB52" s="25"/>
    </row>
    <row r="53" spans="1:28" s="56" customFormat="1" x14ac:dyDescent="0.3">
      <c r="A53" s="25"/>
      <c r="B53" s="71"/>
      <c r="C53" s="46"/>
      <c r="D53" s="25"/>
      <c r="E53" s="25"/>
      <c r="F53" s="25"/>
      <c r="G53" s="25"/>
      <c r="H53" s="25"/>
      <c r="I53" s="25"/>
      <c r="J53" s="25"/>
      <c r="K53" s="417"/>
      <c r="L53" s="417"/>
      <c r="M53" s="417"/>
      <c r="N53" s="417"/>
      <c r="O53" s="417"/>
      <c r="P53" s="72" t="str">
        <f t="shared" ref="P53:R57" si="4">+P4</f>
        <v>X</v>
      </c>
      <c r="Q53" s="69" t="str">
        <f t="shared" si="4"/>
        <v>Projected Test Year 3 Ended</v>
      </c>
      <c r="R53" s="73">
        <f t="shared" si="4"/>
        <v>46752</v>
      </c>
      <c r="S53" s="25"/>
      <c r="V53" s="25"/>
      <c r="W53" s="25"/>
      <c r="X53" s="25"/>
      <c r="Y53" s="25"/>
      <c r="Z53" s="25"/>
      <c r="AA53" s="25"/>
      <c r="AB53" s="25"/>
    </row>
    <row r="54" spans="1:28" s="56" customFormat="1" x14ac:dyDescent="0.3">
      <c r="A54" s="25" t="s">
        <v>109</v>
      </c>
      <c r="B54" s="71"/>
      <c r="C54" s="46"/>
      <c r="D54" s="25"/>
      <c r="E54" s="25"/>
      <c r="F54" s="25"/>
      <c r="G54" s="25"/>
      <c r="H54" s="25"/>
      <c r="I54" s="25"/>
      <c r="J54" s="25"/>
      <c r="K54" s="70"/>
      <c r="L54" s="70"/>
      <c r="M54" s="70"/>
      <c r="N54" s="70"/>
      <c r="O54" s="242"/>
      <c r="P54" s="72" t="str">
        <f t="shared" si="4"/>
        <v>_</v>
      </c>
      <c r="Q54" s="69" t="str">
        <f t="shared" si="4"/>
        <v>Projected Test Year 2 Ended</v>
      </c>
      <c r="R54" s="73">
        <f t="shared" si="4"/>
        <v>46387</v>
      </c>
      <c r="S54" s="25"/>
      <c r="V54" s="25"/>
      <c r="W54" s="25"/>
      <c r="X54" s="25"/>
      <c r="Y54" s="25"/>
      <c r="Z54" s="25"/>
      <c r="AA54" s="25"/>
      <c r="AB54" s="25"/>
    </row>
    <row r="55" spans="1:28" s="56" customFormat="1" x14ac:dyDescent="0.3">
      <c r="A55" s="25"/>
      <c r="B55" s="74"/>
      <c r="C55" s="46"/>
      <c r="D55" s="25"/>
      <c r="E55" s="25"/>
      <c r="F55" s="25"/>
      <c r="G55" s="25"/>
      <c r="H55" s="25"/>
      <c r="I55" s="25"/>
      <c r="J55" s="25"/>
      <c r="K55" s="70"/>
      <c r="L55" s="70"/>
      <c r="M55" s="70"/>
      <c r="N55" s="70"/>
      <c r="O55" s="242"/>
      <c r="P55" s="72" t="str">
        <f t="shared" si="4"/>
        <v>_</v>
      </c>
      <c r="Q55" s="69" t="str">
        <f t="shared" si="4"/>
        <v>Projected Test Year 1 Ended</v>
      </c>
      <c r="R55" s="73">
        <f t="shared" si="4"/>
        <v>46022</v>
      </c>
      <c r="S55" s="25"/>
      <c r="V55" s="25"/>
      <c r="W55" s="25"/>
      <c r="X55" s="25"/>
      <c r="Y55" s="25"/>
      <c r="Z55" s="25"/>
      <c r="AA55" s="25"/>
      <c r="AB55" s="25"/>
    </row>
    <row r="56" spans="1:28" s="56" customFormat="1" x14ac:dyDescent="0.3">
      <c r="A56" s="75" t="str">
        <f>+A7</f>
        <v>DOCKET NO.: 20240025-EI</v>
      </c>
      <c r="B56" s="25"/>
      <c r="C56" s="46"/>
      <c r="D56" s="25"/>
      <c r="E56" s="25"/>
      <c r="F56" s="25"/>
      <c r="G56" s="25"/>
      <c r="H56" s="25"/>
      <c r="I56" s="25"/>
      <c r="J56" s="25"/>
      <c r="K56" s="46"/>
      <c r="L56" s="46"/>
      <c r="M56" s="46"/>
      <c r="N56" s="46"/>
      <c r="O56" s="243"/>
      <c r="P56" s="72" t="str">
        <f t="shared" si="4"/>
        <v>_</v>
      </c>
      <c r="Q56" s="69" t="str">
        <f t="shared" si="4"/>
        <v>Prior Year Ended</v>
      </c>
      <c r="R56" s="73">
        <f t="shared" si="4"/>
        <v>45657</v>
      </c>
      <c r="S56" s="25"/>
      <c r="V56" s="25"/>
      <c r="W56" s="25"/>
      <c r="X56" s="25"/>
      <c r="Y56" s="25"/>
      <c r="Z56" s="25"/>
      <c r="AA56" s="25"/>
      <c r="AB56" s="25"/>
    </row>
    <row r="57" spans="1:28" s="56" customForma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46"/>
      <c r="L57" s="46"/>
      <c r="M57" s="46"/>
      <c r="N57" s="46"/>
      <c r="O57" s="243"/>
      <c r="P57" s="72" t="str">
        <f t="shared" si="4"/>
        <v>_</v>
      </c>
      <c r="Q57" s="69" t="str">
        <f t="shared" si="4"/>
        <v>Historical Year Ended</v>
      </c>
      <c r="R57" s="73">
        <f t="shared" si="4"/>
        <v>45291</v>
      </c>
      <c r="S57" s="25"/>
      <c r="V57" s="25"/>
      <c r="W57" s="25"/>
      <c r="X57" s="25"/>
      <c r="Y57" s="25"/>
      <c r="Z57" s="25"/>
      <c r="AA57" s="25"/>
      <c r="AB57" s="25"/>
    </row>
    <row r="58" spans="1:28" s="56" customForma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76"/>
      <c r="L58" s="77"/>
      <c r="M58" s="76"/>
      <c r="N58" s="77"/>
      <c r="O58" s="244"/>
      <c r="P58" s="244"/>
      <c r="Q58" s="244"/>
      <c r="R58" s="244"/>
      <c r="S58" s="25"/>
      <c r="V58" s="25"/>
      <c r="W58" s="25"/>
      <c r="X58" s="25"/>
      <c r="Y58" s="25"/>
      <c r="Z58" s="25"/>
      <c r="AA58" s="25"/>
      <c r="AB58" s="25"/>
    </row>
    <row r="59" spans="1:28" s="56" customForma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76"/>
      <c r="L59" s="77"/>
      <c r="M59" s="76" t="s">
        <v>111</v>
      </c>
      <c r="N59" s="77"/>
      <c r="O59" s="244"/>
      <c r="P59" s="72"/>
      <c r="Q59" s="69"/>
      <c r="R59" s="73"/>
      <c r="S59" s="25"/>
      <c r="V59" s="25"/>
      <c r="W59" s="25"/>
      <c r="X59" s="25"/>
      <c r="Y59" s="25"/>
      <c r="Z59" s="25"/>
      <c r="AA59" s="25"/>
      <c r="AB59" s="25"/>
    </row>
    <row r="60" spans="1:28" s="5" customFormat="1" x14ac:dyDescent="0.3">
      <c r="A60" s="78"/>
      <c r="B60" s="78"/>
      <c r="C60" s="78"/>
      <c r="D60" s="14"/>
      <c r="E60" s="15"/>
      <c r="F60" s="15"/>
      <c r="G60" s="15"/>
      <c r="H60" s="15"/>
      <c r="I60" s="15"/>
      <c r="J60" s="15"/>
      <c r="K60" s="79"/>
      <c r="L60" s="79"/>
      <c r="M60" s="79"/>
      <c r="N60" s="79"/>
      <c r="O60" s="233"/>
      <c r="P60" s="80"/>
      <c r="Q60" s="81" t="str">
        <f>+Q11</f>
        <v>Witness:  Olivier</v>
      </c>
      <c r="R60" s="80"/>
    </row>
    <row r="61" spans="1:28" s="5" customFormat="1" x14ac:dyDescent="0.3">
      <c r="A61" s="1"/>
      <c r="B61" s="82">
        <v>-1</v>
      </c>
      <c r="C61" s="82"/>
      <c r="D61" s="82"/>
      <c r="E61" s="82"/>
      <c r="F61" s="82"/>
      <c r="G61" s="82"/>
      <c r="H61" s="82"/>
      <c r="I61" s="82"/>
      <c r="J61" s="82"/>
      <c r="K61" s="82">
        <f>+B61-1</f>
        <v>-2</v>
      </c>
      <c r="L61" s="82"/>
      <c r="M61" s="82">
        <f>+K61-1</f>
        <v>-3</v>
      </c>
      <c r="N61" s="82"/>
      <c r="O61" s="82">
        <f>+M61-1</f>
        <v>-4</v>
      </c>
      <c r="P61" s="83"/>
      <c r="Q61" s="83"/>
      <c r="R61" s="83"/>
    </row>
    <row r="62" spans="1:28" s="5" customFormat="1" x14ac:dyDescent="0.3">
      <c r="A62" s="1" t="s">
        <v>112</v>
      </c>
      <c r="B62" s="83"/>
      <c r="C62" s="1"/>
      <c r="K62" s="1" t="s">
        <v>113</v>
      </c>
      <c r="L62" s="1"/>
      <c r="M62" s="1" t="s">
        <v>113</v>
      </c>
      <c r="N62" s="1"/>
      <c r="O62" s="234" t="s">
        <v>114</v>
      </c>
      <c r="P62" s="1"/>
      <c r="Q62" s="1"/>
      <c r="R62" s="1"/>
    </row>
    <row r="63" spans="1:28" s="5" customFormat="1" x14ac:dyDescent="0.3">
      <c r="A63" s="86" t="s">
        <v>115</v>
      </c>
      <c r="B63" s="17" t="s">
        <v>116</v>
      </c>
      <c r="C63" s="17"/>
      <c r="D63" s="14"/>
      <c r="E63" s="15"/>
      <c r="F63" s="15"/>
      <c r="G63" s="15"/>
      <c r="H63" s="15"/>
      <c r="I63" s="15"/>
      <c r="J63" s="15"/>
      <c r="K63" s="17" t="s">
        <v>117</v>
      </c>
      <c r="L63" s="17"/>
      <c r="M63" s="17" t="s">
        <v>114</v>
      </c>
      <c r="N63" s="17"/>
      <c r="O63" s="235" t="s">
        <v>118</v>
      </c>
      <c r="P63" s="17"/>
      <c r="Q63" s="17"/>
      <c r="R63" s="17"/>
    </row>
    <row r="64" spans="1:28" s="5" customFormat="1" x14ac:dyDescent="0.3">
      <c r="A64" s="87">
        <v>1</v>
      </c>
      <c r="B64" s="88" t="s">
        <v>177</v>
      </c>
      <c r="C64" s="89"/>
      <c r="D64" s="90"/>
      <c r="E64" s="90"/>
      <c r="K64" s="89"/>
      <c r="L64" s="91"/>
      <c r="M64" s="91"/>
      <c r="N64" s="91"/>
      <c r="O64" s="245"/>
      <c r="P64" s="91"/>
      <c r="Q64" s="91"/>
      <c r="R64" s="91"/>
    </row>
    <row r="65" spans="1:18" s="5" customFormat="1" x14ac:dyDescent="0.3">
      <c r="A65" s="87">
        <f>+A64+1</f>
        <v>2</v>
      </c>
      <c r="B65" s="117" t="s">
        <v>178</v>
      </c>
      <c r="D65" s="19" t="s">
        <v>179</v>
      </c>
      <c r="E65" s="90"/>
      <c r="K65" s="21">
        <f>VLOOKUP($D65,'REG FL  EPIS - 2 System Per Boo'!$A:$AN,MATCH($D$12,'REG FL  EPIS - 2 System Per Boo'!$2:$2,0),FALSE)/1000</f>
        <v>164785.77618853599</v>
      </c>
      <c r="L65" s="40"/>
      <c r="M65" s="21">
        <f>VLOOKUP($D65,'REG FL  EPIS - 9 Retail Per Boo'!$A:$AN,MATCH($D$12,'REG FL  EPIS - 9 Retail Per Boo'!$2:$2,0),FALSE)/1000</f>
        <v>164785.77618853599</v>
      </c>
      <c r="N65" s="96"/>
      <c r="O65" s="279">
        <f t="shared" ref="O65:O88" si="5">IF(M65=0,0,M65/K65)</f>
        <v>1</v>
      </c>
      <c r="P65" s="91"/>
    </row>
    <row r="66" spans="1:18" s="5" customFormat="1" x14ac:dyDescent="0.3">
      <c r="A66" s="87">
        <f t="shared" ref="A66:A97" si="6">A65+1</f>
        <v>3</v>
      </c>
      <c r="B66" s="117" t="s">
        <v>180</v>
      </c>
      <c r="D66" s="19" t="s">
        <v>181</v>
      </c>
      <c r="E66" s="90"/>
      <c r="K66" s="21">
        <f>VLOOKUP($D66,'REG FL  EPIS - 2 System Per Boo'!$A:$AN,MATCH($D$12,'REG FL  EPIS - 2 System Per Boo'!$2:$2,0),FALSE)/1000</f>
        <v>246529.70427979698</v>
      </c>
      <c r="L66" s="40"/>
      <c r="M66" s="21">
        <f>VLOOKUP($D66,'REG FL  EPIS - 9 Retail Per Boo'!$A:$AN,MATCH($D$12,'REG FL  EPIS - 9 Retail Per Boo'!$2:$2,0),FALSE)/1000</f>
        <v>246529.70427979698</v>
      </c>
      <c r="N66" s="96"/>
      <c r="O66" s="279">
        <f t="shared" si="5"/>
        <v>1</v>
      </c>
      <c r="P66" s="91"/>
      <c r="Q66" s="94"/>
      <c r="R66" s="94"/>
    </row>
    <row r="67" spans="1:18" s="5" customFormat="1" x14ac:dyDescent="0.3">
      <c r="A67" s="87">
        <f t="shared" si="6"/>
        <v>4</v>
      </c>
      <c r="B67" s="117" t="s">
        <v>182</v>
      </c>
      <c r="D67" s="19" t="s">
        <v>183</v>
      </c>
      <c r="E67" s="90"/>
      <c r="K67" s="21">
        <f>VLOOKUP($D67,'REG FL  EPIS - 2 System Per Boo'!$A:$AN,MATCH($D$12,'REG FL  EPIS - 2 System Per Boo'!$2:$2,0),FALSE)/1000</f>
        <v>2106074.3673624699</v>
      </c>
      <c r="L67" s="40"/>
      <c r="M67" s="21">
        <f>VLOOKUP($D67,'REG FL  EPIS - 9 Retail Per Boo'!$A:$AN,MATCH($D$12,'REG FL  EPIS - 9 Retail Per Boo'!$2:$2,0),FALSE)/1000</f>
        <v>2106074.3673624699</v>
      </c>
      <c r="N67" s="96"/>
      <c r="O67" s="279">
        <f t="shared" si="5"/>
        <v>1</v>
      </c>
      <c r="P67" s="91"/>
      <c r="Q67" s="93"/>
      <c r="R67" s="94"/>
    </row>
    <row r="68" spans="1:18" s="5" customFormat="1" x14ac:dyDescent="0.3">
      <c r="A68" s="87">
        <f t="shared" si="6"/>
        <v>5</v>
      </c>
      <c r="B68" s="117" t="s">
        <v>184</v>
      </c>
      <c r="D68" s="27" t="s">
        <v>185</v>
      </c>
      <c r="K68" s="21">
        <f>VLOOKUP($D68,'REG FL  EPIS - 2 System Per Boo'!$A:$AN,MATCH($D$12,'REG FL  EPIS - 2 System Per Boo'!$2:$2,0),FALSE)/1000</f>
        <v>4566.4227359999995</v>
      </c>
      <c r="L68" s="40"/>
      <c r="M68" s="21">
        <f>VLOOKUP($D68,'REG FL  EPIS - 9 Retail Per Boo'!$A:$AN,MATCH($D$12,'REG FL  EPIS - 9 Retail Per Boo'!$2:$2,0),FALSE)/1000</f>
        <v>4566.4227359999995</v>
      </c>
      <c r="N68" s="96"/>
      <c r="O68" s="279">
        <f t="shared" si="5"/>
        <v>1</v>
      </c>
      <c r="P68" s="91"/>
      <c r="Q68" s="93"/>
      <c r="R68" s="94"/>
    </row>
    <row r="69" spans="1:18" s="5" customFormat="1" x14ac:dyDescent="0.3">
      <c r="A69" s="87">
        <f t="shared" si="6"/>
        <v>6</v>
      </c>
      <c r="B69" s="117" t="s">
        <v>186</v>
      </c>
      <c r="D69" s="19" t="s">
        <v>187</v>
      </c>
      <c r="G69" s="27" t="s">
        <v>188</v>
      </c>
      <c r="K69" s="21">
        <f>VLOOKUP($D69,'REG FL  EPIS - 2 System Per Boo'!$A:$AN,MATCH($D$12,'REG FL  EPIS - 2 System Per Boo'!$2:$2,0),FALSE)/1000+VLOOKUP($G69,'REG FL  EPIS - 2 System Per Boo'!$A:$AN,MATCH($D$12,'REG FL  EPIS - 2 System Per Boo'!$2:$2,0),FALSE)/1000</f>
        <v>84989.99999999901</v>
      </c>
      <c r="L69" s="40"/>
      <c r="M69" s="21">
        <f>VLOOKUP($D69,'REG FL  EPIS - 9 Retail Per Boo'!$A:$AN,MATCH($D$12,'REG FL  EPIS - 9 Retail Per Boo'!$2:$2,0),FALSE)/1000+VLOOKUP($G69,'REG FL  EPIS - 9 Retail Per Boo'!$A:$AN,MATCH($D$12,'REG FL  EPIS - 9 Retail Per Boo'!$2:$2,0),FALSE)/1000</f>
        <v>84989.99999999901</v>
      </c>
      <c r="N69" s="96"/>
      <c r="O69" s="279">
        <f t="shared" si="5"/>
        <v>1</v>
      </c>
      <c r="P69" s="100"/>
      <c r="Q69" s="98"/>
      <c r="R69" s="94"/>
    </row>
    <row r="70" spans="1:18" s="5" customFormat="1" x14ac:dyDescent="0.3">
      <c r="A70" s="87">
        <f t="shared" si="6"/>
        <v>7</v>
      </c>
      <c r="B70" s="117" t="s">
        <v>189</v>
      </c>
      <c r="D70" s="19" t="s">
        <v>190</v>
      </c>
      <c r="K70" s="21">
        <f>VLOOKUP($D70,'REG FL  EPIS - 2 System Per Boo'!$A:$AN,MATCH($D$12,'REG FL  EPIS - 2 System Per Boo'!$2:$2,0),FALSE)/1000</f>
        <v>1186317.19636678</v>
      </c>
      <c r="L70" s="40"/>
      <c r="M70" s="21">
        <f>VLOOKUP($D70,'REG FL  EPIS - 9 Retail Per Boo'!$A:$AN,MATCH($D$12,'REG FL  EPIS - 9 Retail Per Boo'!$2:$2,0),FALSE)/1000</f>
        <v>1186317.19636678</v>
      </c>
      <c r="N70" s="96"/>
      <c r="O70" s="279">
        <f t="shared" si="5"/>
        <v>1</v>
      </c>
      <c r="P70" s="101"/>
      <c r="Q70" s="98"/>
      <c r="R70" s="94"/>
    </row>
    <row r="71" spans="1:18" s="5" customFormat="1" x14ac:dyDescent="0.3">
      <c r="A71" s="87">
        <f t="shared" si="6"/>
        <v>8</v>
      </c>
      <c r="B71" s="117" t="s">
        <v>191</v>
      </c>
      <c r="D71" s="19" t="s">
        <v>192</v>
      </c>
      <c r="K71" s="21">
        <f>VLOOKUP($D71,'REG FL  EPIS - 2 System Per Boo'!$A:$AN,MATCH($D$12,'REG FL  EPIS - 2 System Per Boo'!$2:$2,0),FALSE)/1000</f>
        <v>435919.63924058597</v>
      </c>
      <c r="L71" s="40"/>
      <c r="M71" s="21">
        <f>VLOOKUP($D71,'REG FL  EPIS - 9 Retail Per Boo'!$A:$AN,MATCH($D$12,'REG FL  EPIS - 9 Retail Per Boo'!$2:$2,0),FALSE)/1000</f>
        <v>435919.63924058597</v>
      </c>
      <c r="N71" s="96"/>
      <c r="O71" s="279">
        <f t="shared" si="5"/>
        <v>1</v>
      </c>
      <c r="P71" s="97"/>
      <c r="Q71" s="98"/>
      <c r="R71" s="94"/>
    </row>
    <row r="72" spans="1:18" s="5" customFormat="1" x14ac:dyDescent="0.3">
      <c r="A72" s="87">
        <f t="shared" si="6"/>
        <v>9</v>
      </c>
      <c r="B72" s="117" t="s">
        <v>193</v>
      </c>
      <c r="D72" s="19" t="s">
        <v>194</v>
      </c>
      <c r="K72" s="21">
        <f>VLOOKUP($D72,'REG FL  EPIS - 2 System Per Boo'!$A:$AN,MATCH($D$12,'REG FL  EPIS - 2 System Per Boo'!$2:$2,0),FALSE)/1000</f>
        <v>151228.07493303</v>
      </c>
      <c r="L72" s="40"/>
      <c r="M72" s="21">
        <f>VLOOKUP($D72,'REG FL  EPIS - 9 Retail Per Boo'!$A:$AN,MATCH($D$12,'REG FL  EPIS - 9 Retail Per Boo'!$2:$2,0),FALSE)/1000</f>
        <v>151228.07493303</v>
      </c>
      <c r="N72" s="96"/>
      <c r="O72" s="279">
        <f t="shared" si="5"/>
        <v>1</v>
      </c>
      <c r="P72" s="118"/>
      <c r="Q72" s="118"/>
      <c r="R72" s="91"/>
    </row>
    <row r="73" spans="1:18" s="5" customFormat="1" x14ac:dyDescent="0.3">
      <c r="A73" s="87">
        <f t="shared" si="6"/>
        <v>10</v>
      </c>
      <c r="B73" s="117" t="s">
        <v>195</v>
      </c>
      <c r="C73" s="26"/>
      <c r="D73" s="19" t="s">
        <v>196</v>
      </c>
      <c r="E73" s="25"/>
      <c r="K73" s="21">
        <f>VLOOKUP($D73,'REG FL  EPIS - 2 System Per Boo'!$A:$AN,MATCH($D$12,'REG FL  EPIS - 2 System Per Boo'!$2:$2,0),FALSE)/1000</f>
        <v>1448481.10346349</v>
      </c>
      <c r="L73" s="40"/>
      <c r="M73" s="21">
        <f>VLOOKUP($D73,'REG FL  EPIS - 9 Retail Per Boo'!$A:$AN,MATCH($D$12,'REG FL  EPIS - 9 Retail Per Boo'!$2:$2,0),FALSE)/1000</f>
        <v>1448481.10346349</v>
      </c>
      <c r="N73" s="96"/>
      <c r="O73" s="279">
        <f t="shared" si="5"/>
        <v>1</v>
      </c>
      <c r="P73" s="46"/>
      <c r="Q73" s="46"/>
      <c r="R73" s="91"/>
    </row>
    <row r="74" spans="1:18" x14ac:dyDescent="0.3">
      <c r="A74" s="87">
        <f t="shared" si="6"/>
        <v>11</v>
      </c>
      <c r="B74" s="117" t="s">
        <v>197</v>
      </c>
      <c r="C74" s="26"/>
      <c r="D74" s="19" t="s">
        <v>198</v>
      </c>
      <c r="F74" s="5"/>
      <c r="G74" s="5"/>
      <c r="H74" s="5"/>
      <c r="I74" s="5"/>
      <c r="J74" s="5"/>
      <c r="K74" s="21">
        <f>VLOOKUP($D74,'REG FL  EPIS - 2 System Per Boo'!$A:$AN,MATCH($D$12,'REG FL  EPIS - 2 System Per Boo'!$2:$2,0),FALSE)/1000</f>
        <v>650766.87257055705</v>
      </c>
      <c r="L74" s="40"/>
      <c r="M74" s="21">
        <f>VLOOKUP($D74,'REG FL  EPIS - 9 Retail Per Boo'!$A:$AN,MATCH($D$12,'REG FL  EPIS - 9 Retail Per Boo'!$2:$2,0),FALSE)/1000</f>
        <v>650766.87257055705</v>
      </c>
      <c r="N74" s="96"/>
      <c r="O74" s="279">
        <f t="shared" si="5"/>
        <v>1</v>
      </c>
      <c r="P74" s="109"/>
      <c r="Q74" s="98"/>
      <c r="R74" s="91"/>
    </row>
    <row r="75" spans="1:18" x14ac:dyDescent="0.3">
      <c r="A75" s="87">
        <f t="shared" si="6"/>
        <v>12</v>
      </c>
      <c r="B75" s="117" t="s">
        <v>199</v>
      </c>
      <c r="C75" s="26"/>
      <c r="D75" s="19" t="s">
        <v>200</v>
      </c>
      <c r="F75" s="5"/>
      <c r="G75" s="5"/>
      <c r="H75" s="5"/>
      <c r="I75" s="5"/>
      <c r="J75" s="5"/>
      <c r="K75" s="21">
        <f>VLOOKUP($D75,'REG FL  EPIS - 2 System Per Boo'!$A:$AN,MATCH($D$12,'REG FL  EPIS - 2 System Per Boo'!$2:$2,0),FALSE)/1000</f>
        <v>3226.7226364297098</v>
      </c>
      <c r="L75" s="40"/>
      <c r="M75" s="21">
        <f>VLOOKUP($D75,'REG FL  EPIS - 9 Retail Per Boo'!$A:$AN,MATCH($D$12,'REG FL  EPIS - 9 Retail Per Boo'!$2:$2,0),FALSE)/1000</f>
        <v>3226.7226364297098</v>
      </c>
      <c r="N75" s="96"/>
      <c r="O75" s="279">
        <f t="shared" si="5"/>
        <v>1</v>
      </c>
      <c r="P75" s="109"/>
      <c r="Q75" s="98"/>
      <c r="R75" s="91"/>
    </row>
    <row r="76" spans="1:18" x14ac:dyDescent="0.3">
      <c r="A76" s="87">
        <f t="shared" si="6"/>
        <v>13</v>
      </c>
      <c r="B76" s="117" t="s">
        <v>201</v>
      </c>
      <c r="C76" s="26"/>
      <c r="D76" s="19" t="s">
        <v>202</v>
      </c>
      <c r="F76" s="5"/>
      <c r="G76" s="5"/>
      <c r="H76" s="5"/>
      <c r="I76" s="5"/>
      <c r="J76" s="5"/>
      <c r="K76" s="21">
        <f>VLOOKUP($D76,'REG FL  EPIS - 2 System Per Boo'!$A:$AN,MATCH($D$12,'REG FL  EPIS - 2 System Per Boo'!$2:$2,0),FALSE)/1000</f>
        <v>594291.62147149711</v>
      </c>
      <c r="L76" s="40"/>
      <c r="M76" s="21">
        <f>VLOOKUP($D76,'REG FL  EPIS - 9 Retail Per Boo'!$A:$AN,MATCH($D$12,'REG FL  EPIS - 9 Retail Per Boo'!$2:$2,0),FALSE)/1000</f>
        <v>594291.62147149711</v>
      </c>
      <c r="N76" s="96"/>
      <c r="O76" s="279">
        <f t="shared" si="5"/>
        <v>1</v>
      </c>
      <c r="P76" s="109"/>
      <c r="Q76" s="98"/>
      <c r="R76" s="91"/>
    </row>
    <row r="77" spans="1:18" x14ac:dyDescent="0.3">
      <c r="A77" s="87">
        <f t="shared" si="6"/>
        <v>14</v>
      </c>
      <c r="B77" s="117" t="s">
        <v>203</v>
      </c>
      <c r="C77" s="26"/>
      <c r="D77" s="19" t="s">
        <v>204</v>
      </c>
      <c r="F77" s="5"/>
      <c r="G77" s="5"/>
      <c r="H77" s="5"/>
      <c r="I77" s="5"/>
      <c r="J77" s="5"/>
      <c r="K77" s="21">
        <f>VLOOKUP($D77,'REG FL  EPIS - 2 System Per Boo'!$A:$AN,MATCH($D$12,'REG FL  EPIS - 2 System Per Boo'!$2:$2,0),FALSE)/1000</f>
        <v>0</v>
      </c>
      <c r="L77" s="40"/>
      <c r="M77" s="21">
        <f>VLOOKUP($D77,'REG FL  EPIS - 9 Retail Per Boo'!$A:$AN,MATCH($D$12,'REG FL  EPIS - 9 Retail Per Boo'!$2:$2,0),FALSE)/1000</f>
        <v>0</v>
      </c>
      <c r="N77" s="96"/>
      <c r="O77" s="279">
        <f t="shared" si="5"/>
        <v>0</v>
      </c>
      <c r="P77" s="100"/>
      <c r="Q77" s="98"/>
      <c r="R77" s="91"/>
    </row>
    <row r="78" spans="1:18" x14ac:dyDescent="0.3">
      <c r="A78" s="87">
        <f t="shared" si="6"/>
        <v>15</v>
      </c>
      <c r="B78" s="117" t="s">
        <v>205</v>
      </c>
      <c r="C78" s="26"/>
      <c r="D78" s="19" t="s">
        <v>206</v>
      </c>
      <c r="F78" s="5"/>
      <c r="G78" s="5"/>
      <c r="H78" s="5"/>
      <c r="I78" s="5"/>
      <c r="J78" s="5"/>
      <c r="K78" s="21">
        <f>VLOOKUP($D78,'REG FL  EPIS - 2 System Per Boo'!$A:$AN,MATCH($D$12,'REG FL  EPIS - 2 System Per Boo'!$2:$2,0),FALSE)/1000</f>
        <v>1019600.02737098</v>
      </c>
      <c r="L78" s="40"/>
      <c r="M78" s="21">
        <f>VLOOKUP($D78,'REG FL  EPIS - 9 Retail Per Boo'!$A:$AN,MATCH($D$12,'REG FL  EPIS - 9 Retail Per Boo'!$2:$2,0),FALSE)/1000</f>
        <v>1019600.02737098</v>
      </c>
      <c r="N78" s="96"/>
      <c r="O78" s="279">
        <f t="shared" si="5"/>
        <v>1</v>
      </c>
      <c r="P78" s="100"/>
      <c r="Q78" s="98"/>
      <c r="R78" s="91"/>
    </row>
    <row r="79" spans="1:18" x14ac:dyDescent="0.3">
      <c r="A79" s="87">
        <f t="shared" si="6"/>
        <v>16</v>
      </c>
      <c r="B79" s="117" t="s">
        <v>207</v>
      </c>
      <c r="C79" s="26"/>
      <c r="D79" s="19" t="s">
        <v>208</v>
      </c>
      <c r="F79" s="5"/>
      <c r="G79" s="5"/>
      <c r="H79" s="5"/>
      <c r="I79" s="5"/>
      <c r="J79" s="5"/>
      <c r="K79" s="21">
        <f>VLOOKUP($D79,'REG FL  EPIS - 2 System Per Boo'!$A:$AN,MATCH($D$12,'REG FL  EPIS - 2 System Per Boo'!$2:$2,0),FALSE)/1000</f>
        <v>598812.71448772389</v>
      </c>
      <c r="L79" s="40"/>
      <c r="M79" s="21">
        <f>VLOOKUP($D79,'REG FL  EPIS - 9 Retail Per Boo'!$A:$AN,MATCH($D$12,'REG FL  EPIS - 9 Retail Per Boo'!$2:$2,0),FALSE)/1000</f>
        <v>598812.71448772389</v>
      </c>
      <c r="N79" s="96"/>
      <c r="O79" s="279">
        <f t="shared" si="5"/>
        <v>1</v>
      </c>
      <c r="P79" s="109"/>
      <c r="Q79" s="98"/>
      <c r="R79" s="91"/>
    </row>
    <row r="80" spans="1:18" x14ac:dyDescent="0.3">
      <c r="A80" s="87">
        <f t="shared" si="6"/>
        <v>17</v>
      </c>
      <c r="B80" s="117" t="s">
        <v>209</v>
      </c>
      <c r="C80" s="26"/>
      <c r="D80" s="19" t="s">
        <v>210</v>
      </c>
      <c r="F80" s="5"/>
      <c r="G80" s="5"/>
      <c r="H80" s="5"/>
      <c r="I80" s="5"/>
      <c r="J80" s="5"/>
      <c r="K80" s="21">
        <f>VLOOKUP($D80,'REG FL  EPIS - 2 System Per Boo'!$A:$AN,MATCH($D$12,'REG FL  EPIS - 2 System Per Boo'!$2:$2,0),FALSE)/1000</f>
        <v>1758012.05383013</v>
      </c>
      <c r="L80" s="40"/>
      <c r="M80" s="21">
        <f>VLOOKUP($D80,'REG FL  EPIS - 9 Retail Per Boo'!$A:$AN,MATCH($D$12,'REG FL  EPIS - 9 Retail Per Boo'!$2:$2,0),FALSE)/1000</f>
        <v>1758012.05383013</v>
      </c>
      <c r="N80" s="96"/>
      <c r="O80" s="279">
        <f t="shared" si="5"/>
        <v>1</v>
      </c>
      <c r="P80" s="100"/>
      <c r="Q80" s="98"/>
      <c r="R80" s="91"/>
    </row>
    <row r="81" spans="1:21" x14ac:dyDescent="0.3">
      <c r="A81" s="87">
        <f t="shared" si="6"/>
        <v>18</v>
      </c>
      <c r="B81" s="117" t="s">
        <v>211</v>
      </c>
      <c r="C81" s="26"/>
      <c r="D81" s="19" t="s">
        <v>212</v>
      </c>
      <c r="F81" s="5"/>
      <c r="G81" s="5"/>
      <c r="H81" s="5"/>
      <c r="I81" s="5"/>
      <c r="J81" s="5"/>
      <c r="K81" s="21">
        <f>VLOOKUP($D81,'REG FL  EPIS - 2 System Per Boo'!$A:$AN,MATCH($D$12,'REG FL  EPIS - 2 System Per Boo'!$2:$2,0),FALSE)/1000</f>
        <v>229441.530050895</v>
      </c>
      <c r="L81" s="40"/>
      <c r="M81" s="21">
        <f>VLOOKUP($D81,'REG FL  EPIS - 9 Retail Per Boo'!$A:$AN,MATCH($D$12,'REG FL  EPIS - 9 Retail Per Boo'!$2:$2,0),FALSE)/1000</f>
        <v>229441.530050895</v>
      </c>
      <c r="N81" s="96"/>
      <c r="O81" s="279">
        <f t="shared" si="5"/>
        <v>1</v>
      </c>
      <c r="P81" s="109"/>
      <c r="Q81" s="98"/>
      <c r="R81" s="91"/>
    </row>
    <row r="82" spans="1:21" x14ac:dyDescent="0.3">
      <c r="A82" s="87">
        <f t="shared" si="6"/>
        <v>19</v>
      </c>
      <c r="B82" s="117" t="s">
        <v>213</v>
      </c>
      <c r="C82" s="26"/>
      <c r="D82" s="19" t="s">
        <v>214</v>
      </c>
      <c r="F82" s="5"/>
      <c r="G82" s="5"/>
      <c r="H82" s="5"/>
      <c r="I82" s="5"/>
      <c r="J82" s="5"/>
      <c r="K82" s="21">
        <f>VLOOKUP($D82,'REG FL  EPIS - 2 System Per Boo'!$A:$AN,MATCH($D$12,'REG FL  EPIS - 2 System Per Boo'!$2:$2,0),FALSE)/1000</f>
        <v>538800.12437600992</v>
      </c>
      <c r="L82" s="40"/>
      <c r="M82" s="21">
        <f>VLOOKUP($D82,'REG FL  EPIS - 9 Retail Per Boo'!$A:$AN,MATCH($D$12,'REG FL  EPIS - 9 Retail Per Boo'!$2:$2,0),FALSE)/1000</f>
        <v>538800.12437600992</v>
      </c>
      <c r="N82" s="96"/>
      <c r="O82" s="279">
        <f t="shared" si="5"/>
        <v>1</v>
      </c>
      <c r="P82" s="100"/>
      <c r="Q82" s="98"/>
    </row>
    <row r="83" spans="1:21" x14ac:dyDescent="0.3">
      <c r="A83" s="87">
        <f t="shared" si="6"/>
        <v>20</v>
      </c>
      <c r="B83" s="117" t="s">
        <v>215</v>
      </c>
      <c r="C83" s="26"/>
      <c r="D83" s="19" t="s">
        <v>216</v>
      </c>
      <c r="F83" s="5"/>
      <c r="G83" s="5"/>
      <c r="H83" s="5"/>
      <c r="I83" s="5"/>
      <c r="J83" s="5"/>
      <c r="K83" s="21">
        <f>VLOOKUP($D83,'REG FL  EPIS - 2 System Per Boo'!$A:$AN,MATCH($D$12,'REG FL  EPIS - 2 System Per Boo'!$2:$2,0),FALSE)/1000</f>
        <v>512843.46001474099</v>
      </c>
      <c r="L83" s="40"/>
      <c r="M83" s="21">
        <f>VLOOKUP($D83,'REG FL  EPIS - 9 Retail Per Boo'!$A:$AN,MATCH($D$12,'REG FL  EPIS - 9 Retail Per Boo'!$2:$2,0),FALSE)/1000</f>
        <v>512843.46001474099</v>
      </c>
      <c r="N83" s="96"/>
      <c r="O83" s="279">
        <f t="shared" si="5"/>
        <v>1</v>
      </c>
      <c r="P83" s="100"/>
      <c r="Q83" s="98"/>
    </row>
    <row r="84" spans="1:21" x14ac:dyDescent="0.3">
      <c r="A84" s="87">
        <f t="shared" si="6"/>
        <v>21</v>
      </c>
      <c r="B84" s="117" t="s">
        <v>217</v>
      </c>
      <c r="C84" s="26"/>
      <c r="D84" s="295" t="s">
        <v>218</v>
      </c>
      <c r="F84" s="5"/>
      <c r="G84" s="5"/>
      <c r="H84" s="5"/>
      <c r="I84" s="5"/>
      <c r="J84" s="5"/>
      <c r="K84" s="21">
        <v>0</v>
      </c>
      <c r="L84" s="40"/>
      <c r="M84" s="21">
        <v>0</v>
      </c>
      <c r="N84" s="96"/>
      <c r="O84" s="279">
        <f t="shared" si="5"/>
        <v>0</v>
      </c>
      <c r="P84" s="100"/>
      <c r="Q84" s="98"/>
    </row>
    <row r="85" spans="1:21" x14ac:dyDescent="0.3">
      <c r="A85" s="87">
        <f t="shared" si="6"/>
        <v>22</v>
      </c>
      <c r="B85" s="117" t="s">
        <v>219</v>
      </c>
      <c r="C85" s="26"/>
      <c r="D85" s="19" t="s">
        <v>220</v>
      </c>
      <c r="F85" s="5"/>
      <c r="G85" s="5"/>
      <c r="H85" s="5"/>
      <c r="I85" s="5"/>
      <c r="J85" s="5"/>
      <c r="K85" s="21">
        <f>VLOOKUP($D85,'REG FL  EPIS - 2 System Per Boo'!$A:$AN,MATCH($D$12,'REG FL  EPIS - 2 System Per Boo'!$2:$2,0),FALSE)/1000</f>
        <v>61763.666000391997</v>
      </c>
      <c r="L85" s="40"/>
      <c r="M85" s="21">
        <f>VLOOKUP($D85,'REG FL  EPIS - 9 Retail Per Boo'!$A:$AN,MATCH($D$12,'REG FL  EPIS - 9 Retail Per Boo'!$2:$2,0),FALSE)/1000</f>
        <v>61763.666000391997</v>
      </c>
      <c r="N85" s="96"/>
      <c r="O85" s="279">
        <f t="shared" si="5"/>
        <v>1</v>
      </c>
      <c r="P85" s="100"/>
      <c r="Q85" s="98"/>
    </row>
    <row r="86" spans="1:21" x14ac:dyDescent="0.3">
      <c r="A86" s="87">
        <f t="shared" si="6"/>
        <v>23</v>
      </c>
      <c r="B86" s="117" t="s">
        <v>221</v>
      </c>
      <c r="C86" s="26"/>
      <c r="D86" s="19" t="s">
        <v>222</v>
      </c>
      <c r="F86" s="5"/>
      <c r="G86" s="5"/>
      <c r="H86" s="5"/>
      <c r="I86" s="5"/>
      <c r="J86" s="5"/>
      <c r="K86" s="21">
        <f>VLOOKUP($D86,'REG FL  EPIS - 2 System Per Boo'!$A:$AN,MATCH($D$12,'REG FL  EPIS - 2 System Per Boo'!$2:$2,0),FALSE)/1000</f>
        <v>0</v>
      </c>
      <c r="L86" s="40"/>
      <c r="M86" s="21">
        <f>VLOOKUP($D86,'REG FL  EPIS - 9 Retail Per Boo'!$A:$AN,MATCH($D$12,'REG FL  EPIS - 9 Retail Per Boo'!$2:$2,0),FALSE)/1000</f>
        <v>0</v>
      </c>
      <c r="N86" s="96"/>
      <c r="O86" s="279">
        <f t="shared" si="5"/>
        <v>0</v>
      </c>
      <c r="P86" s="100"/>
      <c r="Q86" s="98"/>
    </row>
    <row r="87" spans="1:21" x14ac:dyDescent="0.3">
      <c r="A87" s="87">
        <f t="shared" si="6"/>
        <v>24</v>
      </c>
      <c r="B87" s="117" t="s">
        <v>223</v>
      </c>
      <c r="C87" s="26"/>
      <c r="D87" s="19" t="s">
        <v>224</v>
      </c>
      <c r="F87" s="5"/>
      <c r="G87" s="5"/>
      <c r="H87" s="5"/>
      <c r="I87" s="5"/>
      <c r="J87" s="5"/>
      <c r="K87" s="21">
        <f>VLOOKUP($D87,'REG FL  EPIS - 2 System Per Boo'!$A:$AN,MATCH($D$12,'REG FL  EPIS - 2 System Per Boo'!$2:$2,0),FALSE)/1000</f>
        <v>820350.13752565207</v>
      </c>
      <c r="L87" s="40"/>
      <c r="M87" s="21">
        <f>VLOOKUP($D87,'REG FL  EPIS - 9 Retail Per Boo'!$A:$AN,MATCH($D$12,'REG FL  EPIS - 9 Retail Per Boo'!$2:$2,0),FALSE)/1000</f>
        <v>820350.13752565207</v>
      </c>
      <c r="N87" s="96"/>
      <c r="O87" s="280">
        <f t="shared" si="5"/>
        <v>1</v>
      </c>
      <c r="P87" s="100"/>
      <c r="Q87" s="98"/>
    </row>
    <row r="88" spans="1:21" x14ac:dyDescent="0.3">
      <c r="A88" s="87">
        <f t="shared" si="6"/>
        <v>25</v>
      </c>
      <c r="B88" s="28" t="s">
        <v>225</v>
      </c>
      <c r="C88" s="26"/>
      <c r="D88" s="28" t="s">
        <v>37</v>
      </c>
      <c r="F88" s="5"/>
      <c r="G88" s="5"/>
      <c r="H88" s="5"/>
      <c r="I88" s="5"/>
      <c r="J88" s="5"/>
      <c r="K88" s="119">
        <f>SUM(K65:K87)</f>
        <v>12616801.214905696</v>
      </c>
      <c r="L88" s="106"/>
      <c r="M88" s="119">
        <f>SUM(M65:M87)</f>
        <v>12616801.214905696</v>
      </c>
      <c r="N88" s="115"/>
      <c r="O88" s="279">
        <f t="shared" si="5"/>
        <v>1</v>
      </c>
      <c r="P88" s="100"/>
      <c r="Q88" s="98"/>
      <c r="T88" s="25"/>
      <c r="U88" s="25"/>
    </row>
    <row r="89" spans="1:21" x14ac:dyDescent="0.3">
      <c r="A89" s="87">
        <f t="shared" si="6"/>
        <v>26</v>
      </c>
      <c r="B89" s="28"/>
      <c r="C89" s="26"/>
      <c r="D89" s="28"/>
      <c r="F89" s="5"/>
      <c r="G89" s="5"/>
      <c r="H89" s="5"/>
      <c r="I89" s="5"/>
      <c r="J89" s="5"/>
      <c r="K89" s="114"/>
      <c r="L89" s="23"/>
      <c r="M89" s="114"/>
      <c r="N89" s="96"/>
      <c r="O89" s="279"/>
      <c r="P89" s="100"/>
      <c r="Q89" s="98"/>
    </row>
    <row r="90" spans="1:21" x14ac:dyDescent="0.3">
      <c r="A90" s="87">
        <f t="shared" si="6"/>
        <v>27</v>
      </c>
      <c r="B90" s="28"/>
      <c r="C90" s="26"/>
      <c r="D90" s="28"/>
      <c r="F90" s="5"/>
      <c r="G90" s="5"/>
      <c r="H90" s="5"/>
      <c r="I90" s="5"/>
      <c r="J90" s="5"/>
      <c r="K90" s="114"/>
      <c r="L90" s="23"/>
      <c r="M90" s="114"/>
      <c r="N90" s="96"/>
      <c r="O90" s="279"/>
      <c r="P90" s="100"/>
      <c r="Q90" s="98"/>
    </row>
    <row r="91" spans="1:21" x14ac:dyDescent="0.3">
      <c r="A91" s="87">
        <f t="shared" si="6"/>
        <v>28</v>
      </c>
      <c r="B91" s="28"/>
      <c r="C91" s="26"/>
      <c r="D91" s="28"/>
      <c r="F91" s="5"/>
      <c r="G91" s="5"/>
      <c r="H91" s="5"/>
      <c r="I91" s="5"/>
      <c r="J91" s="5"/>
      <c r="K91" s="114"/>
      <c r="L91" s="23"/>
      <c r="M91" s="114"/>
      <c r="N91" s="96"/>
      <c r="O91" s="279"/>
      <c r="P91" s="100"/>
      <c r="Q91" s="98"/>
    </row>
    <row r="92" spans="1:21" x14ac:dyDescent="0.3">
      <c r="A92" s="87">
        <f t="shared" si="6"/>
        <v>29</v>
      </c>
      <c r="B92" s="28"/>
      <c r="C92" s="26"/>
      <c r="D92" s="28"/>
      <c r="F92" s="5"/>
      <c r="G92" s="5"/>
      <c r="H92" s="5"/>
      <c r="I92" s="5"/>
      <c r="J92" s="5"/>
      <c r="K92" s="114"/>
      <c r="L92" s="23"/>
      <c r="M92" s="114"/>
      <c r="N92" s="96"/>
      <c r="O92" s="237"/>
      <c r="P92" s="100"/>
      <c r="Q92" s="98"/>
    </row>
    <row r="93" spans="1:21" x14ac:dyDescent="0.3">
      <c r="A93" s="87">
        <f t="shared" si="6"/>
        <v>30</v>
      </c>
      <c r="B93" s="28"/>
      <c r="C93" s="26"/>
      <c r="D93" s="28"/>
      <c r="F93" s="5"/>
      <c r="G93" s="5"/>
      <c r="H93" s="5"/>
      <c r="I93" s="5"/>
      <c r="J93" s="5"/>
      <c r="K93" s="114"/>
      <c r="L93" s="23"/>
      <c r="M93" s="114"/>
      <c r="N93" s="96"/>
      <c r="O93" s="237"/>
      <c r="P93" s="100"/>
      <c r="Q93" s="98"/>
    </row>
    <row r="94" spans="1:21" x14ac:dyDescent="0.3">
      <c r="A94" s="87">
        <f t="shared" si="6"/>
        <v>31</v>
      </c>
      <c r="B94" s="28"/>
      <c r="C94" s="26"/>
      <c r="D94" s="28"/>
      <c r="F94" s="5"/>
      <c r="G94" s="5"/>
      <c r="H94" s="5"/>
      <c r="I94" s="5"/>
      <c r="J94" s="5"/>
      <c r="K94" s="114"/>
      <c r="L94" s="23"/>
      <c r="M94" s="114"/>
      <c r="N94" s="96"/>
      <c r="O94" s="237"/>
      <c r="P94" s="100"/>
      <c r="Q94" s="98"/>
    </row>
    <row r="95" spans="1:21" x14ac:dyDescent="0.3">
      <c r="A95" s="87">
        <f t="shared" si="6"/>
        <v>32</v>
      </c>
      <c r="B95" s="28"/>
      <c r="C95" s="26"/>
      <c r="D95" s="28"/>
      <c r="F95" s="5"/>
      <c r="G95" s="5"/>
      <c r="H95" s="5"/>
      <c r="I95" s="5"/>
      <c r="J95" s="5"/>
      <c r="K95" s="114"/>
      <c r="L95" s="23"/>
      <c r="M95" s="114"/>
      <c r="N95" s="96"/>
      <c r="O95" s="237"/>
      <c r="P95" s="100"/>
      <c r="Q95" s="98"/>
    </row>
    <row r="96" spans="1:21" x14ac:dyDescent="0.3">
      <c r="A96" s="87">
        <f t="shared" si="6"/>
        <v>33</v>
      </c>
      <c r="B96" s="28"/>
      <c r="C96" s="26"/>
      <c r="D96" s="28"/>
      <c r="F96" s="5"/>
      <c r="G96" s="5"/>
      <c r="H96" s="5"/>
      <c r="I96" s="5"/>
      <c r="J96" s="5"/>
      <c r="K96" s="114"/>
      <c r="L96" s="23"/>
      <c r="M96" s="114"/>
      <c r="N96" s="96"/>
      <c r="O96" s="237"/>
      <c r="P96" s="100"/>
      <c r="Q96" s="98"/>
    </row>
    <row r="97" spans="1:28" s="56" customFormat="1" x14ac:dyDescent="0.3">
      <c r="A97" s="116">
        <f t="shared" si="6"/>
        <v>34</v>
      </c>
      <c r="B97" s="25"/>
      <c r="C97" s="25"/>
      <c r="D97" s="14"/>
      <c r="E97" s="15"/>
      <c r="F97" s="15"/>
      <c r="G97" s="15"/>
      <c r="H97" s="15"/>
      <c r="I97" s="15"/>
      <c r="J97" s="15"/>
      <c r="K97" s="25"/>
      <c r="L97" s="25"/>
      <c r="M97" s="25"/>
      <c r="N97" s="25"/>
      <c r="O97" s="239"/>
      <c r="P97" s="15"/>
      <c r="Q97" s="15"/>
      <c r="R97" s="15"/>
      <c r="S97" s="25"/>
      <c r="V97" s="25"/>
      <c r="W97" s="25"/>
      <c r="X97" s="25"/>
      <c r="Y97" s="25"/>
      <c r="Z97" s="25"/>
      <c r="AA97" s="25"/>
      <c r="AB97" s="25"/>
    </row>
    <row r="98" spans="1:28" s="56" customFormat="1" x14ac:dyDescent="0.3">
      <c r="A98" s="272"/>
      <c r="B98" s="120" t="s">
        <v>175</v>
      </c>
      <c r="C98" s="120"/>
      <c r="D98" s="120"/>
      <c r="E98" s="120"/>
      <c r="F98" s="153"/>
      <c r="G98" s="153"/>
      <c r="H98" s="153"/>
      <c r="I98" s="153"/>
      <c r="J98" s="153"/>
      <c r="K98" s="120"/>
      <c r="L98" s="120"/>
      <c r="M98" s="120"/>
      <c r="N98" s="120"/>
      <c r="O98" s="273"/>
      <c r="P98" s="120"/>
      <c r="Q98" s="246" t="s">
        <v>176</v>
      </c>
      <c r="R98" s="120"/>
      <c r="S98" s="25"/>
      <c r="V98" s="25"/>
      <c r="W98" s="25"/>
      <c r="X98" s="25"/>
      <c r="Y98" s="25"/>
      <c r="Z98" s="25"/>
      <c r="AA98" s="25"/>
      <c r="AB98" s="25"/>
    </row>
    <row r="99" spans="1:28" s="56" customFormat="1" x14ac:dyDescent="0.3">
      <c r="A99" s="63" t="s">
        <v>102</v>
      </c>
      <c r="B99" s="64"/>
      <c r="C99" s="63"/>
      <c r="D99" s="25"/>
      <c r="E99" s="25"/>
      <c r="F99" s="5"/>
      <c r="G99" s="5"/>
      <c r="H99" s="5"/>
      <c r="I99" s="5"/>
      <c r="J99" s="5"/>
      <c r="K99" s="418" t="s">
        <v>103</v>
      </c>
      <c r="L99" s="418"/>
      <c r="M99" s="418"/>
      <c r="N99" s="418"/>
      <c r="O99" s="240"/>
      <c r="P99" s="63"/>
      <c r="Q99" s="63"/>
      <c r="R99" s="65" t="str">
        <f>+'Page Numbers'!D3</f>
        <v>Page 3 of 48</v>
      </c>
      <c r="S99" s="65"/>
      <c r="V99" s="25"/>
      <c r="W99" s="25"/>
      <c r="X99" s="25"/>
      <c r="Y99" s="25"/>
      <c r="Z99" s="25"/>
      <c r="AA99" s="25"/>
      <c r="AB99" s="25"/>
    </row>
    <row r="100" spans="1:28" s="56" customFormat="1" x14ac:dyDescent="0.3">
      <c r="A100" s="66"/>
      <c r="B100" s="66"/>
      <c r="C100" s="66"/>
      <c r="D100" s="14"/>
      <c r="E100" s="15"/>
      <c r="F100" s="15"/>
      <c r="G100" s="15"/>
      <c r="H100" s="15"/>
      <c r="I100" s="15"/>
      <c r="J100" s="15"/>
      <c r="K100" s="66"/>
      <c r="L100" s="67"/>
      <c r="M100" s="67"/>
      <c r="N100" s="67"/>
      <c r="O100" s="241"/>
      <c r="P100" s="67"/>
      <c r="Q100" s="67"/>
      <c r="R100" s="67"/>
      <c r="S100" s="25"/>
      <c r="V100" s="25"/>
      <c r="W100" s="25"/>
      <c r="X100" s="25"/>
      <c r="Y100" s="25"/>
      <c r="Z100" s="25"/>
      <c r="AA100" s="25"/>
      <c r="AB100" s="25"/>
    </row>
    <row r="101" spans="1:28" s="56" customFormat="1" x14ac:dyDescent="0.3">
      <c r="A101" s="25" t="s">
        <v>104</v>
      </c>
      <c r="B101" s="68"/>
      <c r="C101" s="68" t="s">
        <v>105</v>
      </c>
      <c r="D101" s="25"/>
      <c r="E101" s="25"/>
      <c r="F101" s="5"/>
      <c r="G101" s="5"/>
      <c r="H101" s="5"/>
      <c r="I101" s="5"/>
      <c r="J101" s="5"/>
      <c r="K101" s="416" t="s">
        <v>106</v>
      </c>
      <c r="L101" s="416"/>
      <c r="M101" s="416"/>
      <c r="N101" s="416"/>
      <c r="O101" s="416"/>
      <c r="P101" s="63"/>
      <c r="Q101" s="69" t="s">
        <v>107</v>
      </c>
      <c r="R101" s="70"/>
      <c r="S101" s="25"/>
      <c r="V101" s="25"/>
      <c r="W101" s="25"/>
      <c r="X101" s="25"/>
      <c r="Y101" s="25"/>
      <c r="Z101" s="25"/>
      <c r="AA101" s="25"/>
      <c r="AB101" s="25"/>
    </row>
    <row r="102" spans="1:28" s="56" customFormat="1" x14ac:dyDescent="0.3">
      <c r="A102" s="25"/>
      <c r="B102" s="71"/>
      <c r="C102" s="46"/>
      <c r="D102" s="25"/>
      <c r="E102" s="25"/>
      <c r="F102" s="5"/>
      <c r="G102" s="5"/>
      <c r="H102" s="5"/>
      <c r="I102" s="5"/>
      <c r="J102" s="5"/>
      <c r="K102" s="417"/>
      <c r="L102" s="417"/>
      <c r="M102" s="417"/>
      <c r="N102" s="417"/>
      <c r="O102" s="417"/>
      <c r="P102" s="72" t="str">
        <f t="shared" ref="P102:R106" si="7">+P4</f>
        <v>X</v>
      </c>
      <c r="Q102" s="69" t="str">
        <f t="shared" si="7"/>
        <v>Projected Test Year 3 Ended</v>
      </c>
      <c r="R102" s="73">
        <f t="shared" si="7"/>
        <v>46752</v>
      </c>
      <c r="S102" s="25"/>
      <c r="V102" s="25"/>
      <c r="W102" s="25"/>
      <c r="X102" s="25"/>
      <c r="Y102" s="25"/>
      <c r="Z102" s="25"/>
      <c r="AA102" s="25"/>
      <c r="AB102" s="25"/>
    </row>
    <row r="103" spans="1:28" s="56" customFormat="1" x14ac:dyDescent="0.3">
      <c r="A103" s="25" t="s">
        <v>109</v>
      </c>
      <c r="B103" s="71"/>
      <c r="C103" s="46"/>
      <c r="D103" s="25"/>
      <c r="E103" s="25"/>
      <c r="F103" s="5"/>
      <c r="G103" s="5"/>
      <c r="H103" s="5"/>
      <c r="I103" s="5"/>
      <c r="J103" s="5"/>
      <c r="K103" s="70"/>
      <c r="L103" s="70"/>
      <c r="M103" s="70"/>
      <c r="N103" s="70"/>
      <c r="O103" s="242"/>
      <c r="P103" s="72" t="str">
        <f t="shared" si="7"/>
        <v>_</v>
      </c>
      <c r="Q103" s="69" t="str">
        <f t="shared" si="7"/>
        <v>Projected Test Year 2 Ended</v>
      </c>
      <c r="R103" s="73">
        <f t="shared" si="7"/>
        <v>46387</v>
      </c>
      <c r="S103" s="25"/>
      <c r="V103" s="25"/>
      <c r="W103" s="25"/>
      <c r="X103" s="25"/>
      <c r="Y103" s="25"/>
      <c r="Z103" s="25"/>
      <c r="AA103" s="25"/>
      <c r="AB103" s="25"/>
    </row>
    <row r="104" spans="1:28" s="56" customFormat="1" x14ac:dyDescent="0.3">
      <c r="A104" s="25"/>
      <c r="B104" s="74"/>
      <c r="C104" s="46"/>
      <c r="D104" s="25"/>
      <c r="E104" s="25"/>
      <c r="F104" s="25"/>
      <c r="G104" s="25"/>
      <c r="H104" s="25"/>
      <c r="I104" s="25"/>
      <c r="J104" s="25"/>
      <c r="K104" s="70"/>
      <c r="L104" s="70"/>
      <c r="M104" s="70"/>
      <c r="N104" s="70"/>
      <c r="O104" s="242"/>
      <c r="P104" s="72" t="str">
        <f t="shared" si="7"/>
        <v>_</v>
      </c>
      <c r="Q104" s="69" t="str">
        <f t="shared" si="7"/>
        <v>Projected Test Year 1 Ended</v>
      </c>
      <c r="R104" s="73">
        <f t="shared" si="7"/>
        <v>46022</v>
      </c>
      <c r="S104" s="25"/>
      <c r="V104" s="25"/>
      <c r="W104" s="25"/>
      <c r="X104" s="25"/>
      <c r="Y104" s="25"/>
      <c r="Z104" s="25"/>
      <c r="AA104" s="25"/>
      <c r="AB104" s="25"/>
    </row>
    <row r="105" spans="1:28" s="56" customFormat="1" x14ac:dyDescent="0.3">
      <c r="A105" s="75" t="str">
        <f>+A7</f>
        <v>DOCKET NO.: 20240025-EI</v>
      </c>
      <c r="B105" s="25"/>
      <c r="C105" s="46"/>
      <c r="D105" s="25"/>
      <c r="E105" s="25"/>
      <c r="F105" s="25"/>
      <c r="G105" s="25"/>
      <c r="H105" s="25"/>
      <c r="I105" s="25"/>
      <c r="J105" s="25"/>
      <c r="K105" s="46"/>
      <c r="L105" s="46"/>
      <c r="M105" s="46"/>
      <c r="N105" s="46"/>
      <c r="O105" s="243"/>
      <c r="P105" s="72" t="str">
        <f t="shared" si="7"/>
        <v>_</v>
      </c>
      <c r="Q105" s="69" t="str">
        <f t="shared" si="7"/>
        <v>Prior Year Ended</v>
      </c>
      <c r="R105" s="73">
        <f t="shared" si="7"/>
        <v>45657</v>
      </c>
      <c r="S105" s="25"/>
      <c r="V105" s="25"/>
      <c r="W105" s="25"/>
      <c r="X105" s="25"/>
      <c r="Y105" s="25"/>
      <c r="Z105" s="25"/>
      <c r="AA105" s="25"/>
      <c r="AB105" s="25"/>
    </row>
    <row r="106" spans="1:28" s="56" customForma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46"/>
      <c r="L106" s="46"/>
      <c r="M106" s="46"/>
      <c r="N106" s="46"/>
      <c r="O106" s="243"/>
      <c r="P106" s="72" t="str">
        <f t="shared" si="7"/>
        <v>_</v>
      </c>
      <c r="Q106" s="69" t="str">
        <f t="shared" si="7"/>
        <v>Historical Year Ended</v>
      </c>
      <c r="R106" s="73">
        <f t="shared" si="7"/>
        <v>45291</v>
      </c>
      <c r="S106" s="25"/>
      <c r="V106" s="25"/>
      <c r="W106" s="25"/>
      <c r="X106" s="25"/>
      <c r="Y106" s="25"/>
      <c r="Z106" s="25"/>
      <c r="AA106" s="25"/>
      <c r="AB106" s="25"/>
    </row>
    <row r="107" spans="1:28" s="56" customForma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76"/>
      <c r="L107" s="77"/>
      <c r="M107" s="76"/>
      <c r="N107" s="77"/>
      <c r="O107" s="244"/>
      <c r="P107" s="244"/>
      <c r="Q107" s="244"/>
      <c r="R107" s="244"/>
      <c r="S107" s="25"/>
      <c r="V107" s="25"/>
      <c r="W107" s="25"/>
      <c r="X107" s="25"/>
      <c r="Y107" s="25"/>
      <c r="Z107" s="25"/>
      <c r="AA107" s="25"/>
      <c r="AB107" s="25"/>
    </row>
    <row r="108" spans="1:28" s="56" customForma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76"/>
      <c r="L108" s="77"/>
      <c r="M108" s="76" t="s">
        <v>111</v>
      </c>
      <c r="N108" s="77"/>
      <c r="O108" s="244"/>
      <c r="P108" s="72"/>
      <c r="Q108" s="69"/>
      <c r="R108" s="73"/>
      <c r="S108" s="25"/>
      <c r="V108" s="25"/>
      <c r="W108" s="25"/>
      <c r="X108" s="25"/>
      <c r="Y108" s="25"/>
      <c r="Z108" s="25"/>
      <c r="AA108" s="25"/>
      <c r="AB108" s="25"/>
    </row>
    <row r="109" spans="1:28" s="5" customFormat="1" x14ac:dyDescent="0.3">
      <c r="A109" s="78"/>
      <c r="B109" s="78"/>
      <c r="C109" s="78"/>
      <c r="D109" s="14"/>
      <c r="E109" s="15"/>
      <c r="F109" s="15"/>
      <c r="G109" s="15"/>
      <c r="H109" s="15"/>
      <c r="I109" s="15"/>
      <c r="J109" s="15"/>
      <c r="K109" s="79"/>
      <c r="L109" s="79"/>
      <c r="M109" s="79"/>
      <c r="N109" s="79"/>
      <c r="O109" s="233"/>
      <c r="P109" s="80"/>
      <c r="Q109" s="81" t="str">
        <f>+Q60</f>
        <v>Witness:  Olivier</v>
      </c>
      <c r="R109" s="80"/>
    </row>
    <row r="110" spans="1:28" s="5" customFormat="1" x14ac:dyDescent="0.3">
      <c r="A110" s="1"/>
      <c r="B110" s="82">
        <v>-1</v>
      </c>
      <c r="C110" s="82"/>
      <c r="D110" s="82"/>
      <c r="E110" s="82"/>
      <c r="F110" s="82"/>
      <c r="G110" s="82"/>
      <c r="H110" s="82"/>
      <c r="I110" s="82"/>
      <c r="J110" s="82"/>
      <c r="K110" s="82">
        <f>+B110-1</f>
        <v>-2</v>
      </c>
      <c r="L110" s="82"/>
      <c r="M110" s="82">
        <f>+K110-1</f>
        <v>-3</v>
      </c>
      <c r="N110" s="82"/>
      <c r="O110" s="82">
        <f>+M110-1</f>
        <v>-4</v>
      </c>
      <c r="P110" s="83"/>
      <c r="Q110" s="83"/>
      <c r="R110" s="83"/>
    </row>
    <row r="111" spans="1:28" s="5" customFormat="1" x14ac:dyDescent="0.3">
      <c r="A111" s="1" t="s">
        <v>112</v>
      </c>
      <c r="B111" s="83"/>
      <c r="C111" s="1"/>
      <c r="K111" s="1" t="s">
        <v>113</v>
      </c>
      <c r="L111" s="1"/>
      <c r="M111" s="1" t="s">
        <v>113</v>
      </c>
      <c r="N111" s="1"/>
      <c r="O111" s="234" t="s">
        <v>114</v>
      </c>
      <c r="P111" s="1"/>
      <c r="Q111" s="1"/>
      <c r="R111" s="1"/>
    </row>
    <row r="112" spans="1:28" s="5" customFormat="1" x14ac:dyDescent="0.3">
      <c r="A112" s="86" t="s">
        <v>115</v>
      </c>
      <c r="B112" s="17" t="s">
        <v>116</v>
      </c>
      <c r="C112" s="17"/>
      <c r="D112" s="14"/>
      <c r="E112" s="15"/>
      <c r="F112" s="15"/>
      <c r="G112" s="15"/>
      <c r="H112" s="15"/>
      <c r="I112" s="15"/>
      <c r="J112" s="15"/>
      <c r="K112" s="17" t="s">
        <v>117</v>
      </c>
      <c r="L112" s="17"/>
      <c r="M112" s="17" t="s">
        <v>114</v>
      </c>
      <c r="N112" s="17"/>
      <c r="O112" s="235" t="s">
        <v>118</v>
      </c>
      <c r="P112" s="17"/>
      <c r="Q112" s="17"/>
      <c r="R112" s="17"/>
    </row>
    <row r="113" spans="1:21" x14ac:dyDescent="0.3">
      <c r="A113" s="87">
        <v>1</v>
      </c>
      <c r="B113" s="28" t="s">
        <v>226</v>
      </c>
      <c r="C113" s="26"/>
      <c r="P113" s="100"/>
      <c r="Q113" s="98"/>
    </row>
    <row r="114" spans="1:21" x14ac:dyDescent="0.3">
      <c r="A114" s="87">
        <f t="shared" ref="A114:A145" si="8">A113+1</f>
        <v>2</v>
      </c>
      <c r="B114" s="19" t="s">
        <v>227</v>
      </c>
      <c r="C114" s="26"/>
      <c r="D114" s="19" t="s">
        <v>228</v>
      </c>
      <c r="K114" s="21">
        <f>VLOOKUP($D114,'REG FL  EPIS - 2 System Per Boo'!$A:$AN,MATCH($D$12,'REG FL  EPIS - 2 System Per Boo'!$2:$2,0),FALSE)/1000</f>
        <v>17450.4399999999</v>
      </c>
      <c r="L114" s="40"/>
      <c r="M114" s="21">
        <f>VLOOKUP($D114,'REG FL  EPIS - 9 Retail Per Boo'!$A:$AN,MATCH($D$12,'REG FL  EPIS - 9 Retail Per Boo'!$2:$2,0),FALSE)/1000</f>
        <v>16984.513251999899</v>
      </c>
      <c r="N114" s="96"/>
      <c r="O114" s="279">
        <f t="shared" ref="O114:O128" si="9">IF(M114=0,0,M114/K114)</f>
        <v>0.97329999999999972</v>
      </c>
      <c r="P114" s="100"/>
      <c r="Q114" s="98"/>
    </row>
    <row r="115" spans="1:21" x14ac:dyDescent="0.3">
      <c r="A115" s="87">
        <f t="shared" si="8"/>
        <v>3</v>
      </c>
      <c r="B115" s="19" t="s">
        <v>229</v>
      </c>
      <c r="C115" s="26"/>
      <c r="D115" s="19" t="s">
        <v>230</v>
      </c>
      <c r="K115" s="21">
        <f>VLOOKUP($D115,'REG FL  EPIS - 2 System Per Boo'!$A:$AN,MATCH($D$12,'REG FL  EPIS - 2 System Per Boo'!$2:$2,0),FALSE)/1000</f>
        <v>464399.10075085901</v>
      </c>
      <c r="L115" s="40"/>
      <c r="M115" s="21">
        <f>VLOOKUP($D115,'REG FL  EPIS - 9 Retail Per Boo'!$A:$AN,MATCH($D$12,'REG FL  EPIS - 9 Retail Per Boo'!$2:$2,0),FALSE)/1000</f>
        <v>451999.64476081094</v>
      </c>
      <c r="N115" s="96"/>
      <c r="O115" s="279">
        <f t="shared" si="9"/>
        <v>0.97329999999999972</v>
      </c>
      <c r="P115" s="100"/>
      <c r="Q115" s="98"/>
    </row>
    <row r="116" spans="1:21" x14ac:dyDescent="0.3">
      <c r="A116" s="87">
        <f t="shared" si="8"/>
        <v>4</v>
      </c>
      <c r="B116" s="19" t="s">
        <v>231</v>
      </c>
      <c r="C116" s="26"/>
      <c r="D116" s="19" t="s">
        <v>232</v>
      </c>
      <c r="K116" s="21">
        <f>VLOOKUP($D116,'REG FL  EPIS - 2 System Per Boo'!$A:$AN,MATCH($D$12,'REG FL  EPIS - 2 System Per Boo'!$2:$2,0),FALSE)/1000</f>
        <v>93620.560907802297</v>
      </c>
      <c r="L116" s="40"/>
      <c r="M116" s="21">
        <f>VLOOKUP($D116,'REG FL  EPIS - 9 Retail Per Boo'!$A:$AN,MATCH($D$12,'REG FL  EPIS - 9 Retail Per Boo'!$2:$2,0),FALSE)/1000</f>
        <v>91120.891931564009</v>
      </c>
      <c r="N116" s="96"/>
      <c r="O116" s="279">
        <f t="shared" si="9"/>
        <v>0.97330000000000039</v>
      </c>
      <c r="P116" s="100"/>
      <c r="Q116" s="98"/>
    </row>
    <row r="117" spans="1:21" x14ac:dyDescent="0.3">
      <c r="A117" s="87">
        <f t="shared" si="8"/>
        <v>5</v>
      </c>
      <c r="B117" s="19" t="s">
        <v>233</v>
      </c>
      <c r="C117" s="26"/>
      <c r="D117" s="27" t="s">
        <v>234</v>
      </c>
      <c r="F117" s="27" t="s">
        <v>235</v>
      </c>
      <c r="K117" s="21">
        <f>VLOOKUP($D117,'REG FL  EPIS - 2 System Per Boo'!$A:$AN,MATCH($D$12,'REG FL  EPIS - 2 System Per Boo'!$2:$2,0),FALSE)/1000</f>
        <v>86099.207025715499</v>
      </c>
      <c r="L117" s="40"/>
      <c r="M117" s="21">
        <f>VLOOKUP($F117,'REG FL  EPIS - 9 Retail Per Boo'!$A:$AN,MATCH($D$12,'REG FL  EPIS - 9 Retail Per Boo'!$2:$2,0),FALSE)/1000</f>
        <v>83800.358198128888</v>
      </c>
      <c r="N117" s="96"/>
      <c r="O117" s="279">
        <f t="shared" si="9"/>
        <v>0.97329999999999994</v>
      </c>
      <c r="P117" s="100"/>
      <c r="Q117" s="98"/>
    </row>
    <row r="118" spans="1:21" x14ac:dyDescent="0.3">
      <c r="A118" s="87">
        <f t="shared" si="8"/>
        <v>6</v>
      </c>
      <c r="B118" s="19" t="s">
        <v>236</v>
      </c>
      <c r="C118" s="26"/>
      <c r="D118" s="19" t="s">
        <v>237</v>
      </c>
      <c r="K118" s="21">
        <f>VLOOKUP($D118,'REG FL  EPIS - 2 System Per Boo'!$A:$AN,MATCH($D$12,'REG FL  EPIS - 2 System Per Boo'!$2:$2,0),FALSE)/1000</f>
        <v>11535.269420392999</v>
      </c>
      <c r="L118" s="40"/>
      <c r="M118" s="21">
        <f>VLOOKUP($D118,'REG FL  EPIS - 9 Retail Per Boo'!$A:$AN,MATCH($D$12,'REG FL  EPIS - 9 Retail Per Boo'!$2:$2,0),FALSE)/1000</f>
        <v>11227.277726868499</v>
      </c>
      <c r="N118" s="96"/>
      <c r="O118" s="279">
        <f t="shared" si="9"/>
        <v>0.97329999999999939</v>
      </c>
      <c r="P118" s="100"/>
      <c r="Q118" s="98"/>
    </row>
    <row r="119" spans="1:21" x14ac:dyDescent="0.3">
      <c r="A119" s="87">
        <f t="shared" si="8"/>
        <v>7</v>
      </c>
      <c r="B119" s="19" t="s">
        <v>238</v>
      </c>
      <c r="C119" s="26"/>
      <c r="D119" s="19" t="s">
        <v>239</v>
      </c>
      <c r="K119" s="21">
        <f>VLOOKUP($D119,'REG FL  EPIS - 2 System Per Boo'!$A:$AN,MATCH($D$12,'REG FL  EPIS - 2 System Per Boo'!$2:$2,0),FALSE)/1000</f>
        <v>119965.71917774899</v>
      </c>
      <c r="L119" s="40"/>
      <c r="M119" s="21">
        <f>VLOOKUP($D119,'REG FL  EPIS - 9 Retail Per Boo'!$A:$AN,MATCH($D$12,'REG FL  EPIS - 9 Retail Per Boo'!$2:$2,0),FALSE)/1000</f>
        <v>116762.634475703</v>
      </c>
      <c r="N119" s="96"/>
      <c r="O119" s="279">
        <f t="shared" si="9"/>
        <v>0.97329999999999928</v>
      </c>
      <c r="P119" s="100"/>
      <c r="Q119" s="98"/>
    </row>
    <row r="120" spans="1:21" x14ac:dyDescent="0.3">
      <c r="A120" s="87">
        <f t="shared" si="8"/>
        <v>8</v>
      </c>
      <c r="B120" s="19" t="s">
        <v>240</v>
      </c>
      <c r="C120" s="26"/>
      <c r="D120" s="19" t="s">
        <v>241</v>
      </c>
      <c r="K120" s="21">
        <f>VLOOKUP($D120,'REG FL  EPIS - 2 System Per Boo'!$A:$AN,MATCH($D$12,'REG FL  EPIS - 2 System Per Boo'!$2:$2,0),FALSE)/1000</f>
        <v>505.77999999999901</v>
      </c>
      <c r="L120" s="40"/>
      <c r="M120" s="21">
        <f>VLOOKUP($D120,'REG FL  EPIS - 9 Retail Per Boo'!$A:$AN,MATCH($D$12,'REG FL  EPIS - 9 Retail Per Boo'!$2:$2,0),FALSE)/1000</f>
        <v>492.27567399999901</v>
      </c>
      <c r="N120" s="96"/>
      <c r="O120" s="279">
        <f t="shared" si="9"/>
        <v>0.97329999999999994</v>
      </c>
      <c r="P120" s="100"/>
      <c r="Q120" s="98"/>
    </row>
    <row r="121" spans="1:21" x14ac:dyDescent="0.3">
      <c r="A121" s="87">
        <f t="shared" si="8"/>
        <v>9</v>
      </c>
      <c r="B121" s="19" t="s">
        <v>242</v>
      </c>
      <c r="C121" s="26"/>
      <c r="D121" s="19" t="s">
        <v>243</v>
      </c>
      <c r="K121" s="21">
        <f>VLOOKUP($D121,'REG FL  EPIS - 2 System Per Boo'!$A:$AN,MATCH($D$12,'REG FL  EPIS - 2 System Per Boo'!$2:$2,0),FALSE)/1000</f>
        <v>22818.863174741102</v>
      </c>
      <c r="L121" s="40"/>
      <c r="M121" s="21">
        <f>VLOOKUP($D121,'REG FL  EPIS - 9 Retail Per Boo'!$A:$AN,MATCH($D$12,'REG FL  EPIS - 9 Retail Per Boo'!$2:$2,0),FALSE)/1000</f>
        <v>22209.599527975501</v>
      </c>
      <c r="N121" s="96"/>
      <c r="O121" s="279">
        <f t="shared" si="9"/>
        <v>0.97329999999999939</v>
      </c>
      <c r="P121" s="100"/>
      <c r="Q121" s="98"/>
    </row>
    <row r="122" spans="1:21" x14ac:dyDescent="0.3">
      <c r="A122" s="87">
        <f t="shared" si="8"/>
        <v>10</v>
      </c>
      <c r="B122" s="19" t="s">
        <v>244</v>
      </c>
      <c r="C122" s="26"/>
      <c r="D122" s="19" t="s">
        <v>245</v>
      </c>
      <c r="K122" s="21">
        <f>VLOOKUP($D122,'REG FL  EPIS - 2 System Per Boo'!$A:$AN,MATCH($D$12,'REG FL  EPIS - 2 System Per Boo'!$2:$2,0),FALSE)/1000</f>
        <v>106024.639999999</v>
      </c>
      <c r="L122" s="40"/>
      <c r="M122" s="21">
        <f>VLOOKUP($D122,'REG FL  EPIS - 9 Retail Per Boo'!$A:$AN,MATCH($D$12,'REG FL  EPIS - 9 Retail Per Boo'!$2:$2,0),FALSE)/1000</f>
        <v>103193.78211199901</v>
      </c>
      <c r="N122" s="96"/>
      <c r="O122" s="279">
        <f t="shared" si="9"/>
        <v>0.97329999999999994</v>
      </c>
      <c r="P122" s="100"/>
      <c r="Q122" s="98"/>
    </row>
    <row r="123" spans="1:21" x14ac:dyDescent="0.3">
      <c r="A123" s="87">
        <f t="shared" si="8"/>
        <v>11</v>
      </c>
      <c r="B123" s="19" t="s">
        <v>246</v>
      </c>
      <c r="C123" s="26"/>
      <c r="D123" s="19" t="s">
        <v>247</v>
      </c>
      <c r="K123" s="21">
        <f>VLOOKUP($D123,'REG FL  EPIS - 2 System Per Boo'!$A:$AN,MATCH($D$12,'REG FL  EPIS - 2 System Per Boo'!$2:$2,0),FALSE)/1000</f>
        <v>7019.7699999999895</v>
      </c>
      <c r="L123" s="40"/>
      <c r="M123" s="21">
        <f>VLOOKUP($D123,'REG FL  EPIS - 9 Retail Per Boo'!$A:$AN,MATCH($D$12,'REG FL  EPIS - 9 Retail Per Boo'!$2:$2,0),FALSE)/1000</f>
        <v>6832.3421409999892</v>
      </c>
      <c r="N123" s="96"/>
      <c r="O123" s="279">
        <f t="shared" si="9"/>
        <v>0.97329999999999994</v>
      </c>
      <c r="P123" s="100"/>
      <c r="Q123" s="98"/>
    </row>
    <row r="124" spans="1:21" x14ac:dyDescent="0.3">
      <c r="A124" s="87">
        <f t="shared" si="8"/>
        <v>12</v>
      </c>
      <c r="B124" s="19" t="s">
        <v>248</v>
      </c>
      <c r="C124" s="26"/>
      <c r="D124" s="19" t="s">
        <v>249</v>
      </c>
      <c r="K124" s="21">
        <f>VLOOKUP($D124,'REG FL  EPIS - 2 System Per Boo'!$A:$AN,MATCH($D$12,'REG FL  EPIS - 2 System Per Boo'!$2:$2,0),FALSE)/1000</f>
        <v>0</v>
      </c>
      <c r="L124" s="40"/>
      <c r="M124" s="21">
        <f>VLOOKUP($D124,'REG FL  EPIS - 9 Retail Per Boo'!$A:$AN,MATCH($D$12,'REG FL  EPIS - 9 Retail Per Boo'!$2:$2,0),FALSE)/1000</f>
        <v>0</v>
      </c>
      <c r="N124" s="96"/>
      <c r="O124" s="279">
        <f t="shared" si="9"/>
        <v>0</v>
      </c>
      <c r="P124" s="100"/>
      <c r="Q124" s="98"/>
    </row>
    <row r="125" spans="1:21" x14ac:dyDescent="0.3">
      <c r="A125" s="87">
        <f t="shared" si="8"/>
        <v>13</v>
      </c>
      <c r="B125" s="19" t="s">
        <v>250</v>
      </c>
      <c r="C125" s="26"/>
      <c r="D125" s="19" t="s">
        <v>251</v>
      </c>
      <c r="K125" s="21">
        <f>VLOOKUP($D125,'REG FL  EPIS - 2 System Per Boo'!$A:$AN,MATCH($D$12,'REG FL  EPIS - 2 System Per Boo'!$2:$2,0),FALSE)/1000</f>
        <v>8450.0300000000007</v>
      </c>
      <c r="L125" s="40"/>
      <c r="M125" s="21">
        <f>VLOOKUP($D125,'REG FL  EPIS - 9 Retail Per Boo'!$A:$AN,MATCH($D$12,'REG FL  EPIS - 9 Retail Per Boo'!$2:$2,0),FALSE)/1000</f>
        <v>8450.0300000000007</v>
      </c>
      <c r="N125" s="96"/>
      <c r="O125" s="279">
        <f t="shared" si="9"/>
        <v>1</v>
      </c>
      <c r="P125" s="100"/>
      <c r="Q125" s="98"/>
    </row>
    <row r="126" spans="1:21" x14ac:dyDescent="0.3">
      <c r="A126" s="87">
        <f t="shared" si="8"/>
        <v>14</v>
      </c>
      <c r="B126" s="19" t="s">
        <v>252</v>
      </c>
      <c r="C126" s="26"/>
      <c r="D126" s="19" t="s">
        <v>253</v>
      </c>
      <c r="K126" s="21">
        <f>VLOOKUP($D126,'REG FL  EPIS - 2 System Per Boo'!$A:$AN,MATCH($D$12,'REG FL  EPIS - 2 System Per Boo'!$2:$2,0),FALSE)/1000</f>
        <v>126729.03436366799</v>
      </c>
      <c r="L126" s="40"/>
      <c r="M126" s="21">
        <f>VLOOKUP($D126,'REG FL  EPIS - 9 Retail Per Boo'!$A:$AN,MATCH($D$12,'REG FL  EPIS - 9 Retail Per Boo'!$2:$2,0),FALSE)/1000</f>
        <v>126729.03436366799</v>
      </c>
      <c r="N126" s="96"/>
      <c r="O126" s="279">
        <f t="shared" si="9"/>
        <v>1</v>
      </c>
      <c r="P126" s="100"/>
      <c r="Q126" s="98"/>
    </row>
    <row r="127" spans="1:21" x14ac:dyDescent="0.3">
      <c r="A127" s="87">
        <f t="shared" si="8"/>
        <v>15</v>
      </c>
      <c r="B127" s="19" t="s">
        <v>254</v>
      </c>
      <c r="C127" s="26"/>
      <c r="D127" s="19" t="s">
        <v>255</v>
      </c>
      <c r="K127" s="21">
        <f>VLOOKUP($D127,'REG FL  EPIS - 2 System Per Boo'!$A:$AN,MATCH($D$12,'REG FL  EPIS - 2 System Per Boo'!$2:$2,0),FALSE)/1000</f>
        <v>426942.59635518299</v>
      </c>
      <c r="L127" s="40"/>
      <c r="M127" s="21">
        <f>VLOOKUP($D127,'REG FL  EPIS - 9 Retail Per Boo'!$A:$AN,MATCH($D$12,'REG FL  EPIS - 9 Retail Per Boo'!$2:$2,0),FALSE)/1000</f>
        <v>415543.22903249902</v>
      </c>
      <c r="N127" s="96"/>
      <c r="O127" s="280">
        <f t="shared" si="9"/>
        <v>0.97329999999999861</v>
      </c>
      <c r="P127" s="100"/>
      <c r="Q127" s="98"/>
    </row>
    <row r="128" spans="1:21" x14ac:dyDescent="0.3">
      <c r="A128" s="87">
        <f t="shared" si="8"/>
        <v>16</v>
      </c>
      <c r="B128" s="28" t="s">
        <v>256</v>
      </c>
      <c r="C128" s="26"/>
      <c r="D128" s="113" t="s">
        <v>40</v>
      </c>
      <c r="K128" s="119">
        <f>SUM(K114:K127)</f>
        <v>1491561.01117611</v>
      </c>
      <c r="L128" s="106"/>
      <c r="M128" s="119">
        <f>SUM(M114:M127)</f>
        <v>1455345.6131962168</v>
      </c>
      <c r="N128" s="115"/>
      <c r="O128" s="279">
        <f t="shared" si="9"/>
        <v>0.97571980112879386</v>
      </c>
      <c r="P128" s="100"/>
      <c r="Q128" s="98"/>
      <c r="T128" s="25"/>
      <c r="U128" s="25"/>
    </row>
    <row r="129" spans="1:23" x14ac:dyDescent="0.3">
      <c r="A129" s="87">
        <f t="shared" si="8"/>
        <v>17</v>
      </c>
      <c r="B129" s="28"/>
      <c r="C129" s="26"/>
      <c r="D129" s="113"/>
      <c r="K129" s="114"/>
      <c r="L129" s="23"/>
      <c r="M129" s="114"/>
      <c r="N129" s="96"/>
      <c r="O129" s="279"/>
      <c r="P129" s="100"/>
      <c r="Q129" s="98"/>
    </row>
    <row r="130" spans="1:23" x14ac:dyDescent="0.3">
      <c r="A130" s="87">
        <f t="shared" si="8"/>
        <v>18</v>
      </c>
      <c r="B130" s="113" t="s">
        <v>257</v>
      </c>
      <c r="C130" s="26"/>
      <c r="D130" s="113" t="s">
        <v>258</v>
      </c>
      <c r="K130" s="114"/>
      <c r="L130" s="23"/>
      <c r="M130" s="114"/>
      <c r="N130" s="96"/>
      <c r="O130" s="279"/>
      <c r="P130" s="100"/>
      <c r="Q130" s="98"/>
    </row>
    <row r="131" spans="1:23" x14ac:dyDescent="0.3">
      <c r="A131" s="87">
        <f t="shared" si="8"/>
        <v>19</v>
      </c>
      <c r="B131" s="19" t="s">
        <v>259</v>
      </c>
      <c r="C131" s="26"/>
      <c r="D131" s="99" t="s">
        <v>260</v>
      </c>
      <c r="K131" s="21">
        <f>VLOOKUP($D131,'REG FL  EPIS - 2 System Per Boo'!$A:$AN,MATCH($D$12,'REG FL  EPIS - 2 System Per Boo'!$2:$2,0),FALSE)/1000</f>
        <v>-2489.5921600000001</v>
      </c>
      <c r="L131" s="40"/>
      <c r="M131" s="21">
        <f>VLOOKUP($D131,'REG FL  EPIS - 9 Retail Per Boo'!$A:$AN,MATCH($D$12,'REG FL  EPIS - 9 Retail Per Boo'!$2:$2,0),FALSE)/1000</f>
        <v>0</v>
      </c>
      <c r="N131" s="96"/>
      <c r="O131" s="279">
        <f t="shared" ref="O131:O135" si="10">IF(M131=0,0,M131/K131)</f>
        <v>0</v>
      </c>
      <c r="P131" s="100"/>
      <c r="Q131" s="98"/>
    </row>
    <row r="132" spans="1:23" x14ac:dyDescent="0.3">
      <c r="A132" s="87">
        <f t="shared" si="8"/>
        <v>20</v>
      </c>
      <c r="B132" s="19" t="s">
        <v>261</v>
      </c>
      <c r="C132" s="26"/>
      <c r="D132" s="99" t="s">
        <v>262</v>
      </c>
      <c r="K132" s="21">
        <f>VLOOKUP($D132,'REG FL  EPIS - 2 System Per Boo'!$A:$AN,MATCH($D$12,'REG FL  EPIS - 2 System Per Boo'!$2:$2,0),FALSE)/1000</f>
        <v>20325.435300000001</v>
      </c>
      <c r="L132" s="40"/>
      <c r="M132" s="21">
        <f>VLOOKUP($D132,'REG FL  EPIS - 9 Retail Per Boo'!$A:$AN,MATCH($D$12,'REG FL  EPIS - 9 Retail Per Boo'!$2:$2,0),FALSE)/1000</f>
        <v>20325.435300000001</v>
      </c>
      <c r="N132" s="96"/>
      <c r="O132" s="282">
        <f t="shared" si="10"/>
        <v>1</v>
      </c>
      <c r="P132" s="100"/>
      <c r="Q132" s="98"/>
    </row>
    <row r="133" spans="1:23" x14ac:dyDescent="0.3">
      <c r="A133" s="87">
        <f t="shared" si="8"/>
        <v>21</v>
      </c>
      <c r="B133" s="19" t="s">
        <v>263</v>
      </c>
      <c r="C133" s="26"/>
      <c r="D133" s="99" t="s">
        <v>264</v>
      </c>
      <c r="K133" s="21">
        <f>VLOOKUP($D133,'REG FL  EPIS - 2 System Per Boo'!$A:$AN,MATCH($D$12,'REG FL  EPIS - 2 System Per Boo'!$2:$2,0),FALSE)/1000</f>
        <v>0</v>
      </c>
      <c r="L133" s="40"/>
      <c r="M133" s="21">
        <f>VLOOKUP($D133,'REG FL  EPIS - 9 Retail Per Boo'!$A:$AN,MATCH($D$12,'REG FL  EPIS - 9 Retail Per Boo'!$2:$2,0),FALSE)/1000</f>
        <v>0</v>
      </c>
      <c r="N133" s="96"/>
      <c r="O133" s="282">
        <f t="shared" si="10"/>
        <v>0</v>
      </c>
      <c r="P133" s="100"/>
      <c r="Q133" s="98"/>
    </row>
    <row r="134" spans="1:23" x14ac:dyDescent="0.3">
      <c r="A134" s="87">
        <f t="shared" si="8"/>
        <v>22</v>
      </c>
      <c r="B134" s="117" t="s">
        <v>265</v>
      </c>
      <c r="C134" s="26"/>
      <c r="D134" s="19" t="s">
        <v>266</v>
      </c>
      <c r="E134" s="99" t="s">
        <v>264</v>
      </c>
      <c r="K134" s="21">
        <f>VLOOKUP($D134,'REG FL  EPIS - 2 System Per Boo'!$A:$AN,MATCH($D$12,'REG FL  EPIS - 2 System Per Boo'!$2:$2,0),FALSE)/1000+VLOOKUP($E134,'REG FL  EPIS - 2 System Per Boo'!$A:$AN,MATCH($D$12,'REG FL  EPIS - 2 System Per Boo'!$2:$2,0),FALSE)/1000</f>
        <v>-4.3600654372802101E-3</v>
      </c>
      <c r="L134" s="41"/>
      <c r="M134" s="21">
        <f>VLOOKUP($D134,'REG FL  EPIS - 9 Retail Per Boo'!$A:$AN,MATCH($D$12,'REG FL  EPIS - 9 Retail Per Boo'!$2:$2,0),FALSE)/1000+VLOOKUP($E134,'REG FL  EPIS - 9 Retail Per Boo'!$A:$AN,MATCH($D$12,'REG FL  EPIS - 9 Retail Per Boo'!$2:$2,0),FALSE)/1000</f>
        <v>-4.2436516901048302E-3</v>
      </c>
      <c r="N134" s="96"/>
      <c r="O134" s="282">
        <f t="shared" si="10"/>
        <v>0.97330000000000039</v>
      </c>
      <c r="P134" s="100"/>
      <c r="Q134" s="98"/>
    </row>
    <row r="135" spans="1:23" x14ac:dyDescent="0.3">
      <c r="A135" s="87">
        <f t="shared" si="8"/>
        <v>23</v>
      </c>
      <c r="B135" s="117" t="s">
        <v>265</v>
      </c>
      <c r="C135" s="26"/>
      <c r="D135" s="99" t="s">
        <v>267</v>
      </c>
      <c r="E135" s="99" t="s">
        <v>268</v>
      </c>
      <c r="F135" s="27" t="s">
        <v>269</v>
      </c>
      <c r="K135" s="21">
        <f>VLOOKUP($D135,'REG FL  EPIS - 2 System Per Boo'!$A:$AN,MATCH($D$12,'REG FL  EPIS - 2 System Per Boo'!$2:$2,0),FALSE)/1000+VLOOKUP($E135,'REG FL  EPIS - 2 System Per Boo'!$A:$AN,MATCH($D$12,'REG FL  EPIS - 2 System Per Boo'!$2:$2,0),FALSE)/1000++VLOOKUP($F135,'REG FL  EPIS - 2 System Per Boo'!$A:$AN,MATCH($D$12,'REG FL  EPIS - 2 System Per Boo'!$2:$2,0),FALSE)/1000</f>
        <v>-2004.6659999999893</v>
      </c>
      <c r="L135" s="40"/>
      <c r="M135" s="21">
        <f>VLOOKUP($D135,'REG FL  EPIS - 9 Retail Per Boo'!$A:$AN,MATCH($D$12,'REG FL  EPIS - 9 Retail Per Boo'!$2:$2,0),FALSE)/1000+VLOOKUP($E135,'REG FL  EPIS - 9 Retail Per Boo'!$A:$AN,MATCH($D$12,'REG FL  EPIS - 9 Retail Per Boo'!$2:$2,0),FALSE)/1000++VLOOKUP($F135,'REG FL  EPIS - 9 Retail Per Boo'!$A:$AN,MATCH($D$12,'REG FL  EPIS - 9 Retail Per Boo'!$2:$2,0),FALSE)/1000</f>
        <v>-2004.6659999999893</v>
      </c>
      <c r="N135" s="96"/>
      <c r="O135" s="279">
        <f t="shared" si="10"/>
        <v>1</v>
      </c>
      <c r="P135" s="100"/>
      <c r="Q135" s="98"/>
    </row>
    <row r="136" spans="1:23" x14ac:dyDescent="0.3">
      <c r="A136" s="87">
        <f t="shared" si="8"/>
        <v>24</v>
      </c>
      <c r="B136" s="117" t="s">
        <v>270</v>
      </c>
      <c r="C136" s="26"/>
      <c r="D136" s="99" t="s">
        <v>271</v>
      </c>
      <c r="E136" s="99" t="s">
        <v>272</v>
      </c>
      <c r="K136" s="21">
        <f>VLOOKUP($D136,'REG FL  EPIS - 2 System Per Boo'!$A:$AN,MATCH($D$12,'REG FL  EPIS - 2 System Per Boo'!$2:$2,0),FALSE)/1000+VLOOKUP($E136,'REG FL  EPIS - 2 System Per Boo'!$A:$AN,MATCH($D$12,'REG FL  EPIS - 2 System Per Boo'!$2:$2,0),FALSE)/1000</f>
        <v>658254.51755999902</v>
      </c>
      <c r="L136" s="40"/>
      <c r="M136" s="21">
        <f>VLOOKUP($D136,'REG FL  EPIS - 9 Retail Per Boo'!$A:$AN,MATCH($D$12,'REG FL  EPIS - 9 Retail Per Boo'!$2:$2,0),FALSE)/1000+VLOOKUP($E136,'REG FL  EPIS - 9 Retail Per Boo'!$A:$AN,MATCH($D$12,'REG FL  EPIS - 9 Retail Per Boo'!$2:$2,0),FALSE)/1000</f>
        <v>640679.12194114795</v>
      </c>
      <c r="N136" s="96"/>
      <c r="O136" s="279">
        <f t="shared" ref="O136:O138" si="11">IF(M136=0,0,M136/K136)</f>
        <v>0.97330000000000139</v>
      </c>
      <c r="P136" s="100"/>
      <c r="Q136" s="98"/>
    </row>
    <row r="137" spans="1:23" x14ac:dyDescent="0.3">
      <c r="A137" s="87">
        <f t="shared" si="8"/>
        <v>25</v>
      </c>
      <c r="B137" s="130" t="s">
        <v>273</v>
      </c>
      <c r="C137" s="26"/>
      <c r="D137" s="99" t="s">
        <v>274</v>
      </c>
      <c r="E137" s="99" t="s">
        <v>275</v>
      </c>
      <c r="K137" s="21">
        <f>VLOOKUP($D137,'REG FL  EPIS - 2 System Per Boo'!$A:$AN,MATCH($D$12,'REG FL  EPIS - 2 System Per Boo'!$2:$2,0),FALSE)/1000+VLOOKUP($E137,'REG FL  EPIS - 2 System Per Boo'!$A:$AN,MATCH($D$12,'REG FL  EPIS - 2 System Per Boo'!$2:$2,0),FALSE)/1000</f>
        <v>68661.460939999903</v>
      </c>
      <c r="L137" s="40"/>
      <c r="M137" s="21">
        <f>VLOOKUP($D137,'REG FL  EPIS - 9 Retail Per Boo'!$A:$AN,MATCH($D$12,'REG FL  EPIS - 9 Retail Per Boo'!$2:$2,0),FALSE)/1000+VLOOKUP($E137,'REG FL  EPIS - 9 Retail Per Boo'!$A:$AN,MATCH($D$12,'REG FL  EPIS - 9 Retail Per Boo'!$2:$2,0),FALSE)/1000</f>
        <v>68661.460939999903</v>
      </c>
      <c r="N137" s="96"/>
      <c r="O137" s="279">
        <f t="shared" si="11"/>
        <v>1</v>
      </c>
      <c r="P137" s="100"/>
      <c r="Q137" s="98"/>
    </row>
    <row r="138" spans="1:23" x14ac:dyDescent="0.3">
      <c r="A138" s="87">
        <f t="shared" si="8"/>
        <v>26</v>
      </c>
      <c r="B138" s="117" t="s">
        <v>276</v>
      </c>
      <c r="C138" s="26"/>
      <c r="D138" s="99" t="s">
        <v>277</v>
      </c>
      <c r="K138" s="111">
        <f>VLOOKUP($D138,'REG FL  EPIS - 2 System Per Boo'!$A:$AN,MATCH($D$12,'REG FL  EPIS - 2 System Per Boo'!$2:$2,0),FALSE)/1000</f>
        <v>22215.015949999899</v>
      </c>
      <c r="L138" s="122"/>
      <c r="M138" s="111">
        <f>VLOOKUP($D138,'REG FL  EPIS - 9 Retail Per Boo'!$A:$AN,MATCH($D$12,'REG FL  EPIS - 9 Retail Per Boo'!$2:$2,0),FALSE)/1000</f>
        <v>22215.015949999899</v>
      </c>
      <c r="N138" s="123"/>
      <c r="O138" s="280">
        <f t="shared" si="11"/>
        <v>1</v>
      </c>
      <c r="P138" s="100"/>
      <c r="Q138" s="98"/>
    </row>
    <row r="139" spans="1:23" x14ac:dyDescent="0.3">
      <c r="A139" s="87">
        <f t="shared" si="8"/>
        <v>27</v>
      </c>
      <c r="B139" s="28" t="s">
        <v>278</v>
      </c>
      <c r="C139" s="26"/>
      <c r="D139" s="28" t="s">
        <v>278</v>
      </c>
      <c r="K139" s="114">
        <f>SUM(K131:K138)</f>
        <v>764962.16722993343</v>
      </c>
      <c r="L139" s="23"/>
      <c r="M139" s="114">
        <f>SUM(M131:M138)</f>
        <v>749876.36388749606</v>
      </c>
      <c r="N139" s="96"/>
      <c r="O139" s="279">
        <f>IF(M139=0,0,M139/K139)</f>
        <v>0.98027902033761249</v>
      </c>
      <c r="P139" s="100"/>
      <c r="Q139" s="98"/>
      <c r="T139" s="25"/>
      <c r="U139" s="25"/>
    </row>
    <row r="140" spans="1:23" x14ac:dyDescent="0.3">
      <c r="A140" s="87">
        <f t="shared" si="8"/>
        <v>28</v>
      </c>
      <c r="B140" s="121"/>
      <c r="C140" s="26"/>
      <c r="D140" s="19"/>
      <c r="K140" s="114"/>
      <c r="L140" s="23"/>
      <c r="M140" s="114"/>
      <c r="N140" s="96"/>
      <c r="O140" s="279"/>
      <c r="P140" s="100"/>
      <c r="Q140" s="98"/>
      <c r="U140" s="124"/>
      <c r="W140" s="125"/>
    </row>
    <row r="141" spans="1:23" x14ac:dyDescent="0.3">
      <c r="A141" s="87">
        <f t="shared" si="8"/>
        <v>29</v>
      </c>
      <c r="B141" s="126" t="s">
        <v>279</v>
      </c>
      <c r="C141" s="26"/>
      <c r="D141" s="28" t="s">
        <v>46</v>
      </c>
      <c r="K141" s="119">
        <f>+K25+K45+K88+K128+K139</f>
        <v>34971977.451199256</v>
      </c>
      <c r="L141" s="119"/>
      <c r="M141" s="119">
        <f>+M25+M45+M88+M128+M139</f>
        <v>32522183.059171282</v>
      </c>
      <c r="N141" s="119"/>
      <c r="O141" s="283">
        <f>IF(M141=0,0,M141/K141)</f>
        <v>0.92994978921490856</v>
      </c>
      <c r="P141" s="100"/>
      <c r="Q141" s="98"/>
    </row>
    <row r="142" spans="1:23" x14ac:dyDescent="0.3">
      <c r="A142" s="87">
        <f t="shared" si="8"/>
        <v>30</v>
      </c>
      <c r="B142" s="126"/>
      <c r="C142" s="26"/>
      <c r="D142" s="28"/>
      <c r="K142" s="114"/>
      <c r="L142" s="114"/>
      <c r="M142" s="114"/>
      <c r="N142" s="114"/>
      <c r="O142" s="274"/>
      <c r="P142" s="100"/>
      <c r="Q142" s="98"/>
    </row>
    <row r="143" spans="1:23" x14ac:dyDescent="0.3">
      <c r="A143" s="87">
        <f t="shared" si="8"/>
        <v>31</v>
      </c>
      <c r="B143" s="126"/>
      <c r="C143" s="26"/>
      <c r="D143" s="28"/>
      <c r="K143" s="114"/>
      <c r="L143" s="114"/>
      <c r="M143" s="114"/>
      <c r="N143" s="114"/>
      <c r="O143" s="274"/>
      <c r="P143" s="100"/>
      <c r="Q143" s="98"/>
    </row>
    <row r="144" spans="1:23" x14ac:dyDescent="0.3">
      <c r="A144" s="87">
        <f t="shared" si="8"/>
        <v>32</v>
      </c>
      <c r="B144" s="126"/>
      <c r="C144" s="26"/>
      <c r="D144" s="28"/>
      <c r="K144" s="114"/>
      <c r="L144" s="114"/>
      <c r="M144" s="114"/>
      <c r="N144" s="114"/>
      <c r="O144" s="274"/>
      <c r="P144" s="100"/>
      <c r="Q144" s="98"/>
    </row>
    <row r="145" spans="1:28" x14ac:dyDescent="0.3">
      <c r="A145" s="87">
        <f t="shared" si="8"/>
        <v>33</v>
      </c>
      <c r="B145" s="126"/>
      <c r="C145" s="26"/>
      <c r="D145" s="28"/>
      <c r="K145" s="114"/>
      <c r="L145" s="114"/>
      <c r="M145" s="114"/>
      <c r="N145" s="114"/>
      <c r="O145" s="274"/>
      <c r="P145" s="100"/>
      <c r="Q145" s="98"/>
    </row>
    <row r="146" spans="1:28" x14ac:dyDescent="0.3">
      <c r="A146" s="87">
        <f>+A145+1</f>
        <v>34</v>
      </c>
      <c r="B146" s="28"/>
      <c r="C146" s="26"/>
      <c r="D146" s="28"/>
      <c r="K146" s="114"/>
      <c r="L146" s="114"/>
      <c r="M146" s="114"/>
      <c r="N146" s="114"/>
      <c r="O146" s="237"/>
      <c r="P146" s="100"/>
      <c r="Q146" s="98"/>
    </row>
    <row r="147" spans="1:28" s="56" customFormat="1" x14ac:dyDescent="0.3">
      <c r="A147" s="272"/>
      <c r="B147" s="120" t="s">
        <v>175</v>
      </c>
      <c r="C147" s="120"/>
      <c r="D147" s="120"/>
      <c r="E147" s="120"/>
      <c r="F147" s="153"/>
      <c r="G147" s="153"/>
      <c r="H147" s="153"/>
      <c r="I147" s="153"/>
      <c r="J147" s="153"/>
      <c r="K147" s="120"/>
      <c r="L147" s="120"/>
      <c r="M147" s="120"/>
      <c r="N147" s="120"/>
      <c r="O147" s="273"/>
      <c r="P147" s="120"/>
      <c r="Q147" s="246" t="s">
        <v>176</v>
      </c>
      <c r="R147" s="120"/>
      <c r="S147" s="25"/>
      <c r="V147" s="25"/>
      <c r="W147" s="25"/>
      <c r="X147" s="25"/>
      <c r="Y147" s="25"/>
      <c r="Z147" s="25"/>
      <c r="AA147" s="25"/>
      <c r="AB147" s="25"/>
    </row>
    <row r="148" spans="1:28" ht="12.75" customHeight="1" x14ac:dyDescent="0.3">
      <c r="A148" s="63" t="s">
        <v>102</v>
      </c>
      <c r="B148" s="64"/>
      <c r="C148" s="63"/>
      <c r="K148" s="418" t="s">
        <v>103</v>
      </c>
      <c r="L148" s="418"/>
      <c r="M148" s="418"/>
      <c r="N148" s="418"/>
      <c r="O148" s="248"/>
      <c r="P148" s="63"/>
      <c r="Q148" s="63"/>
      <c r="R148" s="65" t="str">
        <f>+'Page Numbers'!D4</f>
        <v>Page 4 of 48</v>
      </c>
      <c r="S148" s="65"/>
    </row>
    <row r="149" spans="1:28" ht="12.75" customHeight="1" x14ac:dyDescent="0.3">
      <c r="A149" s="66"/>
      <c r="B149" s="66"/>
      <c r="C149" s="66"/>
      <c r="D149" s="14"/>
      <c r="E149" s="15"/>
      <c r="F149" s="15"/>
      <c r="G149" s="15"/>
      <c r="H149" s="15"/>
      <c r="I149" s="15"/>
      <c r="J149" s="15"/>
      <c r="K149" s="66"/>
      <c r="L149" s="67"/>
      <c r="M149" s="67"/>
      <c r="N149" s="67"/>
      <c r="O149" s="241"/>
      <c r="P149" s="67"/>
      <c r="Q149" s="67"/>
      <c r="R149" s="67"/>
    </row>
    <row r="150" spans="1:28" ht="12.75" customHeight="1" x14ac:dyDescent="0.3">
      <c r="A150" s="25" t="s">
        <v>104</v>
      </c>
      <c r="B150" s="68"/>
      <c r="C150" s="68" t="s">
        <v>105</v>
      </c>
      <c r="K150" s="416" t="s">
        <v>106</v>
      </c>
      <c r="L150" s="416"/>
      <c r="M150" s="416"/>
      <c r="N150" s="416"/>
      <c r="O150" s="416"/>
      <c r="P150" s="63"/>
      <c r="Q150" s="69" t="s">
        <v>107</v>
      </c>
      <c r="R150" s="70"/>
    </row>
    <row r="151" spans="1:28" x14ac:dyDescent="0.3">
      <c r="B151" s="71"/>
      <c r="C151" s="46"/>
      <c r="K151" s="417"/>
      <c r="L151" s="417"/>
      <c r="M151" s="417"/>
      <c r="N151" s="417"/>
      <c r="O151" s="417"/>
      <c r="P151" s="72" t="str">
        <f t="shared" ref="P151:R155" si="12">+P4</f>
        <v>X</v>
      </c>
      <c r="Q151" s="69" t="str">
        <f t="shared" si="12"/>
        <v>Projected Test Year 3 Ended</v>
      </c>
      <c r="R151" s="73">
        <f t="shared" si="12"/>
        <v>46752</v>
      </c>
    </row>
    <row r="152" spans="1:28" x14ac:dyDescent="0.3">
      <c r="A152" s="25" t="s">
        <v>109</v>
      </c>
      <c r="B152" s="71"/>
      <c r="C152" s="46"/>
      <c r="K152" s="70"/>
      <c r="L152" s="70"/>
      <c r="M152" s="70"/>
      <c r="N152" s="70"/>
      <c r="O152" s="249"/>
      <c r="P152" s="72" t="str">
        <f t="shared" si="12"/>
        <v>_</v>
      </c>
      <c r="Q152" s="69" t="str">
        <f t="shared" si="12"/>
        <v>Projected Test Year 2 Ended</v>
      </c>
      <c r="R152" s="73">
        <f t="shared" si="12"/>
        <v>46387</v>
      </c>
    </row>
    <row r="153" spans="1:28" ht="12.75" customHeight="1" x14ac:dyDescent="0.3">
      <c r="B153" s="74"/>
      <c r="C153" s="46"/>
      <c r="K153" s="70"/>
      <c r="L153" s="70"/>
      <c r="M153" s="70"/>
      <c r="N153" s="70"/>
      <c r="O153" s="249"/>
      <c r="P153" s="72" t="str">
        <f t="shared" si="12"/>
        <v>_</v>
      </c>
      <c r="Q153" s="69" t="str">
        <f t="shared" si="12"/>
        <v>Projected Test Year 1 Ended</v>
      </c>
      <c r="R153" s="73">
        <f t="shared" si="12"/>
        <v>46022</v>
      </c>
    </row>
    <row r="154" spans="1:28" x14ac:dyDescent="0.3">
      <c r="A154" s="75" t="str">
        <f>+A7</f>
        <v>DOCKET NO.: 20240025-EI</v>
      </c>
      <c r="C154" s="46"/>
      <c r="K154" s="46"/>
      <c r="L154" s="46"/>
      <c r="M154" s="46"/>
      <c r="N154" s="46"/>
      <c r="O154" s="250"/>
      <c r="P154" s="72" t="str">
        <f t="shared" si="12"/>
        <v>_</v>
      </c>
      <c r="Q154" s="69" t="str">
        <f t="shared" si="12"/>
        <v>Prior Year Ended</v>
      </c>
      <c r="R154" s="73">
        <f t="shared" si="12"/>
        <v>45657</v>
      </c>
    </row>
    <row r="155" spans="1:28" ht="12.75" customHeight="1" x14ac:dyDescent="0.3">
      <c r="K155" s="46"/>
      <c r="L155" s="46"/>
      <c r="M155" s="46"/>
      <c r="N155" s="46"/>
      <c r="O155" s="250"/>
      <c r="P155" s="72" t="str">
        <f t="shared" si="12"/>
        <v>_</v>
      </c>
      <c r="Q155" s="69" t="str">
        <f t="shared" si="12"/>
        <v>Historical Year Ended</v>
      </c>
      <c r="R155" s="73">
        <f t="shared" si="12"/>
        <v>45291</v>
      </c>
    </row>
    <row r="156" spans="1:28" ht="12.75" customHeight="1" x14ac:dyDescent="0.3">
      <c r="K156" s="46"/>
      <c r="L156" s="46"/>
      <c r="M156" s="46"/>
      <c r="N156" s="46"/>
      <c r="O156" s="250"/>
      <c r="P156" s="250"/>
      <c r="Q156" s="250"/>
      <c r="R156" s="250"/>
      <c r="S156" s="250"/>
    </row>
    <row r="157" spans="1:28" ht="12.75" customHeight="1" x14ac:dyDescent="0.3">
      <c r="K157" s="76"/>
      <c r="L157" s="77"/>
      <c r="M157" s="76" t="s">
        <v>111</v>
      </c>
      <c r="N157" s="77"/>
      <c r="O157" s="251"/>
      <c r="P157" s="63"/>
      <c r="Q157" s="63"/>
      <c r="R157" s="63"/>
    </row>
    <row r="158" spans="1:28" s="5" customFormat="1" x14ac:dyDescent="0.3">
      <c r="A158" s="78"/>
      <c r="B158" s="78"/>
      <c r="C158" s="78"/>
      <c r="D158" s="14"/>
      <c r="E158" s="15"/>
      <c r="F158" s="15"/>
      <c r="G158" s="15"/>
      <c r="H158" s="15"/>
      <c r="I158" s="15"/>
      <c r="J158" s="15"/>
      <c r="K158" s="79"/>
      <c r="L158" s="79"/>
      <c r="M158" s="79"/>
      <c r="N158" s="79"/>
      <c r="O158" s="252"/>
      <c r="P158" s="80"/>
      <c r="Q158" s="81" t="str">
        <f>+Q11</f>
        <v>Witness:  Olivier</v>
      </c>
      <c r="R158" s="80"/>
    </row>
    <row r="159" spans="1:28" s="5" customFormat="1" x14ac:dyDescent="0.3">
      <c r="A159" s="1"/>
      <c r="B159" s="82">
        <v>-1</v>
      </c>
      <c r="C159" s="82"/>
      <c r="D159" s="82"/>
      <c r="E159" s="82"/>
      <c r="F159" s="82"/>
      <c r="G159" s="82"/>
      <c r="H159" s="82"/>
      <c r="I159" s="82"/>
      <c r="J159" s="82"/>
      <c r="K159" s="82">
        <f>+B159-1</f>
        <v>-2</v>
      </c>
      <c r="L159" s="82"/>
      <c r="M159" s="82">
        <f>+K159-1</f>
        <v>-3</v>
      </c>
      <c r="N159" s="82"/>
      <c r="O159" s="82">
        <f>+M159-1</f>
        <v>-4</v>
      </c>
      <c r="P159" s="83"/>
      <c r="Q159" s="83"/>
      <c r="R159" s="83"/>
    </row>
    <row r="160" spans="1:28" s="5" customFormat="1" x14ac:dyDescent="0.3">
      <c r="A160" s="1" t="s">
        <v>112</v>
      </c>
      <c r="B160" s="83"/>
      <c r="C160" s="1"/>
      <c r="K160" s="1" t="s">
        <v>113</v>
      </c>
      <c r="L160" s="1"/>
      <c r="M160" s="1" t="s">
        <v>113</v>
      </c>
      <c r="N160" s="1"/>
      <c r="O160" s="253" t="s">
        <v>114</v>
      </c>
      <c r="P160" s="1"/>
      <c r="Q160" s="1"/>
      <c r="R160" s="1"/>
    </row>
    <row r="161" spans="1:18" s="5" customFormat="1" x14ac:dyDescent="0.3">
      <c r="A161" s="86" t="s">
        <v>115</v>
      </c>
      <c r="B161" s="17" t="s">
        <v>116</v>
      </c>
      <c r="C161" s="17"/>
      <c r="D161" s="14"/>
      <c r="E161" s="15"/>
      <c r="F161" s="15"/>
      <c r="G161" s="15"/>
      <c r="H161" s="15"/>
      <c r="I161" s="15"/>
      <c r="J161" s="15"/>
      <c r="K161" s="17" t="s">
        <v>117</v>
      </c>
      <c r="L161" s="17"/>
      <c r="M161" s="17" t="s">
        <v>114</v>
      </c>
      <c r="N161" s="17"/>
      <c r="O161" s="254" t="s">
        <v>118</v>
      </c>
      <c r="P161" s="17"/>
      <c r="Q161" s="17"/>
      <c r="R161" s="17"/>
    </row>
    <row r="162" spans="1:18" s="5" customFormat="1" x14ac:dyDescent="0.3">
      <c r="A162" s="87">
        <v>1</v>
      </c>
      <c r="B162" s="88" t="s">
        <v>280</v>
      </c>
      <c r="C162" s="89"/>
      <c r="D162" s="90"/>
      <c r="E162" s="90"/>
      <c r="F162" s="90"/>
      <c r="G162" s="90"/>
      <c r="H162" s="90"/>
      <c r="I162" s="90"/>
      <c r="J162" s="90"/>
      <c r="K162" s="89"/>
      <c r="L162" s="91"/>
      <c r="M162" s="91"/>
      <c r="N162" s="91"/>
      <c r="O162" s="255"/>
      <c r="P162" s="91"/>
      <c r="Q162" s="91"/>
      <c r="R162" s="91"/>
    </row>
    <row r="163" spans="1:18" s="5" customFormat="1" x14ac:dyDescent="0.3">
      <c r="A163" s="87">
        <f t="shared" ref="A163:A196" si="13">A162+1</f>
        <v>2</v>
      </c>
      <c r="B163" s="127" t="s">
        <v>281</v>
      </c>
      <c r="C163" s="49"/>
      <c r="D163" s="19"/>
      <c r="F163" s="90"/>
      <c r="G163" s="90"/>
      <c r="H163" s="90"/>
      <c r="I163" s="90"/>
      <c r="J163" s="90"/>
      <c r="K163" s="107"/>
      <c r="L163" s="92"/>
      <c r="M163" s="92"/>
      <c r="N163" s="91"/>
      <c r="O163" s="256"/>
      <c r="P163" s="91"/>
      <c r="Q163" s="93"/>
      <c r="R163" s="94"/>
    </row>
    <row r="164" spans="1:18" s="5" customFormat="1" x14ac:dyDescent="0.3">
      <c r="A164" s="87">
        <f t="shared" si="13"/>
        <v>3</v>
      </c>
      <c r="B164" s="95" t="s">
        <v>121</v>
      </c>
      <c r="D164" s="30" t="s">
        <v>282</v>
      </c>
      <c r="E164" s="27" t="s">
        <v>283</v>
      </c>
      <c r="F164" s="90"/>
      <c r="G164" s="90"/>
      <c r="H164" s="90"/>
      <c r="I164" s="90"/>
      <c r="J164" s="90"/>
      <c r="K164" s="21">
        <f>VLOOKUP($D164,'REG FL  Accum Depr - 2 System P'!$A:$AN,MATCH($D$12,'REG FL  Accum Depr - 2 System P'!$2:$2,0),FALSE)/1000-K165-K166</f>
        <v>3185103.5384235764</v>
      </c>
      <c r="L164" s="40"/>
      <c r="M164" s="21">
        <f>VLOOKUP($E164,'REG FL  Accum Depr - 9 Retail P'!$A:$AN,MATCH($D$12,'REG FL  Accum Depr - 9 Retail P'!$2:$2,0),FALSE)/1000-M165-M166</f>
        <v>3185097.1682164995</v>
      </c>
      <c r="N164" s="96"/>
      <c r="O164" s="279">
        <f t="shared" ref="O164:O172" si="14">IF(M164=0,0,M164/K164)</f>
        <v>0.99999799999999994</v>
      </c>
      <c r="P164" s="97"/>
      <c r="Q164" s="98"/>
      <c r="R164" s="94"/>
    </row>
    <row r="165" spans="1:18" s="5" customFormat="1" x14ac:dyDescent="0.3">
      <c r="A165" s="87">
        <f t="shared" si="13"/>
        <v>4</v>
      </c>
      <c r="B165" s="95" t="s">
        <v>284</v>
      </c>
      <c r="D165" s="30" t="s">
        <v>285</v>
      </c>
      <c r="E165" s="30"/>
      <c r="F165" s="30"/>
      <c r="G165" s="30"/>
      <c r="H165" s="99"/>
      <c r="I165" s="99"/>
      <c r="J165" s="99"/>
      <c r="K165" s="21">
        <f>-VLOOKUP($D165,'REG FL  Accum Depr - 2 System P'!$A:$AN,MATCH($D$12,'REG FL  Accum Depr - 2 System P'!$2:$2,0),FALSE)/1000</f>
        <v>11096.5313333333</v>
      </c>
      <c r="L165" s="40"/>
      <c r="M165" s="21">
        <f>-VLOOKUP($D165,'REG FL  Accum Depr - 9 Retail P'!$A:$AN,MATCH($D$12,'REG FL  Accum Depr - 9 Retail P'!$2:$2,0),FALSE)/1000</f>
        <v>11096.5091402706</v>
      </c>
      <c r="N165" s="96"/>
      <c r="O165" s="279">
        <f t="shared" si="14"/>
        <v>0.99999799999999706</v>
      </c>
      <c r="P165" s="97"/>
      <c r="Q165" s="98"/>
      <c r="R165" s="94"/>
    </row>
    <row r="166" spans="1:18" s="5" customFormat="1" x14ac:dyDescent="0.3">
      <c r="A166" s="87">
        <f t="shared" si="13"/>
        <v>5</v>
      </c>
      <c r="B166" s="95" t="s">
        <v>284</v>
      </c>
      <c r="D166" s="27" t="s">
        <v>286</v>
      </c>
      <c r="E166" s="30"/>
      <c r="F166" s="30"/>
      <c r="G166" s="30"/>
      <c r="H166" s="99"/>
      <c r="I166" s="99"/>
      <c r="J166" s="99"/>
      <c r="K166" s="21">
        <f>VLOOKUP($D166,'REG FL  Accum Depr - 2 System P'!$A:$AN,MATCH($D$12,'REG FL  Accum Depr - 2 System P'!$2:$2,0),FALSE)/1000</f>
        <v>0</v>
      </c>
      <c r="L166" s="40"/>
      <c r="M166" s="21">
        <f>VLOOKUP($D166,'REG FL  Accum Depr - 9 Retail P'!$A:$AN,MATCH($D$12,'REG FL  Accum Depr - 9 Retail P'!$2:$2,0),FALSE)/1000</f>
        <v>0</v>
      </c>
      <c r="N166" s="96"/>
      <c r="O166" s="279">
        <f t="shared" si="14"/>
        <v>0</v>
      </c>
      <c r="P166" s="97"/>
      <c r="Q166" s="98"/>
      <c r="R166" s="94"/>
    </row>
    <row r="167" spans="1:18" s="5" customFormat="1" x14ac:dyDescent="0.3">
      <c r="A167" s="87">
        <f>A165+1</f>
        <v>5</v>
      </c>
      <c r="B167" s="95" t="s">
        <v>125</v>
      </c>
      <c r="D167" s="19" t="s">
        <v>287</v>
      </c>
      <c r="E167" s="102"/>
      <c r="F167" s="90"/>
      <c r="G167" s="90"/>
      <c r="H167" s="90"/>
      <c r="I167" s="90"/>
      <c r="J167" s="90"/>
      <c r="K167" s="21">
        <f>VLOOKUP($D167,'REG FL  Accum Depr - 2 System P'!$A:$AN,MATCH($D$12,'REG FL  Accum Depr - 2 System P'!$2:$2,0),FALSE)/1000-K168</f>
        <v>448836.34305228601</v>
      </c>
      <c r="L167" s="40"/>
      <c r="M167" s="21">
        <f>VLOOKUP($D167,'REG FL  Accum Depr - 9 Retail P'!$A:$AN,MATCH($D$12,'REG FL  Accum Depr - 9 Retail P'!$2:$2,0),FALSE)/1000-M168</f>
        <v>427470.83545031102</v>
      </c>
      <c r="N167" s="96"/>
      <c r="O167" s="279">
        <f t="shared" si="14"/>
        <v>0.95239799999999986</v>
      </c>
      <c r="P167" s="100"/>
      <c r="Q167" s="98"/>
      <c r="R167" s="94"/>
    </row>
    <row r="168" spans="1:18" s="5" customFormat="1" x14ac:dyDescent="0.3">
      <c r="A168" s="87">
        <f t="shared" si="13"/>
        <v>6</v>
      </c>
      <c r="B168" s="95" t="s">
        <v>288</v>
      </c>
      <c r="D168" s="128" t="s">
        <v>128</v>
      </c>
      <c r="F168" s="90"/>
      <c r="G168" s="90"/>
      <c r="H168" s="90"/>
      <c r="I168" s="90"/>
      <c r="J168" s="90"/>
      <c r="K168" s="21">
        <f>VLOOKUP($D168,'REG FL  Accum Depr - 2 System P'!$A:$AN,MATCH($D$12,'REG FL  Accum Depr - 2 System P'!$2:$2,0),FALSE)/1000</f>
        <v>0</v>
      </c>
      <c r="L168" s="40"/>
      <c r="M168" s="21">
        <f>VLOOKUP($D168,'REG FL  Accum Depr - 9 Retail P'!$A:$AN,MATCH($D$12,'REG FL  Accum Depr - 9 Retail P'!$2:$2,0),FALSE)/1000</f>
        <v>0</v>
      </c>
      <c r="N168" s="96"/>
      <c r="O168" s="279">
        <f t="shared" si="14"/>
        <v>0</v>
      </c>
      <c r="P168" s="100"/>
      <c r="Q168" s="98"/>
      <c r="R168" s="94"/>
    </row>
    <row r="169" spans="1:18" s="5" customFormat="1" x14ac:dyDescent="0.3">
      <c r="A169" s="87">
        <f t="shared" si="13"/>
        <v>7</v>
      </c>
      <c r="B169" s="95" t="s">
        <v>133</v>
      </c>
      <c r="D169" s="19" t="s">
        <v>289</v>
      </c>
      <c r="F169" s="90"/>
      <c r="G169" s="90"/>
      <c r="H169" s="90"/>
      <c r="I169" s="90"/>
      <c r="J169" s="90"/>
      <c r="K169" s="21">
        <f>VLOOKUP($D169,'REG FL  Accum Depr - 2 System P'!$A:$AN,MATCH($D$12,'REG FL  Accum Depr - 2 System P'!$2:$2,0),FALSE)/1000</f>
        <v>434121.07065781404</v>
      </c>
      <c r="L169" s="40"/>
      <c r="M169" s="21">
        <f>VLOOKUP($D169,'REG FL  Accum Depr - 9 Retail P'!$A:$AN,MATCH($D$12,'REG FL  Accum Depr - 9 Retail P'!$2:$2,0),FALSE)/1000</f>
        <v>424536.97978090099</v>
      </c>
      <c r="N169" s="96"/>
      <c r="O169" s="279">
        <f t="shared" si="14"/>
        <v>0.97792299999999888</v>
      </c>
      <c r="P169" s="100"/>
      <c r="Q169" s="98"/>
      <c r="R169" s="94"/>
    </row>
    <row r="170" spans="1:18" s="5" customFormat="1" x14ac:dyDescent="0.3">
      <c r="A170" s="87">
        <f t="shared" si="13"/>
        <v>8</v>
      </c>
      <c r="B170" s="95" t="s">
        <v>135</v>
      </c>
      <c r="D170" s="19" t="s">
        <v>290</v>
      </c>
      <c r="F170" s="90"/>
      <c r="G170" s="90"/>
      <c r="H170" s="90"/>
      <c r="I170" s="90"/>
      <c r="J170" s="90"/>
      <c r="K170" s="21">
        <f>VLOOKUP($D170,'REG FL  Accum Depr - 2 System P'!$A:$AN,MATCH($D$12,'REG FL  Accum Depr - 2 System P'!$2:$2,0),FALSE)/1000-K171</f>
        <v>253811.57699281603</v>
      </c>
      <c r="L170" s="40"/>
      <c r="M170" s="21">
        <f>VLOOKUP($D170,'REG FL  Accum Depr - 9 Retail P'!$A:$AN,MATCH($D$12,'REG FL  Accum Depr - 9 Retail P'!$2:$2,0),FALSE)/1000-M171</f>
        <v>253811.139824738</v>
      </c>
      <c r="N170" s="96"/>
      <c r="O170" s="279">
        <f t="shared" si="14"/>
        <v>0.99999827758811</v>
      </c>
      <c r="P170" s="101"/>
      <c r="Q170" s="98"/>
      <c r="R170" s="94"/>
    </row>
    <row r="171" spans="1:18" s="5" customFormat="1" x14ac:dyDescent="0.3">
      <c r="A171" s="87">
        <f t="shared" si="13"/>
        <v>9</v>
      </c>
      <c r="B171" s="95" t="s">
        <v>291</v>
      </c>
      <c r="D171" s="27" t="s">
        <v>138</v>
      </c>
      <c r="F171" s="90"/>
      <c r="G171" s="90"/>
      <c r="H171" s="90"/>
      <c r="I171" s="90"/>
      <c r="J171" s="90"/>
      <c r="K171" s="21">
        <f>VLOOKUP($D171,'REG FL  Accum Depr - 2 System P'!$A:$AN,MATCH($D$12,'REG FL  Accum Depr - 2 System P'!$2:$2,0),FALSE)/1000</f>
        <v>166150.623680088</v>
      </c>
      <c r="L171" s="40"/>
      <c r="M171" s="21">
        <f>VLOOKUP($D171,'REG FL  Accum Depr - 9 Retail P'!$A:$AN,MATCH($D$12,'REG FL  Accum Depr - 9 Retail P'!$2:$2,0),FALSE)/1000</f>
        <v>166150.623680088</v>
      </c>
      <c r="N171" s="96"/>
      <c r="O171" s="280">
        <f t="shared" si="14"/>
        <v>1</v>
      </c>
      <c r="P171" s="101"/>
      <c r="Q171" s="98"/>
      <c r="R171" s="94"/>
    </row>
    <row r="172" spans="1:18" s="5" customFormat="1" x14ac:dyDescent="0.3">
      <c r="A172" s="87">
        <f t="shared" si="13"/>
        <v>10</v>
      </c>
      <c r="B172" s="225" t="s">
        <v>47</v>
      </c>
      <c r="D172" s="19" t="s">
        <v>48</v>
      </c>
      <c r="E172" s="25"/>
      <c r="F172" s="90"/>
      <c r="G172" s="90"/>
      <c r="H172" s="90"/>
      <c r="I172" s="90"/>
      <c r="J172" s="90"/>
      <c r="K172" s="104">
        <f>SUM(K164:K171)</f>
        <v>4499119.6841399139</v>
      </c>
      <c r="L172" s="105"/>
      <c r="M172" s="104">
        <f>SUM(M164:M171)</f>
        <v>4468163.2560928082</v>
      </c>
      <c r="N172" s="115"/>
      <c r="O172" s="279">
        <f t="shared" si="14"/>
        <v>0.99311944775413918</v>
      </c>
      <c r="P172" s="97"/>
      <c r="Q172" s="98"/>
      <c r="R172" s="94"/>
    </row>
    <row r="173" spans="1:18" s="5" customFormat="1" x14ac:dyDescent="0.3">
      <c r="A173" s="87">
        <f>A172+1</f>
        <v>11</v>
      </c>
      <c r="B173" s="95"/>
      <c r="D173" s="19"/>
      <c r="E173" s="25"/>
      <c r="F173" s="90"/>
      <c r="G173" s="90"/>
      <c r="H173" s="90"/>
      <c r="I173" s="90"/>
      <c r="J173" s="90"/>
      <c r="K173" s="107"/>
      <c r="L173" s="40"/>
      <c r="M173" s="107"/>
      <c r="N173" s="96"/>
      <c r="O173" s="282"/>
      <c r="P173" s="97"/>
      <c r="Q173" s="98"/>
      <c r="R173" s="94"/>
    </row>
    <row r="174" spans="1:18" s="5" customFormat="1" x14ac:dyDescent="0.3">
      <c r="A174" s="87">
        <f t="shared" si="13"/>
        <v>12</v>
      </c>
      <c r="B174" s="113" t="s">
        <v>292</v>
      </c>
      <c r="D174" s="19"/>
      <c r="E174" s="25"/>
      <c r="F174" s="90"/>
      <c r="G174" s="90"/>
      <c r="H174" s="90"/>
      <c r="I174" s="90"/>
      <c r="J174" s="90"/>
      <c r="K174" s="107"/>
      <c r="L174" s="40"/>
      <c r="M174" s="107"/>
      <c r="N174" s="96"/>
      <c r="O174" s="282"/>
      <c r="P174" s="97"/>
      <c r="Q174" s="98"/>
      <c r="R174" s="94"/>
    </row>
    <row r="175" spans="1:18" s="5" customFormat="1" x14ac:dyDescent="0.3">
      <c r="A175" s="87">
        <f t="shared" si="13"/>
        <v>13</v>
      </c>
      <c r="B175" s="129" t="s">
        <v>293</v>
      </c>
      <c r="D175" s="24" t="s">
        <v>294</v>
      </c>
      <c r="E175" s="25"/>
      <c r="F175" s="90"/>
      <c r="G175" s="90"/>
      <c r="H175" s="90"/>
      <c r="I175" s="90"/>
      <c r="J175" s="90"/>
      <c r="K175" s="21">
        <f>VLOOKUP($D175,'REG FL  Accum Depr - 2 System P'!$A:$AN,MATCH($D$12,'REG FL  Accum Depr - 2 System P'!$2:$2,0),FALSE)/1000</f>
        <v>157491.32654164001</v>
      </c>
      <c r="L175" s="40"/>
      <c r="M175" s="21">
        <f>VLOOKUP($D175,'REG FL  Accum Depr - 9 Retail P'!$A:$AN,MATCH($D$12,'REG FL  Accum Depr - 9 Retail P'!$2:$2,0),FALSE)/1000</f>
        <v>157491.011558987</v>
      </c>
      <c r="N175" s="96"/>
      <c r="O175" s="279">
        <f>ROUND(IF(M175=0,0,M175/K175),5)</f>
        <v>1</v>
      </c>
      <c r="P175" s="97"/>
      <c r="Q175" s="98"/>
      <c r="R175" s="94"/>
    </row>
    <row r="176" spans="1:18" s="5" customFormat="1" x14ac:dyDescent="0.3">
      <c r="A176" s="87">
        <f t="shared" si="13"/>
        <v>14</v>
      </c>
      <c r="B176" s="129" t="s">
        <v>295</v>
      </c>
      <c r="D176" s="24" t="s">
        <v>296</v>
      </c>
      <c r="E176" s="25"/>
      <c r="F176" s="90"/>
      <c r="G176" s="90"/>
      <c r="H176" s="90"/>
      <c r="I176" s="90"/>
      <c r="J176" s="90"/>
      <c r="K176" s="21">
        <f>VLOOKUP($D176,'REG FL  Accum Depr - 2 System P'!$A:$AN,MATCH($D$12,'REG FL  Accum Depr - 2 System P'!$2:$2,0),FALSE)/1000</f>
        <v>25251.826383411797</v>
      </c>
      <c r="L176" s="40"/>
      <c r="M176" s="21">
        <f>VLOOKUP($D176,'REG FL  Accum Depr - 9 Retail P'!$A:$AN,MATCH($D$12,'REG FL  Accum Depr - 9 Retail P'!$2:$2,0),FALSE)/1000</f>
        <v>24049.788943908599</v>
      </c>
      <c r="N176" s="96"/>
      <c r="O176" s="279">
        <f t="shared" ref="O176:O179" si="15">IF(M176=0,0,M176/K176)</f>
        <v>0.95239799999999886</v>
      </c>
      <c r="P176" s="97"/>
      <c r="Q176" s="98"/>
      <c r="R176" s="94"/>
    </row>
    <row r="177" spans="1:22" s="5" customFormat="1" x14ac:dyDescent="0.3">
      <c r="A177" s="87">
        <f t="shared" si="13"/>
        <v>15</v>
      </c>
      <c r="B177" s="129" t="s">
        <v>297</v>
      </c>
      <c r="D177" s="24" t="s">
        <v>298</v>
      </c>
      <c r="E177" s="25"/>
      <c r="F177" s="90"/>
      <c r="G177" s="90"/>
      <c r="H177" s="90"/>
      <c r="I177" s="90"/>
      <c r="J177" s="90"/>
      <c r="K177" s="21">
        <f>VLOOKUP($D177,'REG FL  Accum Depr - 2 System P'!$A:$AN,MATCH($D$12,'REG FL  Accum Depr - 2 System P'!$2:$2,0),FALSE)/1000</f>
        <v>27644.861133991599</v>
      </c>
      <c r="L177" s="40"/>
      <c r="M177" s="21">
        <f>VLOOKUP($D177,'REG FL  Accum Depr - 9 Retail P'!$A:$AN,MATCH($D$12,'REG FL  Accum Depr - 9 Retail P'!$2:$2,0),FALSE)/1000</f>
        <v>27034.545534736499</v>
      </c>
      <c r="N177" s="96"/>
      <c r="O177" s="279">
        <f t="shared" si="15"/>
        <v>0.97792300000000121</v>
      </c>
      <c r="P177" s="97"/>
      <c r="Q177" s="98"/>
      <c r="R177" s="94"/>
    </row>
    <row r="178" spans="1:22" s="5" customFormat="1" x14ac:dyDescent="0.3">
      <c r="A178" s="87">
        <f t="shared" si="13"/>
        <v>16</v>
      </c>
      <c r="B178" s="129" t="s">
        <v>299</v>
      </c>
      <c r="D178" s="24" t="s">
        <v>300</v>
      </c>
      <c r="E178" s="25"/>
      <c r="F178" s="90"/>
      <c r="G178" s="90"/>
      <c r="H178" s="90"/>
      <c r="I178" s="90"/>
      <c r="J178" s="90"/>
      <c r="K178" s="21">
        <f>VLOOKUP($D178,'REG FL  Accum Depr - 2 System P'!$A:$AN,MATCH($D$12,'REG FL  Accum Depr - 2 System P'!$2:$2,0),FALSE)/1000</f>
        <v>41558.060765717797</v>
      </c>
      <c r="L178" s="40"/>
      <c r="M178" s="21">
        <f>VLOOKUP($D178,'REG FL  Accum Depr - 9 Retail P'!$A:$AN,MATCH($D$12,'REG FL  Accum Depr - 9 Retail P'!$2:$2,0),FALSE)/1000</f>
        <v>41557.977649596301</v>
      </c>
      <c r="N178" s="96"/>
      <c r="O178" s="280">
        <f>ROUND(IF(M178=0,0,M178/K178),5)</f>
        <v>1</v>
      </c>
      <c r="P178" s="97"/>
      <c r="Q178" s="98"/>
      <c r="R178" s="94"/>
    </row>
    <row r="179" spans="1:22" s="5" customFormat="1" x14ac:dyDescent="0.3">
      <c r="A179" s="87">
        <f t="shared" si="13"/>
        <v>17</v>
      </c>
      <c r="B179" s="225" t="s">
        <v>49</v>
      </c>
      <c r="D179" s="24" t="s">
        <v>50</v>
      </c>
      <c r="E179" s="25"/>
      <c r="F179" s="90"/>
      <c r="G179" s="90"/>
      <c r="H179" s="90"/>
      <c r="I179" s="90"/>
      <c r="J179" s="90"/>
      <c r="K179" s="104">
        <f>SUM(K175:K178)</f>
        <v>251946.07482476119</v>
      </c>
      <c r="L179" s="105"/>
      <c r="M179" s="104">
        <f>SUM(M175:M178)</f>
        <v>250133.32368722843</v>
      </c>
      <c r="N179" s="115"/>
      <c r="O179" s="279">
        <f t="shared" si="15"/>
        <v>0.99280500345641975</v>
      </c>
      <c r="P179" s="97"/>
      <c r="Q179" s="98"/>
      <c r="R179" s="94"/>
    </row>
    <row r="180" spans="1:22" s="5" customFormat="1" x14ac:dyDescent="0.3">
      <c r="A180" s="87">
        <f>A179+1</f>
        <v>18</v>
      </c>
      <c r="B180" s="95"/>
      <c r="D180" s="19"/>
      <c r="E180" s="25"/>
      <c r="F180" s="90"/>
      <c r="G180" s="90"/>
      <c r="H180" s="90"/>
      <c r="I180" s="90"/>
      <c r="J180" s="90"/>
      <c r="K180" s="107"/>
      <c r="L180" s="40"/>
      <c r="M180" s="107"/>
      <c r="N180" s="96"/>
      <c r="O180" s="282"/>
      <c r="P180" s="97"/>
      <c r="Q180" s="98"/>
      <c r="R180" s="94"/>
    </row>
    <row r="181" spans="1:22" s="5" customFormat="1" x14ac:dyDescent="0.3">
      <c r="A181" s="87">
        <f t="shared" si="13"/>
        <v>19</v>
      </c>
      <c r="B181" s="113" t="s">
        <v>301</v>
      </c>
      <c r="D181" s="24"/>
      <c r="E181" s="25"/>
      <c r="F181" s="90"/>
      <c r="G181" s="90"/>
      <c r="H181" s="90"/>
      <c r="I181" s="90"/>
      <c r="J181" s="90"/>
      <c r="K181" s="107"/>
      <c r="L181" s="40"/>
      <c r="M181" s="107"/>
      <c r="N181" s="96"/>
      <c r="O181" s="282"/>
      <c r="P181" s="97"/>
      <c r="Q181" s="98"/>
      <c r="R181" s="94"/>
    </row>
    <row r="182" spans="1:22" s="5" customFormat="1" x14ac:dyDescent="0.3">
      <c r="A182" s="87">
        <f t="shared" si="13"/>
        <v>20</v>
      </c>
      <c r="B182" s="24" t="s">
        <v>302</v>
      </c>
      <c r="D182" s="24" t="s">
        <v>142</v>
      </c>
      <c r="E182" s="25"/>
      <c r="F182" s="90"/>
      <c r="G182" s="90"/>
      <c r="H182" s="90"/>
      <c r="I182" s="90"/>
      <c r="J182" s="90"/>
      <c r="K182" s="21">
        <f>VLOOKUP($D182,'REG FL  Accum Depr - 2 System P'!$A:$AN,MATCH($D$12,'REG FL  Accum Depr - 2 System P'!$2:$2,0),FALSE)/1000</f>
        <v>28702.0531634974</v>
      </c>
      <c r="L182" s="40"/>
      <c r="M182" s="21">
        <f>VLOOKUP($D182,'REG FL  Accum Depr - 9 Retail P'!$A:$AN,MATCH($D$12,'REG FL  Accum Depr - 9 Retail P'!$2:$2,0),FALSE)/1000</f>
        <v>20069.566249937601</v>
      </c>
      <c r="N182" s="96"/>
      <c r="O182" s="279">
        <f t="shared" ref="O182:O194" si="16">IF(M182=0,0,M182/K182)</f>
        <v>0.69923800000000025</v>
      </c>
      <c r="P182" s="97"/>
      <c r="Q182" s="98"/>
      <c r="R182" s="94"/>
    </row>
    <row r="183" spans="1:22" s="5" customFormat="1" x14ac:dyDescent="0.3">
      <c r="A183" s="87">
        <f t="shared" si="13"/>
        <v>21</v>
      </c>
      <c r="B183" s="24" t="s">
        <v>303</v>
      </c>
      <c r="D183" s="24" t="s">
        <v>144</v>
      </c>
      <c r="E183" s="25"/>
      <c r="F183" s="90"/>
      <c r="G183" s="90"/>
      <c r="H183" s="90"/>
      <c r="I183" s="90"/>
      <c r="J183" s="90"/>
      <c r="K183" s="21">
        <f>VLOOKUP($D183,'REG FL  Accum Depr - 2 System P'!$A:$AN,MATCH($D$12,'REG FL  Accum Depr - 2 System P'!$2:$2,0),FALSE)/1000</f>
        <v>0</v>
      </c>
      <c r="L183" s="40"/>
      <c r="M183" s="21">
        <f>VLOOKUP($D183,'REG FL  Accum Depr - 9 Retail P'!$A:$AN,MATCH($D$12,'REG FL  Accum Depr - 9 Retail P'!$2:$2,0),FALSE)/1000</f>
        <v>0</v>
      </c>
      <c r="N183" s="96"/>
      <c r="O183" s="279">
        <f t="shared" si="16"/>
        <v>0</v>
      </c>
      <c r="P183" s="97"/>
      <c r="Q183" s="98"/>
      <c r="R183" s="94"/>
    </row>
    <row r="184" spans="1:22" s="5" customFormat="1" x14ac:dyDescent="0.3">
      <c r="A184" s="87">
        <f t="shared" si="13"/>
        <v>22</v>
      </c>
      <c r="B184" s="24" t="s">
        <v>304</v>
      </c>
      <c r="D184" s="24" t="s">
        <v>146</v>
      </c>
      <c r="E184" s="25"/>
      <c r="F184" s="90"/>
      <c r="G184" s="90"/>
      <c r="H184" s="90"/>
      <c r="I184" s="90"/>
      <c r="J184" s="90"/>
      <c r="K184" s="21">
        <f>VLOOKUP($D184,'REG FL  Accum Depr - 2 System P'!$A:$AN,MATCH($D$12,'REG FL  Accum Depr - 2 System P'!$2:$2,0),FALSE)/1000</f>
        <v>18530.318926727898</v>
      </c>
      <c r="L184" s="40"/>
      <c r="M184" s="21">
        <f>VLOOKUP($D184,'REG FL  Accum Depr - 9 Retail P'!$A:$AN,MATCH($D$12,'REG FL  Accum Depr - 9 Retail P'!$2:$2,0),FALSE)/1000</f>
        <v>12957.103145687301</v>
      </c>
      <c r="N184" s="96"/>
      <c r="O184" s="279">
        <f t="shared" si="16"/>
        <v>0.6992379999999967</v>
      </c>
      <c r="P184" s="97"/>
      <c r="Q184" s="98"/>
      <c r="R184" s="94"/>
    </row>
    <row r="185" spans="1:22" s="5" customFormat="1" x14ac:dyDescent="0.3">
      <c r="A185" s="87">
        <f t="shared" si="13"/>
        <v>23</v>
      </c>
      <c r="B185" s="24" t="s">
        <v>305</v>
      </c>
      <c r="D185" s="24" t="s">
        <v>148</v>
      </c>
      <c r="E185" s="25"/>
      <c r="F185" s="90"/>
      <c r="G185" s="90"/>
      <c r="H185" s="90"/>
      <c r="I185" s="90"/>
      <c r="J185" s="90"/>
      <c r="K185" s="21">
        <f>VLOOKUP($D185,'REG FL  Accum Depr - 2 System P'!$A:$AN,MATCH($D$12,'REG FL  Accum Depr - 2 System P'!$2:$2,0),FALSE)/1000</f>
        <v>14416.408220000001</v>
      </c>
      <c r="L185" s="40"/>
      <c r="M185" s="21">
        <f>VLOOKUP($D185,'REG FL  Accum Depr - 9 Retail P'!$A:$AN,MATCH($D$12,'REG FL  Accum Depr - 9 Retail P'!$2:$2,0),FALSE)/1000</f>
        <v>14416.379387183501</v>
      </c>
      <c r="N185" s="96"/>
      <c r="O185" s="279">
        <f t="shared" si="16"/>
        <v>0.99999799999999583</v>
      </c>
      <c r="P185" s="97"/>
      <c r="Q185" s="98"/>
      <c r="R185" s="94"/>
    </row>
    <row r="186" spans="1:22" s="5" customFormat="1" x14ac:dyDescent="0.3">
      <c r="A186" s="87">
        <f t="shared" si="13"/>
        <v>24</v>
      </c>
      <c r="B186" s="24" t="s">
        <v>306</v>
      </c>
      <c r="D186" s="24" t="s">
        <v>150</v>
      </c>
      <c r="E186" s="25"/>
      <c r="F186" s="90"/>
      <c r="G186" s="90"/>
      <c r="H186" s="90"/>
      <c r="I186" s="90"/>
      <c r="J186" s="90"/>
      <c r="K186" s="21">
        <f>VLOOKUP($D186,'REG FL  Accum Depr - 2 System P'!$A:$AN,MATCH($D$12,'REG FL  Accum Depr - 2 System P'!$2:$2,0),FALSE)/1000</f>
        <v>2181.1431000000002</v>
      </c>
      <c r="L186" s="40"/>
      <c r="M186" s="21">
        <f>VLOOKUP($D186,'REG FL  Accum Depr - 9 Retail P'!$A:$AN,MATCH($D$12,'REG FL  Accum Depr - 9 Retail P'!$2:$2,0),FALSE)/1000</f>
        <v>2077.3163261537998</v>
      </c>
      <c r="N186" s="96"/>
      <c r="O186" s="279">
        <f t="shared" si="16"/>
        <v>0.95239799999999974</v>
      </c>
      <c r="P186" s="97"/>
      <c r="Q186" s="98"/>
      <c r="R186" s="94"/>
    </row>
    <row r="187" spans="1:22" s="5" customFormat="1" x14ac:dyDescent="0.3">
      <c r="A187" s="87">
        <f t="shared" si="13"/>
        <v>25</v>
      </c>
      <c r="B187" s="24" t="s">
        <v>307</v>
      </c>
      <c r="D187" s="24" t="s">
        <v>308</v>
      </c>
      <c r="E187" s="25"/>
      <c r="F187" s="90"/>
      <c r="G187" s="90"/>
      <c r="H187" s="90"/>
      <c r="I187" s="90"/>
      <c r="J187" s="90"/>
      <c r="K187" s="21">
        <f>VLOOKUP($D187,'REG FL  Accum Depr - 2 System P'!$A:$AN,MATCH($D$12,'REG FL  Accum Depr - 2 System P'!$2:$2,0),FALSE)/1000</f>
        <v>2670.1809800000001</v>
      </c>
      <c r="L187" s="40"/>
      <c r="M187" s="21">
        <f>VLOOKUP($D187,'REG FL  Accum Depr - 9 Retail P'!$A:$AN,MATCH($D$12,'REG FL  Accum Depr - 9 Retail P'!$2:$2,0),FALSE)/1000</f>
        <v>2611.2313945045403</v>
      </c>
      <c r="N187" s="96"/>
      <c r="O187" s="279">
        <f t="shared" si="16"/>
        <v>0.9779230000000001</v>
      </c>
      <c r="P187" s="97"/>
      <c r="Q187" s="98"/>
      <c r="R187" s="94"/>
    </row>
    <row r="188" spans="1:22" s="5" customFormat="1" x14ac:dyDescent="0.3">
      <c r="A188" s="87">
        <f t="shared" si="13"/>
        <v>26</v>
      </c>
      <c r="B188" s="24" t="s">
        <v>309</v>
      </c>
      <c r="D188" s="24" t="s">
        <v>154</v>
      </c>
      <c r="E188" s="25"/>
      <c r="F188" s="90"/>
      <c r="G188" s="90"/>
      <c r="H188" s="90"/>
      <c r="I188" s="90"/>
      <c r="J188" s="90"/>
      <c r="K188" s="21">
        <f>VLOOKUP($D188,'REG FL  Accum Depr - 2 System P'!$A:$AN,MATCH($D$12,'REG FL  Accum Depr - 2 System P'!$2:$2,0),FALSE)/1000</f>
        <v>1967.59606999999</v>
      </c>
      <c r="L188" s="40"/>
      <c r="M188" s="21">
        <f>VLOOKUP($D188,'REG FL  Accum Depr - 9 Retail P'!$A:$AN,MATCH($D$12,'REG FL  Accum Depr - 9 Retail P'!$2:$2,0),FALSE)/1000</f>
        <v>1967.59213480785</v>
      </c>
      <c r="N188" s="96"/>
      <c r="O188" s="279">
        <f t="shared" si="16"/>
        <v>0.99999799999999994</v>
      </c>
      <c r="P188" s="97"/>
      <c r="Q188" s="98"/>
      <c r="R188" s="94"/>
    </row>
    <row r="189" spans="1:22" s="5" customFormat="1" x14ac:dyDescent="0.3">
      <c r="A189" s="87">
        <f t="shared" si="13"/>
        <v>27</v>
      </c>
      <c r="B189" s="24" t="s">
        <v>310</v>
      </c>
      <c r="D189" s="24" t="s">
        <v>156</v>
      </c>
      <c r="E189" s="25"/>
      <c r="F189" s="90"/>
      <c r="G189" s="90"/>
      <c r="H189" s="90"/>
      <c r="I189" s="90"/>
      <c r="J189" s="90"/>
      <c r="K189" s="21">
        <f>VLOOKUP($D189,'REG FL  Accum Depr - 2 System P'!$A:$AN,MATCH($D$12,'REG FL  Accum Depr - 2 System P'!$2:$2,0),FALSE)/1000</f>
        <v>205528.94718838501</v>
      </c>
      <c r="L189" s="40"/>
      <c r="M189" s="21">
        <f>VLOOKUP($D189,'REG FL  Accum Depr - 9 Retail P'!$A:$AN,MATCH($D$12,'REG FL  Accum Depr - 9 Retail P'!$2:$2,0),FALSE)/1000</f>
        <v>143713.64997411199</v>
      </c>
      <c r="N189" s="96"/>
      <c r="O189" s="279">
        <f t="shared" si="16"/>
        <v>0.69923800000000014</v>
      </c>
      <c r="P189" s="97"/>
      <c r="Q189" s="98"/>
      <c r="R189" s="94"/>
    </row>
    <row r="190" spans="1:22" s="5" customFormat="1" x14ac:dyDescent="0.3">
      <c r="A190" s="87">
        <f t="shared" si="13"/>
        <v>28</v>
      </c>
      <c r="B190" s="24" t="s">
        <v>311</v>
      </c>
      <c r="D190" s="24" t="s">
        <v>158</v>
      </c>
      <c r="E190" s="25"/>
      <c r="F190" s="90"/>
      <c r="G190" s="90"/>
      <c r="H190" s="90"/>
      <c r="I190" s="90"/>
      <c r="J190" s="90"/>
      <c r="K190" s="21">
        <f>VLOOKUP($D190,'REG FL  Accum Depr - 2 System P'!$A:$AN,MATCH($D$12,'REG FL  Accum Depr - 2 System P'!$2:$2,0),FALSE)/1000</f>
        <v>35327.761036455806</v>
      </c>
      <c r="L190" s="40"/>
      <c r="M190" s="21">
        <f>VLOOKUP($D190,'REG FL  Accum Depr - 9 Retail P'!$A:$AN,MATCH($D$12,'REG FL  Accum Depr - 9 Retail P'!$2:$2,0),FALSE)/1000</f>
        <v>24702.512971609201</v>
      </c>
      <c r="N190" s="96"/>
      <c r="O190" s="279">
        <f t="shared" si="16"/>
        <v>0.69923799999999769</v>
      </c>
      <c r="P190" s="97"/>
      <c r="Q190" s="98"/>
      <c r="R190" s="94"/>
    </row>
    <row r="191" spans="1:22" s="5" customFormat="1" x14ac:dyDescent="0.3">
      <c r="A191" s="87">
        <f t="shared" si="13"/>
        <v>29</v>
      </c>
      <c r="B191" s="24" t="s">
        <v>312</v>
      </c>
      <c r="D191" s="24" t="s">
        <v>160</v>
      </c>
      <c r="E191" s="25"/>
      <c r="F191" s="90"/>
      <c r="G191" s="90"/>
      <c r="H191" s="90"/>
      <c r="I191" s="90"/>
      <c r="J191" s="90"/>
      <c r="K191" s="21">
        <f>VLOOKUP($D191,'REG FL  Accum Depr - 2 System P'!$A:$AN,MATCH($D$12,'REG FL  Accum Depr - 2 System P'!$2:$2,0),FALSE)/1000</f>
        <v>65655.748926142405</v>
      </c>
      <c r="L191" s="40"/>
      <c r="M191" s="21">
        <f>VLOOKUP($D191,'REG FL  Accum Depr - 9 Retail P'!$A:$AN,MATCH($D$12,'REG FL  Accum Depr - 9 Retail P'!$2:$2,0),FALSE)/1000</f>
        <v>45908.994567617898</v>
      </c>
      <c r="N191" s="96"/>
      <c r="O191" s="279">
        <f t="shared" si="16"/>
        <v>0.69923799999999903</v>
      </c>
      <c r="P191" s="100"/>
      <c r="Q191" s="98"/>
      <c r="R191" s="91"/>
      <c r="V191" s="25"/>
    </row>
    <row r="192" spans="1:22" s="5" customFormat="1" x14ac:dyDescent="0.3">
      <c r="A192" s="87">
        <f t="shared" si="13"/>
        <v>30</v>
      </c>
      <c r="B192" s="24" t="s">
        <v>313</v>
      </c>
      <c r="D192" s="24" t="s">
        <v>162</v>
      </c>
      <c r="E192" s="25"/>
      <c r="F192" s="90"/>
      <c r="G192" s="90"/>
      <c r="H192" s="90"/>
      <c r="I192" s="90"/>
      <c r="J192" s="90"/>
      <c r="K192" s="21">
        <f>VLOOKUP($D192,'REG FL  Accum Depr - 2 System P'!$A:$AN,MATCH($D$12,'REG FL  Accum Depr - 2 System P'!$2:$2,0),FALSE)/1000</f>
        <v>509314.50598046498</v>
      </c>
      <c r="L192" s="40"/>
      <c r="M192" s="21">
        <f>VLOOKUP($D192,'REG FL  Accum Depr - 9 Retail P'!$A:$AN,MATCH($D$12,'REG FL  Accum Depr - 9 Retail P'!$2:$2,0),FALSE)/1000</f>
        <v>356132.05653276801</v>
      </c>
      <c r="N192" s="96"/>
      <c r="O192" s="279">
        <f t="shared" si="16"/>
        <v>0.69923799999999925</v>
      </c>
      <c r="P192" s="118"/>
      <c r="Q192" s="118"/>
      <c r="R192" s="91"/>
      <c r="V192" s="25"/>
    </row>
    <row r="193" spans="1:28" s="5" customFormat="1" x14ac:dyDescent="0.3">
      <c r="A193" s="87">
        <f t="shared" si="13"/>
        <v>31</v>
      </c>
      <c r="B193" s="24" t="s">
        <v>314</v>
      </c>
      <c r="D193" s="24" t="s">
        <v>315</v>
      </c>
      <c r="E193" s="25"/>
      <c r="F193" s="90"/>
      <c r="G193" s="90"/>
      <c r="H193" s="90"/>
      <c r="I193" s="90"/>
      <c r="J193" s="90"/>
      <c r="K193" s="21">
        <f>VLOOKUP($D193,'REG FL  Accum Depr - 2 System P'!$A:$AN,MATCH($D$12,'REG FL  Accum Depr - 2 System P'!$2:$2,0),FALSE)/1000</f>
        <v>5450.6639299999997</v>
      </c>
      <c r="L193" s="40"/>
      <c r="M193" s="21">
        <f>VLOOKUP($D193,'REG FL  Accum Depr - 9 Retail P'!$A:$AN,MATCH($D$12,'REG FL  Accum Depr - 9 Retail P'!$2:$2,0),FALSE)/1000</f>
        <v>5450.6639299999997</v>
      </c>
      <c r="N193" s="96"/>
      <c r="O193" s="279">
        <f t="shared" si="16"/>
        <v>1</v>
      </c>
      <c r="P193" s="23"/>
      <c r="Q193" s="23"/>
      <c r="R193" s="91"/>
      <c r="V193" s="25"/>
    </row>
    <row r="194" spans="1:28" s="5" customFormat="1" x14ac:dyDescent="0.3">
      <c r="A194" s="87">
        <f t="shared" si="13"/>
        <v>32</v>
      </c>
      <c r="B194" s="24" t="s">
        <v>316</v>
      </c>
      <c r="C194" s="46"/>
      <c r="D194" s="24" t="s">
        <v>164</v>
      </c>
      <c r="E194" s="25"/>
      <c r="F194" s="90"/>
      <c r="G194" s="90"/>
      <c r="H194" s="90"/>
      <c r="I194" s="90"/>
      <c r="J194" s="90"/>
      <c r="K194" s="21">
        <f>VLOOKUP($D194,'REG FL  Accum Depr - 2 System P'!$A:$AN,MATCH($D$12,'REG FL  Accum Depr - 2 System P'!$2:$2,0),FALSE)/1000</f>
        <v>130575.825665311</v>
      </c>
      <c r="L194" s="40"/>
      <c r="M194" s="21">
        <f>VLOOKUP($D194,'REG FL  Accum Depr - 9 Retail P'!$A:$AN,MATCH($D$12,'REG FL  Accum Depr - 9 Retail P'!$2:$2,0),FALSE)/1000</f>
        <v>91303.579186561299</v>
      </c>
      <c r="N194" s="96"/>
      <c r="O194" s="279">
        <f t="shared" si="16"/>
        <v>0.69923800000000436</v>
      </c>
      <c r="P194" s="46"/>
      <c r="Q194" s="46"/>
      <c r="R194" s="91"/>
      <c r="V194" s="25"/>
    </row>
    <row r="195" spans="1:28" ht="13.95" customHeight="1" x14ac:dyDescent="0.3">
      <c r="A195" s="87">
        <f t="shared" si="13"/>
        <v>33</v>
      </c>
      <c r="B195" s="24"/>
      <c r="C195" s="23"/>
      <c r="D195" s="24"/>
      <c r="F195" s="90"/>
      <c r="G195" s="90"/>
      <c r="H195" s="90"/>
      <c r="I195" s="90"/>
      <c r="J195" s="90"/>
      <c r="K195" s="21"/>
      <c r="L195" s="40"/>
      <c r="M195" s="21"/>
      <c r="N195" s="96"/>
      <c r="O195" s="237"/>
      <c r="P195" s="109"/>
      <c r="Q195" s="98"/>
      <c r="R195" s="91"/>
    </row>
    <row r="196" spans="1:28" ht="13.95" customHeight="1" x14ac:dyDescent="0.3">
      <c r="A196" s="87">
        <f t="shared" si="13"/>
        <v>34</v>
      </c>
      <c r="B196" s="130"/>
      <c r="C196" s="23"/>
      <c r="D196" s="14"/>
      <c r="E196" s="15"/>
      <c r="F196" s="15"/>
      <c r="G196" s="15"/>
      <c r="H196" s="15"/>
      <c r="I196" s="15"/>
      <c r="J196" s="15"/>
      <c r="K196" s="107"/>
      <c r="L196" s="23"/>
      <c r="M196" s="96"/>
      <c r="N196" s="96"/>
      <c r="O196" s="247"/>
      <c r="P196" s="109"/>
      <c r="Q196" s="98"/>
      <c r="R196" s="91"/>
    </row>
    <row r="197" spans="1:28" s="56" customFormat="1" x14ac:dyDescent="0.3">
      <c r="A197" s="272"/>
      <c r="B197" s="120" t="s">
        <v>175</v>
      </c>
      <c r="C197" s="120"/>
      <c r="D197" s="120"/>
      <c r="E197" s="120"/>
      <c r="F197" s="153"/>
      <c r="G197" s="153"/>
      <c r="H197" s="153"/>
      <c r="I197" s="153"/>
      <c r="J197" s="153"/>
      <c r="K197" s="120"/>
      <c r="L197" s="120"/>
      <c r="M197" s="120"/>
      <c r="N197" s="120"/>
      <c r="O197" s="273"/>
      <c r="P197" s="120"/>
      <c r="Q197" s="246" t="s">
        <v>176</v>
      </c>
      <c r="R197" s="120"/>
      <c r="S197" s="25"/>
      <c r="V197" s="25"/>
      <c r="W197" s="25"/>
      <c r="X197" s="25"/>
      <c r="Y197" s="25"/>
      <c r="Z197" s="25"/>
      <c r="AA197" s="25"/>
      <c r="AB197" s="25"/>
    </row>
    <row r="198" spans="1:28" x14ac:dyDescent="0.3">
      <c r="A198" s="63" t="s">
        <v>102</v>
      </c>
      <c r="B198" s="64"/>
      <c r="C198" s="63"/>
      <c r="K198" s="418" t="s">
        <v>103</v>
      </c>
      <c r="L198" s="418"/>
      <c r="M198" s="418"/>
      <c r="N198" s="418"/>
      <c r="O198" s="228"/>
      <c r="P198" s="63"/>
      <c r="Q198" s="63"/>
      <c r="R198" s="65" t="str">
        <f>+'Page Numbers'!D5</f>
        <v>Page 5 of 48</v>
      </c>
      <c r="S198" s="65"/>
      <c r="T198" s="25"/>
      <c r="U198" s="25"/>
    </row>
    <row r="199" spans="1:28" x14ac:dyDescent="0.3">
      <c r="A199" s="66"/>
      <c r="B199" s="66"/>
      <c r="C199" s="66"/>
      <c r="D199" s="14"/>
      <c r="E199" s="15"/>
      <c r="F199" s="15"/>
      <c r="G199" s="15"/>
      <c r="H199" s="15"/>
      <c r="I199" s="15"/>
      <c r="J199" s="15"/>
      <c r="K199" s="66"/>
      <c r="L199" s="67"/>
      <c r="M199" s="67"/>
      <c r="N199" s="67"/>
      <c r="O199" s="229"/>
      <c r="P199" s="67"/>
      <c r="Q199" s="67"/>
      <c r="R199" s="67"/>
      <c r="T199" s="25"/>
      <c r="U199" s="25"/>
    </row>
    <row r="200" spans="1:28" x14ac:dyDescent="0.3">
      <c r="A200" s="25" t="s">
        <v>104</v>
      </c>
      <c r="B200" s="68"/>
      <c r="C200" s="68" t="s">
        <v>105</v>
      </c>
      <c r="K200" s="416" t="s">
        <v>106</v>
      </c>
      <c r="L200" s="416"/>
      <c r="M200" s="416"/>
      <c r="N200" s="416"/>
      <c r="O200" s="416"/>
      <c r="P200" s="63"/>
      <c r="Q200" s="69" t="s">
        <v>107</v>
      </c>
      <c r="R200" s="70"/>
      <c r="T200" s="25"/>
      <c r="U200" s="25"/>
    </row>
    <row r="201" spans="1:28" x14ac:dyDescent="0.3">
      <c r="B201" s="71"/>
      <c r="C201" s="46"/>
      <c r="K201" s="417"/>
      <c r="L201" s="417"/>
      <c r="M201" s="417"/>
      <c r="N201" s="417"/>
      <c r="O201" s="417"/>
      <c r="P201" s="72" t="str">
        <f t="shared" ref="P201:R205" si="17">+P53</f>
        <v>X</v>
      </c>
      <c r="Q201" s="69" t="str">
        <f t="shared" si="17"/>
        <v>Projected Test Year 3 Ended</v>
      </c>
      <c r="R201" s="73">
        <f t="shared" si="17"/>
        <v>46752</v>
      </c>
      <c r="T201" s="25"/>
      <c r="U201" s="25"/>
    </row>
    <row r="202" spans="1:28" x14ac:dyDescent="0.3">
      <c r="A202" s="25" t="s">
        <v>109</v>
      </c>
      <c r="B202" s="71"/>
      <c r="C202" s="46"/>
      <c r="K202" s="70"/>
      <c r="L202" s="70"/>
      <c r="M202" s="70"/>
      <c r="N202" s="70"/>
      <c r="O202" s="230"/>
      <c r="P202" s="72" t="str">
        <f t="shared" si="17"/>
        <v>_</v>
      </c>
      <c r="Q202" s="69" t="str">
        <f t="shared" si="17"/>
        <v>Projected Test Year 2 Ended</v>
      </c>
      <c r="R202" s="73">
        <f t="shared" si="17"/>
        <v>46387</v>
      </c>
      <c r="T202" s="25"/>
      <c r="U202" s="25"/>
    </row>
    <row r="203" spans="1:28" x14ac:dyDescent="0.3">
      <c r="B203" s="74"/>
      <c r="C203" s="46"/>
      <c r="K203" s="70"/>
      <c r="L203" s="70"/>
      <c r="M203" s="70"/>
      <c r="N203" s="70"/>
      <c r="O203" s="230"/>
      <c r="P203" s="72" t="str">
        <f t="shared" si="17"/>
        <v>_</v>
      </c>
      <c r="Q203" s="69" t="str">
        <f t="shared" si="17"/>
        <v>Projected Test Year 1 Ended</v>
      </c>
      <c r="R203" s="73">
        <f t="shared" si="17"/>
        <v>46022</v>
      </c>
      <c r="T203" s="25"/>
      <c r="U203" s="25"/>
    </row>
    <row r="204" spans="1:28" x14ac:dyDescent="0.3">
      <c r="A204" s="75" t="str">
        <f>+A7</f>
        <v>DOCKET NO.: 20240025-EI</v>
      </c>
      <c r="C204" s="46"/>
      <c r="K204" s="46"/>
      <c r="L204" s="46"/>
      <c r="M204" s="46"/>
      <c r="N204" s="46"/>
      <c r="O204" s="231"/>
      <c r="P204" s="72" t="str">
        <f t="shared" si="17"/>
        <v>_</v>
      </c>
      <c r="Q204" s="69" t="str">
        <f t="shared" si="17"/>
        <v>Prior Year Ended</v>
      </c>
      <c r="R204" s="73">
        <f t="shared" si="17"/>
        <v>45657</v>
      </c>
      <c r="T204" s="25"/>
      <c r="U204" s="25"/>
    </row>
    <row r="205" spans="1:28" x14ac:dyDescent="0.3">
      <c r="K205" s="46"/>
      <c r="L205" s="46"/>
      <c r="M205" s="46"/>
      <c r="N205" s="46"/>
      <c r="O205" s="231"/>
      <c r="P205" s="72" t="str">
        <f t="shared" si="17"/>
        <v>_</v>
      </c>
      <c r="Q205" s="69" t="str">
        <f t="shared" si="17"/>
        <v>Historical Year Ended</v>
      </c>
      <c r="R205" s="73">
        <f t="shared" si="17"/>
        <v>45291</v>
      </c>
      <c r="T205" s="25"/>
      <c r="U205" s="25"/>
    </row>
    <row r="206" spans="1:28" x14ac:dyDescent="0.3">
      <c r="K206" s="46"/>
      <c r="L206" s="46"/>
      <c r="M206" s="46"/>
      <c r="N206" s="46"/>
      <c r="O206" s="231"/>
      <c r="P206" s="231"/>
      <c r="Q206" s="231"/>
      <c r="R206" s="231"/>
      <c r="S206" s="231"/>
      <c r="T206" s="25"/>
      <c r="U206" s="25"/>
    </row>
    <row r="207" spans="1:28" x14ac:dyDescent="0.3">
      <c r="K207" s="76"/>
      <c r="L207" s="77"/>
      <c r="M207" s="76" t="s">
        <v>111</v>
      </c>
      <c r="N207" s="77"/>
      <c r="O207" s="232"/>
      <c r="P207" s="63"/>
      <c r="Q207" s="63"/>
      <c r="R207" s="63"/>
      <c r="T207" s="25"/>
      <c r="U207" s="25"/>
    </row>
    <row r="208" spans="1:28" s="5" customFormat="1" x14ac:dyDescent="0.3">
      <c r="A208" s="78"/>
      <c r="B208" s="78"/>
      <c r="C208" s="78"/>
      <c r="D208" s="14"/>
      <c r="E208" s="15"/>
      <c r="F208" s="15"/>
      <c r="G208" s="15"/>
      <c r="H208" s="15"/>
      <c r="I208" s="15"/>
      <c r="J208" s="15"/>
      <c r="K208" s="79"/>
      <c r="L208" s="79"/>
      <c r="M208" s="79"/>
      <c r="N208" s="79"/>
      <c r="O208" s="233"/>
      <c r="P208" s="80"/>
      <c r="Q208" s="81" t="str">
        <f>+Q60</f>
        <v>Witness:  Olivier</v>
      </c>
      <c r="R208" s="80"/>
    </row>
    <row r="209" spans="1:22" s="5" customFormat="1" x14ac:dyDescent="0.3">
      <c r="A209" s="1"/>
      <c r="B209" s="82">
        <v>-1</v>
      </c>
      <c r="C209" s="82"/>
      <c r="D209" s="82"/>
      <c r="E209" s="82"/>
      <c r="F209" s="82"/>
      <c r="G209" s="82"/>
      <c r="H209" s="82"/>
      <c r="I209" s="82"/>
      <c r="J209" s="82"/>
      <c r="K209" s="82">
        <f>+B209-1</f>
        <v>-2</v>
      </c>
      <c r="L209" s="82"/>
      <c r="M209" s="82">
        <f>+K209-1</f>
        <v>-3</v>
      </c>
      <c r="N209" s="82"/>
      <c r="O209" s="82">
        <f>+M209-1</f>
        <v>-4</v>
      </c>
      <c r="P209" s="83"/>
      <c r="Q209" s="83"/>
      <c r="R209" s="83"/>
    </row>
    <row r="210" spans="1:22" s="5" customFormat="1" x14ac:dyDescent="0.3">
      <c r="A210" s="1" t="s">
        <v>112</v>
      </c>
      <c r="B210" s="83"/>
      <c r="C210" s="1"/>
      <c r="K210" s="1" t="s">
        <v>113</v>
      </c>
      <c r="L210" s="1"/>
      <c r="M210" s="1" t="s">
        <v>113</v>
      </c>
      <c r="N210" s="1"/>
      <c r="O210" s="234" t="s">
        <v>114</v>
      </c>
      <c r="P210" s="1"/>
      <c r="Q210" s="1"/>
      <c r="R210" s="1"/>
    </row>
    <row r="211" spans="1:22" s="5" customFormat="1" x14ac:dyDescent="0.3">
      <c r="A211" s="86" t="s">
        <v>115</v>
      </c>
      <c r="B211" s="17" t="s">
        <v>116</v>
      </c>
      <c r="C211" s="17"/>
      <c r="D211" s="14"/>
      <c r="E211" s="15"/>
      <c r="F211" s="15"/>
      <c r="G211" s="15"/>
      <c r="H211" s="15"/>
      <c r="I211" s="15"/>
      <c r="J211" s="15"/>
      <c r="K211" s="17" t="s">
        <v>117</v>
      </c>
      <c r="L211" s="17"/>
      <c r="M211" s="17" t="s">
        <v>114</v>
      </c>
      <c r="N211" s="17"/>
      <c r="O211" s="235" t="s">
        <v>118</v>
      </c>
      <c r="P211" s="17"/>
      <c r="Q211" s="17"/>
      <c r="R211" s="17"/>
    </row>
    <row r="212" spans="1:22" s="5" customFormat="1" x14ac:dyDescent="0.3">
      <c r="A212" s="87">
        <v>1</v>
      </c>
      <c r="B212" s="24" t="s">
        <v>317</v>
      </c>
      <c r="C212" s="23"/>
      <c r="D212" s="24" t="s">
        <v>168</v>
      </c>
      <c r="E212" s="25"/>
      <c r="F212" s="90"/>
      <c r="G212" s="90"/>
      <c r="H212" s="90"/>
      <c r="I212" s="90"/>
      <c r="J212" s="90"/>
      <c r="K212" s="21">
        <f>VLOOKUP($D212,'REG FL  Accum Depr - 2 System P'!$A:$AN,MATCH($D$12,'REG FL  Accum Depr - 2 System P'!$2:$2,0),FALSE)/1000</f>
        <v>9868.3143495443892</v>
      </c>
      <c r="L212" s="40"/>
      <c r="M212" s="21">
        <f>VLOOKUP($D212,'REG FL  Accum Depr - 9 Retail P'!$A:$AN,MATCH($D$12,'REG FL  Accum Depr - 9 Retail P'!$2:$2,0),FALSE)/1000</f>
        <v>6900.3003891467197</v>
      </c>
      <c r="N212" s="96"/>
      <c r="O212" s="279">
        <f>IF(M212=0,0,M212/K212)</f>
        <v>0.69923800000000003</v>
      </c>
      <c r="P212" s="91"/>
      <c r="Q212" s="91"/>
      <c r="R212" s="91"/>
    </row>
    <row r="213" spans="1:22" s="5" customFormat="1" x14ac:dyDescent="0.3">
      <c r="A213" s="87">
        <f t="shared" ref="A213:A245" si="18">A212+1</f>
        <v>2</v>
      </c>
      <c r="B213" s="24" t="s">
        <v>318</v>
      </c>
      <c r="C213" s="23"/>
      <c r="D213" s="24" t="s">
        <v>170</v>
      </c>
      <c r="E213" s="25"/>
      <c r="F213" s="90"/>
      <c r="G213" s="90"/>
      <c r="H213" s="90"/>
      <c r="I213" s="90"/>
      <c r="J213" s="90"/>
      <c r="K213" s="21">
        <f>VLOOKUP($D213,'REG FL  Accum Depr - 2 System P'!$A:$AN,MATCH($D$12,'REG FL  Accum Depr - 2 System P'!$2:$2,0),FALSE)/1000</f>
        <v>32855.486964712705</v>
      </c>
      <c r="L213" s="40"/>
      <c r="M213" s="21">
        <f>VLOOKUP($D213,'REG FL  Accum Depr - 9 Retail P'!$A:$AN,MATCH($D$12,'REG FL  Accum Depr - 9 Retail P'!$2:$2,0),FALSE)/1000</f>
        <v>22973.804994231803</v>
      </c>
      <c r="N213" s="96"/>
      <c r="O213" s="279">
        <f>IF(M213=0,0,M213/K213)</f>
        <v>0.69923800000000058</v>
      </c>
      <c r="P213" s="91"/>
      <c r="Q213" s="91"/>
      <c r="R213" s="91"/>
      <c r="V213" s="25"/>
    </row>
    <row r="214" spans="1:22" s="5" customFormat="1" x14ac:dyDescent="0.3">
      <c r="A214" s="87">
        <f t="shared" si="18"/>
        <v>3</v>
      </c>
      <c r="B214" s="24" t="s">
        <v>319</v>
      </c>
      <c r="C214" s="23"/>
      <c r="D214" s="24" t="s">
        <v>172</v>
      </c>
      <c r="E214" s="25"/>
      <c r="F214" s="25"/>
      <c r="G214" s="25"/>
      <c r="H214" s="25"/>
      <c r="I214" s="25"/>
      <c r="J214" s="25"/>
      <c r="K214" s="21">
        <f>VLOOKUP($D214,'REG FL  Accum Depr - 2 System P'!$A:$AN,MATCH($D$12,'REG FL  Accum Depr - 2 System P'!$2:$2,0),FALSE)/1000</f>
        <v>4925.5785012454398</v>
      </c>
      <c r="L214" s="40"/>
      <c r="M214" s="21">
        <f>VLOOKUP($D214,'REG FL  Accum Depr - 9 Retail P'!$A:$AN,MATCH($D$12,'REG FL  Accum Depr - 9 Retail P'!$2:$2,0),FALSE)/1000</f>
        <v>3444.1516600538598</v>
      </c>
      <c r="N214" s="96"/>
      <c r="O214" s="279">
        <f>IF(M214=0,0,M214/K214)</f>
        <v>0.69923800000000025</v>
      </c>
      <c r="P214" s="100"/>
      <c r="Q214" s="98"/>
      <c r="R214" s="91"/>
      <c r="S214" s="25"/>
    </row>
    <row r="215" spans="1:22" s="5" customFormat="1" x14ac:dyDescent="0.3">
      <c r="A215" s="87">
        <f t="shared" si="18"/>
        <v>4</v>
      </c>
      <c r="B215" s="95" t="s">
        <v>320</v>
      </c>
      <c r="D215" s="27" t="s">
        <v>97</v>
      </c>
      <c r="K215" s="21">
        <f>VLOOKUP($D215,'REG FL  Accum Depr - 2 System P'!$A:$AN,MATCH($D$12,'REG FL  Accum Depr - 2 System P'!$2:$2,0),FALSE)/1000</f>
        <v>2669.6841641434903</v>
      </c>
      <c r="M215" s="21">
        <f>VLOOKUP($D215,'REG FL  Accum Depr - 9 Retail P'!$A:$AN,MATCH($D$12,'REG FL  Accum Depr - 9 Retail P'!$2:$2,0),FALSE)/1000</f>
        <v>2662.0408583815497</v>
      </c>
      <c r="O215" s="279">
        <f>IF(M215=0,0,M215/K215)</f>
        <v>0.99713700000000083</v>
      </c>
      <c r="P215" s="100"/>
      <c r="Q215" s="98"/>
      <c r="R215" s="91"/>
      <c r="S215" s="25"/>
    </row>
    <row r="216" spans="1:22" s="5" customFormat="1" x14ac:dyDescent="0.3">
      <c r="A216" s="87">
        <f>A215+1</f>
        <v>5</v>
      </c>
      <c r="B216" s="224" t="s">
        <v>52</v>
      </c>
      <c r="D216" s="19" t="s">
        <v>53</v>
      </c>
      <c r="E216" s="25"/>
      <c r="F216" s="90"/>
      <c r="G216" s="90"/>
      <c r="H216" s="90"/>
      <c r="I216" s="90"/>
      <c r="J216" s="90"/>
      <c r="K216" s="104">
        <f>SUM(K182:K194)+SUM(K212:K215)</f>
        <v>1070640.2171666306</v>
      </c>
      <c r="L216" s="106"/>
      <c r="M216" s="104">
        <f>SUM(M182:M194)+SUM(M212:M215)</f>
        <v>757290.94370275701</v>
      </c>
      <c r="N216" s="115"/>
      <c r="O216" s="284">
        <f>IF(M216=0,0,M216/K216)</f>
        <v>0.70732532886432287</v>
      </c>
      <c r="P216" s="100"/>
      <c r="Q216" s="98"/>
      <c r="R216" s="91"/>
      <c r="S216" s="25"/>
      <c r="V216" s="25"/>
    </row>
    <row r="217" spans="1:22" s="5" customFormat="1" x14ac:dyDescent="0.3">
      <c r="A217" s="87">
        <f t="shared" si="18"/>
        <v>6</v>
      </c>
      <c r="O217" s="285"/>
      <c r="P217" s="100"/>
      <c r="Q217" s="98"/>
      <c r="R217" s="91"/>
      <c r="S217" s="25"/>
      <c r="V217" s="25"/>
    </row>
    <row r="218" spans="1:22" s="5" customFormat="1" x14ac:dyDescent="0.3">
      <c r="A218" s="87">
        <f t="shared" si="18"/>
        <v>7</v>
      </c>
      <c r="B218" s="42" t="s">
        <v>321</v>
      </c>
      <c r="C218" s="89"/>
      <c r="K218" s="89"/>
      <c r="L218" s="91"/>
      <c r="M218" s="91"/>
      <c r="N218" s="91"/>
      <c r="O218" s="278"/>
      <c r="P218" s="100"/>
      <c r="Q218" s="98"/>
      <c r="R218" s="91"/>
      <c r="S218" s="25"/>
      <c r="V218" s="25"/>
    </row>
    <row r="219" spans="1:22" s="5" customFormat="1" x14ac:dyDescent="0.3">
      <c r="A219" s="87">
        <f t="shared" si="18"/>
        <v>8</v>
      </c>
      <c r="B219" s="26" t="s">
        <v>178</v>
      </c>
      <c r="C219" s="23"/>
      <c r="D219" s="19" t="s">
        <v>179</v>
      </c>
      <c r="E219" s="25"/>
      <c r="F219" s="90"/>
      <c r="G219" s="90"/>
      <c r="H219" s="90"/>
      <c r="I219" s="90"/>
      <c r="J219" s="90"/>
      <c r="K219" s="21">
        <f>VLOOKUP($D219,'REG FL  Accum Depr - 2 System P'!$A:$AN,MATCH($D$12,'REG FL  Accum Depr - 2 System P'!$2:$2,0),FALSE)/1000</f>
        <v>9187.2076906899783</v>
      </c>
      <c r="L219" s="40"/>
      <c r="M219" s="21">
        <f>VLOOKUP($D219,'REG FL  Accum Depr - 9 Retail P'!$A:$AN,MATCH($D$12,'REG FL  Accum Depr - 9 Retail P'!$2:$2,0),FALSE)/1000</f>
        <v>9187.2076906899783</v>
      </c>
      <c r="N219" s="96"/>
      <c r="O219" s="279">
        <f t="shared" ref="O219:O242" si="19">IF(M219=0,0,M219/K219)</f>
        <v>1</v>
      </c>
      <c r="P219" s="100"/>
      <c r="Q219" s="98"/>
      <c r="R219" s="91"/>
      <c r="S219" s="25"/>
      <c r="V219" s="25"/>
    </row>
    <row r="220" spans="1:22" s="5" customFormat="1" x14ac:dyDescent="0.3">
      <c r="A220" s="87">
        <f t="shared" si="18"/>
        <v>9</v>
      </c>
      <c r="B220" s="26" t="s">
        <v>180</v>
      </c>
      <c r="C220" s="23"/>
      <c r="D220" s="19" t="s">
        <v>181</v>
      </c>
      <c r="E220" s="25"/>
      <c r="F220" s="90"/>
      <c r="G220" s="90"/>
      <c r="H220" s="90"/>
      <c r="I220" s="90"/>
      <c r="J220" s="90"/>
      <c r="K220" s="21">
        <f>VLOOKUP($D220,'REG FL  Accum Depr - 2 System P'!$A:$AN,MATCH($D$12,'REG FL  Accum Depr - 2 System P'!$2:$2,0),FALSE)/1000</f>
        <v>41002.180358472397</v>
      </c>
      <c r="L220" s="40"/>
      <c r="M220" s="21">
        <f>VLOOKUP($D220,'REG FL  Accum Depr - 9 Retail P'!$A:$AN,MATCH($D$12,'REG FL  Accum Depr - 9 Retail P'!$2:$2,0),FALSE)/1000</f>
        <v>41002.180358472397</v>
      </c>
      <c r="N220" s="96"/>
      <c r="O220" s="279">
        <f t="shared" si="19"/>
        <v>1</v>
      </c>
      <c r="P220" s="100"/>
      <c r="Q220" s="98"/>
      <c r="R220" s="91"/>
      <c r="S220" s="25"/>
      <c r="V220" s="25"/>
    </row>
    <row r="221" spans="1:22" s="5" customFormat="1" x14ac:dyDescent="0.3">
      <c r="A221" s="87">
        <f t="shared" si="18"/>
        <v>10</v>
      </c>
      <c r="B221" s="26" t="s">
        <v>182</v>
      </c>
      <c r="C221" s="23"/>
      <c r="D221" s="19" t="s">
        <v>183</v>
      </c>
      <c r="E221" s="25"/>
      <c r="F221" s="90"/>
      <c r="G221" s="90"/>
      <c r="H221" s="90"/>
      <c r="I221" s="90"/>
      <c r="J221" s="90"/>
      <c r="K221" s="21">
        <f>VLOOKUP($D221,'REG FL  Accum Depr - 2 System P'!$A:$AN,MATCH($D$12,'REG FL  Accum Depr - 2 System P'!$2:$2,0),FALSE)/1000</f>
        <v>96396.5875317303</v>
      </c>
      <c r="L221" s="40"/>
      <c r="M221" s="21">
        <f>VLOOKUP($D221,'REG FL  Accum Depr - 9 Retail P'!$A:$AN,MATCH($D$12,'REG FL  Accum Depr - 9 Retail P'!$2:$2,0),FALSE)/1000</f>
        <v>96396.5875317303</v>
      </c>
      <c r="N221" s="96"/>
      <c r="O221" s="279">
        <f t="shared" si="19"/>
        <v>1</v>
      </c>
      <c r="P221" s="100"/>
      <c r="Q221" s="98"/>
      <c r="R221" s="91"/>
      <c r="S221" s="25"/>
      <c r="V221" s="25"/>
    </row>
    <row r="222" spans="1:22" s="5" customFormat="1" x14ac:dyDescent="0.3">
      <c r="A222" s="87">
        <f t="shared" si="18"/>
        <v>11</v>
      </c>
      <c r="B222" s="26" t="s">
        <v>184</v>
      </c>
      <c r="C222" s="23"/>
      <c r="D222" s="19" t="s">
        <v>322</v>
      </c>
      <c r="E222" s="25"/>
      <c r="F222" s="90"/>
      <c r="G222" s="90"/>
      <c r="H222" s="90"/>
      <c r="I222" s="90"/>
      <c r="J222" s="90"/>
      <c r="K222" s="21">
        <f>VLOOKUP($D222,'REG FL  Accum Depr - 2 System P'!$A:$AN,MATCH($D$12,'REG FL  Accum Depr - 2 System P'!$2:$2,0),FALSE)/1000</f>
        <v>1875.8931193152898</v>
      </c>
      <c r="L222" s="40"/>
      <c r="M222" s="21">
        <f>VLOOKUP($D222,'REG FL  Accum Depr - 9 Retail P'!$A:$AN,MATCH($D$12,'REG FL  Accum Depr - 9 Retail P'!$2:$2,0),FALSE)/1000</f>
        <v>1875.8931193152898</v>
      </c>
      <c r="N222" s="96"/>
      <c r="O222" s="279">
        <f t="shared" si="19"/>
        <v>1</v>
      </c>
      <c r="P222" s="100"/>
      <c r="Q222" s="98"/>
      <c r="R222" s="91"/>
      <c r="S222" s="25"/>
      <c r="V222" s="25"/>
    </row>
    <row r="223" spans="1:22" x14ac:dyDescent="0.3">
      <c r="A223" s="87">
        <f t="shared" si="18"/>
        <v>12</v>
      </c>
      <c r="B223" s="26" t="s">
        <v>186</v>
      </c>
      <c r="C223" s="23"/>
      <c r="D223" s="19" t="s">
        <v>187</v>
      </c>
      <c r="F223" s="90"/>
      <c r="G223" s="300" t="s">
        <v>323</v>
      </c>
      <c r="H223" s="90"/>
      <c r="I223" s="90"/>
      <c r="J223" s="90"/>
      <c r="K223" s="21">
        <f>VLOOKUP($D223,'REG FL  Accum Depr - 2 System P'!$A:$AN,MATCH($D$12,'REG FL  Accum Depr - 2 System P'!$2:$2,0),FALSE)/1000+VLOOKUP($G223,'REG FL  Accum Depr - 2 System P'!$A:$AN,MATCH($D$12,'REG FL  Accum Depr - 2 System P'!$2:$2,0),FALSE)/1000</f>
        <v>16120.21463100001</v>
      </c>
      <c r="L223" s="40"/>
      <c r="M223" s="21">
        <f>VLOOKUP($D223,'REG FL  Accum Depr - 9 Retail P'!$A:$AN,MATCH($D$12,'REG FL  Accum Depr - 9 Retail P'!$2:$2,0),FALSE)/1000+VLOOKUP($G223,'REG FL  Accum Depr - 9 Retail P'!$A:$AN,MATCH($D$12,'REG FL  Accum Depr - 9 Retail P'!$2:$2,0),FALSE)/1000</f>
        <v>16120.21463100001</v>
      </c>
      <c r="N223" s="96"/>
      <c r="O223" s="279">
        <f t="shared" si="19"/>
        <v>1</v>
      </c>
      <c r="P223" s="100"/>
      <c r="Q223" s="98"/>
      <c r="R223" s="91"/>
      <c r="T223" s="25"/>
      <c r="U223" s="25"/>
    </row>
    <row r="224" spans="1:22" x14ac:dyDescent="0.3">
      <c r="A224" s="87">
        <f t="shared" si="18"/>
        <v>13</v>
      </c>
      <c r="B224" s="26" t="s">
        <v>189</v>
      </c>
      <c r="C224" s="23"/>
      <c r="D224" s="19" t="s">
        <v>190</v>
      </c>
      <c r="F224" s="90"/>
      <c r="G224" s="90"/>
      <c r="H224" s="90"/>
      <c r="I224" s="90"/>
      <c r="J224" s="90"/>
      <c r="K224" s="21">
        <f>VLOOKUP($D224,'REG FL  Accum Depr - 2 System P'!$A:$AN,MATCH($D$12,'REG FL  Accum Depr - 2 System P'!$2:$2,0),FALSE)/1000</f>
        <v>351570.22115070897</v>
      </c>
      <c r="L224" s="40"/>
      <c r="M224" s="21">
        <f>VLOOKUP($D224,'REG FL  Accum Depr - 9 Retail P'!$A:$AN,MATCH($D$12,'REG FL  Accum Depr - 9 Retail P'!$2:$2,0),FALSE)/1000</f>
        <v>351570.22115070897</v>
      </c>
      <c r="N224" s="96"/>
      <c r="O224" s="279">
        <f t="shared" si="19"/>
        <v>1</v>
      </c>
      <c r="P224" s="100"/>
      <c r="Q224" s="98"/>
      <c r="R224" s="91"/>
      <c r="T224" s="25"/>
      <c r="U224" s="25"/>
    </row>
    <row r="225" spans="1:21" x14ac:dyDescent="0.3">
      <c r="A225" s="87">
        <f t="shared" si="18"/>
        <v>14</v>
      </c>
      <c r="B225" s="26" t="s">
        <v>191</v>
      </c>
      <c r="C225" s="23"/>
      <c r="D225" s="19" t="s">
        <v>192</v>
      </c>
      <c r="F225" s="90"/>
      <c r="G225" s="90"/>
      <c r="H225" s="90"/>
      <c r="I225" s="90"/>
      <c r="J225" s="90"/>
      <c r="K225" s="21">
        <f>VLOOKUP($D225,'REG FL  Accum Depr - 2 System P'!$A:$AN,MATCH($D$12,'REG FL  Accum Depr - 2 System P'!$2:$2,0),FALSE)/1000</f>
        <v>129186.666467545</v>
      </c>
      <c r="L225" s="40"/>
      <c r="M225" s="21">
        <f>VLOOKUP($D225,'REG FL  Accum Depr - 9 Retail P'!$A:$AN,MATCH($D$12,'REG FL  Accum Depr - 9 Retail P'!$2:$2,0),FALSE)/1000</f>
        <v>129186.666467545</v>
      </c>
      <c r="N225" s="96"/>
      <c r="O225" s="279">
        <f t="shared" si="19"/>
        <v>1</v>
      </c>
      <c r="P225" s="109"/>
      <c r="Q225" s="98"/>
      <c r="R225" s="91"/>
      <c r="T225" s="25"/>
      <c r="U225" s="25"/>
    </row>
    <row r="226" spans="1:21" x14ac:dyDescent="0.3">
      <c r="A226" s="87">
        <f t="shared" si="18"/>
        <v>15</v>
      </c>
      <c r="B226" s="26" t="s">
        <v>193</v>
      </c>
      <c r="C226" s="23"/>
      <c r="D226" s="19" t="s">
        <v>194</v>
      </c>
      <c r="F226" s="90"/>
      <c r="G226" s="90"/>
      <c r="H226" s="90"/>
      <c r="I226" s="90"/>
      <c r="J226" s="90"/>
      <c r="K226" s="21">
        <f>VLOOKUP($D226,'REG FL  Accum Depr - 2 System P'!$A:$AN,MATCH($D$12,'REG FL  Accum Depr - 2 System P'!$2:$2,0),FALSE)/1000</f>
        <v>44817.092689233104</v>
      </c>
      <c r="L226" s="40"/>
      <c r="M226" s="21">
        <f>VLOOKUP($D226,'REG FL  Accum Depr - 9 Retail P'!$A:$AN,MATCH($D$12,'REG FL  Accum Depr - 9 Retail P'!$2:$2,0),FALSE)/1000</f>
        <v>44817.092689233104</v>
      </c>
      <c r="N226" s="96"/>
      <c r="O226" s="279">
        <f t="shared" si="19"/>
        <v>1</v>
      </c>
      <c r="P226" s="100"/>
      <c r="Q226" s="98"/>
      <c r="R226" s="91"/>
      <c r="T226" s="25"/>
      <c r="U226" s="25"/>
    </row>
    <row r="227" spans="1:21" x14ac:dyDescent="0.3">
      <c r="A227" s="87">
        <f t="shared" si="18"/>
        <v>16</v>
      </c>
      <c r="B227" s="26" t="s">
        <v>195</v>
      </c>
      <c r="C227" s="23"/>
      <c r="D227" s="19" t="s">
        <v>196</v>
      </c>
      <c r="F227" s="90"/>
      <c r="G227" s="90"/>
      <c r="H227" s="90"/>
      <c r="I227" s="90"/>
      <c r="J227" s="90"/>
      <c r="K227" s="21">
        <f>VLOOKUP($D227,'REG FL  Accum Depr - 2 System P'!$A:$AN,MATCH($D$12,'REG FL  Accum Depr - 2 System P'!$2:$2,0),FALSE)/1000</f>
        <v>168067.252429446</v>
      </c>
      <c r="L227" s="40"/>
      <c r="M227" s="21">
        <f>VLOOKUP($D227,'REG FL  Accum Depr - 9 Retail P'!$A:$AN,MATCH($D$12,'REG FL  Accum Depr - 9 Retail P'!$2:$2,0),FALSE)/1000</f>
        <v>168067.252429446</v>
      </c>
      <c r="N227" s="96"/>
      <c r="O227" s="279">
        <f t="shared" si="19"/>
        <v>1</v>
      </c>
      <c r="P227" s="109"/>
      <c r="Q227" s="98"/>
      <c r="R227" s="91"/>
      <c r="T227" s="25"/>
      <c r="U227" s="25"/>
    </row>
    <row r="228" spans="1:21" x14ac:dyDescent="0.3">
      <c r="A228" s="87">
        <f t="shared" si="18"/>
        <v>17</v>
      </c>
      <c r="B228" s="26" t="s">
        <v>197</v>
      </c>
      <c r="C228" s="23"/>
      <c r="D228" s="19" t="s">
        <v>198</v>
      </c>
      <c r="F228" s="90"/>
      <c r="G228" s="90"/>
      <c r="H228" s="90"/>
      <c r="I228" s="90"/>
      <c r="J228" s="90"/>
      <c r="K228" s="21">
        <f>VLOOKUP($D228,'REG FL  Accum Depr - 2 System P'!$A:$AN,MATCH($D$12,'REG FL  Accum Depr - 2 System P'!$2:$2,0),FALSE)/1000</f>
        <v>75508.475729171507</v>
      </c>
      <c r="L228" s="40"/>
      <c r="M228" s="21">
        <f>VLOOKUP($D228,'REG FL  Accum Depr - 9 Retail P'!$A:$AN,MATCH($D$12,'REG FL  Accum Depr - 9 Retail P'!$2:$2,0),FALSE)/1000</f>
        <v>75508.475729171507</v>
      </c>
      <c r="N228" s="96"/>
      <c r="O228" s="279">
        <f t="shared" si="19"/>
        <v>1</v>
      </c>
      <c r="P228" s="109"/>
      <c r="Q228" s="98"/>
      <c r="R228" s="91"/>
      <c r="T228" s="25"/>
      <c r="U228" s="25"/>
    </row>
    <row r="229" spans="1:21" x14ac:dyDescent="0.3">
      <c r="A229" s="87">
        <f t="shared" si="18"/>
        <v>18</v>
      </c>
      <c r="B229" s="26" t="s">
        <v>199</v>
      </c>
      <c r="C229" s="23"/>
      <c r="D229" s="19" t="s">
        <v>200</v>
      </c>
      <c r="F229" s="90"/>
      <c r="G229" s="90"/>
      <c r="H229" s="90"/>
      <c r="I229" s="90"/>
      <c r="J229" s="90"/>
      <c r="K229" s="21">
        <f>VLOOKUP($D229,'REG FL  Accum Depr - 2 System P'!$A:$AN,MATCH($D$12,'REG FL  Accum Depr - 2 System P'!$2:$2,0),FALSE)/1000</f>
        <v>1567.9359594157002</v>
      </c>
      <c r="L229" s="40"/>
      <c r="M229" s="21">
        <f>VLOOKUP($D229,'REG FL  Accum Depr - 9 Retail P'!$A:$AN,MATCH($D$12,'REG FL  Accum Depr - 9 Retail P'!$2:$2,0),FALSE)/1000</f>
        <v>1567.9359594157002</v>
      </c>
      <c r="N229" s="96"/>
      <c r="O229" s="279">
        <f t="shared" si="19"/>
        <v>1</v>
      </c>
      <c r="P229" s="100"/>
      <c r="Q229" s="98"/>
      <c r="R229" s="5"/>
      <c r="T229" s="25"/>
      <c r="U229" s="25"/>
    </row>
    <row r="230" spans="1:21" x14ac:dyDescent="0.3">
      <c r="A230" s="87">
        <f t="shared" si="18"/>
        <v>19</v>
      </c>
      <c r="B230" s="26" t="s">
        <v>201</v>
      </c>
      <c r="C230" s="23"/>
      <c r="D230" s="19" t="s">
        <v>202</v>
      </c>
      <c r="F230" s="90"/>
      <c r="G230" s="90"/>
      <c r="H230" s="90"/>
      <c r="I230" s="90"/>
      <c r="J230" s="90"/>
      <c r="K230" s="21">
        <f>VLOOKUP($D230,'REG FL  Accum Depr - 2 System P'!$A:$AN,MATCH($D$12,'REG FL  Accum Depr - 2 System P'!$2:$2,0),FALSE)/1000</f>
        <v>84412.071043459291</v>
      </c>
      <c r="L230" s="40"/>
      <c r="M230" s="21">
        <f>VLOOKUP($D230,'REG FL  Accum Depr - 9 Retail P'!$A:$AN,MATCH($D$12,'REG FL  Accum Depr - 9 Retail P'!$2:$2,0),FALSE)/1000</f>
        <v>84412.071043459291</v>
      </c>
      <c r="N230" s="96"/>
      <c r="O230" s="279">
        <f t="shared" si="19"/>
        <v>1</v>
      </c>
      <c r="P230" s="110"/>
      <c r="Q230" s="98"/>
      <c r="R230" s="94"/>
      <c r="T230" s="25"/>
      <c r="U230" s="25"/>
    </row>
    <row r="231" spans="1:21" x14ac:dyDescent="0.3">
      <c r="A231" s="87">
        <f t="shared" si="18"/>
        <v>20</v>
      </c>
      <c r="B231" s="26" t="s">
        <v>203</v>
      </c>
      <c r="C231" s="23"/>
      <c r="D231" s="19" t="s">
        <v>204</v>
      </c>
      <c r="F231" s="90"/>
      <c r="G231" s="90"/>
      <c r="H231" s="90"/>
      <c r="I231" s="90"/>
      <c r="J231" s="90"/>
      <c r="K231" s="21">
        <f>VLOOKUP($D231,'REG FL  Accum Depr - 2 System P'!$A:$AN,MATCH($D$12,'REG FL  Accum Depr - 2 System P'!$2:$2,0),FALSE)/1000</f>
        <v>0</v>
      </c>
      <c r="L231" s="40"/>
      <c r="M231" s="21">
        <f>VLOOKUP($D231,'REG FL  Accum Depr - 9 Retail P'!$A:$AN,MATCH($D$12,'REG FL  Accum Depr - 9 Retail P'!$2:$2,0),FALSE)/1000</f>
        <v>0</v>
      </c>
      <c r="N231" s="96"/>
      <c r="O231" s="279">
        <f t="shared" si="19"/>
        <v>0</v>
      </c>
      <c r="P231" s="109"/>
      <c r="Q231" s="98"/>
      <c r="T231" s="25"/>
      <c r="U231" s="25"/>
    </row>
    <row r="232" spans="1:21" x14ac:dyDescent="0.3">
      <c r="A232" s="87">
        <f t="shared" si="18"/>
        <v>21</v>
      </c>
      <c r="B232" s="26" t="s">
        <v>205</v>
      </c>
      <c r="C232" s="23"/>
      <c r="D232" s="19" t="s">
        <v>206</v>
      </c>
      <c r="F232" s="90"/>
      <c r="G232" s="90"/>
      <c r="H232" s="90"/>
      <c r="I232" s="90"/>
      <c r="J232" s="90"/>
      <c r="K232" s="21">
        <f>VLOOKUP($D232,'REG FL  Accum Depr - 2 System P'!$A:$AN,MATCH($D$12,'REG FL  Accum Depr - 2 System P'!$2:$2,0),FALSE)/1000</f>
        <v>271583.95228333998</v>
      </c>
      <c r="L232" s="40"/>
      <c r="M232" s="21">
        <f>VLOOKUP($D232,'REG FL  Accum Depr - 9 Retail P'!$A:$AN,MATCH($D$12,'REG FL  Accum Depr - 9 Retail P'!$2:$2,0),FALSE)/1000</f>
        <v>271583.95228333998</v>
      </c>
      <c r="N232" s="96"/>
      <c r="O232" s="279">
        <f t="shared" si="19"/>
        <v>1</v>
      </c>
      <c r="P232" s="97"/>
      <c r="Q232" s="98"/>
      <c r="T232" s="25"/>
      <c r="U232" s="25"/>
    </row>
    <row r="233" spans="1:21" x14ac:dyDescent="0.3">
      <c r="A233" s="87">
        <f t="shared" si="18"/>
        <v>22</v>
      </c>
      <c r="B233" s="26" t="s">
        <v>207</v>
      </c>
      <c r="C233" s="23"/>
      <c r="D233" s="19" t="s">
        <v>208</v>
      </c>
      <c r="F233" s="90"/>
      <c r="G233" s="90"/>
      <c r="H233" s="90"/>
      <c r="I233" s="90"/>
      <c r="J233" s="90"/>
      <c r="K233" s="21">
        <f>VLOOKUP($D233,'REG FL  Accum Depr - 2 System P'!$A:$AN,MATCH($D$12,'REG FL  Accum Depr - 2 System P'!$2:$2,0),FALSE)/1000</f>
        <v>159501.686261644</v>
      </c>
      <c r="L233" s="40"/>
      <c r="M233" s="21">
        <f>VLOOKUP($D233,'REG FL  Accum Depr - 9 Retail P'!$A:$AN,MATCH($D$12,'REG FL  Accum Depr - 9 Retail P'!$2:$2,0),FALSE)/1000</f>
        <v>159501.686261644</v>
      </c>
      <c r="N233" s="96"/>
      <c r="O233" s="279">
        <f t="shared" si="19"/>
        <v>1</v>
      </c>
      <c r="P233" s="97"/>
      <c r="Q233" s="98"/>
      <c r="T233" s="25"/>
      <c r="U233" s="25"/>
    </row>
    <row r="234" spans="1:21" x14ac:dyDescent="0.3">
      <c r="A234" s="87">
        <f t="shared" si="18"/>
        <v>23</v>
      </c>
      <c r="B234" s="26" t="s">
        <v>209</v>
      </c>
      <c r="C234" s="23"/>
      <c r="D234" s="19" t="s">
        <v>210</v>
      </c>
      <c r="F234" s="90"/>
      <c r="G234" s="90"/>
      <c r="H234" s="90"/>
      <c r="I234" s="90"/>
      <c r="J234" s="90"/>
      <c r="K234" s="21">
        <f>VLOOKUP($D234,'REG FL  Accum Depr - 2 System P'!$A:$AN,MATCH($D$12,'REG FL  Accum Depr - 2 System P'!$2:$2,0),FALSE)/1000</f>
        <v>316391.322110473</v>
      </c>
      <c r="L234" s="40"/>
      <c r="M234" s="21">
        <f>VLOOKUP($D234,'REG FL  Accum Depr - 9 Retail P'!$A:$AN,MATCH($D$12,'REG FL  Accum Depr - 9 Retail P'!$2:$2,0),FALSE)/1000</f>
        <v>316391.322110473</v>
      </c>
      <c r="N234" s="96"/>
      <c r="O234" s="279">
        <f t="shared" si="19"/>
        <v>1</v>
      </c>
      <c r="P234" s="109"/>
      <c r="Q234" s="98"/>
      <c r="T234" s="25"/>
      <c r="U234" s="25"/>
    </row>
    <row r="235" spans="1:21" x14ac:dyDescent="0.3">
      <c r="A235" s="87">
        <f t="shared" si="18"/>
        <v>24</v>
      </c>
      <c r="B235" s="26" t="s">
        <v>211</v>
      </c>
      <c r="C235" s="23"/>
      <c r="D235" s="19" t="s">
        <v>212</v>
      </c>
      <c r="F235" s="90"/>
      <c r="G235" s="90"/>
      <c r="H235" s="90"/>
      <c r="I235" s="90"/>
      <c r="J235" s="90"/>
      <c r="K235" s="21">
        <f>VLOOKUP($D235,'REG FL  Accum Depr - 2 System P'!$A:$AN,MATCH($D$12,'REG FL  Accum Depr - 2 System P'!$2:$2,0),FALSE)/1000</f>
        <v>-4345.3452609362794</v>
      </c>
      <c r="L235" s="40"/>
      <c r="M235" s="21">
        <f>VLOOKUP($D235,'REG FL  Accum Depr - 9 Retail P'!$A:$AN,MATCH($D$12,'REG FL  Accum Depr - 9 Retail P'!$2:$2,0),FALSE)/1000</f>
        <v>-4345.3452609362794</v>
      </c>
      <c r="N235" s="96"/>
      <c r="O235" s="279">
        <f t="shared" si="19"/>
        <v>1</v>
      </c>
      <c r="P235" s="100"/>
      <c r="Q235" s="98"/>
      <c r="T235" s="25"/>
      <c r="U235" s="25"/>
    </row>
    <row r="236" spans="1:21" x14ac:dyDescent="0.3">
      <c r="A236" s="87">
        <f t="shared" si="18"/>
        <v>25</v>
      </c>
      <c r="B236" s="26" t="s">
        <v>213</v>
      </c>
      <c r="C236" s="23"/>
      <c r="D236" s="19" t="s">
        <v>214</v>
      </c>
      <c r="F236" s="90"/>
      <c r="G236" s="90"/>
      <c r="H236" s="90"/>
      <c r="I236" s="90"/>
      <c r="J236" s="90"/>
      <c r="K236" s="21">
        <f>VLOOKUP($D236,'REG FL  Accum Depr - 2 System P'!$A:$AN,MATCH($D$12,'REG FL  Accum Depr - 2 System P'!$2:$2,0),FALSE)/1000</f>
        <v>238109.48116848498</v>
      </c>
      <c r="L236" s="40"/>
      <c r="M236" s="21">
        <f>VLOOKUP($D236,'REG FL  Accum Depr - 9 Retail P'!$A:$AN,MATCH($D$12,'REG FL  Accum Depr - 9 Retail P'!$2:$2,0),FALSE)/1000</f>
        <v>238109.48116848498</v>
      </c>
      <c r="N236" s="96"/>
      <c r="O236" s="279">
        <f t="shared" si="19"/>
        <v>1</v>
      </c>
      <c r="P236" s="100"/>
      <c r="Q236" s="98"/>
      <c r="T236" s="25"/>
      <c r="U236" s="25"/>
    </row>
    <row r="237" spans="1:21" x14ac:dyDescent="0.3">
      <c r="A237" s="87">
        <f t="shared" si="18"/>
        <v>26</v>
      </c>
      <c r="B237" s="26" t="s">
        <v>215</v>
      </c>
      <c r="C237" s="23"/>
      <c r="D237" s="19" t="s">
        <v>216</v>
      </c>
      <c r="F237" s="90"/>
      <c r="G237" s="90"/>
      <c r="H237" s="90"/>
      <c r="I237" s="90"/>
      <c r="J237" s="90"/>
      <c r="K237" s="21">
        <f>VLOOKUP($D237,'REG FL  Accum Depr - 2 System P'!$A:$AN,MATCH($D$12,'REG FL  Accum Depr - 2 System P'!$2:$2,0),FALSE)/1000</f>
        <v>184766.90191678301</v>
      </c>
      <c r="L237" s="40"/>
      <c r="M237" s="21">
        <f>VLOOKUP($D237,'REG FL  Accum Depr - 9 Retail P'!$A:$AN,MATCH($D$12,'REG FL  Accum Depr - 9 Retail P'!$2:$2,0),FALSE)/1000</f>
        <v>184766.90191678301</v>
      </c>
      <c r="N237" s="96"/>
      <c r="O237" s="279">
        <f t="shared" si="19"/>
        <v>1</v>
      </c>
      <c r="P237" s="100"/>
      <c r="Q237" s="98"/>
      <c r="T237" s="25"/>
      <c r="U237" s="25"/>
    </row>
    <row r="238" spans="1:21" x14ac:dyDescent="0.3">
      <c r="A238" s="87">
        <f t="shared" si="18"/>
        <v>27</v>
      </c>
      <c r="B238" s="117" t="s">
        <v>217</v>
      </c>
      <c r="C238" s="23"/>
      <c r="D238" s="19"/>
      <c r="F238" s="90"/>
      <c r="G238" s="90"/>
      <c r="H238" s="90"/>
      <c r="I238" s="90"/>
      <c r="J238" s="90"/>
      <c r="K238" s="21">
        <v>0</v>
      </c>
      <c r="L238" s="40"/>
      <c r="M238" s="21">
        <v>0</v>
      </c>
      <c r="N238" s="96"/>
      <c r="O238" s="279">
        <f t="shared" ref="O238" si="20">IF(M238=0,0,M238/K238)</f>
        <v>0</v>
      </c>
      <c r="P238" s="100"/>
      <c r="Q238" s="98"/>
      <c r="T238" s="25"/>
      <c r="U238" s="25"/>
    </row>
    <row r="239" spans="1:21" x14ac:dyDescent="0.3">
      <c r="A239" s="87">
        <f t="shared" si="18"/>
        <v>28</v>
      </c>
      <c r="B239" s="26" t="s">
        <v>219</v>
      </c>
      <c r="C239" s="23"/>
      <c r="D239" s="19" t="s">
        <v>220</v>
      </c>
      <c r="F239" s="90"/>
      <c r="G239" s="90"/>
      <c r="H239" s="90"/>
      <c r="I239" s="90"/>
      <c r="J239" s="90"/>
      <c r="K239" s="21">
        <f>VLOOKUP($D239,'REG FL  Accum Depr - 2 System P'!$A:$AN,MATCH($D$12,'REG FL  Accum Depr - 2 System P'!$2:$2,0),FALSE)/1000</f>
        <v>9570.1697064009204</v>
      </c>
      <c r="L239" s="40"/>
      <c r="M239" s="21">
        <f>VLOOKUP($D239,'REG FL  Accum Depr - 9 Retail P'!$A:$AN,MATCH($D$12,'REG FL  Accum Depr - 9 Retail P'!$2:$2,0),FALSE)/1000</f>
        <v>9570.1697064009204</v>
      </c>
      <c r="N239" s="96"/>
      <c r="O239" s="279">
        <f t="shared" si="19"/>
        <v>1</v>
      </c>
      <c r="P239" s="100"/>
      <c r="Q239" s="98"/>
      <c r="T239" s="25"/>
      <c r="U239" s="25"/>
    </row>
    <row r="240" spans="1:21" x14ac:dyDescent="0.3">
      <c r="A240" s="87">
        <f t="shared" si="18"/>
        <v>29</v>
      </c>
      <c r="B240" s="26" t="s">
        <v>221</v>
      </c>
      <c r="C240" s="23"/>
      <c r="D240" s="19" t="s">
        <v>222</v>
      </c>
      <c r="F240" s="90"/>
      <c r="G240" s="90"/>
      <c r="H240" s="90"/>
      <c r="I240" s="90"/>
      <c r="J240" s="90"/>
      <c r="K240" s="21">
        <f>VLOOKUP($D240,'REG FL  Accum Depr - 2 System P'!$A:$AN,MATCH($D$12,'REG FL  Accum Depr - 2 System P'!$2:$2,0),FALSE)/1000</f>
        <v>0</v>
      </c>
      <c r="L240" s="40"/>
      <c r="M240" s="21">
        <f>VLOOKUP($D240,'REG FL  Accum Depr - 9 Retail P'!$A:$AN,MATCH($D$12,'REG FL  Accum Depr - 9 Retail P'!$2:$2,0),FALSE)/1000</f>
        <v>0</v>
      </c>
      <c r="N240" s="96"/>
      <c r="O240" s="279">
        <f t="shared" si="19"/>
        <v>0</v>
      </c>
      <c r="P240" s="100"/>
      <c r="Q240" s="98"/>
      <c r="T240" s="25"/>
      <c r="U240" s="25"/>
    </row>
    <row r="241" spans="1:28" x14ac:dyDescent="0.3">
      <c r="A241" s="87">
        <f t="shared" si="18"/>
        <v>30</v>
      </c>
      <c r="B241" s="26" t="s">
        <v>223</v>
      </c>
      <c r="C241" s="23"/>
      <c r="D241" s="19" t="s">
        <v>224</v>
      </c>
      <c r="F241" s="90"/>
      <c r="G241" s="90"/>
      <c r="H241" s="90"/>
      <c r="I241" s="90"/>
      <c r="J241" s="90"/>
      <c r="K241" s="111">
        <f>VLOOKUP($D241,'REG FL  Accum Depr - 2 System P'!$A:$AN,MATCH($D$12,'REG FL  Accum Depr - 2 System P'!$2:$2,0),FALSE)/1000</f>
        <v>241676.553380809</v>
      </c>
      <c r="L241" s="122"/>
      <c r="M241" s="111">
        <f>VLOOKUP($D241,'REG FL  Accum Depr - 9 Retail P'!$A:$AN,MATCH($D$12,'REG FL  Accum Depr - 9 Retail P'!$2:$2,0),FALSE)/1000</f>
        <v>241676.553380809</v>
      </c>
      <c r="N241" s="123"/>
      <c r="O241" s="280">
        <f t="shared" si="19"/>
        <v>1</v>
      </c>
      <c r="P241" s="100"/>
      <c r="Q241" s="98"/>
      <c r="T241" s="25"/>
      <c r="U241" s="25"/>
    </row>
    <row r="242" spans="1:28" x14ac:dyDescent="0.3">
      <c r="A242" s="87">
        <f t="shared" si="18"/>
        <v>31</v>
      </c>
      <c r="B242" s="44" t="s">
        <v>324</v>
      </c>
      <c r="C242" s="26"/>
      <c r="D242" s="25" t="s">
        <v>55</v>
      </c>
      <c r="F242" s="90"/>
      <c r="G242" s="90"/>
      <c r="H242" s="90"/>
      <c r="I242" s="90"/>
      <c r="J242" s="90"/>
      <c r="K242" s="107">
        <f>SUM(K219:K241)</f>
        <v>2436966.5203671861</v>
      </c>
      <c r="L242" s="23"/>
      <c r="M242" s="107">
        <f>SUM(M219:M241)</f>
        <v>2436966.5203671861</v>
      </c>
      <c r="N242" s="96"/>
      <c r="O242" s="279">
        <f t="shared" si="19"/>
        <v>1</v>
      </c>
      <c r="P242" s="100"/>
      <c r="Q242" s="98"/>
      <c r="T242" s="25"/>
      <c r="U242" s="25"/>
    </row>
    <row r="243" spans="1:28" x14ac:dyDescent="0.3">
      <c r="A243" s="87">
        <f>A242+1</f>
        <v>32</v>
      </c>
      <c r="B243" s="29"/>
      <c r="C243" s="26"/>
      <c r="F243" s="90"/>
      <c r="G243" s="90"/>
      <c r="H243" s="90"/>
      <c r="I243" s="90"/>
      <c r="J243" s="90"/>
      <c r="K243" s="107"/>
      <c r="L243" s="23"/>
      <c r="M243" s="107"/>
      <c r="N243" s="96"/>
      <c r="O243" s="237"/>
      <c r="P243" s="100"/>
      <c r="Q243" s="98"/>
      <c r="T243" s="25"/>
      <c r="U243" s="25"/>
    </row>
    <row r="244" spans="1:28" x14ac:dyDescent="0.3">
      <c r="A244" s="87">
        <f>A243+1</f>
        <v>33</v>
      </c>
      <c r="B244" s="29"/>
      <c r="C244" s="26"/>
      <c r="F244" s="90"/>
      <c r="G244" s="90"/>
      <c r="H244" s="90"/>
      <c r="I244" s="90"/>
      <c r="J244" s="90"/>
      <c r="K244" s="107"/>
      <c r="L244" s="23"/>
      <c r="M244" s="107"/>
      <c r="N244" s="96"/>
      <c r="O244" s="237"/>
      <c r="P244" s="100"/>
      <c r="Q244" s="98"/>
      <c r="T244" s="25"/>
      <c r="U244" s="25"/>
    </row>
    <row r="245" spans="1:28" x14ac:dyDescent="0.3">
      <c r="A245" s="116">
        <f t="shared" si="18"/>
        <v>34</v>
      </c>
      <c r="B245" s="29"/>
      <c r="C245" s="26"/>
      <c r="D245" s="14"/>
      <c r="E245" s="15"/>
      <c r="F245" s="15"/>
      <c r="G245" s="15"/>
      <c r="H245" s="15"/>
      <c r="I245" s="15"/>
      <c r="J245" s="15"/>
      <c r="K245" s="107"/>
      <c r="L245" s="23"/>
      <c r="M245" s="107"/>
      <c r="N245" s="96"/>
      <c r="O245" s="247"/>
      <c r="P245" s="100"/>
      <c r="Q245" s="98"/>
      <c r="T245" s="25"/>
      <c r="U245" s="25"/>
    </row>
    <row r="246" spans="1:28" s="56" customFormat="1" x14ac:dyDescent="0.3">
      <c r="A246" s="272"/>
      <c r="B246" s="120" t="s">
        <v>175</v>
      </c>
      <c r="C246" s="120"/>
      <c r="D246" s="120"/>
      <c r="E246" s="120"/>
      <c r="F246" s="153"/>
      <c r="G246" s="153"/>
      <c r="H246" s="153"/>
      <c r="I246" s="153"/>
      <c r="J246" s="153"/>
      <c r="K246" s="120"/>
      <c r="L246" s="120"/>
      <c r="M246" s="120"/>
      <c r="N246" s="120"/>
      <c r="O246" s="273"/>
      <c r="P246" s="120"/>
      <c r="Q246" s="246" t="s">
        <v>176</v>
      </c>
      <c r="R246" s="120"/>
      <c r="S246" s="25"/>
      <c r="V246" s="25"/>
      <c r="W246" s="25"/>
      <c r="X246" s="25"/>
      <c r="Y246" s="25"/>
      <c r="Z246" s="25"/>
      <c r="AA246" s="25"/>
      <c r="AB246" s="25"/>
    </row>
    <row r="247" spans="1:28" x14ac:dyDescent="0.3">
      <c r="A247" s="63" t="s">
        <v>102</v>
      </c>
      <c r="B247" s="64"/>
      <c r="C247" s="63"/>
      <c r="F247" s="90"/>
      <c r="K247" s="418" t="s">
        <v>103</v>
      </c>
      <c r="L247" s="418"/>
      <c r="M247" s="418"/>
      <c r="N247" s="418"/>
      <c r="O247" s="228"/>
      <c r="P247" s="63"/>
      <c r="Q247" s="63"/>
      <c r="R247" s="65" t="str">
        <f>+'Page Numbers'!D6</f>
        <v>Page 6 of 48</v>
      </c>
      <c r="S247" s="65"/>
      <c r="T247" s="25"/>
      <c r="U247" s="25"/>
    </row>
    <row r="248" spans="1:28" x14ac:dyDescent="0.3">
      <c r="A248" s="66"/>
      <c r="B248" s="66"/>
      <c r="C248" s="66"/>
      <c r="D248" s="14"/>
      <c r="E248" s="15"/>
      <c r="F248" s="15"/>
      <c r="G248" s="15"/>
      <c r="H248" s="15"/>
      <c r="I248" s="15"/>
      <c r="J248" s="15"/>
      <c r="K248" s="66"/>
      <c r="L248" s="67"/>
      <c r="M248" s="67"/>
      <c r="N248" s="67"/>
      <c r="O248" s="229"/>
      <c r="P248" s="67"/>
      <c r="Q248" s="67"/>
      <c r="R248" s="67"/>
      <c r="T248" s="25"/>
      <c r="U248" s="25"/>
    </row>
    <row r="249" spans="1:28" x14ac:dyDescent="0.3">
      <c r="A249" s="25" t="s">
        <v>104</v>
      </c>
      <c r="B249" s="68"/>
      <c r="C249" s="68" t="s">
        <v>105</v>
      </c>
      <c r="F249" s="90"/>
      <c r="K249" s="416" t="s">
        <v>106</v>
      </c>
      <c r="L249" s="416"/>
      <c r="M249" s="416"/>
      <c r="N249" s="416"/>
      <c r="O249" s="416"/>
      <c r="P249" s="63"/>
      <c r="Q249" s="69" t="s">
        <v>107</v>
      </c>
      <c r="R249" s="70"/>
      <c r="T249" s="25"/>
      <c r="U249" s="25"/>
    </row>
    <row r="250" spans="1:28" x14ac:dyDescent="0.3">
      <c r="B250" s="71"/>
      <c r="C250" s="46"/>
      <c r="F250" s="90"/>
      <c r="K250" s="417"/>
      <c r="L250" s="417"/>
      <c r="M250" s="417"/>
      <c r="N250" s="417"/>
      <c r="O250" s="417"/>
      <c r="P250" s="72" t="str">
        <f t="shared" ref="P250:R254" si="21">+P102</f>
        <v>X</v>
      </c>
      <c r="Q250" s="69" t="str">
        <f t="shared" si="21"/>
        <v>Projected Test Year 3 Ended</v>
      </c>
      <c r="R250" s="73">
        <f t="shared" si="21"/>
        <v>46752</v>
      </c>
      <c r="T250" s="25"/>
      <c r="U250" s="25"/>
    </row>
    <row r="251" spans="1:28" x14ac:dyDescent="0.3">
      <c r="A251" s="25" t="s">
        <v>109</v>
      </c>
      <c r="B251" s="71"/>
      <c r="C251" s="46"/>
      <c r="F251" s="90"/>
      <c r="K251" s="70"/>
      <c r="L251" s="70"/>
      <c r="M251" s="70"/>
      <c r="N251" s="70"/>
      <c r="O251" s="230"/>
      <c r="P251" s="72" t="str">
        <f t="shared" si="21"/>
        <v>_</v>
      </c>
      <c r="Q251" s="69" t="str">
        <f t="shared" si="21"/>
        <v>Projected Test Year 2 Ended</v>
      </c>
      <c r="R251" s="73">
        <f t="shared" si="21"/>
        <v>46387</v>
      </c>
      <c r="T251" s="25"/>
      <c r="U251" s="25"/>
    </row>
    <row r="252" spans="1:28" x14ac:dyDescent="0.3">
      <c r="B252" s="74"/>
      <c r="C252" s="46"/>
      <c r="K252" s="70"/>
      <c r="L252" s="70"/>
      <c r="M252" s="70"/>
      <c r="N252" s="70"/>
      <c r="O252" s="230"/>
      <c r="P252" s="72" t="str">
        <f t="shared" si="21"/>
        <v>_</v>
      </c>
      <c r="Q252" s="69" t="str">
        <f t="shared" si="21"/>
        <v>Projected Test Year 1 Ended</v>
      </c>
      <c r="R252" s="73">
        <f t="shared" si="21"/>
        <v>46022</v>
      </c>
      <c r="T252" s="25"/>
      <c r="U252" s="25"/>
    </row>
    <row r="253" spans="1:28" x14ac:dyDescent="0.3">
      <c r="A253" s="75" t="str">
        <f>+A7</f>
        <v>DOCKET NO.: 20240025-EI</v>
      </c>
      <c r="C253" s="46"/>
      <c r="K253" s="46"/>
      <c r="L253" s="46"/>
      <c r="M253" s="46"/>
      <c r="N253" s="46"/>
      <c r="O253" s="231"/>
      <c r="P253" s="72" t="str">
        <f t="shared" si="21"/>
        <v>_</v>
      </c>
      <c r="Q253" s="69" t="str">
        <f t="shared" si="21"/>
        <v>Prior Year Ended</v>
      </c>
      <c r="R253" s="73">
        <f t="shared" si="21"/>
        <v>45657</v>
      </c>
      <c r="T253" s="25"/>
      <c r="U253" s="25"/>
    </row>
    <row r="254" spans="1:28" x14ac:dyDescent="0.3">
      <c r="K254" s="46"/>
      <c r="L254" s="46"/>
      <c r="M254" s="46"/>
      <c r="N254" s="46"/>
      <c r="O254" s="231"/>
      <c r="P254" s="72" t="str">
        <f t="shared" si="21"/>
        <v>_</v>
      </c>
      <c r="Q254" s="69" t="str">
        <f t="shared" si="21"/>
        <v>Historical Year Ended</v>
      </c>
      <c r="R254" s="73">
        <f t="shared" si="21"/>
        <v>45291</v>
      </c>
      <c r="T254" s="25"/>
      <c r="U254" s="25"/>
    </row>
    <row r="255" spans="1:28" x14ac:dyDescent="0.3">
      <c r="K255" s="46"/>
      <c r="L255" s="46"/>
      <c r="M255" s="46"/>
      <c r="N255" s="46"/>
      <c r="O255" s="231"/>
      <c r="P255" s="231"/>
      <c r="Q255" s="231"/>
      <c r="R255" s="231"/>
      <c r="S255" s="231"/>
      <c r="T255" s="25"/>
      <c r="U255" s="25"/>
    </row>
    <row r="256" spans="1:28" x14ac:dyDescent="0.3">
      <c r="K256" s="76"/>
      <c r="L256" s="77"/>
      <c r="M256" s="76" t="s">
        <v>111</v>
      </c>
      <c r="N256" s="77"/>
      <c r="O256" s="232"/>
      <c r="P256" s="63"/>
      <c r="Q256" s="63"/>
      <c r="R256" s="63"/>
      <c r="T256" s="25"/>
      <c r="U256" s="25"/>
    </row>
    <row r="257" spans="1:21" s="5" customFormat="1" x14ac:dyDescent="0.3">
      <c r="A257" s="78"/>
      <c r="B257" s="78"/>
      <c r="C257" s="78"/>
      <c r="D257" s="14"/>
      <c r="E257" s="15"/>
      <c r="F257" s="15"/>
      <c r="G257" s="15"/>
      <c r="H257" s="15"/>
      <c r="I257" s="15"/>
      <c r="J257" s="15"/>
      <c r="K257" s="79"/>
      <c r="L257" s="79"/>
      <c r="M257" s="79"/>
      <c r="N257" s="79"/>
      <c r="O257" s="233"/>
      <c r="P257" s="80"/>
      <c r="Q257" s="81" t="str">
        <f>+Q109</f>
        <v>Witness:  Olivier</v>
      </c>
      <c r="R257" s="80"/>
    </row>
    <row r="258" spans="1:21" s="5" customFormat="1" x14ac:dyDescent="0.3">
      <c r="A258" s="1"/>
      <c r="B258" s="82">
        <v>-1</v>
      </c>
      <c r="C258" s="82"/>
      <c r="D258" s="82"/>
      <c r="E258" s="82"/>
      <c r="F258" s="82"/>
      <c r="G258" s="82"/>
      <c r="H258" s="82"/>
      <c r="I258" s="82"/>
      <c r="J258" s="82"/>
      <c r="K258" s="82">
        <f>+B258-1</f>
        <v>-2</v>
      </c>
      <c r="L258" s="82"/>
      <c r="M258" s="82">
        <f>+K258-1</f>
        <v>-3</v>
      </c>
      <c r="N258" s="82"/>
      <c r="O258" s="82">
        <f>+M258-1</f>
        <v>-4</v>
      </c>
      <c r="P258" s="83"/>
      <c r="Q258" s="83"/>
      <c r="R258" s="83"/>
    </row>
    <row r="259" spans="1:21" s="5" customFormat="1" x14ac:dyDescent="0.3">
      <c r="A259" s="1" t="s">
        <v>112</v>
      </c>
      <c r="B259" s="83"/>
      <c r="C259" s="1"/>
      <c r="K259" s="1" t="s">
        <v>113</v>
      </c>
      <c r="L259" s="1"/>
      <c r="M259" s="1" t="s">
        <v>113</v>
      </c>
      <c r="N259" s="1"/>
      <c r="O259" s="234" t="s">
        <v>114</v>
      </c>
      <c r="P259" s="1"/>
      <c r="Q259" s="1"/>
      <c r="R259" s="1"/>
    </row>
    <row r="260" spans="1:21" s="5" customFormat="1" x14ac:dyDescent="0.3">
      <c r="A260" s="86" t="s">
        <v>115</v>
      </c>
      <c r="B260" s="17" t="s">
        <v>116</v>
      </c>
      <c r="C260" s="17"/>
      <c r="D260" s="14"/>
      <c r="E260" s="15"/>
      <c r="F260" s="15"/>
      <c r="G260" s="15"/>
      <c r="H260" s="15"/>
      <c r="I260" s="15"/>
      <c r="J260" s="15"/>
      <c r="K260" s="17" t="s">
        <v>117</v>
      </c>
      <c r="L260" s="17"/>
      <c r="M260" s="17" t="s">
        <v>114</v>
      </c>
      <c r="N260" s="17"/>
      <c r="O260" s="235" t="s">
        <v>118</v>
      </c>
      <c r="P260" s="17"/>
      <c r="Q260" s="17"/>
      <c r="R260" s="17"/>
    </row>
    <row r="261" spans="1:21" x14ac:dyDescent="0.3">
      <c r="A261" s="87">
        <v>1</v>
      </c>
      <c r="B261" s="42" t="s">
        <v>56</v>
      </c>
      <c r="C261" s="26"/>
      <c r="F261" s="90"/>
      <c r="G261" s="90"/>
      <c r="H261" s="90"/>
      <c r="I261" s="90"/>
      <c r="J261" s="90"/>
      <c r="K261" s="107"/>
      <c r="L261" s="23"/>
      <c r="M261" s="96"/>
      <c r="N261" s="96"/>
      <c r="O261" s="258"/>
      <c r="P261" s="100"/>
      <c r="Q261" s="98"/>
      <c r="T261" s="25"/>
      <c r="U261" s="25"/>
    </row>
    <row r="262" spans="1:21" x14ac:dyDescent="0.3">
      <c r="A262" s="87">
        <f t="shared" ref="A262:A294" si="22">A261+1</f>
        <v>2</v>
      </c>
      <c r="B262" s="26" t="s">
        <v>325</v>
      </c>
      <c r="C262" s="26"/>
      <c r="D262" s="26" t="s">
        <v>228</v>
      </c>
      <c r="F262" s="90"/>
      <c r="G262" s="90"/>
      <c r="H262" s="90"/>
      <c r="I262" s="90"/>
      <c r="J262" s="90"/>
      <c r="K262" s="21">
        <f>VLOOKUP($D262,'REG FL  Accum Depr - 2 System P'!$A:$AN,MATCH($D$12,'REG FL  Accum Depr - 2 System P'!$2:$2,0),FALSE)/1000</f>
        <v>-0.85</v>
      </c>
      <c r="L262" s="40"/>
      <c r="M262" s="21">
        <f>VLOOKUP($D262,'REG FL  Accum Depr - 9 Retail P'!$A:$AN,MATCH($D$12,'REG FL  Accum Depr - 9 Retail P'!$2:$2,0),FALSE)/1000</f>
        <v>-0.82730499999999996</v>
      </c>
      <c r="N262" s="96"/>
      <c r="O262" s="279">
        <f t="shared" ref="O262:O275" si="23">IF(M262=0,0,M262/K262)</f>
        <v>0.97329999999999994</v>
      </c>
      <c r="P262" s="100"/>
      <c r="Q262" s="98"/>
      <c r="T262" s="25"/>
      <c r="U262" s="25"/>
    </row>
    <row r="263" spans="1:21" x14ac:dyDescent="0.3">
      <c r="A263" s="87">
        <f t="shared" si="22"/>
        <v>3</v>
      </c>
      <c r="B263" s="26" t="s">
        <v>326</v>
      </c>
      <c r="C263" s="26"/>
      <c r="D263" s="26" t="s">
        <v>230</v>
      </c>
      <c r="F263" s="90"/>
      <c r="G263" s="90"/>
      <c r="H263" s="90"/>
      <c r="I263" s="90"/>
      <c r="J263" s="90"/>
      <c r="K263" s="21">
        <f>VLOOKUP($D263,'REG FL  Accum Depr - 2 System P'!$A:$AN,MATCH($D$12,'REG FL  Accum Depr - 2 System P'!$2:$2,0),FALSE)/1000</f>
        <v>121145.939919903</v>
      </c>
      <c r="L263" s="40"/>
      <c r="M263" s="21">
        <f>VLOOKUP($D263,'REG FL  Accum Depr - 9 Retail P'!$A:$AN,MATCH($D$12,'REG FL  Accum Depr - 9 Retail P'!$2:$2,0),FALSE)/1000</f>
        <v>117911.34332404201</v>
      </c>
      <c r="N263" s="96"/>
      <c r="O263" s="279">
        <f t="shared" si="23"/>
        <v>0.9733000000000035</v>
      </c>
      <c r="P263" s="100"/>
      <c r="Q263" s="98"/>
      <c r="T263" s="25"/>
      <c r="U263" s="25"/>
    </row>
    <row r="264" spans="1:21" x14ac:dyDescent="0.3">
      <c r="A264" s="87">
        <f t="shared" si="22"/>
        <v>4</v>
      </c>
      <c r="B264" s="26" t="s">
        <v>327</v>
      </c>
      <c r="C264" s="26"/>
      <c r="D264" s="26" t="s">
        <v>232</v>
      </c>
      <c r="F264" s="90"/>
      <c r="G264" s="90"/>
      <c r="H264" s="90"/>
      <c r="I264" s="90"/>
      <c r="J264" s="90"/>
      <c r="K264" s="21">
        <f>VLOOKUP($D264,'REG FL  Accum Depr - 2 System P'!$A:$AN,MATCH($D$12,'REG FL  Accum Depr - 2 System P'!$2:$2,0),FALSE)/1000</f>
        <v>57532.135368554002</v>
      </c>
      <c r="L264" s="40"/>
      <c r="M264" s="21">
        <f>VLOOKUP($D264,'REG FL  Accum Depr - 9 Retail P'!$A:$AN,MATCH($D$12,'REG FL  Accum Depr - 9 Retail P'!$2:$2,0),FALSE)/1000</f>
        <v>55996.027354213606</v>
      </c>
      <c r="N264" s="96"/>
      <c r="O264" s="279">
        <f t="shared" si="23"/>
        <v>0.97329999999999994</v>
      </c>
      <c r="P264" s="100"/>
      <c r="Q264" s="98"/>
      <c r="T264" s="25"/>
      <c r="U264" s="25"/>
    </row>
    <row r="265" spans="1:21" x14ac:dyDescent="0.3">
      <c r="A265" s="87">
        <f t="shared" si="22"/>
        <v>5</v>
      </c>
      <c r="B265" s="26" t="s">
        <v>328</v>
      </c>
      <c r="C265" s="26"/>
      <c r="D265" s="26" t="s">
        <v>329</v>
      </c>
      <c r="F265" s="90"/>
      <c r="G265" s="90"/>
      <c r="H265" s="90"/>
      <c r="I265" s="90"/>
      <c r="J265" s="90"/>
      <c r="K265" s="21">
        <f>VLOOKUP($D265,'REG FL  Accum Depr - 2 System P'!$A:$AN,MATCH($D$12,'REG FL  Accum Depr - 2 System P'!$2:$2,0),FALSE)/1000</f>
        <v>5082.0335529967206</v>
      </c>
      <c r="L265" s="40"/>
      <c r="M265" s="21">
        <f>VLOOKUP($D265,'REG FL  Accum Depr - 9 Retail P'!$A:$AN,MATCH($D$12,'REG FL  Accum Depr - 9 Retail P'!$2:$2,0),FALSE)/1000</f>
        <v>4946.3432571317007</v>
      </c>
      <c r="N265" s="96"/>
      <c r="O265" s="279">
        <f t="shared" si="23"/>
        <v>0.9732999999999985</v>
      </c>
      <c r="P265" s="100"/>
      <c r="Q265" s="98"/>
      <c r="T265" s="25"/>
      <c r="U265" s="25"/>
    </row>
    <row r="266" spans="1:21" x14ac:dyDescent="0.3">
      <c r="A266" s="87">
        <f t="shared" si="22"/>
        <v>6</v>
      </c>
      <c r="B266" s="26" t="s">
        <v>330</v>
      </c>
      <c r="C266" s="26"/>
      <c r="D266" s="26" t="s">
        <v>237</v>
      </c>
      <c r="F266" s="90"/>
      <c r="G266" s="90"/>
      <c r="H266" s="90"/>
      <c r="I266" s="90"/>
      <c r="J266" s="90"/>
      <c r="K266" s="21">
        <f>VLOOKUP($D266,'REG FL  Accum Depr - 2 System P'!$A:$AN,MATCH($D$12,'REG FL  Accum Depr - 2 System P'!$2:$2,0),FALSE)/1000</f>
        <v>5409.65908632846</v>
      </c>
      <c r="L266" s="40"/>
      <c r="M266" s="21">
        <f>VLOOKUP($D266,'REG FL  Accum Depr - 9 Retail P'!$A:$AN,MATCH($D$12,'REG FL  Accum Depr - 9 Retail P'!$2:$2,0),FALSE)/1000</f>
        <v>5265.2211887234898</v>
      </c>
      <c r="N266" s="96"/>
      <c r="O266" s="279">
        <f t="shared" si="23"/>
        <v>0.97329999999999994</v>
      </c>
      <c r="P266" s="100"/>
      <c r="Q266" s="98"/>
      <c r="T266" s="25"/>
      <c r="U266" s="25"/>
    </row>
    <row r="267" spans="1:21" x14ac:dyDescent="0.3">
      <c r="A267" s="87">
        <f t="shared" si="22"/>
        <v>7</v>
      </c>
      <c r="B267" s="26" t="s">
        <v>331</v>
      </c>
      <c r="C267" s="26"/>
      <c r="D267" s="26" t="s">
        <v>332</v>
      </c>
      <c r="F267" s="90"/>
      <c r="G267" s="90"/>
      <c r="H267" s="90"/>
      <c r="I267" s="90"/>
      <c r="J267" s="90"/>
      <c r="K267" s="21">
        <f>VLOOKUP($D267,'REG FL  Accum Depr - 2 System P'!$A:$AN,MATCH($D$12,'REG FL  Accum Depr - 2 System P'!$2:$2,0),FALSE)/1000</f>
        <v>101494.59245923</v>
      </c>
      <c r="L267" s="40"/>
      <c r="M267" s="21">
        <f>VLOOKUP($D267,'REG FL  Accum Depr - 9 Retail P'!$A:$AN,MATCH($D$12,'REG FL  Accum Depr - 9 Retail P'!$2:$2,0),FALSE)/1000</f>
        <v>98784.686840569193</v>
      </c>
      <c r="N267" s="96"/>
      <c r="O267" s="279">
        <f t="shared" si="23"/>
        <v>0.97330000000000627</v>
      </c>
      <c r="P267" s="100"/>
      <c r="Q267" s="98"/>
      <c r="T267" s="25"/>
      <c r="U267" s="25"/>
    </row>
    <row r="268" spans="1:21" x14ac:dyDescent="0.3">
      <c r="A268" s="87">
        <f t="shared" si="22"/>
        <v>8</v>
      </c>
      <c r="B268" s="26" t="s">
        <v>333</v>
      </c>
      <c r="C268" s="26"/>
      <c r="D268" s="26" t="s">
        <v>334</v>
      </c>
      <c r="F268" s="90"/>
      <c r="G268" s="90"/>
      <c r="H268" s="90"/>
      <c r="I268" s="90"/>
      <c r="J268" s="90"/>
      <c r="K268" s="21">
        <f>VLOOKUP($D268,'REG FL  Accum Depr - 2 System P'!$A:$AN,MATCH($D$12,'REG FL  Accum Depr - 2 System P'!$2:$2,0),FALSE)/1000</f>
        <v>-774.38056999999901</v>
      </c>
      <c r="L268" s="40"/>
      <c r="M268" s="21">
        <f>VLOOKUP($D268,'REG FL  Accum Depr - 9 Retail P'!$A:$AN,MATCH($D$12,'REG FL  Accum Depr - 9 Retail P'!$2:$2,0),FALSE)/1000</f>
        <v>-753.70460878099902</v>
      </c>
      <c r="N268" s="96"/>
      <c r="O268" s="279">
        <f t="shared" si="23"/>
        <v>0.97329999999999994</v>
      </c>
      <c r="P268" s="100"/>
      <c r="Q268" s="98"/>
      <c r="T268" s="25"/>
      <c r="U268" s="25"/>
    </row>
    <row r="269" spans="1:21" x14ac:dyDescent="0.3">
      <c r="A269" s="87">
        <f t="shared" si="22"/>
        <v>9</v>
      </c>
      <c r="B269" s="26" t="s">
        <v>335</v>
      </c>
      <c r="C269" s="26"/>
      <c r="D269" s="26" t="s">
        <v>336</v>
      </c>
      <c r="F269" s="90"/>
      <c r="G269" s="90"/>
      <c r="H269" s="90"/>
      <c r="I269" s="90"/>
      <c r="J269" s="90"/>
      <c r="K269" s="21">
        <f>VLOOKUP($D269,'REG FL  Accum Depr - 2 System P'!$A:$AN,MATCH($D$12,'REG FL  Accum Depr - 2 System P'!$2:$2,0),FALSE)/1000</f>
        <v>19902.2217467308</v>
      </c>
      <c r="L269" s="40"/>
      <c r="M269" s="21">
        <f>VLOOKUP($D269,'REG FL  Accum Depr - 9 Retail P'!$A:$AN,MATCH($D$12,'REG FL  Accum Depr - 9 Retail P'!$2:$2,0),FALSE)/1000</f>
        <v>19370.8324260931</v>
      </c>
      <c r="N269" s="96"/>
      <c r="O269" s="279">
        <f t="shared" si="23"/>
        <v>0.97330000000000061</v>
      </c>
      <c r="P269" s="100"/>
      <c r="Q269" s="98"/>
      <c r="T269" s="25"/>
      <c r="U269" s="25"/>
    </row>
    <row r="270" spans="1:21" x14ac:dyDescent="0.3">
      <c r="A270" s="87">
        <f t="shared" si="22"/>
        <v>10</v>
      </c>
      <c r="B270" s="26" t="s">
        <v>337</v>
      </c>
      <c r="C270" s="26"/>
      <c r="D270" s="27" t="s">
        <v>338</v>
      </c>
      <c r="F270" s="27" t="s">
        <v>339</v>
      </c>
      <c r="G270" s="90"/>
      <c r="H270" s="90"/>
      <c r="I270" s="90"/>
      <c r="J270" s="90"/>
      <c r="K270" s="21">
        <f>VLOOKUP($D270,'REG FL  Accum Depr - 2 System P'!$A:$AN,MATCH($D$12,'REG FL  Accum Depr - 2 System P'!$2:$2,0),FALSE)/1000</f>
        <v>86676.197992596994</v>
      </c>
      <c r="L270" s="40"/>
      <c r="M270" s="21">
        <f>VLOOKUP($F270,'REG FL  Accum Depr - 9 Retail P'!$A:$AN,MATCH($D$12,'REG FL  Accum Depr - 9 Retail P'!$2:$2,0),FALSE)/1000</f>
        <v>84361.943506194701</v>
      </c>
      <c r="N270" s="96"/>
      <c r="O270" s="279">
        <f t="shared" si="23"/>
        <v>0.9733000000000005</v>
      </c>
      <c r="P270" s="100"/>
      <c r="Q270" s="98"/>
      <c r="T270" s="25"/>
      <c r="U270" s="25"/>
    </row>
    <row r="271" spans="1:21" x14ac:dyDescent="0.3">
      <c r="A271" s="87">
        <f t="shared" si="22"/>
        <v>11</v>
      </c>
      <c r="B271" s="26" t="s">
        <v>340</v>
      </c>
      <c r="C271" s="26"/>
      <c r="D271" s="26" t="s">
        <v>341</v>
      </c>
      <c r="F271" s="90"/>
      <c r="G271" s="90"/>
      <c r="H271" s="90"/>
      <c r="I271" s="90"/>
      <c r="J271" s="90"/>
      <c r="K271" s="21">
        <f>VLOOKUP($D271,'REG FL  Accum Depr - 2 System P'!$A:$AN,MATCH($D$12,'REG FL  Accum Depr - 2 System P'!$2:$2,0),FALSE)/1000</f>
        <v>6232.9902402399903</v>
      </c>
      <c r="L271" s="40"/>
      <c r="M271" s="21">
        <f>VLOOKUP($D271,'REG FL  Accum Depr - 9 Retail P'!$A:$AN,MATCH($D$12,'REG FL  Accum Depr - 9 Retail P'!$2:$2,0),FALSE)/1000</f>
        <v>6066.5694008255796</v>
      </c>
      <c r="N271" s="96"/>
      <c r="O271" s="279">
        <f t="shared" si="23"/>
        <v>0.9732999999999995</v>
      </c>
      <c r="P271" s="100"/>
      <c r="Q271" s="98"/>
      <c r="T271" s="25"/>
      <c r="U271" s="25"/>
    </row>
    <row r="272" spans="1:21" x14ac:dyDescent="0.3">
      <c r="A272" s="87">
        <f t="shared" si="22"/>
        <v>12</v>
      </c>
      <c r="B272" s="26" t="s">
        <v>342</v>
      </c>
      <c r="C272" s="26"/>
      <c r="D272" s="26" t="s">
        <v>251</v>
      </c>
      <c r="F272" s="90"/>
      <c r="G272" s="90"/>
      <c r="H272" s="90"/>
      <c r="I272" s="90"/>
      <c r="J272" s="90"/>
      <c r="K272" s="21">
        <f>VLOOKUP($D272,'REG FL  Accum Depr - 2 System P'!$A:$AN,MATCH($D$12,'REG FL  Accum Depr - 2 System P'!$2:$2,0),FALSE)/1000</f>
        <v>6398.3318249549993</v>
      </c>
      <c r="L272" s="40"/>
      <c r="M272" s="21">
        <f>VLOOKUP($D272,'REG FL  Accum Depr - 9 Retail P'!$A:$AN,MATCH($D$12,'REG FL  Accum Depr - 9 Retail P'!$2:$2,0),FALSE)/1000</f>
        <v>6398.3318249549993</v>
      </c>
      <c r="N272" s="96"/>
      <c r="O272" s="279">
        <f t="shared" si="23"/>
        <v>1</v>
      </c>
      <c r="P272" s="100"/>
      <c r="Q272" s="98"/>
      <c r="T272" s="25"/>
      <c r="U272" s="25"/>
    </row>
    <row r="273" spans="1:21" x14ac:dyDescent="0.3">
      <c r="A273" s="87">
        <f t="shared" si="22"/>
        <v>13</v>
      </c>
      <c r="B273" s="26" t="s">
        <v>343</v>
      </c>
      <c r="C273" s="26"/>
      <c r="D273" s="26" t="s">
        <v>253</v>
      </c>
      <c r="F273" s="90"/>
      <c r="G273" s="90"/>
      <c r="H273" s="90"/>
      <c r="I273" s="90"/>
      <c r="J273" s="90"/>
      <c r="K273" s="21">
        <f>VLOOKUP($D273,'REG FL  Accum Depr - 2 System P'!$A:$AN,MATCH($D$12,'REG FL  Accum Depr - 2 System P'!$2:$2,0),FALSE)/1000</f>
        <v>51037.967840819299</v>
      </c>
      <c r="L273" s="40"/>
      <c r="M273" s="21">
        <f>VLOOKUP($D273,'REG FL  Accum Depr - 9 Retail P'!$A:$AN,MATCH($D$12,'REG FL  Accum Depr - 9 Retail P'!$2:$2,0),FALSE)/1000</f>
        <v>51037.967840819299</v>
      </c>
      <c r="N273" s="96"/>
      <c r="O273" s="279">
        <f t="shared" si="23"/>
        <v>1</v>
      </c>
      <c r="P273" s="100"/>
      <c r="Q273" s="98"/>
      <c r="T273" s="25"/>
      <c r="U273" s="25"/>
    </row>
    <row r="274" spans="1:21" x14ac:dyDescent="0.3">
      <c r="A274" s="87">
        <f t="shared" si="22"/>
        <v>14</v>
      </c>
      <c r="B274" s="26" t="s">
        <v>344</v>
      </c>
      <c r="C274" s="26"/>
      <c r="D274" s="27" t="s">
        <v>345</v>
      </c>
      <c r="F274" s="90"/>
      <c r="G274" s="90"/>
      <c r="H274" s="90"/>
      <c r="I274" s="90"/>
      <c r="J274" s="90"/>
      <c r="K274" s="21">
        <f>VLOOKUP($D274,'REG FL  Accum Depr - 2 System P'!$A:$AN,MATCH($D$12,'REG FL  Accum Depr - 2 System P'!$2:$2,0),FALSE)/1000</f>
        <v>316862.39644892595</v>
      </c>
      <c r="L274" s="40"/>
      <c r="M274" s="21">
        <f>VLOOKUP($D274,'REG FL  Accum Depr - 9 Retail P'!$A:$AN,MATCH($D$12,'REG FL  Accum Depr - 9 Retail P'!$2:$2,0),FALSE)/1000</f>
        <v>308402.17046374001</v>
      </c>
      <c r="N274" s="96"/>
      <c r="O274" s="279">
        <f t="shared" si="23"/>
        <v>0.97330000000000116</v>
      </c>
      <c r="P274" s="100"/>
      <c r="Q274" s="98"/>
      <c r="T274" s="25"/>
      <c r="U274" s="25"/>
    </row>
    <row r="275" spans="1:21" x14ac:dyDescent="0.3">
      <c r="A275" s="87">
        <f t="shared" si="22"/>
        <v>15</v>
      </c>
      <c r="B275" s="42" t="s">
        <v>346</v>
      </c>
      <c r="C275" s="26"/>
      <c r="D275" s="30" t="s">
        <v>57</v>
      </c>
      <c r="F275" s="90"/>
      <c r="G275" s="90"/>
      <c r="H275" s="90"/>
      <c r="I275" s="90"/>
      <c r="J275" s="90"/>
      <c r="K275" s="104">
        <f>SUM(K262:K274)</f>
        <v>776999.23591128027</v>
      </c>
      <c r="L275" s="106"/>
      <c r="M275" s="104">
        <f>SUM(M262:M274)</f>
        <v>757786.90551352676</v>
      </c>
      <c r="N275" s="115"/>
      <c r="O275" s="284">
        <f t="shared" si="23"/>
        <v>0.9752736817363522</v>
      </c>
      <c r="P275" s="100"/>
      <c r="Q275" s="98"/>
      <c r="T275" s="25"/>
      <c r="U275" s="25"/>
    </row>
    <row r="276" spans="1:21" x14ac:dyDescent="0.3">
      <c r="A276" s="87">
        <f>A275+1</f>
        <v>16</v>
      </c>
      <c r="B276" s="42"/>
      <c r="C276" s="26"/>
      <c r="N276" s="96"/>
      <c r="O276" s="282"/>
      <c r="P276" s="100"/>
      <c r="Q276" s="98"/>
      <c r="T276" s="25"/>
      <c r="U276" s="25"/>
    </row>
    <row r="277" spans="1:21" x14ac:dyDescent="0.3">
      <c r="A277" s="87">
        <f t="shared" si="22"/>
        <v>17</v>
      </c>
      <c r="B277" s="42" t="s">
        <v>347</v>
      </c>
      <c r="C277" s="26"/>
      <c r="K277" s="114"/>
      <c r="L277" s="23"/>
      <c r="M277" s="96"/>
      <c r="N277" s="96"/>
      <c r="O277" s="286"/>
      <c r="P277" s="100"/>
      <c r="Q277" s="98"/>
      <c r="T277" s="25"/>
      <c r="U277" s="25"/>
    </row>
    <row r="278" spans="1:21" x14ac:dyDescent="0.3">
      <c r="A278" s="87">
        <f t="shared" si="22"/>
        <v>18</v>
      </c>
      <c r="B278" s="26" t="s">
        <v>348</v>
      </c>
      <c r="C278" s="26"/>
      <c r="D278" s="5" t="s">
        <v>59</v>
      </c>
      <c r="K278" s="21">
        <f>VLOOKUP($D278,'REG FL  Accum Depr - 2 System P'!$A:$AN,MATCH($D$12,'REG FL  Accum Depr - 2 System P'!$2:$2,0),FALSE)/1000-K280-K279-K281-K282-K283</f>
        <v>69340.980073768296</v>
      </c>
      <c r="L278" s="40"/>
      <c r="M278" s="21">
        <f>VLOOKUP($D278,'REG FL  Accum Depr - 9 Retail P'!$A:$AN,MATCH($D$12,'REG FL  Accum Depr - 9 Retail P'!$2:$2,0),FALSE)/1000-M280-M279-M281-M282-M283</f>
        <v>69340.980073768296</v>
      </c>
      <c r="N278" s="96"/>
      <c r="O278" s="279">
        <f t="shared" ref="O278:O285" si="24">IF(M278=0,0,M278/K278)</f>
        <v>1</v>
      </c>
      <c r="P278" s="100"/>
      <c r="Q278" s="98"/>
      <c r="T278" s="25"/>
      <c r="U278" s="25"/>
    </row>
    <row r="279" spans="1:21" x14ac:dyDescent="0.3">
      <c r="A279" s="87">
        <f t="shared" si="22"/>
        <v>19</v>
      </c>
      <c r="B279" s="26" t="s">
        <v>349</v>
      </c>
      <c r="C279" s="26"/>
      <c r="D279" s="27" t="s">
        <v>350</v>
      </c>
      <c r="E279" s="27" t="s">
        <v>351</v>
      </c>
      <c r="K279" s="21">
        <f>VLOOKUP($D279,'REG FL  Accum Depr - 2 System P'!$A:$AN,MATCH($D$12,'REG FL  Accum Depr - 2 System P'!$2:$2,0),FALSE)/1000+VLOOKUP($E279,'REG FL  Accum Depr - 2 System P'!$A:$AN,MATCH($D$12,'REG FL  Accum Depr - 2 System P'!$2:$2,0),FALSE)/1000</f>
        <v>357129.611582221</v>
      </c>
      <c r="L279" s="40"/>
      <c r="M279" s="21">
        <f>VLOOKUP($D279,'REG FL  Accum Depr - 9 Retail P'!$A:$AN,MATCH($D$12,'REG FL  Accum Depr - 9 Retail P'!$2:$2,0),FALSE)/1000+VLOOKUP($E279,'REG FL  Accum Depr - 9 Retail P'!$A:$AN,MATCH($D$12,'REG FL  Accum Depr - 9 Retail P'!$2:$2,0),FALSE)/1000</f>
        <v>357129.611582221</v>
      </c>
      <c r="N279" s="96"/>
      <c r="O279" s="279">
        <f t="shared" si="24"/>
        <v>1</v>
      </c>
      <c r="P279" s="100"/>
      <c r="Q279" s="98"/>
      <c r="T279" s="25"/>
      <c r="U279" s="25"/>
    </row>
    <row r="280" spans="1:21" x14ac:dyDescent="0.3">
      <c r="A280" s="87">
        <f t="shared" si="22"/>
        <v>20</v>
      </c>
      <c r="B280" s="26" t="s">
        <v>352</v>
      </c>
      <c r="C280" s="26"/>
      <c r="D280" s="27" t="s">
        <v>353</v>
      </c>
      <c r="K280" s="21">
        <f>VLOOKUP($D280,'REG FL  Accum Depr - 2 System P'!$A:$AN,MATCH($D$12,'REG FL  Accum Depr - 2 System P'!$2:$2,0),FALSE)/1000</f>
        <v>7251.6135499999891</v>
      </c>
      <c r="L280" s="40"/>
      <c r="M280" s="21">
        <f>VLOOKUP($D280,'REG FL  Accum Depr - 9 Retail P'!$A:$AN,MATCH($D$12,'REG FL  Accum Depr - 9 Retail P'!$2:$2,0),FALSE)/1000</f>
        <v>7251.6135499999891</v>
      </c>
      <c r="N280" s="96"/>
      <c r="O280" s="279">
        <f t="shared" si="24"/>
        <v>1</v>
      </c>
      <c r="P280" s="100"/>
      <c r="Q280" s="98"/>
      <c r="T280" s="25"/>
      <c r="U280" s="25"/>
    </row>
    <row r="281" spans="1:21" x14ac:dyDescent="0.3">
      <c r="A281" s="87">
        <f t="shared" si="22"/>
        <v>21</v>
      </c>
      <c r="B281" s="26" t="s">
        <v>354</v>
      </c>
      <c r="C281" s="26"/>
      <c r="D281" s="27" t="s">
        <v>355</v>
      </c>
      <c r="K281" s="21">
        <f>VLOOKUP($D281,'REG FL  Accum Depr - 2 System P'!$A:$AN,MATCH($D$12,'REG FL  Accum Depr - 2 System P'!$2:$2,0),FALSE)/1000</f>
        <v>15526.468778910701</v>
      </c>
      <c r="L281" s="40"/>
      <c r="M281" s="21">
        <f>VLOOKUP($D281,'REG FL  Accum Depr - 9 Retail P'!$A:$AN,MATCH($D$12,'REG FL  Accum Depr - 9 Retail P'!$2:$2,0),FALSE)/1000</f>
        <v>15526.468778910701</v>
      </c>
      <c r="N281" s="96"/>
      <c r="O281" s="279">
        <f t="shared" si="24"/>
        <v>1</v>
      </c>
      <c r="P281" s="100"/>
      <c r="Q281" s="98"/>
      <c r="T281" s="25"/>
      <c r="U281" s="25"/>
    </row>
    <row r="282" spans="1:21" x14ac:dyDescent="0.3">
      <c r="A282" s="87">
        <f t="shared" si="22"/>
        <v>22</v>
      </c>
      <c r="B282" s="26" t="s">
        <v>356</v>
      </c>
      <c r="C282" s="26"/>
      <c r="D282" s="27" t="s">
        <v>357</v>
      </c>
      <c r="K282" s="21">
        <f>VLOOKUP($D282,'REG FL  Accum Depr - 2 System P'!$A:$AN,MATCH($D$12,'REG FL  Accum Depr - 2 System P'!$2:$2,0),FALSE)/1000</f>
        <v>-591.38099999999997</v>
      </c>
      <c r="L282" s="40"/>
      <c r="M282" s="21">
        <f>VLOOKUP($D282,'REG FL  Accum Depr - 9 Retail P'!$A:$AN,MATCH($D$12,'REG FL  Accum Depr - 9 Retail P'!$2:$2,0),FALSE)/1000</f>
        <v>0</v>
      </c>
      <c r="N282" s="96"/>
      <c r="O282" s="279">
        <f t="shared" si="24"/>
        <v>0</v>
      </c>
      <c r="P282" s="100"/>
      <c r="Q282" s="98"/>
      <c r="T282" s="25"/>
      <c r="U282" s="25"/>
    </row>
    <row r="283" spans="1:21" x14ac:dyDescent="0.3">
      <c r="A283" s="87">
        <f t="shared" si="22"/>
        <v>23</v>
      </c>
      <c r="B283" s="26" t="s">
        <v>265</v>
      </c>
      <c r="C283" s="26"/>
      <c r="D283" s="27" t="s">
        <v>358</v>
      </c>
      <c r="E283" s="27" t="s">
        <v>359</v>
      </c>
      <c r="K283" s="21">
        <f>VLOOKUP($D283,'REG FL  Accum Depr - 2 System P'!$A:$AN,MATCH($D$12,'REG FL  Accum Depr - 2 System P'!$2:$2,0),FALSE)/1000+VLOOKUP($E283,'REG FL  Accum Depr - 2 System P'!$A:$AN,MATCH($D$12,'REG FL  Accum Depr - 2 System P'!$2:$2,0),FALSE)/1000</f>
        <v>2928.4179999999992</v>
      </c>
      <c r="L283" s="40"/>
      <c r="M283" s="21">
        <f>VLOOKUP($D283,'REG FL  Accum Depr - 9 Retail P'!$A:$AN,MATCH($D$12,'REG FL  Accum Depr - 9 Retail P'!$2:$2,0),FALSE)/1000+VLOOKUP($E283,'REG FL  Accum Depr - 9 Retail P'!$A:$AN,MATCH($D$12,'REG FL  Accum Depr - 9 Retail P'!$2:$2,0),FALSE)/1000</f>
        <v>2928.4179999999992</v>
      </c>
      <c r="N283" s="96"/>
      <c r="O283" s="279">
        <f t="shared" si="24"/>
        <v>1</v>
      </c>
      <c r="P283" s="100"/>
      <c r="Q283" s="98"/>
      <c r="T283" s="25"/>
      <c r="U283" s="25"/>
    </row>
    <row r="284" spans="1:21" x14ac:dyDescent="0.3">
      <c r="A284" s="87">
        <f t="shared" si="22"/>
        <v>24</v>
      </c>
      <c r="B284" s="26" t="s">
        <v>265</v>
      </c>
      <c r="C284" s="26"/>
      <c r="D284" s="27" t="s">
        <v>60</v>
      </c>
      <c r="E284" s="27"/>
      <c r="F284" s="27"/>
      <c r="K284" s="21">
        <f>VLOOKUP($D284,'REG FL  Accum Depr - 2 System P'!$A:$AN,MATCH($D$12,'REG FL  Accum Depr - 2 System P'!$2:$2,0),FALSE)/1000</f>
        <v>6.5419994437923804E-2</v>
      </c>
      <c r="L284" s="40"/>
      <c r="M284" s="21">
        <f>VLOOKUP($D284,'REG FL  Accum Depr - 9 Retail P'!$A:$AN,MATCH($D$12,'REG FL  Accum Depr - 9 Retail P'!$2:$2,0),FALSE)/1000</f>
        <v>0</v>
      </c>
      <c r="N284" s="96"/>
      <c r="O284" s="280">
        <f t="shared" si="24"/>
        <v>0</v>
      </c>
      <c r="P284" s="100"/>
      <c r="Q284" s="98"/>
      <c r="T284" s="25"/>
      <c r="U284" s="25"/>
    </row>
    <row r="285" spans="1:21" x14ac:dyDescent="0.3">
      <c r="A285" s="87">
        <f t="shared" si="22"/>
        <v>25</v>
      </c>
      <c r="B285" s="42" t="s">
        <v>360</v>
      </c>
      <c r="C285" s="26"/>
      <c r="D285" s="26" t="s">
        <v>59</v>
      </c>
      <c r="E285" s="27" t="s">
        <v>60</v>
      </c>
      <c r="K285" s="119">
        <f>SUM(K278:K284)</f>
        <v>451585.77640489442</v>
      </c>
      <c r="L285" s="106"/>
      <c r="M285" s="119">
        <f>SUM(M278:M284)</f>
        <v>452177.09198490001</v>
      </c>
      <c r="N285" s="115"/>
      <c r="O285" s="279">
        <f t="shared" si="24"/>
        <v>1.0013094202937769</v>
      </c>
      <c r="P285" s="100"/>
      <c r="Q285" s="98"/>
      <c r="T285" s="25"/>
      <c r="U285" s="25"/>
    </row>
    <row r="286" spans="1:21" x14ac:dyDescent="0.3">
      <c r="A286" s="87">
        <f>A285+1</f>
        <v>26</v>
      </c>
      <c r="B286" s="42"/>
      <c r="C286" s="26"/>
      <c r="O286" s="281"/>
      <c r="P286" s="100"/>
      <c r="Q286" s="98"/>
      <c r="T286" s="25"/>
      <c r="U286" s="25"/>
    </row>
    <row r="287" spans="1:21" x14ac:dyDescent="0.3">
      <c r="A287" s="87">
        <f t="shared" si="22"/>
        <v>27</v>
      </c>
      <c r="B287" s="42" t="s">
        <v>61</v>
      </c>
      <c r="C287" s="26"/>
      <c r="D287" s="30" t="s">
        <v>62</v>
      </c>
      <c r="K287" s="131">
        <f>+K172+K179+K216+K242+K275+K285</f>
        <v>9487257.5088146664</v>
      </c>
      <c r="L287" s="120"/>
      <c r="M287" s="131">
        <f>+M172+M179+M216+M242+M275+M285</f>
        <v>9122518.041348407</v>
      </c>
      <c r="N287" s="120"/>
      <c r="O287" s="287">
        <f>IF(M287=0,0,M287/K287)</f>
        <v>0.96155480473388877</v>
      </c>
      <c r="P287" s="100"/>
      <c r="Q287" s="98"/>
      <c r="T287" s="25"/>
      <c r="U287" s="25"/>
    </row>
    <row r="288" spans="1:21" x14ac:dyDescent="0.3">
      <c r="A288" s="87">
        <f>A287+1</f>
        <v>28</v>
      </c>
      <c r="O288" s="281"/>
      <c r="P288" s="100"/>
      <c r="Q288" s="98"/>
      <c r="T288" s="25"/>
      <c r="U288" s="25"/>
    </row>
    <row r="289" spans="1:28" x14ac:dyDescent="0.3">
      <c r="A289" s="87">
        <f t="shared" si="22"/>
        <v>29</v>
      </c>
      <c r="B289" s="29" t="s">
        <v>361</v>
      </c>
      <c r="C289" s="26"/>
      <c r="D289" s="132"/>
      <c r="E289" s="132"/>
      <c r="F289" s="5"/>
      <c r="G289" s="5"/>
      <c r="H289" s="5"/>
      <c r="I289" s="5"/>
      <c r="J289" s="5"/>
      <c r="K289" s="133">
        <f>+K141-K287</f>
        <v>25484719.942384589</v>
      </c>
      <c r="L289" s="134"/>
      <c r="M289" s="133">
        <f>+M141-M287</f>
        <v>23399665.017822877</v>
      </c>
      <c r="N289" s="134"/>
      <c r="O289" s="287">
        <f>IF(M289=0,0,M289/K289)</f>
        <v>0.91818411466653083</v>
      </c>
      <c r="P289" s="100"/>
      <c r="Q289" s="98"/>
      <c r="T289" s="25"/>
      <c r="U289" s="25"/>
    </row>
    <row r="290" spans="1:28" x14ac:dyDescent="0.3">
      <c r="A290" s="87">
        <f>A289+1</f>
        <v>30</v>
      </c>
      <c r="B290" s="42"/>
      <c r="C290" s="26"/>
      <c r="F290" s="90"/>
      <c r="G290" s="90"/>
      <c r="H290" s="90"/>
      <c r="I290" s="90"/>
      <c r="J290" s="90"/>
      <c r="K290" s="107"/>
      <c r="L290" s="23"/>
      <c r="M290" s="107"/>
      <c r="N290" s="96"/>
      <c r="O290" s="247"/>
      <c r="P290" s="100"/>
      <c r="Q290" s="98"/>
      <c r="T290" s="25"/>
      <c r="U290" s="25"/>
    </row>
    <row r="291" spans="1:28" x14ac:dyDescent="0.3">
      <c r="A291" s="87">
        <f t="shared" si="22"/>
        <v>31</v>
      </c>
      <c r="P291" s="100"/>
      <c r="Q291" s="98"/>
      <c r="T291" s="25"/>
      <c r="U291" s="25"/>
    </row>
    <row r="292" spans="1:28" x14ac:dyDescent="0.3">
      <c r="A292" s="87">
        <f t="shared" si="22"/>
        <v>32</v>
      </c>
      <c r="B292" s="42"/>
      <c r="C292" s="26"/>
      <c r="F292" s="90"/>
      <c r="G292" s="90"/>
      <c r="H292" s="90"/>
      <c r="I292" s="90"/>
      <c r="J292" s="90"/>
      <c r="K292" s="107"/>
      <c r="L292" s="23"/>
      <c r="M292" s="107"/>
      <c r="N292" s="96"/>
      <c r="O292" s="247"/>
      <c r="P292" s="100"/>
      <c r="Q292" s="98"/>
      <c r="T292" s="25"/>
      <c r="U292" s="25"/>
    </row>
    <row r="293" spans="1:28" x14ac:dyDescent="0.3">
      <c r="A293" s="87">
        <f t="shared" si="22"/>
        <v>33</v>
      </c>
      <c r="B293" s="42"/>
      <c r="C293" s="26"/>
      <c r="F293" s="90"/>
      <c r="G293" s="90"/>
      <c r="H293" s="90"/>
      <c r="I293" s="90"/>
      <c r="J293" s="90"/>
      <c r="K293" s="107"/>
      <c r="L293" s="23"/>
      <c r="M293" s="107"/>
      <c r="N293" s="96"/>
      <c r="O293" s="247"/>
      <c r="P293" s="100"/>
      <c r="Q293" s="98"/>
      <c r="T293" s="25"/>
      <c r="U293" s="25"/>
    </row>
    <row r="294" spans="1:28" x14ac:dyDescent="0.3">
      <c r="A294" s="116">
        <f t="shared" si="22"/>
        <v>34</v>
      </c>
      <c r="B294" s="15"/>
      <c r="C294" s="15"/>
      <c r="D294" s="14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238"/>
      <c r="P294" s="15"/>
      <c r="Q294" s="15"/>
      <c r="R294" s="15"/>
      <c r="T294" s="25"/>
      <c r="U294" s="25"/>
    </row>
    <row r="295" spans="1:28" s="56" customFormat="1" x14ac:dyDescent="0.3">
      <c r="A295" s="272"/>
      <c r="B295" s="120" t="s">
        <v>175</v>
      </c>
      <c r="C295" s="120"/>
      <c r="D295" s="120"/>
      <c r="E295" s="120"/>
      <c r="F295" s="153"/>
      <c r="G295" s="153"/>
      <c r="H295" s="153"/>
      <c r="I295" s="153"/>
      <c r="J295" s="153"/>
      <c r="K295" s="120"/>
      <c r="L295" s="120"/>
      <c r="M295" s="120"/>
      <c r="N295" s="120"/>
      <c r="O295" s="273"/>
      <c r="P295" s="120"/>
      <c r="Q295" s="246" t="s">
        <v>176</v>
      </c>
      <c r="R295" s="120"/>
      <c r="S295" s="25"/>
      <c r="V295" s="25"/>
      <c r="W295" s="25"/>
      <c r="X295" s="25"/>
      <c r="Y295" s="25"/>
      <c r="Z295" s="25"/>
      <c r="AA295" s="25"/>
      <c r="AB295" s="25"/>
    </row>
    <row r="296" spans="1:28" x14ac:dyDescent="0.3">
      <c r="A296" s="63" t="s">
        <v>102</v>
      </c>
      <c r="B296" s="64"/>
      <c r="C296" s="63"/>
      <c r="K296" s="418" t="s">
        <v>103</v>
      </c>
      <c r="L296" s="418"/>
      <c r="M296" s="418"/>
      <c r="N296" s="418"/>
      <c r="O296" s="228"/>
      <c r="P296" s="63"/>
      <c r="Q296" s="63"/>
      <c r="R296" s="65" t="str">
        <f>+'Page Numbers'!D7</f>
        <v>Page 7 of 48</v>
      </c>
      <c r="S296" s="65"/>
    </row>
    <row r="297" spans="1:28" x14ac:dyDescent="0.3">
      <c r="A297" s="66"/>
      <c r="B297" s="66"/>
      <c r="C297" s="66"/>
      <c r="D297" s="14"/>
      <c r="E297" s="15"/>
      <c r="F297" s="15"/>
      <c r="G297" s="15"/>
      <c r="H297" s="15"/>
      <c r="I297" s="15"/>
      <c r="J297" s="15"/>
      <c r="K297" s="66"/>
      <c r="L297" s="67"/>
      <c r="M297" s="67"/>
      <c r="N297" s="67"/>
      <c r="O297" s="229"/>
      <c r="P297" s="67"/>
      <c r="Q297" s="67"/>
      <c r="R297" s="67"/>
    </row>
    <row r="298" spans="1:28" x14ac:dyDescent="0.3">
      <c r="A298" s="25" t="s">
        <v>104</v>
      </c>
      <c r="B298" s="68"/>
      <c r="C298" s="68" t="s">
        <v>105</v>
      </c>
      <c r="K298" s="416" t="s">
        <v>106</v>
      </c>
      <c r="L298" s="416"/>
      <c r="M298" s="416"/>
      <c r="N298" s="416"/>
      <c r="O298" s="416"/>
      <c r="P298" s="63"/>
      <c r="Q298" s="69" t="s">
        <v>107</v>
      </c>
      <c r="R298" s="70"/>
    </row>
    <row r="299" spans="1:28" x14ac:dyDescent="0.3">
      <c r="B299" s="71"/>
      <c r="C299" s="46"/>
      <c r="K299" s="417"/>
      <c r="L299" s="417"/>
      <c r="M299" s="417"/>
      <c r="N299" s="417"/>
      <c r="O299" s="417"/>
      <c r="P299" s="72" t="str">
        <f t="shared" ref="P299:R303" si="25">+P4</f>
        <v>X</v>
      </c>
      <c r="Q299" s="69" t="str">
        <f t="shared" si="25"/>
        <v>Projected Test Year 3 Ended</v>
      </c>
      <c r="R299" s="73">
        <f t="shared" si="25"/>
        <v>46752</v>
      </c>
    </row>
    <row r="300" spans="1:28" x14ac:dyDescent="0.3">
      <c r="A300" s="25" t="s">
        <v>109</v>
      </c>
      <c r="B300" s="71"/>
      <c r="C300" s="46"/>
      <c r="K300" s="70"/>
      <c r="L300" s="70"/>
      <c r="M300" s="70"/>
      <c r="N300" s="70"/>
      <c r="O300" s="230"/>
      <c r="P300" s="72" t="str">
        <f t="shared" si="25"/>
        <v>_</v>
      </c>
      <c r="Q300" s="69" t="str">
        <f t="shared" si="25"/>
        <v>Projected Test Year 2 Ended</v>
      </c>
      <c r="R300" s="73">
        <f t="shared" si="25"/>
        <v>46387</v>
      </c>
    </row>
    <row r="301" spans="1:28" x14ac:dyDescent="0.3">
      <c r="B301" s="74"/>
      <c r="C301" s="46"/>
      <c r="K301" s="70"/>
      <c r="L301" s="70"/>
      <c r="M301" s="70"/>
      <c r="N301" s="70"/>
      <c r="O301" s="230"/>
      <c r="P301" s="72" t="str">
        <f t="shared" si="25"/>
        <v>_</v>
      </c>
      <c r="Q301" s="69" t="str">
        <f t="shared" si="25"/>
        <v>Projected Test Year 1 Ended</v>
      </c>
      <c r="R301" s="73">
        <f t="shared" si="25"/>
        <v>46022</v>
      </c>
    </row>
    <row r="302" spans="1:28" x14ac:dyDescent="0.3">
      <c r="A302" s="75" t="str">
        <f>+A7</f>
        <v>DOCKET NO.: 20240025-EI</v>
      </c>
      <c r="C302" s="46"/>
      <c r="K302" s="46"/>
      <c r="L302" s="46"/>
      <c r="M302" s="46"/>
      <c r="N302" s="46"/>
      <c r="O302" s="231"/>
      <c r="P302" s="72" t="str">
        <f t="shared" si="25"/>
        <v>_</v>
      </c>
      <c r="Q302" s="69" t="str">
        <f t="shared" si="25"/>
        <v>Prior Year Ended</v>
      </c>
      <c r="R302" s="73">
        <f t="shared" si="25"/>
        <v>45657</v>
      </c>
    </row>
    <row r="303" spans="1:28" x14ac:dyDescent="0.3">
      <c r="K303" s="46"/>
      <c r="L303" s="46"/>
      <c r="M303" s="46"/>
      <c r="N303" s="46"/>
      <c r="O303" s="231"/>
      <c r="P303" s="72" t="str">
        <f t="shared" si="25"/>
        <v>_</v>
      </c>
      <c r="Q303" s="69" t="str">
        <f t="shared" si="25"/>
        <v>Historical Year Ended</v>
      </c>
      <c r="R303" s="73">
        <f t="shared" si="25"/>
        <v>45291</v>
      </c>
    </row>
    <row r="304" spans="1:28" x14ac:dyDescent="0.3">
      <c r="K304" s="46"/>
      <c r="L304" s="46"/>
      <c r="M304" s="46"/>
      <c r="N304" s="46"/>
      <c r="O304" s="231"/>
      <c r="P304" s="231"/>
      <c r="Q304" s="231"/>
      <c r="R304" s="231"/>
    </row>
    <row r="305" spans="1:27" x14ac:dyDescent="0.3">
      <c r="K305" s="76"/>
      <c r="L305" s="77"/>
      <c r="M305" s="76" t="s">
        <v>111</v>
      </c>
      <c r="N305" s="77"/>
      <c r="O305" s="232"/>
      <c r="P305" s="63"/>
      <c r="Q305" s="63"/>
      <c r="R305" s="63"/>
    </row>
    <row r="306" spans="1:27" s="5" customFormat="1" x14ac:dyDescent="0.3">
      <c r="A306" s="78"/>
      <c r="B306" s="78"/>
      <c r="C306" s="78"/>
      <c r="D306" s="14"/>
      <c r="E306" s="15"/>
      <c r="F306" s="15"/>
      <c r="G306" s="15"/>
      <c r="H306" s="15"/>
      <c r="I306" s="15"/>
      <c r="J306" s="15"/>
      <c r="K306" s="79"/>
      <c r="L306" s="79"/>
      <c r="M306" s="79"/>
      <c r="N306" s="79"/>
      <c r="O306" s="233"/>
      <c r="P306" s="80"/>
      <c r="Q306" s="81" t="str">
        <f>+Q11</f>
        <v>Witness:  Olivier</v>
      </c>
      <c r="R306" s="80"/>
    </row>
    <row r="307" spans="1:27" s="5" customFormat="1" x14ac:dyDescent="0.3">
      <c r="A307" s="1"/>
      <c r="B307" s="82">
        <v>-1</v>
      </c>
      <c r="C307" s="82"/>
      <c r="D307" s="82"/>
      <c r="E307" s="82"/>
      <c r="F307" s="82"/>
      <c r="G307" s="82"/>
      <c r="H307" s="82"/>
      <c r="I307" s="82"/>
      <c r="J307" s="82"/>
      <c r="K307" s="82">
        <f>+B307-1</f>
        <v>-2</v>
      </c>
      <c r="L307" s="82"/>
      <c r="M307" s="82">
        <f>+K307-1</f>
        <v>-3</v>
      </c>
      <c r="N307" s="82"/>
      <c r="O307" s="82">
        <f>+M307-1</f>
        <v>-4</v>
      </c>
      <c r="P307" s="83"/>
      <c r="Q307" s="83"/>
      <c r="R307" s="83"/>
    </row>
    <row r="308" spans="1:27" s="5" customFormat="1" x14ac:dyDescent="0.3">
      <c r="A308" s="1" t="s">
        <v>112</v>
      </c>
      <c r="B308" s="83"/>
      <c r="C308" s="1"/>
      <c r="K308" s="1" t="s">
        <v>113</v>
      </c>
      <c r="L308" s="1"/>
      <c r="M308" s="1" t="s">
        <v>113</v>
      </c>
      <c r="N308" s="1"/>
      <c r="O308" s="234" t="s">
        <v>114</v>
      </c>
      <c r="P308" s="1"/>
      <c r="Q308" s="1"/>
      <c r="R308" s="1"/>
    </row>
    <row r="309" spans="1:27" s="5" customFormat="1" x14ac:dyDescent="0.3">
      <c r="A309" s="86" t="s">
        <v>115</v>
      </c>
      <c r="B309" s="17" t="s">
        <v>116</v>
      </c>
      <c r="C309" s="17"/>
      <c r="D309" s="227"/>
      <c r="E309" s="227"/>
      <c r="F309" s="227"/>
      <c r="G309" s="227"/>
      <c r="H309" s="227"/>
      <c r="I309" s="227"/>
      <c r="J309" s="227"/>
      <c r="K309" s="17" t="s">
        <v>117</v>
      </c>
      <c r="L309" s="17"/>
      <c r="M309" s="17" t="s">
        <v>114</v>
      </c>
      <c r="N309" s="17"/>
      <c r="O309" s="235" t="s">
        <v>118</v>
      </c>
      <c r="P309" s="17"/>
      <c r="Q309" s="17"/>
      <c r="R309" s="17"/>
    </row>
    <row r="310" spans="1:27" s="5" customFormat="1" x14ac:dyDescent="0.3">
      <c r="A310" s="87">
        <v>1</v>
      </c>
      <c r="O310" s="257"/>
      <c r="P310" s="135"/>
      <c r="Q310" s="136"/>
      <c r="R310" s="137"/>
      <c r="S310" s="132"/>
    </row>
    <row r="311" spans="1:27" s="5" customFormat="1" x14ac:dyDescent="0.3">
      <c r="A311" s="87">
        <f t="shared" ref="A311:A343" si="26">A310+1</f>
        <v>2</v>
      </c>
      <c r="B311" s="29" t="s">
        <v>362</v>
      </c>
      <c r="C311" s="138"/>
      <c r="D311" s="19"/>
      <c r="E311" s="25"/>
      <c r="K311" s="139"/>
      <c r="L311" s="140"/>
      <c r="M311" s="139"/>
      <c r="N311" s="140"/>
      <c r="O311" s="237"/>
      <c r="P311" s="140"/>
      <c r="Q311" s="136"/>
      <c r="R311" s="137"/>
      <c r="S311" s="141"/>
      <c r="V311" s="25"/>
    </row>
    <row r="312" spans="1:27" s="5" customFormat="1" x14ac:dyDescent="0.3">
      <c r="A312" s="87">
        <f t="shared" si="26"/>
        <v>3</v>
      </c>
      <c r="B312" s="259" t="s">
        <v>121</v>
      </c>
      <c r="C312" s="40"/>
      <c r="D312" s="19" t="s">
        <v>363</v>
      </c>
      <c r="E312" s="25"/>
      <c r="K312" s="21">
        <f>VLOOKUP($D312,'REG FL  CWIP - 2 System Per Boo'!$A:$AN,MATCH($D$12,'REG FL  CWIP - 2 System Per Boo'!$2:$2,0),FALSE)/1000</f>
        <v>200757.19314934302</v>
      </c>
      <c r="L312" s="40"/>
      <c r="M312" s="21">
        <f>VLOOKUP($D312,'REG FL  CWIP - 9 Retail Per Boo'!$A:$AN,MATCH($D$12,'REG FL  CWIP - 9 Retail Per Boo'!$2:$2,0),FALSE)/1000</f>
        <v>200756.79163495699</v>
      </c>
      <c r="N312" s="96"/>
      <c r="O312" s="279">
        <f t="shared" ref="O312:O330" si="27">IF(M312=0,0,M312/K312)</f>
        <v>0.99999800000000139</v>
      </c>
      <c r="P312" s="70"/>
      <c r="Q312" s="136"/>
      <c r="R312" s="142"/>
      <c r="S312" s="132"/>
      <c r="V312" s="25"/>
    </row>
    <row r="313" spans="1:27" s="5" customFormat="1" x14ac:dyDescent="0.3">
      <c r="A313" s="87">
        <f t="shared" si="26"/>
        <v>4</v>
      </c>
      <c r="B313" s="26" t="s">
        <v>364</v>
      </c>
      <c r="D313" s="27" t="s">
        <v>365</v>
      </c>
      <c r="E313" s="27" t="s">
        <v>264</v>
      </c>
      <c r="K313" s="21">
        <f>VLOOKUP($D313,'REG FL  CWIP - 2 System Per Boo'!$A:$AN,MATCH($D$12,'REG FL  CWIP - 2 System Per Boo'!$2:$2,0),FALSE)/1000</f>
        <v>2.2996576923076799</v>
      </c>
      <c r="L313" s="40"/>
      <c r="M313" s="21">
        <f>VLOOKUP($D313,'REG FL  CWIP - 9 Retail Per Boo'!$A:$AN,MATCH($D$12,'REG FL  CWIP - 9 Retail Per Boo'!$2:$2,0),FALSE)/1000</f>
        <v>2.2996530929923003</v>
      </c>
      <c r="N313" s="96"/>
      <c r="O313" s="279">
        <f t="shared" si="27"/>
        <v>0.99999800000000216</v>
      </c>
      <c r="P313" s="70"/>
      <c r="Q313" s="136"/>
      <c r="R313" s="143"/>
      <c r="S313" s="132"/>
      <c r="V313" s="25"/>
    </row>
    <row r="314" spans="1:27" s="5" customFormat="1" x14ac:dyDescent="0.3">
      <c r="A314" s="87">
        <f t="shared" si="26"/>
        <v>5</v>
      </c>
      <c r="B314" s="259" t="s">
        <v>125</v>
      </c>
      <c r="C314" s="40"/>
      <c r="D314" s="19" t="s">
        <v>366</v>
      </c>
      <c r="E314" s="25"/>
      <c r="K314" s="21">
        <f>VLOOKUP($D314,'REG FL  CWIP - 2 System Per Boo'!$A:$AN,MATCH($D$12,'REG FL  CWIP - 2 System Per Boo'!$2:$2,0),FALSE)/1000</f>
        <v>35743.210349806097</v>
      </c>
      <c r="L314" s="40"/>
      <c r="M314" s="21">
        <f>VLOOKUP($D314,'REG FL  CWIP - 9 Retail Per Boo'!$A:$AN,MATCH($D$12,'REG FL  CWIP - 9 Retail Per Boo'!$2:$2,0),FALSE)/1000</f>
        <v>34041.762050734702</v>
      </c>
      <c r="N314" s="96"/>
      <c r="O314" s="279">
        <f t="shared" si="27"/>
        <v>0.95239800000000208</v>
      </c>
      <c r="P314" s="70"/>
      <c r="Q314" s="144"/>
      <c r="R314" s="142"/>
      <c r="S314" s="132"/>
      <c r="V314" s="25"/>
    </row>
    <row r="315" spans="1:27" s="5" customFormat="1" x14ac:dyDescent="0.3">
      <c r="A315" s="87">
        <f t="shared" si="26"/>
        <v>6</v>
      </c>
      <c r="B315" s="259" t="s">
        <v>133</v>
      </c>
      <c r="C315" s="40"/>
      <c r="D315" s="19" t="s">
        <v>367</v>
      </c>
      <c r="E315" s="25"/>
      <c r="K315" s="21">
        <f>VLOOKUP($D315,'REG FL  CWIP - 2 System Per Boo'!$A:$AN,MATCH($D$12,'REG FL  CWIP - 2 System Per Boo'!$2:$2,0),FALSE)/1000</f>
        <v>15345.9385941459</v>
      </c>
      <c r="L315" s="40"/>
      <c r="M315" s="21">
        <f>VLOOKUP($D315,'REG FL  CWIP - 9 Retail Per Boo'!$A:$AN,MATCH($D$12,'REG FL  CWIP - 9 Retail Per Boo'!$2:$2,0),FALSE)/1000</f>
        <v>15007.146307802901</v>
      </c>
      <c r="N315" s="96"/>
      <c r="O315" s="279">
        <f t="shared" si="27"/>
        <v>0.97792299999999732</v>
      </c>
      <c r="P315" s="70"/>
      <c r="Q315" s="136"/>
      <c r="R315" s="142"/>
      <c r="S315" s="132"/>
      <c r="V315" s="25"/>
    </row>
    <row r="316" spans="1:27" s="5" customFormat="1" x14ac:dyDescent="0.3">
      <c r="A316" s="87">
        <f t="shared" si="26"/>
        <v>7</v>
      </c>
      <c r="B316" s="259" t="s">
        <v>135</v>
      </c>
      <c r="C316" s="57"/>
      <c r="D316" s="27" t="s">
        <v>368</v>
      </c>
      <c r="E316" s="25"/>
      <c r="K316" s="21">
        <f>VLOOKUP($D316,'REG FL  CWIP - 2 System Per Boo'!$A:$AN,MATCH($D$12,'REG FL  CWIP - 2 System Per Boo'!$2:$2,0),FALSE)/1000</f>
        <v>1865.25999999999</v>
      </c>
      <c r="L316" s="40"/>
      <c r="M316" s="21">
        <f>VLOOKUP($D316,'REG FL  CWIP - 9 Retail Per Boo'!$A:$AN,MATCH($D$12,'REG FL  CWIP - 9 Retail Per Boo'!$2:$2,0),FALSE)/1000</f>
        <v>1865.2562694799899</v>
      </c>
      <c r="N316" s="96"/>
      <c r="O316" s="279">
        <f t="shared" si="27"/>
        <v>0.99999799999999994</v>
      </c>
      <c r="P316" s="70"/>
      <c r="Q316" s="136"/>
      <c r="R316" s="142"/>
      <c r="S316" s="132"/>
      <c r="V316" s="25"/>
    </row>
    <row r="317" spans="1:27" s="5" customFormat="1" x14ac:dyDescent="0.3">
      <c r="A317" s="87">
        <f t="shared" si="26"/>
        <v>8</v>
      </c>
      <c r="B317" s="259" t="s">
        <v>369</v>
      </c>
      <c r="C317" s="57"/>
      <c r="D317" s="99" t="s">
        <v>370</v>
      </c>
      <c r="E317" s="25"/>
      <c r="K317" s="21">
        <f>VLOOKUP($D317,'REG FL  CWIP - 2 System Per Boo'!$A:$AN,MATCH($D$12,'REG FL  CWIP - 2 System Per Boo'!$2:$2,0),FALSE)/1000</f>
        <v>1269.2697788461501</v>
      </c>
      <c r="L317" s="40"/>
      <c r="M317" s="21">
        <f>VLOOKUP($D317,'REG FL  CWIP - 9 Retail Per Boo'!$A:$AN,MATCH($D$12,'REG FL  CWIP - 9 Retail Per Boo'!$2:$2,0),FALSE)/1000</f>
        <v>1269.2672403065899</v>
      </c>
      <c r="N317" s="96"/>
      <c r="O317" s="279">
        <f t="shared" si="27"/>
        <v>0.99999799999999806</v>
      </c>
      <c r="P317" s="70"/>
      <c r="Q317" s="136"/>
      <c r="R317" s="142"/>
      <c r="S317" s="132"/>
      <c r="V317" s="25"/>
    </row>
    <row r="318" spans="1:27" s="5" customFormat="1" x14ac:dyDescent="0.3">
      <c r="A318" s="87">
        <f t="shared" si="26"/>
        <v>9</v>
      </c>
      <c r="B318" s="259" t="s">
        <v>291</v>
      </c>
      <c r="C318" s="57"/>
      <c r="D318" s="99" t="s">
        <v>371</v>
      </c>
      <c r="E318" s="25"/>
      <c r="K318" s="21">
        <f>VLOOKUP($D318,'REG FL  CWIP - 2 System Per Boo'!$A:$AN,MATCH($D$12,'REG FL  CWIP - 2 System Per Boo'!$2:$2,0),FALSE)/1000</f>
        <v>253416.013279498</v>
      </c>
      <c r="L318" s="40"/>
      <c r="M318" s="21">
        <f>VLOOKUP($D318,'REG FL  CWIP - 9 Retail Per Boo'!$A:$AN,MATCH($D$12,'REG FL  CWIP - 9 Retail Per Boo'!$2:$2,0),FALSE)/1000</f>
        <v>253416.013279498</v>
      </c>
      <c r="N318" s="96"/>
      <c r="O318" s="279">
        <f t="shared" si="27"/>
        <v>1</v>
      </c>
      <c r="P318" s="70"/>
      <c r="Q318" s="144"/>
      <c r="R318" s="142"/>
      <c r="S318" s="132"/>
      <c r="V318" s="25"/>
    </row>
    <row r="319" spans="1:27" s="5" customFormat="1" x14ac:dyDescent="0.3">
      <c r="A319" s="87">
        <f t="shared" si="26"/>
        <v>10</v>
      </c>
      <c r="B319" s="259" t="s">
        <v>372</v>
      </c>
      <c r="C319" s="40"/>
      <c r="D319" s="19" t="s">
        <v>373</v>
      </c>
      <c r="E319" s="25"/>
      <c r="K319" s="21">
        <f>VLOOKUP($D319,'REG FL  CWIP - 2 System Per Boo'!$A:$AN,MATCH($D$12,'REG FL  CWIP - 2 System Per Boo'!$2:$2,0),FALSE)/1000</f>
        <v>0</v>
      </c>
      <c r="L319" s="40"/>
      <c r="M319" s="21">
        <f>VLOOKUP($D319,'REG FL  CWIP - 9 Retail Per Boo'!$A:$AN,MATCH($D$12,'REG FL  CWIP - 9 Retail Per Boo'!$2:$2,0),FALSE)/1000</f>
        <v>0</v>
      </c>
      <c r="N319" s="96"/>
      <c r="O319" s="279">
        <f t="shared" si="27"/>
        <v>0</v>
      </c>
      <c r="P319" s="142"/>
      <c r="Q319" s="142"/>
      <c r="R319" s="142"/>
      <c r="S319" s="142"/>
      <c r="V319" s="25"/>
      <c r="W319" s="25"/>
      <c r="X319" s="25"/>
      <c r="Y319" s="25"/>
      <c r="Z319" s="25"/>
      <c r="AA319" s="25"/>
    </row>
    <row r="320" spans="1:27" s="5" customFormat="1" x14ac:dyDescent="0.3">
      <c r="A320" s="87">
        <f t="shared" si="26"/>
        <v>11</v>
      </c>
      <c r="B320" s="259" t="s">
        <v>140</v>
      </c>
      <c r="D320" s="99" t="s">
        <v>374</v>
      </c>
      <c r="E320" s="99" t="s">
        <v>375</v>
      </c>
      <c r="K320" s="21">
        <f>VLOOKUP($D320,'REG FL  CWIP - 2 System Per Boo'!$A:$AN,MATCH($D$12,'REG FL  CWIP - 2 System Per Boo'!$2:$2,0),FALSE)/1000+VLOOKUP($E320,'REG FL  CWIP - 2 System Per Boo'!$A:$AN,MATCH($D$12,'REG FL  CWIP - 2 System Per Boo'!$2:$2,0),FALSE)/1000-K321</f>
        <v>288274.3038568371</v>
      </c>
      <c r="L320" s="40"/>
      <c r="M320" s="21">
        <f>VLOOKUP($D320,'REG FL  CWIP - 9 Retail Per Boo'!$A:$AN,MATCH($D$12,'REG FL  CWIP - 9 Retail Per Boo'!$2:$2,0),FALSE)/1000+VLOOKUP($E320,'REG FL  CWIP - 9 Retail Per Boo'!$A:$AN,MATCH($D$12,'REG FL  CWIP - 9 Retail Per Boo'!$2:$2,0),FALSE)/1000-M321</f>
        <v>201572.34768024634</v>
      </c>
      <c r="N320" s="96"/>
      <c r="O320" s="279">
        <f t="shared" si="27"/>
        <v>0.69923799999999747</v>
      </c>
      <c r="P320" s="142"/>
      <c r="Q320" s="142"/>
      <c r="R320" s="142"/>
      <c r="S320" s="142"/>
      <c r="V320" s="25"/>
      <c r="W320" s="25"/>
      <c r="X320" s="25"/>
      <c r="Y320" s="25"/>
      <c r="Z320" s="25"/>
      <c r="AA320" s="25"/>
    </row>
    <row r="321" spans="1:22" s="5" customFormat="1" x14ac:dyDescent="0.3">
      <c r="A321" s="87">
        <f t="shared" si="26"/>
        <v>12</v>
      </c>
      <c r="B321" s="259" t="s">
        <v>376</v>
      </c>
      <c r="D321" s="27" t="s">
        <v>377</v>
      </c>
      <c r="E321" s="99"/>
      <c r="K321" s="21">
        <f>VLOOKUP($D321,'REG FL  CWIP - 2 System Per Boo'!$A:$AN,MATCH($D$12,'REG FL  CWIP - 2 System Per Boo'!$2:$2,0),FALSE)/1000</f>
        <v>17905.269999999899</v>
      </c>
      <c r="L321" s="40"/>
      <c r="M321" s="21">
        <f>VLOOKUP($D321,'REG FL  CWIP - 9 Retail Per Boo'!$A:$AN,MATCH($D$12,'REG FL  CWIP - 9 Retail Per Boo'!$2:$2,0),FALSE)/1000</f>
        <v>12520.045184259901</v>
      </c>
      <c r="N321" s="96"/>
      <c r="O321" s="279">
        <f t="shared" si="27"/>
        <v>0.69923799999999847</v>
      </c>
      <c r="P321" s="57"/>
      <c r="Q321" s="57"/>
      <c r="R321" s="57"/>
      <c r="S321" s="57"/>
      <c r="V321" s="25"/>
    </row>
    <row r="322" spans="1:22" s="5" customFormat="1" x14ac:dyDescent="0.3">
      <c r="A322" s="87">
        <f t="shared" si="26"/>
        <v>13</v>
      </c>
      <c r="B322" s="259" t="s">
        <v>177</v>
      </c>
      <c r="C322" s="57"/>
      <c r="D322" s="19" t="s">
        <v>378</v>
      </c>
      <c r="E322" s="25"/>
      <c r="K322" s="21">
        <f>VLOOKUP($D322,'REG FL  CWIP - 2 System Per Boo'!$A:$AN,MATCH($D$12,'REG FL  CWIP - 2 System Per Boo'!$2:$2,0),FALSE)/1000-K323</f>
        <v>223492.25313983089</v>
      </c>
      <c r="L322" s="40"/>
      <c r="M322" s="21">
        <f>VLOOKUP($D322,'REG FL  CWIP - 9 Retail Per Boo'!$A:$AN,MATCH($D$12,'REG FL  CWIP - 9 Retail Per Boo'!$2:$2,0),FALSE)/1000-M323</f>
        <v>223492.25313983089</v>
      </c>
      <c r="N322" s="96"/>
      <c r="O322" s="279">
        <f t="shared" si="27"/>
        <v>1</v>
      </c>
      <c r="P322" s="57"/>
      <c r="Q322" s="57"/>
      <c r="R322" s="57"/>
      <c r="S322" s="57"/>
      <c r="V322" s="25"/>
    </row>
    <row r="323" spans="1:22" s="5" customFormat="1" x14ac:dyDescent="0.3">
      <c r="A323" s="87">
        <f t="shared" si="26"/>
        <v>14</v>
      </c>
      <c r="B323" s="259" t="s">
        <v>379</v>
      </c>
      <c r="C323" s="57"/>
      <c r="D323" s="27" t="s">
        <v>380</v>
      </c>
      <c r="E323" s="25"/>
      <c r="K323" s="21">
        <f>VLOOKUP($D323,'REG FL  CWIP - 2 System Per Boo'!$A:$AN,MATCH($D$12,'REG FL  CWIP - 2 System Per Boo'!$2:$2,0),FALSE)/1000</f>
        <v>758351.68086496403</v>
      </c>
      <c r="L323" s="40"/>
      <c r="M323" s="21">
        <f>VLOOKUP($D323,'REG FL  CWIP - 9 Retail Per Boo'!$A:$AN,MATCH($D$12,'REG FL  CWIP - 9 Retail Per Boo'!$2:$2,0),FALSE)/1000</f>
        <v>758351.68086496403</v>
      </c>
      <c r="N323" s="96"/>
      <c r="O323" s="279">
        <f t="shared" si="27"/>
        <v>1</v>
      </c>
      <c r="P323" s="57"/>
      <c r="Q323" s="57"/>
      <c r="R323" s="57"/>
      <c r="S323" s="57"/>
      <c r="V323" s="25"/>
    </row>
    <row r="324" spans="1:22" s="5" customFormat="1" x14ac:dyDescent="0.3">
      <c r="A324" s="87">
        <f t="shared" si="26"/>
        <v>15</v>
      </c>
      <c r="B324" s="259" t="s">
        <v>381</v>
      </c>
      <c r="C324" s="57"/>
      <c r="D324" s="99" t="s">
        <v>382</v>
      </c>
      <c r="E324" s="25"/>
      <c r="K324" s="21">
        <f>VLOOKUP($D324,'REG FL  CWIP - 2 System Per Boo'!$A:$AN,MATCH($D$12,'REG FL  CWIP - 2 System Per Boo'!$2:$2,0),FALSE)/1000</f>
        <v>51593.193044862601</v>
      </c>
      <c r="L324" s="40"/>
      <c r="M324" s="21">
        <f>VLOOKUP($D324,'REG FL  CWIP - 9 Retail Per Boo'!$A:$AN,MATCH($D$12,'REG FL  CWIP - 9 Retail Per Boo'!$2:$2,0),FALSE)/1000</f>
        <v>51593.193044862601</v>
      </c>
      <c r="N324" s="96"/>
      <c r="O324" s="279">
        <f t="shared" si="27"/>
        <v>1</v>
      </c>
      <c r="P324" s="40"/>
      <c r="Q324" s="40"/>
      <c r="R324" s="40"/>
      <c r="S324" s="40"/>
      <c r="V324" s="25"/>
    </row>
    <row r="325" spans="1:22" s="5" customFormat="1" x14ac:dyDescent="0.3">
      <c r="A325" s="87">
        <f t="shared" si="26"/>
        <v>16</v>
      </c>
      <c r="B325" s="259" t="s">
        <v>383</v>
      </c>
      <c r="C325" s="40"/>
      <c r="D325" s="19" t="s">
        <v>384</v>
      </c>
      <c r="E325" s="25"/>
      <c r="K325" s="21">
        <f>VLOOKUP($D325,'REG FL  CWIP - 2 System Per Boo'!$A:$AN,MATCH($D$12,'REG FL  CWIP - 2 System Per Boo'!$2:$2,0),FALSE)/1000</f>
        <v>8795.019464610501</v>
      </c>
      <c r="L325" s="40"/>
      <c r="M325" s="21">
        <f>VLOOKUP($D325,'REG FL  CWIP - 9 Retail Per Boo'!$A:$AN,MATCH($D$12,'REG FL  CWIP - 9 Retail Per Boo'!$2:$2,0),FALSE)/1000</f>
        <v>8560.1924449054004</v>
      </c>
      <c r="N325" s="96"/>
      <c r="O325" s="279">
        <f t="shared" si="27"/>
        <v>0.97329999999999994</v>
      </c>
      <c r="P325" s="23"/>
      <c r="Q325" s="23"/>
      <c r="R325" s="23"/>
      <c r="S325" s="23"/>
      <c r="V325" s="25"/>
    </row>
    <row r="326" spans="1:22" s="5" customFormat="1" x14ac:dyDescent="0.3">
      <c r="A326" s="87">
        <f t="shared" si="26"/>
        <v>17</v>
      </c>
      <c r="B326" s="259" t="s">
        <v>385</v>
      </c>
      <c r="C326" s="46"/>
      <c r="D326" s="19" t="s">
        <v>386</v>
      </c>
      <c r="E326" s="25"/>
      <c r="F326" s="27" t="s">
        <v>392</v>
      </c>
      <c r="K326" s="21">
        <f>VLOOKUP($D326,'REG FL  CWIP - 2 System Per Boo'!$A:$AN,MATCH($D$12,'REG FL  CWIP - 2 System Per Boo'!$2:$2,0),FALSE)/1000</f>
        <v>7573.1829910946499</v>
      </c>
      <c r="L326" s="40"/>
      <c r="M326" s="21">
        <f>VLOOKUP($D326,'REG FL  CWIP - 9 Retail Per Boo'!$A:$AN,MATCH($D$12,'REG FL  CWIP - 9 Retail Per Boo'!$2:$2,0),FALSE)/1000</f>
        <v>7370.9790052324297</v>
      </c>
      <c r="N326" s="96"/>
      <c r="O326" s="279">
        <f t="shared" si="27"/>
        <v>0.97330000000000094</v>
      </c>
      <c r="P326" s="23"/>
      <c r="Q326" s="23"/>
      <c r="R326" s="23"/>
      <c r="S326" s="23"/>
      <c r="V326" s="25"/>
    </row>
    <row r="327" spans="1:22" s="5" customFormat="1" x14ac:dyDescent="0.3">
      <c r="A327" s="87">
        <f t="shared" si="26"/>
        <v>18</v>
      </c>
      <c r="B327" s="259" t="s">
        <v>387</v>
      </c>
      <c r="D327" s="27" t="s">
        <v>388</v>
      </c>
      <c r="K327" s="21">
        <f>VLOOKUP($D327,'REG FL  CWIP - 2 System Per Boo'!$A:$AN,MATCH($D$12,'REG FL  CWIP - 2 System Per Boo'!$2:$2,0),FALSE)/1000</f>
        <v>0</v>
      </c>
      <c r="L327" s="40"/>
      <c r="M327" s="21">
        <f>VLOOKUP($D327,'REG FL  CWIP - 9 Retail Per Boo'!$A:$AN,MATCH($D$12,'REG FL  CWIP - 9 Retail Per Boo'!$2:$2,0),FALSE)/1000</f>
        <v>0</v>
      </c>
      <c r="N327" s="96"/>
      <c r="O327" s="279">
        <f t="shared" si="27"/>
        <v>0</v>
      </c>
      <c r="P327" s="23"/>
      <c r="Q327" s="23"/>
      <c r="R327" s="23"/>
      <c r="S327" s="23"/>
      <c r="V327" s="25"/>
    </row>
    <row r="328" spans="1:22" s="5" customFormat="1" x14ac:dyDescent="0.3">
      <c r="A328" s="87">
        <f>A327+1</f>
        <v>19</v>
      </c>
      <c r="B328" s="259" t="s">
        <v>389</v>
      </c>
      <c r="C328" s="46"/>
      <c r="D328" s="99" t="s">
        <v>390</v>
      </c>
      <c r="E328" s="99" t="s">
        <v>391</v>
      </c>
      <c r="F328" s="27" t="s">
        <v>264</v>
      </c>
      <c r="K328" s="21">
        <f>VLOOKUP($D328,'REG FL  CWIP - 2 System Per Boo'!$A:$AN,MATCH($D$12,'REG FL  CWIP - 2 System Per Boo'!$2:$2,0),FALSE)/1000+VLOOKUP($E328,'REG FL  CWIP - 2 System Per Boo'!$A:$AN,MATCH($D$12,'REG FL  CWIP - 2 System Per Boo'!$2:$2,0),FALSE)/1000+VLOOKUP($F328,'REG FL  CWIP - 2 System Per Boo'!$A:$AN,MATCH($D$12,'REG FL  CWIP - 2 System Per Boo'!$2:$2,0),FALSE)/1000</f>
        <v>738.76342</v>
      </c>
      <c r="L328" s="40"/>
      <c r="M328" s="21">
        <f>VLOOKUP($D328,'REG FL  CWIP - 9 Retail Per Boo'!$A:$AN,MATCH($D$12,'REG FL  CWIP - 9 Retail Per Boo'!$2:$2,0),FALSE)/1000+VLOOKUP($E328,'REG FL  CWIP - 9 Retail Per Boo'!$A:$AN,MATCH($D$12,'REG FL  CWIP - 9 Retail Per Boo'!$2:$2,0),FALSE)/1000+VLOOKUP($F328,'REG FL  CWIP - 9 Retail Per Boo'!$A:$AN,MATCH($D$12,'REG FL  CWIP - 9 Retail Per Boo'!$2:$2,0),FALSE)/1000</f>
        <v>738.76342</v>
      </c>
      <c r="N328" s="96"/>
      <c r="O328" s="279">
        <f t="shared" si="27"/>
        <v>1</v>
      </c>
      <c r="P328" s="23"/>
      <c r="Q328" s="23"/>
      <c r="R328" s="23"/>
      <c r="S328" s="23"/>
      <c r="V328" s="25"/>
    </row>
    <row r="329" spans="1:22" s="400" customFormat="1" x14ac:dyDescent="0.3">
      <c r="A329" s="396">
        <f t="shared" si="26"/>
        <v>20</v>
      </c>
      <c r="B329" s="397" t="s">
        <v>393</v>
      </c>
      <c r="C329" s="398"/>
      <c r="D329" s="399" t="s">
        <v>394</v>
      </c>
      <c r="E329" s="395"/>
      <c r="K329" s="412">
        <f>VLOOKUP($D329,'REG FL  CWIP - 2 System Per Boo'!$A:$AN,MATCH($D$12,'REG FL  CWIP - 2 System Per Boo'!$2:$2,0),FALSE)/1000</f>
        <v>-13053.498939998501</v>
      </c>
      <c r="L329" s="401"/>
      <c r="M329" s="415">
        <f>+K329</f>
        <v>-13053.498939998501</v>
      </c>
      <c r="N329" s="402"/>
      <c r="O329" s="282">
        <f t="shared" si="27"/>
        <v>1</v>
      </c>
      <c r="P329" s="403"/>
      <c r="Q329" s="403"/>
      <c r="R329" s="403"/>
      <c r="S329" s="403"/>
    </row>
    <row r="330" spans="1:22" s="5" customFormat="1" x14ac:dyDescent="0.3">
      <c r="A330" s="87">
        <f t="shared" si="26"/>
        <v>21</v>
      </c>
      <c r="B330" s="260" t="s">
        <v>395</v>
      </c>
      <c r="C330" s="46"/>
      <c r="D330" s="27" t="s">
        <v>64</v>
      </c>
      <c r="E330" s="25"/>
      <c r="K330" s="145">
        <f>SUM(K312:K329)</f>
        <v>1852069.3526515327</v>
      </c>
      <c r="L330" s="146"/>
      <c r="M330" s="145">
        <f>SUM(M312:M329)</f>
        <v>1757504.4922801754</v>
      </c>
      <c r="N330" s="147"/>
      <c r="O330" s="288">
        <f t="shared" si="27"/>
        <v>0.94894097230431862</v>
      </c>
      <c r="P330" s="23"/>
      <c r="Q330" s="23"/>
      <c r="R330" s="23"/>
      <c r="S330" s="23"/>
      <c r="V330" s="25"/>
    </row>
    <row r="331" spans="1:22" s="5" customFormat="1" x14ac:dyDescent="0.3">
      <c r="A331" s="87">
        <f t="shared" si="26"/>
        <v>22</v>
      </c>
      <c r="B331" s="26"/>
      <c r="C331" s="46"/>
      <c r="D331" s="19"/>
      <c r="E331" s="25"/>
      <c r="K331" s="114"/>
      <c r="L331" s="46"/>
      <c r="M331" s="114"/>
      <c r="N331" s="23"/>
      <c r="O331" s="289"/>
      <c r="P331" s="23"/>
      <c r="Q331" s="23"/>
      <c r="R331" s="23"/>
      <c r="S331" s="23"/>
      <c r="V331" s="25"/>
    </row>
    <row r="332" spans="1:22" s="5" customFormat="1" x14ac:dyDescent="0.3">
      <c r="A332" s="87">
        <f t="shared" si="26"/>
        <v>23</v>
      </c>
      <c r="B332" s="29" t="s">
        <v>396</v>
      </c>
      <c r="C332" s="46"/>
      <c r="D332" s="19"/>
      <c r="E332" s="25"/>
      <c r="K332" s="114"/>
      <c r="L332" s="46"/>
      <c r="M332" s="114"/>
      <c r="N332" s="23"/>
      <c r="O332" s="279"/>
      <c r="P332" s="23"/>
      <c r="Q332" s="23"/>
      <c r="R332" s="23"/>
      <c r="S332" s="23"/>
      <c r="V332" s="25"/>
    </row>
    <row r="333" spans="1:22" s="5" customFormat="1" x14ac:dyDescent="0.3">
      <c r="A333" s="87">
        <f t="shared" si="26"/>
        <v>24</v>
      </c>
      <c r="B333" s="259" t="s">
        <v>397</v>
      </c>
      <c r="C333" s="46"/>
      <c r="D333" s="99" t="s">
        <v>398</v>
      </c>
      <c r="E333" s="25"/>
      <c r="K333" s="21">
        <f>VLOOKUP($D333,'REG FL  EPIS - 2 System Per Boo'!$A:$AN,MATCH($D$12,'REG FL  EPIS - 2 System Per Boo'!$2:$2,0),FALSE)/1000</f>
        <v>27667.95</v>
      </c>
      <c r="L333" s="40"/>
      <c r="M333" s="21">
        <f>VLOOKUP($D333,'REG FL  EPIS - 9 Retail Per Boo'!$A:$AN,MATCH($D$12,'REG FL  EPIS - 9 Retail Per Boo'!$2:$2,0),FALSE)/1000</f>
        <v>27667.8946641</v>
      </c>
      <c r="N333" s="96"/>
      <c r="O333" s="279">
        <f t="shared" ref="O333:O340" si="28">IF(M333=0,0,M333/K333)</f>
        <v>0.99999799999999994</v>
      </c>
      <c r="P333" s="23"/>
      <c r="Q333" s="23"/>
      <c r="R333" s="23"/>
      <c r="S333" s="23"/>
      <c r="V333" s="25"/>
    </row>
    <row r="334" spans="1:22" s="5" customFormat="1" x14ac:dyDescent="0.3">
      <c r="A334" s="87">
        <f t="shared" si="26"/>
        <v>25</v>
      </c>
      <c r="B334" s="259" t="s">
        <v>399</v>
      </c>
      <c r="C334" s="46"/>
      <c r="D334" s="99" t="s">
        <v>400</v>
      </c>
      <c r="E334" s="25"/>
      <c r="K334" s="21">
        <f>VLOOKUP($D334,'REG FL  EPIS - 2 System Per Boo'!$A:$AN,MATCH($D$12,'REG FL  EPIS - 2 System Per Boo'!$2:$2,0),FALSE)/1000</f>
        <v>66800.206120000003</v>
      </c>
      <c r="L334" s="40"/>
      <c r="M334" s="21">
        <f>VLOOKUP($D334,'REG FL  EPIS - 9 Retail Per Boo'!$A:$AN,MATCH($D$12,'REG FL  EPIS - 9 Retail Per Boo'!$2:$2,0),FALSE)/1000</f>
        <v>66800.072519587702</v>
      </c>
      <c r="N334" s="96"/>
      <c r="O334" s="279">
        <f t="shared" si="28"/>
        <v>0.99999799999999905</v>
      </c>
      <c r="P334" s="23"/>
      <c r="Q334" s="23"/>
      <c r="R334" s="23"/>
      <c r="S334" s="23"/>
      <c r="V334" s="25"/>
    </row>
    <row r="335" spans="1:22" s="5" customFormat="1" x14ac:dyDescent="0.3">
      <c r="A335" s="87">
        <f t="shared" si="26"/>
        <v>26</v>
      </c>
      <c r="B335" s="259" t="s">
        <v>177</v>
      </c>
      <c r="C335" s="46"/>
      <c r="D335" s="99" t="s">
        <v>401</v>
      </c>
      <c r="E335" s="25"/>
      <c r="K335" s="21">
        <f>VLOOKUP($D335,'REG FL  EPIS - 2 System Per Boo'!$A:$AN,MATCH($D$12,'REG FL  EPIS - 2 System Per Boo'!$2:$2,0),FALSE)/1000</f>
        <v>2557.1887299999999</v>
      </c>
      <c r="L335" s="40"/>
      <c r="M335" s="21">
        <f>VLOOKUP($D335,'REG FL  EPIS - 9 Retail Per Boo'!$A:$AN,MATCH($D$12,'REG FL  EPIS - 9 Retail Per Boo'!$2:$2,0),FALSE)/1000</f>
        <v>2557.1887299999999</v>
      </c>
      <c r="N335" s="96"/>
      <c r="O335" s="279">
        <f t="shared" si="28"/>
        <v>1</v>
      </c>
      <c r="P335" s="23"/>
      <c r="Q335" s="23"/>
      <c r="R335" s="23"/>
      <c r="S335" s="23"/>
      <c r="V335" s="25"/>
    </row>
    <row r="336" spans="1:22" s="5" customFormat="1" x14ac:dyDescent="0.3">
      <c r="A336" s="87">
        <f t="shared" si="26"/>
        <v>27</v>
      </c>
      <c r="B336" s="259" t="s">
        <v>140</v>
      </c>
      <c r="C336" s="46"/>
      <c r="D336" s="99" t="s">
        <v>402</v>
      </c>
      <c r="E336" s="25"/>
      <c r="K336" s="21">
        <f>VLOOKUP($D336,'REG FL  EPIS - 2 System Per Boo'!$A:$AN,MATCH($D$12,'REG FL  EPIS - 2 System Per Boo'!$2:$2,0),FALSE)/1000</f>
        <v>23808.215039999999</v>
      </c>
      <c r="L336" s="40"/>
      <c r="M336" s="21">
        <f>VLOOKUP($D336,'REG FL  EPIS - 9 Retail Per Boo'!$A:$AN,MATCH($D$12,'REG FL  EPIS - 9 Retail Per Boo'!$2:$2,0),FALSE)/1000</f>
        <v>16647.608668139499</v>
      </c>
      <c r="N336" s="96"/>
      <c r="O336" s="279">
        <f t="shared" si="28"/>
        <v>0.69923799999999914</v>
      </c>
      <c r="P336" s="23"/>
      <c r="Q336" s="23"/>
      <c r="R336" s="23"/>
      <c r="S336" s="23"/>
      <c r="V336" s="25"/>
    </row>
    <row r="337" spans="1:28" s="5" customFormat="1" x14ac:dyDescent="0.3">
      <c r="A337" s="87">
        <f t="shared" si="26"/>
        <v>28</v>
      </c>
      <c r="B337" s="259" t="s">
        <v>121</v>
      </c>
      <c r="C337" s="46"/>
      <c r="D337" s="99" t="s">
        <v>403</v>
      </c>
      <c r="E337" s="25"/>
      <c r="K337" s="21">
        <f>VLOOKUP($D337,'REG FL  EPIS - 2 System Per Boo'!$A:$AN,MATCH($D$12,'REG FL  EPIS - 2 System Per Boo'!$2:$2,0),FALSE)/1000</f>
        <v>4232.1260499999999</v>
      </c>
      <c r="L337" s="40"/>
      <c r="M337" s="21">
        <f>VLOOKUP($D337,'REG FL  EPIS - 9 Retail Per Boo'!$A:$AN,MATCH($D$12,'REG FL  EPIS - 9 Retail Per Boo'!$2:$2,0),FALSE)/1000</f>
        <v>4232.1175857478902</v>
      </c>
      <c r="N337" s="96"/>
      <c r="O337" s="279">
        <f t="shared" si="28"/>
        <v>0.99999799999999772</v>
      </c>
      <c r="P337" s="23"/>
      <c r="Q337" s="23"/>
      <c r="R337" s="23"/>
      <c r="S337" s="23"/>
      <c r="V337" s="25"/>
    </row>
    <row r="338" spans="1:28" s="5" customFormat="1" x14ac:dyDescent="0.3">
      <c r="A338" s="87">
        <f t="shared" si="26"/>
        <v>29</v>
      </c>
      <c r="B338" s="259" t="s">
        <v>133</v>
      </c>
      <c r="C338" s="46"/>
      <c r="D338" s="99" t="s">
        <v>404</v>
      </c>
      <c r="E338" s="25"/>
      <c r="K338" s="21">
        <f>VLOOKUP($D338,'REG FL  EPIS - 2 System Per Boo'!$A:$AN,MATCH($D$12,'REG FL  EPIS - 2 System Per Boo'!$2:$2,0),FALSE)/1000</f>
        <v>1174.8666899999998</v>
      </c>
      <c r="L338" s="40"/>
      <c r="M338" s="21">
        <f>VLOOKUP($D338,'REG FL  EPIS - 9 Retail Per Boo'!$A:$AN,MATCH($D$12,'REG FL  EPIS - 9 Retail Per Boo'!$2:$2,0),FALSE)/1000</f>
        <v>1148.9291580848701</v>
      </c>
      <c r="N338" s="96"/>
      <c r="O338" s="279">
        <f t="shared" si="28"/>
        <v>0.97792300000000021</v>
      </c>
      <c r="P338" s="23"/>
      <c r="Q338" s="23"/>
      <c r="R338" s="23"/>
      <c r="S338" s="23"/>
      <c r="V338" s="25"/>
    </row>
    <row r="339" spans="1:28" x14ac:dyDescent="0.3">
      <c r="A339" s="87">
        <f t="shared" si="26"/>
        <v>30</v>
      </c>
      <c r="B339" s="259" t="s">
        <v>405</v>
      </c>
      <c r="C339" s="46"/>
      <c r="D339" s="99" t="s">
        <v>406</v>
      </c>
      <c r="F339" s="5"/>
      <c r="G339" s="5"/>
      <c r="H339" s="5"/>
      <c r="I339" s="5"/>
      <c r="J339" s="5"/>
      <c r="K339" s="21">
        <f>VLOOKUP($D339,'REG FL  EPIS - 2 System Per Boo'!$A:$AN,MATCH($D$12,'REG FL  EPIS - 2 System Per Boo'!$2:$2,0),FALSE)/1000</f>
        <v>3462.3241699999999</v>
      </c>
      <c r="L339" s="40"/>
      <c r="M339" s="21">
        <f>VLOOKUP($D339,'REG FL  EPIS - 9 Retail Per Boo'!$A:$AN,MATCH($D$12,'REG FL  EPIS - 9 Retail Per Boo'!$2:$2,0),FALSE)/1000</f>
        <v>3369.8801146609899</v>
      </c>
      <c r="N339" s="96"/>
      <c r="O339" s="279">
        <f t="shared" si="28"/>
        <v>0.97329999999999717</v>
      </c>
      <c r="P339" s="148"/>
      <c r="Q339" s="148"/>
      <c r="R339" s="148"/>
      <c r="S339" s="148"/>
      <c r="T339" s="25"/>
      <c r="U339" s="25"/>
    </row>
    <row r="340" spans="1:28" x14ac:dyDescent="0.3">
      <c r="A340" s="87">
        <f t="shared" si="26"/>
        <v>31</v>
      </c>
      <c r="B340" s="260" t="s">
        <v>65</v>
      </c>
      <c r="C340" s="47"/>
      <c r="D340" s="19" t="s">
        <v>66</v>
      </c>
      <c r="F340" s="5"/>
      <c r="G340" s="5"/>
      <c r="H340" s="5"/>
      <c r="I340" s="5"/>
      <c r="J340" s="5"/>
      <c r="K340" s="149">
        <f>SUM(K333:K339)</f>
        <v>129702.8768</v>
      </c>
      <c r="L340" s="150"/>
      <c r="M340" s="149">
        <f>SUM(M333:M339)</f>
        <v>122423.69144032094</v>
      </c>
      <c r="N340" s="151"/>
      <c r="O340" s="288">
        <f t="shared" si="28"/>
        <v>0.94387799608405398</v>
      </c>
      <c r="P340" s="148"/>
      <c r="Q340" s="148"/>
      <c r="R340" s="148"/>
      <c r="S340" s="148"/>
      <c r="T340" s="21"/>
      <c r="U340" s="41"/>
      <c r="V340" s="21"/>
      <c r="W340" s="22"/>
    </row>
    <row r="341" spans="1:28" x14ac:dyDescent="0.3">
      <c r="A341" s="87">
        <f t="shared" si="26"/>
        <v>32</v>
      </c>
      <c r="B341" s="26"/>
      <c r="C341" s="47"/>
      <c r="D341" s="19"/>
      <c r="F341" s="90"/>
      <c r="G341" s="90"/>
      <c r="H341" s="90"/>
      <c r="I341" s="90"/>
      <c r="J341" s="90"/>
      <c r="K341" s="114"/>
      <c r="L341" s="47"/>
      <c r="M341" s="114"/>
      <c r="N341" s="148"/>
      <c r="O341" s="279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</row>
    <row r="342" spans="1:28" x14ac:dyDescent="0.3">
      <c r="A342" s="87">
        <f t="shared" si="26"/>
        <v>33</v>
      </c>
      <c r="C342" s="47"/>
      <c r="D342" s="19"/>
      <c r="F342" s="90"/>
      <c r="G342" s="90"/>
      <c r="H342" s="90"/>
      <c r="I342" s="90"/>
      <c r="J342" s="90"/>
      <c r="K342" s="114"/>
      <c r="L342" s="47"/>
      <c r="M342" s="114"/>
      <c r="N342" s="148"/>
      <c r="O342" s="279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</row>
    <row r="343" spans="1:28" x14ac:dyDescent="0.3">
      <c r="A343" s="87">
        <f t="shared" si="26"/>
        <v>34</v>
      </c>
      <c r="C343" s="47"/>
      <c r="D343" s="19"/>
      <c r="F343" s="90"/>
      <c r="G343" s="90"/>
      <c r="H343" s="90"/>
      <c r="I343" s="90"/>
      <c r="J343" s="90"/>
      <c r="K343" s="114"/>
      <c r="L343" s="47"/>
      <c r="M343" s="114"/>
      <c r="N343" s="148"/>
      <c r="O343" s="237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</row>
    <row r="344" spans="1:28" s="56" customFormat="1" x14ac:dyDescent="0.3">
      <c r="A344" s="272"/>
      <c r="B344" s="120" t="s">
        <v>175</v>
      </c>
      <c r="C344" s="120"/>
      <c r="D344" s="120"/>
      <c r="E344" s="120"/>
      <c r="F344" s="153"/>
      <c r="G344" s="153"/>
      <c r="H344" s="153"/>
      <c r="I344" s="153"/>
      <c r="J344" s="153"/>
      <c r="K344" s="120"/>
      <c r="L344" s="120"/>
      <c r="M344" s="120"/>
      <c r="N344" s="120"/>
      <c r="O344" s="273"/>
      <c r="P344" s="120"/>
      <c r="Q344" s="246" t="s">
        <v>176</v>
      </c>
      <c r="R344" s="120"/>
      <c r="S344" s="25"/>
      <c r="V344" s="25"/>
      <c r="W344" s="25"/>
      <c r="X344" s="25"/>
      <c r="Y344" s="25"/>
      <c r="Z344" s="25"/>
      <c r="AA344" s="25"/>
      <c r="AB344" s="25"/>
    </row>
    <row r="345" spans="1:28" x14ac:dyDescent="0.3">
      <c r="A345" s="63" t="s">
        <v>102</v>
      </c>
      <c r="B345" s="64"/>
      <c r="C345" s="63"/>
      <c r="K345" s="418" t="s">
        <v>103</v>
      </c>
      <c r="L345" s="418"/>
      <c r="M345" s="418"/>
      <c r="N345" s="418"/>
      <c r="O345" s="228"/>
      <c r="P345" s="63"/>
      <c r="Q345" s="63"/>
      <c r="R345" s="65" t="str">
        <f>+'Page Numbers'!D8</f>
        <v>Page 8 of 48</v>
      </c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</row>
    <row r="346" spans="1:28" x14ac:dyDescent="0.3">
      <c r="A346" s="66"/>
      <c r="B346" s="66"/>
      <c r="C346" s="66"/>
      <c r="D346" s="14"/>
      <c r="E346" s="15"/>
      <c r="F346" s="15"/>
      <c r="G346" s="15"/>
      <c r="H346" s="15"/>
      <c r="I346" s="15"/>
      <c r="J346" s="15"/>
      <c r="K346" s="66"/>
      <c r="L346" s="67"/>
      <c r="M346" s="67"/>
      <c r="N346" s="67"/>
      <c r="O346" s="229"/>
      <c r="P346" s="67"/>
      <c r="Q346" s="67"/>
      <c r="R346" s="67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</row>
    <row r="347" spans="1:28" x14ac:dyDescent="0.3">
      <c r="A347" s="25" t="s">
        <v>104</v>
      </c>
      <c r="B347" s="68"/>
      <c r="C347" s="68" t="s">
        <v>105</v>
      </c>
      <c r="K347" s="416" t="s">
        <v>106</v>
      </c>
      <c r="L347" s="416"/>
      <c r="M347" s="416"/>
      <c r="N347" s="416"/>
      <c r="O347" s="416"/>
      <c r="P347" s="63"/>
      <c r="Q347" s="69" t="s">
        <v>107</v>
      </c>
      <c r="R347" s="70"/>
    </row>
    <row r="348" spans="1:28" x14ac:dyDescent="0.3">
      <c r="B348" s="71"/>
      <c r="C348" s="46"/>
      <c r="K348" s="417"/>
      <c r="L348" s="417"/>
      <c r="M348" s="417"/>
      <c r="N348" s="417"/>
      <c r="O348" s="417"/>
      <c r="P348" s="72" t="str">
        <f t="shared" ref="P348:R352" si="29">+P53</f>
        <v>X</v>
      </c>
      <c r="Q348" s="69" t="str">
        <f t="shared" si="29"/>
        <v>Projected Test Year 3 Ended</v>
      </c>
      <c r="R348" s="73">
        <f t="shared" si="29"/>
        <v>46752</v>
      </c>
    </row>
    <row r="349" spans="1:28" x14ac:dyDescent="0.3">
      <c r="A349" s="25" t="s">
        <v>109</v>
      </c>
      <c r="B349" s="71"/>
      <c r="C349" s="46"/>
      <c r="K349" s="70"/>
      <c r="L349" s="70"/>
      <c r="M349" s="70"/>
      <c r="N349" s="70"/>
      <c r="O349" s="230"/>
      <c r="P349" s="72" t="str">
        <f t="shared" si="29"/>
        <v>_</v>
      </c>
      <c r="Q349" s="69" t="str">
        <f t="shared" si="29"/>
        <v>Projected Test Year 2 Ended</v>
      </c>
      <c r="R349" s="73">
        <f t="shared" si="29"/>
        <v>46387</v>
      </c>
    </row>
    <row r="350" spans="1:28" x14ac:dyDescent="0.3">
      <c r="B350" s="74"/>
      <c r="C350" s="46"/>
      <c r="K350" s="70"/>
      <c r="L350" s="70"/>
      <c r="M350" s="70"/>
      <c r="N350" s="70"/>
      <c r="O350" s="230"/>
      <c r="P350" s="72" t="str">
        <f t="shared" si="29"/>
        <v>_</v>
      </c>
      <c r="Q350" s="69" t="str">
        <f t="shared" si="29"/>
        <v>Projected Test Year 1 Ended</v>
      </c>
      <c r="R350" s="73">
        <f t="shared" si="29"/>
        <v>46022</v>
      </c>
    </row>
    <row r="351" spans="1:28" x14ac:dyDescent="0.3">
      <c r="A351" s="75" t="str">
        <f>+A7</f>
        <v>DOCKET NO.: 20240025-EI</v>
      </c>
      <c r="C351" s="46"/>
      <c r="K351" s="46"/>
      <c r="L351" s="46"/>
      <c r="M351" s="46"/>
      <c r="N351" s="46"/>
      <c r="O351" s="231"/>
      <c r="P351" s="72" t="str">
        <f t="shared" si="29"/>
        <v>_</v>
      </c>
      <c r="Q351" s="69" t="str">
        <f t="shared" si="29"/>
        <v>Prior Year Ended</v>
      </c>
      <c r="R351" s="73">
        <f t="shared" si="29"/>
        <v>45657</v>
      </c>
    </row>
    <row r="352" spans="1:28" x14ac:dyDescent="0.3">
      <c r="A352" s="75"/>
      <c r="C352" s="46"/>
      <c r="K352" s="46"/>
      <c r="L352" s="46"/>
      <c r="M352" s="46"/>
      <c r="N352" s="46"/>
      <c r="O352" s="231"/>
      <c r="P352" s="72" t="str">
        <f t="shared" si="29"/>
        <v>_</v>
      </c>
      <c r="Q352" s="69" t="str">
        <f t="shared" si="29"/>
        <v>Historical Year Ended</v>
      </c>
      <c r="R352" s="73">
        <f t="shared" si="29"/>
        <v>45291</v>
      </c>
    </row>
    <row r="353" spans="1:19" x14ac:dyDescent="0.3">
      <c r="K353" s="46"/>
      <c r="L353" s="46"/>
      <c r="M353" s="46"/>
      <c r="N353" s="46"/>
      <c r="O353" s="231"/>
      <c r="P353" s="231"/>
      <c r="Q353" s="231"/>
      <c r="R353" s="231"/>
      <c r="S353" s="231"/>
    </row>
    <row r="354" spans="1:19" x14ac:dyDescent="0.3">
      <c r="K354" s="76"/>
      <c r="L354" s="77"/>
      <c r="M354" s="76" t="s">
        <v>111</v>
      </c>
      <c r="N354" s="77"/>
      <c r="O354" s="232"/>
      <c r="P354" s="63"/>
      <c r="Q354" s="63"/>
      <c r="R354" s="63"/>
    </row>
    <row r="355" spans="1:19" x14ac:dyDescent="0.3">
      <c r="A355" s="78"/>
      <c r="B355" s="78"/>
      <c r="C355" s="78"/>
      <c r="D355" s="14"/>
      <c r="E355" s="15"/>
      <c r="F355" s="15"/>
      <c r="G355" s="15"/>
      <c r="H355" s="15"/>
      <c r="I355" s="15"/>
      <c r="J355" s="15"/>
      <c r="K355" s="79"/>
      <c r="L355" s="79"/>
      <c r="M355" s="79"/>
      <c r="N355" s="79"/>
      <c r="O355" s="233"/>
      <c r="P355" s="80"/>
      <c r="Q355" s="81" t="str">
        <f>+Q60</f>
        <v>Witness:  Olivier</v>
      </c>
      <c r="R355" s="80"/>
    </row>
    <row r="356" spans="1:19" x14ac:dyDescent="0.3">
      <c r="A356" s="1"/>
      <c r="B356" s="82">
        <v>-1</v>
      </c>
      <c r="C356" s="82"/>
      <c r="D356" s="82"/>
      <c r="E356" s="82"/>
      <c r="F356" s="82"/>
      <c r="G356" s="82"/>
      <c r="H356" s="82"/>
      <c r="I356" s="82"/>
      <c r="J356" s="82"/>
      <c r="K356" s="82">
        <f>+B356-1</f>
        <v>-2</v>
      </c>
      <c r="L356" s="82"/>
      <c r="M356" s="82">
        <f>+K356-1</f>
        <v>-3</v>
      </c>
      <c r="N356" s="82"/>
      <c r="O356" s="82">
        <f>+M356-1</f>
        <v>-4</v>
      </c>
      <c r="P356" s="85"/>
      <c r="Q356" s="85"/>
      <c r="R356" s="85"/>
    </row>
    <row r="357" spans="1:19" x14ac:dyDescent="0.3">
      <c r="A357" s="1" t="s">
        <v>112</v>
      </c>
      <c r="B357" s="83"/>
      <c r="C357" s="1"/>
      <c r="D357" s="5"/>
      <c r="E357" s="5"/>
      <c r="F357" s="5"/>
      <c r="G357" s="5"/>
      <c r="H357" s="5"/>
      <c r="I357" s="5"/>
      <c r="J357" s="5"/>
      <c r="K357" s="1" t="s">
        <v>113</v>
      </c>
      <c r="L357" s="1"/>
      <c r="M357" s="1" t="s">
        <v>113</v>
      </c>
      <c r="N357" s="1"/>
      <c r="O357" s="234" t="s">
        <v>114</v>
      </c>
      <c r="P357" s="1"/>
      <c r="Q357" s="1"/>
      <c r="R357" s="1"/>
    </row>
    <row r="358" spans="1:19" x14ac:dyDescent="0.3">
      <c r="A358" s="86" t="s">
        <v>115</v>
      </c>
      <c r="B358" s="17" t="s">
        <v>116</v>
      </c>
      <c r="C358" s="17"/>
      <c r="D358" s="14"/>
      <c r="E358" s="15"/>
      <c r="F358" s="15"/>
      <c r="G358" s="15"/>
      <c r="H358" s="15"/>
      <c r="I358" s="15"/>
      <c r="J358" s="15"/>
      <c r="K358" s="17" t="s">
        <v>117</v>
      </c>
      <c r="L358" s="17"/>
      <c r="M358" s="17" t="s">
        <v>114</v>
      </c>
      <c r="N358" s="17"/>
      <c r="O358" s="235" t="s">
        <v>118</v>
      </c>
      <c r="P358" s="17"/>
      <c r="Q358" s="17"/>
      <c r="R358" s="17"/>
    </row>
    <row r="359" spans="1:19" x14ac:dyDescent="0.3">
      <c r="A359" s="87">
        <v>1</v>
      </c>
      <c r="B359" s="42" t="s">
        <v>407</v>
      </c>
      <c r="C359" s="138"/>
      <c r="D359" s="19"/>
      <c r="F359" s="5"/>
      <c r="G359" s="5"/>
      <c r="H359" s="5"/>
      <c r="I359" s="5"/>
      <c r="J359" s="5"/>
      <c r="K359" s="139"/>
      <c r="L359" s="140"/>
      <c r="M359" s="139"/>
      <c r="N359" s="140"/>
      <c r="O359" s="237"/>
      <c r="P359" s="135"/>
      <c r="Q359" s="136"/>
      <c r="R359" s="137"/>
    </row>
    <row r="360" spans="1:19" x14ac:dyDescent="0.3">
      <c r="A360" s="87">
        <f t="shared" ref="A360:A391" si="30">A359+1</f>
        <v>2</v>
      </c>
      <c r="B360" s="49" t="s">
        <v>408</v>
      </c>
      <c r="C360" s="40"/>
      <c r="D360" s="154" t="s">
        <v>409</v>
      </c>
      <c r="F360" s="5"/>
      <c r="G360" s="5"/>
      <c r="H360" s="5"/>
      <c r="I360" s="5"/>
      <c r="J360" s="5"/>
      <c r="K360" s="21">
        <f>VLOOKUP($D360,'REG FL  Working Capital - 2 Sys'!$A:$AN,MATCH($D$12,'REG FL  Working Capital - 2 Sys'!$2:$2,0),FALSE)/1000</f>
        <v>6553.1172900000802</v>
      </c>
      <c r="L360" s="40"/>
      <c r="M360" s="21">
        <f>VLOOKUP($D360,'REG FL  Working Capital - 9 Ret'!$A:$AN,MATCH($D$12,'REG FL  Working Capital - 9 Ret'!$2:$2,0),FALSE)/1000</f>
        <v>6553.1172900000802</v>
      </c>
      <c r="N360" s="96"/>
      <c r="O360" s="279">
        <f t="shared" ref="O360:O363" si="31">IF(M360=0,0,M360/K360)</f>
        <v>1</v>
      </c>
      <c r="P360" s="140"/>
      <c r="Q360" s="136"/>
      <c r="R360" s="137"/>
    </row>
    <row r="361" spans="1:19" x14ac:dyDescent="0.3">
      <c r="A361" s="87">
        <f t="shared" si="30"/>
        <v>3</v>
      </c>
      <c r="B361" s="49" t="s">
        <v>410</v>
      </c>
      <c r="C361" s="40"/>
      <c r="D361" s="154" t="s">
        <v>411</v>
      </c>
      <c r="F361" s="5"/>
      <c r="G361" s="5"/>
      <c r="H361" s="5"/>
      <c r="I361" s="5"/>
      <c r="J361" s="5"/>
      <c r="K361" s="21">
        <f>VLOOKUP($D361,'REG FL  Working Capital - 2 Sys'!$A:$AN,MATCH($D$12,'REG FL  Working Capital - 2 Sys'!$2:$2,0),FALSE)/1000</f>
        <v>1362.87204</v>
      </c>
      <c r="L361" s="40"/>
      <c r="M361" s="21">
        <f>VLOOKUP($D361,'REG FL  Working Capital - 9 Ret'!$A:$AN,MATCH($D$12,'REG FL  Working Capital - 9 Ret'!$2:$2,0),FALSE)/1000</f>
        <v>1362.87204</v>
      </c>
      <c r="N361" s="96"/>
      <c r="O361" s="279">
        <f t="shared" si="31"/>
        <v>1</v>
      </c>
      <c r="P361" s="70"/>
      <c r="Q361" s="136"/>
      <c r="R361" s="142"/>
    </row>
    <row r="362" spans="1:19" x14ac:dyDescent="0.3">
      <c r="A362" s="87">
        <f t="shared" si="30"/>
        <v>4</v>
      </c>
      <c r="B362" s="49" t="s">
        <v>412</v>
      </c>
      <c r="C362" s="40"/>
      <c r="D362" s="154" t="s">
        <v>413</v>
      </c>
      <c r="F362" s="5"/>
      <c r="G362" s="5"/>
      <c r="H362" s="5"/>
      <c r="I362" s="5"/>
      <c r="J362" s="5"/>
      <c r="K362" s="21">
        <f>VLOOKUP($D362,'REG FL  Working Capital - 2 Sys'!$A:$AN,MATCH($D$12,'REG FL  Working Capital - 2 Sys'!$2:$2,0),FALSE)/1000</f>
        <v>448396.45543999999</v>
      </c>
      <c r="L362" s="40"/>
      <c r="M362" s="21">
        <f>VLOOKUP($D362,'REG FL  Working Capital - 9 Ret'!$A:$AN,MATCH($D$12,'REG FL  Working Capital - 9 Ret'!$2:$2,0),FALSE)/1000</f>
        <v>448396.45543999999</v>
      </c>
      <c r="N362" s="96"/>
      <c r="O362" s="279">
        <f t="shared" si="31"/>
        <v>1</v>
      </c>
      <c r="P362" s="70"/>
      <c r="Q362" s="136"/>
      <c r="R362" s="143"/>
    </row>
    <row r="363" spans="1:19" x14ac:dyDescent="0.3">
      <c r="A363" s="87">
        <f t="shared" si="30"/>
        <v>5</v>
      </c>
      <c r="B363" s="261" t="s">
        <v>67</v>
      </c>
      <c r="C363" s="40"/>
      <c r="D363" s="30" t="s">
        <v>68</v>
      </c>
      <c r="F363" s="5"/>
      <c r="G363" s="5"/>
      <c r="H363" s="5"/>
      <c r="I363" s="5"/>
      <c r="J363" s="5"/>
      <c r="K363" s="156">
        <f>SUM(K360:K362)</f>
        <v>456312.44477000006</v>
      </c>
      <c r="L363" s="105"/>
      <c r="M363" s="156">
        <f>SUM(M360:M362)</f>
        <v>456312.44477000006</v>
      </c>
      <c r="N363" s="115"/>
      <c r="O363" s="287">
        <f t="shared" si="31"/>
        <v>1</v>
      </c>
      <c r="P363" s="70"/>
      <c r="Q363" s="144"/>
      <c r="R363" s="142"/>
    </row>
    <row r="364" spans="1:19" x14ac:dyDescent="0.3">
      <c r="A364" s="87">
        <f>A363+1</f>
        <v>6</v>
      </c>
      <c r="B364" s="49"/>
      <c r="C364" s="40"/>
      <c r="D364" s="154"/>
      <c r="F364" s="5"/>
      <c r="G364" s="5"/>
      <c r="H364" s="5"/>
      <c r="I364" s="5"/>
      <c r="J364" s="5"/>
      <c r="K364" s="21"/>
      <c r="L364" s="40"/>
      <c r="M364" s="21"/>
      <c r="N364" s="96"/>
      <c r="O364" s="279"/>
      <c r="P364" s="70"/>
      <c r="Q364" s="144"/>
      <c r="R364" s="142"/>
    </row>
    <row r="365" spans="1:19" x14ac:dyDescent="0.3">
      <c r="A365" s="87">
        <f t="shared" si="30"/>
        <v>7</v>
      </c>
      <c r="B365" s="262" t="s">
        <v>414</v>
      </c>
      <c r="C365" s="57"/>
      <c r="D365" s="154" t="s">
        <v>415</v>
      </c>
      <c r="E365" s="89"/>
      <c r="F365" s="89"/>
      <c r="G365" s="89"/>
      <c r="H365" s="89"/>
      <c r="I365" s="89"/>
      <c r="J365" s="89"/>
      <c r="K365" s="21">
        <f>VLOOKUP($D365,'REG FL  Working Capital - 2 Sys'!$A:$AN,MATCH($D$12,'REG FL  Working Capital - 2 Sys'!$2:$2,0),FALSE)/1000</f>
        <v>43191.075158949199</v>
      </c>
      <c r="L365" s="40"/>
      <c r="M365" s="21">
        <f>VLOOKUP($D365,'REG FL  Working Capital - 9 Ret'!$A:$AN,MATCH($D$12,'REG FL  Working Capital - 9 Ret'!$2:$2,0),FALSE)/1000</f>
        <v>42018.088112951998</v>
      </c>
      <c r="N365" s="96"/>
      <c r="O365" s="279">
        <f t="shared" ref="O365:O391" si="32">IF(M365=0,0,M365/K365)</f>
        <v>0.97284191139765697</v>
      </c>
      <c r="P365" s="70"/>
      <c r="Q365" s="144"/>
      <c r="R365" s="142"/>
    </row>
    <row r="366" spans="1:19" x14ac:dyDescent="0.3">
      <c r="A366" s="87">
        <f t="shared" si="30"/>
        <v>8</v>
      </c>
      <c r="B366" s="263" t="s">
        <v>416</v>
      </c>
      <c r="C366" s="57"/>
      <c r="D366" s="154" t="s">
        <v>417</v>
      </c>
      <c r="E366" s="49"/>
      <c r="F366" s="49"/>
      <c r="G366" s="49"/>
      <c r="H366" s="49"/>
      <c r="I366" s="49"/>
      <c r="J366" s="49"/>
      <c r="K366" s="21">
        <f>VLOOKUP($D366,'REG FL  Working Capital - 2 Sys'!$A:$AN,MATCH($D$12,'REG FL  Working Capital - 2 Sys'!$2:$2,0),FALSE)/1000</f>
        <v>0</v>
      </c>
      <c r="L366" s="40"/>
      <c r="M366" s="21">
        <f>VLOOKUP($D366,'REG FL  Working Capital - 9 Ret'!$A:$AN,MATCH($D$12,'REG FL  Working Capital - 9 Ret'!$2:$2,0),FALSE)/1000</f>
        <v>0</v>
      </c>
      <c r="N366" s="96"/>
      <c r="O366" s="279">
        <f t="shared" si="32"/>
        <v>0</v>
      </c>
      <c r="P366" s="70"/>
      <c r="Q366" s="136"/>
      <c r="R366" s="142"/>
    </row>
    <row r="367" spans="1:19" x14ac:dyDescent="0.3">
      <c r="A367" s="87">
        <f t="shared" si="30"/>
        <v>9</v>
      </c>
      <c r="B367" s="263" t="s">
        <v>418</v>
      </c>
      <c r="C367" s="40"/>
      <c r="D367" s="154" t="s">
        <v>419</v>
      </c>
      <c r="E367" s="49"/>
      <c r="F367" s="49"/>
      <c r="G367" s="49"/>
      <c r="H367" s="49"/>
      <c r="I367" s="49"/>
      <c r="J367" s="49"/>
      <c r="K367" s="21">
        <f>VLOOKUP($D367,'REG FL  Working Capital - 2 Sys'!$A:$AN,MATCH($D$12,'REG FL  Working Capital - 2 Sys'!$2:$2,0),FALSE)/1000</f>
        <v>0</v>
      </c>
      <c r="L367" s="40"/>
      <c r="M367" s="21">
        <f>VLOOKUP($D367,'REG FL  Working Capital - 9 Ret'!$A:$AN,MATCH($D$12,'REG FL  Working Capital - 9 Ret'!$2:$2,0),FALSE)/1000</f>
        <v>0</v>
      </c>
      <c r="N367" s="96"/>
      <c r="O367" s="279">
        <f t="shared" si="32"/>
        <v>0</v>
      </c>
      <c r="P367" s="70"/>
      <c r="Q367" s="136"/>
      <c r="R367" s="142"/>
    </row>
    <row r="368" spans="1:19" x14ac:dyDescent="0.3">
      <c r="A368" s="87">
        <f t="shared" si="30"/>
        <v>10</v>
      </c>
      <c r="B368" s="263" t="s">
        <v>420</v>
      </c>
      <c r="C368" s="5"/>
      <c r="D368" s="154" t="s">
        <v>421</v>
      </c>
      <c r="E368" s="49"/>
      <c r="F368" s="49"/>
      <c r="G368" s="49"/>
      <c r="H368" s="49"/>
      <c r="I368" s="49"/>
      <c r="J368" s="49"/>
      <c r="K368" s="21">
        <f>VLOOKUP($D368,'REG FL  Working Capital - 2 Sys'!$A:$AN,MATCH($D$12,'REG FL  Working Capital - 2 Sys'!$2:$2,0),FALSE)/1000</f>
        <v>0</v>
      </c>
      <c r="L368" s="40"/>
      <c r="M368" s="21">
        <f>VLOOKUP($D368,'REG FL  Working Capital - 9 Ret'!$A:$AN,MATCH($D$12,'REG FL  Working Capital - 9 Ret'!$2:$2,0),FALSE)/1000</f>
        <v>0</v>
      </c>
      <c r="N368" s="96"/>
      <c r="O368" s="279">
        <f t="shared" si="32"/>
        <v>0</v>
      </c>
      <c r="P368" s="70"/>
      <c r="Q368" s="144"/>
      <c r="R368" s="142"/>
    </row>
    <row r="369" spans="1:18" x14ac:dyDescent="0.3">
      <c r="A369" s="87">
        <f t="shared" si="30"/>
        <v>11</v>
      </c>
      <c r="B369" s="264" t="s">
        <v>422</v>
      </c>
      <c r="C369" s="57"/>
      <c r="D369" s="154" t="s">
        <v>423</v>
      </c>
      <c r="E369" s="52"/>
      <c r="F369" s="52"/>
      <c r="G369" s="52"/>
      <c r="H369" s="52"/>
      <c r="I369" s="52"/>
      <c r="J369" s="52"/>
      <c r="K369" s="21">
        <f>VLOOKUP($D369,'REG FL  Working Capital - 2 Sys'!$A:$AN,MATCH($D$12,'REG FL  Working Capital - 2 Sys'!$2:$2,0),FALSE)/1000-K370-K371-K372</f>
        <v>556137.11494264915</v>
      </c>
      <c r="L369" s="40"/>
      <c r="M369" s="21">
        <f>VLOOKUP($D369,'REG FL  Working Capital - 9 Ret'!$A:$AN,MATCH($D$12,'REG FL  Working Capital - 9 Ret'!$2:$2,0),FALSE)/1000-M370-M371-M372</f>
        <v>541033.49389998603</v>
      </c>
      <c r="N369" s="96"/>
      <c r="O369" s="279">
        <f t="shared" si="32"/>
        <v>0.97284191139765841</v>
      </c>
      <c r="P369" s="142"/>
      <c r="Q369" s="142"/>
      <c r="R369" s="142"/>
    </row>
    <row r="370" spans="1:18" x14ac:dyDescent="0.3">
      <c r="A370" s="87">
        <f t="shared" si="30"/>
        <v>12</v>
      </c>
      <c r="B370" s="264" t="s">
        <v>424</v>
      </c>
      <c r="C370" s="57"/>
      <c r="D370" s="154" t="s">
        <v>425</v>
      </c>
      <c r="E370" s="52"/>
      <c r="F370" s="52"/>
      <c r="G370" s="52"/>
      <c r="H370" s="52"/>
      <c r="I370" s="52"/>
      <c r="J370" s="52"/>
      <c r="K370" s="21">
        <f>VLOOKUP($D370,'REG FL  Working Capital - 2 Sys'!$A:$AN,MATCH($D$12,'REG FL  Working Capital - 2 Sys'!$2:$2,0),FALSE)/1000</f>
        <v>3452.56115</v>
      </c>
      <c r="L370" s="40"/>
      <c r="M370" s="21">
        <f>VLOOKUP($D370,'REG FL  Working Capital - 9 Ret'!$A:$AN,MATCH($D$12,'REG FL  Working Capital - 9 Ret'!$2:$2,0),FALSE)/1000</f>
        <v>3452.56115</v>
      </c>
      <c r="N370" s="96"/>
      <c r="O370" s="279">
        <f t="shared" si="32"/>
        <v>1</v>
      </c>
      <c r="P370" s="57"/>
      <c r="Q370" s="57"/>
      <c r="R370" s="57"/>
    </row>
    <row r="371" spans="1:18" x14ac:dyDescent="0.3">
      <c r="A371" s="87">
        <f t="shared" si="30"/>
        <v>13</v>
      </c>
      <c r="B371" s="264" t="s">
        <v>426</v>
      </c>
      <c r="C371" s="40"/>
      <c r="D371" s="154" t="s">
        <v>427</v>
      </c>
      <c r="E371" s="52"/>
      <c r="F371" s="52"/>
      <c r="G371" s="52"/>
      <c r="H371" s="52"/>
      <c r="I371" s="52"/>
      <c r="J371" s="52"/>
      <c r="K371" s="21">
        <f>VLOOKUP($D371,'REG FL  Working Capital - 2 Sys'!$A:$AN,MATCH($D$12,'REG FL  Working Capital - 2 Sys'!$2:$2,0),FALSE)/1000</f>
        <v>277.68004999999999</v>
      </c>
      <c r="L371" s="40"/>
      <c r="M371" s="21">
        <f>VLOOKUP($D371,'REG FL  Working Capital - 9 Ret'!$A:$AN,MATCH($D$12,'REG FL  Working Capital - 9 Ret'!$2:$2,0),FALSE)/1000</f>
        <v>277.68004999999999</v>
      </c>
      <c r="N371" s="96"/>
      <c r="O371" s="279">
        <f t="shared" si="32"/>
        <v>1</v>
      </c>
      <c r="P371" s="57"/>
      <c r="Q371" s="57"/>
      <c r="R371" s="57"/>
    </row>
    <row r="372" spans="1:18" x14ac:dyDescent="0.3">
      <c r="A372" s="87">
        <f t="shared" si="30"/>
        <v>14</v>
      </c>
      <c r="B372" s="264" t="s">
        <v>428</v>
      </c>
      <c r="C372" s="46"/>
      <c r="D372" s="27" t="s">
        <v>429</v>
      </c>
      <c r="E372" s="154" t="s">
        <v>430</v>
      </c>
      <c r="F372" s="154"/>
      <c r="G372" s="52"/>
      <c r="H372" s="52"/>
      <c r="I372" s="52"/>
      <c r="J372" s="52"/>
      <c r="K372" s="21">
        <f>VLOOKUP($D372,'REG FL  Working Capital - 2 Sys'!$A:$AN,MATCH($D$12,'REG FL  Working Capital - 2 Sys'!$2:$2,0),FALSE)/1000+VLOOKUP($E372,'REG FL  Working Capital - 2 Sys'!$A:$AN,MATCH($D$12,'REG FL  Working Capital - 2 Sys'!$2:$2,0),FALSE)/1000</f>
        <v>41043.202999999994</v>
      </c>
      <c r="L372" s="40"/>
      <c r="M372" s="21">
        <f>VLOOKUP($D372,'REG FL  Working Capital - 9 Ret'!$A:$AN,MATCH($D$12,'REG FL  Working Capital - 9 Ret'!$2:$2,0),FALSE)/1000+VLOOKUP($E372,'REG FL  Working Capital - 9 Ret'!$A:$AN,MATCH($D$12,'REG FL  Working Capital - 9 Ret'!$2:$2,0),FALSE)/1000</f>
        <v>0</v>
      </c>
      <c r="N372" s="96"/>
      <c r="O372" s="279">
        <f t="shared" si="32"/>
        <v>0</v>
      </c>
      <c r="P372" s="40"/>
      <c r="Q372" s="40"/>
      <c r="R372" s="40"/>
    </row>
    <row r="373" spans="1:18" x14ac:dyDescent="0.3">
      <c r="A373" s="87">
        <f t="shared" si="30"/>
        <v>15</v>
      </c>
      <c r="B373" s="265" t="s">
        <v>431</v>
      </c>
      <c r="C373" s="46"/>
      <c r="D373" s="154" t="s">
        <v>432</v>
      </c>
      <c r="E373" s="54"/>
      <c r="F373" s="54"/>
      <c r="G373" s="54"/>
      <c r="H373" s="54"/>
      <c r="I373" s="54"/>
      <c r="J373" s="54"/>
      <c r="K373" s="21">
        <f>VLOOKUP($D373,'REG FL  Working Capital - 2 Sys'!$A:$AN,MATCH($D$12,'REG FL  Working Capital - 2 Sys'!$2:$2,0),FALSE)/1000-K374</f>
        <v>49668.307489999897</v>
      </c>
      <c r="L373" s="40"/>
      <c r="M373" s="21">
        <f>VLOOKUP($D373,'REG FL  Working Capital - 9 Ret'!$A:$AN,MATCH($D$12,'REG FL  Working Capital - 9 Ret'!$2:$2,0),FALSE)/1000-M374</f>
        <v>48319.411194458095</v>
      </c>
      <c r="N373" s="96"/>
      <c r="O373" s="279">
        <f t="shared" si="32"/>
        <v>0.97284191139765763</v>
      </c>
      <c r="P373" s="23"/>
      <c r="Q373" s="23"/>
      <c r="R373" s="23"/>
    </row>
    <row r="374" spans="1:18" x14ac:dyDescent="0.3">
      <c r="A374" s="87">
        <f t="shared" si="30"/>
        <v>16</v>
      </c>
      <c r="B374" s="265" t="s">
        <v>433</v>
      </c>
      <c r="C374" s="46"/>
      <c r="D374" s="157" t="s">
        <v>434</v>
      </c>
      <c r="E374" s="54"/>
      <c r="F374" s="54"/>
      <c r="G374" s="54"/>
      <c r="H374" s="54"/>
      <c r="I374" s="54"/>
      <c r="J374" s="54"/>
      <c r="K374" s="21">
        <f>VLOOKUP($D374,'REG FL  Working Capital - 2 Sys'!$A:$AN,MATCH($D$12,'REG FL  Working Capital - 2 Sys'!$2:$2,0),FALSE)/1000</f>
        <v>0</v>
      </c>
      <c r="L374" s="40"/>
      <c r="M374" s="21">
        <f>VLOOKUP($D374,'REG FL  Working Capital - 9 Ret'!$A:$AN,MATCH($D$12,'REG FL  Working Capital - 9 Ret'!$2:$2,0),FALSE)/1000</f>
        <v>0</v>
      </c>
      <c r="N374" s="96"/>
      <c r="O374" s="279">
        <f t="shared" si="32"/>
        <v>0</v>
      </c>
      <c r="P374" s="23"/>
      <c r="Q374" s="23"/>
      <c r="R374" s="23"/>
    </row>
    <row r="375" spans="1:18" x14ac:dyDescent="0.3">
      <c r="A375" s="87">
        <f t="shared" si="30"/>
        <v>17</v>
      </c>
      <c r="B375" s="265" t="s">
        <v>435</v>
      </c>
      <c r="C375" s="46"/>
      <c r="D375" s="154" t="s">
        <v>436</v>
      </c>
      <c r="E375" s="54"/>
      <c r="F375" s="54"/>
      <c r="G375" s="54"/>
      <c r="H375" s="54"/>
      <c r="I375" s="54"/>
      <c r="J375" s="54"/>
      <c r="K375" s="21">
        <f>VLOOKUP($D375,'REG FL  Working Capital - 2 Sys'!$A:$AN,MATCH($D$12,'REG FL  Working Capital - 2 Sys'!$2:$2,0),FALSE)/1000</f>
        <v>-36120.636979999901</v>
      </c>
      <c r="L375" s="40"/>
      <c r="M375" s="21">
        <f>VLOOKUP($D375,'REG FL  Working Capital - 9 Ret'!$A:$AN,MATCH($D$12,'REG FL  Working Capital - 9 Ret'!$2:$2,0),FALSE)/1000</f>
        <v>-36120.636979999901</v>
      </c>
      <c r="N375" s="96"/>
      <c r="O375" s="279">
        <f t="shared" si="32"/>
        <v>1</v>
      </c>
      <c r="P375" s="23"/>
      <c r="Q375" s="23"/>
      <c r="R375" s="23"/>
    </row>
    <row r="376" spans="1:18" x14ac:dyDescent="0.3">
      <c r="A376" s="87">
        <f t="shared" si="30"/>
        <v>18</v>
      </c>
      <c r="B376" s="262" t="s">
        <v>437</v>
      </c>
      <c r="C376" s="46"/>
      <c r="D376" s="154" t="s">
        <v>438</v>
      </c>
      <c r="E376" s="89"/>
      <c r="F376" s="89"/>
      <c r="G376" s="89"/>
      <c r="H376" s="89"/>
      <c r="I376" s="89"/>
      <c r="J376" s="89"/>
      <c r="K376" s="21">
        <f>VLOOKUP($D376,'REG FL  Working Capital - 2 Sys'!$A:$AN,MATCH($D$12,'REG FL  Working Capital - 2 Sys'!$2:$2,0),FALSE)/1000</f>
        <v>11717.148349999999</v>
      </c>
      <c r="L376" s="40"/>
      <c r="M376" s="21">
        <f>VLOOKUP($D376,'REG FL  Working Capital - 9 Ret'!$A:$AN,MATCH($D$12,'REG FL  Working Capital - 9 Ret'!$2:$2,0),FALSE)/1000</f>
        <v>11398.9329969439</v>
      </c>
      <c r="N376" s="96"/>
      <c r="O376" s="279">
        <f t="shared" si="32"/>
        <v>0.97284191139765686</v>
      </c>
      <c r="P376" s="23"/>
      <c r="Q376" s="23"/>
      <c r="R376" s="23"/>
    </row>
    <row r="377" spans="1:18" x14ac:dyDescent="0.3">
      <c r="A377" s="87">
        <f t="shared" si="30"/>
        <v>19</v>
      </c>
      <c r="B377" s="263" t="s">
        <v>439</v>
      </c>
      <c r="C377" s="46"/>
      <c r="D377" s="154" t="s">
        <v>440</v>
      </c>
      <c r="E377" s="49"/>
      <c r="F377" s="49"/>
      <c r="G377" s="49"/>
      <c r="H377" s="49"/>
      <c r="I377" s="49"/>
      <c r="J377" s="49"/>
      <c r="K377" s="21">
        <f>VLOOKUP($D377,'REG FL  Working Capital - 2 Sys'!$A:$AN,MATCH($D$12,'REG FL  Working Capital - 2 Sys'!$2:$2,0),FALSE)/1000-K378</f>
        <v>107988.145314451</v>
      </c>
      <c r="L377" s="40"/>
      <c r="M377" s="21">
        <f>VLOOKUP($D377,'REG FL  Working Capital - 9 Ret'!$A:$AN,MATCH($D$12,'REG FL  Working Capital - 9 Ret'!$2:$2,0),FALSE)/1000-M378</f>
        <v>107987.60537372403</v>
      </c>
      <c r="N377" s="96"/>
      <c r="O377" s="279">
        <f t="shared" si="32"/>
        <v>0.9999949999999963</v>
      </c>
      <c r="P377" s="23"/>
      <c r="Q377" s="23"/>
      <c r="R377" s="23"/>
    </row>
    <row r="378" spans="1:18" x14ac:dyDescent="0.3">
      <c r="A378" s="87">
        <f t="shared" si="30"/>
        <v>20</v>
      </c>
      <c r="B378" s="263" t="s">
        <v>441</v>
      </c>
      <c r="C378" s="46"/>
      <c r="D378" s="157" t="s">
        <v>442</v>
      </c>
      <c r="E378" s="49"/>
      <c r="F378" s="49"/>
      <c r="G378" s="49"/>
      <c r="H378" s="49"/>
      <c r="I378" s="49"/>
      <c r="J378" s="49"/>
      <c r="K378" s="21">
        <f>VLOOKUP($D378,'REG FL  Working Capital - 2 Sys'!$A:$AN,MATCH($D$12,'REG FL  Working Capital - 2 Sys'!$2:$2,0),FALSE)/1000</f>
        <v>96425.286168542996</v>
      </c>
      <c r="L378" s="40"/>
      <c r="M378" s="21">
        <f>VLOOKUP($D378,'REG FL  Working Capital - 9 Ret'!$A:$AN,MATCH($D$12,'REG FL  Working Capital - 9 Ret'!$2:$2,0),FALSE)/1000</f>
        <v>92956.000797484987</v>
      </c>
      <c r="N378" s="96"/>
      <c r="O378" s="279">
        <f t="shared" si="32"/>
        <v>0.96402100000000002</v>
      </c>
      <c r="P378" s="23"/>
      <c r="Q378" s="23"/>
      <c r="R378" s="23"/>
    </row>
    <row r="379" spans="1:18" x14ac:dyDescent="0.3">
      <c r="A379" s="87">
        <f t="shared" si="30"/>
        <v>21</v>
      </c>
      <c r="B379" s="263" t="s">
        <v>443</v>
      </c>
      <c r="C379" s="46"/>
      <c r="D379" s="154" t="s">
        <v>444</v>
      </c>
      <c r="E379" s="49"/>
      <c r="F379" s="49"/>
      <c r="G379" s="49"/>
      <c r="H379" s="49"/>
      <c r="I379" s="49"/>
      <c r="J379" s="49"/>
      <c r="K379" s="21">
        <f>VLOOKUP($D379,'REG FL  Working Capital - 2 Sys'!$A:$AN,MATCH($D$12,'REG FL  Working Capital - 2 Sys'!$2:$2,0),FALSE)/1000-K380</f>
        <v>394601.67986000003</v>
      </c>
      <c r="L379" s="40"/>
      <c r="M379" s="21">
        <f>VLOOKUP($D379,'REG FL  Working Capital - 9 Ret'!$A:$AN,MATCH($D$12,'REG FL  Working Capital - 9 Ret'!$2:$2,0),FALSE)/1000-M380</f>
        <v>367525.50822840538</v>
      </c>
      <c r="N379" s="96"/>
      <c r="O379" s="279">
        <f t="shared" si="32"/>
        <v>0.9313835368333937</v>
      </c>
      <c r="P379" s="23"/>
      <c r="Q379" s="23"/>
      <c r="R379" s="23"/>
    </row>
    <row r="380" spans="1:18" x14ac:dyDescent="0.3">
      <c r="A380" s="87">
        <f t="shared" si="30"/>
        <v>22</v>
      </c>
      <c r="B380" s="263" t="s">
        <v>445</v>
      </c>
      <c r="C380" s="46"/>
      <c r="D380" s="157" t="s">
        <v>446</v>
      </c>
      <c r="E380" s="157" t="s">
        <v>447</v>
      </c>
      <c r="F380" s="157" t="s">
        <v>448</v>
      </c>
      <c r="G380" s="157" t="s">
        <v>449</v>
      </c>
      <c r="H380" s="157" t="s">
        <v>450</v>
      </c>
      <c r="I380" s="157"/>
      <c r="J380" s="157"/>
      <c r="K380" s="21">
        <f>VLOOKUP($D380,'REG FL  Working Capital - 2 Sys'!$A:$AN,MATCH($D$12,'REG FL  Working Capital - 2 Sys'!$2:$2,0),FALSE)/1000+VLOOKUP($E380,'REG FL  Working Capital - 2 Sys'!$A:$AN,MATCH($D$12,'REG FL  Working Capital - 2 Sys'!$2:$2,0),FALSE)/1000+VLOOKUP($F380,'REG FL  Working Capital - 2 Sys'!$A:$AN,MATCH($D$12,'REG FL  Working Capital - 2 Sys'!$2:$2,0),FALSE)/1000+VLOOKUP($G380,'REG FL  Working Capital - 2 Sys'!$A:$AN,MATCH($D$12,'REG FL  Working Capital - 2 Sys'!$2:$2,0),FALSE)/1000+VLOOKUP($H380,'REG FL  Working Capital - 2 Sys'!$A:$AN,MATCH($D$12,'REG FL  Working Capital - 2 Sys'!$2:$2,0),FALSE)/1000</f>
        <v>8798.1450800000002</v>
      </c>
      <c r="L380" s="40"/>
      <c r="M380" s="21">
        <f>VLOOKUP($D380,'REG FL  Working Capital - 9 Ret'!$A:$AN,MATCH($D$12,'REG FL  Working Capital - 9 Ret'!$2:$2,0),FALSE)/1000+VLOOKUP($E380,'REG FL  Working Capital - 9 Ret'!$A:$AN,MATCH($D$12,'REG FL  Working Capital - 9 Ret'!$2:$2,0),FALSE)/1000+VLOOKUP($F380,'REG FL  Working Capital - 9 Ret'!$A:$AN,MATCH($D$12,'REG FL  Working Capital - 9 Ret'!$2:$2,0),FALSE)/1000+VLOOKUP($G380,'REG FL  Working Capital - 9 Ret'!$A:$AN,MATCH($D$12,'REG FL  Working Capital - 9 Ret'!$2:$2,0),FALSE)/1000+VLOOKUP($H380,'REG FL  Working Capital - 9 Ret'!$A:$AN,MATCH($D$12,'REG FL  Working Capital - 9 Ret'!$2:$2,0),FALSE)/1000</f>
        <v>8798.1010892745999</v>
      </c>
      <c r="N380" s="96"/>
      <c r="O380" s="279">
        <f t="shared" si="32"/>
        <v>0.99999499999999997</v>
      </c>
      <c r="P380" s="23"/>
      <c r="Q380" s="23"/>
      <c r="R380" s="23"/>
    </row>
    <row r="381" spans="1:18" x14ac:dyDescent="0.3">
      <c r="A381" s="87">
        <f t="shared" si="30"/>
        <v>23</v>
      </c>
      <c r="B381" s="263" t="s">
        <v>451</v>
      </c>
      <c r="C381" s="46"/>
      <c r="D381" s="154" t="s">
        <v>452</v>
      </c>
      <c r="E381" s="157" t="s">
        <v>453</v>
      </c>
      <c r="F381" s="157" t="s">
        <v>454</v>
      </c>
      <c r="G381" s="157" t="s">
        <v>455</v>
      </c>
      <c r="H381" s="157" t="s">
        <v>264</v>
      </c>
      <c r="I381" s="157"/>
      <c r="J381" s="157"/>
      <c r="K381" s="21">
        <f>VLOOKUP($D381,'REG FL  Working Capital - 2 Sys'!$A:$AN,MATCH($D$12,'REG FL  Working Capital - 2 Sys'!$2:$2,0),FALSE)/1000+VLOOKUP($E381,'REG FL  Working Capital - 2 Sys'!$A:$AN,MATCH($D$12,'REG FL  Working Capital - 2 Sys'!$2:$2,0),FALSE)/1000+VLOOKUP($F381,'REG FL  Working Capital - 2 Sys'!$A:$AN,MATCH($D$12,'REG FL  Working Capital - 2 Sys'!$2:$2,0),FALSE)/1000+VLOOKUP($G381,'REG FL  Working Capital - 2 Sys'!$A:$AN,MATCH($D$12,'REG FL  Working Capital - 2 Sys'!$2:$2,0),FALSE)/1000+VLOOKUP($H381,'REG FL  Working Capital - 2 Sys'!$A:$AN,MATCH($D$12,'REG FL  Working Capital - 2 Sys'!$2:$2,0),FALSE)/1000</f>
        <v>65502.209489999892</v>
      </c>
      <c r="L381" s="40"/>
      <c r="M381" s="21">
        <f>VLOOKUP($D381,'REG FL  Working Capital - 9 Ret'!$A:$AN,MATCH($D$12,'REG FL  Working Capital - 9 Ret'!$2:$2,0),FALSE)/1000+VLOOKUP($E381,'REG FL  Working Capital - 9 Ret'!$A:$AN,MATCH($D$12,'REG FL  Working Capital - 9 Ret'!$2:$2,0),FALSE)/1000+VLOOKUP($F381,'REG FL  Working Capital - 9 Ret'!$A:$AN,MATCH($D$12,'REG FL  Working Capital - 9 Ret'!$2:$2,0),FALSE)/1000+VLOOKUP($G381,'REG FL  Working Capital - 9 Ret'!$A:$AN,MATCH($D$12,'REG FL  Working Capital - 9 Ret'!$2:$2,0),FALSE)/1000+VLOOKUP($H381,'REG FL  Working Capital - 9 Ret'!$A:$AN,MATCH($D$12,'REG FL  Working Capital - 9 Ret'!$2:$2,0),FALSE)/1000</f>
        <v>65502.078485580983</v>
      </c>
      <c r="N381" s="96"/>
      <c r="O381" s="279">
        <f t="shared" si="32"/>
        <v>0.99999800000000105</v>
      </c>
      <c r="P381" s="23"/>
      <c r="Q381" s="23"/>
      <c r="R381" s="23"/>
    </row>
    <row r="382" spans="1:18" x14ac:dyDescent="0.3">
      <c r="A382" s="87">
        <f t="shared" si="30"/>
        <v>24</v>
      </c>
      <c r="B382" s="263" t="s">
        <v>456</v>
      </c>
      <c r="C382" s="46"/>
      <c r="D382" s="128" t="s">
        <v>457</v>
      </c>
      <c r="E382" s="49"/>
      <c r="F382" s="49"/>
      <c r="G382" s="49"/>
      <c r="H382" s="49"/>
      <c r="I382" s="49"/>
      <c r="J382" s="49"/>
      <c r="K382" s="21">
        <f>VLOOKUP($D382,'REG FL  Working Capital - 2 Sys'!$A:$AN,MATCH($D$12,'REG FL  Working Capital - 2 Sys'!$2:$2,0),FALSE)/1000</f>
        <v>1016.9206699999901</v>
      </c>
      <c r="L382" s="40"/>
      <c r="M382" s="21">
        <f>VLOOKUP($D382,'REG FL  Working Capital - 9 Ret'!$A:$AN,MATCH($D$12,'REG FL  Working Capital - 9 Ret'!$2:$2,0),FALSE)/1000</f>
        <v>1016.9186361586501</v>
      </c>
      <c r="N382" s="96"/>
      <c r="O382" s="279">
        <f t="shared" si="32"/>
        <v>0.99999800000000005</v>
      </c>
      <c r="P382" s="23"/>
      <c r="Q382" s="23"/>
      <c r="R382" s="23"/>
    </row>
    <row r="383" spans="1:18" x14ac:dyDescent="0.3">
      <c r="A383" s="87">
        <f>A382+1</f>
        <v>25</v>
      </c>
      <c r="B383" s="263" t="s">
        <v>458</v>
      </c>
      <c r="C383" s="46"/>
      <c r="D383" s="323" t="s">
        <v>459</v>
      </c>
      <c r="E383" s="157" t="s">
        <v>460</v>
      </c>
      <c r="F383" s="157" t="s">
        <v>461</v>
      </c>
      <c r="G383" s="157" t="s">
        <v>462</v>
      </c>
      <c r="H383" s="27" t="s">
        <v>463</v>
      </c>
      <c r="I383" s="157"/>
      <c r="J383" s="157"/>
      <c r="K383" s="21">
        <f>VLOOKUP($D383,'REG FL  Working Capital - 2 Sys'!$A:$AN,MATCH($D$12,'REG FL  Working Capital - 2 Sys'!$2:$2,0),FALSE)/1000+VLOOKUP($E383,'REG FL  Working Capital - 2 Sys'!$A:$AN,MATCH($D$12,'REG FL  Working Capital - 2 Sys'!$2:$2,0),FALSE)/1000+VLOOKUP($F383,'REG FL  Working Capital - 2 Sys'!$A:$AN,MATCH($D$12,'REG FL  Working Capital - 2 Sys'!$2:$2,0),FALSE)/1000+VLOOKUP($G383,'REG FL  Working Capital - 2 Sys'!$A:$AN,MATCH($D$12,'REG FL  Working Capital - 2 Sys'!$2:$2,0),FALSE)/1000+VLOOKUP($H383,'REG FL  Working Capital - 2 Sys'!$A:$AN,MATCH($D$12,'REG FL  Working Capital - 2 Sys'!$2:$2,0),FALSE)/1000</f>
        <v>-0.22527</v>
      </c>
      <c r="L383" s="40"/>
      <c r="M383" s="21">
        <f>VLOOKUP($D383,'REG FL  Working Capital - 9 Ret'!$A:$AN,MATCH($D$12,'REG FL  Working Capital - 9 Ret'!$2:$2,0),FALSE)/1000+VLOOKUP($E383,'REG FL  Working Capital - 9 Ret'!$A:$AN,MATCH($D$12,'REG FL  Working Capital - 9 Ret'!$2:$2,0),FALSE)/1000+VLOOKUP($F383,'REG FL  Working Capital - 9 Ret'!$A:$AN,MATCH($D$12,'REG FL  Working Capital - 9 Ret'!$2:$2,0),FALSE)/1000+VLOOKUP($G383,'REG FL  Working Capital - 9 Ret'!$A:$AN,MATCH($D$12,'REG FL  Working Capital - 9 Ret'!$2:$2,0),FALSE)/1000+VLOOKUP($H383,'REG FL  Working Capital - 9 Ret'!$A:$AN,MATCH($D$12,'REG FL  Working Capital - 9 Ret'!$2:$2,0),FALSE)/1000</f>
        <v>-0.21915209738055</v>
      </c>
      <c r="N383" s="96"/>
      <c r="O383" s="279">
        <f t="shared" si="32"/>
        <v>0.97284191139765619</v>
      </c>
      <c r="P383" s="23"/>
      <c r="Q383" s="23"/>
      <c r="R383" s="23"/>
    </row>
    <row r="384" spans="1:18" x14ac:dyDescent="0.3">
      <c r="A384" s="87">
        <f t="shared" si="30"/>
        <v>26</v>
      </c>
      <c r="B384" s="263" t="s">
        <v>464</v>
      </c>
      <c r="C384" s="46"/>
      <c r="D384" s="157" t="s">
        <v>465</v>
      </c>
      <c r="E384" s="49"/>
      <c r="F384" s="49"/>
      <c r="G384" s="49"/>
      <c r="H384" s="49"/>
      <c r="I384" s="49"/>
      <c r="J384" s="49"/>
      <c r="K384" s="21">
        <f>VLOOKUP($D384,'REG FL  Working Capital - 2 Sys'!$A:$AN,MATCH($D$12,'REG FL  Working Capital - 2 Sys'!$2:$2,0),FALSE)/1000-K381-K382-K383</f>
        <v>11491.906074890205</v>
      </c>
      <c r="L384" s="40"/>
      <c r="M384" s="21">
        <f>VLOOKUP($D384,'REG FL  Working Capital - 9 Ret'!$A:$AN,MATCH($D$12,'REG FL  Working Capital - 9 Ret'!$2:$2,0),FALSE)/1000-M381-M382-M383</f>
        <v>10703.372124988235</v>
      </c>
      <c r="N384" s="96"/>
      <c r="O384" s="279">
        <f t="shared" si="32"/>
        <v>0.93138353683337916</v>
      </c>
      <c r="P384" s="23"/>
      <c r="Q384" s="23"/>
      <c r="R384" s="23"/>
    </row>
    <row r="385" spans="1:28" x14ac:dyDescent="0.3">
      <c r="A385" s="87">
        <f t="shared" si="30"/>
        <v>27</v>
      </c>
      <c r="B385" s="264" t="s">
        <v>466</v>
      </c>
      <c r="C385" s="46"/>
      <c r="D385" s="154" t="s">
        <v>467</v>
      </c>
      <c r="E385" s="52"/>
      <c r="F385" s="52"/>
      <c r="G385" s="52"/>
      <c r="H385" s="52"/>
      <c r="I385" s="52"/>
      <c r="J385" s="52"/>
      <c r="K385" s="21">
        <f>VLOOKUP($D385,'REG FL  Working Capital - 2 Sys'!$A:$AN,MATCH($D$12,'REG FL  Working Capital - 2 Sys'!$2:$2,0),FALSE)/1000</f>
        <v>0</v>
      </c>
      <c r="L385" s="40"/>
      <c r="M385" s="21">
        <f>VLOOKUP($D385,'REG FL  Working Capital - 9 Ret'!$A:$AN,MATCH($D$12,'REG FL  Working Capital - 9 Ret'!$2:$2,0),FALSE)/1000</f>
        <v>0</v>
      </c>
      <c r="N385" s="96"/>
      <c r="O385" s="279">
        <f t="shared" si="32"/>
        <v>0</v>
      </c>
      <c r="P385" s="23"/>
      <c r="Q385" s="23"/>
      <c r="R385" s="23"/>
    </row>
    <row r="386" spans="1:28" x14ac:dyDescent="0.3">
      <c r="A386" s="87">
        <f t="shared" si="30"/>
        <v>28</v>
      </c>
      <c r="B386" s="265" t="s">
        <v>468</v>
      </c>
      <c r="C386" s="47"/>
      <c r="D386" s="154" t="s">
        <v>469</v>
      </c>
      <c r="E386" s="54"/>
      <c r="F386" s="54"/>
      <c r="G386" s="54"/>
      <c r="H386" s="54"/>
      <c r="I386" s="54"/>
      <c r="J386" s="54"/>
      <c r="K386" s="21">
        <f>VLOOKUP($D386,'REG FL  Working Capital - 2 Sys'!$A:$AN,MATCH($D$12,'REG FL  Working Capital - 2 Sys'!$2:$2,0),FALSE)/1000</f>
        <v>73.536759999999887</v>
      </c>
      <c r="L386" s="40"/>
      <c r="M386" s="21">
        <f>VLOOKUP($D386,'REG FL  Working Capital - 9 Ret'!$A:$AN,MATCH($D$12,'REG FL  Working Capital - 9 Ret'!$2:$2,0),FALSE)/1000</f>
        <v>71.539642156390798</v>
      </c>
      <c r="N386" s="96"/>
      <c r="O386" s="279">
        <f t="shared" si="32"/>
        <v>0.97284191139765885</v>
      </c>
      <c r="P386" s="148"/>
      <c r="Q386" s="148"/>
      <c r="R386" s="148"/>
    </row>
    <row r="387" spans="1:28" x14ac:dyDescent="0.3">
      <c r="A387" s="87">
        <f t="shared" si="30"/>
        <v>29</v>
      </c>
      <c r="B387" s="264" t="s">
        <v>470</v>
      </c>
      <c r="C387" s="47"/>
      <c r="D387" s="154" t="s">
        <v>471</v>
      </c>
      <c r="E387" s="52"/>
      <c r="F387" s="52"/>
      <c r="G387" s="52"/>
      <c r="H387" s="52"/>
      <c r="I387" s="52"/>
      <c r="J387" s="52"/>
      <c r="K387" s="21">
        <f>VLOOKUP($D387,'REG FL  Working Capital - 2 Sys'!$A:$AN,MATCH($D$12,'REG FL  Working Capital - 2 Sys'!$2:$2,0),FALSE)/1000</f>
        <v>122821.33926000001</v>
      </c>
      <c r="L387" s="40"/>
      <c r="M387" s="21">
        <f>VLOOKUP($D387,'REG FL  Working Capital - 9 Ret'!$A:$AN,MATCH($D$12,'REG FL  Working Capital - 9 Ret'!$2:$2,0),FALSE)/1000</f>
        <v>122821.33926000001</v>
      </c>
      <c r="N387" s="96"/>
      <c r="O387" s="279">
        <f t="shared" si="32"/>
        <v>1</v>
      </c>
      <c r="P387" s="148"/>
      <c r="Q387" s="148"/>
      <c r="R387" s="148"/>
    </row>
    <row r="388" spans="1:28" x14ac:dyDescent="0.3">
      <c r="A388" s="87">
        <f t="shared" si="30"/>
        <v>30</v>
      </c>
      <c r="B388" s="264" t="s">
        <v>472</v>
      </c>
      <c r="C388" s="47"/>
      <c r="D388" s="154" t="s">
        <v>473</v>
      </c>
      <c r="E388" s="52"/>
      <c r="F388" s="52"/>
      <c r="G388" s="52"/>
      <c r="H388" s="52"/>
      <c r="I388" s="52"/>
      <c r="J388" s="52"/>
      <c r="K388" s="21">
        <f>VLOOKUP($D388,'REG FL  Working Capital - 2 Sys'!$A:$AN,MATCH($D$12,'REG FL  Working Capital - 2 Sys'!$2:$2,0),FALSE)/1000</f>
        <v>0</v>
      </c>
      <c r="L388" s="40"/>
      <c r="M388" s="21">
        <f>VLOOKUP($D388,'REG FL  Working Capital - 9 Ret'!$A:$AN,MATCH($D$12,'REG FL  Working Capital - 9 Ret'!$2:$2,0),FALSE)/1000</f>
        <v>0</v>
      </c>
      <c r="N388" s="96"/>
      <c r="O388" s="279">
        <f t="shared" si="32"/>
        <v>0</v>
      </c>
      <c r="P388" s="148"/>
      <c r="Q388" s="148"/>
      <c r="R388" s="148"/>
    </row>
    <row r="389" spans="1:28" x14ac:dyDescent="0.3">
      <c r="A389" s="87">
        <f t="shared" si="30"/>
        <v>31</v>
      </c>
      <c r="B389" s="264" t="s">
        <v>474</v>
      </c>
      <c r="C389" s="47"/>
      <c r="D389" s="154" t="s">
        <v>475</v>
      </c>
      <c r="E389" s="52"/>
      <c r="F389" s="52"/>
      <c r="G389" s="52"/>
      <c r="H389" s="52"/>
      <c r="I389" s="52"/>
      <c r="J389" s="52"/>
      <c r="K389" s="21">
        <f>VLOOKUP($D389,'REG FL  Working Capital - 2 Sys'!$A:$AN,MATCH($D$12,'REG FL  Working Capital - 2 Sys'!$2:$2,0),FALSE)/1000</f>
        <v>17162.290379999897</v>
      </c>
      <c r="L389" s="40"/>
      <c r="M389" s="21">
        <f>VLOOKUP($D389,'REG FL  Working Capital - 9 Ret'!$A:$AN,MATCH($D$12,'REG FL  Working Capital - 9 Ret'!$2:$2,0),FALSE)/1000</f>
        <v>17162.290379999897</v>
      </c>
      <c r="N389" s="96"/>
      <c r="O389" s="279">
        <f t="shared" si="32"/>
        <v>1</v>
      </c>
      <c r="P389" s="148"/>
      <c r="Q389" s="148"/>
      <c r="R389" s="148"/>
    </row>
    <row r="390" spans="1:28" x14ac:dyDescent="0.3">
      <c r="A390" s="87">
        <f t="shared" si="30"/>
        <v>32</v>
      </c>
      <c r="B390" s="264" t="s">
        <v>476</v>
      </c>
      <c r="C390" s="47"/>
      <c r="D390" s="154" t="s">
        <v>477</v>
      </c>
      <c r="E390" s="52"/>
      <c r="F390" s="52"/>
      <c r="G390" s="52"/>
      <c r="H390" s="52"/>
      <c r="I390" s="52"/>
      <c r="J390" s="52"/>
      <c r="K390" s="21">
        <f>VLOOKUP($D390,'REG FL  Working Capital - 2 Sys'!$A:$AN,MATCH($D$12,'REG FL  Working Capital - 2 Sys'!$2:$2,0),FALSE)/1000</f>
        <v>0</v>
      </c>
      <c r="L390" s="40"/>
      <c r="M390" s="21">
        <f>VLOOKUP($D390,'REG FL  Working Capital - 9 Ret'!$A:$AN,MATCH($D$12,'REG FL  Working Capital - 9 Ret'!$2:$2,0),FALSE)/1000</f>
        <v>0</v>
      </c>
      <c r="N390" s="96"/>
      <c r="O390" s="279">
        <f t="shared" si="32"/>
        <v>0</v>
      </c>
      <c r="P390" s="148"/>
      <c r="Q390" s="148"/>
      <c r="R390" s="148"/>
    </row>
    <row r="391" spans="1:28" x14ac:dyDescent="0.3">
      <c r="A391" s="87">
        <f t="shared" si="30"/>
        <v>33</v>
      </c>
      <c r="B391" s="267" t="s">
        <v>69</v>
      </c>
      <c r="C391" s="47"/>
      <c r="D391" s="30" t="s">
        <v>70</v>
      </c>
      <c r="E391" s="50"/>
      <c r="F391" s="90"/>
      <c r="G391" s="90"/>
      <c r="H391" s="90"/>
      <c r="I391" s="90"/>
      <c r="J391" s="90"/>
      <c r="K391" s="119">
        <f>SUM(K365:K390)</f>
        <v>1495247.686949482</v>
      </c>
      <c r="L391" s="158"/>
      <c r="M391" s="119">
        <f>SUM(M365:M390)</f>
        <v>1404924.0652900157</v>
      </c>
      <c r="N391" s="159"/>
      <c r="O391" s="287">
        <f t="shared" si="32"/>
        <v>0.93959286983166024</v>
      </c>
      <c r="P391" s="148"/>
      <c r="Q391" s="148"/>
      <c r="R391" s="148"/>
      <c r="T391" s="25"/>
      <c r="U391" s="25"/>
    </row>
    <row r="392" spans="1:28" x14ac:dyDescent="0.3">
      <c r="A392" s="87">
        <f>A391+1</f>
        <v>34</v>
      </c>
      <c r="B392" s="26"/>
      <c r="C392" s="47"/>
      <c r="D392" s="19"/>
      <c r="F392" s="90"/>
      <c r="G392" s="90"/>
      <c r="H392" s="90"/>
      <c r="I392" s="90"/>
      <c r="J392" s="90"/>
      <c r="K392" s="114"/>
      <c r="L392" s="47"/>
      <c r="M392" s="114"/>
      <c r="N392" s="148"/>
      <c r="O392" s="237"/>
      <c r="P392" s="148"/>
      <c r="Q392" s="152"/>
      <c r="R392" s="152"/>
    </row>
    <row r="393" spans="1:28" s="56" customFormat="1" x14ac:dyDescent="0.3">
      <c r="A393" s="272"/>
      <c r="B393" s="120" t="s">
        <v>175</v>
      </c>
      <c r="C393" s="120"/>
      <c r="D393" s="120"/>
      <c r="E393" s="120"/>
      <c r="F393" s="153"/>
      <c r="G393" s="153"/>
      <c r="H393" s="153"/>
      <c r="I393" s="153"/>
      <c r="J393" s="153"/>
      <c r="K393" s="120"/>
      <c r="L393" s="120"/>
      <c r="M393" s="120"/>
      <c r="N393" s="120"/>
      <c r="O393" s="273"/>
      <c r="P393" s="120"/>
      <c r="Q393" s="246" t="s">
        <v>176</v>
      </c>
      <c r="R393" s="120"/>
      <c r="S393" s="25"/>
      <c r="V393" s="25"/>
      <c r="W393" s="25"/>
      <c r="X393" s="25"/>
      <c r="Y393" s="25"/>
      <c r="Z393" s="25"/>
      <c r="AA393" s="25"/>
      <c r="AB393" s="25"/>
    </row>
    <row r="394" spans="1:28" x14ac:dyDescent="0.3">
      <c r="A394" s="63" t="s">
        <v>102</v>
      </c>
      <c r="B394" s="64"/>
      <c r="C394" s="63"/>
      <c r="K394" s="418" t="s">
        <v>103</v>
      </c>
      <c r="L394" s="418"/>
      <c r="M394" s="418"/>
      <c r="N394" s="418"/>
      <c r="O394" s="228"/>
      <c r="P394" s="63"/>
      <c r="Q394" s="63"/>
      <c r="R394" s="65" t="str">
        <f>+'Page Numbers'!D9</f>
        <v>Page 9 of 48</v>
      </c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</row>
    <row r="395" spans="1:28" x14ac:dyDescent="0.3">
      <c r="A395" s="66"/>
      <c r="B395" s="66"/>
      <c r="C395" s="66"/>
      <c r="D395" s="14"/>
      <c r="E395" s="15"/>
      <c r="F395" s="15"/>
      <c r="G395" s="15"/>
      <c r="H395" s="15"/>
      <c r="I395" s="15"/>
      <c r="J395" s="15"/>
      <c r="K395" s="66"/>
      <c r="L395" s="67"/>
      <c r="M395" s="67"/>
      <c r="N395" s="67"/>
      <c r="O395" s="229"/>
      <c r="P395" s="67"/>
      <c r="Q395" s="67"/>
      <c r="R395" s="67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</row>
    <row r="396" spans="1:28" x14ac:dyDescent="0.3">
      <c r="A396" s="25" t="s">
        <v>104</v>
      </c>
      <c r="B396" s="68"/>
      <c r="C396" s="68" t="s">
        <v>105</v>
      </c>
      <c r="K396" s="416" t="s">
        <v>106</v>
      </c>
      <c r="L396" s="416"/>
      <c r="M396" s="416"/>
      <c r="N396" s="416"/>
      <c r="O396" s="416"/>
      <c r="P396" s="63"/>
      <c r="Q396" s="69" t="s">
        <v>107</v>
      </c>
      <c r="R396" s="70"/>
    </row>
    <row r="397" spans="1:28" x14ac:dyDescent="0.3">
      <c r="B397" s="71"/>
      <c r="C397" s="46"/>
      <c r="K397" s="417"/>
      <c r="L397" s="417"/>
      <c r="M397" s="417"/>
      <c r="N397" s="417"/>
      <c r="O397" s="417"/>
      <c r="P397" s="72" t="str">
        <f t="shared" ref="P397:R401" si="33">+P102</f>
        <v>X</v>
      </c>
      <c r="Q397" s="69" t="str">
        <f t="shared" si="33"/>
        <v>Projected Test Year 3 Ended</v>
      </c>
      <c r="R397" s="73">
        <f t="shared" si="33"/>
        <v>46752</v>
      </c>
    </row>
    <row r="398" spans="1:28" x14ac:dyDescent="0.3">
      <c r="A398" s="25" t="s">
        <v>109</v>
      </c>
      <c r="B398" s="71"/>
      <c r="C398" s="46"/>
      <c r="K398" s="70"/>
      <c r="L398" s="70"/>
      <c r="M398" s="70"/>
      <c r="N398" s="70"/>
      <c r="O398" s="230"/>
      <c r="P398" s="72" t="str">
        <f t="shared" si="33"/>
        <v>_</v>
      </c>
      <c r="Q398" s="69" t="str">
        <f t="shared" si="33"/>
        <v>Projected Test Year 2 Ended</v>
      </c>
      <c r="R398" s="73">
        <f t="shared" si="33"/>
        <v>46387</v>
      </c>
    </row>
    <row r="399" spans="1:28" x14ac:dyDescent="0.3">
      <c r="B399" s="74"/>
      <c r="C399" s="46"/>
      <c r="K399" s="70"/>
      <c r="L399" s="70"/>
      <c r="M399" s="70"/>
      <c r="N399" s="70"/>
      <c r="O399" s="230"/>
      <c r="P399" s="72" t="str">
        <f t="shared" si="33"/>
        <v>_</v>
      </c>
      <c r="Q399" s="69" t="str">
        <f t="shared" si="33"/>
        <v>Projected Test Year 1 Ended</v>
      </c>
      <c r="R399" s="73">
        <f t="shared" si="33"/>
        <v>46022</v>
      </c>
    </row>
    <row r="400" spans="1:28" x14ac:dyDescent="0.3">
      <c r="A400" s="75" t="str">
        <f>+A7</f>
        <v>DOCKET NO.: 20240025-EI</v>
      </c>
      <c r="C400" s="46"/>
      <c r="K400" s="46"/>
      <c r="L400" s="46"/>
      <c r="M400" s="46"/>
      <c r="N400" s="46"/>
      <c r="O400" s="231"/>
      <c r="P400" s="72" t="str">
        <f t="shared" si="33"/>
        <v>_</v>
      </c>
      <c r="Q400" s="69" t="str">
        <f t="shared" si="33"/>
        <v>Prior Year Ended</v>
      </c>
      <c r="R400" s="73">
        <f t="shared" si="33"/>
        <v>45657</v>
      </c>
    </row>
    <row r="401" spans="1:19" x14ac:dyDescent="0.3">
      <c r="A401" s="75"/>
      <c r="C401" s="46"/>
      <c r="K401" s="46"/>
      <c r="L401" s="46"/>
      <c r="M401" s="46"/>
      <c r="N401" s="46"/>
      <c r="O401" s="231"/>
      <c r="P401" s="72" t="str">
        <f t="shared" si="33"/>
        <v>_</v>
      </c>
      <c r="Q401" s="69" t="str">
        <f t="shared" si="33"/>
        <v>Historical Year Ended</v>
      </c>
      <c r="R401" s="73">
        <f t="shared" si="33"/>
        <v>45291</v>
      </c>
    </row>
    <row r="402" spans="1:19" x14ac:dyDescent="0.3">
      <c r="K402" s="46"/>
      <c r="L402" s="46"/>
      <c r="M402" s="46"/>
      <c r="N402" s="46"/>
      <c r="O402" s="231"/>
      <c r="P402" s="231"/>
      <c r="Q402" s="231"/>
      <c r="R402" s="231"/>
      <c r="S402" s="231"/>
    </row>
    <row r="403" spans="1:19" x14ac:dyDescent="0.3">
      <c r="K403" s="76"/>
      <c r="L403" s="77"/>
      <c r="M403" s="76" t="s">
        <v>111</v>
      </c>
      <c r="N403" s="77"/>
      <c r="O403" s="232"/>
      <c r="P403" s="63"/>
      <c r="Q403" s="63"/>
      <c r="R403" s="63"/>
    </row>
    <row r="404" spans="1:19" x14ac:dyDescent="0.3">
      <c r="A404" s="78"/>
      <c r="B404" s="78"/>
      <c r="C404" s="78"/>
      <c r="D404" s="14"/>
      <c r="E404" s="15"/>
      <c r="F404" s="15"/>
      <c r="G404" s="15"/>
      <c r="H404" s="15"/>
      <c r="I404" s="15"/>
      <c r="J404" s="15"/>
      <c r="K404" s="79"/>
      <c r="L404" s="79"/>
      <c r="M404" s="79"/>
      <c r="N404" s="79"/>
      <c r="O404" s="233"/>
      <c r="P404" s="80"/>
      <c r="Q404" s="81" t="str">
        <f>+Q109</f>
        <v>Witness:  Olivier</v>
      </c>
      <c r="R404" s="80"/>
    </row>
    <row r="405" spans="1:19" x14ac:dyDescent="0.3">
      <c r="A405" s="1"/>
      <c r="B405" s="82">
        <v>-1</v>
      </c>
      <c r="C405" s="82"/>
      <c r="D405" s="82"/>
      <c r="E405" s="82"/>
      <c r="F405" s="82"/>
      <c r="G405" s="82"/>
      <c r="H405" s="82"/>
      <c r="I405" s="82"/>
      <c r="J405" s="82"/>
      <c r="K405" s="82">
        <f>+B405-1</f>
        <v>-2</v>
      </c>
      <c r="L405" s="82"/>
      <c r="M405" s="82">
        <f>+K405-1</f>
        <v>-3</v>
      </c>
      <c r="N405" s="82"/>
      <c r="O405" s="82">
        <f>+M405-1</f>
        <v>-4</v>
      </c>
      <c r="P405" s="85"/>
      <c r="Q405" s="85"/>
      <c r="R405" s="85"/>
    </row>
    <row r="406" spans="1:19" x14ac:dyDescent="0.3">
      <c r="A406" s="1" t="s">
        <v>112</v>
      </c>
      <c r="B406" s="83"/>
      <c r="C406" s="1"/>
      <c r="D406" s="5"/>
      <c r="E406" s="5"/>
      <c r="F406" s="5"/>
      <c r="G406" s="5"/>
      <c r="H406" s="5"/>
      <c r="I406" s="5"/>
      <c r="J406" s="5"/>
      <c r="K406" s="1" t="s">
        <v>113</v>
      </c>
      <c r="L406" s="1"/>
      <c r="M406" s="1" t="s">
        <v>113</v>
      </c>
      <c r="N406" s="1"/>
      <c r="O406" s="234" t="s">
        <v>114</v>
      </c>
      <c r="P406" s="1"/>
      <c r="Q406" s="1"/>
      <c r="R406" s="1"/>
    </row>
    <row r="407" spans="1:19" x14ac:dyDescent="0.3">
      <c r="A407" s="86" t="s">
        <v>115</v>
      </c>
      <c r="B407" s="17" t="s">
        <v>116</v>
      </c>
      <c r="C407" s="17"/>
      <c r="D407" s="14"/>
      <c r="E407" s="15"/>
      <c r="F407" s="15"/>
      <c r="G407" s="15"/>
      <c r="H407" s="15"/>
      <c r="I407" s="15"/>
      <c r="J407" s="15"/>
      <c r="K407" s="17" t="s">
        <v>117</v>
      </c>
      <c r="L407" s="17"/>
      <c r="M407" s="17" t="s">
        <v>114</v>
      </c>
      <c r="N407" s="17"/>
      <c r="O407" s="235" t="s">
        <v>118</v>
      </c>
      <c r="P407" s="17"/>
      <c r="Q407" s="17"/>
      <c r="R407" s="17"/>
    </row>
    <row r="408" spans="1:19" x14ac:dyDescent="0.3">
      <c r="A408" s="87">
        <v>1</v>
      </c>
      <c r="B408" s="42"/>
      <c r="C408" s="138"/>
      <c r="D408" s="19"/>
      <c r="F408" s="5"/>
      <c r="G408" s="5"/>
      <c r="H408" s="5"/>
      <c r="I408" s="5"/>
      <c r="J408" s="5"/>
      <c r="K408" s="139"/>
      <c r="L408" s="140"/>
      <c r="M408" s="139"/>
      <c r="N408" s="140"/>
      <c r="O408" s="237"/>
      <c r="P408" s="140"/>
      <c r="Q408" s="136"/>
      <c r="R408" s="137"/>
    </row>
    <row r="409" spans="1:19" x14ac:dyDescent="0.3">
      <c r="A409" s="87">
        <f t="shared" ref="A409:A441" si="34">A408+1</f>
        <v>2</v>
      </c>
      <c r="B409" s="263" t="s">
        <v>478</v>
      </c>
      <c r="C409" s="40"/>
      <c r="D409" s="24" t="s">
        <v>479</v>
      </c>
      <c r="E409" s="24" t="s">
        <v>480</v>
      </c>
      <c r="H409" s="49"/>
      <c r="I409" s="49"/>
      <c r="J409" s="49"/>
      <c r="K409" s="21">
        <f>VLOOKUP($D409,'REG FL  Working Capital - 2 Sys'!$A:$AN,MATCH($D$12,'REG FL  Working Capital - 2 Sys'!$2:$2,0),FALSE)/1000+VLOOKUP($E409,'REG FL  Working Capital - 2 Sys'!$A:$AN,MATCH($D$12,'REG FL  Working Capital - 2 Sys'!$2:$2,0),FALSE)/1000</f>
        <v>-13.530790000002501</v>
      </c>
      <c r="L409" s="40"/>
      <c r="M409" s="21">
        <f>VLOOKUP($D409,'REG FL  Working Capital - 9 Ret'!$A:$AN,MATCH($D$12,'REG FL  Working Capital - 9 Ret'!$2:$2,0),FALSE)/1000+VLOOKUP($E409,'REG FL  Working Capital - 9 Ret'!$A:$AN,MATCH($D$12,'REG FL  Working Capital - 9 Ret'!$2:$2,0),FALSE)/1000</f>
        <v>-13.1633196063227</v>
      </c>
      <c r="N409" s="96"/>
      <c r="O409" s="279">
        <f t="shared" ref="O409:O432" si="35">IF(M409=0,0,M409/K409)</f>
        <v>0.9728419113976543</v>
      </c>
      <c r="P409" s="70"/>
      <c r="Q409" s="136"/>
      <c r="R409" s="142"/>
    </row>
    <row r="410" spans="1:19" x14ac:dyDescent="0.3">
      <c r="A410" s="87">
        <f t="shared" si="34"/>
        <v>3</v>
      </c>
      <c r="B410" s="263" t="s">
        <v>481</v>
      </c>
      <c r="C410" s="40"/>
      <c r="D410" s="24" t="s">
        <v>482</v>
      </c>
      <c r="E410" s="49"/>
      <c r="F410" s="49"/>
      <c r="G410" s="49"/>
      <c r="H410" s="49"/>
      <c r="I410" s="49"/>
      <c r="J410" s="49"/>
      <c r="K410" s="21">
        <f>VLOOKUP($D410,'REG FL  Working Capital - 2 Sys'!$A:$AN,MATCH($D$12,'REG FL  Working Capital - 2 Sys'!$2:$2,0),FALSE)/1000</f>
        <v>460648.795649999</v>
      </c>
      <c r="L410" s="40"/>
      <c r="M410" s="21">
        <f>VLOOKUP($D410,'REG FL  Working Capital - 9 Ret'!$A:$AN,MATCH($D$12,'REG FL  Working Capital - 9 Ret'!$2:$2,0),FALSE)/1000</f>
        <v>460648.795649999</v>
      </c>
      <c r="N410" s="96"/>
      <c r="O410" s="279">
        <f t="shared" si="35"/>
        <v>1</v>
      </c>
      <c r="P410" s="70"/>
      <c r="Q410" s="136"/>
      <c r="R410" s="143"/>
    </row>
    <row r="411" spans="1:19" x14ac:dyDescent="0.3">
      <c r="A411" s="87">
        <f t="shared" si="34"/>
        <v>4</v>
      </c>
      <c r="B411" s="263" t="s">
        <v>483</v>
      </c>
      <c r="C411" s="40"/>
      <c r="D411" s="24" t="s">
        <v>484</v>
      </c>
      <c r="E411" s="27" t="s">
        <v>485</v>
      </c>
      <c r="F411" s="49"/>
      <c r="G411" s="49"/>
      <c r="H411" s="49"/>
      <c r="I411" s="49"/>
      <c r="J411" s="49"/>
      <c r="K411" s="21">
        <f>VLOOKUP($D411,'REG FL  Working Capital - 2 Sys'!$A:$AN,MATCH($D$12,'REG FL  Working Capital - 2 Sys'!$2:$2,0),FALSE)/1000+VLOOKUP($E411,'REG FL  Working Capital - 2 Sys'!$A:$AN,MATCH($D$12,'REG FL  Working Capital - 2 Sys'!$2:$2,0),FALSE)/1000</f>
        <v>17521.8390525</v>
      </c>
      <c r="L411" s="40"/>
      <c r="M411" s="21">
        <f>VLOOKUP($D411,'REG FL  Working Capital - 9 Ret'!$A:$AN,MATCH($D$12,'REG FL  Working Capital - 9 Ret'!$2:$2,0),FALSE)/1000+VLOOKUP($E411,'REG FL  Working Capital - 9 Ret'!$A:$AN,MATCH($D$12,'REG FL  Working Capital - 9 Ret'!$2:$2,0),FALSE)/1000</f>
        <v>17521.8390525</v>
      </c>
      <c r="N411" s="96"/>
      <c r="O411" s="279">
        <f t="shared" si="35"/>
        <v>1</v>
      </c>
      <c r="P411" s="70"/>
      <c r="Q411" s="144"/>
      <c r="R411" s="142"/>
    </row>
    <row r="412" spans="1:19" x14ac:dyDescent="0.3">
      <c r="A412" s="87">
        <f t="shared" si="34"/>
        <v>5</v>
      </c>
      <c r="B412" s="268" t="s">
        <v>486</v>
      </c>
      <c r="D412" s="27" t="s">
        <v>487</v>
      </c>
      <c r="K412" s="21">
        <f>VLOOKUP($D412,'REG FL  Working Capital - 2 Sys'!$A:$AN,MATCH($D$12,'REG FL  Working Capital - 2 Sys'!$2:$2,0),FALSE)/1000</f>
        <v>18570.1468299999</v>
      </c>
      <c r="L412" s="40"/>
      <c r="M412" s="21">
        <f>VLOOKUP($D412,'REG FL  Working Capital - 9 Ret'!$A:$AN,MATCH($D$12,'REG FL  Working Capital - 9 Ret'!$2:$2,0),FALSE)/1000</f>
        <v>18570.1468299999</v>
      </c>
      <c r="N412" s="96"/>
      <c r="O412" s="279">
        <f t="shared" si="35"/>
        <v>1</v>
      </c>
      <c r="P412" s="70"/>
      <c r="Q412" s="136"/>
      <c r="R412" s="142"/>
    </row>
    <row r="413" spans="1:19" x14ac:dyDescent="0.3">
      <c r="A413" s="87">
        <f t="shared" si="34"/>
        <v>6</v>
      </c>
      <c r="B413" s="263" t="s">
        <v>488</v>
      </c>
      <c r="C413" s="57"/>
      <c r="D413" s="24" t="s">
        <v>489</v>
      </c>
      <c r="E413" s="49"/>
      <c r="F413" s="49"/>
      <c r="G413" s="49"/>
      <c r="H413" s="49"/>
      <c r="I413" s="49"/>
      <c r="J413" s="49"/>
      <c r="K413" s="21">
        <f>VLOOKUP($D413,'REG FL  Working Capital - 2 Sys'!$A:$AN,MATCH($D$12,'REG FL  Working Capital - 2 Sys'!$2:$2,0),FALSE)/1000</f>
        <v>1683.48828230768</v>
      </c>
      <c r="L413" s="40"/>
      <c r="M413" s="21">
        <f>VLOOKUP($D413,'REG FL  Working Capital - 9 Ret'!$A:$AN,MATCH($D$12,'REG FL  Working Capital - 9 Ret'!$2:$2,0),FALSE)/1000</f>
        <v>1683.48828230768</v>
      </c>
      <c r="N413" s="96"/>
      <c r="O413" s="279">
        <f t="shared" si="35"/>
        <v>1</v>
      </c>
      <c r="P413" s="70"/>
      <c r="Q413" s="136"/>
      <c r="R413" s="142"/>
    </row>
    <row r="414" spans="1:19" x14ac:dyDescent="0.3">
      <c r="A414" s="87">
        <f t="shared" si="34"/>
        <v>7</v>
      </c>
      <c r="B414" s="263" t="s">
        <v>490</v>
      </c>
      <c r="C414" s="57"/>
      <c r="D414" s="24" t="s">
        <v>491</v>
      </c>
      <c r="E414" s="24" t="s">
        <v>492</v>
      </c>
      <c r="F414" s="24" t="s">
        <v>493</v>
      </c>
      <c r="G414" s="24"/>
      <c r="H414" s="24"/>
      <c r="I414" s="24"/>
      <c r="J414" s="24"/>
      <c r="K414" s="21">
        <f>VLOOKUP($D414,'REG FL  Working Capital - 2 Sys'!$A:$AN,MATCH($D$12,'REG FL  Working Capital - 2 Sys'!$2:$2,0),FALSE)/1000+VLOOKUP($E414,'REG FL  Working Capital - 2 Sys'!$A:$AN,MATCH($D$12,'REG FL  Working Capital - 2 Sys'!$2:$2,0),FALSE)/1000+VLOOKUP($F414,'REG FL  Working Capital - 2 Sys'!$A:$AN,MATCH($D$12,'REG FL  Working Capital - 2 Sys'!$2:$2,0),FALSE)/1000</f>
        <v>33639.589609999901</v>
      </c>
      <c r="L414" s="40"/>
      <c r="M414" s="21">
        <f>VLOOKUP($D414,'REG FL  Working Capital - 9 Ret'!$A:$AN,MATCH($D$12,'REG FL  Working Capital - 9 Ret'!$2:$2,0),FALSE)/1000+VLOOKUP($E414,'REG FL  Working Capital - 9 Ret'!$A:$AN,MATCH($D$12,'REG FL  Working Capital - 9 Ret'!$2:$2,0),FALSE)/1000+VLOOKUP($F414,'REG FL  Working Capital - 9 Ret'!$A:$AN,MATCH($D$12,'REG FL  Working Capital - 9 Ret'!$2:$2,0),FALSE)/1000</f>
        <v>33639.589609999901</v>
      </c>
      <c r="N414" s="96"/>
      <c r="O414" s="279">
        <f t="shared" si="35"/>
        <v>1</v>
      </c>
      <c r="P414" s="70"/>
      <c r="Q414" s="144"/>
      <c r="R414" s="142"/>
    </row>
    <row r="415" spans="1:19" x14ac:dyDescent="0.3">
      <c r="A415" s="87">
        <f t="shared" si="34"/>
        <v>8</v>
      </c>
      <c r="B415" s="263" t="s">
        <v>494</v>
      </c>
      <c r="C415" s="40"/>
      <c r="D415" s="24" t="s">
        <v>495</v>
      </c>
      <c r="E415" s="24" t="s">
        <v>496</v>
      </c>
      <c r="F415" s="24"/>
      <c r="G415" s="24"/>
      <c r="H415" s="24"/>
      <c r="I415" s="24"/>
      <c r="J415" s="24"/>
      <c r="K415" s="21">
        <f>VLOOKUP($D415,'REG FL  Working Capital - 2 Sys'!$A:$AN,MATCH($D$12,'REG FL  Working Capital - 2 Sys'!$2:$2,0),FALSE)/1000+VLOOKUP($E415,'REG FL  Working Capital - 2 Sys'!$A:$AN,MATCH($D$12,'REG FL  Working Capital - 2 Sys'!$2:$2,0),FALSE)/1000</f>
        <v>-12885.90595</v>
      </c>
      <c r="L415" s="40"/>
      <c r="M415" s="21">
        <f>VLOOKUP($D415,'REG FL  Working Capital - 9 Ret'!$A:$AN,MATCH($D$12,'REG FL  Working Capital - 9 Ret'!$2:$2,0),FALSE)/1000+VLOOKUP($E415,'REG FL  Working Capital - 9 Ret'!$A:$AN,MATCH($D$12,'REG FL  Working Capital - 9 Ret'!$2:$2,0),FALSE)/1000</f>
        <v>-12885.90595</v>
      </c>
      <c r="N415" s="96"/>
      <c r="O415" s="279">
        <f t="shared" si="35"/>
        <v>1</v>
      </c>
      <c r="P415" s="142"/>
      <c r="Q415" s="142"/>
      <c r="R415" s="142"/>
    </row>
    <row r="416" spans="1:19" x14ac:dyDescent="0.3">
      <c r="A416" s="87">
        <f t="shared" si="34"/>
        <v>9</v>
      </c>
      <c r="B416" s="263" t="s">
        <v>497</v>
      </c>
      <c r="C416" s="5"/>
      <c r="D416" s="24" t="s">
        <v>498</v>
      </c>
      <c r="E416" s="49"/>
      <c r="F416" s="49"/>
      <c r="G416" s="49"/>
      <c r="H416" s="49"/>
      <c r="I416" s="49"/>
      <c r="J416" s="49"/>
      <c r="K416" s="21">
        <f>VLOOKUP($D416,'REG FL  Working Capital - 2 Sys'!$A:$AN,MATCH($D$12,'REG FL  Working Capital - 2 Sys'!$2:$2,0),FALSE)/1000</f>
        <v>1373.47046</v>
      </c>
      <c r="L416" s="40"/>
      <c r="M416" s="21">
        <f>VLOOKUP($D416,'REG FL  Working Capital - 9 Ret'!$A:$AN,MATCH($D$12,'REG FL  Working Capital - 9 Ret'!$2:$2,0),FALSE)/1000</f>
        <v>0</v>
      </c>
      <c r="N416" s="96"/>
      <c r="O416" s="279">
        <f t="shared" si="35"/>
        <v>0</v>
      </c>
      <c r="P416" s="57"/>
      <c r="Q416" s="57"/>
      <c r="R416" s="57"/>
    </row>
    <row r="417" spans="1:21" x14ac:dyDescent="0.3">
      <c r="A417" s="87">
        <f t="shared" si="34"/>
        <v>10</v>
      </c>
      <c r="B417" s="263" t="s">
        <v>499</v>
      </c>
      <c r="C417" s="57"/>
      <c r="D417" s="24" t="s">
        <v>500</v>
      </c>
      <c r="E417" s="24"/>
      <c r="F417" s="49"/>
      <c r="G417" s="49"/>
      <c r="H417" s="49"/>
      <c r="I417" s="49"/>
      <c r="J417" s="49"/>
      <c r="K417" s="21">
        <f>VLOOKUP($D417,'REG FL  Working Capital - 2 Sys'!$A:$AN,MATCH($D$12,'REG FL  Working Capital - 2 Sys'!$2:$2,0),FALSE)/1000</f>
        <v>11660.365800000001</v>
      </c>
      <c r="L417" s="40"/>
      <c r="M417" s="21">
        <f>VLOOKUP($D417,'REG FL  Working Capital - 9 Ret'!$A:$AN,MATCH($D$12,'REG FL  Working Capital - 9 Ret'!$2:$2,0),FALSE)/1000</f>
        <v>11343.692552467801</v>
      </c>
      <c r="N417" s="96"/>
      <c r="O417" s="279">
        <f t="shared" si="35"/>
        <v>0.97284191139765097</v>
      </c>
      <c r="P417" s="57"/>
      <c r="Q417" s="57"/>
      <c r="R417" s="57"/>
    </row>
    <row r="418" spans="1:21" x14ac:dyDescent="0.3">
      <c r="A418" s="87">
        <f t="shared" si="34"/>
        <v>11</v>
      </c>
      <c r="B418" s="263" t="s">
        <v>501</v>
      </c>
      <c r="C418" s="57"/>
      <c r="D418" s="24" t="s">
        <v>502</v>
      </c>
      <c r="E418" s="24" t="s">
        <v>503</v>
      </c>
      <c r="F418" s="24" t="s">
        <v>504</v>
      </c>
      <c r="G418" s="24"/>
      <c r="H418" s="49"/>
      <c r="I418" s="49"/>
      <c r="J418" s="49"/>
      <c r="K418" s="21">
        <f>VLOOKUP($D418,'REG FL  Working Capital - 2 Sys'!$A:$AN,MATCH($D$12,'REG FL  Working Capital - 2 Sys'!$2:$2,0),FALSE)/1000+VLOOKUP($E418,'REG FL  Working Capital - 2 Sys'!$A:$AN,MATCH($D$12,'REG FL  Working Capital - 2 Sys'!$2:$2,0),FALSE)/1000+VLOOKUP($F418,'REG FL  Working Capital - 2 Sys'!$A:$AN,MATCH($D$12,'REG FL  Working Capital - 2 Sys'!$2:$2,0),FALSE)/1000</f>
        <v>445647.06891076802</v>
      </c>
      <c r="L418" s="40"/>
      <c r="M418" s="21">
        <f>VLOOKUP($D418,'REG FL  Working Capital - 9 Ret'!$A:$AN,MATCH($D$12,'REG FL  Working Capital - 9 Ret'!$2:$2,0),FALSE)/1000+VLOOKUP($E418,'REG FL  Working Capital - 9 Ret'!$A:$AN,MATCH($D$12,'REG FL  Working Capital - 9 Ret'!$2:$2,0),FALSE)/1000+VLOOKUP($F418,'REG FL  Working Capital - 9 Ret'!$A:$AN,MATCH($D$12,'REG FL  Working Capital - 9 Ret'!$2:$2,0),FALSE)/1000</f>
        <v>433544.14632791484</v>
      </c>
      <c r="N418" s="96"/>
      <c r="O418" s="279">
        <f t="shared" si="35"/>
        <v>0.97284191139765686</v>
      </c>
      <c r="P418" s="40"/>
      <c r="Q418" s="40"/>
      <c r="R418" s="40"/>
    </row>
    <row r="419" spans="1:21" x14ac:dyDescent="0.3">
      <c r="A419" s="87">
        <f t="shared" si="34"/>
        <v>12</v>
      </c>
      <c r="B419" s="263" t="s">
        <v>505</v>
      </c>
      <c r="C419" s="40"/>
      <c r="D419" s="24" t="s">
        <v>506</v>
      </c>
      <c r="E419" s="49"/>
      <c r="F419" s="49"/>
      <c r="G419" s="49"/>
      <c r="H419" s="49"/>
      <c r="I419" s="49"/>
      <c r="J419" s="49"/>
      <c r="K419" s="21">
        <f>VLOOKUP($D419,'REG FL  Working Capital - 2 Sys'!$A:$AN,MATCH($D$12,'REG FL  Working Capital - 2 Sys'!$2:$2,0),FALSE)/1000</f>
        <v>17937.4178392307</v>
      </c>
      <c r="L419" s="40"/>
      <c r="M419" s="21">
        <f>VLOOKUP($D419,'REG FL  Working Capital - 9 Ret'!$A:$AN,MATCH($D$12,'REG FL  Working Capital - 9 Ret'!$2:$2,0),FALSE)/1000</f>
        <v>17450.271856255698</v>
      </c>
      <c r="N419" s="96"/>
      <c r="O419" s="279">
        <f t="shared" si="35"/>
        <v>0.97284191139766107</v>
      </c>
      <c r="P419" s="23"/>
      <c r="Q419" s="23"/>
      <c r="R419" s="23"/>
    </row>
    <row r="420" spans="1:21" x14ac:dyDescent="0.3">
      <c r="A420" s="87">
        <f t="shared" si="34"/>
        <v>13</v>
      </c>
      <c r="B420" s="263" t="s">
        <v>507</v>
      </c>
      <c r="C420" s="46"/>
      <c r="D420" s="27" t="s">
        <v>508</v>
      </c>
      <c r="E420" s="24"/>
      <c r="F420" s="24"/>
      <c r="G420" s="24"/>
      <c r="H420" s="24"/>
      <c r="I420" s="24"/>
      <c r="J420" s="24"/>
      <c r="K420" s="21">
        <f>VLOOKUP($D420,'REG FL  Working Capital - 2 Sys'!$A:$AN,MATCH($D$12,'REG FL  Working Capital - 2 Sys'!$2:$2,0),FALSE)/1000</f>
        <v>45313.438586387405</v>
      </c>
      <c r="L420" s="40"/>
      <c r="M420" s="21">
        <f>VLOOKUP($D420,'REG FL  Working Capital - 9 Ret'!$A:$AN,MATCH($D$12,'REG FL  Working Capital - 9 Ret'!$2:$2,0),FALSE)/1000</f>
        <v>45313.438586387405</v>
      </c>
      <c r="N420" s="96"/>
      <c r="O420" s="279">
        <f t="shared" si="35"/>
        <v>1</v>
      </c>
      <c r="P420" s="23"/>
      <c r="Q420" s="23"/>
      <c r="R420" s="23"/>
    </row>
    <row r="421" spans="1:21" x14ac:dyDescent="0.3">
      <c r="A421" s="87">
        <f t="shared" si="34"/>
        <v>14</v>
      </c>
      <c r="B421" s="263" t="s">
        <v>509</v>
      </c>
      <c r="C421" s="46"/>
      <c r="D421" s="27" t="s">
        <v>510</v>
      </c>
      <c r="E421" s="49"/>
      <c r="F421" s="49"/>
      <c r="G421" s="49"/>
      <c r="H421" s="49"/>
      <c r="I421" s="49"/>
      <c r="J421" s="49"/>
      <c r="K421" s="21">
        <f>VLOOKUP($D421,'REG FL  Working Capital - 2 Sys'!$A:$AN,MATCH($D$12,'REG FL  Working Capital - 2 Sys'!$2:$2,0),FALSE)/1000</f>
        <v>4.0692111616635803E-4</v>
      </c>
      <c r="L421" s="40"/>
      <c r="M421" s="21">
        <f>VLOOKUP($D421,'REG FL  Working Capital - 9 Ret'!$A:$AN,MATCH($D$12,'REG FL  Working Capital - 9 Ret'!$2:$2,0),FALSE)/1000</f>
        <v>4.0692111616635803E-4</v>
      </c>
      <c r="N421" s="96"/>
      <c r="O421" s="279">
        <f t="shared" si="35"/>
        <v>1</v>
      </c>
      <c r="P421" s="23"/>
      <c r="Q421" s="23"/>
      <c r="R421" s="23"/>
    </row>
    <row r="422" spans="1:21" x14ac:dyDescent="0.3">
      <c r="A422" s="87">
        <f t="shared" si="34"/>
        <v>15</v>
      </c>
      <c r="B422" s="263" t="s">
        <v>511</v>
      </c>
      <c r="C422" s="46"/>
      <c r="D422" s="24" t="s">
        <v>512</v>
      </c>
      <c r="E422" s="24" t="s">
        <v>513</v>
      </c>
      <c r="F422" s="49"/>
      <c r="G422" s="49"/>
      <c r="H422" s="49"/>
      <c r="I422" s="49"/>
      <c r="J422" s="49"/>
      <c r="K422" s="21">
        <f>VLOOKUP($D422,'REG FL  Working Capital - 2 Sys'!$A:$AN,MATCH($D$12,'REG FL  Working Capital - 2 Sys'!$2:$2,0),FALSE)/1000+VLOOKUP($E422,'REG FL  Working Capital - 2 Sys'!$A:$AN,MATCH($D$12,'REG FL  Working Capital - 2 Sys'!$2:$2,0),FALSE)/1000</f>
        <v>22007.069698987791</v>
      </c>
      <c r="L422" s="40"/>
      <c r="M422" s="21">
        <f>VLOOKUP($D422,'REG FL  Working Capital - 9 Ret'!$A:$AN,MATCH($D$12,'REG FL  Working Capital - 9 Ret'!$2:$2,0),FALSE)/1000+VLOOKUP($E422,'REG FL  Working Capital - 9 Ret'!$A:$AN,MATCH($D$12,'REG FL  Working Capital - 9 Ret'!$2:$2,0),FALSE)/1000</f>
        <v>21409.399750224809</v>
      </c>
      <c r="N422" s="96"/>
      <c r="O422" s="279">
        <f t="shared" si="35"/>
        <v>0.97284191139766008</v>
      </c>
      <c r="P422" s="23"/>
      <c r="Q422" s="23"/>
      <c r="R422" s="23"/>
    </row>
    <row r="423" spans="1:21" x14ac:dyDescent="0.3">
      <c r="A423" s="87">
        <f t="shared" si="34"/>
        <v>16</v>
      </c>
      <c r="B423" s="263" t="s">
        <v>514</v>
      </c>
      <c r="C423" s="46"/>
      <c r="D423" s="24" t="s">
        <v>515</v>
      </c>
      <c r="E423" s="49"/>
      <c r="F423" s="49"/>
      <c r="G423" s="49"/>
      <c r="H423" s="49"/>
      <c r="I423" s="49"/>
      <c r="J423" s="49"/>
      <c r="K423" s="21">
        <f>VLOOKUP($D423,'REG FL  Working Capital - 2 Sys'!$A:$AN,MATCH($D$12,'REG FL  Working Capital - 2 Sys'!$2:$2,0),FALSE)/1000</f>
        <v>0</v>
      </c>
      <c r="L423" s="40"/>
      <c r="M423" s="21">
        <f>VLOOKUP($D423,'REG FL  Working Capital - 9 Ret'!$A:$AN,MATCH($D$12,'REG FL  Working Capital - 9 Ret'!$2:$2,0),FALSE)/1000</f>
        <v>0</v>
      </c>
      <c r="N423" s="96"/>
      <c r="O423" s="279">
        <f t="shared" si="35"/>
        <v>0</v>
      </c>
      <c r="P423" s="23"/>
      <c r="Q423" s="23"/>
      <c r="R423" s="23"/>
    </row>
    <row r="424" spans="1:21" x14ac:dyDescent="0.3">
      <c r="A424" s="87">
        <f t="shared" si="34"/>
        <v>17</v>
      </c>
      <c r="B424" s="263" t="s">
        <v>516</v>
      </c>
      <c r="C424" s="46"/>
      <c r="D424" s="24" t="s">
        <v>517</v>
      </c>
      <c r="E424" s="49"/>
      <c r="F424" s="49"/>
      <c r="G424" s="49"/>
      <c r="H424" s="49"/>
      <c r="I424" s="49"/>
      <c r="J424" s="49"/>
      <c r="K424" s="21">
        <f>VLOOKUP($D424,'REG FL  Working Capital - 2 Sys'!$A:$AN,MATCH($D$12,'REG FL  Working Capital - 2 Sys'!$2:$2,0),FALSE)/1000</f>
        <v>-23418.212620000002</v>
      </c>
      <c r="L424" s="40"/>
      <c r="M424" s="21">
        <f>VLOOKUP($D424,'REG FL  Working Capital - 9 Ret'!$A:$AN,MATCH($D$12,'REG FL  Working Capital - 9 Ret'!$2:$2,0),FALSE)/1000</f>
        <v>-23418.212620000002</v>
      </c>
      <c r="N424" s="96"/>
      <c r="O424" s="279">
        <f t="shared" si="35"/>
        <v>1</v>
      </c>
      <c r="P424" s="23"/>
      <c r="Q424" s="23"/>
      <c r="R424" s="23"/>
    </row>
    <row r="425" spans="1:21" x14ac:dyDescent="0.3">
      <c r="A425" s="87">
        <f t="shared" si="34"/>
        <v>18</v>
      </c>
      <c r="B425" s="263" t="s">
        <v>518</v>
      </c>
      <c r="C425" s="46"/>
      <c r="D425" s="27" t="s">
        <v>519</v>
      </c>
      <c r="E425" s="27" t="s">
        <v>520</v>
      </c>
      <c r="F425" s="49"/>
      <c r="G425" s="49"/>
      <c r="H425" s="49"/>
      <c r="I425" s="49"/>
      <c r="J425" s="49"/>
      <c r="K425" s="21">
        <f>VLOOKUP($D425,'REG FL  Working Capital - 2 Sys'!$A:$AN,MATCH($D$12,'REG FL  Working Capital - 2 Sys'!$2:$2,0),FALSE)/1000+VLOOKUP($E425,'REG FL  Working Capital - 2 Sys'!$A:$AN,MATCH($D$12,'REG FL  Working Capital - 2 Sys'!$2:$2,0),FALSE)/1000</f>
        <v>0</v>
      </c>
      <c r="L425" s="40"/>
      <c r="M425" s="21">
        <f>VLOOKUP($D425,'REG FL  Working Capital - 9 Ret'!$A:$AN,MATCH($D$12,'REG FL  Working Capital - 9 Ret'!$2:$2,0),FALSE)/1000+VLOOKUP($E425,'REG FL  Working Capital - 9 Ret'!$A:$AN,MATCH($D$12,'REG FL  Working Capital - 9 Ret'!$2:$2,0),FALSE)/1000</f>
        <v>0</v>
      </c>
      <c r="N425" s="96"/>
      <c r="O425" s="279">
        <f t="shared" si="35"/>
        <v>0</v>
      </c>
      <c r="P425" s="23"/>
      <c r="Q425" s="23"/>
      <c r="R425" s="23"/>
    </row>
    <row r="426" spans="1:21" x14ac:dyDescent="0.3">
      <c r="A426" s="87">
        <f t="shared" si="34"/>
        <v>19</v>
      </c>
      <c r="B426" s="263" t="s">
        <v>521</v>
      </c>
      <c r="C426" s="46"/>
      <c r="D426" s="27" t="s">
        <v>522</v>
      </c>
      <c r="E426" s="49"/>
      <c r="F426" s="49"/>
      <c r="G426" s="49"/>
      <c r="H426" s="49"/>
      <c r="I426" s="49"/>
      <c r="J426" s="49"/>
      <c r="K426" s="21">
        <f>VLOOKUP($D426,'REG FL  Working Capital - 2 Sys'!$A:$AN,MATCH($D$12,'REG FL  Working Capital - 2 Sys'!$2:$2,0),FALSE)/1000</f>
        <v>0</v>
      </c>
      <c r="L426" s="40"/>
      <c r="M426" s="21">
        <f>VLOOKUP($D426,'REG FL  Working Capital - 9 Ret'!$A:$AN,MATCH($D$12,'REG FL  Working Capital - 9 Ret'!$2:$2,0),FALSE)/1000</f>
        <v>0</v>
      </c>
      <c r="N426" s="96"/>
      <c r="O426" s="279">
        <f t="shared" si="35"/>
        <v>0</v>
      </c>
      <c r="P426" s="23"/>
      <c r="Q426" s="23"/>
      <c r="R426" s="23"/>
    </row>
    <row r="427" spans="1:21" x14ac:dyDescent="0.3">
      <c r="A427" s="87">
        <f t="shared" si="34"/>
        <v>20</v>
      </c>
      <c r="B427" s="263" t="s">
        <v>523</v>
      </c>
      <c r="C427" s="46"/>
      <c r="D427" s="24" t="s">
        <v>524</v>
      </c>
      <c r="E427" s="49"/>
      <c r="F427" s="49"/>
      <c r="G427" s="49"/>
      <c r="H427" s="49"/>
      <c r="I427" s="49"/>
      <c r="J427" s="49"/>
      <c r="K427" s="21">
        <f>VLOOKUP($D427,'REG FL  Working Capital - 2 Sys'!$A:$AN,MATCH($D$12,'REG FL  Working Capital - 2 Sys'!$2:$2,0),FALSE)/1000</f>
        <v>23.280756506619699</v>
      </c>
      <c r="L427" s="40"/>
      <c r="M427" s="21">
        <f>VLOOKUP($D427,'REG FL  Working Capital - 9 Ret'!$A:$AN,MATCH($D$12,'REG FL  Working Capital - 9 Ret'!$2:$2,0),FALSE)/1000</f>
        <v>22.648495658683402</v>
      </c>
      <c r="N427" s="96"/>
      <c r="O427" s="279">
        <f t="shared" si="35"/>
        <v>0.9728419113976593</v>
      </c>
      <c r="P427" s="23"/>
      <c r="Q427" s="23"/>
      <c r="R427" s="23"/>
      <c r="T427" s="25"/>
      <c r="U427" s="25"/>
    </row>
    <row r="428" spans="1:21" x14ac:dyDescent="0.3">
      <c r="A428" s="87">
        <f t="shared" si="34"/>
        <v>21</v>
      </c>
      <c r="B428" s="263" t="s">
        <v>525</v>
      </c>
      <c r="C428" s="46"/>
      <c r="D428" s="24" t="s">
        <v>526</v>
      </c>
      <c r="E428" s="24" t="s">
        <v>527</v>
      </c>
      <c r="F428" s="24" t="s">
        <v>528</v>
      </c>
      <c r="G428" s="24" t="s">
        <v>529</v>
      </c>
      <c r="H428" s="27" t="s">
        <v>530</v>
      </c>
      <c r="I428" s="24"/>
      <c r="J428" s="24"/>
      <c r="K428" s="21">
        <f>VLOOKUP($D428,'REG FL  Working Capital - 2 Sys'!$A:$AN,MATCH($D$12,'REG FL  Working Capital - 2 Sys'!$2:$2,0),FALSE)/1000+VLOOKUP($E428,'REG FL  Working Capital - 2 Sys'!$A:$AN,MATCH($D$12,'REG FL  Working Capital - 2 Sys'!$2:$2,0),FALSE)/1000+VLOOKUP($F428,'REG FL  Working Capital - 2 Sys'!$A:$AN,MATCH($D$12,'REG FL  Working Capital - 2 Sys'!$2:$2,0),FALSE)/1000+VLOOKUP($G428,'REG FL  Working Capital - 2 Sys'!$A:$AN,MATCH($D$12,'REG FL  Working Capital - 2 Sys'!$2:$2,0),FALSE)/1000+VLOOKUP($H428,'REG FL  Working Capital - 2 Sys'!$A:$AN,MATCH($D$12,'REG FL  Working Capital - 2 Sys'!$2:$2,0),FALSE)/1000</f>
        <v>-2618.501830218057</v>
      </c>
      <c r="L428" s="40"/>
      <c r="M428" s="21">
        <f>VLOOKUP($D428,'REG FL  Working Capital - 9 Ret'!$A:$AN,MATCH($D$12,'REG FL  Working Capital - 9 Ret'!$2:$2,0),FALSE)/1000+VLOOKUP($E428,'REG FL  Working Capital - 9 Ret'!$A:$AN,MATCH($D$12,'REG FL  Working Capital - 9 Ret'!$2:$2,0),FALSE)/1000+VLOOKUP($F428,'REG FL  Working Capital - 9 Ret'!$A:$AN,MATCH($D$12,'REG FL  Working Capital - 9 Ret'!$2:$2,0),FALSE)/1000+VLOOKUP($G428,'REG FL  Working Capital - 9 Ret'!$A:$AN,MATCH($D$12,'REG FL  Working Capital - 9 Ret'!$2:$2,0),FALSE)/1000+VLOOKUP($H428,'REG FL  Working Capital - 9 Ret'!$A:$AN,MATCH($D$12,'REG FL  Working Capital - 9 Ret'!$2:$2,0),FALSE)/1000</f>
        <v>-2618.501830218057</v>
      </c>
      <c r="N428" s="96"/>
      <c r="O428" s="279">
        <f t="shared" si="35"/>
        <v>1</v>
      </c>
      <c r="P428" s="23"/>
      <c r="Q428" s="23"/>
      <c r="R428" s="23"/>
      <c r="T428" s="25"/>
      <c r="U428" s="25"/>
    </row>
    <row r="429" spans="1:21" x14ac:dyDescent="0.3">
      <c r="A429" s="87">
        <f t="shared" si="34"/>
        <v>22</v>
      </c>
      <c r="B429" s="263" t="s">
        <v>531</v>
      </c>
      <c r="C429" s="46"/>
      <c r="D429" s="27" t="s">
        <v>532</v>
      </c>
      <c r="E429" s="49"/>
      <c r="F429" s="49"/>
      <c r="G429" s="49"/>
      <c r="H429" s="49"/>
      <c r="I429" s="49"/>
      <c r="J429" s="49"/>
      <c r="K429" s="21">
        <f>VLOOKUP($D429,'REG FL  Working Capital - 2 Sys'!$A:$AN,MATCH($D$12,'REG FL  Working Capital - 2 Sys'!$2:$2,0),FALSE)/1000</f>
        <v>0</v>
      </c>
      <c r="L429" s="40"/>
      <c r="M429" s="21">
        <f>VLOOKUP($D429,'REG FL  Working Capital - 9 Ret'!$A:$AN,MATCH($D$12,'REG FL  Working Capital - 9 Ret'!$2:$2,0),FALSE)/1000</f>
        <v>0</v>
      </c>
      <c r="N429" s="96"/>
      <c r="O429" s="279">
        <f t="shared" si="35"/>
        <v>0</v>
      </c>
      <c r="P429" s="23"/>
      <c r="Q429" s="23"/>
      <c r="R429" s="23"/>
      <c r="T429" s="25"/>
      <c r="U429" s="25"/>
    </row>
    <row r="430" spans="1:21" x14ac:dyDescent="0.3">
      <c r="A430" s="87">
        <f t="shared" si="34"/>
        <v>23</v>
      </c>
      <c r="B430" s="263" t="s">
        <v>533</v>
      </c>
      <c r="C430" s="46"/>
      <c r="D430" s="27" t="s">
        <v>534</v>
      </c>
      <c r="E430" s="49"/>
      <c r="F430" s="49"/>
      <c r="G430" s="49"/>
      <c r="H430" s="49"/>
      <c r="I430" s="49"/>
      <c r="J430" s="49"/>
      <c r="K430" s="21">
        <f>VLOOKUP($D430,'REG FL  Working Capital - 2 Sys'!$A:$AN,MATCH($D$12,'REG FL  Working Capital - 2 Sys'!$2:$2,0),FALSE)/1000</f>
        <v>23092.603999999901</v>
      </c>
      <c r="L430" s="40"/>
      <c r="M430" s="21">
        <f>VLOOKUP($D430,'REG FL  Working Capital - 9 Ret'!$A:$AN,MATCH($D$12,'REG FL  Working Capital - 9 Ret'!$2:$2,0),FALSE)/1000</f>
        <v>23092.603999999901</v>
      </c>
      <c r="N430" s="96"/>
      <c r="O430" s="279">
        <f t="shared" si="35"/>
        <v>1</v>
      </c>
      <c r="P430" s="23"/>
      <c r="Q430" s="23"/>
      <c r="R430" s="23"/>
    </row>
    <row r="431" spans="1:21" x14ac:dyDescent="0.3">
      <c r="A431" s="87">
        <f t="shared" si="34"/>
        <v>24</v>
      </c>
      <c r="B431" s="263" t="s">
        <v>535</v>
      </c>
      <c r="C431" s="46"/>
      <c r="D431" s="160" t="s">
        <v>536</v>
      </c>
      <c r="E431" s="49"/>
      <c r="F431" s="49"/>
      <c r="G431" s="49"/>
      <c r="H431" s="49"/>
      <c r="I431" s="49"/>
      <c r="J431" s="49"/>
      <c r="K431" s="21">
        <f>VLOOKUP($D431,'REG FL  Working Capital - 2 Sys'!$A:$AN,MATCH($D$12,'REG FL  Working Capital - 2 Sys'!$2:$2,0),FALSE)/1000</f>
        <v>8710.2084400000294</v>
      </c>
      <c r="L431" s="40"/>
      <c r="M431" s="21">
        <f>VLOOKUP($D431,'REG FL  Working Capital - 9 Ret'!$A:$AN,MATCH($D$12,'REG FL  Working Capital - 9 Ret'!$2:$2,0),FALSE)/1000</f>
        <v>8473.6558274416402</v>
      </c>
      <c r="N431" s="96"/>
      <c r="O431" s="279">
        <f t="shared" si="35"/>
        <v>0.97284191139765785</v>
      </c>
      <c r="P431" s="23"/>
      <c r="Q431" s="23"/>
      <c r="R431" s="23"/>
    </row>
    <row r="432" spans="1:21" x14ac:dyDescent="0.3">
      <c r="A432" s="87">
        <f>A431+1</f>
        <v>25</v>
      </c>
      <c r="B432" s="268" t="s">
        <v>537</v>
      </c>
      <c r="D432" s="27" t="s">
        <v>538</v>
      </c>
      <c r="K432" s="21">
        <f>VLOOKUP($D432,'REG FL  Working Capital - 2 Sys'!$A:$AN,MATCH($D$12,'REG FL  Working Capital - 2 Sys'!$2:$2,0),FALSE)/1000</f>
        <v>525.07040000000006</v>
      </c>
      <c r="L432" s="40"/>
      <c r="M432" s="21">
        <f>VLOOKUP($D432,'REG FL  Working Capital - 9 Ret'!$A:$AN,MATCH($D$12,'REG FL  Working Capital - 9 Ret'!$2:$2,0),FALSE)/1000</f>
        <v>525.07040000000006</v>
      </c>
      <c r="N432" s="96"/>
      <c r="O432" s="279">
        <f t="shared" si="35"/>
        <v>1</v>
      </c>
      <c r="P432" s="23"/>
      <c r="Q432" s="23"/>
      <c r="R432" s="23"/>
      <c r="T432" s="25"/>
      <c r="U432" s="25"/>
    </row>
    <row r="433" spans="1:28" x14ac:dyDescent="0.3">
      <c r="A433" s="87">
        <f t="shared" si="34"/>
        <v>26</v>
      </c>
      <c r="B433" s="268"/>
      <c r="D433" s="27"/>
      <c r="K433" s="21"/>
      <c r="L433" s="40"/>
      <c r="M433" s="21"/>
      <c r="N433" s="96"/>
      <c r="O433" s="279"/>
      <c r="P433" s="148"/>
      <c r="Q433" s="148"/>
      <c r="R433" s="148"/>
      <c r="T433" s="25"/>
      <c r="U433" s="25"/>
    </row>
    <row r="434" spans="1:28" x14ac:dyDescent="0.3">
      <c r="A434" s="87">
        <f>A433+1</f>
        <v>27</v>
      </c>
      <c r="O434" s="281"/>
      <c r="P434" s="148"/>
      <c r="Q434" s="148"/>
      <c r="R434" s="148"/>
    </row>
    <row r="435" spans="1:28" x14ac:dyDescent="0.3">
      <c r="A435" s="87">
        <f t="shared" ref="A435:A439" si="36">A434+1</f>
        <v>28</v>
      </c>
      <c r="O435" s="281"/>
      <c r="P435" s="148"/>
      <c r="Q435" s="148"/>
      <c r="R435" s="148"/>
    </row>
    <row r="436" spans="1:28" x14ac:dyDescent="0.3">
      <c r="A436" s="87">
        <f t="shared" si="36"/>
        <v>29</v>
      </c>
      <c r="O436" s="281"/>
      <c r="P436" s="148"/>
      <c r="Q436" s="148"/>
      <c r="R436" s="148"/>
    </row>
    <row r="437" spans="1:28" x14ac:dyDescent="0.3">
      <c r="A437" s="87">
        <f t="shared" si="36"/>
        <v>30</v>
      </c>
      <c r="O437" s="281"/>
      <c r="P437" s="148"/>
      <c r="Q437" s="148"/>
      <c r="R437" s="148"/>
    </row>
    <row r="438" spans="1:28" x14ac:dyDescent="0.3">
      <c r="A438" s="87">
        <f t="shared" si="36"/>
        <v>31</v>
      </c>
      <c r="P438" s="148"/>
      <c r="Q438" s="148"/>
      <c r="R438" s="148"/>
    </row>
    <row r="439" spans="1:28" x14ac:dyDescent="0.3">
      <c r="A439" s="87">
        <f t="shared" si="36"/>
        <v>32</v>
      </c>
      <c r="P439" s="148"/>
      <c r="Q439" s="148"/>
      <c r="R439" s="148"/>
    </row>
    <row r="440" spans="1:28" x14ac:dyDescent="0.3">
      <c r="A440" s="87">
        <f t="shared" si="34"/>
        <v>33</v>
      </c>
      <c r="P440" s="148"/>
      <c r="Q440" s="148"/>
      <c r="R440" s="148"/>
    </row>
    <row r="441" spans="1:28" x14ac:dyDescent="0.3">
      <c r="A441" s="87">
        <f t="shared" si="34"/>
        <v>34</v>
      </c>
      <c r="P441" s="148"/>
      <c r="Q441" s="148"/>
      <c r="R441" s="148"/>
    </row>
    <row r="442" spans="1:28" s="56" customFormat="1" x14ac:dyDescent="0.3">
      <c r="A442" s="272"/>
      <c r="B442" s="120" t="s">
        <v>175</v>
      </c>
      <c r="C442" s="120"/>
      <c r="D442" s="120"/>
      <c r="E442" s="120"/>
      <c r="F442" s="153"/>
      <c r="G442" s="153"/>
      <c r="H442" s="153"/>
      <c r="I442" s="153"/>
      <c r="J442" s="153"/>
      <c r="K442" s="120"/>
      <c r="L442" s="120"/>
      <c r="M442" s="120"/>
      <c r="N442" s="120"/>
      <c r="O442" s="273"/>
      <c r="P442" s="120"/>
      <c r="Q442" s="246" t="s">
        <v>176</v>
      </c>
      <c r="R442" s="120"/>
      <c r="S442" s="25"/>
      <c r="V442" s="25"/>
      <c r="W442" s="25"/>
      <c r="X442" s="25"/>
      <c r="Y442" s="25"/>
      <c r="Z442" s="25"/>
      <c r="AA442" s="25"/>
      <c r="AB442" s="25"/>
    </row>
    <row r="443" spans="1:28" x14ac:dyDescent="0.3">
      <c r="A443" s="63" t="s">
        <v>102</v>
      </c>
      <c r="B443" s="64"/>
      <c r="C443" s="63"/>
      <c r="K443" s="418" t="s">
        <v>103</v>
      </c>
      <c r="L443" s="418"/>
      <c r="M443" s="418"/>
      <c r="N443" s="418"/>
      <c r="O443" s="228"/>
      <c r="P443" s="63"/>
      <c r="Q443" s="63"/>
      <c r="R443" s="65" t="str">
        <f>+'Page Numbers'!D10</f>
        <v>Page 10 of 48</v>
      </c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</row>
    <row r="444" spans="1:28" x14ac:dyDescent="0.3">
      <c r="A444" s="66"/>
      <c r="B444" s="66"/>
      <c r="C444" s="66"/>
      <c r="D444" s="14"/>
      <c r="E444" s="15"/>
      <c r="F444" s="15"/>
      <c r="G444" s="15"/>
      <c r="H444" s="15"/>
      <c r="I444" s="15"/>
      <c r="J444" s="15"/>
      <c r="K444" s="66"/>
      <c r="L444" s="67"/>
      <c r="M444" s="67"/>
      <c r="N444" s="67"/>
      <c r="O444" s="229"/>
      <c r="P444" s="67"/>
      <c r="Q444" s="67"/>
      <c r="R444" s="67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</row>
    <row r="445" spans="1:28" x14ac:dyDescent="0.3">
      <c r="A445" s="25" t="s">
        <v>104</v>
      </c>
      <c r="B445" s="68"/>
      <c r="C445" s="68" t="s">
        <v>105</v>
      </c>
      <c r="K445" s="416" t="s">
        <v>106</v>
      </c>
      <c r="L445" s="416"/>
      <c r="M445" s="416"/>
      <c r="N445" s="416"/>
      <c r="O445" s="416"/>
      <c r="P445" s="63"/>
      <c r="Q445" s="69" t="s">
        <v>107</v>
      </c>
      <c r="R445" s="70"/>
    </row>
    <row r="446" spans="1:28" x14ac:dyDescent="0.3">
      <c r="B446" s="71"/>
      <c r="C446" s="46"/>
      <c r="K446" s="417"/>
      <c r="L446" s="417"/>
      <c r="M446" s="417"/>
      <c r="N446" s="417"/>
      <c r="O446" s="417"/>
      <c r="P446" s="72" t="str">
        <f t="shared" ref="P446:R450" si="37">+P151</f>
        <v>X</v>
      </c>
      <c r="Q446" s="69" t="str">
        <f t="shared" si="37"/>
        <v>Projected Test Year 3 Ended</v>
      </c>
      <c r="R446" s="73">
        <f t="shared" si="37"/>
        <v>46752</v>
      </c>
    </row>
    <row r="447" spans="1:28" x14ac:dyDescent="0.3">
      <c r="A447" s="25" t="s">
        <v>109</v>
      </c>
      <c r="B447" s="71"/>
      <c r="C447" s="46"/>
      <c r="K447" s="70"/>
      <c r="L447" s="70"/>
      <c r="M447" s="70"/>
      <c r="N447" s="70"/>
      <c r="O447" s="230"/>
      <c r="P447" s="72" t="str">
        <f t="shared" si="37"/>
        <v>_</v>
      </c>
      <c r="Q447" s="69" t="str">
        <f t="shared" si="37"/>
        <v>Projected Test Year 2 Ended</v>
      </c>
      <c r="R447" s="73">
        <f t="shared" si="37"/>
        <v>46387</v>
      </c>
    </row>
    <row r="448" spans="1:28" x14ac:dyDescent="0.3">
      <c r="B448" s="74"/>
      <c r="C448" s="46"/>
      <c r="K448" s="70"/>
      <c r="L448" s="70"/>
      <c r="M448" s="70"/>
      <c r="N448" s="70"/>
      <c r="O448" s="230"/>
      <c r="P448" s="72" t="str">
        <f t="shared" si="37"/>
        <v>_</v>
      </c>
      <c r="Q448" s="69" t="str">
        <f t="shared" si="37"/>
        <v>Projected Test Year 1 Ended</v>
      </c>
      <c r="R448" s="73">
        <f t="shared" si="37"/>
        <v>46022</v>
      </c>
    </row>
    <row r="449" spans="1:21" x14ac:dyDescent="0.3">
      <c r="A449" s="75" t="str">
        <f>+A400</f>
        <v>DOCKET NO.: 20240025-EI</v>
      </c>
      <c r="C449" s="46"/>
      <c r="K449" s="46"/>
      <c r="L449" s="46"/>
      <c r="M449" s="46"/>
      <c r="N449" s="46"/>
      <c r="O449" s="231"/>
      <c r="P449" s="72" t="str">
        <f t="shared" si="37"/>
        <v>_</v>
      </c>
      <c r="Q449" s="69" t="str">
        <f t="shared" si="37"/>
        <v>Prior Year Ended</v>
      </c>
      <c r="R449" s="73">
        <f t="shared" si="37"/>
        <v>45657</v>
      </c>
    </row>
    <row r="450" spans="1:21" x14ac:dyDescent="0.3">
      <c r="A450" s="75"/>
      <c r="C450" s="46"/>
      <c r="K450" s="46"/>
      <c r="L450" s="46"/>
      <c r="M450" s="46"/>
      <c r="N450" s="46"/>
      <c r="O450" s="231"/>
      <c r="P450" s="72" t="str">
        <f t="shared" si="37"/>
        <v>_</v>
      </c>
      <c r="Q450" s="69" t="str">
        <f t="shared" si="37"/>
        <v>Historical Year Ended</v>
      </c>
      <c r="R450" s="73">
        <f t="shared" si="37"/>
        <v>45291</v>
      </c>
    </row>
    <row r="451" spans="1:21" x14ac:dyDescent="0.3">
      <c r="K451" s="46"/>
      <c r="L451" s="46"/>
      <c r="M451" s="46"/>
      <c r="N451" s="46"/>
      <c r="O451" s="231"/>
      <c r="P451" s="231"/>
      <c r="Q451" s="231"/>
      <c r="R451" s="231"/>
      <c r="S451" s="231"/>
    </row>
    <row r="452" spans="1:21" x14ac:dyDescent="0.3">
      <c r="K452" s="76"/>
      <c r="L452" s="77"/>
      <c r="M452" s="76" t="s">
        <v>111</v>
      </c>
      <c r="N452" s="77"/>
      <c r="O452" s="232"/>
      <c r="P452" s="63"/>
      <c r="Q452" s="63"/>
      <c r="R452" s="63"/>
    </row>
    <row r="453" spans="1:21" x14ac:dyDescent="0.3">
      <c r="A453" s="78"/>
      <c r="B453" s="78"/>
      <c r="C453" s="78"/>
      <c r="D453" s="14"/>
      <c r="E453" s="15"/>
      <c r="F453" s="15"/>
      <c r="G453" s="15"/>
      <c r="H453" s="15"/>
      <c r="I453" s="15"/>
      <c r="J453" s="15"/>
      <c r="K453" s="79"/>
      <c r="L453" s="79"/>
      <c r="M453" s="79"/>
      <c r="N453" s="79"/>
      <c r="O453" s="233"/>
      <c r="P453" s="80"/>
      <c r="Q453" s="81" t="str">
        <f>+Q158</f>
        <v>Witness:  Olivier</v>
      </c>
      <c r="R453" s="80"/>
    </row>
    <row r="454" spans="1:21" x14ac:dyDescent="0.3">
      <c r="A454" s="1"/>
      <c r="B454" s="82">
        <v>-1</v>
      </c>
      <c r="C454" s="82"/>
      <c r="D454" s="82"/>
      <c r="E454" s="82"/>
      <c r="F454" s="82"/>
      <c r="G454" s="82"/>
      <c r="H454" s="82"/>
      <c r="I454" s="82"/>
      <c r="J454" s="82"/>
      <c r="K454" s="82">
        <f>+B454-1</f>
        <v>-2</v>
      </c>
      <c r="L454" s="82"/>
      <c r="M454" s="82">
        <f>+K454-1</f>
        <v>-3</v>
      </c>
      <c r="N454" s="82"/>
      <c r="O454" s="82">
        <f>+M454-1</f>
        <v>-4</v>
      </c>
      <c r="P454" s="85"/>
      <c r="Q454" s="85"/>
      <c r="R454" s="85"/>
    </row>
    <row r="455" spans="1:21" x14ac:dyDescent="0.3">
      <c r="A455" s="1" t="s">
        <v>112</v>
      </c>
      <c r="B455" s="83"/>
      <c r="C455" s="1"/>
      <c r="D455" s="5"/>
      <c r="E455" s="5"/>
      <c r="F455" s="5"/>
      <c r="G455" s="5"/>
      <c r="H455" s="5"/>
      <c r="I455" s="5"/>
      <c r="J455" s="5"/>
      <c r="K455" s="1" t="s">
        <v>113</v>
      </c>
      <c r="L455" s="1"/>
      <c r="M455" s="1" t="s">
        <v>113</v>
      </c>
      <c r="N455" s="1"/>
      <c r="O455" s="234" t="s">
        <v>114</v>
      </c>
      <c r="P455" s="1"/>
      <c r="Q455" s="1"/>
      <c r="R455" s="1"/>
    </row>
    <row r="456" spans="1:21" x14ac:dyDescent="0.3">
      <c r="A456" s="86" t="s">
        <v>115</v>
      </c>
      <c r="B456" s="17" t="s">
        <v>116</v>
      </c>
      <c r="C456" s="17"/>
      <c r="D456" s="14"/>
      <c r="E456" s="15"/>
      <c r="F456" s="15"/>
      <c r="G456" s="15"/>
      <c r="H456" s="15"/>
      <c r="I456" s="15"/>
      <c r="J456" s="15"/>
      <c r="K456" s="17" t="s">
        <v>117</v>
      </c>
      <c r="L456" s="17"/>
      <c r="M456" s="17" t="s">
        <v>114</v>
      </c>
      <c r="N456" s="17"/>
      <c r="O456" s="235" t="s">
        <v>118</v>
      </c>
      <c r="P456" s="17"/>
      <c r="Q456" s="17"/>
      <c r="R456" s="17"/>
    </row>
    <row r="457" spans="1:21" x14ac:dyDescent="0.3">
      <c r="A457" s="25">
        <v>1</v>
      </c>
      <c r="B457" s="263" t="s">
        <v>73</v>
      </c>
      <c r="C457" s="46"/>
      <c r="D457" s="24" t="s">
        <v>74</v>
      </c>
      <c r="E457" s="49"/>
      <c r="F457" s="49"/>
      <c r="G457" s="24" t="s">
        <v>539</v>
      </c>
      <c r="H457" s="49"/>
      <c r="I457" s="49"/>
      <c r="J457" s="49"/>
      <c r="K457" s="21">
        <f>VLOOKUP($D457,'REG FL  Working Capital - 2 Sys'!$A:$AN,MATCH($D$12,'REG FL  Working Capital - 2 Sys'!$2:$2,0),FALSE)/1000+VLOOKUP($G457,'REG FL  Working Capital - 2 Sys'!$A:$AN,MATCH($D$12,'REG FL  Working Capital - 2 Sys'!$2:$2,0),FALSE)/1000</f>
        <v>5261.4489699999904</v>
      </c>
      <c r="L457" s="40"/>
      <c r="M457" s="21">
        <f>VLOOKUP($D457,'REG FL  Working Capital - 9 Ret'!$A:$AN,MATCH($D$12,'REG FL  Working Capital - 9 Ret'!$2:$2,0),FALSE)/1000+VLOOKUP($G457,'REG FL  Working Capital - 9 Ret'!$A:$AN,MATCH($D$12,'REG FL  Working Capital - 9 Ret'!$2:$2,0),FALSE)/1000</f>
        <v>5118.5580726960316</v>
      </c>
      <c r="N457" s="96"/>
      <c r="O457" s="279">
        <f>IF(M457=0,0,M457/K457)</f>
        <v>0.97284191139765841</v>
      </c>
      <c r="Q457" s="148"/>
      <c r="R457" s="148"/>
      <c r="T457" s="25"/>
      <c r="U457" s="25"/>
    </row>
    <row r="458" spans="1:21" x14ac:dyDescent="0.3">
      <c r="A458" s="25">
        <f>+A457+1</f>
        <v>2</v>
      </c>
      <c r="B458" s="263" t="s">
        <v>75</v>
      </c>
      <c r="C458" s="46"/>
      <c r="D458" s="24" t="s">
        <v>76</v>
      </c>
      <c r="E458" s="49"/>
      <c r="F458" s="49"/>
      <c r="G458" s="49"/>
      <c r="H458" s="49"/>
      <c r="I458" s="49"/>
      <c r="J458" s="49"/>
      <c r="K458" s="21">
        <f>VLOOKUP($D458,'REG FL  Working Capital - 2 Sys'!$A:$AN,MATCH($D$12,'REG FL  Working Capital - 2 Sys'!$2:$2,0),FALSE)/1000</f>
        <v>8.4749199999999885</v>
      </c>
      <c r="L458" s="40"/>
      <c r="M458" s="21">
        <f>VLOOKUP($D458,'REG FL  Working Capital - 9 Ret'!$A:$AN,MATCH($D$12,'REG FL  Working Capital - 9 Ret'!$2:$2,0),FALSE)/1000</f>
        <v>8.2447573717422298</v>
      </c>
      <c r="N458" s="96"/>
      <c r="O458" s="279">
        <f>IF(M458=0,0,M458/K458)</f>
        <v>0.97284191139765819</v>
      </c>
      <c r="Q458" s="148"/>
      <c r="R458" s="148"/>
      <c r="T458" s="25"/>
      <c r="U458" s="25"/>
    </row>
    <row r="459" spans="1:21" x14ac:dyDescent="0.3">
      <c r="A459" s="25">
        <f>+A458+1</f>
        <v>3</v>
      </c>
      <c r="B459" s="264" t="s">
        <v>77</v>
      </c>
      <c r="C459" s="46"/>
      <c r="D459" s="24" t="s">
        <v>78</v>
      </c>
      <c r="E459" s="52"/>
      <c r="F459" s="52"/>
      <c r="G459" s="52"/>
      <c r="H459" s="52"/>
      <c r="I459" s="52"/>
      <c r="J459" s="52"/>
      <c r="K459" s="21">
        <f>VLOOKUP($D459,'REG FL  Working Capital - 2 Sys'!$A:$AN,MATCH($D$12,'REG FL  Working Capital - 2 Sys'!$2:$2,0),FALSE)/1000</f>
        <v>0</v>
      </c>
      <c r="L459" s="40"/>
      <c r="M459" s="21">
        <f>VLOOKUP($D459,'REG FL  Working Capital - 9 Ret'!$A:$AN,MATCH($D$12,'REG FL  Working Capital - 9 Ret'!$2:$2,0),FALSE)/1000</f>
        <v>0</v>
      </c>
      <c r="N459" s="96"/>
      <c r="O459" s="282">
        <f>IF(M459=0,0,M459/K459)</f>
        <v>0</v>
      </c>
      <c r="Q459" s="148"/>
      <c r="R459" s="148"/>
      <c r="T459" s="25"/>
      <c r="U459" s="25"/>
    </row>
    <row r="460" spans="1:21" x14ac:dyDescent="0.3">
      <c r="A460" s="25">
        <f>+A459+1</f>
        <v>4</v>
      </c>
      <c r="B460" s="263" t="s">
        <v>540</v>
      </c>
      <c r="C460" s="47"/>
      <c r="D460" s="24" t="s">
        <v>541</v>
      </c>
      <c r="E460" s="128" t="s">
        <v>542</v>
      </c>
      <c r="F460" s="24" t="s">
        <v>543</v>
      </c>
      <c r="G460" s="128" t="s">
        <v>544</v>
      </c>
      <c r="H460" s="24" t="s">
        <v>545</v>
      </c>
      <c r="I460" s="24"/>
      <c r="J460" s="24"/>
      <c r="K460" s="21">
        <f>VLOOKUP($D460,'REG FL  Working Capital - 2 Sys'!$A:$AN,MATCH($D$12,'REG FL  Working Capital - 2 Sys'!$2:$2,0),FALSE)/1000+VLOOKUP($E460,'REG FL  Working Capital - 2 Sys'!$A:$AN,MATCH($D$12,'REG FL  Working Capital - 2 Sys'!$2:$2,0),FALSE)/1000+VLOOKUP($F460,'REG FL  Working Capital - 2 Sys'!$A:$AN,MATCH($D$12,'REG FL  Working Capital - 2 Sys'!$2:$2,0),FALSE)/1000+VLOOKUP($G460,'REG FL  Working Capital - 2 Sys'!$A:$AN,MATCH($D$12,'REG FL  Working Capital - 2 Sys'!$2:$2,0),FALSE)/1000+VLOOKUP($H460,'REG FL  Working Capital - 2 Sys'!$A:$AN,MATCH($D$12,'REG FL  Working Capital - 2 Sys'!$2:$2,0),FALSE)/1000</f>
        <v>1020.1150799999881</v>
      </c>
      <c r="L460" s="40"/>
      <c r="M460" s="21">
        <f>VLOOKUP($D460,'REG FL  Working Capital - 9 Ret'!$A:$AN,MATCH($D$12,'REG FL  Working Capital - 9 Ret'!$2:$2,0),FALSE)/1000+VLOOKUP($E460,'REG FL  Working Capital - 9 Ret'!$A:$AN,MATCH($D$12,'REG FL  Working Capital - 9 Ret'!$2:$2,0),FALSE)/1000+VLOOKUP($F460,'REG FL  Working Capital - 9 Ret'!$A:$AN,MATCH($D$12,'REG FL  Working Capital - 9 Ret'!$2:$2,0),FALSE)/1000+VLOOKUP($G460,'REG FL  Working Capital - 9 Ret'!$A:$AN,MATCH($D$12,'REG FL  Working Capital - 9 Ret'!$2:$2,0),FALSE)/1000+VLOOKUP($H460,'REG FL  Working Capital - 9 Ret'!$A:$AN,MATCH($D$12,'REG FL  Working Capital - 9 Ret'!$2:$2,0),FALSE)/1000</f>
        <v>1020.1150799999881</v>
      </c>
      <c r="N460" s="96"/>
      <c r="O460" s="279">
        <f t="shared" ref="O460" si="38">IF(M460=0,0,M460/K460)</f>
        <v>1</v>
      </c>
      <c r="Q460" s="148"/>
      <c r="R460" s="148"/>
    </row>
    <row r="461" spans="1:21" x14ac:dyDescent="0.3">
      <c r="A461" s="25">
        <f t="shared" ref="A461:A490" si="39">+A460+1</f>
        <v>5</v>
      </c>
      <c r="B461" s="263" t="s">
        <v>546</v>
      </c>
      <c r="C461" s="47"/>
      <c r="D461" s="128" t="s">
        <v>547</v>
      </c>
      <c r="E461" s="24"/>
      <c r="F461" s="24"/>
      <c r="G461" s="24"/>
      <c r="H461" s="24"/>
      <c r="I461" s="24"/>
      <c r="J461" s="24"/>
      <c r="K461" s="21">
        <f>VLOOKUP($D461,'REG FL  Working Capital - 2 Sys'!$A:$AN,MATCH($D$12,'REG FL  Working Capital - 2 Sys'!$2:$2,0),FALSE)/1000</f>
        <v>1386.6258032999999</v>
      </c>
      <c r="L461" s="40"/>
      <c r="M461" s="21">
        <f>VLOOKUP($D461,'REG FL  Working Capital - 9 Ret'!$A:$AN,MATCH($D$12,'REG FL  Working Capital - 9 Ret'!$2:$2,0),FALSE)/1000</f>
        <v>1386.6258032999999</v>
      </c>
      <c r="N461" s="96"/>
      <c r="O461" s="279">
        <f t="shared" ref="O461:O472" si="40">IF(M461=0,0,M461/K461)</f>
        <v>1</v>
      </c>
      <c r="Q461" s="148"/>
      <c r="R461" s="148"/>
    </row>
    <row r="462" spans="1:21" x14ac:dyDescent="0.3">
      <c r="A462" s="25">
        <f t="shared" si="39"/>
        <v>6</v>
      </c>
      <c r="B462" s="265" t="s">
        <v>548</v>
      </c>
      <c r="C462" s="47"/>
      <c r="D462" s="24" t="s">
        <v>549</v>
      </c>
      <c r="E462" s="24" t="s">
        <v>550</v>
      </c>
      <c r="F462" s="54"/>
      <c r="G462" s="54"/>
      <c r="H462" s="54"/>
      <c r="I462" s="54"/>
      <c r="J462" s="54"/>
      <c r="K462" s="21">
        <f>VLOOKUP($D462,'REG FL  Working Capital - 2 Sys'!$A:$AN,MATCH($D$12,'REG FL  Working Capital - 2 Sys'!$2:$2,0),FALSE)/1000+VLOOKUP($E462,'REG FL  Working Capital - 2 Sys'!$A:$AN,MATCH($D$12,'REG FL  Working Capital - 2 Sys'!$2:$2,0),FALSE)/1000</f>
        <v>81844.62150000011</v>
      </c>
      <c r="L462" s="40"/>
      <c r="M462" s="21">
        <f>VLOOKUP($D462,'REG FL  Working Capital - 9 Ret'!$A:$AN,MATCH($D$12,'REG FL  Working Capital - 9 Ret'!$2:$2,0),FALSE)/1000+VLOOKUP($E462,'REG FL  Working Capital - 9 Ret'!$A:$AN,MATCH($D$12,'REG FL  Working Capital - 9 Ret'!$2:$2,0),FALSE)/1000</f>
        <v>81844.62150000011</v>
      </c>
      <c r="N462" s="96"/>
      <c r="O462" s="279">
        <f t="shared" si="40"/>
        <v>1</v>
      </c>
      <c r="Q462" s="148"/>
      <c r="R462" s="148"/>
    </row>
    <row r="463" spans="1:21" x14ac:dyDescent="0.3">
      <c r="A463" s="25">
        <f t="shared" si="39"/>
        <v>7</v>
      </c>
      <c r="B463" s="265" t="s">
        <v>551</v>
      </c>
      <c r="C463" s="47"/>
      <c r="D463" s="128" t="s">
        <v>552</v>
      </c>
      <c r="E463" s="54"/>
      <c r="F463" s="54"/>
      <c r="G463" s="54"/>
      <c r="H463" s="54"/>
      <c r="I463" s="54"/>
      <c r="J463" s="54"/>
      <c r="K463" s="21">
        <f>VLOOKUP($D463,'REG FL  Working Capital - 2 Sys'!$A:$AN,MATCH($D$12,'REG FL  Working Capital - 2 Sys'!$2:$2,0),FALSE)/1000</f>
        <v>313.77893500000198</v>
      </c>
      <c r="L463" s="40"/>
      <c r="M463" s="21">
        <f>VLOOKUP($D463,'REG FL  Working Capital - 9 Ret'!$A:$AN,MATCH($D$12,'REG FL  Working Capital - 9 Ret'!$2:$2,0),FALSE)/1000</f>
        <v>313.77893500000198</v>
      </c>
      <c r="N463" s="96"/>
      <c r="O463" s="279">
        <f t="shared" si="40"/>
        <v>1</v>
      </c>
      <c r="Q463" s="148"/>
      <c r="R463" s="148"/>
    </row>
    <row r="464" spans="1:21" x14ac:dyDescent="0.3">
      <c r="A464" s="25">
        <f t="shared" si="39"/>
        <v>8</v>
      </c>
      <c r="B464" s="265" t="s">
        <v>553</v>
      </c>
      <c r="C464" s="47"/>
      <c r="D464" s="24" t="s">
        <v>554</v>
      </c>
      <c r="E464" s="54"/>
      <c r="F464" s="54"/>
      <c r="G464" s="54"/>
      <c r="H464" s="52"/>
      <c r="I464" s="52"/>
      <c r="J464" s="52"/>
      <c r="K464" s="21">
        <f>VLOOKUP($D464,'REG FL  Working Capital - 2 Sys'!$A:$AN,MATCH($D$12,'REG FL  Working Capital - 2 Sys'!$2:$2,0),FALSE)/1000</f>
        <v>0</v>
      </c>
      <c r="L464" s="40"/>
      <c r="M464" s="21">
        <f>VLOOKUP($D464,'REG FL  Working Capital - 9 Ret'!$A:$AN,MATCH($D$12,'REG FL  Working Capital - 9 Ret'!$2:$2,0),FALSE)/1000</f>
        <v>0</v>
      </c>
      <c r="N464" s="96"/>
      <c r="O464" s="279">
        <f t="shared" si="40"/>
        <v>0</v>
      </c>
      <c r="Q464" s="148"/>
      <c r="R464" s="148"/>
    </row>
    <row r="465" spans="1:21" x14ac:dyDescent="0.3">
      <c r="A465" s="25">
        <f t="shared" si="39"/>
        <v>9</v>
      </c>
      <c r="B465" s="265" t="s">
        <v>555</v>
      </c>
      <c r="C465" s="47"/>
      <c r="D465" s="24" t="s">
        <v>556</v>
      </c>
      <c r="E465" s="54"/>
      <c r="F465" s="54"/>
      <c r="G465" s="54"/>
      <c r="H465" s="90"/>
      <c r="I465" s="90"/>
      <c r="J465" s="90"/>
      <c r="K465" s="21">
        <f>VLOOKUP($D465,'REG FL  Working Capital - 2 Sys'!$A:$AN,MATCH($D$12,'REG FL  Working Capital - 2 Sys'!$2:$2,0),FALSE)/1000</f>
        <v>3128.7870400000002</v>
      </c>
      <c r="L465" s="40"/>
      <c r="M465" s="21">
        <f>VLOOKUP($D465,'REG FL  Working Capital - 9 Ret'!$A:$AN,MATCH($D$12,'REG FL  Working Capital - 9 Ret'!$2:$2,0),FALSE)/1000</f>
        <v>0</v>
      </c>
      <c r="N465" s="96"/>
      <c r="O465" s="279">
        <f t="shared" si="40"/>
        <v>0</v>
      </c>
      <c r="Q465" s="148"/>
      <c r="R465" s="148"/>
    </row>
    <row r="466" spans="1:21" x14ac:dyDescent="0.3">
      <c r="A466" s="25">
        <f t="shared" si="39"/>
        <v>10</v>
      </c>
      <c r="B466" s="268" t="s">
        <v>557</v>
      </c>
      <c r="C466" s="47"/>
      <c r="D466" s="128" t="s">
        <v>558</v>
      </c>
      <c r="E466" s="161" t="s">
        <v>559</v>
      </c>
      <c r="F466" s="128" t="s">
        <v>560</v>
      </c>
      <c r="G466" s="128" t="s">
        <v>539</v>
      </c>
      <c r="H466" s="128"/>
      <c r="I466" s="90"/>
      <c r="J466" s="90"/>
      <c r="K466" s="21">
        <f>VLOOKUP($D466,'REG FL  Working Capital - 2 Sys'!$A:$AN,MATCH($D$12,'REG FL  Working Capital - 2 Sys'!$2:$2,0),FALSE)/1000+VLOOKUP($E466,'REG FL  Working Capital - 2 Sys'!$A:$AN,MATCH($D$12,'REG FL  Working Capital - 2 Sys'!$2:$2,0),FALSE)/1000+VLOOKUP($F466,'REG FL  Working Capital - 2 Sys'!$A:$AN,MATCH($D$12,'REG FL  Working Capital - 2 Sys'!$2:$2,0),FALSE)/1000+VLOOKUP($G466,'REG FL  Working Capital - 2 Sys'!$A:$AN,MATCH($D$12,'REG FL  Working Capital - 2 Sys'!$2:$2,0),FALSE)/1000</f>
        <v>3.6000000102772801E-2</v>
      </c>
      <c r="L466" s="40"/>
      <c r="M466" s="21">
        <f>VLOOKUP($D466,'REG FL  Working Capital - 9 Ret'!$A:$AN,MATCH($D$12,'REG FL  Working Capital - 9 Ret'!$2:$2,0),FALSE)/1000+VLOOKUP($E466,'REG FL  Working Capital - 9 Ret'!$A:$AN,MATCH($D$12,'REG FL  Working Capital - 9 Ret'!$2:$2,0),FALSE)/1000+VLOOKUP($F466,'REG FL  Working Capital - 9 Ret'!$A:$AN,MATCH($D$12,'REG FL  Working Capital - 9 Ret'!$2:$2,0),FALSE)/1000+VLOOKUP($G466,'REG FL  Working Capital - 9 Ret'!$A:$AN,MATCH($D$12,'REG FL  Working Capital - 9 Ret'!$2:$2,0),FALSE)/1000</f>
        <v>3.5022308910297388E-2</v>
      </c>
      <c r="N466" s="96"/>
      <c r="O466" s="279">
        <f t="shared" si="40"/>
        <v>0.9728419113976583</v>
      </c>
      <c r="Q466" s="148"/>
      <c r="R466" s="148"/>
    </row>
    <row r="467" spans="1:21" x14ac:dyDescent="0.3">
      <c r="A467" s="25">
        <f t="shared" si="39"/>
        <v>11</v>
      </c>
      <c r="B467" s="265" t="s">
        <v>561</v>
      </c>
      <c r="C467" s="47"/>
      <c r="D467" s="27" t="s">
        <v>562</v>
      </c>
      <c r="E467" s="54"/>
      <c r="F467" s="54"/>
      <c r="G467" s="54"/>
      <c r="H467" s="90"/>
      <c r="I467" s="90"/>
      <c r="J467" s="90"/>
      <c r="K467" s="21">
        <f>VLOOKUP($D467,'REG FL  Working Capital - 2 Sys'!$A:$AN,MATCH($D$12,'REG FL  Working Capital - 2 Sys'!$2:$2,0),FALSE)/1000</f>
        <v>57048.648024000198</v>
      </c>
      <c r="L467" s="40"/>
      <c r="M467" s="21">
        <f>VLOOKUP($D467,'REG FL  Working Capital - 9 Ret'!$A:$AN,MATCH($D$12,'REG FL  Working Capital - 9 Ret'!$2:$2,0),FALSE)/1000</f>
        <v>57048.648024000198</v>
      </c>
      <c r="N467" s="96"/>
      <c r="O467" s="279">
        <f t="shared" si="40"/>
        <v>1</v>
      </c>
      <c r="Q467" s="148"/>
      <c r="R467" s="148"/>
    </row>
    <row r="468" spans="1:21" x14ac:dyDescent="0.3">
      <c r="A468" s="25">
        <f t="shared" si="39"/>
        <v>12</v>
      </c>
      <c r="B468" s="265" t="s">
        <v>563</v>
      </c>
      <c r="C468" s="47"/>
      <c r="D468" s="24" t="s">
        <v>564</v>
      </c>
      <c r="E468" s="54"/>
      <c r="F468" s="54"/>
      <c r="G468" s="54"/>
      <c r="H468" s="90"/>
      <c r="I468" s="90"/>
      <c r="J468" s="90"/>
      <c r="K468" s="21">
        <f>VLOOKUP($D468,'REG FL  Working Capital - 2 Sys'!$A:$AN,MATCH($D$12,'REG FL  Working Capital - 2 Sys'!$2:$2,0),FALSE)/1000</f>
        <v>8928.7515299999905</v>
      </c>
      <c r="L468" s="40"/>
      <c r="M468" s="21">
        <f>VLOOKUP($D468,'REG FL  Working Capital - 9 Ret'!$A:$AN,MATCH($D$12,'REG FL  Working Capital - 9 Ret'!$2:$2,0),FALSE)/1000</f>
        <v>8686.2637048399592</v>
      </c>
      <c r="N468" s="96"/>
      <c r="O468" s="279">
        <f t="shared" si="40"/>
        <v>0.97284191139765863</v>
      </c>
      <c r="Q468" s="148"/>
      <c r="R468" s="148"/>
    </row>
    <row r="469" spans="1:21" x14ac:dyDescent="0.3">
      <c r="A469" s="25">
        <f t="shared" si="39"/>
        <v>13</v>
      </c>
      <c r="B469" s="265" t="s">
        <v>565</v>
      </c>
      <c r="C469" s="47"/>
      <c r="D469" s="24" t="s">
        <v>566</v>
      </c>
      <c r="E469" s="54"/>
      <c r="F469" s="54"/>
      <c r="G469" s="54"/>
      <c r="H469" s="90"/>
      <c r="I469" s="90"/>
      <c r="J469" s="90"/>
      <c r="K469" s="21">
        <f>VLOOKUP($D469,'REG FL  Working Capital - 2 Sys'!$A:$AN,MATCH($D$12,'REG FL  Working Capital - 2 Sys'!$2:$2,0),FALSE)/1000</f>
        <v>3.2800000539623397E-4</v>
      </c>
      <c r="L469" s="40"/>
      <c r="M469" s="21">
        <f>VLOOKUP($D469,'REG FL  Working Capital - 9 Ret'!$A:$AN,MATCH($D$12,'REG FL  Working Capital - 9 Ret'!$2:$2,0),FALSE)/1000</f>
        <v>3.2800000539623397E-4</v>
      </c>
      <c r="N469" s="96"/>
      <c r="O469" s="279">
        <f t="shared" si="40"/>
        <v>1</v>
      </c>
      <c r="Q469" s="148"/>
      <c r="R469" s="148"/>
    </row>
    <row r="470" spans="1:21" x14ac:dyDescent="0.3">
      <c r="A470" s="25">
        <f t="shared" si="39"/>
        <v>14</v>
      </c>
      <c r="B470" s="265" t="s">
        <v>567</v>
      </c>
      <c r="C470" s="47"/>
      <c r="D470" s="24" t="s">
        <v>568</v>
      </c>
      <c r="F470" s="90"/>
      <c r="G470" s="90"/>
      <c r="H470" s="90"/>
      <c r="I470" s="90"/>
      <c r="J470" s="90"/>
      <c r="K470" s="21">
        <f>VLOOKUP($D470,'REG FL  Working Capital - 2 Sys'!$A:$AN,MATCH($D$12,'REG FL  Working Capital - 2 Sys'!$2:$2,0),FALSE)/1000</f>
        <v>1869.1797099999999</v>
      </c>
      <c r="L470" s="40"/>
      <c r="M470" s="21">
        <f>VLOOKUP($D470,'REG FL  Working Capital - 9 Ret'!$A:$AN,MATCH($D$12,'REG FL  Working Capital - 9 Ret'!$2:$2,0),FALSE)/1000</f>
        <v>1869.1797099999999</v>
      </c>
      <c r="N470" s="96"/>
      <c r="O470" s="279">
        <f t="shared" si="40"/>
        <v>1</v>
      </c>
      <c r="Q470" s="148"/>
      <c r="R470" s="148"/>
      <c r="T470" s="25"/>
      <c r="U470" s="25"/>
    </row>
    <row r="471" spans="1:21" x14ac:dyDescent="0.3">
      <c r="A471" s="25">
        <f t="shared" si="39"/>
        <v>15</v>
      </c>
      <c r="B471" s="268" t="s">
        <v>569</v>
      </c>
      <c r="D471" s="24" t="s">
        <v>570</v>
      </c>
      <c r="K471" s="111">
        <f>VLOOKUP($D471,'REG FL  Working Capital - 2 Sys'!$A:$AN,MATCH($D$12,'REG FL  Working Capital - 2 Sys'!$2:$2,0),FALSE)/1000</f>
        <v>-5182.9351999999999</v>
      </c>
      <c r="L471" s="122"/>
      <c r="M471" s="111">
        <f>VLOOKUP($D471,'REG FL  Working Capital - 9 Ret'!$A:$AN,MATCH($D$12,'REG FL  Working Capital - 9 Ret'!$2:$2,0),FALSE)/1000</f>
        <v>-5042.1765866181995</v>
      </c>
      <c r="N471" s="123"/>
      <c r="O471" s="280">
        <f t="shared" si="40"/>
        <v>0.97284191139765741</v>
      </c>
      <c r="Q471" s="148"/>
      <c r="R471" s="148"/>
      <c r="T471" s="25"/>
      <c r="U471" s="25"/>
    </row>
    <row r="472" spans="1:21" x14ac:dyDescent="0.3">
      <c r="A472" s="25">
        <f t="shared" si="39"/>
        <v>16</v>
      </c>
      <c r="B472" s="261" t="s">
        <v>81</v>
      </c>
      <c r="D472" s="30"/>
      <c r="K472" s="21">
        <f>SUM(K457:K471)+SUM(K409:K433)</f>
        <v>1225045.2361736905</v>
      </c>
      <c r="M472" s="21">
        <f>SUM(M457:M471)+SUM(M409:M433)</f>
        <v>1206556.8982591529</v>
      </c>
      <c r="O472" s="279">
        <f t="shared" si="40"/>
        <v>0.98490803656174841</v>
      </c>
    </row>
    <row r="473" spans="1:21" x14ac:dyDescent="0.3">
      <c r="A473" s="25">
        <f>+A472+1</f>
        <v>17</v>
      </c>
      <c r="Q473" s="148"/>
      <c r="R473" s="148"/>
      <c r="T473" s="25"/>
      <c r="U473" s="25"/>
    </row>
    <row r="474" spans="1:21" x14ac:dyDescent="0.3">
      <c r="A474" s="25">
        <f>+A473+1</f>
        <v>18</v>
      </c>
      <c r="O474" s="281"/>
    </row>
    <row r="475" spans="1:21" x14ac:dyDescent="0.3">
      <c r="A475" s="25">
        <f t="shared" si="39"/>
        <v>19</v>
      </c>
      <c r="B475" s="34"/>
      <c r="O475" s="281"/>
      <c r="Q475" s="148"/>
      <c r="R475" s="148"/>
    </row>
    <row r="476" spans="1:21" x14ac:dyDescent="0.3">
      <c r="A476" s="25">
        <f t="shared" si="39"/>
        <v>20</v>
      </c>
      <c r="B476" s="55"/>
      <c r="C476" s="47"/>
      <c r="D476" s="30"/>
      <c r="F476" s="90"/>
      <c r="G476" s="90"/>
      <c r="H476" s="90"/>
      <c r="I476" s="90"/>
      <c r="J476" s="90"/>
      <c r="K476" s="21"/>
      <c r="L476" s="40"/>
      <c r="M476" s="21"/>
      <c r="N476" s="96"/>
      <c r="O476" s="279"/>
      <c r="Q476" s="148"/>
      <c r="R476" s="148"/>
    </row>
    <row r="477" spans="1:21" x14ac:dyDescent="0.3">
      <c r="A477" s="25">
        <f t="shared" si="39"/>
        <v>21</v>
      </c>
      <c r="O477" s="281"/>
      <c r="Q477" s="148"/>
      <c r="R477" s="148"/>
    </row>
    <row r="478" spans="1:21" x14ac:dyDescent="0.3">
      <c r="A478" s="25">
        <f t="shared" si="39"/>
        <v>22</v>
      </c>
      <c r="B478" s="269" t="s">
        <v>83</v>
      </c>
      <c r="D478" s="30" t="s">
        <v>84</v>
      </c>
      <c r="K478" s="131">
        <f>+K472+K391+K363</f>
        <v>3176605.3678931724</v>
      </c>
      <c r="L478" s="120"/>
      <c r="M478" s="131">
        <f>+M472+M391+M363</f>
        <v>3067793.4083191687</v>
      </c>
      <c r="N478" s="120"/>
      <c r="O478" s="287">
        <f>IF(M478=0,0,M478/K478)</f>
        <v>0.96574583652291335</v>
      </c>
      <c r="Q478" s="148"/>
      <c r="R478" s="148"/>
      <c r="T478" s="25"/>
      <c r="U478" s="25"/>
    </row>
    <row r="479" spans="1:21" x14ac:dyDescent="0.3">
      <c r="A479" s="25">
        <f>+A478+1</f>
        <v>23</v>
      </c>
      <c r="O479" s="281"/>
    </row>
    <row r="480" spans="1:21" x14ac:dyDescent="0.3">
      <c r="A480" s="25">
        <f t="shared" si="39"/>
        <v>24</v>
      </c>
      <c r="O480" s="281"/>
      <c r="Q480" s="148"/>
      <c r="R480" s="148"/>
    </row>
    <row r="481" spans="1:28" x14ac:dyDescent="0.3">
      <c r="A481" s="25">
        <f t="shared" si="39"/>
        <v>25</v>
      </c>
      <c r="O481" s="281"/>
      <c r="Q481" s="148"/>
      <c r="R481" s="148"/>
    </row>
    <row r="482" spans="1:28" x14ac:dyDescent="0.3">
      <c r="A482" s="25">
        <f t="shared" si="39"/>
        <v>26</v>
      </c>
      <c r="O482" s="281"/>
      <c r="Q482" s="148"/>
      <c r="R482" s="148"/>
    </row>
    <row r="483" spans="1:28" x14ac:dyDescent="0.3">
      <c r="A483" s="25">
        <f t="shared" si="39"/>
        <v>27</v>
      </c>
      <c r="O483" s="281"/>
      <c r="Q483" s="148"/>
      <c r="R483" s="148"/>
    </row>
    <row r="484" spans="1:28" x14ac:dyDescent="0.3">
      <c r="A484" s="25">
        <f t="shared" si="39"/>
        <v>28</v>
      </c>
      <c r="O484" s="281"/>
      <c r="Q484" s="148"/>
      <c r="R484" s="148"/>
    </row>
    <row r="485" spans="1:28" x14ac:dyDescent="0.3">
      <c r="A485" s="25">
        <f t="shared" si="39"/>
        <v>29</v>
      </c>
      <c r="O485" s="281"/>
      <c r="Q485" s="148"/>
      <c r="R485" s="148"/>
    </row>
    <row r="486" spans="1:28" x14ac:dyDescent="0.3">
      <c r="A486" s="25">
        <f t="shared" si="39"/>
        <v>30</v>
      </c>
      <c r="Q486" s="148"/>
      <c r="R486" s="148"/>
    </row>
    <row r="487" spans="1:28" x14ac:dyDescent="0.3">
      <c r="A487" s="25">
        <f t="shared" si="39"/>
        <v>31</v>
      </c>
      <c r="Q487" s="148"/>
      <c r="R487" s="148"/>
    </row>
    <row r="488" spans="1:28" x14ac:dyDescent="0.3">
      <c r="A488" s="25">
        <f t="shared" si="39"/>
        <v>32</v>
      </c>
      <c r="Q488" s="148"/>
      <c r="R488" s="148"/>
    </row>
    <row r="489" spans="1:28" x14ac:dyDescent="0.3">
      <c r="A489" s="25">
        <f t="shared" si="39"/>
        <v>33</v>
      </c>
      <c r="Q489" s="148"/>
      <c r="R489" s="148"/>
    </row>
    <row r="490" spans="1:28" x14ac:dyDescent="0.3">
      <c r="A490" s="25">
        <f t="shared" si="39"/>
        <v>34</v>
      </c>
      <c r="F490" s="90"/>
      <c r="G490" s="90"/>
      <c r="H490" s="90"/>
      <c r="I490" s="90"/>
      <c r="J490" s="90"/>
      <c r="Q490" s="148"/>
      <c r="R490" s="148"/>
    </row>
    <row r="491" spans="1:28" s="56" customFormat="1" x14ac:dyDescent="0.3">
      <c r="A491" s="272"/>
      <c r="B491" s="120" t="s">
        <v>175</v>
      </c>
      <c r="C491" s="120"/>
      <c r="D491" s="120"/>
      <c r="E491" s="120"/>
      <c r="F491" s="153"/>
      <c r="G491" s="153"/>
      <c r="H491" s="153"/>
      <c r="I491" s="153"/>
      <c r="J491" s="153"/>
      <c r="K491" s="120"/>
      <c r="L491" s="120"/>
      <c r="M491" s="120"/>
      <c r="N491" s="120"/>
      <c r="O491" s="273"/>
      <c r="P491" s="120"/>
      <c r="Q491" s="246" t="s">
        <v>176</v>
      </c>
      <c r="R491" s="120"/>
      <c r="S491" s="25"/>
      <c r="V491" s="25"/>
      <c r="W491" s="25"/>
      <c r="X491" s="25"/>
      <c r="Y491" s="25"/>
      <c r="Z491" s="25"/>
      <c r="AA491" s="25"/>
      <c r="AB491" s="25"/>
    </row>
    <row r="492" spans="1:28" x14ac:dyDescent="0.3">
      <c r="A492" s="63" t="s">
        <v>102</v>
      </c>
      <c r="B492" s="64"/>
      <c r="C492" s="63"/>
      <c r="K492" s="418" t="s">
        <v>103</v>
      </c>
      <c r="L492" s="418"/>
      <c r="M492" s="418"/>
      <c r="N492" s="418"/>
      <c r="O492" s="228"/>
      <c r="P492" s="63"/>
      <c r="Q492" s="63"/>
      <c r="R492" s="65" t="str">
        <f>+'Page Numbers'!D11</f>
        <v>Page 11 of 48</v>
      </c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</row>
    <row r="493" spans="1:28" x14ac:dyDescent="0.3">
      <c r="A493" s="66"/>
      <c r="B493" s="66"/>
      <c r="C493" s="66"/>
      <c r="D493" s="14"/>
      <c r="E493" s="15"/>
      <c r="F493" s="15"/>
      <c r="G493" s="15"/>
      <c r="H493" s="15"/>
      <c r="I493" s="15"/>
      <c r="J493" s="15"/>
      <c r="K493" s="66"/>
      <c r="L493" s="67"/>
      <c r="M493" s="67"/>
      <c r="N493" s="67"/>
      <c r="O493" s="229"/>
      <c r="P493" s="67"/>
      <c r="Q493" s="67"/>
      <c r="R493" s="67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</row>
    <row r="494" spans="1:28" x14ac:dyDescent="0.3">
      <c r="A494" s="25" t="s">
        <v>104</v>
      </c>
      <c r="B494" s="68"/>
      <c r="C494" s="68" t="s">
        <v>105</v>
      </c>
      <c r="K494" s="416" t="s">
        <v>106</v>
      </c>
      <c r="L494" s="416"/>
      <c r="M494" s="416"/>
      <c r="N494" s="416"/>
      <c r="O494" s="416"/>
      <c r="P494" s="63"/>
      <c r="Q494" s="69" t="s">
        <v>107</v>
      </c>
      <c r="R494" s="70"/>
    </row>
    <row r="495" spans="1:28" x14ac:dyDescent="0.3">
      <c r="B495" s="71"/>
      <c r="C495" s="46"/>
      <c r="K495" s="417"/>
      <c r="L495" s="417"/>
      <c r="M495" s="417"/>
      <c r="N495" s="417"/>
      <c r="O495" s="417"/>
      <c r="P495" s="72" t="str">
        <f t="shared" ref="P495:R499" si="41">+P4</f>
        <v>X</v>
      </c>
      <c r="Q495" s="69" t="str">
        <f t="shared" si="41"/>
        <v>Projected Test Year 3 Ended</v>
      </c>
      <c r="R495" s="73">
        <f t="shared" si="41"/>
        <v>46752</v>
      </c>
    </row>
    <row r="496" spans="1:28" x14ac:dyDescent="0.3">
      <c r="A496" s="25" t="s">
        <v>109</v>
      </c>
      <c r="B496" s="71"/>
      <c r="C496" s="46"/>
      <c r="K496" s="70"/>
      <c r="L496" s="70"/>
      <c r="M496" s="70"/>
      <c r="N496" s="70"/>
      <c r="O496" s="230"/>
      <c r="P496" s="72" t="str">
        <f t="shared" si="41"/>
        <v>_</v>
      </c>
      <c r="Q496" s="69" t="str">
        <f t="shared" si="41"/>
        <v>Projected Test Year 2 Ended</v>
      </c>
      <c r="R496" s="73">
        <f t="shared" si="41"/>
        <v>46387</v>
      </c>
    </row>
    <row r="497" spans="1:23" x14ac:dyDescent="0.3">
      <c r="B497" s="74"/>
      <c r="C497" s="46"/>
      <c r="K497" s="70"/>
      <c r="L497" s="70"/>
      <c r="M497" s="70"/>
      <c r="N497" s="70"/>
      <c r="O497" s="230"/>
      <c r="P497" s="72" t="str">
        <f t="shared" si="41"/>
        <v>_</v>
      </c>
      <c r="Q497" s="69" t="str">
        <f t="shared" si="41"/>
        <v>Projected Test Year 1 Ended</v>
      </c>
      <c r="R497" s="73">
        <f t="shared" si="41"/>
        <v>46022</v>
      </c>
    </row>
    <row r="498" spans="1:23" x14ac:dyDescent="0.3">
      <c r="A498" s="75" t="str">
        <f>+A7</f>
        <v>DOCKET NO.: 20240025-EI</v>
      </c>
      <c r="C498" s="46"/>
      <c r="K498" s="46"/>
      <c r="L498" s="46"/>
      <c r="M498" s="46"/>
      <c r="N498" s="46"/>
      <c r="O498" s="231"/>
      <c r="P498" s="72" t="str">
        <f t="shared" si="41"/>
        <v>_</v>
      </c>
      <c r="Q498" s="69" t="str">
        <f t="shared" si="41"/>
        <v>Prior Year Ended</v>
      </c>
      <c r="R498" s="73">
        <f t="shared" si="41"/>
        <v>45657</v>
      </c>
    </row>
    <row r="499" spans="1:23" x14ac:dyDescent="0.3">
      <c r="A499" s="75"/>
      <c r="C499" s="46"/>
      <c r="K499" s="46"/>
      <c r="L499" s="46"/>
      <c r="M499" s="46"/>
      <c r="N499" s="46"/>
      <c r="O499" s="231"/>
      <c r="P499" s="72" t="str">
        <f t="shared" si="41"/>
        <v>_</v>
      </c>
      <c r="Q499" s="69" t="str">
        <f t="shared" si="41"/>
        <v>Historical Year Ended</v>
      </c>
      <c r="R499" s="73">
        <f t="shared" si="41"/>
        <v>45291</v>
      </c>
    </row>
    <row r="500" spans="1:23" x14ac:dyDescent="0.3">
      <c r="K500" s="46"/>
      <c r="L500" s="46"/>
      <c r="M500" s="46"/>
      <c r="N500" s="46"/>
      <c r="O500" s="231"/>
      <c r="P500" s="231"/>
      <c r="Q500" s="231"/>
      <c r="R500" s="231"/>
      <c r="S500" s="231"/>
    </row>
    <row r="501" spans="1:23" x14ac:dyDescent="0.3">
      <c r="K501" s="76"/>
      <c r="L501" s="77"/>
      <c r="M501" s="76" t="s">
        <v>111</v>
      </c>
      <c r="N501" s="77"/>
      <c r="O501" s="232"/>
      <c r="P501" s="77"/>
      <c r="Q501" s="63"/>
      <c r="R501" s="63"/>
    </row>
    <row r="502" spans="1:23" x14ac:dyDescent="0.3">
      <c r="A502" s="78"/>
      <c r="B502" s="78"/>
      <c r="C502" s="78"/>
      <c r="D502" s="14"/>
      <c r="E502" s="15"/>
      <c r="F502" s="15"/>
      <c r="G502" s="15"/>
      <c r="H502" s="15"/>
      <c r="I502" s="15"/>
      <c r="J502" s="15"/>
      <c r="K502" s="79"/>
      <c r="L502" s="79"/>
      <c r="M502" s="79"/>
      <c r="N502" s="79"/>
      <c r="O502" s="233"/>
      <c r="P502" s="80"/>
      <c r="Q502" s="81" t="str">
        <f>+Q11</f>
        <v>Witness:  Olivier</v>
      </c>
      <c r="R502" s="80"/>
    </row>
    <row r="503" spans="1:23" x14ac:dyDescent="0.3">
      <c r="A503" s="1"/>
      <c r="B503" s="82">
        <v>-1</v>
      </c>
      <c r="C503" s="82"/>
      <c r="D503" s="82"/>
      <c r="E503" s="82"/>
      <c r="F503" s="82"/>
      <c r="G503" s="82"/>
      <c r="H503" s="82"/>
      <c r="I503" s="82"/>
      <c r="J503" s="82"/>
      <c r="K503" s="82">
        <f>+B503-1</f>
        <v>-2</v>
      </c>
      <c r="L503" s="82"/>
      <c r="M503" s="82">
        <f>+K503-1</f>
        <v>-3</v>
      </c>
      <c r="N503" s="82"/>
      <c r="O503" s="82">
        <f>+M503-1</f>
        <v>-4</v>
      </c>
      <c r="P503" s="85"/>
      <c r="Q503" s="85"/>
      <c r="R503" s="85"/>
    </row>
    <row r="504" spans="1:23" x14ac:dyDescent="0.3">
      <c r="A504" s="1" t="s">
        <v>112</v>
      </c>
      <c r="B504" s="83"/>
      <c r="C504" s="1"/>
      <c r="D504" s="5"/>
      <c r="E504" s="5"/>
      <c r="F504" s="5"/>
      <c r="G504" s="5"/>
      <c r="H504" s="5"/>
      <c r="I504" s="5"/>
      <c r="J504" s="5"/>
      <c r="K504" s="1" t="s">
        <v>113</v>
      </c>
      <c r="L504" s="1"/>
      <c r="M504" s="1" t="s">
        <v>113</v>
      </c>
      <c r="N504" s="1"/>
      <c r="O504" s="234" t="s">
        <v>114</v>
      </c>
      <c r="P504" s="1"/>
      <c r="Q504" s="1"/>
      <c r="R504" s="1"/>
    </row>
    <row r="505" spans="1:23" x14ac:dyDescent="0.3">
      <c r="A505" s="86" t="s">
        <v>115</v>
      </c>
      <c r="B505" s="17" t="s">
        <v>116</v>
      </c>
      <c r="C505" s="17"/>
      <c r="D505" s="14"/>
      <c r="E505" s="15"/>
      <c r="F505" s="15"/>
      <c r="G505" s="15"/>
      <c r="H505" s="15"/>
      <c r="I505" s="15"/>
      <c r="J505" s="15"/>
      <c r="K505" s="17" t="s">
        <v>117</v>
      </c>
      <c r="L505" s="17"/>
      <c r="M505" s="17" t="s">
        <v>114</v>
      </c>
      <c r="N505" s="17"/>
      <c r="O505" s="235" t="s">
        <v>118</v>
      </c>
      <c r="P505" s="17"/>
      <c r="Q505" s="17"/>
      <c r="R505" s="17"/>
    </row>
    <row r="506" spans="1:23" x14ac:dyDescent="0.3">
      <c r="A506" s="87">
        <v>1</v>
      </c>
      <c r="B506" s="42"/>
      <c r="C506" s="138"/>
      <c r="D506" s="19"/>
      <c r="E506" s="5"/>
      <c r="F506" s="5"/>
      <c r="G506" s="5"/>
      <c r="H506" s="5"/>
      <c r="I506" s="5"/>
      <c r="J506" s="5"/>
      <c r="K506" s="139"/>
      <c r="L506" s="140"/>
      <c r="M506" s="139"/>
      <c r="N506" s="140"/>
      <c r="O506" s="237"/>
      <c r="P506" s="140"/>
      <c r="Q506" s="136"/>
      <c r="R506" s="137"/>
    </row>
    <row r="507" spans="1:23" x14ac:dyDescent="0.3">
      <c r="A507" s="87">
        <f t="shared" ref="A507:A539" si="42">A506+1</f>
        <v>2</v>
      </c>
      <c r="B507" s="263" t="s">
        <v>478</v>
      </c>
      <c r="C507" s="40"/>
      <c r="D507" s="154" t="s">
        <v>571</v>
      </c>
      <c r="E507" s="5"/>
      <c r="F507" s="5"/>
      <c r="G507" s="5"/>
      <c r="H507" s="49"/>
      <c r="I507" s="49"/>
      <c r="J507" s="49"/>
      <c r="K507" s="21">
        <f>VLOOKUP($D507,'REG FL  Working Capital - 2 Sys'!$A:$AN,MATCH($D$12,'REG FL  Working Capital - 2 Sys'!$2:$2,0),FALSE)/1000</f>
        <v>-210959.53281657698</v>
      </c>
      <c r="L507" s="40"/>
      <c r="M507" s="21">
        <f>VLOOKUP($D507,'REG FL  Working Capital - 9 Ret'!$A:$AN,MATCH($D$12,'REG FL  Working Capital - 9 Ret'!$2:$2,0),FALSE)/1000</f>
        <v>-205326.91329037401</v>
      </c>
      <c r="N507" s="96"/>
      <c r="O507" s="279">
        <f t="shared" ref="O507:O518" si="43">IF(M507=0,0,M507/K507)</f>
        <v>0.97329999999999828</v>
      </c>
      <c r="P507" s="70"/>
      <c r="Q507" s="136"/>
      <c r="R507" s="142"/>
    </row>
    <row r="508" spans="1:23" x14ac:dyDescent="0.3">
      <c r="A508" s="87">
        <f t="shared" si="42"/>
        <v>3</v>
      </c>
      <c r="B508" s="263" t="s">
        <v>481</v>
      </c>
      <c r="C508" s="40"/>
      <c r="D508" s="154" t="s">
        <v>572</v>
      </c>
      <c r="E508" s="5"/>
      <c r="F508" s="5"/>
      <c r="G508" s="5"/>
      <c r="H508" s="49"/>
      <c r="I508" s="49"/>
      <c r="J508" s="49"/>
      <c r="K508" s="21">
        <f>VLOOKUP($D508,'REG FL  Working Capital - 2 Sys'!$A:$AN,MATCH($D$12,'REG FL  Working Capital - 2 Sys'!$2:$2,0),FALSE)/1000</f>
        <v>-131847.99958773699</v>
      </c>
      <c r="L508" s="40"/>
      <c r="M508" s="21">
        <f>VLOOKUP($D508,'REG FL  Working Capital - 9 Ret'!$A:$AN,MATCH($D$12,'REG FL  Working Capital - 9 Ret'!$2:$2,0),FALSE)/1000</f>
        <v>-131847.99958773699</v>
      </c>
      <c r="N508" s="96"/>
      <c r="O508" s="279">
        <f t="shared" si="43"/>
        <v>1</v>
      </c>
      <c r="P508" s="70"/>
      <c r="Q508" s="136"/>
      <c r="R508" s="143"/>
    </row>
    <row r="509" spans="1:23" x14ac:dyDescent="0.3">
      <c r="A509" s="87">
        <f t="shared" si="42"/>
        <v>4</v>
      </c>
      <c r="B509" s="263" t="s">
        <v>483</v>
      </c>
      <c r="C509" s="40"/>
      <c r="D509" s="154" t="s">
        <v>573</v>
      </c>
      <c r="E509" s="5"/>
      <c r="F509" s="5"/>
      <c r="G509" s="5"/>
      <c r="H509" s="49"/>
      <c r="I509" s="49"/>
      <c r="J509" s="49"/>
      <c r="K509" s="21">
        <f>VLOOKUP($D509,'REG FL  Working Capital - 2 Sys'!$A:$AN,MATCH($D$12,'REG FL  Working Capital - 2 Sys'!$2:$2,0),FALSE)/1000</f>
        <v>-9198.9465799999998</v>
      </c>
      <c r="L509" s="40"/>
      <c r="M509" s="21">
        <f>VLOOKUP($D509,'REG FL  Working Capital - 9 Ret'!$A:$AN,MATCH($D$12,'REG FL  Working Capital - 9 Ret'!$2:$2,0),FALSE)/1000</f>
        <v>0</v>
      </c>
      <c r="N509" s="96"/>
      <c r="O509" s="279">
        <f t="shared" si="43"/>
        <v>0</v>
      </c>
      <c r="P509" s="70"/>
      <c r="Q509" s="144"/>
      <c r="R509" s="142"/>
      <c r="V509" s="56"/>
      <c r="W509" s="56"/>
    </row>
    <row r="510" spans="1:23" x14ac:dyDescent="0.3">
      <c r="A510" s="87">
        <f t="shared" si="42"/>
        <v>5</v>
      </c>
      <c r="B510" s="263" t="s">
        <v>488</v>
      </c>
      <c r="C510" s="57"/>
      <c r="D510" s="154" t="s">
        <v>574</v>
      </c>
      <c r="E510" s="5"/>
      <c r="F510" s="5"/>
      <c r="G510" s="5"/>
      <c r="H510" s="49"/>
      <c r="I510" s="49"/>
      <c r="J510" s="49"/>
      <c r="K510" s="21">
        <f>VLOOKUP($D510,'REG FL  Working Capital - 2 Sys'!$A:$AN,MATCH($D$12,'REG FL  Working Capital - 2 Sys'!$2:$2,0),FALSE)/1000</f>
        <v>-14606.210639999899</v>
      </c>
      <c r="L510" s="40"/>
      <c r="M510" s="21">
        <f>VLOOKUP($D510,'REG FL  Working Capital - 9 Ret'!$A:$AN,MATCH($D$12,'REG FL  Working Capital - 9 Ret'!$2:$2,0),FALSE)/1000</f>
        <v>-14209.533877294401</v>
      </c>
      <c r="N510" s="96"/>
      <c r="O510" s="279">
        <f t="shared" si="43"/>
        <v>0.97284191139766418</v>
      </c>
      <c r="P510" s="70"/>
      <c r="Q510" s="136"/>
      <c r="R510" s="142"/>
      <c r="V510" s="56"/>
      <c r="W510" s="56"/>
    </row>
    <row r="511" spans="1:23" x14ac:dyDescent="0.3">
      <c r="A511" s="87">
        <f t="shared" si="42"/>
        <v>6</v>
      </c>
      <c r="B511" s="263" t="s">
        <v>490</v>
      </c>
      <c r="C511" s="57"/>
      <c r="D511" s="154" t="s">
        <v>575</v>
      </c>
      <c r="E511" s="5"/>
      <c r="F511" s="5"/>
      <c r="G511" s="5"/>
      <c r="H511" s="24"/>
      <c r="I511" s="24"/>
      <c r="J511" s="24"/>
      <c r="K511" s="21">
        <f>VLOOKUP($D511,'REG FL  Working Capital - 2 Sys'!$A:$AN,MATCH($D$12,'REG FL  Working Capital - 2 Sys'!$2:$2,0),FALSE)/1000</f>
        <v>-105771.5346</v>
      </c>
      <c r="L511" s="40"/>
      <c r="M511" s="21">
        <f>VLOOKUP($D511,'REG FL  Working Capital - 9 Ret'!$A:$AN,MATCH($D$12,'REG FL  Working Capital - 9 Ret'!$2:$2,0),FALSE)/1000</f>
        <v>-102898.981891727</v>
      </c>
      <c r="N511" s="96"/>
      <c r="O511" s="279">
        <f t="shared" si="43"/>
        <v>0.97284191139765319</v>
      </c>
      <c r="P511" s="70"/>
      <c r="Q511" s="136"/>
      <c r="R511" s="142"/>
    </row>
    <row r="512" spans="1:23" x14ac:dyDescent="0.3">
      <c r="A512" s="87">
        <f t="shared" si="42"/>
        <v>7</v>
      </c>
      <c r="B512" s="263" t="s">
        <v>494</v>
      </c>
      <c r="C512" s="40"/>
      <c r="D512" s="154" t="s">
        <v>576</v>
      </c>
      <c r="E512" s="5"/>
      <c r="F512" s="5"/>
      <c r="G512" s="5"/>
      <c r="H512" s="24"/>
      <c r="I512" s="24"/>
      <c r="J512" s="24"/>
      <c r="K512" s="21">
        <f>VLOOKUP($D512,'REG FL  Working Capital - 2 Sys'!$A:$AN,MATCH($D$12,'REG FL  Working Capital - 2 Sys'!$2:$2,0),FALSE)/1000</f>
        <v>-2394.2393699999898</v>
      </c>
      <c r="L512" s="40"/>
      <c r="M512" s="21">
        <f>VLOOKUP($D512,'REG FL  Working Capital - 9 Ret'!$A:$AN,MATCH($D$12,'REG FL  Working Capital - 9 Ret'!$2:$2,0),FALSE)/1000</f>
        <v>-2329.2164050543201</v>
      </c>
      <c r="N512" s="96"/>
      <c r="O512" s="279">
        <f t="shared" si="43"/>
        <v>0.9728419113976603</v>
      </c>
      <c r="P512" s="70"/>
      <c r="Q512" s="144"/>
      <c r="R512" s="142"/>
    </row>
    <row r="513" spans="1:21" x14ac:dyDescent="0.3">
      <c r="A513" s="87">
        <f t="shared" si="42"/>
        <v>8</v>
      </c>
      <c r="B513" s="263" t="s">
        <v>497</v>
      </c>
      <c r="C513" s="5"/>
      <c r="D513" s="154" t="s">
        <v>577</v>
      </c>
      <c r="E513" s="49"/>
      <c r="F513" s="49"/>
      <c r="G513" s="49"/>
      <c r="H513" s="49"/>
      <c r="I513" s="49"/>
      <c r="J513" s="49"/>
      <c r="K513" s="21">
        <f>VLOOKUP($D513,'REG FL  Working Capital - 2 Sys'!$A:$AN,MATCH($D$12,'REG FL  Working Capital - 2 Sys'!$2:$2,0),FALSE)/1000</f>
        <v>0</v>
      </c>
      <c r="L513" s="40"/>
      <c r="M513" s="21">
        <f>VLOOKUP($D513,'REG FL  Working Capital - 9 Ret'!$A:$AN,MATCH($D$12,'REG FL  Working Capital - 9 Ret'!$2:$2,0),FALSE)/1000</f>
        <v>0</v>
      </c>
      <c r="N513" s="96"/>
      <c r="O513" s="279">
        <f t="shared" si="43"/>
        <v>0</v>
      </c>
      <c r="P513" s="142"/>
      <c r="Q513" s="142"/>
      <c r="R513" s="142"/>
    </row>
    <row r="514" spans="1:21" x14ac:dyDescent="0.3">
      <c r="A514" s="87">
        <f t="shared" si="42"/>
        <v>9</v>
      </c>
      <c r="B514" s="263" t="s">
        <v>499</v>
      </c>
      <c r="C514" s="57"/>
      <c r="D514" s="154" t="s">
        <v>578</v>
      </c>
      <c r="E514" s="24"/>
      <c r="F514" s="49"/>
      <c r="G514" s="49"/>
      <c r="H514" s="49"/>
      <c r="I514" s="49"/>
      <c r="J514" s="49"/>
      <c r="K514" s="21">
        <f>VLOOKUP($D514,'REG FL  Working Capital - 2 Sys'!$A:$AN,MATCH($D$12,'REG FL  Working Capital - 2 Sys'!$2:$2,0),FALSE)/1000</f>
        <v>-97150.176340000093</v>
      </c>
      <c r="L514" s="40"/>
      <c r="M514" s="21">
        <f>VLOOKUP($D514,'REG FL  Working Capital - 9 Ret'!$A:$AN,MATCH($D$12,'REG FL  Working Capital - 9 Ret'!$2:$2,0),FALSE)/1000</f>
        <v>-97150.176340000093</v>
      </c>
      <c r="N514" s="96"/>
      <c r="O514" s="279">
        <f t="shared" si="43"/>
        <v>1</v>
      </c>
      <c r="P514" s="57"/>
      <c r="Q514" s="57"/>
      <c r="R514" s="57"/>
    </row>
    <row r="515" spans="1:21" x14ac:dyDescent="0.3">
      <c r="A515" s="87">
        <f t="shared" si="42"/>
        <v>10</v>
      </c>
      <c r="B515" s="261" t="s">
        <v>85</v>
      </c>
      <c r="C515" s="57"/>
      <c r="D515" s="30" t="s">
        <v>86</v>
      </c>
      <c r="E515" s="24"/>
      <c r="F515" s="24"/>
      <c r="G515" s="24"/>
      <c r="H515" s="49"/>
      <c r="I515" s="49"/>
      <c r="J515" s="49"/>
      <c r="K515" s="156">
        <f>SUM(K507:K514)</f>
        <v>-571928.63993431395</v>
      </c>
      <c r="L515" s="105"/>
      <c r="M515" s="156">
        <f>SUM(M507:M514)</f>
        <v>-553762.8213921868</v>
      </c>
      <c r="N515" s="115"/>
      <c r="O515" s="287">
        <f t="shared" si="43"/>
        <v>0.96823761344734638</v>
      </c>
      <c r="P515" s="57"/>
      <c r="Q515" s="57"/>
      <c r="R515" s="57"/>
      <c r="T515" s="25"/>
      <c r="U515" s="25"/>
    </row>
    <row r="516" spans="1:21" x14ac:dyDescent="0.3">
      <c r="A516" s="87">
        <f>A515+1</f>
        <v>11</v>
      </c>
      <c r="B516" s="49"/>
      <c r="C516" s="40"/>
      <c r="D516" s="24"/>
      <c r="E516" s="49"/>
      <c r="F516" s="49"/>
      <c r="G516" s="49"/>
      <c r="H516" s="49"/>
      <c r="I516" s="49"/>
      <c r="J516" s="49"/>
      <c r="K516" s="21"/>
      <c r="L516" s="40"/>
      <c r="M516" s="21"/>
      <c r="N516" s="96"/>
      <c r="O516" s="279"/>
      <c r="P516" s="40"/>
      <c r="Q516" s="40"/>
      <c r="R516" s="40"/>
    </row>
    <row r="517" spans="1:21" x14ac:dyDescent="0.3">
      <c r="A517" s="87">
        <f t="shared" si="42"/>
        <v>12</v>
      </c>
      <c r="B517" s="155"/>
      <c r="C517" s="46"/>
      <c r="D517" s="24"/>
      <c r="E517" s="24"/>
      <c r="F517" s="24"/>
      <c r="G517" s="24"/>
      <c r="H517" s="24"/>
      <c r="I517" s="24"/>
      <c r="J517" s="24"/>
      <c r="K517" s="21"/>
      <c r="L517" s="40"/>
      <c r="M517" s="21"/>
      <c r="N517" s="96"/>
      <c r="O517" s="279"/>
      <c r="P517" s="23"/>
      <c r="Q517" s="23"/>
      <c r="R517" s="23"/>
    </row>
    <row r="518" spans="1:21" x14ac:dyDescent="0.3">
      <c r="A518" s="87">
        <f t="shared" si="42"/>
        <v>13</v>
      </c>
      <c r="B518" s="264" t="s">
        <v>579</v>
      </c>
      <c r="C518" s="46"/>
      <c r="D518" s="154" t="s">
        <v>580</v>
      </c>
      <c r="E518" s="49"/>
      <c r="F518" s="49"/>
      <c r="G518" s="49"/>
      <c r="H518" s="49"/>
      <c r="I518" s="49"/>
      <c r="J518" s="49"/>
      <c r="K518" s="21">
        <f>VLOOKUP($D518,'REG FL  Working Capital - 2 Sys'!$A:$AN,MATCH($D$12,'REG FL  Working Capital - 2 Sys'!$2:$2,0),FALSE)/1000-K519</f>
        <v>-881410.76974999998</v>
      </c>
      <c r="L518" s="40"/>
      <c r="M518" s="21">
        <f>VLOOKUP($D518,'REG FL  Working Capital - 9 Ret'!$A:$AN,MATCH($D$12,'REG FL  Working Capital - 9 Ret'!$2:$2,0),FALSE)/1000-M519</f>
        <v>-857473.33920114697</v>
      </c>
      <c r="N518" s="96"/>
      <c r="O518" s="279">
        <f t="shared" si="43"/>
        <v>0.97284191279436882</v>
      </c>
      <c r="P518" s="23"/>
      <c r="Q518" s="23"/>
      <c r="R518" s="23"/>
    </row>
    <row r="519" spans="1:21" x14ac:dyDescent="0.3">
      <c r="A519" s="87">
        <f t="shared" si="42"/>
        <v>14</v>
      </c>
      <c r="B519" s="264" t="s">
        <v>581</v>
      </c>
      <c r="D519" s="295" t="s">
        <v>582</v>
      </c>
      <c r="K519" s="21">
        <f>VLOOKUP($D519,'REG FL  Working Capital - 2 Sys'!$A:$AN,MATCH($D$12,'REG FL  Working Capital - 2 Sys'!$2:$2,0),FALSE)/1000</f>
        <v>-19.8</v>
      </c>
      <c r="L519" s="40"/>
      <c r="M519" s="21">
        <f>VLOOKUP($D519,'REG FL  Working Capital - 9 Ret'!$A:$AN,MATCH($D$12,'REG FL  Working Capital - 9 Ret'!$2:$2,0),FALSE)/1000</f>
        <v>-19.8</v>
      </c>
      <c r="N519" s="96"/>
      <c r="O519" s="279">
        <f t="shared" ref="O519" si="44">IF(M519=0,0,M519/K519)</f>
        <v>1</v>
      </c>
      <c r="P519" s="23"/>
      <c r="Q519" s="23"/>
      <c r="R519" s="23"/>
    </row>
    <row r="520" spans="1:21" x14ac:dyDescent="0.3">
      <c r="A520" s="87">
        <f t="shared" si="42"/>
        <v>15</v>
      </c>
      <c r="B520" s="264" t="s">
        <v>583</v>
      </c>
      <c r="C520" s="46"/>
      <c r="D520" s="154" t="s">
        <v>584</v>
      </c>
      <c r="E520" s="49"/>
      <c r="F520" s="49"/>
      <c r="G520" s="49"/>
      <c r="H520" s="49"/>
      <c r="I520" s="49"/>
      <c r="J520" s="49"/>
      <c r="K520" s="21">
        <f>VLOOKUP($D520,'REG FL  Working Capital - 2 Sys'!$A:$AN,MATCH($D$12,'REG FL  Working Capital - 2 Sys'!$2:$2,0),FALSE)/1000</f>
        <v>-168253.10853999999</v>
      </c>
      <c r="L520" s="40"/>
      <c r="M520" s="21">
        <f>VLOOKUP($D520,'REG FL  Working Capital - 9 Ret'!$A:$AN,MATCH($D$12,'REG FL  Working Capital - 9 Ret'!$2:$2,0),FALSE)/1000</f>
        <v>-163683.675710651</v>
      </c>
      <c r="N520" s="96"/>
      <c r="O520" s="279">
        <f t="shared" ref="O520:O531" si="45">IF(M520=0,0,M520/K520)</f>
        <v>0.97284191139765686</v>
      </c>
      <c r="P520" s="23"/>
      <c r="Q520" s="23"/>
      <c r="R520" s="23"/>
    </row>
    <row r="521" spans="1:21" x14ac:dyDescent="0.3">
      <c r="A521" s="87">
        <f t="shared" si="42"/>
        <v>16</v>
      </c>
      <c r="B521" s="264" t="s">
        <v>585</v>
      </c>
      <c r="C521" s="46"/>
      <c r="D521" s="154" t="s">
        <v>586</v>
      </c>
      <c r="E521" s="49"/>
      <c r="F521" s="49"/>
      <c r="G521" s="49"/>
      <c r="H521" s="49"/>
      <c r="I521" s="49"/>
      <c r="J521" s="49"/>
      <c r="K521" s="21">
        <f>VLOOKUP($D521,'REG FL  Working Capital - 2 Sys'!$A:$AN,MATCH($D$12,'REG FL  Working Capital - 2 Sys'!$2:$2,0),FALSE)/1000-K522</f>
        <v>-124923.84406271801</v>
      </c>
      <c r="L521" s="40"/>
      <c r="M521" s="21">
        <f>VLOOKUP($D521,'REG FL  Working Capital - 9 Ret'!$A:$AN,MATCH($D$12,'REG FL  Working Capital - 9 Ret'!$2:$2,0),FALSE)/1000-M522</f>
        <v>-121531.151237118</v>
      </c>
      <c r="N521" s="96"/>
      <c r="O521" s="279">
        <f t="shared" si="45"/>
        <v>0.97284191139766152</v>
      </c>
      <c r="P521" s="23"/>
      <c r="Q521" s="23"/>
      <c r="R521" s="23"/>
    </row>
    <row r="522" spans="1:21" x14ac:dyDescent="0.3">
      <c r="A522" s="87">
        <f t="shared" si="42"/>
        <v>17</v>
      </c>
      <c r="B522" s="264" t="s">
        <v>587</v>
      </c>
      <c r="D522" s="27" t="s">
        <v>588</v>
      </c>
      <c r="K522" s="21">
        <f>VLOOKUP($D522,'REG FL  Working Capital - 2 Sys'!$A:$AN,MATCH($D$12,'REG FL  Working Capital - 2 Sys'!$2:$2,0),FALSE)/1000</f>
        <v>0</v>
      </c>
      <c r="L522" s="40"/>
      <c r="M522" s="21">
        <f>VLOOKUP($D522,'REG FL  Working Capital - 9 Ret'!$A:$AN,MATCH($D$12,'REG FL  Working Capital - 9 Ret'!$2:$2,0),FALSE)/1000</f>
        <v>0</v>
      </c>
      <c r="N522" s="96"/>
      <c r="O522" s="279">
        <f t="shared" si="45"/>
        <v>0</v>
      </c>
      <c r="P522" s="23"/>
      <c r="Q522" s="23"/>
      <c r="R522" s="23"/>
    </row>
    <row r="523" spans="1:21" x14ac:dyDescent="0.3">
      <c r="A523" s="87">
        <f t="shared" si="42"/>
        <v>18</v>
      </c>
      <c r="B523" s="264" t="s">
        <v>589</v>
      </c>
      <c r="C523" s="46"/>
      <c r="D523" s="154" t="s">
        <v>590</v>
      </c>
      <c r="E523" s="49"/>
      <c r="F523" s="49"/>
      <c r="G523" s="49"/>
      <c r="H523" s="49"/>
      <c r="I523" s="49"/>
      <c r="J523" s="49"/>
      <c r="K523" s="21">
        <f>VLOOKUP($D523,'REG FL  Working Capital - 2 Sys'!$A:$AN,MATCH($D$12,'REG FL  Working Capital - 2 Sys'!$2:$2,0),FALSE)/1000</f>
        <v>-88267.112567948891</v>
      </c>
      <c r="L523" s="40"/>
      <c r="M523" s="21">
        <f>VLOOKUP($D523,'REG FL  Working Capital - 9 Ret'!$A:$AN,MATCH($D$12,'REG FL  Working Capital - 9 Ret'!$2:$2,0),FALSE)/1000</f>
        <v>-85869.94650415561</v>
      </c>
      <c r="N523" s="96"/>
      <c r="O523" s="279">
        <f t="shared" si="45"/>
        <v>0.97284191139765763</v>
      </c>
      <c r="P523" s="23"/>
      <c r="Q523" s="23"/>
      <c r="R523" s="23"/>
    </row>
    <row r="524" spans="1:21" x14ac:dyDescent="0.3">
      <c r="A524" s="87">
        <f t="shared" si="42"/>
        <v>19</v>
      </c>
      <c r="B524" s="264" t="s">
        <v>591</v>
      </c>
      <c r="C524" s="46"/>
      <c r="D524" s="154" t="s">
        <v>592</v>
      </c>
      <c r="E524" s="49"/>
      <c r="F524" s="49"/>
      <c r="G524" s="49"/>
      <c r="H524" s="49"/>
      <c r="I524" s="49"/>
      <c r="J524" s="49"/>
      <c r="K524" s="21">
        <f>VLOOKUP($D524,'REG FL  Working Capital - 2 Sys'!$A:$AN,MATCH($D$12,'REG FL  Working Capital - 2 Sys'!$2:$2,0),FALSE)/1000</f>
        <v>-25302.392199999998</v>
      </c>
      <c r="L524" s="40"/>
      <c r="M524" s="21">
        <f>VLOOKUP($D524,'REG FL  Working Capital - 9 Ret'!$A:$AN,MATCH($D$12,'REG FL  Working Capital - 9 Ret'!$2:$2,0),FALSE)/1000</f>
        <v>-24615.407730925999</v>
      </c>
      <c r="N524" s="96"/>
      <c r="O524" s="279">
        <f t="shared" si="45"/>
        <v>0.97284903088831265</v>
      </c>
      <c r="P524" s="23"/>
      <c r="Q524" s="23"/>
      <c r="R524" s="23"/>
    </row>
    <row r="525" spans="1:21" x14ac:dyDescent="0.3">
      <c r="A525" s="87">
        <f t="shared" si="42"/>
        <v>20</v>
      </c>
      <c r="B525" s="264" t="s">
        <v>593</v>
      </c>
      <c r="C525" s="46"/>
      <c r="D525" s="154" t="s">
        <v>594</v>
      </c>
      <c r="E525" s="49"/>
      <c r="F525" s="49"/>
      <c r="G525" s="49"/>
      <c r="H525" s="49"/>
      <c r="I525" s="24"/>
      <c r="J525" s="24"/>
      <c r="K525" s="21">
        <f>VLOOKUP($D525,'REG FL  Working Capital - 2 Sys'!$A:$AN,MATCH($D$12,'REG FL  Working Capital - 2 Sys'!$2:$2,0),FALSE)/1000-K526-K527</f>
        <v>-77738.440822799908</v>
      </c>
      <c r="L525" s="40"/>
      <c r="M525" s="21">
        <f>VLOOKUP($D525,'REG FL  Working Capital - 9 Ret'!$A:$AN,MATCH($D$12,'REG FL  Working Capital - 9 Ret'!$2:$2,0),FALSE)/1000-M526-M527</f>
        <v>-75627.213359126385</v>
      </c>
      <c r="N525" s="96"/>
      <c r="O525" s="279">
        <f t="shared" si="45"/>
        <v>0.97284191139765797</v>
      </c>
      <c r="P525" s="23"/>
      <c r="Q525" s="23"/>
      <c r="R525" s="23"/>
    </row>
    <row r="526" spans="1:21" x14ac:dyDescent="0.3">
      <c r="A526" s="87">
        <f t="shared" si="42"/>
        <v>21</v>
      </c>
      <c r="B526" s="264" t="s">
        <v>595</v>
      </c>
      <c r="C526" s="46"/>
      <c r="D526" s="157" t="s">
        <v>596</v>
      </c>
      <c r="E526" s="49"/>
      <c r="F526" s="49"/>
      <c r="G526" s="49"/>
      <c r="H526" s="49"/>
      <c r="I526" s="49"/>
      <c r="J526" s="49"/>
      <c r="K526" s="21">
        <f>VLOOKUP($D526,'REG FL  Working Capital - 2 Sys'!$A:$AN,MATCH($D$12,'REG FL  Working Capital - 2 Sys'!$2:$2,0),FALSE)/1000</f>
        <v>-8774.8910799999994</v>
      </c>
      <c r="L526" s="40"/>
      <c r="M526" s="21">
        <f>VLOOKUP($D526,'REG FL  Working Capital - 9 Ret'!$A:$AN,MATCH($D$12,'REG FL  Working Capital - 9 Ret'!$2:$2,0),FALSE)/1000</f>
        <v>0</v>
      </c>
      <c r="N526" s="96"/>
      <c r="O526" s="279">
        <f t="shared" si="45"/>
        <v>0</v>
      </c>
      <c r="P526" s="23"/>
      <c r="Q526" s="23"/>
      <c r="R526" s="23"/>
    </row>
    <row r="527" spans="1:21" x14ac:dyDescent="0.3">
      <c r="A527" s="87">
        <f t="shared" si="42"/>
        <v>22</v>
      </c>
      <c r="B527" s="264" t="s">
        <v>597</v>
      </c>
      <c r="C527" s="46"/>
      <c r="D527" s="157" t="s">
        <v>598</v>
      </c>
      <c r="E527" s="49"/>
      <c r="F527" s="49"/>
      <c r="G527" s="49"/>
      <c r="H527" s="49"/>
      <c r="I527" s="49"/>
      <c r="J527" s="49"/>
      <c r="K527" s="21">
        <f>VLOOKUP($D527,'REG FL  Working Capital - 2 Sys'!$A:$AN,MATCH($D$12,'REG FL  Working Capital - 2 Sys'!$2:$2,0),FALSE)/1000</f>
        <v>-35.793500000000002</v>
      </c>
      <c r="L527" s="40"/>
      <c r="M527" s="21">
        <f>VLOOKUP($D527,'REG FL  Working Capital - 9 Ret'!$A:$AN,MATCH($D$12,'REG FL  Working Capital - 9 Ret'!$2:$2,0),FALSE)/1000</f>
        <v>-35.793428413000001</v>
      </c>
      <c r="N527" s="96"/>
      <c r="O527" s="279">
        <f t="shared" si="45"/>
        <v>0.99999799999999994</v>
      </c>
      <c r="P527" s="23"/>
      <c r="Q527" s="23"/>
      <c r="R527" s="23"/>
    </row>
    <row r="528" spans="1:21" x14ac:dyDescent="0.3">
      <c r="A528" s="87">
        <f t="shared" si="42"/>
        <v>23</v>
      </c>
      <c r="B528" s="264" t="s">
        <v>599</v>
      </c>
      <c r="C528" s="46"/>
      <c r="D528" s="154" t="s">
        <v>600</v>
      </c>
      <c r="E528" s="49"/>
      <c r="F528" s="49"/>
      <c r="G528" s="49"/>
      <c r="H528" s="49"/>
      <c r="I528" s="49"/>
      <c r="J528" s="49"/>
      <c r="K528" s="21">
        <f>VLOOKUP($D528,'REG FL  Working Capital - 2 Sys'!$A:$AN,MATCH($D$12,'REG FL  Working Capital - 2 Sys'!$2:$2,0),FALSE)/1000</f>
        <v>-45721.295931201304</v>
      </c>
      <c r="L528" s="40"/>
      <c r="M528" s="21">
        <f>VLOOKUP($D528,'REG FL  Working Capital - 9 Ret'!$A:$AN,MATCH($D$12,'REG FL  Working Capital - 9 Ret'!$2:$2,0),FALSE)/1000</f>
        <v>-44500.537329838298</v>
      </c>
      <c r="N528" s="96"/>
      <c r="O528" s="279">
        <f t="shared" si="45"/>
        <v>0.9733000000000015</v>
      </c>
      <c r="P528" s="23"/>
      <c r="Q528" s="23"/>
      <c r="R528" s="23"/>
    </row>
    <row r="529" spans="1:28" x14ac:dyDescent="0.3">
      <c r="A529" s="87">
        <f t="shared" si="42"/>
        <v>24</v>
      </c>
      <c r="B529" s="264" t="s">
        <v>601</v>
      </c>
      <c r="C529" s="46"/>
      <c r="D529" s="154" t="s">
        <v>602</v>
      </c>
      <c r="E529" s="49"/>
      <c r="F529" s="49"/>
      <c r="G529" s="49"/>
      <c r="H529" s="49"/>
      <c r="I529" s="49"/>
      <c r="J529" s="49"/>
      <c r="K529" s="21">
        <f>VLOOKUP($D529,'REG FL  Working Capital - 2 Sys'!$A:$AN,MATCH($D$12,'REG FL  Working Capital - 2 Sys'!$2:$2,0),FALSE)/1000</f>
        <v>0</v>
      </c>
      <c r="L529" s="40"/>
      <c r="M529" s="21">
        <f>VLOOKUP($D529,'REG FL  Working Capital - 9 Ret'!$A:$AN,MATCH($D$12,'REG FL  Working Capital - 9 Ret'!$2:$2,0),FALSE)/1000</f>
        <v>0</v>
      </c>
      <c r="N529" s="96"/>
      <c r="O529" s="279">
        <f t="shared" si="45"/>
        <v>0</v>
      </c>
      <c r="P529" s="23"/>
      <c r="Q529" s="23"/>
      <c r="R529" s="23"/>
      <c r="T529" s="25"/>
      <c r="U529" s="25"/>
    </row>
    <row r="530" spans="1:28" x14ac:dyDescent="0.3">
      <c r="A530" s="87">
        <f t="shared" si="42"/>
        <v>25</v>
      </c>
      <c r="B530" s="264" t="s">
        <v>603</v>
      </c>
      <c r="C530" s="46"/>
      <c r="D530" s="154" t="s">
        <v>604</v>
      </c>
      <c r="E530" s="49"/>
      <c r="F530" s="49"/>
      <c r="G530" s="49"/>
      <c r="H530" s="49"/>
      <c r="I530" s="49"/>
      <c r="J530" s="49"/>
      <c r="K530" s="21">
        <f>VLOOKUP($D530,'REG FL  Working Capital - 2 Sys'!$A:$AN,MATCH($D$12,'REG FL  Working Capital - 2 Sys'!$2:$2,0),FALSE)/1000</f>
        <v>-18570.1468299999</v>
      </c>
      <c r="L530" s="40"/>
      <c r="M530" s="21">
        <f>VLOOKUP($D530,'REG FL  Working Capital - 9 Ret'!$A:$AN,MATCH($D$12,'REG FL  Working Capital - 9 Ret'!$2:$2,0),FALSE)/1000</f>
        <v>-18570.1468299999</v>
      </c>
      <c r="N530" s="96"/>
      <c r="O530" s="279">
        <f t="shared" si="45"/>
        <v>1</v>
      </c>
      <c r="P530" s="148"/>
      <c r="Q530" s="148"/>
      <c r="R530" s="148"/>
    </row>
    <row r="531" spans="1:28" x14ac:dyDescent="0.3">
      <c r="A531" s="87">
        <f>A530+1</f>
        <v>26</v>
      </c>
      <c r="B531" s="261" t="s">
        <v>87</v>
      </c>
      <c r="C531" s="46"/>
      <c r="D531" s="30" t="s">
        <v>88</v>
      </c>
      <c r="E531" s="46"/>
      <c r="F531" s="46"/>
      <c r="G531" s="46"/>
      <c r="H531" s="46"/>
      <c r="I531" s="46"/>
      <c r="J531" s="46"/>
      <c r="K531" s="156">
        <f>SUM(K518:K530)</f>
        <v>-1439017.5952846678</v>
      </c>
      <c r="L531" s="105"/>
      <c r="M531" s="156">
        <f>SUM(M518:M530)</f>
        <v>-1391927.0113313755</v>
      </c>
      <c r="N531" s="115"/>
      <c r="O531" s="287">
        <f t="shared" si="45"/>
        <v>0.96727588035921352</v>
      </c>
      <c r="P531" s="148"/>
      <c r="Q531" s="148"/>
      <c r="R531" s="148"/>
    </row>
    <row r="532" spans="1:28" x14ac:dyDescent="0.3">
      <c r="A532" s="87">
        <f t="shared" si="42"/>
        <v>27</v>
      </c>
      <c r="P532" s="148"/>
      <c r="Q532" s="148"/>
      <c r="R532" s="148"/>
    </row>
    <row r="533" spans="1:28" x14ac:dyDescent="0.3">
      <c r="A533" s="87">
        <f t="shared" si="42"/>
        <v>28</v>
      </c>
      <c r="P533" s="148"/>
      <c r="Q533" s="148"/>
      <c r="R533" s="148"/>
    </row>
    <row r="534" spans="1:28" x14ac:dyDescent="0.3">
      <c r="A534" s="87">
        <f t="shared" si="42"/>
        <v>29</v>
      </c>
      <c r="P534" s="148"/>
      <c r="Q534" s="148"/>
      <c r="R534" s="148"/>
    </row>
    <row r="535" spans="1:28" x14ac:dyDescent="0.3">
      <c r="A535" s="87">
        <f t="shared" si="42"/>
        <v>30</v>
      </c>
      <c r="P535" s="148"/>
      <c r="Q535" s="148"/>
      <c r="R535" s="148"/>
    </row>
    <row r="536" spans="1:28" x14ac:dyDescent="0.3">
      <c r="A536" s="87">
        <f t="shared" si="42"/>
        <v>31</v>
      </c>
      <c r="P536" s="148"/>
      <c r="Q536" s="148"/>
      <c r="R536" s="148"/>
    </row>
    <row r="537" spans="1:28" x14ac:dyDescent="0.3">
      <c r="A537" s="87">
        <f t="shared" si="42"/>
        <v>32</v>
      </c>
      <c r="P537" s="148"/>
      <c r="Q537" s="148"/>
      <c r="R537" s="148"/>
    </row>
    <row r="538" spans="1:28" x14ac:dyDescent="0.3">
      <c r="A538" s="87">
        <f t="shared" si="42"/>
        <v>33</v>
      </c>
      <c r="B538" s="55"/>
      <c r="C538" s="47"/>
      <c r="D538" s="154"/>
      <c r="E538" s="24"/>
      <c r="F538" s="90"/>
      <c r="G538" s="90"/>
      <c r="H538" s="90"/>
      <c r="I538" s="90"/>
      <c r="J538" s="90"/>
      <c r="K538" s="21"/>
      <c r="L538" s="40"/>
      <c r="M538" s="21"/>
      <c r="N538" s="96"/>
      <c r="O538" s="237"/>
      <c r="P538" s="148"/>
      <c r="Q538" s="148"/>
      <c r="R538" s="148"/>
    </row>
    <row r="539" spans="1:28" x14ac:dyDescent="0.3">
      <c r="A539" s="87">
        <f t="shared" si="42"/>
        <v>34</v>
      </c>
      <c r="B539" s="26"/>
      <c r="C539" s="47"/>
      <c r="D539" s="19"/>
      <c r="F539" s="90"/>
      <c r="G539" s="90"/>
      <c r="H539" s="90"/>
      <c r="I539" s="90"/>
      <c r="J539" s="90"/>
      <c r="K539" s="114"/>
      <c r="L539" s="47"/>
      <c r="M539" s="114"/>
      <c r="N539" s="148"/>
      <c r="O539" s="237"/>
      <c r="P539" s="148"/>
      <c r="Q539" s="152"/>
      <c r="R539" s="152"/>
    </row>
    <row r="540" spans="1:28" s="56" customFormat="1" x14ac:dyDescent="0.3">
      <c r="A540" s="272"/>
      <c r="B540" s="120" t="s">
        <v>175</v>
      </c>
      <c r="C540" s="120"/>
      <c r="D540" s="120"/>
      <c r="E540" s="120"/>
      <c r="F540" s="153"/>
      <c r="G540" s="153"/>
      <c r="H540" s="153"/>
      <c r="I540" s="153"/>
      <c r="J540" s="153"/>
      <c r="K540" s="120"/>
      <c r="L540" s="120"/>
      <c r="M540" s="120"/>
      <c r="N540" s="120"/>
      <c r="O540" s="273"/>
      <c r="P540" s="120"/>
      <c r="Q540" s="246" t="s">
        <v>176</v>
      </c>
      <c r="R540" s="120"/>
      <c r="S540" s="25"/>
      <c r="V540" s="25"/>
      <c r="W540" s="25"/>
      <c r="X540" s="25"/>
      <c r="Y540" s="25"/>
      <c r="Z540" s="25"/>
      <c r="AA540" s="25"/>
      <c r="AB540" s="25"/>
    </row>
    <row r="541" spans="1:28" x14ac:dyDescent="0.3">
      <c r="A541" s="63" t="s">
        <v>102</v>
      </c>
      <c r="B541" s="64"/>
      <c r="C541" s="63"/>
      <c r="K541" s="418" t="s">
        <v>103</v>
      </c>
      <c r="L541" s="418"/>
      <c r="M541" s="418"/>
      <c r="N541" s="418"/>
      <c r="O541" s="228"/>
      <c r="P541" s="63"/>
      <c r="Q541" s="63"/>
      <c r="R541" s="65" t="str">
        <f>+'Page Numbers'!D12</f>
        <v>Page 12 of 48</v>
      </c>
    </row>
    <row r="542" spans="1:28" x14ac:dyDescent="0.3">
      <c r="A542" s="66"/>
      <c r="B542" s="66"/>
      <c r="C542" s="66"/>
      <c r="D542" s="14"/>
      <c r="E542" s="15"/>
      <c r="F542" s="15"/>
      <c r="G542" s="15"/>
      <c r="H542" s="15"/>
      <c r="I542" s="15"/>
      <c r="J542" s="15"/>
      <c r="K542" s="66"/>
      <c r="L542" s="67"/>
      <c r="M542" s="67"/>
      <c r="N542" s="67"/>
      <c r="O542" s="229"/>
      <c r="P542" s="67"/>
      <c r="Q542" s="67"/>
      <c r="R542" s="67"/>
    </row>
    <row r="543" spans="1:28" x14ac:dyDescent="0.3">
      <c r="A543" s="25" t="s">
        <v>104</v>
      </c>
      <c r="B543" s="68"/>
      <c r="C543" s="68" t="s">
        <v>105</v>
      </c>
      <c r="K543" s="416" t="s">
        <v>106</v>
      </c>
      <c r="L543" s="416"/>
      <c r="M543" s="416"/>
      <c r="N543" s="416"/>
      <c r="O543" s="416"/>
      <c r="P543" s="63"/>
      <c r="Q543" s="69" t="s">
        <v>107</v>
      </c>
      <c r="R543" s="70"/>
    </row>
    <row r="544" spans="1:28" x14ac:dyDescent="0.3">
      <c r="B544" s="71"/>
      <c r="C544" s="46"/>
      <c r="K544" s="417"/>
      <c r="L544" s="417"/>
      <c r="M544" s="417"/>
      <c r="N544" s="417"/>
      <c r="O544" s="417"/>
      <c r="P544" s="72" t="str">
        <f t="shared" ref="P544:R548" si="46">+P53</f>
        <v>X</v>
      </c>
      <c r="Q544" s="69" t="str">
        <f t="shared" si="46"/>
        <v>Projected Test Year 3 Ended</v>
      </c>
      <c r="R544" s="73">
        <f t="shared" si="46"/>
        <v>46752</v>
      </c>
    </row>
    <row r="545" spans="1:18" x14ac:dyDescent="0.3">
      <c r="A545" s="25" t="s">
        <v>109</v>
      </c>
      <c r="B545" s="71"/>
      <c r="C545" s="46"/>
      <c r="K545" s="70"/>
      <c r="L545" s="70"/>
      <c r="M545" s="70"/>
      <c r="N545" s="70"/>
      <c r="O545" s="230"/>
      <c r="P545" s="72" t="str">
        <f t="shared" si="46"/>
        <v>_</v>
      </c>
      <c r="Q545" s="69" t="str">
        <f t="shared" si="46"/>
        <v>Projected Test Year 2 Ended</v>
      </c>
      <c r="R545" s="73">
        <f t="shared" si="46"/>
        <v>46387</v>
      </c>
    </row>
    <row r="546" spans="1:18" x14ac:dyDescent="0.3">
      <c r="B546" s="74"/>
      <c r="C546" s="46"/>
      <c r="K546" s="70"/>
      <c r="L546" s="70"/>
      <c r="M546" s="70"/>
      <c r="N546" s="70"/>
      <c r="O546" s="230"/>
      <c r="P546" s="72" t="str">
        <f t="shared" si="46"/>
        <v>_</v>
      </c>
      <c r="Q546" s="69" t="str">
        <f t="shared" si="46"/>
        <v>Projected Test Year 1 Ended</v>
      </c>
      <c r="R546" s="73">
        <f t="shared" si="46"/>
        <v>46022</v>
      </c>
    </row>
    <row r="547" spans="1:18" x14ac:dyDescent="0.3">
      <c r="A547" s="75" t="str">
        <f>+A7</f>
        <v>DOCKET NO.: 20240025-EI</v>
      </c>
      <c r="C547" s="46"/>
      <c r="K547" s="46"/>
      <c r="L547" s="46"/>
      <c r="M547" s="46"/>
      <c r="N547" s="46"/>
      <c r="O547" s="231"/>
      <c r="P547" s="72" t="str">
        <f t="shared" si="46"/>
        <v>_</v>
      </c>
      <c r="Q547" s="69" t="str">
        <f t="shared" si="46"/>
        <v>Prior Year Ended</v>
      </c>
      <c r="R547" s="73">
        <f t="shared" si="46"/>
        <v>45657</v>
      </c>
    </row>
    <row r="548" spans="1:18" x14ac:dyDescent="0.3">
      <c r="A548" s="75"/>
      <c r="C548" s="46"/>
      <c r="K548" s="46"/>
      <c r="L548" s="46"/>
      <c r="M548" s="46"/>
      <c r="N548" s="46"/>
      <c r="O548" s="231"/>
      <c r="P548" s="72" t="str">
        <f t="shared" si="46"/>
        <v>_</v>
      </c>
      <c r="Q548" s="69" t="str">
        <f t="shared" si="46"/>
        <v>Historical Year Ended</v>
      </c>
      <c r="R548" s="73">
        <f t="shared" si="46"/>
        <v>45291</v>
      </c>
    </row>
    <row r="549" spans="1:18" x14ac:dyDescent="0.3">
      <c r="K549" s="46"/>
      <c r="L549" s="46"/>
      <c r="M549" s="46"/>
      <c r="N549" s="46"/>
      <c r="O549" s="231"/>
      <c r="P549" s="231"/>
      <c r="Q549" s="231"/>
      <c r="R549" s="231"/>
    </row>
    <row r="550" spans="1:18" x14ac:dyDescent="0.3">
      <c r="K550" s="76"/>
      <c r="L550" s="77"/>
      <c r="M550" s="76" t="s">
        <v>111</v>
      </c>
      <c r="N550" s="77"/>
      <c r="O550" s="232"/>
      <c r="P550" s="63"/>
      <c r="Q550" s="63"/>
      <c r="R550" s="63"/>
    </row>
    <row r="551" spans="1:18" x14ac:dyDescent="0.3">
      <c r="A551" s="78"/>
      <c r="B551" s="78"/>
      <c r="C551" s="78"/>
      <c r="D551" s="14"/>
      <c r="E551" s="15"/>
      <c r="F551" s="15"/>
      <c r="G551" s="15"/>
      <c r="H551" s="15"/>
      <c r="I551" s="15"/>
      <c r="J551" s="15"/>
      <c r="K551" s="79"/>
      <c r="L551" s="79"/>
      <c r="M551" s="79"/>
      <c r="N551" s="79"/>
      <c r="O551" s="233"/>
      <c r="P551" s="80"/>
      <c r="Q551" s="81" t="str">
        <f>+Q11</f>
        <v>Witness:  Olivier</v>
      </c>
      <c r="R551" s="80"/>
    </row>
    <row r="552" spans="1:18" x14ac:dyDescent="0.3">
      <c r="A552" s="1"/>
      <c r="B552" s="82">
        <v>-1</v>
      </c>
      <c r="C552" s="82"/>
      <c r="D552" s="82"/>
      <c r="E552" s="82"/>
      <c r="F552" s="82"/>
      <c r="G552" s="82"/>
      <c r="H552" s="82"/>
      <c r="I552" s="82"/>
      <c r="J552" s="82"/>
      <c r="K552" s="82">
        <f>+B552-1</f>
        <v>-2</v>
      </c>
      <c r="L552" s="82"/>
      <c r="M552" s="82">
        <f>+K552-1</f>
        <v>-3</v>
      </c>
      <c r="N552" s="82"/>
      <c r="O552" s="82">
        <f>+M552-1</f>
        <v>-4</v>
      </c>
      <c r="P552" s="85"/>
      <c r="Q552" s="85"/>
      <c r="R552" s="85"/>
    </row>
    <row r="553" spans="1:18" x14ac:dyDescent="0.3">
      <c r="A553" s="1" t="s">
        <v>112</v>
      </c>
      <c r="B553" s="83"/>
      <c r="C553" s="1"/>
      <c r="D553" s="5"/>
      <c r="E553" s="5"/>
      <c r="F553" s="5"/>
      <c r="G553" s="5"/>
      <c r="H553" s="5"/>
      <c r="I553" s="5"/>
      <c r="J553" s="5"/>
      <c r="K553" s="1" t="s">
        <v>113</v>
      </c>
      <c r="L553" s="1"/>
      <c r="M553" s="1" t="s">
        <v>113</v>
      </c>
      <c r="N553" s="1"/>
      <c r="O553" s="234" t="s">
        <v>114</v>
      </c>
      <c r="P553" s="1"/>
      <c r="Q553" s="1"/>
      <c r="R553" s="1"/>
    </row>
    <row r="554" spans="1:18" x14ac:dyDescent="0.3">
      <c r="A554" s="86" t="s">
        <v>115</v>
      </c>
      <c r="B554" s="17" t="s">
        <v>116</v>
      </c>
      <c r="C554" s="17"/>
      <c r="D554" s="14"/>
      <c r="E554" s="15"/>
      <c r="F554" s="15"/>
      <c r="G554" s="15"/>
      <c r="H554" s="15"/>
      <c r="I554" s="15"/>
      <c r="J554" s="15"/>
      <c r="K554" s="17" t="s">
        <v>117</v>
      </c>
      <c r="L554" s="17"/>
      <c r="M554" s="17" t="s">
        <v>114</v>
      </c>
      <c r="N554" s="17"/>
      <c r="O554" s="235" t="s">
        <v>118</v>
      </c>
      <c r="P554" s="17"/>
      <c r="Q554" s="17"/>
      <c r="R554" s="17"/>
    </row>
    <row r="555" spans="1:18" x14ac:dyDescent="0.3">
      <c r="A555" s="87">
        <v>1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257"/>
      <c r="P555" s="54"/>
      <c r="Q555" s="136"/>
      <c r="R555" s="137"/>
    </row>
    <row r="556" spans="1:18" x14ac:dyDescent="0.3">
      <c r="A556" s="87">
        <f t="shared" ref="A556:A588" si="47">A555+1</f>
        <v>2</v>
      </c>
      <c r="B556" s="42"/>
      <c r="C556" s="138"/>
      <c r="D556" s="19"/>
      <c r="E556" s="5"/>
      <c r="F556" s="5"/>
      <c r="G556" s="5"/>
      <c r="H556" s="5"/>
      <c r="I556" s="5"/>
      <c r="J556" s="5"/>
      <c r="K556" s="139"/>
      <c r="L556" s="140"/>
      <c r="M556" s="139"/>
      <c r="N556" s="140"/>
      <c r="O556" s="237"/>
      <c r="P556" s="54"/>
      <c r="Q556" s="136"/>
      <c r="R556" s="142"/>
    </row>
    <row r="557" spans="1:18" x14ac:dyDescent="0.3">
      <c r="A557" s="87">
        <f t="shared" si="47"/>
        <v>3</v>
      </c>
      <c r="B557" s="263" t="s">
        <v>605</v>
      </c>
      <c r="C557" s="40"/>
      <c r="D557" s="154" t="s">
        <v>606</v>
      </c>
      <c r="E557" s="49"/>
      <c r="F557" s="49"/>
      <c r="G557" s="49"/>
      <c r="H557" s="49"/>
      <c r="I557" s="49"/>
      <c r="J557" s="49"/>
      <c r="K557" s="21">
        <f>VLOOKUP($D557,'REG FL  Working Capital - 2 Sys'!$A:$AN,MATCH($D$12,'REG FL  Working Capital - 2 Sys'!$2:$2,0),FALSE)/1000-K558</f>
        <v>-27146.788209999999</v>
      </c>
      <c r="L557" s="40"/>
      <c r="M557" s="21">
        <f>VLOOKUP($D557,'REG FL  Working Capital - 9 Ret'!$A:$AN,MATCH($D$12,'REG FL  Working Capital - 9 Ret'!$2:$2,0),FALSE)/1000-M558</f>
        <v>-26409.533330523802</v>
      </c>
      <c r="N557" s="96"/>
      <c r="O557" s="279">
        <f t="shared" ref="O557:O576" si="48">IF(M557=0,0,M557/K557)</f>
        <v>0.97284191139765785</v>
      </c>
      <c r="P557" s="54"/>
      <c r="Q557" s="136"/>
      <c r="R557" s="143"/>
    </row>
    <row r="558" spans="1:18" x14ac:dyDescent="0.3">
      <c r="A558" s="87">
        <f t="shared" si="47"/>
        <v>4</v>
      </c>
      <c r="B558" s="268" t="s">
        <v>607</v>
      </c>
      <c r="D558" s="27" t="s">
        <v>608</v>
      </c>
      <c r="K558" s="21">
        <f>VLOOKUP($D558,'REG FL  Working Capital - 2 Sys'!$A:$AN,MATCH($D$12,'REG FL  Working Capital - 2 Sys'!$2:$2,0),FALSE)/1000</f>
        <v>-16574.985627590002</v>
      </c>
      <c r="L558" s="40"/>
      <c r="M558" s="21">
        <f>VLOOKUP($D558,'REG FL  Working Capital - 9 Ret'!$A:$AN,MATCH($D$12,'REG FL  Working Capital - 9 Ret'!$2:$2,0),FALSE)/1000</f>
        <v>-11746.880851789501</v>
      </c>
      <c r="N558" s="96"/>
      <c r="O558" s="279">
        <f t="shared" si="48"/>
        <v>0.70871137482231983</v>
      </c>
      <c r="P558" s="54"/>
      <c r="Q558" s="144"/>
      <c r="R558" s="142"/>
    </row>
    <row r="559" spans="1:18" x14ac:dyDescent="0.3">
      <c r="A559" s="87">
        <f t="shared" si="47"/>
        <v>5</v>
      </c>
      <c r="B559" s="263" t="s">
        <v>609</v>
      </c>
      <c r="C559" s="40"/>
      <c r="D559" s="154" t="s">
        <v>610</v>
      </c>
      <c r="E559" s="49"/>
      <c r="F559" s="49"/>
      <c r="G559" s="49"/>
      <c r="H559" s="49"/>
      <c r="I559" s="49"/>
      <c r="J559" s="49"/>
      <c r="K559" s="21">
        <f>VLOOKUP($D559,'REG FL  Working Capital - 2 Sys'!$A:$AN,MATCH($D$12,'REG FL  Working Capital - 2 Sys'!$2:$2,0),FALSE)/1000-SUM(K560:K565)</f>
        <v>-11000.404830000116</v>
      </c>
      <c r="L559" s="40"/>
      <c r="M559" s="21">
        <f>VLOOKUP($D559,'REG FL  Working Capital - 9 Ret'!$A:$AN,MATCH($D$12,'REG FL  Working Capital - 9 Ret'!$2:$2,0),FALSE)/1000-SUM(M560:M565)</f>
        <v>-10701.654860965195</v>
      </c>
      <c r="N559" s="96"/>
      <c r="O559" s="279">
        <f t="shared" si="48"/>
        <v>0.97284191139764464</v>
      </c>
      <c r="P559" s="54"/>
      <c r="Q559" s="136"/>
      <c r="R559" s="142"/>
    </row>
    <row r="560" spans="1:18" x14ac:dyDescent="0.3">
      <c r="A560" s="87">
        <f t="shared" si="47"/>
        <v>6</v>
      </c>
      <c r="B560" s="263" t="s">
        <v>611</v>
      </c>
      <c r="C560" s="40"/>
      <c r="D560" s="154" t="s">
        <v>612</v>
      </c>
      <c r="E560" s="49"/>
      <c r="F560" s="49"/>
      <c r="G560" s="49"/>
      <c r="H560" s="49"/>
      <c r="I560" s="49"/>
      <c r="J560" s="49"/>
      <c r="K560" s="21">
        <f>VLOOKUP($D560,'REG FL  Working Capital - 2 Sys'!$A:$AN,MATCH($D$12,'REG FL  Working Capital - 2 Sys'!$2:$2,0),FALSE)/1000</f>
        <v>-21062.129990000099</v>
      </c>
      <c r="L560" s="40"/>
      <c r="M560" s="21">
        <f>VLOOKUP($D560,'REG FL  Working Capital - 9 Ret'!$A:$AN,MATCH($D$12,'REG FL  Working Capital - 9 Ret'!$2:$2,0),FALSE)/1000</f>
        <v>-21062.129990000099</v>
      </c>
      <c r="N560" s="96"/>
      <c r="O560" s="279">
        <f t="shared" si="48"/>
        <v>1</v>
      </c>
      <c r="P560" s="54"/>
      <c r="Q560" s="136"/>
      <c r="R560" s="142"/>
    </row>
    <row r="561" spans="1:18" x14ac:dyDescent="0.3">
      <c r="A561" s="87">
        <f t="shared" si="47"/>
        <v>7</v>
      </c>
      <c r="B561" s="263" t="s">
        <v>613</v>
      </c>
      <c r="C561" s="57"/>
      <c r="D561" s="154" t="s">
        <v>614</v>
      </c>
      <c r="E561" s="49"/>
      <c r="F561" s="49"/>
      <c r="G561" s="49"/>
      <c r="H561" s="49"/>
      <c r="I561" s="49"/>
      <c r="J561" s="49"/>
      <c r="K561" s="21">
        <f>VLOOKUP($D561,'REG FL  Working Capital - 2 Sys'!$A:$AN,MATCH($D$12,'REG FL  Working Capital - 2 Sys'!$2:$2,0),FALSE)/1000</f>
        <v>-3751.2464799999998</v>
      </c>
      <c r="L561" s="40"/>
      <c r="M561" s="21">
        <f>VLOOKUP($D561,'REG FL  Working Capital - 9 Ret'!$A:$AN,MATCH($D$12,'REG FL  Working Capital - 9 Ret'!$2:$2,0),FALSE)/1000</f>
        <v>-3649.3697957269296</v>
      </c>
      <c r="N561" s="96"/>
      <c r="O561" s="279">
        <f t="shared" si="48"/>
        <v>0.97284191139765619</v>
      </c>
      <c r="P561" s="70"/>
      <c r="Q561" s="144"/>
      <c r="R561" s="142"/>
    </row>
    <row r="562" spans="1:18" x14ac:dyDescent="0.3">
      <c r="A562" s="87">
        <f t="shared" si="47"/>
        <v>8</v>
      </c>
      <c r="B562" s="263" t="s">
        <v>615</v>
      </c>
      <c r="C562" s="57"/>
      <c r="D562" s="154" t="s">
        <v>616</v>
      </c>
      <c r="E562" s="49"/>
      <c r="F562" s="49"/>
      <c r="G562" s="49"/>
      <c r="H562" s="49"/>
      <c r="I562" s="49"/>
      <c r="J562" s="24"/>
      <c r="K562" s="21">
        <f>VLOOKUP($D562,'REG FL  Working Capital - 2 Sys'!$A:$AN,MATCH($D$12,'REG FL  Working Capital - 2 Sys'!$2:$2,0),FALSE)/1000</f>
        <v>-10014.222599999901</v>
      </c>
      <c r="L562" s="40"/>
      <c r="M562" s="21">
        <f>VLOOKUP($D562,'REG FL  Working Capital - 9 Ret'!$A:$AN,MATCH($D$12,'REG FL  Working Capital - 9 Ret'!$2:$2,0),FALSE)/1000</f>
        <v>-9742.2554553456193</v>
      </c>
      <c r="N562" s="96"/>
      <c r="O562" s="279">
        <f t="shared" si="48"/>
        <v>0.97284191139766718</v>
      </c>
      <c r="P562" s="142"/>
      <c r="Q562" s="142"/>
      <c r="R562" s="142"/>
    </row>
    <row r="563" spans="1:18" x14ac:dyDescent="0.3">
      <c r="A563" s="87">
        <f t="shared" si="47"/>
        <v>9</v>
      </c>
      <c r="B563" s="263" t="s">
        <v>617</v>
      </c>
      <c r="C563" s="40"/>
      <c r="D563" s="154" t="s">
        <v>618</v>
      </c>
      <c r="E563" s="154" t="s">
        <v>619</v>
      </c>
      <c r="F563" s="154" t="s">
        <v>620</v>
      </c>
      <c r="G563" s="154"/>
      <c r="H563" s="154"/>
      <c r="I563" s="154"/>
      <c r="J563" s="24"/>
      <c r="K563" s="21">
        <f>VLOOKUP($D563,'REG FL  Working Capital - 2 Sys'!$A:$AN,MATCH($D$12,'REG FL  Working Capital - 2 Sys'!$2:$2,0),FALSE)/1000+VLOOKUP($E563,'REG FL  Working Capital - 2 Sys'!$A:$AN,MATCH($D$12,'REG FL  Working Capital - 2 Sys'!$2:$2,0),FALSE)/1000+VLOOKUP($F563,'REG FL  Working Capital - 2 Sys'!$A:$AN,MATCH($D$12,'REG FL  Working Capital - 2 Sys'!$2:$2,0),FALSE)/1000</f>
        <v>-8911.5580499999905</v>
      </c>
      <c r="L563" s="40"/>
      <c r="M563" s="21">
        <f>VLOOKUP($D563,'REG FL  Working Capital - 9 Ret'!$A:$AN,MATCH($D$12,'REG FL  Working Capital - 9 Ret'!$2:$2,0),FALSE)/1000+VLOOKUP($E563,'REG FL  Working Capital - 9 Ret'!$A:$AN,MATCH($D$12,'REG FL  Working Capital - 9 Ret'!$2:$2,0),FALSE)/1000+VLOOKUP($F563,'REG FL  Working Capital - 9 Ret'!$A:$AN,MATCH($D$12,'REG FL  Working Capital - 9 Ret'!$2:$2,0),FALSE)/1000</f>
        <v>-8877.4416706164502</v>
      </c>
      <c r="N563" s="96"/>
      <c r="O563" s="279">
        <f t="shared" si="48"/>
        <v>0.99617167063356105</v>
      </c>
      <c r="P563" s="57"/>
      <c r="Q563" s="57"/>
      <c r="R563" s="57"/>
    </row>
    <row r="564" spans="1:18" x14ac:dyDescent="0.3">
      <c r="A564" s="87">
        <f t="shared" si="47"/>
        <v>10</v>
      </c>
      <c r="B564" s="263" t="s">
        <v>621</v>
      </c>
      <c r="C564" s="5"/>
      <c r="D564" s="154" t="s">
        <v>622</v>
      </c>
      <c r="E564" s="49"/>
      <c r="F564" s="49"/>
      <c r="G564" s="49"/>
      <c r="H564" s="49"/>
      <c r="I564" s="49"/>
      <c r="J564" s="49"/>
      <c r="K564" s="21">
        <f>VLOOKUP($D564,'REG FL  Working Capital - 2 Sys'!$A:$AN,MATCH($D$12,'REG FL  Working Capital - 2 Sys'!$2:$2,0),FALSE)/1000</f>
        <v>-321.56199999999899</v>
      </c>
      <c r="L564" s="40"/>
      <c r="M564" s="21">
        <f>VLOOKUP($D564,'REG FL  Working Capital - 9 Ret'!$A:$AN,MATCH($D$12,'REG FL  Working Capital - 9 Ret'!$2:$2,0),FALSE)/1000</f>
        <v>-312.828990712853</v>
      </c>
      <c r="N564" s="96"/>
      <c r="O564" s="279">
        <f t="shared" si="48"/>
        <v>0.97284191139765885</v>
      </c>
      <c r="P564" s="57"/>
      <c r="Q564" s="57"/>
      <c r="R564" s="57"/>
    </row>
    <row r="565" spans="1:18" x14ac:dyDescent="0.3">
      <c r="A565" s="87">
        <f t="shared" si="47"/>
        <v>11</v>
      </c>
      <c r="B565" s="263" t="s">
        <v>623</v>
      </c>
      <c r="C565" s="57"/>
      <c r="D565" s="154" t="s">
        <v>624</v>
      </c>
      <c r="E565" s="49"/>
      <c r="F565" s="49"/>
      <c r="G565" s="49"/>
      <c r="H565" s="49"/>
      <c r="I565" s="49"/>
      <c r="J565" s="49"/>
      <c r="K565" s="21">
        <f>VLOOKUP($D565,'REG FL  Working Capital - 2 Sys'!$A:$AN,MATCH($D$12,'REG FL  Working Capital - 2 Sys'!$2:$2,0),FALSE)/1000</f>
        <v>-8.0000000000000007E-5</v>
      </c>
      <c r="L565" s="40"/>
      <c r="M565" s="21">
        <f>VLOOKUP($D565,'REG FL  Working Capital - 9 Ret'!$A:$AN,MATCH($D$12,'REG FL  Working Capital - 9 Ret'!$2:$2,0),FALSE)/1000</f>
        <v>-7.7827352911812606E-5</v>
      </c>
      <c r="N565" s="96"/>
      <c r="O565" s="279">
        <f t="shared" si="48"/>
        <v>0.97284191139765752</v>
      </c>
      <c r="P565" s="40"/>
      <c r="Q565" s="40"/>
      <c r="R565" s="40"/>
    </row>
    <row r="566" spans="1:18" x14ac:dyDescent="0.3">
      <c r="A566" s="87">
        <f t="shared" si="47"/>
        <v>12</v>
      </c>
      <c r="B566" s="268" t="s">
        <v>518</v>
      </c>
      <c r="D566" s="27" t="s">
        <v>625</v>
      </c>
      <c r="K566" s="21">
        <f>VLOOKUP($D566,'REG FL  Working Capital - 2 Sys'!$A:$AN,MATCH($D$12,'REG FL  Working Capital - 2 Sys'!$2:$2,0),FALSE)/1000</f>
        <v>-3684.6853393827</v>
      </c>
      <c r="L566" s="40"/>
      <c r="M566" s="21">
        <f>VLOOKUP($D566,'REG FL  Working Capital - 9 Ret'!$A:$AN,MATCH($D$12,'REG FL  Working Capital - 9 Ret'!$2:$2,0),FALSE)/1000</f>
        <v>-3684.6853393827</v>
      </c>
      <c r="N566" s="96"/>
      <c r="O566" s="279">
        <f t="shared" si="48"/>
        <v>1</v>
      </c>
      <c r="P566" s="23"/>
      <c r="Q566" s="23"/>
      <c r="R566" s="23"/>
    </row>
    <row r="567" spans="1:18" x14ac:dyDescent="0.3">
      <c r="A567" s="87">
        <f t="shared" si="47"/>
        <v>13</v>
      </c>
      <c r="B567" s="263" t="s">
        <v>626</v>
      </c>
      <c r="D567" s="27" t="s">
        <v>627</v>
      </c>
      <c r="E567" s="49"/>
      <c r="F567" s="49"/>
      <c r="G567" s="49"/>
      <c r="H567" s="49"/>
      <c r="I567" s="49"/>
      <c r="K567" s="21">
        <f>VLOOKUP($D567,'REG FL  Working Capital - 2 Sys'!$A:$AN,MATCH($D$12,'REG FL  Working Capital - 2 Sys'!$2:$2,0),FALSE)/1000</f>
        <v>-199999.99987999999</v>
      </c>
      <c r="L567" s="40"/>
      <c r="M567" s="21">
        <f>VLOOKUP($D567,'REG FL  Working Capital - 9 Ret'!$A:$AN,MATCH($D$12,'REG FL  Working Capital - 9 Ret'!$2:$2,0),FALSE)/1000</f>
        <v>-199999.99987999999</v>
      </c>
      <c r="N567" s="96"/>
      <c r="O567" s="279">
        <f t="shared" si="48"/>
        <v>1</v>
      </c>
      <c r="P567" s="23"/>
      <c r="Q567" s="23"/>
      <c r="R567" s="23"/>
    </row>
    <row r="568" spans="1:18" x14ac:dyDescent="0.3">
      <c r="A568" s="87">
        <f t="shared" si="47"/>
        <v>14</v>
      </c>
      <c r="B568" s="268" t="s">
        <v>628</v>
      </c>
      <c r="D568" s="27" t="s">
        <v>629</v>
      </c>
      <c r="K568" s="21">
        <f>VLOOKUP($D568,'REG FL  Working Capital - 2 Sys'!$A:$AN,MATCH($D$12,'REG FL  Working Capital - 2 Sys'!$2:$2,0),FALSE)/1000</f>
        <v>-206.46299999999999</v>
      </c>
      <c r="L568" s="40"/>
      <c r="M568" s="21">
        <f>VLOOKUP($D568,'REG FL  Working Capital - 9 Ret'!$A:$AN,MATCH($D$12,'REG FL  Working Capital - 9 Ret'!$2:$2,0),FALSE)/1000</f>
        <v>-206.46299999999999</v>
      </c>
      <c r="N568" s="96"/>
      <c r="O568" s="279">
        <f t="shared" si="48"/>
        <v>1</v>
      </c>
      <c r="P568" s="23"/>
      <c r="Q568" s="23"/>
      <c r="R568" s="23"/>
    </row>
    <row r="569" spans="1:18" x14ac:dyDescent="0.3">
      <c r="A569" s="87">
        <f t="shared" si="47"/>
        <v>15</v>
      </c>
      <c r="B569" s="263" t="s">
        <v>630</v>
      </c>
      <c r="D569" s="154" t="s">
        <v>631</v>
      </c>
      <c r="E569" s="49"/>
      <c r="F569" s="49"/>
      <c r="G569" s="49"/>
      <c r="H569" s="49"/>
      <c r="I569" s="49"/>
      <c r="K569" s="21">
        <f>VLOOKUP($D569,'REG FL  Working Capital - 2 Sys'!$A:$AN,MATCH($D$12,'REG FL  Working Capital - 2 Sys'!$2:$2,0),FALSE)/1000</f>
        <v>-490.97910999999499</v>
      </c>
      <c r="L569" s="40"/>
      <c r="M569" s="21">
        <f>VLOOKUP($D569,'REG FL  Working Capital - 9 Ret'!$A:$AN,MATCH($D$12,'REG FL  Working Capital - 9 Ret'!$2:$2,0),FALSE)/1000</f>
        <v>-490.97910999999499</v>
      </c>
      <c r="N569" s="96"/>
      <c r="O569" s="279">
        <f t="shared" si="48"/>
        <v>1</v>
      </c>
      <c r="P569" s="23"/>
      <c r="Q569" s="23"/>
      <c r="R569" s="23"/>
    </row>
    <row r="570" spans="1:18" x14ac:dyDescent="0.3">
      <c r="A570" s="87">
        <f t="shared" si="47"/>
        <v>16</v>
      </c>
      <c r="B570" s="263" t="s">
        <v>632</v>
      </c>
      <c r="D570" s="27" t="s">
        <v>633</v>
      </c>
      <c r="E570" s="154" t="s">
        <v>264</v>
      </c>
      <c r="F570" s="49"/>
      <c r="G570" s="49"/>
      <c r="H570" s="49"/>
      <c r="I570" s="49"/>
      <c r="K570" s="21">
        <f>VLOOKUP($D570,'REG FL  Working Capital - 2 Sys'!$A:$AN,MATCH($D$12,'REG FL  Working Capital - 2 Sys'!$2:$2,0),FALSE)/1000+VLOOKUP($E570,'REG FL  Working Capital - 2 Sys'!$A:$AN,MATCH($D$12,'REG FL  Working Capital - 2 Sys'!$2:$2,0),FALSE)/1000</f>
        <v>2.8967406251467702E-10</v>
      </c>
      <c r="L570" s="40"/>
      <c r="M570" s="21">
        <f>VLOOKUP($D570,'REG FL  Working Capital - 9 Ret'!$A:$AN,MATCH($D$12,'REG FL  Working Capital - 9 Ret'!$2:$2,0),FALSE)/1000+VLOOKUP($E570,'REG FL  Working Capital - 9 Ret'!$A:$AN,MATCH($D$12,'REG FL  Working Capital - 9 Ret'!$2:$2,0),FALSE)/1000</f>
        <v>2.8967406251467702E-10</v>
      </c>
      <c r="N570" s="96"/>
      <c r="O570" s="279">
        <f t="shared" si="48"/>
        <v>1</v>
      </c>
      <c r="P570" s="23"/>
      <c r="Q570" s="23"/>
      <c r="R570" s="23"/>
    </row>
    <row r="571" spans="1:18" x14ac:dyDescent="0.3">
      <c r="A571" s="87">
        <f t="shared" si="47"/>
        <v>17</v>
      </c>
      <c r="B571" s="263" t="s">
        <v>634</v>
      </c>
      <c r="D571" s="154" t="s">
        <v>635</v>
      </c>
      <c r="E571" s="49"/>
      <c r="F571" s="49"/>
      <c r="G571" s="49"/>
      <c r="H571" s="49"/>
      <c r="I571" s="49"/>
      <c r="K571" s="21">
        <f>VLOOKUP($D571,'REG FL  Working Capital - 2 Sys'!$A:$AN,MATCH($D$12,'REG FL  Working Capital - 2 Sys'!$2:$2,0),FALSE)/1000</f>
        <v>-67558.303029999894</v>
      </c>
      <c r="L571" s="40"/>
      <c r="M571" s="21">
        <f>VLOOKUP($D571,'REG FL  Working Capital - 9 Ret'!$A:$AN,MATCH($D$12,'REG FL  Working Capital - 9 Ret'!$2:$2,0),FALSE)/1000</f>
        <v>-67558.303029999894</v>
      </c>
      <c r="N571" s="96"/>
      <c r="O571" s="279">
        <f t="shared" si="48"/>
        <v>1</v>
      </c>
      <c r="P571" s="23"/>
      <c r="Q571" s="23"/>
      <c r="R571" s="23"/>
    </row>
    <row r="572" spans="1:18" x14ac:dyDescent="0.3">
      <c r="A572" s="87">
        <f t="shared" si="47"/>
        <v>18</v>
      </c>
      <c r="B572" s="263" t="s">
        <v>636</v>
      </c>
      <c r="D572" s="154" t="s">
        <v>637</v>
      </c>
      <c r="E572" s="49"/>
      <c r="F572" s="49"/>
      <c r="G572" s="49"/>
      <c r="H572" s="49"/>
      <c r="I572" s="49"/>
      <c r="K572" s="21">
        <f>VLOOKUP($D572,'REG FL  Working Capital - 2 Sys'!$A:$AN,MATCH($D$12,'REG FL  Working Capital - 2 Sys'!$2:$2,0),FALSE)/1000</f>
        <v>-6958.6896500000003</v>
      </c>
      <c r="L572" s="40"/>
      <c r="M572" s="21">
        <f>VLOOKUP($D572,'REG FL  Working Capital - 9 Ret'!$A:$AN,MATCH($D$12,'REG FL  Working Capital - 9 Ret'!$2:$2,0),FALSE)/1000</f>
        <v>-6958.6896500000003</v>
      </c>
      <c r="N572" s="96"/>
      <c r="O572" s="279">
        <f t="shared" si="48"/>
        <v>1</v>
      </c>
      <c r="P572" s="23"/>
      <c r="Q572" s="23"/>
      <c r="R572" s="23"/>
    </row>
    <row r="573" spans="1:18" x14ac:dyDescent="0.3">
      <c r="A573" s="87">
        <f t="shared" si="47"/>
        <v>19</v>
      </c>
      <c r="B573" s="263" t="s">
        <v>638</v>
      </c>
      <c r="D573" s="154" t="s">
        <v>639</v>
      </c>
      <c r="E573" s="154" t="s">
        <v>640</v>
      </c>
      <c r="F573" s="154" t="s">
        <v>641</v>
      </c>
      <c r="G573" s="154" t="s">
        <v>642</v>
      </c>
      <c r="H573" s="154" t="s">
        <v>643</v>
      </c>
      <c r="I573" s="154" t="s">
        <v>644</v>
      </c>
      <c r="K573" s="21">
        <f>VLOOKUP($D573,'REG FL  Working Capital - 2 Sys'!$A:$AN,MATCH($D$12,'REG FL  Working Capital - 2 Sys'!$2:$2,0),FALSE)/1000+VLOOKUP($E573,'REG FL  Working Capital - 2 Sys'!$A:$AN,MATCH($D$12,'REG FL  Working Capital - 2 Sys'!$2:$2,0),FALSE)/1000+VLOOKUP($F573,'REG FL  Working Capital - 2 Sys'!$A:$AN,MATCH($D$12,'REG FL  Working Capital - 2 Sys'!$2:$2,0),FALSE)/1000+VLOOKUP($G573,'REG FL  Working Capital - 2 Sys'!$A:$AN,MATCH($D$12,'REG FL  Working Capital - 2 Sys'!$2:$2,0),FALSE)/1000+VLOOKUP($H573,'REG FL  Working Capital - 2 Sys'!$A:$AN,MATCH($D$12,'REG FL  Working Capital - 2 Sys'!$2:$2,0),FALSE)/1000+VLOOKUP($I573,'REG FL  Working Capital - 2 Sys'!$A:$AN,MATCH($D$12,'REG FL  Working Capital - 2 Sys'!$2:$2,0),FALSE)/1000</f>
        <v>72.399341837702096</v>
      </c>
      <c r="L573" s="40"/>
      <c r="M573" s="21">
        <f>VLOOKUP($D573,'REG FL  Working Capital - 9 Ret'!$A:$AN,MATCH($D$12,'REG FL  Working Capital - 9 Ret'!$2:$2,0),FALSE)/1000+VLOOKUP($E573,'REG FL  Working Capital - 9 Ret'!$A:$AN,MATCH($D$12,'REG FL  Working Capital - 9 Ret'!$2:$2,0),FALSE)/1000+VLOOKUP($F573,'REG FL  Working Capital - 9 Ret'!$A:$AN,MATCH($D$12,'REG FL  Working Capital - 9 Ret'!$2:$2,0),FALSE)/1000+VLOOKUP($G573,'REG FL  Working Capital - 9 Ret'!$A:$AN,MATCH($D$12,'REG FL  Working Capital - 9 Ret'!$2:$2,0),FALSE)/1000+VLOOKUP($H573,'REG FL  Working Capital - 9 Ret'!$A:$AN,MATCH($D$12,'REG FL  Working Capital - 9 Ret'!$2:$2,0),FALSE)/1000+VLOOKUP($I573,'REG FL  Working Capital - 9 Ret'!$A:$AN,MATCH($D$12,'REG FL  Working Capital - 9 Ret'!$2:$2,0),FALSE)/1000</f>
        <v>72.399341837702096</v>
      </c>
      <c r="N573" s="96"/>
      <c r="O573" s="279">
        <f t="shared" si="48"/>
        <v>1</v>
      </c>
      <c r="P573" s="23"/>
      <c r="Q573" s="23"/>
      <c r="R573" s="23"/>
    </row>
    <row r="574" spans="1:18" x14ac:dyDescent="0.3">
      <c r="A574" s="87">
        <f t="shared" si="47"/>
        <v>20</v>
      </c>
      <c r="B574" s="263" t="s">
        <v>645</v>
      </c>
      <c r="D574" s="160" t="s">
        <v>646</v>
      </c>
      <c r="E574" s="160" t="s">
        <v>647</v>
      </c>
      <c r="F574" s="154"/>
      <c r="G574" s="154"/>
      <c r="H574" s="154"/>
      <c r="I574" s="154"/>
      <c r="K574" s="21">
        <f>VLOOKUP($D574,'REG FL  Working Capital - 2 Sys'!$A:$AN,MATCH($D$12,'REG FL  Working Capital - 2 Sys'!$2:$2,0),FALSE)/1000+VLOOKUP($E574,'REG FL  Working Capital - 2 Sys'!$A:$AN,MATCH($D$12,'REG FL  Working Capital - 2 Sys'!$2:$2,0),FALSE)/1000</f>
        <v>0</v>
      </c>
      <c r="L574" s="40"/>
      <c r="M574" s="21">
        <f>VLOOKUP($D574,'REG FL  Working Capital - 9 Ret'!$A:$AN,MATCH($D$12,'REG FL  Working Capital - 9 Ret'!$2:$2,0),FALSE)/1000+VLOOKUP($E574,'REG FL  Working Capital - 9 Ret'!$A:$AN,MATCH($D$12,'REG FL  Working Capital - 9 Ret'!$2:$2,0),FALSE)/1000</f>
        <v>0</v>
      </c>
      <c r="N574" s="96"/>
      <c r="O574" s="279">
        <f t="shared" si="48"/>
        <v>0</v>
      </c>
      <c r="P574" s="23"/>
      <c r="Q574" s="23"/>
      <c r="R574" s="23"/>
    </row>
    <row r="575" spans="1:18" x14ac:dyDescent="0.3">
      <c r="A575" s="87">
        <f t="shared" si="47"/>
        <v>21</v>
      </c>
      <c r="B575" s="263" t="s">
        <v>648</v>
      </c>
      <c r="D575" s="27" t="s">
        <v>649</v>
      </c>
      <c r="E575" s="154"/>
      <c r="F575" s="154"/>
      <c r="G575" s="154"/>
      <c r="H575" s="154"/>
      <c r="I575" s="154"/>
      <c r="K575" s="21">
        <f>VLOOKUP($D575,'REG FL  Working Capital - 2 Sys'!$A:$AN,MATCH($D$12,'REG FL  Working Capital - 2 Sys'!$2:$2,0),FALSE)/1000</f>
        <v>83.476860000000002</v>
      </c>
      <c r="L575" s="40"/>
      <c r="M575" s="21">
        <f>VLOOKUP($D575,'REG FL  Working Capital - 9 Ret'!$A:$AN,MATCH($D$12,'REG FL  Working Capital - 9 Ret'!$2:$2,0),FALSE)/1000</f>
        <v>83.476860000000002</v>
      </c>
      <c r="N575" s="96"/>
      <c r="O575" s="279">
        <f t="shared" si="48"/>
        <v>1</v>
      </c>
      <c r="P575" s="23"/>
      <c r="Q575" s="23"/>
      <c r="R575" s="23"/>
    </row>
    <row r="576" spans="1:18" x14ac:dyDescent="0.3">
      <c r="A576" s="87">
        <f t="shared" si="47"/>
        <v>22</v>
      </c>
      <c r="B576" s="268" t="s">
        <v>650</v>
      </c>
      <c r="D576" s="27" t="s">
        <v>651</v>
      </c>
      <c r="K576" s="21">
        <f>VLOOKUP($D576,'REG FL  Working Capital - 2 Sys'!$A:$AN,MATCH($D$12,'REG FL  Working Capital - 2 Sys'!$2:$2,0),FALSE)/1000</f>
        <v>0</v>
      </c>
      <c r="L576" s="40"/>
      <c r="M576" s="21">
        <f>VLOOKUP($D576,'REG FL  Working Capital - 9 Ret'!$A:$AN,MATCH($D$12,'REG FL  Working Capital - 9 Ret'!$2:$2,0),FALSE)/1000</f>
        <v>0</v>
      </c>
      <c r="N576" s="96"/>
      <c r="O576" s="279">
        <f t="shared" si="48"/>
        <v>0</v>
      </c>
      <c r="P576" s="148"/>
      <c r="Q576" s="148"/>
      <c r="R576" s="148"/>
    </row>
    <row r="577" spans="1:28" x14ac:dyDescent="0.3">
      <c r="A577" s="87">
        <f t="shared" si="47"/>
        <v>23</v>
      </c>
      <c r="B577" s="268" t="s">
        <v>652</v>
      </c>
      <c r="D577" s="27" t="s">
        <v>653</v>
      </c>
      <c r="K577" s="21">
        <f>VLOOKUP($D577,'REG FL  Working Capital - 2 Sys'!$A:$AN,MATCH($D$12,'REG FL  Working Capital - 2 Sys'!$2:$2,0),FALSE)/1000</f>
        <v>0</v>
      </c>
      <c r="L577" s="40"/>
      <c r="M577" s="21">
        <f>VLOOKUP($D577,'REG FL  Working Capital - 9 Ret'!$A:$AN,MATCH($D$12,'REG FL  Working Capital - 9 Ret'!$2:$2,0),FALSE)/1000</f>
        <v>0</v>
      </c>
      <c r="N577" s="96"/>
      <c r="O577" s="279">
        <f>IF(M577=0,0,M577/K577)</f>
        <v>0</v>
      </c>
      <c r="P577" s="148"/>
      <c r="Q577" s="148"/>
      <c r="R577" s="148"/>
      <c r="T577" s="25"/>
      <c r="U577" s="25"/>
    </row>
    <row r="578" spans="1:28" x14ac:dyDescent="0.3">
      <c r="A578" s="87">
        <f>A577+1</f>
        <v>24</v>
      </c>
      <c r="B578" s="268" t="s">
        <v>654</v>
      </c>
      <c r="D578" s="27" t="s">
        <v>655</v>
      </c>
      <c r="K578" s="21">
        <f>VLOOKUP($D578,'REG FL  Working Capital - 2 Sys'!$A:$AN,MATCH($D$12,'REG FL  Working Capital - 2 Sys'!$2:$2,0),FALSE)/1000</f>
        <v>-17162.290379999897</v>
      </c>
      <c r="L578" s="40"/>
      <c r="M578" s="21">
        <f>VLOOKUP($D578,'REG FL  Working Capital - 9 Ret'!$A:$AN,MATCH($D$12,'REG FL  Working Capital - 9 Ret'!$2:$2,0),FALSE)/1000</f>
        <v>-17162.290379999897</v>
      </c>
      <c r="N578" s="96"/>
      <c r="O578" s="279">
        <f>IF(M578=0,0,M578/K578)</f>
        <v>1</v>
      </c>
      <c r="P578" s="148"/>
      <c r="Q578" s="148"/>
      <c r="R578" s="148"/>
    </row>
    <row r="579" spans="1:28" x14ac:dyDescent="0.3">
      <c r="A579" s="87">
        <f t="shared" si="47"/>
        <v>25</v>
      </c>
      <c r="B579" s="261" t="s">
        <v>89</v>
      </c>
      <c r="C579" s="57"/>
      <c r="D579" s="30" t="s">
        <v>90</v>
      </c>
      <c r="E579" s="24"/>
      <c r="F579" s="24"/>
      <c r="G579" s="24"/>
      <c r="H579" s="49"/>
      <c r="I579" s="49"/>
      <c r="J579" s="49"/>
      <c r="K579" s="156">
        <f>SUM(K557:K578)</f>
        <v>-394688.43205513468</v>
      </c>
      <c r="L579" s="105"/>
      <c r="M579" s="156">
        <f>SUM(M557:M578)</f>
        <v>-388407.62921105232</v>
      </c>
      <c r="N579" s="115"/>
      <c r="O579" s="287">
        <f>IF(M579=0,0,M579/K579)</f>
        <v>0.98408668120477116</v>
      </c>
      <c r="P579" s="148"/>
      <c r="Q579" s="148"/>
      <c r="R579" s="148"/>
      <c r="T579" s="25"/>
      <c r="U579" s="25"/>
    </row>
    <row r="580" spans="1:28" x14ac:dyDescent="0.3">
      <c r="A580" s="87">
        <f>A579+1</f>
        <v>26</v>
      </c>
      <c r="O580" s="281"/>
      <c r="P580" s="148"/>
      <c r="Q580" s="148"/>
      <c r="R580" s="148"/>
    </row>
    <row r="581" spans="1:28" x14ac:dyDescent="0.3">
      <c r="A581" s="87">
        <f t="shared" si="47"/>
        <v>27</v>
      </c>
      <c r="B581" s="269" t="s">
        <v>91</v>
      </c>
      <c r="D581" s="30" t="s">
        <v>92</v>
      </c>
      <c r="K581" s="131">
        <f>+K515+K531+K579</f>
        <v>-2405634.6672741165</v>
      </c>
      <c r="L581" s="120"/>
      <c r="M581" s="131">
        <f>+M515+M531+M579</f>
        <v>-2334097.4619346145</v>
      </c>
      <c r="N581" s="120"/>
      <c r="O581" s="287">
        <f>IF(M581=0,0,M581/K581)</f>
        <v>0.97026264781070737</v>
      </c>
      <c r="P581" s="148"/>
      <c r="Q581" s="148"/>
      <c r="R581" s="148"/>
      <c r="T581" s="25"/>
      <c r="U581" s="25"/>
    </row>
    <row r="582" spans="1:28" x14ac:dyDescent="0.3">
      <c r="A582" s="87">
        <f>A581+1</f>
        <v>28</v>
      </c>
      <c r="O582" s="281"/>
      <c r="P582" s="148"/>
      <c r="Q582" s="148"/>
      <c r="R582" s="148"/>
    </row>
    <row r="583" spans="1:28" x14ac:dyDescent="0.3">
      <c r="A583" s="87">
        <f t="shared" si="47"/>
        <v>29</v>
      </c>
      <c r="B583" s="266" t="s">
        <v>93</v>
      </c>
      <c r="D583" s="30" t="s">
        <v>94</v>
      </c>
      <c r="K583" s="131">
        <f>+K478+K581</f>
        <v>770970.70061905589</v>
      </c>
      <c r="L583" s="120"/>
      <c r="M583" s="131">
        <f>+M478+M581</f>
        <v>733695.94638455426</v>
      </c>
      <c r="N583" s="120"/>
      <c r="O583" s="287">
        <f>IF(M583=0,0,M583/K583)</f>
        <v>0.95165217795621593</v>
      </c>
      <c r="P583" s="148"/>
      <c r="Q583" s="148"/>
      <c r="R583" s="148"/>
      <c r="T583" s="25"/>
      <c r="U583" s="25"/>
    </row>
    <row r="584" spans="1:28" x14ac:dyDescent="0.3">
      <c r="A584" s="87">
        <f>A583+1</f>
        <v>30</v>
      </c>
      <c r="O584" s="281"/>
      <c r="P584" s="148"/>
      <c r="Q584" s="148"/>
      <c r="R584" s="148"/>
    </row>
    <row r="585" spans="1:28" ht="14.4" thickBot="1" x14ac:dyDescent="0.35">
      <c r="A585" s="87">
        <f t="shared" si="47"/>
        <v>31</v>
      </c>
      <c r="B585" s="34" t="s">
        <v>95</v>
      </c>
      <c r="D585" s="27" t="s">
        <v>26</v>
      </c>
      <c r="K585" s="270">
        <f>+K289+K330+K340+K583</f>
        <v>28237462.87245518</v>
      </c>
      <c r="L585" s="271"/>
      <c r="M585" s="270">
        <f>+M289+M330+M340+M583</f>
        <v>26013289.147927925</v>
      </c>
      <c r="N585" s="271"/>
      <c r="O585" s="290">
        <f>IF(M585=0,0,M585/K585)</f>
        <v>0.92123323067042007</v>
      </c>
      <c r="P585" s="148"/>
      <c r="Q585" s="148"/>
      <c r="R585" s="148"/>
    </row>
    <row r="586" spans="1:28" ht="14.4" thickTop="1" x14ac:dyDescent="0.3">
      <c r="A586" s="87">
        <f t="shared" si="47"/>
        <v>32</v>
      </c>
      <c r="O586" s="281"/>
      <c r="P586" s="148"/>
      <c r="Q586" s="148"/>
      <c r="R586" s="148"/>
    </row>
    <row r="587" spans="1:28" x14ac:dyDescent="0.3">
      <c r="A587" s="87">
        <f t="shared" si="47"/>
        <v>33</v>
      </c>
      <c r="B587" s="55"/>
      <c r="C587" s="47"/>
      <c r="D587" s="154"/>
      <c r="F587" s="90"/>
      <c r="G587" s="90"/>
      <c r="H587" s="90"/>
      <c r="I587" s="90"/>
      <c r="J587" s="90"/>
      <c r="K587" s="21"/>
      <c r="L587" s="40"/>
      <c r="M587" s="21"/>
      <c r="N587" s="96"/>
      <c r="O587" s="237"/>
      <c r="P587" s="148"/>
      <c r="Q587" s="148"/>
      <c r="R587" s="148"/>
    </row>
    <row r="588" spans="1:28" x14ac:dyDescent="0.3">
      <c r="A588" s="87">
        <f t="shared" si="47"/>
        <v>34</v>
      </c>
      <c r="B588" s="26"/>
      <c r="C588" s="47"/>
      <c r="D588" s="19"/>
      <c r="F588" s="90"/>
      <c r="G588" s="90"/>
      <c r="H588" s="90"/>
      <c r="I588" s="90"/>
      <c r="J588" s="90"/>
      <c r="K588" s="114"/>
      <c r="L588" s="47"/>
      <c r="M588" s="114"/>
      <c r="N588" s="148"/>
      <c r="O588" s="237"/>
      <c r="P588" s="148"/>
      <c r="Q588" s="152"/>
      <c r="R588" s="152"/>
    </row>
    <row r="589" spans="1:28" s="56" customFormat="1" x14ac:dyDescent="0.3">
      <c r="A589" s="272"/>
      <c r="B589" s="120" t="s">
        <v>175</v>
      </c>
      <c r="C589" s="120"/>
      <c r="D589" s="120"/>
      <c r="E589" s="120"/>
      <c r="F589" s="153"/>
      <c r="G589" s="153"/>
      <c r="H589" s="153"/>
      <c r="I589" s="153"/>
      <c r="J589" s="153"/>
      <c r="K589" s="120"/>
      <c r="L589" s="120"/>
      <c r="M589" s="120"/>
      <c r="N589" s="120"/>
      <c r="O589" s="273"/>
      <c r="P589" s="120"/>
      <c r="Q589" s="246" t="s">
        <v>176</v>
      </c>
      <c r="R589" s="120"/>
      <c r="S589" s="25"/>
      <c r="V589" s="25"/>
      <c r="W589" s="25"/>
      <c r="X589" s="25"/>
      <c r="Y589" s="25"/>
      <c r="Z589" s="25"/>
      <c r="AA589" s="25"/>
      <c r="AB589" s="25"/>
    </row>
  </sheetData>
  <mergeCells count="24">
    <mergeCell ref="K543:O544"/>
    <mergeCell ref="K296:N296"/>
    <mergeCell ref="K298:O299"/>
    <mergeCell ref="K345:N345"/>
    <mergeCell ref="K347:O348"/>
    <mergeCell ref="K394:N394"/>
    <mergeCell ref="K396:O397"/>
    <mergeCell ref="K443:N443"/>
    <mergeCell ref="K445:O446"/>
    <mergeCell ref="K492:N492"/>
    <mergeCell ref="K494:O495"/>
    <mergeCell ref="K541:N541"/>
    <mergeCell ref="K249:O250"/>
    <mergeCell ref="K1:N1"/>
    <mergeCell ref="K3:O4"/>
    <mergeCell ref="K50:N50"/>
    <mergeCell ref="K52:O53"/>
    <mergeCell ref="K99:N99"/>
    <mergeCell ref="K101:O102"/>
    <mergeCell ref="K148:N148"/>
    <mergeCell ref="K150:O151"/>
    <mergeCell ref="K198:N198"/>
    <mergeCell ref="K200:O201"/>
    <mergeCell ref="K247:N247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rowBreaks count="11" manualBreakCount="11">
    <brk id="49" max="16383" man="1"/>
    <brk id="98" max="16383" man="1"/>
    <brk id="147" max="16383" man="1"/>
    <brk id="197" max="16383" man="1"/>
    <brk id="246" max="16383" man="1"/>
    <brk id="295" max="16383" man="1"/>
    <brk id="344" max="16383" man="1"/>
    <brk id="393" max="16383" man="1"/>
    <brk id="442" max="16383" man="1"/>
    <brk id="491" max="16383" man="1"/>
    <brk id="54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980F-7502-46E3-A6C2-568A2C9367CC}">
  <dimension ref="A1:AB589"/>
  <sheetViews>
    <sheetView tabSelected="1" workbookViewId="0">
      <selection activeCell="E16" sqref="E16"/>
    </sheetView>
  </sheetViews>
  <sheetFormatPr defaultColWidth="8.33203125" defaultRowHeight="13.8" outlineLevelCol="1" x14ac:dyDescent="0.3"/>
  <cols>
    <col min="1" max="1" width="3.6640625" style="25" customWidth="1"/>
    <col min="2" max="2" width="29.6640625" style="25" customWidth="1"/>
    <col min="3" max="3" width="15.5546875" style="25" customWidth="1"/>
    <col min="4" max="4" width="18.33203125" style="25" hidden="1" customWidth="1" outlineLevel="1"/>
    <col min="5" max="8" width="11.88671875" style="25" hidden="1" customWidth="1" outlineLevel="1"/>
    <col min="9" max="10" width="7.109375" style="25" hidden="1" customWidth="1" outlineLevel="1"/>
    <col min="11" max="11" width="16.33203125" style="25" customWidth="1" collapsed="1"/>
    <col min="12" max="12" width="7.88671875" style="25" customWidth="1"/>
    <col min="13" max="13" width="16.33203125" style="25" customWidth="1"/>
    <col min="14" max="14" width="9.6640625" style="25" customWidth="1"/>
    <col min="15" max="15" width="16.5546875" style="239" customWidth="1"/>
    <col min="16" max="16" width="9.6640625" style="25" customWidth="1"/>
    <col min="17" max="17" width="22.6640625" style="25" customWidth="1"/>
    <col min="18" max="18" width="11.88671875" style="25" customWidth="1"/>
    <col min="19" max="19" width="8.33203125" style="25"/>
    <col min="20" max="20" width="14.6640625" style="56" customWidth="1"/>
    <col min="21" max="21" width="17.33203125" style="56" bestFit="1" customWidth="1"/>
    <col min="22" max="22" width="9.6640625" style="25" bestFit="1" customWidth="1"/>
    <col min="23" max="23" width="12.5546875" style="25" bestFit="1" customWidth="1"/>
    <col min="24" max="16384" width="8.33203125" style="25"/>
  </cols>
  <sheetData>
    <row r="1" spans="1:28" ht="12.75" customHeight="1" x14ac:dyDescent="0.3">
      <c r="A1" s="63" t="s">
        <v>102</v>
      </c>
      <c r="B1" s="64"/>
      <c r="C1" s="63"/>
      <c r="K1" s="418" t="s">
        <v>103</v>
      </c>
      <c r="L1" s="418"/>
      <c r="M1" s="418"/>
      <c r="N1" s="418"/>
      <c r="O1" s="228"/>
      <c r="P1" s="63"/>
      <c r="Q1" s="63"/>
      <c r="R1" s="65" t="str">
        <f>+'Page Numbers'!D13</f>
        <v>Page 13 of 48</v>
      </c>
      <c r="S1" s="65"/>
    </row>
    <row r="2" spans="1:28" ht="12.75" customHeight="1" x14ac:dyDescent="0.3">
      <c r="A2" s="66"/>
      <c r="B2" s="66"/>
      <c r="C2" s="66"/>
      <c r="D2" s="14"/>
      <c r="E2" s="15"/>
      <c r="F2" s="15"/>
      <c r="G2" s="15"/>
      <c r="H2" s="15"/>
      <c r="I2" s="15"/>
      <c r="J2" s="15"/>
      <c r="K2" s="66"/>
      <c r="L2" s="67"/>
      <c r="M2" s="67"/>
      <c r="N2" s="67"/>
      <c r="O2" s="229"/>
      <c r="P2" s="67"/>
      <c r="Q2" s="67"/>
      <c r="R2" s="67"/>
    </row>
    <row r="3" spans="1:28" ht="12.75" customHeight="1" x14ac:dyDescent="0.3">
      <c r="A3" s="25" t="s">
        <v>104</v>
      </c>
      <c r="B3" s="68"/>
      <c r="C3" s="68" t="s">
        <v>105</v>
      </c>
      <c r="K3" s="416" t="s">
        <v>106</v>
      </c>
      <c r="L3" s="416"/>
      <c r="M3" s="416"/>
      <c r="N3" s="416"/>
      <c r="O3" s="416"/>
      <c r="P3" s="63"/>
      <c r="Q3" s="69" t="s">
        <v>107</v>
      </c>
      <c r="R3" s="70"/>
    </row>
    <row r="4" spans="1:28" x14ac:dyDescent="0.3">
      <c r="B4" s="71"/>
      <c r="C4" s="46"/>
      <c r="K4" s="417"/>
      <c r="L4" s="417"/>
      <c r="M4" s="417"/>
      <c r="N4" s="417"/>
      <c r="O4" s="417"/>
      <c r="P4" s="223" t="s">
        <v>110</v>
      </c>
      <c r="Q4" s="69" t="str">
        <f>+Inputs!C9</f>
        <v>Projected Test Year 3 Ended</v>
      </c>
      <c r="R4" s="73">
        <f>+Inputs!F9</f>
        <v>46752</v>
      </c>
    </row>
    <row r="5" spans="1:28" x14ac:dyDescent="0.3">
      <c r="A5" s="25" t="s">
        <v>109</v>
      </c>
      <c r="B5" s="71"/>
      <c r="C5" s="46"/>
      <c r="K5" s="70"/>
      <c r="L5" s="70"/>
      <c r="M5" s="70"/>
      <c r="N5" s="70"/>
      <c r="O5" s="230"/>
      <c r="P5" s="223" t="s">
        <v>108</v>
      </c>
      <c r="Q5" s="69" t="str">
        <f>+Inputs!C10</f>
        <v>Projected Test Year 2 Ended</v>
      </c>
      <c r="R5" s="73">
        <f>+Inputs!F10</f>
        <v>46387</v>
      </c>
    </row>
    <row r="6" spans="1:28" ht="12.75" customHeight="1" x14ac:dyDescent="0.3">
      <c r="B6" s="74"/>
      <c r="C6" s="46"/>
      <c r="K6" s="70"/>
      <c r="L6" s="70"/>
      <c r="M6" s="70"/>
      <c r="N6" s="70"/>
      <c r="O6" s="230"/>
      <c r="P6" s="223" t="s">
        <v>110</v>
      </c>
      <c r="Q6" s="69" t="str">
        <f>+Inputs!C11</f>
        <v>Projected Test Year 1 Ended</v>
      </c>
      <c r="R6" s="73">
        <f>+Inputs!F11</f>
        <v>46022</v>
      </c>
    </row>
    <row r="7" spans="1:28" x14ac:dyDescent="0.3">
      <c r="A7" s="75" t="str">
        <f>Inputs!C3</f>
        <v>DOCKET NO.: 20240025-EI</v>
      </c>
      <c r="C7" s="46"/>
      <c r="K7" s="46"/>
      <c r="L7" s="46"/>
      <c r="M7" s="46"/>
      <c r="N7" s="46"/>
      <c r="O7" s="231"/>
      <c r="P7" s="223" t="s">
        <v>110</v>
      </c>
      <c r="Q7" s="69" t="str">
        <f>+Inputs!C12</f>
        <v>Prior Year Ended</v>
      </c>
      <c r="R7" s="73">
        <f>+Inputs!F12</f>
        <v>45657</v>
      </c>
    </row>
    <row r="8" spans="1:28" ht="12.75" customHeight="1" x14ac:dyDescent="0.3">
      <c r="K8" s="46"/>
      <c r="L8" s="46"/>
      <c r="M8" s="46"/>
      <c r="N8" s="46"/>
      <c r="O8" s="231"/>
      <c r="P8" s="223" t="s">
        <v>110</v>
      </c>
      <c r="Q8" s="69" t="str">
        <f>+Inputs!C13</f>
        <v>Historical Year Ended</v>
      </c>
      <c r="R8" s="73">
        <f>+Inputs!F13</f>
        <v>45291</v>
      </c>
    </row>
    <row r="9" spans="1:28" s="56" customFormat="1" ht="12.75" customHeight="1" x14ac:dyDescent="0.3">
      <c r="A9" s="25"/>
      <c r="B9" s="25"/>
      <c r="C9" s="25"/>
      <c r="D9" s="25"/>
      <c r="E9" s="25"/>
      <c r="F9" s="25"/>
      <c r="G9" s="25"/>
      <c r="H9" s="25"/>
      <c r="I9" s="25"/>
      <c r="J9" s="25"/>
      <c r="K9" s="76"/>
      <c r="L9" s="77"/>
      <c r="M9" s="76" t="s">
        <v>111</v>
      </c>
      <c r="N9" s="77"/>
      <c r="O9" s="232"/>
      <c r="P9" s="232"/>
      <c r="Q9" s="232"/>
      <c r="R9" s="232"/>
      <c r="S9" s="232"/>
      <c r="V9" s="25"/>
      <c r="W9" s="25"/>
      <c r="X9" s="25"/>
      <c r="Y9" s="25"/>
      <c r="Z9" s="25"/>
      <c r="AA9" s="25"/>
      <c r="AB9" s="25"/>
    </row>
    <row r="10" spans="1:28" s="56" customFormat="1" ht="12.75" customHeight="1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76"/>
      <c r="L10" s="77"/>
      <c r="M10" s="76"/>
      <c r="N10" s="77"/>
      <c r="O10" s="232"/>
      <c r="P10" s="72"/>
      <c r="Q10" s="69"/>
      <c r="R10" s="73"/>
      <c r="S10" s="25"/>
      <c r="V10" s="25"/>
      <c r="W10" s="25"/>
      <c r="X10" s="25"/>
      <c r="Y10" s="25"/>
      <c r="Z10" s="25"/>
      <c r="AA10" s="25"/>
      <c r="AB10" s="25"/>
    </row>
    <row r="11" spans="1:28" s="5" customFormat="1" x14ac:dyDescent="0.3">
      <c r="A11" s="78"/>
      <c r="B11" s="78"/>
      <c r="C11" s="78"/>
      <c r="D11" s="14"/>
      <c r="E11" s="15"/>
      <c r="F11" s="15"/>
      <c r="G11" s="15"/>
      <c r="H11" s="15"/>
      <c r="I11" s="15"/>
      <c r="J11" s="15"/>
      <c r="K11" s="79"/>
      <c r="L11" s="79"/>
      <c r="M11" s="79"/>
      <c r="N11" s="79"/>
      <c r="O11" s="233"/>
      <c r="P11" s="80"/>
      <c r="Q11" s="81" t="str">
        <f>Inputs!C5</f>
        <v>Witness:  Olivier</v>
      </c>
      <c r="R11" s="80"/>
    </row>
    <row r="12" spans="1:28" s="5" customFormat="1" ht="14.4" x14ac:dyDescent="0.3">
      <c r="A12" s="1"/>
      <c r="B12" s="82">
        <v>-1</v>
      </c>
      <c r="C12" s="82"/>
      <c r="D12" s="84" t="str">
        <f>+Inputs!G10</f>
        <v>Year 2026</v>
      </c>
      <c r="E12" s="82"/>
      <c r="F12" s="82"/>
      <c r="G12" s="82"/>
      <c r="H12" s="82"/>
      <c r="I12" s="82"/>
      <c r="J12" s="82"/>
      <c r="K12" s="82">
        <f>+B12-1</f>
        <v>-2</v>
      </c>
      <c r="L12" s="82"/>
      <c r="M12" s="82">
        <f>+K12-1</f>
        <v>-3</v>
      </c>
      <c r="N12" s="82"/>
      <c r="O12" s="82">
        <f>+M12-1</f>
        <v>-4</v>
      </c>
      <c r="P12" s="83"/>
      <c r="Q12" s="83"/>
      <c r="R12" s="83"/>
    </row>
    <row r="13" spans="1:28" s="5" customFormat="1" x14ac:dyDescent="0.3">
      <c r="A13" s="1" t="s">
        <v>112</v>
      </c>
      <c r="B13" s="83"/>
      <c r="C13" s="1"/>
      <c r="K13" s="1" t="s">
        <v>113</v>
      </c>
      <c r="L13" s="1"/>
      <c r="M13" s="1" t="s">
        <v>113</v>
      </c>
      <c r="N13" s="1"/>
      <c r="O13" s="234" t="s">
        <v>114</v>
      </c>
      <c r="P13" s="1"/>
      <c r="Q13" s="1"/>
      <c r="R13" s="1"/>
    </row>
    <row r="14" spans="1:28" s="5" customFormat="1" x14ac:dyDescent="0.3">
      <c r="A14" s="86" t="s">
        <v>115</v>
      </c>
      <c r="B14" s="17" t="s">
        <v>116</v>
      </c>
      <c r="C14" s="17"/>
      <c r="D14" s="14"/>
      <c r="E14" s="15"/>
      <c r="F14" s="15"/>
      <c r="G14" s="15"/>
      <c r="H14" s="15"/>
      <c r="I14" s="15"/>
      <c r="J14" s="15"/>
      <c r="K14" s="17" t="s">
        <v>117</v>
      </c>
      <c r="L14" s="17"/>
      <c r="M14" s="17" t="s">
        <v>114</v>
      </c>
      <c r="N14" s="17"/>
      <c r="O14" s="235" t="s">
        <v>118</v>
      </c>
      <c r="P14" s="17"/>
      <c r="Q14" s="17"/>
      <c r="R14" s="17"/>
    </row>
    <row r="15" spans="1:28" s="5" customFormat="1" x14ac:dyDescent="0.3">
      <c r="A15" s="87">
        <v>1</v>
      </c>
      <c r="B15" s="88" t="s">
        <v>119</v>
      </c>
      <c r="C15" s="89"/>
      <c r="D15" s="90"/>
      <c r="E15" s="90"/>
      <c r="F15" s="90"/>
      <c r="G15" s="90"/>
      <c r="H15" s="90"/>
      <c r="I15" s="90"/>
      <c r="J15" s="90"/>
      <c r="K15" s="89"/>
      <c r="L15" s="91"/>
      <c r="M15" s="91"/>
      <c r="N15" s="91"/>
      <c r="O15" s="236"/>
      <c r="P15" s="91"/>
      <c r="Q15" s="91"/>
      <c r="R15" s="91"/>
    </row>
    <row r="16" spans="1:28" s="5" customFormat="1" x14ac:dyDescent="0.3">
      <c r="A16" s="87">
        <f>A15+1</f>
        <v>2</v>
      </c>
      <c r="B16" s="34" t="s">
        <v>120</v>
      </c>
      <c r="C16" s="49"/>
      <c r="F16" s="90"/>
      <c r="G16" s="90"/>
      <c r="H16" s="90"/>
      <c r="I16" s="90"/>
      <c r="J16" s="90"/>
      <c r="K16" s="49"/>
      <c r="L16" s="92"/>
      <c r="M16" s="92"/>
      <c r="N16" s="91"/>
      <c r="O16" s="236"/>
      <c r="P16" s="91"/>
      <c r="Q16" s="93"/>
      <c r="R16" s="94"/>
    </row>
    <row r="17" spans="1:18" s="5" customFormat="1" x14ac:dyDescent="0.3">
      <c r="A17" s="87">
        <f t="shared" ref="A17:A48" si="0">A16+1</f>
        <v>3</v>
      </c>
      <c r="B17" s="95" t="s">
        <v>121</v>
      </c>
      <c r="D17" s="5" t="s">
        <v>122</v>
      </c>
      <c r="F17" s="90"/>
      <c r="G17" s="90"/>
      <c r="H17" s="90"/>
      <c r="I17" s="90"/>
      <c r="J17" s="90"/>
      <c r="K17" s="21">
        <f>VLOOKUP($D17,'REG FL  EPIS - 2 System Per Boo'!$A:$AN,MATCH($D$12,'REG FL  EPIS - 2 System Per Boo'!$2:$2,0),FALSE)/1000-K18</f>
        <v>7024784.1521470379</v>
      </c>
      <c r="L17" s="40"/>
      <c r="M17" s="21">
        <f>VLOOKUP($D17,'REG FL  EPIS - 9 Retail Per Boo'!$A:$AN,MATCH($D$12,'REG FL  EPIS - 9 Retail Per Boo'!$2:$2,0),FALSE)/1000-M18</f>
        <v>7024769.9826675747</v>
      </c>
      <c r="N17" s="96"/>
      <c r="O17" s="279">
        <f t="shared" ref="O17:O25" si="1">IF(M17=0,0,M17/K17)</f>
        <v>0.99999798293027142</v>
      </c>
      <c r="P17" s="97"/>
      <c r="Q17" s="98"/>
      <c r="R17" s="94"/>
    </row>
    <row r="18" spans="1:18" s="5" customFormat="1" x14ac:dyDescent="0.3">
      <c r="A18" s="87">
        <f t="shared" si="0"/>
        <v>4</v>
      </c>
      <c r="B18" s="95" t="s">
        <v>123</v>
      </c>
      <c r="D18" s="30" t="s">
        <v>124</v>
      </c>
      <c r="E18" s="99"/>
      <c r="F18" s="99"/>
      <c r="G18" s="99"/>
      <c r="H18" s="99"/>
      <c r="I18" s="99"/>
      <c r="J18" s="99"/>
      <c r="K18" s="21">
        <f>-VLOOKUP($D18,'REG FL  EPIS - 2 System Per Boo'!$A:$AN,MATCH($D$12,'REG FL  EPIS - 2 System Per Boo'!$2:$2,0),FALSE)/1000</f>
        <v>39970.387978461498</v>
      </c>
      <c r="L18" s="40"/>
      <c r="M18" s="21">
        <f>-VLOOKUP($D18,'REG FL  EPIS - 9 Retail Per Boo'!$A:$AN,MATCH($D$12,'REG FL  EPIS - 9 Retail Per Boo'!$2:$2,0),FALSE)/1000</f>
        <v>39970.3080376855</v>
      </c>
      <c r="N18" s="96"/>
      <c r="O18" s="279">
        <f t="shared" si="1"/>
        <v>0.99999799999999894</v>
      </c>
      <c r="P18" s="97"/>
      <c r="Q18" s="98"/>
      <c r="R18" s="94"/>
    </row>
    <row r="19" spans="1:18" s="5" customFormat="1" x14ac:dyDescent="0.3">
      <c r="A19" s="87">
        <f t="shared" si="0"/>
        <v>5</v>
      </c>
      <c r="B19" s="95" t="s">
        <v>125</v>
      </c>
      <c r="D19" s="5" t="s">
        <v>126</v>
      </c>
      <c r="E19" s="99"/>
      <c r="F19" s="99"/>
      <c r="G19" s="99"/>
      <c r="H19" s="99"/>
      <c r="I19" s="99"/>
      <c r="J19" s="99"/>
      <c r="K19" s="21">
        <f>VLOOKUP($D19,'REG FL  EPIS - 2 System Per Boo'!$A:$AN,MATCH($D$12,'REG FL  EPIS - 2 System Per Boo'!$2:$2,0),FALSE)/1000-K20-K21</f>
        <v>634450.68338748207</v>
      </c>
      <c r="L19" s="40"/>
      <c r="M19" s="21">
        <f>VLOOKUP($D19,'REG FL  EPIS - 9 Retail Per Boo'!$A:$AN,MATCH($D$12,'REG FL  EPIS - 9 Retail Per Boo'!$2:$2,0),FALSE)/1000-M20-M21</f>
        <v>604249.56195687107</v>
      </c>
      <c r="N19" s="96"/>
      <c r="O19" s="279">
        <f t="shared" si="1"/>
        <v>0.95239799999999986</v>
      </c>
      <c r="P19" s="100"/>
      <c r="Q19" s="98"/>
      <c r="R19" s="94"/>
    </row>
    <row r="20" spans="1:18" s="5" customFormat="1" x14ac:dyDescent="0.3">
      <c r="A20" s="87">
        <f>A19+1</f>
        <v>6</v>
      </c>
      <c r="B20" s="95" t="s">
        <v>127</v>
      </c>
      <c r="D20" s="99" t="s">
        <v>128</v>
      </c>
      <c r="E20" s="99"/>
      <c r="F20" s="99"/>
      <c r="G20" s="99"/>
      <c r="H20" s="99"/>
      <c r="I20" s="99"/>
      <c r="J20" s="99"/>
      <c r="K20" s="21">
        <f>VLOOKUP($D20,'REG FL  EPIS - 2 System Per Boo'!$A:$AN,MATCH($D$12,'REG FL  EPIS - 2 System Per Boo'!$2:$2,0),FALSE)/1000</f>
        <v>0</v>
      </c>
      <c r="L20" s="40"/>
      <c r="M20" s="21">
        <f>VLOOKUP($D20,'REG FL  EPIS - 9 Retail Per Boo'!$A:$AN,MATCH($D$12,'REG FL  EPIS - 9 Retail Per Boo'!$2:$2,0),FALSE)/1000</f>
        <v>0</v>
      </c>
      <c r="N20" s="96"/>
      <c r="O20" s="279">
        <f t="shared" si="1"/>
        <v>0</v>
      </c>
      <c r="P20" s="100"/>
      <c r="Q20" s="98"/>
      <c r="R20" s="94"/>
    </row>
    <row r="21" spans="1:18" s="5" customFormat="1" x14ac:dyDescent="0.3">
      <c r="A21" s="87">
        <f t="shared" si="0"/>
        <v>7</v>
      </c>
      <c r="B21" s="95" t="s">
        <v>129</v>
      </c>
      <c r="D21" s="99" t="s">
        <v>130</v>
      </c>
      <c r="E21" s="99" t="s">
        <v>131</v>
      </c>
      <c r="F21" s="99" t="s">
        <v>132</v>
      </c>
      <c r="G21" s="99"/>
      <c r="H21" s="99"/>
      <c r="I21" s="99"/>
      <c r="J21" s="99"/>
      <c r="K21" s="21">
        <f>VLOOKUP($D21,'REG FL  EPIS - 2 System Per Boo'!$A:$AN,MATCH($D$12,'REG FL  EPIS - 2 System Per Boo'!$2:$2,0),FALSE)/1000+VLOOKUP($E21,'REG FL  EPIS - 2 System Per Boo'!$A:$AN,MATCH($D$12,'REG FL  EPIS - 2 System Per Boo'!$2:$2,0),FALSE)/1000+VLOOKUP($F21,'REG FL  EPIS - 2 System Per Boo'!$A:$AN,MATCH($D$12,'REG FL  EPIS - 2 System Per Boo'!$2:$2,0),FALSE)/1000</f>
        <v>0</v>
      </c>
      <c r="L21" s="40"/>
      <c r="M21" s="21">
        <f>VLOOKUP($D21,'REG FL  EPIS - 9 Retail Per Boo'!$A:$AN,MATCH($D$12,'REG FL  EPIS - 9 Retail Per Boo'!$2:$2,0),FALSE)/1000+VLOOKUP($E21,'REG FL  EPIS - 9 Retail Per Boo'!$A:$AN,MATCH($D$12,'REG FL  EPIS - 9 Retail Per Boo'!$2:$2,0),FALSE)/1000+VLOOKUP($F21,'REG FL  EPIS - 9 Retail Per Boo'!$A:$AN,MATCH($D$12,'REG FL  EPIS - 9 Retail Per Boo'!$2:$2,0),FALSE)/1000</f>
        <v>0</v>
      </c>
      <c r="N21" s="96"/>
      <c r="O21" s="279">
        <f t="shared" si="1"/>
        <v>0</v>
      </c>
      <c r="P21" s="100"/>
      <c r="Q21" s="98"/>
      <c r="R21" s="94"/>
    </row>
    <row r="22" spans="1:18" s="5" customFormat="1" x14ac:dyDescent="0.3">
      <c r="A22" s="87">
        <f t="shared" si="0"/>
        <v>8</v>
      </c>
      <c r="B22" s="95" t="s">
        <v>133</v>
      </c>
      <c r="D22" s="5" t="s">
        <v>134</v>
      </c>
      <c r="F22" s="90"/>
      <c r="G22" s="90"/>
      <c r="H22" s="90"/>
      <c r="I22" s="90"/>
      <c r="J22" s="90"/>
      <c r="K22" s="21">
        <f>VLOOKUP($D22,'REG FL  EPIS - 2 System Per Boo'!$A:$AN,MATCH($D$12,'REG FL  EPIS - 2 System Per Boo'!$2:$2,0),FALSE)/1000</f>
        <v>656599.20324677799</v>
      </c>
      <c r="L22" s="40"/>
      <c r="M22" s="21">
        <f>VLOOKUP($D22,'REG FL  EPIS - 9 Retail Per Boo'!$A:$AN,MATCH($D$12,'REG FL  EPIS - 9 Retail Per Boo'!$2:$2,0),FALSE)/1000</f>
        <v>641136.94860951998</v>
      </c>
      <c r="N22" s="96"/>
      <c r="O22" s="279">
        <f t="shared" si="1"/>
        <v>0.97645100000000051</v>
      </c>
      <c r="P22" s="100"/>
      <c r="Q22" s="98"/>
      <c r="R22" s="94"/>
    </row>
    <row r="23" spans="1:18" s="5" customFormat="1" x14ac:dyDescent="0.3">
      <c r="A23" s="87">
        <f t="shared" si="0"/>
        <v>9</v>
      </c>
      <c r="B23" s="95" t="s">
        <v>135</v>
      </c>
      <c r="D23" s="5" t="s">
        <v>136</v>
      </c>
      <c r="F23" s="90"/>
      <c r="G23" s="90"/>
      <c r="H23" s="90"/>
      <c r="I23" s="90"/>
      <c r="J23" s="90"/>
      <c r="K23" s="21">
        <f>VLOOKUP($D23,'REG FL  EPIS - 2 System Per Boo'!$A:$AN,MATCH($D$12,'REG FL  EPIS - 2 System Per Boo'!$2:$2,0),FALSE)/1000-K24</f>
        <v>3001418.2751335101</v>
      </c>
      <c r="L23" s="40"/>
      <c r="M23" s="21">
        <f>VLOOKUP($D23,'REG FL  EPIS - 9 Retail Per Boo'!$A:$AN,MATCH($D$12,'REG FL  EPIS - 9 Retail Per Boo'!$2:$2,0),FALSE)/1000-M24</f>
        <v>3001416.3120202697</v>
      </c>
      <c r="N23" s="96"/>
      <c r="O23" s="279">
        <f t="shared" si="1"/>
        <v>0.99999934593813311</v>
      </c>
      <c r="P23" s="101"/>
      <c r="Q23" s="98"/>
      <c r="R23" s="94"/>
    </row>
    <row r="24" spans="1:18" s="5" customFormat="1" x14ac:dyDescent="0.3">
      <c r="A24" s="87">
        <f t="shared" si="0"/>
        <v>10</v>
      </c>
      <c r="B24" s="95" t="s">
        <v>137</v>
      </c>
      <c r="D24" s="102" t="s">
        <v>138</v>
      </c>
      <c r="F24" s="90"/>
      <c r="G24" s="90"/>
      <c r="H24" s="90"/>
      <c r="I24" s="90"/>
      <c r="J24" s="90"/>
      <c r="K24" s="21"/>
      <c r="L24" s="40"/>
      <c r="M24" s="21"/>
      <c r="N24" s="96"/>
      <c r="O24" s="280">
        <f t="shared" si="1"/>
        <v>0</v>
      </c>
      <c r="P24" s="101"/>
      <c r="Q24" s="98"/>
      <c r="R24" s="94"/>
    </row>
    <row r="25" spans="1:18" s="5" customFormat="1" x14ac:dyDescent="0.3">
      <c r="A25" s="87">
        <f t="shared" si="0"/>
        <v>11</v>
      </c>
      <c r="B25" s="224" t="s">
        <v>139</v>
      </c>
      <c r="D25" s="5" t="s">
        <v>32</v>
      </c>
      <c r="F25" s="90"/>
      <c r="G25" s="90"/>
      <c r="H25" s="90"/>
      <c r="I25" s="90"/>
      <c r="J25" s="90"/>
      <c r="K25" s="104">
        <f>SUM(K17:K24)</f>
        <v>11357222.70189327</v>
      </c>
      <c r="L25" s="105"/>
      <c r="M25" s="104">
        <f>SUM(M17:M24)</f>
        <v>11311543.113291921</v>
      </c>
      <c r="N25" s="106"/>
      <c r="O25" s="279">
        <f t="shared" si="1"/>
        <v>0.99597792613560931</v>
      </c>
      <c r="P25" s="23"/>
      <c r="Q25" s="23"/>
      <c r="R25" s="91"/>
    </row>
    <row r="26" spans="1:18" s="5" customFormat="1" x14ac:dyDescent="0.3">
      <c r="A26" s="87">
        <f>A25+1</f>
        <v>12</v>
      </c>
      <c r="B26" s="103"/>
      <c r="F26" s="90"/>
      <c r="G26" s="90"/>
      <c r="H26" s="90"/>
      <c r="I26" s="90"/>
      <c r="J26" s="90"/>
      <c r="K26" s="107"/>
      <c r="L26" s="40"/>
      <c r="M26" s="107"/>
      <c r="N26" s="23"/>
      <c r="O26" s="279"/>
      <c r="P26" s="23"/>
      <c r="Q26" s="23"/>
      <c r="R26" s="91"/>
    </row>
    <row r="27" spans="1:18" s="5" customFormat="1" x14ac:dyDescent="0.3">
      <c r="A27" s="87">
        <f t="shared" si="0"/>
        <v>13</v>
      </c>
      <c r="B27" s="34" t="s">
        <v>140</v>
      </c>
      <c r="C27" s="46"/>
      <c r="F27" s="90"/>
      <c r="G27" s="90"/>
      <c r="H27" s="90"/>
      <c r="I27" s="90"/>
      <c r="J27" s="90"/>
      <c r="K27" s="108"/>
      <c r="L27" s="46"/>
      <c r="M27" s="108"/>
      <c r="N27" s="46"/>
      <c r="O27" s="277"/>
      <c r="P27" s="46"/>
      <c r="Q27" s="46"/>
      <c r="R27" s="91"/>
    </row>
    <row r="28" spans="1:18" ht="13.95" customHeight="1" x14ac:dyDescent="0.3">
      <c r="A28" s="87">
        <f t="shared" si="0"/>
        <v>14</v>
      </c>
      <c r="B28" s="95" t="s">
        <v>141</v>
      </c>
      <c r="C28" s="23"/>
      <c r="D28" s="24" t="s">
        <v>142</v>
      </c>
      <c r="F28" s="90"/>
      <c r="G28" s="90"/>
      <c r="H28" s="90"/>
      <c r="I28" s="90"/>
      <c r="J28" s="90"/>
      <c r="K28" s="21">
        <f>VLOOKUP($D28,'REG FL  EPIS - 2 System Per Boo'!$A:$AN,MATCH($D$12,'REG FL  EPIS - 2 System Per Boo'!$2:$2,0),FALSE)/1000</f>
        <v>239889.548406288</v>
      </c>
      <c r="L28" s="40"/>
      <c r="M28" s="21">
        <f>VLOOKUP($D28,'REG FL  EPIS - 9 Retail Per Boo'!$A:$AN,MATCH($D$12,'REG FL  EPIS - 9 Retail Per Boo'!$2:$2,0),FALSE)/1000</f>
        <v>168341.77092546801</v>
      </c>
      <c r="N28" s="96"/>
      <c r="O28" s="279">
        <f t="shared" ref="O28:O44" si="2">IF(M28=0,0,M28/K28)</f>
        <v>0.70174700000000256</v>
      </c>
      <c r="P28" s="109"/>
      <c r="Q28" s="98"/>
      <c r="R28" s="91"/>
    </row>
    <row r="29" spans="1:18" ht="13.95" customHeight="1" x14ac:dyDescent="0.3">
      <c r="A29" s="87">
        <f t="shared" si="0"/>
        <v>15</v>
      </c>
      <c r="B29" s="95" t="s">
        <v>143</v>
      </c>
      <c r="C29" s="23"/>
      <c r="D29" s="24" t="s">
        <v>144</v>
      </c>
      <c r="F29" s="90"/>
      <c r="G29" s="90"/>
      <c r="H29" s="90"/>
      <c r="I29" s="90"/>
      <c r="J29" s="90"/>
      <c r="K29" s="21">
        <f>VLOOKUP($D29,'REG FL  EPIS - 2 System Per Boo'!$A:$AN,MATCH($D$12,'REG FL  EPIS - 2 System Per Boo'!$2:$2,0),FALSE)/1000</f>
        <v>0</v>
      </c>
      <c r="L29" s="40"/>
      <c r="M29" s="21">
        <f>VLOOKUP($D29,'REG FL  EPIS - 9 Retail Per Boo'!$A:$AN,MATCH($D$12,'REG FL  EPIS - 9 Retail Per Boo'!$2:$2,0),FALSE)/1000</f>
        <v>0</v>
      </c>
      <c r="N29" s="96"/>
      <c r="O29" s="279">
        <f t="shared" si="2"/>
        <v>0</v>
      </c>
      <c r="P29" s="109"/>
      <c r="Q29" s="98"/>
      <c r="R29" s="91"/>
    </row>
    <row r="30" spans="1:18" ht="13.95" customHeight="1" x14ac:dyDescent="0.3">
      <c r="A30" s="87">
        <f t="shared" si="0"/>
        <v>16</v>
      </c>
      <c r="B30" s="95" t="s">
        <v>145</v>
      </c>
      <c r="C30" s="23"/>
      <c r="D30" s="24" t="s">
        <v>146</v>
      </c>
      <c r="F30" s="90"/>
      <c r="G30" s="90"/>
      <c r="H30" s="90"/>
      <c r="I30" s="90"/>
      <c r="J30" s="90"/>
      <c r="K30" s="21">
        <f>VLOOKUP($D30,'REG FL  EPIS - 2 System Per Boo'!$A:$AN,MATCH($D$12,'REG FL  EPIS - 2 System Per Boo'!$2:$2,0),FALSE)/1000</f>
        <v>103433.23</v>
      </c>
      <c r="L30" s="40"/>
      <c r="M30" s="21">
        <f>VLOOKUP($D30,'REG FL  EPIS - 9 Retail Per Boo'!$A:$AN,MATCH($D$12,'REG FL  EPIS - 9 Retail Per Boo'!$2:$2,0),FALSE)/1000</f>
        <v>72583.958852809999</v>
      </c>
      <c r="N30" s="96"/>
      <c r="O30" s="279">
        <f t="shared" si="2"/>
        <v>0.70174700000000001</v>
      </c>
      <c r="P30" s="100"/>
      <c r="Q30" s="98"/>
      <c r="R30" s="91"/>
    </row>
    <row r="31" spans="1:18" ht="13.95" customHeight="1" x14ac:dyDescent="0.3">
      <c r="A31" s="87">
        <f t="shared" si="0"/>
        <v>17</v>
      </c>
      <c r="B31" s="95" t="s">
        <v>147</v>
      </c>
      <c r="C31" s="23"/>
      <c r="D31" s="24" t="s">
        <v>148</v>
      </c>
      <c r="F31" s="90"/>
      <c r="G31" s="90"/>
      <c r="H31" s="90"/>
      <c r="I31" s="90"/>
      <c r="J31" s="90"/>
      <c r="K31" s="21">
        <f>VLOOKUP($D31,'REG FL  EPIS - 2 System Per Boo'!$A:$AN,MATCH($D$12,'REG FL  EPIS - 2 System Per Boo'!$2:$2,0),FALSE)/1000</f>
        <v>84165.401849999995</v>
      </c>
      <c r="L31" s="40"/>
      <c r="M31" s="21">
        <f>VLOOKUP($D31,'REG FL  EPIS - 9 Retail Per Boo'!$A:$AN,MATCH($D$12,'REG FL  EPIS - 9 Retail Per Boo'!$2:$2,0),FALSE)/1000</f>
        <v>84165.233519196307</v>
      </c>
      <c r="N31" s="96"/>
      <c r="O31" s="279">
        <f t="shared" si="2"/>
        <v>0.99999800000000016</v>
      </c>
      <c r="P31" s="109"/>
      <c r="Q31" s="98"/>
      <c r="R31" s="91"/>
    </row>
    <row r="32" spans="1:18" ht="13.95" customHeight="1" x14ac:dyDescent="0.3">
      <c r="A32" s="87">
        <f t="shared" si="0"/>
        <v>18</v>
      </c>
      <c r="B32" s="95" t="s">
        <v>149</v>
      </c>
      <c r="C32" s="23"/>
      <c r="D32" s="24" t="s">
        <v>150</v>
      </c>
      <c r="F32" s="90"/>
      <c r="G32" s="90"/>
      <c r="H32" s="90"/>
      <c r="I32" s="90"/>
      <c r="J32" s="90"/>
      <c r="K32" s="21">
        <f>VLOOKUP($D32,'REG FL  EPIS - 2 System Per Boo'!$A:$AN,MATCH($D$12,'REG FL  EPIS - 2 System Per Boo'!$2:$2,0),FALSE)/1000</f>
        <v>5199.3092499999893</v>
      </c>
      <c r="L32" s="40"/>
      <c r="M32" s="21">
        <f>VLOOKUP($D32,'REG FL  EPIS - 9 Retail Per Boo'!$A:$AN,MATCH($D$12,'REG FL  EPIS - 9 Retail Per Boo'!$2:$2,0),FALSE)/1000</f>
        <v>4951.8117310814996</v>
      </c>
      <c r="N32" s="96"/>
      <c r="O32" s="279">
        <f t="shared" si="2"/>
        <v>0.95239800000000185</v>
      </c>
      <c r="P32" s="109"/>
      <c r="Q32" s="98"/>
      <c r="R32" s="91"/>
    </row>
    <row r="33" spans="1:21" ht="13.95" customHeight="1" x14ac:dyDescent="0.3">
      <c r="A33" s="87">
        <f t="shared" si="0"/>
        <v>19</v>
      </c>
      <c r="B33" s="95" t="s">
        <v>151</v>
      </c>
      <c r="C33" s="23"/>
      <c r="D33" s="24" t="s">
        <v>152</v>
      </c>
      <c r="F33" s="90"/>
      <c r="G33" s="90"/>
      <c r="H33" s="90"/>
      <c r="I33" s="90"/>
      <c r="J33" s="90"/>
      <c r="K33" s="21">
        <f>VLOOKUP($D33,'REG FL  EPIS - 2 System Per Boo'!$A:$AN,MATCH($D$12,'REG FL  EPIS - 2 System Per Boo'!$2:$2,0),FALSE)/1000</f>
        <v>44954.482779999998</v>
      </c>
      <c r="L33" s="40"/>
      <c r="M33" s="21">
        <f>VLOOKUP($D33,'REG FL  EPIS - 9 Retail Per Boo'!$A:$AN,MATCH($D$12,'REG FL  EPIS - 9 Retail Per Boo'!$2:$2,0),FALSE)/1000</f>
        <v>43895.849665013702</v>
      </c>
      <c r="N33" s="96"/>
      <c r="O33" s="279">
        <f t="shared" si="2"/>
        <v>0.97645099999999829</v>
      </c>
      <c r="P33" s="100"/>
      <c r="Q33" s="98"/>
      <c r="R33" s="91"/>
    </row>
    <row r="34" spans="1:21" ht="13.95" customHeight="1" x14ac:dyDescent="0.3">
      <c r="A34" s="87">
        <f t="shared" si="0"/>
        <v>20</v>
      </c>
      <c r="B34" s="95" t="s">
        <v>153</v>
      </c>
      <c r="C34" s="23"/>
      <c r="D34" s="24" t="s">
        <v>154</v>
      </c>
      <c r="F34" s="90"/>
      <c r="G34" s="90"/>
      <c r="H34" s="90"/>
      <c r="I34" s="90"/>
      <c r="J34" s="90"/>
      <c r="K34" s="21">
        <f>VLOOKUP($D34,'REG FL  EPIS - 2 System Per Boo'!$A:$AN,MATCH($D$12,'REG FL  EPIS - 2 System Per Boo'!$2:$2,0),FALSE)/1000</f>
        <v>48749.991529999999</v>
      </c>
      <c r="L34" s="40"/>
      <c r="M34" s="21">
        <f>VLOOKUP($D34,'REG FL  EPIS - 9 Retail Per Boo'!$A:$AN,MATCH($D$12,'REG FL  EPIS - 9 Retail Per Boo'!$2:$2,0),FALSE)/1000</f>
        <v>48749.894030016898</v>
      </c>
      <c r="N34" s="96"/>
      <c r="O34" s="279">
        <f t="shared" si="2"/>
        <v>0.99999799999999917</v>
      </c>
      <c r="P34" s="109"/>
      <c r="Q34" s="98"/>
      <c r="R34" s="91"/>
    </row>
    <row r="35" spans="1:21" ht="13.95" customHeight="1" x14ac:dyDescent="0.3">
      <c r="A35" s="87">
        <f t="shared" si="0"/>
        <v>21</v>
      </c>
      <c r="B35" s="95" t="s">
        <v>155</v>
      </c>
      <c r="C35" s="23"/>
      <c r="D35" s="24" t="s">
        <v>156</v>
      </c>
      <c r="F35" s="90"/>
      <c r="G35" s="90"/>
      <c r="H35" s="90"/>
      <c r="I35" s="90"/>
      <c r="J35" s="90"/>
      <c r="K35" s="21">
        <f>VLOOKUP($D35,'REG FL  EPIS - 2 System Per Boo'!$A:$AN,MATCH($D$12,'REG FL  EPIS - 2 System Per Boo'!$2:$2,0),FALSE)/1000</f>
        <v>2334004.5593830799</v>
      </c>
      <c r="L35" s="40"/>
      <c r="M35" s="21">
        <f>VLOOKUP($D35,'REG FL  EPIS - 9 Retail Per Boo'!$A:$AN,MATCH($D$12,'REG FL  EPIS - 9 Retail Per Boo'!$2:$2,0),FALSE)/1000</f>
        <v>1637880.6975334</v>
      </c>
      <c r="N35" s="96"/>
      <c r="O35" s="279">
        <f t="shared" si="2"/>
        <v>0.70174700000000079</v>
      </c>
      <c r="P35" s="100"/>
      <c r="Q35" s="98"/>
      <c r="R35" s="91"/>
    </row>
    <row r="36" spans="1:21" ht="13.95" customHeight="1" x14ac:dyDescent="0.3">
      <c r="A36" s="87">
        <f t="shared" si="0"/>
        <v>22</v>
      </c>
      <c r="B36" s="95" t="s">
        <v>157</v>
      </c>
      <c r="C36" s="23"/>
      <c r="D36" s="24" t="s">
        <v>158</v>
      </c>
      <c r="F36" s="90"/>
      <c r="G36" s="90"/>
      <c r="H36" s="90"/>
      <c r="I36" s="90"/>
      <c r="J36" s="90"/>
      <c r="K36" s="21">
        <f>VLOOKUP($D36,'REG FL  EPIS - 2 System Per Boo'!$A:$AN,MATCH($D$12,'REG FL  EPIS - 2 System Per Boo'!$2:$2,0),FALSE)/1000</f>
        <v>59549.555205640005</v>
      </c>
      <c r="L36" s="40"/>
      <c r="M36" s="21">
        <f>VLOOKUP($D36,'REG FL  EPIS - 9 Retail Per Boo'!$A:$AN,MATCH($D$12,'REG FL  EPIS - 9 Retail Per Boo'!$2:$2,0),FALSE)/1000</f>
        <v>41788.7217168922</v>
      </c>
      <c r="N36" s="96"/>
      <c r="O36" s="279">
        <f t="shared" si="2"/>
        <v>0.70174699999999901</v>
      </c>
      <c r="P36" s="101"/>
      <c r="Q36" s="98"/>
      <c r="R36" s="91"/>
    </row>
    <row r="37" spans="1:21" ht="13.95" customHeight="1" x14ac:dyDescent="0.3">
      <c r="A37" s="87">
        <f t="shared" si="0"/>
        <v>23</v>
      </c>
      <c r="B37" s="95" t="s">
        <v>159</v>
      </c>
      <c r="C37" s="23"/>
      <c r="D37" s="24" t="s">
        <v>160</v>
      </c>
      <c r="F37" s="90"/>
      <c r="G37" s="90"/>
      <c r="H37" s="90"/>
      <c r="I37" s="90"/>
      <c r="J37" s="90"/>
      <c r="K37" s="21">
        <f>VLOOKUP($D37,'REG FL  EPIS - 2 System Per Boo'!$A:$AN,MATCH($D$12,'REG FL  EPIS - 2 System Per Boo'!$2:$2,0),FALSE)/1000</f>
        <v>81443.649999999994</v>
      </c>
      <c r="L37" s="40"/>
      <c r="M37" s="21">
        <f>VLOOKUP($D37,'REG FL  EPIS - 9 Retail Per Boo'!$A:$AN,MATCH($D$12,'REG FL  EPIS - 9 Retail Per Boo'!$2:$2,0),FALSE)/1000</f>
        <v>57152.837056550001</v>
      </c>
      <c r="N37" s="96"/>
      <c r="O37" s="279">
        <f t="shared" si="2"/>
        <v>0.70174700000000001</v>
      </c>
      <c r="P37" s="100"/>
      <c r="Q37" s="98"/>
      <c r="R37" s="91"/>
    </row>
    <row r="38" spans="1:21" ht="13.95" customHeight="1" x14ac:dyDescent="0.3">
      <c r="A38" s="87">
        <f t="shared" si="0"/>
        <v>24</v>
      </c>
      <c r="B38" s="95" t="s">
        <v>161</v>
      </c>
      <c r="C38" s="23"/>
      <c r="D38" s="24" t="s">
        <v>162</v>
      </c>
      <c r="F38" s="90"/>
      <c r="G38" s="90"/>
      <c r="H38" s="90"/>
      <c r="I38" s="90"/>
      <c r="J38" s="90"/>
      <c r="K38" s="21">
        <f>VLOOKUP($D38,'REG FL  EPIS - 2 System Per Boo'!$A:$AN,MATCH($D$12,'REG FL  EPIS - 2 System Per Boo'!$2:$2,0),FALSE)/1000</f>
        <v>2904402.9990199497</v>
      </c>
      <c r="L38" s="40"/>
      <c r="M38" s="21">
        <f>VLOOKUP($D38,'REG FL  EPIS - 9 Retail Per Boo'!$A:$AN,MATCH($D$12,'REG FL  EPIS - 9 Retail Per Boo'!$2:$2,0),FALSE)/1000</f>
        <v>2038156.09135325</v>
      </c>
      <c r="N38" s="96"/>
      <c r="O38" s="279">
        <f t="shared" si="2"/>
        <v>0.70174699999999912</v>
      </c>
      <c r="P38" s="109"/>
      <c r="Q38" s="98"/>
      <c r="R38" s="91"/>
    </row>
    <row r="39" spans="1:21" ht="13.95" customHeight="1" x14ac:dyDescent="0.3">
      <c r="A39" s="87">
        <f t="shared" si="0"/>
        <v>25</v>
      </c>
      <c r="B39" s="95" t="s">
        <v>163</v>
      </c>
      <c r="C39" s="23"/>
      <c r="D39" s="24" t="s">
        <v>164</v>
      </c>
      <c r="F39" s="90"/>
      <c r="G39" s="90"/>
      <c r="H39" s="90"/>
      <c r="I39" s="90"/>
      <c r="J39" s="90"/>
      <c r="K39" s="21">
        <f>VLOOKUP($D39,'REG FL  EPIS - 2 System Per Boo'!$A:$AN,MATCH($D$12,'REG FL  EPIS - 2 System Per Boo'!$2:$2,0),FALSE)/1000</f>
        <v>1428566.4191060099</v>
      </c>
      <c r="L39" s="40"/>
      <c r="M39" s="21">
        <f>VLOOKUP($D39,'REG FL  EPIS - 9 Retail Per Boo'!$A:$AN,MATCH($D$12,'REG FL  EPIS - 9 Retail Per Boo'!$2:$2,0),FALSE)/1000</f>
        <v>1002492.19890838</v>
      </c>
      <c r="N39" s="96"/>
      <c r="O39" s="279">
        <f t="shared" si="2"/>
        <v>0.70174699999999646</v>
      </c>
      <c r="P39" s="100"/>
      <c r="Q39" s="98"/>
    </row>
    <row r="40" spans="1:21" ht="13.95" customHeight="1" x14ac:dyDescent="0.3">
      <c r="A40" s="87">
        <f t="shared" si="0"/>
        <v>26</v>
      </c>
      <c r="B40" s="95" t="s">
        <v>165</v>
      </c>
      <c r="C40" s="23"/>
      <c r="D40" s="24" t="s">
        <v>166</v>
      </c>
      <c r="F40" s="90"/>
      <c r="G40" s="90"/>
      <c r="H40" s="90"/>
      <c r="I40" s="90"/>
      <c r="J40" s="90"/>
      <c r="K40" s="21">
        <f>VLOOKUP($D40,'REG FL  EPIS - 2 System Per Boo'!$A:$AN,MATCH($D$12,'REG FL  EPIS - 2 System Per Boo'!$2:$2,0),FALSE)/1000</f>
        <v>45418.837729999999</v>
      </c>
      <c r="L40" s="40"/>
      <c r="M40" s="21">
        <f>VLOOKUP($D40,'REG FL  EPIS - 9 Retail Per Boo'!$A:$AN,MATCH($D$12,'REG FL  EPIS - 9 Retail Per Boo'!$2:$2,0),FALSE)/1000</f>
        <v>45418.837729999999</v>
      </c>
      <c r="N40" s="96"/>
      <c r="O40" s="279">
        <f t="shared" si="2"/>
        <v>1</v>
      </c>
      <c r="P40" s="109"/>
      <c r="Q40" s="98"/>
      <c r="R40" s="91"/>
    </row>
    <row r="41" spans="1:21" ht="13.95" customHeight="1" x14ac:dyDescent="0.3">
      <c r="A41" s="87">
        <f t="shared" si="0"/>
        <v>27</v>
      </c>
      <c r="B41" s="95" t="s">
        <v>167</v>
      </c>
      <c r="C41" s="23"/>
      <c r="D41" s="24" t="s">
        <v>168</v>
      </c>
      <c r="F41" s="90"/>
      <c r="G41" s="90"/>
      <c r="H41" s="90"/>
      <c r="I41" s="90"/>
      <c r="J41" s="90"/>
      <c r="K41" s="21">
        <f>VLOOKUP($D41,'REG FL  EPIS - 2 System Per Boo'!$A:$AN,MATCH($D$12,'REG FL  EPIS - 2 System Per Boo'!$2:$2,0),FALSE)/1000</f>
        <v>40513.059999999801</v>
      </c>
      <c r="L41" s="40"/>
      <c r="M41" s="21">
        <f>VLOOKUP($D41,'REG FL  EPIS - 9 Retail Per Boo'!$A:$AN,MATCH($D$12,'REG FL  EPIS - 9 Retail Per Boo'!$2:$2,0),FALSE)/1000</f>
        <v>28429.918315819901</v>
      </c>
      <c r="N41" s="96"/>
      <c r="O41" s="279">
        <f t="shared" si="2"/>
        <v>0.70174700000000101</v>
      </c>
      <c r="P41" s="100"/>
      <c r="Q41" s="98"/>
      <c r="R41" s="5"/>
    </row>
    <row r="42" spans="1:21" ht="13.95" customHeight="1" x14ac:dyDescent="0.3">
      <c r="A42" s="87">
        <f t="shared" si="0"/>
        <v>28</v>
      </c>
      <c r="B42" s="95" t="s">
        <v>169</v>
      </c>
      <c r="C42" s="23"/>
      <c r="D42" s="24" t="s">
        <v>170</v>
      </c>
      <c r="F42" s="90"/>
      <c r="G42" s="90"/>
      <c r="H42" s="90"/>
      <c r="I42" s="90"/>
      <c r="J42" s="90"/>
      <c r="K42" s="21">
        <f>VLOOKUP($D42,'REG FL  EPIS - 2 System Per Boo'!$A:$AN,MATCH($D$12,'REG FL  EPIS - 2 System Per Boo'!$2:$2,0),FALSE)/1000</f>
        <v>87773.139999999898</v>
      </c>
      <c r="L42" s="40"/>
      <c r="M42" s="21">
        <f>VLOOKUP($D42,'REG FL  EPIS - 9 Retail Per Boo'!$A:$AN,MATCH($D$12,'REG FL  EPIS - 9 Retail Per Boo'!$2:$2,0),FALSE)/1000</f>
        <v>61594.537675579901</v>
      </c>
      <c r="N42" s="96"/>
      <c r="O42" s="279">
        <f t="shared" si="2"/>
        <v>0.70174699999999968</v>
      </c>
      <c r="P42" s="110"/>
      <c r="Q42" s="98"/>
      <c r="R42" s="94"/>
    </row>
    <row r="43" spans="1:21" ht="14.4" customHeight="1" x14ac:dyDescent="0.3">
      <c r="A43" s="87">
        <f t="shared" si="0"/>
        <v>29</v>
      </c>
      <c r="B43" s="95" t="s">
        <v>171</v>
      </c>
      <c r="C43" s="23"/>
      <c r="D43" s="24" t="s">
        <v>172</v>
      </c>
      <c r="F43" s="90"/>
      <c r="G43" s="90"/>
      <c r="H43" s="90"/>
      <c r="I43" s="90"/>
      <c r="J43" s="90"/>
      <c r="K43" s="21">
        <f>VLOOKUP($D43,'REG FL  EPIS - 2 System Per Boo'!$A:$AN,MATCH($D$12,'REG FL  EPIS - 2 System Per Boo'!$2:$2,0),FALSE)/1000</f>
        <v>49871.01</v>
      </c>
      <c r="L43" s="40"/>
      <c r="M43" s="21">
        <f>VLOOKUP($D43,'REG FL  EPIS - 9 Retail Per Boo'!$A:$AN,MATCH($D$12,'REG FL  EPIS - 9 Retail Per Boo'!$2:$2,0),FALSE)/1000</f>
        <v>34996.831654469999</v>
      </c>
      <c r="N43" s="96"/>
      <c r="O43" s="279">
        <f t="shared" si="2"/>
        <v>0.70174700000000001</v>
      </c>
      <c r="P43" s="109"/>
      <c r="Q43" s="98"/>
    </row>
    <row r="44" spans="1:21" ht="13.95" customHeight="1" x14ac:dyDescent="0.3">
      <c r="A44" s="87">
        <f t="shared" si="0"/>
        <v>30</v>
      </c>
      <c r="B44" s="95" t="s">
        <v>173</v>
      </c>
      <c r="D44" s="300" t="s">
        <v>97</v>
      </c>
      <c r="K44" s="111">
        <f>VLOOKUP($D44,'REG FL  EPIS - 2 System Per Boo'!$A:$AN,MATCH($D$12,'REG FL  EPIS - 2 System Per Boo'!$2:$2,0),FALSE)/1000</f>
        <v>0</v>
      </c>
      <c r="L44" s="15"/>
      <c r="M44" s="111">
        <f>VLOOKUP($D44,'REG FL  EPIS - 9 Retail Per Boo'!$A:$AN,MATCH($D$12,'REG FL  EPIS - 9 Retail Per Boo'!$2:$2,0),FALSE)/1000</f>
        <v>0</v>
      </c>
      <c r="N44" s="15"/>
      <c r="O44" s="280">
        <f t="shared" si="2"/>
        <v>0</v>
      </c>
      <c r="P44" s="97"/>
      <c r="Q44" s="98"/>
      <c r="T44" s="25"/>
      <c r="U44" s="25"/>
    </row>
    <row r="45" spans="1:21" ht="13.95" customHeight="1" x14ac:dyDescent="0.3">
      <c r="A45" s="87">
        <f>A44+1</f>
        <v>31</v>
      </c>
      <c r="B45" s="226" t="s">
        <v>174</v>
      </c>
      <c r="C45" s="23"/>
      <c r="D45" s="113" t="s">
        <v>34</v>
      </c>
      <c r="F45" s="90"/>
      <c r="G45" s="90"/>
      <c r="H45" s="90"/>
      <c r="I45" s="90"/>
      <c r="J45" s="90"/>
      <c r="K45" s="114">
        <f>SUM(K28:K44)</f>
        <v>7557935.194260966</v>
      </c>
      <c r="L45" s="23"/>
      <c r="M45" s="114">
        <f>SUM(M28:M44)</f>
        <v>5370599.1906679282</v>
      </c>
      <c r="N45" s="96"/>
      <c r="O45" s="279">
        <f>IF(M45=0,0,M45/K45)</f>
        <v>0.71059079664324631</v>
      </c>
      <c r="P45" s="97"/>
      <c r="Q45" s="98"/>
    </row>
    <row r="46" spans="1:21" ht="13.95" customHeight="1" x14ac:dyDescent="0.3">
      <c r="A46" s="87">
        <f t="shared" si="0"/>
        <v>32</v>
      </c>
      <c r="B46" s="112"/>
      <c r="C46" s="23"/>
      <c r="D46" s="113"/>
      <c r="F46" s="90"/>
      <c r="G46" s="90"/>
      <c r="H46" s="90"/>
      <c r="I46" s="90"/>
      <c r="J46" s="90"/>
      <c r="K46" s="114"/>
      <c r="L46" s="23"/>
      <c r="M46" s="114"/>
      <c r="N46" s="96"/>
      <c r="O46" s="279"/>
      <c r="P46" s="97"/>
      <c r="Q46" s="98"/>
    </row>
    <row r="47" spans="1:21" ht="13.95" customHeight="1" x14ac:dyDescent="0.3">
      <c r="A47" s="87">
        <f t="shared" si="0"/>
        <v>33</v>
      </c>
      <c r="B47" s="112"/>
      <c r="C47" s="23"/>
      <c r="D47" s="113"/>
      <c r="F47" s="90"/>
      <c r="G47" s="90"/>
      <c r="H47" s="90"/>
      <c r="I47" s="90"/>
      <c r="J47" s="90"/>
      <c r="K47" s="114"/>
      <c r="L47" s="23"/>
      <c r="M47" s="114"/>
      <c r="N47" s="96"/>
      <c r="O47" s="237"/>
      <c r="P47" s="97"/>
      <c r="Q47" s="98"/>
    </row>
    <row r="48" spans="1:21" x14ac:dyDescent="0.3">
      <c r="A48" s="116">
        <f t="shared" si="0"/>
        <v>34</v>
      </c>
      <c r="B48" s="15"/>
      <c r="C48" s="15"/>
      <c r="D48" s="1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238"/>
      <c r="P48" s="15"/>
      <c r="Q48" s="15"/>
      <c r="R48" s="15"/>
    </row>
    <row r="49" spans="1:28" s="56" customFormat="1" x14ac:dyDescent="0.3">
      <c r="A49" s="272"/>
      <c r="B49" s="120" t="s">
        <v>175</v>
      </c>
      <c r="C49" s="120"/>
      <c r="D49" s="120"/>
      <c r="E49" s="120"/>
      <c r="F49" s="153"/>
      <c r="G49" s="153"/>
      <c r="H49" s="153"/>
      <c r="I49" s="153"/>
      <c r="J49" s="153"/>
      <c r="K49" s="120"/>
      <c r="L49" s="120"/>
      <c r="M49" s="120"/>
      <c r="N49" s="120"/>
      <c r="O49" s="273"/>
      <c r="P49" s="120"/>
      <c r="Q49" s="246" t="s">
        <v>176</v>
      </c>
      <c r="R49" s="120"/>
      <c r="S49" s="25"/>
      <c r="V49" s="25"/>
      <c r="W49" s="25"/>
      <c r="X49" s="25"/>
      <c r="Y49" s="25"/>
      <c r="Z49" s="25"/>
      <c r="AA49" s="25"/>
      <c r="AB49" s="25"/>
    </row>
    <row r="50" spans="1:28" s="56" customFormat="1" x14ac:dyDescent="0.3">
      <c r="A50" s="63" t="s">
        <v>102</v>
      </c>
      <c r="B50" s="64"/>
      <c r="C50" s="63"/>
      <c r="D50" s="25"/>
      <c r="E50" s="25"/>
      <c r="F50" s="90"/>
      <c r="G50" s="90"/>
      <c r="H50" s="90"/>
      <c r="I50" s="90"/>
      <c r="J50" s="90"/>
      <c r="K50" s="418" t="s">
        <v>103</v>
      </c>
      <c r="L50" s="418"/>
      <c r="M50" s="418"/>
      <c r="N50" s="418"/>
      <c r="O50" s="240"/>
      <c r="P50" s="63"/>
      <c r="Q50" s="63"/>
      <c r="R50" s="65" t="str">
        <f>+'Page Numbers'!D14</f>
        <v>Page 14 of 48</v>
      </c>
      <c r="S50" s="65"/>
      <c r="V50" s="25"/>
      <c r="W50" s="25"/>
      <c r="X50" s="25"/>
      <c r="Y50" s="25"/>
      <c r="Z50" s="25"/>
      <c r="AA50" s="25"/>
      <c r="AB50" s="25"/>
    </row>
    <row r="51" spans="1:28" s="56" customFormat="1" x14ac:dyDescent="0.3">
      <c r="A51" s="66"/>
      <c r="B51" s="66"/>
      <c r="C51" s="66"/>
      <c r="D51" s="14"/>
      <c r="E51" s="15"/>
      <c r="F51" s="15"/>
      <c r="G51" s="15"/>
      <c r="H51" s="15"/>
      <c r="I51" s="15"/>
      <c r="J51" s="15"/>
      <c r="K51" s="66"/>
      <c r="L51" s="67"/>
      <c r="M51" s="67"/>
      <c r="N51" s="67"/>
      <c r="O51" s="241"/>
      <c r="P51" s="67"/>
      <c r="Q51" s="67"/>
      <c r="R51" s="67"/>
      <c r="S51" s="25"/>
      <c r="V51" s="25"/>
      <c r="W51" s="25"/>
      <c r="X51" s="25"/>
      <c r="Y51" s="25"/>
      <c r="Z51" s="25"/>
      <c r="AA51" s="25"/>
      <c r="AB51" s="25"/>
    </row>
    <row r="52" spans="1:28" s="56" customFormat="1" x14ac:dyDescent="0.3">
      <c r="A52" s="25" t="s">
        <v>104</v>
      </c>
      <c r="B52" s="68"/>
      <c r="C52" s="68" t="s">
        <v>105</v>
      </c>
      <c r="D52" s="25"/>
      <c r="E52" s="25"/>
      <c r="F52" s="25"/>
      <c r="G52" s="25"/>
      <c r="H52" s="25"/>
      <c r="I52" s="25"/>
      <c r="J52" s="25"/>
      <c r="K52" s="416" t="s">
        <v>106</v>
      </c>
      <c r="L52" s="416"/>
      <c r="M52" s="416"/>
      <c r="N52" s="416"/>
      <c r="O52" s="416"/>
      <c r="P52" s="63"/>
      <c r="Q52" s="69" t="s">
        <v>107</v>
      </c>
      <c r="R52" s="70"/>
      <c r="S52" s="25"/>
      <c r="V52" s="25"/>
      <c r="W52" s="25"/>
      <c r="X52" s="25"/>
      <c r="Y52" s="25"/>
      <c r="Z52" s="25"/>
      <c r="AA52" s="25"/>
      <c r="AB52" s="25"/>
    </row>
    <row r="53" spans="1:28" s="56" customFormat="1" x14ac:dyDescent="0.3">
      <c r="A53" s="25"/>
      <c r="B53" s="71"/>
      <c r="C53" s="46"/>
      <c r="D53" s="25"/>
      <c r="E53" s="25"/>
      <c r="F53" s="25"/>
      <c r="G53" s="25"/>
      <c r="H53" s="25"/>
      <c r="I53" s="25"/>
      <c r="J53" s="25"/>
      <c r="K53" s="417"/>
      <c r="L53" s="417"/>
      <c r="M53" s="417"/>
      <c r="N53" s="417"/>
      <c r="O53" s="417"/>
      <c r="P53" s="72" t="str">
        <f t="shared" ref="P53:R57" si="3">+P4</f>
        <v>_</v>
      </c>
      <c r="Q53" s="69" t="str">
        <f t="shared" si="3"/>
        <v>Projected Test Year 3 Ended</v>
      </c>
      <c r="R53" s="73">
        <f t="shared" si="3"/>
        <v>46752</v>
      </c>
      <c r="S53" s="25"/>
      <c r="V53" s="25"/>
      <c r="W53" s="25"/>
      <c r="X53" s="25"/>
      <c r="Y53" s="25"/>
      <c r="Z53" s="25"/>
      <c r="AA53" s="25"/>
      <c r="AB53" s="25"/>
    </row>
    <row r="54" spans="1:28" s="56" customFormat="1" x14ac:dyDescent="0.3">
      <c r="A54" s="25" t="s">
        <v>109</v>
      </c>
      <c r="B54" s="71"/>
      <c r="C54" s="46"/>
      <c r="D54" s="25"/>
      <c r="E54" s="25"/>
      <c r="F54" s="25"/>
      <c r="G54" s="25"/>
      <c r="H54" s="25"/>
      <c r="I54" s="25"/>
      <c r="J54" s="25"/>
      <c r="K54" s="70"/>
      <c r="L54" s="70"/>
      <c r="M54" s="70"/>
      <c r="N54" s="70"/>
      <c r="O54" s="242"/>
      <c r="P54" s="72" t="str">
        <f t="shared" si="3"/>
        <v>X</v>
      </c>
      <c r="Q54" s="69" t="str">
        <f t="shared" si="3"/>
        <v>Projected Test Year 2 Ended</v>
      </c>
      <c r="R54" s="73">
        <f t="shared" si="3"/>
        <v>46387</v>
      </c>
      <c r="S54" s="25"/>
      <c r="V54" s="25"/>
      <c r="W54" s="25"/>
      <c r="X54" s="25"/>
      <c r="Y54" s="25"/>
      <c r="Z54" s="25"/>
      <c r="AA54" s="25"/>
      <c r="AB54" s="25"/>
    </row>
    <row r="55" spans="1:28" s="56" customFormat="1" x14ac:dyDescent="0.3">
      <c r="A55" s="25"/>
      <c r="B55" s="74"/>
      <c r="C55" s="46"/>
      <c r="D55" s="25"/>
      <c r="E55" s="25"/>
      <c r="F55" s="25"/>
      <c r="G55" s="25"/>
      <c r="H55" s="25"/>
      <c r="I55" s="25"/>
      <c r="J55" s="25"/>
      <c r="K55" s="70"/>
      <c r="L55" s="70"/>
      <c r="M55" s="70"/>
      <c r="N55" s="70"/>
      <c r="O55" s="242"/>
      <c r="P55" s="72" t="str">
        <f t="shared" si="3"/>
        <v>_</v>
      </c>
      <c r="Q55" s="69" t="str">
        <f t="shared" si="3"/>
        <v>Projected Test Year 1 Ended</v>
      </c>
      <c r="R55" s="73">
        <f t="shared" si="3"/>
        <v>46022</v>
      </c>
      <c r="S55" s="25"/>
      <c r="V55" s="25"/>
      <c r="W55" s="25"/>
      <c r="X55" s="25"/>
      <c r="Y55" s="25"/>
      <c r="Z55" s="25"/>
      <c r="AA55" s="25"/>
      <c r="AB55" s="25"/>
    </row>
    <row r="56" spans="1:28" s="56" customFormat="1" x14ac:dyDescent="0.3">
      <c r="A56" s="75" t="str">
        <f>+A7</f>
        <v>DOCKET NO.: 20240025-EI</v>
      </c>
      <c r="B56" s="25"/>
      <c r="C56" s="46"/>
      <c r="D56" s="25"/>
      <c r="E56" s="25"/>
      <c r="F56" s="25"/>
      <c r="G56" s="25"/>
      <c r="H56" s="25"/>
      <c r="I56" s="25"/>
      <c r="J56" s="25"/>
      <c r="K56" s="46"/>
      <c r="L56" s="46"/>
      <c r="M56" s="46"/>
      <c r="N56" s="46"/>
      <c r="O56" s="243"/>
      <c r="P56" s="72" t="str">
        <f t="shared" si="3"/>
        <v>_</v>
      </c>
      <c r="Q56" s="69" t="str">
        <f t="shared" si="3"/>
        <v>Prior Year Ended</v>
      </c>
      <c r="R56" s="73">
        <f t="shared" si="3"/>
        <v>45657</v>
      </c>
      <c r="S56" s="25"/>
      <c r="V56" s="25"/>
      <c r="W56" s="25"/>
      <c r="X56" s="25"/>
      <c r="Y56" s="25"/>
      <c r="Z56" s="25"/>
      <c r="AA56" s="25"/>
      <c r="AB56" s="25"/>
    </row>
    <row r="57" spans="1:28" s="56" customForma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46"/>
      <c r="L57" s="46"/>
      <c r="M57" s="46"/>
      <c r="N57" s="46"/>
      <c r="O57" s="243"/>
      <c r="P57" s="72" t="str">
        <f t="shared" si="3"/>
        <v>_</v>
      </c>
      <c r="Q57" s="69" t="str">
        <f t="shared" si="3"/>
        <v>Historical Year Ended</v>
      </c>
      <c r="R57" s="73">
        <f t="shared" si="3"/>
        <v>45291</v>
      </c>
      <c r="S57" s="25"/>
      <c r="V57" s="25"/>
      <c r="W57" s="25"/>
      <c r="X57" s="25"/>
      <c r="Y57" s="25"/>
      <c r="Z57" s="25"/>
      <c r="AA57" s="25"/>
      <c r="AB57" s="25"/>
    </row>
    <row r="58" spans="1:28" s="56" customForma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76"/>
      <c r="L58" s="77"/>
      <c r="M58" s="76" t="s">
        <v>111</v>
      </c>
      <c r="N58" s="77"/>
      <c r="O58" s="244"/>
      <c r="P58" s="244"/>
      <c r="Q58" s="244"/>
      <c r="R58" s="244"/>
      <c r="S58" s="25"/>
      <c r="V58" s="25"/>
      <c r="W58" s="25"/>
      <c r="X58" s="25"/>
      <c r="Y58" s="25"/>
      <c r="Z58" s="25"/>
      <c r="AA58" s="25"/>
      <c r="AB58" s="25"/>
    </row>
    <row r="59" spans="1:28" s="56" customForma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76"/>
      <c r="L59" s="77"/>
      <c r="M59" s="76"/>
      <c r="N59" s="77"/>
      <c r="O59" s="244"/>
      <c r="P59" s="72"/>
      <c r="Q59" s="69"/>
      <c r="R59" s="73"/>
      <c r="S59" s="25"/>
      <c r="V59" s="25"/>
      <c r="W59" s="25"/>
      <c r="X59" s="25"/>
      <c r="Y59" s="25"/>
      <c r="Z59" s="25"/>
      <c r="AA59" s="25"/>
      <c r="AB59" s="25"/>
    </row>
    <row r="60" spans="1:28" s="5" customFormat="1" x14ac:dyDescent="0.3">
      <c r="A60" s="78"/>
      <c r="B60" s="78"/>
      <c r="C60" s="78"/>
      <c r="D60" s="14"/>
      <c r="E60" s="15"/>
      <c r="F60" s="15"/>
      <c r="G60" s="15"/>
      <c r="H60" s="15"/>
      <c r="I60" s="15"/>
      <c r="J60" s="15"/>
      <c r="K60" s="79"/>
      <c r="L60" s="79"/>
      <c r="M60" s="79"/>
      <c r="N60" s="79"/>
      <c r="O60" s="233"/>
      <c r="P60" s="80"/>
      <c r="Q60" s="81" t="str">
        <f>+Q11</f>
        <v>Witness:  Olivier</v>
      </c>
      <c r="R60" s="80"/>
    </row>
    <row r="61" spans="1:28" s="5" customFormat="1" x14ac:dyDescent="0.3">
      <c r="A61" s="1"/>
      <c r="B61" s="82">
        <v>-1</v>
      </c>
      <c r="C61" s="82"/>
      <c r="D61" s="82"/>
      <c r="E61" s="82"/>
      <c r="F61" s="82"/>
      <c r="G61" s="82"/>
      <c r="H61" s="82"/>
      <c r="I61" s="82"/>
      <c r="J61" s="82"/>
      <c r="K61" s="82">
        <f>+B61-1</f>
        <v>-2</v>
      </c>
      <c r="L61" s="82"/>
      <c r="M61" s="82">
        <f>+K61-1</f>
        <v>-3</v>
      </c>
      <c r="N61" s="82"/>
      <c r="O61" s="82">
        <f>+M61-1</f>
        <v>-4</v>
      </c>
      <c r="P61" s="83"/>
      <c r="Q61" s="83"/>
      <c r="R61" s="83"/>
    </row>
    <row r="62" spans="1:28" s="5" customFormat="1" x14ac:dyDescent="0.3">
      <c r="A62" s="1" t="s">
        <v>112</v>
      </c>
      <c r="B62" s="83"/>
      <c r="C62" s="1"/>
      <c r="K62" s="1" t="s">
        <v>113</v>
      </c>
      <c r="L62" s="1"/>
      <c r="M62" s="1" t="s">
        <v>113</v>
      </c>
      <c r="N62" s="1"/>
      <c r="O62" s="234" t="s">
        <v>114</v>
      </c>
      <c r="P62" s="1"/>
      <c r="Q62" s="1"/>
      <c r="R62" s="1"/>
    </row>
    <row r="63" spans="1:28" s="5" customFormat="1" x14ac:dyDescent="0.3">
      <c r="A63" s="86" t="s">
        <v>115</v>
      </c>
      <c r="B63" s="17" t="s">
        <v>116</v>
      </c>
      <c r="C63" s="17"/>
      <c r="D63" s="14"/>
      <c r="E63" s="15"/>
      <c r="F63" s="15"/>
      <c r="G63" s="15"/>
      <c r="H63" s="15"/>
      <c r="I63" s="15"/>
      <c r="J63" s="15"/>
      <c r="K63" s="17" t="s">
        <v>117</v>
      </c>
      <c r="L63" s="17"/>
      <c r="M63" s="17" t="s">
        <v>114</v>
      </c>
      <c r="N63" s="17"/>
      <c r="O63" s="235" t="s">
        <v>118</v>
      </c>
      <c r="P63" s="17"/>
      <c r="Q63" s="17"/>
      <c r="R63" s="17"/>
    </row>
    <row r="64" spans="1:28" s="5" customFormat="1" x14ac:dyDescent="0.3">
      <c r="A64" s="87">
        <v>1</v>
      </c>
      <c r="B64" s="88" t="s">
        <v>177</v>
      </c>
      <c r="C64" s="89"/>
      <c r="D64" s="90"/>
      <c r="E64" s="90"/>
      <c r="K64" s="89"/>
      <c r="L64" s="91"/>
      <c r="M64" s="91"/>
      <c r="N64" s="91"/>
      <c r="O64" s="245"/>
      <c r="P64" s="91"/>
      <c r="Q64" s="91"/>
      <c r="R64" s="91"/>
    </row>
    <row r="65" spans="1:18" s="5" customFormat="1" x14ac:dyDescent="0.3">
      <c r="A65" s="87">
        <f>+A64+1</f>
        <v>2</v>
      </c>
      <c r="B65" s="117" t="s">
        <v>178</v>
      </c>
      <c r="D65" s="19" t="s">
        <v>179</v>
      </c>
      <c r="E65" s="90"/>
      <c r="K65" s="21">
        <f>VLOOKUP($D65,'REG FL  EPIS - 2 System Per Boo'!$A:$AN,MATCH($D$12,'REG FL  EPIS - 2 System Per Boo'!$2:$2,0),FALSE)/1000</f>
        <v>161049.542342381</v>
      </c>
      <c r="L65" s="40"/>
      <c r="M65" s="21">
        <f>VLOOKUP($D65,'REG FL  EPIS - 9 Retail Per Boo'!$A:$AN,MATCH($D$12,'REG FL  EPIS - 9 Retail Per Boo'!$2:$2,0),FALSE)/1000</f>
        <v>161049.542342381</v>
      </c>
      <c r="N65" s="96"/>
      <c r="O65" s="279">
        <f t="shared" ref="O65:O88" si="4">IF(M65=0,0,M65/K65)</f>
        <v>1</v>
      </c>
      <c r="P65" s="91"/>
    </row>
    <row r="66" spans="1:18" s="5" customFormat="1" x14ac:dyDescent="0.3">
      <c r="A66" s="87">
        <f t="shared" ref="A66:A97" si="5">A65+1</f>
        <v>3</v>
      </c>
      <c r="B66" s="117" t="s">
        <v>180</v>
      </c>
      <c r="D66" s="19" t="s">
        <v>181</v>
      </c>
      <c r="E66" s="90"/>
      <c r="K66" s="21">
        <f>VLOOKUP($D66,'REG FL  EPIS - 2 System Per Boo'!$A:$AN,MATCH($D$12,'REG FL  EPIS - 2 System Per Boo'!$2:$2,0),FALSE)/1000</f>
        <v>211470.81862546899</v>
      </c>
      <c r="L66" s="40"/>
      <c r="M66" s="21">
        <f>VLOOKUP($D66,'REG FL  EPIS - 9 Retail Per Boo'!$A:$AN,MATCH($D$12,'REG FL  EPIS - 9 Retail Per Boo'!$2:$2,0),FALSE)/1000</f>
        <v>211470.81862546899</v>
      </c>
      <c r="N66" s="96"/>
      <c r="O66" s="279">
        <f t="shared" si="4"/>
        <v>1</v>
      </c>
      <c r="P66" s="91"/>
      <c r="Q66" s="94"/>
      <c r="R66" s="94"/>
    </row>
    <row r="67" spans="1:18" s="5" customFormat="1" x14ac:dyDescent="0.3">
      <c r="A67" s="87">
        <f t="shared" si="5"/>
        <v>4</v>
      </c>
      <c r="B67" s="117" t="s">
        <v>182</v>
      </c>
      <c r="D67" s="19" t="s">
        <v>183</v>
      </c>
      <c r="E67" s="90"/>
      <c r="K67" s="21">
        <f>VLOOKUP($D67,'REG FL  EPIS - 2 System Per Boo'!$A:$AN,MATCH($D$12,'REG FL  EPIS - 2 System Per Boo'!$2:$2,0),FALSE)/1000</f>
        <v>1977048.54181149</v>
      </c>
      <c r="L67" s="40"/>
      <c r="M67" s="21">
        <f>VLOOKUP($D67,'REG FL  EPIS - 9 Retail Per Boo'!$A:$AN,MATCH($D$12,'REG FL  EPIS - 9 Retail Per Boo'!$2:$2,0),FALSE)/1000</f>
        <v>1977048.54181149</v>
      </c>
      <c r="N67" s="96"/>
      <c r="O67" s="279">
        <f t="shared" si="4"/>
        <v>1</v>
      </c>
      <c r="P67" s="91"/>
      <c r="Q67" s="93"/>
      <c r="R67" s="94"/>
    </row>
    <row r="68" spans="1:18" s="5" customFormat="1" x14ac:dyDescent="0.3">
      <c r="A68" s="87">
        <f t="shared" si="5"/>
        <v>5</v>
      </c>
      <c r="B68" s="117" t="s">
        <v>184</v>
      </c>
      <c r="D68" s="27" t="s">
        <v>185</v>
      </c>
      <c r="K68" s="21">
        <f>VLOOKUP($D68,'REG FL  EPIS - 2 System Per Boo'!$A:$AN,MATCH($D$12,'REG FL  EPIS - 2 System Per Boo'!$2:$2,0),FALSE)/1000</f>
        <v>4566.4227359999995</v>
      </c>
      <c r="L68" s="40"/>
      <c r="M68" s="21">
        <f>VLOOKUP($D68,'REG FL  EPIS - 9 Retail Per Boo'!$A:$AN,MATCH($D$12,'REG FL  EPIS - 9 Retail Per Boo'!$2:$2,0),FALSE)/1000</f>
        <v>4566.4227359999995</v>
      </c>
      <c r="N68" s="96"/>
      <c r="O68" s="279">
        <f t="shared" si="4"/>
        <v>1</v>
      </c>
      <c r="P68" s="91"/>
      <c r="Q68" s="93"/>
      <c r="R68" s="94"/>
    </row>
    <row r="69" spans="1:18" s="5" customFormat="1" x14ac:dyDescent="0.3">
      <c r="A69" s="87">
        <f t="shared" si="5"/>
        <v>6</v>
      </c>
      <c r="B69" s="117" t="s">
        <v>186</v>
      </c>
      <c r="D69" s="19" t="s">
        <v>187</v>
      </c>
      <c r="K69" s="21">
        <f>VLOOKUP($D69,'REG FL  EPIS - 2 System Per Boo'!$A:$AN,MATCH($D$12,'REG FL  EPIS - 2 System Per Boo'!$2:$2,0),FALSE)/1000</f>
        <v>84990.000000000102</v>
      </c>
      <c r="L69" s="40"/>
      <c r="M69" s="21">
        <f>VLOOKUP($D69,'REG FL  EPIS - 9 Retail Per Boo'!$A:$AN,MATCH($D$12,'REG FL  EPIS - 9 Retail Per Boo'!$2:$2,0),FALSE)/1000</f>
        <v>84990.000000000102</v>
      </c>
      <c r="N69" s="96"/>
      <c r="O69" s="279">
        <f t="shared" si="4"/>
        <v>1</v>
      </c>
      <c r="P69" s="100"/>
      <c r="Q69" s="98"/>
      <c r="R69" s="94"/>
    </row>
    <row r="70" spans="1:18" s="5" customFormat="1" x14ac:dyDescent="0.3">
      <c r="A70" s="87">
        <f t="shared" si="5"/>
        <v>7</v>
      </c>
      <c r="B70" s="117" t="s">
        <v>189</v>
      </c>
      <c r="D70" s="19" t="s">
        <v>190</v>
      </c>
      <c r="K70" s="21">
        <f>VLOOKUP($D70,'REG FL  EPIS - 2 System Per Boo'!$A:$AN,MATCH($D$12,'REG FL  EPIS - 2 System Per Boo'!$2:$2,0),FALSE)/1000</f>
        <v>1100849.7385118699</v>
      </c>
      <c r="L70" s="40"/>
      <c r="M70" s="21">
        <f>VLOOKUP($D70,'REG FL  EPIS - 9 Retail Per Boo'!$A:$AN,MATCH($D$12,'REG FL  EPIS - 9 Retail Per Boo'!$2:$2,0),FALSE)/1000</f>
        <v>1100849.7385118699</v>
      </c>
      <c r="N70" s="96"/>
      <c r="O70" s="279">
        <f t="shared" si="4"/>
        <v>1</v>
      </c>
      <c r="P70" s="101"/>
      <c r="Q70" s="98"/>
      <c r="R70" s="94"/>
    </row>
    <row r="71" spans="1:18" s="5" customFormat="1" x14ac:dyDescent="0.3">
      <c r="A71" s="87">
        <f t="shared" si="5"/>
        <v>8</v>
      </c>
      <c r="B71" s="117" t="s">
        <v>191</v>
      </c>
      <c r="D71" s="19" t="s">
        <v>192</v>
      </c>
      <c r="K71" s="21">
        <f>VLOOKUP($D71,'REG FL  EPIS - 2 System Per Boo'!$A:$AN,MATCH($D$12,'REG FL  EPIS - 2 System Per Boo'!$2:$2,0),FALSE)/1000</f>
        <v>404514.08977284702</v>
      </c>
      <c r="L71" s="40"/>
      <c r="M71" s="21">
        <f>VLOOKUP($D71,'REG FL  EPIS - 9 Retail Per Boo'!$A:$AN,MATCH($D$12,'REG FL  EPIS - 9 Retail Per Boo'!$2:$2,0),FALSE)/1000</f>
        <v>404514.08977284702</v>
      </c>
      <c r="N71" s="96"/>
      <c r="O71" s="279">
        <f t="shared" si="4"/>
        <v>1</v>
      </c>
      <c r="P71" s="97"/>
      <c r="Q71" s="98"/>
      <c r="R71" s="94"/>
    </row>
    <row r="72" spans="1:18" s="5" customFormat="1" x14ac:dyDescent="0.3">
      <c r="A72" s="87">
        <f t="shared" si="5"/>
        <v>9</v>
      </c>
      <c r="B72" s="117" t="s">
        <v>193</v>
      </c>
      <c r="D72" s="19" t="s">
        <v>194</v>
      </c>
      <c r="K72" s="21">
        <f>VLOOKUP($D72,'REG FL  EPIS - 2 System Per Boo'!$A:$AN,MATCH($D$12,'REG FL  EPIS - 2 System Per Boo'!$2:$2,0),FALSE)/1000</f>
        <v>140332.945737901</v>
      </c>
      <c r="L72" s="40"/>
      <c r="M72" s="21">
        <f>VLOOKUP($D72,'REG FL  EPIS - 9 Retail Per Boo'!$A:$AN,MATCH($D$12,'REG FL  EPIS - 9 Retail Per Boo'!$2:$2,0),FALSE)/1000</f>
        <v>140332.945737901</v>
      </c>
      <c r="N72" s="96"/>
      <c r="O72" s="279">
        <f t="shared" si="4"/>
        <v>1</v>
      </c>
      <c r="P72" s="118"/>
      <c r="Q72" s="118"/>
      <c r="R72" s="91"/>
    </row>
    <row r="73" spans="1:18" s="5" customFormat="1" x14ac:dyDescent="0.3">
      <c r="A73" s="87">
        <f t="shared" si="5"/>
        <v>10</v>
      </c>
      <c r="B73" s="117" t="s">
        <v>195</v>
      </c>
      <c r="C73" s="26"/>
      <c r="D73" s="19" t="s">
        <v>196</v>
      </c>
      <c r="E73" s="25"/>
      <c r="K73" s="21">
        <f>VLOOKUP($D73,'REG FL  EPIS - 2 System Per Boo'!$A:$AN,MATCH($D$12,'REG FL  EPIS - 2 System Per Boo'!$2:$2,0),FALSE)/1000</f>
        <v>1358042.7774986201</v>
      </c>
      <c r="L73" s="40"/>
      <c r="M73" s="21">
        <f>VLOOKUP($D73,'REG FL  EPIS - 9 Retail Per Boo'!$A:$AN,MATCH($D$12,'REG FL  EPIS - 9 Retail Per Boo'!$2:$2,0),FALSE)/1000</f>
        <v>1358042.7774986201</v>
      </c>
      <c r="N73" s="96"/>
      <c r="O73" s="279">
        <f t="shared" si="4"/>
        <v>1</v>
      </c>
      <c r="P73" s="46"/>
      <c r="Q73" s="46"/>
      <c r="R73" s="91"/>
    </row>
    <row r="74" spans="1:18" x14ac:dyDescent="0.3">
      <c r="A74" s="87">
        <f t="shared" si="5"/>
        <v>11</v>
      </c>
      <c r="B74" s="117" t="s">
        <v>197</v>
      </c>
      <c r="C74" s="26"/>
      <c r="D74" s="19" t="s">
        <v>198</v>
      </c>
      <c r="F74" s="5"/>
      <c r="G74" s="5"/>
      <c r="H74" s="5"/>
      <c r="I74" s="5"/>
      <c r="J74" s="5"/>
      <c r="K74" s="21">
        <f>VLOOKUP($D74,'REG FL  EPIS - 2 System Per Boo'!$A:$AN,MATCH($D$12,'REG FL  EPIS - 2 System Per Boo'!$2:$2,0),FALSE)/1000</f>
        <v>610135.16090517794</v>
      </c>
      <c r="L74" s="40"/>
      <c r="M74" s="21">
        <f>VLOOKUP($D74,'REG FL  EPIS - 9 Retail Per Boo'!$A:$AN,MATCH($D$12,'REG FL  EPIS - 9 Retail Per Boo'!$2:$2,0),FALSE)/1000</f>
        <v>610135.16090517794</v>
      </c>
      <c r="N74" s="96"/>
      <c r="O74" s="279">
        <f t="shared" si="4"/>
        <v>1</v>
      </c>
      <c r="P74" s="109"/>
      <c r="Q74" s="98"/>
      <c r="R74" s="91"/>
    </row>
    <row r="75" spans="1:18" x14ac:dyDescent="0.3">
      <c r="A75" s="87">
        <f t="shared" si="5"/>
        <v>12</v>
      </c>
      <c r="B75" s="117" t="s">
        <v>199</v>
      </c>
      <c r="C75" s="26"/>
      <c r="D75" s="19" t="s">
        <v>200</v>
      </c>
      <c r="F75" s="5"/>
      <c r="G75" s="5"/>
      <c r="H75" s="5"/>
      <c r="I75" s="5"/>
      <c r="J75" s="5"/>
      <c r="K75" s="21">
        <f>VLOOKUP($D75,'REG FL  EPIS - 2 System Per Boo'!$A:$AN,MATCH($D$12,'REG FL  EPIS - 2 System Per Boo'!$2:$2,0),FALSE)/1000</f>
        <v>3226.7226364297098</v>
      </c>
      <c r="L75" s="40"/>
      <c r="M75" s="21">
        <f>VLOOKUP($D75,'REG FL  EPIS - 9 Retail Per Boo'!$A:$AN,MATCH($D$12,'REG FL  EPIS - 9 Retail Per Boo'!$2:$2,0),FALSE)/1000</f>
        <v>3226.7226364297098</v>
      </c>
      <c r="N75" s="96"/>
      <c r="O75" s="279">
        <f t="shared" si="4"/>
        <v>1</v>
      </c>
      <c r="P75" s="109"/>
      <c r="Q75" s="98"/>
      <c r="R75" s="91"/>
    </row>
    <row r="76" spans="1:18" x14ac:dyDescent="0.3">
      <c r="A76" s="87">
        <f t="shared" si="5"/>
        <v>13</v>
      </c>
      <c r="B76" s="117" t="s">
        <v>201</v>
      </c>
      <c r="C76" s="26"/>
      <c r="D76" s="19" t="s">
        <v>202</v>
      </c>
      <c r="F76" s="5"/>
      <c r="G76" s="5"/>
      <c r="H76" s="5"/>
      <c r="I76" s="5"/>
      <c r="J76" s="5"/>
      <c r="K76" s="21">
        <f>VLOOKUP($D76,'REG FL  EPIS - 2 System Per Boo'!$A:$AN,MATCH($D$12,'REG FL  EPIS - 2 System Per Boo'!$2:$2,0),FALSE)/1000</f>
        <v>570398.33975322801</v>
      </c>
      <c r="L76" s="40"/>
      <c r="M76" s="21">
        <f>VLOOKUP($D76,'REG FL  EPIS - 9 Retail Per Boo'!$A:$AN,MATCH($D$12,'REG FL  EPIS - 9 Retail Per Boo'!$2:$2,0),FALSE)/1000</f>
        <v>570398.33975322801</v>
      </c>
      <c r="N76" s="96"/>
      <c r="O76" s="279">
        <f t="shared" si="4"/>
        <v>1</v>
      </c>
      <c r="P76" s="109"/>
      <c r="Q76" s="98"/>
      <c r="R76" s="91"/>
    </row>
    <row r="77" spans="1:18" x14ac:dyDescent="0.3">
      <c r="A77" s="87">
        <f t="shared" si="5"/>
        <v>14</v>
      </c>
      <c r="B77" s="117" t="s">
        <v>203</v>
      </c>
      <c r="C77" s="26"/>
      <c r="D77" s="19" t="s">
        <v>204</v>
      </c>
      <c r="F77" s="5"/>
      <c r="G77" s="5"/>
      <c r="H77" s="5"/>
      <c r="I77" s="5"/>
      <c r="J77" s="5"/>
      <c r="K77" s="21">
        <f>VLOOKUP($D77,'REG FL  EPIS - 2 System Per Boo'!$A:$AN,MATCH($D$12,'REG FL  EPIS - 2 System Per Boo'!$2:$2,0),FALSE)/1000</f>
        <v>0</v>
      </c>
      <c r="L77" s="40"/>
      <c r="M77" s="21">
        <f>VLOOKUP($D77,'REG FL  EPIS - 9 Retail Per Boo'!$A:$AN,MATCH($D$12,'REG FL  EPIS - 9 Retail Per Boo'!$2:$2,0),FALSE)/1000</f>
        <v>0</v>
      </c>
      <c r="N77" s="96"/>
      <c r="O77" s="279">
        <f t="shared" si="4"/>
        <v>0</v>
      </c>
      <c r="P77" s="100"/>
      <c r="Q77" s="98"/>
      <c r="R77" s="91"/>
    </row>
    <row r="78" spans="1:18" x14ac:dyDescent="0.3">
      <c r="A78" s="87">
        <f t="shared" si="5"/>
        <v>15</v>
      </c>
      <c r="B78" s="117" t="s">
        <v>205</v>
      </c>
      <c r="C78" s="26"/>
      <c r="D78" s="19" t="s">
        <v>206</v>
      </c>
      <c r="F78" s="5"/>
      <c r="G78" s="5"/>
      <c r="H78" s="5"/>
      <c r="I78" s="5"/>
      <c r="J78" s="5"/>
      <c r="K78" s="21">
        <f>VLOOKUP($D78,'REG FL  EPIS - 2 System Per Boo'!$A:$AN,MATCH($D$12,'REG FL  EPIS - 2 System Per Boo'!$2:$2,0),FALSE)/1000</f>
        <v>974028.83001279901</v>
      </c>
      <c r="L78" s="40"/>
      <c r="M78" s="21">
        <f>VLOOKUP($D78,'REG FL  EPIS - 9 Retail Per Boo'!$A:$AN,MATCH($D$12,'REG FL  EPIS - 9 Retail Per Boo'!$2:$2,0),FALSE)/1000</f>
        <v>974028.83001279901</v>
      </c>
      <c r="N78" s="96"/>
      <c r="O78" s="279">
        <f t="shared" si="4"/>
        <v>1</v>
      </c>
      <c r="P78" s="100"/>
      <c r="Q78" s="98"/>
      <c r="R78" s="91"/>
    </row>
    <row r="79" spans="1:18" x14ac:dyDescent="0.3">
      <c r="A79" s="87">
        <f t="shared" si="5"/>
        <v>16</v>
      </c>
      <c r="B79" s="117" t="s">
        <v>207</v>
      </c>
      <c r="C79" s="26"/>
      <c r="D79" s="19" t="s">
        <v>208</v>
      </c>
      <c r="F79" s="5"/>
      <c r="G79" s="5"/>
      <c r="H79" s="5"/>
      <c r="I79" s="5"/>
      <c r="J79" s="5"/>
      <c r="K79" s="21">
        <f>VLOOKUP($D79,'REG FL  EPIS - 2 System Per Boo'!$A:$AN,MATCH($D$12,'REG FL  EPIS - 2 System Per Boo'!$2:$2,0),FALSE)/1000</f>
        <v>572048.67794402502</v>
      </c>
      <c r="L79" s="40"/>
      <c r="M79" s="21">
        <f>VLOOKUP($D79,'REG FL  EPIS - 9 Retail Per Boo'!$A:$AN,MATCH($D$12,'REG FL  EPIS - 9 Retail Per Boo'!$2:$2,0),FALSE)/1000</f>
        <v>572048.67794402502</v>
      </c>
      <c r="N79" s="96"/>
      <c r="O79" s="279">
        <f t="shared" si="4"/>
        <v>1</v>
      </c>
      <c r="P79" s="109"/>
      <c r="Q79" s="98"/>
      <c r="R79" s="91"/>
    </row>
    <row r="80" spans="1:18" x14ac:dyDescent="0.3">
      <c r="A80" s="87">
        <f t="shared" si="5"/>
        <v>17</v>
      </c>
      <c r="B80" s="117" t="s">
        <v>209</v>
      </c>
      <c r="C80" s="26"/>
      <c r="D80" s="19" t="s">
        <v>210</v>
      </c>
      <c r="F80" s="5"/>
      <c r="G80" s="5"/>
      <c r="H80" s="5"/>
      <c r="I80" s="5"/>
      <c r="J80" s="5"/>
      <c r="K80" s="21">
        <f>VLOOKUP($D80,'REG FL  EPIS - 2 System Per Boo'!$A:$AN,MATCH($D$12,'REG FL  EPIS - 2 System Per Boo'!$2:$2,0),FALSE)/1000</f>
        <v>1644053.4833016901</v>
      </c>
      <c r="L80" s="40"/>
      <c r="M80" s="21">
        <f>VLOOKUP($D80,'REG FL  EPIS - 9 Retail Per Boo'!$A:$AN,MATCH($D$12,'REG FL  EPIS - 9 Retail Per Boo'!$2:$2,0),FALSE)/1000</f>
        <v>1644053.4833016901</v>
      </c>
      <c r="N80" s="96"/>
      <c r="O80" s="279">
        <f t="shared" si="4"/>
        <v>1</v>
      </c>
      <c r="P80" s="100"/>
      <c r="Q80" s="98"/>
      <c r="R80" s="91"/>
    </row>
    <row r="81" spans="1:21" x14ac:dyDescent="0.3">
      <c r="A81" s="87">
        <f t="shared" si="5"/>
        <v>18</v>
      </c>
      <c r="B81" s="117" t="s">
        <v>211</v>
      </c>
      <c r="C81" s="26"/>
      <c r="D81" s="19" t="s">
        <v>212</v>
      </c>
      <c r="F81" s="5"/>
      <c r="G81" s="5"/>
      <c r="H81" s="5"/>
      <c r="I81" s="5"/>
      <c r="J81" s="5"/>
      <c r="K81" s="21">
        <f>VLOOKUP($D81,'REG FL  EPIS - 2 System Per Boo'!$A:$AN,MATCH($D$12,'REG FL  EPIS - 2 System Per Boo'!$2:$2,0),FALSE)/1000</f>
        <v>210133.29366867797</v>
      </c>
      <c r="L81" s="40"/>
      <c r="M81" s="21">
        <f>VLOOKUP($D81,'REG FL  EPIS - 9 Retail Per Boo'!$A:$AN,MATCH($D$12,'REG FL  EPIS - 9 Retail Per Boo'!$2:$2,0),FALSE)/1000</f>
        <v>210133.29366867797</v>
      </c>
      <c r="N81" s="96"/>
      <c r="O81" s="279">
        <f t="shared" si="4"/>
        <v>1</v>
      </c>
      <c r="P81" s="109"/>
      <c r="Q81" s="98"/>
      <c r="R81" s="91"/>
    </row>
    <row r="82" spans="1:21" x14ac:dyDescent="0.3">
      <c r="A82" s="87">
        <f t="shared" si="5"/>
        <v>19</v>
      </c>
      <c r="B82" s="117" t="s">
        <v>213</v>
      </c>
      <c r="C82" s="26"/>
      <c r="D82" s="19" t="s">
        <v>214</v>
      </c>
      <c r="F82" s="5"/>
      <c r="G82" s="5"/>
      <c r="H82" s="5"/>
      <c r="I82" s="5"/>
      <c r="J82" s="5"/>
      <c r="K82" s="21">
        <f>VLOOKUP($D82,'REG FL  EPIS - 2 System Per Boo'!$A:$AN,MATCH($D$12,'REG FL  EPIS - 2 System Per Boo'!$2:$2,0),FALSE)/1000</f>
        <v>524523.92669874697</v>
      </c>
      <c r="L82" s="40"/>
      <c r="M82" s="21">
        <f>VLOOKUP($D82,'REG FL  EPIS - 9 Retail Per Boo'!$A:$AN,MATCH($D$12,'REG FL  EPIS - 9 Retail Per Boo'!$2:$2,0),FALSE)/1000</f>
        <v>524523.92669874697</v>
      </c>
      <c r="N82" s="96"/>
      <c r="O82" s="279">
        <f t="shared" si="4"/>
        <v>1</v>
      </c>
      <c r="P82" s="100"/>
      <c r="Q82" s="98"/>
    </row>
    <row r="83" spans="1:21" x14ac:dyDescent="0.3">
      <c r="A83" s="87">
        <f t="shared" si="5"/>
        <v>20</v>
      </c>
      <c r="B83" s="117" t="s">
        <v>215</v>
      </c>
      <c r="C83" s="26"/>
      <c r="D83" s="19" t="s">
        <v>216</v>
      </c>
      <c r="F83" s="5"/>
      <c r="G83" s="5"/>
      <c r="H83" s="5"/>
      <c r="I83" s="5"/>
      <c r="J83" s="5"/>
      <c r="K83" s="21">
        <f>VLOOKUP($D83,'REG FL  EPIS - 2 System Per Boo'!$A:$AN,MATCH($D$12,'REG FL  EPIS - 2 System Per Boo'!$2:$2,0),FALSE)/1000</f>
        <v>474254.66545156698</v>
      </c>
      <c r="L83" s="40"/>
      <c r="M83" s="21">
        <f>VLOOKUP($D83,'REG FL  EPIS - 9 Retail Per Boo'!$A:$AN,MATCH($D$12,'REG FL  EPIS - 9 Retail Per Boo'!$2:$2,0),FALSE)/1000</f>
        <v>474254.66545156698</v>
      </c>
      <c r="N83" s="96"/>
      <c r="O83" s="279">
        <f t="shared" si="4"/>
        <v>1</v>
      </c>
      <c r="P83" s="100"/>
      <c r="Q83" s="98"/>
    </row>
    <row r="84" spans="1:21" x14ac:dyDescent="0.3">
      <c r="A84" s="87">
        <f t="shared" si="5"/>
        <v>21</v>
      </c>
      <c r="B84" s="117" t="s">
        <v>217</v>
      </c>
      <c r="C84" s="26"/>
      <c r="D84" s="295" t="s">
        <v>218</v>
      </c>
      <c r="F84" s="5"/>
      <c r="G84" s="5"/>
      <c r="H84" s="5"/>
      <c r="I84" s="5"/>
      <c r="J84" s="5"/>
      <c r="K84" s="21">
        <v>0</v>
      </c>
      <c r="L84" s="40"/>
      <c r="M84" s="21">
        <v>0</v>
      </c>
      <c r="N84" s="96"/>
      <c r="O84" s="279">
        <f t="shared" si="4"/>
        <v>0</v>
      </c>
      <c r="P84" s="100"/>
      <c r="Q84" s="98"/>
    </row>
    <row r="85" spans="1:21" x14ac:dyDescent="0.3">
      <c r="A85" s="87">
        <f t="shared" si="5"/>
        <v>22</v>
      </c>
      <c r="B85" s="117" t="s">
        <v>219</v>
      </c>
      <c r="C85" s="26"/>
      <c r="D85" s="19" t="s">
        <v>220</v>
      </c>
      <c r="F85" s="5"/>
      <c r="G85" s="5"/>
      <c r="H85" s="5"/>
      <c r="I85" s="5"/>
      <c r="J85" s="5"/>
      <c r="K85" s="21">
        <f>VLOOKUP($D85,'REG FL  EPIS - 2 System Per Boo'!$A:$AN,MATCH($D$12,'REG FL  EPIS - 2 System Per Boo'!$2:$2,0),FALSE)/1000</f>
        <v>49917.886000280996</v>
      </c>
      <c r="L85" s="40"/>
      <c r="M85" s="21">
        <f>VLOOKUP($D85,'REG FL  EPIS - 9 Retail Per Boo'!$A:$AN,MATCH($D$12,'REG FL  EPIS - 9 Retail Per Boo'!$2:$2,0),FALSE)/1000</f>
        <v>49917.886000280996</v>
      </c>
      <c r="N85" s="96"/>
      <c r="O85" s="279">
        <f t="shared" si="4"/>
        <v>1</v>
      </c>
      <c r="P85" s="100"/>
      <c r="Q85" s="98"/>
    </row>
    <row r="86" spans="1:21" x14ac:dyDescent="0.3">
      <c r="A86" s="87">
        <f t="shared" si="5"/>
        <v>23</v>
      </c>
      <c r="B86" s="117" t="s">
        <v>221</v>
      </c>
      <c r="C86" s="26"/>
      <c r="D86" s="19" t="s">
        <v>222</v>
      </c>
      <c r="F86" s="5"/>
      <c r="G86" s="5"/>
      <c r="H86" s="5"/>
      <c r="I86" s="5"/>
      <c r="J86" s="5"/>
      <c r="K86" s="21">
        <f>VLOOKUP($D86,'REG FL  EPIS - 2 System Per Boo'!$A:$AN,MATCH($D$12,'REG FL  EPIS - 2 System Per Boo'!$2:$2,0),FALSE)/1000</f>
        <v>0</v>
      </c>
      <c r="L86" s="40"/>
      <c r="M86" s="21">
        <f>VLOOKUP($D86,'REG FL  EPIS - 9 Retail Per Boo'!$A:$AN,MATCH($D$12,'REG FL  EPIS - 9 Retail Per Boo'!$2:$2,0),FALSE)/1000</f>
        <v>0</v>
      </c>
      <c r="N86" s="96"/>
      <c r="O86" s="279">
        <f t="shared" si="4"/>
        <v>0</v>
      </c>
      <c r="P86" s="100"/>
      <c r="Q86" s="98"/>
    </row>
    <row r="87" spans="1:21" x14ac:dyDescent="0.3">
      <c r="A87" s="87">
        <f t="shared" si="5"/>
        <v>24</v>
      </c>
      <c r="B87" s="117" t="s">
        <v>223</v>
      </c>
      <c r="C87" s="26"/>
      <c r="D87" s="19" t="s">
        <v>224</v>
      </c>
      <c r="F87" s="5"/>
      <c r="G87" s="5"/>
      <c r="H87" s="5"/>
      <c r="I87" s="5"/>
      <c r="J87" s="5"/>
      <c r="K87" s="21">
        <f>VLOOKUP($D87,'REG FL  EPIS - 2 System Per Boo'!$A:$AN,MATCH($D$12,'REG FL  EPIS - 2 System Per Boo'!$2:$2,0),FALSE)/1000</f>
        <v>773962.60703736905</v>
      </c>
      <c r="L87" s="40"/>
      <c r="M87" s="21">
        <f>VLOOKUP($D87,'REG FL  EPIS - 9 Retail Per Boo'!$A:$AN,MATCH($D$12,'REG FL  EPIS - 9 Retail Per Boo'!$2:$2,0),FALSE)/1000</f>
        <v>773962.60703736905</v>
      </c>
      <c r="N87" s="96"/>
      <c r="O87" s="280">
        <f t="shared" si="4"/>
        <v>1</v>
      </c>
      <c r="P87" s="100"/>
      <c r="Q87" s="98"/>
    </row>
    <row r="88" spans="1:21" x14ac:dyDescent="0.3">
      <c r="A88" s="87">
        <f t="shared" si="5"/>
        <v>25</v>
      </c>
      <c r="B88" s="28" t="s">
        <v>225</v>
      </c>
      <c r="C88" s="26"/>
      <c r="D88" s="28" t="s">
        <v>37</v>
      </c>
      <c r="F88" s="5"/>
      <c r="G88" s="5"/>
      <c r="H88" s="5"/>
      <c r="I88" s="5"/>
      <c r="J88" s="5"/>
      <c r="K88" s="119">
        <f>SUM(K65:K87)</f>
        <v>11849548.47044657</v>
      </c>
      <c r="L88" s="106"/>
      <c r="M88" s="119">
        <f>SUM(M65:M87)</f>
        <v>11849548.47044657</v>
      </c>
      <c r="N88" s="115"/>
      <c r="O88" s="279">
        <f t="shared" si="4"/>
        <v>1</v>
      </c>
      <c r="P88" s="100"/>
      <c r="Q88" s="98"/>
      <c r="T88" s="25"/>
      <c r="U88" s="25"/>
    </row>
    <row r="89" spans="1:21" x14ac:dyDescent="0.3">
      <c r="A89" s="87">
        <f t="shared" si="5"/>
        <v>26</v>
      </c>
      <c r="B89" s="28"/>
      <c r="C89" s="26"/>
      <c r="D89" s="28"/>
      <c r="F89" s="5"/>
      <c r="G89" s="5"/>
      <c r="H89" s="5"/>
      <c r="I89" s="5"/>
      <c r="J89" s="5"/>
      <c r="K89" s="114"/>
      <c r="L89" s="23"/>
      <c r="M89" s="114"/>
      <c r="N89" s="96"/>
      <c r="O89" s="279"/>
      <c r="P89" s="100"/>
      <c r="Q89" s="98"/>
    </row>
    <row r="90" spans="1:21" x14ac:dyDescent="0.3">
      <c r="A90" s="87">
        <f t="shared" si="5"/>
        <v>27</v>
      </c>
      <c r="B90" s="28"/>
      <c r="C90" s="26"/>
      <c r="D90" s="28"/>
      <c r="F90" s="5"/>
      <c r="G90" s="5"/>
      <c r="H90" s="5"/>
      <c r="I90" s="5"/>
      <c r="J90" s="5"/>
      <c r="K90" s="114"/>
      <c r="L90" s="23"/>
      <c r="M90" s="114"/>
      <c r="N90" s="96"/>
      <c r="O90" s="279"/>
      <c r="P90" s="100"/>
      <c r="Q90" s="98"/>
    </row>
    <row r="91" spans="1:21" x14ac:dyDescent="0.3">
      <c r="A91" s="87">
        <f t="shared" si="5"/>
        <v>28</v>
      </c>
      <c r="B91" s="28"/>
      <c r="C91" s="26"/>
      <c r="D91" s="28"/>
      <c r="F91" s="5"/>
      <c r="G91" s="5"/>
      <c r="H91" s="5"/>
      <c r="I91" s="5"/>
      <c r="J91" s="5"/>
      <c r="K91" s="114"/>
      <c r="L91" s="23"/>
      <c r="M91" s="114"/>
      <c r="N91" s="96"/>
      <c r="O91" s="279"/>
      <c r="P91" s="100"/>
      <c r="Q91" s="98"/>
    </row>
    <row r="92" spans="1:21" x14ac:dyDescent="0.3">
      <c r="A92" s="87">
        <f t="shared" si="5"/>
        <v>29</v>
      </c>
      <c r="B92" s="28"/>
      <c r="C92" s="26"/>
      <c r="D92" s="28"/>
      <c r="F92" s="5"/>
      <c r="G92" s="5"/>
      <c r="H92" s="5"/>
      <c r="I92" s="5"/>
      <c r="J92" s="5"/>
      <c r="K92" s="114"/>
      <c r="L92" s="23"/>
      <c r="M92" s="114"/>
      <c r="N92" s="96"/>
      <c r="O92" s="237"/>
      <c r="P92" s="100"/>
      <c r="Q92" s="98"/>
    </row>
    <row r="93" spans="1:21" x14ac:dyDescent="0.3">
      <c r="A93" s="87">
        <f t="shared" si="5"/>
        <v>30</v>
      </c>
      <c r="B93" s="28"/>
      <c r="C93" s="26"/>
      <c r="D93" s="28"/>
      <c r="F93" s="5"/>
      <c r="G93" s="5"/>
      <c r="H93" s="5"/>
      <c r="I93" s="5"/>
      <c r="J93" s="5"/>
      <c r="K93" s="114"/>
      <c r="L93" s="23"/>
      <c r="M93" s="114"/>
      <c r="N93" s="96"/>
      <c r="O93" s="237"/>
      <c r="P93" s="100"/>
      <c r="Q93" s="98"/>
    </row>
    <row r="94" spans="1:21" x14ac:dyDescent="0.3">
      <c r="A94" s="87">
        <f t="shared" si="5"/>
        <v>31</v>
      </c>
      <c r="B94" s="28"/>
      <c r="C94" s="26"/>
      <c r="D94" s="28"/>
      <c r="F94" s="5"/>
      <c r="G94" s="5"/>
      <c r="H94" s="5"/>
      <c r="I94" s="5"/>
      <c r="J94" s="5"/>
      <c r="K94" s="114"/>
      <c r="L94" s="23"/>
      <c r="M94" s="114"/>
      <c r="N94" s="96"/>
      <c r="O94" s="237"/>
      <c r="P94" s="100"/>
      <c r="Q94" s="98"/>
    </row>
    <row r="95" spans="1:21" x14ac:dyDescent="0.3">
      <c r="A95" s="87">
        <f t="shared" si="5"/>
        <v>32</v>
      </c>
      <c r="B95" s="28"/>
      <c r="C95" s="26"/>
      <c r="D95" s="28"/>
      <c r="F95" s="5"/>
      <c r="G95" s="5"/>
      <c r="H95" s="5"/>
      <c r="I95" s="5"/>
      <c r="J95" s="5"/>
      <c r="K95" s="114"/>
      <c r="L95" s="23"/>
      <c r="M95" s="114"/>
      <c r="N95" s="96"/>
      <c r="O95" s="237"/>
      <c r="P95" s="100"/>
      <c r="Q95" s="98"/>
    </row>
    <row r="96" spans="1:21" x14ac:dyDescent="0.3">
      <c r="A96" s="87">
        <f t="shared" si="5"/>
        <v>33</v>
      </c>
      <c r="B96" s="28"/>
      <c r="C96" s="26"/>
      <c r="D96" s="28"/>
      <c r="F96" s="5"/>
      <c r="G96" s="5"/>
      <c r="H96" s="5"/>
      <c r="I96" s="5"/>
      <c r="J96" s="5"/>
      <c r="K96" s="114"/>
      <c r="L96" s="23"/>
      <c r="M96" s="114"/>
      <c r="N96" s="96"/>
      <c r="O96" s="237"/>
      <c r="P96" s="100"/>
      <c r="Q96" s="98"/>
    </row>
    <row r="97" spans="1:28" s="56" customFormat="1" x14ac:dyDescent="0.3">
      <c r="A97" s="116">
        <f t="shared" si="5"/>
        <v>34</v>
      </c>
      <c r="B97" s="25"/>
      <c r="C97" s="25"/>
      <c r="D97" s="14"/>
      <c r="E97" s="15"/>
      <c r="F97" s="15"/>
      <c r="G97" s="15"/>
      <c r="H97" s="15"/>
      <c r="I97" s="15"/>
      <c r="J97" s="15"/>
      <c r="K97" s="25"/>
      <c r="L97" s="25"/>
      <c r="M97" s="25"/>
      <c r="N97" s="25"/>
      <c r="O97" s="239"/>
      <c r="P97" s="15"/>
      <c r="Q97" s="15"/>
      <c r="R97" s="15"/>
      <c r="S97" s="25"/>
      <c r="V97" s="25"/>
      <c r="W97" s="25"/>
      <c r="X97" s="25"/>
      <c r="Y97" s="25"/>
      <c r="Z97" s="25"/>
      <c r="AA97" s="25"/>
      <c r="AB97" s="25"/>
    </row>
    <row r="98" spans="1:28" s="56" customFormat="1" x14ac:dyDescent="0.3">
      <c r="A98" s="272"/>
      <c r="B98" s="120" t="s">
        <v>175</v>
      </c>
      <c r="C98" s="120"/>
      <c r="D98" s="120"/>
      <c r="E98" s="120"/>
      <c r="F98" s="153"/>
      <c r="G98" s="153"/>
      <c r="H98" s="153"/>
      <c r="I98" s="153"/>
      <c r="J98" s="153"/>
      <c r="K98" s="120"/>
      <c r="L98" s="120"/>
      <c r="M98" s="120"/>
      <c r="N98" s="120"/>
      <c r="O98" s="273"/>
      <c r="P98" s="120"/>
      <c r="Q98" s="246" t="s">
        <v>176</v>
      </c>
      <c r="R98" s="120"/>
      <c r="S98" s="25"/>
      <c r="V98" s="25"/>
      <c r="W98" s="25"/>
      <c r="X98" s="25"/>
      <c r="Y98" s="25"/>
      <c r="Z98" s="25"/>
      <c r="AA98" s="25"/>
      <c r="AB98" s="25"/>
    </row>
    <row r="99" spans="1:28" s="56" customFormat="1" x14ac:dyDescent="0.3">
      <c r="A99" s="63" t="s">
        <v>102</v>
      </c>
      <c r="B99" s="64"/>
      <c r="C99" s="63"/>
      <c r="D99" s="25"/>
      <c r="E99" s="25"/>
      <c r="F99" s="5"/>
      <c r="G99" s="5"/>
      <c r="H99" s="5"/>
      <c r="I99" s="5"/>
      <c r="J99" s="5"/>
      <c r="K99" s="418" t="s">
        <v>103</v>
      </c>
      <c r="L99" s="418"/>
      <c r="M99" s="418"/>
      <c r="N99" s="418"/>
      <c r="O99" s="240"/>
      <c r="P99" s="63"/>
      <c r="Q99" s="63"/>
      <c r="R99" s="65" t="str">
        <f>+'Page Numbers'!D15</f>
        <v>Page 15 of 48</v>
      </c>
      <c r="S99" s="65"/>
      <c r="V99" s="25"/>
      <c r="W99" s="25"/>
      <c r="X99" s="25"/>
      <c r="Y99" s="25"/>
      <c r="Z99" s="25"/>
      <c r="AA99" s="25"/>
      <c r="AB99" s="25"/>
    </row>
    <row r="100" spans="1:28" s="56" customFormat="1" x14ac:dyDescent="0.3">
      <c r="A100" s="66"/>
      <c r="B100" s="66"/>
      <c r="C100" s="66"/>
      <c r="D100" s="14"/>
      <c r="E100" s="15"/>
      <c r="F100" s="15"/>
      <c r="G100" s="15"/>
      <c r="H100" s="15"/>
      <c r="I100" s="15"/>
      <c r="J100" s="15"/>
      <c r="K100" s="66"/>
      <c r="L100" s="67"/>
      <c r="M100" s="67"/>
      <c r="N100" s="67"/>
      <c r="O100" s="241"/>
      <c r="P100" s="67"/>
      <c r="Q100" s="67"/>
      <c r="R100" s="67"/>
      <c r="S100" s="25"/>
      <c r="V100" s="25"/>
      <c r="W100" s="25"/>
      <c r="X100" s="25"/>
      <c r="Y100" s="25"/>
      <c r="Z100" s="25"/>
      <c r="AA100" s="25"/>
      <c r="AB100" s="25"/>
    </row>
    <row r="101" spans="1:28" s="56" customFormat="1" x14ac:dyDescent="0.3">
      <c r="A101" s="25" t="s">
        <v>104</v>
      </c>
      <c r="B101" s="68"/>
      <c r="C101" s="68" t="s">
        <v>105</v>
      </c>
      <c r="D101" s="25"/>
      <c r="E101" s="25"/>
      <c r="F101" s="5"/>
      <c r="G101" s="5"/>
      <c r="H101" s="5"/>
      <c r="I101" s="5"/>
      <c r="J101" s="5"/>
      <c r="K101" s="416" t="s">
        <v>106</v>
      </c>
      <c r="L101" s="416"/>
      <c r="M101" s="416"/>
      <c r="N101" s="416"/>
      <c r="O101" s="416"/>
      <c r="P101" s="63"/>
      <c r="Q101" s="69" t="s">
        <v>107</v>
      </c>
      <c r="R101" s="70"/>
      <c r="S101" s="25"/>
      <c r="V101" s="25"/>
      <c r="W101" s="25"/>
      <c r="X101" s="25"/>
      <c r="Y101" s="25"/>
      <c r="Z101" s="25"/>
      <c r="AA101" s="25"/>
      <c r="AB101" s="25"/>
    </row>
    <row r="102" spans="1:28" s="56" customFormat="1" x14ac:dyDescent="0.3">
      <c r="A102" s="25"/>
      <c r="B102" s="71"/>
      <c r="C102" s="46"/>
      <c r="D102" s="25"/>
      <c r="E102" s="25"/>
      <c r="F102" s="5"/>
      <c r="G102" s="5"/>
      <c r="H102" s="5"/>
      <c r="I102" s="5"/>
      <c r="J102" s="5"/>
      <c r="K102" s="417"/>
      <c r="L102" s="417"/>
      <c r="M102" s="417"/>
      <c r="N102" s="417"/>
      <c r="O102" s="417"/>
      <c r="P102" s="72" t="str">
        <f t="shared" ref="P102:R106" si="6">+P4</f>
        <v>_</v>
      </c>
      <c r="Q102" s="69" t="str">
        <f t="shared" si="6"/>
        <v>Projected Test Year 3 Ended</v>
      </c>
      <c r="R102" s="73">
        <f t="shared" si="6"/>
        <v>46752</v>
      </c>
      <c r="S102" s="25"/>
      <c r="V102" s="25"/>
      <c r="W102" s="25"/>
      <c r="X102" s="25"/>
      <c r="Y102" s="25"/>
      <c r="Z102" s="25"/>
      <c r="AA102" s="25"/>
      <c r="AB102" s="25"/>
    </row>
    <row r="103" spans="1:28" s="56" customFormat="1" x14ac:dyDescent="0.3">
      <c r="A103" s="25" t="s">
        <v>109</v>
      </c>
      <c r="B103" s="71"/>
      <c r="C103" s="46"/>
      <c r="D103" s="25"/>
      <c r="E103" s="25"/>
      <c r="F103" s="5"/>
      <c r="G103" s="5"/>
      <c r="H103" s="5"/>
      <c r="I103" s="5"/>
      <c r="J103" s="5"/>
      <c r="K103" s="70"/>
      <c r="L103" s="70"/>
      <c r="M103" s="70"/>
      <c r="N103" s="70"/>
      <c r="O103" s="242"/>
      <c r="P103" s="72" t="str">
        <f t="shared" si="6"/>
        <v>X</v>
      </c>
      <c r="Q103" s="69" t="str">
        <f t="shared" si="6"/>
        <v>Projected Test Year 2 Ended</v>
      </c>
      <c r="R103" s="73">
        <f t="shared" si="6"/>
        <v>46387</v>
      </c>
      <c r="S103" s="25"/>
      <c r="V103" s="25"/>
      <c r="W103" s="25"/>
      <c r="X103" s="25"/>
      <c r="Y103" s="25"/>
      <c r="Z103" s="25"/>
      <c r="AA103" s="25"/>
      <c r="AB103" s="25"/>
    </row>
    <row r="104" spans="1:28" s="56" customFormat="1" x14ac:dyDescent="0.3">
      <c r="A104" s="25"/>
      <c r="B104" s="74"/>
      <c r="C104" s="46"/>
      <c r="D104" s="25"/>
      <c r="E104" s="25"/>
      <c r="F104" s="25"/>
      <c r="G104" s="25"/>
      <c r="H104" s="25"/>
      <c r="I104" s="25"/>
      <c r="J104" s="25"/>
      <c r="K104" s="70"/>
      <c r="L104" s="70"/>
      <c r="M104" s="70"/>
      <c r="N104" s="70"/>
      <c r="O104" s="242"/>
      <c r="P104" s="72" t="str">
        <f t="shared" si="6"/>
        <v>_</v>
      </c>
      <c r="Q104" s="69" t="str">
        <f t="shared" si="6"/>
        <v>Projected Test Year 1 Ended</v>
      </c>
      <c r="R104" s="73">
        <f t="shared" si="6"/>
        <v>46022</v>
      </c>
      <c r="S104" s="25"/>
      <c r="V104" s="25"/>
      <c r="W104" s="25"/>
      <c r="X104" s="25"/>
      <c r="Y104" s="25"/>
      <c r="Z104" s="25"/>
      <c r="AA104" s="25"/>
      <c r="AB104" s="25"/>
    </row>
    <row r="105" spans="1:28" s="56" customFormat="1" x14ac:dyDescent="0.3">
      <c r="A105" s="75" t="str">
        <f>+A7</f>
        <v>DOCKET NO.: 20240025-EI</v>
      </c>
      <c r="B105" s="25"/>
      <c r="C105" s="46"/>
      <c r="D105" s="25"/>
      <c r="E105" s="25"/>
      <c r="F105" s="25"/>
      <c r="G105" s="25"/>
      <c r="H105" s="25"/>
      <c r="I105" s="25"/>
      <c r="J105" s="25"/>
      <c r="K105" s="46"/>
      <c r="L105" s="46"/>
      <c r="M105" s="46"/>
      <c r="N105" s="46"/>
      <c r="O105" s="243"/>
      <c r="P105" s="72" t="str">
        <f t="shared" si="6"/>
        <v>_</v>
      </c>
      <c r="Q105" s="69" t="str">
        <f t="shared" si="6"/>
        <v>Prior Year Ended</v>
      </c>
      <c r="R105" s="73">
        <f t="shared" si="6"/>
        <v>45657</v>
      </c>
      <c r="S105" s="25"/>
      <c r="V105" s="25"/>
      <c r="W105" s="25"/>
      <c r="X105" s="25"/>
      <c r="Y105" s="25"/>
      <c r="Z105" s="25"/>
      <c r="AA105" s="25"/>
      <c r="AB105" s="25"/>
    </row>
    <row r="106" spans="1:28" s="56" customForma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46"/>
      <c r="L106" s="46"/>
      <c r="M106" s="46"/>
      <c r="N106" s="46"/>
      <c r="O106" s="243"/>
      <c r="P106" s="72" t="str">
        <f t="shared" si="6"/>
        <v>_</v>
      </c>
      <c r="Q106" s="69" t="str">
        <f t="shared" si="6"/>
        <v>Historical Year Ended</v>
      </c>
      <c r="R106" s="73">
        <f t="shared" si="6"/>
        <v>45291</v>
      </c>
      <c r="S106" s="25"/>
      <c r="V106" s="25"/>
      <c r="W106" s="25"/>
      <c r="X106" s="25"/>
      <c r="Y106" s="25"/>
      <c r="Z106" s="25"/>
      <c r="AA106" s="25"/>
      <c r="AB106" s="25"/>
    </row>
    <row r="107" spans="1:28" s="56" customForma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76"/>
      <c r="L107" s="77"/>
      <c r="M107" s="76" t="s">
        <v>111</v>
      </c>
      <c r="N107" s="77"/>
      <c r="O107" s="244"/>
      <c r="P107" s="244"/>
      <c r="Q107" s="244"/>
      <c r="R107" s="244"/>
      <c r="S107" s="244"/>
      <c r="V107" s="25"/>
      <c r="W107" s="25"/>
      <c r="X107" s="25"/>
      <c r="Y107" s="25"/>
      <c r="Z107" s="25"/>
      <c r="AA107" s="25"/>
      <c r="AB107" s="25"/>
    </row>
    <row r="108" spans="1:28" s="56" customForma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76"/>
      <c r="L108" s="77"/>
      <c r="M108" s="76"/>
      <c r="N108" s="77"/>
      <c r="O108" s="244"/>
      <c r="P108" s="72"/>
      <c r="Q108" s="69"/>
      <c r="R108" s="73"/>
      <c r="S108" s="25"/>
      <c r="V108" s="25"/>
      <c r="W108" s="25"/>
      <c r="X108" s="25"/>
      <c r="Y108" s="25"/>
      <c r="Z108" s="25"/>
      <c r="AA108" s="25"/>
      <c r="AB108" s="25"/>
    </row>
    <row r="109" spans="1:28" s="5" customFormat="1" x14ac:dyDescent="0.3">
      <c r="A109" s="78"/>
      <c r="B109" s="78"/>
      <c r="C109" s="78"/>
      <c r="D109" s="14"/>
      <c r="E109" s="15"/>
      <c r="F109" s="15"/>
      <c r="G109" s="15"/>
      <c r="H109" s="15"/>
      <c r="I109" s="15"/>
      <c r="J109" s="15"/>
      <c r="K109" s="79"/>
      <c r="L109" s="79"/>
      <c r="M109" s="79"/>
      <c r="N109" s="79"/>
      <c r="O109" s="233"/>
      <c r="P109" s="80"/>
      <c r="Q109" s="81" t="str">
        <f>+Q60</f>
        <v>Witness:  Olivier</v>
      </c>
      <c r="R109" s="80"/>
    </row>
    <row r="110" spans="1:28" s="5" customFormat="1" x14ac:dyDescent="0.3">
      <c r="A110" s="1"/>
      <c r="B110" s="82">
        <v>-1</v>
      </c>
      <c r="C110" s="82"/>
      <c r="D110" s="82"/>
      <c r="E110" s="82"/>
      <c r="F110" s="82"/>
      <c r="G110" s="82"/>
      <c r="H110" s="82"/>
      <c r="I110" s="82"/>
      <c r="J110" s="82"/>
      <c r="K110" s="82">
        <f>+B110-1</f>
        <v>-2</v>
      </c>
      <c r="L110" s="82"/>
      <c r="M110" s="82">
        <f>+K110-1</f>
        <v>-3</v>
      </c>
      <c r="N110" s="82"/>
      <c r="O110" s="82">
        <f>+M110-1</f>
        <v>-4</v>
      </c>
      <c r="P110" s="83"/>
      <c r="Q110" s="83"/>
      <c r="R110" s="83"/>
    </row>
    <row r="111" spans="1:28" s="5" customFormat="1" x14ac:dyDescent="0.3">
      <c r="A111" s="1" t="s">
        <v>112</v>
      </c>
      <c r="B111" s="83"/>
      <c r="C111" s="1"/>
      <c r="K111" s="1" t="s">
        <v>113</v>
      </c>
      <c r="L111" s="1"/>
      <c r="M111" s="1" t="s">
        <v>113</v>
      </c>
      <c r="N111" s="1"/>
      <c r="O111" s="234" t="s">
        <v>114</v>
      </c>
      <c r="P111" s="1"/>
      <c r="Q111" s="1"/>
      <c r="R111" s="1"/>
    </row>
    <row r="112" spans="1:28" s="5" customFormat="1" x14ac:dyDescent="0.3">
      <c r="A112" s="86" t="s">
        <v>115</v>
      </c>
      <c r="B112" s="17" t="s">
        <v>116</v>
      </c>
      <c r="C112" s="17"/>
      <c r="D112" s="14"/>
      <c r="E112" s="15"/>
      <c r="F112" s="15"/>
      <c r="G112" s="15"/>
      <c r="H112" s="15"/>
      <c r="I112" s="15"/>
      <c r="J112" s="15"/>
      <c r="K112" s="17" t="s">
        <v>117</v>
      </c>
      <c r="L112" s="17"/>
      <c r="M112" s="17" t="s">
        <v>114</v>
      </c>
      <c r="N112" s="17"/>
      <c r="O112" s="235" t="s">
        <v>118</v>
      </c>
      <c r="P112" s="17"/>
      <c r="Q112" s="17"/>
      <c r="R112" s="17"/>
    </row>
    <row r="113" spans="1:21" x14ac:dyDescent="0.3">
      <c r="A113" s="87">
        <v>1</v>
      </c>
      <c r="B113" s="28" t="s">
        <v>226</v>
      </c>
      <c r="C113" s="26"/>
      <c r="P113" s="100"/>
      <c r="Q113" s="98"/>
    </row>
    <row r="114" spans="1:21" x14ac:dyDescent="0.3">
      <c r="A114" s="87">
        <f t="shared" ref="A114:A145" si="7">A113+1</f>
        <v>2</v>
      </c>
      <c r="B114" s="19" t="s">
        <v>227</v>
      </c>
      <c r="C114" s="26"/>
      <c r="D114" s="19" t="s">
        <v>228</v>
      </c>
      <c r="K114" s="21">
        <f>VLOOKUP($D114,'REG FL  EPIS - 2 System Per Boo'!$A:$AN,MATCH($D$12,'REG FL  EPIS - 2 System Per Boo'!$2:$2,0),FALSE)/1000</f>
        <v>17450.559999999899</v>
      </c>
      <c r="L114" s="40"/>
      <c r="M114" s="21">
        <f>VLOOKUP($D114,'REG FL  EPIS - 9 Retail Per Boo'!$A:$AN,MATCH($D$12,'REG FL  EPIS - 9 Retail Per Boo'!$2:$2,0),FALSE)/1000</f>
        <v>16986.6194118399</v>
      </c>
      <c r="N114" s="96"/>
      <c r="O114" s="279">
        <f t="shared" ref="O114:O128" si="8">IF(M114=0,0,M114/K114)</f>
        <v>0.97341399999999989</v>
      </c>
      <c r="P114" s="100"/>
      <c r="Q114" s="98"/>
    </row>
    <row r="115" spans="1:21" x14ac:dyDescent="0.3">
      <c r="A115" s="87">
        <f t="shared" si="7"/>
        <v>3</v>
      </c>
      <c r="B115" s="19" t="s">
        <v>229</v>
      </c>
      <c r="C115" s="26"/>
      <c r="D115" s="19" t="s">
        <v>230</v>
      </c>
      <c r="K115" s="21">
        <f>VLOOKUP($D115,'REG FL  EPIS - 2 System Per Boo'!$A:$AN,MATCH($D$12,'REG FL  EPIS - 2 System Per Boo'!$2:$2,0),FALSE)/1000</f>
        <v>454543.18061666796</v>
      </c>
      <c r="L115" s="40"/>
      <c r="M115" s="21">
        <f>VLOOKUP($D115,'REG FL  EPIS - 9 Retail Per Boo'!$A:$AN,MATCH($D$12,'REG FL  EPIS - 9 Retail Per Boo'!$2:$2,0),FALSE)/1000</f>
        <v>442458.695616793</v>
      </c>
      <c r="N115" s="96"/>
      <c r="O115" s="279">
        <f t="shared" si="8"/>
        <v>0.97341399999999956</v>
      </c>
      <c r="P115" s="100"/>
      <c r="Q115" s="98"/>
    </row>
    <row r="116" spans="1:21" x14ac:dyDescent="0.3">
      <c r="A116" s="87">
        <f t="shared" si="7"/>
        <v>4</v>
      </c>
      <c r="B116" s="19" t="s">
        <v>231</v>
      </c>
      <c r="C116" s="26"/>
      <c r="D116" s="19" t="s">
        <v>232</v>
      </c>
      <c r="K116" s="21">
        <f>VLOOKUP($D116,'REG FL  EPIS - 2 System Per Boo'!$A:$AN,MATCH($D$12,'REG FL  EPIS - 2 System Per Boo'!$2:$2,0),FALSE)/1000</f>
        <v>91902.189479230889</v>
      </c>
      <c r="L116" s="40"/>
      <c r="M116" s="21">
        <f>VLOOKUP($D116,'REG FL  EPIS - 9 Retail Per Boo'!$A:$AN,MATCH($D$12,'REG FL  EPIS - 9 Retail Per Boo'!$2:$2,0),FALSE)/1000</f>
        <v>89458.877869735996</v>
      </c>
      <c r="N116" s="96"/>
      <c r="O116" s="279">
        <f t="shared" si="8"/>
        <v>0.97341399999999934</v>
      </c>
      <c r="P116" s="100"/>
      <c r="Q116" s="98"/>
    </row>
    <row r="117" spans="1:21" x14ac:dyDescent="0.3">
      <c r="A117" s="87">
        <f t="shared" si="7"/>
        <v>5</v>
      </c>
      <c r="B117" s="19" t="s">
        <v>233</v>
      </c>
      <c r="C117" s="26"/>
      <c r="D117" s="27" t="s">
        <v>234</v>
      </c>
      <c r="F117" s="27" t="s">
        <v>235</v>
      </c>
      <c r="K117" s="21">
        <f>VLOOKUP($D117,'REG FL  EPIS - 2 System Per Boo'!$A:$AN,MATCH($D$12,'REG FL  EPIS - 2 System Per Boo'!$2:$2,0),FALSE)/1000</f>
        <v>83126.836975393991</v>
      </c>
      <c r="L117" s="40"/>
      <c r="M117" s="21">
        <f>VLOOKUP($F117,'REG FL  EPIS - 9 Retail Per Boo'!$A:$AN,MATCH($D$12,'REG FL  EPIS - 9 Retail Per Boo'!$2:$2,0),FALSE)/1000</f>
        <v>80916.826887566102</v>
      </c>
      <c r="N117" s="96"/>
      <c r="O117" s="279">
        <f t="shared" si="8"/>
        <v>0.97341399999999922</v>
      </c>
      <c r="P117" s="100"/>
      <c r="Q117" s="98"/>
    </row>
    <row r="118" spans="1:21" x14ac:dyDescent="0.3">
      <c r="A118" s="87">
        <f t="shared" si="7"/>
        <v>6</v>
      </c>
      <c r="B118" s="19" t="s">
        <v>236</v>
      </c>
      <c r="C118" s="26"/>
      <c r="D118" s="19" t="s">
        <v>237</v>
      </c>
      <c r="K118" s="21">
        <f>VLOOKUP($D118,'REG FL  EPIS - 2 System Per Boo'!$A:$AN,MATCH($D$12,'REG FL  EPIS - 2 System Per Boo'!$2:$2,0),FALSE)/1000</f>
        <v>10212.8390864786</v>
      </c>
      <c r="L118" s="40"/>
      <c r="M118" s="21">
        <f>VLOOKUP($D118,'REG FL  EPIS - 9 Retail Per Boo'!$A:$AN,MATCH($D$12,'REG FL  EPIS - 9 Retail Per Boo'!$2:$2,0),FALSE)/1000</f>
        <v>9941.3205465255596</v>
      </c>
      <c r="N118" s="96"/>
      <c r="O118" s="279">
        <f t="shared" si="8"/>
        <v>0.97341400000000788</v>
      </c>
      <c r="P118" s="100"/>
      <c r="Q118" s="98"/>
    </row>
    <row r="119" spans="1:21" x14ac:dyDescent="0.3">
      <c r="A119" s="87">
        <f t="shared" si="7"/>
        <v>7</v>
      </c>
      <c r="B119" s="19" t="s">
        <v>238</v>
      </c>
      <c r="C119" s="26"/>
      <c r="D119" s="19" t="s">
        <v>239</v>
      </c>
      <c r="K119" s="21">
        <f>VLOOKUP($D119,'REG FL  EPIS - 2 System Per Boo'!$A:$AN,MATCH($D$12,'REG FL  EPIS - 2 System Per Boo'!$2:$2,0),FALSE)/1000</f>
        <v>116251.003310699</v>
      </c>
      <c r="L119" s="40"/>
      <c r="M119" s="21">
        <f>VLOOKUP($D119,'REG FL  EPIS - 9 Retail Per Boo'!$A:$AN,MATCH($D$12,'REG FL  EPIS - 9 Retail Per Boo'!$2:$2,0),FALSE)/1000</f>
        <v>113160.35413668101</v>
      </c>
      <c r="N119" s="96"/>
      <c r="O119" s="279">
        <f t="shared" si="8"/>
        <v>0.97341400000000222</v>
      </c>
      <c r="P119" s="100"/>
      <c r="Q119" s="98"/>
    </row>
    <row r="120" spans="1:21" x14ac:dyDescent="0.3">
      <c r="A120" s="87">
        <f t="shared" si="7"/>
        <v>8</v>
      </c>
      <c r="B120" s="19" t="s">
        <v>240</v>
      </c>
      <c r="C120" s="26"/>
      <c r="D120" s="19" t="s">
        <v>241</v>
      </c>
      <c r="K120" s="21">
        <f>VLOOKUP($D120,'REG FL  EPIS - 2 System Per Boo'!$A:$AN,MATCH($D$12,'REG FL  EPIS - 2 System Per Boo'!$2:$2,0),FALSE)/1000</f>
        <v>505.77999999999901</v>
      </c>
      <c r="L120" s="40"/>
      <c r="M120" s="21">
        <f>VLOOKUP($D120,'REG FL  EPIS - 9 Retail Per Boo'!$A:$AN,MATCH($D$12,'REG FL  EPIS - 9 Retail Per Boo'!$2:$2,0),FALSE)/1000</f>
        <v>492.33333291999901</v>
      </c>
      <c r="N120" s="96"/>
      <c r="O120" s="279">
        <f t="shared" si="8"/>
        <v>0.973414</v>
      </c>
      <c r="P120" s="100"/>
      <c r="Q120" s="98"/>
    </row>
    <row r="121" spans="1:21" x14ac:dyDescent="0.3">
      <c r="A121" s="87">
        <f t="shared" si="7"/>
        <v>9</v>
      </c>
      <c r="B121" s="19" t="s">
        <v>242</v>
      </c>
      <c r="C121" s="26"/>
      <c r="D121" s="19" t="s">
        <v>243</v>
      </c>
      <c r="K121" s="21">
        <f>VLOOKUP($D121,'REG FL  EPIS - 2 System Per Boo'!$A:$AN,MATCH($D$12,'REG FL  EPIS - 2 System Per Boo'!$2:$2,0),FALSE)/1000</f>
        <v>21949.481321191201</v>
      </c>
      <c r="L121" s="40"/>
      <c r="M121" s="21">
        <f>VLOOKUP($D121,'REG FL  EPIS - 9 Retail Per Boo'!$A:$AN,MATCH($D$12,'REG FL  EPIS - 9 Retail Per Boo'!$2:$2,0),FALSE)/1000</f>
        <v>21365.932410785997</v>
      </c>
      <c r="N121" s="96"/>
      <c r="O121" s="279">
        <f t="shared" si="8"/>
        <v>0.97341399999999934</v>
      </c>
      <c r="P121" s="100"/>
      <c r="Q121" s="98"/>
    </row>
    <row r="122" spans="1:21" x14ac:dyDescent="0.3">
      <c r="A122" s="87">
        <f t="shared" si="7"/>
        <v>10</v>
      </c>
      <c r="B122" s="19" t="s">
        <v>244</v>
      </c>
      <c r="C122" s="26"/>
      <c r="D122" s="19" t="s">
        <v>245</v>
      </c>
      <c r="K122" s="21">
        <f>VLOOKUP($D122,'REG FL  EPIS - 2 System Per Boo'!$A:$AN,MATCH($D$12,'REG FL  EPIS - 2 System Per Boo'!$2:$2,0),FALSE)/1000</f>
        <v>112725.439999999</v>
      </c>
      <c r="L122" s="40"/>
      <c r="M122" s="21">
        <f>VLOOKUP($D122,'REG FL  EPIS - 9 Retail Per Boo'!$A:$AN,MATCH($D$12,'REG FL  EPIS - 9 Retail Per Boo'!$2:$2,0),FALSE)/1000</f>
        <v>109728.52145215901</v>
      </c>
      <c r="N122" s="96"/>
      <c r="O122" s="279">
        <f t="shared" si="8"/>
        <v>0.97341399999999989</v>
      </c>
      <c r="P122" s="100"/>
      <c r="Q122" s="98"/>
    </row>
    <row r="123" spans="1:21" x14ac:dyDescent="0.3">
      <c r="A123" s="87">
        <f t="shared" si="7"/>
        <v>11</v>
      </c>
      <c r="B123" s="19" t="s">
        <v>246</v>
      </c>
      <c r="C123" s="26"/>
      <c r="D123" s="19" t="s">
        <v>247</v>
      </c>
      <c r="K123" s="21">
        <f>VLOOKUP($D123,'REG FL  EPIS - 2 System Per Boo'!$A:$AN,MATCH($D$12,'REG FL  EPIS - 2 System Per Boo'!$2:$2,0),FALSE)/1000</f>
        <v>7477.3299999999899</v>
      </c>
      <c r="L123" s="40"/>
      <c r="M123" s="21">
        <f>VLOOKUP($D123,'REG FL  EPIS - 9 Retail Per Boo'!$A:$AN,MATCH($D$12,'REG FL  EPIS - 9 Retail Per Boo'!$2:$2,0),FALSE)/1000</f>
        <v>7278.5377046199901</v>
      </c>
      <c r="N123" s="96"/>
      <c r="O123" s="279">
        <f t="shared" si="8"/>
        <v>0.973414</v>
      </c>
      <c r="P123" s="100"/>
      <c r="Q123" s="98"/>
    </row>
    <row r="124" spans="1:21" x14ac:dyDescent="0.3">
      <c r="A124" s="87">
        <f t="shared" si="7"/>
        <v>12</v>
      </c>
      <c r="B124" s="19" t="s">
        <v>248</v>
      </c>
      <c r="C124" s="26"/>
      <c r="D124" s="19" t="s">
        <v>249</v>
      </c>
      <c r="K124" s="21">
        <f>VLOOKUP($D124,'REG FL  EPIS - 2 System Per Boo'!$A:$AN,MATCH($D$12,'REG FL  EPIS - 2 System Per Boo'!$2:$2,0),FALSE)/1000</f>
        <v>0</v>
      </c>
      <c r="L124" s="40"/>
      <c r="M124" s="21">
        <f>VLOOKUP($D124,'REG FL  EPIS - 9 Retail Per Boo'!$A:$AN,MATCH($D$12,'REG FL  EPIS - 9 Retail Per Boo'!$2:$2,0),FALSE)/1000</f>
        <v>0</v>
      </c>
      <c r="N124" s="96"/>
      <c r="O124" s="279">
        <f t="shared" si="8"/>
        <v>0</v>
      </c>
      <c r="P124" s="100"/>
      <c r="Q124" s="98"/>
    </row>
    <row r="125" spans="1:21" x14ac:dyDescent="0.3">
      <c r="A125" s="87">
        <f t="shared" si="7"/>
        <v>13</v>
      </c>
      <c r="B125" s="19" t="s">
        <v>250</v>
      </c>
      <c r="C125" s="26"/>
      <c r="D125" s="19" t="s">
        <v>251</v>
      </c>
      <c r="K125" s="21">
        <f>VLOOKUP($D125,'REG FL  EPIS - 2 System Per Boo'!$A:$AN,MATCH($D$12,'REG FL  EPIS - 2 System Per Boo'!$2:$2,0),FALSE)/1000</f>
        <v>8450.0300000000007</v>
      </c>
      <c r="L125" s="40"/>
      <c r="M125" s="21">
        <f>VLOOKUP($D125,'REG FL  EPIS - 9 Retail Per Boo'!$A:$AN,MATCH($D$12,'REG FL  EPIS - 9 Retail Per Boo'!$2:$2,0),FALSE)/1000</f>
        <v>8450.0300000000007</v>
      </c>
      <c r="N125" s="96"/>
      <c r="O125" s="279">
        <f t="shared" si="8"/>
        <v>1</v>
      </c>
      <c r="P125" s="100"/>
      <c r="Q125" s="98"/>
    </row>
    <row r="126" spans="1:21" x14ac:dyDescent="0.3">
      <c r="A126" s="87">
        <f t="shared" si="7"/>
        <v>14</v>
      </c>
      <c r="B126" s="19" t="s">
        <v>252</v>
      </c>
      <c r="C126" s="26"/>
      <c r="D126" s="19" t="s">
        <v>253</v>
      </c>
      <c r="K126" s="21">
        <f>VLOOKUP($D126,'REG FL  EPIS - 2 System Per Boo'!$A:$AN,MATCH($D$12,'REG FL  EPIS - 2 System Per Boo'!$2:$2,0),FALSE)/1000</f>
        <v>120117.34417834399</v>
      </c>
      <c r="L126" s="40"/>
      <c r="M126" s="21">
        <f>VLOOKUP($D126,'REG FL  EPIS - 9 Retail Per Boo'!$A:$AN,MATCH($D$12,'REG FL  EPIS - 9 Retail Per Boo'!$2:$2,0),FALSE)/1000</f>
        <v>120117.34417834399</v>
      </c>
      <c r="N126" s="96"/>
      <c r="O126" s="279">
        <f t="shared" si="8"/>
        <v>1</v>
      </c>
      <c r="P126" s="100"/>
      <c r="Q126" s="98"/>
    </row>
    <row r="127" spans="1:21" x14ac:dyDescent="0.3">
      <c r="A127" s="87">
        <f t="shared" si="7"/>
        <v>15</v>
      </c>
      <c r="B127" s="19" t="s">
        <v>254</v>
      </c>
      <c r="C127" s="26"/>
      <c r="D127" s="19" t="s">
        <v>255</v>
      </c>
      <c r="K127" s="21">
        <f>VLOOKUP($D127,'REG FL  EPIS - 2 System Per Boo'!$A:$AN,MATCH($D$12,'REG FL  EPIS - 2 System Per Boo'!$2:$2,0),FALSE)/1000</f>
        <v>409058.55298973602</v>
      </c>
      <c r="L127" s="40"/>
      <c r="M127" s="21">
        <f>VLOOKUP($D127,'REG FL  EPIS - 9 Retail Per Boo'!$A:$AN,MATCH($D$12,'REG FL  EPIS - 9 Retail Per Boo'!$2:$2,0),FALSE)/1000</f>
        <v>398183.32229995099</v>
      </c>
      <c r="N127" s="96"/>
      <c r="O127" s="280">
        <f t="shared" si="8"/>
        <v>0.97341400000000022</v>
      </c>
      <c r="P127" s="100"/>
      <c r="Q127" s="98"/>
    </row>
    <row r="128" spans="1:21" x14ac:dyDescent="0.3">
      <c r="A128" s="87">
        <f t="shared" si="7"/>
        <v>16</v>
      </c>
      <c r="B128" s="28" t="s">
        <v>256</v>
      </c>
      <c r="C128" s="26"/>
      <c r="D128" s="113" t="s">
        <v>40</v>
      </c>
      <c r="K128" s="119">
        <f>SUM(K114:K127)</f>
        <v>1453770.5679577405</v>
      </c>
      <c r="L128" s="106"/>
      <c r="M128" s="119">
        <f>SUM(M114:M127)</f>
        <v>1418538.7158479216</v>
      </c>
      <c r="N128" s="115"/>
      <c r="O128" s="279">
        <f t="shared" si="8"/>
        <v>0.9757651909549161</v>
      </c>
      <c r="P128" s="100"/>
      <c r="Q128" s="98"/>
      <c r="T128" s="25"/>
      <c r="U128" s="25"/>
    </row>
    <row r="129" spans="1:23" x14ac:dyDescent="0.3">
      <c r="A129" s="87">
        <f t="shared" si="7"/>
        <v>17</v>
      </c>
      <c r="B129" s="28"/>
      <c r="C129" s="26"/>
      <c r="D129" s="113"/>
      <c r="K129" s="114"/>
      <c r="L129" s="23"/>
      <c r="M129" s="114"/>
      <c r="N129" s="96"/>
      <c r="O129" s="279"/>
      <c r="P129" s="100"/>
      <c r="Q129" s="98"/>
    </row>
    <row r="130" spans="1:23" x14ac:dyDescent="0.3">
      <c r="A130" s="87">
        <f t="shared" si="7"/>
        <v>18</v>
      </c>
      <c r="B130" s="113" t="s">
        <v>257</v>
      </c>
      <c r="C130" s="26"/>
      <c r="D130" s="113" t="s">
        <v>258</v>
      </c>
      <c r="K130" s="114"/>
      <c r="L130" s="23"/>
      <c r="M130" s="114"/>
      <c r="N130" s="96"/>
      <c r="O130" s="279"/>
      <c r="P130" s="100"/>
      <c r="Q130" s="98"/>
    </row>
    <row r="131" spans="1:23" x14ac:dyDescent="0.3">
      <c r="A131" s="87">
        <f t="shared" si="7"/>
        <v>19</v>
      </c>
      <c r="B131" s="19" t="s">
        <v>259</v>
      </c>
      <c r="C131" s="26"/>
      <c r="D131" s="99" t="s">
        <v>260</v>
      </c>
      <c r="K131" s="21">
        <f>VLOOKUP($D131,'REG FL  EPIS - 2 System Per Boo'!$A:$AN,MATCH($D$12,'REG FL  EPIS - 2 System Per Boo'!$2:$2,0),FALSE)/1000</f>
        <v>-2489.5921600000001</v>
      </c>
      <c r="L131" s="40"/>
      <c r="M131" s="21">
        <f>VLOOKUP($D131,'REG FL  EPIS - 9 Retail Per Boo'!$A:$AN,MATCH($D$12,'REG FL  EPIS - 9 Retail Per Boo'!$2:$2,0),FALSE)/1000</f>
        <v>0</v>
      </c>
      <c r="N131" s="96"/>
      <c r="O131" s="279">
        <f t="shared" ref="O131:O135" si="9">IF(M131=0,0,M131/K131)</f>
        <v>0</v>
      </c>
      <c r="P131" s="100"/>
      <c r="Q131" s="98"/>
    </row>
    <row r="132" spans="1:23" x14ac:dyDescent="0.3">
      <c r="A132" s="87">
        <f t="shared" si="7"/>
        <v>20</v>
      </c>
      <c r="B132" s="19" t="s">
        <v>261</v>
      </c>
      <c r="C132" s="26"/>
      <c r="D132" s="99" t="s">
        <v>262</v>
      </c>
      <c r="K132" s="21">
        <f>VLOOKUP($D132,'REG FL  EPIS - 2 System Per Boo'!$A:$AN,MATCH($D$12,'REG FL  EPIS - 2 System Per Boo'!$2:$2,0),FALSE)/1000</f>
        <v>20325.435300000001</v>
      </c>
      <c r="L132" s="40"/>
      <c r="M132" s="21">
        <f>VLOOKUP($D132,'REG FL  EPIS - 9 Retail Per Boo'!$A:$AN,MATCH($D$12,'REG FL  EPIS - 9 Retail Per Boo'!$2:$2,0),FALSE)/1000</f>
        <v>20325.435300000001</v>
      </c>
      <c r="N132" s="96"/>
      <c r="O132" s="279">
        <f t="shared" si="9"/>
        <v>1</v>
      </c>
      <c r="P132" s="100"/>
      <c r="Q132" s="98"/>
    </row>
    <row r="133" spans="1:23" x14ac:dyDescent="0.3">
      <c r="A133" s="87">
        <f t="shared" si="7"/>
        <v>21</v>
      </c>
      <c r="B133" s="19" t="s">
        <v>263</v>
      </c>
      <c r="C133" s="26"/>
      <c r="D133" s="99" t="s">
        <v>264</v>
      </c>
      <c r="K133" s="21">
        <f>VLOOKUP($D133,'REG FL  EPIS - 2 System Per Boo'!$A:$AN,MATCH($D$12,'REG FL  EPIS - 2 System Per Boo'!$2:$2,0),FALSE)/1000</f>
        <v>0</v>
      </c>
      <c r="L133" s="40"/>
      <c r="M133" s="21">
        <f>VLOOKUP($D133,'REG FL  EPIS - 9 Retail Per Boo'!$A:$AN,MATCH($D$12,'REG FL  EPIS - 9 Retail Per Boo'!$2:$2,0),FALSE)/1000</f>
        <v>0</v>
      </c>
      <c r="N133" s="96"/>
      <c r="O133" s="279">
        <f t="shared" si="9"/>
        <v>0</v>
      </c>
      <c r="P133" s="100"/>
      <c r="Q133" s="98"/>
    </row>
    <row r="134" spans="1:23" x14ac:dyDescent="0.3">
      <c r="A134" s="87">
        <f t="shared" si="7"/>
        <v>22</v>
      </c>
      <c r="B134" s="117" t="s">
        <v>265</v>
      </c>
      <c r="C134" s="26"/>
      <c r="D134" s="19" t="s">
        <v>266</v>
      </c>
      <c r="E134" s="99" t="s">
        <v>264</v>
      </c>
      <c r="K134" s="21">
        <f>VLOOKUP($D134,'REG FL  EPIS - 2 System Per Boo'!$A:$AN,MATCH($D$12,'REG FL  EPIS - 2 System Per Boo'!$2:$2,0),FALSE)/1000+VLOOKUP($E134,'REG FL  EPIS - 2 System Per Boo'!$A:$AN,MATCH($D$12,'REG FL  EPIS - 2 System Per Boo'!$2:$2,0),FALSE)/1000</f>
        <v>-4.3600531151661501E-3</v>
      </c>
      <c r="L134" s="40"/>
      <c r="M134" s="21">
        <f>VLOOKUP($D134,'REG FL  EPIS - 9 Retail Per Boo'!$A:$AN,MATCH($D$12,'REG FL  EPIS - 9 Retail Per Boo'!$2:$2,0),FALSE)/1000+VLOOKUP($E134,'REG FL  EPIS - 9 Retail Per Boo'!$A:$AN,MATCH($D$12,'REG FL  EPIS - 9 Retail Per Boo'!$2:$2,0),FALSE)/1000</f>
        <v>-4.2441367430463405E-3</v>
      </c>
      <c r="N134" s="96"/>
      <c r="O134" s="279">
        <f t="shared" si="9"/>
        <v>0.97341399999999945</v>
      </c>
      <c r="P134" s="100"/>
      <c r="Q134" s="98"/>
    </row>
    <row r="135" spans="1:23" x14ac:dyDescent="0.3">
      <c r="A135" s="87">
        <f t="shared" si="7"/>
        <v>23</v>
      </c>
      <c r="B135" s="117" t="s">
        <v>265</v>
      </c>
      <c r="C135" s="26"/>
      <c r="D135" s="99" t="s">
        <v>267</v>
      </c>
      <c r="E135" s="99" t="s">
        <v>268</v>
      </c>
      <c r="F135" s="27" t="s">
        <v>269</v>
      </c>
      <c r="K135" s="21">
        <f>VLOOKUP($D135,'REG FL  EPIS - 2 System Per Boo'!$A:$AN,MATCH($D$12,'REG FL  EPIS - 2 System Per Boo'!$2:$2,0),FALSE)/1000+VLOOKUP($E135,'REG FL  EPIS - 2 System Per Boo'!$A:$AN,MATCH($D$12,'REG FL  EPIS - 2 System Per Boo'!$2:$2,0),FALSE)/1000++VLOOKUP($F135,'REG FL  EPIS - 2 System Per Boo'!$A:$AN,MATCH($D$12,'REG FL  EPIS - 2 System Per Boo'!$2:$2,0),FALSE)/1000</f>
        <v>-2004.6659999999893</v>
      </c>
      <c r="L135" s="40"/>
      <c r="M135" s="21">
        <f>VLOOKUP($D135,'REG FL  EPIS - 9 Retail Per Boo'!$A:$AN,MATCH($D$12,'REG FL  EPIS - 9 Retail Per Boo'!$2:$2,0),FALSE)/1000+VLOOKUP($E135,'REG FL  EPIS - 9 Retail Per Boo'!$A:$AN,MATCH($D$12,'REG FL  EPIS - 9 Retail Per Boo'!$2:$2,0),FALSE)/1000++VLOOKUP($F135,'REG FL  EPIS - 9 Retail Per Boo'!$A:$AN,MATCH($D$12,'REG FL  EPIS - 9 Retail Per Boo'!$2:$2,0),FALSE)/1000</f>
        <v>-2004.6659999999893</v>
      </c>
      <c r="N135" s="96"/>
      <c r="O135" s="279">
        <f t="shared" si="9"/>
        <v>1</v>
      </c>
      <c r="P135" s="100"/>
      <c r="Q135" s="98"/>
    </row>
    <row r="136" spans="1:23" x14ac:dyDescent="0.3">
      <c r="A136" s="87">
        <f t="shared" si="7"/>
        <v>24</v>
      </c>
      <c r="B136" s="117" t="s">
        <v>270</v>
      </c>
      <c r="C136" s="26"/>
      <c r="D136" s="99" t="s">
        <v>271</v>
      </c>
      <c r="E136" s="99" t="s">
        <v>272</v>
      </c>
      <c r="K136" s="21">
        <f>VLOOKUP($D136,'REG FL  EPIS - 2 System Per Boo'!$A:$AN,MATCH($D$12,'REG FL  EPIS - 2 System Per Boo'!$2:$2,0),FALSE)/1000+VLOOKUP($E136,'REG FL  EPIS - 2 System Per Boo'!$A:$AN,MATCH($D$12,'REG FL  EPIS - 2 System Per Boo'!$2:$2,0),FALSE)/1000</f>
        <v>658254.51755999902</v>
      </c>
      <c r="L136" s="40"/>
      <c r="M136" s="21">
        <f>VLOOKUP($D136,'REG FL  EPIS - 9 Retail Per Boo'!$A:$AN,MATCH($D$12,'REG FL  EPIS - 9 Retail Per Boo'!$2:$2,0),FALSE)/1000+VLOOKUP($E136,'REG FL  EPIS - 9 Retail Per Boo'!$A:$AN,MATCH($D$12,'REG FL  EPIS - 9 Retail Per Boo'!$2:$2,0),FALSE)/1000</f>
        <v>640754.16295614897</v>
      </c>
      <c r="N136" s="96"/>
      <c r="O136" s="279">
        <f t="shared" ref="O136:O138" si="10">IF(M136=0,0,M136/K136)</f>
        <v>0.97341400000000011</v>
      </c>
      <c r="P136" s="100"/>
      <c r="Q136" s="98"/>
    </row>
    <row r="137" spans="1:23" x14ac:dyDescent="0.3">
      <c r="A137" s="87">
        <f t="shared" si="7"/>
        <v>25</v>
      </c>
      <c r="B137" s="130" t="s">
        <v>273</v>
      </c>
      <c r="C137" s="26"/>
      <c r="D137" s="99" t="s">
        <v>274</v>
      </c>
      <c r="E137" s="99" t="s">
        <v>275</v>
      </c>
      <c r="K137" s="21">
        <f>VLOOKUP($D137,'REG FL  EPIS - 2 System Per Boo'!$A:$AN,MATCH($D$12,'REG FL  EPIS - 2 System Per Boo'!$2:$2,0),FALSE)/1000+VLOOKUP($E137,'REG FL  EPIS - 2 System Per Boo'!$A:$AN,MATCH($D$12,'REG FL  EPIS - 2 System Per Boo'!$2:$2,0),FALSE)/1000</f>
        <v>68661.460939999903</v>
      </c>
      <c r="L137" s="40"/>
      <c r="M137" s="21">
        <f>VLOOKUP($D137,'REG FL  EPIS - 9 Retail Per Boo'!$A:$AN,MATCH($D$12,'REG FL  EPIS - 9 Retail Per Boo'!$2:$2,0),FALSE)/1000+VLOOKUP($E137,'REG FL  EPIS - 9 Retail Per Boo'!$A:$AN,MATCH($D$12,'REG FL  EPIS - 9 Retail Per Boo'!$2:$2,0),FALSE)/1000</f>
        <v>68661.460939999903</v>
      </c>
      <c r="N137" s="96"/>
      <c r="O137" s="279">
        <f t="shared" si="10"/>
        <v>1</v>
      </c>
      <c r="P137" s="100"/>
      <c r="Q137" s="98"/>
    </row>
    <row r="138" spans="1:23" x14ac:dyDescent="0.3">
      <c r="A138" s="87">
        <f t="shared" si="7"/>
        <v>26</v>
      </c>
      <c r="B138" s="117" t="s">
        <v>276</v>
      </c>
      <c r="C138" s="26"/>
      <c r="D138" s="99" t="s">
        <v>277</v>
      </c>
      <c r="K138" s="111">
        <f>VLOOKUP($D138,'REG FL  EPIS - 2 System Per Boo'!$A:$AN,MATCH($D$12,'REG FL  EPIS - 2 System Per Boo'!$2:$2,0),FALSE)/1000</f>
        <v>22215.015949999899</v>
      </c>
      <c r="L138" s="122"/>
      <c r="M138" s="111">
        <f>VLOOKUP($D138,'REG FL  EPIS - 9 Retail Per Boo'!$A:$AN,MATCH($D$12,'REG FL  EPIS - 9 Retail Per Boo'!$2:$2,0),FALSE)/1000</f>
        <v>22215.015949999899</v>
      </c>
      <c r="N138" s="123"/>
      <c r="O138" s="280">
        <f t="shared" si="10"/>
        <v>1</v>
      </c>
      <c r="P138" s="100"/>
      <c r="Q138" s="98"/>
    </row>
    <row r="139" spans="1:23" x14ac:dyDescent="0.3">
      <c r="A139" s="87">
        <f t="shared" si="7"/>
        <v>27</v>
      </c>
      <c r="B139" s="28" t="s">
        <v>278</v>
      </c>
      <c r="C139" s="26"/>
      <c r="D139" s="28" t="s">
        <v>278</v>
      </c>
      <c r="K139" s="114">
        <f>SUM(K131:K138)</f>
        <v>764962.16722994577</v>
      </c>
      <c r="L139" s="23"/>
      <c r="M139" s="114">
        <f>SUM(M131:M138)</f>
        <v>749951.40490201209</v>
      </c>
      <c r="N139" s="96"/>
      <c r="O139" s="279">
        <f>IF(M139=0,0,M139/K139)</f>
        <v>0.9803771180184111</v>
      </c>
      <c r="P139" s="100"/>
      <c r="Q139" s="98"/>
      <c r="T139" s="25"/>
      <c r="U139" s="25"/>
    </row>
    <row r="140" spans="1:23" x14ac:dyDescent="0.3">
      <c r="A140" s="87">
        <f t="shared" si="7"/>
        <v>28</v>
      </c>
      <c r="B140" s="121"/>
      <c r="C140" s="26"/>
      <c r="D140" s="19"/>
      <c r="K140" s="114"/>
      <c r="L140" s="23"/>
      <c r="M140" s="114"/>
      <c r="N140" s="96"/>
      <c r="O140" s="279"/>
      <c r="P140" s="100"/>
      <c r="Q140" s="98"/>
      <c r="U140" s="124"/>
      <c r="W140" s="125"/>
    </row>
    <row r="141" spans="1:23" x14ac:dyDescent="0.3">
      <c r="A141" s="87">
        <f t="shared" si="7"/>
        <v>29</v>
      </c>
      <c r="B141" s="126" t="s">
        <v>279</v>
      </c>
      <c r="C141" s="26"/>
      <c r="D141" s="28" t="s">
        <v>46</v>
      </c>
      <c r="K141" s="119">
        <f>+K25+K45+K88+K128+K139</f>
        <v>32983439.101788491</v>
      </c>
      <c r="L141" s="119"/>
      <c r="M141" s="119">
        <f>+M25+M45+M88+M128+M139</f>
        <v>30700180.89515635</v>
      </c>
      <c r="N141" s="119"/>
      <c r="O141" s="283">
        <f>IF(M141=0,0,M141/K141)</f>
        <v>0.93077561743680226</v>
      </c>
      <c r="P141" s="100"/>
      <c r="Q141" s="98"/>
    </row>
    <row r="142" spans="1:23" x14ac:dyDescent="0.3">
      <c r="A142" s="87">
        <f t="shared" si="7"/>
        <v>30</v>
      </c>
      <c r="B142" s="126"/>
      <c r="C142" s="26"/>
      <c r="D142" s="28"/>
      <c r="K142" s="114"/>
      <c r="L142" s="114"/>
      <c r="M142" s="114"/>
      <c r="N142" s="114"/>
      <c r="O142" s="274"/>
      <c r="P142" s="100"/>
      <c r="Q142" s="98"/>
    </row>
    <row r="143" spans="1:23" x14ac:dyDescent="0.3">
      <c r="A143" s="87">
        <f t="shared" si="7"/>
        <v>31</v>
      </c>
      <c r="B143" s="126"/>
      <c r="C143" s="26"/>
      <c r="D143" s="28"/>
      <c r="K143" s="114"/>
      <c r="L143" s="114"/>
      <c r="M143" s="114"/>
      <c r="N143" s="114"/>
      <c r="O143" s="274"/>
      <c r="P143" s="100"/>
      <c r="Q143" s="98"/>
    </row>
    <row r="144" spans="1:23" x14ac:dyDescent="0.3">
      <c r="A144" s="87">
        <f t="shared" si="7"/>
        <v>32</v>
      </c>
      <c r="B144" s="126"/>
      <c r="C144" s="26"/>
      <c r="D144" s="28"/>
      <c r="K144" s="114"/>
      <c r="L144" s="114"/>
      <c r="M144" s="114"/>
      <c r="N144" s="114"/>
      <c r="O144" s="274"/>
      <c r="P144" s="100"/>
      <c r="Q144" s="98"/>
    </row>
    <row r="145" spans="1:28" x14ac:dyDescent="0.3">
      <c r="A145" s="87">
        <f t="shared" si="7"/>
        <v>33</v>
      </c>
      <c r="B145" s="126"/>
      <c r="C145" s="26"/>
      <c r="D145" s="28"/>
      <c r="K145" s="114"/>
      <c r="L145" s="114"/>
      <c r="M145" s="114"/>
      <c r="N145" s="114"/>
      <c r="O145" s="274"/>
      <c r="P145" s="100"/>
      <c r="Q145" s="98"/>
    </row>
    <row r="146" spans="1:28" x14ac:dyDescent="0.3">
      <c r="A146" s="87">
        <f>+A145+1</f>
        <v>34</v>
      </c>
      <c r="B146" s="28"/>
      <c r="C146" s="26"/>
      <c r="D146" s="28"/>
      <c r="K146" s="114"/>
      <c r="L146" s="114"/>
      <c r="M146" s="114"/>
      <c r="N146" s="114"/>
      <c r="O146" s="237"/>
      <c r="P146" s="100"/>
      <c r="Q146" s="98"/>
    </row>
    <row r="147" spans="1:28" s="56" customFormat="1" x14ac:dyDescent="0.3">
      <c r="A147" s="272"/>
      <c r="B147" s="120" t="s">
        <v>175</v>
      </c>
      <c r="C147" s="120"/>
      <c r="D147" s="120"/>
      <c r="E147" s="120"/>
      <c r="F147" s="153"/>
      <c r="G147" s="153"/>
      <c r="H147" s="153"/>
      <c r="I147" s="153"/>
      <c r="J147" s="153"/>
      <c r="K147" s="120"/>
      <c r="L147" s="120"/>
      <c r="M147" s="120"/>
      <c r="N147" s="120"/>
      <c r="O147" s="273"/>
      <c r="P147" s="120"/>
      <c r="Q147" s="246" t="s">
        <v>176</v>
      </c>
      <c r="R147" s="120"/>
      <c r="S147" s="25"/>
      <c r="V147" s="25"/>
      <c r="W147" s="25"/>
      <c r="X147" s="25"/>
      <c r="Y147" s="25"/>
      <c r="Z147" s="25"/>
      <c r="AA147" s="25"/>
      <c r="AB147" s="25"/>
    </row>
    <row r="148" spans="1:28" ht="12.75" customHeight="1" x14ac:dyDescent="0.3">
      <c r="A148" s="63" t="s">
        <v>102</v>
      </c>
      <c r="B148" s="64"/>
      <c r="C148" s="63"/>
      <c r="K148" s="418" t="s">
        <v>103</v>
      </c>
      <c r="L148" s="418"/>
      <c r="M148" s="418"/>
      <c r="N148" s="418"/>
      <c r="O148" s="248"/>
      <c r="P148" s="63"/>
      <c r="Q148" s="63"/>
      <c r="R148" s="65" t="str">
        <f>+'Page Numbers'!D16</f>
        <v>Page 16 of 48</v>
      </c>
      <c r="S148" s="65"/>
    </row>
    <row r="149" spans="1:28" ht="12.75" customHeight="1" x14ac:dyDescent="0.3">
      <c r="A149" s="66"/>
      <c r="B149" s="66"/>
      <c r="C149" s="66"/>
      <c r="D149" s="14"/>
      <c r="E149" s="15"/>
      <c r="F149" s="15"/>
      <c r="G149" s="15"/>
      <c r="H149" s="15"/>
      <c r="I149" s="15"/>
      <c r="J149" s="15"/>
      <c r="K149" s="66"/>
      <c r="L149" s="67"/>
      <c r="M149" s="67"/>
      <c r="N149" s="67"/>
      <c r="O149" s="241"/>
      <c r="P149" s="67"/>
      <c r="Q149" s="67"/>
      <c r="R149" s="67"/>
    </row>
    <row r="150" spans="1:28" ht="12.75" customHeight="1" x14ac:dyDescent="0.3">
      <c r="A150" s="25" t="s">
        <v>104</v>
      </c>
      <c r="B150" s="68"/>
      <c r="C150" s="68" t="s">
        <v>105</v>
      </c>
      <c r="K150" s="416" t="s">
        <v>106</v>
      </c>
      <c r="L150" s="416"/>
      <c r="M150" s="416"/>
      <c r="N150" s="416"/>
      <c r="O150" s="416"/>
      <c r="P150" s="63"/>
      <c r="Q150" s="69" t="s">
        <v>107</v>
      </c>
      <c r="R150" s="70"/>
    </row>
    <row r="151" spans="1:28" x14ac:dyDescent="0.3">
      <c r="B151" s="71"/>
      <c r="C151" s="46"/>
      <c r="K151" s="417"/>
      <c r="L151" s="417"/>
      <c r="M151" s="417"/>
      <c r="N151" s="417"/>
      <c r="O151" s="417"/>
      <c r="P151" s="72" t="str">
        <f t="shared" ref="P151:R155" si="11">+P4</f>
        <v>_</v>
      </c>
      <c r="Q151" s="69" t="str">
        <f t="shared" si="11"/>
        <v>Projected Test Year 3 Ended</v>
      </c>
      <c r="R151" s="73">
        <f t="shared" si="11"/>
        <v>46752</v>
      </c>
    </row>
    <row r="152" spans="1:28" x14ac:dyDescent="0.3">
      <c r="A152" s="25" t="s">
        <v>109</v>
      </c>
      <c r="B152" s="71"/>
      <c r="C152" s="46"/>
      <c r="K152" s="70"/>
      <c r="L152" s="70"/>
      <c r="M152" s="70"/>
      <c r="N152" s="70"/>
      <c r="O152" s="249"/>
      <c r="P152" s="72" t="str">
        <f t="shared" si="11"/>
        <v>X</v>
      </c>
      <c r="Q152" s="69" t="str">
        <f t="shared" si="11"/>
        <v>Projected Test Year 2 Ended</v>
      </c>
      <c r="R152" s="73">
        <f t="shared" si="11"/>
        <v>46387</v>
      </c>
    </row>
    <row r="153" spans="1:28" ht="12.75" customHeight="1" x14ac:dyDescent="0.3">
      <c r="B153" s="74"/>
      <c r="C153" s="46"/>
      <c r="K153" s="70"/>
      <c r="L153" s="70"/>
      <c r="M153" s="70"/>
      <c r="N153" s="70"/>
      <c r="O153" s="249"/>
      <c r="P153" s="72" t="str">
        <f t="shared" si="11"/>
        <v>_</v>
      </c>
      <c r="Q153" s="69" t="str">
        <f t="shared" si="11"/>
        <v>Projected Test Year 1 Ended</v>
      </c>
      <c r="R153" s="73">
        <f t="shared" si="11"/>
        <v>46022</v>
      </c>
    </row>
    <row r="154" spans="1:28" x14ac:dyDescent="0.3">
      <c r="A154" s="75" t="str">
        <f>+A7</f>
        <v>DOCKET NO.: 20240025-EI</v>
      </c>
      <c r="C154" s="46"/>
      <c r="K154" s="46"/>
      <c r="L154" s="46"/>
      <c r="M154" s="46"/>
      <c r="N154" s="46"/>
      <c r="O154" s="250"/>
      <c r="P154" s="72" t="str">
        <f t="shared" si="11"/>
        <v>_</v>
      </c>
      <c r="Q154" s="69" t="str">
        <f t="shared" si="11"/>
        <v>Prior Year Ended</v>
      </c>
      <c r="R154" s="73">
        <f t="shared" si="11"/>
        <v>45657</v>
      </c>
    </row>
    <row r="155" spans="1:28" ht="12.75" customHeight="1" x14ac:dyDescent="0.3">
      <c r="K155" s="46"/>
      <c r="L155" s="46"/>
      <c r="M155" s="46"/>
      <c r="N155" s="46"/>
      <c r="O155" s="250"/>
      <c r="P155" s="72" t="str">
        <f t="shared" si="11"/>
        <v>_</v>
      </c>
      <c r="Q155" s="69" t="str">
        <f t="shared" si="11"/>
        <v>Historical Year Ended</v>
      </c>
      <c r="R155" s="73">
        <f t="shared" si="11"/>
        <v>45291</v>
      </c>
    </row>
    <row r="156" spans="1:28" ht="12.75" customHeight="1" x14ac:dyDescent="0.3">
      <c r="K156" s="46"/>
      <c r="L156" s="46"/>
      <c r="M156" s="46"/>
      <c r="N156" s="46"/>
      <c r="O156" s="250"/>
      <c r="P156" s="250"/>
      <c r="Q156" s="250"/>
      <c r="R156" s="250"/>
      <c r="S156" s="250"/>
    </row>
    <row r="157" spans="1:28" ht="12.75" customHeight="1" x14ac:dyDescent="0.3">
      <c r="K157" s="76"/>
      <c r="L157" s="77"/>
      <c r="M157" s="76" t="s">
        <v>111</v>
      </c>
      <c r="N157" s="77"/>
      <c r="O157" s="251"/>
      <c r="P157" s="63"/>
      <c r="Q157" s="63"/>
      <c r="R157" s="63"/>
    </row>
    <row r="158" spans="1:28" s="5" customFormat="1" x14ac:dyDescent="0.3">
      <c r="A158" s="78"/>
      <c r="B158" s="78"/>
      <c r="C158" s="78"/>
      <c r="D158" s="14"/>
      <c r="E158" s="15"/>
      <c r="F158" s="15"/>
      <c r="G158" s="15"/>
      <c r="H158" s="15"/>
      <c r="I158" s="15"/>
      <c r="J158" s="15"/>
      <c r="K158" s="79"/>
      <c r="L158" s="79"/>
      <c r="M158" s="79"/>
      <c r="N158" s="79"/>
      <c r="O158" s="252"/>
      <c r="P158" s="80"/>
      <c r="Q158" s="81" t="str">
        <f>+Q11</f>
        <v>Witness:  Olivier</v>
      </c>
      <c r="R158" s="80"/>
    </row>
    <row r="159" spans="1:28" s="5" customFormat="1" x14ac:dyDescent="0.3">
      <c r="A159" s="1"/>
      <c r="B159" s="82">
        <v>-1</v>
      </c>
      <c r="C159" s="82"/>
      <c r="D159" s="82"/>
      <c r="E159" s="82"/>
      <c r="F159" s="82"/>
      <c r="G159" s="82"/>
      <c r="H159" s="82"/>
      <c r="I159" s="82"/>
      <c r="J159" s="82"/>
      <c r="K159" s="82">
        <f>+B159-1</f>
        <v>-2</v>
      </c>
      <c r="L159" s="82"/>
      <c r="M159" s="82">
        <f>+K159-1</f>
        <v>-3</v>
      </c>
      <c r="N159" s="82"/>
      <c r="O159" s="82">
        <f>+M159-1</f>
        <v>-4</v>
      </c>
      <c r="P159" s="83"/>
      <c r="Q159" s="83"/>
      <c r="R159" s="83"/>
    </row>
    <row r="160" spans="1:28" s="5" customFormat="1" x14ac:dyDescent="0.3">
      <c r="A160" s="1" t="s">
        <v>112</v>
      </c>
      <c r="B160" s="83"/>
      <c r="C160" s="1"/>
      <c r="K160" s="1" t="s">
        <v>113</v>
      </c>
      <c r="L160" s="1"/>
      <c r="M160" s="1" t="s">
        <v>113</v>
      </c>
      <c r="N160" s="1"/>
      <c r="O160" s="253" t="s">
        <v>114</v>
      </c>
      <c r="P160" s="1"/>
      <c r="Q160" s="1"/>
      <c r="R160" s="1"/>
    </row>
    <row r="161" spans="1:18" s="5" customFormat="1" x14ac:dyDescent="0.3">
      <c r="A161" s="86" t="s">
        <v>115</v>
      </c>
      <c r="B161" s="17" t="s">
        <v>116</v>
      </c>
      <c r="C161" s="17"/>
      <c r="D161" s="14"/>
      <c r="E161" s="15"/>
      <c r="F161" s="15"/>
      <c r="G161" s="15"/>
      <c r="H161" s="15"/>
      <c r="I161" s="15"/>
      <c r="J161" s="15"/>
      <c r="K161" s="17" t="s">
        <v>117</v>
      </c>
      <c r="L161" s="17"/>
      <c r="M161" s="17" t="s">
        <v>114</v>
      </c>
      <c r="N161" s="17"/>
      <c r="O161" s="254" t="s">
        <v>118</v>
      </c>
      <c r="P161" s="17"/>
      <c r="Q161" s="17"/>
      <c r="R161" s="17"/>
    </row>
    <row r="162" spans="1:18" s="5" customFormat="1" x14ac:dyDescent="0.3">
      <c r="A162" s="87">
        <v>1</v>
      </c>
      <c r="B162" s="88" t="s">
        <v>280</v>
      </c>
      <c r="C162" s="89"/>
      <c r="D162" s="90"/>
      <c r="E162" s="90"/>
      <c r="F162" s="90"/>
      <c r="G162" s="90"/>
      <c r="H162" s="90"/>
      <c r="I162" s="90"/>
      <c r="J162" s="90"/>
      <c r="K162" s="89"/>
      <c r="L162" s="91"/>
      <c r="M162" s="91"/>
      <c r="N162" s="91"/>
      <c r="O162" s="255"/>
      <c r="P162" s="91"/>
      <c r="Q162" s="91"/>
      <c r="R162" s="91"/>
    </row>
    <row r="163" spans="1:18" s="5" customFormat="1" x14ac:dyDescent="0.3">
      <c r="A163" s="87">
        <f t="shared" ref="A163:A196" si="12">A162+1</f>
        <v>2</v>
      </c>
      <c r="B163" s="127" t="s">
        <v>281</v>
      </c>
      <c r="C163" s="49"/>
      <c r="D163" s="19"/>
      <c r="F163" s="90"/>
      <c r="G163" s="90"/>
      <c r="H163" s="90"/>
      <c r="I163" s="90"/>
      <c r="J163" s="90"/>
      <c r="K163" s="107"/>
      <c r="L163" s="92"/>
      <c r="M163" s="92"/>
      <c r="N163" s="91"/>
      <c r="O163" s="256"/>
      <c r="P163" s="91"/>
      <c r="Q163" s="93"/>
      <c r="R163" s="94"/>
    </row>
    <row r="164" spans="1:18" s="5" customFormat="1" x14ac:dyDescent="0.3">
      <c r="A164" s="87">
        <f t="shared" si="12"/>
        <v>3</v>
      </c>
      <c r="B164" s="95" t="s">
        <v>121</v>
      </c>
      <c r="D164" s="30" t="s">
        <v>282</v>
      </c>
      <c r="E164" s="27" t="s">
        <v>283</v>
      </c>
      <c r="F164" s="90"/>
      <c r="G164" s="90"/>
      <c r="H164" s="90"/>
      <c r="I164" s="90"/>
      <c r="J164" s="90"/>
      <c r="K164" s="21">
        <f>VLOOKUP($D164,'REG FL  Accum Depr - 2 System P'!$A:$AN,MATCH($D$12,'REG FL  Accum Depr - 2 System P'!$2:$2,0),FALSE)/1000-K165-K166</f>
        <v>2945295.9826609269</v>
      </c>
      <c r="L164" s="40"/>
      <c r="M164" s="21">
        <f>VLOOKUP($E164,'REG FL  Accum Depr - 9 Retail P'!$A:$AN,MATCH($D$12,'REG FL  Accum Depr - 9 Retail P'!$2:$2,0),FALSE)/1000-M165-M166</f>
        <v>2945290.0920689614</v>
      </c>
      <c r="N164" s="96"/>
      <c r="O164" s="279">
        <f t="shared" ref="O164:O172" si="13">IF(M164=0,0,M164/K164)</f>
        <v>0.99999799999999994</v>
      </c>
      <c r="P164" s="97"/>
      <c r="Q164" s="98"/>
      <c r="R164" s="94"/>
    </row>
    <row r="165" spans="1:18" s="5" customFormat="1" x14ac:dyDescent="0.3">
      <c r="A165" s="87">
        <f t="shared" si="12"/>
        <v>4</v>
      </c>
      <c r="B165" s="95" t="s">
        <v>284</v>
      </c>
      <c r="D165" s="30" t="s">
        <v>285</v>
      </c>
      <c r="E165" s="30"/>
      <c r="F165" s="30"/>
      <c r="G165" s="30"/>
      <c r="H165" s="99"/>
      <c r="I165" s="99"/>
      <c r="J165" s="99"/>
      <c r="K165" s="21">
        <f>-VLOOKUP($D165,'REG FL  Accum Depr - 2 System P'!$A:$AN,MATCH($D$12,'REG FL  Accum Depr - 2 System P'!$2:$2,0),FALSE)/1000</f>
        <v>9503.9673333333303</v>
      </c>
      <c r="L165" s="40"/>
      <c r="M165" s="21">
        <f>-VLOOKUP($D165,'REG FL  Accum Depr - 9 Retail P'!$A:$AN,MATCH($D$12,'REG FL  Accum Depr - 9 Retail P'!$2:$2,0),FALSE)/1000</f>
        <v>9503.94832539866</v>
      </c>
      <c r="N165" s="96"/>
      <c r="O165" s="279">
        <f t="shared" si="13"/>
        <v>0.99999799999999961</v>
      </c>
      <c r="P165" s="97"/>
      <c r="Q165" s="98"/>
      <c r="R165" s="94"/>
    </row>
    <row r="166" spans="1:18" s="5" customFormat="1" x14ac:dyDescent="0.3">
      <c r="A166" s="87">
        <f t="shared" si="12"/>
        <v>5</v>
      </c>
      <c r="B166" s="95" t="s">
        <v>284</v>
      </c>
      <c r="D166" s="27" t="s">
        <v>286</v>
      </c>
      <c r="E166" s="30"/>
      <c r="F166" s="30"/>
      <c r="G166" s="30"/>
      <c r="H166" s="99"/>
      <c r="I166" s="99"/>
      <c r="J166" s="99"/>
      <c r="K166" s="21">
        <f>VLOOKUP($D166,'REG FL  Accum Depr - 2 System P'!$A:$AN,MATCH($D$12,'REG FL  Accum Depr - 2 System P'!$2:$2,0),FALSE)/1000</f>
        <v>0</v>
      </c>
      <c r="L166" s="40"/>
      <c r="M166" s="21">
        <f>VLOOKUP($D166,'REG FL  Accum Depr - 9 Retail P'!$A:$AN,MATCH($D$12,'REG FL  Accum Depr - 9 Retail P'!$2:$2,0),FALSE)/1000</f>
        <v>0</v>
      </c>
      <c r="N166" s="96"/>
      <c r="O166" s="279">
        <f t="shared" si="13"/>
        <v>0</v>
      </c>
      <c r="P166" s="97"/>
      <c r="Q166" s="98"/>
      <c r="R166" s="94"/>
    </row>
    <row r="167" spans="1:18" s="5" customFormat="1" x14ac:dyDescent="0.3">
      <c r="A167" s="87">
        <f>A165+1</f>
        <v>5</v>
      </c>
      <c r="B167" s="95" t="s">
        <v>125</v>
      </c>
      <c r="D167" s="19" t="s">
        <v>287</v>
      </c>
      <c r="E167" s="102"/>
      <c r="F167" s="90"/>
      <c r="G167" s="90"/>
      <c r="H167" s="90"/>
      <c r="I167" s="90"/>
      <c r="J167" s="90"/>
      <c r="K167" s="21">
        <f>VLOOKUP($D167,'REG FL  Accum Depr - 2 System P'!$A:$AN,MATCH($D$12,'REG FL  Accum Depr - 2 System P'!$2:$2,0),FALSE)/1000-K168</f>
        <v>400991.813897404</v>
      </c>
      <c r="L167" s="40"/>
      <c r="M167" s="21">
        <f>VLOOKUP($D167,'REG FL  Accum Depr - 9 Retail P'!$A:$AN,MATCH($D$12,'REG FL  Accum Depr - 9 Retail P'!$2:$2,0),FALSE)/1000-M168</f>
        <v>381903.80157226004</v>
      </c>
      <c r="N167" s="96"/>
      <c r="O167" s="279">
        <f t="shared" si="13"/>
        <v>0.95239800000000063</v>
      </c>
      <c r="P167" s="100"/>
      <c r="Q167" s="98"/>
      <c r="R167" s="94"/>
    </row>
    <row r="168" spans="1:18" s="5" customFormat="1" x14ac:dyDescent="0.3">
      <c r="A168" s="87">
        <f t="shared" si="12"/>
        <v>6</v>
      </c>
      <c r="B168" s="95" t="s">
        <v>288</v>
      </c>
      <c r="D168" s="128" t="s">
        <v>128</v>
      </c>
      <c r="F168" s="90"/>
      <c r="G168" s="90"/>
      <c r="H168" s="90"/>
      <c r="I168" s="90"/>
      <c r="J168" s="90"/>
      <c r="K168" s="21">
        <f>VLOOKUP($D168,'REG FL  Accum Depr - 2 System P'!$A:$AN,MATCH($D$12,'REG FL  Accum Depr - 2 System P'!$2:$2,0),FALSE)/1000</f>
        <v>0</v>
      </c>
      <c r="L168" s="40"/>
      <c r="M168" s="21">
        <f>VLOOKUP($D168,'REG FL  Accum Depr - 9 Retail P'!$A:$AN,MATCH($D$12,'REG FL  Accum Depr - 9 Retail P'!$2:$2,0),FALSE)/1000</f>
        <v>0</v>
      </c>
      <c r="N168" s="96"/>
      <c r="O168" s="279">
        <f t="shared" si="13"/>
        <v>0</v>
      </c>
      <c r="P168" s="100"/>
      <c r="Q168" s="98"/>
      <c r="R168" s="94"/>
    </row>
    <row r="169" spans="1:18" s="5" customFormat="1" x14ac:dyDescent="0.3">
      <c r="A169" s="87">
        <f t="shared" si="12"/>
        <v>7</v>
      </c>
      <c r="B169" s="95" t="s">
        <v>133</v>
      </c>
      <c r="D169" s="19" t="s">
        <v>289</v>
      </c>
      <c r="F169" s="90"/>
      <c r="G169" s="90"/>
      <c r="H169" s="90"/>
      <c r="I169" s="90"/>
      <c r="J169" s="90"/>
      <c r="K169" s="21">
        <f>VLOOKUP($D169,'REG FL  Accum Depr - 2 System P'!$A:$AN,MATCH($D$12,'REG FL  Accum Depr - 2 System P'!$2:$2,0),FALSE)/1000</f>
        <v>426079.62630239397</v>
      </c>
      <c r="L169" s="40"/>
      <c r="M169" s="21">
        <f>VLOOKUP($D169,'REG FL  Accum Depr - 9 Retail P'!$A:$AN,MATCH($D$12,'REG FL  Accum Depr - 9 Retail P'!$2:$2,0),FALSE)/1000</f>
        <v>416045.87718259898</v>
      </c>
      <c r="N169" s="96"/>
      <c r="O169" s="279">
        <f t="shared" si="13"/>
        <v>0.97645100000000018</v>
      </c>
      <c r="P169" s="100"/>
      <c r="Q169" s="98"/>
      <c r="R169" s="94"/>
    </row>
    <row r="170" spans="1:18" s="5" customFormat="1" x14ac:dyDescent="0.3">
      <c r="A170" s="87">
        <f t="shared" si="12"/>
        <v>8</v>
      </c>
      <c r="B170" s="95" t="s">
        <v>135</v>
      </c>
      <c r="D170" s="19" t="s">
        <v>290</v>
      </c>
      <c r="F170" s="90"/>
      <c r="G170" s="90"/>
      <c r="H170" s="90"/>
      <c r="I170" s="90"/>
      <c r="J170" s="90"/>
      <c r="K170" s="21">
        <f>VLOOKUP($D170,'REG FL  Accum Depr - 2 System P'!$A:$AN,MATCH($D$12,'REG FL  Accum Depr - 2 System P'!$2:$2,0),FALSE)/1000-K171</f>
        <v>213777.57791495812</v>
      </c>
      <c r="L170" s="40"/>
      <c r="M170" s="21">
        <f>VLOOKUP($D170,'REG FL  Accum Depr - 9 Retail P'!$A:$AN,MATCH($D$12,'REG FL  Accum Depr - 9 Retail P'!$2:$2,0),FALSE)/1000-M171</f>
        <v>213777.20657147508</v>
      </c>
      <c r="N170" s="96"/>
      <c r="O170" s="279">
        <f t="shared" si="13"/>
        <v>0.99999826294466121</v>
      </c>
      <c r="P170" s="101"/>
      <c r="Q170" s="98"/>
      <c r="R170" s="94"/>
    </row>
    <row r="171" spans="1:18" s="5" customFormat="1" x14ac:dyDescent="0.3">
      <c r="A171" s="87">
        <f t="shared" si="12"/>
        <v>9</v>
      </c>
      <c r="B171" s="95" t="s">
        <v>291</v>
      </c>
      <c r="D171" s="27" t="s">
        <v>138</v>
      </c>
      <c r="F171" s="90"/>
      <c r="G171" s="90"/>
      <c r="H171" s="90"/>
      <c r="I171" s="90"/>
      <c r="J171" s="90"/>
      <c r="K171" s="21">
        <f>VLOOKUP($D171,'REG FL  Accum Depr - 2 System P'!$A:$AN,MATCH($D$12,'REG FL  Accum Depr - 2 System P'!$2:$2,0),FALSE)/1000</f>
        <v>98994.296906250893</v>
      </c>
      <c r="L171" s="40"/>
      <c r="M171" s="21">
        <f>VLOOKUP($D171,'REG FL  Accum Depr - 9 Retail P'!$A:$AN,MATCH($D$12,'REG FL  Accum Depr - 9 Retail P'!$2:$2,0),FALSE)/1000</f>
        <v>98994.296906250893</v>
      </c>
      <c r="N171" s="96"/>
      <c r="O171" s="280">
        <f t="shared" si="13"/>
        <v>1</v>
      </c>
      <c r="P171" s="101"/>
      <c r="Q171" s="98"/>
      <c r="R171" s="94"/>
    </row>
    <row r="172" spans="1:18" s="5" customFormat="1" x14ac:dyDescent="0.3">
      <c r="A172" s="87">
        <f t="shared" si="12"/>
        <v>10</v>
      </c>
      <c r="B172" s="225" t="s">
        <v>47</v>
      </c>
      <c r="D172" s="19" t="s">
        <v>48</v>
      </c>
      <c r="E172" s="25"/>
      <c r="F172" s="90"/>
      <c r="G172" s="90"/>
      <c r="H172" s="90"/>
      <c r="I172" s="90"/>
      <c r="J172" s="90"/>
      <c r="K172" s="104">
        <f>SUM(K164:K171)</f>
        <v>4094643.2650152673</v>
      </c>
      <c r="L172" s="105"/>
      <c r="M172" s="104">
        <f>SUM(M164:M171)</f>
        <v>4065515.2226269455</v>
      </c>
      <c r="N172" s="115"/>
      <c r="O172" s="279">
        <f t="shared" si="13"/>
        <v>0.99288630522781007</v>
      </c>
      <c r="P172" s="97"/>
      <c r="Q172" s="98"/>
      <c r="R172" s="94"/>
    </row>
    <row r="173" spans="1:18" s="5" customFormat="1" x14ac:dyDescent="0.3">
      <c r="A173" s="87">
        <f>A172+1</f>
        <v>11</v>
      </c>
      <c r="B173" s="95"/>
      <c r="D173" s="19"/>
      <c r="E173" s="25"/>
      <c r="F173" s="90"/>
      <c r="G173" s="90"/>
      <c r="H173" s="90"/>
      <c r="I173" s="90"/>
      <c r="J173" s="90"/>
      <c r="K173" s="107"/>
      <c r="L173" s="40"/>
      <c r="M173" s="107"/>
      <c r="N173" s="96"/>
      <c r="O173" s="282"/>
      <c r="P173" s="97"/>
      <c r="Q173" s="98"/>
      <c r="R173" s="94"/>
    </row>
    <row r="174" spans="1:18" s="5" customFormat="1" x14ac:dyDescent="0.3">
      <c r="A174" s="87">
        <f t="shared" si="12"/>
        <v>12</v>
      </c>
      <c r="B174" s="113" t="s">
        <v>292</v>
      </c>
      <c r="D174" s="19"/>
      <c r="E174" s="25"/>
      <c r="F174" s="90"/>
      <c r="G174" s="90"/>
      <c r="H174" s="90"/>
      <c r="I174" s="90"/>
      <c r="J174" s="90"/>
      <c r="K174" s="107"/>
      <c r="L174" s="40"/>
      <c r="M174" s="107"/>
      <c r="N174" s="96"/>
      <c r="O174" s="282"/>
      <c r="P174" s="97"/>
      <c r="Q174" s="98"/>
      <c r="R174" s="94"/>
    </row>
    <row r="175" spans="1:18" s="5" customFormat="1" x14ac:dyDescent="0.3">
      <c r="A175" s="87">
        <f t="shared" si="12"/>
        <v>13</v>
      </c>
      <c r="B175" s="129" t="s">
        <v>293</v>
      </c>
      <c r="D175" s="24" t="s">
        <v>294</v>
      </c>
      <c r="E175" s="25"/>
      <c r="F175" s="90"/>
      <c r="G175" s="90"/>
      <c r="H175" s="90"/>
      <c r="I175" s="90"/>
      <c r="J175" s="90"/>
      <c r="K175" s="21">
        <f>VLOOKUP($D175,'REG FL  Accum Depr - 2 System P'!$A:$AN,MATCH($D$12,'REG FL  Accum Depr - 2 System P'!$2:$2,0),FALSE)/1000</f>
        <v>147274.56731016401</v>
      </c>
      <c r="L175" s="41"/>
      <c r="M175" s="21">
        <f>VLOOKUP($D175,'REG FL  Accum Depr - 9 Retail P'!$A:$AN,MATCH($D$12,'REG FL  Accum Depr - 9 Retail P'!$2:$2,0),FALSE)/1000</f>
        <v>147274.27276102998</v>
      </c>
      <c r="N175" s="96"/>
      <c r="O175" s="279">
        <f t="shared" ref="O175:O179" si="14">IF(M175=0,0,M175/K175)</f>
        <v>0.99999800000000394</v>
      </c>
      <c r="P175" s="97"/>
      <c r="Q175" s="98"/>
      <c r="R175" s="94"/>
    </row>
    <row r="176" spans="1:18" s="5" customFormat="1" x14ac:dyDescent="0.3">
      <c r="A176" s="87">
        <f t="shared" si="12"/>
        <v>14</v>
      </c>
      <c r="B176" s="129" t="s">
        <v>295</v>
      </c>
      <c r="D176" s="24" t="s">
        <v>296</v>
      </c>
      <c r="E176" s="25"/>
      <c r="F176" s="90"/>
      <c r="G176" s="90"/>
      <c r="H176" s="90"/>
      <c r="I176" s="90"/>
      <c r="J176" s="90"/>
      <c r="K176" s="21">
        <f>VLOOKUP($D176,'REG FL  Accum Depr - 2 System P'!$A:$AN,MATCH($D$12,'REG FL  Accum Depr - 2 System P'!$2:$2,0),FALSE)/1000</f>
        <v>24038.936075986898</v>
      </c>
      <c r="L176" s="40"/>
      <c r="M176" s="21">
        <f>VLOOKUP($D176,'REG FL  Accum Depr - 9 Retail P'!$A:$AN,MATCH($D$12,'REG FL  Accum Depr - 9 Retail P'!$2:$2,0),FALSE)/1000</f>
        <v>22894.634640897799</v>
      </c>
      <c r="N176" s="96"/>
      <c r="O176" s="279">
        <f t="shared" si="14"/>
        <v>0.95239800000000119</v>
      </c>
      <c r="P176" s="97"/>
      <c r="Q176" s="98"/>
      <c r="R176" s="94"/>
    </row>
    <row r="177" spans="1:22" s="5" customFormat="1" x14ac:dyDescent="0.3">
      <c r="A177" s="87">
        <f t="shared" si="12"/>
        <v>15</v>
      </c>
      <c r="B177" s="129" t="s">
        <v>297</v>
      </c>
      <c r="D177" s="24" t="s">
        <v>298</v>
      </c>
      <c r="E177" s="25"/>
      <c r="F177" s="90"/>
      <c r="G177" s="90"/>
      <c r="H177" s="90"/>
      <c r="I177" s="90"/>
      <c r="J177" s="90"/>
      <c r="K177" s="21">
        <f>VLOOKUP($D177,'REG FL  Accum Depr - 2 System P'!$A:$AN,MATCH($D$12,'REG FL  Accum Depr - 2 System P'!$2:$2,0),FALSE)/1000</f>
        <v>25595.178659771202</v>
      </c>
      <c r="L177" s="40"/>
      <c r="M177" s="21">
        <f>VLOOKUP($D177,'REG FL  Accum Depr - 9 Retail P'!$A:$AN,MATCH($D$12,'REG FL  Accum Depr - 9 Retail P'!$2:$2,0),FALSE)/1000</f>
        <v>24992.437797512299</v>
      </c>
      <c r="N177" s="96"/>
      <c r="O177" s="279">
        <f t="shared" si="14"/>
        <v>0.97645100000000196</v>
      </c>
      <c r="P177" s="97"/>
      <c r="Q177" s="98"/>
      <c r="R177" s="94"/>
    </row>
    <row r="178" spans="1:22" s="5" customFormat="1" x14ac:dyDescent="0.3">
      <c r="A178" s="87">
        <f t="shared" si="12"/>
        <v>16</v>
      </c>
      <c r="B178" s="129" t="s">
        <v>299</v>
      </c>
      <c r="D178" s="24" t="s">
        <v>300</v>
      </c>
      <c r="E178" s="25"/>
      <c r="F178" s="90"/>
      <c r="G178" s="90"/>
      <c r="H178" s="90"/>
      <c r="I178" s="90"/>
      <c r="J178" s="90"/>
      <c r="K178" s="21">
        <f>VLOOKUP($D178,'REG FL  Accum Depr - 2 System P'!$A:$AN,MATCH($D$12,'REG FL  Accum Depr - 2 System P'!$2:$2,0),FALSE)/1000</f>
        <v>34440.0028177805</v>
      </c>
      <c r="L178" s="40"/>
      <c r="M178" s="21">
        <f>VLOOKUP($D178,'REG FL  Accum Depr - 9 Retail P'!$A:$AN,MATCH($D$12,'REG FL  Accum Depr - 9 Retail P'!$2:$2,0),FALSE)/1000</f>
        <v>34439.933937774898</v>
      </c>
      <c r="N178" s="96"/>
      <c r="O178" s="280">
        <f>ROUND(IF(M178=0,0,M178/K178),5)</f>
        <v>1</v>
      </c>
      <c r="P178" s="97"/>
      <c r="Q178" s="98"/>
      <c r="R178" s="94"/>
    </row>
    <row r="179" spans="1:22" s="5" customFormat="1" x14ac:dyDescent="0.3">
      <c r="A179" s="87">
        <f t="shared" si="12"/>
        <v>17</v>
      </c>
      <c r="B179" s="225" t="s">
        <v>49</v>
      </c>
      <c r="D179" s="24" t="s">
        <v>50</v>
      </c>
      <c r="E179" s="25"/>
      <c r="F179" s="90"/>
      <c r="G179" s="90"/>
      <c r="H179" s="90"/>
      <c r="I179" s="90"/>
      <c r="J179" s="90"/>
      <c r="K179" s="104">
        <f>SUM(K175:K178)</f>
        <v>231348.6848637026</v>
      </c>
      <c r="L179" s="105"/>
      <c r="M179" s="104">
        <f>SUM(M175:M178)</f>
        <v>229601.27913721499</v>
      </c>
      <c r="N179" s="115"/>
      <c r="O179" s="279">
        <f t="shared" si="14"/>
        <v>0.99244687417385979</v>
      </c>
      <c r="P179" s="97"/>
      <c r="Q179" s="98"/>
      <c r="R179" s="94"/>
    </row>
    <row r="180" spans="1:22" s="5" customFormat="1" x14ac:dyDescent="0.3">
      <c r="A180" s="87">
        <f>A179+1</f>
        <v>18</v>
      </c>
      <c r="B180" s="95"/>
      <c r="D180" s="19"/>
      <c r="E180" s="25"/>
      <c r="F180" s="90"/>
      <c r="G180" s="90"/>
      <c r="H180" s="90"/>
      <c r="I180" s="90"/>
      <c r="J180" s="90"/>
      <c r="K180" s="107"/>
      <c r="L180" s="40"/>
      <c r="M180" s="107"/>
      <c r="N180" s="96"/>
      <c r="O180" s="282"/>
      <c r="P180" s="97"/>
      <c r="Q180" s="98"/>
      <c r="R180" s="94"/>
    </row>
    <row r="181" spans="1:22" s="5" customFormat="1" x14ac:dyDescent="0.3">
      <c r="A181" s="87">
        <f t="shared" si="12"/>
        <v>19</v>
      </c>
      <c r="B181" s="113" t="s">
        <v>301</v>
      </c>
      <c r="D181" s="24"/>
      <c r="E181" s="25"/>
      <c r="F181" s="90"/>
      <c r="G181" s="90"/>
      <c r="H181" s="90"/>
      <c r="I181" s="90"/>
      <c r="J181" s="90"/>
      <c r="K181" s="107"/>
      <c r="L181" s="40"/>
      <c r="M181" s="107"/>
      <c r="N181" s="96"/>
      <c r="O181" s="282"/>
      <c r="P181" s="97"/>
      <c r="Q181" s="98"/>
      <c r="R181" s="94"/>
    </row>
    <row r="182" spans="1:22" s="5" customFormat="1" x14ac:dyDescent="0.3">
      <c r="A182" s="87">
        <f t="shared" si="12"/>
        <v>20</v>
      </c>
      <c r="B182" s="24" t="s">
        <v>302</v>
      </c>
      <c r="D182" s="24" t="s">
        <v>142</v>
      </c>
      <c r="E182" s="25"/>
      <c r="F182" s="90"/>
      <c r="G182" s="90"/>
      <c r="H182" s="90"/>
      <c r="I182" s="90"/>
      <c r="J182" s="90"/>
      <c r="K182" s="21">
        <f>VLOOKUP($D182,'REG FL  Accum Depr - 2 System P'!$A:$AN,MATCH($D$12,'REG FL  Accum Depr - 2 System P'!$2:$2,0),FALSE)/1000</f>
        <v>26991.671217656702</v>
      </c>
      <c r="L182" s="40"/>
      <c r="M182" s="21">
        <f>VLOOKUP($D182,'REG FL  Accum Depr - 9 Retail P'!$A:$AN,MATCH($D$12,'REG FL  Accum Depr - 9 Retail P'!$2:$2,0),FALSE)/1000</f>
        <v>18941.3243019769</v>
      </c>
      <c r="N182" s="96"/>
      <c r="O182" s="279">
        <f t="shared" ref="O182:O194" si="15">IF(M182=0,0,M182/K182)</f>
        <v>0.70174699999999857</v>
      </c>
      <c r="P182" s="97"/>
      <c r="Q182" s="98"/>
      <c r="R182" s="94"/>
    </row>
    <row r="183" spans="1:22" s="5" customFormat="1" x14ac:dyDescent="0.3">
      <c r="A183" s="87">
        <f t="shared" si="12"/>
        <v>21</v>
      </c>
      <c r="B183" s="24" t="s">
        <v>303</v>
      </c>
      <c r="D183" s="24" t="s">
        <v>144</v>
      </c>
      <c r="E183" s="25"/>
      <c r="F183" s="90"/>
      <c r="G183" s="90"/>
      <c r="H183" s="90"/>
      <c r="I183" s="90"/>
      <c r="J183" s="90"/>
      <c r="K183" s="21">
        <f>VLOOKUP($D183,'REG FL  Accum Depr - 2 System P'!$A:$AN,MATCH($D$12,'REG FL  Accum Depr - 2 System P'!$2:$2,0),FALSE)/1000</f>
        <v>0</v>
      </c>
      <c r="L183" s="40"/>
      <c r="M183" s="21">
        <f>VLOOKUP($D183,'REG FL  Accum Depr - 9 Retail P'!$A:$AN,MATCH($D$12,'REG FL  Accum Depr - 9 Retail P'!$2:$2,0),FALSE)/1000</f>
        <v>0</v>
      </c>
      <c r="N183" s="96"/>
      <c r="O183" s="279">
        <f t="shared" si="15"/>
        <v>0</v>
      </c>
      <c r="P183" s="97"/>
      <c r="Q183" s="98"/>
      <c r="R183" s="94"/>
    </row>
    <row r="184" spans="1:22" s="5" customFormat="1" x14ac:dyDescent="0.3">
      <c r="A184" s="87">
        <f t="shared" si="12"/>
        <v>22</v>
      </c>
      <c r="B184" s="24" t="s">
        <v>304</v>
      </c>
      <c r="D184" s="24" t="s">
        <v>146</v>
      </c>
      <c r="E184" s="25"/>
      <c r="F184" s="90"/>
      <c r="G184" s="90"/>
      <c r="H184" s="90"/>
      <c r="I184" s="90"/>
      <c r="J184" s="90"/>
      <c r="K184" s="21">
        <f>VLOOKUP($D184,'REG FL  Accum Depr - 2 System P'!$A:$AN,MATCH($D$12,'REG FL  Accum Depr - 2 System P'!$2:$2,0),FALSE)/1000</f>
        <v>17035.7915944876</v>
      </c>
      <c r="L184" s="40"/>
      <c r="M184" s="21">
        <f>VLOOKUP($D184,'REG FL  Accum Depr - 9 Retail P'!$A:$AN,MATCH($D$12,'REG FL  Accum Depr - 9 Retail P'!$2:$2,0),FALSE)/1000</f>
        <v>11954.8156440568</v>
      </c>
      <c r="N184" s="96"/>
      <c r="O184" s="279">
        <f t="shared" si="15"/>
        <v>0.70174699999999468</v>
      </c>
      <c r="P184" s="97"/>
      <c r="Q184" s="98"/>
      <c r="R184" s="94"/>
    </row>
    <row r="185" spans="1:22" s="5" customFormat="1" x14ac:dyDescent="0.3">
      <c r="A185" s="87">
        <f t="shared" si="12"/>
        <v>23</v>
      </c>
      <c r="B185" s="24" t="s">
        <v>305</v>
      </c>
      <c r="D185" s="24" t="s">
        <v>148</v>
      </c>
      <c r="E185" s="25"/>
      <c r="F185" s="90"/>
      <c r="G185" s="90"/>
      <c r="H185" s="90"/>
      <c r="I185" s="90"/>
      <c r="J185" s="90"/>
      <c r="K185" s="21">
        <f>VLOOKUP($D185,'REG FL  Accum Depr - 2 System P'!$A:$AN,MATCH($D$12,'REG FL  Accum Depr - 2 System P'!$2:$2,0),FALSE)/1000</f>
        <v>14416.408220000001</v>
      </c>
      <c r="L185" s="40"/>
      <c r="M185" s="21">
        <f>VLOOKUP($D185,'REG FL  Accum Depr - 9 Retail P'!$A:$AN,MATCH($D$12,'REG FL  Accum Depr - 9 Retail P'!$2:$2,0),FALSE)/1000</f>
        <v>14416.379387183501</v>
      </c>
      <c r="N185" s="96"/>
      <c r="O185" s="279">
        <f t="shared" si="15"/>
        <v>0.99999799999999583</v>
      </c>
      <c r="P185" s="97"/>
      <c r="Q185" s="98"/>
      <c r="R185" s="94"/>
    </row>
    <row r="186" spans="1:22" s="5" customFormat="1" x14ac:dyDescent="0.3">
      <c r="A186" s="87">
        <f t="shared" si="12"/>
        <v>24</v>
      </c>
      <c r="B186" s="24" t="s">
        <v>306</v>
      </c>
      <c r="D186" s="24" t="s">
        <v>150</v>
      </c>
      <c r="E186" s="25"/>
      <c r="F186" s="90"/>
      <c r="G186" s="90"/>
      <c r="H186" s="90"/>
      <c r="I186" s="90"/>
      <c r="J186" s="90"/>
      <c r="K186" s="21">
        <f>VLOOKUP($D186,'REG FL  Accum Depr - 2 System P'!$A:$AN,MATCH($D$12,'REG FL  Accum Depr - 2 System P'!$2:$2,0),FALSE)/1000</f>
        <v>2181.1431000000002</v>
      </c>
      <c r="L186" s="40"/>
      <c r="M186" s="21">
        <f>VLOOKUP($D186,'REG FL  Accum Depr - 9 Retail P'!$A:$AN,MATCH($D$12,'REG FL  Accum Depr - 9 Retail P'!$2:$2,0),FALSE)/1000</f>
        <v>2077.3163261537998</v>
      </c>
      <c r="N186" s="96"/>
      <c r="O186" s="279">
        <f t="shared" si="15"/>
        <v>0.95239799999999974</v>
      </c>
      <c r="P186" s="97"/>
      <c r="Q186" s="98"/>
      <c r="R186" s="94"/>
    </row>
    <row r="187" spans="1:22" s="5" customFormat="1" x14ac:dyDescent="0.3">
      <c r="A187" s="87">
        <f t="shared" si="12"/>
        <v>25</v>
      </c>
      <c r="B187" s="24" t="s">
        <v>307</v>
      </c>
      <c r="D187" s="24" t="s">
        <v>308</v>
      </c>
      <c r="E187" s="25"/>
      <c r="F187" s="90"/>
      <c r="G187" s="90"/>
      <c r="H187" s="90"/>
      <c r="I187" s="90"/>
      <c r="J187" s="90"/>
      <c r="K187" s="21">
        <f>VLOOKUP($D187,'REG FL  Accum Depr - 2 System P'!$A:$AN,MATCH($D$12,'REG FL  Accum Depr - 2 System P'!$2:$2,0),FALSE)/1000</f>
        <v>2670.1809800000001</v>
      </c>
      <c r="L187" s="40"/>
      <c r="M187" s="21">
        <f>VLOOKUP($D187,'REG FL  Accum Depr - 9 Retail P'!$A:$AN,MATCH($D$12,'REG FL  Accum Depr - 9 Retail P'!$2:$2,0),FALSE)/1000</f>
        <v>2607.30088810198</v>
      </c>
      <c r="N187" s="96"/>
      <c r="O187" s="279">
        <f t="shared" si="15"/>
        <v>0.97645099999999996</v>
      </c>
      <c r="P187" s="97"/>
      <c r="Q187" s="98"/>
      <c r="R187" s="94"/>
    </row>
    <row r="188" spans="1:22" s="5" customFormat="1" x14ac:dyDescent="0.3">
      <c r="A188" s="87">
        <f t="shared" si="12"/>
        <v>26</v>
      </c>
      <c r="B188" s="24" t="s">
        <v>309</v>
      </c>
      <c r="D188" s="24" t="s">
        <v>154</v>
      </c>
      <c r="E188" s="25"/>
      <c r="F188" s="90"/>
      <c r="G188" s="90"/>
      <c r="H188" s="90"/>
      <c r="I188" s="90"/>
      <c r="J188" s="90"/>
      <c r="K188" s="21">
        <f>VLOOKUP($D188,'REG FL  Accum Depr - 2 System P'!$A:$AN,MATCH($D$12,'REG FL  Accum Depr - 2 System P'!$2:$2,0),FALSE)/1000</f>
        <v>1967.59606999999</v>
      </c>
      <c r="L188" s="40"/>
      <c r="M188" s="21">
        <f>VLOOKUP($D188,'REG FL  Accum Depr - 9 Retail P'!$A:$AN,MATCH($D$12,'REG FL  Accum Depr - 9 Retail P'!$2:$2,0),FALSE)/1000</f>
        <v>1967.59213480785</v>
      </c>
      <c r="N188" s="96"/>
      <c r="O188" s="279">
        <f t="shared" si="15"/>
        <v>0.99999799999999994</v>
      </c>
      <c r="P188" s="97"/>
      <c r="Q188" s="98"/>
      <c r="R188" s="94"/>
    </row>
    <row r="189" spans="1:22" s="5" customFormat="1" x14ac:dyDescent="0.3">
      <c r="A189" s="87">
        <f t="shared" si="12"/>
        <v>27</v>
      </c>
      <c r="B189" s="24" t="s">
        <v>310</v>
      </c>
      <c r="D189" s="24" t="s">
        <v>156</v>
      </c>
      <c r="E189" s="25"/>
      <c r="F189" s="90"/>
      <c r="G189" s="90"/>
      <c r="H189" s="90"/>
      <c r="I189" s="90"/>
      <c r="J189" s="90"/>
      <c r="K189" s="21">
        <f>VLOOKUP($D189,'REG FL  Accum Depr - 2 System P'!$A:$AN,MATCH($D$12,'REG FL  Accum Depr - 2 System P'!$2:$2,0),FALSE)/1000</f>
        <v>170164.45872645598</v>
      </c>
      <c r="L189" s="40"/>
      <c r="M189" s="21">
        <f>VLOOKUP($D189,'REG FL  Accum Depr - 9 Retail P'!$A:$AN,MATCH($D$12,'REG FL  Accum Depr - 9 Retail P'!$2:$2,0),FALSE)/1000</f>
        <v>119412.39841791401</v>
      </c>
      <c r="N189" s="96"/>
      <c r="O189" s="279">
        <f t="shared" si="15"/>
        <v>0.70174699999999823</v>
      </c>
      <c r="P189" s="97"/>
      <c r="Q189" s="98"/>
      <c r="R189" s="94"/>
    </row>
    <row r="190" spans="1:22" s="5" customFormat="1" x14ac:dyDescent="0.3">
      <c r="A190" s="87">
        <f t="shared" si="12"/>
        <v>28</v>
      </c>
      <c r="B190" s="24" t="s">
        <v>311</v>
      </c>
      <c r="D190" s="24" t="s">
        <v>158</v>
      </c>
      <c r="E190" s="25"/>
      <c r="F190" s="90"/>
      <c r="G190" s="90"/>
      <c r="H190" s="90"/>
      <c r="I190" s="90"/>
      <c r="J190" s="90"/>
      <c r="K190" s="21">
        <f>VLOOKUP($D190,'REG FL  Accum Depr - 2 System P'!$A:$AN,MATCH($D$12,'REG FL  Accum Depr - 2 System P'!$2:$2,0),FALSE)/1000</f>
        <v>34649.557510063903</v>
      </c>
      <c r="L190" s="40"/>
      <c r="M190" s="21">
        <f>VLOOKUP($D190,'REG FL  Accum Depr - 9 Retail P'!$A:$AN,MATCH($D$12,'REG FL  Accum Depr - 9 Retail P'!$2:$2,0),FALSE)/1000</f>
        <v>24315.223034014798</v>
      </c>
      <c r="N190" s="96"/>
      <c r="O190" s="279">
        <f t="shared" si="15"/>
        <v>0.70174699999999957</v>
      </c>
      <c r="P190" s="97"/>
      <c r="Q190" s="98"/>
      <c r="R190" s="94"/>
    </row>
    <row r="191" spans="1:22" s="5" customFormat="1" x14ac:dyDescent="0.3">
      <c r="A191" s="87">
        <f t="shared" si="12"/>
        <v>29</v>
      </c>
      <c r="B191" s="24" t="s">
        <v>312</v>
      </c>
      <c r="D191" s="24" t="s">
        <v>160</v>
      </c>
      <c r="E191" s="25"/>
      <c r="F191" s="90"/>
      <c r="G191" s="90"/>
      <c r="H191" s="90"/>
      <c r="I191" s="90"/>
      <c r="J191" s="90"/>
      <c r="K191" s="21">
        <f>VLOOKUP($D191,'REG FL  Accum Depr - 2 System P'!$A:$AN,MATCH($D$12,'REG FL  Accum Depr - 2 System P'!$2:$2,0),FALSE)/1000</f>
        <v>64583.582682110195</v>
      </c>
      <c r="L191" s="40"/>
      <c r="M191" s="21">
        <f>VLOOKUP($D191,'REG FL  Accum Depr - 9 Retail P'!$A:$AN,MATCH($D$12,'REG FL  Accum Depr - 9 Retail P'!$2:$2,0),FALSE)/1000</f>
        <v>45321.335396422699</v>
      </c>
      <c r="N191" s="96"/>
      <c r="O191" s="279">
        <f t="shared" si="15"/>
        <v>0.70174699999999868</v>
      </c>
      <c r="P191" s="100"/>
      <c r="Q191" s="98"/>
      <c r="R191" s="91"/>
      <c r="V191" s="25"/>
    </row>
    <row r="192" spans="1:22" s="5" customFormat="1" x14ac:dyDescent="0.3">
      <c r="A192" s="87">
        <f t="shared" si="12"/>
        <v>30</v>
      </c>
      <c r="B192" s="24" t="s">
        <v>313</v>
      </c>
      <c r="D192" s="24" t="s">
        <v>162</v>
      </c>
      <c r="E192" s="25"/>
      <c r="F192" s="90"/>
      <c r="G192" s="90"/>
      <c r="H192" s="90"/>
      <c r="I192" s="90"/>
      <c r="J192" s="90"/>
      <c r="K192" s="21">
        <f>VLOOKUP($D192,'REG FL  Accum Depr - 2 System P'!$A:$AN,MATCH($D$12,'REG FL  Accum Depr - 2 System P'!$2:$2,0),FALSE)/1000</f>
        <v>461327.83825291297</v>
      </c>
      <c r="L192" s="40"/>
      <c r="M192" s="21">
        <f>VLOOKUP($D192,'REG FL  Accum Depr - 9 Retail P'!$A:$AN,MATCH($D$12,'REG FL  Accum Depr - 9 Retail P'!$2:$2,0),FALSE)/1000</f>
        <v>323735.42651046702</v>
      </c>
      <c r="N192" s="96"/>
      <c r="O192" s="279">
        <f t="shared" si="15"/>
        <v>0.70174700000000023</v>
      </c>
      <c r="P192" s="118"/>
      <c r="Q192" s="118"/>
      <c r="R192" s="91"/>
      <c r="V192" s="25"/>
    </row>
    <row r="193" spans="1:28" s="5" customFormat="1" x14ac:dyDescent="0.3">
      <c r="A193" s="87">
        <f t="shared" si="12"/>
        <v>31</v>
      </c>
      <c r="B193" s="24" t="s">
        <v>314</v>
      </c>
      <c r="D193" s="24" t="s">
        <v>315</v>
      </c>
      <c r="E193" s="25"/>
      <c r="F193" s="90"/>
      <c r="G193" s="90"/>
      <c r="H193" s="90"/>
      <c r="I193" s="90"/>
      <c r="J193" s="90"/>
      <c r="K193" s="21">
        <f>VLOOKUP($D193,'REG FL  Accum Depr - 2 System P'!$A:$AN,MATCH($D$12,'REG FL  Accum Depr - 2 System P'!$2:$2,0),FALSE)/1000</f>
        <v>5450.6639299999997</v>
      </c>
      <c r="L193" s="40"/>
      <c r="M193" s="21">
        <f>VLOOKUP($D193,'REG FL  Accum Depr - 9 Retail P'!$A:$AN,MATCH($D$12,'REG FL  Accum Depr - 9 Retail P'!$2:$2,0),FALSE)/1000</f>
        <v>5450.6639299999997</v>
      </c>
      <c r="N193" s="96"/>
      <c r="O193" s="279">
        <f t="shared" si="15"/>
        <v>1</v>
      </c>
      <c r="P193" s="23"/>
      <c r="Q193" s="23"/>
      <c r="R193" s="91"/>
      <c r="V193" s="25"/>
    </row>
    <row r="194" spans="1:28" s="5" customFormat="1" x14ac:dyDescent="0.3">
      <c r="A194" s="87">
        <f t="shared" si="12"/>
        <v>32</v>
      </c>
      <c r="B194" s="24" t="s">
        <v>316</v>
      </c>
      <c r="C194" s="46"/>
      <c r="D194" s="24" t="s">
        <v>164</v>
      </c>
      <c r="E194" s="25"/>
      <c r="F194" s="90"/>
      <c r="G194" s="90"/>
      <c r="H194" s="90"/>
      <c r="I194" s="90"/>
      <c r="J194" s="90"/>
      <c r="K194" s="21">
        <f>VLOOKUP($D194,'REG FL  Accum Depr - 2 System P'!$A:$AN,MATCH($D$12,'REG FL  Accum Depr - 2 System P'!$2:$2,0),FALSE)/1000</f>
        <v>125984.959262761</v>
      </c>
      <c r="L194" s="40"/>
      <c r="M194" s="21">
        <f>VLOOKUP($D194,'REG FL  Accum Depr - 9 Retail P'!$A:$AN,MATCH($D$12,'REG FL  Accum Depr - 9 Retail P'!$2:$2,0),FALSE)/1000</f>
        <v>88409.567207764805</v>
      </c>
      <c r="N194" s="96"/>
      <c r="O194" s="279">
        <f t="shared" si="15"/>
        <v>0.70174700000000045</v>
      </c>
      <c r="P194" s="46"/>
      <c r="Q194" s="46"/>
      <c r="R194" s="91"/>
      <c r="V194" s="25"/>
    </row>
    <row r="195" spans="1:28" ht="13.95" customHeight="1" x14ac:dyDescent="0.3">
      <c r="A195" s="87">
        <f t="shared" si="12"/>
        <v>33</v>
      </c>
      <c r="B195" s="24"/>
      <c r="C195" s="23"/>
      <c r="D195" s="24"/>
      <c r="F195" s="90"/>
      <c r="G195" s="90"/>
      <c r="H195" s="90"/>
      <c r="I195" s="90"/>
      <c r="J195" s="90"/>
      <c r="K195" s="21"/>
      <c r="L195" s="40"/>
      <c r="M195" s="21"/>
      <c r="N195" s="96"/>
      <c r="O195" s="237"/>
      <c r="P195" s="109"/>
      <c r="Q195" s="98"/>
      <c r="R195" s="91"/>
    </row>
    <row r="196" spans="1:28" ht="13.95" customHeight="1" x14ac:dyDescent="0.3">
      <c r="A196" s="87">
        <f t="shared" si="12"/>
        <v>34</v>
      </c>
      <c r="B196" s="130"/>
      <c r="C196" s="23"/>
      <c r="D196" s="14"/>
      <c r="E196" s="15"/>
      <c r="F196" s="15"/>
      <c r="G196" s="15"/>
      <c r="H196" s="15"/>
      <c r="I196" s="15"/>
      <c r="J196" s="15"/>
      <c r="K196" s="107"/>
      <c r="L196" s="23"/>
      <c r="M196" s="96"/>
      <c r="N196" s="96"/>
      <c r="O196" s="247"/>
      <c r="P196" s="109"/>
      <c r="Q196" s="98"/>
      <c r="R196" s="91"/>
    </row>
    <row r="197" spans="1:28" s="56" customFormat="1" x14ac:dyDescent="0.3">
      <c r="A197" s="272"/>
      <c r="B197" s="120" t="s">
        <v>175</v>
      </c>
      <c r="C197" s="120"/>
      <c r="D197" s="120"/>
      <c r="E197" s="120"/>
      <c r="F197" s="153"/>
      <c r="G197" s="153"/>
      <c r="H197" s="153"/>
      <c r="I197" s="153"/>
      <c r="J197" s="153"/>
      <c r="K197" s="120"/>
      <c r="L197" s="120"/>
      <c r="M197" s="120"/>
      <c r="N197" s="120"/>
      <c r="O197" s="273"/>
      <c r="P197" s="120"/>
      <c r="Q197" s="246" t="s">
        <v>176</v>
      </c>
      <c r="R197" s="120"/>
      <c r="S197" s="25"/>
      <c r="V197" s="25"/>
      <c r="W197" s="25"/>
      <c r="X197" s="25"/>
      <c r="Y197" s="25"/>
      <c r="Z197" s="25"/>
      <c r="AA197" s="25"/>
      <c r="AB197" s="25"/>
    </row>
    <row r="198" spans="1:28" x14ac:dyDescent="0.3">
      <c r="A198" s="63" t="s">
        <v>102</v>
      </c>
      <c r="B198" s="64"/>
      <c r="C198" s="63"/>
      <c r="K198" s="418" t="s">
        <v>103</v>
      </c>
      <c r="L198" s="418"/>
      <c r="M198" s="418"/>
      <c r="N198" s="418"/>
      <c r="O198" s="228"/>
      <c r="P198" s="63"/>
      <c r="Q198" s="63"/>
      <c r="R198" s="65" t="str">
        <f>+'Page Numbers'!D17</f>
        <v>Page 17 of 48</v>
      </c>
      <c r="S198" s="65"/>
      <c r="T198" s="25"/>
      <c r="U198" s="25"/>
    </row>
    <row r="199" spans="1:28" x14ac:dyDescent="0.3">
      <c r="A199" s="66"/>
      <c r="B199" s="66"/>
      <c r="C199" s="66"/>
      <c r="D199" s="14"/>
      <c r="E199" s="15"/>
      <c r="F199" s="15"/>
      <c r="G199" s="15"/>
      <c r="H199" s="15"/>
      <c r="I199" s="15"/>
      <c r="J199" s="15"/>
      <c r="K199" s="66"/>
      <c r="L199" s="67"/>
      <c r="M199" s="67"/>
      <c r="N199" s="67"/>
      <c r="O199" s="229"/>
      <c r="P199" s="67"/>
      <c r="Q199" s="67"/>
      <c r="R199" s="67"/>
      <c r="T199" s="25"/>
      <c r="U199" s="25"/>
    </row>
    <row r="200" spans="1:28" x14ac:dyDescent="0.3">
      <c r="A200" s="25" t="s">
        <v>104</v>
      </c>
      <c r="B200" s="68"/>
      <c r="C200" s="68" t="s">
        <v>105</v>
      </c>
      <c r="K200" s="416" t="s">
        <v>106</v>
      </c>
      <c r="L200" s="416"/>
      <c r="M200" s="416"/>
      <c r="N200" s="416"/>
      <c r="O200" s="416"/>
      <c r="P200" s="63"/>
      <c r="Q200" s="69" t="s">
        <v>107</v>
      </c>
      <c r="R200" s="70"/>
      <c r="T200" s="25"/>
      <c r="U200" s="25"/>
    </row>
    <row r="201" spans="1:28" x14ac:dyDescent="0.3">
      <c r="B201" s="71"/>
      <c r="C201" s="46"/>
      <c r="K201" s="417"/>
      <c r="L201" s="417"/>
      <c r="M201" s="417"/>
      <c r="N201" s="417"/>
      <c r="O201" s="417"/>
      <c r="P201" s="72" t="str">
        <f t="shared" ref="P201:R205" si="16">+P53</f>
        <v>_</v>
      </c>
      <c r="Q201" s="69" t="str">
        <f t="shared" si="16"/>
        <v>Projected Test Year 3 Ended</v>
      </c>
      <c r="R201" s="73">
        <f t="shared" si="16"/>
        <v>46752</v>
      </c>
      <c r="T201" s="25"/>
      <c r="U201" s="25"/>
    </row>
    <row r="202" spans="1:28" x14ac:dyDescent="0.3">
      <c r="A202" s="25" t="s">
        <v>109</v>
      </c>
      <c r="B202" s="71"/>
      <c r="C202" s="46"/>
      <c r="K202" s="70"/>
      <c r="L202" s="70"/>
      <c r="M202" s="70"/>
      <c r="N202" s="70"/>
      <c r="O202" s="230"/>
      <c r="P202" s="72" t="str">
        <f t="shared" si="16"/>
        <v>X</v>
      </c>
      <c r="Q202" s="69" t="str">
        <f t="shared" si="16"/>
        <v>Projected Test Year 2 Ended</v>
      </c>
      <c r="R202" s="73">
        <f t="shared" si="16"/>
        <v>46387</v>
      </c>
      <c r="T202" s="25"/>
      <c r="U202" s="25"/>
    </row>
    <row r="203" spans="1:28" x14ac:dyDescent="0.3">
      <c r="B203" s="74"/>
      <c r="C203" s="46"/>
      <c r="K203" s="70"/>
      <c r="L203" s="70"/>
      <c r="M203" s="70"/>
      <c r="N203" s="70"/>
      <c r="O203" s="230"/>
      <c r="P203" s="72" t="str">
        <f t="shared" si="16"/>
        <v>_</v>
      </c>
      <c r="Q203" s="69" t="str">
        <f t="shared" si="16"/>
        <v>Projected Test Year 1 Ended</v>
      </c>
      <c r="R203" s="73">
        <f t="shared" si="16"/>
        <v>46022</v>
      </c>
      <c r="T203" s="25"/>
      <c r="U203" s="25"/>
    </row>
    <row r="204" spans="1:28" x14ac:dyDescent="0.3">
      <c r="A204" s="75" t="str">
        <f>+A7</f>
        <v>DOCKET NO.: 20240025-EI</v>
      </c>
      <c r="C204" s="46"/>
      <c r="K204" s="46"/>
      <c r="L204" s="46"/>
      <c r="M204" s="46"/>
      <c r="N204" s="46"/>
      <c r="O204" s="231"/>
      <c r="P204" s="72" t="str">
        <f t="shared" si="16"/>
        <v>_</v>
      </c>
      <c r="Q204" s="69" t="str">
        <f t="shared" si="16"/>
        <v>Prior Year Ended</v>
      </c>
      <c r="R204" s="73">
        <f t="shared" si="16"/>
        <v>45657</v>
      </c>
      <c r="T204" s="25"/>
      <c r="U204" s="25"/>
    </row>
    <row r="205" spans="1:28" x14ac:dyDescent="0.3">
      <c r="K205" s="46"/>
      <c r="L205" s="46"/>
      <c r="M205" s="46"/>
      <c r="N205" s="46"/>
      <c r="O205" s="231"/>
      <c r="P205" s="72" t="str">
        <f t="shared" si="16"/>
        <v>_</v>
      </c>
      <c r="Q205" s="69" t="str">
        <f t="shared" si="16"/>
        <v>Historical Year Ended</v>
      </c>
      <c r="R205" s="73">
        <f t="shared" si="16"/>
        <v>45291</v>
      </c>
      <c r="T205" s="25"/>
      <c r="U205" s="25"/>
    </row>
    <row r="206" spans="1:28" x14ac:dyDescent="0.3">
      <c r="K206" s="46"/>
      <c r="L206" s="46"/>
      <c r="M206" s="46"/>
      <c r="N206" s="46"/>
      <c r="O206" s="231"/>
      <c r="P206" s="231"/>
      <c r="Q206" s="231"/>
      <c r="R206" s="231"/>
      <c r="S206" s="231"/>
      <c r="T206" s="231"/>
      <c r="U206" s="25"/>
    </row>
    <row r="207" spans="1:28" x14ac:dyDescent="0.3">
      <c r="K207" s="76"/>
      <c r="L207" s="77"/>
      <c r="M207" s="76" t="s">
        <v>111</v>
      </c>
      <c r="N207" s="77"/>
      <c r="O207" s="232"/>
      <c r="P207" s="63"/>
      <c r="Q207" s="63"/>
      <c r="R207" s="63"/>
      <c r="T207" s="25"/>
      <c r="U207" s="25"/>
    </row>
    <row r="208" spans="1:28" s="5" customFormat="1" x14ac:dyDescent="0.3">
      <c r="A208" s="78"/>
      <c r="B208" s="78"/>
      <c r="C208" s="78"/>
      <c r="D208" s="14"/>
      <c r="E208" s="15"/>
      <c r="F208" s="15"/>
      <c r="G208" s="15"/>
      <c r="H208" s="15"/>
      <c r="I208" s="15"/>
      <c r="J208" s="15"/>
      <c r="K208" s="79"/>
      <c r="L208" s="79"/>
      <c r="M208" s="79"/>
      <c r="N208" s="79"/>
      <c r="O208" s="233"/>
      <c r="P208" s="80"/>
      <c r="Q208" s="81" t="str">
        <f>+Q60</f>
        <v>Witness:  Olivier</v>
      </c>
      <c r="R208" s="80"/>
    </row>
    <row r="209" spans="1:22" s="5" customFormat="1" x14ac:dyDescent="0.3">
      <c r="A209" s="1"/>
      <c r="B209" s="82">
        <v>-1</v>
      </c>
      <c r="C209" s="82"/>
      <c r="D209" s="82"/>
      <c r="E209" s="82"/>
      <c r="F209" s="82"/>
      <c r="G209" s="82"/>
      <c r="H209" s="82"/>
      <c r="I209" s="82"/>
      <c r="J209" s="82"/>
      <c r="K209" s="82">
        <f>+B209-1</f>
        <v>-2</v>
      </c>
      <c r="L209" s="82"/>
      <c r="M209" s="82">
        <f>+K209-1</f>
        <v>-3</v>
      </c>
      <c r="N209" s="82"/>
      <c r="O209" s="82">
        <f>+M209-1</f>
        <v>-4</v>
      </c>
      <c r="P209" s="83"/>
      <c r="Q209" s="83"/>
      <c r="R209" s="83"/>
    </row>
    <row r="210" spans="1:22" s="5" customFormat="1" x14ac:dyDescent="0.3">
      <c r="A210" s="1" t="s">
        <v>112</v>
      </c>
      <c r="B210" s="83"/>
      <c r="C210" s="1"/>
      <c r="K210" s="1" t="s">
        <v>113</v>
      </c>
      <c r="L210" s="1"/>
      <c r="M210" s="1" t="s">
        <v>113</v>
      </c>
      <c r="N210" s="1"/>
      <c r="O210" s="234" t="s">
        <v>114</v>
      </c>
      <c r="P210" s="1"/>
      <c r="Q210" s="1"/>
      <c r="R210" s="1"/>
    </row>
    <row r="211" spans="1:22" s="5" customFormat="1" x14ac:dyDescent="0.3">
      <c r="A211" s="86" t="s">
        <v>115</v>
      </c>
      <c r="B211" s="17" t="s">
        <v>116</v>
      </c>
      <c r="C211" s="17"/>
      <c r="D211" s="14"/>
      <c r="E211" s="15"/>
      <c r="F211" s="15"/>
      <c r="G211" s="15"/>
      <c r="H211" s="15"/>
      <c r="I211" s="15"/>
      <c r="J211" s="15"/>
      <c r="K211" s="17" t="s">
        <v>117</v>
      </c>
      <c r="L211" s="17"/>
      <c r="M211" s="17" t="s">
        <v>114</v>
      </c>
      <c r="N211" s="17"/>
      <c r="O211" s="235" t="s">
        <v>118</v>
      </c>
      <c r="P211" s="17"/>
      <c r="Q211" s="17"/>
      <c r="R211" s="17"/>
    </row>
    <row r="212" spans="1:22" s="5" customFormat="1" x14ac:dyDescent="0.3">
      <c r="A212" s="87">
        <v>1</v>
      </c>
      <c r="B212" s="24" t="s">
        <v>317</v>
      </c>
      <c r="C212" s="23"/>
      <c r="D212" s="24" t="s">
        <v>168</v>
      </c>
      <c r="E212" s="25"/>
      <c r="F212" s="90"/>
      <c r="G212" s="90"/>
      <c r="H212" s="90"/>
      <c r="I212" s="90"/>
      <c r="J212" s="90"/>
      <c r="K212" s="21">
        <f>VLOOKUP($D212,'REG FL  Accum Depr - 2 System P'!$A:$AN,MATCH($D$12,'REG FL  Accum Depr - 2 System P'!$2:$2,0),FALSE)/1000</f>
        <v>9676.0718853727903</v>
      </c>
      <c r="L212" s="40"/>
      <c r="M212" s="21">
        <f>VLOOKUP($D212,'REG FL  Accum Depr - 9 Retail P'!$A:$AN,MATCH($D$12,'REG FL  Accum Depr - 9 Retail P'!$2:$2,0),FALSE)/1000</f>
        <v>6790.1544173447001</v>
      </c>
      <c r="N212" s="96"/>
      <c r="O212" s="279">
        <f>IF(M212=0,0,M212/K212)</f>
        <v>0.70174700000000001</v>
      </c>
      <c r="P212" s="91"/>
      <c r="Q212" s="91"/>
      <c r="R212" s="91"/>
    </row>
    <row r="213" spans="1:22" s="5" customFormat="1" x14ac:dyDescent="0.3">
      <c r="A213" s="87">
        <f t="shared" ref="A213:A245" si="17">A212+1</f>
        <v>2</v>
      </c>
      <c r="B213" s="24" t="s">
        <v>318</v>
      </c>
      <c r="C213" s="23"/>
      <c r="D213" s="24" t="s">
        <v>170</v>
      </c>
      <c r="E213" s="25"/>
      <c r="F213" s="90"/>
      <c r="G213" s="90"/>
      <c r="H213" s="90"/>
      <c r="I213" s="90"/>
      <c r="J213" s="90"/>
      <c r="K213" s="21">
        <f>VLOOKUP($D213,'REG FL  Accum Depr - 2 System P'!$A:$AN,MATCH($D$12,'REG FL  Accum Depr - 2 System P'!$2:$2,0),FALSE)/1000</f>
        <v>31106.000208287202</v>
      </c>
      <c r="L213" s="40"/>
      <c r="M213" s="21">
        <f>VLOOKUP($D213,'REG FL  Accum Depr - 9 Retail P'!$A:$AN,MATCH($D$12,'REG FL  Accum Depr - 9 Retail P'!$2:$2,0),FALSE)/1000</f>
        <v>21828.542328164902</v>
      </c>
      <c r="N213" s="96"/>
      <c r="O213" s="279">
        <f>IF(M213=0,0,M213/K213)</f>
        <v>0.70174699999999945</v>
      </c>
      <c r="P213" s="91"/>
      <c r="Q213" s="91"/>
      <c r="R213" s="91"/>
      <c r="V213" s="25"/>
    </row>
    <row r="214" spans="1:22" s="5" customFormat="1" x14ac:dyDescent="0.3">
      <c r="A214" s="87">
        <f t="shared" si="17"/>
        <v>3</v>
      </c>
      <c r="B214" s="24" t="s">
        <v>319</v>
      </c>
      <c r="C214" s="23"/>
      <c r="D214" s="24" t="s">
        <v>172</v>
      </c>
      <c r="E214" s="25"/>
      <c r="F214" s="25"/>
      <c r="G214" s="25"/>
      <c r="H214" s="25"/>
      <c r="I214" s="25"/>
      <c r="J214" s="25"/>
      <c r="K214" s="21">
        <f>VLOOKUP($D214,'REG FL  Accum Depr - 2 System P'!$A:$AN,MATCH($D$12,'REG FL  Accum Depr - 2 System P'!$2:$2,0),FALSE)/1000</f>
        <v>4461.6339423408099</v>
      </c>
      <c r="L214" s="40"/>
      <c r="M214" s="21">
        <f>VLOOKUP($D214,'REG FL  Accum Depr - 9 Retail P'!$A:$AN,MATCH($D$12,'REG FL  Accum Depr - 9 Retail P'!$2:$2,0),FALSE)/1000</f>
        <v>3130.93823413584</v>
      </c>
      <c r="N214" s="96"/>
      <c r="O214" s="279">
        <f>IF(M214=0,0,M214/K214)</f>
        <v>0.70174700000000079</v>
      </c>
      <c r="P214" s="100"/>
      <c r="Q214" s="98"/>
      <c r="R214" s="91"/>
      <c r="S214" s="25"/>
    </row>
    <row r="215" spans="1:22" s="5" customFormat="1" x14ac:dyDescent="0.3">
      <c r="A215" s="87">
        <f t="shared" si="17"/>
        <v>4</v>
      </c>
      <c r="B215" s="95" t="s">
        <v>320</v>
      </c>
      <c r="D215" s="27" t="s">
        <v>97</v>
      </c>
      <c r="K215" s="21">
        <f>VLOOKUP($D215,'REG FL  Accum Depr - 2 System P'!$A:$AN,MATCH($D$12,'REG FL  Accum Depr - 2 System P'!$2:$2,0),FALSE)/1000</f>
        <v>0</v>
      </c>
      <c r="M215" s="21">
        <f>VLOOKUP($D215,'REG FL  Accum Depr - 9 Retail P'!$A:$AN,MATCH($D$12,'REG FL  Accum Depr - 9 Retail P'!$2:$2,0),FALSE)/1000</f>
        <v>0</v>
      </c>
      <c r="O215" s="279">
        <f>IF(M215=0,0,M215/K215)</f>
        <v>0</v>
      </c>
      <c r="P215" s="100"/>
      <c r="Q215" s="98"/>
      <c r="R215" s="91"/>
      <c r="S215" s="25"/>
    </row>
    <row r="216" spans="1:22" s="5" customFormat="1" x14ac:dyDescent="0.3">
      <c r="A216" s="87">
        <f>A215+1</f>
        <v>5</v>
      </c>
      <c r="B216" s="224" t="s">
        <v>52</v>
      </c>
      <c r="D216" s="19" t="s">
        <v>53</v>
      </c>
      <c r="E216" s="25"/>
      <c r="F216" s="90"/>
      <c r="G216" s="90"/>
      <c r="H216" s="90"/>
      <c r="I216" s="90"/>
      <c r="J216" s="90"/>
      <c r="K216" s="104">
        <f>SUM(K182:K194)+SUM(K212:K215)</f>
        <v>972667.55758244917</v>
      </c>
      <c r="L216" s="106"/>
      <c r="M216" s="104">
        <f>SUM(M182:M194)+SUM(M212:M215)</f>
        <v>690358.97815850971</v>
      </c>
      <c r="N216" s="115"/>
      <c r="O216" s="284">
        <f>IF(M216=0,0,M216/K216)</f>
        <v>0.7097584090029555</v>
      </c>
      <c r="P216" s="100"/>
      <c r="Q216" s="98"/>
      <c r="R216" s="91"/>
      <c r="S216" s="25"/>
      <c r="V216" s="25"/>
    </row>
    <row r="217" spans="1:22" s="5" customFormat="1" x14ac:dyDescent="0.3">
      <c r="A217" s="87">
        <f t="shared" si="17"/>
        <v>6</v>
      </c>
      <c r="O217" s="285"/>
      <c r="P217" s="100"/>
      <c r="Q217" s="98"/>
      <c r="R217" s="91"/>
      <c r="S217" s="25"/>
      <c r="V217" s="25"/>
    </row>
    <row r="218" spans="1:22" s="5" customFormat="1" x14ac:dyDescent="0.3">
      <c r="A218" s="87">
        <f t="shared" si="17"/>
        <v>7</v>
      </c>
      <c r="B218" s="42" t="s">
        <v>321</v>
      </c>
      <c r="C218" s="89"/>
      <c r="K218" s="89"/>
      <c r="L218" s="91"/>
      <c r="M218" s="91"/>
      <c r="N218" s="91"/>
      <c r="O218" s="278"/>
      <c r="P218" s="100"/>
      <c r="Q218" s="98"/>
      <c r="R218" s="91"/>
      <c r="S218" s="25"/>
      <c r="V218" s="25"/>
    </row>
    <row r="219" spans="1:22" s="5" customFormat="1" x14ac:dyDescent="0.3">
      <c r="A219" s="87">
        <f t="shared" si="17"/>
        <v>8</v>
      </c>
      <c r="B219" s="26" t="s">
        <v>178</v>
      </c>
      <c r="C219" s="23"/>
      <c r="D219" s="19" t="s">
        <v>179</v>
      </c>
      <c r="E219" s="25"/>
      <c r="F219" s="90"/>
      <c r="G219" s="90"/>
      <c r="H219" s="90"/>
      <c r="I219" s="90"/>
      <c r="J219" s="90"/>
      <c r="K219" s="21">
        <f>VLOOKUP($D219,'REG FL  Accum Depr - 2 System P'!$A:$AN,MATCH($D$12,'REG FL  Accum Depr - 2 System P'!$2:$2,0),FALSE)/1000</f>
        <v>7841.6529099987101</v>
      </c>
      <c r="L219" s="40"/>
      <c r="M219" s="21">
        <f>VLOOKUP($D219,'REG FL  Accum Depr - 9 Retail P'!$A:$AN,MATCH($D$12,'REG FL  Accum Depr - 9 Retail P'!$2:$2,0),FALSE)/1000</f>
        <v>7841.6529099987101</v>
      </c>
      <c r="N219" s="96"/>
      <c r="O219" s="279">
        <f t="shared" ref="O219:O242" si="18">IF(M219=0,0,M219/K219)</f>
        <v>1</v>
      </c>
      <c r="P219" s="100"/>
      <c r="Q219" s="98"/>
      <c r="R219" s="91"/>
      <c r="S219" s="25"/>
      <c r="V219" s="25"/>
    </row>
    <row r="220" spans="1:22" s="5" customFormat="1" x14ac:dyDescent="0.3">
      <c r="A220" s="87">
        <f t="shared" si="17"/>
        <v>9</v>
      </c>
      <c r="B220" s="26" t="s">
        <v>180</v>
      </c>
      <c r="C220" s="23"/>
      <c r="D220" s="19" t="s">
        <v>181</v>
      </c>
      <c r="E220" s="25"/>
      <c r="F220" s="90"/>
      <c r="G220" s="90"/>
      <c r="H220" s="90"/>
      <c r="I220" s="90"/>
      <c r="J220" s="90"/>
      <c r="K220" s="21">
        <f>VLOOKUP($D220,'REG FL  Accum Depr - 2 System P'!$A:$AN,MATCH($D$12,'REG FL  Accum Depr - 2 System P'!$2:$2,0),FALSE)/1000</f>
        <v>28772.6517913358</v>
      </c>
      <c r="L220" s="40"/>
      <c r="M220" s="21">
        <f>VLOOKUP($D220,'REG FL  Accum Depr - 9 Retail P'!$A:$AN,MATCH($D$12,'REG FL  Accum Depr - 9 Retail P'!$2:$2,0),FALSE)/1000</f>
        <v>28772.6517913358</v>
      </c>
      <c r="N220" s="96"/>
      <c r="O220" s="279">
        <f t="shared" si="18"/>
        <v>1</v>
      </c>
      <c r="P220" s="100"/>
      <c r="Q220" s="98"/>
      <c r="R220" s="91"/>
      <c r="S220" s="25"/>
      <c r="V220" s="25"/>
    </row>
    <row r="221" spans="1:22" s="5" customFormat="1" x14ac:dyDescent="0.3">
      <c r="A221" s="87">
        <f t="shared" si="17"/>
        <v>10</v>
      </c>
      <c r="B221" s="26" t="s">
        <v>182</v>
      </c>
      <c r="C221" s="23"/>
      <c r="D221" s="19" t="s">
        <v>183</v>
      </c>
      <c r="E221" s="25"/>
      <c r="F221" s="90"/>
      <c r="G221" s="90"/>
      <c r="H221" s="90"/>
      <c r="I221" s="90"/>
      <c r="J221" s="90"/>
      <c r="K221" s="21">
        <f>VLOOKUP($D221,'REG FL  Accum Depr - 2 System P'!$A:$AN,MATCH($D$12,'REG FL  Accum Depr - 2 System P'!$2:$2,0),FALSE)/1000</f>
        <v>95099.075115128901</v>
      </c>
      <c r="L221" s="40"/>
      <c r="M221" s="21">
        <f>VLOOKUP($D221,'REG FL  Accum Depr - 9 Retail P'!$A:$AN,MATCH($D$12,'REG FL  Accum Depr - 9 Retail P'!$2:$2,0),FALSE)/1000</f>
        <v>95099.075115128901</v>
      </c>
      <c r="N221" s="96"/>
      <c r="O221" s="279">
        <f t="shared" si="18"/>
        <v>1</v>
      </c>
      <c r="P221" s="100"/>
      <c r="Q221" s="98"/>
      <c r="R221" s="91"/>
      <c r="S221" s="25"/>
      <c r="V221" s="25"/>
    </row>
    <row r="222" spans="1:22" s="5" customFormat="1" x14ac:dyDescent="0.3">
      <c r="A222" s="87">
        <f t="shared" si="17"/>
        <v>11</v>
      </c>
      <c r="B222" s="26" t="s">
        <v>184</v>
      </c>
      <c r="C222" s="23"/>
      <c r="D222" s="19" t="s">
        <v>322</v>
      </c>
      <c r="E222" s="25"/>
      <c r="F222" s="90"/>
      <c r="G222" s="90"/>
      <c r="H222" s="90"/>
      <c r="I222" s="90"/>
      <c r="J222" s="90"/>
      <c r="K222" s="21">
        <f>VLOOKUP($D222,'REG FL  Accum Depr - 2 System P'!$A:$AN,MATCH($D$12,'REG FL  Accum Depr - 2 System P'!$2:$2,0),FALSE)/1000</f>
        <v>1873.0478866874698</v>
      </c>
      <c r="L222" s="40"/>
      <c r="M222" s="21">
        <f>VLOOKUP($D222,'REG FL  Accum Depr - 9 Retail P'!$A:$AN,MATCH($D$12,'REG FL  Accum Depr - 9 Retail P'!$2:$2,0),FALSE)/1000</f>
        <v>1873.0478866874698</v>
      </c>
      <c r="N222" s="96"/>
      <c r="O222" s="279">
        <f t="shared" si="18"/>
        <v>1</v>
      </c>
      <c r="P222" s="100"/>
      <c r="Q222" s="98"/>
      <c r="R222" s="91"/>
      <c r="S222" s="25"/>
      <c r="V222" s="25"/>
    </row>
    <row r="223" spans="1:22" x14ac:dyDescent="0.3">
      <c r="A223" s="87">
        <f t="shared" si="17"/>
        <v>12</v>
      </c>
      <c r="B223" s="26" t="s">
        <v>186</v>
      </c>
      <c r="C223" s="23"/>
      <c r="D223" s="19" t="s">
        <v>187</v>
      </c>
      <c r="F223" s="90"/>
      <c r="G223" s="90"/>
      <c r="H223" s="90"/>
      <c r="I223" s="90"/>
      <c r="J223" s="90"/>
      <c r="K223" s="21">
        <f>VLOOKUP($D223,'REG FL  Accum Depr - 2 System P'!$A:$AN,MATCH($D$12,'REG FL  Accum Depr - 2 System P'!$2:$2,0),FALSE)/1000</f>
        <v>10306.898631</v>
      </c>
      <c r="L223" s="40"/>
      <c r="M223" s="21">
        <f>VLOOKUP($D223,'REG FL  Accum Depr - 9 Retail P'!$A:$AN,MATCH($D$12,'REG FL  Accum Depr - 9 Retail P'!$2:$2,0),FALSE)/1000</f>
        <v>10306.898631</v>
      </c>
      <c r="N223" s="96"/>
      <c r="O223" s="279">
        <f t="shared" si="18"/>
        <v>1</v>
      </c>
      <c r="P223" s="100"/>
      <c r="Q223" s="98"/>
      <c r="R223" s="91"/>
      <c r="T223" s="25"/>
      <c r="U223" s="25"/>
    </row>
    <row r="224" spans="1:22" x14ac:dyDescent="0.3">
      <c r="A224" s="87">
        <f t="shared" si="17"/>
        <v>13</v>
      </c>
      <c r="B224" s="26" t="s">
        <v>189</v>
      </c>
      <c r="C224" s="23"/>
      <c r="D224" s="19" t="s">
        <v>190</v>
      </c>
      <c r="F224" s="90"/>
      <c r="G224" s="90"/>
      <c r="H224" s="90"/>
      <c r="I224" s="90"/>
      <c r="J224" s="90"/>
      <c r="K224" s="21">
        <f>VLOOKUP($D224,'REG FL  Accum Depr - 2 System P'!$A:$AN,MATCH($D$12,'REG FL  Accum Depr - 2 System P'!$2:$2,0),FALSE)/1000</f>
        <v>323942.37608143297</v>
      </c>
      <c r="L224" s="40"/>
      <c r="M224" s="21">
        <f>VLOOKUP($D224,'REG FL  Accum Depr - 9 Retail P'!$A:$AN,MATCH($D$12,'REG FL  Accum Depr - 9 Retail P'!$2:$2,0),FALSE)/1000</f>
        <v>323942.37608143297</v>
      </c>
      <c r="N224" s="96"/>
      <c r="O224" s="279">
        <f t="shared" si="18"/>
        <v>1</v>
      </c>
      <c r="P224" s="100"/>
      <c r="Q224" s="98"/>
      <c r="R224" s="91"/>
      <c r="T224" s="25"/>
      <c r="U224" s="25"/>
    </row>
    <row r="225" spans="1:21" x14ac:dyDescent="0.3">
      <c r="A225" s="87">
        <f t="shared" si="17"/>
        <v>14</v>
      </c>
      <c r="B225" s="26" t="s">
        <v>191</v>
      </c>
      <c r="C225" s="23"/>
      <c r="D225" s="19" t="s">
        <v>192</v>
      </c>
      <c r="F225" s="90"/>
      <c r="G225" s="90"/>
      <c r="H225" s="90"/>
      <c r="I225" s="90"/>
      <c r="J225" s="90"/>
      <c r="K225" s="21">
        <f>VLOOKUP($D225,'REG FL  Accum Depr - 2 System P'!$A:$AN,MATCH($D$12,'REG FL  Accum Depr - 2 System P'!$2:$2,0),FALSE)/1000</f>
        <v>119034.642799273</v>
      </c>
      <c r="L225" s="40"/>
      <c r="M225" s="21">
        <f>VLOOKUP($D225,'REG FL  Accum Depr - 9 Retail P'!$A:$AN,MATCH($D$12,'REG FL  Accum Depr - 9 Retail P'!$2:$2,0),FALSE)/1000</f>
        <v>119034.642799273</v>
      </c>
      <c r="N225" s="96"/>
      <c r="O225" s="279">
        <f t="shared" si="18"/>
        <v>1</v>
      </c>
      <c r="P225" s="109"/>
      <c r="Q225" s="98"/>
      <c r="R225" s="91"/>
      <c r="T225" s="25"/>
      <c r="U225" s="25"/>
    </row>
    <row r="226" spans="1:21" x14ac:dyDescent="0.3">
      <c r="A226" s="87">
        <f t="shared" si="17"/>
        <v>15</v>
      </c>
      <c r="B226" s="26" t="s">
        <v>193</v>
      </c>
      <c r="C226" s="23"/>
      <c r="D226" s="19" t="s">
        <v>194</v>
      </c>
      <c r="F226" s="90"/>
      <c r="G226" s="90"/>
      <c r="H226" s="90"/>
      <c r="I226" s="90"/>
      <c r="J226" s="90"/>
      <c r="K226" s="21">
        <f>VLOOKUP($D226,'REG FL  Accum Depr - 2 System P'!$A:$AN,MATCH($D$12,'REG FL  Accum Depr - 2 System P'!$2:$2,0),FALSE)/1000</f>
        <v>41295.1798001926</v>
      </c>
      <c r="L226" s="40"/>
      <c r="M226" s="21">
        <f>VLOOKUP($D226,'REG FL  Accum Depr - 9 Retail P'!$A:$AN,MATCH($D$12,'REG FL  Accum Depr - 9 Retail P'!$2:$2,0),FALSE)/1000</f>
        <v>41295.1798001926</v>
      </c>
      <c r="N226" s="96"/>
      <c r="O226" s="279">
        <f t="shared" si="18"/>
        <v>1</v>
      </c>
      <c r="P226" s="100"/>
      <c r="Q226" s="98"/>
      <c r="R226" s="91"/>
      <c r="T226" s="25"/>
      <c r="U226" s="25"/>
    </row>
    <row r="227" spans="1:21" x14ac:dyDescent="0.3">
      <c r="A227" s="87">
        <f t="shared" si="17"/>
        <v>16</v>
      </c>
      <c r="B227" s="26" t="s">
        <v>195</v>
      </c>
      <c r="C227" s="23"/>
      <c r="D227" s="19" t="s">
        <v>196</v>
      </c>
      <c r="F227" s="90"/>
      <c r="G227" s="90"/>
      <c r="H227" s="90"/>
      <c r="I227" s="90"/>
      <c r="J227" s="90"/>
      <c r="K227" s="21">
        <f>VLOOKUP($D227,'REG FL  Accum Depr - 2 System P'!$A:$AN,MATCH($D$12,'REG FL  Accum Depr - 2 System P'!$2:$2,0),FALSE)/1000</f>
        <v>153257.58383736701</v>
      </c>
      <c r="L227" s="40"/>
      <c r="M227" s="21">
        <f>VLOOKUP($D227,'REG FL  Accum Depr - 9 Retail P'!$A:$AN,MATCH($D$12,'REG FL  Accum Depr - 9 Retail P'!$2:$2,0),FALSE)/1000</f>
        <v>153257.58383736701</v>
      </c>
      <c r="N227" s="96"/>
      <c r="O227" s="279">
        <f t="shared" si="18"/>
        <v>1</v>
      </c>
      <c r="P227" s="109"/>
      <c r="Q227" s="98"/>
      <c r="R227" s="91"/>
      <c r="T227" s="25"/>
      <c r="U227" s="25"/>
    </row>
    <row r="228" spans="1:21" x14ac:dyDescent="0.3">
      <c r="A228" s="87">
        <f t="shared" si="17"/>
        <v>17</v>
      </c>
      <c r="B228" s="26" t="s">
        <v>197</v>
      </c>
      <c r="C228" s="23"/>
      <c r="D228" s="19" t="s">
        <v>198</v>
      </c>
      <c r="F228" s="90"/>
      <c r="G228" s="90"/>
      <c r="H228" s="90"/>
      <c r="I228" s="90"/>
      <c r="J228" s="90"/>
      <c r="K228" s="21">
        <f>VLOOKUP($D228,'REG FL  Accum Depr - 2 System P'!$A:$AN,MATCH($D$12,'REG FL  Accum Depr - 2 System P'!$2:$2,0),FALSE)/1000</f>
        <v>68854.856506643206</v>
      </c>
      <c r="L228" s="40"/>
      <c r="M228" s="21">
        <f>VLOOKUP($D228,'REG FL  Accum Depr - 9 Retail P'!$A:$AN,MATCH($D$12,'REG FL  Accum Depr - 9 Retail P'!$2:$2,0),FALSE)/1000</f>
        <v>68854.856506643206</v>
      </c>
      <c r="N228" s="96"/>
      <c r="O228" s="279">
        <f t="shared" si="18"/>
        <v>1</v>
      </c>
      <c r="P228" s="109"/>
      <c r="Q228" s="98"/>
      <c r="R228" s="91"/>
      <c r="T228" s="25"/>
      <c r="U228" s="25"/>
    </row>
    <row r="229" spans="1:21" x14ac:dyDescent="0.3">
      <c r="A229" s="87">
        <f t="shared" si="17"/>
        <v>18</v>
      </c>
      <c r="B229" s="26" t="s">
        <v>199</v>
      </c>
      <c r="C229" s="23"/>
      <c r="D229" s="19" t="s">
        <v>200</v>
      </c>
      <c r="F229" s="90"/>
      <c r="G229" s="90"/>
      <c r="H229" s="90"/>
      <c r="I229" s="90"/>
      <c r="J229" s="90"/>
      <c r="K229" s="21">
        <f>VLOOKUP($D229,'REG FL  Accum Depr - 2 System P'!$A:$AN,MATCH($D$12,'REG FL  Accum Depr - 2 System P'!$2:$2,0),FALSE)/1000</f>
        <v>1480.86890085189</v>
      </c>
      <c r="L229" s="40"/>
      <c r="M229" s="21">
        <f>VLOOKUP($D229,'REG FL  Accum Depr - 9 Retail P'!$A:$AN,MATCH($D$12,'REG FL  Accum Depr - 9 Retail P'!$2:$2,0),FALSE)/1000</f>
        <v>1480.86890085189</v>
      </c>
      <c r="N229" s="96"/>
      <c r="O229" s="279">
        <f t="shared" si="18"/>
        <v>1</v>
      </c>
      <c r="P229" s="100"/>
      <c r="Q229" s="98"/>
      <c r="R229" s="5"/>
      <c r="T229" s="25"/>
      <c r="U229" s="25"/>
    </row>
    <row r="230" spans="1:21" x14ac:dyDescent="0.3">
      <c r="A230" s="87">
        <f t="shared" si="17"/>
        <v>19</v>
      </c>
      <c r="B230" s="26" t="s">
        <v>201</v>
      </c>
      <c r="C230" s="23"/>
      <c r="D230" s="19" t="s">
        <v>202</v>
      </c>
      <c r="F230" s="90"/>
      <c r="G230" s="90"/>
      <c r="H230" s="90"/>
      <c r="I230" s="90"/>
      <c r="J230" s="90"/>
      <c r="K230" s="21">
        <f>VLOOKUP($D230,'REG FL  Accum Depr - 2 System P'!$A:$AN,MATCH($D$12,'REG FL  Accum Depr - 2 System P'!$2:$2,0),FALSE)/1000</f>
        <v>83827.333364086007</v>
      </c>
      <c r="L230" s="40"/>
      <c r="M230" s="21">
        <f>VLOOKUP($D230,'REG FL  Accum Depr - 9 Retail P'!$A:$AN,MATCH($D$12,'REG FL  Accum Depr - 9 Retail P'!$2:$2,0),FALSE)/1000</f>
        <v>83827.333364086007</v>
      </c>
      <c r="N230" s="96"/>
      <c r="O230" s="279">
        <f t="shared" si="18"/>
        <v>1</v>
      </c>
      <c r="P230" s="110"/>
      <c r="Q230" s="98"/>
      <c r="R230" s="94"/>
      <c r="T230" s="25"/>
      <c r="U230" s="25"/>
    </row>
    <row r="231" spans="1:21" x14ac:dyDescent="0.3">
      <c r="A231" s="87">
        <f t="shared" si="17"/>
        <v>20</v>
      </c>
      <c r="B231" s="26" t="s">
        <v>203</v>
      </c>
      <c r="C231" s="23"/>
      <c r="D231" s="19" t="s">
        <v>204</v>
      </c>
      <c r="F231" s="90"/>
      <c r="G231" s="90"/>
      <c r="H231" s="90"/>
      <c r="I231" s="90"/>
      <c r="J231" s="90"/>
      <c r="K231" s="21">
        <f>VLOOKUP($D231,'REG FL  Accum Depr - 2 System P'!$A:$AN,MATCH($D$12,'REG FL  Accum Depr - 2 System P'!$2:$2,0),FALSE)/1000</f>
        <v>0</v>
      </c>
      <c r="L231" s="40"/>
      <c r="M231" s="21">
        <f>VLOOKUP($D231,'REG FL  Accum Depr - 9 Retail P'!$A:$AN,MATCH($D$12,'REG FL  Accum Depr - 9 Retail P'!$2:$2,0),FALSE)/1000</f>
        <v>0</v>
      </c>
      <c r="N231" s="96"/>
      <c r="O231" s="279">
        <f t="shared" si="18"/>
        <v>0</v>
      </c>
      <c r="P231" s="109"/>
      <c r="Q231" s="98"/>
      <c r="T231" s="25"/>
      <c r="U231" s="25"/>
    </row>
    <row r="232" spans="1:21" x14ac:dyDescent="0.3">
      <c r="A232" s="87">
        <f t="shared" si="17"/>
        <v>21</v>
      </c>
      <c r="B232" s="26" t="s">
        <v>205</v>
      </c>
      <c r="C232" s="23"/>
      <c r="D232" s="19" t="s">
        <v>206</v>
      </c>
      <c r="F232" s="90"/>
      <c r="G232" s="90"/>
      <c r="H232" s="90"/>
      <c r="I232" s="90"/>
      <c r="J232" s="90"/>
      <c r="K232" s="21">
        <f>VLOOKUP($D232,'REG FL  Accum Depr - 2 System P'!$A:$AN,MATCH($D$12,'REG FL  Accum Depr - 2 System P'!$2:$2,0),FALSE)/1000</f>
        <v>258509.146917809</v>
      </c>
      <c r="L232" s="40"/>
      <c r="M232" s="21">
        <f>VLOOKUP($D232,'REG FL  Accum Depr - 9 Retail P'!$A:$AN,MATCH($D$12,'REG FL  Accum Depr - 9 Retail P'!$2:$2,0),FALSE)/1000</f>
        <v>258509.146917809</v>
      </c>
      <c r="N232" s="96"/>
      <c r="O232" s="279">
        <f t="shared" si="18"/>
        <v>1</v>
      </c>
      <c r="P232" s="97"/>
      <c r="Q232" s="98"/>
      <c r="T232" s="25"/>
      <c r="U232" s="25"/>
    </row>
    <row r="233" spans="1:21" x14ac:dyDescent="0.3">
      <c r="A233" s="87">
        <f t="shared" si="17"/>
        <v>22</v>
      </c>
      <c r="B233" s="26" t="s">
        <v>207</v>
      </c>
      <c r="C233" s="23"/>
      <c r="D233" s="19" t="s">
        <v>208</v>
      </c>
      <c r="F233" s="90"/>
      <c r="G233" s="90"/>
      <c r="H233" s="90"/>
      <c r="I233" s="90"/>
      <c r="J233" s="90"/>
      <c r="K233" s="21">
        <f>VLOOKUP($D233,'REG FL  Accum Depr - 2 System P'!$A:$AN,MATCH($D$12,'REG FL  Accum Depr - 2 System P'!$2:$2,0),FALSE)/1000</f>
        <v>151822.832316808</v>
      </c>
      <c r="L233" s="40"/>
      <c r="M233" s="21">
        <f>VLOOKUP($D233,'REG FL  Accum Depr - 9 Retail P'!$A:$AN,MATCH($D$12,'REG FL  Accum Depr - 9 Retail P'!$2:$2,0),FALSE)/1000</f>
        <v>151822.832316808</v>
      </c>
      <c r="N233" s="96"/>
      <c r="O233" s="279">
        <f t="shared" si="18"/>
        <v>1</v>
      </c>
      <c r="P233" s="97"/>
      <c r="Q233" s="98"/>
      <c r="T233" s="25"/>
      <c r="U233" s="25"/>
    </row>
    <row r="234" spans="1:21" x14ac:dyDescent="0.3">
      <c r="A234" s="87">
        <f t="shared" si="17"/>
        <v>23</v>
      </c>
      <c r="B234" s="26" t="s">
        <v>209</v>
      </c>
      <c r="C234" s="23"/>
      <c r="D234" s="19" t="s">
        <v>210</v>
      </c>
      <c r="F234" s="90"/>
      <c r="G234" s="90"/>
      <c r="H234" s="90"/>
      <c r="I234" s="90"/>
      <c r="J234" s="90"/>
      <c r="K234" s="21">
        <f>VLOOKUP($D234,'REG FL  Accum Depr - 2 System P'!$A:$AN,MATCH($D$12,'REG FL  Accum Depr - 2 System P'!$2:$2,0),FALSE)/1000</f>
        <v>296103.70179698005</v>
      </c>
      <c r="L234" s="40"/>
      <c r="M234" s="21">
        <f>VLOOKUP($D234,'REG FL  Accum Depr - 9 Retail P'!$A:$AN,MATCH($D$12,'REG FL  Accum Depr - 9 Retail P'!$2:$2,0),FALSE)/1000</f>
        <v>296103.70179698005</v>
      </c>
      <c r="N234" s="96"/>
      <c r="O234" s="279">
        <f t="shared" si="18"/>
        <v>1</v>
      </c>
      <c r="P234" s="109"/>
      <c r="Q234" s="98"/>
      <c r="T234" s="25"/>
      <c r="U234" s="25"/>
    </row>
    <row r="235" spans="1:21" x14ac:dyDescent="0.3">
      <c r="A235" s="87">
        <f t="shared" si="17"/>
        <v>24</v>
      </c>
      <c r="B235" s="26" t="s">
        <v>211</v>
      </c>
      <c r="C235" s="23"/>
      <c r="D235" s="19" t="s">
        <v>212</v>
      </c>
      <c r="F235" s="90"/>
      <c r="G235" s="90"/>
      <c r="H235" s="90"/>
      <c r="I235" s="90"/>
      <c r="J235" s="90"/>
      <c r="K235" s="21">
        <f>VLOOKUP($D235,'REG FL  Accum Depr - 2 System P'!$A:$AN,MATCH($D$12,'REG FL  Accum Depr - 2 System P'!$2:$2,0),FALSE)/1000</f>
        <v>-3471.9651067423702</v>
      </c>
      <c r="L235" s="40"/>
      <c r="M235" s="21">
        <f>VLOOKUP($D235,'REG FL  Accum Depr - 9 Retail P'!$A:$AN,MATCH($D$12,'REG FL  Accum Depr - 9 Retail P'!$2:$2,0),FALSE)/1000</f>
        <v>-3471.9651067423702</v>
      </c>
      <c r="N235" s="96"/>
      <c r="O235" s="279">
        <f t="shared" si="18"/>
        <v>1</v>
      </c>
      <c r="P235" s="100"/>
      <c r="Q235" s="98"/>
      <c r="T235" s="25"/>
      <c r="U235" s="25"/>
    </row>
    <row r="236" spans="1:21" x14ac:dyDescent="0.3">
      <c r="A236" s="87">
        <f t="shared" si="17"/>
        <v>25</v>
      </c>
      <c r="B236" s="26" t="s">
        <v>213</v>
      </c>
      <c r="C236" s="23"/>
      <c r="D236" s="19" t="s">
        <v>214</v>
      </c>
      <c r="F236" s="90"/>
      <c r="G236" s="90"/>
      <c r="H236" s="90"/>
      <c r="I236" s="90"/>
      <c r="J236" s="90"/>
      <c r="K236" s="21">
        <f>VLOOKUP($D236,'REG FL  Accum Depr - 2 System P'!$A:$AN,MATCH($D$12,'REG FL  Accum Depr - 2 System P'!$2:$2,0),FALSE)/1000</f>
        <v>228563.340749314</v>
      </c>
      <c r="L236" s="40"/>
      <c r="M236" s="21">
        <f>VLOOKUP($D236,'REG FL  Accum Depr - 9 Retail P'!$A:$AN,MATCH($D$12,'REG FL  Accum Depr - 9 Retail P'!$2:$2,0),FALSE)/1000</f>
        <v>228563.340749314</v>
      </c>
      <c r="N236" s="96"/>
      <c r="O236" s="279">
        <f t="shared" si="18"/>
        <v>1</v>
      </c>
      <c r="P236" s="100"/>
      <c r="Q236" s="98"/>
      <c r="T236" s="25"/>
      <c r="U236" s="25"/>
    </row>
    <row r="237" spans="1:21" x14ac:dyDescent="0.3">
      <c r="A237" s="87">
        <f t="shared" si="17"/>
        <v>26</v>
      </c>
      <c r="B237" s="26" t="s">
        <v>215</v>
      </c>
      <c r="C237" s="23"/>
      <c r="D237" s="19" t="s">
        <v>216</v>
      </c>
      <c r="F237" s="90"/>
      <c r="G237" s="90"/>
      <c r="H237" s="90"/>
      <c r="I237" s="90"/>
      <c r="J237" s="90"/>
      <c r="K237" s="21">
        <f>VLOOKUP($D237,'REG FL  Accum Depr - 2 System P'!$A:$AN,MATCH($D$12,'REG FL  Accum Depr - 2 System P'!$2:$2,0),FALSE)/1000</f>
        <v>161307.04285574902</v>
      </c>
      <c r="L237" s="40"/>
      <c r="M237" s="21">
        <f>VLOOKUP($D237,'REG FL  Accum Depr - 9 Retail P'!$A:$AN,MATCH($D$12,'REG FL  Accum Depr - 9 Retail P'!$2:$2,0),FALSE)/1000</f>
        <v>161307.04285574902</v>
      </c>
      <c r="N237" s="96"/>
      <c r="O237" s="279">
        <f t="shared" si="18"/>
        <v>1</v>
      </c>
      <c r="P237" s="100"/>
      <c r="Q237" s="98"/>
      <c r="T237" s="25"/>
      <c r="U237" s="25"/>
    </row>
    <row r="238" spans="1:21" x14ac:dyDescent="0.3">
      <c r="A238" s="87">
        <f t="shared" si="17"/>
        <v>27</v>
      </c>
      <c r="B238" s="117" t="s">
        <v>217</v>
      </c>
      <c r="C238" s="23"/>
      <c r="D238" s="19"/>
      <c r="F238" s="90"/>
      <c r="G238" s="90"/>
      <c r="H238" s="90"/>
      <c r="I238" s="90"/>
      <c r="J238" s="90"/>
      <c r="K238" s="21">
        <v>0</v>
      </c>
      <c r="L238" s="40"/>
      <c r="M238" s="21">
        <v>0</v>
      </c>
      <c r="N238" s="96"/>
      <c r="O238" s="279">
        <f t="shared" ref="O238" si="19">IF(M238=0,0,M238/K238)</f>
        <v>0</v>
      </c>
      <c r="P238" s="100"/>
      <c r="Q238" s="98"/>
      <c r="T238" s="25"/>
      <c r="U238" s="25"/>
    </row>
    <row r="239" spans="1:21" x14ac:dyDescent="0.3">
      <c r="A239" s="87">
        <f t="shared" si="17"/>
        <v>28</v>
      </c>
      <c r="B239" s="26" t="s">
        <v>219</v>
      </c>
      <c r="C239" s="23"/>
      <c r="D239" s="19" t="s">
        <v>220</v>
      </c>
      <c r="F239" s="90"/>
      <c r="G239" s="90"/>
      <c r="H239" s="90"/>
      <c r="I239" s="90"/>
      <c r="J239" s="90"/>
      <c r="K239" s="21">
        <f>VLOOKUP($D239,'REG FL  Accum Depr - 2 System P'!$A:$AN,MATCH($D$12,'REG FL  Accum Depr - 2 System P'!$2:$2,0),FALSE)/1000</f>
        <v>6158.7215584536607</v>
      </c>
      <c r="L239" s="40"/>
      <c r="M239" s="21">
        <f>VLOOKUP($D239,'REG FL  Accum Depr - 9 Retail P'!$A:$AN,MATCH($D$12,'REG FL  Accum Depr - 9 Retail P'!$2:$2,0),FALSE)/1000</f>
        <v>6158.7215584536607</v>
      </c>
      <c r="N239" s="96"/>
      <c r="O239" s="279">
        <f t="shared" si="18"/>
        <v>1</v>
      </c>
      <c r="P239" s="100"/>
      <c r="Q239" s="98"/>
      <c r="T239" s="25"/>
      <c r="U239" s="25"/>
    </row>
    <row r="240" spans="1:21" x14ac:dyDescent="0.3">
      <c r="A240" s="87">
        <f t="shared" si="17"/>
        <v>29</v>
      </c>
      <c r="B240" s="26" t="s">
        <v>221</v>
      </c>
      <c r="C240" s="23"/>
      <c r="D240" s="19" t="s">
        <v>222</v>
      </c>
      <c r="F240" s="90"/>
      <c r="G240" s="90"/>
      <c r="H240" s="90"/>
      <c r="I240" s="90"/>
      <c r="J240" s="90"/>
      <c r="K240" s="21">
        <f>VLOOKUP($D240,'REG FL  Accum Depr - 2 System P'!$A:$AN,MATCH($D$12,'REG FL  Accum Depr - 2 System P'!$2:$2,0),FALSE)/1000</f>
        <v>0</v>
      </c>
      <c r="L240" s="40"/>
      <c r="M240" s="21">
        <f>VLOOKUP($D240,'REG FL  Accum Depr - 9 Retail P'!$A:$AN,MATCH($D$12,'REG FL  Accum Depr - 9 Retail P'!$2:$2,0),FALSE)/1000</f>
        <v>0</v>
      </c>
      <c r="N240" s="96"/>
      <c r="O240" s="279">
        <f t="shared" si="18"/>
        <v>0</v>
      </c>
      <c r="P240" s="100"/>
      <c r="Q240" s="98"/>
      <c r="T240" s="25"/>
      <c r="U240" s="25"/>
    </row>
    <row r="241" spans="1:28" x14ac:dyDescent="0.3">
      <c r="A241" s="87">
        <f t="shared" si="17"/>
        <v>30</v>
      </c>
      <c r="B241" s="26" t="s">
        <v>223</v>
      </c>
      <c r="C241" s="23"/>
      <c r="D241" s="19" t="s">
        <v>224</v>
      </c>
      <c r="F241" s="90"/>
      <c r="G241" s="90"/>
      <c r="H241" s="90"/>
      <c r="I241" s="90"/>
      <c r="J241" s="90"/>
      <c r="K241" s="111">
        <f>VLOOKUP($D241,'REG FL  Accum Depr - 2 System P'!$A:$AN,MATCH($D$12,'REG FL  Accum Depr - 2 System P'!$2:$2,0),FALSE)/1000</f>
        <v>224044.33267213299</v>
      </c>
      <c r="L241" s="122"/>
      <c r="M241" s="111">
        <f>VLOOKUP($D241,'REG FL  Accum Depr - 9 Retail P'!$A:$AN,MATCH($D$12,'REG FL  Accum Depr - 9 Retail P'!$2:$2,0),FALSE)/1000</f>
        <v>224044.33267213299</v>
      </c>
      <c r="N241" s="123"/>
      <c r="O241" s="280">
        <f t="shared" si="18"/>
        <v>1</v>
      </c>
      <c r="P241" s="100"/>
      <c r="Q241" s="98"/>
      <c r="T241" s="25"/>
      <c r="U241" s="25"/>
    </row>
    <row r="242" spans="1:28" x14ac:dyDescent="0.3">
      <c r="A242" s="87">
        <f t="shared" si="17"/>
        <v>31</v>
      </c>
      <c r="B242" s="44" t="s">
        <v>324</v>
      </c>
      <c r="C242" s="26"/>
      <c r="D242" s="25" t="s">
        <v>55</v>
      </c>
      <c r="F242" s="90"/>
      <c r="G242" s="90"/>
      <c r="H242" s="90"/>
      <c r="I242" s="90"/>
      <c r="J242" s="90"/>
      <c r="K242" s="107">
        <f>SUM(K219:K241)</f>
        <v>2258623.3213845021</v>
      </c>
      <c r="L242" s="23"/>
      <c r="M242" s="107">
        <f>SUM(M219:M241)</f>
        <v>2258623.3213845021</v>
      </c>
      <c r="N242" s="96"/>
      <c r="O242" s="279">
        <f t="shared" si="18"/>
        <v>1</v>
      </c>
      <c r="P242" s="100"/>
      <c r="Q242" s="98"/>
      <c r="T242" s="25"/>
      <c r="U242" s="25"/>
    </row>
    <row r="243" spans="1:28" x14ac:dyDescent="0.3">
      <c r="A243" s="87">
        <f>A242+1</f>
        <v>32</v>
      </c>
      <c r="B243" s="29"/>
      <c r="C243" s="26"/>
      <c r="F243" s="90"/>
      <c r="G243" s="90"/>
      <c r="H243" s="90"/>
      <c r="I243" s="90"/>
      <c r="J243" s="90"/>
      <c r="K243" s="107"/>
      <c r="L243" s="23"/>
      <c r="M243" s="107"/>
      <c r="N243" s="96"/>
      <c r="O243" s="237"/>
      <c r="P243" s="100"/>
      <c r="Q243" s="98"/>
      <c r="T243" s="25"/>
      <c r="U243" s="25"/>
    </row>
    <row r="244" spans="1:28" x14ac:dyDescent="0.3">
      <c r="A244" s="87">
        <f>A243+1</f>
        <v>33</v>
      </c>
      <c r="B244" s="29"/>
      <c r="C244" s="26"/>
      <c r="F244" s="90"/>
      <c r="G244" s="90"/>
      <c r="H244" s="90"/>
      <c r="I244" s="90"/>
      <c r="J244" s="90"/>
      <c r="K244" s="107"/>
      <c r="L244" s="23"/>
      <c r="M244" s="107"/>
      <c r="N244" s="96"/>
      <c r="O244" s="237"/>
      <c r="P244" s="100"/>
      <c r="Q244" s="98"/>
      <c r="T244" s="25"/>
      <c r="U244" s="25"/>
    </row>
    <row r="245" spans="1:28" x14ac:dyDescent="0.3">
      <c r="A245" s="116">
        <f t="shared" si="17"/>
        <v>34</v>
      </c>
      <c r="B245" s="29"/>
      <c r="C245" s="26"/>
      <c r="D245" s="14"/>
      <c r="E245" s="15"/>
      <c r="F245" s="15"/>
      <c r="G245" s="15"/>
      <c r="H245" s="15"/>
      <c r="I245" s="15"/>
      <c r="J245" s="15"/>
      <c r="K245" s="107"/>
      <c r="L245" s="23"/>
      <c r="M245" s="107"/>
      <c r="N245" s="96"/>
      <c r="O245" s="247"/>
      <c r="P245" s="100"/>
      <c r="Q245" s="98"/>
      <c r="T245" s="25"/>
      <c r="U245" s="25"/>
    </row>
    <row r="246" spans="1:28" s="56" customFormat="1" x14ac:dyDescent="0.3">
      <c r="A246" s="272"/>
      <c r="B246" s="120" t="s">
        <v>175</v>
      </c>
      <c r="C246" s="120"/>
      <c r="D246" s="120"/>
      <c r="E246" s="120"/>
      <c r="F246" s="153"/>
      <c r="G246" s="153"/>
      <c r="H246" s="153"/>
      <c r="I246" s="153"/>
      <c r="J246" s="153"/>
      <c r="K246" s="120"/>
      <c r="L246" s="120"/>
      <c r="M246" s="120"/>
      <c r="N246" s="120"/>
      <c r="O246" s="273"/>
      <c r="P246" s="120"/>
      <c r="Q246" s="246" t="s">
        <v>176</v>
      </c>
      <c r="R246" s="120"/>
      <c r="S246" s="25"/>
      <c r="V246" s="25"/>
      <c r="W246" s="25"/>
      <c r="X246" s="25"/>
      <c r="Y246" s="25"/>
      <c r="Z246" s="25"/>
      <c r="AA246" s="25"/>
      <c r="AB246" s="25"/>
    </row>
    <row r="247" spans="1:28" x14ac:dyDescent="0.3">
      <c r="A247" s="63" t="s">
        <v>102</v>
      </c>
      <c r="B247" s="64"/>
      <c r="C247" s="63"/>
      <c r="F247" s="90"/>
      <c r="K247" s="418" t="s">
        <v>103</v>
      </c>
      <c r="L247" s="418"/>
      <c r="M247" s="418"/>
      <c r="N247" s="418"/>
      <c r="O247" s="228"/>
      <c r="P247" s="63"/>
      <c r="Q247" s="63"/>
      <c r="R247" s="65" t="str">
        <f>+'Page Numbers'!D18</f>
        <v>Page 18 of 48</v>
      </c>
      <c r="S247" s="65"/>
      <c r="T247" s="25"/>
      <c r="U247" s="25"/>
    </row>
    <row r="248" spans="1:28" x14ac:dyDescent="0.3">
      <c r="A248" s="66"/>
      <c r="B248" s="66"/>
      <c r="C248" s="66"/>
      <c r="D248" s="14"/>
      <c r="E248" s="15"/>
      <c r="F248" s="15"/>
      <c r="G248" s="15"/>
      <c r="H248" s="15"/>
      <c r="I248" s="15"/>
      <c r="J248" s="15"/>
      <c r="K248" s="66"/>
      <c r="L248" s="67"/>
      <c r="M248" s="67"/>
      <c r="N248" s="67"/>
      <c r="O248" s="229"/>
      <c r="P248" s="67"/>
      <c r="Q248" s="67"/>
      <c r="R248" s="67"/>
      <c r="T248" s="25"/>
      <c r="U248" s="25"/>
    </row>
    <row r="249" spans="1:28" x14ac:dyDescent="0.3">
      <c r="A249" s="25" t="s">
        <v>104</v>
      </c>
      <c r="B249" s="68"/>
      <c r="C249" s="68" t="s">
        <v>105</v>
      </c>
      <c r="F249" s="90"/>
      <c r="K249" s="416" t="s">
        <v>106</v>
      </c>
      <c r="L249" s="416"/>
      <c r="M249" s="416"/>
      <c r="N249" s="416"/>
      <c r="O249" s="416"/>
      <c r="P249" s="63"/>
      <c r="Q249" s="69" t="s">
        <v>107</v>
      </c>
      <c r="R249" s="70"/>
      <c r="T249" s="25"/>
      <c r="U249" s="25"/>
    </row>
    <row r="250" spans="1:28" x14ac:dyDescent="0.3">
      <c r="B250" s="71"/>
      <c r="C250" s="46"/>
      <c r="F250" s="90"/>
      <c r="K250" s="417"/>
      <c r="L250" s="417"/>
      <c r="M250" s="417"/>
      <c r="N250" s="417"/>
      <c r="O250" s="417"/>
      <c r="P250" s="72" t="str">
        <f t="shared" ref="P250:R254" si="20">+P102</f>
        <v>_</v>
      </c>
      <c r="Q250" s="69" t="str">
        <f t="shared" si="20"/>
        <v>Projected Test Year 3 Ended</v>
      </c>
      <c r="R250" s="73">
        <f t="shared" si="20"/>
        <v>46752</v>
      </c>
      <c r="T250" s="25"/>
      <c r="U250" s="25"/>
    </row>
    <row r="251" spans="1:28" x14ac:dyDescent="0.3">
      <c r="A251" s="25" t="s">
        <v>109</v>
      </c>
      <c r="B251" s="71"/>
      <c r="C251" s="46"/>
      <c r="F251" s="90"/>
      <c r="K251" s="70"/>
      <c r="L251" s="70"/>
      <c r="M251" s="70"/>
      <c r="N251" s="70"/>
      <c r="O251" s="230"/>
      <c r="P251" s="72" t="str">
        <f t="shared" si="20"/>
        <v>X</v>
      </c>
      <c r="Q251" s="69" t="str">
        <f t="shared" si="20"/>
        <v>Projected Test Year 2 Ended</v>
      </c>
      <c r="R251" s="73">
        <f t="shared" si="20"/>
        <v>46387</v>
      </c>
      <c r="T251" s="25"/>
      <c r="U251" s="25"/>
    </row>
    <row r="252" spans="1:28" x14ac:dyDescent="0.3">
      <c r="B252" s="74"/>
      <c r="C252" s="46"/>
      <c r="K252" s="70"/>
      <c r="L252" s="70"/>
      <c r="M252" s="70"/>
      <c r="N252" s="70"/>
      <c r="O252" s="230"/>
      <c r="P252" s="72" t="str">
        <f t="shared" si="20"/>
        <v>_</v>
      </c>
      <c r="Q252" s="69" t="str">
        <f t="shared" si="20"/>
        <v>Projected Test Year 1 Ended</v>
      </c>
      <c r="R252" s="73">
        <f t="shared" si="20"/>
        <v>46022</v>
      </c>
      <c r="T252" s="25"/>
      <c r="U252" s="25"/>
    </row>
    <row r="253" spans="1:28" x14ac:dyDescent="0.3">
      <c r="A253" s="75" t="str">
        <f>+A7</f>
        <v>DOCKET NO.: 20240025-EI</v>
      </c>
      <c r="C253" s="46"/>
      <c r="K253" s="46"/>
      <c r="L253" s="46"/>
      <c r="M253" s="46"/>
      <c r="N253" s="46"/>
      <c r="O253" s="231"/>
      <c r="P253" s="72" t="str">
        <f t="shared" si="20"/>
        <v>_</v>
      </c>
      <c r="Q253" s="69" t="str">
        <f t="shared" si="20"/>
        <v>Prior Year Ended</v>
      </c>
      <c r="R253" s="73">
        <f t="shared" si="20"/>
        <v>45657</v>
      </c>
      <c r="T253" s="25"/>
      <c r="U253" s="25"/>
    </row>
    <row r="254" spans="1:28" x14ac:dyDescent="0.3">
      <c r="K254" s="46"/>
      <c r="L254" s="46"/>
      <c r="M254" s="46"/>
      <c r="N254" s="46"/>
      <c r="O254" s="231"/>
      <c r="P254" s="72" t="str">
        <f t="shared" si="20"/>
        <v>_</v>
      </c>
      <c r="Q254" s="69" t="str">
        <f t="shared" si="20"/>
        <v>Historical Year Ended</v>
      </c>
      <c r="R254" s="73">
        <f t="shared" si="20"/>
        <v>45291</v>
      </c>
      <c r="T254" s="25"/>
      <c r="U254" s="25"/>
    </row>
    <row r="255" spans="1:28" x14ac:dyDescent="0.3">
      <c r="K255" s="46"/>
      <c r="L255" s="46"/>
      <c r="M255" s="46"/>
      <c r="N255" s="46"/>
      <c r="O255" s="231"/>
      <c r="P255" s="231"/>
      <c r="Q255" s="231"/>
      <c r="R255" s="231"/>
      <c r="S255" s="231"/>
      <c r="T255" s="231"/>
      <c r="U255" s="25"/>
    </row>
    <row r="256" spans="1:28" x14ac:dyDescent="0.3">
      <c r="K256" s="76"/>
      <c r="L256" s="77"/>
      <c r="M256" s="76" t="s">
        <v>111</v>
      </c>
      <c r="N256" s="77"/>
      <c r="O256" s="232"/>
      <c r="P256" s="63"/>
      <c r="Q256" s="63"/>
      <c r="R256" s="63"/>
      <c r="T256" s="25"/>
      <c r="U256" s="25"/>
    </row>
    <row r="257" spans="1:21" s="5" customFormat="1" x14ac:dyDescent="0.3">
      <c r="A257" s="78"/>
      <c r="B257" s="78"/>
      <c r="C257" s="78"/>
      <c r="D257" s="14"/>
      <c r="E257" s="15"/>
      <c r="F257" s="15"/>
      <c r="G257" s="15"/>
      <c r="H257" s="15"/>
      <c r="I257" s="15"/>
      <c r="J257" s="15"/>
      <c r="K257" s="79"/>
      <c r="L257" s="79"/>
      <c r="M257" s="79"/>
      <c r="N257" s="79"/>
      <c r="O257" s="233"/>
      <c r="P257" s="80"/>
      <c r="Q257" s="81" t="str">
        <f>+Q109</f>
        <v>Witness:  Olivier</v>
      </c>
      <c r="R257" s="80"/>
    </row>
    <row r="258" spans="1:21" s="5" customFormat="1" x14ac:dyDescent="0.3">
      <c r="A258" s="1"/>
      <c r="B258" s="82">
        <v>-1</v>
      </c>
      <c r="C258" s="82"/>
      <c r="D258" s="82"/>
      <c r="E258" s="82"/>
      <c r="F258" s="82"/>
      <c r="G258" s="82"/>
      <c r="H258" s="82"/>
      <c r="I258" s="82"/>
      <c r="J258" s="82"/>
      <c r="K258" s="82">
        <f>+B258-1</f>
        <v>-2</v>
      </c>
      <c r="L258" s="82"/>
      <c r="M258" s="82">
        <f>+K258-1</f>
        <v>-3</v>
      </c>
      <c r="N258" s="82"/>
      <c r="O258" s="82">
        <f>+M258-1</f>
        <v>-4</v>
      </c>
      <c r="P258" s="83"/>
      <c r="Q258" s="83"/>
      <c r="R258" s="83"/>
    </row>
    <row r="259" spans="1:21" s="5" customFormat="1" x14ac:dyDescent="0.3">
      <c r="A259" s="1" t="s">
        <v>112</v>
      </c>
      <c r="B259" s="83"/>
      <c r="C259" s="1"/>
      <c r="K259" s="1" t="s">
        <v>113</v>
      </c>
      <c r="L259" s="1"/>
      <c r="M259" s="1" t="s">
        <v>113</v>
      </c>
      <c r="N259" s="1"/>
      <c r="O259" s="234" t="s">
        <v>114</v>
      </c>
      <c r="P259" s="1"/>
      <c r="Q259" s="1"/>
      <c r="R259" s="1"/>
    </row>
    <row r="260" spans="1:21" s="5" customFormat="1" x14ac:dyDescent="0.3">
      <c r="A260" s="86" t="s">
        <v>115</v>
      </c>
      <c r="B260" s="17" t="s">
        <v>116</v>
      </c>
      <c r="C260" s="17"/>
      <c r="D260" s="14"/>
      <c r="E260" s="15"/>
      <c r="F260" s="15"/>
      <c r="G260" s="15"/>
      <c r="H260" s="15"/>
      <c r="I260" s="15"/>
      <c r="J260" s="15"/>
      <c r="K260" s="17" t="s">
        <v>117</v>
      </c>
      <c r="L260" s="17"/>
      <c r="M260" s="17" t="s">
        <v>114</v>
      </c>
      <c r="N260" s="17"/>
      <c r="O260" s="235" t="s">
        <v>118</v>
      </c>
      <c r="P260" s="17"/>
      <c r="Q260" s="17"/>
      <c r="R260" s="17"/>
    </row>
    <row r="261" spans="1:21" x14ac:dyDescent="0.3">
      <c r="A261" s="87">
        <v>1</v>
      </c>
      <c r="B261" s="42" t="s">
        <v>56</v>
      </c>
      <c r="C261" s="26"/>
      <c r="F261" s="90"/>
      <c r="G261" s="90"/>
      <c r="H261" s="90"/>
      <c r="I261" s="90"/>
      <c r="J261" s="90"/>
      <c r="K261" s="107"/>
      <c r="L261" s="23"/>
      <c r="M261" s="96"/>
      <c r="N261" s="96"/>
      <c r="O261" s="258"/>
      <c r="P261" s="100"/>
      <c r="Q261" s="98"/>
      <c r="T261" s="25"/>
      <c r="U261" s="25"/>
    </row>
    <row r="262" spans="1:21" x14ac:dyDescent="0.3">
      <c r="A262" s="87">
        <f t="shared" ref="A262:A294" si="21">A261+1</f>
        <v>2</v>
      </c>
      <c r="B262" s="26" t="s">
        <v>325</v>
      </c>
      <c r="C262" s="26"/>
      <c r="D262" s="26" t="s">
        <v>228</v>
      </c>
      <c r="F262" s="90"/>
      <c r="G262" s="90"/>
      <c r="H262" s="90"/>
      <c r="I262" s="90"/>
      <c r="J262" s="90"/>
      <c r="K262" s="21">
        <f>VLOOKUP($D262,'REG FL  Accum Depr - 2 System P'!$A:$AN,MATCH($D$12,'REG FL  Accum Depr - 2 System P'!$2:$2,0),FALSE)/1000</f>
        <v>-0.73</v>
      </c>
      <c r="L262" s="40"/>
      <c r="M262" s="21">
        <f>VLOOKUP($D262,'REG FL  Accum Depr - 9 Retail P'!$A:$AN,MATCH($D$12,'REG FL  Accum Depr - 9 Retail P'!$2:$2,0),FALSE)/1000</f>
        <v>-0.71059222</v>
      </c>
      <c r="N262" s="96"/>
      <c r="O262" s="279">
        <f t="shared" ref="O262:O275" si="22">IF(M262=0,0,M262/K262)</f>
        <v>0.973414</v>
      </c>
      <c r="P262" s="100"/>
      <c r="Q262" s="98"/>
      <c r="T262" s="25"/>
      <c r="U262" s="25"/>
    </row>
    <row r="263" spans="1:21" x14ac:dyDescent="0.3">
      <c r="A263" s="87">
        <f t="shared" si="21"/>
        <v>3</v>
      </c>
      <c r="B263" s="26" t="s">
        <v>326</v>
      </c>
      <c r="C263" s="26"/>
      <c r="D263" s="26" t="s">
        <v>230</v>
      </c>
      <c r="F263" s="90"/>
      <c r="G263" s="90"/>
      <c r="H263" s="90"/>
      <c r="I263" s="90"/>
      <c r="J263" s="90"/>
      <c r="K263" s="21">
        <f>VLOOKUP($D263,'REG FL  Accum Depr - 2 System P'!$A:$AN,MATCH($D$12,'REG FL  Accum Depr - 2 System P'!$2:$2,0),FALSE)/1000</f>
        <v>111370.479126267</v>
      </c>
      <c r="L263" s="40"/>
      <c r="M263" s="21">
        <f>VLOOKUP($D263,'REG FL  Accum Depr - 9 Retail P'!$A:$AN,MATCH($D$12,'REG FL  Accum Depr - 9 Retail P'!$2:$2,0),FALSE)/1000</f>
        <v>108409.583568216</v>
      </c>
      <c r="N263" s="96"/>
      <c r="O263" s="279">
        <f t="shared" si="22"/>
        <v>0.97341399999999934</v>
      </c>
      <c r="P263" s="100"/>
      <c r="Q263" s="98"/>
      <c r="T263" s="25"/>
      <c r="U263" s="25"/>
    </row>
    <row r="264" spans="1:21" x14ac:dyDescent="0.3">
      <c r="A264" s="87">
        <f t="shared" si="21"/>
        <v>4</v>
      </c>
      <c r="B264" s="26" t="s">
        <v>327</v>
      </c>
      <c r="C264" s="26"/>
      <c r="D264" s="26" t="s">
        <v>232</v>
      </c>
      <c r="F264" s="90"/>
      <c r="G264" s="90"/>
      <c r="H264" s="90"/>
      <c r="I264" s="90"/>
      <c r="J264" s="90"/>
      <c r="K264" s="21">
        <f>VLOOKUP($D264,'REG FL  Accum Depr - 2 System P'!$A:$AN,MATCH($D$12,'REG FL  Accum Depr - 2 System P'!$2:$2,0),FALSE)/1000</f>
        <v>53048.328448659195</v>
      </c>
      <c r="L264" s="40"/>
      <c r="M264" s="21">
        <f>VLOOKUP($D264,'REG FL  Accum Depr - 9 Retail P'!$A:$AN,MATCH($D$12,'REG FL  Accum Depr - 9 Retail P'!$2:$2,0),FALSE)/1000</f>
        <v>51637.985588523101</v>
      </c>
      <c r="N264" s="96"/>
      <c r="O264" s="279">
        <f t="shared" si="22"/>
        <v>0.97341399999999922</v>
      </c>
      <c r="P264" s="100"/>
      <c r="Q264" s="98"/>
      <c r="T264" s="25"/>
      <c r="U264" s="25"/>
    </row>
    <row r="265" spans="1:21" x14ac:dyDescent="0.3">
      <c r="A265" s="87">
        <f t="shared" si="21"/>
        <v>5</v>
      </c>
      <c r="B265" s="26" t="s">
        <v>328</v>
      </c>
      <c r="C265" s="26"/>
      <c r="D265" s="26" t="s">
        <v>329</v>
      </c>
      <c r="F265" s="90"/>
      <c r="G265" s="90"/>
      <c r="H265" s="90"/>
      <c r="I265" s="90"/>
      <c r="J265" s="90"/>
      <c r="K265" s="21">
        <f>VLOOKUP($D265,'REG FL  Accum Depr - 2 System P'!$A:$AN,MATCH($D$12,'REG FL  Accum Depr - 2 System P'!$2:$2,0),FALSE)/1000</f>
        <v>4832.7649407874696</v>
      </c>
      <c r="L265" s="40"/>
      <c r="M265" s="21">
        <f>VLOOKUP($D265,'REG FL  Accum Depr - 9 Retail P'!$A:$AN,MATCH($D$12,'REG FL  Accum Depr - 9 Retail P'!$2:$2,0),FALSE)/1000</f>
        <v>4704.2810520716894</v>
      </c>
      <c r="N265" s="96"/>
      <c r="O265" s="279">
        <f t="shared" si="22"/>
        <v>0.973413999999999</v>
      </c>
      <c r="P265" s="100"/>
      <c r="Q265" s="98"/>
      <c r="T265" s="25"/>
      <c r="U265" s="25"/>
    </row>
    <row r="266" spans="1:21" x14ac:dyDescent="0.3">
      <c r="A266" s="87">
        <f t="shared" si="21"/>
        <v>6</v>
      </c>
      <c r="B266" s="26" t="s">
        <v>330</v>
      </c>
      <c r="C266" s="26"/>
      <c r="D266" s="26" t="s">
        <v>237</v>
      </c>
      <c r="F266" s="90"/>
      <c r="G266" s="90"/>
      <c r="H266" s="90"/>
      <c r="I266" s="90"/>
      <c r="J266" s="90"/>
      <c r="K266" s="21">
        <f>VLOOKUP($D266,'REG FL  Accum Depr - 2 System P'!$A:$AN,MATCH($D$12,'REG FL  Accum Depr - 2 System P'!$2:$2,0),FALSE)/1000</f>
        <v>4372.2629943873999</v>
      </c>
      <c r="L266" s="40"/>
      <c r="M266" s="21">
        <f>VLOOKUP($D266,'REG FL  Accum Depr - 9 Retail P'!$A:$AN,MATCH($D$12,'REG FL  Accum Depr - 9 Retail P'!$2:$2,0),FALSE)/1000</f>
        <v>4256.0220104186101</v>
      </c>
      <c r="N266" s="96"/>
      <c r="O266" s="279">
        <f t="shared" si="22"/>
        <v>0.97341399999999856</v>
      </c>
      <c r="P266" s="100"/>
      <c r="Q266" s="98"/>
      <c r="T266" s="25"/>
      <c r="U266" s="25"/>
    </row>
    <row r="267" spans="1:21" x14ac:dyDescent="0.3">
      <c r="A267" s="87">
        <f t="shared" si="21"/>
        <v>7</v>
      </c>
      <c r="B267" s="26" t="s">
        <v>331</v>
      </c>
      <c r="C267" s="26"/>
      <c r="D267" s="26" t="s">
        <v>332</v>
      </c>
      <c r="F267" s="90"/>
      <c r="G267" s="90"/>
      <c r="H267" s="90"/>
      <c r="I267" s="90"/>
      <c r="J267" s="90"/>
      <c r="K267" s="21">
        <f>VLOOKUP($D267,'REG FL  Accum Depr - 2 System P'!$A:$AN,MATCH($D$12,'REG FL  Accum Depr - 2 System P'!$2:$2,0),FALSE)/1000</f>
        <v>92044.0758427869</v>
      </c>
      <c r="L267" s="40"/>
      <c r="M267" s="21">
        <f>VLOOKUP($D267,'REG FL  Accum Depr - 9 Retail P'!$A:$AN,MATCH($D$12,'REG FL  Accum Depr - 9 Retail P'!$2:$2,0),FALSE)/1000</f>
        <v>89596.992042430589</v>
      </c>
      <c r="N267" s="96"/>
      <c r="O267" s="279">
        <f t="shared" si="22"/>
        <v>0.97341400000000022</v>
      </c>
      <c r="P267" s="100"/>
      <c r="Q267" s="98"/>
      <c r="T267" s="25"/>
      <c r="U267" s="25"/>
    </row>
    <row r="268" spans="1:21" x14ac:dyDescent="0.3">
      <c r="A268" s="87">
        <f t="shared" si="21"/>
        <v>8</v>
      </c>
      <c r="B268" s="26" t="s">
        <v>333</v>
      </c>
      <c r="C268" s="26"/>
      <c r="D268" s="26" t="s">
        <v>334</v>
      </c>
      <c r="F268" s="90"/>
      <c r="G268" s="90"/>
      <c r="H268" s="90"/>
      <c r="I268" s="90"/>
      <c r="J268" s="90"/>
      <c r="K268" s="21">
        <f>VLOOKUP($D268,'REG FL  Accum Depr - 2 System P'!$A:$AN,MATCH($D$12,'REG FL  Accum Depr - 2 System P'!$2:$2,0),FALSE)/1000</f>
        <v>-846.70710999999994</v>
      </c>
      <c r="L268" s="40"/>
      <c r="M268" s="21">
        <f>VLOOKUP($D268,'REG FL  Accum Depr - 9 Retail P'!$A:$AN,MATCH($D$12,'REG FL  Accum Depr - 9 Retail P'!$2:$2,0),FALSE)/1000</f>
        <v>-824.19655477354002</v>
      </c>
      <c r="N268" s="96"/>
      <c r="O268" s="279">
        <f t="shared" si="22"/>
        <v>0.97341400000000011</v>
      </c>
      <c r="P268" s="100"/>
      <c r="Q268" s="98"/>
      <c r="T268" s="25"/>
      <c r="U268" s="25"/>
    </row>
    <row r="269" spans="1:21" x14ac:dyDescent="0.3">
      <c r="A269" s="87">
        <f t="shared" si="21"/>
        <v>9</v>
      </c>
      <c r="B269" s="26" t="s">
        <v>335</v>
      </c>
      <c r="C269" s="26"/>
      <c r="D269" s="26" t="s">
        <v>336</v>
      </c>
      <c r="F269" s="90"/>
      <c r="G269" s="90"/>
      <c r="H269" s="90"/>
      <c r="I269" s="90"/>
      <c r="J269" s="90"/>
      <c r="K269" s="21">
        <f>VLOOKUP($D269,'REG FL  Accum Depr - 2 System P'!$A:$AN,MATCH($D$12,'REG FL  Accum Depr - 2 System P'!$2:$2,0),FALSE)/1000</f>
        <v>17048.1448453622</v>
      </c>
      <c r="L269" s="40"/>
      <c r="M269" s="21">
        <f>VLOOKUP($D269,'REG FL  Accum Depr - 9 Retail P'!$A:$AN,MATCH($D$12,'REG FL  Accum Depr - 9 Retail P'!$2:$2,0),FALSE)/1000</f>
        <v>16594.902866503402</v>
      </c>
      <c r="N269" s="96"/>
      <c r="O269" s="279">
        <f t="shared" si="22"/>
        <v>0.97341400000000011</v>
      </c>
      <c r="P269" s="100"/>
      <c r="Q269" s="98"/>
      <c r="T269" s="25"/>
      <c r="U269" s="25"/>
    </row>
    <row r="270" spans="1:21" x14ac:dyDescent="0.3">
      <c r="A270" s="87">
        <f t="shared" si="21"/>
        <v>10</v>
      </c>
      <c r="B270" s="26" t="s">
        <v>337</v>
      </c>
      <c r="C270" s="26"/>
      <c r="D270" s="27" t="s">
        <v>338</v>
      </c>
      <c r="F270" s="27" t="s">
        <v>339</v>
      </c>
      <c r="G270" s="90"/>
      <c r="H270" s="90"/>
      <c r="I270" s="90"/>
      <c r="J270" s="90"/>
      <c r="K270" s="21">
        <f>VLOOKUP($D270,'REG FL  Accum Depr - 2 System P'!$A:$AN,MATCH($D$12,'REG FL  Accum Depr - 2 System P'!$2:$2,0),FALSE)/1000</f>
        <v>77397.068406073202</v>
      </c>
      <c r="L270" s="40"/>
      <c r="M270" s="21">
        <f>VLOOKUP($F270,'REG FL  Accum Depr - 9 Retail P'!$A:$AN,MATCH($D$12,'REG FL  Accum Depr - 9 Retail P'!$2:$2,0),FALSE)/1000</f>
        <v>75339.389945429299</v>
      </c>
      <c r="N270" s="96"/>
      <c r="O270" s="279">
        <f t="shared" si="22"/>
        <v>0.97341399999999945</v>
      </c>
      <c r="P270" s="100"/>
      <c r="Q270" s="98"/>
      <c r="T270" s="25"/>
      <c r="U270" s="25"/>
    </row>
    <row r="271" spans="1:21" x14ac:dyDescent="0.3">
      <c r="A271" s="87">
        <f t="shared" si="21"/>
        <v>11</v>
      </c>
      <c r="B271" s="26" t="s">
        <v>340</v>
      </c>
      <c r="C271" s="26"/>
      <c r="D271" s="26" t="s">
        <v>341</v>
      </c>
      <c r="F271" s="90"/>
      <c r="G271" s="90"/>
      <c r="H271" s="90"/>
      <c r="I271" s="90"/>
      <c r="J271" s="90"/>
      <c r="K271" s="21">
        <f>VLOOKUP($D271,'REG FL  Accum Depr - 2 System P'!$A:$AN,MATCH($D$12,'REG FL  Accum Depr - 2 System P'!$2:$2,0),FALSE)/1000</f>
        <v>5648.1123593379898</v>
      </c>
      <c r="L271" s="40"/>
      <c r="M271" s="21">
        <f>VLOOKUP($D271,'REG FL  Accum Depr - 9 Retail P'!$A:$AN,MATCH($D$12,'REG FL  Accum Depr - 9 Retail P'!$2:$2,0),FALSE)/1000</f>
        <v>5497.9516441526303</v>
      </c>
      <c r="N271" s="96"/>
      <c r="O271" s="279">
        <f t="shared" si="22"/>
        <v>0.973414</v>
      </c>
      <c r="P271" s="100"/>
      <c r="Q271" s="98"/>
      <c r="T271" s="25"/>
      <c r="U271" s="25"/>
    </row>
    <row r="272" spans="1:21" x14ac:dyDescent="0.3">
      <c r="A272" s="87">
        <f t="shared" si="21"/>
        <v>12</v>
      </c>
      <c r="B272" s="26" t="s">
        <v>342</v>
      </c>
      <c r="C272" s="26"/>
      <c r="D272" s="26" t="s">
        <v>251</v>
      </c>
      <c r="F272" s="90"/>
      <c r="G272" s="90"/>
      <c r="H272" s="90"/>
      <c r="I272" s="90"/>
      <c r="J272" s="90"/>
      <c r="K272" s="21">
        <f>VLOOKUP($D272,'REG FL  Accum Depr - 2 System P'!$A:$AN,MATCH($D$12,'REG FL  Accum Depr - 2 System P'!$2:$2,0),FALSE)/1000</f>
        <v>6116.666974965</v>
      </c>
      <c r="L272" s="40"/>
      <c r="M272" s="21">
        <f>VLOOKUP($D272,'REG FL  Accum Depr - 9 Retail P'!$A:$AN,MATCH($D$12,'REG FL  Accum Depr - 9 Retail P'!$2:$2,0),FALSE)/1000</f>
        <v>6116.666974965</v>
      </c>
      <c r="N272" s="96"/>
      <c r="O272" s="279">
        <f t="shared" si="22"/>
        <v>1</v>
      </c>
      <c r="P272" s="100"/>
      <c r="Q272" s="98"/>
      <c r="T272" s="25"/>
      <c r="U272" s="25"/>
    </row>
    <row r="273" spans="1:21" x14ac:dyDescent="0.3">
      <c r="A273" s="87">
        <f t="shared" si="21"/>
        <v>13</v>
      </c>
      <c r="B273" s="26" t="s">
        <v>343</v>
      </c>
      <c r="C273" s="26"/>
      <c r="D273" s="26" t="s">
        <v>253</v>
      </c>
      <c r="F273" s="90"/>
      <c r="G273" s="90"/>
      <c r="H273" s="90"/>
      <c r="I273" s="90"/>
      <c r="J273" s="90"/>
      <c r="K273" s="21">
        <f>VLOOKUP($D273,'REG FL  Accum Depr - 2 System P'!$A:$AN,MATCH($D$12,'REG FL  Accum Depr - 2 System P'!$2:$2,0),FALSE)/1000</f>
        <v>38536.236962524301</v>
      </c>
      <c r="L273" s="40"/>
      <c r="M273" s="21">
        <f>VLOOKUP($D273,'REG FL  Accum Depr - 9 Retail P'!$A:$AN,MATCH($D$12,'REG FL  Accum Depr - 9 Retail P'!$2:$2,0),FALSE)/1000</f>
        <v>38536.236962524301</v>
      </c>
      <c r="N273" s="96"/>
      <c r="O273" s="279">
        <f t="shared" si="22"/>
        <v>1</v>
      </c>
      <c r="P273" s="100"/>
      <c r="Q273" s="98"/>
      <c r="T273" s="25"/>
      <c r="U273" s="25"/>
    </row>
    <row r="274" spans="1:21" x14ac:dyDescent="0.3">
      <c r="A274" s="87">
        <f t="shared" si="21"/>
        <v>14</v>
      </c>
      <c r="B274" s="26" t="s">
        <v>344</v>
      </c>
      <c r="C274" s="26"/>
      <c r="D274" s="27" t="s">
        <v>345</v>
      </c>
      <c r="F274" s="90"/>
      <c r="G274" s="90"/>
      <c r="H274" s="90"/>
      <c r="I274" s="90"/>
      <c r="J274" s="90"/>
      <c r="K274" s="21">
        <f>VLOOKUP($D274,'REG FL  Accum Depr - 2 System P'!$A:$AN,MATCH($D$12,'REG FL  Accum Depr - 2 System P'!$2:$2,0),FALSE)/1000</f>
        <v>295314.24635789503</v>
      </c>
      <c r="L274" s="40"/>
      <c r="M274" s="21">
        <f>VLOOKUP($D274,'REG FL  Accum Depr - 9 Retail P'!$A:$AN,MATCH($D$12,'REG FL  Accum Depr - 9 Retail P'!$2:$2,0),FALSE)/1000</f>
        <v>287463.021804224</v>
      </c>
      <c r="N274" s="96"/>
      <c r="O274" s="279">
        <f t="shared" si="22"/>
        <v>0.97341399999999989</v>
      </c>
      <c r="P274" s="100"/>
      <c r="Q274" s="98"/>
      <c r="T274" s="25"/>
      <c r="U274" s="25"/>
    </row>
    <row r="275" spans="1:21" x14ac:dyDescent="0.3">
      <c r="A275" s="87">
        <f t="shared" si="21"/>
        <v>15</v>
      </c>
      <c r="B275" s="42" t="s">
        <v>346</v>
      </c>
      <c r="C275" s="26"/>
      <c r="D275" s="30" t="s">
        <v>57</v>
      </c>
      <c r="F275" s="90"/>
      <c r="G275" s="90"/>
      <c r="H275" s="90"/>
      <c r="I275" s="90"/>
      <c r="J275" s="90"/>
      <c r="K275" s="104">
        <f>SUM(K262:K274)</f>
        <v>704880.95014904556</v>
      </c>
      <c r="L275" s="106"/>
      <c r="M275" s="104">
        <f>SUM(M262:M274)</f>
        <v>687328.12731246511</v>
      </c>
      <c r="N275" s="115"/>
      <c r="O275" s="284">
        <f t="shared" si="22"/>
        <v>0.97509817390742515</v>
      </c>
      <c r="P275" s="100"/>
      <c r="Q275" s="98"/>
      <c r="T275" s="25"/>
      <c r="U275" s="25"/>
    </row>
    <row r="276" spans="1:21" x14ac:dyDescent="0.3">
      <c r="A276" s="87">
        <f>A275+1</f>
        <v>16</v>
      </c>
      <c r="B276" s="42"/>
      <c r="C276" s="26"/>
      <c r="N276" s="96"/>
      <c r="O276" s="282"/>
      <c r="P276" s="100"/>
      <c r="Q276" s="98"/>
      <c r="T276" s="25"/>
      <c r="U276" s="25"/>
    </row>
    <row r="277" spans="1:21" x14ac:dyDescent="0.3">
      <c r="A277" s="87">
        <f t="shared" si="21"/>
        <v>17</v>
      </c>
      <c r="B277" s="42" t="s">
        <v>347</v>
      </c>
      <c r="C277" s="26"/>
      <c r="K277" s="114"/>
      <c r="L277" s="23"/>
      <c r="M277" s="96"/>
      <c r="N277" s="96"/>
      <c r="O277" s="286"/>
      <c r="P277" s="100"/>
      <c r="Q277" s="98"/>
      <c r="T277" s="25"/>
      <c r="U277" s="25"/>
    </row>
    <row r="278" spans="1:21" x14ac:dyDescent="0.3">
      <c r="A278" s="87">
        <f t="shared" si="21"/>
        <v>18</v>
      </c>
      <c r="B278" s="26" t="s">
        <v>348</v>
      </c>
      <c r="C278" s="26"/>
      <c r="D278" s="5" t="s">
        <v>59</v>
      </c>
      <c r="K278" s="21">
        <f>VLOOKUP($D278,'REG FL  Accum Depr - 2 System P'!$A:$AN,MATCH($D$12,'REG FL  Accum Depr - 2 System P'!$2:$2,0),FALSE)/1000-K280-K279-K281-K282-K283</f>
        <v>67651.912910709332</v>
      </c>
      <c r="L278" s="40"/>
      <c r="M278" s="21">
        <f>VLOOKUP($D278,'REG FL  Accum Depr - 9 Retail P'!$A:$AN,MATCH($D$12,'REG FL  Accum Depr - 9 Retail P'!$2:$2,0),FALSE)/1000-M280-M279-M281-M282-M283</f>
        <v>67651.91291070939</v>
      </c>
      <c r="N278" s="96"/>
      <c r="O278" s="279">
        <f t="shared" ref="O278:O285" si="23">IF(M278=0,0,M278/K278)</f>
        <v>1.0000000000000009</v>
      </c>
      <c r="P278" s="100"/>
      <c r="Q278" s="98"/>
      <c r="T278" s="25"/>
      <c r="U278" s="25"/>
    </row>
    <row r="279" spans="1:21" x14ac:dyDescent="0.3">
      <c r="A279" s="87">
        <f t="shared" si="21"/>
        <v>19</v>
      </c>
      <c r="B279" s="26" t="s">
        <v>349</v>
      </c>
      <c r="C279" s="26"/>
      <c r="D279" s="27" t="s">
        <v>350</v>
      </c>
      <c r="E279" s="27" t="s">
        <v>351</v>
      </c>
      <c r="K279" s="21">
        <f>VLOOKUP($D279,'REG FL  Accum Depr - 2 System P'!$A:$AN,MATCH($D$12,'REG FL  Accum Depr - 2 System P'!$2:$2,0),FALSE)/1000+VLOOKUP($E279,'REG FL  Accum Depr - 2 System P'!$A:$AN,MATCH($D$12,'REG FL  Accum Depr - 2 System P'!$2:$2,0),FALSE)/1000</f>
        <v>353639.42195283703</v>
      </c>
      <c r="L279" s="40"/>
      <c r="M279" s="21">
        <f>VLOOKUP($D279,'REG FL  Accum Depr - 9 Retail P'!$A:$AN,MATCH($D$12,'REG FL  Accum Depr - 9 Retail P'!$2:$2,0),FALSE)/1000+VLOOKUP($E279,'REG FL  Accum Depr - 9 Retail P'!$A:$AN,MATCH($D$12,'REG FL  Accum Depr - 9 Retail P'!$2:$2,0),FALSE)/1000</f>
        <v>353639.42195283703</v>
      </c>
      <c r="N279" s="96"/>
      <c r="O279" s="279">
        <f t="shared" si="23"/>
        <v>1</v>
      </c>
      <c r="P279" s="100"/>
      <c r="Q279" s="98"/>
      <c r="T279" s="25"/>
      <c r="U279" s="25"/>
    </row>
    <row r="280" spans="1:21" x14ac:dyDescent="0.3">
      <c r="A280" s="87">
        <f t="shared" si="21"/>
        <v>20</v>
      </c>
      <c r="B280" s="26" t="s">
        <v>352</v>
      </c>
      <c r="C280" s="26"/>
      <c r="D280" s="27" t="s">
        <v>353</v>
      </c>
      <c r="K280" s="21">
        <f>VLOOKUP($D280,'REG FL  Accum Depr - 2 System P'!$A:$AN,MATCH($D$12,'REG FL  Accum Depr - 2 System P'!$2:$2,0),FALSE)/1000</f>
        <v>7251.6135499999891</v>
      </c>
      <c r="L280" s="40"/>
      <c r="M280" s="21">
        <f>VLOOKUP($D280,'REG FL  Accum Depr - 9 Retail P'!$A:$AN,MATCH($D$12,'REG FL  Accum Depr - 9 Retail P'!$2:$2,0),FALSE)/1000</f>
        <v>7251.6135499999891</v>
      </c>
      <c r="N280" s="96"/>
      <c r="O280" s="279">
        <f t="shared" si="23"/>
        <v>1</v>
      </c>
      <c r="P280" s="100"/>
      <c r="Q280" s="98"/>
      <c r="T280" s="25"/>
      <c r="U280" s="25"/>
    </row>
    <row r="281" spans="1:21" x14ac:dyDescent="0.3">
      <c r="A281" s="87">
        <f t="shared" si="21"/>
        <v>21</v>
      </c>
      <c r="B281" s="26" t="s">
        <v>354</v>
      </c>
      <c r="C281" s="26"/>
      <c r="D281" s="27" t="s">
        <v>355</v>
      </c>
      <c r="K281" s="21">
        <f>VLOOKUP($D281,'REG FL  Accum Depr - 2 System P'!$A:$AN,MATCH($D$12,'REG FL  Accum Depr - 2 System P'!$2:$2,0),FALSE)/1000</f>
        <v>14446.912798507599</v>
      </c>
      <c r="L281" s="40"/>
      <c r="M281" s="21">
        <f>VLOOKUP($D281,'REG FL  Accum Depr - 9 Retail P'!$A:$AN,MATCH($D$12,'REG FL  Accum Depr - 9 Retail P'!$2:$2,0),FALSE)/1000</f>
        <v>14446.912798507599</v>
      </c>
      <c r="N281" s="96"/>
      <c r="O281" s="279">
        <f t="shared" si="23"/>
        <v>1</v>
      </c>
      <c r="P281" s="100"/>
      <c r="Q281" s="98"/>
      <c r="T281" s="25"/>
      <c r="U281" s="25"/>
    </row>
    <row r="282" spans="1:21" x14ac:dyDescent="0.3">
      <c r="A282" s="87">
        <f t="shared" si="21"/>
        <v>22</v>
      </c>
      <c r="B282" s="26" t="s">
        <v>356</v>
      </c>
      <c r="C282" s="26"/>
      <c r="D282" s="27" t="s">
        <v>357</v>
      </c>
      <c r="K282" s="21">
        <f>VLOOKUP($D282,'REG FL  Accum Depr - 2 System P'!$A:$AN,MATCH($D$12,'REG FL  Accum Depr - 2 System P'!$2:$2,0),FALSE)/1000</f>
        <v>-591.38099999999997</v>
      </c>
      <c r="L282" s="40"/>
      <c r="M282" s="21">
        <f>VLOOKUP($D282,'REG FL  Accum Depr - 9 Retail P'!$A:$AN,MATCH($D$12,'REG FL  Accum Depr - 9 Retail P'!$2:$2,0),FALSE)/1000</f>
        <v>0</v>
      </c>
      <c r="N282" s="96"/>
      <c r="O282" s="279">
        <f t="shared" si="23"/>
        <v>0</v>
      </c>
      <c r="P282" s="100"/>
      <c r="Q282" s="98"/>
      <c r="T282" s="25"/>
      <c r="U282" s="25"/>
    </row>
    <row r="283" spans="1:21" x14ac:dyDescent="0.3">
      <c r="A283" s="87">
        <f t="shared" si="21"/>
        <v>23</v>
      </c>
      <c r="B283" s="26" t="s">
        <v>265</v>
      </c>
      <c r="C283" s="26"/>
      <c r="D283" s="27" t="s">
        <v>358</v>
      </c>
      <c r="E283" s="27" t="s">
        <v>359</v>
      </c>
      <c r="K283" s="21">
        <f>VLOOKUP($D283,'REG FL  Accum Depr - 2 System P'!$A:$AN,MATCH($D$12,'REG FL  Accum Depr - 2 System P'!$2:$2,0),FALSE)/1000+VLOOKUP($E283,'REG FL  Accum Depr - 2 System P'!$A:$AN,MATCH($D$12,'REG FL  Accum Depr - 2 System P'!$2:$2,0),FALSE)/1000</f>
        <v>2928.4179999999992</v>
      </c>
      <c r="L283" s="40"/>
      <c r="M283" s="21">
        <f>VLOOKUP($D283,'REG FL  Accum Depr - 9 Retail P'!$A:$AN,MATCH($D$12,'REG FL  Accum Depr - 9 Retail P'!$2:$2,0),FALSE)/1000+VLOOKUP($E283,'REG FL  Accum Depr - 9 Retail P'!$A:$AN,MATCH($D$12,'REG FL  Accum Depr - 9 Retail P'!$2:$2,0),FALSE)/1000</f>
        <v>2928.4179999999992</v>
      </c>
      <c r="N283" s="96"/>
      <c r="O283" s="279">
        <f t="shared" si="23"/>
        <v>1</v>
      </c>
      <c r="P283" s="100"/>
      <c r="Q283" s="98"/>
      <c r="T283" s="25"/>
      <c r="U283" s="25"/>
    </row>
    <row r="284" spans="1:21" x14ac:dyDescent="0.3">
      <c r="A284" s="87">
        <f t="shared" si="21"/>
        <v>24</v>
      </c>
      <c r="B284" s="26" t="s">
        <v>265</v>
      </c>
      <c r="C284" s="26"/>
      <c r="D284" s="27" t="s">
        <v>60</v>
      </c>
      <c r="E284" s="27"/>
      <c r="F284" s="27"/>
      <c r="K284" s="21">
        <f>VLOOKUP($D284,'REG FL  Accum Depr - 2 System P'!$A:$AN,MATCH($D$12,'REG FL  Accum Depr - 2 System P'!$2:$2,0),FALSE)/1000</f>
        <v>6.5419994939405104E-2</v>
      </c>
      <c r="L284" s="40"/>
      <c r="M284" s="21">
        <f>VLOOKUP($D284,'REG FL  Accum Depr - 9 Retail P'!$A:$AN,MATCH($D$12,'REG FL  Accum Depr - 9 Retail P'!$2:$2,0),FALSE)/1000</f>
        <v>0</v>
      </c>
      <c r="N284" s="96"/>
      <c r="O284" s="280">
        <f t="shared" si="23"/>
        <v>0</v>
      </c>
      <c r="P284" s="100"/>
      <c r="Q284" s="98"/>
      <c r="T284" s="25"/>
      <c r="U284" s="25"/>
    </row>
    <row r="285" spans="1:21" x14ac:dyDescent="0.3">
      <c r="A285" s="87">
        <f t="shared" si="21"/>
        <v>25</v>
      </c>
      <c r="B285" s="42" t="s">
        <v>360</v>
      </c>
      <c r="C285" s="26"/>
      <c r="D285" s="26" t="s">
        <v>59</v>
      </c>
      <c r="E285" s="27" t="s">
        <v>60</v>
      </c>
      <c r="K285" s="119">
        <f>SUM(K278:K284)</f>
        <v>445326.96363204892</v>
      </c>
      <c r="L285" s="106"/>
      <c r="M285" s="119">
        <f>SUM(M278:M284)</f>
        <v>445918.27921205404</v>
      </c>
      <c r="N285" s="115"/>
      <c r="O285" s="279">
        <f t="shared" si="23"/>
        <v>1.0013278234382719</v>
      </c>
      <c r="P285" s="100"/>
      <c r="Q285" s="98"/>
      <c r="T285" s="25"/>
      <c r="U285" s="25"/>
    </row>
    <row r="286" spans="1:21" x14ac:dyDescent="0.3">
      <c r="A286" s="87">
        <f>A285+1</f>
        <v>26</v>
      </c>
      <c r="B286" s="42"/>
      <c r="C286" s="26"/>
      <c r="O286" s="281"/>
      <c r="P286" s="100"/>
      <c r="Q286" s="98"/>
      <c r="T286" s="25"/>
      <c r="U286" s="25"/>
    </row>
    <row r="287" spans="1:21" x14ac:dyDescent="0.3">
      <c r="A287" s="87">
        <f t="shared" si="21"/>
        <v>27</v>
      </c>
      <c r="B287" s="42" t="s">
        <v>61</v>
      </c>
      <c r="C287" s="26"/>
      <c r="D287" s="30" t="s">
        <v>62</v>
      </c>
      <c r="K287" s="131">
        <f>+K172+K179+K216+K242+K275+K285</f>
        <v>8707490.7426270153</v>
      </c>
      <c r="L287" s="120"/>
      <c r="M287" s="131">
        <f>+M172+M179+M216+M242+M275+M285</f>
        <v>8377345.2078316901</v>
      </c>
      <c r="N287" s="120"/>
      <c r="O287" s="287">
        <f>IF(M287=0,0,M287/K287)</f>
        <v>0.96208488248180191</v>
      </c>
      <c r="P287" s="100"/>
      <c r="Q287" s="98"/>
      <c r="T287" s="25"/>
      <c r="U287" s="25"/>
    </row>
    <row r="288" spans="1:21" x14ac:dyDescent="0.3">
      <c r="A288" s="87">
        <f>A287+1</f>
        <v>28</v>
      </c>
      <c r="O288" s="281"/>
      <c r="P288" s="100"/>
      <c r="Q288" s="98"/>
      <c r="T288" s="25"/>
      <c r="U288" s="25"/>
    </row>
    <row r="289" spans="1:28" x14ac:dyDescent="0.3">
      <c r="A289" s="87">
        <f t="shared" si="21"/>
        <v>29</v>
      </c>
      <c r="B289" s="29" t="s">
        <v>361</v>
      </c>
      <c r="C289" s="26"/>
      <c r="D289" s="132"/>
      <c r="E289" s="132"/>
      <c r="F289" s="5"/>
      <c r="G289" s="5"/>
      <c r="H289" s="5"/>
      <c r="I289" s="5"/>
      <c r="J289" s="5"/>
      <c r="K289" s="133">
        <f>+K141-K287</f>
        <v>24275948.359161474</v>
      </c>
      <c r="L289" s="134"/>
      <c r="M289" s="133">
        <f>+M141-M287</f>
        <v>22322835.687324658</v>
      </c>
      <c r="N289" s="134"/>
      <c r="O289" s="287">
        <f>IF(M289=0,0,M289/K289)</f>
        <v>0.9195453605790963</v>
      </c>
      <c r="P289" s="100"/>
      <c r="Q289" s="98"/>
      <c r="T289" s="25"/>
      <c r="U289" s="25"/>
    </row>
    <row r="290" spans="1:28" x14ac:dyDescent="0.3">
      <c r="A290" s="87">
        <f>A289+1</f>
        <v>30</v>
      </c>
      <c r="B290" s="42"/>
      <c r="C290" s="26"/>
      <c r="F290" s="90"/>
      <c r="G290" s="90"/>
      <c r="H290" s="90"/>
      <c r="I290" s="90"/>
      <c r="J290" s="90"/>
      <c r="K290" s="107"/>
      <c r="L290" s="23"/>
      <c r="M290" s="107"/>
      <c r="N290" s="96"/>
      <c r="O290" s="247"/>
      <c r="P290" s="100"/>
      <c r="Q290" s="98"/>
      <c r="T290" s="25"/>
      <c r="U290" s="25"/>
    </row>
    <row r="291" spans="1:28" x14ac:dyDescent="0.3">
      <c r="A291" s="87">
        <f t="shared" si="21"/>
        <v>31</v>
      </c>
      <c r="P291" s="100"/>
      <c r="Q291" s="98"/>
      <c r="T291" s="25"/>
      <c r="U291" s="25"/>
    </row>
    <row r="292" spans="1:28" x14ac:dyDescent="0.3">
      <c r="A292" s="87">
        <f t="shared" si="21"/>
        <v>32</v>
      </c>
      <c r="B292" s="42"/>
      <c r="C292" s="26"/>
      <c r="F292" s="90"/>
      <c r="G292" s="90"/>
      <c r="H292" s="90"/>
      <c r="I292" s="90"/>
      <c r="J292" s="90"/>
      <c r="K292" s="107"/>
      <c r="L292" s="23"/>
      <c r="M292" s="107"/>
      <c r="N292" s="96"/>
      <c r="O292" s="247"/>
      <c r="P292" s="100"/>
      <c r="Q292" s="98"/>
      <c r="T292" s="25"/>
      <c r="U292" s="25"/>
    </row>
    <row r="293" spans="1:28" x14ac:dyDescent="0.3">
      <c r="A293" s="87">
        <f t="shared" si="21"/>
        <v>33</v>
      </c>
      <c r="B293" s="42"/>
      <c r="C293" s="26"/>
      <c r="F293" s="90"/>
      <c r="G293" s="90"/>
      <c r="H293" s="90"/>
      <c r="I293" s="90"/>
      <c r="J293" s="90"/>
      <c r="K293" s="107"/>
      <c r="L293" s="23"/>
      <c r="M293" s="107"/>
      <c r="N293" s="96"/>
      <c r="O293" s="247"/>
      <c r="P293" s="100"/>
      <c r="Q293" s="98"/>
      <c r="T293" s="25"/>
      <c r="U293" s="25"/>
    </row>
    <row r="294" spans="1:28" x14ac:dyDescent="0.3">
      <c r="A294" s="116">
        <f t="shared" si="21"/>
        <v>34</v>
      </c>
      <c r="B294" s="15"/>
      <c r="C294" s="15"/>
      <c r="D294" s="14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238"/>
      <c r="P294" s="15"/>
      <c r="Q294" s="15"/>
      <c r="R294" s="15"/>
      <c r="T294" s="25"/>
      <c r="U294" s="25"/>
    </row>
    <row r="295" spans="1:28" s="56" customFormat="1" x14ac:dyDescent="0.3">
      <c r="A295" s="272"/>
      <c r="B295" s="120" t="s">
        <v>175</v>
      </c>
      <c r="C295" s="120"/>
      <c r="D295" s="120"/>
      <c r="E295" s="120"/>
      <c r="F295" s="153"/>
      <c r="G295" s="153"/>
      <c r="H295" s="153"/>
      <c r="I295" s="153"/>
      <c r="J295" s="153"/>
      <c r="K295" s="120"/>
      <c r="L295" s="120"/>
      <c r="M295" s="120"/>
      <c r="N295" s="120"/>
      <c r="O295" s="273"/>
      <c r="P295" s="120"/>
      <c r="Q295" s="246" t="s">
        <v>176</v>
      </c>
      <c r="R295" s="120"/>
      <c r="S295" s="25"/>
      <c r="V295" s="25"/>
      <c r="W295" s="25"/>
      <c r="X295" s="25"/>
      <c r="Y295" s="25"/>
      <c r="Z295" s="25"/>
      <c r="AA295" s="25"/>
      <c r="AB295" s="25"/>
    </row>
    <row r="296" spans="1:28" x14ac:dyDescent="0.3">
      <c r="A296" s="63" t="s">
        <v>102</v>
      </c>
      <c r="B296" s="64"/>
      <c r="C296" s="63"/>
      <c r="K296" s="418" t="s">
        <v>103</v>
      </c>
      <c r="L296" s="418"/>
      <c r="M296" s="418"/>
      <c r="N296" s="418"/>
      <c r="O296" s="228"/>
      <c r="P296" s="63"/>
      <c r="Q296" s="63"/>
      <c r="R296" s="65" t="str">
        <f>+'Page Numbers'!D19</f>
        <v>Page 19 of 48</v>
      </c>
      <c r="S296" s="65"/>
    </row>
    <row r="297" spans="1:28" x14ac:dyDescent="0.3">
      <c r="A297" s="66"/>
      <c r="B297" s="66"/>
      <c r="C297" s="66"/>
      <c r="D297" s="14"/>
      <c r="E297" s="15"/>
      <c r="F297" s="15"/>
      <c r="G297" s="15"/>
      <c r="H297" s="15"/>
      <c r="I297" s="15"/>
      <c r="J297" s="15"/>
      <c r="K297" s="66"/>
      <c r="L297" s="67"/>
      <c r="M297" s="67"/>
      <c r="N297" s="67"/>
      <c r="O297" s="229"/>
      <c r="P297" s="67"/>
      <c r="Q297" s="67"/>
      <c r="R297" s="67"/>
    </row>
    <row r="298" spans="1:28" x14ac:dyDescent="0.3">
      <c r="A298" s="25" t="s">
        <v>104</v>
      </c>
      <c r="B298" s="68"/>
      <c r="C298" s="68" t="s">
        <v>105</v>
      </c>
      <c r="K298" s="416" t="s">
        <v>106</v>
      </c>
      <c r="L298" s="416"/>
      <c r="M298" s="416"/>
      <c r="N298" s="416"/>
      <c r="O298" s="416"/>
      <c r="P298" s="63"/>
      <c r="Q298" s="69" t="s">
        <v>107</v>
      </c>
      <c r="R298" s="70"/>
    </row>
    <row r="299" spans="1:28" x14ac:dyDescent="0.3">
      <c r="B299" s="71"/>
      <c r="C299" s="46"/>
      <c r="K299" s="417"/>
      <c r="L299" s="417"/>
      <c r="M299" s="417"/>
      <c r="N299" s="417"/>
      <c r="O299" s="417"/>
      <c r="P299" s="72" t="str">
        <f t="shared" ref="P299:R303" si="24">+P4</f>
        <v>_</v>
      </c>
      <c r="Q299" s="69" t="str">
        <f t="shared" si="24"/>
        <v>Projected Test Year 3 Ended</v>
      </c>
      <c r="R299" s="73">
        <f t="shared" si="24"/>
        <v>46752</v>
      </c>
    </row>
    <row r="300" spans="1:28" x14ac:dyDescent="0.3">
      <c r="A300" s="25" t="s">
        <v>109</v>
      </c>
      <c r="B300" s="71"/>
      <c r="C300" s="46"/>
      <c r="K300" s="70"/>
      <c r="L300" s="70"/>
      <c r="M300" s="70"/>
      <c r="N300" s="70"/>
      <c r="O300" s="230"/>
      <c r="P300" s="72" t="str">
        <f t="shared" si="24"/>
        <v>X</v>
      </c>
      <c r="Q300" s="69" t="str">
        <f t="shared" si="24"/>
        <v>Projected Test Year 2 Ended</v>
      </c>
      <c r="R300" s="73">
        <f t="shared" si="24"/>
        <v>46387</v>
      </c>
    </row>
    <row r="301" spans="1:28" x14ac:dyDescent="0.3">
      <c r="B301" s="74"/>
      <c r="C301" s="46"/>
      <c r="K301" s="70"/>
      <c r="L301" s="70"/>
      <c r="M301" s="70"/>
      <c r="N301" s="70"/>
      <c r="O301" s="230"/>
      <c r="P301" s="72" t="str">
        <f t="shared" si="24"/>
        <v>_</v>
      </c>
      <c r="Q301" s="69" t="str">
        <f t="shared" si="24"/>
        <v>Projected Test Year 1 Ended</v>
      </c>
      <c r="R301" s="73">
        <f t="shared" si="24"/>
        <v>46022</v>
      </c>
    </row>
    <row r="302" spans="1:28" x14ac:dyDescent="0.3">
      <c r="A302" s="75" t="str">
        <f>+A7</f>
        <v>DOCKET NO.: 20240025-EI</v>
      </c>
      <c r="C302" s="46"/>
      <c r="K302" s="46"/>
      <c r="L302" s="46"/>
      <c r="M302" s="46"/>
      <c r="N302" s="46"/>
      <c r="O302" s="231"/>
      <c r="P302" s="72" t="str">
        <f t="shared" si="24"/>
        <v>_</v>
      </c>
      <c r="Q302" s="69" t="str">
        <f t="shared" si="24"/>
        <v>Prior Year Ended</v>
      </c>
      <c r="R302" s="73">
        <f t="shared" si="24"/>
        <v>45657</v>
      </c>
    </row>
    <row r="303" spans="1:28" x14ac:dyDescent="0.3">
      <c r="K303" s="46"/>
      <c r="L303" s="46"/>
      <c r="M303" s="46"/>
      <c r="N303" s="46"/>
      <c r="O303" s="231"/>
      <c r="P303" s="72" t="str">
        <f t="shared" si="24"/>
        <v>_</v>
      </c>
      <c r="Q303" s="69" t="str">
        <f t="shared" si="24"/>
        <v>Historical Year Ended</v>
      </c>
      <c r="R303" s="73">
        <f t="shared" si="24"/>
        <v>45291</v>
      </c>
    </row>
    <row r="304" spans="1:28" x14ac:dyDescent="0.3">
      <c r="K304" s="46"/>
      <c r="L304" s="46"/>
      <c r="M304" s="46"/>
      <c r="N304" s="46"/>
      <c r="O304" s="231"/>
      <c r="P304" s="231"/>
      <c r="Q304" s="231"/>
      <c r="R304" s="231"/>
      <c r="S304" s="231"/>
      <c r="T304" s="231"/>
    </row>
    <row r="305" spans="1:27" x14ac:dyDescent="0.3">
      <c r="K305" s="76"/>
      <c r="L305" s="77"/>
      <c r="M305" s="76" t="s">
        <v>111</v>
      </c>
      <c r="N305" s="77"/>
      <c r="O305" s="232"/>
      <c r="P305" s="63"/>
      <c r="Q305" s="63"/>
      <c r="R305" s="63"/>
    </row>
    <row r="306" spans="1:27" s="5" customFormat="1" x14ac:dyDescent="0.3">
      <c r="A306" s="78"/>
      <c r="B306" s="78"/>
      <c r="C306" s="78"/>
      <c r="D306" s="14"/>
      <c r="E306" s="15"/>
      <c r="F306" s="15"/>
      <c r="G306" s="15"/>
      <c r="H306" s="15"/>
      <c r="I306" s="15"/>
      <c r="J306" s="15"/>
      <c r="K306" s="79"/>
      <c r="L306" s="79"/>
      <c r="M306" s="79"/>
      <c r="N306" s="79"/>
      <c r="O306" s="233"/>
      <c r="P306" s="80"/>
      <c r="Q306" s="81" t="str">
        <f>+Q11</f>
        <v>Witness:  Olivier</v>
      </c>
      <c r="R306" s="80"/>
    </row>
    <row r="307" spans="1:27" s="5" customFormat="1" x14ac:dyDescent="0.3">
      <c r="A307" s="1"/>
      <c r="B307" s="82">
        <v>-1</v>
      </c>
      <c r="C307" s="82"/>
      <c r="D307" s="82"/>
      <c r="E307" s="82"/>
      <c r="F307" s="82"/>
      <c r="G307" s="82"/>
      <c r="H307" s="82"/>
      <c r="I307" s="82"/>
      <c r="J307" s="82"/>
      <c r="K307" s="82">
        <f>+B307-1</f>
        <v>-2</v>
      </c>
      <c r="L307" s="82"/>
      <c r="M307" s="82">
        <f>+K307-1</f>
        <v>-3</v>
      </c>
      <c r="N307" s="82"/>
      <c r="O307" s="82">
        <f>+M307-1</f>
        <v>-4</v>
      </c>
      <c r="P307" s="83"/>
      <c r="Q307" s="83"/>
      <c r="R307" s="83"/>
    </row>
    <row r="308" spans="1:27" s="5" customFormat="1" x14ac:dyDescent="0.3">
      <c r="A308" s="1" t="s">
        <v>112</v>
      </c>
      <c r="B308" s="83"/>
      <c r="C308" s="1"/>
      <c r="K308" s="1" t="s">
        <v>113</v>
      </c>
      <c r="L308" s="1"/>
      <c r="M308" s="1" t="s">
        <v>113</v>
      </c>
      <c r="N308" s="1"/>
      <c r="O308" s="234" t="s">
        <v>114</v>
      </c>
      <c r="P308" s="1"/>
      <c r="Q308" s="1"/>
      <c r="R308" s="1"/>
    </row>
    <row r="309" spans="1:27" s="5" customFormat="1" x14ac:dyDescent="0.3">
      <c r="A309" s="86" t="s">
        <v>115</v>
      </c>
      <c r="B309" s="17" t="s">
        <v>116</v>
      </c>
      <c r="C309" s="17"/>
      <c r="D309" s="227"/>
      <c r="E309" s="227"/>
      <c r="F309" s="227"/>
      <c r="G309" s="227"/>
      <c r="H309" s="227"/>
      <c r="I309" s="227"/>
      <c r="J309" s="227"/>
      <c r="K309" s="17" t="s">
        <v>117</v>
      </c>
      <c r="L309" s="17"/>
      <c r="M309" s="17" t="s">
        <v>114</v>
      </c>
      <c r="N309" s="17"/>
      <c r="O309" s="235" t="s">
        <v>118</v>
      </c>
      <c r="P309" s="17"/>
      <c r="Q309" s="17"/>
      <c r="R309" s="17"/>
    </row>
    <row r="310" spans="1:27" s="5" customFormat="1" x14ac:dyDescent="0.3">
      <c r="A310" s="87">
        <v>1</v>
      </c>
      <c r="O310" s="257"/>
      <c r="P310" s="135"/>
      <c r="Q310" s="136"/>
      <c r="R310" s="137"/>
      <c r="S310" s="132"/>
    </row>
    <row r="311" spans="1:27" s="5" customFormat="1" x14ac:dyDescent="0.3">
      <c r="A311" s="87">
        <f t="shared" ref="A311:A343" si="25">A310+1</f>
        <v>2</v>
      </c>
      <c r="B311" s="29" t="s">
        <v>362</v>
      </c>
      <c r="C311" s="138"/>
      <c r="D311" s="19"/>
      <c r="E311" s="25"/>
      <c r="K311" s="139"/>
      <c r="L311" s="140"/>
      <c r="M311" s="139"/>
      <c r="N311" s="140"/>
      <c r="O311" s="237"/>
      <c r="P311" s="140"/>
      <c r="Q311" s="136"/>
      <c r="R311" s="137"/>
      <c r="S311" s="141"/>
      <c r="V311" s="25"/>
    </row>
    <row r="312" spans="1:27" s="5" customFormat="1" x14ac:dyDescent="0.3">
      <c r="A312" s="87">
        <f t="shared" si="25"/>
        <v>3</v>
      </c>
      <c r="B312" s="259" t="s">
        <v>121</v>
      </c>
      <c r="C312" s="40"/>
      <c r="D312" s="19" t="s">
        <v>363</v>
      </c>
      <c r="E312" s="25"/>
      <c r="K312" s="21">
        <f>VLOOKUP($D312,'REG FL  CWIP - 2 System Per Boo'!$A:$AN,MATCH($D$12,'REG FL  CWIP - 2 System Per Boo'!$2:$2,0),FALSE)/1000</f>
        <v>193802.97057059198</v>
      </c>
      <c r="L312" s="40"/>
      <c r="M312" s="21">
        <f>VLOOKUP($D312,'REG FL  CWIP - 9 Retail Per Boo'!$A:$AN,MATCH($D$12,'REG FL  CWIP - 9 Retail Per Boo'!$2:$2,0),FALSE)/1000</f>
        <v>193802.582964651</v>
      </c>
      <c r="N312" s="96"/>
      <c r="O312" s="279">
        <f t="shared" ref="O312:O330" si="26">IF(M312=0,0,M312/K312)</f>
        <v>0.99999800000000083</v>
      </c>
      <c r="P312" s="70"/>
      <c r="Q312" s="136"/>
      <c r="R312" s="142"/>
      <c r="S312" s="132"/>
      <c r="V312" s="25"/>
    </row>
    <row r="313" spans="1:27" s="5" customFormat="1" x14ac:dyDescent="0.3">
      <c r="A313" s="87">
        <f t="shared" si="25"/>
        <v>4</v>
      </c>
      <c r="B313" s="26" t="s">
        <v>364</v>
      </c>
      <c r="D313" s="27" t="s">
        <v>365</v>
      </c>
      <c r="E313" s="27" t="s">
        <v>264</v>
      </c>
      <c r="K313" s="21">
        <f>+VLOOKUP($D313,'REG FL  CWIP - 2 System Per Boo'!$A:$AN,MATCH($D$12,'REG FL  CWIP - 2 System Per Boo'!$2:$2,0),FALSE)/1000</f>
        <v>2.2996576923076799</v>
      </c>
      <c r="L313" s="40"/>
      <c r="M313" s="21">
        <f>VLOOKUP($D313,'REG FL  CWIP - 9 Retail Per Boo'!$A:$AN,MATCH($D$12,'REG FL  CWIP - 9 Retail Per Boo'!$2:$2,0),FALSE)/1000</f>
        <v>2.2996530929923003</v>
      </c>
      <c r="N313" s="96"/>
      <c r="O313" s="279">
        <f t="shared" si="26"/>
        <v>0.99999800000000216</v>
      </c>
      <c r="P313" s="70"/>
      <c r="Q313" s="136"/>
      <c r="R313" s="143"/>
      <c r="S313" s="132"/>
      <c r="V313" s="25"/>
    </row>
    <row r="314" spans="1:27" s="5" customFormat="1" x14ac:dyDescent="0.3">
      <c r="A314" s="87">
        <f t="shared" si="25"/>
        <v>5</v>
      </c>
      <c r="B314" s="259" t="s">
        <v>125</v>
      </c>
      <c r="C314" s="40"/>
      <c r="D314" s="19" t="s">
        <v>366</v>
      </c>
      <c r="E314" s="25"/>
      <c r="K314" s="21">
        <f>VLOOKUP($D314,'REG FL  CWIP - 2 System Per Boo'!$A:$AN,MATCH($D$12,'REG FL  CWIP - 2 System Per Boo'!$2:$2,0),FALSE)/1000</f>
        <v>20684.336232313501</v>
      </c>
      <c r="L314" s="40"/>
      <c r="M314" s="21">
        <f>VLOOKUP($D314,'REG FL  CWIP - 9 Retail Per Boo'!$A:$AN,MATCH($D$12,'REG FL  CWIP - 9 Retail Per Boo'!$2:$2,0),FALSE)/1000</f>
        <v>19699.720458982898</v>
      </c>
      <c r="N314" s="96"/>
      <c r="O314" s="279">
        <f t="shared" si="26"/>
        <v>0.9523979999999993</v>
      </c>
      <c r="P314" s="70"/>
      <c r="Q314" s="144"/>
      <c r="R314" s="142"/>
      <c r="S314" s="132"/>
      <c r="V314" s="25"/>
    </row>
    <row r="315" spans="1:27" s="5" customFormat="1" x14ac:dyDescent="0.3">
      <c r="A315" s="87">
        <f t="shared" si="25"/>
        <v>6</v>
      </c>
      <c r="B315" s="259" t="s">
        <v>133</v>
      </c>
      <c r="C315" s="40"/>
      <c r="D315" s="19" t="s">
        <v>367</v>
      </c>
      <c r="E315" s="25"/>
      <c r="K315" s="21">
        <f>VLOOKUP($D315,'REG FL  CWIP - 2 System Per Boo'!$A:$AN,MATCH($D$12,'REG FL  CWIP - 2 System Per Boo'!$2:$2,0),FALSE)/1000</f>
        <v>16951.663051387</v>
      </c>
      <c r="L315" s="40"/>
      <c r="M315" s="21">
        <f>VLOOKUP($D315,'REG FL  CWIP - 9 Retail Per Boo'!$A:$AN,MATCH($D$12,'REG FL  CWIP - 9 Retail Per Boo'!$2:$2,0),FALSE)/1000</f>
        <v>16552.468338189901</v>
      </c>
      <c r="N315" s="96"/>
      <c r="O315" s="279">
        <f t="shared" si="26"/>
        <v>0.97645100000000074</v>
      </c>
      <c r="P315" s="70"/>
      <c r="Q315" s="136"/>
      <c r="R315" s="142"/>
      <c r="S315" s="132"/>
      <c r="V315" s="25"/>
    </row>
    <row r="316" spans="1:27" s="5" customFormat="1" x14ac:dyDescent="0.3">
      <c r="A316" s="87">
        <f t="shared" si="25"/>
        <v>7</v>
      </c>
      <c r="B316" s="259" t="s">
        <v>135</v>
      </c>
      <c r="C316" s="57"/>
      <c r="D316" s="27" t="s">
        <v>368</v>
      </c>
      <c r="E316" s="25"/>
      <c r="K316" s="21">
        <f>VLOOKUP($D316,'REG FL  CWIP - 2 System Per Boo'!$A:$AN,MATCH($D$12,'REG FL  CWIP - 2 System Per Boo'!$2:$2,0),FALSE)/1000</f>
        <v>1865.25999999999</v>
      </c>
      <c r="L316" s="40"/>
      <c r="M316" s="21">
        <f>VLOOKUP($D316,'REG FL  CWIP - 9 Retail Per Boo'!$A:$AN,MATCH($D$12,'REG FL  CWIP - 9 Retail Per Boo'!$2:$2,0),FALSE)/1000</f>
        <v>1865.2562694799899</v>
      </c>
      <c r="N316" s="96"/>
      <c r="O316" s="279">
        <f t="shared" si="26"/>
        <v>0.99999799999999994</v>
      </c>
      <c r="P316" s="70"/>
      <c r="Q316" s="136"/>
      <c r="R316" s="142"/>
      <c r="S316" s="132"/>
      <c r="V316" s="25"/>
    </row>
    <row r="317" spans="1:27" s="5" customFormat="1" x14ac:dyDescent="0.3">
      <c r="A317" s="87">
        <f t="shared" si="25"/>
        <v>8</v>
      </c>
      <c r="B317" s="259" t="s">
        <v>369</v>
      </c>
      <c r="C317" s="57"/>
      <c r="D317" s="99" t="s">
        <v>370</v>
      </c>
      <c r="E317" s="25"/>
      <c r="K317" s="21">
        <f>VLOOKUP($D317,'REG FL  CWIP - 2 System Per Boo'!$A:$AN,MATCH($D$12,'REG FL  CWIP - 2 System Per Boo'!$2:$2,0),FALSE)/1000</f>
        <v>1269.2697788461501</v>
      </c>
      <c r="L317" s="40"/>
      <c r="M317" s="21">
        <f>VLOOKUP($D317,'REG FL  CWIP - 9 Retail Per Boo'!$A:$AN,MATCH($D$12,'REG FL  CWIP - 9 Retail Per Boo'!$2:$2,0),FALSE)/1000</f>
        <v>1269.2672403065899</v>
      </c>
      <c r="N317" s="96"/>
      <c r="O317" s="279">
        <f t="shared" si="26"/>
        <v>0.99999799999999806</v>
      </c>
      <c r="P317" s="70"/>
      <c r="Q317" s="136"/>
      <c r="R317" s="142"/>
      <c r="S317" s="132"/>
      <c r="V317" s="25"/>
    </row>
    <row r="318" spans="1:27" s="5" customFormat="1" x14ac:dyDescent="0.3">
      <c r="A318" s="87">
        <f t="shared" si="25"/>
        <v>9</v>
      </c>
      <c r="B318" s="259" t="s">
        <v>291</v>
      </c>
      <c r="C318" s="57"/>
      <c r="D318" s="99" t="s">
        <v>371</v>
      </c>
      <c r="E318" s="25"/>
      <c r="K318" s="21">
        <f>VLOOKUP($D318,'REG FL  CWIP - 2 System Per Boo'!$A:$AN,MATCH($D$12,'REG FL  CWIP - 2 System Per Boo'!$2:$2,0),FALSE)/1000</f>
        <v>265725.14868628001</v>
      </c>
      <c r="L318" s="40"/>
      <c r="M318" s="21">
        <f>VLOOKUP($D318,'REG FL  CWIP - 9 Retail Per Boo'!$A:$AN,MATCH($D$12,'REG FL  CWIP - 9 Retail Per Boo'!$2:$2,0),FALSE)/1000</f>
        <v>265725.14868628001</v>
      </c>
      <c r="N318" s="96"/>
      <c r="O318" s="279">
        <f t="shared" si="26"/>
        <v>1</v>
      </c>
      <c r="P318" s="70"/>
      <c r="Q318" s="144"/>
      <c r="R318" s="142"/>
      <c r="S318" s="132"/>
      <c r="V318" s="25"/>
    </row>
    <row r="319" spans="1:27" s="5" customFormat="1" x14ac:dyDescent="0.3">
      <c r="A319" s="87">
        <f t="shared" si="25"/>
        <v>10</v>
      </c>
      <c r="B319" s="259" t="s">
        <v>372</v>
      </c>
      <c r="C319" s="40"/>
      <c r="D319" s="19" t="s">
        <v>373</v>
      </c>
      <c r="E319" s="25"/>
      <c r="K319" s="21">
        <f>VLOOKUP($D319,'REG FL  CWIP - 2 System Per Boo'!$A:$AN,MATCH($D$12,'REG FL  CWIP - 2 System Per Boo'!$2:$2,0),FALSE)/1000</f>
        <v>0</v>
      </c>
      <c r="L319" s="40"/>
      <c r="M319" s="21">
        <f>VLOOKUP($D319,'REG FL  CWIP - 9 Retail Per Boo'!$A:$AN,MATCH($D$12,'REG FL  CWIP - 9 Retail Per Boo'!$2:$2,0),FALSE)/1000</f>
        <v>0</v>
      </c>
      <c r="N319" s="96"/>
      <c r="O319" s="279">
        <f t="shared" si="26"/>
        <v>0</v>
      </c>
      <c r="P319" s="142"/>
      <c r="Q319" s="142"/>
      <c r="R319" s="142"/>
      <c r="S319" s="142"/>
      <c r="V319" s="25"/>
      <c r="W319" s="25"/>
      <c r="X319" s="25"/>
      <c r="Y319" s="25"/>
      <c r="Z319" s="25"/>
      <c r="AA319" s="25"/>
    </row>
    <row r="320" spans="1:27" s="5" customFormat="1" x14ac:dyDescent="0.3">
      <c r="A320" s="87">
        <f t="shared" si="25"/>
        <v>11</v>
      </c>
      <c r="B320" s="259" t="s">
        <v>140</v>
      </c>
      <c r="D320" s="99" t="s">
        <v>374</v>
      </c>
      <c r="E320" s="99" t="s">
        <v>375</v>
      </c>
      <c r="K320" s="21">
        <f>VLOOKUP($D320,'REG FL  CWIP - 2 System Per Boo'!$A:$AN,MATCH($D$12,'REG FL  CWIP - 2 System Per Boo'!$2:$2,0),FALSE)/1000+VLOOKUP($E320,'REG FL  CWIP - 2 System Per Boo'!$A:$AN,MATCH($D$12,'REG FL  CWIP - 2 System Per Boo'!$2:$2,0),FALSE)/1000-K321</f>
        <v>286590.0726602911</v>
      </c>
      <c r="L320" s="40"/>
      <c r="M320" s="21">
        <f>VLOOKUP($D320,'REG FL  CWIP - 9 Retail Per Boo'!$A:$AN,MATCH($D$12,'REG FL  CWIP - 9 Retail Per Boo'!$2:$2,0),FALSE)/1000+VLOOKUP($E320,'REG FL  CWIP - 9 Retail Per Boo'!$A:$AN,MATCH($D$12,'REG FL  CWIP - 9 Retail Per Boo'!$2:$2,0),FALSE)/1000-M321</f>
        <v>201113.72371914051</v>
      </c>
      <c r="N320" s="96"/>
      <c r="O320" s="279">
        <f t="shared" si="26"/>
        <v>0.70174699999999723</v>
      </c>
      <c r="P320" s="142"/>
      <c r="Q320" s="142"/>
      <c r="R320" s="142"/>
      <c r="S320" s="142"/>
      <c r="V320" s="25"/>
      <c r="W320" s="25"/>
      <c r="X320" s="25"/>
      <c r="Y320" s="25"/>
      <c r="Z320" s="25"/>
      <c r="AA320" s="25"/>
    </row>
    <row r="321" spans="1:22" s="5" customFormat="1" x14ac:dyDescent="0.3">
      <c r="A321" s="87">
        <f t="shared" si="25"/>
        <v>12</v>
      </c>
      <c r="B321" s="259" t="s">
        <v>376</v>
      </c>
      <c r="D321" s="27" t="s">
        <v>377</v>
      </c>
      <c r="E321" s="99"/>
      <c r="K321" s="21">
        <f>VLOOKUP($D321,'REG FL  CWIP - 2 System Per Boo'!$A:$AN,MATCH($D$12,'REG FL  CWIP - 2 System Per Boo'!$2:$2,0),FALSE)/1000</f>
        <v>17905.269999999899</v>
      </c>
      <c r="L321" s="40"/>
      <c r="M321" s="21">
        <f>VLOOKUP($D321,'REG FL  CWIP - 9 Retail Per Boo'!$A:$AN,MATCH($D$12,'REG FL  CWIP - 9 Retail Per Boo'!$2:$2,0),FALSE)/1000</f>
        <v>12564.969506689999</v>
      </c>
      <c r="N321" s="96"/>
      <c r="O321" s="279">
        <f t="shared" si="26"/>
        <v>0.7017470000000039</v>
      </c>
      <c r="P321" s="57"/>
      <c r="Q321" s="57"/>
      <c r="R321" s="57"/>
      <c r="S321" s="57"/>
      <c r="V321" s="25"/>
    </row>
    <row r="322" spans="1:22" s="5" customFormat="1" x14ac:dyDescent="0.3">
      <c r="A322" s="87">
        <f t="shared" si="25"/>
        <v>13</v>
      </c>
      <c r="B322" s="259" t="s">
        <v>177</v>
      </c>
      <c r="C322" s="57"/>
      <c r="D322" s="19" t="s">
        <v>378</v>
      </c>
      <c r="E322" s="25"/>
      <c r="K322" s="21">
        <f>VLOOKUP($D322,'REG FL  CWIP - 2 System Per Boo'!$A:$AN,MATCH($D$12,'REG FL  CWIP - 2 System Per Boo'!$2:$2,0),FALSE)/1000-K323</f>
        <v>196302.68529065506</v>
      </c>
      <c r="L322" s="40"/>
      <c r="M322" s="21">
        <f>VLOOKUP($D322,'REG FL  CWIP - 9 Retail Per Boo'!$A:$AN,MATCH($D$12,'REG FL  CWIP - 9 Retail Per Boo'!$2:$2,0),FALSE)/1000-M323</f>
        <v>196302.68529065506</v>
      </c>
      <c r="N322" s="96"/>
      <c r="O322" s="279">
        <f t="shared" si="26"/>
        <v>1</v>
      </c>
      <c r="P322" s="57"/>
      <c r="Q322" s="57"/>
      <c r="R322" s="57"/>
      <c r="S322" s="57"/>
      <c r="V322" s="25"/>
    </row>
    <row r="323" spans="1:22" s="5" customFormat="1" x14ac:dyDescent="0.3">
      <c r="A323" s="87">
        <f t="shared" si="25"/>
        <v>14</v>
      </c>
      <c r="B323" s="259" t="s">
        <v>379</v>
      </c>
      <c r="C323" s="57"/>
      <c r="D323" s="27" t="s">
        <v>380</v>
      </c>
      <c r="E323" s="25"/>
      <c r="K323" s="21">
        <f>VLOOKUP($D323,'REG FL  CWIP - 2 System Per Boo'!$A:$AN,MATCH($D$12,'REG FL  CWIP - 2 System Per Boo'!$2:$2,0),FALSE)/1000</f>
        <v>418160.68170163297</v>
      </c>
      <c r="L323" s="40"/>
      <c r="M323" s="21">
        <f>VLOOKUP($D323,'REG FL  CWIP - 9 Retail Per Boo'!$A:$AN,MATCH($D$12,'REG FL  CWIP - 9 Retail Per Boo'!$2:$2,0),FALSE)/1000</f>
        <v>418160.68170163297</v>
      </c>
      <c r="N323" s="96"/>
      <c r="O323" s="279">
        <f t="shared" si="26"/>
        <v>1</v>
      </c>
      <c r="P323" s="57"/>
      <c r="Q323" s="57"/>
      <c r="R323" s="57"/>
      <c r="S323" s="57"/>
      <c r="V323" s="25"/>
    </row>
    <row r="324" spans="1:22" s="5" customFormat="1" x14ac:dyDescent="0.3">
      <c r="A324" s="87">
        <f t="shared" si="25"/>
        <v>15</v>
      </c>
      <c r="B324" s="259" t="s">
        <v>381</v>
      </c>
      <c r="C324" s="57"/>
      <c r="D324" s="99" t="s">
        <v>382</v>
      </c>
      <c r="E324" s="25"/>
      <c r="K324" s="21">
        <f>VLOOKUP($D324,'REG FL  CWIP - 2 System Per Boo'!$A:$AN,MATCH($D$12,'REG FL  CWIP - 2 System Per Boo'!$2:$2,0),FALSE)/1000</f>
        <v>58345.981881337597</v>
      </c>
      <c r="L324" s="40"/>
      <c r="M324" s="21">
        <f>VLOOKUP($D324,'REG FL  CWIP - 9 Retail Per Boo'!$A:$AN,MATCH($D$12,'REG FL  CWIP - 9 Retail Per Boo'!$2:$2,0),FALSE)/1000</f>
        <v>58345.981881337597</v>
      </c>
      <c r="N324" s="96"/>
      <c r="O324" s="279">
        <f t="shared" si="26"/>
        <v>1</v>
      </c>
      <c r="P324" s="40"/>
      <c r="Q324" s="40"/>
      <c r="R324" s="40"/>
      <c r="S324" s="40"/>
      <c r="V324" s="25"/>
    </row>
    <row r="325" spans="1:22" s="5" customFormat="1" x14ac:dyDescent="0.3">
      <c r="A325" s="87">
        <f t="shared" si="25"/>
        <v>16</v>
      </c>
      <c r="B325" s="259" t="s">
        <v>383</v>
      </c>
      <c r="C325" s="40"/>
      <c r="D325" s="19" t="s">
        <v>384</v>
      </c>
      <c r="E325" s="25"/>
      <c r="K325" s="21">
        <f>VLOOKUP($D325,'REG FL  CWIP - 2 System Per Boo'!$A:$AN,MATCH($D$12,'REG FL  CWIP - 2 System Per Boo'!$2:$2,0),FALSE)/1000</f>
        <v>11167.278706091</v>
      </c>
      <c r="L325" s="40"/>
      <c r="M325" s="21">
        <f>VLOOKUP($D325,'REG FL  CWIP - 9 Retail Per Boo'!$A:$AN,MATCH($D$12,'REG FL  CWIP - 9 Retail Per Boo'!$2:$2,0),FALSE)/1000</f>
        <v>10870.3854344109</v>
      </c>
      <c r="N325" s="96"/>
      <c r="O325" s="279">
        <f t="shared" si="26"/>
        <v>0.97341400000000322</v>
      </c>
      <c r="P325" s="23"/>
      <c r="Q325" s="23"/>
      <c r="R325" s="23"/>
      <c r="S325" s="23"/>
      <c r="V325" s="25"/>
    </row>
    <row r="326" spans="1:22" s="5" customFormat="1" x14ac:dyDescent="0.3">
      <c r="A326" s="87">
        <f t="shared" si="25"/>
        <v>17</v>
      </c>
      <c r="B326" s="259" t="s">
        <v>385</v>
      </c>
      <c r="C326" s="46"/>
      <c r="D326" s="19" t="s">
        <v>386</v>
      </c>
      <c r="E326" s="25"/>
      <c r="K326" s="21">
        <f>VLOOKUP($D326,'REG FL  CWIP - 2 System Per Boo'!$A:$AN,MATCH($D$12,'REG FL  CWIP - 2 System Per Boo'!$2:$2,0),FALSE)/1000</f>
        <v>8671.8802135091591</v>
      </c>
      <c r="L326" s="40"/>
      <c r="M326" s="21">
        <f>VLOOKUP($D326,'REG FL  CWIP - 9 Retail Per Boo'!$A:$AN,MATCH($D$12,'REG FL  CWIP - 9 Retail Per Boo'!$2:$2,0),FALSE)/1000</f>
        <v>8441.3296061528108</v>
      </c>
      <c r="N326" s="96"/>
      <c r="O326" s="279">
        <f t="shared" si="26"/>
        <v>0.97341400000000067</v>
      </c>
      <c r="P326" s="23"/>
      <c r="Q326" s="23"/>
      <c r="R326" s="23"/>
      <c r="S326" s="23"/>
      <c r="V326" s="25"/>
    </row>
    <row r="327" spans="1:22" s="5" customFormat="1" x14ac:dyDescent="0.3">
      <c r="A327" s="87">
        <f t="shared" si="25"/>
        <v>18</v>
      </c>
      <c r="B327" s="259" t="s">
        <v>387</v>
      </c>
      <c r="D327" s="27" t="s">
        <v>388</v>
      </c>
      <c r="K327" s="21">
        <f>VLOOKUP($D327,'REG FL  CWIP - 2 System Per Boo'!$A:$AN,MATCH($D$12,'REG FL  CWIP - 2 System Per Boo'!$2:$2,0),FALSE)/1000</f>
        <v>0</v>
      </c>
      <c r="L327" s="40"/>
      <c r="M327" s="21">
        <f>VLOOKUP($D327,'REG FL  CWIP - 9 Retail Per Boo'!$A:$AN,MATCH($D$12,'REG FL  CWIP - 9 Retail Per Boo'!$2:$2,0),FALSE)/1000</f>
        <v>0</v>
      </c>
      <c r="N327" s="96"/>
      <c r="O327" s="279">
        <f t="shared" si="26"/>
        <v>0</v>
      </c>
      <c r="P327" s="23"/>
      <c r="Q327" s="23"/>
      <c r="R327" s="23"/>
      <c r="S327" s="23"/>
      <c r="V327" s="25"/>
    </row>
    <row r="328" spans="1:22" s="5" customFormat="1" x14ac:dyDescent="0.3">
      <c r="A328" s="87">
        <f t="shared" si="25"/>
        <v>19</v>
      </c>
      <c r="B328" s="259" t="s">
        <v>389</v>
      </c>
      <c r="C328" s="46"/>
      <c r="D328" s="99" t="s">
        <v>390</v>
      </c>
      <c r="E328" s="99" t="s">
        <v>391</v>
      </c>
      <c r="F328" s="27" t="s">
        <v>392</v>
      </c>
      <c r="K328" s="21">
        <f>VLOOKUP($D328,'REG FL  CWIP - 2 System Per Boo'!$A:$AN,MATCH($D$12,'REG FL  CWIP - 2 System Per Boo'!$2:$2,0),FALSE)/1000+VLOOKUP($E328,'REG FL  CWIP - 2 System Per Boo'!$A:$AN,MATCH($D$12,'REG FL  CWIP - 2 System Per Boo'!$2:$2,0),FALSE)/1000+VLOOKUP($F328,'REG FL  CWIP - 2 System Per Boo'!$A:$AN,MATCH($D$12,'REG FL  CWIP - 2 System Per Boo'!$2:$2,0),FALSE)/1000</f>
        <v>738.76342</v>
      </c>
      <c r="L328" s="40"/>
      <c r="M328" s="21">
        <f>VLOOKUP($D328,'REG FL  CWIP - 9 Retail Per Boo'!$A:$AN,MATCH($D$12,'REG FL  CWIP - 9 Retail Per Boo'!$2:$2,0),FALSE)/1000+VLOOKUP($E328,'REG FL  CWIP - 9 Retail Per Boo'!$A:$AN,MATCH($D$12,'REG FL  CWIP - 9 Retail Per Boo'!$2:$2,0),FALSE)/1000+VLOOKUP($F328,'REG FL  CWIP - 9 Retail Per Boo'!$A:$AN,MATCH($D$12,'REG FL  CWIP - 9 Retail Per Boo'!$2:$2,0),FALSE)/1000</f>
        <v>738.76342</v>
      </c>
      <c r="N328" s="96"/>
      <c r="O328" s="279">
        <f t="shared" si="26"/>
        <v>1</v>
      </c>
      <c r="P328" s="23"/>
      <c r="Q328" s="23"/>
      <c r="R328" s="23"/>
      <c r="S328" s="23"/>
      <c r="V328" s="25"/>
    </row>
    <row r="329" spans="1:22" s="5" customFormat="1" x14ac:dyDescent="0.3">
      <c r="A329" s="87">
        <f>A328+1</f>
        <v>20</v>
      </c>
      <c r="B329" s="259" t="s">
        <v>393</v>
      </c>
      <c r="C329" s="46"/>
      <c r="D329" s="99" t="s">
        <v>394</v>
      </c>
      <c r="E329" s="30"/>
      <c r="K329" s="21">
        <f>VLOOKUP($D329,'REG FL  CWIP - 2 System Per Boo'!$A:$AN,MATCH($D$12,'REG FL  CWIP - 2 System Per Boo'!$2:$2,0),FALSE)/1000</f>
        <v>-13053.498939998901</v>
      </c>
      <c r="L329" s="40"/>
      <c r="M329" s="21">
        <f>+K329</f>
        <v>-13053.498939998901</v>
      </c>
      <c r="N329" s="96"/>
      <c r="O329" s="279">
        <f t="shared" si="26"/>
        <v>1</v>
      </c>
      <c r="P329" s="23"/>
      <c r="Q329" s="23"/>
      <c r="R329" s="23"/>
      <c r="S329" s="23"/>
    </row>
    <row r="330" spans="1:22" s="5" customFormat="1" x14ac:dyDescent="0.3">
      <c r="A330" s="87">
        <f t="shared" si="25"/>
        <v>21</v>
      </c>
      <c r="B330" s="260" t="s">
        <v>395</v>
      </c>
      <c r="C330" s="46"/>
      <c r="D330" s="27" t="s">
        <v>64</v>
      </c>
      <c r="E330" s="25"/>
      <c r="K330" s="145">
        <f>SUM(K312:K329)</f>
        <v>1485130.0629106287</v>
      </c>
      <c r="L330" s="146"/>
      <c r="M330" s="145">
        <f>SUM(M312:M329)</f>
        <v>1392401.7652310045</v>
      </c>
      <c r="N330" s="147"/>
      <c r="O330" s="288">
        <f t="shared" si="26"/>
        <v>0.93756217048230039</v>
      </c>
      <c r="P330" s="23"/>
      <c r="Q330" s="23"/>
      <c r="R330" s="23"/>
      <c r="S330" s="23"/>
      <c r="V330" s="25"/>
    </row>
    <row r="331" spans="1:22" s="5" customFormat="1" x14ac:dyDescent="0.3">
      <c r="A331" s="87">
        <f t="shared" si="25"/>
        <v>22</v>
      </c>
      <c r="B331" s="26"/>
      <c r="C331" s="46"/>
      <c r="D331" s="19"/>
      <c r="E331" s="25"/>
      <c r="K331" s="114"/>
      <c r="L331" s="46"/>
      <c r="M331" s="114"/>
      <c r="N331" s="23"/>
      <c r="O331" s="289"/>
      <c r="P331" s="23"/>
      <c r="Q331" s="23"/>
      <c r="R331" s="23"/>
      <c r="S331" s="23"/>
      <c r="V331" s="25"/>
    </row>
    <row r="332" spans="1:22" s="5" customFormat="1" x14ac:dyDescent="0.3">
      <c r="A332" s="87">
        <f t="shared" si="25"/>
        <v>23</v>
      </c>
      <c r="B332" s="29" t="s">
        <v>396</v>
      </c>
      <c r="C332" s="46"/>
      <c r="D332" s="19"/>
      <c r="E332" s="25"/>
      <c r="K332" s="114"/>
      <c r="L332" s="46"/>
      <c r="M332" s="114"/>
      <c r="N332" s="23"/>
      <c r="O332" s="279"/>
      <c r="P332" s="23"/>
      <c r="Q332" s="23"/>
      <c r="R332" s="23"/>
      <c r="S332" s="23"/>
      <c r="V332" s="25"/>
    </row>
    <row r="333" spans="1:22" s="5" customFormat="1" x14ac:dyDescent="0.3">
      <c r="A333" s="87">
        <f t="shared" si="25"/>
        <v>24</v>
      </c>
      <c r="B333" s="259" t="s">
        <v>397</v>
      </c>
      <c r="C333" s="46"/>
      <c r="D333" s="99" t="s">
        <v>398</v>
      </c>
      <c r="E333" s="25"/>
      <c r="K333" s="21">
        <f>VLOOKUP($D333,'REG FL  EPIS - 2 System Per Boo'!$A:$AN,MATCH($D$12,'REG FL  EPIS - 2 System Per Boo'!$2:$2,0),FALSE)/1000</f>
        <v>27667.95</v>
      </c>
      <c r="L333" s="40"/>
      <c r="M333" s="21">
        <f>VLOOKUP($D333,'REG FL  EPIS - 9 Retail Per Boo'!$A:$AN,MATCH($D$12,'REG FL  EPIS - 9 Retail Per Boo'!$2:$2,0),FALSE)/1000</f>
        <v>27667.8946641</v>
      </c>
      <c r="N333" s="96"/>
      <c r="O333" s="279">
        <f t="shared" ref="O333:O340" si="27">IF(M333=0,0,M333/K333)</f>
        <v>0.99999799999999994</v>
      </c>
      <c r="P333" s="23"/>
      <c r="Q333" s="23"/>
      <c r="R333" s="23"/>
      <c r="S333" s="23"/>
      <c r="V333" s="25"/>
    </row>
    <row r="334" spans="1:22" s="5" customFormat="1" x14ac:dyDescent="0.3">
      <c r="A334" s="87">
        <f t="shared" si="25"/>
        <v>25</v>
      </c>
      <c r="B334" s="259" t="s">
        <v>399</v>
      </c>
      <c r="C334" s="46"/>
      <c r="D334" s="99" t="s">
        <v>400</v>
      </c>
      <c r="E334" s="25"/>
      <c r="K334" s="21">
        <f>VLOOKUP($D334,'REG FL  EPIS - 2 System Per Boo'!$A:$AN,MATCH($D$12,'REG FL  EPIS - 2 System Per Boo'!$2:$2,0),FALSE)/1000</f>
        <v>66800.206120000003</v>
      </c>
      <c r="L334" s="40"/>
      <c r="M334" s="21">
        <f>VLOOKUP($D334,'REG FL  EPIS - 9 Retail Per Boo'!$A:$AN,MATCH($D$12,'REG FL  EPIS - 9 Retail Per Boo'!$2:$2,0),FALSE)/1000</f>
        <v>66800.072519587702</v>
      </c>
      <c r="N334" s="96"/>
      <c r="O334" s="279">
        <f t="shared" si="27"/>
        <v>0.99999799999999905</v>
      </c>
      <c r="P334" s="23"/>
      <c r="Q334" s="23"/>
      <c r="R334" s="23"/>
      <c r="S334" s="23"/>
      <c r="V334" s="25"/>
    </row>
    <row r="335" spans="1:22" s="5" customFormat="1" x14ac:dyDescent="0.3">
      <c r="A335" s="87">
        <f t="shared" si="25"/>
        <v>26</v>
      </c>
      <c r="B335" s="259" t="s">
        <v>177</v>
      </c>
      <c r="C335" s="46"/>
      <c r="D335" s="99" t="s">
        <v>401</v>
      </c>
      <c r="E335" s="25"/>
      <c r="K335" s="21">
        <f>VLOOKUP($D335,'REG FL  EPIS - 2 System Per Boo'!$A:$AN,MATCH($D$12,'REG FL  EPIS - 2 System Per Boo'!$2:$2,0),FALSE)/1000</f>
        <v>2557.1887299999999</v>
      </c>
      <c r="L335" s="40"/>
      <c r="M335" s="21">
        <f>VLOOKUP($D335,'REG FL  EPIS - 9 Retail Per Boo'!$A:$AN,MATCH($D$12,'REG FL  EPIS - 9 Retail Per Boo'!$2:$2,0),FALSE)/1000</f>
        <v>2557.1887299999999</v>
      </c>
      <c r="N335" s="96"/>
      <c r="O335" s="279">
        <f t="shared" si="27"/>
        <v>1</v>
      </c>
      <c r="P335" s="23"/>
      <c r="Q335" s="23"/>
      <c r="R335" s="23"/>
      <c r="S335" s="23"/>
      <c r="V335" s="25"/>
    </row>
    <row r="336" spans="1:22" s="5" customFormat="1" x14ac:dyDescent="0.3">
      <c r="A336" s="87">
        <f t="shared" si="25"/>
        <v>27</v>
      </c>
      <c r="B336" s="259" t="s">
        <v>140</v>
      </c>
      <c r="C336" s="46"/>
      <c r="D336" s="99" t="s">
        <v>402</v>
      </c>
      <c r="E336" s="25"/>
      <c r="K336" s="21">
        <f>VLOOKUP($D336,'REG FL  EPIS - 2 System Per Boo'!$A:$AN,MATCH($D$12,'REG FL  EPIS - 2 System Per Boo'!$2:$2,0),FALSE)/1000</f>
        <v>23808.215039999999</v>
      </c>
      <c r="L336" s="40"/>
      <c r="M336" s="21">
        <f>VLOOKUP($D336,'REG FL  EPIS - 9 Retail Per Boo'!$A:$AN,MATCH($D$12,'REG FL  EPIS - 9 Retail Per Boo'!$2:$2,0),FALSE)/1000</f>
        <v>16707.343479674801</v>
      </c>
      <c r="N336" s="96"/>
      <c r="O336" s="279">
        <f t="shared" si="27"/>
        <v>0.70174699999999668</v>
      </c>
      <c r="P336" s="23"/>
      <c r="Q336" s="23"/>
      <c r="R336" s="23"/>
      <c r="S336" s="23"/>
      <c r="V336" s="25"/>
    </row>
    <row r="337" spans="1:28" s="5" customFormat="1" x14ac:dyDescent="0.3">
      <c r="A337" s="87">
        <f t="shared" si="25"/>
        <v>28</v>
      </c>
      <c r="B337" s="259" t="s">
        <v>121</v>
      </c>
      <c r="C337" s="46"/>
      <c r="D337" s="99" t="s">
        <v>403</v>
      </c>
      <c r="E337" s="25"/>
      <c r="K337" s="21">
        <f>VLOOKUP($D337,'REG FL  EPIS - 2 System Per Boo'!$A:$AN,MATCH($D$12,'REG FL  EPIS - 2 System Per Boo'!$2:$2,0),FALSE)/1000</f>
        <v>4232.1260499999999</v>
      </c>
      <c r="L337" s="40"/>
      <c r="M337" s="21">
        <f>VLOOKUP($D337,'REG FL  EPIS - 9 Retail Per Boo'!$A:$AN,MATCH($D$12,'REG FL  EPIS - 9 Retail Per Boo'!$2:$2,0),FALSE)/1000</f>
        <v>4232.1175857478902</v>
      </c>
      <c r="N337" s="96"/>
      <c r="O337" s="279">
        <f t="shared" si="27"/>
        <v>0.99999799999999772</v>
      </c>
      <c r="P337" s="23"/>
      <c r="Q337" s="23"/>
      <c r="R337" s="23"/>
      <c r="S337" s="23"/>
      <c r="V337" s="25"/>
    </row>
    <row r="338" spans="1:28" s="5" customFormat="1" x14ac:dyDescent="0.3">
      <c r="A338" s="87">
        <f t="shared" si="25"/>
        <v>29</v>
      </c>
      <c r="B338" s="259" t="s">
        <v>133</v>
      </c>
      <c r="C338" s="46"/>
      <c r="D338" s="99" t="s">
        <v>404</v>
      </c>
      <c r="E338" s="25"/>
      <c r="K338" s="21">
        <f>VLOOKUP($D338,'REG FL  EPIS - 2 System Per Boo'!$A:$AN,MATCH($D$12,'REG FL  EPIS - 2 System Per Boo'!$2:$2,0),FALSE)/1000</f>
        <v>1174.8666899999998</v>
      </c>
      <c r="L338" s="40"/>
      <c r="M338" s="21">
        <f>VLOOKUP($D338,'REG FL  EPIS - 9 Retail Per Boo'!$A:$AN,MATCH($D$12,'REG FL  EPIS - 9 Retail Per Boo'!$2:$2,0),FALSE)/1000</f>
        <v>1147.1997543171901</v>
      </c>
      <c r="N338" s="96"/>
      <c r="O338" s="279">
        <f t="shared" si="27"/>
        <v>0.97645100000000029</v>
      </c>
      <c r="P338" s="23"/>
      <c r="Q338" s="23"/>
      <c r="R338" s="23"/>
      <c r="S338" s="23"/>
      <c r="V338" s="25"/>
    </row>
    <row r="339" spans="1:28" x14ac:dyDescent="0.3">
      <c r="A339" s="87">
        <f t="shared" si="25"/>
        <v>30</v>
      </c>
      <c r="B339" s="259" t="s">
        <v>405</v>
      </c>
      <c r="C339" s="46"/>
      <c r="D339" s="99" t="s">
        <v>406</v>
      </c>
      <c r="F339" s="5"/>
      <c r="G339" s="5"/>
      <c r="H339" s="5"/>
      <c r="I339" s="5"/>
      <c r="J339" s="5"/>
      <c r="K339" s="21">
        <f>VLOOKUP($D339,'REG FL  EPIS - 2 System Per Boo'!$A:$AN,MATCH($D$12,'REG FL  EPIS - 2 System Per Boo'!$2:$2,0),FALSE)/1000</f>
        <v>3462.3241699999999</v>
      </c>
      <c r="L339" s="40"/>
      <c r="M339" s="21">
        <f>VLOOKUP($D339,'REG FL  EPIS - 9 Retail Per Boo'!$A:$AN,MATCH($D$12,'REG FL  EPIS - 9 Retail Per Boo'!$2:$2,0),FALSE)/1000</f>
        <v>3370.2748196163698</v>
      </c>
      <c r="N339" s="96"/>
      <c r="O339" s="279">
        <f t="shared" si="27"/>
        <v>0.97341399999999711</v>
      </c>
      <c r="P339" s="148"/>
      <c r="Q339" s="148"/>
      <c r="R339" s="148"/>
      <c r="S339" s="148"/>
      <c r="T339" s="25"/>
      <c r="U339" s="25"/>
    </row>
    <row r="340" spans="1:28" x14ac:dyDescent="0.3">
      <c r="A340" s="87">
        <f t="shared" si="25"/>
        <v>31</v>
      </c>
      <c r="B340" s="260" t="s">
        <v>65</v>
      </c>
      <c r="C340" s="47"/>
      <c r="D340" s="19" t="s">
        <v>66</v>
      </c>
      <c r="F340" s="5"/>
      <c r="G340" s="5"/>
      <c r="H340" s="5"/>
      <c r="I340" s="5"/>
      <c r="J340" s="5"/>
      <c r="K340" s="149">
        <f>SUM(K333:K339)</f>
        <v>129702.8768</v>
      </c>
      <c r="L340" s="150"/>
      <c r="M340" s="149">
        <f>SUM(M333:M339)</f>
        <v>122482.09155304395</v>
      </c>
      <c r="N340" s="151"/>
      <c r="O340" s="288">
        <f t="shared" si="27"/>
        <v>0.94432825681969723</v>
      </c>
      <c r="P340" s="148"/>
      <c r="Q340" s="148"/>
      <c r="R340" s="148"/>
      <c r="S340" s="148"/>
      <c r="T340" s="21"/>
      <c r="U340" s="41"/>
      <c r="V340" s="21"/>
      <c r="W340" s="22"/>
    </row>
    <row r="341" spans="1:28" x14ac:dyDescent="0.3">
      <c r="A341" s="87">
        <f t="shared" si="25"/>
        <v>32</v>
      </c>
      <c r="B341" s="26"/>
      <c r="C341" s="47"/>
      <c r="D341" s="19"/>
      <c r="F341" s="90"/>
      <c r="G341" s="90"/>
      <c r="H341" s="90"/>
      <c r="I341" s="90"/>
      <c r="J341" s="90"/>
      <c r="K341" s="114"/>
      <c r="L341" s="47"/>
      <c r="M341" s="114"/>
      <c r="N341" s="148"/>
      <c r="O341" s="279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</row>
    <row r="342" spans="1:28" x14ac:dyDescent="0.3">
      <c r="A342" s="87">
        <f t="shared" si="25"/>
        <v>33</v>
      </c>
      <c r="C342" s="47"/>
      <c r="D342" s="19"/>
      <c r="F342" s="90"/>
      <c r="G342" s="90"/>
      <c r="H342" s="90"/>
      <c r="I342" s="90"/>
      <c r="J342" s="90"/>
      <c r="K342" s="114"/>
      <c r="L342" s="47"/>
      <c r="M342" s="114"/>
      <c r="N342" s="148"/>
      <c r="O342" s="279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</row>
    <row r="343" spans="1:28" x14ac:dyDescent="0.3">
      <c r="A343" s="87">
        <f t="shared" si="25"/>
        <v>34</v>
      </c>
      <c r="C343" s="47"/>
      <c r="D343" s="19"/>
      <c r="F343" s="90"/>
      <c r="G343" s="90"/>
      <c r="H343" s="90"/>
      <c r="I343" s="90"/>
      <c r="J343" s="90"/>
      <c r="K343" s="114"/>
      <c r="L343" s="47"/>
      <c r="M343" s="114"/>
      <c r="N343" s="148"/>
      <c r="O343" s="237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</row>
    <row r="344" spans="1:28" s="56" customFormat="1" x14ac:dyDescent="0.3">
      <c r="A344" s="272"/>
      <c r="B344" s="120" t="s">
        <v>175</v>
      </c>
      <c r="C344" s="120"/>
      <c r="D344" s="120"/>
      <c r="E344" s="120"/>
      <c r="F344" s="153"/>
      <c r="G344" s="153"/>
      <c r="H344" s="153"/>
      <c r="I344" s="153"/>
      <c r="J344" s="153"/>
      <c r="K344" s="120"/>
      <c r="L344" s="120"/>
      <c r="M344" s="120"/>
      <c r="N344" s="120"/>
      <c r="O344" s="273"/>
      <c r="P344" s="120"/>
      <c r="Q344" s="246" t="s">
        <v>176</v>
      </c>
      <c r="R344" s="120"/>
      <c r="S344" s="25"/>
      <c r="V344" s="25"/>
      <c r="W344" s="25"/>
      <c r="X344" s="25"/>
      <c r="Y344" s="25"/>
      <c r="Z344" s="25"/>
      <c r="AA344" s="25"/>
      <c r="AB344" s="25"/>
    </row>
    <row r="345" spans="1:28" x14ac:dyDescent="0.3">
      <c r="A345" s="63" t="s">
        <v>102</v>
      </c>
      <c r="B345" s="64"/>
      <c r="C345" s="63"/>
      <c r="K345" s="418" t="s">
        <v>103</v>
      </c>
      <c r="L345" s="418"/>
      <c r="M345" s="418"/>
      <c r="N345" s="418"/>
      <c r="O345" s="228"/>
      <c r="P345" s="63"/>
      <c r="Q345" s="63"/>
      <c r="R345" s="65" t="str">
        <f>+'Page Numbers'!D20</f>
        <v>Page 20 of 48</v>
      </c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</row>
    <row r="346" spans="1:28" x14ac:dyDescent="0.3">
      <c r="A346" s="66"/>
      <c r="B346" s="66"/>
      <c r="C346" s="66"/>
      <c r="D346" s="14"/>
      <c r="E346" s="15"/>
      <c r="F346" s="15"/>
      <c r="G346" s="15"/>
      <c r="H346" s="15"/>
      <c r="I346" s="15"/>
      <c r="J346" s="15"/>
      <c r="K346" s="66"/>
      <c r="L346" s="67"/>
      <c r="M346" s="67"/>
      <c r="N346" s="67"/>
      <c r="O346" s="229"/>
      <c r="P346" s="67"/>
      <c r="Q346" s="67"/>
      <c r="R346" s="67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</row>
    <row r="347" spans="1:28" x14ac:dyDescent="0.3">
      <c r="A347" s="25" t="s">
        <v>104</v>
      </c>
      <c r="B347" s="68"/>
      <c r="C347" s="68" t="s">
        <v>105</v>
      </c>
      <c r="K347" s="416" t="s">
        <v>106</v>
      </c>
      <c r="L347" s="416"/>
      <c r="M347" s="416"/>
      <c r="N347" s="416"/>
      <c r="O347" s="416"/>
      <c r="P347" s="63"/>
      <c r="Q347" s="69" t="s">
        <v>107</v>
      </c>
      <c r="R347" s="70"/>
    </row>
    <row r="348" spans="1:28" x14ac:dyDescent="0.3">
      <c r="B348" s="71"/>
      <c r="C348" s="46"/>
      <c r="K348" s="417"/>
      <c r="L348" s="417"/>
      <c r="M348" s="417"/>
      <c r="N348" s="417"/>
      <c r="O348" s="417"/>
      <c r="P348" s="72" t="str">
        <f t="shared" ref="P348:R352" si="28">+P53</f>
        <v>_</v>
      </c>
      <c r="Q348" s="69" t="str">
        <f t="shared" si="28"/>
        <v>Projected Test Year 3 Ended</v>
      </c>
      <c r="R348" s="73">
        <f t="shared" si="28"/>
        <v>46752</v>
      </c>
    </row>
    <row r="349" spans="1:28" x14ac:dyDescent="0.3">
      <c r="A349" s="25" t="s">
        <v>109</v>
      </c>
      <c r="B349" s="71"/>
      <c r="C349" s="46"/>
      <c r="K349" s="70"/>
      <c r="L349" s="70"/>
      <c r="M349" s="70"/>
      <c r="N349" s="70"/>
      <c r="O349" s="230"/>
      <c r="P349" s="72" t="str">
        <f t="shared" si="28"/>
        <v>X</v>
      </c>
      <c r="Q349" s="69" t="str">
        <f t="shared" si="28"/>
        <v>Projected Test Year 2 Ended</v>
      </c>
      <c r="R349" s="73">
        <f t="shared" si="28"/>
        <v>46387</v>
      </c>
    </row>
    <row r="350" spans="1:28" x14ac:dyDescent="0.3">
      <c r="B350" s="74"/>
      <c r="C350" s="46"/>
      <c r="K350" s="70"/>
      <c r="L350" s="70"/>
      <c r="M350" s="70"/>
      <c r="N350" s="70"/>
      <c r="O350" s="230"/>
      <c r="P350" s="72" t="str">
        <f t="shared" si="28"/>
        <v>_</v>
      </c>
      <c r="Q350" s="69" t="str">
        <f t="shared" si="28"/>
        <v>Projected Test Year 1 Ended</v>
      </c>
      <c r="R350" s="73">
        <f t="shared" si="28"/>
        <v>46022</v>
      </c>
    </row>
    <row r="351" spans="1:28" x14ac:dyDescent="0.3">
      <c r="A351" s="75" t="str">
        <f>+A7</f>
        <v>DOCKET NO.: 20240025-EI</v>
      </c>
      <c r="C351" s="46"/>
      <c r="K351" s="46"/>
      <c r="L351" s="46"/>
      <c r="M351" s="46"/>
      <c r="N351" s="46"/>
      <c r="O351" s="231"/>
      <c r="P351" s="72" t="str">
        <f t="shared" si="28"/>
        <v>_</v>
      </c>
      <c r="Q351" s="69" t="str">
        <f t="shared" si="28"/>
        <v>Prior Year Ended</v>
      </c>
      <c r="R351" s="73">
        <f t="shared" si="28"/>
        <v>45657</v>
      </c>
    </row>
    <row r="352" spans="1:28" x14ac:dyDescent="0.3">
      <c r="A352" s="75"/>
      <c r="C352" s="46"/>
      <c r="K352" s="46"/>
      <c r="L352" s="46"/>
      <c r="M352" s="46"/>
      <c r="N352" s="46"/>
      <c r="O352" s="231"/>
      <c r="P352" s="72" t="str">
        <f t="shared" si="28"/>
        <v>_</v>
      </c>
      <c r="Q352" s="69" t="str">
        <f t="shared" si="28"/>
        <v>Historical Year Ended</v>
      </c>
      <c r="R352" s="73">
        <f t="shared" si="28"/>
        <v>45291</v>
      </c>
    </row>
    <row r="353" spans="1:20" x14ac:dyDescent="0.3">
      <c r="K353" s="46"/>
      <c r="L353" s="46"/>
      <c r="M353" s="46"/>
      <c r="N353" s="46"/>
      <c r="O353" s="231"/>
      <c r="P353" s="231"/>
      <c r="Q353" s="231"/>
      <c r="R353" s="231"/>
      <c r="S353" s="231"/>
      <c r="T353" s="231"/>
    </row>
    <row r="354" spans="1:20" x14ac:dyDescent="0.3">
      <c r="K354" s="76"/>
      <c r="L354" s="77"/>
      <c r="M354" s="76" t="s">
        <v>111</v>
      </c>
      <c r="N354" s="77"/>
      <c r="O354" s="232"/>
      <c r="P354" s="63"/>
      <c r="Q354" s="63"/>
      <c r="R354" s="63"/>
    </row>
    <row r="355" spans="1:20" x14ac:dyDescent="0.3">
      <c r="A355" s="78"/>
      <c r="B355" s="78"/>
      <c r="C355" s="78"/>
      <c r="D355" s="14"/>
      <c r="E355" s="15"/>
      <c r="F355" s="15"/>
      <c r="G355" s="15"/>
      <c r="H355" s="15"/>
      <c r="I355" s="15"/>
      <c r="J355" s="15"/>
      <c r="K355" s="79"/>
      <c r="L355" s="79"/>
      <c r="M355" s="79"/>
      <c r="N355" s="79"/>
      <c r="O355" s="233"/>
      <c r="P355" s="80"/>
      <c r="Q355" s="81" t="str">
        <f>+Q60</f>
        <v>Witness:  Olivier</v>
      </c>
      <c r="R355" s="80"/>
    </row>
    <row r="356" spans="1:20" x14ac:dyDescent="0.3">
      <c r="A356" s="1"/>
      <c r="B356" s="82">
        <v>-1</v>
      </c>
      <c r="C356" s="82"/>
      <c r="D356" s="82"/>
      <c r="E356" s="82"/>
      <c r="F356" s="82"/>
      <c r="G356" s="82"/>
      <c r="H356" s="82"/>
      <c r="I356" s="82"/>
      <c r="J356" s="82"/>
      <c r="K356" s="82">
        <f>+B356-1</f>
        <v>-2</v>
      </c>
      <c r="L356" s="82"/>
      <c r="M356" s="82">
        <f>+K356-1</f>
        <v>-3</v>
      </c>
      <c r="N356" s="82"/>
      <c r="O356" s="82">
        <f>+M356-1</f>
        <v>-4</v>
      </c>
      <c r="P356" s="85"/>
      <c r="Q356" s="85"/>
      <c r="R356" s="85"/>
    </row>
    <row r="357" spans="1:20" x14ac:dyDescent="0.3">
      <c r="A357" s="1" t="s">
        <v>112</v>
      </c>
      <c r="B357" s="83"/>
      <c r="C357" s="1"/>
      <c r="D357" s="5"/>
      <c r="E357" s="5"/>
      <c r="F357" s="5"/>
      <c r="G357" s="5"/>
      <c r="H357" s="5"/>
      <c r="I357" s="5"/>
      <c r="J357" s="5"/>
      <c r="K357" s="1" t="s">
        <v>113</v>
      </c>
      <c r="L357" s="1"/>
      <c r="M357" s="1" t="s">
        <v>113</v>
      </c>
      <c r="N357" s="1"/>
      <c r="O357" s="234" t="s">
        <v>114</v>
      </c>
      <c r="P357" s="1"/>
      <c r="Q357" s="1"/>
      <c r="R357" s="1"/>
    </row>
    <row r="358" spans="1:20" x14ac:dyDescent="0.3">
      <c r="A358" s="86" t="s">
        <v>115</v>
      </c>
      <c r="B358" s="17" t="s">
        <v>116</v>
      </c>
      <c r="C358" s="17"/>
      <c r="D358" s="14"/>
      <c r="E358" s="15"/>
      <c r="F358" s="15"/>
      <c r="G358" s="15"/>
      <c r="H358" s="15"/>
      <c r="I358" s="15"/>
      <c r="J358" s="15"/>
      <c r="K358" s="17" t="s">
        <v>117</v>
      </c>
      <c r="L358" s="17"/>
      <c r="M358" s="17" t="s">
        <v>114</v>
      </c>
      <c r="N358" s="17"/>
      <c r="O358" s="235" t="s">
        <v>118</v>
      </c>
      <c r="P358" s="17"/>
      <c r="Q358" s="17"/>
      <c r="R358" s="17"/>
    </row>
    <row r="359" spans="1:20" x14ac:dyDescent="0.3">
      <c r="A359" s="87">
        <v>1</v>
      </c>
      <c r="B359" s="42" t="s">
        <v>407</v>
      </c>
      <c r="C359" s="138"/>
      <c r="D359" s="19"/>
      <c r="F359" s="5"/>
      <c r="G359" s="5"/>
      <c r="H359" s="5"/>
      <c r="I359" s="5"/>
      <c r="J359" s="5"/>
      <c r="K359" s="139"/>
      <c r="L359" s="140"/>
      <c r="M359" s="139"/>
      <c r="N359" s="140"/>
      <c r="O359" s="237"/>
      <c r="P359" s="135"/>
      <c r="Q359" s="136"/>
      <c r="R359" s="137"/>
    </row>
    <row r="360" spans="1:20" x14ac:dyDescent="0.3">
      <c r="A360" s="87">
        <f t="shared" ref="A360:A391" si="29">A359+1</f>
        <v>2</v>
      </c>
      <c r="B360" s="49" t="s">
        <v>408</v>
      </c>
      <c r="C360" s="40"/>
      <c r="D360" s="154" t="s">
        <v>409</v>
      </c>
      <c r="F360" s="5"/>
      <c r="G360" s="5"/>
      <c r="H360" s="5"/>
      <c r="I360" s="5"/>
      <c r="J360" s="5"/>
      <c r="K360" s="21">
        <f>VLOOKUP($D360,'REG FL  Working Capital - 2 Sys'!$A:$AN,MATCH($D$12,'REG FL  Working Capital - 2 Sys'!$2:$2,0),FALSE)/1000</f>
        <v>6553.1172900000802</v>
      </c>
      <c r="L360" s="40"/>
      <c r="M360" s="21">
        <f>VLOOKUP($D360,'REG FL  Working Capital - 9 Ret'!$A:$AN,MATCH($D$12,'REG FL  Working Capital - 9 Ret'!$2:$2,0),FALSE)/1000</f>
        <v>6553.1172900000802</v>
      </c>
      <c r="N360" s="96"/>
      <c r="O360" s="279">
        <f t="shared" ref="O360:O363" si="30">IF(M360=0,0,M360/K360)</f>
        <v>1</v>
      </c>
      <c r="P360" s="140"/>
      <c r="Q360" s="136"/>
      <c r="R360" s="137"/>
    </row>
    <row r="361" spans="1:20" x14ac:dyDescent="0.3">
      <c r="A361" s="87">
        <f t="shared" si="29"/>
        <v>3</v>
      </c>
      <c r="B361" s="49" t="s">
        <v>410</v>
      </c>
      <c r="C361" s="40"/>
      <c r="D361" s="154" t="s">
        <v>411</v>
      </c>
      <c r="F361" s="5"/>
      <c r="G361" s="5"/>
      <c r="H361" s="5"/>
      <c r="I361" s="5"/>
      <c r="J361" s="5"/>
      <c r="K361" s="21">
        <f>VLOOKUP($D361,'REG FL  Working Capital - 2 Sys'!$A:$AN,MATCH($D$12,'REG FL  Working Capital - 2 Sys'!$2:$2,0),FALSE)/1000</f>
        <v>1362.87204</v>
      </c>
      <c r="L361" s="40"/>
      <c r="M361" s="21">
        <f>VLOOKUP($D361,'REG FL  Working Capital - 9 Ret'!$A:$AN,MATCH($D$12,'REG FL  Working Capital - 9 Ret'!$2:$2,0),FALSE)/1000</f>
        <v>1362.87204</v>
      </c>
      <c r="N361" s="96"/>
      <c r="O361" s="279">
        <f t="shared" si="30"/>
        <v>1</v>
      </c>
      <c r="P361" s="70"/>
      <c r="Q361" s="136"/>
      <c r="R361" s="142"/>
    </row>
    <row r="362" spans="1:20" x14ac:dyDescent="0.3">
      <c r="A362" s="87">
        <f t="shared" si="29"/>
        <v>4</v>
      </c>
      <c r="B362" s="49" t="s">
        <v>412</v>
      </c>
      <c r="C362" s="40"/>
      <c r="D362" s="154" t="s">
        <v>413</v>
      </c>
      <c r="F362" s="5"/>
      <c r="G362" s="5"/>
      <c r="H362" s="5"/>
      <c r="I362" s="5"/>
      <c r="J362" s="5"/>
      <c r="K362" s="21">
        <f>VLOOKUP($D362,'REG FL  Working Capital - 2 Sys'!$A:$AN,MATCH($D$12,'REG FL  Working Capital - 2 Sys'!$2:$2,0),FALSE)/1000</f>
        <v>466916.45543999999</v>
      </c>
      <c r="L362" s="40"/>
      <c r="M362" s="21">
        <f>VLOOKUP($D362,'REG FL  Working Capital - 9 Ret'!$A:$AN,MATCH($D$12,'REG FL  Working Capital - 9 Ret'!$2:$2,0),FALSE)/1000</f>
        <v>466916.45543999999</v>
      </c>
      <c r="N362" s="96"/>
      <c r="O362" s="279">
        <f t="shared" si="30"/>
        <v>1</v>
      </c>
      <c r="P362" s="70"/>
      <c r="Q362" s="136"/>
      <c r="R362" s="143"/>
    </row>
    <row r="363" spans="1:20" x14ac:dyDescent="0.3">
      <c r="A363" s="87">
        <f t="shared" si="29"/>
        <v>5</v>
      </c>
      <c r="B363" s="261" t="s">
        <v>67</v>
      </c>
      <c r="C363" s="40"/>
      <c r="D363" s="30" t="s">
        <v>68</v>
      </c>
      <c r="F363" s="5"/>
      <c r="G363" s="5"/>
      <c r="H363" s="5"/>
      <c r="I363" s="5"/>
      <c r="J363" s="5"/>
      <c r="K363" s="156">
        <f>SUM(K360:K362)</f>
        <v>474832.44477000006</v>
      </c>
      <c r="L363" s="105"/>
      <c r="M363" s="156">
        <f>SUM(M360:M362)</f>
        <v>474832.44477000006</v>
      </c>
      <c r="N363" s="115"/>
      <c r="O363" s="287">
        <f t="shared" si="30"/>
        <v>1</v>
      </c>
      <c r="P363" s="70"/>
      <c r="Q363" s="144"/>
      <c r="R363" s="142"/>
    </row>
    <row r="364" spans="1:20" x14ac:dyDescent="0.3">
      <c r="A364" s="87">
        <f>A363+1</f>
        <v>6</v>
      </c>
      <c r="B364" s="49"/>
      <c r="C364" s="40"/>
      <c r="D364" s="154"/>
      <c r="F364" s="5"/>
      <c r="G364" s="5"/>
      <c r="H364" s="5"/>
      <c r="I364" s="5"/>
      <c r="J364" s="5"/>
      <c r="K364" s="21"/>
      <c r="L364" s="40"/>
      <c r="M364" s="21"/>
      <c r="N364" s="96"/>
      <c r="O364" s="279"/>
      <c r="P364" s="70"/>
      <c r="Q364" s="144"/>
      <c r="R364" s="142"/>
    </row>
    <row r="365" spans="1:20" x14ac:dyDescent="0.3">
      <c r="A365" s="87">
        <f t="shared" si="29"/>
        <v>7</v>
      </c>
      <c r="B365" s="262" t="s">
        <v>414</v>
      </c>
      <c r="C365" s="57"/>
      <c r="D365" s="154" t="s">
        <v>415</v>
      </c>
      <c r="E365" s="89"/>
      <c r="F365" s="89"/>
      <c r="G365" s="89"/>
      <c r="H365" s="89"/>
      <c r="I365" s="89"/>
      <c r="J365" s="89"/>
      <c r="K365" s="21">
        <f>VLOOKUP($D365,'REG FL  Working Capital - 2 Sys'!$A:$AN,MATCH($D$12,'REG FL  Working Capital - 2 Sys'!$2:$2,0),FALSE)/1000</f>
        <v>32262.341025563899</v>
      </c>
      <c r="L365" s="40"/>
      <c r="M365" s="21">
        <f>VLOOKUP($D365,'REG FL  Working Capital - 9 Ret'!$A:$AN,MATCH($D$12,'REG FL  Working Capital - 9 Ret'!$2:$2,0),FALSE)/1000</f>
        <v>31385.157599548002</v>
      </c>
      <c r="N365" s="96"/>
      <c r="O365" s="279">
        <f t="shared" ref="O365:O391" si="31">IF(M365=0,0,M365/K365)</f>
        <v>0.97281091829880417</v>
      </c>
      <c r="P365" s="70"/>
      <c r="Q365" s="144"/>
      <c r="R365" s="142"/>
    </row>
    <row r="366" spans="1:20" x14ac:dyDescent="0.3">
      <c r="A366" s="87">
        <f t="shared" si="29"/>
        <v>8</v>
      </c>
      <c r="B366" s="263" t="s">
        <v>416</v>
      </c>
      <c r="C366" s="57"/>
      <c r="D366" s="154" t="s">
        <v>417</v>
      </c>
      <c r="E366" s="49"/>
      <c r="F366" s="49"/>
      <c r="G366" s="49"/>
      <c r="H366" s="49"/>
      <c r="I366" s="49"/>
      <c r="J366" s="49"/>
      <c r="K366" s="21">
        <f>VLOOKUP($D366,'REG FL  Working Capital - 2 Sys'!$A:$AN,MATCH($D$12,'REG FL  Working Capital - 2 Sys'!$2:$2,0),FALSE)/1000</f>
        <v>0</v>
      </c>
      <c r="L366" s="40"/>
      <c r="M366" s="21">
        <f>VLOOKUP($D366,'REG FL  Working Capital - 9 Ret'!$A:$AN,MATCH($D$12,'REG FL  Working Capital - 9 Ret'!$2:$2,0),FALSE)/1000</f>
        <v>0</v>
      </c>
      <c r="N366" s="96"/>
      <c r="O366" s="279">
        <f t="shared" si="31"/>
        <v>0</v>
      </c>
      <c r="P366" s="70"/>
      <c r="Q366" s="136"/>
      <c r="R366" s="142"/>
    </row>
    <row r="367" spans="1:20" x14ac:dyDescent="0.3">
      <c r="A367" s="87">
        <f t="shared" si="29"/>
        <v>9</v>
      </c>
      <c r="B367" s="263" t="s">
        <v>418</v>
      </c>
      <c r="C367" s="40"/>
      <c r="D367" s="154" t="s">
        <v>419</v>
      </c>
      <c r="E367" s="49"/>
      <c r="F367" s="49"/>
      <c r="G367" s="49"/>
      <c r="H367" s="49"/>
      <c r="I367" s="49"/>
      <c r="J367" s="49"/>
      <c r="K367" s="21">
        <f>VLOOKUP($D367,'REG FL  Working Capital - 2 Sys'!$A:$AN,MATCH($D$12,'REG FL  Working Capital - 2 Sys'!$2:$2,0),FALSE)/1000</f>
        <v>0</v>
      </c>
      <c r="L367" s="40"/>
      <c r="M367" s="21">
        <f>VLOOKUP($D367,'REG FL  Working Capital - 9 Ret'!$A:$AN,MATCH($D$12,'REG FL  Working Capital - 9 Ret'!$2:$2,0),FALSE)/1000</f>
        <v>0</v>
      </c>
      <c r="N367" s="96"/>
      <c r="O367" s="279">
        <f t="shared" si="31"/>
        <v>0</v>
      </c>
      <c r="P367" s="70"/>
      <c r="Q367" s="136"/>
      <c r="R367" s="142"/>
    </row>
    <row r="368" spans="1:20" x14ac:dyDescent="0.3">
      <c r="A368" s="87">
        <f t="shared" si="29"/>
        <v>10</v>
      </c>
      <c r="B368" s="263" t="s">
        <v>420</v>
      </c>
      <c r="C368" s="5"/>
      <c r="D368" s="154" t="s">
        <v>421</v>
      </c>
      <c r="E368" s="49"/>
      <c r="F368" s="49"/>
      <c r="G368" s="49"/>
      <c r="H368" s="49"/>
      <c r="I368" s="49"/>
      <c r="J368" s="49"/>
      <c r="K368" s="21">
        <f>VLOOKUP($D368,'REG FL  Working Capital - 2 Sys'!$A:$AN,MATCH($D$12,'REG FL  Working Capital - 2 Sys'!$2:$2,0),FALSE)/1000</f>
        <v>0</v>
      </c>
      <c r="L368" s="40"/>
      <c r="M368" s="21">
        <f>VLOOKUP($D368,'REG FL  Working Capital - 9 Ret'!$A:$AN,MATCH($D$12,'REG FL  Working Capital - 9 Ret'!$2:$2,0),FALSE)/1000</f>
        <v>0</v>
      </c>
      <c r="N368" s="96"/>
      <c r="O368" s="279">
        <f t="shared" si="31"/>
        <v>0</v>
      </c>
      <c r="P368" s="70"/>
      <c r="Q368" s="144"/>
      <c r="R368" s="142"/>
    </row>
    <row r="369" spans="1:18" x14ac:dyDescent="0.3">
      <c r="A369" s="87">
        <f t="shared" si="29"/>
        <v>11</v>
      </c>
      <c r="B369" s="264" t="s">
        <v>422</v>
      </c>
      <c r="C369" s="57"/>
      <c r="D369" s="154" t="s">
        <v>423</v>
      </c>
      <c r="E369" s="52"/>
      <c r="F369" s="52"/>
      <c r="G369" s="52"/>
      <c r="H369" s="52"/>
      <c r="I369" s="52"/>
      <c r="J369" s="52"/>
      <c r="K369" s="21">
        <f>VLOOKUP($D369,'REG FL  Working Capital - 2 Sys'!$A:$AN,MATCH($D$12,'REG FL  Working Capital - 2 Sys'!$2:$2,0),FALSE)/1000-K370-K371-K372</f>
        <v>549191.711665179</v>
      </c>
      <c r="L369" s="40"/>
      <c r="M369" s="21">
        <f>VLOOKUP($D369,'REG FL  Working Capital - 9 Ret'!$A:$AN,MATCH($D$12,'REG FL  Working Capital - 9 Ret'!$2:$2,0),FALSE)/1000-M370-M371-M372</f>
        <v>534259.69334709703</v>
      </c>
      <c r="N369" s="96"/>
      <c r="O369" s="279">
        <f t="shared" si="31"/>
        <v>0.97281091829880806</v>
      </c>
      <c r="P369" s="142"/>
      <c r="Q369" s="142"/>
      <c r="R369" s="142"/>
    </row>
    <row r="370" spans="1:18" x14ac:dyDescent="0.3">
      <c r="A370" s="87">
        <f t="shared" si="29"/>
        <v>12</v>
      </c>
      <c r="B370" s="264" t="s">
        <v>424</v>
      </c>
      <c r="C370" s="57"/>
      <c r="D370" s="154" t="s">
        <v>425</v>
      </c>
      <c r="E370" s="52"/>
      <c r="F370" s="52"/>
      <c r="G370" s="52"/>
      <c r="H370" s="52"/>
      <c r="I370" s="52"/>
      <c r="J370" s="52"/>
      <c r="K370" s="21">
        <f>VLOOKUP($D370,'REG FL  Working Capital - 2 Sys'!$A:$AN,MATCH($D$12,'REG FL  Working Capital - 2 Sys'!$2:$2,0),FALSE)/1000</f>
        <v>3452.56115</v>
      </c>
      <c r="L370" s="40"/>
      <c r="M370" s="21">
        <f>VLOOKUP($D370,'REG FL  Working Capital - 9 Ret'!$A:$AN,MATCH($D$12,'REG FL  Working Capital - 9 Ret'!$2:$2,0),FALSE)/1000</f>
        <v>3452.56115</v>
      </c>
      <c r="N370" s="96"/>
      <c r="O370" s="279">
        <f t="shared" si="31"/>
        <v>1</v>
      </c>
      <c r="P370" s="57"/>
      <c r="Q370" s="57"/>
      <c r="R370" s="57"/>
    </row>
    <row r="371" spans="1:18" x14ac:dyDescent="0.3">
      <c r="A371" s="87">
        <f t="shared" si="29"/>
        <v>13</v>
      </c>
      <c r="B371" s="264" t="s">
        <v>426</v>
      </c>
      <c r="C371" s="40"/>
      <c r="D371" s="154" t="s">
        <v>427</v>
      </c>
      <c r="E371" s="52"/>
      <c r="F371" s="52"/>
      <c r="G371" s="52"/>
      <c r="H371" s="52"/>
      <c r="I371" s="52"/>
      <c r="J371" s="52"/>
      <c r="K371" s="21">
        <f>VLOOKUP($D371,'REG FL  Working Capital - 2 Sys'!$A:$AN,MATCH($D$12,'REG FL  Working Capital - 2 Sys'!$2:$2,0),FALSE)/1000</f>
        <v>277.68004999999999</v>
      </c>
      <c r="L371" s="40"/>
      <c r="M371" s="21">
        <f>VLOOKUP($D371,'REG FL  Working Capital - 9 Ret'!$A:$AN,MATCH($D$12,'REG FL  Working Capital - 9 Ret'!$2:$2,0),FALSE)/1000</f>
        <v>277.68004999999999</v>
      </c>
      <c r="N371" s="96"/>
      <c r="O371" s="279">
        <f t="shared" si="31"/>
        <v>1</v>
      </c>
      <c r="P371" s="57"/>
      <c r="Q371" s="57"/>
      <c r="R371" s="57"/>
    </row>
    <row r="372" spans="1:18" x14ac:dyDescent="0.3">
      <c r="A372" s="87">
        <f t="shared" si="29"/>
        <v>14</v>
      </c>
      <c r="B372" s="264" t="s">
        <v>428</v>
      </c>
      <c r="C372" s="46"/>
      <c r="D372" s="27" t="s">
        <v>429</v>
      </c>
      <c r="E372" s="154" t="s">
        <v>430</v>
      </c>
      <c r="F372" s="154"/>
      <c r="G372" s="52"/>
      <c r="H372" s="52"/>
      <c r="I372" s="52"/>
      <c r="J372" s="52"/>
      <c r="K372" s="21">
        <f>VLOOKUP($D372,'REG FL  Working Capital - 2 Sys'!$A:$AN,MATCH($D$12,'REG FL  Working Capital - 2 Sys'!$2:$2,0),FALSE)/1000+VLOOKUP($E372,'REG FL  Working Capital - 2 Sys'!$A:$AN,MATCH($D$12,'REG FL  Working Capital - 2 Sys'!$2:$2,0),FALSE)/1000</f>
        <v>41043.202999999994</v>
      </c>
      <c r="L372" s="40"/>
      <c r="M372" s="21">
        <f>VLOOKUP($D372,'REG FL  Working Capital - 9 Ret'!$A:$AN,MATCH($D$12,'REG FL  Working Capital - 9 Ret'!$2:$2,0),FALSE)/1000+VLOOKUP($E372,'REG FL  Working Capital - 9 Ret'!$A:$AN,MATCH($D$12,'REG FL  Working Capital - 9 Ret'!$2:$2,0),FALSE)/1000</f>
        <v>0</v>
      </c>
      <c r="N372" s="96"/>
      <c r="O372" s="279">
        <f t="shared" si="31"/>
        <v>0</v>
      </c>
      <c r="P372" s="40"/>
      <c r="Q372" s="40"/>
      <c r="R372" s="40"/>
    </row>
    <row r="373" spans="1:18" x14ac:dyDescent="0.3">
      <c r="A373" s="87">
        <f t="shared" si="29"/>
        <v>15</v>
      </c>
      <c r="B373" s="265" t="s">
        <v>431</v>
      </c>
      <c r="C373" s="46"/>
      <c r="D373" s="154" t="s">
        <v>432</v>
      </c>
      <c r="E373" s="54"/>
      <c r="F373" s="54"/>
      <c r="G373" s="54"/>
      <c r="H373" s="54"/>
      <c r="I373" s="54"/>
      <c r="J373" s="54"/>
      <c r="K373" s="21">
        <f>VLOOKUP($D373,'REG FL  Working Capital - 2 Sys'!$A:$AN,MATCH($D$12,'REG FL  Working Capital - 2 Sys'!$2:$2,0),FALSE)/1000-K374</f>
        <v>49668.307489999897</v>
      </c>
      <c r="L373" s="40"/>
      <c r="M373" s="21">
        <f>VLOOKUP($D373,'REG FL  Working Capital - 9 Ret'!$A:$AN,MATCH($D$12,'REG FL  Working Capital - 9 Ret'!$2:$2,0),FALSE)/1000-M374</f>
        <v>48317.871819694403</v>
      </c>
      <c r="N373" s="96"/>
      <c r="O373" s="279">
        <f t="shared" si="31"/>
        <v>0.97281091829880884</v>
      </c>
      <c r="P373" s="23"/>
      <c r="Q373" s="23"/>
      <c r="R373" s="23"/>
    </row>
    <row r="374" spans="1:18" x14ac:dyDescent="0.3">
      <c r="A374" s="87">
        <f t="shared" si="29"/>
        <v>16</v>
      </c>
      <c r="B374" s="265" t="s">
        <v>433</v>
      </c>
      <c r="C374" s="46"/>
      <c r="D374" s="157" t="s">
        <v>434</v>
      </c>
      <c r="E374" s="54"/>
      <c r="F374" s="54"/>
      <c r="G374" s="54"/>
      <c r="H374" s="54"/>
      <c r="I374" s="54"/>
      <c r="J374" s="54"/>
      <c r="K374" s="21">
        <f>VLOOKUP($D374,'REG FL  Working Capital - 2 Sys'!$A:$AN,MATCH($D$12,'REG FL  Working Capital - 2 Sys'!$2:$2,0),FALSE)/1000</f>
        <v>0</v>
      </c>
      <c r="L374" s="40"/>
      <c r="M374" s="21">
        <f>VLOOKUP($D374,'REG FL  Working Capital - 9 Ret'!$A:$AN,MATCH($D$12,'REG FL  Working Capital - 9 Ret'!$2:$2,0),FALSE)/1000</f>
        <v>0</v>
      </c>
      <c r="N374" s="96"/>
      <c r="O374" s="279">
        <f t="shared" si="31"/>
        <v>0</v>
      </c>
      <c r="P374" s="23"/>
      <c r="Q374" s="23"/>
      <c r="R374" s="23"/>
    </row>
    <row r="375" spans="1:18" x14ac:dyDescent="0.3">
      <c r="A375" s="87">
        <f t="shared" si="29"/>
        <v>17</v>
      </c>
      <c r="B375" s="265" t="s">
        <v>435</v>
      </c>
      <c r="C375" s="46"/>
      <c r="D375" s="154" t="s">
        <v>436</v>
      </c>
      <c r="E375" s="54"/>
      <c r="F375" s="54"/>
      <c r="G375" s="54"/>
      <c r="H375" s="54"/>
      <c r="I375" s="54"/>
      <c r="J375" s="54"/>
      <c r="K375" s="21">
        <f>VLOOKUP($D375,'REG FL  Working Capital - 2 Sys'!$A:$AN,MATCH($D$12,'REG FL  Working Capital - 2 Sys'!$2:$2,0),FALSE)/1000</f>
        <v>-36120.636979999901</v>
      </c>
      <c r="L375" s="40"/>
      <c r="M375" s="21">
        <f>VLOOKUP($D375,'REG FL  Working Capital - 9 Ret'!$A:$AN,MATCH($D$12,'REG FL  Working Capital - 9 Ret'!$2:$2,0),FALSE)/1000</f>
        <v>-36120.636979999901</v>
      </c>
      <c r="N375" s="96"/>
      <c r="O375" s="279">
        <f t="shared" si="31"/>
        <v>1</v>
      </c>
      <c r="P375" s="23"/>
      <c r="Q375" s="23"/>
      <c r="R375" s="23"/>
    </row>
    <row r="376" spans="1:18" x14ac:dyDescent="0.3">
      <c r="A376" s="87">
        <f t="shared" si="29"/>
        <v>18</v>
      </c>
      <c r="B376" s="262" t="s">
        <v>437</v>
      </c>
      <c r="C376" s="46"/>
      <c r="D376" s="154" t="s">
        <v>438</v>
      </c>
      <c r="E376" s="89"/>
      <c r="F376" s="89"/>
      <c r="G376" s="89"/>
      <c r="H376" s="89"/>
      <c r="I376" s="89"/>
      <c r="J376" s="89"/>
      <c r="K376" s="21">
        <f>VLOOKUP($D376,'REG FL  Working Capital - 2 Sys'!$A:$AN,MATCH($D$12,'REG FL  Working Capital - 2 Sys'!$2:$2,0),FALSE)/1000</f>
        <v>11717.148349999999</v>
      </c>
      <c r="L376" s="40"/>
      <c r="M376" s="21">
        <f>VLOOKUP($D376,'REG FL  Working Capital - 9 Ret'!$A:$AN,MATCH($D$12,'REG FL  Working Capital - 9 Ret'!$2:$2,0),FALSE)/1000</f>
        <v>11398.569846206799</v>
      </c>
      <c r="N376" s="96"/>
      <c r="O376" s="279">
        <f t="shared" si="31"/>
        <v>0.97281091829880262</v>
      </c>
      <c r="P376" s="23"/>
      <c r="Q376" s="23"/>
      <c r="R376" s="23"/>
    </row>
    <row r="377" spans="1:18" x14ac:dyDescent="0.3">
      <c r="A377" s="87">
        <f t="shared" si="29"/>
        <v>19</v>
      </c>
      <c r="B377" s="263" t="s">
        <v>439</v>
      </c>
      <c r="C377" s="46"/>
      <c r="D377" s="154" t="s">
        <v>440</v>
      </c>
      <c r="E377" s="49"/>
      <c r="F377" s="49"/>
      <c r="G377" s="49"/>
      <c r="H377" s="49"/>
      <c r="I377" s="49"/>
      <c r="J377" s="49"/>
      <c r="K377" s="21">
        <f>VLOOKUP($D377,'REG FL  Working Capital - 2 Sys'!$A:$AN,MATCH($D$12,'REG FL  Working Capital - 2 Sys'!$2:$2,0),FALSE)/1000-K378</f>
        <v>110363.58011525268</v>
      </c>
      <c r="L377" s="40"/>
      <c r="M377" s="21">
        <f>VLOOKUP($D377,'REG FL  Working Capital - 9 Ret'!$A:$AN,MATCH($D$12,'REG FL  Working Capital - 9 Ret'!$2:$2,0),FALSE)/1000-M378</f>
        <v>110363.02829735278</v>
      </c>
      <c r="N377" s="96"/>
      <c r="O377" s="279">
        <f t="shared" si="31"/>
        <v>0.99999500000000607</v>
      </c>
      <c r="P377" s="23"/>
      <c r="Q377" s="23"/>
      <c r="R377" s="23"/>
    </row>
    <row r="378" spans="1:18" x14ac:dyDescent="0.3">
      <c r="A378" s="87">
        <f t="shared" si="29"/>
        <v>20</v>
      </c>
      <c r="B378" s="263" t="s">
        <v>441</v>
      </c>
      <c r="C378" s="46"/>
      <c r="D378" s="157" t="s">
        <v>442</v>
      </c>
      <c r="E378" s="49"/>
      <c r="F378" s="49"/>
      <c r="G378" s="49"/>
      <c r="H378" s="49"/>
      <c r="I378" s="49"/>
      <c r="J378" s="49"/>
      <c r="K378" s="21">
        <f>VLOOKUP($D378,'REG FL  Working Capital - 2 Sys'!$A:$AN,MATCH($D$12,'REG FL  Working Capital - 2 Sys'!$2:$2,0),FALSE)/1000</f>
        <v>96334.509902364298</v>
      </c>
      <c r="L378" s="40"/>
      <c r="M378" s="21">
        <f>VLOOKUP($D378,'REG FL  Working Capital - 9 Ret'!$A:$AN,MATCH($D$12,'REG FL  Working Capital - 9 Ret'!$2:$2,0),FALSE)/1000</f>
        <v>93486.091113571194</v>
      </c>
      <c r="N378" s="96"/>
      <c r="O378" s="279">
        <f t="shared" si="31"/>
        <v>0.97043200000000007</v>
      </c>
      <c r="P378" s="23"/>
      <c r="Q378" s="23"/>
      <c r="R378" s="23"/>
    </row>
    <row r="379" spans="1:18" x14ac:dyDescent="0.3">
      <c r="A379" s="87">
        <f t="shared" si="29"/>
        <v>21</v>
      </c>
      <c r="B379" s="263" t="s">
        <v>443</v>
      </c>
      <c r="C379" s="46"/>
      <c r="D379" s="154" t="s">
        <v>444</v>
      </c>
      <c r="E379" s="49"/>
      <c r="F379" s="49"/>
      <c r="G379" s="49"/>
      <c r="H379" s="49"/>
      <c r="I379" s="49"/>
      <c r="J379" s="49"/>
      <c r="K379" s="21">
        <f>VLOOKUP($D379,'REG FL  Working Capital - 2 Sys'!$A:$AN,MATCH($D$12,'REG FL  Working Capital - 2 Sys'!$2:$2,0),FALSE)/1000-K380</f>
        <v>394601.67986000003</v>
      </c>
      <c r="L379" s="40"/>
      <c r="M379" s="21">
        <f>VLOOKUP($D379,'REG FL  Working Capital - 9 Ret'!$A:$AN,MATCH($D$12,'REG FL  Working Capital - 9 Ret'!$2:$2,0),FALSE)/1000-M380</f>
        <v>367524.92412245733</v>
      </c>
      <c r="N379" s="96"/>
      <c r="O379" s="279">
        <f t="shared" si="31"/>
        <v>0.93138205659147422</v>
      </c>
      <c r="P379" s="23"/>
      <c r="Q379" s="23"/>
      <c r="R379" s="23"/>
    </row>
    <row r="380" spans="1:18" x14ac:dyDescent="0.3">
      <c r="A380" s="87">
        <f t="shared" si="29"/>
        <v>22</v>
      </c>
      <c r="B380" s="263" t="s">
        <v>445</v>
      </c>
      <c r="C380" s="46"/>
      <c r="D380" s="157" t="s">
        <v>446</v>
      </c>
      <c r="E380" s="157" t="s">
        <v>447</v>
      </c>
      <c r="F380" s="157" t="s">
        <v>448</v>
      </c>
      <c r="G380" s="157" t="s">
        <v>449</v>
      </c>
      <c r="H380" s="157" t="s">
        <v>450</v>
      </c>
      <c r="I380" s="157"/>
      <c r="J380" s="157"/>
      <c r="K380" s="21">
        <f>VLOOKUP($D380,'REG FL  Working Capital - 2 Sys'!$A:$AN,MATCH($D$12,'REG FL  Working Capital - 2 Sys'!$2:$2,0),FALSE)/1000+VLOOKUP($E380,'REG FL  Working Capital - 2 Sys'!$A:$AN,MATCH($D$12,'REG FL  Working Capital - 2 Sys'!$2:$2,0),FALSE)/1000+VLOOKUP($F380,'REG FL  Working Capital - 2 Sys'!$A:$AN,MATCH($D$12,'REG FL  Working Capital - 2 Sys'!$2:$2,0),FALSE)/1000+VLOOKUP($G380,'REG FL  Working Capital - 2 Sys'!$A:$AN,MATCH($D$12,'REG FL  Working Capital - 2 Sys'!$2:$2,0),FALSE)/1000+VLOOKUP($H380,'REG FL  Working Capital - 2 Sys'!$A:$AN,MATCH($D$12,'REG FL  Working Capital - 2 Sys'!$2:$2,0),FALSE)/1000</f>
        <v>8798.1450800000002</v>
      </c>
      <c r="L380" s="40"/>
      <c r="M380" s="21">
        <f>VLOOKUP($D380,'REG FL  Working Capital - 9 Ret'!$A:$AN,MATCH($D$12,'REG FL  Working Capital - 9 Ret'!$2:$2,0),FALSE)/1000+VLOOKUP($E380,'REG FL  Working Capital - 9 Ret'!$A:$AN,MATCH($D$12,'REG FL  Working Capital - 9 Ret'!$2:$2,0),FALSE)/1000+VLOOKUP($F380,'REG FL  Working Capital - 9 Ret'!$A:$AN,MATCH($D$12,'REG FL  Working Capital - 9 Ret'!$2:$2,0),FALSE)/1000+VLOOKUP($G380,'REG FL  Working Capital - 9 Ret'!$A:$AN,MATCH($D$12,'REG FL  Working Capital - 9 Ret'!$2:$2,0),FALSE)/1000+VLOOKUP($H380,'REG FL  Working Capital - 9 Ret'!$A:$AN,MATCH($D$12,'REG FL  Working Capital - 9 Ret'!$2:$2,0),FALSE)/1000</f>
        <v>8798.1010892745999</v>
      </c>
      <c r="N380" s="96"/>
      <c r="O380" s="279">
        <f t="shared" si="31"/>
        <v>0.99999499999999997</v>
      </c>
      <c r="P380" s="23"/>
      <c r="Q380" s="23"/>
      <c r="R380" s="23"/>
    </row>
    <row r="381" spans="1:18" x14ac:dyDescent="0.3">
      <c r="A381" s="87">
        <f t="shared" si="29"/>
        <v>23</v>
      </c>
      <c r="B381" s="263" t="s">
        <v>451</v>
      </c>
      <c r="C381" s="46"/>
      <c r="D381" s="154" t="s">
        <v>452</v>
      </c>
      <c r="E381" s="157" t="s">
        <v>453</v>
      </c>
      <c r="F381" s="157" t="s">
        <v>454</v>
      </c>
      <c r="G381" s="157" t="s">
        <v>455</v>
      </c>
      <c r="H381" s="157" t="s">
        <v>264</v>
      </c>
      <c r="I381" s="157"/>
      <c r="J381" s="157"/>
      <c r="K381" s="21">
        <f>VLOOKUP($D381,'REG FL  Working Capital - 2 Sys'!$A:$AN,MATCH($D$12,'REG FL  Working Capital - 2 Sys'!$2:$2,0),FALSE)/1000+VLOOKUP($E381,'REG FL  Working Capital - 2 Sys'!$A:$AN,MATCH($D$12,'REG FL  Working Capital - 2 Sys'!$2:$2,0),FALSE)/1000+VLOOKUP($F381,'REG FL  Working Capital - 2 Sys'!$A:$AN,MATCH($D$12,'REG FL  Working Capital - 2 Sys'!$2:$2,0),FALSE)/1000+VLOOKUP($G381,'REG FL  Working Capital - 2 Sys'!$A:$AN,MATCH($D$12,'REG FL  Working Capital - 2 Sys'!$2:$2,0),FALSE)/1000+VLOOKUP($H381,'REG FL  Working Capital - 2 Sys'!$A:$AN,MATCH($D$12,'REG FL  Working Capital - 2 Sys'!$2:$2,0),FALSE)/1000</f>
        <v>65502.209489999892</v>
      </c>
      <c r="L381" s="40"/>
      <c r="M381" s="21">
        <f>VLOOKUP($D381,'REG FL  Working Capital - 9 Ret'!$A:$AN,MATCH($D$12,'REG FL  Working Capital - 9 Ret'!$2:$2,0),FALSE)/1000+VLOOKUP($E381,'REG FL  Working Capital - 9 Ret'!$A:$AN,MATCH($D$12,'REG FL  Working Capital - 9 Ret'!$2:$2,0),FALSE)/1000+VLOOKUP($F381,'REG FL  Working Capital - 9 Ret'!$A:$AN,MATCH($D$12,'REG FL  Working Capital - 9 Ret'!$2:$2,0),FALSE)/1000+VLOOKUP($G381,'REG FL  Working Capital - 9 Ret'!$A:$AN,MATCH($D$12,'REG FL  Working Capital - 9 Ret'!$2:$2,0),FALSE)/1000+VLOOKUP($H381,'REG FL  Working Capital - 9 Ret'!$A:$AN,MATCH($D$12,'REG FL  Working Capital - 9 Ret'!$2:$2,0),FALSE)/1000</f>
        <v>65502.078485580983</v>
      </c>
      <c r="N381" s="96"/>
      <c r="O381" s="279">
        <f t="shared" si="31"/>
        <v>0.99999800000000105</v>
      </c>
      <c r="P381" s="23"/>
      <c r="Q381" s="23"/>
      <c r="R381" s="23"/>
    </row>
    <row r="382" spans="1:18" x14ac:dyDescent="0.3">
      <c r="A382" s="87">
        <f t="shared" si="29"/>
        <v>24</v>
      </c>
      <c r="B382" s="263" t="s">
        <v>456</v>
      </c>
      <c r="C382" s="46"/>
      <c r="D382" s="128" t="s">
        <v>457</v>
      </c>
      <c r="E382" s="49"/>
      <c r="F382" s="49"/>
      <c r="G382" s="49"/>
      <c r="H382" s="49"/>
      <c r="I382" s="49"/>
      <c r="J382" s="49"/>
      <c r="K382" s="21">
        <f>VLOOKUP($D382,'REG FL  Working Capital - 2 Sys'!$A:$AN,MATCH($D$12,'REG FL  Working Capital - 2 Sys'!$2:$2,0),FALSE)/1000</f>
        <v>1016.9206699999901</v>
      </c>
      <c r="L382" s="40"/>
      <c r="M382" s="21">
        <f>VLOOKUP($D382,'REG FL  Working Capital - 9 Ret'!$A:$AN,MATCH($D$12,'REG FL  Working Capital - 9 Ret'!$2:$2,0),FALSE)/1000</f>
        <v>1016.9186361586501</v>
      </c>
      <c r="N382" s="96"/>
      <c r="O382" s="279">
        <f t="shared" si="31"/>
        <v>0.99999800000000005</v>
      </c>
      <c r="P382" s="23"/>
      <c r="Q382" s="23"/>
      <c r="R382" s="23"/>
    </row>
    <row r="383" spans="1:18" x14ac:dyDescent="0.3">
      <c r="A383" s="87">
        <f>A382+1</f>
        <v>25</v>
      </c>
      <c r="B383" s="263" t="s">
        <v>458</v>
      </c>
      <c r="C383" s="46"/>
      <c r="D383" s="323" t="s">
        <v>459</v>
      </c>
      <c r="E383" s="157" t="s">
        <v>460</v>
      </c>
      <c r="F383" s="157" t="s">
        <v>461</v>
      </c>
      <c r="G383" s="157" t="s">
        <v>462</v>
      </c>
      <c r="H383" s="27" t="s">
        <v>463</v>
      </c>
      <c r="I383" s="157"/>
      <c r="J383" s="157"/>
      <c r="K383" s="21">
        <f>VLOOKUP($D383,'REG FL  Working Capital - 2 Sys'!$A:$AN,MATCH($D$12,'REG FL  Working Capital - 2 Sys'!$2:$2,0),FALSE)/1000+VLOOKUP($E383,'REG FL  Working Capital - 2 Sys'!$A:$AN,MATCH($D$12,'REG FL  Working Capital - 2 Sys'!$2:$2,0),FALSE)/1000+VLOOKUP($F383,'REG FL  Working Capital - 2 Sys'!$A:$AN,MATCH($D$12,'REG FL  Working Capital - 2 Sys'!$2:$2,0),FALSE)/1000+VLOOKUP($G383,'REG FL  Working Capital - 2 Sys'!$A:$AN,MATCH($D$12,'REG FL  Working Capital - 2 Sys'!$2:$2,0),FALSE)/1000+VLOOKUP($H383,'REG FL  Working Capital - 2 Sys'!$A:$AN,MATCH($D$12,'REG FL  Working Capital - 2 Sys'!$2:$2,0),FALSE)/1000</f>
        <v>-0.22527</v>
      </c>
      <c r="L383" s="40"/>
      <c r="M383" s="21">
        <f>VLOOKUP($D383,'REG FL  Working Capital - 9 Ret'!$A:$AN,MATCH($D$12,'REG FL  Working Capital - 9 Ret'!$2:$2,0),FALSE)/1000+VLOOKUP($E383,'REG FL  Working Capital - 9 Ret'!$A:$AN,MATCH($D$12,'REG FL  Working Capital - 9 Ret'!$2:$2,0),FALSE)/1000+VLOOKUP($F383,'REG FL  Working Capital - 9 Ret'!$A:$AN,MATCH($D$12,'REG FL  Working Capital - 9 Ret'!$2:$2,0),FALSE)/1000+VLOOKUP($G383,'REG FL  Working Capital - 9 Ret'!$A:$AN,MATCH($D$12,'REG FL  Working Capital - 9 Ret'!$2:$2,0),FALSE)/1000+VLOOKUP($H383,'REG FL  Working Capital - 9 Ret'!$A:$AN,MATCH($D$12,'REG FL  Working Capital - 9 Ret'!$2:$2,0),FALSE)/1000</f>
        <v>-0.21914511556517199</v>
      </c>
      <c r="N383" s="96"/>
      <c r="O383" s="279">
        <f t="shared" si="31"/>
        <v>0.97281091829880584</v>
      </c>
      <c r="P383" s="23"/>
      <c r="Q383" s="23"/>
      <c r="R383" s="23"/>
    </row>
    <row r="384" spans="1:18" x14ac:dyDescent="0.3">
      <c r="A384" s="87">
        <f t="shared" si="29"/>
        <v>26</v>
      </c>
      <c r="B384" s="263" t="s">
        <v>464</v>
      </c>
      <c r="C384" s="46"/>
      <c r="D384" s="157" t="s">
        <v>465</v>
      </c>
      <c r="E384" s="49"/>
      <c r="F384" s="49"/>
      <c r="G384" s="49"/>
      <c r="H384" s="49"/>
      <c r="I384" s="49"/>
      <c r="J384" s="49"/>
      <c r="K384" s="21">
        <f>VLOOKUP($D384,'REG FL  Working Capital - 2 Sys'!$A:$AN,MATCH($D$12,'REG FL  Working Capital - 2 Sys'!$2:$2,0),FALSE)/1000-K381-K382-K383</f>
        <v>11117.496857573722</v>
      </c>
      <c r="L384" s="40"/>
      <c r="M384" s="21">
        <f>VLOOKUP($D384,'REG FL  Working Capital - 9 Ret'!$A:$AN,MATCH($D$12,'REG FL  Working Capital - 9 Ret'!$2:$2,0),FALSE)/1000-M381-M382-M383</f>
        <v>10354.637087356228</v>
      </c>
      <c r="N384" s="96"/>
      <c r="O384" s="279">
        <f t="shared" si="31"/>
        <v>0.93138205659147089</v>
      </c>
      <c r="P384" s="23"/>
      <c r="Q384" s="23"/>
      <c r="R384" s="23"/>
    </row>
    <row r="385" spans="1:28" x14ac:dyDescent="0.3">
      <c r="A385" s="87">
        <f t="shared" si="29"/>
        <v>27</v>
      </c>
      <c r="B385" s="264" t="s">
        <v>466</v>
      </c>
      <c r="C385" s="46"/>
      <c r="D385" s="154" t="s">
        <v>467</v>
      </c>
      <c r="E385" s="52"/>
      <c r="F385" s="52"/>
      <c r="G385" s="52"/>
      <c r="H385" s="52"/>
      <c r="I385" s="52"/>
      <c r="J385" s="52"/>
      <c r="K385" s="21">
        <f>VLOOKUP($D385,'REG FL  Working Capital - 2 Sys'!$A:$AN,MATCH($D$12,'REG FL  Working Capital - 2 Sys'!$2:$2,0),FALSE)/1000</f>
        <v>0</v>
      </c>
      <c r="L385" s="40"/>
      <c r="M385" s="21">
        <f>VLOOKUP($D385,'REG FL  Working Capital - 9 Ret'!$A:$AN,MATCH($D$12,'REG FL  Working Capital - 9 Ret'!$2:$2,0),FALSE)/1000</f>
        <v>0</v>
      </c>
      <c r="N385" s="96"/>
      <c r="O385" s="279">
        <f t="shared" si="31"/>
        <v>0</v>
      </c>
      <c r="P385" s="23"/>
      <c r="Q385" s="23"/>
      <c r="R385" s="23"/>
    </row>
    <row r="386" spans="1:28" x14ac:dyDescent="0.3">
      <c r="A386" s="87">
        <f t="shared" si="29"/>
        <v>28</v>
      </c>
      <c r="B386" s="265" t="s">
        <v>468</v>
      </c>
      <c r="C386" s="47"/>
      <c r="D386" s="154" t="s">
        <v>469</v>
      </c>
      <c r="E386" s="54"/>
      <c r="F386" s="54"/>
      <c r="G386" s="54"/>
      <c r="H386" s="54"/>
      <c r="I386" s="54"/>
      <c r="J386" s="54"/>
      <c r="K386" s="21">
        <f>VLOOKUP($D386,'REG FL  Working Capital - 2 Sys'!$A:$AN,MATCH($D$12,'REG FL  Working Capital - 2 Sys'!$2:$2,0),FALSE)/1000</f>
        <v>73.536759999999887</v>
      </c>
      <c r="L386" s="40"/>
      <c r="M386" s="21">
        <f>VLOOKUP($D386,'REG FL  Working Capital - 9 Ret'!$A:$AN,MATCH($D$12,'REG FL  Working Capital - 9 Ret'!$2:$2,0),FALSE)/1000</f>
        <v>71.537363024318893</v>
      </c>
      <c r="N386" s="96"/>
      <c r="O386" s="279">
        <f t="shared" si="31"/>
        <v>0.97281091829880728</v>
      </c>
      <c r="P386" s="148"/>
      <c r="Q386" s="148"/>
      <c r="R386" s="148"/>
    </row>
    <row r="387" spans="1:28" x14ac:dyDescent="0.3">
      <c r="A387" s="87">
        <f t="shared" si="29"/>
        <v>29</v>
      </c>
      <c r="B387" s="264" t="s">
        <v>470</v>
      </c>
      <c r="C387" s="47"/>
      <c r="D387" s="154" t="s">
        <v>471</v>
      </c>
      <c r="E387" s="52"/>
      <c r="F387" s="52"/>
      <c r="G387" s="52"/>
      <c r="H387" s="52"/>
      <c r="I387" s="52"/>
      <c r="J387" s="52"/>
      <c r="K387" s="21">
        <f>VLOOKUP($D387,'REG FL  Working Capital - 2 Sys'!$A:$AN,MATCH($D$12,'REG FL  Working Capital - 2 Sys'!$2:$2,0),FALSE)/1000</f>
        <v>122821.33926000001</v>
      </c>
      <c r="L387" s="40"/>
      <c r="M387" s="21">
        <f>VLOOKUP($D387,'REG FL  Working Capital - 9 Ret'!$A:$AN,MATCH($D$12,'REG FL  Working Capital - 9 Ret'!$2:$2,0),FALSE)/1000</f>
        <v>122821.33926000001</v>
      </c>
      <c r="N387" s="96"/>
      <c r="O387" s="279">
        <f t="shared" si="31"/>
        <v>1</v>
      </c>
      <c r="P387" s="148"/>
      <c r="Q387" s="148"/>
      <c r="R387" s="148"/>
    </row>
    <row r="388" spans="1:28" x14ac:dyDescent="0.3">
      <c r="A388" s="87">
        <f t="shared" si="29"/>
        <v>30</v>
      </c>
      <c r="B388" s="264" t="s">
        <v>472</v>
      </c>
      <c r="C388" s="47"/>
      <c r="D388" s="154" t="s">
        <v>473</v>
      </c>
      <c r="E388" s="52"/>
      <c r="F388" s="52"/>
      <c r="G388" s="52"/>
      <c r="H388" s="52"/>
      <c r="I388" s="52"/>
      <c r="J388" s="52"/>
      <c r="K388" s="21">
        <f>VLOOKUP($D388,'REG FL  Working Capital - 2 Sys'!$A:$AN,MATCH($D$12,'REG FL  Working Capital - 2 Sys'!$2:$2,0),FALSE)/1000</f>
        <v>0</v>
      </c>
      <c r="L388" s="40"/>
      <c r="M388" s="21">
        <f>VLOOKUP($D388,'REG FL  Working Capital - 9 Ret'!$A:$AN,MATCH($D$12,'REG FL  Working Capital - 9 Ret'!$2:$2,0),FALSE)/1000</f>
        <v>0</v>
      </c>
      <c r="N388" s="96"/>
      <c r="O388" s="279">
        <f t="shared" si="31"/>
        <v>0</v>
      </c>
      <c r="P388" s="148"/>
      <c r="Q388" s="148"/>
      <c r="R388" s="148"/>
    </row>
    <row r="389" spans="1:28" x14ac:dyDescent="0.3">
      <c r="A389" s="87">
        <f t="shared" si="29"/>
        <v>31</v>
      </c>
      <c r="B389" s="264" t="s">
        <v>474</v>
      </c>
      <c r="C389" s="47"/>
      <c r="D389" s="154" t="s">
        <v>475</v>
      </c>
      <c r="E389" s="52"/>
      <c r="F389" s="52"/>
      <c r="G389" s="52"/>
      <c r="H389" s="52"/>
      <c r="I389" s="52"/>
      <c r="J389" s="52"/>
      <c r="K389" s="21">
        <f>VLOOKUP($D389,'REG FL  Working Capital - 2 Sys'!$A:$AN,MATCH($D$12,'REG FL  Working Capital - 2 Sys'!$2:$2,0),FALSE)/1000</f>
        <v>17162.290379999897</v>
      </c>
      <c r="L389" s="40"/>
      <c r="M389" s="21">
        <f>VLOOKUP($D389,'REG FL  Working Capital - 9 Ret'!$A:$AN,MATCH($D$12,'REG FL  Working Capital - 9 Ret'!$2:$2,0),FALSE)/1000</f>
        <v>17162.290379999897</v>
      </c>
      <c r="N389" s="96"/>
      <c r="O389" s="279">
        <f t="shared" si="31"/>
        <v>1</v>
      </c>
      <c r="P389" s="148"/>
      <c r="Q389" s="148"/>
      <c r="R389" s="148"/>
    </row>
    <row r="390" spans="1:28" x14ac:dyDescent="0.3">
      <c r="A390" s="87">
        <f t="shared" si="29"/>
        <v>32</v>
      </c>
      <c r="B390" s="264" t="s">
        <v>476</v>
      </c>
      <c r="C390" s="47"/>
      <c r="D390" s="154" t="s">
        <v>477</v>
      </c>
      <c r="E390" s="52"/>
      <c r="F390" s="52"/>
      <c r="G390" s="52"/>
      <c r="H390" s="52"/>
      <c r="I390" s="52"/>
      <c r="J390" s="52"/>
      <c r="K390" s="21">
        <f>VLOOKUP($D390,'REG FL  Working Capital - 2 Sys'!$A:$AN,MATCH($D$12,'REG FL  Working Capital - 2 Sys'!$2:$2,0),FALSE)/1000</f>
        <v>0</v>
      </c>
      <c r="L390" s="40"/>
      <c r="M390" s="21">
        <f>VLOOKUP($D390,'REG FL  Working Capital - 9 Ret'!$A:$AN,MATCH($D$12,'REG FL  Working Capital - 9 Ret'!$2:$2,0),FALSE)/1000</f>
        <v>0</v>
      </c>
      <c r="N390" s="96"/>
      <c r="O390" s="279">
        <f t="shared" si="31"/>
        <v>0</v>
      </c>
      <c r="P390" s="148"/>
      <c r="Q390" s="148"/>
      <c r="R390" s="148"/>
    </row>
    <row r="391" spans="1:28" x14ac:dyDescent="0.3">
      <c r="A391" s="87">
        <f t="shared" si="29"/>
        <v>33</v>
      </c>
      <c r="B391" s="267" t="s">
        <v>69</v>
      </c>
      <c r="C391" s="47"/>
      <c r="D391" s="30" t="s">
        <v>70</v>
      </c>
      <c r="E391" s="50"/>
      <c r="F391" s="90"/>
      <c r="G391" s="90"/>
      <c r="H391" s="90"/>
      <c r="I391" s="90"/>
      <c r="J391" s="90"/>
      <c r="K391" s="119">
        <f>SUM(K365:K390)</f>
        <v>1479283.7988559331</v>
      </c>
      <c r="L391" s="158"/>
      <c r="M391" s="119">
        <f>SUM(M365:M390)</f>
        <v>1390071.6235222069</v>
      </c>
      <c r="N391" s="159"/>
      <c r="O391" s="287">
        <f t="shared" si="31"/>
        <v>0.93969231907851469</v>
      </c>
      <c r="P391" s="148"/>
      <c r="Q391" s="148"/>
      <c r="R391" s="148"/>
      <c r="T391" s="25"/>
      <c r="U391" s="25"/>
    </row>
    <row r="392" spans="1:28" x14ac:dyDescent="0.3">
      <c r="A392" s="87">
        <f>A391+1</f>
        <v>34</v>
      </c>
      <c r="B392" s="26"/>
      <c r="C392" s="47"/>
      <c r="D392" s="19"/>
      <c r="F392" s="90"/>
      <c r="G392" s="90"/>
      <c r="H392" s="90"/>
      <c r="I392" s="90"/>
      <c r="J392" s="90"/>
      <c r="K392" s="114"/>
      <c r="L392" s="47"/>
      <c r="M392" s="114"/>
      <c r="N392" s="148"/>
      <c r="O392" s="237"/>
      <c r="P392" s="148"/>
      <c r="Q392" s="152"/>
      <c r="R392" s="152"/>
    </row>
    <row r="393" spans="1:28" s="56" customFormat="1" x14ac:dyDescent="0.3">
      <c r="A393" s="272"/>
      <c r="B393" s="120" t="s">
        <v>175</v>
      </c>
      <c r="C393" s="120"/>
      <c r="D393" s="120"/>
      <c r="E393" s="120"/>
      <c r="F393" s="153"/>
      <c r="G393" s="153"/>
      <c r="H393" s="153"/>
      <c r="I393" s="153"/>
      <c r="J393" s="153"/>
      <c r="K393" s="120"/>
      <c r="L393" s="120"/>
      <c r="M393" s="120"/>
      <c r="N393" s="120"/>
      <c r="O393" s="273"/>
      <c r="P393" s="120"/>
      <c r="Q393" s="246" t="s">
        <v>176</v>
      </c>
      <c r="R393" s="120"/>
      <c r="S393" s="25"/>
      <c r="V393" s="25"/>
      <c r="W393" s="25"/>
      <c r="X393" s="25"/>
      <c r="Y393" s="25"/>
      <c r="Z393" s="25"/>
      <c r="AA393" s="25"/>
      <c r="AB393" s="25"/>
    </row>
    <row r="394" spans="1:28" x14ac:dyDescent="0.3">
      <c r="A394" s="63" t="s">
        <v>102</v>
      </c>
      <c r="B394" s="64"/>
      <c r="C394" s="63"/>
      <c r="K394" s="418" t="s">
        <v>103</v>
      </c>
      <c r="L394" s="418"/>
      <c r="M394" s="418"/>
      <c r="N394" s="418"/>
      <c r="O394" s="228"/>
      <c r="P394" s="63"/>
      <c r="Q394" s="63"/>
      <c r="R394" s="65" t="str">
        <f>+'Page Numbers'!D21</f>
        <v>Page 21 of 48</v>
      </c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</row>
    <row r="395" spans="1:28" x14ac:dyDescent="0.3">
      <c r="A395" s="66"/>
      <c r="B395" s="66"/>
      <c r="C395" s="66"/>
      <c r="D395" s="14"/>
      <c r="E395" s="15"/>
      <c r="F395" s="15"/>
      <c r="G395" s="15"/>
      <c r="H395" s="15"/>
      <c r="I395" s="15"/>
      <c r="J395" s="15"/>
      <c r="K395" s="66"/>
      <c r="L395" s="67"/>
      <c r="M395" s="67"/>
      <c r="N395" s="67"/>
      <c r="O395" s="229"/>
      <c r="P395" s="67"/>
      <c r="Q395" s="67"/>
      <c r="R395" s="67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</row>
    <row r="396" spans="1:28" x14ac:dyDescent="0.3">
      <c r="A396" s="25" t="s">
        <v>104</v>
      </c>
      <c r="B396" s="68"/>
      <c r="C396" s="68" t="s">
        <v>105</v>
      </c>
      <c r="K396" s="416" t="s">
        <v>106</v>
      </c>
      <c r="L396" s="416"/>
      <c r="M396" s="416"/>
      <c r="N396" s="416"/>
      <c r="O396" s="416"/>
      <c r="P396" s="63"/>
      <c r="Q396" s="69" t="s">
        <v>107</v>
      </c>
      <c r="R396" s="70"/>
    </row>
    <row r="397" spans="1:28" x14ac:dyDescent="0.3">
      <c r="B397" s="71"/>
      <c r="C397" s="46"/>
      <c r="K397" s="417"/>
      <c r="L397" s="417"/>
      <c r="M397" s="417"/>
      <c r="N397" s="417"/>
      <c r="O397" s="417"/>
      <c r="P397" s="72" t="str">
        <f t="shared" ref="P397:R401" si="32">+P102</f>
        <v>_</v>
      </c>
      <c r="Q397" s="69" t="str">
        <f t="shared" si="32"/>
        <v>Projected Test Year 3 Ended</v>
      </c>
      <c r="R397" s="73">
        <f t="shared" si="32"/>
        <v>46752</v>
      </c>
    </row>
    <row r="398" spans="1:28" x14ac:dyDescent="0.3">
      <c r="A398" s="25" t="s">
        <v>109</v>
      </c>
      <c r="B398" s="71"/>
      <c r="C398" s="46"/>
      <c r="K398" s="70"/>
      <c r="L398" s="70"/>
      <c r="M398" s="70"/>
      <c r="N398" s="70"/>
      <c r="O398" s="230"/>
      <c r="P398" s="72" t="str">
        <f t="shared" si="32"/>
        <v>X</v>
      </c>
      <c r="Q398" s="69" t="str">
        <f t="shared" si="32"/>
        <v>Projected Test Year 2 Ended</v>
      </c>
      <c r="R398" s="73">
        <f t="shared" si="32"/>
        <v>46387</v>
      </c>
    </row>
    <row r="399" spans="1:28" x14ac:dyDescent="0.3">
      <c r="B399" s="74"/>
      <c r="C399" s="46"/>
      <c r="K399" s="70"/>
      <c r="L399" s="70"/>
      <c r="M399" s="70"/>
      <c r="N399" s="70"/>
      <c r="O399" s="230"/>
      <c r="P399" s="72" t="str">
        <f t="shared" si="32"/>
        <v>_</v>
      </c>
      <c r="Q399" s="69" t="str">
        <f t="shared" si="32"/>
        <v>Projected Test Year 1 Ended</v>
      </c>
      <c r="R399" s="73">
        <f t="shared" si="32"/>
        <v>46022</v>
      </c>
    </row>
    <row r="400" spans="1:28" x14ac:dyDescent="0.3">
      <c r="A400" s="75" t="str">
        <f>+A7</f>
        <v>DOCKET NO.: 20240025-EI</v>
      </c>
      <c r="C400" s="46"/>
      <c r="K400" s="46"/>
      <c r="L400" s="46"/>
      <c r="M400" s="46"/>
      <c r="N400" s="46"/>
      <c r="O400" s="231"/>
      <c r="P400" s="72" t="str">
        <f t="shared" si="32"/>
        <v>_</v>
      </c>
      <c r="Q400" s="69" t="str">
        <f t="shared" si="32"/>
        <v>Prior Year Ended</v>
      </c>
      <c r="R400" s="73">
        <f t="shared" si="32"/>
        <v>45657</v>
      </c>
    </row>
    <row r="401" spans="1:18" x14ac:dyDescent="0.3">
      <c r="A401" s="75"/>
      <c r="C401" s="46"/>
      <c r="K401" s="46"/>
      <c r="L401" s="46"/>
      <c r="M401" s="46"/>
      <c r="N401" s="46"/>
      <c r="O401" s="231"/>
      <c r="P401" s="72" t="str">
        <f t="shared" si="32"/>
        <v>_</v>
      </c>
      <c r="Q401" s="69" t="str">
        <f t="shared" si="32"/>
        <v>Historical Year Ended</v>
      </c>
      <c r="R401" s="73">
        <f t="shared" si="32"/>
        <v>45291</v>
      </c>
    </row>
    <row r="402" spans="1:18" x14ac:dyDescent="0.3">
      <c r="K402" s="46"/>
      <c r="L402" s="46"/>
      <c r="M402" s="46"/>
      <c r="N402" s="46"/>
      <c r="O402" s="231"/>
      <c r="P402" s="231"/>
      <c r="Q402" s="231"/>
      <c r="R402" s="231"/>
    </row>
    <row r="403" spans="1:18" x14ac:dyDescent="0.3">
      <c r="K403" s="76"/>
      <c r="L403" s="77"/>
      <c r="M403" s="76" t="s">
        <v>111</v>
      </c>
      <c r="N403" s="77"/>
      <c r="O403" s="232"/>
      <c r="P403" s="63"/>
      <c r="Q403" s="63"/>
      <c r="R403" s="63"/>
    </row>
    <row r="404" spans="1:18" x14ac:dyDescent="0.3">
      <c r="A404" s="78"/>
      <c r="B404" s="78"/>
      <c r="C404" s="78"/>
      <c r="D404" s="14"/>
      <c r="E404" s="15"/>
      <c r="F404" s="15"/>
      <c r="G404" s="15"/>
      <c r="H404" s="15"/>
      <c r="I404" s="15"/>
      <c r="J404" s="15"/>
      <c r="K404" s="79"/>
      <c r="L404" s="79"/>
      <c r="M404" s="79"/>
      <c r="N404" s="79"/>
      <c r="O404" s="233"/>
      <c r="P404" s="80"/>
      <c r="Q404" s="81" t="str">
        <f>+Q109</f>
        <v>Witness:  Olivier</v>
      </c>
      <c r="R404" s="80"/>
    </row>
    <row r="405" spans="1:18" x14ac:dyDescent="0.3">
      <c r="A405" s="1"/>
      <c r="B405" s="82">
        <v>-1</v>
      </c>
      <c r="C405" s="82"/>
      <c r="D405" s="82"/>
      <c r="E405" s="82"/>
      <c r="F405" s="82"/>
      <c r="G405" s="82"/>
      <c r="H405" s="82"/>
      <c r="I405" s="82"/>
      <c r="J405" s="82"/>
      <c r="K405" s="82">
        <f>+B405-1</f>
        <v>-2</v>
      </c>
      <c r="L405" s="82"/>
      <c r="M405" s="82">
        <f>+K405-1</f>
        <v>-3</v>
      </c>
      <c r="N405" s="82"/>
      <c r="O405" s="82">
        <f>+M405-1</f>
        <v>-4</v>
      </c>
      <c r="P405" s="85"/>
      <c r="Q405" s="85"/>
      <c r="R405" s="85"/>
    </row>
    <row r="406" spans="1:18" x14ac:dyDescent="0.3">
      <c r="A406" s="1" t="s">
        <v>112</v>
      </c>
      <c r="B406" s="83"/>
      <c r="C406" s="1"/>
      <c r="D406" s="5"/>
      <c r="E406" s="5"/>
      <c r="F406" s="5"/>
      <c r="G406" s="5"/>
      <c r="H406" s="5"/>
      <c r="I406" s="5"/>
      <c r="J406" s="5"/>
      <c r="K406" s="1" t="s">
        <v>113</v>
      </c>
      <c r="L406" s="1"/>
      <c r="M406" s="1" t="s">
        <v>113</v>
      </c>
      <c r="N406" s="1"/>
      <c r="O406" s="234" t="s">
        <v>114</v>
      </c>
      <c r="P406" s="1"/>
      <c r="Q406" s="1"/>
      <c r="R406" s="1"/>
    </row>
    <row r="407" spans="1:18" x14ac:dyDescent="0.3">
      <c r="A407" s="86" t="s">
        <v>115</v>
      </c>
      <c r="B407" s="17" t="s">
        <v>116</v>
      </c>
      <c r="C407" s="17"/>
      <c r="D407" s="14"/>
      <c r="E407" s="15"/>
      <c r="F407" s="15"/>
      <c r="G407" s="15"/>
      <c r="H407" s="15"/>
      <c r="I407" s="15"/>
      <c r="J407" s="15"/>
      <c r="K407" s="17" t="s">
        <v>117</v>
      </c>
      <c r="L407" s="17"/>
      <c r="M407" s="17" t="s">
        <v>114</v>
      </c>
      <c r="N407" s="17"/>
      <c r="O407" s="235" t="s">
        <v>118</v>
      </c>
      <c r="P407" s="17"/>
      <c r="Q407" s="17"/>
      <c r="R407" s="17"/>
    </row>
    <row r="408" spans="1:18" x14ac:dyDescent="0.3">
      <c r="A408" s="87">
        <v>1</v>
      </c>
      <c r="B408" s="42"/>
      <c r="C408" s="138"/>
      <c r="D408" s="19"/>
      <c r="F408" s="5"/>
      <c r="G408" s="5"/>
      <c r="H408" s="5"/>
      <c r="I408" s="5"/>
      <c r="J408" s="5"/>
      <c r="K408" s="139"/>
      <c r="L408" s="140"/>
      <c r="M408" s="139"/>
      <c r="N408" s="140"/>
      <c r="O408" s="237"/>
      <c r="P408" s="140"/>
      <c r="Q408" s="136"/>
      <c r="R408" s="137"/>
    </row>
    <row r="409" spans="1:18" x14ac:dyDescent="0.3">
      <c r="A409" s="87">
        <f t="shared" ref="A409:A441" si="33">A408+1</f>
        <v>2</v>
      </c>
      <c r="B409" s="263" t="s">
        <v>478</v>
      </c>
      <c r="C409" s="40"/>
      <c r="D409" s="24" t="s">
        <v>479</v>
      </c>
      <c r="E409" s="24" t="s">
        <v>480</v>
      </c>
      <c r="H409" s="49"/>
      <c r="I409" s="49"/>
      <c r="J409" s="49"/>
      <c r="K409" s="21">
        <f>VLOOKUP($D409,'REG FL  Working Capital - 2 Sys'!$A:$AN,MATCH($D$12,'REG FL  Working Capital - 2 Sys'!$2:$2,0),FALSE)/1000+VLOOKUP($E409,'REG FL  Working Capital - 2 Sys'!$A:$AN,MATCH($D$12,'REG FL  Working Capital - 2 Sys'!$2:$2,0),FALSE)/1000</f>
        <v>-13.530790000002501</v>
      </c>
      <c r="L409" s="40"/>
      <c r="M409" s="21">
        <f>VLOOKUP($D409,'REG FL  Working Capital - 9 Ret'!$A:$AN,MATCH($D$12,'REG FL  Working Capital - 9 Ret'!$2:$2,0),FALSE)/1000+VLOOKUP($E409,'REG FL  Working Capital - 9 Ret'!$A:$AN,MATCH($D$12,'REG FL  Working Capital - 9 Ret'!$2:$2,0),FALSE)/1000</f>
        <v>-13.1629002452107</v>
      </c>
      <c r="N409" s="96"/>
      <c r="O409" s="279">
        <f t="shared" ref="O409:O432" si="34">IF(M409=0,0,M409/K409)</f>
        <v>0.97281091829880351</v>
      </c>
      <c r="P409" s="70"/>
      <c r="Q409" s="136"/>
      <c r="R409" s="142"/>
    </row>
    <row r="410" spans="1:18" x14ac:dyDescent="0.3">
      <c r="A410" s="87">
        <f t="shared" si="33"/>
        <v>3</v>
      </c>
      <c r="B410" s="263" t="s">
        <v>481</v>
      </c>
      <c r="C410" s="40"/>
      <c r="D410" s="24" t="s">
        <v>482</v>
      </c>
      <c r="E410" s="49"/>
      <c r="F410" s="49"/>
      <c r="G410" s="49"/>
      <c r="H410" s="49"/>
      <c r="I410" s="49"/>
      <c r="J410" s="49"/>
      <c r="K410" s="21">
        <f>VLOOKUP($D410,'REG FL  Working Capital - 2 Sys'!$A:$AN,MATCH($D$12,'REG FL  Working Capital - 2 Sys'!$2:$2,0),FALSE)/1000</f>
        <v>460648.795649999</v>
      </c>
      <c r="L410" s="40"/>
      <c r="M410" s="21">
        <f>VLOOKUP($D410,'REG FL  Working Capital - 9 Ret'!$A:$AN,MATCH($D$12,'REG FL  Working Capital - 9 Ret'!$2:$2,0),FALSE)/1000</f>
        <v>460648.795649999</v>
      </c>
      <c r="N410" s="96"/>
      <c r="O410" s="279">
        <f t="shared" si="34"/>
        <v>1</v>
      </c>
      <c r="P410" s="70"/>
      <c r="Q410" s="136"/>
      <c r="R410" s="143"/>
    </row>
    <row r="411" spans="1:18" x14ac:dyDescent="0.3">
      <c r="A411" s="87">
        <f t="shared" si="33"/>
        <v>4</v>
      </c>
      <c r="B411" s="263" t="s">
        <v>483</v>
      </c>
      <c r="C411" s="40"/>
      <c r="D411" s="24" t="s">
        <v>484</v>
      </c>
      <c r="E411" s="27" t="s">
        <v>485</v>
      </c>
      <c r="F411" s="49"/>
      <c r="G411" s="49"/>
      <c r="H411" s="49"/>
      <c r="I411" s="49"/>
      <c r="J411" s="49"/>
      <c r="K411" s="21">
        <f>VLOOKUP($D411,'REG FL  Working Capital - 2 Sys'!$A:$AN,MATCH($D$12,'REG FL  Working Capital - 2 Sys'!$2:$2,0),FALSE)/1000+VLOOKUP($E411,'REG FL  Working Capital - 2 Sys'!$A:$AN,MATCH($D$12,'REG FL  Working Capital - 2 Sys'!$2:$2,0),FALSE)/1000</f>
        <v>17521.8390525</v>
      </c>
      <c r="L411" s="40"/>
      <c r="M411" s="21">
        <f>VLOOKUP($D411,'REG FL  Working Capital - 9 Ret'!$A:$AN,MATCH($D$12,'REG FL  Working Capital - 9 Ret'!$2:$2,0),FALSE)/1000+VLOOKUP($E411,'REG FL  Working Capital - 9 Ret'!$A:$AN,MATCH($D$12,'REG FL  Working Capital - 9 Ret'!$2:$2,0),FALSE)/1000</f>
        <v>17521.8390525</v>
      </c>
      <c r="N411" s="96"/>
      <c r="O411" s="279">
        <f t="shared" si="34"/>
        <v>1</v>
      </c>
      <c r="P411" s="70"/>
      <c r="Q411" s="144"/>
      <c r="R411" s="142"/>
    </row>
    <row r="412" spans="1:18" x14ac:dyDescent="0.3">
      <c r="A412" s="87">
        <f t="shared" si="33"/>
        <v>5</v>
      </c>
      <c r="B412" s="268" t="s">
        <v>486</v>
      </c>
      <c r="D412" s="27" t="s">
        <v>487</v>
      </c>
      <c r="K412" s="21">
        <f>VLOOKUP($D412,'REG FL  Working Capital - 2 Sys'!$A:$AN,MATCH($D$12,'REG FL  Working Capital - 2 Sys'!$2:$2,0),FALSE)/1000</f>
        <v>18570.1468299999</v>
      </c>
      <c r="L412" s="40"/>
      <c r="M412" s="21">
        <f>VLOOKUP($D412,'REG FL  Working Capital - 9 Ret'!$A:$AN,MATCH($D$12,'REG FL  Working Capital - 9 Ret'!$2:$2,0),FALSE)/1000</f>
        <v>18570.1468299999</v>
      </c>
      <c r="N412" s="96"/>
      <c r="O412" s="279">
        <f t="shared" si="34"/>
        <v>1</v>
      </c>
      <c r="P412" s="70"/>
      <c r="Q412" s="136"/>
      <c r="R412" s="142"/>
    </row>
    <row r="413" spans="1:18" x14ac:dyDescent="0.3">
      <c r="A413" s="87">
        <f t="shared" si="33"/>
        <v>6</v>
      </c>
      <c r="B413" s="263" t="s">
        <v>488</v>
      </c>
      <c r="C413" s="57"/>
      <c r="D413" s="24" t="s">
        <v>489</v>
      </c>
      <c r="E413" s="49"/>
      <c r="F413" s="49"/>
      <c r="G413" s="49"/>
      <c r="H413" s="49"/>
      <c r="I413" s="49"/>
      <c r="J413" s="49"/>
      <c r="K413" s="21">
        <f>VLOOKUP($D413,'REG FL  Working Capital - 2 Sys'!$A:$AN,MATCH($D$12,'REG FL  Working Capital - 2 Sys'!$2:$2,0),FALSE)/1000</f>
        <v>7625.9027853846001</v>
      </c>
      <c r="L413" s="40"/>
      <c r="M413" s="21">
        <f>VLOOKUP($D413,'REG FL  Working Capital - 9 Ret'!$A:$AN,MATCH($D$12,'REG FL  Working Capital - 9 Ret'!$2:$2,0),FALSE)/1000</f>
        <v>7625.9027853846001</v>
      </c>
      <c r="N413" s="96"/>
      <c r="O413" s="279">
        <f t="shared" si="34"/>
        <v>1</v>
      </c>
      <c r="P413" s="70"/>
      <c r="Q413" s="136"/>
      <c r="R413" s="142"/>
    </row>
    <row r="414" spans="1:18" x14ac:dyDescent="0.3">
      <c r="A414" s="87">
        <f t="shared" si="33"/>
        <v>7</v>
      </c>
      <c r="B414" s="263" t="s">
        <v>490</v>
      </c>
      <c r="C414" s="57"/>
      <c r="D414" s="24" t="s">
        <v>491</v>
      </c>
      <c r="E414" s="24" t="s">
        <v>492</v>
      </c>
      <c r="F414" s="24" t="s">
        <v>493</v>
      </c>
      <c r="G414" s="24"/>
      <c r="H414" s="24"/>
      <c r="I414" s="24"/>
      <c r="J414" s="24"/>
      <c r="K414" s="21">
        <f>VLOOKUP($D414,'REG FL  Working Capital - 2 Sys'!$A:$AN,MATCH($D$12,'REG FL  Working Capital - 2 Sys'!$2:$2,0),FALSE)/1000+VLOOKUP($E414,'REG FL  Working Capital - 2 Sys'!$A:$AN,MATCH($D$12,'REG FL  Working Capital - 2 Sys'!$2:$2,0),FALSE)/1000+VLOOKUP($F414,'REG FL  Working Capital - 2 Sys'!$A:$AN,MATCH($D$12,'REG FL  Working Capital - 2 Sys'!$2:$2,0),FALSE)/1000</f>
        <v>31950.521609999902</v>
      </c>
      <c r="L414" s="40"/>
      <c r="M414" s="21">
        <f>VLOOKUP($D414,'REG FL  Working Capital - 9 Ret'!$A:$AN,MATCH($D$12,'REG FL  Working Capital - 9 Ret'!$2:$2,0),FALSE)/1000+VLOOKUP($E414,'REG FL  Working Capital - 9 Ret'!$A:$AN,MATCH($D$12,'REG FL  Working Capital - 9 Ret'!$2:$2,0),FALSE)/1000+VLOOKUP($F414,'REG FL  Working Capital - 9 Ret'!$A:$AN,MATCH($D$12,'REG FL  Working Capital - 9 Ret'!$2:$2,0),FALSE)/1000</f>
        <v>31950.521609999902</v>
      </c>
      <c r="N414" s="96"/>
      <c r="O414" s="279">
        <f t="shared" si="34"/>
        <v>1</v>
      </c>
      <c r="P414" s="70"/>
      <c r="Q414" s="144"/>
      <c r="R414" s="142"/>
    </row>
    <row r="415" spans="1:18" x14ac:dyDescent="0.3">
      <c r="A415" s="87">
        <f t="shared" si="33"/>
        <v>8</v>
      </c>
      <c r="B415" s="263" t="s">
        <v>494</v>
      </c>
      <c r="C415" s="40"/>
      <c r="D415" s="24" t="s">
        <v>495</v>
      </c>
      <c r="E415" s="24" t="s">
        <v>496</v>
      </c>
      <c r="F415" s="24"/>
      <c r="G415" s="24"/>
      <c r="H415" s="24"/>
      <c r="I415" s="24"/>
      <c r="J415" s="24"/>
      <c r="K415" s="21">
        <f>VLOOKUP($D415,'REG FL  Working Capital - 2 Sys'!$A:$AN,MATCH($D$12,'REG FL  Working Capital - 2 Sys'!$2:$2,0),FALSE)/1000+VLOOKUP($E415,'REG FL  Working Capital - 2 Sys'!$A:$AN,MATCH($D$12,'REG FL  Working Capital - 2 Sys'!$2:$2,0),FALSE)/1000</f>
        <v>-7808.0999499999998</v>
      </c>
      <c r="L415" s="40"/>
      <c r="M415" s="21">
        <f>VLOOKUP($D415,'REG FL  Working Capital - 9 Ret'!$A:$AN,MATCH($D$12,'REG FL  Working Capital - 9 Ret'!$2:$2,0),FALSE)/1000+VLOOKUP($E415,'REG FL  Working Capital - 9 Ret'!$A:$AN,MATCH($D$12,'REG FL  Working Capital - 9 Ret'!$2:$2,0),FALSE)/1000</f>
        <v>-7808.0999499999998</v>
      </c>
      <c r="N415" s="96"/>
      <c r="O415" s="279">
        <f t="shared" si="34"/>
        <v>1</v>
      </c>
      <c r="P415" s="142"/>
      <c r="Q415" s="142"/>
      <c r="R415" s="142"/>
    </row>
    <row r="416" spans="1:18" x14ac:dyDescent="0.3">
      <c r="A416" s="87">
        <f t="shared" si="33"/>
        <v>9</v>
      </c>
      <c r="B416" s="263" t="s">
        <v>497</v>
      </c>
      <c r="C416" s="5"/>
      <c r="D416" s="24" t="s">
        <v>498</v>
      </c>
      <c r="E416" s="49"/>
      <c r="F416" s="49"/>
      <c r="G416" s="49"/>
      <c r="H416" s="49"/>
      <c r="I416" s="49"/>
      <c r="J416" s="49"/>
      <c r="K416" s="21">
        <f>VLOOKUP($D416,'REG FL  Working Capital - 2 Sys'!$A:$AN,MATCH($D$12,'REG FL  Working Capital - 2 Sys'!$2:$2,0),FALSE)/1000</f>
        <v>1373.47046</v>
      </c>
      <c r="L416" s="40"/>
      <c r="M416" s="21">
        <f>VLOOKUP($D416,'REG FL  Working Capital - 9 Ret'!$A:$AN,MATCH($D$12,'REG FL  Working Capital - 9 Ret'!$2:$2,0),FALSE)/1000</f>
        <v>0</v>
      </c>
      <c r="N416" s="96"/>
      <c r="O416" s="279">
        <f t="shared" si="34"/>
        <v>0</v>
      </c>
      <c r="P416" s="57"/>
      <c r="Q416" s="57"/>
      <c r="R416" s="57"/>
    </row>
    <row r="417" spans="1:21" x14ac:dyDescent="0.3">
      <c r="A417" s="87">
        <f t="shared" si="33"/>
        <v>10</v>
      </c>
      <c r="B417" s="263" t="s">
        <v>499</v>
      </c>
      <c r="C417" s="57"/>
      <c r="D417" s="24" t="s">
        <v>500</v>
      </c>
      <c r="E417" s="24"/>
      <c r="F417" s="49"/>
      <c r="G417" s="49"/>
      <c r="H417" s="49"/>
      <c r="I417" s="49"/>
      <c r="J417" s="49"/>
      <c r="K417" s="21">
        <f>VLOOKUP($D417,'REG FL  Working Capital - 2 Sys'!$A:$AN,MATCH($D$12,'REG FL  Working Capital - 2 Sys'!$2:$2,0),FALSE)/1000</f>
        <v>11660.365800000001</v>
      </c>
      <c r="L417" s="40"/>
      <c r="M417" s="21">
        <f>VLOOKUP($D417,'REG FL  Working Capital - 9 Ret'!$A:$AN,MATCH($D$12,'REG FL  Working Capital - 9 Ret'!$2:$2,0),FALSE)/1000</f>
        <v>11343.331161598</v>
      </c>
      <c r="N417" s="96"/>
      <c r="O417" s="279">
        <f t="shared" si="34"/>
        <v>0.97281091829880662</v>
      </c>
      <c r="P417" s="57"/>
      <c r="Q417" s="57"/>
      <c r="R417" s="57"/>
    </row>
    <row r="418" spans="1:21" x14ac:dyDescent="0.3">
      <c r="A418" s="87">
        <f t="shared" si="33"/>
        <v>11</v>
      </c>
      <c r="B418" s="263" t="s">
        <v>501</v>
      </c>
      <c r="C418" s="57"/>
      <c r="D418" s="24" t="s">
        <v>502</v>
      </c>
      <c r="E418" s="24" t="s">
        <v>503</v>
      </c>
      <c r="F418" s="24" t="s">
        <v>504</v>
      </c>
      <c r="G418" s="24"/>
      <c r="H418" s="49"/>
      <c r="I418" s="49"/>
      <c r="J418" s="49"/>
      <c r="K418" s="21">
        <f>VLOOKUP($D418,'REG FL  Working Capital - 2 Sys'!$A:$AN,MATCH($D$12,'REG FL  Working Capital - 2 Sys'!$2:$2,0),FALSE)/1000+VLOOKUP($E418,'REG FL  Working Capital - 2 Sys'!$A:$AN,MATCH($D$12,'REG FL  Working Capital - 2 Sys'!$2:$2,0),FALSE)/1000+VLOOKUP($F418,'REG FL  Working Capital - 2 Sys'!$A:$AN,MATCH($D$12,'REG FL  Working Capital - 2 Sys'!$2:$2,0),FALSE)/1000</f>
        <v>436066.57617999899</v>
      </c>
      <c r="L418" s="40"/>
      <c r="M418" s="21">
        <f>VLOOKUP($D418,'REG FL  Working Capital - 9 Ret'!$A:$AN,MATCH($D$12,'REG FL  Working Capital - 9 Ret'!$2:$2,0),FALSE)/1000+VLOOKUP($E418,'REG FL  Working Capital - 9 Ret'!$A:$AN,MATCH($D$12,'REG FL  Working Capital - 9 Ret'!$2:$2,0),FALSE)/1000+VLOOKUP($F418,'REG FL  Working Capital - 9 Ret'!$A:$AN,MATCH($D$12,'REG FL  Working Capital - 9 Ret'!$2:$2,0),FALSE)/1000</f>
        <v>424210.32641308167</v>
      </c>
      <c r="N418" s="96"/>
      <c r="O418" s="279">
        <f t="shared" si="34"/>
        <v>0.97281091829880739</v>
      </c>
      <c r="P418" s="40"/>
      <c r="Q418" s="40"/>
      <c r="R418" s="40"/>
    </row>
    <row r="419" spans="1:21" x14ac:dyDescent="0.3">
      <c r="A419" s="87">
        <f t="shared" si="33"/>
        <v>12</v>
      </c>
      <c r="B419" s="263" t="s">
        <v>505</v>
      </c>
      <c r="C419" s="40"/>
      <c r="D419" s="24" t="s">
        <v>506</v>
      </c>
      <c r="E419" s="49"/>
      <c r="F419" s="49"/>
      <c r="G419" s="49"/>
      <c r="H419" s="49"/>
      <c r="I419" s="49"/>
      <c r="J419" s="49"/>
      <c r="K419" s="21">
        <f>VLOOKUP($D419,'REG FL  Working Capital - 2 Sys'!$A:$AN,MATCH($D$12,'REG FL  Working Capital - 2 Sys'!$2:$2,0),FALSE)/1000</f>
        <v>16130.003570000001</v>
      </c>
      <c r="L419" s="40"/>
      <c r="M419" s="21">
        <f>VLOOKUP($D419,'REG FL  Working Capital - 9 Ret'!$A:$AN,MATCH($D$12,'REG FL  Working Capital - 9 Ret'!$2:$2,0),FALSE)/1000</f>
        <v>15691.443585094699</v>
      </c>
      <c r="N419" s="96"/>
      <c r="O419" s="279">
        <f t="shared" si="34"/>
        <v>0.97281091829880473</v>
      </c>
      <c r="P419" s="23"/>
      <c r="Q419" s="23"/>
      <c r="R419" s="23"/>
    </row>
    <row r="420" spans="1:21" x14ac:dyDescent="0.3">
      <c r="A420" s="87">
        <f t="shared" si="33"/>
        <v>13</v>
      </c>
      <c r="B420" s="263" t="s">
        <v>507</v>
      </c>
      <c r="C420" s="46"/>
      <c r="D420" s="27" t="s">
        <v>508</v>
      </c>
      <c r="E420" s="24"/>
      <c r="F420" s="24"/>
      <c r="G420" s="24"/>
      <c r="H420" s="24"/>
      <c r="I420" s="24"/>
      <c r="J420" s="24"/>
      <c r="K420" s="21">
        <f>VLOOKUP($D420,'REG FL  Working Capital - 2 Sys'!$A:$AN,MATCH($D$12,'REG FL  Working Capital - 2 Sys'!$2:$2,0),FALSE)/1000</f>
        <v>51864.778900523495</v>
      </c>
      <c r="L420" s="40"/>
      <c r="M420" s="21">
        <f>VLOOKUP($D420,'REG FL  Working Capital - 9 Ret'!$A:$AN,MATCH($D$12,'REG FL  Working Capital - 9 Ret'!$2:$2,0),FALSE)/1000</f>
        <v>51864.778900523495</v>
      </c>
      <c r="N420" s="96"/>
      <c r="O420" s="279">
        <f t="shared" si="34"/>
        <v>1</v>
      </c>
      <c r="P420" s="23"/>
      <c r="Q420" s="23"/>
      <c r="R420" s="23"/>
    </row>
    <row r="421" spans="1:21" x14ac:dyDescent="0.3">
      <c r="A421" s="87">
        <f t="shared" si="33"/>
        <v>14</v>
      </c>
      <c r="B421" s="263" t="s">
        <v>509</v>
      </c>
      <c r="C421" s="46"/>
      <c r="D421" s="27" t="s">
        <v>510</v>
      </c>
      <c r="E421" s="49"/>
      <c r="F421" s="49"/>
      <c r="G421" s="49"/>
      <c r="H421" s="49"/>
      <c r="I421" s="49"/>
      <c r="J421" s="49"/>
      <c r="K421" s="21">
        <f>VLOOKUP($D421,'REG FL  Working Capital - 2 Sys'!$A:$AN,MATCH($D$12,'REG FL  Working Capital - 2 Sys'!$2:$2,0),FALSE)/1000</f>
        <v>4.0692111616635803E-4</v>
      </c>
      <c r="L421" s="40"/>
      <c r="M421" s="21">
        <f>VLOOKUP($D421,'REG FL  Working Capital - 9 Ret'!$A:$AN,MATCH($D$12,'REG FL  Working Capital - 9 Ret'!$2:$2,0),FALSE)/1000</f>
        <v>4.0692111616635803E-4</v>
      </c>
      <c r="N421" s="96"/>
      <c r="O421" s="279">
        <f t="shared" si="34"/>
        <v>1</v>
      </c>
      <c r="P421" s="23"/>
      <c r="Q421" s="23"/>
      <c r="R421" s="23"/>
    </row>
    <row r="422" spans="1:21" x14ac:dyDescent="0.3">
      <c r="A422" s="87">
        <f t="shared" si="33"/>
        <v>15</v>
      </c>
      <c r="B422" s="263" t="s">
        <v>511</v>
      </c>
      <c r="C422" s="46"/>
      <c r="D422" s="24" t="s">
        <v>512</v>
      </c>
      <c r="E422" s="24" t="s">
        <v>513</v>
      </c>
      <c r="F422" s="49"/>
      <c r="G422" s="49"/>
      <c r="H422" s="49"/>
      <c r="I422" s="49"/>
      <c r="J422" s="49"/>
      <c r="K422" s="21">
        <f>VLOOKUP($D422,'REG FL  Working Capital - 2 Sys'!$A:$AN,MATCH($D$12,'REG FL  Working Capital - 2 Sys'!$2:$2,0),FALSE)/1000+VLOOKUP($E422,'REG FL  Working Capital - 2 Sys'!$A:$AN,MATCH($D$12,'REG FL  Working Capital - 2 Sys'!$2:$2,0),FALSE)/1000</f>
        <v>29330.09622094009</v>
      </c>
      <c r="L422" s="40"/>
      <c r="M422" s="21">
        <f>VLOOKUP($D422,'REG FL  Working Capital - 9 Ret'!$A:$AN,MATCH($D$12,'REG FL  Working Capital - 9 Ret'!$2:$2,0),FALSE)/1000+VLOOKUP($E422,'REG FL  Working Capital - 9 Ret'!$A:$AN,MATCH($D$12,'REG FL  Working Capital - 9 Ret'!$2:$2,0),FALSE)/1000</f>
        <v>28532.63783848516</v>
      </c>
      <c r="N422" s="96"/>
      <c r="O422" s="279">
        <f t="shared" si="34"/>
        <v>0.97281091829880917</v>
      </c>
      <c r="P422" s="23"/>
      <c r="Q422" s="23"/>
      <c r="R422" s="23"/>
    </row>
    <row r="423" spans="1:21" x14ac:dyDescent="0.3">
      <c r="A423" s="87">
        <f t="shared" si="33"/>
        <v>16</v>
      </c>
      <c r="B423" s="263" t="s">
        <v>514</v>
      </c>
      <c r="C423" s="46"/>
      <c r="D423" s="24" t="s">
        <v>515</v>
      </c>
      <c r="E423" s="49"/>
      <c r="F423" s="49"/>
      <c r="G423" s="49"/>
      <c r="H423" s="49"/>
      <c r="I423" s="49"/>
      <c r="J423" s="49"/>
      <c r="K423" s="21">
        <f>VLOOKUP($D423,'REG FL  Working Capital - 2 Sys'!$A:$AN,MATCH($D$12,'REG FL  Working Capital - 2 Sys'!$2:$2,0),FALSE)/1000</f>
        <v>0</v>
      </c>
      <c r="L423" s="40"/>
      <c r="M423" s="21">
        <f>VLOOKUP($D423,'REG FL  Working Capital - 9 Ret'!$A:$AN,MATCH($D$12,'REG FL  Working Capital - 9 Ret'!$2:$2,0),FALSE)/1000</f>
        <v>0</v>
      </c>
      <c r="N423" s="96"/>
      <c r="O423" s="279">
        <f t="shared" si="34"/>
        <v>0</v>
      </c>
      <c r="P423" s="23"/>
      <c r="Q423" s="23"/>
      <c r="R423" s="23"/>
    </row>
    <row r="424" spans="1:21" x14ac:dyDescent="0.3">
      <c r="A424" s="87">
        <f t="shared" si="33"/>
        <v>17</v>
      </c>
      <c r="B424" s="263" t="s">
        <v>516</v>
      </c>
      <c r="C424" s="46"/>
      <c r="D424" s="24" t="s">
        <v>517</v>
      </c>
      <c r="E424" s="49"/>
      <c r="F424" s="49"/>
      <c r="G424" s="49"/>
      <c r="H424" s="49"/>
      <c r="I424" s="49"/>
      <c r="J424" s="49"/>
      <c r="K424" s="21">
        <f>VLOOKUP($D424,'REG FL  Working Capital - 2 Sys'!$A:$AN,MATCH($D$12,'REG FL  Working Capital - 2 Sys'!$2:$2,0),FALSE)/1000</f>
        <v>-26020.22062</v>
      </c>
      <c r="L424" s="40"/>
      <c r="M424" s="21">
        <f>VLOOKUP($D424,'REG FL  Working Capital - 9 Ret'!$A:$AN,MATCH($D$12,'REG FL  Working Capital - 9 Ret'!$2:$2,0),FALSE)/1000</f>
        <v>-26020.22062</v>
      </c>
      <c r="N424" s="96"/>
      <c r="O424" s="279">
        <f t="shared" si="34"/>
        <v>1</v>
      </c>
      <c r="P424" s="23"/>
      <c r="Q424" s="23"/>
      <c r="R424" s="23"/>
    </row>
    <row r="425" spans="1:21" x14ac:dyDescent="0.3">
      <c r="A425" s="87">
        <f t="shared" si="33"/>
        <v>18</v>
      </c>
      <c r="B425" s="263" t="s">
        <v>518</v>
      </c>
      <c r="C425" s="46"/>
      <c r="D425" s="27" t="s">
        <v>519</v>
      </c>
      <c r="E425" s="27" t="s">
        <v>520</v>
      </c>
      <c r="F425" s="49"/>
      <c r="G425" s="49"/>
      <c r="H425" s="49"/>
      <c r="I425" s="49"/>
      <c r="J425" s="49"/>
      <c r="K425" s="21">
        <f>VLOOKUP($D425,'REG FL  Working Capital - 2 Sys'!$A:$AN,MATCH($D$12,'REG FL  Working Capital - 2 Sys'!$2:$2,0),FALSE)/1000+VLOOKUP($E425,'REG FL  Working Capital - 2 Sys'!$A:$AN,MATCH($D$12,'REG FL  Working Capital - 2 Sys'!$2:$2,0),FALSE)/1000</f>
        <v>0</v>
      </c>
      <c r="L425" s="40"/>
      <c r="M425" s="21">
        <f>VLOOKUP($D425,'REG FL  Working Capital - 9 Ret'!$A:$AN,MATCH($D$12,'REG FL  Working Capital - 9 Ret'!$2:$2,0),FALSE)/1000+VLOOKUP($E425,'REG FL  Working Capital - 9 Ret'!$A:$AN,MATCH($D$12,'REG FL  Working Capital - 9 Ret'!$2:$2,0),FALSE)/1000</f>
        <v>0</v>
      </c>
      <c r="N425" s="96"/>
      <c r="O425" s="279">
        <f t="shared" si="34"/>
        <v>0</v>
      </c>
      <c r="P425" s="23"/>
      <c r="Q425" s="23"/>
      <c r="R425" s="23"/>
    </row>
    <row r="426" spans="1:21" x14ac:dyDescent="0.3">
      <c r="A426" s="87">
        <f t="shared" si="33"/>
        <v>19</v>
      </c>
      <c r="B426" s="263" t="s">
        <v>521</v>
      </c>
      <c r="C426" s="46"/>
      <c r="D426" s="27" t="s">
        <v>522</v>
      </c>
      <c r="E426" s="49"/>
      <c r="F426" s="49"/>
      <c r="G426" s="49"/>
      <c r="H426" s="49"/>
      <c r="I426" s="49"/>
      <c r="J426" s="49"/>
      <c r="K426" s="21">
        <f>VLOOKUP($D426,'REG FL  Working Capital - 2 Sys'!$A:$AN,MATCH($D$12,'REG FL  Working Capital - 2 Sys'!$2:$2,0),FALSE)/1000</f>
        <v>0</v>
      </c>
      <c r="L426" s="40"/>
      <c r="M426" s="21">
        <f>VLOOKUP($D426,'REG FL  Working Capital - 9 Ret'!$A:$AN,MATCH($D$12,'REG FL  Working Capital - 9 Ret'!$2:$2,0),FALSE)/1000</f>
        <v>0</v>
      </c>
      <c r="N426" s="96"/>
      <c r="O426" s="279">
        <f t="shared" si="34"/>
        <v>0</v>
      </c>
      <c r="P426" s="23"/>
      <c r="Q426" s="23"/>
      <c r="R426" s="23"/>
    </row>
    <row r="427" spans="1:21" x14ac:dyDescent="0.3">
      <c r="A427" s="87">
        <f t="shared" si="33"/>
        <v>20</v>
      </c>
      <c r="B427" s="263" t="s">
        <v>523</v>
      </c>
      <c r="C427" s="46"/>
      <c r="D427" s="24" t="s">
        <v>524</v>
      </c>
      <c r="E427" s="49"/>
      <c r="F427" s="49"/>
      <c r="G427" s="49"/>
      <c r="H427" s="49"/>
      <c r="I427" s="49"/>
      <c r="J427" s="49"/>
      <c r="K427" s="21">
        <f>VLOOKUP($D427,'REG FL  Working Capital - 2 Sys'!$A:$AN,MATCH($D$12,'REG FL  Working Capital - 2 Sys'!$2:$2,0),FALSE)/1000</f>
        <v>-1.76214598468504E-12</v>
      </c>
      <c r="L427" s="40"/>
      <c r="M427" s="21">
        <f>VLOOKUP($D427,'REG FL  Working Capital - 9 Ret'!$A:$AN,MATCH($D$12,'REG FL  Working Capital - 9 Ret'!$2:$2,0),FALSE)/1000</f>
        <v>-1.71423485353801E-12</v>
      </c>
      <c r="N427" s="96"/>
      <c r="O427" s="279">
        <f t="shared" si="34"/>
        <v>0.9728109182988075</v>
      </c>
      <c r="P427" s="23"/>
      <c r="Q427" s="23"/>
      <c r="R427" s="23"/>
      <c r="T427" s="25"/>
      <c r="U427" s="25"/>
    </row>
    <row r="428" spans="1:21" x14ac:dyDescent="0.3">
      <c r="A428" s="87">
        <f t="shared" si="33"/>
        <v>21</v>
      </c>
      <c r="B428" s="263" t="s">
        <v>525</v>
      </c>
      <c r="C428" s="46"/>
      <c r="D428" s="24" t="s">
        <v>526</v>
      </c>
      <c r="E428" s="24" t="s">
        <v>527</v>
      </c>
      <c r="F428" s="24" t="s">
        <v>528</v>
      </c>
      <c r="G428" s="24" t="s">
        <v>529</v>
      </c>
      <c r="H428" s="27" t="s">
        <v>530</v>
      </c>
      <c r="I428" s="24"/>
      <c r="J428" s="24"/>
      <c r="K428" s="21">
        <f>VLOOKUP($D428,'REG FL  Working Capital - 2 Sys'!$A:$AN,MATCH($D$12,'REG FL  Working Capital - 2 Sys'!$2:$2,0),FALSE)/1000+VLOOKUP($E428,'REG FL  Working Capital - 2 Sys'!$A:$AN,MATCH($D$12,'REG FL  Working Capital - 2 Sys'!$2:$2,0),FALSE)/1000+VLOOKUP($F428,'REG FL  Working Capital - 2 Sys'!$A:$AN,MATCH($D$12,'REG FL  Working Capital - 2 Sys'!$2:$2,0),FALSE)/1000+VLOOKUP($G428,'REG FL  Working Capital - 2 Sys'!$A:$AN,MATCH($D$12,'REG FL  Working Capital - 2 Sys'!$2:$2,0),FALSE)/1000+VLOOKUP($H428,'REG FL  Working Capital - 2 Sys'!$A:$AN,MATCH($D$12,'REG FL  Working Capital - 2 Sys'!$2:$2,0),FALSE)/1000</f>
        <v>-13772.48361168418</v>
      </c>
      <c r="L428" s="40"/>
      <c r="M428" s="21">
        <f>VLOOKUP($D428,'REG FL  Working Capital - 9 Ret'!$A:$AN,MATCH($D$12,'REG FL  Working Capital - 9 Ret'!$2:$2,0),FALSE)/1000+VLOOKUP($E428,'REG FL  Working Capital - 9 Ret'!$A:$AN,MATCH($D$12,'REG FL  Working Capital - 9 Ret'!$2:$2,0),FALSE)/1000+VLOOKUP($F428,'REG FL  Working Capital - 9 Ret'!$A:$AN,MATCH($D$12,'REG FL  Working Capital - 9 Ret'!$2:$2,0),FALSE)/1000+VLOOKUP($G428,'REG FL  Working Capital - 9 Ret'!$A:$AN,MATCH($D$12,'REG FL  Working Capital - 9 Ret'!$2:$2,0),FALSE)/1000+VLOOKUP($H428,'REG FL  Working Capital - 9 Ret'!$A:$AN,MATCH($D$12,'REG FL  Working Capital - 9 Ret'!$2:$2,0),FALSE)/1000</f>
        <v>-13772.48361168418</v>
      </c>
      <c r="N428" s="96"/>
      <c r="O428" s="279">
        <f t="shared" si="34"/>
        <v>1</v>
      </c>
      <c r="P428" s="23"/>
      <c r="Q428" s="23"/>
      <c r="R428" s="23"/>
      <c r="T428" s="25"/>
      <c r="U428" s="25"/>
    </row>
    <row r="429" spans="1:21" x14ac:dyDescent="0.3">
      <c r="A429" s="87">
        <f t="shared" si="33"/>
        <v>22</v>
      </c>
      <c r="B429" s="263" t="s">
        <v>531</v>
      </c>
      <c r="C429" s="46"/>
      <c r="D429" s="27" t="s">
        <v>532</v>
      </c>
      <c r="E429" s="49"/>
      <c r="F429" s="49"/>
      <c r="G429" s="49"/>
      <c r="H429" s="49"/>
      <c r="I429" s="49"/>
      <c r="J429" s="49"/>
      <c r="K429" s="21">
        <f>VLOOKUP($D429,'REG FL  Working Capital - 2 Sys'!$A:$AN,MATCH($D$12,'REG FL  Working Capital - 2 Sys'!$2:$2,0),FALSE)/1000</f>
        <v>0</v>
      </c>
      <c r="L429" s="40"/>
      <c r="M429" s="21">
        <f>VLOOKUP($D429,'REG FL  Working Capital - 9 Ret'!$A:$AN,MATCH($D$12,'REG FL  Working Capital - 9 Ret'!$2:$2,0),FALSE)/1000</f>
        <v>0</v>
      </c>
      <c r="N429" s="96"/>
      <c r="O429" s="279">
        <f t="shared" si="34"/>
        <v>0</v>
      </c>
      <c r="P429" s="23"/>
      <c r="Q429" s="23"/>
      <c r="R429" s="23"/>
      <c r="T429" s="25"/>
      <c r="U429" s="25"/>
    </row>
    <row r="430" spans="1:21" x14ac:dyDescent="0.3">
      <c r="A430" s="87">
        <f t="shared" si="33"/>
        <v>23</v>
      </c>
      <c r="B430" s="263" t="s">
        <v>533</v>
      </c>
      <c r="C430" s="46"/>
      <c r="D430" s="27" t="s">
        <v>534</v>
      </c>
      <c r="E430" s="49"/>
      <c r="F430" s="49"/>
      <c r="G430" s="49"/>
      <c r="H430" s="49"/>
      <c r="I430" s="49"/>
      <c r="J430" s="49"/>
      <c r="K430" s="21">
        <f>VLOOKUP($D430,'REG FL  Working Capital - 2 Sys'!$A:$AN,MATCH($D$12,'REG FL  Working Capital - 2 Sys'!$2:$2,0),FALSE)/1000</f>
        <v>24166.675999999898</v>
      </c>
      <c r="L430" s="40"/>
      <c r="M430" s="21">
        <f>VLOOKUP($D430,'REG FL  Working Capital - 9 Ret'!$A:$AN,MATCH($D$12,'REG FL  Working Capital - 9 Ret'!$2:$2,0),FALSE)/1000</f>
        <v>24166.675999999898</v>
      </c>
      <c r="N430" s="96"/>
      <c r="O430" s="279">
        <f t="shared" si="34"/>
        <v>1</v>
      </c>
      <c r="P430" s="23"/>
      <c r="Q430" s="23"/>
      <c r="R430" s="23"/>
    </row>
    <row r="431" spans="1:21" x14ac:dyDescent="0.3">
      <c r="A431" s="87">
        <f t="shared" si="33"/>
        <v>24</v>
      </c>
      <c r="B431" s="263" t="s">
        <v>535</v>
      </c>
      <c r="C431" s="46"/>
      <c r="D431" s="160" t="s">
        <v>536</v>
      </c>
      <c r="E431" s="49"/>
      <c r="F431" s="49"/>
      <c r="G431" s="49"/>
      <c r="H431" s="49"/>
      <c r="I431" s="49"/>
      <c r="J431" s="49"/>
      <c r="K431" s="21">
        <f>VLOOKUP($D431,'REG FL  Working Capital - 2 Sys'!$A:$AN,MATCH($D$12,'REG FL  Working Capital - 2 Sys'!$2:$2,0),FALSE)/1000</f>
        <v>12526.00324</v>
      </c>
      <c r="L431" s="40"/>
      <c r="M431" s="21">
        <f>VLOOKUP($D431,'REG FL  Working Capital - 9 Ret'!$A:$AN,MATCH($D$12,'REG FL  Working Capital - 9 Ret'!$2:$2,0),FALSE)/1000</f>
        <v>12185.432714518201</v>
      </c>
      <c r="N431" s="96"/>
      <c r="O431" s="279">
        <f t="shared" si="34"/>
        <v>0.97281091829880462</v>
      </c>
      <c r="P431" s="23"/>
      <c r="Q431" s="23"/>
      <c r="R431" s="23"/>
    </row>
    <row r="432" spans="1:21" x14ac:dyDescent="0.3">
      <c r="A432" s="87">
        <f>A431+1</f>
        <v>25</v>
      </c>
      <c r="B432" s="268" t="s">
        <v>537</v>
      </c>
      <c r="D432" s="27" t="s">
        <v>538</v>
      </c>
      <c r="K432" s="21">
        <f>VLOOKUP($D432,'REG FL  Working Capital - 2 Sys'!$A:$AN,MATCH($D$12,'REG FL  Working Capital - 2 Sys'!$2:$2,0),FALSE)/1000</f>
        <v>525.07040000000006</v>
      </c>
      <c r="L432" s="40"/>
      <c r="M432" s="21">
        <f>VLOOKUP($D432,'REG FL  Working Capital - 9 Ret'!$A:$AN,MATCH($D$12,'REG FL  Working Capital - 9 Ret'!$2:$2,0),FALSE)/1000</f>
        <v>525.07040000000006</v>
      </c>
      <c r="N432" s="96"/>
      <c r="O432" s="279">
        <f t="shared" si="34"/>
        <v>1</v>
      </c>
      <c r="P432" s="23"/>
      <c r="Q432" s="23"/>
      <c r="R432" s="23"/>
      <c r="T432" s="25"/>
      <c r="U432" s="25"/>
    </row>
    <row r="433" spans="1:28" x14ac:dyDescent="0.3">
      <c r="A433" s="87">
        <f t="shared" si="33"/>
        <v>26</v>
      </c>
      <c r="B433" s="268"/>
      <c r="D433" s="27"/>
      <c r="K433" s="21"/>
      <c r="L433" s="40"/>
      <c r="M433" s="21"/>
      <c r="N433" s="96"/>
      <c r="O433" s="279"/>
      <c r="P433" s="148"/>
      <c r="Q433" s="148"/>
      <c r="R433" s="148"/>
      <c r="T433" s="25"/>
      <c r="U433" s="25"/>
    </row>
    <row r="434" spans="1:28" x14ac:dyDescent="0.3">
      <c r="A434" s="87">
        <f>A433+1</f>
        <v>27</v>
      </c>
      <c r="O434" s="281"/>
      <c r="P434" s="148"/>
      <c r="Q434" s="148"/>
      <c r="R434" s="148"/>
    </row>
    <row r="435" spans="1:28" x14ac:dyDescent="0.3">
      <c r="A435" s="87">
        <f t="shared" ref="A435:A439" si="35">A434+1</f>
        <v>28</v>
      </c>
      <c r="O435" s="281"/>
      <c r="P435" s="148"/>
      <c r="Q435" s="148"/>
      <c r="R435" s="148"/>
    </row>
    <row r="436" spans="1:28" x14ac:dyDescent="0.3">
      <c r="A436" s="87">
        <f t="shared" si="35"/>
        <v>29</v>
      </c>
      <c r="O436" s="281"/>
      <c r="P436" s="148"/>
      <c r="Q436" s="148"/>
      <c r="R436" s="148"/>
    </row>
    <row r="437" spans="1:28" x14ac:dyDescent="0.3">
      <c r="A437" s="87">
        <f t="shared" si="35"/>
        <v>30</v>
      </c>
      <c r="O437" s="281"/>
      <c r="P437" s="148"/>
      <c r="Q437" s="148"/>
      <c r="R437" s="148"/>
    </row>
    <row r="438" spans="1:28" x14ac:dyDescent="0.3">
      <c r="A438" s="87">
        <f t="shared" si="35"/>
        <v>31</v>
      </c>
      <c r="P438" s="148"/>
      <c r="Q438" s="148"/>
      <c r="R438" s="148"/>
    </row>
    <row r="439" spans="1:28" x14ac:dyDescent="0.3">
      <c r="A439" s="87">
        <f t="shared" si="35"/>
        <v>32</v>
      </c>
      <c r="P439" s="148"/>
      <c r="Q439" s="148"/>
      <c r="R439" s="148"/>
    </row>
    <row r="440" spans="1:28" x14ac:dyDescent="0.3">
      <c r="A440" s="87">
        <f t="shared" si="33"/>
        <v>33</v>
      </c>
      <c r="P440" s="148"/>
      <c r="Q440" s="148"/>
      <c r="R440" s="148"/>
    </row>
    <row r="441" spans="1:28" x14ac:dyDescent="0.3">
      <c r="A441" s="87">
        <f t="shared" si="33"/>
        <v>34</v>
      </c>
      <c r="P441" s="148"/>
      <c r="Q441" s="148"/>
      <c r="R441" s="148"/>
    </row>
    <row r="442" spans="1:28" s="56" customFormat="1" x14ac:dyDescent="0.3">
      <c r="A442" s="272"/>
      <c r="B442" s="120" t="s">
        <v>175</v>
      </c>
      <c r="C442" s="120"/>
      <c r="D442" s="120"/>
      <c r="E442" s="120"/>
      <c r="F442" s="153"/>
      <c r="G442" s="153"/>
      <c r="H442" s="153"/>
      <c r="I442" s="153"/>
      <c r="J442" s="153"/>
      <c r="K442" s="120"/>
      <c r="L442" s="120"/>
      <c r="M442" s="120"/>
      <c r="N442" s="120"/>
      <c r="O442" s="273"/>
      <c r="P442" s="120"/>
      <c r="Q442" s="246" t="s">
        <v>176</v>
      </c>
      <c r="R442" s="120"/>
      <c r="S442" s="25"/>
      <c r="V442" s="25"/>
      <c r="W442" s="25"/>
      <c r="X442" s="25"/>
      <c r="Y442" s="25"/>
      <c r="Z442" s="25"/>
      <c r="AA442" s="25"/>
      <c r="AB442" s="25"/>
    </row>
    <row r="443" spans="1:28" x14ac:dyDescent="0.3">
      <c r="A443" s="63" t="s">
        <v>102</v>
      </c>
      <c r="B443" s="64"/>
      <c r="C443" s="63"/>
      <c r="K443" s="418" t="s">
        <v>103</v>
      </c>
      <c r="L443" s="418"/>
      <c r="M443" s="418"/>
      <c r="N443" s="418"/>
      <c r="O443" s="228"/>
      <c r="P443" s="63"/>
      <c r="Q443" s="63"/>
      <c r="R443" s="65" t="str">
        <f>+'Page Numbers'!D22</f>
        <v>Page 22 of 48</v>
      </c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</row>
    <row r="444" spans="1:28" x14ac:dyDescent="0.3">
      <c r="A444" s="66"/>
      <c r="B444" s="66"/>
      <c r="C444" s="66"/>
      <c r="D444" s="14"/>
      <c r="E444" s="15"/>
      <c r="F444" s="15"/>
      <c r="G444" s="15"/>
      <c r="H444" s="15"/>
      <c r="I444" s="15"/>
      <c r="J444" s="15"/>
      <c r="K444" s="66"/>
      <c r="L444" s="67"/>
      <c r="M444" s="67"/>
      <c r="N444" s="67"/>
      <c r="O444" s="229"/>
      <c r="P444" s="67"/>
      <c r="Q444" s="67"/>
      <c r="R444" s="67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</row>
    <row r="445" spans="1:28" x14ac:dyDescent="0.3">
      <c r="A445" s="25" t="s">
        <v>104</v>
      </c>
      <c r="B445" s="68"/>
      <c r="C445" s="68" t="s">
        <v>105</v>
      </c>
      <c r="K445" s="416" t="s">
        <v>106</v>
      </c>
      <c r="L445" s="416"/>
      <c r="M445" s="416"/>
      <c r="N445" s="416"/>
      <c r="O445" s="416"/>
      <c r="P445" s="63"/>
      <c r="Q445" s="69" t="s">
        <v>107</v>
      </c>
      <c r="R445" s="70"/>
    </row>
    <row r="446" spans="1:28" x14ac:dyDescent="0.3">
      <c r="B446" s="71"/>
      <c r="C446" s="46"/>
      <c r="K446" s="417"/>
      <c r="L446" s="417"/>
      <c r="M446" s="417"/>
      <c r="N446" s="417"/>
      <c r="O446" s="417"/>
      <c r="P446" s="72" t="str">
        <f t="shared" ref="P446:R450" si="36">+P151</f>
        <v>_</v>
      </c>
      <c r="Q446" s="69" t="str">
        <f t="shared" si="36"/>
        <v>Projected Test Year 3 Ended</v>
      </c>
      <c r="R446" s="73">
        <f t="shared" si="36"/>
        <v>46752</v>
      </c>
    </row>
    <row r="447" spans="1:28" x14ac:dyDescent="0.3">
      <c r="A447" s="25" t="s">
        <v>109</v>
      </c>
      <c r="B447" s="71"/>
      <c r="C447" s="46"/>
      <c r="K447" s="70"/>
      <c r="L447" s="70"/>
      <c r="M447" s="70"/>
      <c r="N447" s="70"/>
      <c r="O447" s="230"/>
      <c r="P447" s="72" t="str">
        <f t="shared" si="36"/>
        <v>X</v>
      </c>
      <c r="Q447" s="69" t="str">
        <f t="shared" si="36"/>
        <v>Projected Test Year 2 Ended</v>
      </c>
      <c r="R447" s="73">
        <f t="shared" si="36"/>
        <v>46387</v>
      </c>
    </row>
    <row r="448" spans="1:28" x14ac:dyDescent="0.3">
      <c r="B448" s="74"/>
      <c r="C448" s="46"/>
      <c r="K448" s="70"/>
      <c r="L448" s="70"/>
      <c r="M448" s="70"/>
      <c r="N448" s="70"/>
      <c r="O448" s="230"/>
      <c r="P448" s="72" t="str">
        <f t="shared" si="36"/>
        <v>_</v>
      </c>
      <c r="Q448" s="69" t="str">
        <f t="shared" si="36"/>
        <v>Projected Test Year 1 Ended</v>
      </c>
      <c r="R448" s="73">
        <f t="shared" si="36"/>
        <v>46022</v>
      </c>
    </row>
    <row r="449" spans="1:21" x14ac:dyDescent="0.3">
      <c r="A449" s="75" t="str">
        <f>+A400</f>
        <v>DOCKET NO.: 20240025-EI</v>
      </c>
      <c r="C449" s="46"/>
      <c r="K449" s="46"/>
      <c r="L449" s="46"/>
      <c r="M449" s="46"/>
      <c r="N449" s="46"/>
      <c r="O449" s="231"/>
      <c r="P449" s="72" t="str">
        <f t="shared" si="36"/>
        <v>_</v>
      </c>
      <c r="Q449" s="69" t="str">
        <f t="shared" si="36"/>
        <v>Prior Year Ended</v>
      </c>
      <c r="R449" s="73">
        <f t="shared" si="36"/>
        <v>45657</v>
      </c>
    </row>
    <row r="450" spans="1:21" x14ac:dyDescent="0.3">
      <c r="A450" s="75"/>
      <c r="C450" s="46"/>
      <c r="K450" s="46"/>
      <c r="L450" s="46"/>
      <c r="M450" s="46"/>
      <c r="N450" s="46"/>
      <c r="O450" s="231"/>
      <c r="P450" s="72" t="str">
        <f t="shared" si="36"/>
        <v>_</v>
      </c>
      <c r="Q450" s="69" t="str">
        <f t="shared" si="36"/>
        <v>Historical Year Ended</v>
      </c>
      <c r="R450" s="73">
        <f t="shared" si="36"/>
        <v>45291</v>
      </c>
    </row>
    <row r="451" spans="1:21" x14ac:dyDescent="0.3">
      <c r="K451" s="46"/>
      <c r="L451" s="46"/>
      <c r="M451" s="46"/>
      <c r="N451" s="46"/>
      <c r="O451" s="231"/>
      <c r="P451" s="231"/>
      <c r="Q451" s="231"/>
      <c r="R451" s="231"/>
      <c r="S451" s="231"/>
    </row>
    <row r="452" spans="1:21" x14ac:dyDescent="0.3">
      <c r="K452" s="76"/>
      <c r="L452" s="77"/>
      <c r="M452" s="76" t="s">
        <v>111</v>
      </c>
      <c r="N452" s="77"/>
      <c r="O452" s="232"/>
      <c r="P452" s="63"/>
      <c r="Q452" s="63"/>
      <c r="R452" s="63"/>
    </row>
    <row r="453" spans="1:21" x14ac:dyDescent="0.3">
      <c r="A453" s="78"/>
      <c r="B453" s="78"/>
      <c r="C453" s="78"/>
      <c r="D453" s="14"/>
      <c r="E453" s="15"/>
      <c r="F453" s="15"/>
      <c r="G453" s="15"/>
      <c r="H453" s="15"/>
      <c r="I453" s="15"/>
      <c r="J453" s="15"/>
      <c r="K453" s="79"/>
      <c r="L453" s="79"/>
      <c r="M453" s="79"/>
      <c r="N453" s="79"/>
      <c r="O453" s="233"/>
      <c r="P453" s="80"/>
      <c r="Q453" s="81" t="str">
        <f>+Q158</f>
        <v>Witness:  Olivier</v>
      </c>
      <c r="R453" s="80"/>
    </row>
    <row r="454" spans="1:21" x14ac:dyDescent="0.3">
      <c r="A454" s="1"/>
      <c r="B454" s="82">
        <v>-1</v>
      </c>
      <c r="C454" s="82"/>
      <c r="D454" s="82"/>
      <c r="E454" s="82"/>
      <c r="F454" s="82"/>
      <c r="G454" s="82"/>
      <c r="H454" s="82"/>
      <c r="I454" s="82"/>
      <c r="J454" s="82"/>
      <c r="K454" s="82">
        <f>+B454-1</f>
        <v>-2</v>
      </c>
      <c r="L454" s="82"/>
      <c r="M454" s="82">
        <f>+K454-1</f>
        <v>-3</v>
      </c>
      <c r="N454" s="82"/>
      <c r="O454" s="82">
        <f>+M454-1</f>
        <v>-4</v>
      </c>
      <c r="P454" s="85"/>
      <c r="Q454" s="85"/>
      <c r="R454" s="85"/>
    </row>
    <row r="455" spans="1:21" x14ac:dyDescent="0.3">
      <c r="A455" s="1" t="s">
        <v>112</v>
      </c>
      <c r="B455" s="83"/>
      <c r="C455" s="1"/>
      <c r="D455" s="5"/>
      <c r="E455" s="5"/>
      <c r="F455" s="5"/>
      <c r="G455" s="5"/>
      <c r="H455" s="5"/>
      <c r="I455" s="5"/>
      <c r="J455" s="5"/>
      <c r="K455" s="1" t="s">
        <v>113</v>
      </c>
      <c r="L455" s="1"/>
      <c r="M455" s="1" t="s">
        <v>113</v>
      </c>
      <c r="N455" s="1"/>
      <c r="O455" s="234" t="s">
        <v>114</v>
      </c>
      <c r="P455" s="1"/>
      <c r="Q455" s="1"/>
      <c r="R455" s="1"/>
    </row>
    <row r="456" spans="1:21" x14ac:dyDescent="0.3">
      <c r="A456" s="86" t="s">
        <v>115</v>
      </c>
      <c r="B456" s="17" t="s">
        <v>116</v>
      </c>
      <c r="C456" s="17"/>
      <c r="D456" s="14"/>
      <c r="E456" s="15"/>
      <c r="F456" s="15"/>
      <c r="G456" s="15"/>
      <c r="H456" s="15"/>
      <c r="I456" s="15"/>
      <c r="J456" s="15"/>
      <c r="K456" s="17" t="s">
        <v>117</v>
      </c>
      <c r="L456" s="17"/>
      <c r="M456" s="17" t="s">
        <v>114</v>
      </c>
      <c r="N456" s="17"/>
      <c r="O456" s="235" t="s">
        <v>118</v>
      </c>
      <c r="P456" s="17"/>
      <c r="Q456" s="17"/>
      <c r="R456" s="17"/>
    </row>
    <row r="457" spans="1:21" x14ac:dyDescent="0.3">
      <c r="A457" s="25">
        <v>1</v>
      </c>
      <c r="B457" s="263" t="s">
        <v>73</v>
      </c>
      <c r="C457" s="46"/>
      <c r="D457" s="24" t="s">
        <v>74</v>
      </c>
      <c r="E457" s="49"/>
      <c r="F457" s="49"/>
      <c r="G457" s="24" t="s">
        <v>539</v>
      </c>
      <c r="H457" s="49"/>
      <c r="I457" s="49"/>
      <c r="J457" s="49"/>
      <c r="K457" s="21">
        <f>VLOOKUP($D457,'REG FL  Working Capital - 2 Sys'!$A:$AN,MATCH($D$12,'REG FL  Working Capital - 2 Sys'!$2:$2,0),FALSE)/1000+VLOOKUP($G457,'REG FL  Working Capital - 2 Sys'!$A:$AN,MATCH($D$12,'REG FL  Working Capital - 2 Sys'!$2:$2,0),FALSE)/1000</f>
        <v>5261.4489699999904</v>
      </c>
      <c r="L457" s="40"/>
      <c r="M457" s="21">
        <f>VLOOKUP($D457,'REG FL  Working Capital - 9 Ret'!$A:$AN,MATCH($D$12,'REG FL  Working Capital - 9 Ret'!$2:$2,0),FALSE)/1000+VLOOKUP($G457,'REG FL  Working Capital - 9 Ret'!$A:$AN,MATCH($D$12,'REG FL  Working Capital - 9 Ret'!$2:$2,0),FALSE)/1000</f>
        <v>5118.395004088009</v>
      </c>
      <c r="N457" s="96"/>
      <c r="O457" s="279">
        <f>IF(M457=0,0,M457/K457)</f>
        <v>0.97281091829880817</v>
      </c>
      <c r="Q457" s="148"/>
      <c r="R457" s="148"/>
      <c r="T457" s="25"/>
      <c r="U457" s="25"/>
    </row>
    <row r="458" spans="1:21" x14ac:dyDescent="0.3">
      <c r="A458" s="25">
        <f>+A457+1</f>
        <v>2</v>
      </c>
      <c r="B458" s="263" t="s">
        <v>75</v>
      </c>
      <c r="C458" s="46"/>
      <c r="D458" s="24" t="s">
        <v>76</v>
      </c>
      <c r="E458" s="49"/>
      <c r="F458" s="49"/>
      <c r="G458" s="49"/>
      <c r="H458" s="49"/>
      <c r="I458" s="49"/>
      <c r="J458" s="49"/>
      <c r="K458" s="21">
        <f>VLOOKUP($D458,'REG FL  Working Capital - 2 Sys'!$A:$AN,MATCH($D$12,'REG FL  Working Capital - 2 Sys'!$2:$2,0),FALSE)/1000</f>
        <v>8.4749199999999885</v>
      </c>
      <c r="L458" s="40"/>
      <c r="M458" s="21">
        <f>VLOOKUP($D458,'REG FL  Working Capital - 9 Ret'!$A:$AN,MATCH($D$12,'REG FL  Working Capital - 9 Ret'!$2:$2,0),FALSE)/1000</f>
        <v>8.2444947077089203</v>
      </c>
      <c r="N458" s="96"/>
      <c r="O458" s="279">
        <f>IF(M458=0,0,M458/K458)</f>
        <v>0.97281091829880773</v>
      </c>
      <c r="Q458" s="148"/>
      <c r="R458" s="148"/>
      <c r="T458" s="25"/>
      <c r="U458" s="25"/>
    </row>
    <row r="459" spans="1:21" x14ac:dyDescent="0.3">
      <c r="A459" s="25">
        <f>+A458+1</f>
        <v>3</v>
      </c>
      <c r="B459" s="264" t="s">
        <v>77</v>
      </c>
      <c r="C459" s="46"/>
      <c r="D459" s="24" t="s">
        <v>78</v>
      </c>
      <c r="E459" s="52"/>
      <c r="F459" s="52"/>
      <c r="G459" s="52"/>
      <c r="H459" s="52"/>
      <c r="I459" s="52"/>
      <c r="J459" s="52"/>
      <c r="K459" s="21">
        <f>VLOOKUP($D459,'REG FL  Working Capital - 2 Sys'!$A:$AN,MATCH($D$12,'REG FL  Working Capital - 2 Sys'!$2:$2,0),FALSE)/1000</f>
        <v>0</v>
      </c>
      <c r="L459" s="40"/>
      <c r="M459" s="21">
        <f>VLOOKUP($D459,'REG FL  Working Capital - 9 Ret'!$A:$AN,MATCH($D$12,'REG FL  Working Capital - 9 Ret'!$2:$2,0),FALSE)/1000</f>
        <v>0</v>
      </c>
      <c r="N459" s="96"/>
      <c r="O459" s="282">
        <f>IF(M459=0,0,M459/K459)</f>
        <v>0</v>
      </c>
      <c r="Q459" s="148"/>
      <c r="R459" s="148"/>
      <c r="T459" s="25"/>
      <c r="U459" s="25"/>
    </row>
    <row r="460" spans="1:21" x14ac:dyDescent="0.3">
      <c r="A460" s="25">
        <f>+A459+1</f>
        <v>4</v>
      </c>
      <c r="B460" s="263" t="s">
        <v>540</v>
      </c>
      <c r="C460" s="47"/>
      <c r="D460" s="24" t="s">
        <v>541</v>
      </c>
      <c r="E460" s="128" t="s">
        <v>542</v>
      </c>
      <c r="F460" s="24" t="s">
        <v>543</v>
      </c>
      <c r="G460" s="128" t="s">
        <v>544</v>
      </c>
      <c r="H460" s="24" t="s">
        <v>545</v>
      </c>
      <c r="I460" s="24"/>
      <c r="J460" s="24"/>
      <c r="K460" s="21">
        <f>VLOOKUP($D460,'REG FL  Working Capital - 2 Sys'!$A:$AN,MATCH($D$12,'REG FL  Working Capital - 2 Sys'!$2:$2,0),FALSE)/1000+VLOOKUP($E460,'REG FL  Working Capital - 2 Sys'!$A:$AN,MATCH($D$12,'REG FL  Working Capital - 2 Sys'!$2:$2,0),FALSE)/1000+VLOOKUP($F460,'REG FL  Working Capital - 2 Sys'!$A:$AN,MATCH($D$12,'REG FL  Working Capital - 2 Sys'!$2:$2,0),FALSE)/1000+VLOOKUP($G460,'REG FL  Working Capital - 2 Sys'!$A:$AN,MATCH($D$12,'REG FL  Working Capital - 2 Sys'!$2:$2,0),FALSE)/1000+VLOOKUP($H460,'REG FL  Working Capital - 2 Sys'!$A:$AN,MATCH($D$12,'REG FL  Working Capital - 2 Sys'!$2:$2,0),FALSE)/1000</f>
        <v>1020.1150799999881</v>
      </c>
      <c r="L460" s="40"/>
      <c r="M460" s="21">
        <f>VLOOKUP($D460,'REG FL  Working Capital - 9 Ret'!$A:$AN,MATCH($D$12,'REG FL  Working Capital - 9 Ret'!$2:$2,0),FALSE)/1000+VLOOKUP($E460,'REG FL  Working Capital - 9 Ret'!$A:$AN,MATCH($D$12,'REG FL  Working Capital - 9 Ret'!$2:$2,0),FALSE)/1000+VLOOKUP($F460,'REG FL  Working Capital - 9 Ret'!$A:$AN,MATCH($D$12,'REG FL  Working Capital - 9 Ret'!$2:$2,0),FALSE)/1000+VLOOKUP($G460,'REG FL  Working Capital - 9 Ret'!$A:$AN,MATCH($D$12,'REG FL  Working Capital - 9 Ret'!$2:$2,0),FALSE)/1000+VLOOKUP($H460,'REG FL  Working Capital - 9 Ret'!$A:$AN,MATCH($D$12,'REG FL  Working Capital - 9 Ret'!$2:$2,0),FALSE)/1000</f>
        <v>1020.1150799999881</v>
      </c>
      <c r="N460" s="96"/>
      <c r="O460" s="279">
        <f t="shared" ref="O460" si="37">IF(M460=0,0,M460/K460)</f>
        <v>1</v>
      </c>
      <c r="Q460" s="148"/>
      <c r="R460" s="148"/>
    </row>
    <row r="461" spans="1:21" x14ac:dyDescent="0.3">
      <c r="A461" s="25">
        <f t="shared" ref="A461:A490" si="38">+A460+1</f>
        <v>5</v>
      </c>
      <c r="B461" s="263" t="s">
        <v>546</v>
      </c>
      <c r="C461" s="47"/>
      <c r="D461" s="128" t="s">
        <v>547</v>
      </c>
      <c r="E461" s="24"/>
      <c r="F461" s="24"/>
      <c r="G461" s="24"/>
      <c r="H461" s="24"/>
      <c r="I461" s="24"/>
      <c r="J461" s="24"/>
      <c r="K461" s="21">
        <f>VLOOKUP($D461,'REG FL  Working Capital - 2 Sys'!$A:$AN,MATCH($D$12,'REG FL  Working Capital - 2 Sys'!$2:$2,0),FALSE)/1000</f>
        <v>1953.8884926199999</v>
      </c>
      <c r="L461" s="40"/>
      <c r="M461" s="21">
        <f>VLOOKUP($D461,'REG FL  Working Capital - 9 Ret'!$A:$AN,MATCH($D$12,'REG FL  Working Capital - 9 Ret'!$2:$2,0),FALSE)/1000</f>
        <v>1953.8884926199999</v>
      </c>
      <c r="N461" s="96"/>
      <c r="O461" s="279">
        <f t="shared" ref="O461:O472" si="39">IF(M461=0,0,M461/K461)</f>
        <v>1</v>
      </c>
      <c r="Q461" s="148"/>
      <c r="R461" s="148"/>
    </row>
    <row r="462" spans="1:21" x14ac:dyDescent="0.3">
      <c r="A462" s="25">
        <f t="shared" si="38"/>
        <v>6</v>
      </c>
      <c r="B462" s="265" t="s">
        <v>548</v>
      </c>
      <c r="C462" s="47"/>
      <c r="D462" s="24" t="s">
        <v>549</v>
      </c>
      <c r="E462" s="24" t="s">
        <v>550</v>
      </c>
      <c r="F462" s="54"/>
      <c r="G462" s="54"/>
      <c r="H462" s="54"/>
      <c r="I462" s="54"/>
      <c r="J462" s="54"/>
      <c r="K462" s="21">
        <f>VLOOKUP($D462,'REG FL  Working Capital - 2 Sys'!$A:$AN,MATCH($D$12,'REG FL  Working Capital - 2 Sys'!$2:$2,0),FALSE)/1000+VLOOKUP($E462,'REG FL  Working Capital - 2 Sys'!$A:$AN,MATCH($D$12,'REG FL  Working Capital - 2 Sys'!$2:$2,0),FALSE)/1000</f>
        <v>86665.741500000004</v>
      </c>
      <c r="L462" s="40"/>
      <c r="M462" s="21">
        <f>VLOOKUP($D462,'REG FL  Working Capital - 9 Ret'!$A:$AN,MATCH($D$12,'REG FL  Working Capital - 9 Ret'!$2:$2,0),FALSE)/1000+VLOOKUP($E462,'REG FL  Working Capital - 9 Ret'!$A:$AN,MATCH($D$12,'REG FL  Working Capital - 9 Ret'!$2:$2,0),FALSE)/1000</f>
        <v>86665.741500000004</v>
      </c>
      <c r="N462" s="96"/>
      <c r="O462" s="279">
        <f t="shared" si="39"/>
        <v>1</v>
      </c>
      <c r="Q462" s="148"/>
      <c r="R462" s="148"/>
    </row>
    <row r="463" spans="1:21" x14ac:dyDescent="0.3">
      <c r="A463" s="25">
        <f t="shared" si="38"/>
        <v>7</v>
      </c>
      <c r="B463" s="265" t="s">
        <v>551</v>
      </c>
      <c r="C463" s="47"/>
      <c r="D463" s="128" t="s">
        <v>552</v>
      </c>
      <c r="E463" s="54"/>
      <c r="F463" s="54"/>
      <c r="G463" s="54"/>
      <c r="H463" s="54"/>
      <c r="I463" s="54"/>
      <c r="J463" s="54"/>
      <c r="K463" s="21">
        <f>VLOOKUP($D463,'REG FL  Working Capital - 2 Sys'!$A:$AN,MATCH($D$12,'REG FL  Working Capital - 2 Sys'!$2:$2,0),FALSE)/1000</f>
        <v>313.77893500000198</v>
      </c>
      <c r="L463" s="40"/>
      <c r="M463" s="21">
        <f>VLOOKUP($D463,'REG FL  Working Capital - 9 Ret'!$A:$AN,MATCH($D$12,'REG FL  Working Capital - 9 Ret'!$2:$2,0),FALSE)/1000</f>
        <v>313.77893500000198</v>
      </c>
      <c r="N463" s="96"/>
      <c r="O463" s="279">
        <f t="shared" si="39"/>
        <v>1</v>
      </c>
      <c r="Q463" s="148"/>
      <c r="R463" s="148"/>
    </row>
    <row r="464" spans="1:21" x14ac:dyDescent="0.3">
      <c r="A464" s="25">
        <f t="shared" si="38"/>
        <v>8</v>
      </c>
      <c r="B464" s="265" t="s">
        <v>553</v>
      </c>
      <c r="C464" s="47"/>
      <c r="D464" s="24" t="s">
        <v>554</v>
      </c>
      <c r="E464" s="54"/>
      <c r="F464" s="54"/>
      <c r="G464" s="54"/>
      <c r="H464" s="52"/>
      <c r="I464" s="52"/>
      <c r="J464" s="52"/>
      <c r="K464" s="21">
        <f>VLOOKUP($D464,'REG FL  Working Capital - 2 Sys'!$A:$AN,MATCH($D$12,'REG FL  Working Capital - 2 Sys'!$2:$2,0),FALSE)/1000</f>
        <v>0</v>
      </c>
      <c r="L464" s="40"/>
      <c r="M464" s="21">
        <f>VLOOKUP($D464,'REG FL  Working Capital - 9 Ret'!$A:$AN,MATCH($D$12,'REG FL  Working Capital - 9 Ret'!$2:$2,0),FALSE)/1000</f>
        <v>0</v>
      </c>
      <c r="N464" s="96"/>
      <c r="O464" s="279">
        <f t="shared" si="39"/>
        <v>0</v>
      </c>
      <c r="Q464" s="148"/>
      <c r="R464" s="148"/>
    </row>
    <row r="465" spans="1:21" x14ac:dyDescent="0.3">
      <c r="A465" s="25">
        <f t="shared" si="38"/>
        <v>9</v>
      </c>
      <c r="B465" s="265" t="s">
        <v>555</v>
      </c>
      <c r="C465" s="47"/>
      <c r="D465" s="24" t="s">
        <v>556</v>
      </c>
      <c r="E465" s="54"/>
      <c r="F465" s="54"/>
      <c r="G465" s="54"/>
      <c r="H465" s="90"/>
      <c r="I465" s="90"/>
      <c r="J465" s="90"/>
      <c r="K465" s="21">
        <f>VLOOKUP($D465,'REG FL  Working Capital - 2 Sys'!$A:$AN,MATCH($D$12,'REG FL  Working Capital - 2 Sys'!$2:$2,0),FALSE)/1000</f>
        <v>3128.7870400000002</v>
      </c>
      <c r="L465" s="40"/>
      <c r="M465" s="21">
        <f>VLOOKUP($D465,'REG FL  Working Capital - 9 Ret'!$A:$AN,MATCH($D$12,'REG FL  Working Capital - 9 Ret'!$2:$2,0),FALSE)/1000</f>
        <v>0</v>
      </c>
      <c r="N465" s="96"/>
      <c r="O465" s="279">
        <f t="shared" si="39"/>
        <v>0</v>
      </c>
      <c r="Q465" s="148"/>
      <c r="R465" s="148"/>
    </row>
    <row r="466" spans="1:21" x14ac:dyDescent="0.3">
      <c r="A466" s="25">
        <f t="shared" si="38"/>
        <v>10</v>
      </c>
      <c r="B466" s="268" t="s">
        <v>557</v>
      </c>
      <c r="C466" s="47"/>
      <c r="D466" s="128" t="s">
        <v>558</v>
      </c>
      <c r="E466" s="161" t="s">
        <v>559</v>
      </c>
      <c r="F466" s="128" t="s">
        <v>560</v>
      </c>
      <c r="G466" s="128" t="s">
        <v>539</v>
      </c>
      <c r="H466" s="128"/>
      <c r="I466" s="90"/>
      <c r="J466" s="90"/>
      <c r="K466" s="21">
        <f>VLOOKUP($D466,'REG FL  Working Capital - 2 Sys'!$A:$AN,MATCH($D$12,'REG FL  Working Capital - 2 Sys'!$2:$2,0),FALSE)/1000+VLOOKUP($E466,'REG FL  Working Capital - 2 Sys'!$A:$AN,MATCH($D$12,'REG FL  Working Capital - 2 Sys'!$2:$2,0),FALSE)/1000+VLOOKUP($F466,'REG FL  Working Capital - 2 Sys'!$A:$AN,MATCH($D$12,'REG FL  Working Capital - 2 Sys'!$2:$2,0),FALSE)/1000+VLOOKUP($G466,'REG FL  Working Capital - 2 Sys'!$A:$AN,MATCH($D$12,'REG FL  Working Capital - 2 Sys'!$2:$2,0),FALSE)/1000</f>
        <v>3.6000000102772801E-2</v>
      </c>
      <c r="L466" s="40"/>
      <c r="M466" s="21">
        <f>VLOOKUP($D466,'REG FL  Working Capital - 9 Ret'!$A:$AN,MATCH($D$12,'REG FL  Working Capital - 9 Ret'!$2:$2,0),FALSE)/1000+VLOOKUP($E466,'REG FL  Working Capital - 9 Ret'!$A:$AN,MATCH($D$12,'REG FL  Working Capital - 9 Ret'!$2:$2,0),FALSE)/1000+VLOOKUP($F466,'REG FL  Working Capital - 9 Ret'!$A:$AN,MATCH($D$12,'REG FL  Working Capital - 9 Ret'!$2:$2,0),FALSE)/1000+VLOOKUP($G466,'REG FL  Working Capital - 9 Ret'!$A:$AN,MATCH($D$12,'REG FL  Working Capital - 9 Ret'!$2:$2,0),FALSE)/1000</f>
        <v>3.50211931587356E-2</v>
      </c>
      <c r="N466" s="96"/>
      <c r="O466" s="279">
        <f t="shared" si="39"/>
        <v>0.97281091829880828</v>
      </c>
      <c r="Q466" s="148"/>
      <c r="R466" s="148"/>
    </row>
    <row r="467" spans="1:21" x14ac:dyDescent="0.3">
      <c r="A467" s="25">
        <f t="shared" si="38"/>
        <v>11</v>
      </c>
      <c r="B467" s="265" t="s">
        <v>561</v>
      </c>
      <c r="C467" s="47"/>
      <c r="D467" s="27" t="s">
        <v>562</v>
      </c>
      <c r="E467" s="54"/>
      <c r="F467" s="54"/>
      <c r="G467" s="54"/>
      <c r="H467" s="90"/>
      <c r="I467" s="90"/>
      <c r="J467" s="90"/>
      <c r="K467" s="21">
        <f>VLOOKUP($D467,'REG FL  Working Capital - 2 Sys'!$A:$AN,MATCH($D$12,'REG FL  Working Capital - 2 Sys'!$2:$2,0),FALSE)/1000</f>
        <v>62561.981352000199</v>
      </c>
      <c r="L467" s="40"/>
      <c r="M467" s="21">
        <f>VLOOKUP($D467,'REG FL  Working Capital - 9 Ret'!$A:$AN,MATCH($D$12,'REG FL  Working Capital - 9 Ret'!$2:$2,0),FALSE)/1000</f>
        <v>62561.981352000199</v>
      </c>
      <c r="N467" s="96"/>
      <c r="O467" s="279">
        <f t="shared" si="39"/>
        <v>1</v>
      </c>
      <c r="Q467" s="148"/>
      <c r="R467" s="148"/>
    </row>
    <row r="468" spans="1:21" x14ac:dyDescent="0.3">
      <c r="A468" s="25">
        <f t="shared" si="38"/>
        <v>12</v>
      </c>
      <c r="B468" s="265" t="s">
        <v>563</v>
      </c>
      <c r="C468" s="47"/>
      <c r="D468" s="24" t="s">
        <v>564</v>
      </c>
      <c r="E468" s="54"/>
      <c r="F468" s="54"/>
      <c r="G468" s="54"/>
      <c r="H468" s="90"/>
      <c r="I468" s="90"/>
      <c r="J468" s="90"/>
      <c r="K468" s="21">
        <f>VLOOKUP($D468,'REG FL  Working Capital - 2 Sys'!$A:$AN,MATCH($D$12,'REG FL  Working Capital - 2 Sys'!$2:$2,0),FALSE)/1000</f>
        <v>8928.7515299999905</v>
      </c>
      <c r="L468" s="40"/>
      <c r="M468" s="21">
        <f>VLOOKUP($D468,'REG FL  Working Capital - 9 Ret'!$A:$AN,MATCH($D$12,'REG FL  Working Capital - 9 Ret'!$2:$2,0),FALSE)/1000</f>
        <v>8685.9869751611714</v>
      </c>
      <c r="N468" s="96"/>
      <c r="O468" s="279">
        <f t="shared" si="39"/>
        <v>0.97281091829880728</v>
      </c>
      <c r="Q468" s="148"/>
      <c r="R468" s="148"/>
    </row>
    <row r="469" spans="1:21" x14ac:dyDescent="0.3">
      <c r="A469" s="25">
        <f t="shared" si="38"/>
        <v>13</v>
      </c>
      <c r="B469" s="265" t="s">
        <v>565</v>
      </c>
      <c r="C469" s="47"/>
      <c r="D469" s="24" t="s">
        <v>566</v>
      </c>
      <c r="E469" s="54"/>
      <c r="F469" s="54"/>
      <c r="G469" s="54"/>
      <c r="H469" s="90"/>
      <c r="I469" s="90"/>
      <c r="J469" s="90"/>
      <c r="K469" s="21">
        <f>VLOOKUP($D469,'REG FL  Working Capital - 2 Sys'!$A:$AN,MATCH($D$12,'REG FL  Working Capital - 2 Sys'!$2:$2,0),FALSE)/1000</f>
        <v>3.2800000539623397E-4</v>
      </c>
      <c r="L469" s="40"/>
      <c r="M469" s="21">
        <f>VLOOKUP($D469,'REG FL  Working Capital - 9 Ret'!$A:$AN,MATCH($D$12,'REG FL  Working Capital - 9 Ret'!$2:$2,0),FALSE)/1000</f>
        <v>3.2800000539623397E-4</v>
      </c>
      <c r="N469" s="96"/>
      <c r="O469" s="279">
        <f t="shared" si="39"/>
        <v>1</v>
      </c>
      <c r="Q469" s="148"/>
      <c r="R469" s="148"/>
    </row>
    <row r="470" spans="1:21" x14ac:dyDescent="0.3">
      <c r="A470" s="25">
        <f t="shared" si="38"/>
        <v>14</v>
      </c>
      <c r="B470" s="265" t="s">
        <v>567</v>
      </c>
      <c r="C470" s="47"/>
      <c r="D470" s="24" t="s">
        <v>568</v>
      </c>
      <c r="F470" s="90"/>
      <c r="G470" s="90"/>
      <c r="H470" s="90"/>
      <c r="I470" s="90"/>
      <c r="J470" s="90"/>
      <c r="K470" s="21">
        <f>VLOOKUP($D470,'REG FL  Working Capital - 2 Sys'!$A:$AN,MATCH($D$12,'REG FL  Working Capital - 2 Sys'!$2:$2,0),FALSE)/1000</f>
        <v>1869.1797099999999</v>
      </c>
      <c r="L470" s="40"/>
      <c r="M470" s="21">
        <f>VLOOKUP($D470,'REG FL  Working Capital - 9 Ret'!$A:$AN,MATCH($D$12,'REG FL  Working Capital - 9 Ret'!$2:$2,0),FALSE)/1000</f>
        <v>1869.1797099999999</v>
      </c>
      <c r="N470" s="96"/>
      <c r="O470" s="279">
        <f t="shared" si="39"/>
        <v>1</v>
      </c>
      <c r="Q470" s="148"/>
      <c r="R470" s="148"/>
      <c r="T470" s="25"/>
      <c r="U470" s="25"/>
    </row>
    <row r="471" spans="1:21" x14ac:dyDescent="0.3">
      <c r="A471" s="25">
        <f t="shared" si="38"/>
        <v>15</v>
      </c>
      <c r="B471" s="268" t="s">
        <v>569</v>
      </c>
      <c r="D471" s="24" t="s">
        <v>570</v>
      </c>
      <c r="K471" s="111">
        <f>VLOOKUP($D471,'REG FL  Working Capital - 2 Sys'!$A:$AN,MATCH($D$12,'REG FL  Working Capital - 2 Sys'!$2:$2,0),FALSE)/1000</f>
        <v>-5182.9351999999999</v>
      </c>
      <c r="L471" s="122"/>
      <c r="M471" s="111">
        <f>VLOOKUP($D471,'REG FL  Working Capital - 9 Ret'!$A:$AN,MATCH($D$12,'REG FL  Working Capital - 9 Ret'!$2:$2,0),FALSE)/1000</f>
        <v>-5042.0159513952103</v>
      </c>
      <c r="N471" s="123"/>
      <c r="O471" s="280">
        <f t="shared" si="39"/>
        <v>0.97281091829880695</v>
      </c>
      <c r="Q471" s="148"/>
      <c r="R471" s="148"/>
      <c r="T471" s="25"/>
      <c r="U471" s="25"/>
    </row>
    <row r="472" spans="1:21" x14ac:dyDescent="0.3">
      <c r="A472" s="25">
        <f t="shared" si="38"/>
        <v>16</v>
      </c>
      <c r="B472" s="261" t="s">
        <v>81</v>
      </c>
      <c r="D472" s="30"/>
      <c r="K472" s="21">
        <f>SUM(K457:K471)+SUM(K409:K433)</f>
        <v>1238875.1607922032</v>
      </c>
      <c r="M472" s="21">
        <f>SUM(M457:M471)+SUM(M409:M433)</f>
        <v>1220378.2672075515</v>
      </c>
      <c r="O472" s="279">
        <f t="shared" si="39"/>
        <v>0.98506960655113651</v>
      </c>
    </row>
    <row r="473" spans="1:21" x14ac:dyDescent="0.3">
      <c r="A473" s="25">
        <f>+A472+1</f>
        <v>17</v>
      </c>
      <c r="Q473" s="148"/>
      <c r="R473" s="148"/>
      <c r="T473" s="25"/>
      <c r="U473" s="25"/>
    </row>
    <row r="474" spans="1:21" x14ac:dyDescent="0.3">
      <c r="A474" s="25">
        <f>+A473+1</f>
        <v>18</v>
      </c>
      <c r="O474" s="281"/>
    </row>
    <row r="475" spans="1:21" x14ac:dyDescent="0.3">
      <c r="A475" s="25">
        <f t="shared" si="38"/>
        <v>19</v>
      </c>
      <c r="B475" s="34"/>
      <c r="O475" s="281"/>
      <c r="Q475" s="148"/>
      <c r="R475" s="148"/>
    </row>
    <row r="476" spans="1:21" x14ac:dyDescent="0.3">
      <c r="A476" s="25">
        <f t="shared" si="38"/>
        <v>20</v>
      </c>
      <c r="B476" s="55"/>
      <c r="C476" s="47"/>
      <c r="D476" s="30"/>
      <c r="F476" s="90"/>
      <c r="G476" s="90"/>
      <c r="H476" s="90"/>
      <c r="I476" s="90"/>
      <c r="J476" s="90"/>
      <c r="K476" s="21"/>
      <c r="L476" s="40"/>
      <c r="M476" s="21"/>
      <c r="N476" s="96"/>
      <c r="O476" s="279"/>
      <c r="Q476" s="148"/>
      <c r="R476" s="148"/>
    </row>
    <row r="477" spans="1:21" x14ac:dyDescent="0.3">
      <c r="A477" s="25">
        <f t="shared" si="38"/>
        <v>21</v>
      </c>
      <c r="O477" s="281"/>
      <c r="Q477" s="148"/>
      <c r="R477" s="148"/>
    </row>
    <row r="478" spans="1:21" x14ac:dyDescent="0.3">
      <c r="A478" s="25">
        <f t="shared" si="38"/>
        <v>22</v>
      </c>
      <c r="B478" s="269" t="s">
        <v>83</v>
      </c>
      <c r="D478" s="30" t="s">
        <v>84</v>
      </c>
      <c r="K478" s="131">
        <f>+K472+K391+K363</f>
        <v>3192991.404418136</v>
      </c>
      <c r="L478" s="120"/>
      <c r="M478" s="131">
        <f>+M472+M391+M363</f>
        <v>3085282.3354997584</v>
      </c>
      <c r="N478" s="120"/>
      <c r="O478" s="287">
        <f>IF(M478=0,0,M478/K478)</f>
        <v>0.96626703449018347</v>
      </c>
      <c r="Q478" s="148"/>
      <c r="R478" s="148"/>
      <c r="T478" s="25"/>
      <c r="U478" s="25"/>
    </row>
    <row r="479" spans="1:21" x14ac:dyDescent="0.3">
      <c r="A479" s="25">
        <f>+A478+1</f>
        <v>23</v>
      </c>
      <c r="O479" s="281"/>
    </row>
    <row r="480" spans="1:21" x14ac:dyDescent="0.3">
      <c r="A480" s="25">
        <f t="shared" si="38"/>
        <v>24</v>
      </c>
      <c r="O480" s="281"/>
      <c r="Q480" s="148"/>
      <c r="R480" s="148"/>
    </row>
    <row r="481" spans="1:28" x14ac:dyDescent="0.3">
      <c r="A481" s="25">
        <f t="shared" si="38"/>
        <v>25</v>
      </c>
      <c r="O481" s="281"/>
      <c r="Q481" s="148"/>
      <c r="R481" s="148"/>
    </row>
    <row r="482" spans="1:28" x14ac:dyDescent="0.3">
      <c r="A482" s="25">
        <f t="shared" si="38"/>
        <v>26</v>
      </c>
      <c r="O482" s="281"/>
      <c r="Q482" s="148"/>
      <c r="R482" s="148"/>
    </row>
    <row r="483" spans="1:28" x14ac:dyDescent="0.3">
      <c r="A483" s="25">
        <f t="shared" si="38"/>
        <v>27</v>
      </c>
      <c r="O483" s="281"/>
      <c r="Q483" s="148"/>
      <c r="R483" s="148"/>
    </row>
    <row r="484" spans="1:28" x14ac:dyDescent="0.3">
      <c r="A484" s="25">
        <f t="shared" si="38"/>
        <v>28</v>
      </c>
      <c r="O484" s="281"/>
      <c r="Q484" s="148"/>
      <c r="R484" s="148"/>
    </row>
    <row r="485" spans="1:28" x14ac:dyDescent="0.3">
      <c r="A485" s="25">
        <f t="shared" si="38"/>
        <v>29</v>
      </c>
      <c r="O485" s="281"/>
      <c r="Q485" s="148"/>
      <c r="R485" s="148"/>
    </row>
    <row r="486" spans="1:28" x14ac:dyDescent="0.3">
      <c r="A486" s="25">
        <f t="shared" si="38"/>
        <v>30</v>
      </c>
      <c r="Q486" s="148"/>
      <c r="R486" s="148"/>
    </row>
    <row r="487" spans="1:28" x14ac:dyDescent="0.3">
      <c r="A487" s="25">
        <f t="shared" si="38"/>
        <v>31</v>
      </c>
      <c r="Q487" s="148"/>
      <c r="R487" s="148"/>
    </row>
    <row r="488" spans="1:28" x14ac:dyDescent="0.3">
      <c r="A488" s="25">
        <f t="shared" si="38"/>
        <v>32</v>
      </c>
      <c r="Q488" s="148"/>
      <c r="R488" s="148"/>
    </row>
    <row r="489" spans="1:28" x14ac:dyDescent="0.3">
      <c r="A489" s="25">
        <f t="shared" si="38"/>
        <v>33</v>
      </c>
      <c r="Q489" s="148"/>
      <c r="R489" s="148"/>
    </row>
    <row r="490" spans="1:28" x14ac:dyDescent="0.3">
      <c r="A490" s="25">
        <f t="shared" si="38"/>
        <v>34</v>
      </c>
      <c r="F490" s="90"/>
      <c r="G490" s="90"/>
      <c r="H490" s="90"/>
      <c r="I490" s="90"/>
      <c r="J490" s="90"/>
      <c r="Q490" s="148"/>
      <c r="R490" s="148"/>
    </row>
    <row r="491" spans="1:28" s="56" customFormat="1" x14ac:dyDescent="0.3">
      <c r="A491" s="272"/>
      <c r="B491" s="120" t="s">
        <v>175</v>
      </c>
      <c r="C491" s="120"/>
      <c r="D491" s="120"/>
      <c r="E491" s="120"/>
      <c r="F491" s="153"/>
      <c r="G491" s="153"/>
      <c r="H491" s="153"/>
      <c r="I491" s="153"/>
      <c r="J491" s="153"/>
      <c r="K491" s="120"/>
      <c r="L491" s="120"/>
      <c r="M491" s="120"/>
      <c r="N491" s="120"/>
      <c r="O491" s="273"/>
      <c r="P491" s="120"/>
      <c r="Q491" s="246" t="s">
        <v>176</v>
      </c>
      <c r="R491" s="120"/>
      <c r="S491" s="25"/>
      <c r="V491" s="25"/>
      <c r="W491" s="25"/>
      <c r="X491" s="25"/>
      <c r="Y491" s="25"/>
      <c r="Z491" s="25"/>
      <c r="AA491" s="25"/>
      <c r="AB491" s="25"/>
    </row>
    <row r="492" spans="1:28" x14ac:dyDescent="0.3">
      <c r="A492" s="63" t="s">
        <v>102</v>
      </c>
      <c r="B492" s="64"/>
      <c r="C492" s="63"/>
      <c r="K492" s="418" t="s">
        <v>103</v>
      </c>
      <c r="L492" s="418"/>
      <c r="M492" s="418"/>
      <c r="N492" s="418"/>
      <c r="O492" s="228"/>
      <c r="P492" s="63"/>
      <c r="Q492" s="63"/>
      <c r="R492" s="65" t="str">
        <f>+'Page Numbers'!D23</f>
        <v>Page 23 of 48</v>
      </c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</row>
    <row r="493" spans="1:28" x14ac:dyDescent="0.3">
      <c r="A493" s="66"/>
      <c r="B493" s="66"/>
      <c r="C493" s="66"/>
      <c r="D493" s="14"/>
      <c r="E493" s="15"/>
      <c r="F493" s="15"/>
      <c r="G493" s="15"/>
      <c r="H493" s="15"/>
      <c r="I493" s="15"/>
      <c r="J493" s="15"/>
      <c r="K493" s="66"/>
      <c r="L493" s="67"/>
      <c r="M493" s="67"/>
      <c r="N493" s="67"/>
      <c r="O493" s="229"/>
      <c r="P493" s="67"/>
      <c r="Q493" s="67"/>
      <c r="R493" s="67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</row>
    <row r="494" spans="1:28" x14ac:dyDescent="0.3">
      <c r="A494" s="25" t="s">
        <v>104</v>
      </c>
      <c r="B494" s="68"/>
      <c r="C494" s="68" t="s">
        <v>105</v>
      </c>
      <c r="K494" s="416" t="s">
        <v>106</v>
      </c>
      <c r="L494" s="416"/>
      <c r="M494" s="416"/>
      <c r="N494" s="416"/>
      <c r="O494" s="416"/>
      <c r="P494" s="63"/>
      <c r="Q494" s="69" t="s">
        <v>107</v>
      </c>
      <c r="R494" s="70"/>
    </row>
    <row r="495" spans="1:28" x14ac:dyDescent="0.3">
      <c r="B495" s="71"/>
      <c r="C495" s="46"/>
      <c r="K495" s="417"/>
      <c r="L495" s="417"/>
      <c r="M495" s="417"/>
      <c r="N495" s="417"/>
      <c r="O495" s="417"/>
      <c r="P495" s="72" t="str">
        <f t="shared" ref="P495:R499" si="40">+P4</f>
        <v>_</v>
      </c>
      <c r="Q495" s="69" t="str">
        <f t="shared" si="40"/>
        <v>Projected Test Year 3 Ended</v>
      </c>
      <c r="R495" s="73">
        <f t="shared" si="40"/>
        <v>46752</v>
      </c>
    </row>
    <row r="496" spans="1:28" x14ac:dyDescent="0.3">
      <c r="A496" s="25" t="s">
        <v>109</v>
      </c>
      <c r="B496" s="71"/>
      <c r="C496" s="46"/>
      <c r="K496" s="70"/>
      <c r="L496" s="70"/>
      <c r="M496" s="70"/>
      <c r="N496" s="70"/>
      <c r="O496" s="230"/>
      <c r="P496" s="72" t="str">
        <f t="shared" si="40"/>
        <v>X</v>
      </c>
      <c r="Q496" s="69" t="str">
        <f t="shared" si="40"/>
        <v>Projected Test Year 2 Ended</v>
      </c>
      <c r="R496" s="73">
        <f t="shared" si="40"/>
        <v>46387</v>
      </c>
    </row>
    <row r="497" spans="1:23" x14ac:dyDescent="0.3">
      <c r="B497" s="74"/>
      <c r="C497" s="46"/>
      <c r="K497" s="70"/>
      <c r="L497" s="70"/>
      <c r="M497" s="70"/>
      <c r="N497" s="70"/>
      <c r="O497" s="230"/>
      <c r="P497" s="72" t="str">
        <f t="shared" si="40"/>
        <v>_</v>
      </c>
      <c r="Q497" s="69" t="str">
        <f t="shared" si="40"/>
        <v>Projected Test Year 1 Ended</v>
      </c>
      <c r="R497" s="73">
        <f t="shared" si="40"/>
        <v>46022</v>
      </c>
    </row>
    <row r="498" spans="1:23" x14ac:dyDescent="0.3">
      <c r="A498" s="75" t="str">
        <f>+A7</f>
        <v>DOCKET NO.: 20240025-EI</v>
      </c>
      <c r="C498" s="46"/>
      <c r="K498" s="46"/>
      <c r="L498" s="46"/>
      <c r="M498" s="46"/>
      <c r="N498" s="46"/>
      <c r="O498" s="231"/>
      <c r="P498" s="72" t="str">
        <f t="shared" si="40"/>
        <v>_</v>
      </c>
      <c r="Q498" s="69" t="str">
        <f t="shared" si="40"/>
        <v>Prior Year Ended</v>
      </c>
      <c r="R498" s="73">
        <f t="shared" si="40"/>
        <v>45657</v>
      </c>
    </row>
    <row r="499" spans="1:23" x14ac:dyDescent="0.3">
      <c r="A499" s="75"/>
      <c r="C499" s="46"/>
      <c r="K499" s="46"/>
      <c r="L499" s="46"/>
      <c r="M499" s="46"/>
      <c r="N499" s="46"/>
      <c r="O499" s="231"/>
      <c r="P499" s="72" t="str">
        <f t="shared" si="40"/>
        <v>_</v>
      </c>
      <c r="Q499" s="69" t="str">
        <f t="shared" si="40"/>
        <v>Historical Year Ended</v>
      </c>
      <c r="R499" s="73">
        <f t="shared" si="40"/>
        <v>45291</v>
      </c>
    </row>
    <row r="500" spans="1:23" x14ac:dyDescent="0.3">
      <c r="K500" s="46"/>
      <c r="L500" s="46"/>
      <c r="M500" s="46"/>
      <c r="N500" s="46"/>
      <c r="O500" s="231"/>
      <c r="P500" s="231"/>
      <c r="Q500" s="231"/>
      <c r="R500" s="231"/>
      <c r="S500" s="231"/>
    </row>
    <row r="501" spans="1:23" x14ac:dyDescent="0.3">
      <c r="K501" s="76"/>
      <c r="L501" s="77"/>
      <c r="M501" s="76" t="s">
        <v>111</v>
      </c>
      <c r="N501" s="77"/>
      <c r="O501" s="232"/>
      <c r="P501" s="77"/>
      <c r="Q501" s="63"/>
      <c r="R501" s="63"/>
    </row>
    <row r="502" spans="1:23" x14ac:dyDescent="0.3">
      <c r="A502" s="78"/>
      <c r="B502" s="78"/>
      <c r="C502" s="78"/>
      <c r="D502" s="14"/>
      <c r="E502" s="15"/>
      <c r="F502" s="15"/>
      <c r="G502" s="15"/>
      <c r="H502" s="15"/>
      <c r="I502" s="15"/>
      <c r="J502" s="15"/>
      <c r="K502" s="79"/>
      <c r="L502" s="79"/>
      <c r="M502" s="79"/>
      <c r="N502" s="79"/>
      <c r="O502" s="233"/>
      <c r="P502" s="80"/>
      <c r="Q502" s="81" t="str">
        <f>+Q11</f>
        <v>Witness:  Olivier</v>
      </c>
      <c r="R502" s="80"/>
    </row>
    <row r="503" spans="1:23" x14ac:dyDescent="0.3">
      <c r="A503" s="1"/>
      <c r="B503" s="82">
        <v>-1</v>
      </c>
      <c r="C503" s="82"/>
      <c r="D503" s="82"/>
      <c r="E503" s="82"/>
      <c r="F503" s="82"/>
      <c r="G503" s="82"/>
      <c r="H503" s="82"/>
      <c r="I503" s="82"/>
      <c r="J503" s="82"/>
      <c r="K503" s="82">
        <f>+B503-1</f>
        <v>-2</v>
      </c>
      <c r="L503" s="82"/>
      <c r="M503" s="82">
        <f>+K503-1</f>
        <v>-3</v>
      </c>
      <c r="N503" s="82"/>
      <c r="O503" s="82">
        <f>+M503-1</f>
        <v>-4</v>
      </c>
      <c r="P503" s="85"/>
      <c r="Q503" s="85"/>
      <c r="R503" s="85"/>
    </row>
    <row r="504" spans="1:23" x14ac:dyDescent="0.3">
      <c r="A504" s="1" t="s">
        <v>112</v>
      </c>
      <c r="B504" s="83"/>
      <c r="C504" s="1"/>
      <c r="D504" s="5"/>
      <c r="E504" s="5"/>
      <c r="F504" s="5"/>
      <c r="G504" s="5"/>
      <c r="H504" s="5"/>
      <c r="I504" s="5"/>
      <c r="J504" s="5"/>
      <c r="K504" s="1" t="s">
        <v>113</v>
      </c>
      <c r="L504" s="1"/>
      <c r="M504" s="1" t="s">
        <v>113</v>
      </c>
      <c r="N504" s="1"/>
      <c r="O504" s="234" t="s">
        <v>114</v>
      </c>
      <c r="P504" s="1"/>
      <c r="Q504" s="1"/>
      <c r="R504" s="1"/>
    </row>
    <row r="505" spans="1:23" x14ac:dyDescent="0.3">
      <c r="A505" s="86" t="s">
        <v>115</v>
      </c>
      <c r="B505" s="17" t="s">
        <v>116</v>
      </c>
      <c r="C505" s="17"/>
      <c r="D505" s="14"/>
      <c r="E505" s="15"/>
      <c r="F505" s="15"/>
      <c r="G505" s="15"/>
      <c r="H505" s="15"/>
      <c r="I505" s="15"/>
      <c r="J505" s="15"/>
      <c r="K505" s="17" t="s">
        <v>117</v>
      </c>
      <c r="L505" s="17"/>
      <c r="M505" s="17" t="s">
        <v>114</v>
      </c>
      <c r="N505" s="17"/>
      <c r="O505" s="235" t="s">
        <v>118</v>
      </c>
      <c r="P505" s="17"/>
      <c r="Q505" s="17"/>
      <c r="R505" s="17"/>
    </row>
    <row r="506" spans="1:23" x14ac:dyDescent="0.3">
      <c r="A506" s="87">
        <v>1</v>
      </c>
      <c r="B506" s="42"/>
      <c r="C506" s="138"/>
      <c r="D506" s="19"/>
      <c r="E506" s="5"/>
      <c r="F506" s="5"/>
      <c r="G506" s="5"/>
      <c r="H506" s="5"/>
      <c r="I506" s="5"/>
      <c r="J506" s="5"/>
      <c r="K506" s="139"/>
      <c r="L506" s="140"/>
      <c r="M506" s="139"/>
      <c r="N506" s="140"/>
      <c r="O506" s="237"/>
      <c r="P506" s="140"/>
      <c r="Q506" s="136"/>
      <c r="R506" s="137"/>
    </row>
    <row r="507" spans="1:23" x14ac:dyDescent="0.3">
      <c r="A507" s="87">
        <f t="shared" ref="A507:A539" si="41">A506+1</f>
        <v>2</v>
      </c>
      <c r="B507" s="263" t="s">
        <v>478</v>
      </c>
      <c r="C507" s="40"/>
      <c r="D507" s="154" t="s">
        <v>571</v>
      </c>
      <c r="E507" s="5"/>
      <c r="F507" s="5"/>
      <c r="G507" s="5"/>
      <c r="H507" s="49"/>
      <c r="I507" s="49"/>
      <c r="J507" s="49"/>
      <c r="K507" s="21">
        <f>VLOOKUP($D507,'REG FL  Working Capital - 2 Sys'!$A:$AN,MATCH($D$12,'REG FL  Working Capital - 2 Sys'!$2:$2,0),FALSE)/1000</f>
        <v>-211153.17775435501</v>
      </c>
      <c r="L507" s="40"/>
      <c r="M507" s="21">
        <f>VLOOKUP($D507,'REG FL  Working Capital - 9 Ret'!$A:$AN,MATCH($D$12,'REG FL  Working Capital - 9 Ret'!$2:$2,0),FALSE)/1000</f>
        <v>-205539.459370578</v>
      </c>
      <c r="N507" s="96"/>
      <c r="O507" s="279">
        <f t="shared" ref="O507:O518" si="42">IF(M507=0,0,M507/K507)</f>
        <v>0.97341400000000122</v>
      </c>
      <c r="P507" s="70"/>
      <c r="Q507" s="136"/>
      <c r="R507" s="142"/>
    </row>
    <row r="508" spans="1:23" x14ac:dyDescent="0.3">
      <c r="A508" s="87">
        <f t="shared" si="41"/>
        <v>3</v>
      </c>
      <c r="B508" s="263" t="s">
        <v>481</v>
      </c>
      <c r="C508" s="40"/>
      <c r="D508" s="154" t="s">
        <v>572</v>
      </c>
      <c r="E508" s="5"/>
      <c r="F508" s="5"/>
      <c r="G508" s="5"/>
      <c r="H508" s="49"/>
      <c r="I508" s="49"/>
      <c r="J508" s="49"/>
      <c r="K508" s="21">
        <f>VLOOKUP($D508,'REG FL  Working Capital - 2 Sys'!$A:$AN,MATCH($D$12,'REG FL  Working Capital - 2 Sys'!$2:$2,0),FALSE)/1000</f>
        <v>-131847.99958773699</v>
      </c>
      <c r="L508" s="40"/>
      <c r="M508" s="21">
        <f>VLOOKUP($D508,'REG FL  Working Capital - 9 Ret'!$A:$AN,MATCH($D$12,'REG FL  Working Capital - 9 Ret'!$2:$2,0),FALSE)/1000</f>
        <v>-131847.99958773699</v>
      </c>
      <c r="N508" s="96"/>
      <c r="O508" s="279">
        <f t="shared" si="42"/>
        <v>1</v>
      </c>
      <c r="P508" s="70"/>
      <c r="Q508" s="136"/>
      <c r="R508" s="143"/>
    </row>
    <row r="509" spans="1:23" x14ac:dyDescent="0.3">
      <c r="A509" s="87">
        <f t="shared" si="41"/>
        <v>4</v>
      </c>
      <c r="B509" s="263" t="s">
        <v>483</v>
      </c>
      <c r="C509" s="40"/>
      <c r="D509" s="154" t="s">
        <v>573</v>
      </c>
      <c r="E509" s="5"/>
      <c r="F509" s="5"/>
      <c r="G509" s="5"/>
      <c r="H509" s="49"/>
      <c r="I509" s="49"/>
      <c r="J509" s="49"/>
      <c r="K509" s="21">
        <f>VLOOKUP($D509,'REG FL  Working Capital - 2 Sys'!$A:$AN,MATCH($D$12,'REG FL  Working Capital - 2 Sys'!$2:$2,0),FALSE)/1000</f>
        <v>-9198.9465799999998</v>
      </c>
      <c r="L509" s="40"/>
      <c r="M509" s="21">
        <f>VLOOKUP($D509,'REG FL  Working Capital - 9 Ret'!$A:$AN,MATCH($D$12,'REG FL  Working Capital - 9 Ret'!$2:$2,0),FALSE)/1000</f>
        <v>0</v>
      </c>
      <c r="N509" s="96"/>
      <c r="O509" s="279">
        <f t="shared" si="42"/>
        <v>0</v>
      </c>
      <c r="P509" s="70"/>
      <c r="Q509" s="144"/>
      <c r="R509" s="142"/>
      <c r="V509" s="56"/>
      <c r="W509" s="56"/>
    </row>
    <row r="510" spans="1:23" x14ac:dyDescent="0.3">
      <c r="A510" s="87">
        <f t="shared" si="41"/>
        <v>5</v>
      </c>
      <c r="B510" s="263" t="s">
        <v>488</v>
      </c>
      <c r="C510" s="57"/>
      <c r="D510" s="154" t="s">
        <v>574</v>
      </c>
      <c r="E510" s="5"/>
      <c r="F510" s="5"/>
      <c r="G510" s="5"/>
      <c r="H510" s="49"/>
      <c r="I510" s="49"/>
      <c r="J510" s="49"/>
      <c r="K510" s="21">
        <f>VLOOKUP($D510,'REG FL  Working Capital - 2 Sys'!$A:$AN,MATCH($D$12,'REG FL  Working Capital - 2 Sys'!$2:$2,0),FALSE)/1000</f>
        <v>-14606.210639999899</v>
      </c>
      <c r="L510" s="40"/>
      <c r="M510" s="21">
        <f>VLOOKUP($D510,'REG FL  Working Capital - 9 Ret'!$A:$AN,MATCH($D$12,'REG FL  Working Capital - 9 Ret'!$2:$2,0),FALSE)/1000</f>
        <v>-14209.081185564199</v>
      </c>
      <c r="N510" s="96"/>
      <c r="O510" s="279">
        <f t="shared" si="42"/>
        <v>0.97281091829881328</v>
      </c>
      <c r="P510" s="70"/>
      <c r="Q510" s="136"/>
      <c r="R510" s="142"/>
      <c r="V510" s="56"/>
      <c r="W510" s="56"/>
    </row>
    <row r="511" spans="1:23" x14ac:dyDescent="0.3">
      <c r="A511" s="87">
        <f t="shared" si="41"/>
        <v>6</v>
      </c>
      <c r="B511" s="263" t="s">
        <v>490</v>
      </c>
      <c r="C511" s="57"/>
      <c r="D511" s="154" t="s">
        <v>575</v>
      </c>
      <c r="E511" s="5"/>
      <c r="F511" s="5"/>
      <c r="G511" s="5"/>
      <c r="H511" s="24"/>
      <c r="I511" s="24"/>
      <c r="J511" s="24"/>
      <c r="K511" s="21">
        <f>VLOOKUP($D511,'REG FL  Working Capital - 2 Sys'!$A:$AN,MATCH($D$12,'REG FL  Working Capital - 2 Sys'!$2:$2,0),FALSE)/1000</f>
        <v>-105771.5346</v>
      </c>
      <c r="L511" s="40"/>
      <c r="M511" s="21">
        <f>VLOOKUP($D511,'REG FL  Working Capital - 9 Ret'!$A:$AN,MATCH($D$12,'REG FL  Working Capital - 9 Ret'!$2:$2,0),FALSE)/1000</f>
        <v>-102895.7037041</v>
      </c>
      <c r="N511" s="96"/>
      <c r="O511" s="279">
        <f t="shared" si="42"/>
        <v>0.97281091829880662</v>
      </c>
      <c r="P511" s="70"/>
      <c r="Q511" s="136"/>
      <c r="R511" s="142"/>
    </row>
    <row r="512" spans="1:23" x14ac:dyDescent="0.3">
      <c r="A512" s="87">
        <f t="shared" si="41"/>
        <v>7</v>
      </c>
      <c r="B512" s="263" t="s">
        <v>494</v>
      </c>
      <c r="C512" s="40"/>
      <c r="D512" s="154" t="s">
        <v>576</v>
      </c>
      <c r="E512" s="5"/>
      <c r="F512" s="5"/>
      <c r="G512" s="5"/>
      <c r="H512" s="24"/>
      <c r="I512" s="24"/>
      <c r="J512" s="24"/>
      <c r="K512" s="21">
        <f>VLOOKUP($D512,'REG FL  Working Capital - 2 Sys'!$A:$AN,MATCH($D$12,'REG FL  Working Capital - 2 Sys'!$2:$2,0),FALSE)/1000</f>
        <v>-2394.2393699999898</v>
      </c>
      <c r="L512" s="40"/>
      <c r="M512" s="21">
        <f>VLOOKUP($D512,'REG FL  Working Capital - 9 Ret'!$A:$AN,MATCH($D$12,'REG FL  Working Capital - 9 Ret'!$2:$2,0),FALSE)/1000</f>
        <v>-2329.1422001568499</v>
      </c>
      <c r="N512" s="96"/>
      <c r="O512" s="279">
        <f t="shared" si="42"/>
        <v>0.97281091829880817</v>
      </c>
      <c r="P512" s="70"/>
      <c r="Q512" s="144"/>
      <c r="R512" s="142"/>
    </row>
    <row r="513" spans="1:21" x14ac:dyDescent="0.3">
      <c r="A513" s="87">
        <f t="shared" si="41"/>
        <v>8</v>
      </c>
      <c r="B513" s="263" t="s">
        <v>497</v>
      </c>
      <c r="C513" s="5"/>
      <c r="D513" s="154" t="s">
        <v>577</v>
      </c>
      <c r="E513" s="49"/>
      <c r="F513" s="49"/>
      <c r="G513" s="49"/>
      <c r="H513" s="49"/>
      <c r="I513" s="49"/>
      <c r="J513" s="49"/>
      <c r="K513" s="21">
        <f>VLOOKUP($D513,'REG FL  Working Capital - 2 Sys'!$A:$AN,MATCH($D$12,'REG FL  Working Capital - 2 Sys'!$2:$2,0),FALSE)/1000</f>
        <v>0</v>
      </c>
      <c r="L513" s="40"/>
      <c r="M513" s="21">
        <f>VLOOKUP($D513,'REG FL  Working Capital - 9 Ret'!$A:$AN,MATCH($D$12,'REG FL  Working Capital - 9 Ret'!$2:$2,0),FALSE)/1000</f>
        <v>0</v>
      </c>
      <c r="N513" s="96"/>
      <c r="O513" s="279">
        <f t="shared" si="42"/>
        <v>0</v>
      </c>
      <c r="P513" s="142"/>
      <c r="Q513" s="142"/>
      <c r="R513" s="142"/>
    </row>
    <row r="514" spans="1:21" x14ac:dyDescent="0.3">
      <c r="A514" s="87">
        <f t="shared" si="41"/>
        <v>9</v>
      </c>
      <c r="B514" s="263" t="s">
        <v>499</v>
      </c>
      <c r="C514" s="57"/>
      <c r="D514" s="154" t="s">
        <v>578</v>
      </c>
      <c r="E514" s="24"/>
      <c r="F514" s="49"/>
      <c r="G514" s="49"/>
      <c r="H514" s="49"/>
      <c r="I514" s="49"/>
      <c r="J514" s="49"/>
      <c r="K514" s="21">
        <f>VLOOKUP($D514,'REG FL  Working Capital - 2 Sys'!$A:$AN,MATCH($D$12,'REG FL  Working Capital - 2 Sys'!$2:$2,0),FALSE)/1000</f>
        <v>-115670.17634000001</v>
      </c>
      <c r="L514" s="40"/>
      <c r="M514" s="21">
        <f>VLOOKUP($D514,'REG FL  Working Capital - 9 Ret'!$A:$AN,MATCH($D$12,'REG FL  Working Capital - 9 Ret'!$2:$2,0),FALSE)/1000</f>
        <v>-115670.17634000001</v>
      </c>
      <c r="N514" s="96"/>
      <c r="O514" s="279">
        <f t="shared" si="42"/>
        <v>1</v>
      </c>
      <c r="P514" s="57"/>
      <c r="Q514" s="57"/>
      <c r="R514" s="57"/>
    </row>
    <row r="515" spans="1:21" x14ac:dyDescent="0.3">
      <c r="A515" s="87">
        <f t="shared" si="41"/>
        <v>10</v>
      </c>
      <c r="B515" s="261" t="s">
        <v>85</v>
      </c>
      <c r="C515" s="57"/>
      <c r="D515" s="30" t="s">
        <v>86</v>
      </c>
      <c r="E515" s="24"/>
      <c r="F515" s="24"/>
      <c r="G515" s="24"/>
      <c r="H515" s="49"/>
      <c r="I515" s="49"/>
      <c r="J515" s="49"/>
      <c r="K515" s="156">
        <f>SUM(K507:K514)</f>
        <v>-590642.28487209184</v>
      </c>
      <c r="L515" s="105"/>
      <c r="M515" s="156">
        <f>SUM(M507:M514)</f>
        <v>-572491.56238813605</v>
      </c>
      <c r="N515" s="115"/>
      <c r="O515" s="287">
        <f t="shared" si="42"/>
        <v>0.9692695173562007</v>
      </c>
      <c r="P515" s="57"/>
      <c r="Q515" s="57"/>
      <c r="R515" s="57"/>
      <c r="T515" s="25"/>
      <c r="U515" s="25"/>
    </row>
    <row r="516" spans="1:21" x14ac:dyDescent="0.3">
      <c r="A516" s="87">
        <f>A515+1</f>
        <v>11</v>
      </c>
      <c r="B516" s="49"/>
      <c r="C516" s="40"/>
      <c r="D516" s="24"/>
      <c r="E516" s="49"/>
      <c r="F516" s="49"/>
      <c r="G516" s="49"/>
      <c r="H516" s="49"/>
      <c r="I516" s="49"/>
      <c r="J516" s="49"/>
      <c r="K516" s="21"/>
      <c r="L516" s="40"/>
      <c r="M516" s="21"/>
      <c r="N516" s="96"/>
      <c r="O516" s="279"/>
      <c r="P516" s="40"/>
      <c r="Q516" s="40"/>
      <c r="R516" s="40"/>
    </row>
    <row r="517" spans="1:21" x14ac:dyDescent="0.3">
      <c r="A517" s="87">
        <f t="shared" si="41"/>
        <v>12</v>
      </c>
      <c r="B517" s="155"/>
      <c r="C517" s="46"/>
      <c r="D517" s="24"/>
      <c r="E517" s="24"/>
      <c r="F517" s="24"/>
      <c r="G517" s="24"/>
      <c r="H517" s="24"/>
      <c r="I517" s="24"/>
      <c r="J517" s="24"/>
      <c r="K517" s="21"/>
      <c r="L517" s="40"/>
      <c r="M517" s="21"/>
      <c r="N517" s="96"/>
      <c r="O517" s="279"/>
      <c r="P517" s="23"/>
      <c r="Q517" s="23"/>
      <c r="R517" s="23"/>
    </row>
    <row r="518" spans="1:21" x14ac:dyDescent="0.3">
      <c r="A518" s="87">
        <f t="shared" si="41"/>
        <v>13</v>
      </c>
      <c r="B518" s="264" t="s">
        <v>579</v>
      </c>
      <c r="C518" s="46"/>
      <c r="D518" s="154" t="s">
        <v>580</v>
      </c>
      <c r="E518" s="49"/>
      <c r="F518" s="49"/>
      <c r="G518" s="49"/>
      <c r="H518" s="49"/>
      <c r="I518" s="49"/>
      <c r="J518" s="49"/>
      <c r="K518" s="21">
        <f>VLOOKUP($D518,'REG FL  Working Capital - 2 Sys'!$A:$AN,MATCH($D$12,'REG FL  Working Capital - 2 Sys'!$2:$2,0),FALSE)/1000-K519</f>
        <v>-881410.76974999998</v>
      </c>
      <c r="L518" s="40"/>
      <c r="M518" s="21">
        <f>VLOOKUP($D518,'REG FL  Working Capital - 9 Ret'!$A:$AN,MATCH($D$12,'REG FL  Working Capital - 9 Ret'!$2:$2,0),FALSE)/1000-M519</f>
        <v>-857446.02155143698</v>
      </c>
      <c r="N518" s="96"/>
      <c r="O518" s="279">
        <f t="shared" si="42"/>
        <v>0.97281091969711209</v>
      </c>
      <c r="P518" s="23"/>
      <c r="Q518" s="23"/>
      <c r="R518" s="23"/>
    </row>
    <row r="519" spans="1:21" x14ac:dyDescent="0.3">
      <c r="A519" s="87">
        <f t="shared" si="41"/>
        <v>14</v>
      </c>
      <c r="B519" s="264" t="s">
        <v>581</v>
      </c>
      <c r="D519" s="295" t="s">
        <v>582</v>
      </c>
      <c r="K519" s="21">
        <f>VLOOKUP($D519,'REG FL  Working Capital - 2 Sys'!$A:$AN,MATCH($D$12,'REG FL  Working Capital - 2 Sys'!$2:$2,0),FALSE)/1000</f>
        <v>-19.8</v>
      </c>
      <c r="L519" s="40"/>
      <c r="M519" s="21">
        <f>VLOOKUP($D519,'REG FL  Working Capital - 9 Ret'!$A:$AN,MATCH($D$12,'REG FL  Working Capital - 9 Ret'!$2:$2,0),FALSE)/1000</f>
        <v>-19.8</v>
      </c>
      <c r="N519" s="96"/>
      <c r="O519" s="279">
        <f t="shared" ref="O519" si="43">IF(M519=0,0,M519/K519)</f>
        <v>1</v>
      </c>
      <c r="P519" s="23"/>
      <c r="Q519" s="23"/>
      <c r="R519" s="23"/>
    </row>
    <row r="520" spans="1:21" x14ac:dyDescent="0.3">
      <c r="A520" s="87">
        <f t="shared" si="41"/>
        <v>15</v>
      </c>
      <c r="B520" s="264" t="s">
        <v>583</v>
      </c>
      <c r="C520" s="46"/>
      <c r="D520" s="154" t="s">
        <v>584</v>
      </c>
      <c r="E520" s="49"/>
      <c r="F520" s="49"/>
      <c r="G520" s="49"/>
      <c r="H520" s="49"/>
      <c r="I520" s="49"/>
      <c r="J520" s="49"/>
      <c r="K520" s="21">
        <f>VLOOKUP($D520,'REG FL  Working Capital - 2 Sys'!$A:$AN,MATCH($D$12,'REG FL  Working Capital - 2 Sys'!$2:$2,0),FALSE)/1000</f>
        <v>-168253.10853999999</v>
      </c>
      <c r="L520" s="40"/>
      <c r="M520" s="21">
        <f>VLOOKUP($D520,'REG FL  Working Capital - 9 Ret'!$A:$AN,MATCH($D$12,'REG FL  Working Capital - 9 Ret'!$2:$2,0),FALSE)/1000</f>
        <v>-163678.46102542599</v>
      </c>
      <c r="N520" s="96"/>
      <c r="O520" s="279">
        <f t="shared" ref="O520:O531" si="44">IF(M520=0,0,M520/K520)</f>
        <v>0.9728109182988055</v>
      </c>
      <c r="P520" s="23"/>
      <c r="Q520" s="23"/>
      <c r="R520" s="23"/>
    </row>
    <row r="521" spans="1:21" x14ac:dyDescent="0.3">
      <c r="A521" s="87">
        <f t="shared" si="41"/>
        <v>16</v>
      </c>
      <c r="B521" s="264" t="s">
        <v>585</v>
      </c>
      <c r="C521" s="46"/>
      <c r="D521" s="154" t="s">
        <v>586</v>
      </c>
      <c r="E521" s="49"/>
      <c r="F521" s="49"/>
      <c r="G521" s="49"/>
      <c r="H521" s="49"/>
      <c r="I521" s="49"/>
      <c r="J521" s="49"/>
      <c r="K521" s="21">
        <f>VLOOKUP($D521,'REG FL  Working Capital - 2 Sys'!$A:$AN,MATCH($D$12,'REG FL  Working Capital - 2 Sys'!$2:$2,0),FALSE)/1000-K522</f>
        <v>-121353.321085894</v>
      </c>
      <c r="L521" s="40"/>
      <c r="M521" s="21">
        <f>VLOOKUP($D521,'REG FL  Working Capital - 9 Ret'!$A:$AN,MATCH($D$12,'REG FL  Working Capital - 9 Ret'!$2:$2,0),FALSE)/1000-M522</f>
        <v>-118053.835724178</v>
      </c>
      <c r="N521" s="96"/>
      <c r="O521" s="279">
        <f t="shared" si="44"/>
        <v>0.97281091829880273</v>
      </c>
      <c r="P521" s="23"/>
      <c r="Q521" s="23"/>
      <c r="R521" s="23"/>
    </row>
    <row r="522" spans="1:21" x14ac:dyDescent="0.3">
      <c r="A522" s="87">
        <f t="shared" si="41"/>
        <v>17</v>
      </c>
      <c r="B522" s="264" t="s">
        <v>587</v>
      </c>
      <c r="D522" s="27" t="s">
        <v>588</v>
      </c>
      <c r="K522" s="21">
        <f>VLOOKUP($D522,'REG FL  Working Capital - 2 Sys'!$A:$AN,MATCH($D$12,'REG FL  Working Capital - 2 Sys'!$2:$2,0),FALSE)/1000</f>
        <v>0</v>
      </c>
      <c r="L522" s="40"/>
      <c r="M522" s="21">
        <f>VLOOKUP($D522,'REG FL  Working Capital - 9 Ret'!$A:$AN,MATCH($D$12,'REG FL  Working Capital - 9 Ret'!$2:$2,0),FALSE)/1000</f>
        <v>0</v>
      </c>
      <c r="N522" s="96"/>
      <c r="O522" s="279">
        <f t="shared" si="44"/>
        <v>0</v>
      </c>
      <c r="P522" s="23"/>
      <c r="Q522" s="23"/>
      <c r="R522" s="23"/>
    </row>
    <row r="523" spans="1:21" x14ac:dyDescent="0.3">
      <c r="A523" s="87">
        <f t="shared" si="41"/>
        <v>18</v>
      </c>
      <c r="B523" s="264" t="s">
        <v>589</v>
      </c>
      <c r="C523" s="46"/>
      <c r="D523" s="154" t="s">
        <v>590</v>
      </c>
      <c r="E523" s="49"/>
      <c r="F523" s="49"/>
      <c r="G523" s="49"/>
      <c r="H523" s="49"/>
      <c r="I523" s="49"/>
      <c r="J523" s="49"/>
      <c r="K523" s="21">
        <f>VLOOKUP($D523,'REG FL  Working Capital - 2 Sys'!$A:$AN,MATCH($D$12,'REG FL  Working Capital - 2 Sys'!$2:$2,0),FALSE)/1000</f>
        <v>-93063.106157692397</v>
      </c>
      <c r="L523" s="40"/>
      <c r="M523" s="21">
        <f>VLOOKUP($D523,'REG FL  Working Capital - 9 Ret'!$A:$AN,MATCH($D$12,'REG FL  Working Capital - 9 Ret'!$2:$2,0),FALSE)/1000</f>
        <v>-90532.8057610041</v>
      </c>
      <c r="N523" s="96"/>
      <c r="O523" s="279">
        <f t="shared" si="44"/>
        <v>0.97281091829880695</v>
      </c>
      <c r="P523" s="23"/>
      <c r="Q523" s="23"/>
      <c r="R523" s="23"/>
    </row>
    <row r="524" spans="1:21" x14ac:dyDescent="0.3">
      <c r="A524" s="87">
        <f t="shared" si="41"/>
        <v>19</v>
      </c>
      <c r="B524" s="264" t="s">
        <v>591</v>
      </c>
      <c r="C524" s="46"/>
      <c r="D524" s="154" t="s">
        <v>592</v>
      </c>
      <c r="E524" s="49"/>
      <c r="F524" s="49"/>
      <c r="G524" s="49"/>
      <c r="H524" s="49"/>
      <c r="I524" s="49"/>
      <c r="J524" s="49"/>
      <c r="K524" s="21">
        <f>VLOOKUP($D524,'REG FL  Working Capital - 2 Sys'!$A:$AN,MATCH($D$12,'REG FL  Working Capital - 2 Sys'!$2:$2,0),FALSE)/1000</f>
        <v>-25302.392199999998</v>
      </c>
      <c r="L524" s="40"/>
      <c r="M524" s="21">
        <f>VLOOKUP($D524,'REG FL  Working Capital - 9 Ret'!$A:$AN,MATCH($D$12,'REG FL  Working Capital - 9 Ret'!$2:$2,0),FALSE)/1000</f>
        <v>-24614.623736961199</v>
      </c>
      <c r="N524" s="96"/>
      <c r="O524" s="279">
        <f t="shared" si="44"/>
        <v>0.97281804591429899</v>
      </c>
      <c r="P524" s="23"/>
      <c r="Q524" s="23"/>
      <c r="R524" s="23"/>
    </row>
    <row r="525" spans="1:21" x14ac:dyDescent="0.3">
      <c r="A525" s="87">
        <f t="shared" si="41"/>
        <v>20</v>
      </c>
      <c r="B525" s="264" t="s">
        <v>593</v>
      </c>
      <c r="C525" s="46"/>
      <c r="D525" s="154" t="s">
        <v>594</v>
      </c>
      <c r="E525" s="49"/>
      <c r="F525" s="49"/>
      <c r="G525" s="49"/>
      <c r="H525" s="49"/>
      <c r="I525" s="24"/>
      <c r="J525" s="24"/>
      <c r="K525" s="21">
        <f>VLOOKUP($D525,'REG FL  Working Capital - 2 Sys'!$A:$AN,MATCH($D$12,'REG FL  Working Capital - 2 Sys'!$2:$2,0),FALSE)/1000-K526-K527</f>
        <v>-77738.440822799908</v>
      </c>
      <c r="L525" s="40"/>
      <c r="M525" s="21">
        <f>VLOOKUP($D525,'REG FL  Working Capital - 9 Ret'!$A:$AN,MATCH($D$12,'REG FL  Working Capital - 9 Ret'!$2:$2,0),FALSE)/1000-M526-M527</f>
        <v>-75624.804003945508</v>
      </c>
      <c r="N525" s="96"/>
      <c r="O525" s="279">
        <f t="shared" si="44"/>
        <v>0.97281091829880784</v>
      </c>
      <c r="P525" s="23"/>
      <c r="Q525" s="23"/>
      <c r="R525" s="23"/>
    </row>
    <row r="526" spans="1:21" x14ac:dyDescent="0.3">
      <c r="A526" s="87">
        <f t="shared" si="41"/>
        <v>21</v>
      </c>
      <c r="B526" s="264" t="s">
        <v>595</v>
      </c>
      <c r="C526" s="46"/>
      <c r="D526" s="157" t="s">
        <v>596</v>
      </c>
      <c r="E526" s="49"/>
      <c r="F526" s="49"/>
      <c r="G526" s="49"/>
      <c r="H526" s="49"/>
      <c r="I526" s="49"/>
      <c r="J526" s="49"/>
      <c r="K526" s="21">
        <f>VLOOKUP($D526,'REG FL  Working Capital - 2 Sys'!$A:$AN,MATCH($D$12,'REG FL  Working Capital - 2 Sys'!$2:$2,0),FALSE)/1000</f>
        <v>-8774.8910799999994</v>
      </c>
      <c r="L526" s="40"/>
      <c r="M526" s="21">
        <f>VLOOKUP($D526,'REG FL  Working Capital - 9 Ret'!$A:$AN,MATCH($D$12,'REG FL  Working Capital - 9 Ret'!$2:$2,0),FALSE)/1000</f>
        <v>0</v>
      </c>
      <c r="N526" s="96"/>
      <c r="O526" s="279">
        <f t="shared" si="44"/>
        <v>0</v>
      </c>
      <c r="P526" s="23"/>
      <c r="Q526" s="23"/>
      <c r="R526" s="23"/>
    </row>
    <row r="527" spans="1:21" x14ac:dyDescent="0.3">
      <c r="A527" s="87">
        <f t="shared" si="41"/>
        <v>22</v>
      </c>
      <c r="B527" s="264" t="s">
        <v>597</v>
      </c>
      <c r="C527" s="46"/>
      <c r="D527" s="157" t="s">
        <v>598</v>
      </c>
      <c r="E527" s="49"/>
      <c r="F527" s="49"/>
      <c r="G527" s="49"/>
      <c r="H527" s="49"/>
      <c r="I527" s="49"/>
      <c r="J527" s="49"/>
      <c r="K527" s="21">
        <f>VLOOKUP($D527,'REG FL  Working Capital - 2 Sys'!$A:$AN,MATCH($D$12,'REG FL  Working Capital - 2 Sys'!$2:$2,0),FALSE)/1000</f>
        <v>-35.793500000000002</v>
      </c>
      <c r="L527" s="40"/>
      <c r="M527" s="21">
        <f>VLOOKUP($D527,'REG FL  Working Capital - 9 Ret'!$A:$AN,MATCH($D$12,'REG FL  Working Capital - 9 Ret'!$2:$2,0),FALSE)/1000</f>
        <v>-35.793428413000001</v>
      </c>
      <c r="N527" s="96"/>
      <c r="O527" s="279">
        <f t="shared" si="44"/>
        <v>0.99999799999999994</v>
      </c>
      <c r="P527" s="23"/>
      <c r="Q527" s="23"/>
      <c r="R527" s="23"/>
    </row>
    <row r="528" spans="1:21" x14ac:dyDescent="0.3">
      <c r="A528" s="87">
        <f t="shared" si="41"/>
        <v>23</v>
      </c>
      <c r="B528" s="264" t="s">
        <v>599</v>
      </c>
      <c r="C528" s="46"/>
      <c r="D528" s="154" t="s">
        <v>600</v>
      </c>
      <c r="E528" s="49"/>
      <c r="F528" s="49"/>
      <c r="G528" s="49"/>
      <c r="H528" s="49"/>
      <c r="I528" s="49"/>
      <c r="J528" s="49"/>
      <c r="K528" s="21">
        <f>VLOOKUP($D528,'REG FL  Working Capital - 2 Sys'!$A:$AN,MATCH($D$12,'REG FL  Working Capital - 2 Sys'!$2:$2,0),FALSE)/1000</f>
        <v>-49017.840622806303</v>
      </c>
      <c r="L528" s="40"/>
      <c r="M528" s="21">
        <f>VLOOKUP($D528,'REG FL  Working Capital - 9 Ret'!$A:$AN,MATCH($D$12,'REG FL  Working Capital - 9 Ret'!$2:$2,0),FALSE)/1000</f>
        <v>-47714.652312008402</v>
      </c>
      <c r="N528" s="96"/>
      <c r="O528" s="279">
        <f t="shared" si="44"/>
        <v>0.97341400000000056</v>
      </c>
      <c r="P528" s="23"/>
      <c r="Q528" s="23"/>
      <c r="R528" s="23"/>
    </row>
    <row r="529" spans="1:28" x14ac:dyDescent="0.3">
      <c r="A529" s="87">
        <f t="shared" si="41"/>
        <v>24</v>
      </c>
      <c r="B529" s="264" t="s">
        <v>601</v>
      </c>
      <c r="C529" s="46"/>
      <c r="D529" s="154" t="s">
        <v>602</v>
      </c>
      <c r="E529" s="49"/>
      <c r="F529" s="49"/>
      <c r="G529" s="49"/>
      <c r="H529" s="49"/>
      <c r="I529" s="49"/>
      <c r="J529" s="49"/>
      <c r="K529" s="21">
        <f>VLOOKUP($D529,'REG FL  Working Capital - 2 Sys'!$A:$AN,MATCH($D$12,'REG FL  Working Capital - 2 Sys'!$2:$2,0),FALSE)/1000</f>
        <v>0</v>
      </c>
      <c r="L529" s="40"/>
      <c r="M529" s="21">
        <f>VLOOKUP($D529,'REG FL  Working Capital - 9 Ret'!$A:$AN,MATCH($D$12,'REG FL  Working Capital - 9 Ret'!$2:$2,0),FALSE)/1000</f>
        <v>0</v>
      </c>
      <c r="N529" s="96"/>
      <c r="O529" s="279">
        <f t="shared" si="44"/>
        <v>0</v>
      </c>
      <c r="P529" s="23"/>
      <c r="Q529" s="23"/>
      <c r="R529" s="23"/>
      <c r="T529" s="25"/>
      <c r="U529" s="25"/>
    </row>
    <row r="530" spans="1:28" x14ac:dyDescent="0.3">
      <c r="A530" s="87">
        <f t="shared" si="41"/>
        <v>25</v>
      </c>
      <c r="B530" s="264" t="s">
        <v>603</v>
      </c>
      <c r="C530" s="46"/>
      <c r="D530" s="154" t="s">
        <v>604</v>
      </c>
      <c r="E530" s="49"/>
      <c r="F530" s="49"/>
      <c r="G530" s="49"/>
      <c r="H530" s="49"/>
      <c r="I530" s="49"/>
      <c r="J530" s="49"/>
      <c r="K530" s="21">
        <f>VLOOKUP($D530,'REG FL  Working Capital - 2 Sys'!$A:$AN,MATCH($D$12,'REG FL  Working Capital - 2 Sys'!$2:$2,0),FALSE)/1000</f>
        <v>-18570.1468299999</v>
      </c>
      <c r="L530" s="40"/>
      <c r="M530" s="21">
        <f>VLOOKUP($D530,'REG FL  Working Capital - 9 Ret'!$A:$AN,MATCH($D$12,'REG FL  Working Capital - 9 Ret'!$2:$2,0),FALSE)/1000</f>
        <v>-18570.1468299999</v>
      </c>
      <c r="N530" s="96"/>
      <c r="O530" s="279">
        <f t="shared" si="44"/>
        <v>1</v>
      </c>
      <c r="P530" s="148"/>
      <c r="Q530" s="148"/>
      <c r="R530" s="148"/>
    </row>
    <row r="531" spans="1:28" x14ac:dyDescent="0.3">
      <c r="A531" s="87">
        <f>A530+1</f>
        <v>26</v>
      </c>
      <c r="B531" s="261" t="s">
        <v>87</v>
      </c>
      <c r="C531" s="46"/>
      <c r="D531" s="30" t="s">
        <v>88</v>
      </c>
      <c r="E531" s="46"/>
      <c r="F531" s="46"/>
      <c r="G531" s="46"/>
      <c r="H531" s="46"/>
      <c r="I531" s="46"/>
      <c r="J531" s="46"/>
      <c r="K531" s="156">
        <f>SUM(K518:K530)</f>
        <v>-1443539.6105891922</v>
      </c>
      <c r="L531" s="105"/>
      <c r="M531" s="156">
        <f>SUM(M518:M530)</f>
        <v>-1396290.9443733734</v>
      </c>
      <c r="N531" s="115"/>
      <c r="O531" s="287">
        <f t="shared" si="44"/>
        <v>0.9672688813876511</v>
      </c>
      <c r="P531" s="148"/>
      <c r="Q531" s="148"/>
      <c r="R531" s="148"/>
    </row>
    <row r="532" spans="1:28" x14ac:dyDescent="0.3">
      <c r="A532" s="87">
        <f t="shared" si="41"/>
        <v>27</v>
      </c>
      <c r="P532" s="148"/>
      <c r="Q532" s="148"/>
      <c r="R532" s="148"/>
    </row>
    <row r="533" spans="1:28" x14ac:dyDescent="0.3">
      <c r="A533" s="87">
        <f t="shared" si="41"/>
        <v>28</v>
      </c>
      <c r="P533" s="148"/>
      <c r="Q533" s="148"/>
      <c r="R533" s="148"/>
    </row>
    <row r="534" spans="1:28" x14ac:dyDescent="0.3">
      <c r="A534" s="87">
        <f t="shared" si="41"/>
        <v>29</v>
      </c>
      <c r="P534" s="148"/>
      <c r="Q534" s="148"/>
      <c r="R534" s="148"/>
    </row>
    <row r="535" spans="1:28" x14ac:dyDescent="0.3">
      <c r="A535" s="87">
        <f t="shared" si="41"/>
        <v>30</v>
      </c>
      <c r="P535" s="148"/>
      <c r="Q535" s="148"/>
      <c r="R535" s="148"/>
    </row>
    <row r="536" spans="1:28" x14ac:dyDescent="0.3">
      <c r="A536" s="87">
        <f t="shared" si="41"/>
        <v>31</v>
      </c>
      <c r="P536" s="148"/>
      <c r="Q536" s="148"/>
      <c r="R536" s="148"/>
    </row>
    <row r="537" spans="1:28" x14ac:dyDescent="0.3">
      <c r="A537" s="87">
        <f t="shared" si="41"/>
        <v>32</v>
      </c>
      <c r="P537" s="148"/>
      <c r="Q537" s="148"/>
      <c r="R537" s="148"/>
    </row>
    <row r="538" spans="1:28" x14ac:dyDescent="0.3">
      <c r="A538" s="87">
        <f t="shared" si="41"/>
        <v>33</v>
      </c>
      <c r="B538" s="55"/>
      <c r="C538" s="47"/>
      <c r="D538" s="154"/>
      <c r="E538" s="24"/>
      <c r="F538" s="90"/>
      <c r="G538" s="90"/>
      <c r="H538" s="90"/>
      <c r="I538" s="90"/>
      <c r="J538" s="90"/>
      <c r="K538" s="21"/>
      <c r="L538" s="40"/>
      <c r="M538" s="21"/>
      <c r="N538" s="96"/>
      <c r="O538" s="237"/>
      <c r="P538" s="148"/>
      <c r="Q538" s="148"/>
      <c r="R538" s="148"/>
    </row>
    <row r="539" spans="1:28" x14ac:dyDescent="0.3">
      <c r="A539" s="87">
        <f t="shared" si="41"/>
        <v>34</v>
      </c>
      <c r="B539" s="26"/>
      <c r="C539" s="47"/>
      <c r="D539" s="19"/>
      <c r="F539" s="90"/>
      <c r="G539" s="90"/>
      <c r="H539" s="90"/>
      <c r="I539" s="90"/>
      <c r="J539" s="90"/>
      <c r="K539" s="114"/>
      <c r="L539" s="47"/>
      <c r="M539" s="114"/>
      <c r="N539" s="148"/>
      <c r="O539" s="237"/>
      <c r="P539" s="148"/>
      <c r="Q539" s="152"/>
      <c r="R539" s="152"/>
    </row>
    <row r="540" spans="1:28" s="56" customFormat="1" x14ac:dyDescent="0.3">
      <c r="A540" s="272"/>
      <c r="B540" s="120" t="s">
        <v>175</v>
      </c>
      <c r="C540" s="120"/>
      <c r="D540" s="120"/>
      <c r="E540" s="120"/>
      <c r="F540" s="153"/>
      <c r="G540" s="153"/>
      <c r="H540" s="153"/>
      <c r="I540" s="153"/>
      <c r="J540" s="153"/>
      <c r="K540" s="120"/>
      <c r="L540" s="120"/>
      <c r="M540" s="120"/>
      <c r="N540" s="120"/>
      <c r="O540" s="273"/>
      <c r="P540" s="120"/>
      <c r="Q540" s="246" t="s">
        <v>176</v>
      </c>
      <c r="R540" s="120"/>
      <c r="S540" s="25"/>
      <c r="V540" s="25"/>
      <c r="W540" s="25"/>
      <c r="X540" s="25"/>
      <c r="Y540" s="25"/>
      <c r="Z540" s="25"/>
      <c r="AA540" s="25"/>
      <c r="AB540" s="25"/>
    </row>
    <row r="541" spans="1:28" x14ac:dyDescent="0.3">
      <c r="A541" s="63" t="s">
        <v>102</v>
      </c>
      <c r="B541" s="64"/>
      <c r="C541" s="63"/>
      <c r="K541" s="418" t="s">
        <v>103</v>
      </c>
      <c r="L541" s="418"/>
      <c r="M541" s="418"/>
      <c r="N541" s="418"/>
      <c r="O541" s="228"/>
      <c r="P541" s="63"/>
      <c r="Q541" s="63"/>
      <c r="R541" s="65" t="str">
        <f>+'Page Numbers'!D24</f>
        <v>Page 24 of 48</v>
      </c>
    </row>
    <row r="542" spans="1:28" x14ac:dyDescent="0.3">
      <c r="A542" s="66"/>
      <c r="B542" s="66"/>
      <c r="C542" s="66"/>
      <c r="D542" s="14"/>
      <c r="E542" s="15"/>
      <c r="F542" s="15"/>
      <c r="G542" s="15"/>
      <c r="H542" s="15"/>
      <c r="I542" s="15"/>
      <c r="J542" s="15"/>
      <c r="K542" s="66"/>
      <c r="L542" s="67"/>
      <c r="M542" s="67"/>
      <c r="N542" s="67"/>
      <c r="O542" s="229"/>
      <c r="P542" s="67"/>
      <c r="Q542" s="67"/>
      <c r="R542" s="67"/>
    </row>
    <row r="543" spans="1:28" x14ac:dyDescent="0.3">
      <c r="A543" s="25" t="s">
        <v>104</v>
      </c>
      <c r="B543" s="68"/>
      <c r="C543" s="68" t="s">
        <v>105</v>
      </c>
      <c r="K543" s="416" t="s">
        <v>106</v>
      </c>
      <c r="L543" s="416"/>
      <c r="M543" s="416"/>
      <c r="N543" s="416"/>
      <c r="O543" s="416"/>
      <c r="P543" s="63"/>
      <c r="Q543" s="69" t="s">
        <v>107</v>
      </c>
      <c r="R543" s="70"/>
    </row>
    <row r="544" spans="1:28" x14ac:dyDescent="0.3">
      <c r="B544" s="71"/>
      <c r="C544" s="46"/>
      <c r="K544" s="417"/>
      <c r="L544" s="417"/>
      <c r="M544" s="417"/>
      <c r="N544" s="417"/>
      <c r="O544" s="417"/>
      <c r="P544" s="72" t="str">
        <f t="shared" ref="P544:R548" si="45">+P53</f>
        <v>_</v>
      </c>
      <c r="Q544" s="69" t="str">
        <f t="shared" si="45"/>
        <v>Projected Test Year 3 Ended</v>
      </c>
      <c r="R544" s="73">
        <f t="shared" si="45"/>
        <v>46752</v>
      </c>
    </row>
    <row r="545" spans="1:19" x14ac:dyDescent="0.3">
      <c r="A545" s="25" t="s">
        <v>109</v>
      </c>
      <c r="B545" s="71"/>
      <c r="C545" s="46"/>
      <c r="K545" s="70"/>
      <c r="L545" s="70"/>
      <c r="M545" s="70"/>
      <c r="N545" s="70"/>
      <c r="O545" s="230"/>
      <c r="P545" s="72" t="str">
        <f t="shared" si="45"/>
        <v>X</v>
      </c>
      <c r="Q545" s="69" t="str">
        <f t="shared" si="45"/>
        <v>Projected Test Year 2 Ended</v>
      </c>
      <c r="R545" s="73">
        <f t="shared" si="45"/>
        <v>46387</v>
      </c>
    </row>
    <row r="546" spans="1:19" x14ac:dyDescent="0.3">
      <c r="B546" s="74"/>
      <c r="C546" s="46"/>
      <c r="K546" s="70"/>
      <c r="L546" s="70"/>
      <c r="M546" s="70"/>
      <c r="N546" s="70"/>
      <c r="O546" s="230"/>
      <c r="P546" s="72" t="str">
        <f t="shared" si="45"/>
        <v>_</v>
      </c>
      <c r="Q546" s="69" t="str">
        <f t="shared" si="45"/>
        <v>Projected Test Year 1 Ended</v>
      </c>
      <c r="R546" s="73">
        <f t="shared" si="45"/>
        <v>46022</v>
      </c>
    </row>
    <row r="547" spans="1:19" x14ac:dyDescent="0.3">
      <c r="A547" s="75" t="str">
        <f>+A7</f>
        <v>DOCKET NO.: 20240025-EI</v>
      </c>
      <c r="C547" s="46"/>
      <c r="K547" s="46"/>
      <c r="L547" s="46"/>
      <c r="M547" s="46"/>
      <c r="N547" s="46"/>
      <c r="O547" s="231"/>
      <c r="P547" s="72" t="str">
        <f t="shared" si="45"/>
        <v>_</v>
      </c>
      <c r="Q547" s="69" t="str">
        <f t="shared" si="45"/>
        <v>Prior Year Ended</v>
      </c>
      <c r="R547" s="73">
        <f t="shared" si="45"/>
        <v>45657</v>
      </c>
    </row>
    <row r="548" spans="1:19" x14ac:dyDescent="0.3">
      <c r="A548" s="75"/>
      <c r="C548" s="46"/>
      <c r="K548" s="46"/>
      <c r="L548" s="46"/>
      <c r="M548" s="46"/>
      <c r="N548" s="46"/>
      <c r="O548" s="231"/>
      <c r="P548" s="72" t="str">
        <f t="shared" si="45"/>
        <v>_</v>
      </c>
      <c r="Q548" s="69" t="str">
        <f t="shared" si="45"/>
        <v>Historical Year Ended</v>
      </c>
      <c r="R548" s="73">
        <f t="shared" si="45"/>
        <v>45291</v>
      </c>
    </row>
    <row r="549" spans="1:19" x14ac:dyDescent="0.3">
      <c r="K549" s="46"/>
      <c r="L549" s="46"/>
      <c r="M549" s="46"/>
      <c r="N549" s="46"/>
      <c r="O549" s="231"/>
      <c r="P549" s="231"/>
      <c r="Q549" s="231"/>
      <c r="R549" s="231"/>
      <c r="S549" s="231"/>
    </row>
    <row r="550" spans="1:19" x14ac:dyDescent="0.3">
      <c r="K550" s="76"/>
      <c r="L550" s="77"/>
      <c r="M550" s="76" t="s">
        <v>111</v>
      </c>
      <c r="N550" s="77"/>
      <c r="O550" s="232"/>
      <c r="P550" s="63"/>
      <c r="Q550" s="63"/>
      <c r="R550" s="63"/>
    </row>
    <row r="551" spans="1:19" x14ac:dyDescent="0.3">
      <c r="A551" s="78"/>
      <c r="B551" s="78"/>
      <c r="C551" s="78"/>
      <c r="D551" s="14"/>
      <c r="E551" s="15"/>
      <c r="F551" s="15"/>
      <c r="G551" s="15"/>
      <c r="H551" s="15"/>
      <c r="I551" s="15"/>
      <c r="J551" s="15"/>
      <c r="K551" s="79"/>
      <c r="L551" s="79"/>
      <c r="M551" s="79"/>
      <c r="N551" s="79"/>
      <c r="O551" s="233"/>
      <c r="P551" s="80"/>
      <c r="Q551" s="81" t="str">
        <f>+Q11</f>
        <v>Witness:  Olivier</v>
      </c>
      <c r="R551" s="80"/>
    </row>
    <row r="552" spans="1:19" x14ac:dyDescent="0.3">
      <c r="A552" s="1"/>
      <c r="B552" s="82">
        <v>-1</v>
      </c>
      <c r="C552" s="82"/>
      <c r="D552" s="82"/>
      <c r="E552" s="82"/>
      <c r="F552" s="82"/>
      <c r="G552" s="82"/>
      <c r="H552" s="82"/>
      <c r="I552" s="82"/>
      <c r="J552" s="82"/>
      <c r="K552" s="82">
        <f>+B552-1</f>
        <v>-2</v>
      </c>
      <c r="L552" s="82"/>
      <c r="M552" s="82">
        <f>+K552-1</f>
        <v>-3</v>
      </c>
      <c r="N552" s="82"/>
      <c r="O552" s="82">
        <f>+M552-1</f>
        <v>-4</v>
      </c>
      <c r="P552" s="85"/>
      <c r="Q552" s="85"/>
      <c r="R552" s="85"/>
    </row>
    <row r="553" spans="1:19" x14ac:dyDescent="0.3">
      <c r="A553" s="1" t="s">
        <v>112</v>
      </c>
      <c r="B553" s="83"/>
      <c r="C553" s="1"/>
      <c r="D553" s="5"/>
      <c r="E553" s="5"/>
      <c r="F553" s="5"/>
      <c r="G553" s="5"/>
      <c r="H553" s="5"/>
      <c r="I553" s="5"/>
      <c r="J553" s="5"/>
      <c r="K553" s="1" t="s">
        <v>113</v>
      </c>
      <c r="L553" s="1"/>
      <c r="M553" s="1" t="s">
        <v>113</v>
      </c>
      <c r="N553" s="1"/>
      <c r="O553" s="234" t="s">
        <v>114</v>
      </c>
      <c r="P553" s="1"/>
      <c r="Q553" s="1"/>
      <c r="R553" s="1"/>
    </row>
    <row r="554" spans="1:19" x14ac:dyDescent="0.3">
      <c r="A554" s="86" t="s">
        <v>115</v>
      </c>
      <c r="B554" s="17" t="s">
        <v>116</v>
      </c>
      <c r="C554" s="17"/>
      <c r="D554" s="14"/>
      <c r="E554" s="15"/>
      <c r="F554" s="15"/>
      <c r="G554" s="15"/>
      <c r="H554" s="15"/>
      <c r="I554" s="15"/>
      <c r="J554" s="15"/>
      <c r="K554" s="17" t="s">
        <v>117</v>
      </c>
      <c r="L554" s="17"/>
      <c r="M554" s="17" t="s">
        <v>114</v>
      </c>
      <c r="N554" s="17"/>
      <c r="O554" s="235" t="s">
        <v>118</v>
      </c>
      <c r="P554" s="17"/>
      <c r="Q554" s="17"/>
      <c r="R554" s="17"/>
    </row>
    <row r="555" spans="1:19" x14ac:dyDescent="0.3">
      <c r="A555" s="87">
        <v>1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257"/>
      <c r="P555" s="54"/>
      <c r="Q555" s="136"/>
      <c r="R555" s="137"/>
    </row>
    <row r="556" spans="1:19" x14ac:dyDescent="0.3">
      <c r="A556" s="87">
        <f t="shared" ref="A556:A588" si="46">A555+1</f>
        <v>2</v>
      </c>
      <c r="B556" s="42"/>
      <c r="C556" s="138"/>
      <c r="D556" s="19"/>
      <c r="E556" s="5"/>
      <c r="F556" s="5"/>
      <c r="G556" s="5"/>
      <c r="H556" s="5"/>
      <c r="I556" s="5"/>
      <c r="J556" s="5"/>
      <c r="K556" s="139"/>
      <c r="L556" s="140"/>
      <c r="M556" s="139"/>
      <c r="N556" s="140"/>
      <c r="O556" s="237"/>
      <c r="P556" s="54"/>
      <c r="Q556" s="136"/>
      <c r="R556" s="142"/>
    </row>
    <row r="557" spans="1:19" x14ac:dyDescent="0.3">
      <c r="A557" s="87">
        <f t="shared" si="46"/>
        <v>3</v>
      </c>
      <c r="B557" s="263" t="s">
        <v>605</v>
      </c>
      <c r="C557" s="40"/>
      <c r="D557" s="154" t="s">
        <v>606</v>
      </c>
      <c r="E557" s="49"/>
      <c r="F557" s="49"/>
      <c r="G557" s="49"/>
      <c r="H557" s="49"/>
      <c r="I557" s="49"/>
      <c r="J557" s="49"/>
      <c r="K557" s="21">
        <f>VLOOKUP($D557,'REG FL  Working Capital - 2 Sys'!$A:$AN,MATCH($D$12,'REG FL  Working Capital - 2 Sys'!$2:$2,0),FALSE)/1000-K558</f>
        <v>-27146.788209999999</v>
      </c>
      <c r="L557" s="40"/>
      <c r="M557" s="21">
        <f>VLOOKUP($D557,'REG FL  Working Capital - 9 Ret'!$A:$AN,MATCH($D$12,'REG FL  Working Capital - 9 Ret'!$2:$2,0),FALSE)/1000-M558</f>
        <v>-26408.691967433304</v>
      </c>
      <c r="N557" s="96"/>
      <c r="O557" s="279">
        <f t="shared" ref="O557:O576" si="47">IF(M557=0,0,M557/K557)</f>
        <v>0.97281091829880617</v>
      </c>
      <c r="P557" s="54"/>
      <c r="Q557" s="136"/>
      <c r="R557" s="143"/>
    </row>
    <row r="558" spans="1:19" x14ac:dyDescent="0.3">
      <c r="A558" s="87">
        <f t="shared" si="46"/>
        <v>4</v>
      </c>
      <c r="B558" s="268" t="s">
        <v>607</v>
      </c>
      <c r="D558" s="27" t="s">
        <v>608</v>
      </c>
      <c r="K558" s="21">
        <f>VLOOKUP($D558,'REG FL  Working Capital - 2 Sys'!$A:$AN,MATCH($D$12,'REG FL  Working Capital - 2 Sys'!$2:$2,0),FALSE)/1000</f>
        <v>-16574.985627590002</v>
      </c>
      <c r="L558" s="40"/>
      <c r="M558" s="21">
        <f>VLOOKUP($D558,'REG FL  Working Capital - 9 Ret'!$A:$AN,MATCH($D$12,'REG FL  Working Capital - 9 Ret'!$2:$2,0),FALSE)/1000</f>
        <v>-11793.8487702126</v>
      </c>
      <c r="N558" s="96"/>
      <c r="O558" s="279">
        <f t="shared" si="47"/>
        <v>0.71154503751611531</v>
      </c>
      <c r="P558" s="54"/>
      <c r="Q558" s="144"/>
      <c r="R558" s="142"/>
    </row>
    <row r="559" spans="1:19" x14ac:dyDescent="0.3">
      <c r="A559" s="87">
        <f t="shared" si="46"/>
        <v>5</v>
      </c>
      <c r="B559" s="263" t="s">
        <v>609</v>
      </c>
      <c r="C559" s="40"/>
      <c r="D559" s="154" t="s">
        <v>610</v>
      </c>
      <c r="E559" s="49"/>
      <c r="F559" s="49"/>
      <c r="G559" s="49"/>
      <c r="H559" s="49"/>
      <c r="I559" s="49"/>
      <c r="J559" s="49"/>
      <c r="K559" s="21">
        <f>VLOOKUP($D559,'REG FL  Working Capital - 2 Sys'!$A:$AN,MATCH($D$12,'REG FL  Working Capital - 2 Sys'!$2:$2,0),FALSE)/1000-SUM(K560:K565)</f>
        <v>-11000.404830000116</v>
      </c>
      <c r="L559" s="40"/>
      <c r="M559" s="21">
        <f>VLOOKUP($D559,'REG FL  Working Capital - 9 Ret'!$A:$AN,MATCH($D$12,'REG FL  Working Capital - 9 Ret'!$2:$2,0),FALSE)/1000-SUM(M560:M565)</f>
        <v>-10701.313924330992</v>
      </c>
      <c r="N559" s="96"/>
      <c r="O559" s="279">
        <f t="shared" si="47"/>
        <v>0.97281091829880229</v>
      </c>
      <c r="P559" s="54"/>
      <c r="Q559" s="136"/>
      <c r="R559" s="142"/>
    </row>
    <row r="560" spans="1:19" x14ac:dyDescent="0.3">
      <c r="A560" s="87">
        <f t="shared" si="46"/>
        <v>6</v>
      </c>
      <c r="B560" s="263" t="s">
        <v>611</v>
      </c>
      <c r="C560" s="40"/>
      <c r="D560" s="154" t="s">
        <v>612</v>
      </c>
      <c r="E560" s="49"/>
      <c r="F560" s="49"/>
      <c r="G560" s="49"/>
      <c r="H560" s="49"/>
      <c r="I560" s="49"/>
      <c r="J560" s="49"/>
      <c r="K560" s="21">
        <f>VLOOKUP($D560,'REG FL  Working Capital - 2 Sys'!$A:$AN,MATCH($D$12,'REG FL  Working Capital - 2 Sys'!$2:$2,0),FALSE)/1000</f>
        <v>-21062.129989999998</v>
      </c>
      <c r="L560" s="40"/>
      <c r="M560" s="21">
        <f>VLOOKUP($D560,'REG FL  Working Capital - 9 Ret'!$A:$AN,MATCH($D$12,'REG FL  Working Capital - 9 Ret'!$2:$2,0),FALSE)/1000</f>
        <v>-21062.129989999998</v>
      </c>
      <c r="N560" s="96"/>
      <c r="O560" s="279">
        <f t="shared" si="47"/>
        <v>1</v>
      </c>
      <c r="P560" s="54"/>
      <c r="Q560" s="136"/>
      <c r="R560" s="142"/>
    </row>
    <row r="561" spans="1:18" x14ac:dyDescent="0.3">
      <c r="A561" s="87">
        <f t="shared" si="46"/>
        <v>7</v>
      </c>
      <c r="B561" s="263" t="s">
        <v>613</v>
      </c>
      <c r="C561" s="57"/>
      <c r="D561" s="154" t="s">
        <v>614</v>
      </c>
      <c r="E561" s="49"/>
      <c r="F561" s="49"/>
      <c r="G561" s="49"/>
      <c r="H561" s="49"/>
      <c r="I561" s="49"/>
      <c r="J561" s="49"/>
      <c r="K561" s="21">
        <f>VLOOKUP($D561,'REG FL  Working Capital - 2 Sys'!$A:$AN,MATCH($D$12,'REG FL  Working Capital - 2 Sys'!$2:$2,0),FALSE)/1000</f>
        <v>-3751.2464799999998</v>
      </c>
      <c r="L561" s="40"/>
      <c r="M561" s="21">
        <f>VLOOKUP($D561,'REG FL  Working Capital - 9 Ret'!$A:$AN,MATCH($D$12,'REG FL  Working Capital - 9 Ret'!$2:$2,0),FALSE)/1000</f>
        <v>-3649.2535329739599</v>
      </c>
      <c r="N561" s="96"/>
      <c r="O561" s="279">
        <f t="shared" si="47"/>
        <v>0.97281091829880506</v>
      </c>
      <c r="P561" s="70"/>
      <c r="Q561" s="144"/>
      <c r="R561" s="142"/>
    </row>
    <row r="562" spans="1:18" x14ac:dyDescent="0.3">
      <c r="A562" s="87">
        <f t="shared" si="46"/>
        <v>8</v>
      </c>
      <c r="B562" s="263" t="s">
        <v>615</v>
      </c>
      <c r="C562" s="57"/>
      <c r="D562" s="154" t="s">
        <v>616</v>
      </c>
      <c r="E562" s="49"/>
      <c r="F562" s="49"/>
      <c r="G562" s="49"/>
      <c r="H562" s="49"/>
      <c r="I562" s="49"/>
      <c r="J562" s="24"/>
      <c r="K562" s="21">
        <f>VLOOKUP($D562,'REG FL  Working Capital - 2 Sys'!$A:$AN,MATCH($D$12,'REG FL  Working Capital - 2 Sys'!$2:$2,0),FALSE)/1000</f>
        <v>-10014.222599999901</v>
      </c>
      <c r="L562" s="40"/>
      <c r="M562" s="21">
        <f>VLOOKUP($D562,'REG FL  Working Capital - 9 Ret'!$A:$AN,MATCH($D$12,'REG FL  Working Capital - 9 Ret'!$2:$2,0),FALSE)/1000</f>
        <v>-9741.9450835546613</v>
      </c>
      <c r="N562" s="96"/>
      <c r="O562" s="279">
        <f t="shared" si="47"/>
        <v>0.97281091829881605</v>
      </c>
      <c r="P562" s="142"/>
      <c r="Q562" s="142"/>
      <c r="R562" s="142"/>
    </row>
    <row r="563" spans="1:18" x14ac:dyDescent="0.3">
      <c r="A563" s="87">
        <f t="shared" si="46"/>
        <v>9</v>
      </c>
      <c r="B563" s="263" t="s">
        <v>617</v>
      </c>
      <c r="C563" s="40"/>
      <c r="D563" s="154" t="s">
        <v>618</v>
      </c>
      <c r="E563" s="154" t="s">
        <v>619</v>
      </c>
      <c r="F563" s="154" t="s">
        <v>620</v>
      </c>
      <c r="G563" s="154"/>
      <c r="H563" s="154"/>
      <c r="I563" s="154"/>
      <c r="J563" s="24"/>
      <c r="K563" s="21">
        <f>VLOOKUP($D563,'REG FL  Working Capital - 2 Sys'!$A:$AN,MATCH($D$12,'REG FL  Working Capital - 2 Sys'!$2:$2,0),FALSE)/1000+VLOOKUP($E563,'REG FL  Working Capital - 2 Sys'!$A:$AN,MATCH($D$12,'REG FL  Working Capital - 2 Sys'!$2:$2,0),FALSE)/1000+VLOOKUP($F563,'REG FL  Working Capital - 2 Sys'!$A:$AN,MATCH($D$12,'REG FL  Working Capital - 2 Sys'!$2:$2,0),FALSE)/1000</f>
        <v>-8911.5580499999905</v>
      </c>
      <c r="L563" s="40"/>
      <c r="M563" s="21">
        <f>VLOOKUP($D563,'REG FL  Working Capital - 9 Ret'!$A:$AN,MATCH($D$12,'REG FL  Working Capital - 9 Ret'!$2:$2,0),FALSE)/1000+VLOOKUP($E563,'REG FL  Working Capital - 9 Ret'!$A:$AN,MATCH($D$12,'REG FL  Working Capital - 9 Ret'!$2:$2,0),FALSE)/1000+VLOOKUP($F563,'REG FL  Working Capital - 9 Ret'!$A:$AN,MATCH($D$12,'REG FL  Working Capital - 9 Ret'!$2:$2,0),FALSE)/1000</f>
        <v>-8875.5788085329204</v>
      </c>
      <c r="N563" s="96"/>
      <c r="O563" s="279">
        <f t="shared" si="47"/>
        <v>0.99596263175696087</v>
      </c>
      <c r="P563" s="57"/>
      <c r="Q563" s="57"/>
      <c r="R563" s="57"/>
    </row>
    <row r="564" spans="1:18" x14ac:dyDescent="0.3">
      <c r="A564" s="87">
        <f t="shared" si="46"/>
        <v>10</v>
      </c>
      <c r="B564" s="263" t="s">
        <v>621</v>
      </c>
      <c r="C564" s="5"/>
      <c r="D564" s="154" t="s">
        <v>622</v>
      </c>
      <c r="E564" s="49"/>
      <c r="F564" s="49"/>
      <c r="G564" s="49"/>
      <c r="H564" s="49"/>
      <c r="I564" s="49"/>
      <c r="J564" s="49"/>
      <c r="K564" s="21">
        <f>VLOOKUP($D564,'REG FL  Working Capital - 2 Sys'!$A:$AN,MATCH($D$12,'REG FL  Working Capital - 2 Sys'!$2:$2,0),FALSE)/1000</f>
        <v>-321.56199999999899</v>
      </c>
      <c r="L564" s="40"/>
      <c r="M564" s="21">
        <f>VLOOKUP($D564,'REG FL  Working Capital - 9 Ret'!$A:$AN,MATCH($D$12,'REG FL  Working Capital - 9 Ret'!$2:$2,0),FALSE)/1000</f>
        <v>-312.81902451000002</v>
      </c>
      <c r="N564" s="96"/>
      <c r="O564" s="279">
        <f t="shared" si="47"/>
        <v>0.97281091829880706</v>
      </c>
      <c r="P564" s="57"/>
      <c r="Q564" s="57"/>
      <c r="R564" s="57"/>
    </row>
    <row r="565" spans="1:18" x14ac:dyDescent="0.3">
      <c r="A565" s="87">
        <f t="shared" si="46"/>
        <v>11</v>
      </c>
      <c r="B565" s="263" t="s">
        <v>623</v>
      </c>
      <c r="C565" s="57"/>
      <c r="D565" s="154" t="s">
        <v>624</v>
      </c>
      <c r="E565" s="49"/>
      <c r="F565" s="49"/>
      <c r="G565" s="49"/>
      <c r="H565" s="49"/>
      <c r="I565" s="49"/>
      <c r="J565" s="49"/>
      <c r="K565" s="21">
        <f>VLOOKUP($D565,'REG FL  Working Capital - 2 Sys'!$A:$AN,MATCH($D$12,'REG FL  Working Capital - 2 Sys'!$2:$2,0),FALSE)/1000</f>
        <v>-8.0000000000000007E-5</v>
      </c>
      <c r="L565" s="40"/>
      <c r="M565" s="21">
        <f>VLOOKUP($D565,'REG FL  Working Capital - 9 Ret'!$A:$AN,MATCH($D$12,'REG FL  Working Capital - 9 Ret'!$2:$2,0),FALSE)/1000</f>
        <v>-7.7824873463904496E-5</v>
      </c>
      <c r="N565" s="96"/>
      <c r="O565" s="279">
        <f t="shared" si="47"/>
        <v>0.97281091829880617</v>
      </c>
      <c r="P565" s="40"/>
      <c r="Q565" s="40"/>
      <c r="R565" s="40"/>
    </row>
    <row r="566" spans="1:18" x14ac:dyDescent="0.3">
      <c r="A566" s="87">
        <f t="shared" si="46"/>
        <v>12</v>
      </c>
      <c r="B566" s="268" t="s">
        <v>518</v>
      </c>
      <c r="D566" s="27" t="s">
        <v>625</v>
      </c>
      <c r="K566" s="21">
        <f>VLOOKUP($D566,'REG FL  Working Capital - 2 Sys'!$A:$AN,MATCH($D$12,'REG FL  Working Capital - 2 Sys'!$2:$2,0),FALSE)/1000</f>
        <v>-4313.3048712816199</v>
      </c>
      <c r="L566" s="40"/>
      <c r="M566" s="21">
        <f>VLOOKUP($D566,'REG FL  Working Capital - 9 Ret'!$A:$AN,MATCH($D$12,'REG FL  Working Capital - 9 Ret'!$2:$2,0),FALSE)/1000</f>
        <v>-4313.3048712816199</v>
      </c>
      <c r="N566" s="96"/>
      <c r="O566" s="279">
        <f t="shared" si="47"/>
        <v>1</v>
      </c>
      <c r="P566" s="23"/>
      <c r="Q566" s="23"/>
      <c r="R566" s="23"/>
    </row>
    <row r="567" spans="1:18" x14ac:dyDescent="0.3">
      <c r="A567" s="87">
        <f t="shared" si="46"/>
        <v>13</v>
      </c>
      <c r="B567" s="263" t="s">
        <v>626</v>
      </c>
      <c r="D567" s="27" t="s">
        <v>627</v>
      </c>
      <c r="E567" s="49"/>
      <c r="F567" s="49"/>
      <c r="G567" s="49"/>
      <c r="H567" s="49"/>
      <c r="I567" s="49"/>
      <c r="K567" s="21">
        <f>VLOOKUP($D567,'REG FL  Working Capital - 2 Sys'!$A:$AN,MATCH($D$12,'REG FL  Working Capital - 2 Sys'!$2:$2,0),FALSE)/1000</f>
        <v>-199999.99987999999</v>
      </c>
      <c r="L567" s="40"/>
      <c r="M567" s="21">
        <f>VLOOKUP($D567,'REG FL  Working Capital - 9 Ret'!$A:$AN,MATCH($D$12,'REG FL  Working Capital - 9 Ret'!$2:$2,0),FALSE)/1000</f>
        <v>-199999.99987999999</v>
      </c>
      <c r="N567" s="96"/>
      <c r="O567" s="279">
        <f t="shared" si="47"/>
        <v>1</v>
      </c>
      <c r="P567" s="23"/>
      <c r="Q567" s="23"/>
      <c r="R567" s="23"/>
    </row>
    <row r="568" spans="1:18" x14ac:dyDescent="0.3">
      <c r="A568" s="87">
        <f t="shared" si="46"/>
        <v>14</v>
      </c>
      <c r="B568" s="268" t="s">
        <v>628</v>
      </c>
      <c r="D568" s="27" t="s">
        <v>629</v>
      </c>
      <c r="K568" s="21">
        <f>VLOOKUP($D568,'REG FL  Working Capital - 2 Sys'!$A:$AN,MATCH($D$12,'REG FL  Working Capital - 2 Sys'!$2:$2,0),FALSE)/1000</f>
        <v>-206.46299999999999</v>
      </c>
      <c r="L568" s="40"/>
      <c r="M568" s="21">
        <f>VLOOKUP($D568,'REG FL  Working Capital - 9 Ret'!$A:$AN,MATCH($D$12,'REG FL  Working Capital - 9 Ret'!$2:$2,0),FALSE)/1000</f>
        <v>-206.46299999999999</v>
      </c>
      <c r="N568" s="96"/>
      <c r="O568" s="279">
        <f t="shared" si="47"/>
        <v>1</v>
      </c>
      <c r="P568" s="23"/>
      <c r="Q568" s="23"/>
      <c r="R568" s="23"/>
    </row>
    <row r="569" spans="1:18" x14ac:dyDescent="0.3">
      <c r="A569" s="87">
        <f t="shared" si="46"/>
        <v>15</v>
      </c>
      <c r="B569" s="263" t="s">
        <v>630</v>
      </c>
      <c r="D569" s="154" t="s">
        <v>631</v>
      </c>
      <c r="E569" s="49"/>
      <c r="F569" s="49"/>
      <c r="G569" s="49"/>
      <c r="H569" s="49"/>
      <c r="I569" s="49"/>
      <c r="K569" s="21">
        <f>VLOOKUP($D569,'REG FL  Working Capital - 2 Sys'!$A:$AN,MATCH($D$12,'REG FL  Working Capital - 2 Sys'!$2:$2,0),FALSE)/1000</f>
        <v>-1550.3076099999901</v>
      </c>
      <c r="L569" s="40"/>
      <c r="M569" s="21">
        <f>VLOOKUP($D569,'REG FL  Working Capital - 9 Ret'!$A:$AN,MATCH($D$12,'REG FL  Working Capital - 9 Ret'!$2:$2,0),FALSE)/1000</f>
        <v>-1550.3076099999901</v>
      </c>
      <c r="N569" s="96"/>
      <c r="O569" s="279">
        <f t="shared" si="47"/>
        <v>1</v>
      </c>
      <c r="P569" s="23"/>
      <c r="Q569" s="23"/>
      <c r="R569" s="23"/>
    </row>
    <row r="570" spans="1:18" x14ac:dyDescent="0.3">
      <c r="A570" s="87">
        <f t="shared" si="46"/>
        <v>16</v>
      </c>
      <c r="B570" s="263" t="s">
        <v>632</v>
      </c>
      <c r="D570" s="27" t="s">
        <v>633</v>
      </c>
      <c r="E570" s="154" t="s">
        <v>264</v>
      </c>
      <c r="F570" s="49"/>
      <c r="G570" s="49"/>
      <c r="H570" s="49"/>
      <c r="I570" s="49"/>
      <c r="K570" s="21">
        <f>VLOOKUP($D570,'REG FL  Working Capital - 2 Sys'!$A:$AN,MATCH($D$12,'REG FL  Working Capital - 2 Sys'!$2:$2,0),FALSE)/1000+VLOOKUP($E570,'REG FL  Working Capital - 2 Sys'!$A:$AN,MATCH($D$12,'REG FL  Working Capital - 2 Sys'!$2:$2,0),FALSE)/1000</f>
        <v>2.2419044398702598E-10</v>
      </c>
      <c r="L570" s="40"/>
      <c r="M570" s="21">
        <f>VLOOKUP($D570,'REG FL  Working Capital - 9 Ret'!$A:$AN,MATCH($D$12,'REG FL  Working Capital - 9 Ret'!$2:$2,0),FALSE)/1000+VLOOKUP($E570,'REG FL  Working Capital - 9 Ret'!$A:$AN,MATCH($D$12,'REG FL  Working Capital - 9 Ret'!$2:$2,0),FALSE)/1000</f>
        <v>2.2419044398702598E-10</v>
      </c>
      <c r="N570" s="96"/>
      <c r="O570" s="279">
        <f t="shared" si="47"/>
        <v>1</v>
      </c>
      <c r="P570" s="23"/>
      <c r="Q570" s="23"/>
      <c r="R570" s="23"/>
    </row>
    <row r="571" spans="1:18" x14ac:dyDescent="0.3">
      <c r="A571" s="87">
        <f t="shared" si="46"/>
        <v>17</v>
      </c>
      <c r="B571" s="263" t="s">
        <v>634</v>
      </c>
      <c r="D571" s="154" t="s">
        <v>635</v>
      </c>
      <c r="E571" s="49"/>
      <c r="F571" s="49"/>
      <c r="G571" s="49"/>
      <c r="H571" s="49"/>
      <c r="I571" s="49"/>
      <c r="K571" s="21">
        <f>VLOOKUP($D571,'REG FL  Working Capital - 2 Sys'!$A:$AN,MATCH($D$12,'REG FL  Working Capital - 2 Sys'!$2:$2,0),FALSE)/1000</f>
        <v>-67558.303029999894</v>
      </c>
      <c r="L571" s="40"/>
      <c r="M571" s="21">
        <f>VLOOKUP($D571,'REG FL  Working Capital - 9 Ret'!$A:$AN,MATCH($D$12,'REG FL  Working Capital - 9 Ret'!$2:$2,0),FALSE)/1000</f>
        <v>-67558.303029999894</v>
      </c>
      <c r="N571" s="96"/>
      <c r="O571" s="279">
        <f t="shared" si="47"/>
        <v>1</v>
      </c>
      <c r="P571" s="23"/>
      <c r="Q571" s="23"/>
      <c r="R571" s="23"/>
    </row>
    <row r="572" spans="1:18" x14ac:dyDescent="0.3">
      <c r="A572" s="87">
        <f t="shared" si="46"/>
        <v>18</v>
      </c>
      <c r="B572" s="263" t="s">
        <v>636</v>
      </c>
      <c r="D572" s="154" t="s">
        <v>637</v>
      </c>
      <c r="E572" s="49"/>
      <c r="F572" s="49"/>
      <c r="G572" s="49"/>
      <c r="H572" s="49"/>
      <c r="I572" s="49"/>
      <c r="K572" s="21">
        <f>VLOOKUP($D572,'REG FL  Working Capital - 2 Sys'!$A:$AN,MATCH($D$12,'REG FL  Working Capital - 2 Sys'!$2:$2,0),FALSE)/1000</f>
        <v>-6958.6896500000003</v>
      </c>
      <c r="L572" s="40"/>
      <c r="M572" s="21">
        <f>VLOOKUP($D572,'REG FL  Working Capital - 9 Ret'!$A:$AN,MATCH($D$12,'REG FL  Working Capital - 9 Ret'!$2:$2,0),FALSE)/1000</f>
        <v>-6958.6896500000003</v>
      </c>
      <c r="N572" s="96"/>
      <c r="O572" s="279">
        <f t="shared" si="47"/>
        <v>1</v>
      </c>
      <c r="P572" s="23"/>
      <c r="Q572" s="23"/>
      <c r="R572" s="23"/>
    </row>
    <row r="573" spans="1:18" x14ac:dyDescent="0.3">
      <c r="A573" s="87">
        <f t="shared" si="46"/>
        <v>19</v>
      </c>
      <c r="B573" s="263" t="s">
        <v>638</v>
      </c>
      <c r="D573" s="154" t="s">
        <v>639</v>
      </c>
      <c r="E573" s="154" t="s">
        <v>640</v>
      </c>
      <c r="F573" s="154" t="s">
        <v>641</v>
      </c>
      <c r="G573" s="154" t="s">
        <v>642</v>
      </c>
      <c r="H573" s="154" t="s">
        <v>643</v>
      </c>
      <c r="I573" s="154" t="s">
        <v>644</v>
      </c>
      <c r="K573" s="21">
        <f>VLOOKUP($D573,'REG FL  Working Capital - 2 Sys'!$A:$AN,MATCH($D$12,'REG FL  Working Capital - 2 Sys'!$2:$2,0),FALSE)/1000+VLOOKUP($E573,'REG FL  Working Capital - 2 Sys'!$A:$AN,MATCH($D$12,'REG FL  Working Capital - 2 Sys'!$2:$2,0),FALSE)/1000+VLOOKUP($F573,'REG FL  Working Capital - 2 Sys'!$A:$AN,MATCH($D$12,'REG FL  Working Capital - 2 Sys'!$2:$2,0),FALSE)/1000+VLOOKUP($G573,'REG FL  Working Capital - 2 Sys'!$A:$AN,MATCH($D$12,'REG FL  Working Capital - 2 Sys'!$2:$2,0),FALSE)/1000+VLOOKUP($H573,'REG FL  Working Capital - 2 Sys'!$A:$AN,MATCH($D$12,'REG FL  Working Capital - 2 Sys'!$2:$2,0),FALSE)/1000+VLOOKUP($I573,'REG FL  Working Capital - 2 Sys'!$A:$AN,MATCH($D$12,'REG FL  Working Capital - 2 Sys'!$2:$2,0),FALSE)/1000</f>
        <v>-37.806605935921169</v>
      </c>
      <c r="L573" s="40"/>
      <c r="M573" s="21">
        <f>VLOOKUP($D573,'REG FL  Working Capital - 9 Ret'!$A:$AN,MATCH($D$12,'REG FL  Working Capital - 9 Ret'!$2:$2,0),FALSE)/1000+VLOOKUP($E573,'REG FL  Working Capital - 9 Ret'!$A:$AN,MATCH($D$12,'REG FL  Working Capital - 9 Ret'!$2:$2,0),FALSE)/1000+VLOOKUP($F573,'REG FL  Working Capital - 9 Ret'!$A:$AN,MATCH($D$12,'REG FL  Working Capital - 9 Ret'!$2:$2,0),FALSE)/1000+VLOOKUP($G573,'REG FL  Working Capital - 9 Ret'!$A:$AN,MATCH($D$12,'REG FL  Working Capital - 9 Ret'!$2:$2,0),FALSE)/1000+VLOOKUP($H573,'REG FL  Working Capital - 9 Ret'!$A:$AN,MATCH($D$12,'REG FL  Working Capital - 9 Ret'!$2:$2,0),FALSE)/1000+VLOOKUP($I573,'REG FL  Working Capital - 9 Ret'!$A:$AN,MATCH($D$12,'REG FL  Working Capital - 9 Ret'!$2:$2,0),FALSE)/1000</f>
        <v>-37.806605935921169</v>
      </c>
      <c r="N573" s="96"/>
      <c r="O573" s="279">
        <f t="shared" si="47"/>
        <v>1</v>
      </c>
      <c r="P573" s="23"/>
      <c r="Q573" s="23"/>
      <c r="R573" s="23"/>
    </row>
    <row r="574" spans="1:18" x14ac:dyDescent="0.3">
      <c r="A574" s="87">
        <f t="shared" si="46"/>
        <v>20</v>
      </c>
      <c r="B574" s="263" t="s">
        <v>645</v>
      </c>
      <c r="D574" s="160" t="s">
        <v>646</v>
      </c>
      <c r="E574" s="160" t="s">
        <v>647</v>
      </c>
      <c r="F574" s="154"/>
      <c r="G574" s="154"/>
      <c r="H574" s="154"/>
      <c r="I574" s="154"/>
      <c r="K574" s="21">
        <f>VLOOKUP($D574,'REG FL  Working Capital - 2 Sys'!$A:$AN,MATCH($D$12,'REG FL  Working Capital - 2 Sys'!$2:$2,0),FALSE)/1000+VLOOKUP($E574,'REG FL  Working Capital - 2 Sys'!$A:$AN,MATCH($D$12,'REG FL  Working Capital - 2 Sys'!$2:$2,0),FALSE)/1000</f>
        <v>0</v>
      </c>
      <c r="L574" s="40"/>
      <c r="M574" s="21">
        <f>VLOOKUP($D574,'REG FL  Working Capital - 9 Ret'!$A:$AN,MATCH($D$12,'REG FL  Working Capital - 9 Ret'!$2:$2,0),FALSE)/1000+VLOOKUP($E574,'REG FL  Working Capital - 9 Ret'!$A:$AN,MATCH($D$12,'REG FL  Working Capital - 9 Ret'!$2:$2,0),FALSE)/1000</f>
        <v>0</v>
      </c>
      <c r="N574" s="96"/>
      <c r="O574" s="279">
        <f t="shared" si="47"/>
        <v>0</v>
      </c>
      <c r="P574" s="23"/>
      <c r="Q574" s="23"/>
      <c r="R574" s="23"/>
    </row>
    <row r="575" spans="1:18" x14ac:dyDescent="0.3">
      <c r="A575" s="87">
        <f t="shared" si="46"/>
        <v>21</v>
      </c>
      <c r="B575" s="263" t="s">
        <v>648</v>
      </c>
      <c r="D575" s="27" t="s">
        <v>649</v>
      </c>
      <c r="E575" s="154"/>
      <c r="F575" s="154"/>
      <c r="G575" s="154"/>
      <c r="H575" s="154"/>
      <c r="I575" s="154"/>
      <c r="K575" s="21">
        <f>VLOOKUP($D575,'REG FL  Working Capital - 2 Sys'!$A:$AN,MATCH($D$12,'REG FL  Working Capital - 2 Sys'!$2:$2,0),FALSE)/1000</f>
        <v>83.476860000000002</v>
      </c>
      <c r="L575" s="40"/>
      <c r="M575" s="21">
        <f>VLOOKUP($D575,'REG FL  Working Capital - 9 Ret'!$A:$AN,MATCH($D$12,'REG FL  Working Capital - 9 Ret'!$2:$2,0),FALSE)/1000</f>
        <v>83.476860000000002</v>
      </c>
      <c r="N575" s="96"/>
      <c r="O575" s="279">
        <f t="shared" si="47"/>
        <v>1</v>
      </c>
      <c r="P575" s="23"/>
      <c r="Q575" s="23"/>
      <c r="R575" s="23"/>
    </row>
    <row r="576" spans="1:18" x14ac:dyDescent="0.3">
      <c r="A576" s="87">
        <f t="shared" si="46"/>
        <v>22</v>
      </c>
      <c r="B576" s="268" t="s">
        <v>650</v>
      </c>
      <c r="D576" s="27" t="s">
        <v>651</v>
      </c>
      <c r="K576" s="21">
        <f>VLOOKUP($D576,'REG FL  Working Capital - 2 Sys'!$A:$AN,MATCH($D$12,'REG FL  Working Capital - 2 Sys'!$2:$2,0),FALSE)/1000</f>
        <v>0</v>
      </c>
      <c r="L576" s="40"/>
      <c r="M576" s="21">
        <f>VLOOKUP($D576,'REG FL  Working Capital - 9 Ret'!$A:$AN,MATCH($D$12,'REG FL  Working Capital - 9 Ret'!$2:$2,0),FALSE)/1000</f>
        <v>0</v>
      </c>
      <c r="N576" s="96"/>
      <c r="O576" s="279">
        <f t="shared" si="47"/>
        <v>0</v>
      </c>
      <c r="P576" s="148"/>
      <c r="Q576" s="148"/>
      <c r="R576" s="148"/>
    </row>
    <row r="577" spans="1:28" x14ac:dyDescent="0.3">
      <c r="A577" s="87">
        <f t="shared" si="46"/>
        <v>23</v>
      </c>
      <c r="B577" s="268" t="s">
        <v>652</v>
      </c>
      <c r="D577" s="27" t="s">
        <v>653</v>
      </c>
      <c r="K577" s="21">
        <f>VLOOKUP($D577,'REG FL  Working Capital - 2 Sys'!$A:$AN,MATCH($D$12,'REG FL  Working Capital - 2 Sys'!$2:$2,0),FALSE)/1000</f>
        <v>0</v>
      </c>
      <c r="L577" s="40"/>
      <c r="M577" s="21">
        <f>VLOOKUP($D577,'REG FL  Working Capital - 9 Ret'!$A:$AN,MATCH($D$12,'REG FL  Working Capital - 9 Ret'!$2:$2,0),FALSE)/1000</f>
        <v>0</v>
      </c>
      <c r="N577" s="96"/>
      <c r="O577" s="279">
        <f>IF(M577=0,0,M577/K577)</f>
        <v>0</v>
      </c>
      <c r="P577" s="148"/>
      <c r="Q577" s="148"/>
      <c r="R577" s="148"/>
      <c r="T577" s="25"/>
      <c r="U577" s="25"/>
    </row>
    <row r="578" spans="1:28" x14ac:dyDescent="0.3">
      <c r="A578" s="87">
        <f>A577+1</f>
        <v>24</v>
      </c>
      <c r="B578" s="268" t="s">
        <v>654</v>
      </c>
      <c r="D578" s="27" t="s">
        <v>655</v>
      </c>
      <c r="K578" s="21">
        <f>VLOOKUP($D578,'REG FL  Working Capital - 2 Sys'!$A:$AN,MATCH($D$12,'REG FL  Working Capital - 2 Sys'!$2:$2,0),FALSE)/1000</f>
        <v>-17162.290379999897</v>
      </c>
      <c r="L578" s="40"/>
      <c r="M578" s="21">
        <f>VLOOKUP($D578,'REG FL  Working Capital - 9 Ret'!$A:$AN,MATCH($D$12,'REG FL  Working Capital - 9 Ret'!$2:$2,0),FALSE)/1000</f>
        <v>-17162.290379999897</v>
      </c>
      <c r="N578" s="96"/>
      <c r="O578" s="279">
        <f>IF(M578=0,0,M578/K578)</f>
        <v>1</v>
      </c>
      <c r="P578" s="148"/>
      <c r="Q578" s="148"/>
      <c r="R578" s="148"/>
    </row>
    <row r="579" spans="1:28" x14ac:dyDescent="0.3">
      <c r="A579" s="87">
        <f t="shared" si="46"/>
        <v>25</v>
      </c>
      <c r="B579" s="261" t="s">
        <v>89</v>
      </c>
      <c r="C579" s="57"/>
      <c r="D579" s="30" t="s">
        <v>90</v>
      </c>
      <c r="E579" s="24"/>
      <c r="F579" s="24"/>
      <c r="G579" s="24"/>
      <c r="H579" s="49"/>
      <c r="I579" s="49"/>
      <c r="J579" s="49"/>
      <c r="K579" s="156">
        <f>SUM(K557:K578)</f>
        <v>-396486.58603480714</v>
      </c>
      <c r="L579" s="105"/>
      <c r="M579" s="156">
        <f>SUM(M557:M578)</f>
        <v>-390249.26934659044</v>
      </c>
      <c r="N579" s="115"/>
      <c r="O579" s="287">
        <f>IF(M579=0,0,M579/K579)</f>
        <v>0.9842685303667017</v>
      </c>
      <c r="P579" s="148"/>
      <c r="Q579" s="148"/>
      <c r="R579" s="148"/>
      <c r="T579" s="25"/>
      <c r="U579" s="25"/>
    </row>
    <row r="580" spans="1:28" x14ac:dyDescent="0.3">
      <c r="A580" s="87">
        <f>A579+1</f>
        <v>26</v>
      </c>
      <c r="O580" s="281"/>
      <c r="P580" s="148"/>
      <c r="Q580" s="148"/>
      <c r="R580" s="148"/>
    </row>
    <row r="581" spans="1:28" x14ac:dyDescent="0.3">
      <c r="A581" s="87">
        <f t="shared" si="46"/>
        <v>27</v>
      </c>
      <c r="B581" s="269" t="s">
        <v>91</v>
      </c>
      <c r="D581" s="30" t="s">
        <v>92</v>
      </c>
      <c r="K581" s="131">
        <f>+K515+K531+K579</f>
        <v>-2430668.481496091</v>
      </c>
      <c r="L581" s="120"/>
      <c r="M581" s="131">
        <f>+M515+M531+M579</f>
        <v>-2359031.7761081001</v>
      </c>
      <c r="N581" s="120"/>
      <c r="O581" s="287">
        <f>IF(M581=0,0,M581/K581)</f>
        <v>0.97052798193857437</v>
      </c>
      <c r="P581" s="148"/>
      <c r="Q581" s="148"/>
      <c r="R581" s="148"/>
      <c r="T581" s="25"/>
      <c r="U581" s="25"/>
    </row>
    <row r="582" spans="1:28" x14ac:dyDescent="0.3">
      <c r="A582" s="87">
        <f>A581+1</f>
        <v>28</v>
      </c>
      <c r="O582" s="281"/>
      <c r="P582" s="148"/>
      <c r="Q582" s="148"/>
      <c r="R582" s="148"/>
    </row>
    <row r="583" spans="1:28" x14ac:dyDescent="0.3">
      <c r="A583" s="87">
        <f t="shared" si="46"/>
        <v>29</v>
      </c>
      <c r="B583" s="266" t="s">
        <v>93</v>
      </c>
      <c r="D583" s="30" t="s">
        <v>94</v>
      </c>
      <c r="K583" s="131">
        <f>+K478+K581</f>
        <v>762322.92292204499</v>
      </c>
      <c r="L583" s="120"/>
      <c r="M583" s="131">
        <f>+M478+M581</f>
        <v>726250.55939165829</v>
      </c>
      <c r="N583" s="120"/>
      <c r="O583" s="287">
        <f>IF(M583=0,0,M583/K583)</f>
        <v>0.95268099325661304</v>
      </c>
      <c r="P583" s="148"/>
      <c r="Q583" s="148"/>
      <c r="R583" s="148"/>
      <c r="T583" s="25"/>
      <c r="U583" s="25"/>
    </row>
    <row r="584" spans="1:28" x14ac:dyDescent="0.3">
      <c r="A584" s="87">
        <f>A583+1</f>
        <v>30</v>
      </c>
      <c r="O584" s="281"/>
      <c r="P584" s="148"/>
      <c r="Q584" s="148"/>
      <c r="R584" s="148"/>
    </row>
    <row r="585" spans="1:28" ht="14.4" thickBot="1" x14ac:dyDescent="0.35">
      <c r="A585" s="87">
        <f t="shared" si="46"/>
        <v>31</v>
      </c>
      <c r="B585" s="34" t="s">
        <v>95</v>
      </c>
      <c r="D585" s="27" t="s">
        <v>26</v>
      </c>
      <c r="K585" s="270">
        <f>+K289+K330+K340+K583</f>
        <v>26653104.221794147</v>
      </c>
      <c r="L585" s="271"/>
      <c r="M585" s="270">
        <f>+M289+M330+M340+M583</f>
        <v>24563970.103500366</v>
      </c>
      <c r="N585" s="271"/>
      <c r="O585" s="290">
        <f>IF(M585=0,0,M585/K585)</f>
        <v>0.92161760593028774</v>
      </c>
      <c r="P585" s="148"/>
      <c r="Q585" s="148"/>
      <c r="R585" s="148"/>
    </row>
    <row r="586" spans="1:28" ht="14.4" thickTop="1" x14ac:dyDescent="0.3">
      <c r="A586" s="87">
        <f t="shared" si="46"/>
        <v>32</v>
      </c>
      <c r="O586" s="281"/>
      <c r="P586" s="148"/>
      <c r="Q586" s="148"/>
      <c r="R586" s="148"/>
    </row>
    <row r="587" spans="1:28" x14ac:dyDescent="0.3">
      <c r="A587" s="87">
        <f t="shared" si="46"/>
        <v>33</v>
      </c>
      <c r="B587" s="55"/>
      <c r="C587" s="47"/>
      <c r="D587" s="154"/>
      <c r="F587" s="90"/>
      <c r="G587" s="90"/>
      <c r="H587" s="90"/>
      <c r="I587" s="90"/>
      <c r="J587" s="90"/>
      <c r="K587" s="21"/>
      <c r="L587" s="40"/>
      <c r="M587" s="21"/>
      <c r="N587" s="96"/>
      <c r="O587" s="237"/>
      <c r="P587" s="148"/>
      <c r="Q587" s="148"/>
      <c r="R587" s="148"/>
    </row>
    <row r="588" spans="1:28" x14ac:dyDescent="0.3">
      <c r="A588" s="87">
        <f t="shared" si="46"/>
        <v>34</v>
      </c>
      <c r="B588" s="26"/>
      <c r="C588" s="47"/>
      <c r="D588" s="19"/>
      <c r="F588" s="90"/>
      <c r="G588" s="90"/>
      <c r="H588" s="90"/>
      <c r="I588" s="90"/>
      <c r="J588" s="90"/>
      <c r="K588" s="114"/>
      <c r="L588" s="47"/>
      <c r="M588" s="114"/>
      <c r="N588" s="148"/>
      <c r="O588" s="237"/>
      <c r="P588" s="148"/>
      <c r="Q588" s="152"/>
      <c r="R588" s="152"/>
    </row>
    <row r="589" spans="1:28" s="56" customFormat="1" x14ac:dyDescent="0.3">
      <c r="A589" s="272"/>
      <c r="B589" s="120" t="s">
        <v>175</v>
      </c>
      <c r="C589" s="120"/>
      <c r="D589" s="120"/>
      <c r="E589" s="120"/>
      <c r="F589" s="153"/>
      <c r="G589" s="153"/>
      <c r="H589" s="153"/>
      <c r="I589" s="153"/>
      <c r="J589" s="153"/>
      <c r="K589" s="120"/>
      <c r="L589" s="120"/>
      <c r="M589" s="120"/>
      <c r="N589" s="120"/>
      <c r="O589" s="273"/>
      <c r="P589" s="120"/>
      <c r="Q589" s="246" t="s">
        <v>176</v>
      </c>
      <c r="R589" s="120"/>
      <c r="S589" s="25"/>
      <c r="V589" s="25"/>
      <c r="W589" s="25"/>
      <c r="X589" s="25"/>
      <c r="Y589" s="25"/>
      <c r="Z589" s="25"/>
      <c r="AA589" s="25"/>
      <c r="AB589" s="25"/>
    </row>
  </sheetData>
  <mergeCells count="24">
    <mergeCell ref="K543:O544"/>
    <mergeCell ref="K296:N296"/>
    <mergeCell ref="K298:O299"/>
    <mergeCell ref="K345:N345"/>
    <mergeCell ref="K347:O348"/>
    <mergeCell ref="K394:N394"/>
    <mergeCell ref="K396:O397"/>
    <mergeCell ref="K443:N443"/>
    <mergeCell ref="K445:O446"/>
    <mergeCell ref="K492:N492"/>
    <mergeCell ref="K494:O495"/>
    <mergeCell ref="K541:N541"/>
    <mergeCell ref="K249:O250"/>
    <mergeCell ref="K1:N1"/>
    <mergeCell ref="K3:O4"/>
    <mergeCell ref="K50:N50"/>
    <mergeCell ref="K52:O53"/>
    <mergeCell ref="K99:N99"/>
    <mergeCell ref="K101:O102"/>
    <mergeCell ref="K148:N148"/>
    <mergeCell ref="K150:O151"/>
    <mergeCell ref="K198:N198"/>
    <mergeCell ref="K200:O201"/>
    <mergeCell ref="K247:N247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rowBreaks count="11" manualBreakCount="11">
    <brk id="49" max="16383" man="1"/>
    <brk id="98" max="16383" man="1"/>
    <brk id="147" max="16383" man="1"/>
    <brk id="197" max="16383" man="1"/>
    <brk id="246" max="16383" man="1"/>
    <brk id="295" max="16383" man="1"/>
    <brk id="344" max="16383" man="1"/>
    <brk id="393" max="16383" man="1"/>
    <brk id="442" max="16383" man="1"/>
    <brk id="491" max="16383" man="1"/>
    <brk id="54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BFEB2-584D-4DEF-9FBC-3E49FE115654}">
  <dimension ref="A1:AB589"/>
  <sheetViews>
    <sheetView tabSelected="1" workbookViewId="0">
      <selection activeCell="E16" sqref="E16"/>
    </sheetView>
  </sheetViews>
  <sheetFormatPr defaultColWidth="8.33203125" defaultRowHeight="13.8" outlineLevelCol="1" x14ac:dyDescent="0.3"/>
  <cols>
    <col min="1" max="1" width="3.6640625" style="25" customWidth="1"/>
    <col min="2" max="2" width="29.6640625" style="25" customWidth="1"/>
    <col min="3" max="3" width="15.5546875" style="25" customWidth="1"/>
    <col min="4" max="4" width="18.33203125" style="25" hidden="1" customWidth="1" outlineLevel="1"/>
    <col min="5" max="8" width="11.88671875" style="25" hidden="1" customWidth="1" outlineLevel="1"/>
    <col min="9" max="10" width="7.109375" style="25" hidden="1" customWidth="1" outlineLevel="1"/>
    <col min="11" max="11" width="16.33203125" style="25" customWidth="1" collapsed="1"/>
    <col min="12" max="12" width="7.88671875" style="25" customWidth="1"/>
    <col min="13" max="13" width="16.33203125" style="25" customWidth="1"/>
    <col min="14" max="14" width="9.6640625" style="25" customWidth="1"/>
    <col min="15" max="15" width="16.5546875" style="239" customWidth="1"/>
    <col min="16" max="16" width="9.6640625" style="25" customWidth="1"/>
    <col min="17" max="17" width="22.6640625" style="25" customWidth="1"/>
    <col min="18" max="18" width="11.88671875" style="25" customWidth="1"/>
    <col min="19" max="19" width="8.33203125" style="25"/>
    <col min="20" max="20" width="14.6640625" style="56" customWidth="1"/>
    <col min="21" max="21" width="17.33203125" style="56" bestFit="1" customWidth="1"/>
    <col min="22" max="22" width="9.6640625" style="25" bestFit="1" customWidth="1"/>
    <col min="23" max="23" width="12.5546875" style="25" bestFit="1" customWidth="1"/>
    <col min="24" max="16384" width="8.33203125" style="25"/>
  </cols>
  <sheetData>
    <row r="1" spans="1:28" ht="12.75" customHeight="1" x14ac:dyDescent="0.3">
      <c r="A1" s="63" t="s">
        <v>102</v>
      </c>
      <c r="B1" s="64"/>
      <c r="C1" s="63"/>
      <c r="K1" s="418" t="s">
        <v>103</v>
      </c>
      <c r="L1" s="418"/>
      <c r="M1" s="418"/>
      <c r="N1" s="418"/>
      <c r="O1" s="228"/>
      <c r="P1" s="63"/>
      <c r="Q1" s="63"/>
      <c r="R1" s="65" t="str">
        <f>+'Page Numbers'!D25</f>
        <v>Page 25 of 48</v>
      </c>
      <c r="S1" s="65"/>
    </row>
    <row r="2" spans="1:28" ht="12.75" customHeight="1" x14ac:dyDescent="0.3">
      <c r="A2" s="66"/>
      <c r="B2" s="66"/>
      <c r="C2" s="66"/>
      <c r="D2" s="14"/>
      <c r="E2" s="15"/>
      <c r="F2" s="15"/>
      <c r="G2" s="15"/>
      <c r="H2" s="15"/>
      <c r="I2" s="15"/>
      <c r="J2" s="15"/>
      <c r="K2" s="66"/>
      <c r="L2" s="67"/>
      <c r="M2" s="67"/>
      <c r="N2" s="67"/>
      <c r="O2" s="229"/>
      <c r="P2" s="67"/>
      <c r="Q2" s="67"/>
      <c r="R2" s="67"/>
    </row>
    <row r="3" spans="1:28" ht="12.75" customHeight="1" x14ac:dyDescent="0.3">
      <c r="A3" s="25" t="s">
        <v>104</v>
      </c>
      <c r="B3" s="68"/>
      <c r="C3" s="68" t="s">
        <v>105</v>
      </c>
      <c r="K3" s="416" t="s">
        <v>106</v>
      </c>
      <c r="L3" s="416"/>
      <c r="M3" s="416"/>
      <c r="N3" s="416"/>
      <c r="O3" s="416"/>
      <c r="P3" s="63"/>
      <c r="Q3" s="69" t="s">
        <v>107</v>
      </c>
      <c r="R3" s="70"/>
    </row>
    <row r="4" spans="1:28" x14ac:dyDescent="0.3">
      <c r="B4" s="71"/>
      <c r="C4" s="46"/>
      <c r="K4" s="417"/>
      <c r="L4" s="417"/>
      <c r="M4" s="417"/>
      <c r="N4" s="417"/>
      <c r="O4" s="417"/>
      <c r="P4" s="223" t="s">
        <v>110</v>
      </c>
      <c r="Q4" s="69" t="str">
        <f>+Inputs!C9</f>
        <v>Projected Test Year 3 Ended</v>
      </c>
      <c r="R4" s="73">
        <f>+Inputs!F9</f>
        <v>46752</v>
      </c>
    </row>
    <row r="5" spans="1:28" x14ac:dyDescent="0.3">
      <c r="A5" s="25" t="s">
        <v>109</v>
      </c>
      <c r="B5" s="71"/>
      <c r="C5" s="46"/>
      <c r="K5" s="70"/>
      <c r="L5" s="70"/>
      <c r="M5" s="70"/>
      <c r="N5" s="70"/>
      <c r="O5" s="230"/>
      <c r="P5" s="223" t="s">
        <v>110</v>
      </c>
      <c r="Q5" s="69" t="str">
        <f>+Inputs!C10</f>
        <v>Projected Test Year 2 Ended</v>
      </c>
      <c r="R5" s="73">
        <f>+Inputs!F10</f>
        <v>46387</v>
      </c>
    </row>
    <row r="6" spans="1:28" ht="12.75" customHeight="1" x14ac:dyDescent="0.3">
      <c r="B6" s="74"/>
      <c r="C6" s="46"/>
      <c r="K6" s="70"/>
      <c r="L6" s="70"/>
      <c r="M6" s="70"/>
      <c r="N6" s="70"/>
      <c r="O6" s="230"/>
      <c r="P6" s="223" t="s">
        <v>108</v>
      </c>
      <c r="Q6" s="69" t="str">
        <f>+Inputs!C11</f>
        <v>Projected Test Year 1 Ended</v>
      </c>
      <c r="R6" s="73">
        <f>+Inputs!F11</f>
        <v>46022</v>
      </c>
    </row>
    <row r="7" spans="1:28" x14ac:dyDescent="0.3">
      <c r="A7" s="75" t="str">
        <f>Inputs!C3</f>
        <v>DOCKET NO.: 20240025-EI</v>
      </c>
      <c r="C7" s="46"/>
      <c r="K7" s="46"/>
      <c r="L7" s="46"/>
      <c r="M7" s="46"/>
      <c r="N7" s="46"/>
      <c r="O7" s="231"/>
      <c r="P7" s="223" t="s">
        <v>110</v>
      </c>
      <c r="Q7" s="69" t="str">
        <f>+Inputs!C12</f>
        <v>Prior Year Ended</v>
      </c>
      <c r="R7" s="73">
        <f>+Inputs!F12</f>
        <v>45657</v>
      </c>
    </row>
    <row r="8" spans="1:28" ht="12.75" customHeight="1" x14ac:dyDescent="0.3">
      <c r="K8" s="46"/>
      <c r="L8" s="46"/>
      <c r="M8" s="46"/>
      <c r="N8" s="46"/>
      <c r="O8" s="231"/>
      <c r="P8" s="223" t="s">
        <v>110</v>
      </c>
      <c r="Q8" s="69" t="str">
        <f>+Inputs!C13</f>
        <v>Historical Year Ended</v>
      </c>
      <c r="R8" s="73">
        <f>+Inputs!F13</f>
        <v>45291</v>
      </c>
    </row>
    <row r="9" spans="1:28" s="56" customFormat="1" ht="12.75" customHeight="1" x14ac:dyDescent="0.3">
      <c r="A9" s="25"/>
      <c r="B9" s="25"/>
      <c r="C9" s="25"/>
      <c r="D9" s="25"/>
      <c r="E9" s="25"/>
      <c r="F9" s="25"/>
      <c r="G9" s="25"/>
      <c r="H9" s="25"/>
      <c r="I9" s="25"/>
      <c r="J9" s="25"/>
      <c r="K9" s="76"/>
      <c r="L9" s="77"/>
      <c r="M9" s="76" t="s">
        <v>111</v>
      </c>
      <c r="N9" s="77"/>
      <c r="O9" s="232"/>
      <c r="P9" s="232"/>
      <c r="Q9" s="232"/>
      <c r="R9" s="232"/>
      <c r="S9" s="25"/>
      <c r="V9" s="25"/>
      <c r="W9" s="25"/>
      <c r="X9" s="25"/>
      <c r="Y9" s="25"/>
      <c r="Z9" s="25"/>
      <c r="AA9" s="25"/>
      <c r="AB9" s="25"/>
    </row>
    <row r="10" spans="1:28" s="56" customFormat="1" ht="12.75" customHeight="1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76"/>
      <c r="L10" s="77"/>
      <c r="M10" s="76"/>
      <c r="N10" s="77"/>
      <c r="O10" s="232"/>
      <c r="P10" s="72"/>
      <c r="Q10" s="69"/>
      <c r="R10" s="73"/>
      <c r="S10" s="25"/>
      <c r="V10" s="25"/>
      <c r="W10" s="25"/>
      <c r="X10" s="25"/>
      <c r="Y10" s="25"/>
      <c r="Z10" s="25"/>
      <c r="AA10" s="25"/>
      <c r="AB10" s="25"/>
    </row>
    <row r="11" spans="1:28" s="5" customFormat="1" x14ac:dyDescent="0.3">
      <c r="A11" s="78"/>
      <c r="B11" s="78"/>
      <c r="C11" s="78"/>
      <c r="D11" s="14"/>
      <c r="E11" s="15"/>
      <c r="F11" s="15"/>
      <c r="G11" s="15"/>
      <c r="H11" s="15"/>
      <c r="I11" s="15"/>
      <c r="J11" s="15"/>
      <c r="K11" s="79"/>
      <c r="L11" s="79"/>
      <c r="M11" s="79"/>
      <c r="N11" s="79"/>
      <c r="O11" s="233"/>
      <c r="P11" s="80"/>
      <c r="Q11" s="81" t="str">
        <f>Inputs!C5</f>
        <v>Witness:  Olivier</v>
      </c>
      <c r="R11" s="80"/>
    </row>
    <row r="12" spans="1:28" s="5" customFormat="1" ht="14.4" x14ac:dyDescent="0.3">
      <c r="A12" s="1"/>
      <c r="B12" s="82">
        <v>-1</v>
      </c>
      <c r="C12" s="82"/>
      <c r="D12" s="84" t="str">
        <f>+Inputs!G11</f>
        <v>Year 2025</v>
      </c>
      <c r="E12" s="82"/>
      <c r="F12" s="82"/>
      <c r="G12" s="82"/>
      <c r="H12" s="82"/>
      <c r="I12" s="82"/>
      <c r="J12" s="82"/>
      <c r="K12" s="82">
        <f>+B12-1</f>
        <v>-2</v>
      </c>
      <c r="L12" s="82"/>
      <c r="M12" s="82">
        <f>+K12-1</f>
        <v>-3</v>
      </c>
      <c r="N12" s="82"/>
      <c r="O12" s="82">
        <f>+M12-1</f>
        <v>-4</v>
      </c>
      <c r="P12" s="83"/>
      <c r="Q12" s="83"/>
      <c r="R12" s="83"/>
    </row>
    <row r="13" spans="1:28" s="5" customFormat="1" x14ac:dyDescent="0.3">
      <c r="A13" s="1" t="s">
        <v>112</v>
      </c>
      <c r="B13" s="83"/>
      <c r="C13" s="1"/>
      <c r="K13" s="1" t="s">
        <v>113</v>
      </c>
      <c r="L13" s="1"/>
      <c r="M13" s="1" t="s">
        <v>113</v>
      </c>
      <c r="N13" s="1"/>
      <c r="O13" s="234" t="s">
        <v>114</v>
      </c>
      <c r="P13" s="1"/>
      <c r="Q13" s="1"/>
      <c r="R13" s="1"/>
    </row>
    <row r="14" spans="1:28" s="5" customFormat="1" x14ac:dyDescent="0.3">
      <c r="A14" s="86" t="s">
        <v>115</v>
      </c>
      <c r="B14" s="17" t="s">
        <v>116</v>
      </c>
      <c r="C14" s="17"/>
      <c r="D14" s="14"/>
      <c r="E14" s="15"/>
      <c r="F14" s="15"/>
      <c r="G14" s="15"/>
      <c r="H14" s="15"/>
      <c r="I14" s="15"/>
      <c r="J14" s="15"/>
      <c r="K14" s="17" t="s">
        <v>117</v>
      </c>
      <c r="L14" s="17"/>
      <c r="M14" s="17" t="s">
        <v>114</v>
      </c>
      <c r="N14" s="17"/>
      <c r="O14" s="235" t="s">
        <v>118</v>
      </c>
      <c r="P14" s="17"/>
      <c r="Q14" s="17"/>
      <c r="R14" s="17"/>
    </row>
    <row r="15" spans="1:28" s="5" customFormat="1" x14ac:dyDescent="0.3">
      <c r="A15" s="87">
        <v>1</v>
      </c>
      <c r="B15" s="88" t="s">
        <v>119</v>
      </c>
      <c r="C15" s="89"/>
      <c r="D15" s="90"/>
      <c r="E15" s="90"/>
      <c r="F15" s="90"/>
      <c r="G15" s="90"/>
      <c r="H15" s="90"/>
      <c r="I15" s="90"/>
      <c r="J15" s="90"/>
      <c r="K15" s="89"/>
      <c r="L15" s="91"/>
      <c r="M15" s="91"/>
      <c r="N15" s="91"/>
      <c r="O15" s="236"/>
      <c r="P15" s="91"/>
      <c r="Q15" s="91"/>
      <c r="R15" s="91"/>
    </row>
    <row r="16" spans="1:28" s="5" customFormat="1" x14ac:dyDescent="0.3">
      <c r="A16" s="87">
        <f>A15+1</f>
        <v>2</v>
      </c>
      <c r="B16" s="34" t="s">
        <v>120</v>
      </c>
      <c r="C16" s="49"/>
      <c r="F16" s="90"/>
      <c r="G16" s="90"/>
      <c r="H16" s="90"/>
      <c r="I16" s="90"/>
      <c r="J16" s="90"/>
      <c r="K16" s="49"/>
      <c r="L16" s="92"/>
      <c r="M16" s="92"/>
      <c r="N16" s="91"/>
      <c r="O16" s="236"/>
      <c r="P16" s="91"/>
      <c r="Q16" s="93"/>
      <c r="R16" s="94"/>
    </row>
    <row r="17" spans="1:18" s="5" customFormat="1" x14ac:dyDescent="0.3">
      <c r="A17" s="87">
        <f t="shared" ref="A17:A48" si="0">A16+1</f>
        <v>3</v>
      </c>
      <c r="B17" s="95" t="s">
        <v>121</v>
      </c>
      <c r="D17" s="5" t="s">
        <v>122</v>
      </c>
      <c r="F17" s="90"/>
      <c r="G17" s="90"/>
      <c r="H17" s="90"/>
      <c r="I17" s="90"/>
      <c r="J17" s="90"/>
      <c r="K17" s="21">
        <f>VLOOKUP($D17,'REG FL  EPIS - 2 System Per Boo'!$A:$AN,MATCH($D$12,'REG FL  EPIS - 2 System Per Boo'!$2:$2,0),FALSE)/1000-K18</f>
        <v>6931942.2627060385</v>
      </c>
      <c r="L17" s="40"/>
      <c r="M17" s="21">
        <f>VLOOKUP($D17,'REG FL  EPIS - 9 Retail Per Boo'!$A:$AN,MATCH($D$12,'REG FL  EPIS - 9 Retail Per Boo'!$2:$2,0),FALSE)/1000-M18</f>
        <v>6931928.2789103454</v>
      </c>
      <c r="N17" s="96"/>
      <c r="O17" s="279">
        <f t="shared" ref="O17:O25" si="1">IF(M17=0,0,M17/K17)</f>
        <v>0.99999798270164941</v>
      </c>
      <c r="P17" s="97"/>
      <c r="Q17" s="98"/>
      <c r="R17" s="94"/>
    </row>
    <row r="18" spans="1:18" s="5" customFormat="1" x14ac:dyDescent="0.3">
      <c r="A18" s="87">
        <f t="shared" si="0"/>
        <v>4</v>
      </c>
      <c r="B18" s="95" t="s">
        <v>123</v>
      </c>
      <c r="D18" s="30" t="s">
        <v>124</v>
      </c>
      <c r="E18" s="99"/>
      <c r="F18" s="99"/>
      <c r="G18" s="99"/>
      <c r="H18" s="99"/>
      <c r="I18" s="99"/>
      <c r="J18" s="99"/>
      <c r="K18" s="21">
        <f>-VLOOKUP($D18,'REG FL  EPIS - 2 System Per Boo'!$A:$AN,MATCH($D$12,'REG FL  EPIS - 2 System Per Boo'!$2:$2,0),FALSE)/1000</f>
        <v>39970.387978461498</v>
      </c>
      <c r="L18" s="40"/>
      <c r="M18" s="21">
        <f>-VLOOKUP($D18,'REG FL  EPIS - 9 Retail Per Boo'!$A:$AN,MATCH($D$12,'REG FL  EPIS - 9 Retail Per Boo'!$2:$2,0),FALSE)/1000</f>
        <v>39970.3080376855</v>
      </c>
      <c r="N18" s="96"/>
      <c r="O18" s="279">
        <f t="shared" si="1"/>
        <v>0.99999799999999894</v>
      </c>
      <c r="P18" s="97"/>
      <c r="Q18" s="98"/>
      <c r="R18" s="94"/>
    </row>
    <row r="19" spans="1:18" s="5" customFormat="1" x14ac:dyDescent="0.3">
      <c r="A19" s="87">
        <f t="shared" si="0"/>
        <v>5</v>
      </c>
      <c r="B19" s="95" t="s">
        <v>125</v>
      </c>
      <c r="D19" s="5" t="s">
        <v>126</v>
      </c>
      <c r="E19" s="99"/>
      <c r="F19" s="99"/>
      <c r="G19" s="99"/>
      <c r="H19" s="99"/>
      <c r="I19" s="99"/>
      <c r="J19" s="99"/>
      <c r="K19" s="21">
        <f>VLOOKUP($D19,'REG FL  EPIS - 2 System Per Boo'!$A:$AN,MATCH($D$12,'REG FL  EPIS - 2 System Per Boo'!$2:$2,0),FALSE)/1000-K20-K21</f>
        <v>604887.85424679692</v>
      </c>
      <c r="L19" s="40"/>
      <c r="M19" s="21">
        <f>VLOOKUP($D19,'REG FL  EPIS - 9 Retail Per Boo'!$A:$AN,MATCH($D$12,'REG FL  EPIS - 9 Retail Per Boo'!$2:$2,0),FALSE)/1000-M20-M21</f>
        <v>575925.82378545997</v>
      </c>
      <c r="N19" s="96"/>
      <c r="O19" s="279">
        <f t="shared" si="1"/>
        <v>0.95211999999999952</v>
      </c>
      <c r="P19" s="100"/>
      <c r="Q19" s="98"/>
      <c r="R19" s="94"/>
    </row>
    <row r="20" spans="1:18" s="5" customFormat="1" x14ac:dyDescent="0.3">
      <c r="A20" s="87">
        <f>A19+1</f>
        <v>6</v>
      </c>
      <c r="B20" s="95" t="s">
        <v>127</v>
      </c>
      <c r="D20" s="99" t="s">
        <v>128</v>
      </c>
      <c r="E20" s="99"/>
      <c r="F20" s="99"/>
      <c r="G20" s="99"/>
      <c r="H20" s="99"/>
      <c r="I20" s="99"/>
      <c r="J20" s="99"/>
      <c r="K20" s="21">
        <f>VLOOKUP($D20,'REG FL  EPIS - 2 System Per Boo'!$A:$AN,MATCH($D$12,'REG FL  EPIS - 2 System Per Boo'!$2:$2,0),FALSE)/1000</f>
        <v>0</v>
      </c>
      <c r="L20" s="40"/>
      <c r="M20" s="21">
        <f>VLOOKUP($D20,'REG FL  EPIS - 9 Retail Per Boo'!$A:$AN,MATCH($D$12,'REG FL  EPIS - 9 Retail Per Boo'!$2:$2,0),FALSE)/1000</f>
        <v>0</v>
      </c>
      <c r="N20" s="96"/>
      <c r="O20" s="279">
        <f t="shared" si="1"/>
        <v>0</v>
      </c>
      <c r="P20" s="100"/>
      <c r="Q20" s="98"/>
      <c r="R20" s="94"/>
    </row>
    <row r="21" spans="1:18" s="5" customFormat="1" x14ac:dyDescent="0.3">
      <c r="A21" s="87">
        <f t="shared" si="0"/>
        <v>7</v>
      </c>
      <c r="B21" s="95" t="s">
        <v>129</v>
      </c>
      <c r="D21" s="99" t="s">
        <v>130</v>
      </c>
      <c r="E21" s="99" t="s">
        <v>131</v>
      </c>
      <c r="F21" s="99" t="s">
        <v>132</v>
      </c>
      <c r="G21" s="99"/>
      <c r="H21" s="99"/>
      <c r="I21" s="99"/>
      <c r="J21" s="99"/>
      <c r="K21" s="21">
        <f>VLOOKUP($D21,'REG FL  EPIS - 2 System Per Boo'!$A:$AN,MATCH($D$12,'REG FL  EPIS - 2 System Per Boo'!$2:$2,0),FALSE)/1000+VLOOKUP($E21,'REG FL  EPIS - 2 System Per Boo'!$A:$AN,MATCH($D$12,'REG FL  EPIS - 2 System Per Boo'!$2:$2,0),FALSE)/1000+VLOOKUP($F21,'REG FL  EPIS - 2 System Per Boo'!$A:$AN,MATCH($D$12,'REG FL  EPIS - 2 System Per Boo'!$2:$2,0),FALSE)/1000</f>
        <v>0</v>
      </c>
      <c r="L21" s="40"/>
      <c r="M21" s="21">
        <f>VLOOKUP($D21,'REG FL  EPIS - 9 Retail Per Boo'!$A:$AN,MATCH($D$12,'REG FL  EPIS - 9 Retail Per Boo'!$2:$2,0),FALSE)/1000+VLOOKUP($E21,'REG FL  EPIS - 9 Retail Per Boo'!$A:$AN,MATCH($D$12,'REG FL  EPIS - 9 Retail Per Boo'!$2:$2,0),FALSE)/1000+VLOOKUP($F21,'REG FL  EPIS - 9 Retail Per Boo'!$A:$AN,MATCH($D$12,'REG FL  EPIS - 9 Retail Per Boo'!$2:$2,0),FALSE)/1000</f>
        <v>0</v>
      </c>
      <c r="N21" s="96"/>
      <c r="O21" s="279">
        <f t="shared" si="1"/>
        <v>0</v>
      </c>
      <c r="P21" s="100"/>
      <c r="Q21" s="98"/>
      <c r="R21" s="94"/>
    </row>
    <row r="22" spans="1:18" s="5" customFormat="1" x14ac:dyDescent="0.3">
      <c r="A22" s="87">
        <f t="shared" si="0"/>
        <v>8</v>
      </c>
      <c r="B22" s="95" t="s">
        <v>133</v>
      </c>
      <c r="D22" s="5" t="s">
        <v>134</v>
      </c>
      <c r="F22" s="90"/>
      <c r="G22" s="90"/>
      <c r="H22" s="90"/>
      <c r="I22" s="90"/>
      <c r="J22" s="90"/>
      <c r="K22" s="21">
        <f>VLOOKUP($D22,'REG FL  EPIS - 2 System Per Boo'!$A:$AN,MATCH($D$12,'REG FL  EPIS - 2 System Per Boo'!$2:$2,0),FALSE)/1000</f>
        <v>647344.11915308109</v>
      </c>
      <c r="L22" s="40"/>
      <c r="M22" s="21">
        <f>VLOOKUP($D22,'REG FL  EPIS - 9 Retail Per Boo'!$A:$AN,MATCH($D$12,'REG FL  EPIS - 9 Retail Per Boo'!$2:$2,0),FALSE)/1000</f>
        <v>632012.42103505903</v>
      </c>
      <c r="N22" s="96"/>
      <c r="O22" s="279">
        <f t="shared" si="1"/>
        <v>0.9763159999999993</v>
      </c>
      <c r="P22" s="100"/>
      <c r="Q22" s="98"/>
      <c r="R22" s="94"/>
    </row>
    <row r="23" spans="1:18" s="5" customFormat="1" x14ac:dyDescent="0.3">
      <c r="A23" s="87">
        <f t="shared" si="0"/>
        <v>9</v>
      </c>
      <c r="B23" s="95" t="s">
        <v>135</v>
      </c>
      <c r="D23" s="5" t="s">
        <v>136</v>
      </c>
      <c r="F23" s="90"/>
      <c r="G23" s="90"/>
      <c r="H23" s="90"/>
      <c r="I23" s="90"/>
      <c r="J23" s="90"/>
      <c r="K23" s="21">
        <f>VLOOKUP($D23,'REG FL  EPIS - 2 System Per Boo'!$A:$AN,MATCH($D$12,'REG FL  EPIS - 2 System Per Boo'!$2:$2,0),FALSE)/1000-K24</f>
        <v>2296359.8109219698</v>
      </c>
      <c r="L23" s="40"/>
      <c r="M23" s="21">
        <f>VLOOKUP($D23,'REG FL  EPIS - 9 Retail Per Boo'!$A:$AN,MATCH($D$12,'REG FL  EPIS - 9 Retail Per Boo'!$2:$2,0),FALSE)/1000-M24</f>
        <v>2296357.8484384697</v>
      </c>
      <c r="N23" s="96"/>
      <c r="O23" s="279">
        <f>ROUND(IF(M23=0,0,M23/K23),7)</f>
        <v>0.99999910000000003</v>
      </c>
      <c r="P23" s="101"/>
      <c r="Q23" s="98"/>
      <c r="R23" s="94"/>
    </row>
    <row r="24" spans="1:18" s="5" customFormat="1" x14ac:dyDescent="0.3">
      <c r="A24" s="87">
        <f t="shared" si="0"/>
        <v>10</v>
      </c>
      <c r="B24" s="95" t="s">
        <v>137</v>
      </c>
      <c r="D24" s="102" t="s">
        <v>264</v>
      </c>
      <c r="F24" s="90"/>
      <c r="G24" s="90"/>
      <c r="H24" s="90"/>
      <c r="I24" s="90"/>
      <c r="J24" s="90"/>
      <c r="K24" s="21"/>
      <c r="L24" s="40"/>
      <c r="M24" s="21"/>
      <c r="N24" s="96"/>
      <c r="O24" s="280">
        <f t="shared" si="1"/>
        <v>0</v>
      </c>
      <c r="P24" s="101"/>
      <c r="Q24" s="98"/>
      <c r="R24" s="94"/>
    </row>
    <row r="25" spans="1:18" s="5" customFormat="1" x14ac:dyDescent="0.3">
      <c r="A25" s="87">
        <f t="shared" si="0"/>
        <v>11</v>
      </c>
      <c r="B25" s="224" t="s">
        <v>139</v>
      </c>
      <c r="D25" s="5" t="s">
        <v>32</v>
      </c>
      <c r="F25" s="90"/>
      <c r="G25" s="90"/>
      <c r="H25" s="90"/>
      <c r="I25" s="90"/>
      <c r="J25" s="90"/>
      <c r="K25" s="104">
        <f>SUM(K17:K24)</f>
        <v>10520504.435006348</v>
      </c>
      <c r="L25" s="105"/>
      <c r="M25" s="104">
        <f>SUM(M17:M24)</f>
        <v>10476194.680207018</v>
      </c>
      <c r="N25" s="106"/>
      <c r="O25" s="279">
        <f t="shared" si="1"/>
        <v>0.99578824807564426</v>
      </c>
      <c r="P25" s="23"/>
      <c r="Q25" s="23"/>
      <c r="R25" s="91"/>
    </row>
    <row r="26" spans="1:18" s="5" customFormat="1" x14ac:dyDescent="0.3">
      <c r="A26" s="87">
        <f>A25+1</f>
        <v>12</v>
      </c>
      <c r="B26" s="103"/>
      <c r="F26" s="90"/>
      <c r="G26" s="90"/>
      <c r="H26" s="90"/>
      <c r="I26" s="90"/>
      <c r="J26" s="90"/>
      <c r="K26" s="107"/>
      <c r="L26" s="40"/>
      <c r="M26" s="107"/>
      <c r="N26" s="23"/>
      <c r="O26" s="279"/>
      <c r="P26" s="23"/>
      <c r="Q26" s="23"/>
      <c r="R26" s="91"/>
    </row>
    <row r="27" spans="1:18" s="5" customFormat="1" x14ac:dyDescent="0.3">
      <c r="A27" s="87">
        <f t="shared" si="0"/>
        <v>13</v>
      </c>
      <c r="B27" s="34" t="s">
        <v>140</v>
      </c>
      <c r="C27" s="46"/>
      <c r="F27" s="90"/>
      <c r="G27" s="90"/>
      <c r="H27" s="90"/>
      <c r="I27" s="90"/>
      <c r="J27" s="90"/>
      <c r="K27" s="108"/>
      <c r="L27" s="46"/>
      <c r="M27" s="108"/>
      <c r="N27" s="46"/>
      <c r="O27" s="277"/>
      <c r="P27" s="46"/>
      <c r="Q27" s="46"/>
      <c r="R27" s="91"/>
    </row>
    <row r="28" spans="1:18" ht="13.95" customHeight="1" x14ac:dyDescent="0.3">
      <c r="A28" s="87">
        <f t="shared" si="0"/>
        <v>14</v>
      </c>
      <c r="B28" s="95" t="s">
        <v>141</v>
      </c>
      <c r="C28" s="23"/>
      <c r="D28" s="24" t="s">
        <v>142</v>
      </c>
      <c r="F28" s="90"/>
      <c r="G28" s="90"/>
      <c r="H28" s="90"/>
      <c r="I28" s="90"/>
      <c r="J28" s="90"/>
      <c r="K28" s="21">
        <f>VLOOKUP($D28,'REG FL  EPIS - 2 System Per Boo'!$A:$AN,MATCH($D$12,'REG FL  EPIS - 2 System Per Boo'!$2:$2,0),FALSE)/1000</f>
        <v>217640.12314742</v>
      </c>
      <c r="L28" s="40"/>
      <c r="M28" s="21">
        <f>VLOOKUP($D28,'REG FL  EPIS - 9 Retail Per Boo'!$A:$AN,MATCH($D$12,'REG FL  EPIS - 9 Retail Per Boo'!$2:$2,0),FALSE)/1000</f>
        <v>153151.61353785399</v>
      </c>
      <c r="N28" s="96"/>
      <c r="O28" s="279">
        <f t="shared" ref="O28:O44" si="2">IF(M28=0,0,M28/K28)</f>
        <v>0.70369199999999865</v>
      </c>
      <c r="P28" s="109"/>
      <c r="Q28" s="98"/>
      <c r="R28" s="91"/>
    </row>
    <row r="29" spans="1:18" ht="13.95" customHeight="1" x14ac:dyDescent="0.3">
      <c r="A29" s="87">
        <f t="shared" si="0"/>
        <v>15</v>
      </c>
      <c r="B29" s="95" t="s">
        <v>143</v>
      </c>
      <c r="C29" s="23"/>
      <c r="D29" s="24" t="s">
        <v>144</v>
      </c>
      <c r="F29" s="90"/>
      <c r="G29" s="90"/>
      <c r="H29" s="90"/>
      <c r="I29" s="90"/>
      <c r="J29" s="90"/>
      <c r="K29" s="21">
        <f>VLOOKUP($D29,'REG FL  EPIS - 2 System Per Boo'!$A:$AN,MATCH($D$12,'REG FL  EPIS - 2 System Per Boo'!$2:$2,0),FALSE)/1000</f>
        <v>0</v>
      </c>
      <c r="L29" s="40"/>
      <c r="M29" s="21">
        <f>VLOOKUP($D29,'REG FL  EPIS - 9 Retail Per Boo'!$A:$AN,MATCH($D$12,'REG FL  EPIS - 9 Retail Per Boo'!$2:$2,0),FALSE)/1000</f>
        <v>0</v>
      </c>
      <c r="N29" s="96"/>
      <c r="O29" s="279">
        <f t="shared" si="2"/>
        <v>0</v>
      </c>
      <c r="P29" s="109"/>
      <c r="Q29" s="98"/>
      <c r="R29" s="91"/>
    </row>
    <row r="30" spans="1:18" ht="13.95" customHeight="1" x14ac:dyDescent="0.3">
      <c r="A30" s="87">
        <f t="shared" si="0"/>
        <v>16</v>
      </c>
      <c r="B30" s="95" t="s">
        <v>145</v>
      </c>
      <c r="C30" s="23"/>
      <c r="D30" s="24" t="s">
        <v>146</v>
      </c>
      <c r="F30" s="90"/>
      <c r="G30" s="90"/>
      <c r="H30" s="90"/>
      <c r="I30" s="90"/>
      <c r="J30" s="90"/>
      <c r="K30" s="21">
        <f>VLOOKUP($D30,'REG FL  EPIS - 2 System Per Boo'!$A:$AN,MATCH($D$12,'REG FL  EPIS - 2 System Per Boo'!$2:$2,0),FALSE)/1000</f>
        <v>103433.23</v>
      </c>
      <c r="L30" s="40"/>
      <c r="M30" s="21">
        <f>VLOOKUP($D30,'REG FL  EPIS - 9 Retail Per Boo'!$A:$AN,MATCH($D$12,'REG FL  EPIS - 9 Retail Per Boo'!$2:$2,0),FALSE)/1000</f>
        <v>72785.136485159994</v>
      </c>
      <c r="N30" s="96"/>
      <c r="O30" s="279">
        <f t="shared" si="2"/>
        <v>0.70369199999999998</v>
      </c>
      <c r="P30" s="100"/>
      <c r="Q30" s="98"/>
      <c r="R30" s="91"/>
    </row>
    <row r="31" spans="1:18" ht="13.95" customHeight="1" x14ac:dyDescent="0.3">
      <c r="A31" s="87">
        <f t="shared" si="0"/>
        <v>17</v>
      </c>
      <c r="B31" s="95" t="s">
        <v>147</v>
      </c>
      <c r="C31" s="23"/>
      <c r="D31" s="24" t="s">
        <v>148</v>
      </c>
      <c r="F31" s="90"/>
      <c r="G31" s="90"/>
      <c r="H31" s="90"/>
      <c r="I31" s="90"/>
      <c r="J31" s="90"/>
      <c r="K31" s="21">
        <f>VLOOKUP($D31,'REG FL  EPIS - 2 System Per Boo'!$A:$AN,MATCH($D$12,'REG FL  EPIS - 2 System Per Boo'!$2:$2,0),FALSE)/1000</f>
        <v>84165.401849999995</v>
      </c>
      <c r="L31" s="40"/>
      <c r="M31" s="21">
        <f>VLOOKUP($D31,'REG FL  EPIS - 9 Retail Per Boo'!$A:$AN,MATCH($D$12,'REG FL  EPIS - 9 Retail Per Boo'!$2:$2,0),FALSE)/1000</f>
        <v>84165.233519196307</v>
      </c>
      <c r="N31" s="96"/>
      <c r="O31" s="279">
        <f t="shared" si="2"/>
        <v>0.99999800000000016</v>
      </c>
      <c r="P31" s="109"/>
      <c r="Q31" s="98"/>
      <c r="R31" s="91"/>
    </row>
    <row r="32" spans="1:18" ht="13.95" customHeight="1" x14ac:dyDescent="0.3">
      <c r="A32" s="87">
        <f t="shared" si="0"/>
        <v>18</v>
      </c>
      <c r="B32" s="95" t="s">
        <v>149</v>
      </c>
      <c r="C32" s="23"/>
      <c r="D32" s="24" t="s">
        <v>150</v>
      </c>
      <c r="F32" s="90"/>
      <c r="G32" s="90"/>
      <c r="H32" s="90"/>
      <c r="I32" s="90"/>
      <c r="J32" s="90"/>
      <c r="K32" s="21">
        <f>VLOOKUP($D32,'REG FL  EPIS - 2 System Per Boo'!$A:$AN,MATCH($D$12,'REG FL  EPIS - 2 System Per Boo'!$2:$2,0),FALSE)/1000</f>
        <v>5199.3092499999893</v>
      </c>
      <c r="L32" s="40"/>
      <c r="M32" s="21">
        <f>VLOOKUP($D32,'REG FL  EPIS - 9 Retail Per Boo'!$A:$AN,MATCH($D$12,'REG FL  EPIS - 9 Retail Per Boo'!$2:$2,0),FALSE)/1000</f>
        <v>4950.3663231099999</v>
      </c>
      <c r="N32" s="96"/>
      <c r="O32" s="279">
        <f t="shared" si="2"/>
        <v>0.95212000000000196</v>
      </c>
      <c r="P32" s="109"/>
      <c r="Q32" s="98"/>
      <c r="R32" s="91"/>
    </row>
    <row r="33" spans="1:21" ht="13.95" customHeight="1" x14ac:dyDescent="0.3">
      <c r="A33" s="87">
        <f t="shared" si="0"/>
        <v>19</v>
      </c>
      <c r="B33" s="95" t="s">
        <v>151</v>
      </c>
      <c r="C33" s="23"/>
      <c r="D33" s="24" t="s">
        <v>152</v>
      </c>
      <c r="F33" s="90"/>
      <c r="G33" s="90"/>
      <c r="H33" s="90"/>
      <c r="I33" s="90"/>
      <c r="J33" s="90"/>
      <c r="K33" s="21">
        <f>VLOOKUP($D33,'REG FL  EPIS - 2 System Per Boo'!$A:$AN,MATCH($D$12,'REG FL  EPIS - 2 System Per Boo'!$2:$2,0),FALSE)/1000</f>
        <v>44954.482779999998</v>
      </c>
      <c r="L33" s="40"/>
      <c r="M33" s="21">
        <f>VLOOKUP($D33,'REG FL  EPIS - 9 Retail Per Boo'!$A:$AN,MATCH($D$12,'REG FL  EPIS - 9 Retail Per Boo'!$2:$2,0),FALSE)/1000</f>
        <v>43889.780809838398</v>
      </c>
      <c r="N33" s="96"/>
      <c r="O33" s="279">
        <f t="shared" si="2"/>
        <v>0.97631599999999819</v>
      </c>
      <c r="P33" s="100"/>
      <c r="Q33" s="98"/>
      <c r="R33" s="91"/>
    </row>
    <row r="34" spans="1:21" ht="13.95" customHeight="1" x14ac:dyDescent="0.3">
      <c r="A34" s="87">
        <f t="shared" si="0"/>
        <v>20</v>
      </c>
      <c r="B34" s="95" t="s">
        <v>153</v>
      </c>
      <c r="C34" s="23"/>
      <c r="D34" s="24" t="s">
        <v>154</v>
      </c>
      <c r="F34" s="90"/>
      <c r="G34" s="90"/>
      <c r="H34" s="90"/>
      <c r="I34" s="90"/>
      <c r="J34" s="90"/>
      <c r="K34" s="21">
        <f>VLOOKUP($D34,'REG FL  EPIS - 2 System Per Boo'!$A:$AN,MATCH($D$12,'REG FL  EPIS - 2 System Per Boo'!$2:$2,0),FALSE)/1000</f>
        <v>48749.991529999999</v>
      </c>
      <c r="L34" s="40"/>
      <c r="M34" s="21">
        <f>VLOOKUP($D34,'REG FL  EPIS - 9 Retail Per Boo'!$A:$AN,MATCH($D$12,'REG FL  EPIS - 9 Retail Per Boo'!$2:$2,0),FALSE)/1000</f>
        <v>48749.894030016898</v>
      </c>
      <c r="N34" s="96"/>
      <c r="O34" s="279">
        <f t="shared" si="2"/>
        <v>0.99999799999999917</v>
      </c>
      <c r="P34" s="109"/>
      <c r="Q34" s="98"/>
      <c r="R34" s="91"/>
    </row>
    <row r="35" spans="1:21" ht="13.95" customHeight="1" x14ac:dyDescent="0.3">
      <c r="A35" s="87">
        <f t="shared" si="0"/>
        <v>21</v>
      </c>
      <c r="B35" s="95" t="s">
        <v>155</v>
      </c>
      <c r="C35" s="23"/>
      <c r="D35" s="24" t="s">
        <v>156</v>
      </c>
      <c r="F35" s="90"/>
      <c r="G35" s="90"/>
      <c r="H35" s="90"/>
      <c r="I35" s="90"/>
      <c r="J35" s="90"/>
      <c r="K35" s="21">
        <f>VLOOKUP($D35,'REG FL  EPIS - 2 System Per Boo'!$A:$AN,MATCH($D$12,'REG FL  EPIS - 2 System Per Boo'!$2:$2,0),FALSE)/1000</f>
        <v>2102053.7952672401</v>
      </c>
      <c r="L35" s="40"/>
      <c r="M35" s="21">
        <f>VLOOKUP($D35,'REG FL  EPIS - 9 Retail Per Boo'!$A:$AN,MATCH($D$12,'REG FL  EPIS - 9 Retail Per Boo'!$2:$2,0),FALSE)/1000</f>
        <v>1479198.43929919</v>
      </c>
      <c r="N35" s="96"/>
      <c r="O35" s="279">
        <f t="shared" si="2"/>
        <v>0.70369199999999776</v>
      </c>
      <c r="P35" s="100"/>
      <c r="Q35" s="98"/>
      <c r="R35" s="91"/>
    </row>
    <row r="36" spans="1:21" ht="13.95" customHeight="1" x14ac:dyDescent="0.3">
      <c r="A36" s="87">
        <f t="shared" si="0"/>
        <v>22</v>
      </c>
      <c r="B36" s="95" t="s">
        <v>157</v>
      </c>
      <c r="C36" s="23"/>
      <c r="D36" s="24" t="s">
        <v>158</v>
      </c>
      <c r="F36" s="90"/>
      <c r="G36" s="90"/>
      <c r="H36" s="90"/>
      <c r="I36" s="90"/>
      <c r="J36" s="90"/>
      <c r="K36" s="21">
        <f>VLOOKUP($D36,'REG FL  EPIS - 2 System Per Boo'!$A:$AN,MATCH($D$12,'REG FL  EPIS - 2 System Per Boo'!$2:$2,0),FALSE)/1000</f>
        <v>59549.555205640005</v>
      </c>
      <c r="L36" s="40"/>
      <c r="M36" s="21">
        <f>VLOOKUP($D36,'REG FL  EPIS - 9 Retail Per Boo'!$A:$AN,MATCH($D$12,'REG FL  EPIS - 9 Retail Per Boo'!$2:$2,0),FALSE)/1000</f>
        <v>41904.545601767197</v>
      </c>
      <c r="N36" s="96"/>
      <c r="O36" s="279">
        <f t="shared" si="2"/>
        <v>0.70369199999999954</v>
      </c>
      <c r="P36" s="101"/>
      <c r="Q36" s="98"/>
      <c r="R36" s="91"/>
    </row>
    <row r="37" spans="1:21" ht="13.95" customHeight="1" x14ac:dyDescent="0.3">
      <c r="A37" s="87">
        <f t="shared" si="0"/>
        <v>23</v>
      </c>
      <c r="B37" s="95" t="s">
        <v>159</v>
      </c>
      <c r="C37" s="23"/>
      <c r="D37" s="24" t="s">
        <v>160</v>
      </c>
      <c r="F37" s="90"/>
      <c r="G37" s="90"/>
      <c r="H37" s="90"/>
      <c r="I37" s="90"/>
      <c r="J37" s="90"/>
      <c r="K37" s="21">
        <f>VLOOKUP($D37,'REG FL  EPIS - 2 System Per Boo'!$A:$AN,MATCH($D$12,'REG FL  EPIS - 2 System Per Boo'!$2:$2,0),FALSE)/1000</f>
        <v>81443.649999999994</v>
      </c>
      <c r="L37" s="40"/>
      <c r="M37" s="21">
        <f>VLOOKUP($D37,'REG FL  EPIS - 9 Retail Per Boo'!$A:$AN,MATCH($D$12,'REG FL  EPIS - 9 Retail Per Boo'!$2:$2,0),FALSE)/1000</f>
        <v>57311.244955799993</v>
      </c>
      <c r="N37" s="96"/>
      <c r="O37" s="279">
        <f t="shared" si="2"/>
        <v>0.70369199999999998</v>
      </c>
      <c r="P37" s="100"/>
      <c r="Q37" s="98"/>
      <c r="R37" s="91"/>
    </row>
    <row r="38" spans="1:21" ht="13.95" customHeight="1" x14ac:dyDescent="0.3">
      <c r="A38" s="87">
        <f t="shared" si="0"/>
        <v>24</v>
      </c>
      <c r="B38" s="95" t="s">
        <v>161</v>
      </c>
      <c r="C38" s="23"/>
      <c r="D38" s="24" t="s">
        <v>162</v>
      </c>
      <c r="F38" s="90"/>
      <c r="G38" s="90"/>
      <c r="H38" s="90"/>
      <c r="I38" s="90"/>
      <c r="J38" s="90"/>
      <c r="K38" s="21">
        <f>VLOOKUP($D38,'REG FL  EPIS - 2 System Per Boo'!$A:$AN,MATCH($D$12,'REG FL  EPIS - 2 System Per Boo'!$2:$2,0),FALSE)/1000</f>
        <v>2652799.29268743</v>
      </c>
      <c r="L38" s="40"/>
      <c r="M38" s="21">
        <f>VLOOKUP($D38,'REG FL  EPIS - 9 Retail Per Boo'!$A:$AN,MATCH($D$12,'REG FL  EPIS - 9 Retail Per Boo'!$2:$2,0),FALSE)/1000</f>
        <v>1866753.6398698001</v>
      </c>
      <c r="N38" s="96"/>
      <c r="O38" s="279">
        <f t="shared" si="2"/>
        <v>0.70369199999999887</v>
      </c>
      <c r="P38" s="109"/>
      <c r="Q38" s="98"/>
      <c r="R38" s="91"/>
    </row>
    <row r="39" spans="1:21" ht="13.95" customHeight="1" x14ac:dyDescent="0.3">
      <c r="A39" s="87">
        <f t="shared" si="0"/>
        <v>25</v>
      </c>
      <c r="B39" s="95" t="s">
        <v>163</v>
      </c>
      <c r="C39" s="23"/>
      <c r="D39" s="24" t="s">
        <v>164</v>
      </c>
      <c r="F39" s="90"/>
      <c r="G39" s="90"/>
      <c r="H39" s="90"/>
      <c r="I39" s="90"/>
      <c r="J39" s="90"/>
      <c r="K39" s="21">
        <f>VLOOKUP($D39,'REG FL  EPIS - 2 System Per Boo'!$A:$AN,MATCH($D$12,'REG FL  EPIS - 2 System Per Boo'!$2:$2,0),FALSE)/1000</f>
        <v>1308711.47434477</v>
      </c>
      <c r="L39" s="40"/>
      <c r="M39" s="21">
        <f>VLOOKUP($D39,'REG FL  EPIS - 9 Retail Per Boo'!$A:$AN,MATCH($D$12,'REG FL  EPIS - 9 Retail Per Boo'!$2:$2,0),FALSE)/1000</f>
        <v>920929.79480462498</v>
      </c>
      <c r="N39" s="96"/>
      <c r="O39" s="279">
        <f t="shared" si="2"/>
        <v>0.70369200000000387</v>
      </c>
      <c r="P39" s="100"/>
      <c r="Q39" s="98"/>
    </row>
    <row r="40" spans="1:21" ht="13.95" customHeight="1" x14ac:dyDescent="0.3">
      <c r="A40" s="87">
        <f t="shared" si="0"/>
        <v>26</v>
      </c>
      <c r="B40" s="95" t="s">
        <v>165</v>
      </c>
      <c r="C40" s="23"/>
      <c r="D40" s="24" t="s">
        <v>166</v>
      </c>
      <c r="F40" s="90"/>
      <c r="G40" s="90"/>
      <c r="H40" s="90"/>
      <c r="I40" s="90"/>
      <c r="J40" s="90"/>
      <c r="K40" s="21">
        <f>VLOOKUP($D40,'REG FL  EPIS - 2 System Per Boo'!$A:$AN,MATCH($D$12,'REG FL  EPIS - 2 System Per Boo'!$2:$2,0),FALSE)/1000</f>
        <v>45418.837729999999</v>
      </c>
      <c r="L40" s="40"/>
      <c r="M40" s="21">
        <f>VLOOKUP($D40,'REG FL  EPIS - 9 Retail Per Boo'!$A:$AN,MATCH($D$12,'REG FL  EPIS - 9 Retail Per Boo'!$2:$2,0),FALSE)/1000</f>
        <v>45418.837729999999</v>
      </c>
      <c r="N40" s="96"/>
      <c r="O40" s="279">
        <f t="shared" si="2"/>
        <v>1</v>
      </c>
      <c r="P40" s="109"/>
      <c r="Q40" s="98"/>
      <c r="R40" s="91"/>
    </row>
    <row r="41" spans="1:21" ht="13.95" customHeight="1" x14ac:dyDescent="0.3">
      <c r="A41" s="87">
        <f t="shared" si="0"/>
        <v>27</v>
      </c>
      <c r="B41" s="95" t="s">
        <v>167</v>
      </c>
      <c r="C41" s="23"/>
      <c r="D41" s="24" t="s">
        <v>168</v>
      </c>
      <c r="F41" s="90"/>
      <c r="G41" s="90"/>
      <c r="H41" s="90"/>
      <c r="I41" s="90"/>
      <c r="J41" s="90"/>
      <c r="K41" s="21">
        <f>VLOOKUP($D41,'REG FL  EPIS - 2 System Per Boo'!$A:$AN,MATCH($D$12,'REG FL  EPIS - 2 System Per Boo'!$2:$2,0),FALSE)/1000</f>
        <v>40791.819999999905</v>
      </c>
      <c r="L41" s="40"/>
      <c r="M41" s="21">
        <f>VLOOKUP($D41,'REG FL  EPIS - 9 Retail Per Boo'!$A:$AN,MATCH($D$12,'REG FL  EPIS - 9 Retail Per Boo'!$2:$2,0),FALSE)/1000</f>
        <v>28704.877399439902</v>
      </c>
      <c r="N41" s="96"/>
      <c r="O41" s="279">
        <f t="shared" si="2"/>
        <v>0.70369199999999921</v>
      </c>
      <c r="P41" s="100"/>
      <c r="Q41" s="98"/>
      <c r="R41" s="5"/>
    </row>
    <row r="42" spans="1:21" ht="13.95" customHeight="1" x14ac:dyDescent="0.3">
      <c r="A42" s="87">
        <f t="shared" si="0"/>
        <v>28</v>
      </c>
      <c r="B42" s="95" t="s">
        <v>169</v>
      </c>
      <c r="C42" s="23"/>
      <c r="D42" s="24" t="s">
        <v>170</v>
      </c>
      <c r="F42" s="90"/>
      <c r="G42" s="90"/>
      <c r="H42" s="90"/>
      <c r="I42" s="90"/>
      <c r="J42" s="90"/>
      <c r="K42" s="21">
        <f>VLOOKUP($D42,'REG FL  EPIS - 2 System Per Boo'!$A:$AN,MATCH($D$12,'REG FL  EPIS - 2 System Per Boo'!$2:$2,0),FALSE)/1000</f>
        <v>87773.139999999898</v>
      </c>
      <c r="L42" s="40"/>
      <c r="M42" s="21">
        <f>VLOOKUP($D42,'REG FL  EPIS - 9 Retail Per Boo'!$A:$AN,MATCH($D$12,'REG FL  EPIS - 9 Retail Per Boo'!$2:$2,0),FALSE)/1000</f>
        <v>61765.25643288</v>
      </c>
      <c r="N42" s="96"/>
      <c r="O42" s="279">
        <f t="shared" si="2"/>
        <v>0.70369200000000087</v>
      </c>
      <c r="P42" s="110"/>
      <c r="Q42" s="98"/>
      <c r="R42" s="94"/>
    </row>
    <row r="43" spans="1:21" ht="14.4" customHeight="1" x14ac:dyDescent="0.3">
      <c r="A43" s="87">
        <f t="shared" si="0"/>
        <v>29</v>
      </c>
      <c r="B43" s="95" t="s">
        <v>171</v>
      </c>
      <c r="C43" s="23"/>
      <c r="D43" s="24" t="s">
        <v>172</v>
      </c>
      <c r="F43" s="90"/>
      <c r="G43" s="90"/>
      <c r="H43" s="90"/>
      <c r="I43" s="90"/>
      <c r="J43" s="90"/>
      <c r="K43" s="21">
        <f>VLOOKUP($D43,'REG FL  EPIS - 2 System Per Boo'!$A:$AN,MATCH($D$12,'REG FL  EPIS - 2 System Per Boo'!$2:$2,0),FALSE)/1000</f>
        <v>49871.01</v>
      </c>
      <c r="L43" s="40"/>
      <c r="M43" s="21">
        <f>VLOOKUP($D43,'REG FL  EPIS - 9 Retail Per Boo'!$A:$AN,MATCH($D$12,'REG FL  EPIS - 9 Retail Per Boo'!$2:$2,0),FALSE)/1000</f>
        <v>35093.830768919994</v>
      </c>
      <c r="N43" s="96"/>
      <c r="O43" s="279">
        <f t="shared" si="2"/>
        <v>0.70369199999999987</v>
      </c>
      <c r="P43" s="109"/>
      <c r="Q43" s="98"/>
    </row>
    <row r="44" spans="1:21" ht="13.95" customHeight="1" x14ac:dyDescent="0.3">
      <c r="A44" s="87">
        <f t="shared" si="0"/>
        <v>30</v>
      </c>
      <c r="B44" s="95" t="s">
        <v>173</v>
      </c>
      <c r="D44" s="300" t="s">
        <v>97</v>
      </c>
      <c r="K44" s="111">
        <f>VLOOKUP($D44,'REG FL  EPIS - 2 System Per Boo'!$A:$AN,MATCH($D$12,'REG FL  EPIS - 2 System Per Boo'!$2:$2,0),FALSE)/1000</f>
        <v>0</v>
      </c>
      <c r="L44" s="15"/>
      <c r="M44" s="111">
        <f>VLOOKUP($D44,'REG FL  EPIS - 9 Retail Per Boo'!$A:$AN,MATCH($D$12,'REG FL  EPIS - 9 Retail Per Boo'!$2:$2,0),FALSE)/1000</f>
        <v>0</v>
      </c>
      <c r="N44" s="15"/>
      <c r="O44" s="280">
        <f t="shared" si="2"/>
        <v>0</v>
      </c>
      <c r="P44" s="97"/>
      <c r="Q44" s="98"/>
      <c r="T44" s="25"/>
      <c r="U44" s="25"/>
    </row>
    <row r="45" spans="1:21" ht="13.95" customHeight="1" x14ac:dyDescent="0.3">
      <c r="A45" s="87">
        <f>A44+1</f>
        <v>31</v>
      </c>
      <c r="B45" s="226" t="s">
        <v>174</v>
      </c>
      <c r="C45" s="23"/>
      <c r="D45" s="113" t="s">
        <v>34</v>
      </c>
      <c r="F45" s="90"/>
      <c r="G45" s="90"/>
      <c r="H45" s="90"/>
      <c r="I45" s="90"/>
      <c r="J45" s="90"/>
      <c r="K45" s="114">
        <f>SUM(K28:K44)</f>
        <v>6932555.1137924986</v>
      </c>
      <c r="L45" s="23"/>
      <c r="M45" s="114">
        <f>SUM(M28:M44)</f>
        <v>4944772.4915675968</v>
      </c>
      <c r="N45" s="96"/>
      <c r="O45" s="279">
        <f>IF(M45=0,0,M45/K45)</f>
        <v>0.71326839965972189</v>
      </c>
      <c r="P45" s="97"/>
      <c r="Q45" s="98"/>
    </row>
    <row r="46" spans="1:21" ht="13.95" customHeight="1" x14ac:dyDescent="0.3">
      <c r="A46" s="87">
        <f t="shared" si="0"/>
        <v>32</v>
      </c>
      <c r="B46" s="112"/>
      <c r="C46" s="23"/>
      <c r="D46" s="113"/>
      <c r="F46" s="90"/>
      <c r="G46" s="90"/>
      <c r="H46" s="90"/>
      <c r="I46" s="90"/>
      <c r="J46" s="90"/>
      <c r="K46" s="114"/>
      <c r="L46" s="23"/>
      <c r="M46" s="114"/>
      <c r="N46" s="96"/>
      <c r="O46" s="279"/>
      <c r="P46" s="97"/>
      <c r="Q46" s="98"/>
    </row>
    <row r="47" spans="1:21" ht="13.95" customHeight="1" x14ac:dyDescent="0.3">
      <c r="A47" s="87">
        <f t="shared" si="0"/>
        <v>33</v>
      </c>
      <c r="B47" s="112"/>
      <c r="C47" s="23"/>
      <c r="D47" s="113"/>
      <c r="F47" s="90"/>
      <c r="G47" s="90"/>
      <c r="H47" s="90"/>
      <c r="I47" s="90"/>
      <c r="J47" s="90"/>
      <c r="K47" s="114"/>
      <c r="L47" s="23"/>
      <c r="M47" s="114"/>
      <c r="N47" s="96"/>
      <c r="O47" s="237"/>
      <c r="P47" s="97"/>
      <c r="Q47" s="98"/>
    </row>
    <row r="48" spans="1:21" x14ac:dyDescent="0.3">
      <c r="A48" s="116">
        <f t="shared" si="0"/>
        <v>34</v>
      </c>
      <c r="B48" s="15"/>
      <c r="C48" s="15"/>
      <c r="D48" s="1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238"/>
      <c r="P48" s="15"/>
      <c r="Q48" s="15"/>
      <c r="R48" s="15"/>
    </row>
    <row r="49" spans="1:28" s="56" customFormat="1" x14ac:dyDescent="0.3">
      <c r="A49" s="272"/>
      <c r="B49" s="120" t="s">
        <v>175</v>
      </c>
      <c r="C49" s="120"/>
      <c r="D49" s="120"/>
      <c r="E49" s="120"/>
      <c r="F49" s="153"/>
      <c r="G49" s="153"/>
      <c r="H49" s="153"/>
      <c r="I49" s="153"/>
      <c r="J49" s="153"/>
      <c r="K49" s="120"/>
      <c r="L49" s="120"/>
      <c r="M49" s="120"/>
      <c r="N49" s="120"/>
      <c r="O49" s="273"/>
      <c r="P49" s="120"/>
      <c r="Q49" s="246" t="s">
        <v>176</v>
      </c>
      <c r="R49" s="120"/>
      <c r="S49" s="25"/>
      <c r="V49" s="25"/>
      <c r="W49" s="25"/>
      <c r="X49" s="25"/>
      <c r="Y49" s="25"/>
      <c r="Z49" s="25"/>
      <c r="AA49" s="25"/>
      <c r="AB49" s="25"/>
    </row>
    <row r="50" spans="1:28" s="56" customFormat="1" x14ac:dyDescent="0.3">
      <c r="A50" s="63" t="s">
        <v>102</v>
      </c>
      <c r="B50" s="64"/>
      <c r="C50" s="63"/>
      <c r="D50" s="25"/>
      <c r="E50" s="25"/>
      <c r="F50" s="90"/>
      <c r="G50" s="90"/>
      <c r="H50" s="90"/>
      <c r="I50" s="90"/>
      <c r="J50" s="90"/>
      <c r="K50" s="418" t="s">
        <v>103</v>
      </c>
      <c r="L50" s="418"/>
      <c r="M50" s="418"/>
      <c r="N50" s="418"/>
      <c r="O50" s="240"/>
      <c r="P50" s="63"/>
      <c r="Q50" s="63"/>
      <c r="R50" s="65" t="str">
        <f>+'Page Numbers'!D26</f>
        <v>Page 26 of 48</v>
      </c>
      <c r="S50" s="65"/>
      <c r="V50" s="25"/>
      <c r="W50" s="25"/>
      <c r="X50" s="25"/>
      <c r="Y50" s="25"/>
      <c r="Z50" s="25"/>
      <c r="AA50" s="25"/>
      <c r="AB50" s="25"/>
    </row>
    <row r="51" spans="1:28" s="56" customFormat="1" x14ac:dyDescent="0.3">
      <c r="A51" s="66"/>
      <c r="B51" s="66"/>
      <c r="C51" s="66"/>
      <c r="D51" s="14"/>
      <c r="E51" s="15"/>
      <c r="F51" s="15"/>
      <c r="G51" s="15"/>
      <c r="H51" s="15"/>
      <c r="I51" s="15"/>
      <c r="J51" s="15"/>
      <c r="K51" s="66"/>
      <c r="L51" s="67"/>
      <c r="M51" s="67"/>
      <c r="N51" s="67"/>
      <c r="O51" s="241"/>
      <c r="P51" s="67"/>
      <c r="Q51" s="67"/>
      <c r="R51" s="67"/>
      <c r="S51" s="25"/>
      <c r="V51" s="25"/>
      <c r="W51" s="25"/>
      <c r="X51" s="25"/>
      <c r="Y51" s="25"/>
      <c r="Z51" s="25"/>
      <c r="AA51" s="25"/>
      <c r="AB51" s="25"/>
    </row>
    <row r="52" spans="1:28" s="56" customFormat="1" x14ac:dyDescent="0.3">
      <c r="A52" s="25" t="s">
        <v>104</v>
      </c>
      <c r="B52" s="68"/>
      <c r="C52" s="68" t="s">
        <v>105</v>
      </c>
      <c r="D52" s="25"/>
      <c r="E52" s="25"/>
      <c r="F52" s="25"/>
      <c r="G52" s="25"/>
      <c r="H52" s="25"/>
      <c r="I52" s="25"/>
      <c r="J52" s="25"/>
      <c r="K52" s="416" t="s">
        <v>106</v>
      </c>
      <c r="L52" s="416"/>
      <c r="M52" s="416"/>
      <c r="N52" s="416"/>
      <c r="O52" s="416"/>
      <c r="P52" s="63"/>
      <c r="Q52" s="69" t="s">
        <v>107</v>
      </c>
      <c r="R52" s="70"/>
      <c r="S52" s="25"/>
      <c r="V52" s="25"/>
      <c r="W52" s="25"/>
      <c r="X52" s="25"/>
      <c r="Y52" s="25"/>
      <c r="Z52" s="25"/>
      <c r="AA52" s="25"/>
      <c r="AB52" s="25"/>
    </row>
    <row r="53" spans="1:28" s="56" customFormat="1" x14ac:dyDescent="0.3">
      <c r="A53" s="25"/>
      <c r="B53" s="71"/>
      <c r="C53" s="46"/>
      <c r="D53" s="25"/>
      <c r="E53" s="25"/>
      <c r="F53" s="25"/>
      <c r="G53" s="25"/>
      <c r="H53" s="25"/>
      <c r="I53" s="25"/>
      <c r="J53" s="25"/>
      <c r="K53" s="417"/>
      <c r="L53" s="417"/>
      <c r="M53" s="417"/>
      <c r="N53" s="417"/>
      <c r="O53" s="417"/>
      <c r="P53" s="72" t="str">
        <f t="shared" ref="P53:R57" si="3">+P4</f>
        <v>_</v>
      </c>
      <c r="Q53" s="69" t="str">
        <f t="shared" si="3"/>
        <v>Projected Test Year 3 Ended</v>
      </c>
      <c r="R53" s="73">
        <f t="shared" si="3"/>
        <v>46752</v>
      </c>
      <c r="S53" s="25"/>
      <c r="V53" s="25"/>
      <c r="W53" s="25"/>
      <c r="X53" s="25"/>
      <c r="Y53" s="25"/>
      <c r="Z53" s="25"/>
      <c r="AA53" s="25"/>
      <c r="AB53" s="25"/>
    </row>
    <row r="54" spans="1:28" s="56" customFormat="1" x14ac:dyDescent="0.3">
      <c r="A54" s="25" t="s">
        <v>109</v>
      </c>
      <c r="B54" s="71"/>
      <c r="C54" s="46"/>
      <c r="D54" s="25"/>
      <c r="E54" s="25"/>
      <c r="F54" s="25"/>
      <c r="G54" s="25"/>
      <c r="H54" s="25"/>
      <c r="I54" s="25"/>
      <c r="J54" s="25"/>
      <c r="K54" s="70"/>
      <c r="L54" s="70"/>
      <c r="M54" s="70"/>
      <c r="N54" s="70"/>
      <c r="O54" s="242"/>
      <c r="P54" s="72" t="str">
        <f t="shared" si="3"/>
        <v>_</v>
      </c>
      <c r="Q54" s="69" t="str">
        <f t="shared" si="3"/>
        <v>Projected Test Year 2 Ended</v>
      </c>
      <c r="R54" s="73">
        <f t="shared" si="3"/>
        <v>46387</v>
      </c>
      <c r="S54" s="25"/>
      <c r="V54" s="25"/>
      <c r="W54" s="25"/>
      <c r="X54" s="25"/>
      <c r="Y54" s="25"/>
      <c r="Z54" s="25"/>
      <c r="AA54" s="25"/>
      <c r="AB54" s="25"/>
    </row>
    <row r="55" spans="1:28" s="56" customFormat="1" x14ac:dyDescent="0.3">
      <c r="A55" s="25"/>
      <c r="B55" s="74"/>
      <c r="C55" s="46"/>
      <c r="D55" s="25"/>
      <c r="E55" s="25"/>
      <c r="F55" s="25"/>
      <c r="G55" s="25"/>
      <c r="H55" s="25"/>
      <c r="I55" s="25"/>
      <c r="J55" s="25"/>
      <c r="K55" s="70"/>
      <c r="L55" s="70"/>
      <c r="M55" s="70"/>
      <c r="N55" s="70"/>
      <c r="O55" s="242"/>
      <c r="P55" s="72" t="str">
        <f t="shared" si="3"/>
        <v>X</v>
      </c>
      <c r="Q55" s="69" t="str">
        <f t="shared" si="3"/>
        <v>Projected Test Year 1 Ended</v>
      </c>
      <c r="R55" s="73">
        <f t="shared" si="3"/>
        <v>46022</v>
      </c>
      <c r="S55" s="25"/>
      <c r="V55" s="25"/>
      <c r="W55" s="25"/>
      <c r="X55" s="25"/>
      <c r="Y55" s="25"/>
      <c r="Z55" s="25"/>
      <c r="AA55" s="25"/>
      <c r="AB55" s="25"/>
    </row>
    <row r="56" spans="1:28" s="56" customFormat="1" x14ac:dyDescent="0.3">
      <c r="A56" s="75" t="str">
        <f>+A7</f>
        <v>DOCKET NO.: 20240025-EI</v>
      </c>
      <c r="B56" s="25"/>
      <c r="C56" s="46"/>
      <c r="D56" s="25"/>
      <c r="E56" s="25"/>
      <c r="F56" s="25"/>
      <c r="G56" s="25"/>
      <c r="H56" s="25"/>
      <c r="I56" s="25"/>
      <c r="J56" s="25"/>
      <c r="K56" s="46"/>
      <c r="L56" s="46"/>
      <c r="M56" s="46"/>
      <c r="N56" s="46"/>
      <c r="O56" s="243"/>
      <c r="P56" s="72" t="str">
        <f t="shared" si="3"/>
        <v>_</v>
      </c>
      <c r="Q56" s="69" t="str">
        <f t="shared" si="3"/>
        <v>Prior Year Ended</v>
      </c>
      <c r="R56" s="73">
        <f t="shared" si="3"/>
        <v>45657</v>
      </c>
      <c r="S56" s="25"/>
      <c r="V56" s="25"/>
      <c r="W56" s="25"/>
      <c r="X56" s="25"/>
      <c r="Y56" s="25"/>
      <c r="Z56" s="25"/>
      <c r="AA56" s="25"/>
      <c r="AB56" s="25"/>
    </row>
    <row r="57" spans="1:28" s="56" customForma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46"/>
      <c r="L57" s="46"/>
      <c r="M57" s="46"/>
      <c r="N57" s="46"/>
      <c r="O57" s="243"/>
      <c r="P57" s="72" t="str">
        <f t="shared" si="3"/>
        <v>_</v>
      </c>
      <c r="Q57" s="69" t="str">
        <f t="shared" ref="Q57:R57" si="4">+Q8</f>
        <v>Historical Year Ended</v>
      </c>
      <c r="R57" s="73">
        <f t="shared" si="4"/>
        <v>45291</v>
      </c>
      <c r="S57" s="25"/>
      <c r="V57" s="25"/>
      <c r="W57" s="25"/>
      <c r="X57" s="25"/>
      <c r="Y57" s="25"/>
      <c r="Z57" s="25"/>
      <c r="AA57" s="25"/>
      <c r="AB57" s="25"/>
    </row>
    <row r="58" spans="1:28" s="56" customForma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76"/>
      <c r="L58" s="77"/>
      <c r="M58" s="76" t="s">
        <v>111</v>
      </c>
      <c r="N58" s="77"/>
      <c r="O58" s="244"/>
      <c r="P58" s="244"/>
      <c r="Q58" s="244"/>
      <c r="R58" s="244"/>
      <c r="S58" s="25"/>
      <c r="V58" s="25"/>
      <c r="W58" s="25"/>
      <c r="X58" s="25"/>
      <c r="Y58" s="25"/>
      <c r="Z58" s="25"/>
      <c r="AA58" s="25"/>
      <c r="AB58" s="25"/>
    </row>
    <row r="59" spans="1:28" s="56" customForma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76"/>
      <c r="L59" s="77"/>
      <c r="M59" s="76"/>
      <c r="N59" s="77"/>
      <c r="O59" s="244"/>
      <c r="P59" s="72"/>
      <c r="Q59" s="69"/>
      <c r="R59" s="73"/>
      <c r="S59" s="25"/>
      <c r="V59" s="25"/>
      <c r="W59" s="25"/>
      <c r="X59" s="25"/>
      <c r="Y59" s="25"/>
      <c r="Z59" s="25"/>
      <c r="AA59" s="25"/>
      <c r="AB59" s="25"/>
    </row>
    <row r="60" spans="1:28" s="5" customFormat="1" x14ac:dyDescent="0.3">
      <c r="A60" s="78"/>
      <c r="B60" s="78"/>
      <c r="C60" s="78"/>
      <c r="D60" s="14"/>
      <c r="E60" s="15"/>
      <c r="F60" s="15"/>
      <c r="G60" s="15"/>
      <c r="H60" s="15"/>
      <c r="I60" s="15"/>
      <c r="J60" s="15"/>
      <c r="K60" s="79"/>
      <c r="L60" s="79"/>
      <c r="M60" s="79"/>
      <c r="N60" s="79"/>
      <c r="O60" s="233"/>
      <c r="P60" s="80"/>
      <c r="Q60" s="81" t="str">
        <f>+Q11</f>
        <v>Witness:  Olivier</v>
      </c>
      <c r="R60" s="80"/>
    </row>
    <row r="61" spans="1:28" s="5" customFormat="1" x14ac:dyDescent="0.3">
      <c r="A61" s="1"/>
      <c r="B61" s="82">
        <v>-1</v>
      </c>
      <c r="C61" s="82"/>
      <c r="D61" s="82"/>
      <c r="E61" s="82"/>
      <c r="F61" s="82"/>
      <c r="G61" s="82"/>
      <c r="H61" s="82"/>
      <c r="I61" s="82"/>
      <c r="J61" s="82"/>
      <c r="K61" s="82">
        <f>+B61-1</f>
        <v>-2</v>
      </c>
      <c r="L61" s="82"/>
      <c r="M61" s="82">
        <f>+K61-1</f>
        <v>-3</v>
      </c>
      <c r="N61" s="82"/>
      <c r="O61" s="82">
        <f>+M61-1</f>
        <v>-4</v>
      </c>
      <c r="P61" s="83"/>
      <c r="Q61" s="83"/>
      <c r="R61" s="83"/>
    </row>
    <row r="62" spans="1:28" s="5" customFormat="1" x14ac:dyDescent="0.3">
      <c r="A62" s="1" t="s">
        <v>112</v>
      </c>
      <c r="B62" s="83"/>
      <c r="C62" s="1"/>
      <c r="K62" s="1" t="s">
        <v>113</v>
      </c>
      <c r="L62" s="1"/>
      <c r="M62" s="1" t="s">
        <v>113</v>
      </c>
      <c r="N62" s="1"/>
      <c r="O62" s="234" t="s">
        <v>114</v>
      </c>
      <c r="P62" s="1"/>
      <c r="Q62" s="1"/>
      <c r="R62" s="1"/>
    </row>
    <row r="63" spans="1:28" s="5" customFormat="1" x14ac:dyDescent="0.3">
      <c r="A63" s="86" t="s">
        <v>115</v>
      </c>
      <c r="B63" s="17" t="s">
        <v>116</v>
      </c>
      <c r="C63" s="17"/>
      <c r="D63" s="14"/>
      <c r="E63" s="15"/>
      <c r="F63" s="15"/>
      <c r="G63" s="15"/>
      <c r="H63" s="15"/>
      <c r="I63" s="15"/>
      <c r="J63" s="15"/>
      <c r="K63" s="17" t="s">
        <v>117</v>
      </c>
      <c r="L63" s="17"/>
      <c r="M63" s="17" t="s">
        <v>114</v>
      </c>
      <c r="N63" s="17"/>
      <c r="O63" s="235" t="s">
        <v>118</v>
      </c>
      <c r="P63" s="17"/>
      <c r="Q63" s="17"/>
      <c r="R63" s="17"/>
    </row>
    <row r="64" spans="1:28" s="5" customFormat="1" x14ac:dyDescent="0.3">
      <c r="A64" s="87">
        <v>1</v>
      </c>
      <c r="B64" s="88" t="s">
        <v>177</v>
      </c>
      <c r="C64" s="89"/>
      <c r="D64" s="90"/>
      <c r="E64" s="90"/>
      <c r="K64" s="89"/>
      <c r="L64" s="91"/>
      <c r="M64" s="91"/>
      <c r="N64" s="91"/>
      <c r="O64" s="245"/>
      <c r="P64" s="91"/>
      <c r="Q64" s="91"/>
      <c r="R64" s="91"/>
    </row>
    <row r="65" spans="1:18" s="5" customFormat="1" x14ac:dyDescent="0.3">
      <c r="A65" s="87">
        <f>+A64+1</f>
        <v>2</v>
      </c>
      <c r="B65" s="117" t="s">
        <v>178</v>
      </c>
      <c r="D65" s="19" t="s">
        <v>179</v>
      </c>
      <c r="E65" s="90"/>
      <c r="K65" s="21">
        <f>VLOOKUP($D65,'REG FL  EPIS - 2 System Per Boo'!$A:$AN,MATCH($D$12,'REG FL  EPIS - 2 System Per Boo'!$2:$2,0),FALSE)/1000</f>
        <v>160849.949648379</v>
      </c>
      <c r="L65" s="40"/>
      <c r="M65" s="21">
        <f>VLOOKUP($D65,'REG FL  EPIS - 9 Retail Per Boo'!$A:$AN,MATCH($D$12,'REG FL  EPIS - 9 Retail Per Boo'!$2:$2,0),FALSE)/1000</f>
        <v>160849.949648379</v>
      </c>
      <c r="N65" s="96"/>
      <c r="O65" s="279">
        <f t="shared" ref="O65:O88" si="5">IF(M65=0,0,M65/K65)</f>
        <v>1</v>
      </c>
      <c r="P65" s="91"/>
    </row>
    <row r="66" spans="1:18" s="5" customFormat="1" x14ac:dyDescent="0.3">
      <c r="A66" s="87">
        <f t="shared" ref="A66:A97" si="6">A65+1</f>
        <v>3</v>
      </c>
      <c r="B66" s="117" t="s">
        <v>180</v>
      </c>
      <c r="D66" s="19" t="s">
        <v>181</v>
      </c>
      <c r="E66" s="90"/>
      <c r="K66" s="21">
        <f>VLOOKUP($D66,'REG FL  EPIS - 2 System Per Boo'!$A:$AN,MATCH($D$12,'REG FL  EPIS - 2 System Per Boo'!$2:$2,0),FALSE)/1000</f>
        <v>174245.89909632501</v>
      </c>
      <c r="L66" s="40"/>
      <c r="M66" s="21">
        <f>VLOOKUP($D66,'REG FL  EPIS - 9 Retail Per Boo'!$A:$AN,MATCH($D$12,'REG FL  EPIS - 9 Retail Per Boo'!$2:$2,0),FALSE)/1000</f>
        <v>174245.89909632501</v>
      </c>
      <c r="N66" s="96"/>
      <c r="O66" s="279">
        <f t="shared" si="5"/>
        <v>1</v>
      </c>
      <c r="P66" s="91"/>
      <c r="Q66" s="94"/>
      <c r="R66" s="94"/>
    </row>
    <row r="67" spans="1:18" s="5" customFormat="1" x14ac:dyDescent="0.3">
      <c r="A67" s="87">
        <f t="shared" si="6"/>
        <v>4</v>
      </c>
      <c r="B67" s="117" t="s">
        <v>182</v>
      </c>
      <c r="D67" s="19" t="s">
        <v>183</v>
      </c>
      <c r="E67" s="90"/>
      <c r="K67" s="21">
        <f>VLOOKUP($D67,'REG FL  EPIS - 2 System Per Boo'!$A:$AN,MATCH($D$12,'REG FL  EPIS - 2 System Per Boo'!$2:$2,0),FALSE)/1000</f>
        <v>1838146.7531898001</v>
      </c>
      <c r="L67" s="40"/>
      <c r="M67" s="21">
        <f>VLOOKUP($D67,'REG FL  EPIS - 9 Retail Per Boo'!$A:$AN,MATCH($D$12,'REG FL  EPIS - 9 Retail Per Boo'!$2:$2,0),FALSE)/1000</f>
        <v>1838146.7531898001</v>
      </c>
      <c r="N67" s="96"/>
      <c r="O67" s="279">
        <f t="shared" si="5"/>
        <v>1</v>
      </c>
      <c r="P67" s="91"/>
      <c r="Q67" s="93"/>
      <c r="R67" s="94"/>
    </row>
    <row r="68" spans="1:18" s="5" customFormat="1" x14ac:dyDescent="0.3">
      <c r="A68" s="87">
        <f t="shared" si="6"/>
        <v>5</v>
      </c>
      <c r="B68" s="117" t="s">
        <v>184</v>
      </c>
      <c r="D68" s="27" t="s">
        <v>185</v>
      </c>
      <c r="K68" s="21">
        <f>VLOOKUP($D68,'REG FL  EPIS - 2 System Per Boo'!$A:$AN,MATCH($D$12,'REG FL  EPIS - 2 System Per Boo'!$2:$2,0),FALSE)/1000</f>
        <v>4566.4227359999995</v>
      </c>
      <c r="L68" s="40"/>
      <c r="M68" s="21">
        <f>VLOOKUP($D68,'REG FL  EPIS - 9 Retail Per Boo'!$A:$AN,MATCH($D$12,'REG FL  EPIS - 9 Retail Per Boo'!$2:$2,0),FALSE)/1000</f>
        <v>4566.4227359999995</v>
      </c>
      <c r="N68" s="96"/>
      <c r="O68" s="279">
        <f t="shared" si="5"/>
        <v>1</v>
      </c>
      <c r="P68" s="91"/>
      <c r="Q68" s="93"/>
      <c r="R68" s="94"/>
    </row>
    <row r="69" spans="1:18" s="5" customFormat="1" x14ac:dyDescent="0.3">
      <c r="A69" s="87">
        <f t="shared" si="6"/>
        <v>6</v>
      </c>
      <c r="B69" s="117" t="s">
        <v>186</v>
      </c>
      <c r="D69" s="19" t="s">
        <v>187</v>
      </c>
      <c r="K69" s="21">
        <f>VLOOKUP($D69,'REG FL  EPIS - 2 System Per Boo'!$A:$AN,MATCH($D$12,'REG FL  EPIS - 2 System Per Boo'!$2:$2,0),FALSE)/1000</f>
        <v>82008.613846153894</v>
      </c>
      <c r="L69" s="40"/>
      <c r="M69" s="21">
        <f>VLOOKUP($D69,'REG FL  EPIS - 9 Retail Per Boo'!$A:$AN,MATCH($D$12,'REG FL  EPIS - 9 Retail Per Boo'!$2:$2,0),FALSE)/1000</f>
        <v>82008.613846153894</v>
      </c>
      <c r="N69" s="96"/>
      <c r="O69" s="279">
        <f t="shared" si="5"/>
        <v>1</v>
      </c>
      <c r="P69" s="100"/>
      <c r="Q69" s="98"/>
      <c r="R69" s="94"/>
    </row>
    <row r="70" spans="1:18" s="5" customFormat="1" x14ac:dyDescent="0.3">
      <c r="A70" s="87">
        <f t="shared" si="6"/>
        <v>7</v>
      </c>
      <c r="B70" s="117" t="s">
        <v>189</v>
      </c>
      <c r="D70" s="19" t="s">
        <v>190</v>
      </c>
      <c r="K70" s="21">
        <f>VLOOKUP($D70,'REG FL  EPIS - 2 System Per Boo'!$A:$AN,MATCH($D$12,'REG FL  EPIS - 2 System Per Boo'!$2:$2,0),FALSE)/1000</f>
        <v>920613.18602206395</v>
      </c>
      <c r="L70" s="40"/>
      <c r="M70" s="21">
        <f>VLOOKUP($D70,'REG FL  EPIS - 9 Retail Per Boo'!$A:$AN,MATCH($D$12,'REG FL  EPIS - 9 Retail Per Boo'!$2:$2,0),FALSE)/1000</f>
        <v>920613.18602206395</v>
      </c>
      <c r="N70" s="96"/>
      <c r="O70" s="279">
        <f t="shared" si="5"/>
        <v>1</v>
      </c>
      <c r="P70" s="101"/>
      <c r="Q70" s="98"/>
      <c r="R70" s="94"/>
    </row>
    <row r="71" spans="1:18" s="5" customFormat="1" x14ac:dyDescent="0.3">
      <c r="A71" s="87">
        <f t="shared" si="6"/>
        <v>8</v>
      </c>
      <c r="B71" s="117" t="s">
        <v>191</v>
      </c>
      <c r="D71" s="19" t="s">
        <v>192</v>
      </c>
      <c r="K71" s="21">
        <f>VLOOKUP($D71,'REG FL  EPIS - 2 System Per Boo'!$A:$AN,MATCH($D$12,'REG FL  EPIS - 2 System Per Boo'!$2:$2,0),FALSE)/1000</f>
        <v>338285.04649509001</v>
      </c>
      <c r="L71" s="40"/>
      <c r="M71" s="21">
        <f>VLOOKUP($D71,'REG FL  EPIS - 9 Retail Per Boo'!$A:$AN,MATCH($D$12,'REG FL  EPIS - 9 Retail Per Boo'!$2:$2,0),FALSE)/1000</f>
        <v>338285.04649509001</v>
      </c>
      <c r="N71" s="96"/>
      <c r="O71" s="279">
        <f t="shared" si="5"/>
        <v>1</v>
      </c>
      <c r="P71" s="97"/>
      <c r="Q71" s="98"/>
      <c r="R71" s="94"/>
    </row>
    <row r="72" spans="1:18" s="5" customFormat="1" x14ac:dyDescent="0.3">
      <c r="A72" s="87">
        <f t="shared" si="6"/>
        <v>9</v>
      </c>
      <c r="B72" s="117" t="s">
        <v>193</v>
      </c>
      <c r="D72" s="19" t="s">
        <v>194</v>
      </c>
      <c r="K72" s="21">
        <f>VLOOKUP($D72,'REG FL  EPIS - 2 System Per Boo'!$A:$AN,MATCH($D$12,'REG FL  EPIS - 2 System Per Boo'!$2:$2,0),FALSE)/1000</f>
        <v>118950.89672349099</v>
      </c>
      <c r="L72" s="40"/>
      <c r="M72" s="21">
        <f>VLOOKUP($D72,'REG FL  EPIS - 9 Retail Per Boo'!$A:$AN,MATCH($D$12,'REG FL  EPIS - 9 Retail Per Boo'!$2:$2,0),FALSE)/1000</f>
        <v>118950.89672349099</v>
      </c>
      <c r="N72" s="96"/>
      <c r="O72" s="279">
        <f t="shared" si="5"/>
        <v>1</v>
      </c>
      <c r="P72" s="118"/>
      <c r="Q72" s="118"/>
      <c r="R72" s="91"/>
    </row>
    <row r="73" spans="1:18" s="5" customFormat="1" x14ac:dyDescent="0.3">
      <c r="A73" s="87">
        <f t="shared" si="6"/>
        <v>10</v>
      </c>
      <c r="B73" s="117" t="s">
        <v>195</v>
      </c>
      <c r="C73" s="26"/>
      <c r="D73" s="19" t="s">
        <v>196</v>
      </c>
      <c r="E73" s="25"/>
      <c r="K73" s="21">
        <f>VLOOKUP($D73,'REG FL  EPIS - 2 System Per Boo'!$A:$AN,MATCH($D$12,'REG FL  EPIS - 2 System Per Boo'!$2:$2,0),FALSE)/1000</f>
        <v>1149294.6512044</v>
      </c>
      <c r="L73" s="40"/>
      <c r="M73" s="21">
        <f>VLOOKUP($D73,'REG FL  EPIS - 9 Retail Per Boo'!$A:$AN,MATCH($D$12,'REG FL  EPIS - 9 Retail Per Boo'!$2:$2,0),FALSE)/1000</f>
        <v>1149294.6512044</v>
      </c>
      <c r="N73" s="96"/>
      <c r="O73" s="279">
        <f t="shared" si="5"/>
        <v>1</v>
      </c>
      <c r="P73" s="46"/>
      <c r="Q73" s="46"/>
      <c r="R73" s="91"/>
    </row>
    <row r="74" spans="1:18" x14ac:dyDescent="0.3">
      <c r="A74" s="87">
        <f t="shared" si="6"/>
        <v>11</v>
      </c>
      <c r="B74" s="117" t="s">
        <v>197</v>
      </c>
      <c r="C74" s="26"/>
      <c r="D74" s="19" t="s">
        <v>198</v>
      </c>
      <c r="F74" s="5"/>
      <c r="G74" s="5"/>
      <c r="H74" s="5"/>
      <c r="I74" s="5"/>
      <c r="J74" s="5"/>
      <c r="K74" s="21">
        <f>VLOOKUP($D74,'REG FL  EPIS - 2 System Per Boo'!$A:$AN,MATCH($D$12,'REG FL  EPIS - 2 System Per Boo'!$2:$2,0),FALSE)/1000</f>
        <v>514563.10369791102</v>
      </c>
      <c r="L74" s="40"/>
      <c r="M74" s="21">
        <f>VLOOKUP($D74,'REG FL  EPIS - 9 Retail Per Boo'!$A:$AN,MATCH($D$12,'REG FL  EPIS - 9 Retail Per Boo'!$2:$2,0),FALSE)/1000</f>
        <v>514563.10369791102</v>
      </c>
      <c r="N74" s="96"/>
      <c r="O74" s="279">
        <f t="shared" si="5"/>
        <v>1</v>
      </c>
      <c r="P74" s="109"/>
      <c r="Q74" s="98"/>
      <c r="R74" s="91"/>
    </row>
    <row r="75" spans="1:18" x14ac:dyDescent="0.3">
      <c r="A75" s="87">
        <f t="shared" si="6"/>
        <v>12</v>
      </c>
      <c r="B75" s="117" t="s">
        <v>199</v>
      </c>
      <c r="C75" s="26"/>
      <c r="D75" s="19" t="s">
        <v>200</v>
      </c>
      <c r="F75" s="5"/>
      <c r="G75" s="5"/>
      <c r="H75" s="5"/>
      <c r="I75" s="5"/>
      <c r="J75" s="5"/>
      <c r="K75" s="21">
        <f>VLOOKUP($D75,'REG FL  EPIS - 2 System Per Boo'!$A:$AN,MATCH($D$12,'REG FL  EPIS - 2 System Per Boo'!$2:$2,0),FALSE)/1000</f>
        <v>3226.7226364297098</v>
      </c>
      <c r="L75" s="40"/>
      <c r="M75" s="21">
        <f>VLOOKUP($D75,'REG FL  EPIS - 9 Retail Per Boo'!$A:$AN,MATCH($D$12,'REG FL  EPIS - 9 Retail Per Boo'!$2:$2,0),FALSE)/1000</f>
        <v>3226.7226364297098</v>
      </c>
      <c r="N75" s="96"/>
      <c r="O75" s="279">
        <f t="shared" si="5"/>
        <v>1</v>
      </c>
      <c r="P75" s="109"/>
      <c r="Q75" s="98"/>
      <c r="R75" s="91"/>
    </row>
    <row r="76" spans="1:18" x14ac:dyDescent="0.3">
      <c r="A76" s="87">
        <f t="shared" si="6"/>
        <v>13</v>
      </c>
      <c r="B76" s="117" t="s">
        <v>201</v>
      </c>
      <c r="C76" s="26"/>
      <c r="D76" s="19" t="s">
        <v>202</v>
      </c>
      <c r="F76" s="5"/>
      <c r="G76" s="5"/>
      <c r="H76" s="5"/>
      <c r="I76" s="5"/>
      <c r="J76" s="5"/>
      <c r="K76" s="21">
        <f>VLOOKUP($D76,'REG FL  EPIS - 2 System Per Boo'!$A:$AN,MATCH($D$12,'REG FL  EPIS - 2 System Per Boo'!$2:$2,0),FALSE)/1000</f>
        <v>548008.50866204</v>
      </c>
      <c r="L76" s="40"/>
      <c r="M76" s="21">
        <f>VLOOKUP($D76,'REG FL  EPIS - 9 Retail Per Boo'!$A:$AN,MATCH($D$12,'REG FL  EPIS - 9 Retail Per Boo'!$2:$2,0),FALSE)/1000</f>
        <v>548008.50866204</v>
      </c>
      <c r="N76" s="96"/>
      <c r="O76" s="279">
        <f t="shared" si="5"/>
        <v>1</v>
      </c>
      <c r="P76" s="109"/>
      <c r="Q76" s="98"/>
      <c r="R76" s="91"/>
    </row>
    <row r="77" spans="1:18" x14ac:dyDescent="0.3">
      <c r="A77" s="87">
        <f t="shared" si="6"/>
        <v>14</v>
      </c>
      <c r="B77" s="117" t="s">
        <v>203</v>
      </c>
      <c r="C77" s="26"/>
      <c r="D77" s="19" t="s">
        <v>204</v>
      </c>
      <c r="F77" s="5"/>
      <c r="G77" s="5"/>
      <c r="H77" s="5"/>
      <c r="I77" s="5"/>
      <c r="J77" s="5"/>
      <c r="K77" s="21">
        <f>VLOOKUP($D77,'REG FL  EPIS - 2 System Per Boo'!$A:$AN,MATCH($D$12,'REG FL  EPIS - 2 System Per Boo'!$2:$2,0),FALSE)/1000</f>
        <v>0</v>
      </c>
      <c r="L77" s="40"/>
      <c r="M77" s="21">
        <f>VLOOKUP($D77,'REG FL  EPIS - 9 Retail Per Boo'!$A:$AN,MATCH($D$12,'REG FL  EPIS - 9 Retail Per Boo'!$2:$2,0),FALSE)/1000</f>
        <v>0</v>
      </c>
      <c r="N77" s="96"/>
      <c r="O77" s="279">
        <f t="shared" si="5"/>
        <v>0</v>
      </c>
      <c r="P77" s="100"/>
      <c r="Q77" s="98"/>
      <c r="R77" s="91"/>
    </row>
    <row r="78" spans="1:18" x14ac:dyDescent="0.3">
      <c r="A78" s="87">
        <f t="shared" si="6"/>
        <v>15</v>
      </c>
      <c r="B78" s="117" t="s">
        <v>205</v>
      </c>
      <c r="C78" s="26"/>
      <c r="D78" s="19" t="s">
        <v>206</v>
      </c>
      <c r="F78" s="5"/>
      <c r="G78" s="5"/>
      <c r="H78" s="5"/>
      <c r="I78" s="5"/>
      <c r="J78" s="5"/>
      <c r="K78" s="21">
        <f>VLOOKUP($D78,'REG FL  EPIS - 2 System Per Boo'!$A:$AN,MATCH($D$12,'REG FL  EPIS - 2 System Per Boo'!$2:$2,0),FALSE)/1000</f>
        <v>933614.46131436399</v>
      </c>
      <c r="L78" s="40"/>
      <c r="M78" s="21">
        <f>VLOOKUP($D78,'REG FL  EPIS - 9 Retail Per Boo'!$A:$AN,MATCH($D$12,'REG FL  EPIS - 9 Retail Per Boo'!$2:$2,0),FALSE)/1000</f>
        <v>933614.46131436399</v>
      </c>
      <c r="N78" s="96"/>
      <c r="O78" s="279">
        <f t="shared" si="5"/>
        <v>1</v>
      </c>
      <c r="P78" s="100"/>
      <c r="Q78" s="98"/>
      <c r="R78" s="91"/>
    </row>
    <row r="79" spans="1:18" x14ac:dyDescent="0.3">
      <c r="A79" s="87">
        <f t="shared" si="6"/>
        <v>16</v>
      </c>
      <c r="B79" s="117" t="s">
        <v>207</v>
      </c>
      <c r="C79" s="26"/>
      <c r="D79" s="19" t="s">
        <v>208</v>
      </c>
      <c r="F79" s="5"/>
      <c r="G79" s="5"/>
      <c r="H79" s="5"/>
      <c r="I79" s="5"/>
      <c r="J79" s="5"/>
      <c r="K79" s="21">
        <f>VLOOKUP($D79,'REG FL  EPIS - 2 System Per Boo'!$A:$AN,MATCH($D$12,'REG FL  EPIS - 2 System Per Boo'!$2:$2,0),FALSE)/1000</f>
        <v>544776.45982773101</v>
      </c>
      <c r="L79" s="40"/>
      <c r="M79" s="21">
        <f>VLOOKUP($D79,'REG FL  EPIS - 9 Retail Per Boo'!$A:$AN,MATCH($D$12,'REG FL  EPIS - 9 Retail Per Boo'!$2:$2,0),FALSE)/1000</f>
        <v>544776.45982773101</v>
      </c>
      <c r="N79" s="96"/>
      <c r="O79" s="279">
        <f t="shared" si="5"/>
        <v>1</v>
      </c>
      <c r="P79" s="109"/>
      <c r="Q79" s="98"/>
      <c r="R79" s="91"/>
    </row>
    <row r="80" spans="1:18" x14ac:dyDescent="0.3">
      <c r="A80" s="87">
        <f t="shared" si="6"/>
        <v>17</v>
      </c>
      <c r="B80" s="117" t="s">
        <v>209</v>
      </c>
      <c r="C80" s="26"/>
      <c r="D80" s="19" t="s">
        <v>210</v>
      </c>
      <c r="F80" s="5"/>
      <c r="G80" s="5"/>
      <c r="H80" s="5"/>
      <c r="I80" s="5"/>
      <c r="J80" s="5"/>
      <c r="K80" s="21">
        <f>VLOOKUP($D80,'REG FL  EPIS - 2 System Per Boo'!$A:$AN,MATCH($D$12,'REG FL  EPIS - 2 System Per Boo'!$2:$2,0),FALSE)/1000</f>
        <v>1379693.1167330001</v>
      </c>
      <c r="L80" s="40"/>
      <c r="M80" s="21">
        <f>VLOOKUP($D80,'REG FL  EPIS - 9 Retail Per Boo'!$A:$AN,MATCH($D$12,'REG FL  EPIS - 9 Retail Per Boo'!$2:$2,0),FALSE)/1000</f>
        <v>1379693.1167330001</v>
      </c>
      <c r="N80" s="96"/>
      <c r="O80" s="279">
        <f t="shared" si="5"/>
        <v>1</v>
      </c>
      <c r="P80" s="100"/>
      <c r="Q80" s="98"/>
      <c r="R80" s="91"/>
    </row>
    <row r="81" spans="1:21" x14ac:dyDescent="0.3">
      <c r="A81" s="87">
        <f t="shared" si="6"/>
        <v>18</v>
      </c>
      <c r="B81" s="117" t="s">
        <v>211</v>
      </c>
      <c r="C81" s="26"/>
      <c r="D81" s="19" t="s">
        <v>212</v>
      </c>
      <c r="F81" s="5"/>
      <c r="G81" s="5"/>
      <c r="H81" s="5"/>
      <c r="I81" s="5"/>
      <c r="J81" s="5"/>
      <c r="K81" s="21">
        <f>VLOOKUP($D81,'REG FL  EPIS - 2 System Per Boo'!$A:$AN,MATCH($D$12,'REG FL  EPIS - 2 System Per Boo'!$2:$2,0),FALSE)/1000</f>
        <v>192589.61823655502</v>
      </c>
      <c r="L81" s="40"/>
      <c r="M81" s="21">
        <f>VLOOKUP($D81,'REG FL  EPIS - 9 Retail Per Boo'!$A:$AN,MATCH($D$12,'REG FL  EPIS - 9 Retail Per Boo'!$2:$2,0),FALSE)/1000</f>
        <v>192589.61823655502</v>
      </c>
      <c r="N81" s="96"/>
      <c r="O81" s="279">
        <f t="shared" si="5"/>
        <v>1</v>
      </c>
      <c r="P81" s="109"/>
      <c r="Q81" s="98"/>
      <c r="R81" s="91"/>
    </row>
    <row r="82" spans="1:21" x14ac:dyDescent="0.3">
      <c r="A82" s="87">
        <f t="shared" si="6"/>
        <v>19</v>
      </c>
      <c r="B82" s="117" t="s">
        <v>213</v>
      </c>
      <c r="C82" s="26"/>
      <c r="D82" s="19" t="s">
        <v>214</v>
      </c>
      <c r="F82" s="5"/>
      <c r="G82" s="5"/>
      <c r="H82" s="5"/>
      <c r="I82" s="5"/>
      <c r="J82" s="5"/>
      <c r="K82" s="21">
        <f>VLOOKUP($D82,'REG FL  EPIS - 2 System Per Boo'!$A:$AN,MATCH($D$12,'REG FL  EPIS - 2 System Per Boo'!$2:$2,0),FALSE)/1000</f>
        <v>510595.92920169502</v>
      </c>
      <c r="L82" s="40"/>
      <c r="M82" s="21">
        <f>VLOOKUP($D82,'REG FL  EPIS - 9 Retail Per Boo'!$A:$AN,MATCH($D$12,'REG FL  EPIS - 9 Retail Per Boo'!$2:$2,0),FALSE)/1000</f>
        <v>510595.92920169502</v>
      </c>
      <c r="N82" s="96"/>
      <c r="O82" s="279">
        <f t="shared" si="5"/>
        <v>1</v>
      </c>
      <c r="P82" s="100"/>
      <c r="Q82" s="98"/>
    </row>
    <row r="83" spans="1:21" x14ac:dyDescent="0.3">
      <c r="A83" s="87">
        <f t="shared" si="6"/>
        <v>20</v>
      </c>
      <c r="B83" s="117" t="s">
        <v>215</v>
      </c>
      <c r="C83" s="26"/>
      <c r="D83" s="19" t="s">
        <v>216</v>
      </c>
      <c r="F83" s="5"/>
      <c r="G83" s="5"/>
      <c r="H83" s="5"/>
      <c r="I83" s="5"/>
      <c r="J83" s="5"/>
      <c r="K83" s="21">
        <f>VLOOKUP($D83,'REG FL  EPIS - 2 System Per Boo'!$A:$AN,MATCH($D$12,'REG FL  EPIS - 2 System Per Boo'!$2:$2,0),FALSE)/1000</f>
        <v>437025.17842515302</v>
      </c>
      <c r="L83" s="40"/>
      <c r="M83" s="21">
        <f>VLOOKUP($D83,'REG FL  EPIS - 9 Retail Per Boo'!$A:$AN,MATCH($D$12,'REG FL  EPIS - 9 Retail Per Boo'!$2:$2,0),FALSE)/1000</f>
        <v>437025.17842515302</v>
      </c>
      <c r="N83" s="96"/>
      <c r="O83" s="279">
        <f t="shared" si="5"/>
        <v>1</v>
      </c>
      <c r="P83" s="100"/>
      <c r="Q83" s="98"/>
    </row>
    <row r="84" spans="1:21" x14ac:dyDescent="0.3">
      <c r="A84" s="87">
        <f t="shared" si="6"/>
        <v>21</v>
      </c>
      <c r="B84" s="117" t="s">
        <v>217</v>
      </c>
      <c r="C84" s="26"/>
      <c r="D84" s="295" t="s">
        <v>218</v>
      </c>
      <c r="F84" s="5"/>
      <c r="G84" s="5"/>
      <c r="H84" s="5"/>
      <c r="I84" s="5"/>
      <c r="J84" s="5"/>
      <c r="K84" s="21">
        <v>0</v>
      </c>
      <c r="L84" s="40"/>
      <c r="M84" s="21">
        <v>0</v>
      </c>
      <c r="N84" s="96"/>
      <c r="O84" s="279">
        <f t="shared" si="5"/>
        <v>0</v>
      </c>
      <c r="P84" s="100"/>
      <c r="Q84" s="98"/>
    </row>
    <row r="85" spans="1:21" x14ac:dyDescent="0.3">
      <c r="A85" s="87">
        <f t="shared" si="6"/>
        <v>22</v>
      </c>
      <c r="B85" s="117" t="s">
        <v>219</v>
      </c>
      <c r="C85" s="26"/>
      <c r="D85" s="19" t="s">
        <v>220</v>
      </c>
      <c r="F85" s="5"/>
      <c r="G85" s="5"/>
      <c r="H85" s="5"/>
      <c r="I85" s="5"/>
      <c r="J85" s="5"/>
      <c r="K85" s="21">
        <f>VLOOKUP($D85,'REG FL  EPIS - 2 System Per Boo'!$A:$AN,MATCH($D$12,'REG FL  EPIS - 2 System Per Boo'!$2:$2,0),FALSE)/1000</f>
        <v>39498.6059988876</v>
      </c>
      <c r="L85" s="40"/>
      <c r="M85" s="21">
        <f>VLOOKUP($D85,'REG FL  EPIS - 9 Retail Per Boo'!$A:$AN,MATCH($D$12,'REG FL  EPIS - 9 Retail Per Boo'!$2:$2,0),FALSE)/1000</f>
        <v>39498.6059988876</v>
      </c>
      <c r="N85" s="96"/>
      <c r="O85" s="279">
        <f t="shared" si="5"/>
        <v>1</v>
      </c>
      <c r="P85" s="100"/>
      <c r="Q85" s="98"/>
    </row>
    <row r="86" spans="1:21" x14ac:dyDescent="0.3">
      <c r="A86" s="87">
        <f t="shared" si="6"/>
        <v>23</v>
      </c>
      <c r="B86" s="117" t="s">
        <v>221</v>
      </c>
      <c r="C86" s="26"/>
      <c r="D86" s="19" t="s">
        <v>222</v>
      </c>
      <c r="F86" s="5"/>
      <c r="G86" s="5"/>
      <c r="H86" s="5"/>
      <c r="I86" s="5"/>
      <c r="J86" s="5"/>
      <c r="K86" s="21">
        <f>VLOOKUP($D86,'REG FL  EPIS - 2 System Per Boo'!$A:$AN,MATCH($D$12,'REG FL  EPIS - 2 System Per Boo'!$2:$2,0),FALSE)/1000</f>
        <v>0</v>
      </c>
      <c r="L86" s="40"/>
      <c r="M86" s="21">
        <f>VLOOKUP($D86,'REG FL  EPIS - 9 Retail Per Boo'!$A:$AN,MATCH($D$12,'REG FL  EPIS - 9 Retail Per Boo'!$2:$2,0),FALSE)/1000</f>
        <v>0</v>
      </c>
      <c r="N86" s="96"/>
      <c r="O86" s="279">
        <f t="shared" si="5"/>
        <v>0</v>
      </c>
      <c r="P86" s="100"/>
      <c r="Q86" s="98"/>
    </row>
    <row r="87" spans="1:21" x14ac:dyDescent="0.3">
      <c r="A87" s="87">
        <f t="shared" si="6"/>
        <v>24</v>
      </c>
      <c r="B87" s="117" t="s">
        <v>223</v>
      </c>
      <c r="C87" s="26"/>
      <c r="D87" s="19" t="s">
        <v>224</v>
      </c>
      <c r="F87" s="5"/>
      <c r="G87" s="5"/>
      <c r="H87" s="5"/>
      <c r="I87" s="5"/>
      <c r="J87" s="5"/>
      <c r="K87" s="21">
        <f>VLOOKUP($D87,'REG FL  EPIS - 2 System Per Boo'!$A:$AN,MATCH($D$12,'REG FL  EPIS - 2 System Per Boo'!$2:$2,0),FALSE)/1000</f>
        <v>729913.57231644401</v>
      </c>
      <c r="L87" s="40"/>
      <c r="M87" s="21">
        <f>VLOOKUP($D87,'REG FL  EPIS - 9 Retail Per Boo'!$A:$AN,MATCH($D$12,'REG FL  EPIS - 9 Retail Per Boo'!$2:$2,0),FALSE)/1000</f>
        <v>729913.57231644401</v>
      </c>
      <c r="N87" s="96"/>
      <c r="O87" s="280">
        <f t="shared" si="5"/>
        <v>1</v>
      </c>
      <c r="P87" s="100"/>
      <c r="Q87" s="98"/>
    </row>
    <row r="88" spans="1:21" x14ac:dyDescent="0.3">
      <c r="A88" s="87">
        <f t="shared" si="6"/>
        <v>25</v>
      </c>
      <c r="B88" s="28" t="s">
        <v>225</v>
      </c>
      <c r="C88" s="26"/>
      <c r="D88" s="28" t="s">
        <v>37</v>
      </c>
      <c r="F88" s="5"/>
      <c r="G88" s="5"/>
      <c r="H88" s="5"/>
      <c r="I88" s="5"/>
      <c r="J88" s="5"/>
      <c r="K88" s="119">
        <f>SUM(K65:K87)</f>
        <v>10620466.696011912</v>
      </c>
      <c r="L88" s="106"/>
      <c r="M88" s="119">
        <f>SUM(M65:M87)</f>
        <v>10620466.696011912</v>
      </c>
      <c r="N88" s="115"/>
      <c r="O88" s="279">
        <f t="shared" si="5"/>
        <v>1</v>
      </c>
      <c r="P88" s="100"/>
      <c r="Q88" s="98"/>
      <c r="T88" s="25"/>
      <c r="U88" s="25"/>
    </row>
    <row r="89" spans="1:21" x14ac:dyDescent="0.3">
      <c r="A89" s="87">
        <f t="shared" si="6"/>
        <v>26</v>
      </c>
      <c r="B89" s="28"/>
      <c r="C89" s="26"/>
      <c r="D89" s="28"/>
      <c r="F89" s="5"/>
      <c r="G89" s="5"/>
      <c r="H89" s="5"/>
      <c r="I89" s="5"/>
      <c r="J89" s="5"/>
      <c r="K89" s="114"/>
      <c r="L89" s="23"/>
      <c r="M89" s="114"/>
      <c r="N89" s="96"/>
      <c r="O89" s="279"/>
      <c r="P89" s="100"/>
      <c r="Q89" s="98"/>
    </row>
    <row r="90" spans="1:21" x14ac:dyDescent="0.3">
      <c r="A90" s="87">
        <f t="shared" si="6"/>
        <v>27</v>
      </c>
      <c r="B90" s="28"/>
      <c r="C90" s="26"/>
      <c r="D90" s="28"/>
      <c r="F90" s="5"/>
      <c r="G90" s="5"/>
      <c r="H90" s="5"/>
      <c r="I90" s="5"/>
      <c r="J90" s="5"/>
      <c r="K90" s="114"/>
      <c r="L90" s="23"/>
      <c r="M90" s="114"/>
      <c r="N90" s="96"/>
      <c r="O90" s="279"/>
      <c r="P90" s="100"/>
      <c r="Q90" s="98"/>
    </row>
    <row r="91" spans="1:21" x14ac:dyDescent="0.3">
      <c r="A91" s="87">
        <f t="shared" si="6"/>
        <v>28</v>
      </c>
      <c r="B91" s="28"/>
      <c r="C91" s="26"/>
      <c r="D91" s="28"/>
      <c r="F91" s="5"/>
      <c r="G91" s="5"/>
      <c r="H91" s="5"/>
      <c r="I91" s="5"/>
      <c r="J91" s="5"/>
      <c r="K91" s="114"/>
      <c r="L91" s="23"/>
      <c r="M91" s="114"/>
      <c r="N91" s="96"/>
      <c r="O91" s="279"/>
      <c r="P91" s="100"/>
      <c r="Q91" s="98"/>
    </row>
    <row r="92" spans="1:21" x14ac:dyDescent="0.3">
      <c r="A92" s="87">
        <f t="shared" si="6"/>
        <v>29</v>
      </c>
      <c r="B92" s="28"/>
      <c r="C92" s="26"/>
      <c r="D92" s="28"/>
      <c r="F92" s="5"/>
      <c r="G92" s="5"/>
      <c r="H92" s="5"/>
      <c r="I92" s="5"/>
      <c r="J92" s="5"/>
      <c r="K92" s="114"/>
      <c r="L92" s="23"/>
      <c r="M92" s="114"/>
      <c r="N92" s="96"/>
      <c r="O92" s="237"/>
      <c r="P92" s="100"/>
      <c r="Q92" s="98"/>
    </row>
    <row r="93" spans="1:21" x14ac:dyDescent="0.3">
      <c r="A93" s="87">
        <f t="shared" si="6"/>
        <v>30</v>
      </c>
      <c r="B93" s="28"/>
      <c r="C93" s="26"/>
      <c r="D93" s="28"/>
      <c r="F93" s="5"/>
      <c r="G93" s="5"/>
      <c r="H93" s="5"/>
      <c r="I93" s="5"/>
      <c r="J93" s="5"/>
      <c r="K93" s="114"/>
      <c r="L93" s="23"/>
      <c r="M93" s="114"/>
      <c r="N93" s="96"/>
      <c r="O93" s="237"/>
      <c r="P93" s="100"/>
      <c r="Q93" s="98"/>
    </row>
    <row r="94" spans="1:21" x14ac:dyDescent="0.3">
      <c r="A94" s="87">
        <f t="shared" si="6"/>
        <v>31</v>
      </c>
      <c r="B94" s="28"/>
      <c r="C94" s="26"/>
      <c r="D94" s="28"/>
      <c r="F94" s="5"/>
      <c r="G94" s="5"/>
      <c r="H94" s="5"/>
      <c r="I94" s="5"/>
      <c r="J94" s="5"/>
      <c r="K94" s="114"/>
      <c r="L94" s="23"/>
      <c r="M94" s="114"/>
      <c r="N94" s="96"/>
      <c r="O94" s="237"/>
      <c r="P94" s="100"/>
      <c r="Q94" s="98"/>
    </row>
    <row r="95" spans="1:21" x14ac:dyDescent="0.3">
      <c r="A95" s="87">
        <f t="shared" si="6"/>
        <v>32</v>
      </c>
      <c r="B95" s="28"/>
      <c r="C95" s="26"/>
      <c r="D95" s="28"/>
      <c r="F95" s="5"/>
      <c r="G95" s="5"/>
      <c r="H95" s="5"/>
      <c r="I95" s="5"/>
      <c r="J95" s="5"/>
      <c r="K95" s="114"/>
      <c r="L95" s="23"/>
      <c r="M95" s="114"/>
      <c r="N95" s="96"/>
      <c r="O95" s="237"/>
      <c r="P95" s="100"/>
      <c r="Q95" s="98"/>
    </row>
    <row r="96" spans="1:21" x14ac:dyDescent="0.3">
      <c r="A96" s="87">
        <f t="shared" si="6"/>
        <v>33</v>
      </c>
      <c r="B96" s="28"/>
      <c r="C96" s="26"/>
      <c r="D96" s="28"/>
      <c r="F96" s="5"/>
      <c r="G96" s="5"/>
      <c r="H96" s="5"/>
      <c r="I96" s="5"/>
      <c r="J96" s="5"/>
      <c r="K96" s="114"/>
      <c r="L96" s="23"/>
      <c r="M96" s="114"/>
      <c r="N96" s="96"/>
      <c r="O96" s="237"/>
      <c r="P96" s="100"/>
      <c r="Q96" s="98"/>
    </row>
    <row r="97" spans="1:28" s="56" customFormat="1" x14ac:dyDescent="0.3">
      <c r="A97" s="116">
        <f t="shared" si="6"/>
        <v>34</v>
      </c>
      <c r="B97" s="25"/>
      <c r="C97" s="25"/>
      <c r="D97" s="14"/>
      <c r="E97" s="15"/>
      <c r="F97" s="15"/>
      <c r="G97" s="15"/>
      <c r="H97" s="15"/>
      <c r="I97" s="15"/>
      <c r="J97" s="15"/>
      <c r="K97" s="25"/>
      <c r="L97" s="25"/>
      <c r="M97" s="25"/>
      <c r="N97" s="25"/>
      <c r="O97" s="239"/>
      <c r="P97" s="15"/>
      <c r="Q97" s="15"/>
      <c r="R97" s="15"/>
      <c r="S97" s="25"/>
      <c r="V97" s="25"/>
      <c r="W97" s="25"/>
      <c r="X97" s="25"/>
      <c r="Y97" s="25"/>
      <c r="Z97" s="25"/>
      <c r="AA97" s="25"/>
      <c r="AB97" s="25"/>
    </row>
    <row r="98" spans="1:28" s="56" customFormat="1" x14ac:dyDescent="0.3">
      <c r="A98" s="272"/>
      <c r="B98" s="120" t="s">
        <v>175</v>
      </c>
      <c r="C98" s="120"/>
      <c r="D98" s="120"/>
      <c r="E98" s="120"/>
      <c r="F98" s="153"/>
      <c r="G98" s="153"/>
      <c r="H98" s="153"/>
      <c r="I98" s="153"/>
      <c r="J98" s="153"/>
      <c r="K98" s="120"/>
      <c r="L98" s="120"/>
      <c r="M98" s="120"/>
      <c r="N98" s="120"/>
      <c r="O98" s="273"/>
      <c r="P98" s="120"/>
      <c r="Q98" s="246" t="s">
        <v>176</v>
      </c>
      <c r="R98" s="120"/>
      <c r="S98" s="25"/>
      <c r="V98" s="25"/>
      <c r="W98" s="25"/>
      <c r="X98" s="25"/>
      <c r="Y98" s="25"/>
      <c r="Z98" s="25"/>
      <c r="AA98" s="25"/>
      <c r="AB98" s="25"/>
    </row>
    <row r="99" spans="1:28" s="56" customFormat="1" x14ac:dyDescent="0.3">
      <c r="A99" s="63" t="s">
        <v>102</v>
      </c>
      <c r="B99" s="64"/>
      <c r="C99" s="63"/>
      <c r="D99" s="25"/>
      <c r="E99" s="25"/>
      <c r="F99" s="5"/>
      <c r="G99" s="5"/>
      <c r="H99" s="5"/>
      <c r="I99" s="5"/>
      <c r="J99" s="5"/>
      <c r="K99" s="418" t="s">
        <v>103</v>
      </c>
      <c r="L99" s="418"/>
      <c r="M99" s="418"/>
      <c r="N99" s="418"/>
      <c r="O99" s="240"/>
      <c r="P99" s="63"/>
      <c r="Q99" s="63"/>
      <c r="R99" s="65" t="str">
        <f>+'Page Numbers'!D27</f>
        <v>Page 27 of 48</v>
      </c>
      <c r="S99" s="65"/>
      <c r="V99" s="25"/>
      <c r="W99" s="25"/>
      <c r="X99" s="25"/>
      <c r="Y99" s="25"/>
      <c r="Z99" s="25"/>
      <c r="AA99" s="25"/>
      <c r="AB99" s="25"/>
    </row>
    <row r="100" spans="1:28" s="56" customFormat="1" x14ac:dyDescent="0.3">
      <c r="A100" s="66"/>
      <c r="B100" s="66"/>
      <c r="C100" s="66"/>
      <c r="D100" s="14"/>
      <c r="E100" s="15"/>
      <c r="F100" s="15"/>
      <c r="G100" s="15"/>
      <c r="H100" s="15"/>
      <c r="I100" s="15"/>
      <c r="J100" s="15"/>
      <c r="K100" s="66"/>
      <c r="L100" s="67"/>
      <c r="M100" s="67"/>
      <c r="N100" s="67"/>
      <c r="O100" s="241"/>
      <c r="P100" s="67"/>
      <c r="Q100" s="67"/>
      <c r="R100" s="67"/>
      <c r="S100" s="25"/>
      <c r="V100" s="25"/>
      <c r="W100" s="25"/>
      <c r="X100" s="25"/>
      <c r="Y100" s="25"/>
      <c r="Z100" s="25"/>
      <c r="AA100" s="25"/>
      <c r="AB100" s="25"/>
    </row>
    <row r="101" spans="1:28" s="56" customFormat="1" x14ac:dyDescent="0.3">
      <c r="A101" s="25" t="s">
        <v>104</v>
      </c>
      <c r="B101" s="68"/>
      <c r="C101" s="68" t="s">
        <v>105</v>
      </c>
      <c r="D101" s="25"/>
      <c r="E101" s="25"/>
      <c r="F101" s="5"/>
      <c r="G101" s="5"/>
      <c r="H101" s="5"/>
      <c r="I101" s="5"/>
      <c r="J101" s="5"/>
      <c r="K101" s="416" t="s">
        <v>106</v>
      </c>
      <c r="L101" s="416"/>
      <c r="M101" s="416"/>
      <c r="N101" s="416"/>
      <c r="O101" s="416"/>
      <c r="P101" s="63"/>
      <c r="Q101" s="69" t="s">
        <v>107</v>
      </c>
      <c r="R101" s="70"/>
      <c r="S101" s="25"/>
      <c r="V101" s="25"/>
      <c r="W101" s="25"/>
      <c r="X101" s="25"/>
      <c r="Y101" s="25"/>
      <c r="Z101" s="25"/>
      <c r="AA101" s="25"/>
      <c r="AB101" s="25"/>
    </row>
    <row r="102" spans="1:28" s="56" customFormat="1" x14ac:dyDescent="0.3">
      <c r="A102" s="25"/>
      <c r="B102" s="71"/>
      <c r="C102" s="46"/>
      <c r="D102" s="25"/>
      <c r="E102" s="25"/>
      <c r="F102" s="5"/>
      <c r="G102" s="5"/>
      <c r="H102" s="5"/>
      <c r="I102" s="5"/>
      <c r="J102" s="5"/>
      <c r="K102" s="417"/>
      <c r="L102" s="417"/>
      <c r="M102" s="417"/>
      <c r="N102" s="417"/>
      <c r="O102" s="417"/>
      <c r="P102" s="72" t="str">
        <f t="shared" ref="P102:R106" si="7">+P4</f>
        <v>_</v>
      </c>
      <c r="Q102" s="69" t="str">
        <f t="shared" si="7"/>
        <v>Projected Test Year 3 Ended</v>
      </c>
      <c r="R102" s="73">
        <f t="shared" si="7"/>
        <v>46752</v>
      </c>
      <c r="S102" s="25"/>
      <c r="V102" s="25"/>
      <c r="W102" s="25"/>
      <c r="X102" s="25"/>
      <c r="Y102" s="25"/>
      <c r="Z102" s="25"/>
      <c r="AA102" s="25"/>
      <c r="AB102" s="25"/>
    </row>
    <row r="103" spans="1:28" s="56" customFormat="1" x14ac:dyDescent="0.3">
      <c r="A103" s="25" t="s">
        <v>109</v>
      </c>
      <c r="B103" s="71"/>
      <c r="C103" s="46"/>
      <c r="D103" s="25"/>
      <c r="E103" s="25"/>
      <c r="F103" s="5"/>
      <c r="G103" s="5"/>
      <c r="H103" s="5"/>
      <c r="I103" s="5"/>
      <c r="J103" s="5"/>
      <c r="K103" s="70"/>
      <c r="L103" s="70"/>
      <c r="M103" s="70"/>
      <c r="N103" s="70"/>
      <c r="O103" s="242"/>
      <c r="P103" s="72" t="str">
        <f t="shared" si="7"/>
        <v>_</v>
      </c>
      <c r="Q103" s="69" t="str">
        <f t="shared" si="7"/>
        <v>Projected Test Year 2 Ended</v>
      </c>
      <c r="R103" s="73">
        <f t="shared" si="7"/>
        <v>46387</v>
      </c>
      <c r="S103" s="25"/>
      <c r="V103" s="25"/>
      <c r="W103" s="25"/>
      <c r="X103" s="25"/>
      <c r="Y103" s="25"/>
      <c r="Z103" s="25"/>
      <c r="AA103" s="25"/>
      <c r="AB103" s="25"/>
    </row>
    <row r="104" spans="1:28" s="56" customFormat="1" x14ac:dyDescent="0.3">
      <c r="A104" s="25"/>
      <c r="B104" s="74"/>
      <c r="C104" s="46"/>
      <c r="D104" s="25"/>
      <c r="E104" s="25"/>
      <c r="F104" s="25"/>
      <c r="G104" s="25"/>
      <c r="H104" s="25"/>
      <c r="I104" s="25"/>
      <c r="J104" s="25"/>
      <c r="K104" s="70"/>
      <c r="L104" s="70"/>
      <c r="M104" s="70"/>
      <c r="N104" s="70"/>
      <c r="O104" s="242"/>
      <c r="P104" s="72" t="str">
        <f t="shared" si="7"/>
        <v>X</v>
      </c>
      <c r="Q104" s="69" t="str">
        <f t="shared" si="7"/>
        <v>Projected Test Year 1 Ended</v>
      </c>
      <c r="R104" s="73">
        <f t="shared" si="7"/>
        <v>46022</v>
      </c>
      <c r="S104" s="25"/>
      <c r="V104" s="25"/>
      <c r="W104" s="25"/>
      <c r="X104" s="25"/>
      <c r="Y104" s="25"/>
      <c r="Z104" s="25"/>
      <c r="AA104" s="25"/>
      <c r="AB104" s="25"/>
    </row>
    <row r="105" spans="1:28" s="56" customFormat="1" x14ac:dyDescent="0.3">
      <c r="A105" s="75" t="str">
        <f>+A7</f>
        <v>DOCKET NO.: 20240025-EI</v>
      </c>
      <c r="B105" s="25"/>
      <c r="C105" s="46"/>
      <c r="D105" s="25"/>
      <c r="E105" s="25"/>
      <c r="F105" s="25"/>
      <c r="G105" s="25"/>
      <c r="H105" s="25"/>
      <c r="I105" s="25"/>
      <c r="J105" s="25"/>
      <c r="K105" s="46"/>
      <c r="L105" s="46"/>
      <c r="M105" s="46"/>
      <c r="N105" s="46"/>
      <c r="O105" s="243"/>
      <c r="P105" s="72" t="str">
        <f t="shared" si="7"/>
        <v>_</v>
      </c>
      <c r="Q105" s="69" t="str">
        <f t="shared" si="7"/>
        <v>Prior Year Ended</v>
      </c>
      <c r="R105" s="73">
        <f t="shared" si="7"/>
        <v>45657</v>
      </c>
      <c r="S105" s="25"/>
      <c r="V105" s="25"/>
      <c r="W105" s="25"/>
      <c r="X105" s="25"/>
      <c r="Y105" s="25"/>
      <c r="Z105" s="25"/>
      <c r="AA105" s="25"/>
      <c r="AB105" s="25"/>
    </row>
    <row r="106" spans="1:28" s="56" customForma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46"/>
      <c r="L106" s="46"/>
      <c r="M106" s="46"/>
      <c r="N106" s="46"/>
      <c r="O106" s="243"/>
      <c r="P106" s="72" t="str">
        <f t="shared" si="7"/>
        <v>_</v>
      </c>
      <c r="Q106" s="69" t="str">
        <f t="shared" si="7"/>
        <v>Historical Year Ended</v>
      </c>
      <c r="R106" s="73">
        <f t="shared" si="7"/>
        <v>45291</v>
      </c>
      <c r="S106" s="25"/>
      <c r="V106" s="25"/>
      <c r="W106" s="25"/>
      <c r="X106" s="25"/>
      <c r="Y106" s="25"/>
      <c r="Z106" s="25"/>
      <c r="AA106" s="25"/>
      <c r="AB106" s="25"/>
    </row>
    <row r="107" spans="1:28" s="56" customForma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76"/>
      <c r="L107" s="77"/>
      <c r="M107" s="76" t="s">
        <v>111</v>
      </c>
      <c r="N107" s="77"/>
      <c r="O107" s="244"/>
      <c r="P107" s="244"/>
      <c r="Q107" s="244"/>
      <c r="R107" s="244"/>
      <c r="S107" s="244"/>
      <c r="V107" s="25"/>
      <c r="W107" s="25"/>
      <c r="X107" s="25"/>
      <c r="Y107" s="25"/>
      <c r="Z107" s="25"/>
      <c r="AA107" s="25"/>
      <c r="AB107" s="25"/>
    </row>
    <row r="108" spans="1:28" s="56" customForma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76"/>
      <c r="L108" s="77"/>
      <c r="M108" s="76"/>
      <c r="N108" s="77"/>
      <c r="O108" s="244"/>
      <c r="P108" s="72"/>
      <c r="Q108" s="69"/>
      <c r="R108" s="73"/>
      <c r="S108" s="25"/>
      <c r="V108" s="25"/>
      <c r="W108" s="25"/>
      <c r="X108" s="25"/>
      <c r="Y108" s="25"/>
      <c r="Z108" s="25"/>
      <c r="AA108" s="25"/>
      <c r="AB108" s="25"/>
    </row>
    <row r="109" spans="1:28" s="5" customFormat="1" x14ac:dyDescent="0.3">
      <c r="A109" s="78"/>
      <c r="B109" s="78"/>
      <c r="C109" s="78"/>
      <c r="D109" s="14"/>
      <c r="E109" s="15"/>
      <c r="F109" s="15"/>
      <c r="G109" s="15"/>
      <c r="H109" s="15"/>
      <c r="I109" s="15"/>
      <c r="J109" s="15"/>
      <c r="K109" s="79"/>
      <c r="L109" s="79"/>
      <c r="M109" s="79"/>
      <c r="N109" s="79"/>
      <c r="O109" s="233"/>
      <c r="P109" s="80"/>
      <c r="Q109" s="81" t="str">
        <f>+Q60</f>
        <v>Witness:  Olivier</v>
      </c>
      <c r="R109" s="80"/>
    </row>
    <row r="110" spans="1:28" s="5" customFormat="1" x14ac:dyDescent="0.3">
      <c r="A110" s="1"/>
      <c r="B110" s="82">
        <v>-1</v>
      </c>
      <c r="C110" s="82"/>
      <c r="D110" s="82"/>
      <c r="E110" s="82"/>
      <c r="F110" s="82"/>
      <c r="G110" s="82"/>
      <c r="H110" s="82"/>
      <c r="I110" s="82"/>
      <c r="J110" s="82"/>
      <c r="K110" s="82">
        <f>+B110-1</f>
        <v>-2</v>
      </c>
      <c r="L110" s="82"/>
      <c r="M110" s="82">
        <f>+K110-1</f>
        <v>-3</v>
      </c>
      <c r="N110" s="82"/>
      <c r="O110" s="82">
        <f>+M110-1</f>
        <v>-4</v>
      </c>
      <c r="P110" s="83"/>
      <c r="Q110" s="83"/>
      <c r="R110" s="83"/>
    </row>
    <row r="111" spans="1:28" s="5" customFormat="1" x14ac:dyDescent="0.3">
      <c r="A111" s="1" t="s">
        <v>112</v>
      </c>
      <c r="B111" s="83"/>
      <c r="C111" s="1"/>
      <c r="K111" s="1" t="s">
        <v>113</v>
      </c>
      <c r="L111" s="1"/>
      <c r="M111" s="1" t="s">
        <v>113</v>
      </c>
      <c r="N111" s="1"/>
      <c r="O111" s="234" t="s">
        <v>114</v>
      </c>
      <c r="P111" s="1"/>
      <c r="Q111" s="1"/>
      <c r="R111" s="1"/>
    </row>
    <row r="112" spans="1:28" s="5" customFormat="1" x14ac:dyDescent="0.3">
      <c r="A112" s="86" t="s">
        <v>115</v>
      </c>
      <c r="B112" s="17" t="s">
        <v>116</v>
      </c>
      <c r="C112" s="17"/>
      <c r="D112" s="14"/>
      <c r="E112" s="15"/>
      <c r="F112" s="15"/>
      <c r="G112" s="15"/>
      <c r="H112" s="15"/>
      <c r="I112" s="15"/>
      <c r="J112" s="15"/>
      <c r="K112" s="17" t="s">
        <v>117</v>
      </c>
      <c r="L112" s="17"/>
      <c r="M112" s="17" t="s">
        <v>114</v>
      </c>
      <c r="N112" s="17"/>
      <c r="O112" s="235" t="s">
        <v>118</v>
      </c>
      <c r="P112" s="17"/>
      <c r="Q112" s="17"/>
      <c r="R112" s="17"/>
    </row>
    <row r="113" spans="1:21" x14ac:dyDescent="0.3">
      <c r="A113" s="87">
        <v>1</v>
      </c>
      <c r="B113" s="28" t="s">
        <v>226</v>
      </c>
      <c r="C113" s="26"/>
      <c r="P113" s="100"/>
      <c r="Q113" s="98"/>
    </row>
    <row r="114" spans="1:21" x14ac:dyDescent="0.3">
      <c r="A114" s="87">
        <f t="shared" ref="A114:A145" si="8">A113+1</f>
        <v>2</v>
      </c>
      <c r="B114" s="19" t="s">
        <v>227</v>
      </c>
      <c r="C114" s="26"/>
      <c r="D114" s="19" t="s">
        <v>228</v>
      </c>
      <c r="K114" s="21">
        <f>VLOOKUP($D114,'REG FL  EPIS - 2 System Per Boo'!$A:$AN,MATCH($D$12,'REG FL  EPIS - 2 System Per Boo'!$2:$2,0),FALSE)/1000</f>
        <v>17450.679999999898</v>
      </c>
      <c r="L114" s="40"/>
      <c r="M114" s="21">
        <f>VLOOKUP($D114,'REG FL  EPIS - 9 Retail Per Boo'!$A:$AN,MATCH($D$12,'REG FL  EPIS - 9 Retail Per Boo'!$2:$2,0),FALSE)/1000</f>
        <v>16991.0290887999</v>
      </c>
      <c r="N114" s="96"/>
      <c r="O114" s="279">
        <f t="shared" ref="O114:O128" si="9">IF(M114=0,0,M114/K114)</f>
        <v>0.97365999999999997</v>
      </c>
      <c r="P114" s="100"/>
      <c r="Q114" s="98"/>
    </row>
    <row r="115" spans="1:21" x14ac:dyDescent="0.3">
      <c r="A115" s="87">
        <f t="shared" si="8"/>
        <v>3</v>
      </c>
      <c r="B115" s="19" t="s">
        <v>229</v>
      </c>
      <c r="C115" s="26"/>
      <c r="D115" s="19" t="s">
        <v>230</v>
      </c>
      <c r="K115" s="21">
        <f>VLOOKUP($D115,'REG FL  EPIS - 2 System Per Boo'!$A:$AN,MATCH($D$12,'REG FL  EPIS - 2 System Per Boo'!$2:$2,0),FALSE)/1000</f>
        <v>426916.65356105001</v>
      </c>
      <c r="L115" s="40"/>
      <c r="M115" s="21">
        <f>VLOOKUP($D115,'REG FL  EPIS - 9 Retail Per Boo'!$A:$AN,MATCH($D$12,'REG FL  EPIS - 9 Retail Per Boo'!$2:$2,0),FALSE)/1000</f>
        <v>415671.66890625202</v>
      </c>
      <c r="N115" s="96"/>
      <c r="O115" s="279">
        <f t="shared" si="9"/>
        <v>0.97366000000000019</v>
      </c>
      <c r="P115" s="100"/>
      <c r="Q115" s="98"/>
    </row>
    <row r="116" spans="1:21" x14ac:dyDescent="0.3">
      <c r="A116" s="87">
        <f t="shared" si="8"/>
        <v>4</v>
      </c>
      <c r="B116" s="19" t="s">
        <v>231</v>
      </c>
      <c r="C116" s="26"/>
      <c r="D116" s="19" t="s">
        <v>232</v>
      </c>
      <c r="K116" s="21">
        <f>VLOOKUP($D116,'REG FL  EPIS - 2 System Per Boo'!$A:$AN,MATCH($D$12,'REG FL  EPIS - 2 System Per Boo'!$2:$2,0),FALSE)/1000</f>
        <v>90592.526973736298</v>
      </c>
      <c r="L116" s="40"/>
      <c r="M116" s="21">
        <f>VLOOKUP($D116,'REG FL  EPIS - 9 Retail Per Boo'!$A:$AN,MATCH($D$12,'REG FL  EPIS - 9 Retail Per Boo'!$2:$2,0),FALSE)/1000</f>
        <v>88206.319813248105</v>
      </c>
      <c r="N116" s="96"/>
      <c r="O116" s="279">
        <f t="shared" si="9"/>
        <v>0.97366000000000019</v>
      </c>
      <c r="P116" s="100"/>
      <c r="Q116" s="98"/>
    </row>
    <row r="117" spans="1:21" x14ac:dyDescent="0.3">
      <c r="A117" s="87">
        <f t="shared" si="8"/>
        <v>5</v>
      </c>
      <c r="B117" s="19" t="s">
        <v>233</v>
      </c>
      <c r="C117" s="26"/>
      <c r="D117" s="27" t="s">
        <v>234</v>
      </c>
      <c r="F117" s="27" t="s">
        <v>235</v>
      </c>
      <c r="K117" s="21">
        <f>VLOOKUP($D117,'REG FL  EPIS - 2 System Per Boo'!$A:$AN,MATCH($D$12,'REG FL  EPIS - 2 System Per Boo'!$2:$2,0),FALSE)/1000</f>
        <v>80005.450401273905</v>
      </c>
      <c r="L117" s="40"/>
      <c r="M117" s="21">
        <f>VLOOKUP($F117,'REG FL  EPIS - 9 Retail Per Boo'!$A:$AN,MATCH($D$12,'REG FL  EPIS - 9 Retail Per Boo'!$2:$2,0),FALSE)/1000</f>
        <v>77898.106837704298</v>
      </c>
      <c r="N117" s="96"/>
      <c r="O117" s="279">
        <f t="shared" si="9"/>
        <v>0.9736599999999993</v>
      </c>
      <c r="P117" s="100"/>
      <c r="Q117" s="98"/>
    </row>
    <row r="118" spans="1:21" x14ac:dyDescent="0.3">
      <c r="A118" s="87">
        <f t="shared" si="8"/>
        <v>6</v>
      </c>
      <c r="B118" s="19" t="s">
        <v>236</v>
      </c>
      <c r="C118" s="26"/>
      <c r="D118" s="19" t="s">
        <v>237</v>
      </c>
      <c r="K118" s="21">
        <f>VLOOKUP($D118,'REG FL  EPIS - 2 System Per Boo'!$A:$AN,MATCH($D$12,'REG FL  EPIS - 2 System Per Boo'!$2:$2,0),FALSE)/1000</f>
        <v>8912.0807530468901</v>
      </c>
      <c r="L118" s="40"/>
      <c r="M118" s="21">
        <f>VLOOKUP($D118,'REG FL  EPIS - 9 Retail Per Boo'!$A:$AN,MATCH($D$12,'REG FL  EPIS - 9 Retail Per Boo'!$2:$2,0),FALSE)/1000</f>
        <v>8677.3365460116311</v>
      </c>
      <c r="N118" s="96"/>
      <c r="O118" s="279">
        <f t="shared" si="9"/>
        <v>0.97365999999999953</v>
      </c>
      <c r="P118" s="100"/>
      <c r="Q118" s="98"/>
    </row>
    <row r="119" spans="1:21" x14ac:dyDescent="0.3">
      <c r="A119" s="87">
        <f t="shared" si="8"/>
        <v>7</v>
      </c>
      <c r="B119" s="19" t="s">
        <v>238</v>
      </c>
      <c r="C119" s="26"/>
      <c r="D119" s="19" t="s">
        <v>239</v>
      </c>
      <c r="K119" s="21">
        <f>VLOOKUP($D119,'REG FL  EPIS - 2 System Per Boo'!$A:$AN,MATCH($D$12,'REG FL  EPIS - 2 System Per Boo'!$2:$2,0),FALSE)/1000</f>
        <v>112656.76634017601</v>
      </c>
      <c r="L119" s="40"/>
      <c r="M119" s="21">
        <f>VLOOKUP($D119,'REG FL  EPIS - 9 Retail Per Boo'!$A:$AN,MATCH($D$12,'REG FL  EPIS - 9 Retail Per Boo'!$2:$2,0),FALSE)/1000</f>
        <v>109689.387114775</v>
      </c>
      <c r="N119" s="96"/>
      <c r="O119" s="279">
        <f t="shared" si="9"/>
        <v>0.9736599999999932</v>
      </c>
      <c r="P119" s="100"/>
      <c r="Q119" s="98"/>
    </row>
    <row r="120" spans="1:21" x14ac:dyDescent="0.3">
      <c r="A120" s="87">
        <f t="shared" si="8"/>
        <v>8</v>
      </c>
      <c r="B120" s="19" t="s">
        <v>240</v>
      </c>
      <c r="C120" s="26"/>
      <c r="D120" s="19" t="s">
        <v>241</v>
      </c>
      <c r="K120" s="21">
        <f>VLOOKUP($D120,'REG FL  EPIS - 2 System Per Boo'!$A:$AN,MATCH($D$12,'REG FL  EPIS - 2 System Per Boo'!$2:$2,0),FALSE)/1000</f>
        <v>505.77999999999901</v>
      </c>
      <c r="L120" s="40"/>
      <c r="M120" s="21">
        <f>VLOOKUP($D120,'REG FL  EPIS - 9 Retail Per Boo'!$A:$AN,MATCH($D$12,'REG FL  EPIS - 9 Retail Per Boo'!$2:$2,0),FALSE)/1000</f>
        <v>492.45775479999901</v>
      </c>
      <c r="N120" s="96"/>
      <c r="O120" s="279">
        <f t="shared" si="9"/>
        <v>0.97365999999999997</v>
      </c>
      <c r="P120" s="100"/>
      <c r="Q120" s="98"/>
    </row>
    <row r="121" spans="1:21" x14ac:dyDescent="0.3">
      <c r="A121" s="87">
        <f t="shared" si="8"/>
        <v>9</v>
      </c>
      <c r="B121" s="19" t="s">
        <v>242</v>
      </c>
      <c r="C121" s="26"/>
      <c r="D121" s="19" t="s">
        <v>243</v>
      </c>
      <c r="K121" s="21">
        <f>VLOOKUP($D121,'REG FL  EPIS - 2 System Per Boo'!$A:$AN,MATCH($D$12,'REG FL  EPIS - 2 System Per Boo'!$2:$2,0),FALSE)/1000</f>
        <v>21043.9424896895</v>
      </c>
      <c r="L121" s="40"/>
      <c r="M121" s="21">
        <f>VLOOKUP($D121,'REG FL  EPIS - 9 Retail Per Boo'!$A:$AN,MATCH($D$12,'REG FL  EPIS - 9 Retail Per Boo'!$2:$2,0),FALSE)/1000</f>
        <v>20489.645044511002</v>
      </c>
      <c r="N121" s="96"/>
      <c r="O121" s="279">
        <f t="shared" si="9"/>
        <v>0.97365999999999642</v>
      </c>
      <c r="P121" s="100"/>
      <c r="Q121" s="98"/>
    </row>
    <row r="122" spans="1:21" x14ac:dyDescent="0.3">
      <c r="A122" s="87">
        <f t="shared" si="8"/>
        <v>10</v>
      </c>
      <c r="B122" s="19" t="s">
        <v>244</v>
      </c>
      <c r="C122" s="26"/>
      <c r="D122" s="19" t="s">
        <v>245</v>
      </c>
      <c r="K122" s="21">
        <f>VLOOKUP($D122,'REG FL  EPIS - 2 System Per Boo'!$A:$AN,MATCH($D$12,'REG FL  EPIS - 2 System Per Boo'!$2:$2,0),FALSE)/1000</f>
        <v>119426.239999999</v>
      </c>
      <c r="L122" s="40"/>
      <c r="M122" s="21">
        <f>VLOOKUP($D122,'REG FL  EPIS - 9 Retail Per Boo'!$A:$AN,MATCH($D$12,'REG FL  EPIS - 9 Retail Per Boo'!$2:$2,0),FALSE)/1000</f>
        <v>116280.55283839899</v>
      </c>
      <c r="N122" s="96"/>
      <c r="O122" s="279">
        <f t="shared" si="9"/>
        <v>0.97365999999999964</v>
      </c>
      <c r="P122" s="100"/>
      <c r="Q122" s="98"/>
    </row>
    <row r="123" spans="1:21" x14ac:dyDescent="0.3">
      <c r="A123" s="87">
        <f t="shared" si="8"/>
        <v>11</v>
      </c>
      <c r="B123" s="19" t="s">
        <v>246</v>
      </c>
      <c r="C123" s="26"/>
      <c r="D123" s="19" t="s">
        <v>247</v>
      </c>
      <c r="K123" s="21">
        <f>VLOOKUP($D123,'REG FL  EPIS - 2 System Per Boo'!$A:$AN,MATCH($D$12,'REG FL  EPIS - 2 System Per Boo'!$2:$2,0),FALSE)/1000</f>
        <v>7934.8899999999894</v>
      </c>
      <c r="L123" s="40"/>
      <c r="M123" s="21">
        <f>VLOOKUP($D123,'REG FL  EPIS - 9 Retail Per Boo'!$A:$AN,MATCH($D$12,'REG FL  EPIS - 9 Retail Per Boo'!$2:$2,0),FALSE)/1000</f>
        <v>7725.8849973999904</v>
      </c>
      <c r="N123" s="96"/>
      <c r="O123" s="279">
        <f t="shared" si="9"/>
        <v>0.97366000000000008</v>
      </c>
      <c r="P123" s="100"/>
      <c r="Q123" s="98"/>
    </row>
    <row r="124" spans="1:21" x14ac:dyDescent="0.3">
      <c r="A124" s="87">
        <f t="shared" si="8"/>
        <v>12</v>
      </c>
      <c r="B124" s="19" t="s">
        <v>248</v>
      </c>
      <c r="C124" s="26"/>
      <c r="D124" s="19" t="s">
        <v>249</v>
      </c>
      <c r="K124" s="21">
        <f>VLOOKUP($D124,'REG FL  EPIS - 2 System Per Boo'!$A:$AN,MATCH($D$12,'REG FL  EPIS - 2 System Per Boo'!$2:$2,0),FALSE)/1000</f>
        <v>0</v>
      </c>
      <c r="L124" s="40"/>
      <c r="M124" s="21">
        <f>VLOOKUP($D124,'REG FL  EPIS - 9 Retail Per Boo'!$A:$AN,MATCH($D$12,'REG FL  EPIS - 9 Retail Per Boo'!$2:$2,0),FALSE)/1000</f>
        <v>0</v>
      </c>
      <c r="N124" s="96"/>
      <c r="O124" s="279">
        <f t="shared" si="9"/>
        <v>0</v>
      </c>
      <c r="P124" s="100"/>
      <c r="Q124" s="98"/>
    </row>
    <row r="125" spans="1:21" x14ac:dyDescent="0.3">
      <c r="A125" s="87">
        <f t="shared" si="8"/>
        <v>13</v>
      </c>
      <c r="B125" s="19" t="s">
        <v>250</v>
      </c>
      <c r="C125" s="26"/>
      <c r="D125" s="19" t="s">
        <v>251</v>
      </c>
      <c r="K125" s="21">
        <f>VLOOKUP($D125,'REG FL  EPIS - 2 System Per Boo'!$A:$AN,MATCH($D$12,'REG FL  EPIS - 2 System Per Boo'!$2:$2,0),FALSE)/1000</f>
        <v>8450.0300000000007</v>
      </c>
      <c r="L125" s="40"/>
      <c r="M125" s="21">
        <f>VLOOKUP($D125,'REG FL  EPIS - 9 Retail Per Boo'!$A:$AN,MATCH($D$12,'REG FL  EPIS - 9 Retail Per Boo'!$2:$2,0),FALSE)/1000</f>
        <v>8450.0300000000007</v>
      </c>
      <c r="N125" s="96"/>
      <c r="O125" s="279">
        <f t="shared" si="9"/>
        <v>1</v>
      </c>
      <c r="P125" s="100"/>
      <c r="Q125" s="98"/>
    </row>
    <row r="126" spans="1:21" x14ac:dyDescent="0.3">
      <c r="A126" s="87">
        <f t="shared" si="8"/>
        <v>14</v>
      </c>
      <c r="B126" s="19" t="s">
        <v>252</v>
      </c>
      <c r="C126" s="26"/>
      <c r="D126" s="19" t="s">
        <v>253</v>
      </c>
      <c r="K126" s="21">
        <f>VLOOKUP($D126,'REG FL  EPIS - 2 System Per Boo'!$A:$AN,MATCH($D$12,'REG FL  EPIS - 2 System Per Boo'!$2:$2,0),FALSE)/1000</f>
        <v>113505.65399301999</v>
      </c>
      <c r="L126" s="40"/>
      <c r="M126" s="21">
        <f>VLOOKUP($D126,'REG FL  EPIS - 9 Retail Per Boo'!$A:$AN,MATCH($D$12,'REG FL  EPIS - 9 Retail Per Boo'!$2:$2,0),FALSE)/1000</f>
        <v>113505.65399301999</v>
      </c>
      <c r="N126" s="96"/>
      <c r="O126" s="279">
        <f t="shared" si="9"/>
        <v>1</v>
      </c>
      <c r="P126" s="100"/>
      <c r="Q126" s="98"/>
    </row>
    <row r="127" spans="1:21" x14ac:dyDescent="0.3">
      <c r="A127" s="87">
        <f t="shared" si="8"/>
        <v>15</v>
      </c>
      <c r="B127" s="19" t="s">
        <v>254</v>
      </c>
      <c r="C127" s="26"/>
      <c r="D127" s="19" t="s">
        <v>255</v>
      </c>
      <c r="K127" s="21">
        <f>VLOOKUP($D127,'REG FL  EPIS - 2 System Per Boo'!$A:$AN,MATCH($D$12,'REG FL  EPIS - 2 System Per Boo'!$2:$2,0),FALSE)/1000</f>
        <v>388790.95977563201</v>
      </c>
      <c r="L127" s="40"/>
      <c r="M127" s="21">
        <f>VLOOKUP($D127,'REG FL  EPIS - 9 Retail Per Boo'!$A:$AN,MATCH($D$12,'REG FL  EPIS - 9 Retail Per Boo'!$2:$2,0),FALSE)/1000</f>
        <v>378550.20589514205</v>
      </c>
      <c r="N127" s="96"/>
      <c r="O127" s="280">
        <f t="shared" si="9"/>
        <v>0.97366000000000041</v>
      </c>
      <c r="P127" s="100"/>
      <c r="Q127" s="98"/>
    </row>
    <row r="128" spans="1:21" x14ac:dyDescent="0.3">
      <c r="A128" s="87">
        <f t="shared" si="8"/>
        <v>16</v>
      </c>
      <c r="B128" s="28" t="s">
        <v>256</v>
      </c>
      <c r="C128" s="26"/>
      <c r="D128" s="113" t="s">
        <v>40</v>
      </c>
      <c r="K128" s="119">
        <f>SUM(K114:K127)</f>
        <v>1396191.6542876235</v>
      </c>
      <c r="L128" s="106"/>
      <c r="M128" s="119">
        <f>SUM(M114:M127)</f>
        <v>1362628.2788300628</v>
      </c>
      <c r="N128" s="115"/>
      <c r="O128" s="279">
        <f t="shared" si="9"/>
        <v>0.97596076773952234</v>
      </c>
      <c r="P128" s="100"/>
      <c r="Q128" s="98"/>
      <c r="T128" s="25"/>
      <c r="U128" s="25"/>
    </row>
    <row r="129" spans="1:23" x14ac:dyDescent="0.3">
      <c r="A129" s="87">
        <f t="shared" si="8"/>
        <v>17</v>
      </c>
      <c r="B129" s="28"/>
      <c r="C129" s="26"/>
      <c r="D129" s="113"/>
      <c r="K129" s="114"/>
      <c r="L129" s="23"/>
      <c r="M129" s="114"/>
      <c r="N129" s="96"/>
      <c r="O129" s="279"/>
      <c r="P129" s="100"/>
      <c r="Q129" s="98"/>
    </row>
    <row r="130" spans="1:23" x14ac:dyDescent="0.3">
      <c r="A130" s="87">
        <f t="shared" si="8"/>
        <v>18</v>
      </c>
      <c r="B130" s="113" t="s">
        <v>257</v>
      </c>
      <c r="C130" s="26"/>
      <c r="D130" s="113" t="s">
        <v>258</v>
      </c>
      <c r="K130" s="114"/>
      <c r="L130" s="23"/>
      <c r="M130" s="114"/>
      <c r="N130" s="96"/>
      <c r="O130" s="279"/>
      <c r="P130" s="100"/>
      <c r="Q130" s="98"/>
    </row>
    <row r="131" spans="1:23" x14ac:dyDescent="0.3">
      <c r="A131" s="87">
        <f t="shared" si="8"/>
        <v>19</v>
      </c>
      <c r="B131" s="19" t="s">
        <v>259</v>
      </c>
      <c r="C131" s="26"/>
      <c r="D131" s="99" t="s">
        <v>260</v>
      </c>
      <c r="K131" s="21">
        <f>VLOOKUP($D131,'REG FL  EPIS - 2 System Per Boo'!$A:$AN,MATCH($D$12,'REG FL  EPIS - 2 System Per Boo'!$2:$2,0),FALSE)/1000</f>
        <v>-2489.5921600000001</v>
      </c>
      <c r="L131" s="40"/>
      <c r="M131" s="21">
        <f>VLOOKUP($D131,'REG FL  EPIS - 9 Retail Per Boo'!$A:$AN,MATCH($D$12,'REG FL  EPIS - 9 Retail Per Boo'!$2:$2,0),FALSE)/1000</f>
        <v>0</v>
      </c>
      <c r="N131" s="96"/>
      <c r="O131" s="279">
        <f t="shared" ref="O131:O135" si="10">IF(M131=0,0,M131/K131)</f>
        <v>0</v>
      </c>
      <c r="P131" s="100"/>
      <c r="Q131" s="98"/>
    </row>
    <row r="132" spans="1:23" x14ac:dyDescent="0.3">
      <c r="A132" s="87">
        <f t="shared" si="8"/>
        <v>20</v>
      </c>
      <c r="B132" s="19" t="s">
        <v>261</v>
      </c>
      <c r="C132" s="26"/>
      <c r="D132" s="99" t="s">
        <v>262</v>
      </c>
      <c r="K132" s="21">
        <f>VLOOKUP($D132,'REG FL  EPIS - 2 System Per Boo'!$A:$AN,MATCH($D$12,'REG FL  EPIS - 2 System Per Boo'!$2:$2,0),FALSE)/1000</f>
        <v>20325.435300000001</v>
      </c>
      <c r="L132" s="40"/>
      <c r="M132" s="21">
        <f>VLOOKUP($D132,'REG FL  EPIS - 9 Retail Per Boo'!$A:$AN,MATCH($D$12,'REG FL  EPIS - 9 Retail Per Boo'!$2:$2,0),FALSE)/1000</f>
        <v>20325.435300000001</v>
      </c>
      <c r="N132" s="96"/>
      <c r="O132" s="279">
        <f t="shared" si="10"/>
        <v>1</v>
      </c>
      <c r="P132" s="100"/>
      <c r="Q132" s="98"/>
    </row>
    <row r="133" spans="1:23" x14ac:dyDescent="0.3">
      <c r="A133" s="87">
        <f t="shared" si="8"/>
        <v>21</v>
      </c>
      <c r="B133" s="19" t="s">
        <v>263</v>
      </c>
      <c r="C133" s="26"/>
      <c r="D133" s="99" t="s">
        <v>264</v>
      </c>
      <c r="K133" s="21">
        <f>VLOOKUP($D133,'REG FL  EPIS - 2 System Per Boo'!$A:$AN,MATCH($D$12,'REG FL  EPIS - 2 System Per Boo'!$2:$2,0),FALSE)/1000</f>
        <v>0</v>
      </c>
      <c r="L133" s="40"/>
      <c r="M133" s="21">
        <f>VLOOKUP($D133,'REG FL  EPIS - 9 Retail Per Boo'!$A:$AN,MATCH($D$12,'REG FL  EPIS - 9 Retail Per Boo'!$2:$2,0),FALSE)/1000</f>
        <v>0</v>
      </c>
      <c r="N133" s="96"/>
      <c r="O133" s="279">
        <f t="shared" si="10"/>
        <v>0</v>
      </c>
      <c r="P133" s="100"/>
      <c r="Q133" s="98"/>
    </row>
    <row r="134" spans="1:23" x14ac:dyDescent="0.3">
      <c r="A134" s="87">
        <f t="shared" si="8"/>
        <v>22</v>
      </c>
      <c r="B134" s="117" t="s">
        <v>265</v>
      </c>
      <c r="C134" s="26"/>
      <c r="D134" s="19" t="s">
        <v>266</v>
      </c>
      <c r="E134" s="99" t="s">
        <v>264</v>
      </c>
      <c r="K134" s="21">
        <f>VLOOKUP($D134,'REG FL  EPIS - 2 System Per Boo'!$A:$AN,MATCH($D$12,'REG FL  EPIS - 2 System Per Boo'!$2:$2,0),FALSE)/1000+VLOOKUP($E134,'REG FL  EPIS - 2 System Per Boo'!$A:$AN,MATCH($D$12,'REG FL  EPIS - 2 System Per Boo'!$2:$2,0),FALSE)/1000</f>
        <v>-4.3600425124168396E-3</v>
      </c>
      <c r="L134" s="40"/>
      <c r="M134" s="21">
        <f>VLOOKUP($D134,'REG FL  EPIS - 9 Retail Per Boo'!$A:$AN,MATCH($D$12,'REG FL  EPIS - 9 Retail Per Boo'!$2:$2,0),FALSE)/1000+VLOOKUP($E134,'REG FL  EPIS - 9 Retail Per Boo'!$A:$AN,MATCH($D$12,'REG FL  EPIS - 9 Retail Per Boo'!$2:$2,0),FALSE)/1000</f>
        <v>-4.2451989926397694E-3</v>
      </c>
      <c r="N134" s="96"/>
      <c r="O134" s="279">
        <f t="shared" si="10"/>
        <v>0.97365999999999753</v>
      </c>
      <c r="P134" s="100"/>
      <c r="Q134" s="98"/>
    </row>
    <row r="135" spans="1:23" x14ac:dyDescent="0.3">
      <c r="A135" s="87">
        <f t="shared" si="8"/>
        <v>23</v>
      </c>
      <c r="B135" s="117" t="s">
        <v>265</v>
      </c>
      <c r="C135" s="26"/>
      <c r="D135" s="99" t="s">
        <v>267</v>
      </c>
      <c r="E135" s="99" t="s">
        <v>268</v>
      </c>
      <c r="F135" s="27" t="s">
        <v>269</v>
      </c>
      <c r="K135" s="21">
        <f>VLOOKUP($D135,'REG FL  EPIS - 2 System Per Boo'!$A:$AN,MATCH($D$12,'REG FL  EPIS - 2 System Per Boo'!$2:$2,0),FALSE)/1000+VLOOKUP($E135,'REG FL  EPIS - 2 System Per Boo'!$A:$AN,MATCH($D$12,'REG FL  EPIS - 2 System Per Boo'!$2:$2,0),FALSE)/1000++VLOOKUP($F135,'REG FL  EPIS - 2 System Per Boo'!$A:$AN,MATCH($D$12,'REG FL  EPIS - 2 System Per Boo'!$2:$2,0),FALSE)/1000</f>
        <v>-2004.6659999999893</v>
      </c>
      <c r="L135" s="40"/>
      <c r="M135" s="21">
        <f>VLOOKUP($D135,'REG FL  EPIS - 9 Retail Per Boo'!$A:$AN,MATCH($D$12,'REG FL  EPIS - 9 Retail Per Boo'!$2:$2,0),FALSE)/1000+VLOOKUP($E135,'REG FL  EPIS - 9 Retail Per Boo'!$A:$AN,MATCH($D$12,'REG FL  EPIS - 9 Retail Per Boo'!$2:$2,0),FALSE)/1000++VLOOKUP($F135,'REG FL  EPIS - 9 Retail Per Boo'!$A:$AN,MATCH($D$12,'REG FL  EPIS - 9 Retail Per Boo'!$2:$2,0),FALSE)/1000</f>
        <v>-2004.6659999999893</v>
      </c>
      <c r="N135" s="96"/>
      <c r="O135" s="279">
        <f t="shared" si="10"/>
        <v>1</v>
      </c>
      <c r="P135" s="100"/>
      <c r="Q135" s="98"/>
    </row>
    <row r="136" spans="1:23" x14ac:dyDescent="0.3">
      <c r="A136" s="87">
        <f t="shared" si="8"/>
        <v>24</v>
      </c>
      <c r="B136" s="117" t="s">
        <v>270</v>
      </c>
      <c r="C136" s="26"/>
      <c r="D136" s="99" t="s">
        <v>271</v>
      </c>
      <c r="E136" s="99" t="s">
        <v>272</v>
      </c>
      <c r="K136" s="21">
        <f>VLOOKUP($D136,'REG FL  EPIS - 2 System Per Boo'!$A:$AN,MATCH($D$12,'REG FL  EPIS - 2 System Per Boo'!$2:$2,0),FALSE)/1000+VLOOKUP($E136,'REG FL  EPIS - 2 System Per Boo'!$A:$AN,MATCH($D$12,'REG FL  EPIS - 2 System Per Boo'!$2:$2,0),FALSE)/1000</f>
        <v>658254.51755999902</v>
      </c>
      <c r="L136" s="40"/>
      <c r="M136" s="21">
        <f>VLOOKUP($D136,'REG FL  EPIS - 9 Retail Per Boo'!$A:$AN,MATCH($D$12,'REG FL  EPIS - 9 Retail Per Boo'!$2:$2,0),FALSE)/1000+VLOOKUP($E136,'REG FL  EPIS - 9 Retail Per Boo'!$A:$AN,MATCH($D$12,'REG FL  EPIS - 9 Retail Per Boo'!$2:$2,0),FALSE)/1000</f>
        <v>640916.09356746799</v>
      </c>
      <c r="N136" s="96"/>
      <c r="O136" s="279">
        <f t="shared" ref="O136:O138" si="11">IF(M136=0,0,M136/K136)</f>
        <v>0.97365999999999897</v>
      </c>
      <c r="P136" s="100"/>
      <c r="Q136" s="98"/>
    </row>
    <row r="137" spans="1:23" x14ac:dyDescent="0.3">
      <c r="A137" s="87">
        <f t="shared" si="8"/>
        <v>25</v>
      </c>
      <c r="B137" s="130" t="s">
        <v>273</v>
      </c>
      <c r="C137" s="26"/>
      <c r="D137" s="99" t="s">
        <v>274</v>
      </c>
      <c r="E137" s="99" t="s">
        <v>275</v>
      </c>
      <c r="K137" s="21">
        <f>VLOOKUP($D137,'REG FL  EPIS - 2 System Per Boo'!$A:$AN,MATCH($D$12,'REG FL  EPIS - 2 System Per Boo'!$2:$2,0),FALSE)/1000+VLOOKUP($E137,'REG FL  EPIS - 2 System Per Boo'!$A:$AN,MATCH($D$12,'REG FL  EPIS - 2 System Per Boo'!$2:$2,0),FALSE)/1000</f>
        <v>68661.460939999903</v>
      </c>
      <c r="L137" s="40"/>
      <c r="M137" s="21">
        <f>VLOOKUP($D137,'REG FL  EPIS - 9 Retail Per Boo'!$A:$AN,MATCH($D$12,'REG FL  EPIS - 9 Retail Per Boo'!$2:$2,0),FALSE)/1000+VLOOKUP($E137,'REG FL  EPIS - 9 Retail Per Boo'!$A:$AN,MATCH($D$12,'REG FL  EPIS - 9 Retail Per Boo'!$2:$2,0),FALSE)/1000</f>
        <v>68661.460939999903</v>
      </c>
      <c r="N137" s="96"/>
      <c r="O137" s="279">
        <f t="shared" si="11"/>
        <v>1</v>
      </c>
      <c r="P137" s="100"/>
      <c r="Q137" s="98"/>
    </row>
    <row r="138" spans="1:23" x14ac:dyDescent="0.3">
      <c r="A138" s="87">
        <f t="shared" si="8"/>
        <v>26</v>
      </c>
      <c r="B138" s="117" t="s">
        <v>276</v>
      </c>
      <c r="C138" s="26"/>
      <c r="D138" s="99" t="s">
        <v>277</v>
      </c>
      <c r="K138" s="111">
        <f>VLOOKUP($D138,'REG FL  EPIS - 2 System Per Boo'!$A:$AN,MATCH($D$12,'REG FL  EPIS - 2 System Per Boo'!$2:$2,0),FALSE)/1000</f>
        <v>22215.015949999899</v>
      </c>
      <c r="L138" s="122"/>
      <c r="M138" s="111">
        <f>VLOOKUP($D138,'REG FL  EPIS - 9 Retail Per Boo'!$A:$AN,MATCH($D$12,'REG FL  EPIS - 9 Retail Per Boo'!$2:$2,0),FALSE)/1000</f>
        <v>22215.015949999899</v>
      </c>
      <c r="N138" s="123"/>
      <c r="O138" s="280">
        <f t="shared" si="11"/>
        <v>1</v>
      </c>
      <c r="P138" s="100"/>
      <c r="Q138" s="98"/>
    </row>
    <row r="139" spans="1:23" x14ac:dyDescent="0.3">
      <c r="A139" s="87">
        <f t="shared" si="8"/>
        <v>27</v>
      </c>
      <c r="B139" s="28" t="s">
        <v>278</v>
      </c>
      <c r="C139" s="26"/>
      <c r="D139" s="28" t="s">
        <v>278</v>
      </c>
      <c r="K139" s="114">
        <f>SUM(K131:K138)</f>
        <v>764962.16722995637</v>
      </c>
      <c r="L139" s="23"/>
      <c r="M139" s="114">
        <f>SUM(M131:M138)</f>
        <v>750113.33551226882</v>
      </c>
      <c r="N139" s="96"/>
      <c r="O139" s="279">
        <f>IF(M139=0,0,M139/K139)</f>
        <v>0.98058880248750413</v>
      </c>
      <c r="P139" s="100"/>
      <c r="Q139" s="98"/>
      <c r="T139" s="25"/>
      <c r="U139" s="25"/>
    </row>
    <row r="140" spans="1:23" x14ac:dyDescent="0.3">
      <c r="A140" s="87">
        <f t="shared" si="8"/>
        <v>28</v>
      </c>
      <c r="B140" s="121"/>
      <c r="C140" s="26"/>
      <c r="D140" s="19"/>
      <c r="K140" s="114"/>
      <c r="L140" s="23"/>
      <c r="M140" s="114"/>
      <c r="N140" s="96"/>
      <c r="O140" s="279"/>
      <c r="P140" s="100"/>
      <c r="Q140" s="98"/>
      <c r="U140" s="124"/>
      <c r="W140" s="125"/>
    </row>
    <row r="141" spans="1:23" x14ac:dyDescent="0.3">
      <c r="A141" s="87">
        <f t="shared" si="8"/>
        <v>29</v>
      </c>
      <c r="B141" s="126" t="s">
        <v>279</v>
      </c>
      <c r="C141" s="26"/>
      <c r="D141" s="28" t="s">
        <v>46</v>
      </c>
      <c r="K141" s="119">
        <f>+K25+K45+K88+K128+K139</f>
        <v>30234680.066328343</v>
      </c>
      <c r="L141" s="119"/>
      <c r="M141" s="119">
        <f>+M25+M45+M88+M128+M139</f>
        <v>28154175.482128859</v>
      </c>
      <c r="N141" s="119"/>
      <c r="O141" s="283">
        <f>IF(M141=0,0,M141/K141)</f>
        <v>0.93118813959217339</v>
      </c>
      <c r="P141" s="100"/>
      <c r="Q141" s="98"/>
    </row>
    <row r="142" spans="1:23" x14ac:dyDescent="0.3">
      <c r="A142" s="87">
        <f t="shared" si="8"/>
        <v>30</v>
      </c>
      <c r="B142" s="126"/>
      <c r="C142" s="26"/>
      <c r="D142" s="28"/>
      <c r="K142" s="114"/>
      <c r="L142" s="114"/>
      <c r="M142" s="114"/>
      <c r="N142" s="114"/>
      <c r="O142" s="274"/>
      <c r="P142" s="100"/>
      <c r="Q142" s="98"/>
    </row>
    <row r="143" spans="1:23" x14ac:dyDescent="0.3">
      <c r="A143" s="87">
        <f t="shared" si="8"/>
        <v>31</v>
      </c>
      <c r="B143" s="126"/>
      <c r="C143" s="26"/>
      <c r="D143" s="28"/>
      <c r="K143" s="114"/>
      <c r="L143" s="114"/>
      <c r="M143" s="114"/>
      <c r="N143" s="114"/>
      <c r="O143" s="274"/>
      <c r="P143" s="100"/>
      <c r="Q143" s="98"/>
    </row>
    <row r="144" spans="1:23" x14ac:dyDescent="0.3">
      <c r="A144" s="87">
        <f t="shared" si="8"/>
        <v>32</v>
      </c>
      <c r="B144" s="126"/>
      <c r="C144" s="26"/>
      <c r="D144" s="28"/>
      <c r="K144" s="114"/>
      <c r="L144" s="114"/>
      <c r="M144" s="114"/>
      <c r="N144" s="114"/>
      <c r="O144" s="274"/>
      <c r="P144" s="100"/>
      <c r="Q144" s="98"/>
    </row>
    <row r="145" spans="1:28" x14ac:dyDescent="0.3">
      <c r="A145" s="87">
        <f t="shared" si="8"/>
        <v>33</v>
      </c>
      <c r="B145" s="126"/>
      <c r="C145" s="26"/>
      <c r="D145" s="28"/>
      <c r="K145" s="114"/>
      <c r="L145" s="114"/>
      <c r="M145" s="114"/>
      <c r="N145" s="114"/>
      <c r="O145" s="274"/>
      <c r="P145" s="100"/>
      <c r="Q145" s="98"/>
    </row>
    <row r="146" spans="1:28" x14ac:dyDescent="0.3">
      <c r="A146" s="87">
        <f>+A145+1</f>
        <v>34</v>
      </c>
      <c r="B146" s="28"/>
      <c r="C146" s="26"/>
      <c r="D146" s="28"/>
      <c r="K146" s="114"/>
      <c r="L146" s="114"/>
      <c r="M146" s="114"/>
      <c r="N146" s="114"/>
      <c r="O146" s="237"/>
      <c r="P146" s="100"/>
      <c r="Q146" s="98"/>
    </row>
    <row r="147" spans="1:28" s="56" customFormat="1" x14ac:dyDescent="0.3">
      <c r="A147" s="272"/>
      <c r="B147" s="120" t="s">
        <v>175</v>
      </c>
      <c r="C147" s="120"/>
      <c r="D147" s="120"/>
      <c r="E147" s="120"/>
      <c r="F147" s="153"/>
      <c r="G147" s="153"/>
      <c r="H147" s="153"/>
      <c r="I147" s="153"/>
      <c r="J147" s="153"/>
      <c r="K147" s="120"/>
      <c r="L147" s="120"/>
      <c r="M147" s="120"/>
      <c r="N147" s="120"/>
      <c r="O147" s="273"/>
      <c r="P147" s="120"/>
      <c r="Q147" s="246" t="s">
        <v>176</v>
      </c>
      <c r="R147" s="120"/>
      <c r="S147" s="25"/>
      <c r="V147" s="25"/>
      <c r="W147" s="25"/>
      <c r="X147" s="25"/>
      <c r="Y147" s="25"/>
      <c r="Z147" s="25"/>
      <c r="AA147" s="25"/>
      <c r="AB147" s="25"/>
    </row>
    <row r="148" spans="1:28" ht="12.75" customHeight="1" x14ac:dyDescent="0.3">
      <c r="A148" s="63" t="s">
        <v>102</v>
      </c>
      <c r="B148" s="64"/>
      <c r="C148" s="63"/>
      <c r="K148" s="418" t="s">
        <v>103</v>
      </c>
      <c r="L148" s="418"/>
      <c r="M148" s="418"/>
      <c r="N148" s="418"/>
      <c r="O148" s="248"/>
      <c r="P148" s="63"/>
      <c r="Q148" s="63"/>
      <c r="R148" s="65" t="str">
        <f>+'Page Numbers'!D28</f>
        <v>Page 28 of 48</v>
      </c>
      <c r="S148" s="65"/>
    </row>
    <row r="149" spans="1:28" ht="12.75" customHeight="1" x14ac:dyDescent="0.3">
      <c r="A149" s="66"/>
      <c r="B149" s="66"/>
      <c r="C149" s="66"/>
      <c r="D149" s="14"/>
      <c r="E149" s="15"/>
      <c r="F149" s="15"/>
      <c r="G149" s="15"/>
      <c r="H149" s="15"/>
      <c r="I149" s="15"/>
      <c r="J149" s="15"/>
      <c r="K149" s="66"/>
      <c r="L149" s="67"/>
      <c r="M149" s="67"/>
      <c r="N149" s="67"/>
      <c r="O149" s="241"/>
      <c r="P149" s="67"/>
      <c r="Q149" s="67"/>
      <c r="R149" s="67"/>
    </row>
    <row r="150" spans="1:28" ht="12.75" customHeight="1" x14ac:dyDescent="0.3">
      <c r="A150" s="25" t="s">
        <v>104</v>
      </c>
      <c r="B150" s="68"/>
      <c r="C150" s="68" t="s">
        <v>105</v>
      </c>
      <c r="K150" s="416" t="s">
        <v>106</v>
      </c>
      <c r="L150" s="416"/>
      <c r="M150" s="416"/>
      <c r="N150" s="416"/>
      <c r="O150" s="416"/>
      <c r="P150" s="63"/>
      <c r="Q150" s="69" t="s">
        <v>107</v>
      </c>
      <c r="R150" s="70"/>
    </row>
    <row r="151" spans="1:28" x14ac:dyDescent="0.3">
      <c r="B151" s="71"/>
      <c r="C151" s="46"/>
      <c r="K151" s="417"/>
      <c r="L151" s="417"/>
      <c r="M151" s="417"/>
      <c r="N151" s="417"/>
      <c r="O151" s="417"/>
      <c r="P151" s="72" t="str">
        <f t="shared" ref="P151:R155" si="12">+P4</f>
        <v>_</v>
      </c>
      <c r="Q151" s="69" t="str">
        <f t="shared" si="12"/>
        <v>Projected Test Year 3 Ended</v>
      </c>
      <c r="R151" s="73">
        <f t="shared" si="12"/>
        <v>46752</v>
      </c>
    </row>
    <row r="152" spans="1:28" x14ac:dyDescent="0.3">
      <c r="A152" s="25" t="s">
        <v>109</v>
      </c>
      <c r="B152" s="71"/>
      <c r="C152" s="46"/>
      <c r="K152" s="70"/>
      <c r="L152" s="70"/>
      <c r="M152" s="70"/>
      <c r="N152" s="70"/>
      <c r="O152" s="249"/>
      <c r="P152" s="72" t="str">
        <f t="shared" si="12"/>
        <v>_</v>
      </c>
      <c r="Q152" s="69" t="str">
        <f t="shared" si="12"/>
        <v>Projected Test Year 2 Ended</v>
      </c>
      <c r="R152" s="73">
        <f t="shared" si="12"/>
        <v>46387</v>
      </c>
    </row>
    <row r="153" spans="1:28" ht="12.75" customHeight="1" x14ac:dyDescent="0.3">
      <c r="B153" s="74"/>
      <c r="C153" s="46"/>
      <c r="K153" s="70"/>
      <c r="L153" s="70"/>
      <c r="M153" s="70"/>
      <c r="N153" s="70"/>
      <c r="O153" s="249"/>
      <c r="P153" s="72" t="str">
        <f t="shared" si="12"/>
        <v>X</v>
      </c>
      <c r="Q153" s="69" t="str">
        <f t="shared" si="12"/>
        <v>Projected Test Year 1 Ended</v>
      </c>
      <c r="R153" s="73">
        <f t="shared" si="12"/>
        <v>46022</v>
      </c>
    </row>
    <row r="154" spans="1:28" x14ac:dyDescent="0.3">
      <c r="A154" s="75" t="str">
        <f>+A7</f>
        <v>DOCKET NO.: 20240025-EI</v>
      </c>
      <c r="C154" s="46"/>
      <c r="K154" s="46"/>
      <c r="L154" s="46"/>
      <c r="M154" s="46"/>
      <c r="N154" s="46"/>
      <c r="O154" s="250"/>
      <c r="P154" s="72" t="str">
        <f t="shared" si="12"/>
        <v>_</v>
      </c>
      <c r="Q154" s="69" t="str">
        <f t="shared" si="12"/>
        <v>Prior Year Ended</v>
      </c>
      <c r="R154" s="73">
        <f t="shared" si="12"/>
        <v>45657</v>
      </c>
    </row>
    <row r="155" spans="1:28" ht="12.75" customHeight="1" x14ac:dyDescent="0.3">
      <c r="K155" s="46"/>
      <c r="L155" s="46"/>
      <c r="M155" s="46"/>
      <c r="N155" s="46"/>
      <c r="O155" s="250"/>
      <c r="P155" s="72" t="str">
        <f t="shared" si="12"/>
        <v>_</v>
      </c>
      <c r="Q155" s="69" t="str">
        <f t="shared" si="12"/>
        <v>Historical Year Ended</v>
      </c>
      <c r="R155" s="73">
        <f t="shared" si="12"/>
        <v>45291</v>
      </c>
    </row>
    <row r="156" spans="1:28" ht="12.75" customHeight="1" x14ac:dyDescent="0.3">
      <c r="K156" s="46"/>
      <c r="L156" s="46"/>
      <c r="M156" s="46"/>
      <c r="N156" s="46"/>
      <c r="O156" s="250"/>
      <c r="P156" s="250"/>
      <c r="Q156" s="250"/>
      <c r="R156" s="250"/>
    </row>
    <row r="157" spans="1:28" ht="12.75" customHeight="1" x14ac:dyDescent="0.3">
      <c r="K157" s="76"/>
      <c r="L157" s="77"/>
      <c r="M157" s="76" t="s">
        <v>111</v>
      </c>
      <c r="N157" s="77"/>
      <c r="O157" s="251"/>
      <c r="P157" s="63"/>
      <c r="Q157" s="63"/>
      <c r="R157" s="63"/>
    </row>
    <row r="158" spans="1:28" s="5" customFormat="1" x14ac:dyDescent="0.3">
      <c r="A158" s="78"/>
      <c r="B158" s="78"/>
      <c r="C158" s="78"/>
      <c r="D158" s="14"/>
      <c r="E158" s="15"/>
      <c r="F158" s="15"/>
      <c r="G158" s="15"/>
      <c r="H158" s="15"/>
      <c r="I158" s="15"/>
      <c r="J158" s="15"/>
      <c r="K158" s="79"/>
      <c r="L158" s="79"/>
      <c r="M158" s="79"/>
      <c r="N158" s="79"/>
      <c r="O158" s="252"/>
      <c r="P158" s="80"/>
      <c r="Q158" s="81" t="str">
        <f>+Q11</f>
        <v>Witness:  Olivier</v>
      </c>
      <c r="R158" s="80"/>
    </row>
    <row r="159" spans="1:28" s="5" customFormat="1" x14ac:dyDescent="0.3">
      <c r="A159" s="1"/>
      <c r="B159" s="82">
        <v>-1</v>
      </c>
      <c r="C159" s="82"/>
      <c r="D159" s="82"/>
      <c r="E159" s="82"/>
      <c r="F159" s="82"/>
      <c r="G159" s="82"/>
      <c r="H159" s="82"/>
      <c r="I159" s="82"/>
      <c r="J159" s="82"/>
      <c r="K159" s="82">
        <f>+B159-1</f>
        <v>-2</v>
      </c>
      <c r="L159" s="82"/>
      <c r="M159" s="82">
        <f>+K159-1</f>
        <v>-3</v>
      </c>
      <c r="N159" s="82"/>
      <c r="O159" s="82">
        <f>+M159-1</f>
        <v>-4</v>
      </c>
      <c r="P159" s="83"/>
      <c r="Q159" s="83"/>
      <c r="R159" s="83"/>
    </row>
    <row r="160" spans="1:28" s="5" customFormat="1" x14ac:dyDescent="0.3">
      <c r="A160" s="1" t="s">
        <v>112</v>
      </c>
      <c r="B160" s="83"/>
      <c r="C160" s="1"/>
      <c r="K160" s="1" t="s">
        <v>113</v>
      </c>
      <c r="L160" s="1"/>
      <c r="M160" s="1" t="s">
        <v>113</v>
      </c>
      <c r="N160" s="1"/>
      <c r="O160" s="253" t="s">
        <v>114</v>
      </c>
      <c r="P160" s="1"/>
      <c r="Q160" s="1"/>
      <c r="R160" s="1"/>
    </row>
    <row r="161" spans="1:18" s="5" customFormat="1" x14ac:dyDescent="0.3">
      <c r="A161" s="86" t="s">
        <v>115</v>
      </c>
      <c r="B161" s="17" t="s">
        <v>116</v>
      </c>
      <c r="C161" s="17"/>
      <c r="D161" s="14"/>
      <c r="E161" s="15"/>
      <c r="F161" s="15"/>
      <c r="G161" s="15"/>
      <c r="H161" s="15"/>
      <c r="I161" s="15"/>
      <c r="J161" s="15"/>
      <c r="K161" s="17" t="s">
        <v>117</v>
      </c>
      <c r="L161" s="17"/>
      <c r="M161" s="17" t="s">
        <v>114</v>
      </c>
      <c r="N161" s="17"/>
      <c r="O161" s="254" t="s">
        <v>118</v>
      </c>
      <c r="P161" s="17"/>
      <c r="Q161" s="17"/>
      <c r="R161" s="17"/>
    </row>
    <row r="162" spans="1:18" s="5" customFormat="1" x14ac:dyDescent="0.3">
      <c r="A162" s="87">
        <v>1</v>
      </c>
      <c r="B162" s="88" t="s">
        <v>280</v>
      </c>
      <c r="C162" s="89"/>
      <c r="D162" s="90"/>
      <c r="E162" s="90"/>
      <c r="F162" s="90"/>
      <c r="G162" s="90"/>
      <c r="H162" s="90"/>
      <c r="I162" s="90"/>
      <c r="J162" s="90"/>
      <c r="K162" s="89"/>
      <c r="L162" s="91"/>
      <c r="M162" s="91"/>
      <c r="N162" s="91"/>
      <c r="O162" s="255"/>
      <c r="P162" s="91"/>
      <c r="Q162" s="91"/>
      <c r="R162" s="91"/>
    </row>
    <row r="163" spans="1:18" s="5" customFormat="1" x14ac:dyDescent="0.3">
      <c r="A163" s="87">
        <f t="shared" ref="A163:A196" si="13">A162+1</f>
        <v>2</v>
      </c>
      <c r="B163" s="127" t="s">
        <v>281</v>
      </c>
      <c r="C163" s="49"/>
      <c r="D163" s="19"/>
      <c r="F163" s="90"/>
      <c r="G163" s="90"/>
      <c r="H163" s="90"/>
      <c r="I163" s="90"/>
      <c r="J163" s="90"/>
      <c r="K163" s="107"/>
      <c r="L163" s="92"/>
      <c r="M163" s="92"/>
      <c r="N163" s="91"/>
      <c r="O163" s="256"/>
      <c r="P163" s="91"/>
      <c r="Q163" s="93"/>
      <c r="R163" s="94"/>
    </row>
    <row r="164" spans="1:18" s="5" customFormat="1" x14ac:dyDescent="0.3">
      <c r="A164" s="87">
        <f t="shared" si="13"/>
        <v>3</v>
      </c>
      <c r="B164" s="95" t="s">
        <v>121</v>
      </c>
      <c r="D164" s="30" t="s">
        <v>282</v>
      </c>
      <c r="E164" s="27" t="s">
        <v>283</v>
      </c>
      <c r="F164" s="90"/>
      <c r="G164" s="90"/>
      <c r="H164" s="90"/>
      <c r="I164" s="90"/>
      <c r="J164" s="90"/>
      <c r="K164" s="21">
        <f>VLOOKUP($D164,'REG FL  Accum Depr - 2 System P'!$A:$AN,MATCH($D$12,'REG FL  Accum Depr - 2 System P'!$2:$2,0),FALSE)/1000-K165-K166</f>
        <v>2693163.7862507966</v>
      </c>
      <c r="L164" s="40"/>
      <c r="M164" s="21">
        <f>VLOOKUP($E164,'REG FL  Accum Depr - 9 Retail P'!$A:$AN,MATCH($D$12,'REG FL  Accum Depr - 9 Retail P'!$2:$2,0),FALSE)/1000-M165-M166</f>
        <v>2693158.3999232235</v>
      </c>
      <c r="N164" s="96"/>
      <c r="O164" s="279">
        <f t="shared" ref="O164:O172" si="14">IF(M164=0,0,M164/K164)</f>
        <v>0.99999799999999983</v>
      </c>
      <c r="P164" s="97"/>
      <c r="Q164" s="98"/>
      <c r="R164" s="94"/>
    </row>
    <row r="165" spans="1:18" s="5" customFormat="1" x14ac:dyDescent="0.3">
      <c r="A165" s="87">
        <f t="shared" si="13"/>
        <v>4</v>
      </c>
      <c r="B165" s="95" t="s">
        <v>284</v>
      </c>
      <c r="D165" s="30" t="s">
        <v>285</v>
      </c>
      <c r="E165" s="30"/>
      <c r="F165" s="30"/>
      <c r="G165" s="30"/>
      <c r="H165" s="99"/>
      <c r="I165" s="99"/>
      <c r="J165" s="99"/>
      <c r="K165" s="21">
        <f>-VLOOKUP($D165,'REG FL  Accum Depr - 2 System P'!$A:$AN,MATCH($D$12,'REG FL  Accum Depr - 2 System P'!$2:$2,0),FALSE)/1000</f>
        <v>7911.40333333333</v>
      </c>
      <c r="L165" s="40"/>
      <c r="M165" s="21">
        <f>-VLOOKUP($D165,'REG FL  Accum Depr - 9 Retail P'!$A:$AN,MATCH($D$12,'REG FL  Accum Depr - 9 Retail P'!$2:$2,0),FALSE)/1000</f>
        <v>7911.3875105266598</v>
      </c>
      <c r="N165" s="96"/>
      <c r="O165" s="279">
        <f>ROUND(IF(M165=0,0,M165/K165),5)</f>
        <v>1</v>
      </c>
      <c r="P165" s="97"/>
      <c r="Q165" s="98"/>
      <c r="R165" s="94"/>
    </row>
    <row r="166" spans="1:18" s="5" customFormat="1" x14ac:dyDescent="0.3">
      <c r="A166" s="87">
        <f t="shared" si="13"/>
        <v>5</v>
      </c>
      <c r="B166" s="95" t="s">
        <v>284</v>
      </c>
      <c r="D166" s="27" t="s">
        <v>286</v>
      </c>
      <c r="E166" s="30"/>
      <c r="F166" s="30"/>
      <c r="G166" s="30"/>
      <c r="H166" s="99"/>
      <c r="I166" s="99"/>
      <c r="J166" s="99"/>
      <c r="K166" s="21">
        <f>VLOOKUP($D166,'REG FL  Accum Depr - 2 System P'!$A:$AN,MATCH($D$12,'REG FL  Accum Depr - 2 System P'!$2:$2,0),FALSE)/1000</f>
        <v>0</v>
      </c>
      <c r="L166" s="40"/>
      <c r="M166" s="21">
        <f>VLOOKUP($D166,'REG FL  Accum Depr - 9 Retail P'!$A:$AN,MATCH($D$12,'REG FL  Accum Depr - 9 Retail P'!$2:$2,0),FALSE)/1000</f>
        <v>0</v>
      </c>
      <c r="N166" s="96"/>
      <c r="O166" s="279">
        <f t="shared" si="14"/>
        <v>0</v>
      </c>
      <c r="P166" s="97"/>
      <c r="Q166" s="98"/>
      <c r="R166" s="94"/>
    </row>
    <row r="167" spans="1:18" s="5" customFormat="1" x14ac:dyDescent="0.3">
      <c r="A167" s="87">
        <f>A165+1</f>
        <v>5</v>
      </c>
      <c r="B167" s="95" t="s">
        <v>125</v>
      </c>
      <c r="D167" s="19" t="s">
        <v>287</v>
      </c>
      <c r="E167" s="102"/>
      <c r="F167" s="90"/>
      <c r="G167" s="90"/>
      <c r="H167" s="90"/>
      <c r="I167" s="90"/>
      <c r="J167" s="90"/>
      <c r="K167" s="21">
        <f>VLOOKUP($D167,'REG FL  Accum Depr - 2 System P'!$A:$AN,MATCH($D$12,'REG FL  Accum Depr - 2 System P'!$2:$2,0),FALSE)/1000-K168</f>
        <v>354621.90089963301</v>
      </c>
      <c r="L167" s="40"/>
      <c r="M167" s="21">
        <f>VLOOKUP($D167,'REG FL  Accum Depr - 9 Retail P'!$A:$AN,MATCH($D$12,'REG FL  Accum Depr - 9 Retail P'!$2:$2,0),FALSE)/1000-M168</f>
        <v>337642.60428455798</v>
      </c>
      <c r="N167" s="96"/>
      <c r="O167" s="279">
        <f t="shared" si="14"/>
        <v>0.9521199999999983</v>
      </c>
      <c r="P167" s="100"/>
      <c r="Q167" s="98"/>
      <c r="R167" s="94"/>
    </row>
    <row r="168" spans="1:18" s="5" customFormat="1" x14ac:dyDescent="0.3">
      <c r="A168" s="87">
        <f t="shared" si="13"/>
        <v>6</v>
      </c>
      <c r="B168" s="95" t="s">
        <v>288</v>
      </c>
      <c r="D168" s="128" t="s">
        <v>128</v>
      </c>
      <c r="F168" s="90"/>
      <c r="G168" s="90"/>
      <c r="H168" s="90"/>
      <c r="I168" s="90"/>
      <c r="J168" s="90"/>
      <c r="K168" s="21">
        <f>VLOOKUP($D168,'REG FL  Accum Depr - 2 System P'!$A:$AN,MATCH($D$12,'REG FL  Accum Depr - 2 System P'!$2:$2,0),FALSE)/1000</f>
        <v>0</v>
      </c>
      <c r="L168" s="40"/>
      <c r="M168" s="21">
        <f>VLOOKUP($D168,'REG FL  Accum Depr - 9 Retail P'!$A:$AN,MATCH($D$12,'REG FL  Accum Depr - 9 Retail P'!$2:$2,0),FALSE)/1000</f>
        <v>0</v>
      </c>
      <c r="N168" s="96"/>
      <c r="O168" s="279">
        <f t="shared" si="14"/>
        <v>0</v>
      </c>
      <c r="P168" s="100"/>
      <c r="Q168" s="98"/>
      <c r="R168" s="94"/>
    </row>
    <row r="169" spans="1:18" s="5" customFormat="1" x14ac:dyDescent="0.3">
      <c r="A169" s="87">
        <f t="shared" si="13"/>
        <v>7</v>
      </c>
      <c r="B169" s="95" t="s">
        <v>133</v>
      </c>
      <c r="D169" s="19" t="s">
        <v>289</v>
      </c>
      <c r="F169" s="90"/>
      <c r="G169" s="90"/>
      <c r="H169" s="90"/>
      <c r="I169" s="90"/>
      <c r="J169" s="90"/>
      <c r="K169" s="21">
        <f>VLOOKUP($D169,'REG FL  Accum Depr - 2 System P'!$A:$AN,MATCH($D$12,'REG FL  Accum Depr - 2 System P'!$2:$2,0),FALSE)/1000</f>
        <v>415199.980110284</v>
      </c>
      <c r="L169" s="40"/>
      <c r="M169" s="21">
        <f>VLOOKUP($D169,'REG FL  Accum Depr - 9 Retail P'!$A:$AN,MATCH($D$12,'REG FL  Accum Depr - 9 Retail P'!$2:$2,0),FALSE)/1000</f>
        <v>405366.38378135196</v>
      </c>
      <c r="N169" s="96"/>
      <c r="O169" s="279">
        <f t="shared" si="14"/>
        <v>0.97631599999999985</v>
      </c>
      <c r="P169" s="100"/>
      <c r="Q169" s="98"/>
      <c r="R169" s="94"/>
    </row>
    <row r="170" spans="1:18" s="5" customFormat="1" x14ac:dyDescent="0.3">
      <c r="A170" s="87">
        <f t="shared" si="13"/>
        <v>8</v>
      </c>
      <c r="B170" s="95" t="s">
        <v>135</v>
      </c>
      <c r="D170" s="19" t="s">
        <v>290</v>
      </c>
      <c r="F170" s="90"/>
      <c r="G170" s="90"/>
      <c r="H170" s="90"/>
      <c r="I170" s="90"/>
      <c r="J170" s="90"/>
      <c r="K170" s="21">
        <f>VLOOKUP($D170,'REG FL  Accum Depr - 2 System P'!$A:$AN,MATCH($D$12,'REG FL  Accum Depr - 2 System P'!$2:$2,0),FALSE)/1000-K171</f>
        <v>152771.61246872821</v>
      </c>
      <c r="L170" s="40"/>
      <c r="M170" s="21">
        <f>VLOOKUP($D170,'REG FL  Accum Depr - 9 Retail P'!$A:$AN,MATCH($D$12,'REG FL  Accum Depr - 9 Retail P'!$2:$2,0),FALSE)/1000-M171</f>
        <v>152771.30692550319</v>
      </c>
      <c r="N170" s="96"/>
      <c r="O170" s="279">
        <f t="shared" si="14"/>
        <v>0.99999799999999939</v>
      </c>
      <c r="P170" s="101"/>
      <c r="Q170" s="98"/>
      <c r="R170" s="94"/>
    </row>
    <row r="171" spans="1:18" s="5" customFormat="1" x14ac:dyDescent="0.3">
      <c r="A171" s="87">
        <f t="shared" si="13"/>
        <v>9</v>
      </c>
      <c r="B171" s="95" t="s">
        <v>291</v>
      </c>
      <c r="D171" s="27" t="s">
        <v>138</v>
      </c>
      <c r="F171" s="90"/>
      <c r="G171" s="90"/>
      <c r="H171" s="90"/>
      <c r="I171" s="90"/>
      <c r="J171" s="90"/>
      <c r="K171" s="21" cm="1">
        <f t="array" ref="K171">SUM('REG FL  Accum Depr - 2 System P'!N162:N168/1000)</f>
        <v>73469.125413295798</v>
      </c>
      <c r="L171" s="40"/>
      <c r="M171" s="21">
        <f>SUM('REG FL  Accum Depr - 9 Retail P'!N162:N168)/1000</f>
        <v>73469.125413295798</v>
      </c>
      <c r="N171" s="96"/>
      <c r="O171" s="280">
        <f t="shared" si="14"/>
        <v>1</v>
      </c>
      <c r="P171" s="101"/>
      <c r="Q171" s="98"/>
      <c r="R171" s="94"/>
    </row>
    <row r="172" spans="1:18" s="5" customFormat="1" x14ac:dyDescent="0.3">
      <c r="A172" s="87">
        <f t="shared" si="13"/>
        <v>10</v>
      </c>
      <c r="B172" s="225" t="s">
        <v>47</v>
      </c>
      <c r="D172" s="19" t="s">
        <v>48</v>
      </c>
      <c r="E172" s="25"/>
      <c r="F172" s="90"/>
      <c r="G172" s="90"/>
      <c r="H172" s="90"/>
      <c r="I172" s="90"/>
      <c r="J172" s="90"/>
      <c r="K172" s="104">
        <f>SUM(K164:K171)</f>
        <v>3697137.8084760709</v>
      </c>
      <c r="L172" s="105"/>
      <c r="M172" s="104">
        <f>SUM(M164:M171)</f>
        <v>3670319.2078384589</v>
      </c>
      <c r="N172" s="115"/>
      <c r="O172" s="279">
        <f t="shared" si="14"/>
        <v>0.99274611820632508</v>
      </c>
      <c r="P172" s="97"/>
      <c r="Q172" s="98"/>
      <c r="R172" s="94"/>
    </row>
    <row r="173" spans="1:18" s="5" customFormat="1" x14ac:dyDescent="0.3">
      <c r="A173" s="87">
        <f>A172+1</f>
        <v>11</v>
      </c>
      <c r="B173" s="95"/>
      <c r="D173" s="19"/>
      <c r="E173" s="25"/>
      <c r="F173" s="90"/>
      <c r="G173" s="90"/>
      <c r="H173" s="90"/>
      <c r="I173" s="90"/>
      <c r="J173" s="90"/>
      <c r="K173" s="107"/>
      <c r="L173" s="40"/>
      <c r="M173" s="107"/>
      <c r="N173" s="96"/>
      <c r="O173" s="282"/>
      <c r="P173" s="97"/>
      <c r="Q173" s="98"/>
      <c r="R173" s="94"/>
    </row>
    <row r="174" spans="1:18" s="5" customFormat="1" x14ac:dyDescent="0.3">
      <c r="A174" s="87">
        <f t="shared" si="13"/>
        <v>12</v>
      </c>
      <c r="B174" s="113" t="s">
        <v>292</v>
      </c>
      <c r="D174" s="19"/>
      <c r="E174" s="25"/>
      <c r="F174" s="90"/>
      <c r="G174" s="90"/>
      <c r="H174" s="90"/>
      <c r="I174" s="90"/>
      <c r="J174" s="90"/>
      <c r="K174" s="107"/>
      <c r="L174" s="40"/>
      <c r="M174" s="107"/>
      <c r="N174" s="96"/>
      <c r="O174" s="282"/>
      <c r="P174" s="97"/>
      <c r="Q174" s="98"/>
      <c r="R174" s="94"/>
    </row>
    <row r="175" spans="1:18" s="5" customFormat="1" x14ac:dyDescent="0.3">
      <c r="A175" s="87">
        <f t="shared" si="13"/>
        <v>13</v>
      </c>
      <c r="B175" s="129" t="s">
        <v>293</v>
      </c>
      <c r="D175" s="24" t="s">
        <v>294</v>
      </c>
      <c r="E175" s="25"/>
      <c r="F175" s="90"/>
      <c r="G175" s="90"/>
      <c r="H175" s="90"/>
      <c r="I175" s="90"/>
      <c r="J175" s="90"/>
      <c r="K175" s="21">
        <f>VLOOKUP($D175,'REG FL  Accum Depr - 2 System P'!$A:$AN,MATCH($D$12,'REG FL  Accum Depr - 2 System P'!$2:$2,0),FALSE)/1000</f>
        <v>137057.80807868901</v>
      </c>
      <c r="L175" s="40"/>
      <c r="M175" s="21">
        <f>VLOOKUP($D175,'REG FL  Accum Depr - 9 Retail P'!$A:$AN,MATCH($D$12,'REG FL  Accum Depr - 9 Retail P'!$2:$2,0),FALSE)/1000</f>
        <v>137057.53396307299</v>
      </c>
      <c r="N175" s="96"/>
      <c r="O175" s="279">
        <f>ROUND(IF(M175=0,0,M175/K175),5)</f>
        <v>1</v>
      </c>
      <c r="P175" s="97"/>
      <c r="Q175" s="98"/>
      <c r="R175" s="94"/>
    </row>
    <row r="176" spans="1:18" s="5" customFormat="1" x14ac:dyDescent="0.3">
      <c r="A176" s="87">
        <f t="shared" si="13"/>
        <v>14</v>
      </c>
      <c r="B176" s="129" t="s">
        <v>295</v>
      </c>
      <c r="D176" s="24" t="s">
        <v>296</v>
      </c>
      <c r="E176" s="25"/>
      <c r="F176" s="90"/>
      <c r="G176" s="90"/>
      <c r="H176" s="90"/>
      <c r="I176" s="90"/>
      <c r="J176" s="90"/>
      <c r="K176" s="21">
        <f>VLOOKUP($D176,'REG FL  Accum Depr - 2 System P'!$A:$AN,MATCH($D$12,'REG FL  Accum Depr - 2 System P'!$2:$2,0),FALSE)/1000</f>
        <v>22826.0457685621</v>
      </c>
      <c r="L176" s="40"/>
      <c r="M176" s="21">
        <f>VLOOKUP($D176,'REG FL  Accum Depr - 9 Retail P'!$A:$AN,MATCH($D$12,'REG FL  Accum Depr - 9 Retail P'!$2:$2,0),FALSE)/1000</f>
        <v>21733.134697163299</v>
      </c>
      <c r="N176" s="96"/>
      <c r="O176" s="279">
        <f t="shared" ref="O176:O179" si="15">IF(M176=0,0,M176/K176)</f>
        <v>0.95211999999999786</v>
      </c>
      <c r="P176" s="97"/>
      <c r="Q176" s="98"/>
      <c r="R176" s="94"/>
    </row>
    <row r="177" spans="1:22" s="5" customFormat="1" x14ac:dyDescent="0.3">
      <c r="A177" s="87">
        <f t="shared" si="13"/>
        <v>15</v>
      </c>
      <c r="B177" s="129" t="s">
        <v>297</v>
      </c>
      <c r="D177" s="24" t="s">
        <v>298</v>
      </c>
      <c r="E177" s="25"/>
      <c r="F177" s="90"/>
      <c r="G177" s="90"/>
      <c r="H177" s="90"/>
      <c r="I177" s="90"/>
      <c r="J177" s="90"/>
      <c r="K177" s="21">
        <f>VLOOKUP($D177,'REG FL  Accum Depr - 2 System P'!$A:$AN,MATCH($D$12,'REG FL  Accum Depr - 2 System P'!$2:$2,0),FALSE)/1000</f>
        <v>23545.496185550899</v>
      </c>
      <c r="L177" s="40"/>
      <c r="M177" s="21">
        <f>VLOOKUP($D177,'REG FL  Accum Depr - 9 Retail P'!$A:$AN,MATCH($D$12,'REG FL  Accum Depr - 9 Retail P'!$2:$2,0),FALSE)/1000</f>
        <v>22987.844653892302</v>
      </c>
      <c r="N177" s="96"/>
      <c r="O177" s="279">
        <f t="shared" si="15"/>
        <v>0.97631599999999963</v>
      </c>
      <c r="P177" s="97"/>
      <c r="Q177" s="98"/>
      <c r="R177" s="94"/>
    </row>
    <row r="178" spans="1:22" s="5" customFormat="1" x14ac:dyDescent="0.3">
      <c r="A178" s="87">
        <f t="shared" si="13"/>
        <v>16</v>
      </c>
      <c r="B178" s="129" t="s">
        <v>299</v>
      </c>
      <c r="D178" s="24" t="s">
        <v>300</v>
      </c>
      <c r="E178" s="25"/>
      <c r="F178" s="90"/>
      <c r="G178" s="90"/>
      <c r="H178" s="90"/>
      <c r="I178" s="90"/>
      <c r="J178" s="90"/>
      <c r="K178" s="21">
        <f>VLOOKUP($D178,'REG FL  Accum Depr - 2 System P'!$A:$AN,MATCH($D$12,'REG FL  Accum Depr - 2 System P'!$2:$2,0),FALSE)/1000</f>
        <v>27321.944869843199</v>
      </c>
      <c r="L178" s="40"/>
      <c r="M178" s="21">
        <f>VLOOKUP($D178,'REG FL  Accum Depr - 9 Retail P'!$A:$AN,MATCH($D$12,'REG FL  Accum Depr - 9 Retail P'!$2:$2,0),FALSE)/1000</f>
        <v>27321.890225953503</v>
      </c>
      <c r="N178" s="96"/>
      <c r="O178" s="280">
        <f>ROUND(IF(M178=0,0,M178/K178),5)</f>
        <v>1</v>
      </c>
      <c r="P178" s="97"/>
      <c r="Q178" s="98"/>
      <c r="R178" s="94"/>
    </row>
    <row r="179" spans="1:22" s="5" customFormat="1" x14ac:dyDescent="0.3">
      <c r="A179" s="87">
        <f t="shared" si="13"/>
        <v>17</v>
      </c>
      <c r="B179" s="225" t="s">
        <v>49</v>
      </c>
      <c r="D179" s="24" t="s">
        <v>50</v>
      </c>
      <c r="E179" s="25"/>
      <c r="F179" s="90"/>
      <c r="G179" s="90"/>
      <c r="H179" s="90"/>
      <c r="I179" s="90"/>
      <c r="J179" s="90"/>
      <c r="K179" s="104">
        <f>SUM(K175:K178)</f>
        <v>210751.2949026452</v>
      </c>
      <c r="L179" s="105"/>
      <c r="M179" s="104">
        <f>SUM(M175:M178)</f>
        <v>209100.4035400821</v>
      </c>
      <c r="N179" s="115"/>
      <c r="O179" s="279">
        <f t="shared" si="15"/>
        <v>0.99216663715719655</v>
      </c>
      <c r="P179" s="97"/>
      <c r="Q179" s="98"/>
      <c r="R179" s="94"/>
    </row>
    <row r="180" spans="1:22" s="5" customFormat="1" x14ac:dyDescent="0.3">
      <c r="A180" s="87">
        <f>A179+1</f>
        <v>18</v>
      </c>
      <c r="B180" s="95"/>
      <c r="D180" s="19"/>
      <c r="E180" s="25"/>
      <c r="F180" s="90"/>
      <c r="G180" s="90"/>
      <c r="H180" s="90"/>
      <c r="I180" s="90"/>
      <c r="J180" s="90"/>
      <c r="K180" s="107"/>
      <c r="L180" s="40"/>
      <c r="M180" s="107"/>
      <c r="N180" s="96"/>
      <c r="O180" s="282"/>
      <c r="P180" s="97"/>
      <c r="Q180" s="98"/>
      <c r="R180" s="94"/>
    </row>
    <row r="181" spans="1:22" s="5" customFormat="1" x14ac:dyDescent="0.3">
      <c r="A181" s="87">
        <f t="shared" si="13"/>
        <v>19</v>
      </c>
      <c r="B181" s="113" t="s">
        <v>301</v>
      </c>
      <c r="D181" s="24"/>
      <c r="E181" s="25"/>
      <c r="F181" s="90"/>
      <c r="G181" s="90"/>
      <c r="H181" s="90"/>
      <c r="I181" s="90"/>
      <c r="J181" s="90"/>
      <c r="K181" s="107"/>
      <c r="L181" s="40"/>
      <c r="M181" s="107"/>
      <c r="N181" s="96"/>
      <c r="O181" s="282"/>
      <c r="P181" s="97"/>
      <c r="Q181" s="98"/>
      <c r="R181" s="94"/>
    </row>
    <row r="182" spans="1:22" s="5" customFormat="1" x14ac:dyDescent="0.3">
      <c r="A182" s="87">
        <f t="shared" si="13"/>
        <v>20</v>
      </c>
      <c r="B182" s="24" t="s">
        <v>302</v>
      </c>
      <c r="D182" s="24" t="s">
        <v>142</v>
      </c>
      <c r="E182" s="25"/>
      <c r="F182" s="90"/>
      <c r="G182" s="90"/>
      <c r="H182" s="90"/>
      <c r="I182" s="90"/>
      <c r="J182" s="90"/>
      <c r="K182" s="21">
        <f>VLOOKUP($D182,'REG FL  Accum Depr - 2 System P'!$A:$AN,MATCH($D$12,'REG FL  Accum Depr - 2 System P'!$2:$2,0),FALSE)/1000</f>
        <v>25477.936169902601</v>
      </c>
      <c r="L182" s="40"/>
      <c r="M182" s="21">
        <f>VLOOKUP($D182,'REG FL  Accum Depr - 9 Retail P'!$A:$AN,MATCH($D$12,'REG FL  Accum Depr - 9 Retail P'!$2:$2,0),FALSE)/1000</f>
        <v>17928.619859271101</v>
      </c>
      <c r="N182" s="96"/>
      <c r="O182" s="279">
        <f t="shared" ref="O182:O194" si="16">IF(M182=0,0,M182/K182)</f>
        <v>0.70369199999999998</v>
      </c>
      <c r="P182" s="97"/>
      <c r="Q182" s="98"/>
      <c r="R182" s="94"/>
    </row>
    <row r="183" spans="1:22" s="5" customFormat="1" x14ac:dyDescent="0.3">
      <c r="A183" s="87">
        <f t="shared" si="13"/>
        <v>21</v>
      </c>
      <c r="B183" s="24" t="s">
        <v>303</v>
      </c>
      <c r="D183" s="24" t="s">
        <v>144</v>
      </c>
      <c r="E183" s="25"/>
      <c r="F183" s="90"/>
      <c r="G183" s="90"/>
      <c r="H183" s="90"/>
      <c r="I183" s="90"/>
      <c r="J183" s="90"/>
      <c r="K183" s="21">
        <f>VLOOKUP($D183,'REG FL  Accum Depr - 2 System P'!$A:$AN,MATCH($D$12,'REG FL  Accum Depr - 2 System P'!$2:$2,0),FALSE)/1000</f>
        <v>0</v>
      </c>
      <c r="L183" s="40"/>
      <c r="M183" s="21">
        <f>VLOOKUP($D183,'REG FL  Accum Depr - 9 Retail P'!$A:$AN,MATCH($D$12,'REG FL  Accum Depr - 9 Retail P'!$2:$2,0),FALSE)/1000</f>
        <v>0</v>
      </c>
      <c r="N183" s="96"/>
      <c r="O183" s="279">
        <f t="shared" si="16"/>
        <v>0</v>
      </c>
      <c r="P183" s="97"/>
      <c r="Q183" s="98"/>
      <c r="R183" s="94"/>
    </row>
    <row r="184" spans="1:22" s="5" customFormat="1" x14ac:dyDescent="0.3">
      <c r="A184" s="87">
        <f t="shared" si="13"/>
        <v>22</v>
      </c>
      <c r="B184" s="24" t="s">
        <v>304</v>
      </c>
      <c r="D184" s="24" t="s">
        <v>146</v>
      </c>
      <c r="E184" s="25"/>
      <c r="F184" s="90"/>
      <c r="G184" s="90"/>
      <c r="H184" s="90"/>
      <c r="I184" s="90"/>
      <c r="J184" s="90"/>
      <c r="K184" s="21">
        <f>VLOOKUP($D184,'REG FL  Accum Depr - 2 System P'!$A:$AN,MATCH($D$12,'REG FL  Accum Depr - 2 System P'!$2:$2,0),FALSE)/1000</f>
        <v>15541.264262247299</v>
      </c>
      <c r="L184" s="40"/>
      <c r="M184" s="21">
        <f>VLOOKUP($D184,'REG FL  Accum Depr - 9 Retail P'!$A:$AN,MATCH($D$12,'REG FL  Accum Depr - 9 Retail P'!$2:$2,0),FALSE)/1000</f>
        <v>10936.2633312293</v>
      </c>
      <c r="N184" s="96"/>
      <c r="O184" s="279">
        <f t="shared" si="16"/>
        <v>0.70369199999999832</v>
      </c>
      <c r="P184" s="97"/>
      <c r="Q184" s="98"/>
      <c r="R184" s="94"/>
    </row>
    <row r="185" spans="1:22" s="5" customFormat="1" x14ac:dyDescent="0.3">
      <c r="A185" s="87">
        <f t="shared" si="13"/>
        <v>23</v>
      </c>
      <c r="B185" s="24" t="s">
        <v>305</v>
      </c>
      <c r="D185" s="24" t="s">
        <v>148</v>
      </c>
      <c r="E185" s="25"/>
      <c r="F185" s="90"/>
      <c r="G185" s="90"/>
      <c r="H185" s="90"/>
      <c r="I185" s="90"/>
      <c r="J185" s="90"/>
      <c r="K185" s="21">
        <f>VLOOKUP($D185,'REG FL  Accum Depr - 2 System P'!$A:$AN,MATCH($D$12,'REG FL  Accum Depr - 2 System P'!$2:$2,0),FALSE)/1000</f>
        <v>14416.408220000001</v>
      </c>
      <c r="L185" s="40"/>
      <c r="M185" s="21">
        <f>VLOOKUP($D185,'REG FL  Accum Depr - 9 Retail P'!$A:$AN,MATCH($D$12,'REG FL  Accum Depr - 9 Retail P'!$2:$2,0),FALSE)/1000</f>
        <v>14416.379387183501</v>
      </c>
      <c r="N185" s="96"/>
      <c r="O185" s="279">
        <f t="shared" si="16"/>
        <v>0.99999799999999583</v>
      </c>
      <c r="P185" s="97"/>
      <c r="Q185" s="98"/>
      <c r="R185" s="94"/>
    </row>
    <row r="186" spans="1:22" s="5" customFormat="1" x14ac:dyDescent="0.3">
      <c r="A186" s="87">
        <f t="shared" si="13"/>
        <v>24</v>
      </c>
      <c r="B186" s="24" t="s">
        <v>306</v>
      </c>
      <c r="D186" s="24" t="s">
        <v>150</v>
      </c>
      <c r="E186" s="25"/>
      <c r="F186" s="90"/>
      <c r="G186" s="90"/>
      <c r="H186" s="90"/>
      <c r="I186" s="90"/>
      <c r="J186" s="90"/>
      <c r="K186" s="21">
        <f>VLOOKUP($D186,'REG FL  Accum Depr - 2 System P'!$A:$AN,MATCH($D$12,'REG FL  Accum Depr - 2 System P'!$2:$2,0),FALSE)/1000</f>
        <v>2181.1431000000002</v>
      </c>
      <c r="L186" s="40"/>
      <c r="M186" s="21">
        <f>VLOOKUP($D186,'REG FL  Accum Depr - 9 Retail P'!$A:$AN,MATCH($D$12,'REG FL  Accum Depr - 9 Retail P'!$2:$2,0),FALSE)/1000</f>
        <v>2076.7099683719998</v>
      </c>
      <c r="N186" s="96"/>
      <c r="O186" s="279">
        <f t="shared" si="16"/>
        <v>0.95211999999999986</v>
      </c>
      <c r="P186" s="97"/>
      <c r="Q186" s="98"/>
      <c r="R186" s="94"/>
    </row>
    <row r="187" spans="1:22" s="5" customFormat="1" x14ac:dyDescent="0.3">
      <c r="A187" s="87">
        <f t="shared" si="13"/>
        <v>25</v>
      </c>
      <c r="B187" s="24" t="s">
        <v>307</v>
      </c>
      <c r="D187" s="24" t="s">
        <v>308</v>
      </c>
      <c r="E187" s="25"/>
      <c r="F187" s="90"/>
      <c r="G187" s="90"/>
      <c r="H187" s="90"/>
      <c r="I187" s="90"/>
      <c r="J187" s="90"/>
      <c r="K187" s="21">
        <f>VLOOKUP($D187,'REG FL  Accum Depr - 2 System P'!$A:$AN,MATCH($D$12,'REG FL  Accum Depr - 2 System P'!$2:$2,0),FALSE)/1000</f>
        <v>2670.1809800000001</v>
      </c>
      <c r="L187" s="40"/>
      <c r="M187" s="21">
        <f>VLOOKUP($D187,'REG FL  Accum Depr - 9 Retail P'!$A:$AN,MATCH($D$12,'REG FL  Accum Depr - 9 Retail P'!$2:$2,0),FALSE)/1000</f>
        <v>2606.9404136696799</v>
      </c>
      <c r="N187" s="96"/>
      <c r="O187" s="279">
        <f t="shared" si="16"/>
        <v>0.97631599999999996</v>
      </c>
      <c r="P187" s="97"/>
      <c r="Q187" s="98"/>
      <c r="R187" s="94"/>
    </row>
    <row r="188" spans="1:22" s="5" customFormat="1" x14ac:dyDescent="0.3">
      <c r="A188" s="87">
        <f t="shared" si="13"/>
        <v>26</v>
      </c>
      <c r="B188" s="24" t="s">
        <v>309</v>
      </c>
      <c r="D188" s="24" t="s">
        <v>154</v>
      </c>
      <c r="E188" s="25"/>
      <c r="F188" s="90"/>
      <c r="G188" s="90"/>
      <c r="H188" s="90"/>
      <c r="I188" s="90"/>
      <c r="J188" s="90"/>
      <c r="K188" s="21">
        <f>VLOOKUP($D188,'REG FL  Accum Depr - 2 System P'!$A:$AN,MATCH($D$12,'REG FL  Accum Depr - 2 System P'!$2:$2,0),FALSE)/1000</f>
        <v>1967.59606999999</v>
      </c>
      <c r="L188" s="40"/>
      <c r="M188" s="21">
        <f>VLOOKUP($D188,'REG FL  Accum Depr - 9 Retail P'!$A:$AN,MATCH($D$12,'REG FL  Accum Depr - 9 Retail P'!$2:$2,0),FALSE)/1000</f>
        <v>1967.59213480785</v>
      </c>
      <c r="N188" s="96"/>
      <c r="O188" s="279">
        <f t="shared" si="16"/>
        <v>0.99999799999999994</v>
      </c>
      <c r="P188" s="97"/>
      <c r="Q188" s="98"/>
      <c r="R188" s="94"/>
    </row>
    <row r="189" spans="1:22" s="5" customFormat="1" x14ac:dyDescent="0.3">
      <c r="A189" s="87">
        <f t="shared" si="13"/>
        <v>27</v>
      </c>
      <c r="B189" s="24" t="s">
        <v>310</v>
      </c>
      <c r="D189" s="24" t="s">
        <v>156</v>
      </c>
      <c r="E189" s="25"/>
      <c r="F189" s="90"/>
      <c r="G189" s="90"/>
      <c r="H189" s="90"/>
      <c r="I189" s="90"/>
      <c r="J189" s="90"/>
      <c r="K189" s="21">
        <f>VLOOKUP($D189,'REG FL  Accum Depr - 2 System P'!$A:$AN,MATCH($D$12,'REG FL  Accum Depr - 2 System P'!$2:$2,0),FALSE)/1000</f>
        <v>158047.91810110598</v>
      </c>
      <c r="L189" s="40"/>
      <c r="M189" s="21">
        <f>VLOOKUP($D189,'REG FL  Accum Depr - 9 Retail P'!$A:$AN,MATCH($D$12,'REG FL  Accum Depr - 9 Retail P'!$2:$2,0),FALSE)/1000</f>
        <v>111217.05558440299</v>
      </c>
      <c r="N189" s="96"/>
      <c r="O189" s="279">
        <f t="shared" si="16"/>
        <v>0.70369199999999699</v>
      </c>
      <c r="P189" s="97"/>
      <c r="Q189" s="98"/>
      <c r="R189" s="94"/>
    </row>
    <row r="190" spans="1:22" s="5" customFormat="1" x14ac:dyDescent="0.3">
      <c r="A190" s="87">
        <f t="shared" si="13"/>
        <v>28</v>
      </c>
      <c r="B190" s="24" t="s">
        <v>311</v>
      </c>
      <c r="D190" s="24" t="s">
        <v>158</v>
      </c>
      <c r="E190" s="25"/>
      <c r="F190" s="90"/>
      <c r="G190" s="90"/>
      <c r="H190" s="90"/>
      <c r="I190" s="90"/>
      <c r="J190" s="90"/>
      <c r="K190" s="21">
        <f>VLOOKUP($D190,'REG FL  Accum Depr - 2 System P'!$A:$AN,MATCH($D$12,'REG FL  Accum Depr - 2 System P'!$2:$2,0),FALSE)/1000</f>
        <v>33971.353983672001</v>
      </c>
      <c r="L190" s="40"/>
      <c r="M190" s="21">
        <f>VLOOKUP($D190,'REG FL  Accum Depr - 9 Retail P'!$A:$AN,MATCH($D$12,'REG FL  Accum Depr - 9 Retail P'!$2:$2,0),FALSE)/1000</f>
        <v>23905.3700274781</v>
      </c>
      <c r="N190" s="96"/>
      <c r="O190" s="279">
        <f t="shared" si="16"/>
        <v>0.70369199999999954</v>
      </c>
      <c r="P190" s="97"/>
      <c r="Q190" s="98"/>
      <c r="R190" s="94"/>
    </row>
    <row r="191" spans="1:22" s="5" customFormat="1" x14ac:dyDescent="0.3">
      <c r="A191" s="87">
        <f t="shared" si="13"/>
        <v>29</v>
      </c>
      <c r="B191" s="24" t="s">
        <v>312</v>
      </c>
      <c r="D191" s="24" t="s">
        <v>160</v>
      </c>
      <c r="E191" s="25"/>
      <c r="F191" s="90"/>
      <c r="G191" s="90"/>
      <c r="H191" s="90"/>
      <c r="I191" s="90"/>
      <c r="J191" s="90"/>
      <c r="K191" s="21">
        <f>VLOOKUP($D191,'REG FL  Accum Depr - 2 System P'!$A:$AN,MATCH($D$12,'REG FL  Accum Depr - 2 System P'!$2:$2,0),FALSE)/1000</f>
        <v>63511.416438077897</v>
      </c>
      <c r="L191" s="40"/>
      <c r="M191" s="21">
        <f>VLOOKUP($D191,'REG FL  Accum Depr - 9 Retail P'!$A:$AN,MATCH($D$12,'REG FL  Accum Depr - 9 Retail P'!$2:$2,0),FALSE)/1000</f>
        <v>44692.475656143899</v>
      </c>
      <c r="N191" s="96"/>
      <c r="O191" s="279">
        <f t="shared" si="16"/>
        <v>0.70369199999999976</v>
      </c>
      <c r="P191" s="100"/>
      <c r="Q191" s="98"/>
      <c r="R191" s="91"/>
      <c r="V191" s="25"/>
    </row>
    <row r="192" spans="1:22" s="5" customFormat="1" x14ac:dyDescent="0.3">
      <c r="A192" s="87">
        <f t="shared" si="13"/>
        <v>30</v>
      </c>
      <c r="B192" s="24" t="s">
        <v>313</v>
      </c>
      <c r="D192" s="24" t="s">
        <v>162</v>
      </c>
      <c r="E192" s="25"/>
      <c r="F192" s="90"/>
      <c r="G192" s="90"/>
      <c r="H192" s="90"/>
      <c r="I192" s="90"/>
      <c r="J192" s="90"/>
      <c r="K192" s="21">
        <f>VLOOKUP($D192,'REG FL  Accum Depr - 2 System P'!$A:$AN,MATCH($D$12,'REG FL  Accum Depr - 2 System P'!$2:$2,0),FALSE)/1000</f>
        <v>418519.410825642</v>
      </c>
      <c r="L192" s="40"/>
      <c r="M192" s="21">
        <f>VLOOKUP($D192,'REG FL  Accum Depr - 9 Retail P'!$A:$AN,MATCH($D$12,'REG FL  Accum Depr - 9 Retail P'!$2:$2,0),FALSE)/1000</f>
        <v>294508.76124271797</v>
      </c>
      <c r="N192" s="96"/>
      <c r="O192" s="279">
        <f t="shared" si="16"/>
        <v>0.70369200000000076</v>
      </c>
      <c r="P192" s="118"/>
      <c r="Q192" s="118"/>
      <c r="R192" s="91"/>
      <c r="V192" s="25"/>
    </row>
    <row r="193" spans="1:28" s="5" customFormat="1" x14ac:dyDescent="0.3">
      <c r="A193" s="87">
        <f t="shared" si="13"/>
        <v>31</v>
      </c>
      <c r="B193" s="24" t="s">
        <v>314</v>
      </c>
      <c r="D193" s="24" t="s">
        <v>315</v>
      </c>
      <c r="E193" s="25"/>
      <c r="F193" s="90"/>
      <c r="G193" s="90"/>
      <c r="H193" s="90"/>
      <c r="I193" s="90"/>
      <c r="J193" s="90"/>
      <c r="K193" s="21">
        <f>VLOOKUP($D193,'REG FL  Accum Depr - 2 System P'!$A:$AN,MATCH($D$12,'REG FL  Accum Depr - 2 System P'!$2:$2,0),FALSE)/1000</f>
        <v>5450.6639299999997</v>
      </c>
      <c r="L193" s="40"/>
      <c r="M193" s="21">
        <f>VLOOKUP($D193,'REG FL  Accum Depr - 9 Retail P'!$A:$AN,MATCH($D$12,'REG FL  Accum Depr - 9 Retail P'!$2:$2,0),FALSE)/1000</f>
        <v>5450.6639299999997</v>
      </c>
      <c r="N193" s="96"/>
      <c r="O193" s="279">
        <f t="shared" si="16"/>
        <v>1</v>
      </c>
      <c r="P193" s="23"/>
      <c r="Q193" s="23"/>
      <c r="R193" s="91"/>
      <c r="V193" s="25"/>
    </row>
    <row r="194" spans="1:28" s="5" customFormat="1" x14ac:dyDescent="0.3">
      <c r="A194" s="87">
        <f t="shared" si="13"/>
        <v>32</v>
      </c>
      <c r="B194" s="24" t="s">
        <v>316</v>
      </c>
      <c r="C194" s="46"/>
      <c r="D194" s="24" t="s">
        <v>164</v>
      </c>
      <c r="E194" s="25"/>
      <c r="F194" s="90"/>
      <c r="G194" s="90"/>
      <c r="H194" s="90"/>
      <c r="I194" s="90"/>
      <c r="J194" s="90"/>
      <c r="K194" s="21">
        <f>VLOOKUP($D194,'REG FL  Accum Depr - 2 System P'!$A:$AN,MATCH($D$12,'REG FL  Accum Depr - 2 System P'!$2:$2,0),FALSE)/1000</f>
        <v>121949.31464674599</v>
      </c>
      <c r="L194" s="40"/>
      <c r="M194" s="21">
        <f>VLOOKUP($D194,'REG FL  Accum Depr - 9 Retail P'!$A:$AN,MATCH($D$12,'REG FL  Accum Depr - 9 Retail P'!$2:$2,0),FALSE)/1000</f>
        <v>85814.757122398194</v>
      </c>
      <c r="N194" s="96"/>
      <c r="O194" s="279">
        <f t="shared" si="16"/>
        <v>0.70369200000000176</v>
      </c>
      <c r="P194" s="46"/>
      <c r="Q194" s="46"/>
      <c r="R194" s="91"/>
      <c r="V194" s="25"/>
    </row>
    <row r="195" spans="1:28" ht="13.95" customHeight="1" x14ac:dyDescent="0.3">
      <c r="A195" s="87">
        <f t="shared" si="13"/>
        <v>33</v>
      </c>
      <c r="B195" s="24"/>
      <c r="C195" s="23"/>
      <c r="D195" s="24"/>
      <c r="F195" s="90"/>
      <c r="G195" s="90"/>
      <c r="H195" s="90"/>
      <c r="I195" s="90"/>
      <c r="J195" s="90"/>
      <c r="K195" s="21"/>
      <c r="L195" s="40"/>
      <c r="M195" s="21"/>
      <c r="N195" s="96"/>
      <c r="O195" s="237"/>
      <c r="P195" s="109"/>
      <c r="Q195" s="98"/>
      <c r="R195" s="91"/>
    </row>
    <row r="196" spans="1:28" ht="13.95" customHeight="1" x14ac:dyDescent="0.3">
      <c r="A196" s="87">
        <f t="shared" si="13"/>
        <v>34</v>
      </c>
      <c r="B196" s="130"/>
      <c r="C196" s="23"/>
      <c r="D196" s="14"/>
      <c r="E196" s="15"/>
      <c r="F196" s="15"/>
      <c r="G196" s="15"/>
      <c r="H196" s="15"/>
      <c r="I196" s="15"/>
      <c r="J196" s="15"/>
      <c r="K196" s="107"/>
      <c r="L196" s="23"/>
      <c r="M196" s="96"/>
      <c r="N196" s="96"/>
      <c r="O196" s="247"/>
      <c r="P196" s="109"/>
      <c r="Q196" s="98"/>
      <c r="R196" s="91"/>
    </row>
    <row r="197" spans="1:28" s="56" customFormat="1" x14ac:dyDescent="0.3">
      <c r="A197" s="272"/>
      <c r="B197" s="120" t="s">
        <v>175</v>
      </c>
      <c r="C197" s="120"/>
      <c r="D197" s="120"/>
      <c r="E197" s="120"/>
      <c r="F197" s="153"/>
      <c r="G197" s="153"/>
      <c r="H197" s="153"/>
      <c r="I197" s="153"/>
      <c r="J197" s="153"/>
      <c r="K197" s="120"/>
      <c r="L197" s="120"/>
      <c r="M197" s="120"/>
      <c r="N197" s="120"/>
      <c r="O197" s="273"/>
      <c r="P197" s="120"/>
      <c r="Q197" s="246" t="s">
        <v>176</v>
      </c>
      <c r="R197" s="120"/>
      <c r="S197" s="25"/>
      <c r="V197" s="25"/>
      <c r="W197" s="25"/>
      <c r="X197" s="25"/>
      <c r="Y197" s="25"/>
      <c r="Z197" s="25"/>
      <c r="AA197" s="25"/>
      <c r="AB197" s="25"/>
    </row>
    <row r="198" spans="1:28" x14ac:dyDescent="0.3">
      <c r="A198" s="63" t="s">
        <v>102</v>
      </c>
      <c r="B198" s="64"/>
      <c r="C198" s="63"/>
      <c r="K198" s="418" t="s">
        <v>103</v>
      </c>
      <c r="L198" s="418"/>
      <c r="M198" s="418"/>
      <c r="N198" s="418"/>
      <c r="O198" s="228"/>
      <c r="P198" s="63"/>
      <c r="Q198" s="63"/>
      <c r="R198" s="65" t="str">
        <f>+'Page Numbers'!D29</f>
        <v>Page 29 of 48</v>
      </c>
      <c r="S198" s="65"/>
      <c r="T198" s="25"/>
      <c r="U198" s="25"/>
    </row>
    <row r="199" spans="1:28" x14ac:dyDescent="0.3">
      <c r="A199" s="66"/>
      <c r="B199" s="66"/>
      <c r="C199" s="66"/>
      <c r="D199" s="14"/>
      <c r="E199" s="15"/>
      <c r="F199" s="15"/>
      <c r="G199" s="15"/>
      <c r="H199" s="15"/>
      <c r="I199" s="15"/>
      <c r="J199" s="15"/>
      <c r="K199" s="66"/>
      <c r="L199" s="67"/>
      <c r="M199" s="67"/>
      <c r="N199" s="67"/>
      <c r="O199" s="229"/>
      <c r="P199" s="67"/>
      <c r="Q199" s="67"/>
      <c r="R199" s="67"/>
      <c r="T199" s="25"/>
      <c r="U199" s="25"/>
    </row>
    <row r="200" spans="1:28" x14ac:dyDescent="0.3">
      <c r="A200" s="25" t="s">
        <v>104</v>
      </c>
      <c r="B200" s="68"/>
      <c r="C200" s="68" t="s">
        <v>105</v>
      </c>
      <c r="K200" s="416" t="s">
        <v>106</v>
      </c>
      <c r="L200" s="416"/>
      <c r="M200" s="416"/>
      <c r="N200" s="416"/>
      <c r="O200" s="416"/>
      <c r="P200" s="63"/>
      <c r="Q200" s="69" t="s">
        <v>107</v>
      </c>
      <c r="R200" s="70"/>
      <c r="T200" s="25"/>
      <c r="U200" s="25"/>
    </row>
    <row r="201" spans="1:28" x14ac:dyDescent="0.3">
      <c r="B201" s="71"/>
      <c r="C201" s="46"/>
      <c r="K201" s="417"/>
      <c r="L201" s="417"/>
      <c r="M201" s="417"/>
      <c r="N201" s="417"/>
      <c r="O201" s="417"/>
      <c r="P201" s="72" t="str">
        <f t="shared" ref="P201:R205" si="17">+P53</f>
        <v>_</v>
      </c>
      <c r="Q201" s="69" t="str">
        <f t="shared" si="17"/>
        <v>Projected Test Year 3 Ended</v>
      </c>
      <c r="R201" s="73">
        <f t="shared" si="17"/>
        <v>46752</v>
      </c>
      <c r="T201" s="25"/>
      <c r="U201" s="25"/>
    </row>
    <row r="202" spans="1:28" x14ac:dyDescent="0.3">
      <c r="A202" s="25" t="s">
        <v>109</v>
      </c>
      <c r="B202" s="71"/>
      <c r="C202" s="46"/>
      <c r="K202" s="70"/>
      <c r="L202" s="70"/>
      <c r="M202" s="70"/>
      <c r="N202" s="70"/>
      <c r="O202" s="230"/>
      <c r="P202" s="72" t="str">
        <f t="shared" si="17"/>
        <v>_</v>
      </c>
      <c r="Q202" s="69" t="str">
        <f t="shared" si="17"/>
        <v>Projected Test Year 2 Ended</v>
      </c>
      <c r="R202" s="73">
        <f t="shared" si="17"/>
        <v>46387</v>
      </c>
      <c r="T202" s="25"/>
      <c r="U202" s="25"/>
    </row>
    <row r="203" spans="1:28" x14ac:dyDescent="0.3">
      <c r="B203" s="74"/>
      <c r="C203" s="46"/>
      <c r="K203" s="70"/>
      <c r="L203" s="70"/>
      <c r="M203" s="70"/>
      <c r="N203" s="70"/>
      <c r="O203" s="230"/>
      <c r="P203" s="72" t="str">
        <f t="shared" si="17"/>
        <v>X</v>
      </c>
      <c r="Q203" s="69" t="str">
        <f t="shared" si="17"/>
        <v>Projected Test Year 1 Ended</v>
      </c>
      <c r="R203" s="73">
        <f t="shared" si="17"/>
        <v>46022</v>
      </c>
      <c r="T203" s="25"/>
      <c r="U203" s="25"/>
    </row>
    <row r="204" spans="1:28" x14ac:dyDescent="0.3">
      <c r="A204" s="75" t="str">
        <f>+A7</f>
        <v>DOCKET NO.: 20240025-EI</v>
      </c>
      <c r="C204" s="46"/>
      <c r="K204" s="46"/>
      <c r="L204" s="46"/>
      <c r="M204" s="46"/>
      <c r="N204" s="46"/>
      <c r="O204" s="231"/>
      <c r="P204" s="72" t="str">
        <f t="shared" si="17"/>
        <v>_</v>
      </c>
      <c r="Q204" s="69" t="str">
        <f t="shared" si="17"/>
        <v>Prior Year Ended</v>
      </c>
      <c r="R204" s="73">
        <f t="shared" si="17"/>
        <v>45657</v>
      </c>
      <c r="T204" s="25"/>
      <c r="U204" s="25"/>
    </row>
    <row r="205" spans="1:28" x14ac:dyDescent="0.3">
      <c r="K205" s="46"/>
      <c r="L205" s="46"/>
      <c r="M205" s="46"/>
      <c r="N205" s="46"/>
      <c r="O205" s="231"/>
      <c r="P205" s="72" t="str">
        <f t="shared" si="17"/>
        <v>_</v>
      </c>
      <c r="Q205" s="69" t="str">
        <f t="shared" si="17"/>
        <v>Historical Year Ended</v>
      </c>
      <c r="R205" s="73">
        <f t="shared" si="17"/>
        <v>45291</v>
      </c>
      <c r="T205" s="25"/>
      <c r="U205" s="25"/>
    </row>
    <row r="206" spans="1:28" x14ac:dyDescent="0.3">
      <c r="K206" s="46"/>
      <c r="L206" s="46"/>
      <c r="M206" s="46"/>
      <c r="N206" s="46"/>
      <c r="O206" s="231"/>
      <c r="P206" s="231"/>
      <c r="Q206" s="231"/>
      <c r="R206" s="231"/>
      <c r="T206" s="25"/>
      <c r="U206" s="25"/>
    </row>
    <row r="207" spans="1:28" x14ac:dyDescent="0.3">
      <c r="K207" s="76"/>
      <c r="L207" s="77"/>
      <c r="M207" s="76" t="s">
        <v>111</v>
      </c>
      <c r="N207" s="77"/>
      <c r="O207" s="232"/>
      <c r="P207" s="63"/>
      <c r="Q207" s="63"/>
      <c r="R207" s="63"/>
      <c r="T207" s="25"/>
      <c r="U207" s="25"/>
    </row>
    <row r="208" spans="1:28" s="5" customFormat="1" x14ac:dyDescent="0.3">
      <c r="A208" s="78"/>
      <c r="B208" s="78"/>
      <c r="C208" s="78"/>
      <c r="D208" s="14"/>
      <c r="E208" s="15"/>
      <c r="F208" s="15"/>
      <c r="G208" s="15"/>
      <c r="H208" s="15"/>
      <c r="I208" s="15"/>
      <c r="J208" s="15"/>
      <c r="K208" s="79"/>
      <c r="L208" s="79"/>
      <c r="M208" s="79"/>
      <c r="N208" s="79"/>
      <c r="O208" s="233"/>
      <c r="P208" s="80"/>
      <c r="Q208" s="81" t="str">
        <f>+Q60</f>
        <v>Witness:  Olivier</v>
      </c>
      <c r="R208" s="80"/>
    </row>
    <row r="209" spans="1:22" s="5" customFormat="1" x14ac:dyDescent="0.3">
      <c r="A209" s="1"/>
      <c r="B209" s="82">
        <v>-1</v>
      </c>
      <c r="C209" s="82"/>
      <c r="D209" s="82"/>
      <c r="E209" s="82"/>
      <c r="F209" s="82"/>
      <c r="G209" s="82"/>
      <c r="H209" s="82"/>
      <c r="I209" s="82"/>
      <c r="J209" s="82"/>
      <c r="K209" s="82">
        <f>+B209-1</f>
        <v>-2</v>
      </c>
      <c r="L209" s="82"/>
      <c r="M209" s="82">
        <f>+K209-1</f>
        <v>-3</v>
      </c>
      <c r="N209" s="82"/>
      <c r="O209" s="82">
        <f>+M209-1</f>
        <v>-4</v>
      </c>
      <c r="P209" s="83"/>
      <c r="Q209" s="83"/>
      <c r="R209" s="83"/>
    </row>
    <row r="210" spans="1:22" s="5" customFormat="1" x14ac:dyDescent="0.3">
      <c r="A210" s="1" t="s">
        <v>112</v>
      </c>
      <c r="B210" s="83"/>
      <c r="C210" s="1"/>
      <c r="K210" s="1" t="s">
        <v>113</v>
      </c>
      <c r="L210" s="1"/>
      <c r="M210" s="1" t="s">
        <v>113</v>
      </c>
      <c r="N210" s="1"/>
      <c r="O210" s="234" t="s">
        <v>114</v>
      </c>
      <c r="P210" s="1"/>
      <c r="Q210" s="1"/>
      <c r="R210" s="1"/>
    </row>
    <row r="211" spans="1:22" s="5" customFormat="1" x14ac:dyDescent="0.3">
      <c r="A211" s="86" t="s">
        <v>115</v>
      </c>
      <c r="B211" s="17" t="s">
        <v>116</v>
      </c>
      <c r="C211" s="17"/>
      <c r="D211" s="14"/>
      <c r="E211" s="15"/>
      <c r="F211" s="15"/>
      <c r="G211" s="15"/>
      <c r="H211" s="15"/>
      <c r="I211" s="15"/>
      <c r="J211" s="15"/>
      <c r="K211" s="17" t="s">
        <v>117</v>
      </c>
      <c r="L211" s="17"/>
      <c r="M211" s="17" t="s">
        <v>114</v>
      </c>
      <c r="N211" s="17"/>
      <c r="O211" s="235" t="s">
        <v>118</v>
      </c>
      <c r="P211" s="17"/>
      <c r="Q211" s="17"/>
      <c r="R211" s="17"/>
    </row>
    <row r="212" spans="1:22" s="5" customFormat="1" x14ac:dyDescent="0.3">
      <c r="A212" s="87">
        <v>1</v>
      </c>
      <c r="B212" s="24" t="s">
        <v>317</v>
      </c>
      <c r="C212" s="23"/>
      <c r="D212" s="24" t="s">
        <v>168</v>
      </c>
      <c r="E212" s="25"/>
      <c r="F212" s="90"/>
      <c r="G212" s="90"/>
      <c r="H212" s="90"/>
      <c r="I212" s="90"/>
      <c r="J212" s="90"/>
      <c r="K212" s="21">
        <f>VLOOKUP($D212,'REG FL  Accum Depr - 2 System P'!$A:$AN,MATCH($D$12,'REG FL  Accum Depr - 2 System P'!$2:$2,0),FALSE)/1000</f>
        <v>9480.5783208461617</v>
      </c>
      <c r="L212" s="40"/>
      <c r="M212" s="21">
        <f>VLOOKUP($D212,'REG FL  Accum Depr - 9 Retail P'!$A:$AN,MATCH($D$12,'REG FL  Accum Depr - 9 Retail P'!$2:$2,0),FALSE)/1000</f>
        <v>6671.4071197528701</v>
      </c>
      <c r="N212" s="96"/>
      <c r="O212" s="279">
        <f>IF(M212=0,0,M212/K212)</f>
        <v>0.70369199999999921</v>
      </c>
      <c r="P212" s="91"/>
      <c r="Q212" s="91"/>
      <c r="R212" s="91"/>
    </row>
    <row r="213" spans="1:22" s="5" customFormat="1" x14ac:dyDescent="0.3">
      <c r="A213" s="87">
        <f t="shared" ref="A213:A245" si="18">A212+1</f>
        <v>2</v>
      </c>
      <c r="B213" s="24" t="s">
        <v>318</v>
      </c>
      <c r="C213" s="23"/>
      <c r="D213" s="24" t="s">
        <v>170</v>
      </c>
      <c r="E213" s="25"/>
      <c r="F213" s="90"/>
      <c r="G213" s="90"/>
      <c r="H213" s="90"/>
      <c r="I213" s="90"/>
      <c r="J213" s="90"/>
      <c r="K213" s="21">
        <f>VLOOKUP($D213,'REG FL  Accum Depr - 2 System P'!$A:$AN,MATCH($D$12,'REG FL  Accum Depr - 2 System P'!$2:$2,0),FALSE)/1000</f>
        <v>29356.513451861698</v>
      </c>
      <c r="L213" s="40"/>
      <c r="M213" s="21">
        <f>VLOOKUP($D213,'REG FL  Accum Depr - 9 Retail P'!$A:$AN,MATCH($D$12,'REG FL  Accum Depr - 9 Retail P'!$2:$2,0),FALSE)/1000</f>
        <v>20657.943663967402</v>
      </c>
      <c r="N213" s="96"/>
      <c r="O213" s="279">
        <f>IF(M213=0,0,M213/K213)</f>
        <v>0.70369199999999799</v>
      </c>
      <c r="P213" s="91"/>
      <c r="Q213" s="91"/>
      <c r="R213" s="91"/>
      <c r="V213" s="25"/>
    </row>
    <row r="214" spans="1:22" s="5" customFormat="1" x14ac:dyDescent="0.3">
      <c r="A214" s="87">
        <f t="shared" si="18"/>
        <v>3</v>
      </c>
      <c r="B214" s="24" t="s">
        <v>319</v>
      </c>
      <c r="C214" s="23"/>
      <c r="D214" s="24" t="s">
        <v>172</v>
      </c>
      <c r="E214" s="25"/>
      <c r="F214" s="25"/>
      <c r="G214" s="25"/>
      <c r="H214" s="25"/>
      <c r="I214" s="25"/>
      <c r="J214" s="25"/>
      <c r="K214" s="21">
        <f>VLOOKUP($D214,'REG FL  Accum Depr - 2 System P'!$A:$AN,MATCH($D$12,'REG FL  Accum Depr - 2 System P'!$2:$2,0),FALSE)/1000</f>
        <v>3997.6893834361899</v>
      </c>
      <c r="L214" s="40"/>
      <c r="M214" s="21">
        <f>VLOOKUP($D214,'REG FL  Accum Depr - 9 Retail P'!$A:$AN,MATCH($D$12,'REG FL  Accum Depr - 9 Retail P'!$2:$2,0),FALSE)/1000</f>
        <v>2813.14203760898</v>
      </c>
      <c r="N214" s="96"/>
      <c r="O214" s="279">
        <f>IF(M214=0,0,M214/K214)</f>
        <v>0.70369200000000021</v>
      </c>
      <c r="P214" s="100"/>
      <c r="Q214" s="98"/>
      <c r="R214" s="91"/>
      <c r="S214" s="25"/>
    </row>
    <row r="215" spans="1:22" s="5" customFormat="1" x14ac:dyDescent="0.3">
      <c r="A215" s="87">
        <f t="shared" si="18"/>
        <v>4</v>
      </c>
      <c r="B215" s="95" t="s">
        <v>320</v>
      </c>
      <c r="D215" s="27" t="s">
        <v>97</v>
      </c>
      <c r="K215" s="21">
        <f>VLOOKUP($D215,'REG FL  Accum Depr - 2 System P'!$A:$AN,MATCH($D$12,'REG FL  Accum Depr - 2 System P'!$2:$2,0),FALSE)/1000</f>
        <v>0</v>
      </c>
      <c r="M215" s="21">
        <f>VLOOKUP($D215,'REG FL  Accum Depr - 9 Retail P'!$A:$AN,MATCH($D$12,'REG FL  Accum Depr - 9 Retail P'!$2:$2,0),FALSE)/1000</f>
        <v>0</v>
      </c>
      <c r="O215" s="279">
        <f>IF(M215=0,0,M215/K215)</f>
        <v>0</v>
      </c>
      <c r="P215" s="100"/>
      <c r="Q215" s="98"/>
      <c r="R215" s="91"/>
      <c r="S215" s="25"/>
    </row>
    <row r="216" spans="1:22" s="5" customFormat="1" x14ac:dyDescent="0.3">
      <c r="A216" s="87">
        <f>A215+1</f>
        <v>5</v>
      </c>
      <c r="B216" s="224" t="s">
        <v>52</v>
      </c>
      <c r="D216" s="19" t="s">
        <v>53</v>
      </c>
      <c r="E216" s="25"/>
      <c r="F216" s="90"/>
      <c r="G216" s="90"/>
      <c r="H216" s="90"/>
      <c r="I216" s="90"/>
      <c r="J216" s="90"/>
      <c r="K216" s="104">
        <f>SUM(K182:K194)+SUM(K212:K215)</f>
        <v>906539.38788353791</v>
      </c>
      <c r="L216" s="106"/>
      <c r="M216" s="104">
        <f>SUM(M182:M194)+SUM(M212:M215)</f>
        <v>645664.08147900389</v>
      </c>
      <c r="N216" s="115"/>
      <c r="O216" s="284">
        <f>IF(M216=0,0,M216/K216)</f>
        <v>0.71222948512630058</v>
      </c>
      <c r="P216" s="100"/>
      <c r="Q216" s="98"/>
      <c r="R216" s="91"/>
      <c r="S216" s="25"/>
      <c r="V216" s="25"/>
    </row>
    <row r="217" spans="1:22" s="5" customFormat="1" x14ac:dyDescent="0.3">
      <c r="A217" s="87">
        <f t="shared" si="18"/>
        <v>6</v>
      </c>
      <c r="O217" s="285"/>
      <c r="P217" s="100"/>
      <c r="Q217" s="98"/>
      <c r="R217" s="91"/>
      <c r="S217" s="25"/>
      <c r="V217" s="25"/>
    </row>
    <row r="218" spans="1:22" s="5" customFormat="1" x14ac:dyDescent="0.3">
      <c r="A218" s="87">
        <f t="shared" si="18"/>
        <v>7</v>
      </c>
      <c r="B218" s="42" t="s">
        <v>321</v>
      </c>
      <c r="C218" s="89"/>
      <c r="K218" s="89"/>
      <c r="L218" s="91"/>
      <c r="M218" s="91"/>
      <c r="N218" s="91"/>
      <c r="O218" s="278"/>
      <c r="P218" s="100"/>
      <c r="Q218" s="98"/>
      <c r="R218" s="91"/>
      <c r="S218" s="25"/>
      <c r="V218" s="25"/>
    </row>
    <row r="219" spans="1:22" s="5" customFormat="1" x14ac:dyDescent="0.3">
      <c r="A219" s="87">
        <f t="shared" si="18"/>
        <v>8</v>
      </c>
      <c r="B219" s="26" t="s">
        <v>178</v>
      </c>
      <c r="C219" s="23"/>
      <c r="D219" s="19" t="s">
        <v>179</v>
      </c>
      <c r="E219" s="25"/>
      <c r="F219" s="90"/>
      <c r="G219" s="90"/>
      <c r="H219" s="90"/>
      <c r="I219" s="90"/>
      <c r="J219" s="90"/>
      <c r="K219" s="21">
        <f>VLOOKUP($D219,'REG FL  Accum Depr - 2 System P'!$A:$AN,MATCH($D$12,'REG FL  Accum Depr - 2 System P'!$2:$2,0),FALSE)/1000</f>
        <v>6523.6770034719102</v>
      </c>
      <c r="L219" s="40"/>
      <c r="M219" s="21">
        <f>VLOOKUP($D219,'REG FL  Accum Depr - 9 Retail P'!$A:$AN,MATCH($D$12,'REG FL  Accum Depr - 9 Retail P'!$2:$2,0),FALSE)/1000</f>
        <v>6523.6770034719102</v>
      </c>
      <c r="N219" s="96"/>
      <c r="O219" s="279">
        <f t="shared" ref="O219:O242" si="19">IF(M219=0,0,M219/K219)</f>
        <v>1</v>
      </c>
      <c r="P219" s="100"/>
      <c r="Q219" s="98"/>
      <c r="R219" s="91"/>
      <c r="S219" s="25"/>
      <c r="V219" s="25"/>
    </row>
    <row r="220" spans="1:22" s="5" customFormat="1" x14ac:dyDescent="0.3">
      <c r="A220" s="87">
        <f t="shared" si="18"/>
        <v>9</v>
      </c>
      <c r="B220" s="26" t="s">
        <v>180</v>
      </c>
      <c r="C220" s="23"/>
      <c r="D220" s="19" t="s">
        <v>181</v>
      </c>
      <c r="E220" s="25"/>
      <c r="F220" s="90"/>
      <c r="G220" s="90"/>
      <c r="H220" s="90"/>
      <c r="I220" s="90"/>
      <c r="J220" s="90"/>
      <c r="K220" s="21">
        <f>VLOOKUP($D220,'REG FL  Accum Depr - 2 System P'!$A:$AN,MATCH($D$12,'REG FL  Accum Depr - 2 System P'!$2:$2,0),FALSE)/1000</f>
        <v>19127.902288806501</v>
      </c>
      <c r="L220" s="40"/>
      <c r="M220" s="21">
        <f>VLOOKUP($D220,'REG FL  Accum Depr - 9 Retail P'!$A:$AN,MATCH($D$12,'REG FL  Accum Depr - 9 Retail P'!$2:$2,0),FALSE)/1000</f>
        <v>19127.902288806501</v>
      </c>
      <c r="N220" s="96"/>
      <c r="O220" s="279">
        <f t="shared" si="19"/>
        <v>1</v>
      </c>
      <c r="P220" s="100"/>
      <c r="Q220" s="98"/>
      <c r="R220" s="91"/>
      <c r="S220" s="25"/>
      <c r="V220" s="25"/>
    </row>
    <row r="221" spans="1:22" s="5" customFormat="1" x14ac:dyDescent="0.3">
      <c r="A221" s="87">
        <f t="shared" si="18"/>
        <v>10</v>
      </c>
      <c r="B221" s="26" t="s">
        <v>182</v>
      </c>
      <c r="C221" s="23"/>
      <c r="D221" s="19" t="s">
        <v>183</v>
      </c>
      <c r="E221" s="25"/>
      <c r="F221" s="90"/>
      <c r="G221" s="90"/>
      <c r="H221" s="90"/>
      <c r="I221" s="90"/>
      <c r="J221" s="90"/>
      <c r="K221" s="21">
        <f>VLOOKUP($D221,'REG FL  Accum Depr - 2 System P'!$A:$AN,MATCH($D$12,'REG FL  Accum Depr - 2 System P'!$2:$2,0),FALSE)/1000</f>
        <v>98300.403186843803</v>
      </c>
      <c r="L221" s="40"/>
      <c r="M221" s="21">
        <f>VLOOKUP($D221,'REG FL  Accum Depr - 9 Retail P'!$A:$AN,MATCH($D$12,'REG FL  Accum Depr - 9 Retail P'!$2:$2,0),FALSE)/1000</f>
        <v>98300.403186843803</v>
      </c>
      <c r="N221" s="96"/>
      <c r="O221" s="279">
        <f t="shared" si="19"/>
        <v>1</v>
      </c>
      <c r="P221" s="100"/>
      <c r="Q221" s="98"/>
      <c r="R221" s="91"/>
      <c r="S221" s="25"/>
      <c r="V221" s="25"/>
    </row>
    <row r="222" spans="1:22" s="5" customFormat="1" x14ac:dyDescent="0.3">
      <c r="A222" s="87">
        <f t="shared" si="18"/>
        <v>11</v>
      </c>
      <c r="B222" s="26" t="s">
        <v>184</v>
      </c>
      <c r="C222" s="23"/>
      <c r="D222" s="19" t="s">
        <v>322</v>
      </c>
      <c r="E222" s="25"/>
      <c r="F222" s="90"/>
      <c r="G222" s="90"/>
      <c r="H222" s="90"/>
      <c r="I222" s="90"/>
      <c r="J222" s="90"/>
      <c r="K222" s="21">
        <f>VLOOKUP($D222,'REG FL  Accum Depr - 2 System P'!$A:$AN,MATCH($D$12,'REG FL  Accum Depr - 2 System P'!$2:$2,0),FALSE)/1000</f>
        <v>1764.8236678442699</v>
      </c>
      <c r="L222" s="40"/>
      <c r="M222" s="21">
        <f>VLOOKUP($D222,'REG FL  Accum Depr - 9 Retail P'!$A:$AN,MATCH($D$12,'REG FL  Accum Depr - 9 Retail P'!$2:$2,0),FALSE)/1000</f>
        <v>1764.8236678442699</v>
      </c>
      <c r="N222" s="96"/>
      <c r="O222" s="279">
        <f t="shared" si="19"/>
        <v>1</v>
      </c>
      <c r="P222" s="100"/>
      <c r="Q222" s="98"/>
      <c r="R222" s="91"/>
      <c r="S222" s="25"/>
      <c r="V222" s="25"/>
    </row>
    <row r="223" spans="1:22" x14ac:dyDescent="0.3">
      <c r="A223" s="87">
        <f t="shared" si="18"/>
        <v>12</v>
      </c>
      <c r="B223" s="26" t="s">
        <v>186</v>
      </c>
      <c r="C223" s="23"/>
      <c r="D223" s="19" t="s">
        <v>187</v>
      </c>
      <c r="F223" s="90"/>
      <c r="G223" s="90"/>
      <c r="H223" s="90"/>
      <c r="I223" s="90"/>
      <c r="J223" s="90"/>
      <c r="K223" s="21">
        <f>VLOOKUP($D223,'REG FL  Accum Depr - 2 System P'!$A:$AN,MATCH($D$12,'REG FL  Accum Depr - 2 System P'!$2:$2,0),FALSE)/1000</f>
        <v>4553.06128476923</v>
      </c>
      <c r="L223" s="40"/>
      <c r="M223" s="21">
        <f>VLOOKUP($D223,'REG FL  Accum Depr - 9 Retail P'!$A:$AN,MATCH($D$12,'REG FL  Accum Depr - 9 Retail P'!$2:$2,0),FALSE)/1000</f>
        <v>4553.06128476923</v>
      </c>
      <c r="N223" s="96"/>
      <c r="O223" s="279">
        <f t="shared" si="19"/>
        <v>1</v>
      </c>
      <c r="P223" s="100"/>
      <c r="Q223" s="98"/>
      <c r="R223" s="91"/>
      <c r="T223" s="25"/>
      <c r="U223" s="25"/>
    </row>
    <row r="224" spans="1:22" x14ac:dyDescent="0.3">
      <c r="A224" s="87">
        <f t="shared" si="18"/>
        <v>13</v>
      </c>
      <c r="B224" s="26" t="s">
        <v>189</v>
      </c>
      <c r="C224" s="23"/>
      <c r="D224" s="19" t="s">
        <v>190</v>
      </c>
      <c r="F224" s="90"/>
      <c r="G224" s="90"/>
      <c r="H224" s="90"/>
      <c r="I224" s="90"/>
      <c r="J224" s="90"/>
      <c r="K224" s="21">
        <f>VLOOKUP($D224,'REG FL  Accum Depr - 2 System P'!$A:$AN,MATCH($D$12,'REG FL  Accum Depr - 2 System P'!$2:$2,0),FALSE)/1000</f>
        <v>317039.94575785298</v>
      </c>
      <c r="L224" s="40"/>
      <c r="M224" s="21">
        <f>VLOOKUP($D224,'REG FL  Accum Depr - 9 Retail P'!$A:$AN,MATCH($D$12,'REG FL  Accum Depr - 9 Retail P'!$2:$2,0),FALSE)/1000</f>
        <v>317039.94575785298</v>
      </c>
      <c r="N224" s="96"/>
      <c r="O224" s="279">
        <f t="shared" si="19"/>
        <v>1</v>
      </c>
      <c r="P224" s="100"/>
      <c r="Q224" s="98"/>
      <c r="R224" s="91"/>
      <c r="T224" s="25"/>
      <c r="U224" s="25"/>
    </row>
    <row r="225" spans="1:21" x14ac:dyDescent="0.3">
      <c r="A225" s="87">
        <f t="shared" si="18"/>
        <v>14</v>
      </c>
      <c r="B225" s="26" t="s">
        <v>191</v>
      </c>
      <c r="C225" s="23"/>
      <c r="D225" s="19" t="s">
        <v>192</v>
      </c>
      <c r="F225" s="90"/>
      <c r="G225" s="90"/>
      <c r="H225" s="90"/>
      <c r="I225" s="90"/>
      <c r="J225" s="90"/>
      <c r="K225" s="21">
        <f>VLOOKUP($D225,'REG FL  Accum Depr - 2 System P'!$A:$AN,MATCH($D$12,'REG FL  Accum Depr - 2 System P'!$2:$2,0),FALSE)/1000</f>
        <v>116498.30180569</v>
      </c>
      <c r="L225" s="40"/>
      <c r="M225" s="21">
        <f>VLOOKUP($D225,'REG FL  Accum Depr - 9 Retail P'!$A:$AN,MATCH($D$12,'REG FL  Accum Depr - 9 Retail P'!$2:$2,0),FALSE)/1000</f>
        <v>116498.30180569</v>
      </c>
      <c r="N225" s="96"/>
      <c r="O225" s="279">
        <f t="shared" si="19"/>
        <v>1</v>
      </c>
      <c r="P225" s="109"/>
      <c r="Q225" s="98"/>
      <c r="R225" s="91"/>
      <c r="T225" s="25"/>
      <c r="U225" s="25"/>
    </row>
    <row r="226" spans="1:21" x14ac:dyDescent="0.3">
      <c r="A226" s="87">
        <f t="shared" si="18"/>
        <v>15</v>
      </c>
      <c r="B226" s="26" t="s">
        <v>193</v>
      </c>
      <c r="C226" s="23"/>
      <c r="D226" s="19" t="s">
        <v>194</v>
      </c>
      <c r="F226" s="90"/>
      <c r="G226" s="90"/>
      <c r="H226" s="90"/>
      <c r="I226" s="90"/>
      <c r="J226" s="90"/>
      <c r="K226" s="21">
        <f>VLOOKUP($D226,'REG FL  Accum Depr - 2 System P'!$A:$AN,MATCH($D$12,'REG FL  Accum Depr - 2 System P'!$2:$2,0),FALSE)/1000</f>
        <v>40971.447718903</v>
      </c>
      <c r="L226" s="40"/>
      <c r="M226" s="21">
        <f>VLOOKUP($D226,'REG FL  Accum Depr - 9 Retail P'!$A:$AN,MATCH($D$12,'REG FL  Accum Depr - 9 Retail P'!$2:$2,0),FALSE)/1000</f>
        <v>40971.447718903</v>
      </c>
      <c r="N226" s="96"/>
      <c r="O226" s="279">
        <f t="shared" si="19"/>
        <v>1</v>
      </c>
      <c r="P226" s="100"/>
      <c r="Q226" s="98"/>
      <c r="R226" s="91"/>
      <c r="T226" s="25"/>
      <c r="U226" s="25"/>
    </row>
    <row r="227" spans="1:21" x14ac:dyDescent="0.3">
      <c r="A227" s="87">
        <f t="shared" si="18"/>
        <v>16</v>
      </c>
      <c r="B227" s="26" t="s">
        <v>195</v>
      </c>
      <c r="C227" s="23"/>
      <c r="D227" s="19" t="s">
        <v>196</v>
      </c>
      <c r="F227" s="90"/>
      <c r="G227" s="90"/>
      <c r="H227" s="90"/>
      <c r="I227" s="90"/>
      <c r="J227" s="90"/>
      <c r="K227" s="21">
        <f>VLOOKUP($D227,'REG FL  Accum Depr - 2 System P'!$A:$AN,MATCH($D$12,'REG FL  Accum Depr - 2 System P'!$2:$2,0),FALSE)/1000</f>
        <v>162407.312692573</v>
      </c>
      <c r="L227" s="40"/>
      <c r="M227" s="21">
        <f>VLOOKUP($D227,'REG FL  Accum Depr - 9 Retail P'!$A:$AN,MATCH($D$12,'REG FL  Accum Depr - 9 Retail P'!$2:$2,0),FALSE)/1000</f>
        <v>162407.312692573</v>
      </c>
      <c r="N227" s="96"/>
      <c r="O227" s="279">
        <f t="shared" si="19"/>
        <v>1</v>
      </c>
      <c r="P227" s="109"/>
      <c r="Q227" s="98"/>
      <c r="R227" s="91"/>
      <c r="T227" s="25"/>
      <c r="U227" s="25"/>
    </row>
    <row r="228" spans="1:21" x14ac:dyDescent="0.3">
      <c r="A228" s="87">
        <f t="shared" si="18"/>
        <v>17</v>
      </c>
      <c r="B228" s="26" t="s">
        <v>197</v>
      </c>
      <c r="C228" s="23"/>
      <c r="D228" s="19" t="s">
        <v>198</v>
      </c>
      <c r="F228" s="90"/>
      <c r="G228" s="90"/>
      <c r="H228" s="90"/>
      <c r="I228" s="90"/>
      <c r="J228" s="90"/>
      <c r="K228" s="21">
        <f>VLOOKUP($D228,'REG FL  Accum Depr - 2 System P'!$A:$AN,MATCH($D$12,'REG FL  Accum Depr - 2 System P'!$2:$2,0),FALSE)/1000</f>
        <v>72709.648767188395</v>
      </c>
      <c r="L228" s="40"/>
      <c r="M228" s="21">
        <f>VLOOKUP($D228,'REG FL  Accum Depr - 9 Retail P'!$A:$AN,MATCH($D$12,'REG FL  Accum Depr - 9 Retail P'!$2:$2,0),FALSE)/1000</f>
        <v>72709.648767188395</v>
      </c>
      <c r="N228" s="96"/>
      <c r="O228" s="279">
        <f t="shared" si="19"/>
        <v>1</v>
      </c>
      <c r="P228" s="109"/>
      <c r="Q228" s="98"/>
      <c r="R228" s="91"/>
      <c r="T228" s="25"/>
      <c r="U228" s="25"/>
    </row>
    <row r="229" spans="1:21" x14ac:dyDescent="0.3">
      <c r="A229" s="87">
        <f t="shared" si="18"/>
        <v>18</v>
      </c>
      <c r="B229" s="26" t="s">
        <v>199</v>
      </c>
      <c r="C229" s="23"/>
      <c r="D229" s="19" t="s">
        <v>200</v>
      </c>
      <c r="F229" s="90"/>
      <c r="G229" s="90"/>
      <c r="H229" s="90"/>
      <c r="I229" s="90"/>
      <c r="J229" s="90"/>
      <c r="K229" s="21">
        <f>VLOOKUP($D229,'REG FL  Accum Depr - 2 System P'!$A:$AN,MATCH($D$12,'REG FL  Accum Depr - 2 System P'!$2:$2,0),FALSE)/1000</f>
        <v>1405.5092798347798</v>
      </c>
      <c r="L229" s="40"/>
      <c r="M229" s="21">
        <f>VLOOKUP($D229,'REG FL  Accum Depr - 9 Retail P'!$A:$AN,MATCH($D$12,'REG FL  Accum Depr - 9 Retail P'!$2:$2,0),FALSE)/1000</f>
        <v>1405.5092798347798</v>
      </c>
      <c r="N229" s="96"/>
      <c r="O229" s="279">
        <f t="shared" si="19"/>
        <v>1</v>
      </c>
      <c r="P229" s="100"/>
      <c r="Q229" s="98"/>
      <c r="R229" s="5"/>
      <c r="T229" s="25"/>
      <c r="U229" s="25"/>
    </row>
    <row r="230" spans="1:21" x14ac:dyDescent="0.3">
      <c r="A230" s="87">
        <f t="shared" si="18"/>
        <v>19</v>
      </c>
      <c r="B230" s="26" t="s">
        <v>201</v>
      </c>
      <c r="C230" s="23"/>
      <c r="D230" s="19" t="s">
        <v>202</v>
      </c>
      <c r="F230" s="90"/>
      <c r="G230" s="90"/>
      <c r="H230" s="90"/>
      <c r="I230" s="90"/>
      <c r="J230" s="90"/>
      <c r="K230" s="21">
        <f>VLOOKUP($D230,'REG FL  Accum Depr - 2 System P'!$A:$AN,MATCH($D$12,'REG FL  Accum Depr - 2 System P'!$2:$2,0),FALSE)/1000</f>
        <v>83486.354094122391</v>
      </c>
      <c r="L230" s="40"/>
      <c r="M230" s="21">
        <f>VLOOKUP($D230,'REG FL  Accum Depr - 9 Retail P'!$A:$AN,MATCH($D$12,'REG FL  Accum Depr - 9 Retail P'!$2:$2,0),FALSE)/1000</f>
        <v>83486.354094122391</v>
      </c>
      <c r="N230" s="96"/>
      <c r="O230" s="279">
        <f t="shared" si="19"/>
        <v>1</v>
      </c>
      <c r="P230" s="110"/>
      <c r="Q230" s="98"/>
      <c r="R230" s="94"/>
      <c r="T230" s="25"/>
      <c r="U230" s="25"/>
    </row>
    <row r="231" spans="1:21" x14ac:dyDescent="0.3">
      <c r="A231" s="87">
        <f t="shared" si="18"/>
        <v>20</v>
      </c>
      <c r="B231" s="26" t="s">
        <v>203</v>
      </c>
      <c r="C231" s="23"/>
      <c r="D231" s="19" t="s">
        <v>204</v>
      </c>
      <c r="F231" s="90"/>
      <c r="G231" s="90"/>
      <c r="H231" s="90"/>
      <c r="I231" s="90"/>
      <c r="J231" s="90"/>
      <c r="K231" s="21">
        <f>VLOOKUP($D231,'REG FL  Accum Depr - 2 System P'!$A:$AN,MATCH($D$12,'REG FL  Accum Depr - 2 System P'!$2:$2,0),FALSE)/1000</f>
        <v>0</v>
      </c>
      <c r="L231" s="40"/>
      <c r="M231" s="21">
        <f>VLOOKUP($D231,'REG FL  Accum Depr - 9 Retail P'!$A:$AN,MATCH($D$12,'REG FL  Accum Depr - 9 Retail P'!$2:$2,0),FALSE)/1000</f>
        <v>0</v>
      </c>
      <c r="N231" s="96"/>
      <c r="O231" s="279">
        <f t="shared" si="19"/>
        <v>0</v>
      </c>
      <c r="P231" s="109"/>
      <c r="Q231" s="98"/>
      <c r="T231" s="25"/>
      <c r="U231" s="25"/>
    </row>
    <row r="232" spans="1:21" x14ac:dyDescent="0.3">
      <c r="A232" s="87">
        <f t="shared" si="18"/>
        <v>21</v>
      </c>
      <c r="B232" s="26" t="s">
        <v>205</v>
      </c>
      <c r="C232" s="23"/>
      <c r="D232" s="19" t="s">
        <v>206</v>
      </c>
      <c r="F232" s="90"/>
      <c r="G232" s="90"/>
      <c r="H232" s="90"/>
      <c r="I232" s="90"/>
      <c r="J232" s="90"/>
      <c r="K232" s="21">
        <f>VLOOKUP($D232,'REG FL  Accum Depr - 2 System P'!$A:$AN,MATCH($D$12,'REG FL  Accum Depr - 2 System P'!$2:$2,0),FALSE)/1000</f>
        <v>247091.830433953</v>
      </c>
      <c r="L232" s="40"/>
      <c r="M232" s="21">
        <f>VLOOKUP($D232,'REG FL  Accum Depr - 9 Retail P'!$A:$AN,MATCH($D$12,'REG FL  Accum Depr - 9 Retail P'!$2:$2,0),FALSE)/1000</f>
        <v>247091.830433953</v>
      </c>
      <c r="N232" s="96"/>
      <c r="O232" s="279">
        <f t="shared" si="19"/>
        <v>1</v>
      </c>
      <c r="P232" s="97"/>
      <c r="Q232" s="98"/>
      <c r="T232" s="25"/>
      <c r="U232" s="25"/>
    </row>
    <row r="233" spans="1:21" x14ac:dyDescent="0.3">
      <c r="A233" s="87">
        <f t="shared" si="18"/>
        <v>22</v>
      </c>
      <c r="B233" s="26" t="s">
        <v>207</v>
      </c>
      <c r="C233" s="23"/>
      <c r="D233" s="19" t="s">
        <v>208</v>
      </c>
      <c r="F233" s="90"/>
      <c r="G233" s="90"/>
      <c r="H233" s="90"/>
      <c r="I233" s="90"/>
      <c r="J233" s="90"/>
      <c r="K233" s="21">
        <f>VLOOKUP($D233,'REG FL  Accum Depr - 2 System P'!$A:$AN,MATCH($D$12,'REG FL  Accum Depr - 2 System P'!$2:$2,0),FALSE)/1000</f>
        <v>144184.69879792701</v>
      </c>
      <c r="L233" s="40"/>
      <c r="M233" s="21">
        <f>VLOOKUP($D233,'REG FL  Accum Depr - 9 Retail P'!$A:$AN,MATCH($D$12,'REG FL  Accum Depr - 9 Retail P'!$2:$2,0),FALSE)/1000</f>
        <v>144184.69879792701</v>
      </c>
      <c r="N233" s="96"/>
      <c r="O233" s="279">
        <f t="shared" si="19"/>
        <v>1</v>
      </c>
      <c r="P233" s="97"/>
      <c r="Q233" s="98"/>
      <c r="T233" s="25"/>
      <c r="U233" s="25"/>
    </row>
    <row r="234" spans="1:21" x14ac:dyDescent="0.3">
      <c r="A234" s="87">
        <f t="shared" si="18"/>
        <v>23</v>
      </c>
      <c r="B234" s="26" t="s">
        <v>209</v>
      </c>
      <c r="C234" s="23"/>
      <c r="D234" s="19" t="s">
        <v>210</v>
      </c>
      <c r="F234" s="90"/>
      <c r="G234" s="90"/>
      <c r="H234" s="90"/>
      <c r="I234" s="90"/>
      <c r="J234" s="90"/>
      <c r="K234" s="21">
        <f>VLOOKUP($D234,'REG FL  Accum Depr - 2 System P'!$A:$AN,MATCH($D$12,'REG FL  Accum Depr - 2 System P'!$2:$2,0),FALSE)/1000</f>
        <v>306215.02959141496</v>
      </c>
      <c r="L234" s="40"/>
      <c r="M234" s="21">
        <f>VLOOKUP($D234,'REG FL  Accum Depr - 9 Retail P'!$A:$AN,MATCH($D$12,'REG FL  Accum Depr - 9 Retail P'!$2:$2,0),FALSE)/1000</f>
        <v>306215.02959141496</v>
      </c>
      <c r="N234" s="96"/>
      <c r="O234" s="279">
        <f t="shared" si="19"/>
        <v>1</v>
      </c>
      <c r="P234" s="109"/>
      <c r="Q234" s="98"/>
      <c r="T234" s="25"/>
      <c r="U234" s="25"/>
    </row>
    <row r="235" spans="1:21" x14ac:dyDescent="0.3">
      <c r="A235" s="87">
        <f t="shared" si="18"/>
        <v>24</v>
      </c>
      <c r="B235" s="26" t="s">
        <v>211</v>
      </c>
      <c r="C235" s="23"/>
      <c r="D235" s="19" t="s">
        <v>212</v>
      </c>
      <c r="F235" s="90"/>
      <c r="G235" s="90"/>
      <c r="H235" s="90"/>
      <c r="I235" s="90"/>
      <c r="J235" s="90"/>
      <c r="K235" s="21">
        <f>VLOOKUP($D235,'REG FL  Accum Depr - 2 System P'!$A:$AN,MATCH($D$12,'REG FL  Accum Depr - 2 System P'!$2:$2,0),FALSE)/1000</f>
        <v>-1968.3398423967899</v>
      </c>
      <c r="L235" s="40"/>
      <c r="M235" s="21">
        <f>VLOOKUP($D235,'REG FL  Accum Depr - 9 Retail P'!$A:$AN,MATCH($D$12,'REG FL  Accum Depr - 9 Retail P'!$2:$2,0),FALSE)/1000</f>
        <v>-1968.3398423967899</v>
      </c>
      <c r="N235" s="96"/>
      <c r="O235" s="279">
        <f t="shared" si="19"/>
        <v>1</v>
      </c>
      <c r="P235" s="100"/>
      <c r="Q235" s="98"/>
      <c r="T235" s="25"/>
      <c r="U235" s="25"/>
    </row>
    <row r="236" spans="1:21" x14ac:dyDescent="0.3">
      <c r="A236" s="87">
        <f t="shared" si="18"/>
        <v>25</v>
      </c>
      <c r="B236" s="26" t="s">
        <v>213</v>
      </c>
      <c r="C236" s="23"/>
      <c r="D236" s="19" t="s">
        <v>214</v>
      </c>
      <c r="F236" s="90"/>
      <c r="G236" s="90"/>
      <c r="H236" s="90"/>
      <c r="I236" s="90"/>
      <c r="J236" s="90"/>
      <c r="K236" s="21">
        <f>VLOOKUP($D236,'REG FL  Accum Depr - 2 System P'!$A:$AN,MATCH($D$12,'REG FL  Accum Depr - 2 System P'!$2:$2,0),FALSE)/1000</f>
        <v>219275.358960716</v>
      </c>
      <c r="L236" s="40"/>
      <c r="M236" s="21">
        <f>VLOOKUP($D236,'REG FL  Accum Depr - 9 Retail P'!$A:$AN,MATCH($D$12,'REG FL  Accum Depr - 9 Retail P'!$2:$2,0),FALSE)/1000</f>
        <v>219275.358960716</v>
      </c>
      <c r="N236" s="96"/>
      <c r="O236" s="279">
        <f t="shared" si="19"/>
        <v>1</v>
      </c>
      <c r="P236" s="100"/>
      <c r="Q236" s="98"/>
      <c r="T236" s="25"/>
      <c r="U236" s="25"/>
    </row>
    <row r="237" spans="1:21" x14ac:dyDescent="0.3">
      <c r="A237" s="87">
        <f t="shared" si="18"/>
        <v>26</v>
      </c>
      <c r="B237" s="26" t="s">
        <v>215</v>
      </c>
      <c r="C237" s="23"/>
      <c r="D237" s="19" t="s">
        <v>216</v>
      </c>
      <c r="F237" s="90"/>
      <c r="G237" s="90"/>
      <c r="H237" s="90"/>
      <c r="I237" s="90"/>
      <c r="J237" s="90"/>
      <c r="K237" s="21">
        <f>VLOOKUP($D237,'REG FL  Accum Depr - 2 System P'!$A:$AN,MATCH($D$12,'REG FL  Accum Depr - 2 System P'!$2:$2,0),FALSE)/1000</f>
        <v>140096.456860915</v>
      </c>
      <c r="L237" s="40"/>
      <c r="M237" s="21">
        <f>VLOOKUP($D237,'REG FL  Accum Depr - 9 Retail P'!$A:$AN,MATCH($D$12,'REG FL  Accum Depr - 9 Retail P'!$2:$2,0),FALSE)/1000</f>
        <v>140096.456860915</v>
      </c>
      <c r="N237" s="96"/>
      <c r="O237" s="279">
        <f t="shared" si="19"/>
        <v>1</v>
      </c>
      <c r="P237" s="100"/>
      <c r="Q237" s="98"/>
      <c r="T237" s="25"/>
      <c r="U237" s="25"/>
    </row>
    <row r="238" spans="1:21" x14ac:dyDescent="0.3">
      <c r="A238" s="87">
        <f t="shared" si="18"/>
        <v>27</v>
      </c>
      <c r="B238" s="117" t="s">
        <v>217</v>
      </c>
      <c r="C238" s="23"/>
      <c r="D238" s="19"/>
      <c r="F238" s="90"/>
      <c r="G238" s="90"/>
      <c r="H238" s="90"/>
      <c r="I238" s="90"/>
      <c r="J238" s="90"/>
      <c r="K238" s="21">
        <v>0</v>
      </c>
      <c r="L238" s="40"/>
      <c r="M238" s="21">
        <v>0</v>
      </c>
      <c r="N238" s="96"/>
      <c r="O238" s="279">
        <f t="shared" ref="O238" si="20">IF(M238=0,0,M238/K238)</f>
        <v>0</v>
      </c>
      <c r="P238" s="100"/>
      <c r="Q238" s="98"/>
      <c r="T238" s="25"/>
      <c r="U238" s="25"/>
    </row>
    <row r="239" spans="1:21" x14ac:dyDescent="0.3">
      <c r="A239" s="87">
        <f t="shared" si="18"/>
        <v>28</v>
      </c>
      <c r="B239" s="26" t="s">
        <v>219</v>
      </c>
      <c r="C239" s="23"/>
      <c r="D239" s="19" t="s">
        <v>220</v>
      </c>
      <c r="F239" s="90"/>
      <c r="G239" s="90"/>
      <c r="H239" s="90"/>
      <c r="I239" s="90"/>
      <c r="J239" s="90"/>
      <c r="K239" s="21">
        <f>VLOOKUP($D239,'REG FL  Accum Depr - 2 System P'!$A:$AN,MATCH($D$12,'REG FL  Accum Depr - 2 System P'!$2:$2,0),FALSE)/1000</f>
        <v>3915.21700027313</v>
      </c>
      <c r="L239" s="40"/>
      <c r="M239" s="21">
        <f>VLOOKUP($D239,'REG FL  Accum Depr - 9 Retail P'!$A:$AN,MATCH($D$12,'REG FL  Accum Depr - 9 Retail P'!$2:$2,0),FALSE)/1000</f>
        <v>3915.21700027313</v>
      </c>
      <c r="N239" s="96"/>
      <c r="O239" s="279">
        <f t="shared" si="19"/>
        <v>1</v>
      </c>
      <c r="P239" s="100"/>
      <c r="Q239" s="98"/>
      <c r="T239" s="25"/>
      <c r="U239" s="25"/>
    </row>
    <row r="240" spans="1:21" x14ac:dyDescent="0.3">
      <c r="A240" s="87">
        <f t="shared" si="18"/>
        <v>29</v>
      </c>
      <c r="B240" s="26" t="s">
        <v>221</v>
      </c>
      <c r="C240" s="23"/>
      <c r="D240" s="19" t="s">
        <v>222</v>
      </c>
      <c r="F240" s="90"/>
      <c r="G240" s="90"/>
      <c r="H240" s="90"/>
      <c r="I240" s="90"/>
      <c r="J240" s="90"/>
      <c r="K240" s="21">
        <f>VLOOKUP($D240,'REG FL  Accum Depr - 2 System P'!$A:$AN,MATCH($D$12,'REG FL  Accum Depr - 2 System P'!$2:$2,0),FALSE)/1000</f>
        <v>0</v>
      </c>
      <c r="L240" s="40"/>
      <c r="M240" s="21">
        <f>VLOOKUP($D240,'REG FL  Accum Depr - 9 Retail P'!$A:$AN,MATCH($D$12,'REG FL  Accum Depr - 9 Retail P'!$2:$2,0),FALSE)/1000</f>
        <v>0</v>
      </c>
      <c r="N240" s="96"/>
      <c r="O240" s="279">
        <f t="shared" si="19"/>
        <v>0</v>
      </c>
      <c r="P240" s="100"/>
      <c r="Q240" s="98"/>
      <c r="T240" s="25"/>
      <c r="U240" s="25"/>
    </row>
    <row r="241" spans="1:28" x14ac:dyDescent="0.3">
      <c r="A241" s="87">
        <f t="shared" si="18"/>
        <v>30</v>
      </c>
      <c r="B241" s="26" t="s">
        <v>223</v>
      </c>
      <c r="C241" s="23"/>
      <c r="D241" s="19" t="s">
        <v>224</v>
      </c>
      <c r="F241" s="90"/>
      <c r="G241" s="90"/>
      <c r="H241" s="90"/>
      <c r="I241" s="90"/>
      <c r="J241" s="90"/>
      <c r="K241" s="111">
        <f>VLOOKUP($D241,'REG FL  Accum Depr - 2 System P'!$A:$AN,MATCH($D$12,'REG FL  Accum Depr - 2 System P'!$2:$2,0),FALSE)/1000</f>
        <v>210200.89585623</v>
      </c>
      <c r="L241" s="122"/>
      <c r="M241" s="111">
        <f>VLOOKUP($D241,'REG FL  Accum Depr - 9 Retail P'!$A:$AN,MATCH($D$12,'REG FL  Accum Depr - 9 Retail P'!$2:$2,0),FALSE)/1000</f>
        <v>210200.89585623</v>
      </c>
      <c r="N241" s="123"/>
      <c r="O241" s="280">
        <f t="shared" si="19"/>
        <v>1</v>
      </c>
      <c r="P241" s="100"/>
      <c r="Q241" s="98"/>
      <c r="T241" s="25"/>
      <c r="U241" s="25"/>
    </row>
    <row r="242" spans="1:28" x14ac:dyDescent="0.3">
      <c r="A242" s="87">
        <f t="shared" si="18"/>
        <v>31</v>
      </c>
      <c r="B242" s="44" t="s">
        <v>324</v>
      </c>
      <c r="C242" s="26"/>
      <c r="D242" s="25" t="s">
        <v>55</v>
      </c>
      <c r="F242" s="90"/>
      <c r="G242" s="90"/>
      <c r="H242" s="90"/>
      <c r="I242" s="90"/>
      <c r="J242" s="90"/>
      <c r="K242" s="107">
        <f>SUM(K219:K241)</f>
        <v>2193799.5352069326</v>
      </c>
      <c r="L242" s="23"/>
      <c r="M242" s="107">
        <f>SUM(M219:M241)</f>
        <v>2193799.5352069326</v>
      </c>
      <c r="N242" s="96"/>
      <c r="O242" s="279">
        <f t="shared" si="19"/>
        <v>1</v>
      </c>
      <c r="P242" s="100"/>
      <c r="Q242" s="98"/>
      <c r="T242" s="25"/>
      <c r="U242" s="25"/>
    </row>
    <row r="243" spans="1:28" x14ac:dyDescent="0.3">
      <c r="A243" s="87">
        <f>A242+1</f>
        <v>32</v>
      </c>
      <c r="B243" s="29"/>
      <c r="C243" s="26"/>
      <c r="F243" s="90"/>
      <c r="G243" s="90"/>
      <c r="H243" s="90"/>
      <c r="I243" s="90"/>
      <c r="J243" s="90"/>
      <c r="K243" s="107"/>
      <c r="L243" s="23"/>
      <c r="M243" s="107"/>
      <c r="N243" s="96"/>
      <c r="O243" s="237"/>
      <c r="P243" s="100"/>
      <c r="Q243" s="98"/>
      <c r="T243" s="25"/>
      <c r="U243" s="25"/>
    </row>
    <row r="244" spans="1:28" x14ac:dyDescent="0.3">
      <c r="A244" s="87">
        <f>A243+1</f>
        <v>33</v>
      </c>
      <c r="B244" s="29"/>
      <c r="C244" s="26"/>
      <c r="F244" s="90"/>
      <c r="G244" s="90"/>
      <c r="H244" s="90"/>
      <c r="I244" s="90"/>
      <c r="J244" s="90"/>
      <c r="K244" s="107"/>
      <c r="L244" s="23"/>
      <c r="M244" s="107"/>
      <c r="N244" s="96"/>
      <c r="O244" s="237"/>
      <c r="P244" s="100"/>
      <c r="Q244" s="98"/>
      <c r="T244" s="25"/>
      <c r="U244" s="25"/>
    </row>
    <row r="245" spans="1:28" x14ac:dyDescent="0.3">
      <c r="A245" s="116">
        <f t="shared" si="18"/>
        <v>34</v>
      </c>
      <c r="B245" s="29"/>
      <c r="C245" s="26"/>
      <c r="D245" s="14"/>
      <c r="E245" s="15"/>
      <c r="F245" s="15"/>
      <c r="G245" s="15"/>
      <c r="H245" s="15"/>
      <c r="I245" s="15"/>
      <c r="J245" s="15"/>
      <c r="K245" s="107"/>
      <c r="L245" s="23"/>
      <c r="M245" s="107"/>
      <c r="N245" s="96"/>
      <c r="O245" s="247"/>
      <c r="P245" s="100"/>
      <c r="Q245" s="98"/>
      <c r="T245" s="25"/>
      <c r="U245" s="25"/>
    </row>
    <row r="246" spans="1:28" s="56" customFormat="1" x14ac:dyDescent="0.3">
      <c r="A246" s="272"/>
      <c r="B246" s="120" t="s">
        <v>175</v>
      </c>
      <c r="C246" s="120"/>
      <c r="D246" s="120"/>
      <c r="E246" s="120"/>
      <c r="F246" s="153"/>
      <c r="G246" s="153"/>
      <c r="H246" s="153"/>
      <c r="I246" s="153"/>
      <c r="J246" s="153"/>
      <c r="K246" s="120"/>
      <c r="L246" s="120"/>
      <c r="M246" s="120"/>
      <c r="N246" s="120"/>
      <c r="O246" s="273"/>
      <c r="P246" s="120"/>
      <c r="Q246" s="246" t="s">
        <v>176</v>
      </c>
      <c r="R246" s="120"/>
      <c r="S246" s="25"/>
      <c r="V246" s="25"/>
      <c r="W246" s="25"/>
      <c r="X246" s="25"/>
      <c r="Y246" s="25"/>
      <c r="Z246" s="25"/>
      <c r="AA246" s="25"/>
      <c r="AB246" s="25"/>
    </row>
    <row r="247" spans="1:28" x14ac:dyDescent="0.3">
      <c r="A247" s="63" t="s">
        <v>102</v>
      </c>
      <c r="B247" s="64"/>
      <c r="C247" s="63"/>
      <c r="F247" s="90"/>
      <c r="K247" s="418" t="s">
        <v>103</v>
      </c>
      <c r="L247" s="418"/>
      <c r="M247" s="418"/>
      <c r="N247" s="418"/>
      <c r="O247" s="228"/>
      <c r="P247" s="63"/>
      <c r="Q247" s="63"/>
      <c r="R247" s="65" t="str">
        <f>+'Page Numbers'!D30</f>
        <v>Page 30 of 48</v>
      </c>
      <c r="S247" s="65"/>
      <c r="T247" s="25"/>
      <c r="U247" s="25"/>
    </row>
    <row r="248" spans="1:28" x14ac:dyDescent="0.3">
      <c r="A248" s="66"/>
      <c r="B248" s="66"/>
      <c r="C248" s="66"/>
      <c r="D248" s="14"/>
      <c r="E248" s="15"/>
      <c r="F248" s="15"/>
      <c r="G248" s="15"/>
      <c r="H248" s="15"/>
      <c r="I248" s="15"/>
      <c r="J248" s="15"/>
      <c r="K248" s="66"/>
      <c r="L248" s="67"/>
      <c r="M248" s="67"/>
      <c r="N248" s="67"/>
      <c r="O248" s="229"/>
      <c r="P248" s="67"/>
      <c r="Q248" s="67"/>
      <c r="R248" s="67"/>
      <c r="T248" s="25"/>
      <c r="U248" s="25"/>
    </row>
    <row r="249" spans="1:28" x14ac:dyDescent="0.3">
      <c r="A249" s="25" t="s">
        <v>104</v>
      </c>
      <c r="B249" s="68"/>
      <c r="C249" s="68" t="s">
        <v>105</v>
      </c>
      <c r="F249" s="90"/>
      <c r="K249" s="416" t="s">
        <v>106</v>
      </c>
      <c r="L249" s="416"/>
      <c r="M249" s="416"/>
      <c r="N249" s="416"/>
      <c r="O249" s="416"/>
      <c r="P249" s="63"/>
      <c r="Q249" s="69" t="s">
        <v>107</v>
      </c>
      <c r="R249" s="70"/>
      <c r="T249" s="25"/>
      <c r="U249" s="25"/>
    </row>
    <row r="250" spans="1:28" x14ac:dyDescent="0.3">
      <c r="B250" s="71"/>
      <c r="C250" s="46"/>
      <c r="F250" s="90"/>
      <c r="K250" s="417"/>
      <c r="L250" s="417"/>
      <c r="M250" s="417"/>
      <c r="N250" s="417"/>
      <c r="O250" s="417"/>
      <c r="P250" s="72" t="str">
        <f t="shared" ref="P250:R254" si="21">+P102</f>
        <v>_</v>
      </c>
      <c r="Q250" s="69" t="str">
        <f t="shared" si="21"/>
        <v>Projected Test Year 3 Ended</v>
      </c>
      <c r="R250" s="73">
        <f t="shared" si="21"/>
        <v>46752</v>
      </c>
      <c r="T250" s="25"/>
      <c r="U250" s="25"/>
    </row>
    <row r="251" spans="1:28" x14ac:dyDescent="0.3">
      <c r="A251" s="25" t="s">
        <v>109</v>
      </c>
      <c r="B251" s="71"/>
      <c r="C251" s="46"/>
      <c r="F251" s="90"/>
      <c r="K251" s="70"/>
      <c r="L251" s="70"/>
      <c r="M251" s="70"/>
      <c r="N251" s="70"/>
      <c r="O251" s="230"/>
      <c r="P251" s="72" t="str">
        <f t="shared" si="21"/>
        <v>_</v>
      </c>
      <c r="Q251" s="69" t="str">
        <f t="shared" si="21"/>
        <v>Projected Test Year 2 Ended</v>
      </c>
      <c r="R251" s="73">
        <f t="shared" si="21"/>
        <v>46387</v>
      </c>
      <c r="T251" s="25"/>
      <c r="U251" s="25"/>
    </row>
    <row r="252" spans="1:28" x14ac:dyDescent="0.3">
      <c r="B252" s="74"/>
      <c r="C252" s="46"/>
      <c r="K252" s="70"/>
      <c r="L252" s="70"/>
      <c r="M252" s="70"/>
      <c r="N252" s="70"/>
      <c r="O252" s="230"/>
      <c r="P252" s="72" t="str">
        <f t="shared" si="21"/>
        <v>X</v>
      </c>
      <c r="Q252" s="69" t="str">
        <f t="shared" si="21"/>
        <v>Projected Test Year 1 Ended</v>
      </c>
      <c r="R252" s="73">
        <f t="shared" si="21"/>
        <v>46022</v>
      </c>
      <c r="T252" s="25"/>
      <c r="U252" s="25"/>
    </row>
    <row r="253" spans="1:28" x14ac:dyDescent="0.3">
      <c r="A253" s="75" t="str">
        <f>+A7</f>
        <v>DOCKET NO.: 20240025-EI</v>
      </c>
      <c r="C253" s="46"/>
      <c r="K253" s="46"/>
      <c r="L253" s="46"/>
      <c r="M253" s="46"/>
      <c r="N253" s="46"/>
      <c r="O253" s="231"/>
      <c r="P253" s="72" t="str">
        <f t="shared" si="21"/>
        <v>_</v>
      </c>
      <c r="Q253" s="69" t="str">
        <f t="shared" si="21"/>
        <v>Prior Year Ended</v>
      </c>
      <c r="R253" s="73">
        <f t="shared" si="21"/>
        <v>45657</v>
      </c>
      <c r="T253" s="25"/>
      <c r="U253" s="25"/>
    </row>
    <row r="254" spans="1:28" x14ac:dyDescent="0.3">
      <c r="K254" s="46"/>
      <c r="L254" s="46"/>
      <c r="M254" s="46"/>
      <c r="N254" s="46"/>
      <c r="O254" s="231"/>
      <c r="P254" s="72" t="str">
        <f t="shared" si="21"/>
        <v>_</v>
      </c>
      <c r="Q254" s="69" t="str">
        <f t="shared" si="21"/>
        <v>Historical Year Ended</v>
      </c>
      <c r="R254" s="73">
        <f t="shared" si="21"/>
        <v>45291</v>
      </c>
      <c r="T254" s="25"/>
      <c r="U254" s="25"/>
    </row>
    <row r="255" spans="1:28" x14ac:dyDescent="0.3">
      <c r="K255" s="46"/>
      <c r="L255" s="46"/>
      <c r="M255" s="46"/>
      <c r="N255" s="46"/>
      <c r="O255" s="231"/>
      <c r="P255" s="231"/>
      <c r="Q255" s="231"/>
      <c r="R255" s="231"/>
      <c r="T255" s="25"/>
      <c r="U255" s="25"/>
    </row>
    <row r="256" spans="1:28" x14ac:dyDescent="0.3">
      <c r="K256" s="76"/>
      <c r="L256" s="77"/>
      <c r="M256" s="76" t="s">
        <v>111</v>
      </c>
      <c r="N256" s="77"/>
      <c r="O256" s="232"/>
      <c r="P256" s="63"/>
      <c r="Q256" s="63"/>
      <c r="R256" s="63"/>
      <c r="T256" s="25"/>
      <c r="U256" s="25"/>
    </row>
    <row r="257" spans="1:21" s="5" customFormat="1" x14ac:dyDescent="0.3">
      <c r="A257" s="78"/>
      <c r="B257" s="78"/>
      <c r="C257" s="78"/>
      <c r="D257" s="14"/>
      <c r="E257" s="15"/>
      <c r="F257" s="15"/>
      <c r="G257" s="15"/>
      <c r="H257" s="15"/>
      <c r="I257" s="15"/>
      <c r="J257" s="15"/>
      <c r="K257" s="79"/>
      <c r="L257" s="79"/>
      <c r="M257" s="79"/>
      <c r="N257" s="79"/>
      <c r="O257" s="233"/>
      <c r="P257" s="80"/>
      <c r="Q257" s="81" t="str">
        <f>+Q109</f>
        <v>Witness:  Olivier</v>
      </c>
      <c r="R257" s="80"/>
    </row>
    <row r="258" spans="1:21" s="5" customFormat="1" x14ac:dyDescent="0.3">
      <c r="A258" s="1"/>
      <c r="B258" s="82">
        <v>-1</v>
      </c>
      <c r="C258" s="82"/>
      <c r="D258" s="82"/>
      <c r="E258" s="82"/>
      <c r="F258" s="82"/>
      <c r="G258" s="82"/>
      <c r="H258" s="82"/>
      <c r="I258" s="82"/>
      <c r="J258" s="82"/>
      <c r="K258" s="82">
        <f>+B258-1</f>
        <v>-2</v>
      </c>
      <c r="L258" s="82"/>
      <c r="M258" s="82">
        <f>+K258-1</f>
        <v>-3</v>
      </c>
      <c r="N258" s="82"/>
      <c r="O258" s="82">
        <f>+M258-1</f>
        <v>-4</v>
      </c>
      <c r="P258" s="83"/>
      <c r="Q258" s="83"/>
      <c r="R258" s="83"/>
    </row>
    <row r="259" spans="1:21" s="5" customFormat="1" x14ac:dyDescent="0.3">
      <c r="A259" s="1" t="s">
        <v>112</v>
      </c>
      <c r="B259" s="83"/>
      <c r="C259" s="1"/>
      <c r="K259" s="1" t="s">
        <v>113</v>
      </c>
      <c r="L259" s="1"/>
      <c r="M259" s="1" t="s">
        <v>113</v>
      </c>
      <c r="N259" s="1"/>
      <c r="O259" s="234" t="s">
        <v>114</v>
      </c>
      <c r="P259" s="1"/>
      <c r="Q259" s="1"/>
      <c r="R259" s="1"/>
    </row>
    <row r="260" spans="1:21" s="5" customFormat="1" x14ac:dyDescent="0.3">
      <c r="A260" s="86" t="s">
        <v>115</v>
      </c>
      <c r="B260" s="17" t="s">
        <v>116</v>
      </c>
      <c r="C260" s="17"/>
      <c r="D260" s="14"/>
      <c r="E260" s="15"/>
      <c r="F260" s="15"/>
      <c r="G260" s="15"/>
      <c r="H260" s="15"/>
      <c r="I260" s="15"/>
      <c r="J260" s="15"/>
      <c r="K260" s="17" t="s">
        <v>117</v>
      </c>
      <c r="L260" s="17"/>
      <c r="M260" s="17" t="s">
        <v>114</v>
      </c>
      <c r="N260" s="17"/>
      <c r="O260" s="235" t="s">
        <v>118</v>
      </c>
      <c r="P260" s="17"/>
      <c r="Q260" s="17"/>
      <c r="R260" s="17"/>
    </row>
    <row r="261" spans="1:21" x14ac:dyDescent="0.3">
      <c r="A261" s="87">
        <v>1</v>
      </c>
      <c r="B261" s="42" t="s">
        <v>56</v>
      </c>
      <c r="C261" s="26"/>
      <c r="F261" s="90"/>
      <c r="G261" s="90"/>
      <c r="H261" s="90"/>
      <c r="I261" s="90"/>
      <c r="J261" s="90"/>
      <c r="K261" s="107"/>
      <c r="L261" s="23"/>
      <c r="M261" s="96"/>
      <c r="N261" s="96"/>
      <c r="O261" s="258"/>
      <c r="P261" s="100"/>
      <c r="Q261" s="98"/>
      <c r="T261" s="25"/>
      <c r="U261" s="25"/>
    </row>
    <row r="262" spans="1:21" x14ac:dyDescent="0.3">
      <c r="A262" s="87">
        <f t="shared" ref="A262:A294" si="22">A261+1</f>
        <v>2</v>
      </c>
      <c r="B262" s="26" t="s">
        <v>325</v>
      </c>
      <c r="C262" s="26"/>
      <c r="D262" s="26" t="s">
        <v>228</v>
      </c>
      <c r="F262" s="90"/>
      <c r="G262" s="90"/>
      <c r="H262" s="90"/>
      <c r="I262" s="90"/>
      <c r="J262" s="90"/>
      <c r="K262" s="21">
        <f>VLOOKUP($D262,'REG FL  Accum Depr - 2 System P'!$A:$AN,MATCH($D$12,'REG FL  Accum Depr - 2 System P'!$2:$2,0),FALSE)/1000</f>
        <v>-0.61</v>
      </c>
      <c r="L262" s="40"/>
      <c r="M262" s="21">
        <f>VLOOKUP($D262,'REG FL  Accum Depr - 9 Retail P'!$A:$AN,MATCH($D$12,'REG FL  Accum Depr - 9 Retail P'!$2:$2,0),FALSE)/1000</f>
        <v>-0.59393260000000003</v>
      </c>
      <c r="N262" s="96"/>
      <c r="O262" s="279">
        <f t="shared" ref="O262:O275" si="23">IF(M262=0,0,M262/K262)</f>
        <v>0.97366000000000008</v>
      </c>
      <c r="P262" s="100"/>
      <c r="Q262" s="98"/>
      <c r="T262" s="25"/>
      <c r="U262" s="25"/>
    </row>
    <row r="263" spans="1:21" x14ac:dyDescent="0.3">
      <c r="A263" s="87">
        <f t="shared" si="22"/>
        <v>3</v>
      </c>
      <c r="B263" s="26" t="s">
        <v>326</v>
      </c>
      <c r="C263" s="26"/>
      <c r="D263" s="26" t="s">
        <v>230</v>
      </c>
      <c r="F263" s="90"/>
      <c r="G263" s="90"/>
      <c r="H263" s="90"/>
      <c r="I263" s="90"/>
      <c r="J263" s="90"/>
      <c r="K263" s="21">
        <f>VLOOKUP($D263,'REG FL  Accum Depr - 2 System P'!$A:$AN,MATCH($D$12,'REG FL  Accum Depr - 2 System P'!$2:$2,0),FALSE)/1000</f>
        <v>102176.914001275</v>
      </c>
      <c r="L263" s="40"/>
      <c r="M263" s="21">
        <f>VLOOKUP($D263,'REG FL  Accum Depr - 9 Retail P'!$A:$AN,MATCH($D$12,'REG FL  Accum Depr - 9 Retail P'!$2:$2,0),FALSE)/1000</f>
        <v>99485.574086481996</v>
      </c>
      <c r="N263" s="96"/>
      <c r="O263" s="279">
        <f t="shared" si="23"/>
        <v>0.97366000000000563</v>
      </c>
      <c r="P263" s="100"/>
      <c r="Q263" s="98"/>
      <c r="T263" s="25"/>
      <c r="U263" s="25"/>
    </row>
    <row r="264" spans="1:21" x14ac:dyDescent="0.3">
      <c r="A264" s="87">
        <f t="shared" si="22"/>
        <v>4</v>
      </c>
      <c r="B264" s="26" t="s">
        <v>327</v>
      </c>
      <c r="C264" s="26"/>
      <c r="D264" s="26" t="s">
        <v>232</v>
      </c>
      <c r="F264" s="90"/>
      <c r="G264" s="90"/>
      <c r="H264" s="90"/>
      <c r="I264" s="90"/>
      <c r="J264" s="90"/>
      <c r="K264" s="21">
        <f>VLOOKUP($D264,'REG FL  Accum Depr - 2 System P'!$A:$AN,MATCH($D$12,'REG FL  Accum Depr - 2 System P'!$2:$2,0),FALSE)/1000</f>
        <v>47489.227474117899</v>
      </c>
      <c r="L264" s="40"/>
      <c r="M264" s="21">
        <f>VLOOKUP($D264,'REG FL  Accum Depr - 9 Retail P'!$A:$AN,MATCH($D$12,'REG FL  Accum Depr - 9 Retail P'!$2:$2,0),FALSE)/1000</f>
        <v>46238.361222449603</v>
      </c>
      <c r="N264" s="96"/>
      <c r="O264" s="279">
        <f t="shared" si="23"/>
        <v>0.9736599999999993</v>
      </c>
      <c r="P264" s="100"/>
      <c r="Q264" s="98"/>
      <c r="T264" s="25"/>
      <c r="U264" s="25"/>
    </row>
    <row r="265" spans="1:21" x14ac:dyDescent="0.3">
      <c r="A265" s="87">
        <f t="shared" si="22"/>
        <v>5</v>
      </c>
      <c r="B265" s="26" t="s">
        <v>328</v>
      </c>
      <c r="C265" s="26"/>
      <c r="D265" s="26" t="s">
        <v>329</v>
      </c>
      <c r="F265" s="90"/>
      <c r="G265" s="90"/>
      <c r="H265" s="90"/>
      <c r="I265" s="90"/>
      <c r="J265" s="90"/>
      <c r="K265" s="21">
        <f>VLOOKUP($D265,'REG FL  Accum Depr - 2 System P'!$A:$AN,MATCH($D$12,'REG FL  Accum Depr - 2 System P'!$2:$2,0),FALSE)/1000</f>
        <v>4750.8570877233506</v>
      </c>
      <c r="L265" s="40"/>
      <c r="M265" s="21">
        <f>VLOOKUP($D265,'REG FL  Accum Depr - 9 Retail P'!$A:$AN,MATCH($D$12,'REG FL  Accum Depr - 9 Retail P'!$2:$2,0),FALSE)/1000</f>
        <v>4625.7195120327206</v>
      </c>
      <c r="N265" s="96"/>
      <c r="O265" s="279">
        <f t="shared" si="23"/>
        <v>0.97366000000000064</v>
      </c>
      <c r="P265" s="100"/>
      <c r="Q265" s="98"/>
      <c r="T265" s="25"/>
      <c r="U265" s="25"/>
    </row>
    <row r="266" spans="1:21" x14ac:dyDescent="0.3">
      <c r="A266" s="87">
        <f t="shared" si="22"/>
        <v>6</v>
      </c>
      <c r="B266" s="26" t="s">
        <v>330</v>
      </c>
      <c r="C266" s="26"/>
      <c r="D266" s="26" t="s">
        <v>237</v>
      </c>
      <c r="F266" s="90"/>
      <c r="G266" s="90"/>
      <c r="H266" s="90"/>
      <c r="I266" s="90"/>
      <c r="J266" s="90"/>
      <c r="K266" s="21">
        <f>VLOOKUP($D266,'REG FL  Accum Depr - 2 System P'!$A:$AN,MATCH($D$12,'REG FL  Accum Depr - 2 System P'!$2:$2,0),FALSE)/1000</f>
        <v>3163.4597545961997</v>
      </c>
      <c r="L266" s="40"/>
      <c r="M266" s="21">
        <f>VLOOKUP($D266,'REG FL  Accum Depr - 9 Retail P'!$A:$AN,MATCH($D$12,'REG FL  Accum Depr - 9 Retail P'!$2:$2,0),FALSE)/1000</f>
        <v>3080.1342246601398</v>
      </c>
      <c r="N266" s="96"/>
      <c r="O266" s="279">
        <f t="shared" si="23"/>
        <v>0.9736600000000013</v>
      </c>
      <c r="P266" s="100"/>
      <c r="Q266" s="98"/>
      <c r="T266" s="25"/>
      <c r="U266" s="25"/>
    </row>
    <row r="267" spans="1:21" x14ac:dyDescent="0.3">
      <c r="A267" s="87">
        <f t="shared" si="22"/>
        <v>7</v>
      </c>
      <c r="B267" s="26" t="s">
        <v>331</v>
      </c>
      <c r="C267" s="26"/>
      <c r="D267" s="26" t="s">
        <v>332</v>
      </c>
      <c r="F267" s="90"/>
      <c r="G267" s="90"/>
      <c r="H267" s="90"/>
      <c r="I267" s="90"/>
      <c r="J267" s="90"/>
      <c r="K267" s="21">
        <f>VLOOKUP($D267,'REG FL  Accum Depr - 2 System P'!$A:$AN,MATCH($D$12,'REG FL  Accum Depr - 2 System P'!$2:$2,0),FALSE)/1000</f>
        <v>77099.138959846197</v>
      </c>
      <c r="L267" s="40"/>
      <c r="M267" s="21">
        <f>VLOOKUP($D267,'REG FL  Accum Depr - 9 Retail P'!$A:$AN,MATCH($D$12,'REG FL  Accum Depr - 9 Retail P'!$2:$2,0),FALSE)/1000</f>
        <v>75068.347639643893</v>
      </c>
      <c r="N267" s="96"/>
      <c r="O267" s="279">
        <f t="shared" si="23"/>
        <v>0.97366000000000053</v>
      </c>
      <c r="P267" s="100"/>
      <c r="Q267" s="98"/>
      <c r="T267" s="25"/>
      <c r="U267" s="25"/>
    </row>
    <row r="268" spans="1:21" x14ac:dyDescent="0.3">
      <c r="A268" s="87">
        <f t="shared" si="22"/>
        <v>8</v>
      </c>
      <c r="B268" s="26" t="s">
        <v>333</v>
      </c>
      <c r="C268" s="26"/>
      <c r="D268" s="26" t="s">
        <v>334</v>
      </c>
      <c r="F268" s="90"/>
      <c r="G268" s="90"/>
      <c r="H268" s="90"/>
      <c r="I268" s="90"/>
      <c r="J268" s="90"/>
      <c r="K268" s="21">
        <f>VLOOKUP($D268,'REG FL  Accum Depr - 2 System P'!$A:$AN,MATCH($D$12,'REG FL  Accum Depr - 2 System P'!$2:$2,0),FALSE)/1000</f>
        <v>-919.03365000000008</v>
      </c>
      <c r="L268" s="40"/>
      <c r="M268" s="21">
        <f>VLOOKUP($D268,'REG FL  Accum Depr - 9 Retail P'!$A:$AN,MATCH($D$12,'REG FL  Accum Depr - 9 Retail P'!$2:$2,0),FALSE)/1000</f>
        <v>-894.82630365900002</v>
      </c>
      <c r="N268" s="96"/>
      <c r="O268" s="279">
        <f t="shared" si="23"/>
        <v>0.97365999999999997</v>
      </c>
      <c r="P268" s="100"/>
      <c r="Q268" s="98"/>
      <c r="T268" s="25"/>
      <c r="U268" s="25"/>
    </row>
    <row r="269" spans="1:21" x14ac:dyDescent="0.3">
      <c r="A269" s="87">
        <f t="shared" si="22"/>
        <v>9</v>
      </c>
      <c r="B269" s="26" t="s">
        <v>335</v>
      </c>
      <c r="C269" s="26"/>
      <c r="D269" s="26" t="s">
        <v>336</v>
      </c>
      <c r="F269" s="90"/>
      <c r="G269" s="90"/>
      <c r="H269" s="90"/>
      <c r="I269" s="90"/>
      <c r="J269" s="90"/>
      <c r="K269" s="21">
        <f>VLOOKUP($D269,'REG FL  Accum Depr - 2 System P'!$A:$AN,MATCH($D$12,'REG FL  Accum Depr - 2 System P'!$2:$2,0),FALSE)/1000</f>
        <v>14287.964885570998</v>
      </c>
      <c r="L269" s="40"/>
      <c r="M269" s="21">
        <f>VLOOKUP($D269,'REG FL  Accum Depr - 9 Retail P'!$A:$AN,MATCH($D$12,'REG FL  Accum Depr - 9 Retail P'!$2:$2,0),FALSE)/1000</f>
        <v>13911.619890485001</v>
      </c>
      <c r="N269" s="96"/>
      <c r="O269" s="279">
        <f t="shared" si="23"/>
        <v>0.97365999999999597</v>
      </c>
      <c r="P269" s="100"/>
      <c r="Q269" s="98"/>
      <c r="T269" s="25"/>
      <c r="U269" s="25"/>
    </row>
    <row r="270" spans="1:21" x14ac:dyDescent="0.3">
      <c r="A270" s="87">
        <f t="shared" si="22"/>
        <v>10</v>
      </c>
      <c r="B270" s="26" t="s">
        <v>337</v>
      </c>
      <c r="C270" s="26"/>
      <c r="D270" s="27" t="s">
        <v>338</v>
      </c>
      <c r="F270" s="27" t="s">
        <v>339</v>
      </c>
      <c r="G270" s="90"/>
      <c r="H270" s="90"/>
      <c r="I270" s="90"/>
      <c r="J270" s="90"/>
      <c r="K270" s="21">
        <f>VLOOKUP($D270,'REG FL  Accum Depr - 2 System P'!$A:$AN,MATCH($D$12,'REG FL  Accum Depr - 2 System P'!$2:$2,0),FALSE)/1000</f>
        <v>67222.652226663209</v>
      </c>
      <c r="L270" s="40"/>
      <c r="M270" s="21">
        <f>VLOOKUP($F270,'REG FL  Accum Depr - 9 Retail P'!$A:$AN,MATCH($D$12,'REG FL  Accum Depr - 9 Retail P'!$2:$2,0),FALSE)/1000</f>
        <v>65452.007567012901</v>
      </c>
      <c r="N270" s="96"/>
      <c r="O270" s="279">
        <f t="shared" si="23"/>
        <v>0.97365999999999997</v>
      </c>
      <c r="P270" s="100"/>
      <c r="Q270" s="98"/>
      <c r="T270" s="25"/>
      <c r="U270" s="25"/>
    </row>
    <row r="271" spans="1:21" x14ac:dyDescent="0.3">
      <c r="A271" s="87">
        <f t="shared" si="22"/>
        <v>11</v>
      </c>
      <c r="B271" s="26" t="s">
        <v>340</v>
      </c>
      <c r="C271" s="26"/>
      <c r="D271" s="26" t="s">
        <v>341</v>
      </c>
      <c r="F271" s="90"/>
      <c r="G271" s="90"/>
      <c r="H271" s="90"/>
      <c r="I271" s="90"/>
      <c r="J271" s="90"/>
      <c r="K271" s="21">
        <f>VLOOKUP($D271,'REG FL  Accum Depr - 2 System P'!$A:$AN,MATCH($D$12,'REG FL  Accum Depr - 2 System P'!$2:$2,0),FALSE)/1000</f>
        <v>5005.7870744110696</v>
      </c>
      <c r="L271" s="40"/>
      <c r="M271" s="21">
        <f>VLOOKUP($D271,'REG FL  Accum Depr - 9 Retail P'!$A:$AN,MATCH($D$12,'REG FL  Accum Depr - 9 Retail P'!$2:$2,0),FALSE)/1000</f>
        <v>4873.9346428710796</v>
      </c>
      <c r="N271" s="96"/>
      <c r="O271" s="279">
        <f t="shared" si="23"/>
        <v>0.97365999999999953</v>
      </c>
      <c r="P271" s="100"/>
      <c r="Q271" s="98"/>
      <c r="T271" s="25"/>
      <c r="U271" s="25"/>
    </row>
    <row r="272" spans="1:21" x14ac:dyDescent="0.3">
      <c r="A272" s="87">
        <f t="shared" si="22"/>
        <v>12</v>
      </c>
      <c r="B272" s="26" t="s">
        <v>342</v>
      </c>
      <c r="C272" s="26"/>
      <c r="D272" s="26" t="s">
        <v>251</v>
      </c>
      <c r="F272" s="90"/>
      <c r="G272" s="90"/>
      <c r="H272" s="90"/>
      <c r="I272" s="90"/>
      <c r="J272" s="90"/>
      <c r="K272" s="21">
        <f>VLOOKUP($D272,'REG FL  Accum Depr - 2 System P'!$A:$AN,MATCH($D$12,'REG FL  Accum Depr - 2 System P'!$2:$2,0),FALSE)/1000</f>
        <v>5835.0021249749998</v>
      </c>
      <c r="L272" s="40"/>
      <c r="M272" s="21">
        <f>VLOOKUP($D272,'REG FL  Accum Depr - 9 Retail P'!$A:$AN,MATCH($D$12,'REG FL  Accum Depr - 9 Retail P'!$2:$2,0),FALSE)/1000</f>
        <v>5835.0021249749998</v>
      </c>
      <c r="N272" s="96"/>
      <c r="O272" s="279">
        <f t="shared" si="23"/>
        <v>1</v>
      </c>
      <c r="P272" s="100"/>
      <c r="Q272" s="98"/>
      <c r="T272" s="25"/>
      <c r="U272" s="25"/>
    </row>
    <row r="273" spans="1:21" x14ac:dyDescent="0.3">
      <c r="A273" s="87">
        <f t="shared" si="22"/>
        <v>13</v>
      </c>
      <c r="B273" s="26" t="s">
        <v>343</v>
      </c>
      <c r="C273" s="26"/>
      <c r="D273" s="26" t="s">
        <v>253</v>
      </c>
      <c r="F273" s="90"/>
      <c r="G273" s="90"/>
      <c r="H273" s="90"/>
      <c r="I273" s="90"/>
      <c r="J273" s="90"/>
      <c r="K273" s="21">
        <f>VLOOKUP($D273,'REG FL  Accum Depr - 2 System P'!$A:$AN,MATCH($D$12,'REG FL  Accum Depr - 2 System P'!$2:$2,0),FALSE)/1000</f>
        <v>27333.962671738598</v>
      </c>
      <c r="L273" s="40"/>
      <c r="M273" s="21">
        <f>VLOOKUP($D273,'REG FL  Accum Depr - 9 Retail P'!$A:$AN,MATCH($D$12,'REG FL  Accum Depr - 9 Retail P'!$2:$2,0),FALSE)/1000</f>
        <v>27333.962671738598</v>
      </c>
      <c r="N273" s="96"/>
      <c r="O273" s="279">
        <f t="shared" si="23"/>
        <v>1</v>
      </c>
      <c r="P273" s="100"/>
      <c r="Q273" s="98"/>
      <c r="T273" s="25"/>
      <c r="U273" s="25"/>
    </row>
    <row r="274" spans="1:21" x14ac:dyDescent="0.3">
      <c r="A274" s="87">
        <f t="shared" si="22"/>
        <v>14</v>
      </c>
      <c r="B274" s="26" t="s">
        <v>344</v>
      </c>
      <c r="C274" s="26"/>
      <c r="D274" s="27" t="s">
        <v>345</v>
      </c>
      <c r="F274" s="90"/>
      <c r="G274" s="90"/>
      <c r="H274" s="90"/>
      <c r="I274" s="90"/>
      <c r="J274" s="90"/>
      <c r="K274" s="21">
        <f>VLOOKUP($D274,'REG FL  Accum Depr - 2 System P'!$A:$AN,MATCH($D$12,'REG FL  Accum Depr - 2 System P'!$2:$2,0),FALSE)/1000</f>
        <v>271577.97658333799</v>
      </c>
      <c r="L274" s="40"/>
      <c r="M274" s="21">
        <f>VLOOKUP($D274,'REG FL  Accum Depr - 9 Retail P'!$A:$AN,MATCH($D$12,'REG FL  Accum Depr - 9 Retail P'!$2:$2,0),FALSE)/1000</f>
        <v>264424.61268013198</v>
      </c>
      <c r="N274" s="96"/>
      <c r="O274" s="279">
        <f t="shared" si="23"/>
        <v>0.97365999999999675</v>
      </c>
      <c r="P274" s="100"/>
      <c r="Q274" s="98"/>
      <c r="T274" s="25"/>
      <c r="U274" s="25"/>
    </row>
    <row r="275" spans="1:21" x14ac:dyDescent="0.3">
      <c r="A275" s="87">
        <f t="shared" si="22"/>
        <v>15</v>
      </c>
      <c r="B275" s="42" t="s">
        <v>346</v>
      </c>
      <c r="C275" s="26"/>
      <c r="D275" s="30" t="s">
        <v>57</v>
      </c>
      <c r="F275" s="90"/>
      <c r="G275" s="90"/>
      <c r="H275" s="90"/>
      <c r="I275" s="90"/>
      <c r="J275" s="90"/>
      <c r="K275" s="104">
        <f>SUM(K262:K274)</f>
        <v>625023.29919425561</v>
      </c>
      <c r="L275" s="106"/>
      <c r="M275" s="104">
        <f>SUM(M262:M274)</f>
        <v>609433.85602622386</v>
      </c>
      <c r="N275" s="115"/>
      <c r="O275" s="284">
        <f t="shared" si="23"/>
        <v>0.97505782074343661</v>
      </c>
      <c r="P275" s="100"/>
      <c r="Q275" s="98"/>
      <c r="T275" s="25"/>
      <c r="U275" s="25"/>
    </row>
    <row r="276" spans="1:21" x14ac:dyDescent="0.3">
      <c r="A276" s="87">
        <f>A275+1</f>
        <v>16</v>
      </c>
      <c r="B276" s="42"/>
      <c r="C276" s="26"/>
      <c r="N276" s="96"/>
      <c r="O276" s="282"/>
      <c r="P276" s="100"/>
      <c r="Q276" s="98"/>
      <c r="T276" s="25"/>
      <c r="U276" s="25"/>
    </row>
    <row r="277" spans="1:21" x14ac:dyDescent="0.3">
      <c r="A277" s="87">
        <f t="shared" si="22"/>
        <v>17</v>
      </c>
      <c r="B277" s="42" t="s">
        <v>347</v>
      </c>
      <c r="C277" s="26"/>
      <c r="K277" s="114"/>
      <c r="L277" s="23"/>
      <c r="M277" s="96"/>
      <c r="N277" s="96"/>
      <c r="O277" s="286"/>
      <c r="P277" s="100"/>
      <c r="Q277" s="98"/>
      <c r="T277" s="25"/>
      <c r="U277" s="25"/>
    </row>
    <row r="278" spans="1:21" x14ac:dyDescent="0.3">
      <c r="A278" s="87">
        <f t="shared" si="22"/>
        <v>18</v>
      </c>
      <c r="B278" s="26" t="s">
        <v>348</v>
      </c>
      <c r="C278" s="26"/>
      <c r="D278" s="5" t="s">
        <v>59</v>
      </c>
      <c r="K278" s="21">
        <f>VLOOKUP($D278,'REG FL  Accum Depr - 2 System P'!$A:$AN,MATCH($D$12,'REG FL  Accum Depr - 2 System P'!$2:$2,0),FALSE)/1000-K280-K279-K281-K282-K283</f>
        <v>65962.845747649393</v>
      </c>
      <c r="L278" s="40"/>
      <c r="M278" s="21">
        <f>VLOOKUP($D278,'REG FL  Accum Depr - 9 Retail P'!$A:$AN,MATCH($D$12,'REG FL  Accum Depr - 9 Retail P'!$2:$2,0),FALSE)/1000-M280-M279-M281-M282-M283</f>
        <v>65962.845747649393</v>
      </c>
      <c r="N278" s="96"/>
      <c r="O278" s="279">
        <f t="shared" ref="O278:O285" si="24">IF(M278=0,0,M278/K278)</f>
        <v>1</v>
      </c>
      <c r="P278" s="100"/>
      <c r="Q278" s="98"/>
      <c r="T278" s="25"/>
      <c r="U278" s="25"/>
    </row>
    <row r="279" spans="1:21" x14ac:dyDescent="0.3">
      <c r="A279" s="87">
        <f t="shared" si="22"/>
        <v>19</v>
      </c>
      <c r="B279" s="26" t="s">
        <v>349</v>
      </c>
      <c r="C279" s="26"/>
      <c r="D279" s="27" t="s">
        <v>350</v>
      </c>
      <c r="E279" s="27" t="s">
        <v>351</v>
      </c>
      <c r="K279" s="21">
        <f>VLOOKUP($D279,'REG FL  Accum Depr - 2 System P'!$A:$AN,MATCH($D$12,'REG FL  Accum Depr - 2 System P'!$2:$2,0),FALSE)/1000+VLOOKUP($E279,'REG FL  Accum Depr - 2 System P'!$A:$AN,MATCH($D$12,'REG FL  Accum Depr - 2 System P'!$2:$2,0),FALSE)/1000</f>
        <v>349008.152982542</v>
      </c>
      <c r="L279" s="40"/>
      <c r="M279" s="21">
        <f>VLOOKUP($D279,'REG FL  Accum Depr - 9 Retail P'!$A:$AN,MATCH($D$12,'REG FL  Accum Depr - 9 Retail P'!$2:$2,0),FALSE)/1000+VLOOKUP($E279,'REG FL  Accum Depr - 9 Retail P'!$A:$AN,MATCH($D$12,'REG FL  Accum Depr - 9 Retail P'!$2:$2,0),FALSE)/1000</f>
        <v>349008.152982542</v>
      </c>
      <c r="N279" s="96"/>
      <c r="O279" s="279">
        <f t="shared" si="24"/>
        <v>1</v>
      </c>
      <c r="P279" s="100"/>
      <c r="Q279" s="98"/>
      <c r="T279" s="25"/>
      <c r="U279" s="25"/>
    </row>
    <row r="280" spans="1:21" x14ac:dyDescent="0.3">
      <c r="A280" s="87">
        <f t="shared" si="22"/>
        <v>20</v>
      </c>
      <c r="B280" s="26" t="s">
        <v>352</v>
      </c>
      <c r="C280" s="26"/>
      <c r="D280" s="27" t="s">
        <v>353</v>
      </c>
      <c r="K280" s="21">
        <f>VLOOKUP($D280,'REG FL  Accum Depr - 2 System P'!$A:$AN,MATCH($D$12,'REG FL  Accum Depr - 2 System P'!$2:$2,0),FALSE)/1000</f>
        <v>7251.6135499999891</v>
      </c>
      <c r="L280" s="40"/>
      <c r="M280" s="21">
        <f>VLOOKUP($D280,'REG FL  Accum Depr - 9 Retail P'!$A:$AN,MATCH($D$12,'REG FL  Accum Depr - 9 Retail P'!$2:$2,0),FALSE)/1000</f>
        <v>7251.6135499999891</v>
      </c>
      <c r="N280" s="96"/>
      <c r="O280" s="279">
        <f t="shared" si="24"/>
        <v>1</v>
      </c>
      <c r="P280" s="100"/>
      <c r="Q280" s="98"/>
      <c r="T280" s="25"/>
      <c r="U280" s="25"/>
    </row>
    <row r="281" spans="1:21" x14ac:dyDescent="0.3">
      <c r="A281" s="87">
        <f t="shared" si="22"/>
        <v>21</v>
      </c>
      <c r="B281" s="26" t="s">
        <v>354</v>
      </c>
      <c r="C281" s="26"/>
      <c r="D281" s="27" t="s">
        <v>355</v>
      </c>
      <c r="K281" s="21">
        <f>VLOOKUP($D281,'REG FL  Accum Depr - 2 System P'!$A:$AN,MATCH($D$12,'REG FL  Accum Depr - 2 System P'!$2:$2,0),FALSE)/1000</f>
        <v>13337.422188030601</v>
      </c>
      <c r="L281" s="40"/>
      <c r="M281" s="21">
        <f>VLOOKUP($D281,'REG FL  Accum Depr - 9 Retail P'!$A:$AN,MATCH($D$12,'REG FL  Accum Depr - 9 Retail P'!$2:$2,0),FALSE)/1000</f>
        <v>13337.422188030601</v>
      </c>
      <c r="N281" s="96"/>
      <c r="O281" s="279">
        <f t="shared" si="24"/>
        <v>1</v>
      </c>
      <c r="P281" s="100"/>
      <c r="Q281" s="98"/>
      <c r="T281" s="25"/>
      <c r="U281" s="25"/>
    </row>
    <row r="282" spans="1:21" x14ac:dyDescent="0.3">
      <c r="A282" s="87">
        <f t="shared" si="22"/>
        <v>22</v>
      </c>
      <c r="B282" s="26" t="s">
        <v>356</v>
      </c>
      <c r="C282" s="26"/>
      <c r="D282" s="27" t="s">
        <v>357</v>
      </c>
      <c r="K282" s="21">
        <f>VLOOKUP($D282,'REG FL  Accum Depr - 2 System P'!$A:$AN,MATCH($D$12,'REG FL  Accum Depr - 2 System P'!$2:$2,0),FALSE)/1000</f>
        <v>-591.38099999999997</v>
      </c>
      <c r="L282" s="40"/>
      <c r="M282" s="21">
        <f>VLOOKUP($D282,'REG FL  Accum Depr - 9 Retail P'!$A:$AN,MATCH($D$12,'REG FL  Accum Depr - 9 Retail P'!$2:$2,0),FALSE)/1000</f>
        <v>0</v>
      </c>
      <c r="N282" s="96"/>
      <c r="O282" s="279">
        <f t="shared" si="24"/>
        <v>0</v>
      </c>
      <c r="P282" s="100"/>
      <c r="Q282" s="98"/>
      <c r="T282" s="25"/>
      <c r="U282" s="25"/>
    </row>
    <row r="283" spans="1:21" x14ac:dyDescent="0.3">
      <c r="A283" s="87">
        <f t="shared" si="22"/>
        <v>23</v>
      </c>
      <c r="B283" s="26" t="s">
        <v>265</v>
      </c>
      <c r="C283" s="26"/>
      <c r="D283" s="27" t="s">
        <v>358</v>
      </c>
      <c r="E283" s="27" t="s">
        <v>359</v>
      </c>
      <c r="K283" s="21">
        <f>VLOOKUP($D283,'REG FL  Accum Depr - 2 System P'!$A:$AN,MATCH($D$12,'REG FL  Accum Depr - 2 System P'!$2:$2,0),FALSE)/1000+VLOOKUP($E283,'REG FL  Accum Depr - 2 System P'!$A:$AN,MATCH($D$12,'REG FL  Accum Depr - 2 System P'!$2:$2,0),FALSE)/1000</f>
        <v>2928.4179999999992</v>
      </c>
      <c r="L283" s="40"/>
      <c r="M283" s="21">
        <f>VLOOKUP($D283,'REG FL  Accum Depr - 9 Retail P'!$A:$AN,MATCH($D$12,'REG FL  Accum Depr - 9 Retail P'!$2:$2,0),FALSE)/1000+VLOOKUP($E283,'REG FL  Accum Depr - 9 Retail P'!$A:$AN,MATCH($D$12,'REG FL  Accum Depr - 9 Retail P'!$2:$2,0),FALSE)/1000</f>
        <v>2928.4179999999992</v>
      </c>
      <c r="N283" s="96"/>
      <c r="O283" s="279">
        <f t="shared" si="24"/>
        <v>1</v>
      </c>
      <c r="P283" s="100"/>
      <c r="Q283" s="98"/>
      <c r="T283" s="25"/>
      <c r="U283" s="25"/>
    </row>
    <row r="284" spans="1:21" x14ac:dyDescent="0.3">
      <c r="A284" s="87">
        <f t="shared" si="22"/>
        <v>24</v>
      </c>
      <c r="B284" s="26" t="s">
        <v>265</v>
      </c>
      <c r="C284" s="26"/>
      <c r="D284" s="27" t="s">
        <v>60</v>
      </c>
      <c r="E284" s="27"/>
      <c r="F284" s="27"/>
      <c r="K284" s="21">
        <f>VLOOKUP($D284,'REG FL  Accum Depr - 2 System P'!$A:$AN,MATCH($D$12,'REG FL  Accum Depr - 2 System P'!$2:$2,0),FALSE)/1000</f>
        <v>6.5419997733372898E-2</v>
      </c>
      <c r="L284" s="40"/>
      <c r="M284" s="21">
        <f>VLOOKUP($D284,'REG FL  Accum Depr - 9 Retail P'!$A:$AN,MATCH($D$12,'REG FL  Accum Depr - 9 Retail P'!$2:$2,0),FALSE)/1000</f>
        <v>0</v>
      </c>
      <c r="N284" s="96"/>
      <c r="O284" s="280">
        <f t="shared" si="24"/>
        <v>0</v>
      </c>
      <c r="P284" s="100"/>
      <c r="Q284" s="98"/>
      <c r="T284" s="25"/>
      <c r="U284" s="25"/>
    </row>
    <row r="285" spans="1:21" x14ac:dyDescent="0.3">
      <c r="A285" s="87">
        <f t="shared" si="22"/>
        <v>25</v>
      </c>
      <c r="B285" s="42" t="s">
        <v>360</v>
      </c>
      <c r="C285" s="26"/>
      <c r="D285" s="26" t="s">
        <v>59</v>
      </c>
      <c r="E285" s="27" t="s">
        <v>60</v>
      </c>
      <c r="K285" s="119">
        <f>SUM(K278:K284)</f>
        <v>437897.13688821974</v>
      </c>
      <c r="L285" s="106"/>
      <c r="M285" s="119">
        <f>SUM(M278:M284)</f>
        <v>438488.45246822201</v>
      </c>
      <c r="N285" s="115"/>
      <c r="O285" s="279">
        <f t="shared" si="24"/>
        <v>1.0013503526974492</v>
      </c>
      <c r="P285" s="100"/>
      <c r="Q285" s="98"/>
      <c r="T285" s="25"/>
      <c r="U285" s="25"/>
    </row>
    <row r="286" spans="1:21" x14ac:dyDescent="0.3">
      <c r="A286" s="87">
        <f>A285+1</f>
        <v>26</v>
      </c>
      <c r="B286" s="42"/>
      <c r="C286" s="26"/>
      <c r="O286" s="281"/>
      <c r="P286" s="100"/>
      <c r="Q286" s="98"/>
      <c r="T286" s="25"/>
      <c r="U286" s="25"/>
    </row>
    <row r="287" spans="1:21" x14ac:dyDescent="0.3">
      <c r="A287" s="87">
        <f t="shared" si="22"/>
        <v>27</v>
      </c>
      <c r="B287" s="42" t="s">
        <v>61</v>
      </c>
      <c r="C287" s="26"/>
      <c r="D287" s="30" t="s">
        <v>62</v>
      </c>
      <c r="K287" s="131">
        <f>+K172+K179+K216+K242+K275+K285</f>
        <v>8071148.4625516618</v>
      </c>
      <c r="L287" s="120"/>
      <c r="M287" s="131">
        <f>+M172+M179+M216+M242+M275+M285</f>
        <v>7766805.5365589233</v>
      </c>
      <c r="N287" s="120"/>
      <c r="O287" s="287">
        <f>IF(M287=0,0,M287/K287)</f>
        <v>0.96229248818742186</v>
      </c>
      <c r="P287" s="100"/>
      <c r="Q287" s="98"/>
      <c r="T287" s="25"/>
      <c r="U287" s="25"/>
    </row>
    <row r="288" spans="1:21" x14ac:dyDescent="0.3">
      <c r="A288" s="87">
        <f>A287+1</f>
        <v>28</v>
      </c>
      <c r="O288" s="281"/>
      <c r="P288" s="100"/>
      <c r="Q288" s="98"/>
      <c r="T288" s="25"/>
      <c r="U288" s="25"/>
    </row>
    <row r="289" spans="1:28" x14ac:dyDescent="0.3">
      <c r="A289" s="87">
        <f t="shared" si="22"/>
        <v>29</v>
      </c>
      <c r="B289" s="29" t="s">
        <v>361</v>
      </c>
      <c r="C289" s="26"/>
      <c r="D289" s="132"/>
      <c r="E289" s="132"/>
      <c r="F289" s="5"/>
      <c r="G289" s="5"/>
      <c r="H289" s="5"/>
      <c r="I289" s="5"/>
      <c r="J289" s="5"/>
      <c r="K289" s="133">
        <f>+K141-K287</f>
        <v>22163531.603776682</v>
      </c>
      <c r="L289" s="134"/>
      <c r="M289" s="133">
        <f>+M141-M287</f>
        <v>20387369.945569936</v>
      </c>
      <c r="N289" s="134"/>
      <c r="O289" s="287">
        <f>IF(M289=0,0,M289/K289)</f>
        <v>0.91986107223525304</v>
      </c>
      <c r="P289" s="100"/>
      <c r="Q289" s="98"/>
      <c r="T289" s="25"/>
      <c r="U289" s="25"/>
    </row>
    <row r="290" spans="1:28" x14ac:dyDescent="0.3">
      <c r="A290" s="87">
        <f>A289+1</f>
        <v>30</v>
      </c>
      <c r="B290" s="42"/>
      <c r="C290" s="26"/>
      <c r="F290" s="90"/>
      <c r="G290" s="90"/>
      <c r="H290" s="90"/>
      <c r="I290" s="90"/>
      <c r="J290" s="90"/>
      <c r="K290" s="107"/>
      <c r="L290" s="23"/>
      <c r="M290" s="107"/>
      <c r="N290" s="96"/>
      <c r="O290" s="247"/>
      <c r="P290" s="100"/>
      <c r="Q290" s="98"/>
      <c r="T290" s="25"/>
      <c r="U290" s="25"/>
    </row>
    <row r="291" spans="1:28" x14ac:dyDescent="0.3">
      <c r="A291" s="87">
        <f t="shared" si="22"/>
        <v>31</v>
      </c>
      <c r="P291" s="100"/>
      <c r="Q291" s="98"/>
      <c r="T291" s="25"/>
      <c r="U291" s="25"/>
    </row>
    <row r="292" spans="1:28" x14ac:dyDescent="0.3">
      <c r="A292" s="87">
        <f t="shared" si="22"/>
        <v>32</v>
      </c>
      <c r="B292" s="42"/>
      <c r="C292" s="26"/>
      <c r="F292" s="90"/>
      <c r="G292" s="90"/>
      <c r="H292" s="90"/>
      <c r="I292" s="90"/>
      <c r="J292" s="90"/>
      <c r="K292" s="107"/>
      <c r="L292" s="23"/>
      <c r="M292" s="107"/>
      <c r="N292" s="96"/>
      <c r="O292" s="247"/>
      <c r="P292" s="100"/>
      <c r="Q292" s="98"/>
      <c r="T292" s="25"/>
      <c r="U292" s="25"/>
    </row>
    <row r="293" spans="1:28" x14ac:dyDescent="0.3">
      <c r="A293" s="87">
        <f t="shared" si="22"/>
        <v>33</v>
      </c>
      <c r="B293" s="42"/>
      <c r="C293" s="26"/>
      <c r="F293" s="90"/>
      <c r="G293" s="90"/>
      <c r="H293" s="90"/>
      <c r="I293" s="90"/>
      <c r="J293" s="90"/>
      <c r="K293" s="107"/>
      <c r="L293" s="23"/>
      <c r="M293" s="107"/>
      <c r="N293" s="96"/>
      <c r="O293" s="247"/>
      <c r="P293" s="100"/>
      <c r="Q293" s="98"/>
      <c r="T293" s="25"/>
      <c r="U293" s="25"/>
    </row>
    <row r="294" spans="1:28" x14ac:dyDescent="0.3">
      <c r="A294" s="116">
        <f t="shared" si="22"/>
        <v>34</v>
      </c>
      <c r="B294" s="15"/>
      <c r="C294" s="15"/>
      <c r="D294" s="14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238"/>
      <c r="P294" s="15"/>
      <c r="Q294" s="15"/>
      <c r="R294" s="15"/>
      <c r="T294" s="25"/>
      <c r="U294" s="25"/>
    </row>
    <row r="295" spans="1:28" s="56" customFormat="1" x14ac:dyDescent="0.3">
      <c r="A295" s="272"/>
      <c r="B295" s="120" t="s">
        <v>175</v>
      </c>
      <c r="C295" s="120"/>
      <c r="D295" s="120"/>
      <c r="E295" s="120"/>
      <c r="F295" s="153"/>
      <c r="G295" s="153"/>
      <c r="H295" s="153"/>
      <c r="I295" s="153"/>
      <c r="J295" s="153"/>
      <c r="K295" s="120"/>
      <c r="L295" s="120"/>
      <c r="M295" s="120"/>
      <c r="N295" s="120"/>
      <c r="O295" s="273"/>
      <c r="P295" s="120"/>
      <c r="Q295" s="246" t="s">
        <v>176</v>
      </c>
      <c r="R295" s="120"/>
      <c r="S295" s="25"/>
      <c r="V295" s="25"/>
      <c r="W295" s="25"/>
      <c r="X295" s="25"/>
      <c r="Y295" s="25"/>
      <c r="Z295" s="25"/>
      <c r="AA295" s="25"/>
      <c r="AB295" s="25"/>
    </row>
    <row r="296" spans="1:28" x14ac:dyDescent="0.3">
      <c r="A296" s="63" t="s">
        <v>102</v>
      </c>
      <c r="B296" s="64"/>
      <c r="C296" s="63"/>
      <c r="K296" s="418" t="s">
        <v>103</v>
      </c>
      <c r="L296" s="418"/>
      <c r="M296" s="418"/>
      <c r="N296" s="418"/>
      <c r="O296" s="228"/>
      <c r="P296" s="63"/>
      <c r="Q296" s="63"/>
      <c r="R296" s="65" t="str">
        <f>+'Page Numbers'!D31</f>
        <v>Page 31 of 48</v>
      </c>
      <c r="S296" s="65"/>
    </row>
    <row r="297" spans="1:28" x14ac:dyDescent="0.3">
      <c r="A297" s="66"/>
      <c r="B297" s="66"/>
      <c r="C297" s="66"/>
      <c r="D297" s="14"/>
      <c r="E297" s="15"/>
      <c r="F297" s="15"/>
      <c r="G297" s="15"/>
      <c r="H297" s="15"/>
      <c r="I297" s="15"/>
      <c r="J297" s="15"/>
      <c r="K297" s="66"/>
      <c r="L297" s="67"/>
      <c r="M297" s="67"/>
      <c r="N297" s="67"/>
      <c r="O297" s="229"/>
      <c r="P297" s="67"/>
      <c r="Q297" s="67"/>
      <c r="R297" s="67"/>
    </row>
    <row r="298" spans="1:28" x14ac:dyDescent="0.3">
      <c r="A298" s="25" t="s">
        <v>104</v>
      </c>
      <c r="B298" s="68"/>
      <c r="C298" s="68" t="s">
        <v>105</v>
      </c>
      <c r="K298" s="416" t="s">
        <v>106</v>
      </c>
      <c r="L298" s="416"/>
      <c r="M298" s="416"/>
      <c r="N298" s="416"/>
      <c r="O298" s="416"/>
      <c r="P298" s="63"/>
      <c r="Q298" s="69" t="s">
        <v>107</v>
      </c>
      <c r="R298" s="70"/>
    </row>
    <row r="299" spans="1:28" x14ac:dyDescent="0.3">
      <c r="B299" s="71"/>
      <c r="C299" s="46"/>
      <c r="K299" s="417"/>
      <c r="L299" s="417"/>
      <c r="M299" s="417"/>
      <c r="N299" s="417"/>
      <c r="O299" s="417"/>
      <c r="P299" s="72" t="str">
        <f t="shared" ref="P299:R303" si="25">+P4</f>
        <v>_</v>
      </c>
      <c r="Q299" s="69" t="str">
        <f t="shared" si="25"/>
        <v>Projected Test Year 3 Ended</v>
      </c>
      <c r="R299" s="73">
        <f t="shared" si="25"/>
        <v>46752</v>
      </c>
    </row>
    <row r="300" spans="1:28" x14ac:dyDescent="0.3">
      <c r="A300" s="25" t="s">
        <v>109</v>
      </c>
      <c r="B300" s="71"/>
      <c r="C300" s="46"/>
      <c r="K300" s="70"/>
      <c r="L300" s="70"/>
      <c r="M300" s="70"/>
      <c r="N300" s="70"/>
      <c r="O300" s="230"/>
      <c r="P300" s="72" t="str">
        <f t="shared" si="25"/>
        <v>_</v>
      </c>
      <c r="Q300" s="69" t="str">
        <f t="shared" si="25"/>
        <v>Projected Test Year 2 Ended</v>
      </c>
      <c r="R300" s="73">
        <f t="shared" si="25"/>
        <v>46387</v>
      </c>
    </row>
    <row r="301" spans="1:28" x14ac:dyDescent="0.3">
      <c r="B301" s="74"/>
      <c r="C301" s="46"/>
      <c r="K301" s="70"/>
      <c r="L301" s="70"/>
      <c r="M301" s="70"/>
      <c r="N301" s="70"/>
      <c r="O301" s="230"/>
      <c r="P301" s="72" t="str">
        <f t="shared" si="25"/>
        <v>X</v>
      </c>
      <c r="Q301" s="69" t="str">
        <f t="shared" si="25"/>
        <v>Projected Test Year 1 Ended</v>
      </c>
      <c r="R301" s="73">
        <f t="shared" si="25"/>
        <v>46022</v>
      </c>
    </row>
    <row r="302" spans="1:28" x14ac:dyDescent="0.3">
      <c r="A302" s="75" t="str">
        <f>+A7</f>
        <v>DOCKET NO.: 20240025-EI</v>
      </c>
      <c r="C302" s="46"/>
      <c r="K302" s="46"/>
      <c r="L302" s="46"/>
      <c r="M302" s="46"/>
      <c r="N302" s="46"/>
      <c r="O302" s="231"/>
      <c r="P302" s="72" t="str">
        <f t="shared" si="25"/>
        <v>_</v>
      </c>
      <c r="Q302" s="69" t="str">
        <f t="shared" si="25"/>
        <v>Prior Year Ended</v>
      </c>
      <c r="R302" s="73">
        <f t="shared" si="25"/>
        <v>45657</v>
      </c>
    </row>
    <row r="303" spans="1:28" x14ac:dyDescent="0.3">
      <c r="K303" s="46"/>
      <c r="L303" s="46"/>
      <c r="M303" s="46"/>
      <c r="N303" s="46"/>
      <c r="O303" s="231"/>
      <c r="P303" s="72" t="str">
        <f t="shared" si="25"/>
        <v>_</v>
      </c>
      <c r="Q303" s="69" t="str">
        <f t="shared" si="25"/>
        <v>Historical Year Ended</v>
      </c>
      <c r="R303" s="73">
        <f t="shared" si="25"/>
        <v>45291</v>
      </c>
    </row>
    <row r="304" spans="1:28" x14ac:dyDescent="0.3">
      <c r="K304" s="46"/>
      <c r="L304" s="46"/>
      <c r="M304" s="46"/>
      <c r="N304" s="46"/>
      <c r="O304" s="231"/>
      <c r="P304" s="231"/>
      <c r="Q304" s="231"/>
      <c r="R304" s="231"/>
      <c r="S304" s="231"/>
    </row>
    <row r="305" spans="1:27" x14ac:dyDescent="0.3">
      <c r="K305" s="76"/>
      <c r="L305" s="77"/>
      <c r="M305" s="76" t="s">
        <v>111</v>
      </c>
      <c r="N305" s="77"/>
      <c r="O305" s="232"/>
      <c r="P305" s="63"/>
      <c r="Q305" s="63"/>
      <c r="R305" s="63"/>
    </row>
    <row r="306" spans="1:27" s="5" customFormat="1" x14ac:dyDescent="0.3">
      <c r="A306" s="78"/>
      <c r="B306" s="78"/>
      <c r="C306" s="78"/>
      <c r="D306" s="14"/>
      <c r="E306" s="15"/>
      <c r="F306" s="15"/>
      <c r="G306" s="15"/>
      <c r="H306" s="15"/>
      <c r="I306" s="15"/>
      <c r="J306" s="15"/>
      <c r="K306" s="79"/>
      <c r="L306" s="79"/>
      <c r="M306" s="79"/>
      <c r="N306" s="79"/>
      <c r="O306" s="233"/>
      <c r="P306" s="80"/>
      <c r="Q306" s="81" t="str">
        <f>+Q11</f>
        <v>Witness:  Olivier</v>
      </c>
      <c r="R306" s="80"/>
    </row>
    <row r="307" spans="1:27" s="5" customFormat="1" x14ac:dyDescent="0.3">
      <c r="A307" s="1"/>
      <c r="B307" s="82">
        <v>-1</v>
      </c>
      <c r="C307" s="82"/>
      <c r="D307" s="82"/>
      <c r="E307" s="82"/>
      <c r="F307" s="82"/>
      <c r="G307" s="82"/>
      <c r="H307" s="82"/>
      <c r="I307" s="82"/>
      <c r="J307" s="82"/>
      <c r="K307" s="82">
        <f>+B307-1</f>
        <v>-2</v>
      </c>
      <c r="L307" s="82"/>
      <c r="M307" s="82">
        <f>+K307-1</f>
        <v>-3</v>
      </c>
      <c r="N307" s="82"/>
      <c r="O307" s="82">
        <f>+M307-1</f>
        <v>-4</v>
      </c>
      <c r="P307" s="83"/>
      <c r="Q307" s="83"/>
      <c r="R307" s="83"/>
    </row>
    <row r="308" spans="1:27" s="5" customFormat="1" x14ac:dyDescent="0.3">
      <c r="A308" s="1" t="s">
        <v>112</v>
      </c>
      <c r="B308" s="83"/>
      <c r="C308" s="1"/>
      <c r="K308" s="1" t="s">
        <v>113</v>
      </c>
      <c r="L308" s="1"/>
      <c r="M308" s="1" t="s">
        <v>113</v>
      </c>
      <c r="N308" s="1"/>
      <c r="O308" s="234" t="s">
        <v>114</v>
      </c>
      <c r="P308" s="1"/>
      <c r="Q308" s="1"/>
      <c r="R308" s="1"/>
    </row>
    <row r="309" spans="1:27" s="5" customFormat="1" x14ac:dyDescent="0.3">
      <c r="A309" s="86" t="s">
        <v>115</v>
      </c>
      <c r="B309" s="17" t="s">
        <v>116</v>
      </c>
      <c r="C309" s="17"/>
      <c r="D309" s="227"/>
      <c r="E309" s="227"/>
      <c r="F309" s="227"/>
      <c r="G309" s="227"/>
      <c r="H309" s="227"/>
      <c r="I309" s="227"/>
      <c r="J309" s="227"/>
      <c r="K309" s="17" t="s">
        <v>117</v>
      </c>
      <c r="L309" s="17"/>
      <c r="M309" s="17" t="s">
        <v>114</v>
      </c>
      <c r="N309" s="17"/>
      <c r="O309" s="235" t="s">
        <v>118</v>
      </c>
      <c r="P309" s="17"/>
      <c r="Q309" s="17"/>
      <c r="R309" s="17"/>
    </row>
    <row r="310" spans="1:27" s="5" customFormat="1" x14ac:dyDescent="0.3">
      <c r="A310" s="87">
        <v>1</v>
      </c>
      <c r="O310" s="257"/>
      <c r="P310" s="135"/>
      <c r="Q310" s="136"/>
      <c r="R310" s="137"/>
      <c r="S310" s="132"/>
    </row>
    <row r="311" spans="1:27" s="5" customFormat="1" x14ac:dyDescent="0.3">
      <c r="A311" s="87">
        <f t="shared" ref="A311:A343" si="26">A310+1</f>
        <v>2</v>
      </c>
      <c r="B311" s="29" t="s">
        <v>362</v>
      </c>
      <c r="C311" s="138"/>
      <c r="D311" s="19"/>
      <c r="E311" s="25"/>
      <c r="K311" s="139"/>
      <c r="L311" s="140"/>
      <c r="M311" s="139"/>
      <c r="N311" s="140"/>
      <c r="O311" s="237"/>
      <c r="P311" s="140"/>
      <c r="Q311" s="136"/>
      <c r="R311" s="137"/>
      <c r="S311" s="141"/>
      <c r="V311" s="25"/>
    </row>
    <row r="312" spans="1:27" s="5" customFormat="1" x14ac:dyDescent="0.3">
      <c r="A312" s="87">
        <f t="shared" si="26"/>
        <v>3</v>
      </c>
      <c r="B312" s="259" t="s">
        <v>121</v>
      </c>
      <c r="C312" s="40"/>
      <c r="D312" s="19" t="s">
        <v>363</v>
      </c>
      <c r="E312" s="25"/>
      <c r="K312" s="21">
        <f>VLOOKUP($D312,'REG FL  CWIP - 2 System Per Boo'!$A:$AN,MATCH($D$12,'REG FL  CWIP - 2 System Per Boo'!$2:$2,0),FALSE)/1000</f>
        <v>174430.974867899</v>
      </c>
      <c r="L312" s="40"/>
      <c r="M312" s="21">
        <f>VLOOKUP($D312,'REG FL  CWIP - 9 Retail Per Boo'!$A:$AN,MATCH($D$12,'REG FL  CWIP - 9 Retail Per Boo'!$2:$2,0),FALSE)/1000</f>
        <v>174430.62600594899</v>
      </c>
      <c r="N312" s="96"/>
      <c r="O312" s="279">
        <f t="shared" ref="O312:O330" si="27">IF(M312=0,0,M312/K312)</f>
        <v>0.99999799999999839</v>
      </c>
      <c r="P312" s="70"/>
      <c r="Q312" s="136"/>
      <c r="R312" s="142"/>
      <c r="S312" s="132"/>
      <c r="V312" s="25"/>
    </row>
    <row r="313" spans="1:27" s="5" customFormat="1" x14ac:dyDescent="0.3">
      <c r="A313" s="87">
        <f t="shared" si="26"/>
        <v>4</v>
      </c>
      <c r="B313" s="26" t="s">
        <v>364</v>
      </c>
      <c r="D313" s="27" t="s">
        <v>365</v>
      </c>
      <c r="E313" s="27" t="s">
        <v>264</v>
      </c>
      <c r="K313" s="21">
        <f>VLOOKUP($D313,'REG FL  CWIP - 2 System Per Boo'!$A:$AN,MATCH($D$12,'REG FL  CWIP - 2 System Per Boo'!$2:$2,0),FALSE)/1000</f>
        <v>2.2996576923076799</v>
      </c>
      <c r="L313" s="40"/>
      <c r="M313" s="21">
        <f>VLOOKUP($D313,'REG FL  CWIP - 9 Retail Per Boo'!$A:$AN,MATCH($D$12,'REG FL  CWIP - 9 Retail Per Boo'!$2:$2,0),FALSE)/1000</f>
        <v>2.2996530929923003</v>
      </c>
      <c r="N313" s="96"/>
      <c r="O313" s="279">
        <f t="shared" si="27"/>
        <v>0.99999800000000216</v>
      </c>
      <c r="P313" s="70"/>
      <c r="Q313" s="136"/>
      <c r="R313" s="143"/>
      <c r="S313" s="132"/>
      <c r="V313" s="25"/>
    </row>
    <row r="314" spans="1:27" s="5" customFormat="1" x14ac:dyDescent="0.3">
      <c r="A314" s="87">
        <f t="shared" si="26"/>
        <v>5</v>
      </c>
      <c r="B314" s="259" t="s">
        <v>125</v>
      </c>
      <c r="C314" s="40"/>
      <c r="D314" s="19" t="s">
        <v>366</v>
      </c>
      <c r="E314" s="25"/>
      <c r="K314" s="21">
        <f>VLOOKUP($D314,'REG FL  CWIP - 2 System Per Boo'!$A:$AN,MATCH($D$12,'REG FL  CWIP - 2 System Per Boo'!$2:$2,0),FALSE)/1000</f>
        <v>23477.341629522401</v>
      </c>
      <c r="L314" s="40"/>
      <c r="M314" s="21">
        <f>VLOOKUP($D314,'REG FL  CWIP - 9 Retail Per Boo'!$A:$AN,MATCH($D$12,'REG FL  CWIP - 9 Retail Per Boo'!$2:$2,0),FALSE)/1000</f>
        <v>22353.246512300902</v>
      </c>
      <c r="N314" s="96"/>
      <c r="O314" s="279">
        <f t="shared" si="27"/>
        <v>0.95212000000000141</v>
      </c>
      <c r="P314" s="70"/>
      <c r="Q314" s="144"/>
      <c r="R314" s="142"/>
      <c r="S314" s="132"/>
      <c r="V314" s="25"/>
    </row>
    <row r="315" spans="1:27" s="5" customFormat="1" x14ac:dyDescent="0.3">
      <c r="A315" s="87">
        <f t="shared" si="26"/>
        <v>6</v>
      </c>
      <c r="B315" s="259" t="s">
        <v>133</v>
      </c>
      <c r="C315" s="40"/>
      <c r="D315" s="19" t="s">
        <v>367</v>
      </c>
      <c r="E315" s="25"/>
      <c r="K315" s="21">
        <f>VLOOKUP($D315,'REG FL  CWIP - 2 System Per Boo'!$A:$AN,MATCH($D$12,'REG FL  CWIP - 2 System Per Boo'!$2:$2,0),FALSE)/1000</f>
        <v>14954.3731157771</v>
      </c>
      <c r="L315" s="40"/>
      <c r="M315" s="21">
        <f>VLOOKUP($D315,'REG FL  CWIP - 9 Retail Per Boo'!$A:$AN,MATCH($D$12,'REG FL  CWIP - 9 Retail Per Boo'!$2:$2,0),FALSE)/1000</f>
        <v>14600.1937429031</v>
      </c>
      <c r="N315" s="96"/>
      <c r="O315" s="279">
        <f t="shared" si="27"/>
        <v>0.9763160000000044</v>
      </c>
      <c r="P315" s="70"/>
      <c r="Q315" s="136"/>
      <c r="R315" s="142"/>
      <c r="S315" s="132"/>
      <c r="V315" s="25"/>
    </row>
    <row r="316" spans="1:27" s="5" customFormat="1" x14ac:dyDescent="0.3">
      <c r="A316" s="87">
        <f t="shared" si="26"/>
        <v>7</v>
      </c>
      <c r="B316" s="259" t="s">
        <v>135</v>
      </c>
      <c r="C316" s="57"/>
      <c r="D316" s="27" t="s">
        <v>368</v>
      </c>
      <c r="E316" s="25"/>
      <c r="K316" s="21">
        <f>VLOOKUP($D316,'REG FL  CWIP - 2 System Per Boo'!$A:$AN,MATCH($D$12,'REG FL  CWIP - 2 System Per Boo'!$2:$2,0),FALSE)/1000</f>
        <v>1865.25999999999</v>
      </c>
      <c r="L316" s="40"/>
      <c r="M316" s="21">
        <f>VLOOKUP($D316,'REG FL  CWIP - 9 Retail Per Boo'!$A:$AN,MATCH($D$12,'REG FL  CWIP - 9 Retail Per Boo'!$2:$2,0),FALSE)/1000</f>
        <v>1865.2562694799899</v>
      </c>
      <c r="N316" s="96"/>
      <c r="O316" s="279">
        <f t="shared" si="27"/>
        <v>0.99999799999999994</v>
      </c>
      <c r="P316" s="70"/>
      <c r="Q316" s="136"/>
      <c r="R316" s="142"/>
      <c r="S316" s="132"/>
      <c r="V316" s="25"/>
    </row>
    <row r="317" spans="1:27" s="5" customFormat="1" x14ac:dyDescent="0.3">
      <c r="A317" s="87">
        <f t="shared" si="26"/>
        <v>8</v>
      </c>
      <c r="B317" s="259" t="s">
        <v>369</v>
      </c>
      <c r="C317" s="57"/>
      <c r="D317" s="99" t="s">
        <v>370</v>
      </c>
      <c r="E317" s="25"/>
      <c r="K317" s="21">
        <f>VLOOKUP($D317,'REG FL  CWIP - 2 System Per Boo'!$A:$AN,MATCH($D$12,'REG FL  CWIP - 2 System Per Boo'!$2:$2,0),FALSE)/1000</f>
        <v>1225.5870865384602</v>
      </c>
      <c r="L317" s="40"/>
      <c r="M317" s="21">
        <f>VLOOKUP($D317,'REG FL  CWIP - 9 Retail Per Boo'!$A:$AN,MATCH($D$12,'REG FL  CWIP - 9 Retail Per Boo'!$2:$2,0),FALSE)/1000</f>
        <v>1225.5846353642801</v>
      </c>
      <c r="N317" s="96"/>
      <c r="O317" s="279">
        <f t="shared" si="27"/>
        <v>0.99999799999999428</v>
      </c>
      <c r="P317" s="70"/>
      <c r="Q317" s="136"/>
      <c r="R317" s="142"/>
      <c r="S317" s="132"/>
      <c r="V317" s="25"/>
    </row>
    <row r="318" spans="1:27" s="5" customFormat="1" x14ac:dyDescent="0.3">
      <c r="A318" s="87">
        <f t="shared" si="26"/>
        <v>9</v>
      </c>
      <c r="B318" s="259" t="s">
        <v>291</v>
      </c>
      <c r="C318" s="57"/>
      <c r="D318" s="99" t="s">
        <v>371</v>
      </c>
      <c r="E318" s="25"/>
      <c r="K318" s="21">
        <f>VLOOKUP($D318,'REG FL  CWIP - 2 System Per Boo'!$A:$AN,MATCH($D$12,'REG FL  CWIP - 2 System Per Boo'!$2:$2,0),FALSE)/1000</f>
        <v>441943.73393569898</v>
      </c>
      <c r="L318" s="40"/>
      <c r="M318" s="21">
        <f>VLOOKUP($D318,'REG FL  CWIP - 9 Retail Per Boo'!$A:$AN,MATCH($D$12,'REG FL  CWIP - 9 Retail Per Boo'!$2:$2,0),FALSE)/1000</f>
        <v>441943.73393569898</v>
      </c>
      <c r="N318" s="96"/>
      <c r="O318" s="279">
        <f t="shared" si="27"/>
        <v>1</v>
      </c>
      <c r="P318" s="70"/>
      <c r="Q318" s="144"/>
      <c r="R318" s="142"/>
      <c r="S318" s="132"/>
      <c r="V318" s="25"/>
    </row>
    <row r="319" spans="1:27" s="5" customFormat="1" x14ac:dyDescent="0.3">
      <c r="A319" s="87">
        <f t="shared" si="26"/>
        <v>10</v>
      </c>
      <c r="B319" s="259" t="s">
        <v>372</v>
      </c>
      <c r="C319" s="40"/>
      <c r="D319" s="19" t="s">
        <v>373</v>
      </c>
      <c r="E319" s="25"/>
      <c r="K319" s="21">
        <f>VLOOKUP($D319,'REG FL  CWIP - 2 System Per Boo'!$A:$AN,MATCH($D$12,'REG FL  CWIP - 2 System Per Boo'!$2:$2,0),FALSE)/1000</f>
        <v>0</v>
      </c>
      <c r="L319" s="40"/>
      <c r="M319" s="21">
        <f>VLOOKUP($D319,'REG FL  CWIP - 9 Retail Per Boo'!$A:$AN,MATCH($D$12,'REG FL  CWIP - 9 Retail Per Boo'!$2:$2,0),FALSE)/1000</f>
        <v>0</v>
      </c>
      <c r="N319" s="96"/>
      <c r="O319" s="279">
        <f t="shared" si="27"/>
        <v>0</v>
      </c>
      <c r="P319" s="142"/>
      <c r="Q319" s="142"/>
      <c r="R319" s="142"/>
      <c r="S319" s="142"/>
      <c r="V319" s="25"/>
      <c r="W319" s="25"/>
      <c r="X319" s="25"/>
      <c r="Y319" s="25"/>
      <c r="Z319" s="25"/>
      <c r="AA319" s="25"/>
    </row>
    <row r="320" spans="1:27" s="5" customFormat="1" x14ac:dyDescent="0.3">
      <c r="A320" s="87">
        <f t="shared" si="26"/>
        <v>11</v>
      </c>
      <c r="B320" s="259" t="s">
        <v>140</v>
      </c>
      <c r="D320" s="99" t="s">
        <v>374</v>
      </c>
      <c r="E320" s="99" t="s">
        <v>375</v>
      </c>
      <c r="K320" s="21">
        <f>VLOOKUP($D320,'REG FL  CWIP - 2 System Per Boo'!$A:$AN,MATCH($D$12,'REG FL  CWIP - 2 System Per Boo'!$2:$2,0),FALSE)/1000+VLOOKUP($E320,'REG FL  CWIP - 2 System Per Boo'!$A:$AN,MATCH($D$12,'REG FL  CWIP - 2 System Per Boo'!$2:$2,0),FALSE)/1000-K321</f>
        <v>397582.12103922811</v>
      </c>
      <c r="L320" s="40"/>
      <c r="M320" s="21">
        <f>VLOOKUP($D320,'REG FL  CWIP - 9 Retail Per Boo'!$A:$AN,MATCH($D$12,'REG FL  CWIP - 9 Retail Per Boo'!$2:$2,0),FALSE)/1000+VLOOKUP($E320,'REG FL  CWIP - 9 Retail Per Boo'!$A:$AN,MATCH($D$12,'REG FL  CWIP - 9 Retail Per Boo'!$2:$2,0),FALSE)/1000-M321</f>
        <v>279775.35791833635</v>
      </c>
      <c r="N320" s="96"/>
      <c r="O320" s="279">
        <f t="shared" si="27"/>
        <v>0.70369199999999965</v>
      </c>
      <c r="P320" s="142"/>
      <c r="Q320" s="142"/>
      <c r="R320" s="142"/>
      <c r="S320" s="142"/>
      <c r="V320" s="25"/>
      <c r="W320" s="25"/>
      <c r="X320" s="25"/>
      <c r="Y320" s="25"/>
      <c r="Z320" s="25"/>
      <c r="AA320" s="25"/>
    </row>
    <row r="321" spans="1:22" s="5" customFormat="1" x14ac:dyDescent="0.3">
      <c r="A321" s="87">
        <f t="shared" si="26"/>
        <v>12</v>
      </c>
      <c r="B321" s="259" t="s">
        <v>376</v>
      </c>
      <c r="D321" s="27" t="s">
        <v>377</v>
      </c>
      <c r="E321" s="99"/>
      <c r="K321" s="21">
        <f>VLOOKUP($D321,'REG FL  CWIP - 2 System Per Boo'!$A:$AN,MATCH($D$12,'REG FL  CWIP - 2 System Per Boo'!$2:$2,0),FALSE)/1000</f>
        <v>17905.269999999899</v>
      </c>
      <c r="L321" s="40"/>
      <c r="M321" s="21">
        <f>VLOOKUP($D321,'REG FL  CWIP - 9 Retail Per Boo'!$A:$AN,MATCH($D$12,'REG FL  CWIP - 9 Retail Per Boo'!$2:$2,0),FALSE)/1000</f>
        <v>12599.79525684</v>
      </c>
      <c r="N321" s="96"/>
      <c r="O321" s="279">
        <f t="shared" si="27"/>
        <v>0.70369200000000398</v>
      </c>
      <c r="P321" s="57"/>
      <c r="Q321" s="57"/>
      <c r="R321" s="57"/>
      <c r="S321" s="57"/>
      <c r="V321" s="25"/>
    </row>
    <row r="322" spans="1:22" s="5" customFormat="1" x14ac:dyDescent="0.3">
      <c r="A322" s="87">
        <f t="shared" si="26"/>
        <v>13</v>
      </c>
      <c r="B322" s="259" t="s">
        <v>177</v>
      </c>
      <c r="C322" s="57"/>
      <c r="D322" s="19" t="s">
        <v>378</v>
      </c>
      <c r="E322" s="25"/>
      <c r="K322" s="21">
        <f>VLOOKUP($D322,'REG FL  CWIP - 2 System Per Boo'!$A:$AN,MATCH($D$12,'REG FL  CWIP - 2 System Per Boo'!$2:$2,0),FALSE)/1000-K323</f>
        <v>225239.51995810005</v>
      </c>
      <c r="L322" s="40"/>
      <c r="M322" s="21">
        <f>VLOOKUP($D322,'REG FL  CWIP - 9 Retail Per Boo'!$A:$AN,MATCH($D$12,'REG FL  CWIP - 9 Retail Per Boo'!$2:$2,0),FALSE)/1000-M323</f>
        <v>225239.51995810005</v>
      </c>
      <c r="N322" s="96"/>
      <c r="O322" s="279">
        <f t="shared" si="27"/>
        <v>1</v>
      </c>
      <c r="P322" s="57"/>
      <c r="Q322" s="57"/>
      <c r="R322" s="57"/>
      <c r="S322" s="57"/>
      <c r="V322" s="25"/>
    </row>
    <row r="323" spans="1:22" s="5" customFormat="1" x14ac:dyDescent="0.3">
      <c r="A323" s="87">
        <f t="shared" si="26"/>
        <v>14</v>
      </c>
      <c r="B323" s="259" t="s">
        <v>379</v>
      </c>
      <c r="C323" s="57"/>
      <c r="D323" s="27" t="s">
        <v>380</v>
      </c>
      <c r="E323" s="25"/>
      <c r="K323" s="21">
        <f>VLOOKUP($D323,'REG FL  CWIP - 2 System Per Boo'!$A:$AN,MATCH($D$12,'REG FL  CWIP - 2 System Per Boo'!$2:$2,0),FALSE)/1000</f>
        <v>533276.87411002198</v>
      </c>
      <c r="L323" s="40"/>
      <c r="M323" s="21">
        <f>VLOOKUP($D323,'REG FL  CWIP - 9 Retail Per Boo'!$A:$AN,MATCH($D$12,'REG FL  CWIP - 9 Retail Per Boo'!$2:$2,0),FALSE)/1000</f>
        <v>533276.87411002198</v>
      </c>
      <c r="N323" s="96"/>
      <c r="O323" s="279">
        <f t="shared" si="27"/>
        <v>1</v>
      </c>
      <c r="P323" s="57"/>
      <c r="Q323" s="57"/>
      <c r="R323" s="57"/>
      <c r="S323" s="57"/>
      <c r="V323" s="25"/>
    </row>
    <row r="324" spans="1:22" s="5" customFormat="1" x14ac:dyDescent="0.3">
      <c r="A324" s="87">
        <f t="shared" si="26"/>
        <v>15</v>
      </c>
      <c r="B324" s="259" t="s">
        <v>381</v>
      </c>
      <c r="C324" s="57"/>
      <c r="D324" s="99" t="s">
        <v>382</v>
      </c>
      <c r="E324" s="25"/>
      <c r="K324" s="21">
        <f>VLOOKUP($D324,'REG FL  CWIP - 2 System Per Boo'!$A:$AN,MATCH($D$12,'REG FL  CWIP - 2 System Per Boo'!$2:$2,0),FALSE)/1000</f>
        <v>6539.8767443427205</v>
      </c>
      <c r="L324" s="40"/>
      <c r="M324" s="21">
        <f>VLOOKUP($D324,'REG FL  CWIP - 9 Retail Per Boo'!$A:$AN,MATCH($D$12,'REG FL  CWIP - 9 Retail Per Boo'!$2:$2,0),FALSE)/1000</f>
        <v>6539.8767443427205</v>
      </c>
      <c r="N324" s="96"/>
      <c r="O324" s="279">
        <f t="shared" si="27"/>
        <v>1</v>
      </c>
      <c r="P324" s="40"/>
      <c r="Q324" s="40"/>
      <c r="R324" s="40"/>
      <c r="S324" s="40"/>
      <c r="V324" s="25"/>
    </row>
    <row r="325" spans="1:22" s="5" customFormat="1" x14ac:dyDescent="0.3">
      <c r="A325" s="87">
        <f t="shared" si="26"/>
        <v>16</v>
      </c>
      <c r="B325" s="259" t="s">
        <v>383</v>
      </c>
      <c r="C325" s="40"/>
      <c r="D325" s="19" t="s">
        <v>384</v>
      </c>
      <c r="E325" s="25"/>
      <c r="K325" s="21">
        <f>VLOOKUP($D325,'REG FL  CWIP - 2 System Per Boo'!$A:$AN,MATCH($D$12,'REG FL  CWIP - 2 System Per Boo'!$2:$2,0),FALSE)/1000</f>
        <v>12057.874756967301</v>
      </c>
      <c r="L325" s="40"/>
      <c r="M325" s="21">
        <f>VLOOKUP($D325,'REG FL  CWIP - 9 Retail Per Boo'!$A:$AN,MATCH($D$12,'REG FL  CWIP - 9 Retail Per Boo'!$2:$2,0),FALSE)/1000</f>
        <v>11740.270335868699</v>
      </c>
      <c r="N325" s="96"/>
      <c r="O325" s="279">
        <f t="shared" si="27"/>
        <v>0.97365999999999309</v>
      </c>
      <c r="P325" s="23"/>
      <c r="Q325" s="23"/>
      <c r="R325" s="23"/>
      <c r="S325" s="23"/>
      <c r="V325" s="25"/>
    </row>
    <row r="326" spans="1:22" s="5" customFormat="1" x14ac:dyDescent="0.3">
      <c r="A326" s="87">
        <f t="shared" si="26"/>
        <v>17</v>
      </c>
      <c r="B326" s="259" t="s">
        <v>385</v>
      </c>
      <c r="C326" s="46"/>
      <c r="D326" s="19" t="s">
        <v>386</v>
      </c>
      <c r="E326" s="25"/>
      <c r="K326" s="21">
        <f>VLOOKUP($D326,'REG FL  CWIP - 2 System Per Boo'!$A:$AN,MATCH($D$12,'REG FL  CWIP - 2 System Per Boo'!$2:$2,0),FALSE)/1000</f>
        <v>14491.906351223801</v>
      </c>
      <c r="L326" s="40"/>
      <c r="M326" s="21">
        <f>VLOOKUP($D326,'REG FL  CWIP - 9 Retail Per Boo'!$A:$AN,MATCH($D$12,'REG FL  CWIP - 9 Retail Per Boo'!$2:$2,0),FALSE)/1000</f>
        <v>14110.189537932602</v>
      </c>
      <c r="N326" s="96"/>
      <c r="O326" s="279">
        <f t="shared" si="27"/>
        <v>0.97366000000000241</v>
      </c>
      <c r="P326" s="23"/>
      <c r="Q326" s="23"/>
      <c r="R326" s="23"/>
      <c r="S326" s="23"/>
      <c r="V326" s="25"/>
    </row>
    <row r="327" spans="1:22" s="5" customFormat="1" x14ac:dyDescent="0.3">
      <c r="A327" s="87">
        <f t="shared" si="26"/>
        <v>18</v>
      </c>
      <c r="B327" s="259" t="s">
        <v>387</v>
      </c>
      <c r="D327" s="27" t="s">
        <v>388</v>
      </c>
      <c r="K327" s="21">
        <f>VLOOKUP($D327,'REG FL  CWIP - 2 System Per Boo'!$A:$AN,MATCH($D$12,'REG FL  CWIP - 2 System Per Boo'!$2:$2,0),FALSE)/1000</f>
        <v>1181.3861538461501</v>
      </c>
      <c r="L327" s="40"/>
      <c r="M327" s="21">
        <f>VLOOKUP($D327,'REG FL  CWIP - 9 Retail Per Boo'!$A:$AN,MATCH($D$12,'REG FL  CWIP - 9 Retail Per Boo'!$2:$2,0),FALSE)/1000</f>
        <v>1181.3861538461501</v>
      </c>
      <c r="N327" s="96"/>
      <c r="O327" s="279">
        <f t="shared" si="27"/>
        <v>1</v>
      </c>
      <c r="P327" s="23"/>
      <c r="Q327" s="23"/>
      <c r="R327" s="23"/>
      <c r="S327" s="23"/>
      <c r="V327" s="25"/>
    </row>
    <row r="328" spans="1:22" s="5" customFormat="1" x14ac:dyDescent="0.3">
      <c r="A328" s="87">
        <f t="shared" si="26"/>
        <v>19</v>
      </c>
      <c r="B328" s="259" t="s">
        <v>389</v>
      </c>
      <c r="C328" s="46"/>
      <c r="D328" s="99" t="s">
        <v>390</v>
      </c>
      <c r="E328" s="99" t="s">
        <v>391</v>
      </c>
      <c r="F328" s="27" t="s">
        <v>392</v>
      </c>
      <c r="K328" s="21">
        <f>VLOOKUP($D328,'REG FL  CWIP - 2 System Per Boo'!$A:$AN,MATCH($D$12,'REG FL  CWIP - 2 System Per Boo'!$2:$2,0),FALSE)/1000+VLOOKUP($E328,'REG FL  CWIP - 2 System Per Boo'!$A:$AN,MATCH($D$12,'REG FL  CWIP - 2 System Per Boo'!$2:$2,0),FALSE)/1000+VLOOKUP($F328,'REG FL  CWIP - 2 System Per Boo'!$A:$AN,MATCH($D$12,'REG FL  CWIP - 2 System Per Boo'!$2:$2,0),FALSE)/1000</f>
        <v>738.76342</v>
      </c>
      <c r="L328" s="41"/>
      <c r="M328" s="21">
        <f>VLOOKUP($D328,'REG FL  CWIP - 9 Retail Per Boo'!$A:$AN,MATCH($D$12,'REG FL  CWIP - 9 Retail Per Boo'!$2:$2,0),FALSE)/1000+VLOOKUP($E328,'REG FL  CWIP - 9 Retail Per Boo'!$A:$AN,MATCH($D$12,'REG FL  CWIP - 9 Retail Per Boo'!$2:$2,0),FALSE)/1000+VLOOKUP($F328,'REG FL  CWIP - 9 Retail Per Boo'!$A:$AN,MATCH($D$12,'REG FL  CWIP - 9 Retail Per Boo'!$2:$2,0),FALSE)/1000</f>
        <v>738.76342</v>
      </c>
      <c r="N328" s="96"/>
      <c r="O328" s="279">
        <f t="shared" si="27"/>
        <v>1</v>
      </c>
      <c r="P328" s="23"/>
      <c r="Q328" s="23"/>
      <c r="R328" s="23"/>
      <c r="S328" s="23"/>
      <c r="V328" s="25"/>
    </row>
    <row r="329" spans="1:22" s="5" customFormat="1" x14ac:dyDescent="0.3">
      <c r="A329" s="87">
        <f>A328+1</f>
        <v>20</v>
      </c>
      <c r="B329" s="259" t="s">
        <v>393</v>
      </c>
      <c r="C329" s="46"/>
      <c r="D329" s="99" t="s">
        <v>394</v>
      </c>
      <c r="E329" s="30"/>
      <c r="G329" s="295" t="s">
        <v>656</v>
      </c>
      <c r="K329" s="21">
        <f>VLOOKUP($D329,'REG FL  CWIP - 2 System Per Boo'!$A:$AN,MATCH($D$12,'REG FL  CWIP - 2 System Per Boo'!$2:$2,0),FALSE)/1000+VLOOKUP($G329,'REG FL  CWIP - 2 System Per Boo'!$A:$AN,MATCH($D$12,'REG FL  CWIP - 2 System Per Boo'!$2:$2,0),FALSE)/1000</f>
        <v>-13053.498939999999</v>
      </c>
      <c r="L329" s="275"/>
      <c r="M329" s="21">
        <f>+K329</f>
        <v>-13053.498939999999</v>
      </c>
      <c r="N329" s="96"/>
      <c r="O329" s="279">
        <f t="shared" si="27"/>
        <v>1</v>
      </c>
      <c r="P329" s="23"/>
      <c r="Q329" s="23"/>
      <c r="R329" s="23"/>
      <c r="S329" s="23"/>
    </row>
    <row r="330" spans="1:22" s="5" customFormat="1" x14ac:dyDescent="0.3">
      <c r="A330" s="87">
        <f t="shared" si="26"/>
        <v>21</v>
      </c>
      <c r="B330" s="260" t="s">
        <v>395</v>
      </c>
      <c r="C330" s="46"/>
      <c r="D330" s="27" t="s">
        <v>64</v>
      </c>
      <c r="E330" s="25"/>
      <c r="K330" s="145">
        <f>SUM(K312:K329)</f>
        <v>1853859.6638868579</v>
      </c>
      <c r="L330" s="146"/>
      <c r="M330" s="145">
        <f>SUM(M312:M329)</f>
        <v>1728569.4752500774</v>
      </c>
      <c r="N330" s="147"/>
      <c r="O330" s="288">
        <f t="shared" si="27"/>
        <v>0.93241657333754524</v>
      </c>
      <c r="P330" s="23"/>
      <c r="Q330" s="23"/>
      <c r="R330" s="23"/>
      <c r="S330" s="23"/>
      <c r="V330" s="25"/>
    </row>
    <row r="331" spans="1:22" s="5" customFormat="1" x14ac:dyDescent="0.3">
      <c r="A331" s="87">
        <f t="shared" si="26"/>
        <v>22</v>
      </c>
      <c r="B331" s="26"/>
      <c r="C331" s="46"/>
      <c r="D331" s="19"/>
      <c r="E331" s="25"/>
      <c r="K331" s="114"/>
      <c r="L331" s="46"/>
      <c r="M331" s="114"/>
      <c r="N331" s="23"/>
      <c r="O331" s="289"/>
      <c r="P331" s="23"/>
      <c r="Q331" s="23"/>
      <c r="R331" s="23"/>
      <c r="S331" s="23"/>
      <c r="V331" s="25"/>
    </row>
    <row r="332" spans="1:22" s="5" customFormat="1" x14ac:dyDescent="0.3">
      <c r="A332" s="87">
        <f t="shared" si="26"/>
        <v>23</v>
      </c>
      <c r="B332" s="29" t="s">
        <v>396</v>
      </c>
      <c r="C332" s="46"/>
      <c r="D332" s="19"/>
      <c r="E332" s="25"/>
      <c r="K332" s="114"/>
      <c r="L332" s="46"/>
      <c r="M332" s="114"/>
      <c r="N332" s="23"/>
      <c r="O332" s="279"/>
      <c r="P332" s="23"/>
      <c r="Q332" s="23"/>
      <c r="R332" s="23"/>
      <c r="S332" s="23"/>
      <c r="V332" s="25"/>
    </row>
    <row r="333" spans="1:22" s="5" customFormat="1" x14ac:dyDescent="0.3">
      <c r="A333" s="87">
        <f t="shared" si="26"/>
        <v>24</v>
      </c>
      <c r="B333" s="259" t="s">
        <v>397</v>
      </c>
      <c r="C333" s="46"/>
      <c r="D333" s="99" t="s">
        <v>398</v>
      </c>
      <c r="E333" s="25"/>
      <c r="K333" s="21">
        <f>VLOOKUP($D333,'REG FL  EPIS - 2 System Per Boo'!$A:$AN,MATCH($D$12,'REG FL  EPIS - 2 System Per Boo'!$2:$2,0),FALSE)/1000</f>
        <v>27667.95</v>
      </c>
      <c r="L333" s="40"/>
      <c r="M333" s="21">
        <f>VLOOKUP($D333,'REG FL  EPIS - 9 Retail Per Boo'!$A:$AN,MATCH($D$12,'REG FL  EPIS - 9 Retail Per Boo'!$2:$2,0),FALSE)/1000</f>
        <v>27667.8946641</v>
      </c>
      <c r="N333" s="96"/>
      <c r="O333" s="279">
        <f t="shared" ref="O333:O340" si="28">IF(M333=0,0,M333/K333)</f>
        <v>0.99999799999999994</v>
      </c>
      <c r="P333" s="23"/>
      <c r="Q333" s="23"/>
      <c r="R333" s="23"/>
      <c r="S333" s="23"/>
      <c r="V333" s="25"/>
    </row>
    <row r="334" spans="1:22" s="5" customFormat="1" x14ac:dyDescent="0.3">
      <c r="A334" s="87">
        <f t="shared" si="26"/>
        <v>25</v>
      </c>
      <c r="B334" s="259" t="s">
        <v>399</v>
      </c>
      <c r="C334" s="46"/>
      <c r="D334" s="99" t="s">
        <v>400</v>
      </c>
      <c r="E334" s="25"/>
      <c r="K334" s="21">
        <f>VLOOKUP($D334,'REG FL  EPIS - 2 System Per Boo'!$A:$AN,MATCH($D$12,'REG FL  EPIS - 2 System Per Boo'!$2:$2,0),FALSE)/1000</f>
        <v>66800.206120000003</v>
      </c>
      <c r="L334" s="40"/>
      <c r="M334" s="21">
        <f>VLOOKUP($D334,'REG FL  EPIS - 9 Retail Per Boo'!$A:$AN,MATCH($D$12,'REG FL  EPIS - 9 Retail Per Boo'!$2:$2,0),FALSE)/1000</f>
        <v>66800.072519587702</v>
      </c>
      <c r="N334" s="96"/>
      <c r="O334" s="279">
        <f t="shared" si="28"/>
        <v>0.99999799999999905</v>
      </c>
      <c r="P334" s="23"/>
      <c r="Q334" s="23"/>
      <c r="R334" s="23"/>
      <c r="S334" s="23"/>
      <c r="V334" s="25"/>
    </row>
    <row r="335" spans="1:22" s="5" customFormat="1" x14ac:dyDescent="0.3">
      <c r="A335" s="87">
        <f t="shared" si="26"/>
        <v>26</v>
      </c>
      <c r="B335" s="259" t="s">
        <v>177</v>
      </c>
      <c r="C335" s="46"/>
      <c r="D335" s="99" t="s">
        <v>401</v>
      </c>
      <c r="E335" s="25"/>
      <c r="K335" s="21">
        <f>VLOOKUP($D335,'REG FL  EPIS - 2 System Per Boo'!$A:$AN,MATCH($D$12,'REG FL  EPIS - 2 System Per Boo'!$2:$2,0),FALSE)/1000</f>
        <v>2557.1887299999999</v>
      </c>
      <c r="L335" s="40"/>
      <c r="M335" s="21">
        <f>VLOOKUP($D335,'REG FL  EPIS - 9 Retail Per Boo'!$A:$AN,MATCH($D$12,'REG FL  EPIS - 9 Retail Per Boo'!$2:$2,0),FALSE)/1000</f>
        <v>2557.1887299999999</v>
      </c>
      <c r="N335" s="96"/>
      <c r="O335" s="279">
        <f t="shared" si="28"/>
        <v>1</v>
      </c>
      <c r="P335" s="23"/>
      <c r="Q335" s="23"/>
      <c r="R335" s="23"/>
      <c r="S335" s="23"/>
      <c r="V335" s="25"/>
    </row>
    <row r="336" spans="1:22" s="5" customFormat="1" x14ac:dyDescent="0.3">
      <c r="A336" s="87">
        <f t="shared" si="26"/>
        <v>27</v>
      </c>
      <c r="B336" s="259" t="s">
        <v>140</v>
      </c>
      <c r="C336" s="46"/>
      <c r="D336" s="99" t="s">
        <v>402</v>
      </c>
      <c r="E336" s="25"/>
      <c r="K336" s="21">
        <f>VLOOKUP($D336,'REG FL  EPIS - 2 System Per Boo'!$A:$AN,MATCH($D$12,'REG FL  EPIS - 2 System Per Boo'!$2:$2,0),FALSE)/1000</f>
        <v>23808.215039999999</v>
      </c>
      <c r="L336" s="40"/>
      <c r="M336" s="21">
        <f>VLOOKUP($D336,'REG FL  EPIS - 9 Retail Per Boo'!$A:$AN,MATCH($D$12,'REG FL  EPIS - 9 Retail Per Boo'!$2:$2,0),FALSE)/1000</f>
        <v>16753.650457927601</v>
      </c>
      <c r="N336" s="96"/>
      <c r="O336" s="279">
        <f t="shared" si="28"/>
        <v>0.70369199999999665</v>
      </c>
      <c r="P336" s="23"/>
      <c r="Q336" s="23"/>
      <c r="R336" s="23"/>
      <c r="S336" s="23"/>
      <c r="V336" s="25"/>
    </row>
    <row r="337" spans="1:28" s="5" customFormat="1" x14ac:dyDescent="0.3">
      <c r="A337" s="87">
        <f t="shared" si="26"/>
        <v>28</v>
      </c>
      <c r="B337" s="259" t="s">
        <v>121</v>
      </c>
      <c r="C337" s="46"/>
      <c r="D337" s="99" t="s">
        <v>403</v>
      </c>
      <c r="E337" s="25"/>
      <c r="K337" s="21">
        <f>VLOOKUP($D337,'REG FL  EPIS - 2 System Per Boo'!$A:$AN,MATCH($D$12,'REG FL  EPIS - 2 System Per Boo'!$2:$2,0),FALSE)/1000</f>
        <v>4232.1260499999999</v>
      </c>
      <c r="L337" s="40"/>
      <c r="M337" s="21">
        <f>VLOOKUP($D337,'REG FL  EPIS - 9 Retail Per Boo'!$A:$AN,MATCH($D$12,'REG FL  EPIS - 9 Retail Per Boo'!$2:$2,0),FALSE)/1000</f>
        <v>4232.1175857478902</v>
      </c>
      <c r="N337" s="96"/>
      <c r="O337" s="279">
        <f t="shared" si="28"/>
        <v>0.99999799999999772</v>
      </c>
      <c r="P337" s="23"/>
      <c r="Q337" s="23"/>
      <c r="R337" s="23"/>
      <c r="S337" s="23"/>
      <c r="V337" s="25"/>
    </row>
    <row r="338" spans="1:28" s="5" customFormat="1" x14ac:dyDescent="0.3">
      <c r="A338" s="87">
        <f t="shared" si="26"/>
        <v>29</v>
      </c>
      <c r="B338" s="259" t="s">
        <v>133</v>
      </c>
      <c r="C338" s="46"/>
      <c r="D338" s="99" t="s">
        <v>404</v>
      </c>
      <c r="E338" s="25"/>
      <c r="K338" s="21">
        <f>VLOOKUP($D338,'REG FL  EPIS - 2 System Per Boo'!$A:$AN,MATCH($D$12,'REG FL  EPIS - 2 System Per Boo'!$2:$2,0),FALSE)/1000</f>
        <v>1174.8666899999998</v>
      </c>
      <c r="L338" s="40"/>
      <c r="M338" s="21">
        <f>VLOOKUP($D338,'REG FL  EPIS - 9 Retail Per Boo'!$A:$AN,MATCH($D$12,'REG FL  EPIS - 9 Retail Per Boo'!$2:$2,0),FALSE)/1000</f>
        <v>1147.04114731404</v>
      </c>
      <c r="N338" s="96"/>
      <c r="O338" s="279">
        <f t="shared" si="28"/>
        <v>0.97631600000000018</v>
      </c>
      <c r="P338" s="23"/>
      <c r="Q338" s="23"/>
      <c r="R338" s="23"/>
      <c r="S338" s="23"/>
      <c r="V338" s="25"/>
    </row>
    <row r="339" spans="1:28" x14ac:dyDescent="0.3">
      <c r="A339" s="87">
        <f t="shared" si="26"/>
        <v>30</v>
      </c>
      <c r="B339" s="259" t="s">
        <v>405</v>
      </c>
      <c r="C339" s="46"/>
      <c r="D339" s="99" t="s">
        <v>406</v>
      </c>
      <c r="F339" s="5"/>
      <c r="G339" s="5"/>
      <c r="H339" s="5"/>
      <c r="I339" s="5"/>
      <c r="J339" s="5"/>
      <c r="K339" s="21">
        <f>VLOOKUP($D339,'REG FL  EPIS - 2 System Per Boo'!$A:$AN,MATCH($D$12,'REG FL  EPIS - 2 System Per Boo'!$2:$2,0),FALSE)/1000</f>
        <v>3462.3241699999999</v>
      </c>
      <c r="L339" s="40"/>
      <c r="M339" s="21">
        <f>VLOOKUP($D339,'REG FL  EPIS - 9 Retail Per Boo'!$A:$AN,MATCH($D$12,'REG FL  EPIS - 9 Retail Per Boo'!$2:$2,0),FALSE)/1000</f>
        <v>3371.1265513621897</v>
      </c>
      <c r="N339" s="96"/>
      <c r="O339" s="279">
        <f t="shared" si="28"/>
        <v>0.97365999999999708</v>
      </c>
      <c r="P339" s="148"/>
      <c r="Q339" s="148"/>
      <c r="R339" s="148"/>
      <c r="S339" s="148"/>
      <c r="T339" s="25"/>
      <c r="U339" s="25"/>
    </row>
    <row r="340" spans="1:28" x14ac:dyDescent="0.3">
      <c r="A340" s="87">
        <f t="shared" si="26"/>
        <v>31</v>
      </c>
      <c r="B340" s="260" t="s">
        <v>65</v>
      </c>
      <c r="C340" s="47"/>
      <c r="D340" s="19" t="s">
        <v>66</v>
      </c>
      <c r="F340" s="5"/>
      <c r="G340" s="5"/>
      <c r="H340" s="5"/>
      <c r="I340" s="5"/>
      <c r="J340" s="5"/>
      <c r="K340" s="149">
        <f>SUM(K333:K339)</f>
        <v>129702.8768</v>
      </c>
      <c r="L340" s="150"/>
      <c r="M340" s="149">
        <f>SUM(M333:M339)</f>
        <v>122529.09165603943</v>
      </c>
      <c r="N340" s="151"/>
      <c r="O340" s="288">
        <f t="shared" si="28"/>
        <v>0.94469062428721262</v>
      </c>
      <c r="P340" s="148"/>
      <c r="Q340" s="148"/>
      <c r="R340" s="148"/>
      <c r="S340" s="148"/>
      <c r="T340" s="21"/>
      <c r="U340" s="41"/>
      <c r="V340" s="21"/>
      <c r="W340" s="22"/>
    </row>
    <row r="341" spans="1:28" x14ac:dyDescent="0.3">
      <c r="A341" s="87">
        <f t="shared" si="26"/>
        <v>32</v>
      </c>
      <c r="B341" s="26"/>
      <c r="C341" s="47"/>
      <c r="D341" s="19"/>
      <c r="F341" s="90"/>
      <c r="G341" s="90"/>
      <c r="H341" s="90"/>
      <c r="I341" s="90"/>
      <c r="J341" s="90"/>
      <c r="K341" s="114"/>
      <c r="L341" s="47"/>
      <c r="M341" s="114"/>
      <c r="N341" s="148"/>
      <c r="O341" s="279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</row>
    <row r="342" spans="1:28" x14ac:dyDescent="0.3">
      <c r="A342" s="87">
        <f t="shared" si="26"/>
        <v>33</v>
      </c>
      <c r="C342" s="47"/>
      <c r="D342" s="19"/>
      <c r="F342" s="90"/>
      <c r="G342" s="90"/>
      <c r="H342" s="90"/>
      <c r="I342" s="90"/>
      <c r="J342" s="90"/>
      <c r="K342" s="114"/>
      <c r="L342" s="47"/>
      <c r="M342" s="114"/>
      <c r="N342" s="148"/>
      <c r="O342" s="279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</row>
    <row r="343" spans="1:28" x14ac:dyDescent="0.3">
      <c r="A343" s="87">
        <f t="shared" si="26"/>
        <v>34</v>
      </c>
      <c r="C343" s="47"/>
      <c r="D343" s="19"/>
      <c r="F343" s="90"/>
      <c r="G343" s="90"/>
      <c r="H343" s="90"/>
      <c r="I343" s="90"/>
      <c r="J343" s="90"/>
      <c r="K343" s="114"/>
      <c r="L343" s="47"/>
      <c r="M343" s="114"/>
      <c r="N343" s="148"/>
      <c r="O343" s="237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</row>
    <row r="344" spans="1:28" s="56" customFormat="1" x14ac:dyDescent="0.3">
      <c r="A344" s="272"/>
      <c r="B344" s="120" t="s">
        <v>175</v>
      </c>
      <c r="C344" s="120"/>
      <c r="D344" s="120"/>
      <c r="E344" s="120"/>
      <c r="F344" s="153"/>
      <c r="G344" s="153"/>
      <c r="H344" s="153"/>
      <c r="I344" s="153"/>
      <c r="J344" s="153"/>
      <c r="K344" s="120"/>
      <c r="L344" s="120"/>
      <c r="M344" s="120"/>
      <c r="N344" s="120"/>
      <c r="O344" s="273"/>
      <c r="P344" s="120"/>
      <c r="Q344" s="246" t="s">
        <v>176</v>
      </c>
      <c r="R344" s="120"/>
      <c r="S344" s="25"/>
      <c r="V344" s="25"/>
      <c r="W344" s="25"/>
      <c r="X344" s="25"/>
      <c r="Y344" s="25"/>
      <c r="Z344" s="25"/>
      <c r="AA344" s="25"/>
      <c r="AB344" s="25"/>
    </row>
    <row r="345" spans="1:28" x14ac:dyDescent="0.3">
      <c r="A345" s="63" t="s">
        <v>102</v>
      </c>
      <c r="B345" s="64"/>
      <c r="C345" s="63"/>
      <c r="K345" s="418" t="s">
        <v>103</v>
      </c>
      <c r="L345" s="418"/>
      <c r="M345" s="418"/>
      <c r="N345" s="418"/>
      <c r="O345" s="228"/>
      <c r="P345" s="63"/>
      <c r="Q345" s="63"/>
      <c r="R345" s="65" t="str">
        <f>+'Page Numbers'!D32</f>
        <v>Page 32 of 48</v>
      </c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</row>
    <row r="346" spans="1:28" x14ac:dyDescent="0.3">
      <c r="A346" s="66"/>
      <c r="B346" s="66"/>
      <c r="C346" s="66"/>
      <c r="D346" s="14"/>
      <c r="E346" s="15"/>
      <c r="F346" s="15"/>
      <c r="G346" s="15"/>
      <c r="H346" s="15"/>
      <c r="I346" s="15"/>
      <c r="J346" s="15"/>
      <c r="K346" s="66"/>
      <c r="L346" s="67"/>
      <c r="M346" s="67"/>
      <c r="N346" s="67"/>
      <c r="O346" s="229"/>
      <c r="P346" s="67"/>
      <c r="Q346" s="67"/>
      <c r="R346" s="67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</row>
    <row r="347" spans="1:28" x14ac:dyDescent="0.3">
      <c r="A347" s="25" t="s">
        <v>104</v>
      </c>
      <c r="B347" s="68"/>
      <c r="C347" s="68" t="s">
        <v>105</v>
      </c>
      <c r="K347" s="416" t="s">
        <v>106</v>
      </c>
      <c r="L347" s="416"/>
      <c r="M347" s="416"/>
      <c r="N347" s="416"/>
      <c r="O347" s="416"/>
      <c r="P347" s="63"/>
      <c r="Q347" s="69" t="s">
        <v>107</v>
      </c>
      <c r="R347" s="70"/>
    </row>
    <row r="348" spans="1:28" x14ac:dyDescent="0.3">
      <c r="B348" s="71"/>
      <c r="C348" s="46"/>
      <c r="K348" s="417"/>
      <c r="L348" s="417"/>
      <c r="M348" s="417"/>
      <c r="N348" s="417"/>
      <c r="O348" s="417"/>
      <c r="P348" s="72" t="str">
        <f t="shared" ref="P348:R352" si="29">+P53</f>
        <v>_</v>
      </c>
      <c r="Q348" s="69" t="str">
        <f t="shared" si="29"/>
        <v>Projected Test Year 3 Ended</v>
      </c>
      <c r="R348" s="73">
        <f t="shared" si="29"/>
        <v>46752</v>
      </c>
    </row>
    <row r="349" spans="1:28" x14ac:dyDescent="0.3">
      <c r="A349" s="25" t="s">
        <v>109</v>
      </c>
      <c r="B349" s="71"/>
      <c r="C349" s="46"/>
      <c r="K349" s="70"/>
      <c r="L349" s="70"/>
      <c r="M349" s="70"/>
      <c r="N349" s="70"/>
      <c r="O349" s="230"/>
      <c r="P349" s="72" t="str">
        <f t="shared" si="29"/>
        <v>_</v>
      </c>
      <c r="Q349" s="69" t="str">
        <f t="shared" si="29"/>
        <v>Projected Test Year 2 Ended</v>
      </c>
      <c r="R349" s="73">
        <f t="shared" si="29"/>
        <v>46387</v>
      </c>
    </row>
    <row r="350" spans="1:28" x14ac:dyDescent="0.3">
      <c r="B350" s="74"/>
      <c r="C350" s="46"/>
      <c r="K350" s="70"/>
      <c r="L350" s="70"/>
      <c r="M350" s="70"/>
      <c r="N350" s="70"/>
      <c r="O350" s="230"/>
      <c r="P350" s="72" t="str">
        <f t="shared" si="29"/>
        <v>X</v>
      </c>
      <c r="Q350" s="69" t="str">
        <f t="shared" si="29"/>
        <v>Projected Test Year 1 Ended</v>
      </c>
      <c r="R350" s="73">
        <f t="shared" si="29"/>
        <v>46022</v>
      </c>
    </row>
    <row r="351" spans="1:28" x14ac:dyDescent="0.3">
      <c r="A351" s="75" t="str">
        <f>+A7</f>
        <v>DOCKET NO.: 20240025-EI</v>
      </c>
      <c r="C351" s="46"/>
      <c r="K351" s="46"/>
      <c r="L351" s="46"/>
      <c r="M351" s="46"/>
      <c r="N351" s="46"/>
      <c r="O351" s="231"/>
      <c r="P351" s="72" t="str">
        <f t="shared" si="29"/>
        <v>_</v>
      </c>
      <c r="Q351" s="69" t="str">
        <f t="shared" si="29"/>
        <v>Prior Year Ended</v>
      </c>
      <c r="R351" s="73">
        <f t="shared" si="29"/>
        <v>45657</v>
      </c>
    </row>
    <row r="352" spans="1:28" x14ac:dyDescent="0.3">
      <c r="A352" s="75"/>
      <c r="C352" s="46"/>
      <c r="K352" s="46"/>
      <c r="L352" s="46"/>
      <c r="M352" s="46"/>
      <c r="N352" s="46"/>
      <c r="O352" s="231"/>
      <c r="P352" s="72" t="str">
        <f t="shared" si="29"/>
        <v>_</v>
      </c>
      <c r="Q352" s="69" t="str">
        <f t="shared" si="29"/>
        <v>Historical Year Ended</v>
      </c>
      <c r="R352" s="73">
        <f t="shared" si="29"/>
        <v>45291</v>
      </c>
    </row>
    <row r="353" spans="1:18" x14ac:dyDescent="0.3">
      <c r="K353" s="46"/>
      <c r="L353" s="46"/>
      <c r="M353" s="46"/>
      <c r="N353" s="46"/>
      <c r="O353" s="231"/>
      <c r="P353" s="231"/>
      <c r="Q353" s="231"/>
      <c r="R353" s="231"/>
    </row>
    <row r="354" spans="1:18" x14ac:dyDescent="0.3">
      <c r="K354" s="76"/>
      <c r="L354" s="77"/>
      <c r="M354" s="76" t="s">
        <v>111</v>
      </c>
      <c r="N354" s="77"/>
      <c r="O354" s="232"/>
      <c r="P354" s="63"/>
      <c r="Q354" s="63"/>
      <c r="R354" s="63"/>
    </row>
    <row r="355" spans="1:18" x14ac:dyDescent="0.3">
      <c r="A355" s="78"/>
      <c r="B355" s="78"/>
      <c r="C355" s="78"/>
      <c r="D355" s="14"/>
      <c r="E355" s="15"/>
      <c r="F355" s="15"/>
      <c r="G355" s="15"/>
      <c r="H355" s="15"/>
      <c r="I355" s="15"/>
      <c r="J355" s="15"/>
      <c r="K355" s="79"/>
      <c r="L355" s="79"/>
      <c r="M355" s="79"/>
      <c r="N355" s="79"/>
      <c r="O355" s="233"/>
      <c r="P355" s="80"/>
      <c r="Q355" s="81" t="str">
        <f>+Q60</f>
        <v>Witness:  Olivier</v>
      </c>
      <c r="R355" s="80"/>
    </row>
    <row r="356" spans="1:18" x14ac:dyDescent="0.3">
      <c r="A356" s="1"/>
      <c r="B356" s="82">
        <v>-1</v>
      </c>
      <c r="C356" s="82"/>
      <c r="D356" s="82"/>
      <c r="E356" s="82"/>
      <c r="F356" s="82"/>
      <c r="G356" s="82"/>
      <c r="H356" s="82"/>
      <c r="I356" s="82"/>
      <c r="J356" s="82"/>
      <c r="K356" s="82">
        <f>+B356-1</f>
        <v>-2</v>
      </c>
      <c r="L356" s="82"/>
      <c r="M356" s="82">
        <f>+K356-1</f>
        <v>-3</v>
      </c>
      <c r="N356" s="82"/>
      <c r="O356" s="82">
        <f>+M356-1</f>
        <v>-4</v>
      </c>
      <c r="P356" s="85"/>
      <c r="Q356" s="85"/>
      <c r="R356" s="85"/>
    </row>
    <row r="357" spans="1:18" x14ac:dyDescent="0.3">
      <c r="A357" s="1" t="s">
        <v>112</v>
      </c>
      <c r="B357" s="83"/>
      <c r="C357" s="1"/>
      <c r="D357" s="5"/>
      <c r="E357" s="5"/>
      <c r="F357" s="5"/>
      <c r="G357" s="5"/>
      <c r="H357" s="5"/>
      <c r="I357" s="5"/>
      <c r="J357" s="5"/>
      <c r="K357" s="1" t="s">
        <v>113</v>
      </c>
      <c r="L357" s="1"/>
      <c r="M357" s="1" t="s">
        <v>113</v>
      </c>
      <c r="N357" s="1"/>
      <c r="O357" s="234" t="s">
        <v>114</v>
      </c>
      <c r="P357" s="1"/>
      <c r="Q357" s="1"/>
      <c r="R357" s="1"/>
    </row>
    <row r="358" spans="1:18" x14ac:dyDescent="0.3">
      <c r="A358" s="86" t="s">
        <v>115</v>
      </c>
      <c r="B358" s="17" t="s">
        <v>116</v>
      </c>
      <c r="C358" s="17"/>
      <c r="D358" s="14"/>
      <c r="E358" s="15"/>
      <c r="F358" s="15"/>
      <c r="G358" s="15"/>
      <c r="H358" s="15"/>
      <c r="I358" s="15"/>
      <c r="J358" s="15"/>
      <c r="K358" s="17" t="s">
        <v>117</v>
      </c>
      <c r="L358" s="17"/>
      <c r="M358" s="17" t="s">
        <v>114</v>
      </c>
      <c r="N358" s="17"/>
      <c r="O358" s="235" t="s">
        <v>118</v>
      </c>
      <c r="P358" s="17"/>
      <c r="Q358" s="17"/>
      <c r="R358" s="17"/>
    </row>
    <row r="359" spans="1:18" x14ac:dyDescent="0.3">
      <c r="A359" s="87">
        <v>1</v>
      </c>
      <c r="B359" s="42" t="s">
        <v>407</v>
      </c>
      <c r="C359" s="138"/>
      <c r="D359" s="19"/>
      <c r="F359" s="5"/>
      <c r="G359" s="5"/>
      <c r="H359" s="5"/>
      <c r="I359" s="5"/>
      <c r="J359" s="5"/>
      <c r="K359" s="139"/>
      <c r="L359" s="140"/>
      <c r="M359" s="139"/>
      <c r="N359" s="140"/>
      <c r="O359" s="237"/>
      <c r="P359" s="135"/>
      <c r="Q359" s="136"/>
      <c r="R359" s="137"/>
    </row>
    <row r="360" spans="1:18" x14ac:dyDescent="0.3">
      <c r="A360" s="87">
        <f t="shared" ref="A360:A391" si="30">A359+1</f>
        <v>2</v>
      </c>
      <c r="B360" s="49" t="s">
        <v>408</v>
      </c>
      <c r="C360" s="40"/>
      <c r="D360" s="154" t="s">
        <v>409</v>
      </c>
      <c r="F360" s="5"/>
      <c r="G360" s="5"/>
      <c r="H360" s="5"/>
      <c r="I360" s="5"/>
      <c r="J360" s="5"/>
      <c r="K360" s="21">
        <f>VLOOKUP($D360,'REG FL  Working Capital - 2 Sys'!$A:$AN,MATCH($D$12,'REG FL  Working Capital - 2 Sys'!$2:$2,0),FALSE)/1000</f>
        <v>6553.1172900000802</v>
      </c>
      <c r="L360" s="40"/>
      <c r="M360" s="21">
        <f>VLOOKUP($D360,'REG FL  Working Capital - 9 Ret'!$A:$AN,MATCH($D$12,'REG FL  Working Capital - 9 Ret'!$2:$2,0),FALSE)/1000</f>
        <v>6553.1172900000802</v>
      </c>
      <c r="N360" s="96"/>
      <c r="O360" s="279">
        <f t="shared" ref="O360:O363" si="31">IF(M360=0,0,M360/K360)</f>
        <v>1</v>
      </c>
      <c r="P360" s="140"/>
      <c r="Q360" s="136"/>
      <c r="R360" s="137"/>
    </row>
    <row r="361" spans="1:18" x14ac:dyDescent="0.3">
      <c r="A361" s="87">
        <f t="shared" si="30"/>
        <v>3</v>
      </c>
      <c r="B361" s="49" t="s">
        <v>410</v>
      </c>
      <c r="C361" s="40"/>
      <c r="D361" s="154" t="s">
        <v>411</v>
      </c>
      <c r="F361" s="5"/>
      <c r="G361" s="5"/>
      <c r="H361" s="5"/>
      <c r="I361" s="5"/>
      <c r="J361" s="5"/>
      <c r="K361" s="21">
        <f>VLOOKUP($D361,'REG FL  Working Capital - 2 Sys'!$A:$AN,MATCH($D$12,'REG FL  Working Capital - 2 Sys'!$2:$2,0),FALSE)/1000</f>
        <v>1362.87204</v>
      </c>
      <c r="L361" s="40"/>
      <c r="M361" s="21">
        <f>VLOOKUP($D361,'REG FL  Working Capital - 9 Ret'!$A:$AN,MATCH($D$12,'REG FL  Working Capital - 9 Ret'!$2:$2,0),FALSE)/1000</f>
        <v>1362.87204</v>
      </c>
      <c r="N361" s="96"/>
      <c r="O361" s="279">
        <f t="shared" si="31"/>
        <v>1</v>
      </c>
      <c r="P361" s="70"/>
      <c r="Q361" s="136"/>
      <c r="R361" s="142"/>
    </row>
    <row r="362" spans="1:18" x14ac:dyDescent="0.3">
      <c r="A362" s="87">
        <f t="shared" si="30"/>
        <v>4</v>
      </c>
      <c r="B362" s="49" t="s">
        <v>412</v>
      </c>
      <c r="C362" s="40"/>
      <c r="D362" s="154" t="s">
        <v>413</v>
      </c>
      <c r="F362" s="5"/>
      <c r="G362" s="5"/>
      <c r="H362" s="5"/>
      <c r="I362" s="5"/>
      <c r="J362" s="5"/>
      <c r="K362" s="21">
        <f>VLOOKUP($D362,'REG FL  Working Capital - 2 Sys'!$A:$AN,MATCH($D$12,'REG FL  Working Capital - 2 Sys'!$2:$2,0),FALSE)/1000</f>
        <v>510958.455439999</v>
      </c>
      <c r="L362" s="40"/>
      <c r="M362" s="21">
        <f>VLOOKUP($D362,'REG FL  Working Capital - 9 Ret'!$A:$AN,MATCH($D$12,'REG FL  Working Capital - 9 Ret'!$2:$2,0),FALSE)/1000</f>
        <v>510958.455439999</v>
      </c>
      <c r="N362" s="96"/>
      <c r="O362" s="279">
        <f t="shared" si="31"/>
        <v>1</v>
      </c>
      <c r="P362" s="70"/>
      <c r="Q362" s="136"/>
      <c r="R362" s="143"/>
    </row>
    <row r="363" spans="1:18" x14ac:dyDescent="0.3">
      <c r="A363" s="87">
        <f t="shared" si="30"/>
        <v>5</v>
      </c>
      <c r="B363" s="261" t="s">
        <v>67</v>
      </c>
      <c r="C363" s="40"/>
      <c r="D363" s="30" t="s">
        <v>68</v>
      </c>
      <c r="F363" s="5"/>
      <c r="G363" s="5"/>
      <c r="H363" s="5"/>
      <c r="I363" s="5"/>
      <c r="J363" s="5"/>
      <c r="K363" s="156">
        <f>SUM(K360:K362)</f>
        <v>518874.44476999907</v>
      </c>
      <c r="L363" s="105"/>
      <c r="M363" s="156">
        <f>SUM(M360:M362)</f>
        <v>518874.44476999907</v>
      </c>
      <c r="N363" s="115"/>
      <c r="O363" s="287">
        <f t="shared" si="31"/>
        <v>1</v>
      </c>
      <c r="P363" s="70"/>
      <c r="Q363" s="144"/>
      <c r="R363" s="142"/>
    </row>
    <row r="364" spans="1:18" x14ac:dyDescent="0.3">
      <c r="A364" s="87">
        <f>A363+1</f>
        <v>6</v>
      </c>
      <c r="B364" s="49"/>
      <c r="C364" s="40"/>
      <c r="D364" s="154"/>
      <c r="F364" s="5"/>
      <c r="G364" s="5"/>
      <c r="H364" s="5"/>
      <c r="I364" s="5"/>
      <c r="J364" s="5"/>
      <c r="K364" s="21"/>
      <c r="L364" s="40"/>
      <c r="M364" s="21"/>
      <c r="N364" s="96"/>
      <c r="O364" s="279"/>
      <c r="P364" s="70"/>
      <c r="Q364" s="144"/>
      <c r="R364" s="142"/>
    </row>
    <row r="365" spans="1:18" x14ac:dyDescent="0.3">
      <c r="A365" s="87">
        <f t="shared" si="30"/>
        <v>7</v>
      </c>
      <c r="B365" s="262" t="s">
        <v>414</v>
      </c>
      <c r="C365" s="57"/>
      <c r="D365" s="154" t="s">
        <v>415</v>
      </c>
      <c r="E365" s="89"/>
      <c r="F365" s="89"/>
      <c r="G365" s="89"/>
      <c r="H365" s="89"/>
      <c r="I365" s="89"/>
      <c r="J365" s="89"/>
      <c r="K365" s="21">
        <f>VLOOKUP($D365,'REG FL  Working Capital - 2 Sys'!$A:$AN,MATCH($D$12,'REG FL  Working Capital - 2 Sys'!$2:$2,0),FALSE)/1000</f>
        <v>21833.9686283337</v>
      </c>
      <c r="L365" s="40"/>
      <c r="M365" s="21">
        <f>VLOOKUP($D365,'REG FL  Working Capital - 9 Ret'!$A:$AN,MATCH($D$12,'REG FL  Working Capital - 9 Ret'!$2:$2,0),FALSE)/1000</f>
        <v>21247.713161018801</v>
      </c>
      <c r="N365" s="96"/>
      <c r="O365" s="279">
        <f t="shared" ref="O365:O391" si="32">IF(M365=0,0,M365/K365)</f>
        <v>0.97314938583569632</v>
      </c>
      <c r="P365" s="70"/>
      <c r="Q365" s="144"/>
      <c r="R365" s="142"/>
    </row>
    <row r="366" spans="1:18" x14ac:dyDescent="0.3">
      <c r="A366" s="87">
        <f t="shared" si="30"/>
        <v>8</v>
      </c>
      <c r="B366" s="263" t="s">
        <v>416</v>
      </c>
      <c r="C366" s="57"/>
      <c r="D366" s="154" t="s">
        <v>417</v>
      </c>
      <c r="E366" s="49"/>
      <c r="F366" s="49"/>
      <c r="G366" s="49"/>
      <c r="H366" s="49"/>
      <c r="I366" s="49"/>
      <c r="J366" s="49"/>
      <c r="K366" s="21">
        <f>VLOOKUP($D366,'REG FL  Working Capital - 2 Sys'!$A:$AN,MATCH($D$12,'REG FL  Working Capital - 2 Sys'!$2:$2,0),FALSE)/1000</f>
        <v>0</v>
      </c>
      <c r="L366" s="40"/>
      <c r="M366" s="21">
        <f>VLOOKUP($D366,'REG FL  Working Capital - 9 Ret'!$A:$AN,MATCH($D$12,'REG FL  Working Capital - 9 Ret'!$2:$2,0),FALSE)/1000</f>
        <v>0</v>
      </c>
      <c r="N366" s="96"/>
      <c r="O366" s="279">
        <f t="shared" si="32"/>
        <v>0</v>
      </c>
      <c r="P366" s="70"/>
      <c r="Q366" s="136"/>
      <c r="R366" s="142"/>
    </row>
    <row r="367" spans="1:18" x14ac:dyDescent="0.3">
      <c r="A367" s="87">
        <f t="shared" si="30"/>
        <v>9</v>
      </c>
      <c r="B367" s="263" t="s">
        <v>418</v>
      </c>
      <c r="C367" s="40"/>
      <c r="D367" s="154" t="s">
        <v>419</v>
      </c>
      <c r="E367" s="49"/>
      <c r="F367" s="49"/>
      <c r="G367" s="49"/>
      <c r="H367" s="49"/>
      <c r="I367" s="49"/>
      <c r="J367" s="49"/>
      <c r="K367" s="21">
        <f>VLOOKUP($D367,'REG FL  Working Capital - 2 Sys'!$A:$AN,MATCH($D$12,'REG FL  Working Capital - 2 Sys'!$2:$2,0),FALSE)/1000</f>
        <v>0</v>
      </c>
      <c r="L367" s="40"/>
      <c r="M367" s="21">
        <f>VLOOKUP($D367,'REG FL  Working Capital - 9 Ret'!$A:$AN,MATCH($D$12,'REG FL  Working Capital - 9 Ret'!$2:$2,0),FALSE)/1000</f>
        <v>0</v>
      </c>
      <c r="N367" s="96"/>
      <c r="O367" s="279">
        <f t="shared" si="32"/>
        <v>0</v>
      </c>
      <c r="P367" s="70"/>
      <c r="Q367" s="136"/>
      <c r="R367" s="142"/>
    </row>
    <row r="368" spans="1:18" x14ac:dyDescent="0.3">
      <c r="A368" s="87">
        <f t="shared" si="30"/>
        <v>10</v>
      </c>
      <c r="B368" s="263" t="s">
        <v>420</v>
      </c>
      <c r="C368" s="5"/>
      <c r="D368" s="154" t="s">
        <v>421</v>
      </c>
      <c r="E368" s="49"/>
      <c r="F368" s="49"/>
      <c r="G368" s="49"/>
      <c r="H368" s="49"/>
      <c r="I368" s="49"/>
      <c r="J368" s="49"/>
      <c r="K368" s="21">
        <f>VLOOKUP($D368,'REG FL  Working Capital - 2 Sys'!$A:$AN,MATCH($D$12,'REG FL  Working Capital - 2 Sys'!$2:$2,0),FALSE)/1000</f>
        <v>0</v>
      </c>
      <c r="L368" s="40"/>
      <c r="M368" s="21">
        <f>VLOOKUP($D368,'REG FL  Working Capital - 9 Ret'!$A:$AN,MATCH($D$12,'REG FL  Working Capital - 9 Ret'!$2:$2,0),FALSE)/1000</f>
        <v>0</v>
      </c>
      <c r="N368" s="96"/>
      <c r="O368" s="279">
        <f t="shared" si="32"/>
        <v>0</v>
      </c>
      <c r="P368" s="70"/>
      <c r="Q368" s="144"/>
      <c r="R368" s="142"/>
    </row>
    <row r="369" spans="1:18" x14ac:dyDescent="0.3">
      <c r="A369" s="87">
        <f t="shared" si="30"/>
        <v>11</v>
      </c>
      <c r="B369" s="264" t="s">
        <v>422</v>
      </c>
      <c r="C369" s="57"/>
      <c r="D369" s="154" t="s">
        <v>423</v>
      </c>
      <c r="E369" s="52"/>
      <c r="F369" s="52"/>
      <c r="G369" s="52"/>
      <c r="H369" s="52"/>
      <c r="I369" s="52"/>
      <c r="J369" s="52"/>
      <c r="K369" s="21">
        <f>VLOOKUP($D369,'REG FL  Working Capital - 2 Sys'!$A:$AN,MATCH($D$12,'REG FL  Working Capital - 2 Sys'!$2:$2,0),FALSE)/1000-K370-K371-K372</f>
        <v>549098.63831382408</v>
      </c>
      <c r="L369" s="40"/>
      <c r="M369" s="21">
        <f>VLOOKUP($D369,'REG FL  Working Capital - 9 Ret'!$A:$AN,MATCH($D$12,'REG FL  Working Capital - 9 Ret'!$2:$2,0),FALSE)/1000-M370-M371-M372</f>
        <v>534355.00263831508</v>
      </c>
      <c r="N369" s="96"/>
      <c r="O369" s="279">
        <f t="shared" si="32"/>
        <v>0.97314938583569643</v>
      </c>
      <c r="P369" s="142"/>
      <c r="Q369" s="142"/>
      <c r="R369" s="142"/>
    </row>
    <row r="370" spans="1:18" x14ac:dyDescent="0.3">
      <c r="A370" s="87">
        <f t="shared" si="30"/>
        <v>12</v>
      </c>
      <c r="B370" s="264" t="s">
        <v>424</v>
      </c>
      <c r="C370" s="57"/>
      <c r="D370" s="154" t="s">
        <v>425</v>
      </c>
      <c r="E370" s="52"/>
      <c r="F370" s="52"/>
      <c r="G370" s="52"/>
      <c r="H370" s="52"/>
      <c r="I370" s="52"/>
      <c r="J370" s="52"/>
      <c r="K370" s="21">
        <f>VLOOKUP($D370,'REG FL  Working Capital - 2 Sys'!$A:$AN,MATCH($D$12,'REG FL  Working Capital - 2 Sys'!$2:$2,0),FALSE)/1000</f>
        <v>3452.56115</v>
      </c>
      <c r="L370" s="40"/>
      <c r="M370" s="21">
        <f>VLOOKUP($D370,'REG FL  Working Capital - 9 Ret'!$A:$AN,MATCH($D$12,'REG FL  Working Capital - 9 Ret'!$2:$2,0),FALSE)/1000</f>
        <v>3452.56115</v>
      </c>
      <c r="N370" s="96"/>
      <c r="O370" s="279">
        <f t="shared" si="32"/>
        <v>1</v>
      </c>
      <c r="P370" s="57"/>
      <c r="Q370" s="57"/>
      <c r="R370" s="57"/>
    </row>
    <row r="371" spans="1:18" x14ac:dyDescent="0.3">
      <c r="A371" s="87">
        <f t="shared" si="30"/>
        <v>13</v>
      </c>
      <c r="B371" s="264" t="s">
        <v>426</v>
      </c>
      <c r="C371" s="40"/>
      <c r="D371" s="154" t="s">
        <v>427</v>
      </c>
      <c r="E371" s="52"/>
      <c r="F371" s="52"/>
      <c r="G371" s="52"/>
      <c r="H371" s="52"/>
      <c r="I371" s="52"/>
      <c r="J371" s="52"/>
      <c r="K371" s="21">
        <f>VLOOKUP($D371,'REG FL  Working Capital - 2 Sys'!$A:$AN,MATCH($D$12,'REG FL  Working Capital - 2 Sys'!$2:$2,0),FALSE)/1000</f>
        <v>277.68004999999999</v>
      </c>
      <c r="L371" s="40"/>
      <c r="M371" s="21">
        <f>VLOOKUP($D371,'REG FL  Working Capital - 9 Ret'!$A:$AN,MATCH($D$12,'REG FL  Working Capital - 9 Ret'!$2:$2,0),FALSE)/1000</f>
        <v>277.68004999999999</v>
      </c>
      <c r="N371" s="96"/>
      <c r="O371" s="279">
        <f t="shared" si="32"/>
        <v>1</v>
      </c>
      <c r="P371" s="57"/>
      <c r="Q371" s="57"/>
      <c r="R371" s="57"/>
    </row>
    <row r="372" spans="1:18" x14ac:dyDescent="0.3">
      <c r="A372" s="87">
        <f t="shared" si="30"/>
        <v>14</v>
      </c>
      <c r="B372" s="264" t="s">
        <v>428</v>
      </c>
      <c r="C372" s="46"/>
      <c r="D372" s="27" t="s">
        <v>429</v>
      </c>
      <c r="E372" s="154" t="s">
        <v>430</v>
      </c>
      <c r="F372" s="154"/>
      <c r="G372" s="52"/>
      <c r="H372" s="52"/>
      <c r="I372" s="52"/>
      <c r="J372" s="52"/>
      <c r="K372" s="21">
        <f>VLOOKUP($D372,'REG FL  Working Capital - 2 Sys'!$A:$AN,MATCH($D$12,'REG FL  Working Capital - 2 Sys'!$2:$2,0),FALSE)/1000+VLOOKUP($E372,'REG FL  Working Capital - 2 Sys'!$A:$AN,MATCH($D$12,'REG FL  Working Capital - 2 Sys'!$2:$2,0),FALSE)/1000</f>
        <v>41043.202999999994</v>
      </c>
      <c r="L372" s="40"/>
      <c r="M372" s="21">
        <f>VLOOKUP($D372,'REG FL  Working Capital - 9 Ret'!$A:$AN,MATCH($D$12,'REG FL  Working Capital - 9 Ret'!$2:$2,0),FALSE)/1000+VLOOKUP($E372,'REG FL  Working Capital - 9 Ret'!$A:$AN,MATCH($D$12,'REG FL  Working Capital - 9 Ret'!$2:$2,0),FALSE)/1000</f>
        <v>0</v>
      </c>
      <c r="N372" s="96"/>
      <c r="O372" s="279">
        <f t="shared" si="32"/>
        <v>0</v>
      </c>
      <c r="P372" s="40"/>
      <c r="Q372" s="40"/>
      <c r="R372" s="40"/>
    </row>
    <row r="373" spans="1:18" x14ac:dyDescent="0.3">
      <c r="A373" s="87">
        <f t="shared" si="30"/>
        <v>15</v>
      </c>
      <c r="B373" s="265" t="s">
        <v>431</v>
      </c>
      <c r="C373" s="46"/>
      <c r="D373" s="154" t="s">
        <v>432</v>
      </c>
      <c r="E373" s="54"/>
      <c r="F373" s="54"/>
      <c r="G373" s="54"/>
      <c r="H373" s="54"/>
      <c r="I373" s="54"/>
      <c r="J373" s="54"/>
      <c r="K373" s="21">
        <f>VLOOKUP($D373,'REG FL  Working Capital - 2 Sys'!$A:$AN,MATCH($D$12,'REG FL  Working Capital - 2 Sys'!$2:$2,0),FALSE)/1000-K374</f>
        <v>49668.307489999897</v>
      </c>
      <c r="L373" s="40"/>
      <c r="M373" s="21">
        <f>VLOOKUP($D373,'REG FL  Working Capital - 9 Ret'!$A:$AN,MATCH($D$12,'REG FL  Working Capital - 9 Ret'!$2:$2,0),FALSE)/1000-M374</f>
        <v>48334.6829293919</v>
      </c>
      <c r="N373" s="96"/>
      <c r="O373" s="279">
        <f t="shared" si="32"/>
        <v>0.97314938583569599</v>
      </c>
      <c r="P373" s="23"/>
      <c r="Q373" s="23"/>
      <c r="R373" s="23"/>
    </row>
    <row r="374" spans="1:18" x14ac:dyDescent="0.3">
      <c r="A374" s="87">
        <f t="shared" si="30"/>
        <v>16</v>
      </c>
      <c r="B374" s="265" t="s">
        <v>433</v>
      </c>
      <c r="C374" s="46"/>
      <c r="D374" s="157" t="s">
        <v>434</v>
      </c>
      <c r="E374" s="54"/>
      <c r="F374" s="54"/>
      <c r="G374" s="54"/>
      <c r="H374" s="54"/>
      <c r="I374" s="54"/>
      <c r="J374" s="54"/>
      <c r="K374" s="21">
        <f>VLOOKUP($D374,'REG FL  Working Capital - 2 Sys'!$A:$AN,MATCH($D$12,'REG FL  Working Capital - 2 Sys'!$2:$2,0),FALSE)/1000</f>
        <v>0</v>
      </c>
      <c r="L374" s="40"/>
      <c r="M374" s="21">
        <f>VLOOKUP($D374,'REG FL  Working Capital - 9 Ret'!$A:$AN,MATCH($D$12,'REG FL  Working Capital - 9 Ret'!$2:$2,0),FALSE)/1000</f>
        <v>0</v>
      </c>
      <c r="N374" s="96"/>
      <c r="O374" s="279">
        <f t="shared" si="32"/>
        <v>0</v>
      </c>
      <c r="P374" s="23"/>
      <c r="Q374" s="23"/>
      <c r="R374" s="23"/>
    </row>
    <row r="375" spans="1:18" x14ac:dyDescent="0.3">
      <c r="A375" s="87">
        <f t="shared" si="30"/>
        <v>17</v>
      </c>
      <c r="B375" s="265" t="s">
        <v>435</v>
      </c>
      <c r="C375" s="46"/>
      <c r="D375" s="154" t="s">
        <v>436</v>
      </c>
      <c r="E375" s="54"/>
      <c r="F375" s="54"/>
      <c r="G375" s="54"/>
      <c r="H375" s="54"/>
      <c r="I375" s="54"/>
      <c r="J375" s="54"/>
      <c r="K375" s="21">
        <f>VLOOKUP($D375,'REG FL  Working Capital - 2 Sys'!$A:$AN,MATCH($D$12,'REG FL  Working Capital - 2 Sys'!$2:$2,0),FALSE)/1000</f>
        <v>-36120.636979999901</v>
      </c>
      <c r="L375" s="40"/>
      <c r="M375" s="21">
        <f>VLOOKUP($D375,'REG FL  Working Capital - 9 Ret'!$A:$AN,MATCH($D$12,'REG FL  Working Capital - 9 Ret'!$2:$2,0),FALSE)/1000</f>
        <v>-36120.636979999901</v>
      </c>
      <c r="N375" s="96"/>
      <c r="O375" s="279">
        <f t="shared" si="32"/>
        <v>1</v>
      </c>
      <c r="P375" s="23"/>
      <c r="Q375" s="23"/>
      <c r="R375" s="23"/>
    </row>
    <row r="376" spans="1:18" x14ac:dyDescent="0.3">
      <c r="A376" s="87">
        <f t="shared" si="30"/>
        <v>18</v>
      </c>
      <c r="B376" s="262" t="s">
        <v>437</v>
      </c>
      <c r="C376" s="46"/>
      <c r="D376" s="154" t="s">
        <v>438</v>
      </c>
      <c r="E376" s="89"/>
      <c r="F376" s="89"/>
      <c r="G376" s="89"/>
      <c r="H376" s="89"/>
      <c r="I376" s="89"/>
      <c r="J376" s="89"/>
      <c r="K376" s="21">
        <f>VLOOKUP($D376,'REG FL  Working Capital - 2 Sys'!$A:$AN,MATCH($D$12,'REG FL  Working Capital - 2 Sys'!$2:$2,0),FALSE)/1000</f>
        <v>11717.148349999999</v>
      </c>
      <c r="L376" s="40"/>
      <c r="M376" s="21">
        <f>VLOOKUP($D376,'REG FL  Working Capital - 9 Ret'!$A:$AN,MATCH($D$12,'REG FL  Working Capital - 9 Ret'!$2:$2,0),FALSE)/1000</f>
        <v>11402.5357205482</v>
      </c>
      <c r="N376" s="96"/>
      <c r="O376" s="279">
        <f t="shared" si="32"/>
        <v>0.97314938583569266</v>
      </c>
      <c r="P376" s="23"/>
      <c r="Q376" s="23"/>
      <c r="R376" s="23"/>
    </row>
    <row r="377" spans="1:18" x14ac:dyDescent="0.3">
      <c r="A377" s="87">
        <f t="shared" si="30"/>
        <v>19</v>
      </c>
      <c r="B377" s="263" t="s">
        <v>439</v>
      </c>
      <c r="C377" s="46"/>
      <c r="D377" s="154" t="s">
        <v>440</v>
      </c>
      <c r="E377" s="49"/>
      <c r="F377" s="49"/>
      <c r="G377" s="49"/>
      <c r="H377" s="49"/>
      <c r="I377" s="49"/>
      <c r="J377" s="49"/>
      <c r="K377" s="21">
        <f>VLOOKUP($D377,'REG FL  Working Capital - 2 Sys'!$A:$AN,MATCH($D$12,'REG FL  Working Capital - 2 Sys'!$2:$2,0),FALSE)/1000-K378</f>
        <v>112484.98743008749</v>
      </c>
      <c r="L377" s="40"/>
      <c r="M377" s="21">
        <f>VLOOKUP($D377,'REG FL  Working Capital - 9 Ret'!$A:$AN,MATCH($D$12,'REG FL  Working Capital - 9 Ret'!$2:$2,0),FALSE)/1000-M378</f>
        <v>112484.4250051506</v>
      </c>
      <c r="N377" s="96"/>
      <c r="O377" s="279">
        <f t="shared" si="32"/>
        <v>0.99999500000000219</v>
      </c>
      <c r="P377" s="23"/>
      <c r="Q377" s="23"/>
      <c r="R377" s="23"/>
    </row>
    <row r="378" spans="1:18" x14ac:dyDescent="0.3">
      <c r="A378" s="87">
        <f t="shared" si="30"/>
        <v>20</v>
      </c>
      <c r="B378" s="263" t="s">
        <v>441</v>
      </c>
      <c r="C378" s="46"/>
      <c r="D378" s="157" t="s">
        <v>442</v>
      </c>
      <c r="E378" s="49"/>
      <c r="F378" s="49"/>
      <c r="G378" s="49"/>
      <c r="H378" s="49"/>
      <c r="I378" s="49"/>
      <c r="J378" s="49"/>
      <c r="K378" s="21">
        <f>VLOOKUP($D378,'REG FL  Working Capital - 2 Sys'!$A:$AN,MATCH($D$12,'REG FL  Working Capital - 2 Sys'!$2:$2,0),FALSE)/1000</f>
        <v>96569.370525347505</v>
      </c>
      <c r="L378" s="40"/>
      <c r="M378" s="21">
        <f>VLOOKUP($D378,'REG FL  Working Capital - 9 Ret'!$A:$AN,MATCH($D$12,'REG FL  Working Capital - 9 Ret'!$2:$2,0),FALSE)/1000</f>
        <v>94574.343899664396</v>
      </c>
      <c r="N378" s="96"/>
      <c r="O378" s="279">
        <f t="shared" si="32"/>
        <v>0.97934100000000046</v>
      </c>
      <c r="P378" s="23"/>
      <c r="Q378" s="23"/>
      <c r="R378" s="23"/>
    </row>
    <row r="379" spans="1:18" x14ac:dyDescent="0.3">
      <c r="A379" s="87">
        <f t="shared" si="30"/>
        <v>21</v>
      </c>
      <c r="B379" s="263" t="s">
        <v>443</v>
      </c>
      <c r="C379" s="46"/>
      <c r="D379" s="154" t="s">
        <v>444</v>
      </c>
      <c r="E379" s="49"/>
      <c r="F379" s="49"/>
      <c r="G379" s="49"/>
      <c r="H379" s="49"/>
      <c r="I379" s="49"/>
      <c r="J379" s="49"/>
      <c r="K379" s="21">
        <f>VLOOKUP($D379,'REG FL  Working Capital - 2 Sys'!$A:$AN,MATCH($D$12,'REG FL  Working Capital - 2 Sys'!$2:$2,0),FALSE)/1000-K380</f>
        <v>394601.67986000003</v>
      </c>
      <c r="L379" s="40"/>
      <c r="M379" s="21">
        <f>VLOOKUP($D379,'REG FL  Working Capital - 9 Ret'!$A:$AN,MATCH($D$12,'REG FL  Working Capital - 9 Ret'!$2:$2,0),FALSE)/1000-M380</f>
        <v>367781.70484293235</v>
      </c>
      <c r="N379" s="96"/>
      <c r="O379" s="279">
        <f t="shared" si="32"/>
        <v>0.93203279056849664</v>
      </c>
      <c r="P379" s="23"/>
      <c r="Q379" s="23"/>
      <c r="R379" s="23"/>
    </row>
    <row r="380" spans="1:18" x14ac:dyDescent="0.3">
      <c r="A380" s="87">
        <f t="shared" si="30"/>
        <v>22</v>
      </c>
      <c r="B380" s="263" t="s">
        <v>445</v>
      </c>
      <c r="C380" s="46"/>
      <c r="D380" s="157" t="s">
        <v>446</v>
      </c>
      <c r="E380" s="157" t="s">
        <v>447</v>
      </c>
      <c r="F380" s="157" t="s">
        <v>448</v>
      </c>
      <c r="G380" s="157" t="s">
        <v>449</v>
      </c>
      <c r="H380" s="157" t="s">
        <v>450</v>
      </c>
      <c r="I380" s="157"/>
      <c r="J380" s="157"/>
      <c r="K380" s="21">
        <f>VLOOKUP($D380,'REG FL  Working Capital - 2 Sys'!$A:$AN,MATCH($D$12,'REG FL  Working Capital - 2 Sys'!$2:$2,0),FALSE)/1000+VLOOKUP($E380,'REG FL  Working Capital - 2 Sys'!$A:$AN,MATCH($D$12,'REG FL  Working Capital - 2 Sys'!$2:$2,0),FALSE)/1000+VLOOKUP($F380,'REG FL  Working Capital - 2 Sys'!$A:$AN,MATCH($D$12,'REG FL  Working Capital - 2 Sys'!$2:$2,0),FALSE)/1000+VLOOKUP($G380,'REG FL  Working Capital - 2 Sys'!$A:$AN,MATCH($D$12,'REG FL  Working Capital - 2 Sys'!$2:$2,0),FALSE)/1000+VLOOKUP($H380,'REG FL  Working Capital - 2 Sys'!$A:$AN,MATCH($D$12,'REG FL  Working Capital - 2 Sys'!$2:$2,0),FALSE)/1000</f>
        <v>8798.1450800000002</v>
      </c>
      <c r="L380" s="40"/>
      <c r="M380" s="21">
        <f>VLOOKUP($D380,'REG FL  Working Capital - 9 Ret'!$A:$AN,MATCH($D$12,'REG FL  Working Capital - 9 Ret'!$2:$2,0),FALSE)/1000+VLOOKUP($E380,'REG FL  Working Capital - 9 Ret'!$A:$AN,MATCH($D$12,'REG FL  Working Capital - 9 Ret'!$2:$2,0),FALSE)/1000+VLOOKUP($F380,'REG FL  Working Capital - 9 Ret'!$A:$AN,MATCH($D$12,'REG FL  Working Capital - 9 Ret'!$2:$2,0),FALSE)/1000+VLOOKUP($G380,'REG FL  Working Capital - 9 Ret'!$A:$AN,MATCH($D$12,'REG FL  Working Capital - 9 Ret'!$2:$2,0),FALSE)/1000+VLOOKUP($H380,'REG FL  Working Capital - 9 Ret'!$A:$AN,MATCH($D$12,'REG FL  Working Capital - 9 Ret'!$2:$2,0),FALSE)/1000</f>
        <v>8798.1010892745999</v>
      </c>
      <c r="N380" s="96"/>
      <c r="O380" s="279">
        <f t="shared" si="32"/>
        <v>0.99999499999999997</v>
      </c>
      <c r="P380" s="23"/>
      <c r="Q380" s="23"/>
      <c r="R380" s="23"/>
    </row>
    <row r="381" spans="1:18" x14ac:dyDescent="0.3">
      <c r="A381" s="87">
        <f t="shared" si="30"/>
        <v>23</v>
      </c>
      <c r="B381" s="263" t="s">
        <v>451</v>
      </c>
      <c r="C381" s="46"/>
      <c r="D381" s="154" t="s">
        <v>452</v>
      </c>
      <c r="E381" s="157" t="s">
        <v>453</v>
      </c>
      <c r="F381" s="157" t="s">
        <v>454</v>
      </c>
      <c r="G381" s="157" t="s">
        <v>455</v>
      </c>
      <c r="H381" s="157" t="s">
        <v>264</v>
      </c>
      <c r="I381" s="157"/>
      <c r="J381" s="157"/>
      <c r="K381" s="21">
        <f>VLOOKUP($D381,'REG FL  Working Capital - 2 Sys'!$A:$AN,MATCH($D$12,'REG FL  Working Capital - 2 Sys'!$2:$2,0),FALSE)/1000+VLOOKUP($E381,'REG FL  Working Capital - 2 Sys'!$A:$AN,MATCH($D$12,'REG FL  Working Capital - 2 Sys'!$2:$2,0),FALSE)/1000+VLOOKUP($F381,'REG FL  Working Capital - 2 Sys'!$A:$AN,MATCH($D$12,'REG FL  Working Capital - 2 Sys'!$2:$2,0),FALSE)/1000+VLOOKUP($G381,'REG FL  Working Capital - 2 Sys'!$A:$AN,MATCH($D$12,'REG FL  Working Capital - 2 Sys'!$2:$2,0),FALSE)/1000+VLOOKUP($H381,'REG FL  Working Capital - 2 Sys'!$A:$AN,MATCH($D$12,'REG FL  Working Capital - 2 Sys'!$2:$2,0),FALSE)/1000</f>
        <v>65502.209489999892</v>
      </c>
      <c r="L381" s="40"/>
      <c r="M381" s="21">
        <f>VLOOKUP($D381,'REG FL  Working Capital - 9 Ret'!$A:$AN,MATCH($D$12,'REG FL  Working Capital - 9 Ret'!$2:$2,0),FALSE)/1000+VLOOKUP($E381,'REG FL  Working Capital - 9 Ret'!$A:$AN,MATCH($D$12,'REG FL  Working Capital - 9 Ret'!$2:$2,0),FALSE)/1000+VLOOKUP($F381,'REG FL  Working Capital - 9 Ret'!$A:$AN,MATCH($D$12,'REG FL  Working Capital - 9 Ret'!$2:$2,0),FALSE)/1000+VLOOKUP($G381,'REG FL  Working Capital - 9 Ret'!$A:$AN,MATCH($D$12,'REG FL  Working Capital - 9 Ret'!$2:$2,0),FALSE)/1000+VLOOKUP($H381,'REG FL  Working Capital - 9 Ret'!$A:$AN,MATCH($D$12,'REG FL  Working Capital - 9 Ret'!$2:$2,0),FALSE)/1000</f>
        <v>65502.078485580983</v>
      </c>
      <c r="N381" s="96"/>
      <c r="O381" s="279">
        <f t="shared" si="32"/>
        <v>0.99999800000000105</v>
      </c>
      <c r="P381" s="23"/>
      <c r="Q381" s="23"/>
      <c r="R381" s="23"/>
    </row>
    <row r="382" spans="1:18" x14ac:dyDescent="0.3">
      <c r="A382" s="87">
        <f t="shared" si="30"/>
        <v>24</v>
      </c>
      <c r="B382" s="263" t="s">
        <v>456</v>
      </c>
      <c r="C382" s="46"/>
      <c r="D382" s="128" t="s">
        <v>457</v>
      </c>
      <c r="E382" s="49"/>
      <c r="F382" s="49"/>
      <c r="G382" s="49"/>
      <c r="H382" s="49"/>
      <c r="I382" s="49"/>
      <c r="J382" s="49"/>
      <c r="K382" s="21">
        <f>VLOOKUP($D382,'REG FL  Working Capital - 2 Sys'!$A:$AN,MATCH($D$12,'REG FL  Working Capital - 2 Sys'!$2:$2,0),FALSE)/1000</f>
        <v>1016.9206699999901</v>
      </c>
      <c r="L382" s="40"/>
      <c r="M382" s="21">
        <f>VLOOKUP($D382,'REG FL  Working Capital - 9 Ret'!$A:$AN,MATCH($D$12,'REG FL  Working Capital - 9 Ret'!$2:$2,0),FALSE)/1000</f>
        <v>1016.9186361586501</v>
      </c>
      <c r="N382" s="96"/>
      <c r="O382" s="279">
        <f t="shared" si="32"/>
        <v>0.99999800000000005</v>
      </c>
      <c r="P382" s="23"/>
      <c r="Q382" s="23"/>
      <c r="R382" s="23"/>
    </row>
    <row r="383" spans="1:18" x14ac:dyDescent="0.3">
      <c r="A383" s="87">
        <f>A382+1</f>
        <v>25</v>
      </c>
      <c r="B383" s="263" t="s">
        <v>458</v>
      </c>
      <c r="C383" s="46"/>
      <c r="D383" s="323" t="s">
        <v>459</v>
      </c>
      <c r="E383" s="157" t="s">
        <v>460</v>
      </c>
      <c r="F383" s="157" t="s">
        <v>461</v>
      </c>
      <c r="G383" s="157" t="s">
        <v>462</v>
      </c>
      <c r="H383" s="27" t="s">
        <v>463</v>
      </c>
      <c r="I383" s="157"/>
      <c r="J383" s="157"/>
      <c r="K383" s="21">
        <f>VLOOKUP($D383,'REG FL  Working Capital - 2 Sys'!$A:$AN,MATCH($D$12,'REG FL  Working Capital - 2 Sys'!$2:$2,0),FALSE)/1000+VLOOKUP($E383,'REG FL  Working Capital - 2 Sys'!$A:$AN,MATCH($D$12,'REG FL  Working Capital - 2 Sys'!$2:$2,0),FALSE)/1000+VLOOKUP($F383,'REG FL  Working Capital - 2 Sys'!$A:$AN,MATCH($D$12,'REG FL  Working Capital - 2 Sys'!$2:$2,0),FALSE)/1000+VLOOKUP($G383,'REG FL  Working Capital - 2 Sys'!$A:$AN,MATCH($D$12,'REG FL  Working Capital - 2 Sys'!$2:$2,0),FALSE)/1000+VLOOKUP($H383,'REG FL  Working Capital - 2 Sys'!$A:$AN,MATCH($D$12,'REG FL  Working Capital - 2 Sys'!$2:$2,0),FALSE)/1000</f>
        <v>-0.22527</v>
      </c>
      <c r="L383" s="40"/>
      <c r="M383" s="21">
        <f>VLOOKUP($D383,'REG FL  Working Capital - 9 Ret'!$A:$AN,MATCH($D$12,'REG FL  Working Capital - 9 Ret'!$2:$2,0),FALSE)/1000+VLOOKUP($E383,'REG FL  Working Capital - 9 Ret'!$A:$AN,MATCH($D$12,'REG FL  Working Capital - 9 Ret'!$2:$2,0),FALSE)/1000+VLOOKUP($F383,'REG FL  Working Capital - 9 Ret'!$A:$AN,MATCH($D$12,'REG FL  Working Capital - 9 Ret'!$2:$2,0),FALSE)/1000+VLOOKUP($G383,'REG FL  Working Capital - 9 Ret'!$A:$AN,MATCH($D$12,'REG FL  Working Capital - 9 Ret'!$2:$2,0),FALSE)/1000+VLOOKUP($H383,'REG FL  Working Capital - 9 Ret'!$A:$AN,MATCH($D$12,'REG FL  Working Capital - 9 Ret'!$2:$2,0),FALSE)/1000</f>
        <v>-0.219221362147207</v>
      </c>
      <c r="N383" s="96"/>
      <c r="O383" s="279">
        <f t="shared" si="32"/>
        <v>0.97314938583569499</v>
      </c>
      <c r="P383" s="23"/>
      <c r="Q383" s="23"/>
      <c r="R383" s="23"/>
    </row>
    <row r="384" spans="1:18" x14ac:dyDescent="0.3">
      <c r="A384" s="87">
        <f t="shared" si="30"/>
        <v>26</v>
      </c>
      <c r="B384" s="263" t="s">
        <v>464</v>
      </c>
      <c r="C384" s="46"/>
      <c r="D384" s="157" t="s">
        <v>465</v>
      </c>
      <c r="E384" s="49"/>
      <c r="F384" s="49"/>
      <c r="G384" s="49"/>
      <c r="H384" s="49"/>
      <c r="I384" s="49"/>
      <c r="J384" s="49"/>
      <c r="K384" s="21">
        <f>VLOOKUP($D384,'REG FL  Working Capital - 2 Sys'!$A:$AN,MATCH($D$12,'REG FL  Working Capital - 2 Sys'!$2:$2,0),FALSE)/1000-K381-K382-K383</f>
        <v>10758.747525014514</v>
      </c>
      <c r="L384" s="40"/>
      <c r="M384" s="21">
        <f>VLOOKUP($D384,'REG FL  Working Capital - 9 Ret'!$A:$AN,MATCH($D$12,'REG FL  Working Capital - 9 Ret'!$2:$2,0),FALSE)/1000-M381-M382-M383</f>
        <v>10027.505478761121</v>
      </c>
      <c r="N384" s="96"/>
      <c r="O384" s="279">
        <f t="shared" si="32"/>
        <v>0.93203279056849075</v>
      </c>
      <c r="P384" s="23"/>
      <c r="Q384" s="23"/>
      <c r="R384" s="23"/>
    </row>
    <row r="385" spans="1:28" x14ac:dyDescent="0.3">
      <c r="A385" s="87">
        <f t="shared" si="30"/>
        <v>27</v>
      </c>
      <c r="B385" s="264" t="s">
        <v>466</v>
      </c>
      <c r="C385" s="46"/>
      <c r="D385" s="154" t="s">
        <v>467</v>
      </c>
      <c r="E385" s="52"/>
      <c r="F385" s="52"/>
      <c r="G385" s="52"/>
      <c r="H385" s="52"/>
      <c r="I385" s="52"/>
      <c r="J385" s="52"/>
      <c r="K385" s="21">
        <f>VLOOKUP($D385,'REG FL  Working Capital - 2 Sys'!$A:$AN,MATCH($D$12,'REG FL  Working Capital - 2 Sys'!$2:$2,0),FALSE)/1000</f>
        <v>0</v>
      </c>
      <c r="L385" s="40"/>
      <c r="M385" s="21">
        <f>VLOOKUP($D385,'REG FL  Working Capital - 9 Ret'!$A:$AN,MATCH($D$12,'REG FL  Working Capital - 9 Ret'!$2:$2,0),FALSE)/1000</f>
        <v>0</v>
      </c>
      <c r="N385" s="96"/>
      <c r="O385" s="279">
        <f t="shared" si="32"/>
        <v>0</v>
      </c>
      <c r="P385" s="23"/>
      <c r="Q385" s="23"/>
      <c r="R385" s="23"/>
    </row>
    <row r="386" spans="1:28" x14ac:dyDescent="0.3">
      <c r="A386" s="87">
        <f t="shared" si="30"/>
        <v>28</v>
      </c>
      <c r="B386" s="265" t="s">
        <v>468</v>
      </c>
      <c r="C386" s="47"/>
      <c r="D386" s="154" t="s">
        <v>469</v>
      </c>
      <c r="E386" s="54"/>
      <c r="F386" s="54"/>
      <c r="G386" s="54"/>
      <c r="H386" s="54"/>
      <c r="I386" s="54"/>
      <c r="J386" s="54"/>
      <c r="K386" s="21">
        <f>VLOOKUP($D386,'REG FL  Working Capital - 2 Sys'!$A:$AN,MATCH($D$12,'REG FL  Working Capital - 2 Sys'!$2:$2,0),FALSE)/1000</f>
        <v>73.536759999999887</v>
      </c>
      <c r="L386" s="40"/>
      <c r="M386" s="21">
        <f>VLOOKUP($D386,'REG FL  Working Capital - 9 Ret'!$A:$AN,MATCH($D$12,'REG FL  Working Capital - 9 Ret'!$2:$2,0),FALSE)/1000</f>
        <v>71.562252830346907</v>
      </c>
      <c r="N386" s="96"/>
      <c r="O386" s="279">
        <f t="shared" si="32"/>
        <v>0.97314938583569655</v>
      </c>
      <c r="P386" s="148"/>
      <c r="Q386" s="148"/>
      <c r="R386" s="148"/>
    </row>
    <row r="387" spans="1:28" x14ac:dyDescent="0.3">
      <c r="A387" s="87">
        <f t="shared" si="30"/>
        <v>29</v>
      </c>
      <c r="B387" s="264" t="s">
        <v>470</v>
      </c>
      <c r="C387" s="47"/>
      <c r="D387" s="154" t="s">
        <v>471</v>
      </c>
      <c r="E387" s="52"/>
      <c r="F387" s="52"/>
      <c r="G387" s="52"/>
      <c r="H387" s="52"/>
      <c r="I387" s="52"/>
      <c r="J387" s="52"/>
      <c r="K387" s="21">
        <f>VLOOKUP($D387,'REG FL  Working Capital - 2 Sys'!$A:$AN,MATCH($D$12,'REG FL  Working Capital - 2 Sys'!$2:$2,0),FALSE)/1000</f>
        <v>122821.33926000001</v>
      </c>
      <c r="L387" s="40"/>
      <c r="M387" s="21">
        <f>VLOOKUP($D387,'REG FL  Working Capital - 9 Ret'!$A:$AN,MATCH($D$12,'REG FL  Working Capital - 9 Ret'!$2:$2,0),FALSE)/1000</f>
        <v>122821.33926000001</v>
      </c>
      <c r="N387" s="96"/>
      <c r="O387" s="279">
        <f t="shared" si="32"/>
        <v>1</v>
      </c>
      <c r="P387" s="148"/>
      <c r="Q387" s="148"/>
      <c r="R387" s="148"/>
    </row>
    <row r="388" spans="1:28" x14ac:dyDescent="0.3">
      <c r="A388" s="87">
        <f t="shared" si="30"/>
        <v>30</v>
      </c>
      <c r="B388" s="264" t="s">
        <v>472</v>
      </c>
      <c r="C388" s="47"/>
      <c r="D388" s="154" t="s">
        <v>473</v>
      </c>
      <c r="E388" s="52"/>
      <c r="F388" s="52"/>
      <c r="G388" s="52"/>
      <c r="H388" s="52"/>
      <c r="I388" s="52"/>
      <c r="J388" s="52"/>
      <c r="K388" s="21">
        <f>VLOOKUP($D388,'REG FL  Working Capital - 2 Sys'!$A:$AN,MATCH($D$12,'REG FL  Working Capital - 2 Sys'!$2:$2,0),FALSE)/1000</f>
        <v>0</v>
      </c>
      <c r="L388" s="40"/>
      <c r="M388" s="21">
        <f>VLOOKUP($D388,'REG FL  Working Capital - 9 Ret'!$A:$AN,MATCH($D$12,'REG FL  Working Capital - 9 Ret'!$2:$2,0),FALSE)/1000</f>
        <v>0</v>
      </c>
      <c r="N388" s="96"/>
      <c r="O388" s="279">
        <f t="shared" si="32"/>
        <v>0</v>
      </c>
      <c r="P388" s="148"/>
      <c r="Q388" s="148"/>
      <c r="R388" s="148"/>
    </row>
    <row r="389" spans="1:28" x14ac:dyDescent="0.3">
      <c r="A389" s="87">
        <f t="shared" si="30"/>
        <v>31</v>
      </c>
      <c r="B389" s="264" t="s">
        <v>474</v>
      </c>
      <c r="C389" s="47"/>
      <c r="D389" s="154" t="s">
        <v>475</v>
      </c>
      <c r="E389" s="52"/>
      <c r="F389" s="52"/>
      <c r="G389" s="52"/>
      <c r="H389" s="52"/>
      <c r="I389" s="52"/>
      <c r="J389" s="52"/>
      <c r="K389" s="21">
        <f>VLOOKUP($D389,'REG FL  Working Capital - 2 Sys'!$A:$AN,MATCH($D$12,'REG FL  Working Capital - 2 Sys'!$2:$2,0),FALSE)/1000</f>
        <v>17162.290379999897</v>
      </c>
      <c r="L389" s="40"/>
      <c r="M389" s="21">
        <f>VLOOKUP($D389,'REG FL  Working Capital - 9 Ret'!$A:$AN,MATCH($D$12,'REG FL  Working Capital - 9 Ret'!$2:$2,0),FALSE)/1000</f>
        <v>17162.290379999897</v>
      </c>
      <c r="N389" s="96"/>
      <c r="O389" s="279">
        <f t="shared" si="32"/>
        <v>1</v>
      </c>
      <c r="P389" s="148"/>
      <c r="Q389" s="148"/>
      <c r="R389" s="148"/>
    </row>
    <row r="390" spans="1:28" x14ac:dyDescent="0.3">
      <c r="A390" s="87">
        <f t="shared" si="30"/>
        <v>32</v>
      </c>
      <c r="B390" s="264" t="s">
        <v>476</v>
      </c>
      <c r="C390" s="47"/>
      <c r="D390" s="154" t="s">
        <v>477</v>
      </c>
      <c r="E390" s="52"/>
      <c r="F390" s="52"/>
      <c r="G390" s="52"/>
      <c r="H390" s="52"/>
      <c r="I390" s="52"/>
      <c r="J390" s="52"/>
      <c r="K390" s="21">
        <f>VLOOKUP($D390,'REG FL  Working Capital - 2 Sys'!$A:$AN,MATCH($D$12,'REG FL  Working Capital - 2 Sys'!$2:$2,0),FALSE)/1000</f>
        <v>0</v>
      </c>
      <c r="L390" s="40"/>
      <c r="M390" s="21">
        <f>VLOOKUP($D390,'REG FL  Working Capital - 9 Ret'!$A:$AN,MATCH($D$12,'REG FL  Working Capital - 9 Ret'!$2:$2,0),FALSE)/1000</f>
        <v>0</v>
      </c>
      <c r="N390" s="96"/>
      <c r="O390" s="279">
        <f t="shared" si="32"/>
        <v>0</v>
      </c>
      <c r="P390" s="148"/>
      <c r="Q390" s="148"/>
      <c r="R390" s="148"/>
    </row>
    <row r="391" spans="1:28" x14ac:dyDescent="0.3">
      <c r="A391" s="87">
        <f t="shared" si="30"/>
        <v>33</v>
      </c>
      <c r="B391" s="267" t="s">
        <v>69</v>
      </c>
      <c r="C391" s="47"/>
      <c r="D391" s="30" t="s">
        <v>70</v>
      </c>
      <c r="E391" s="50"/>
      <c r="F391" s="90"/>
      <c r="G391" s="90"/>
      <c r="H391" s="90"/>
      <c r="I391" s="90"/>
      <c r="J391" s="90"/>
      <c r="K391" s="119">
        <f>SUM(K365:K390)</f>
        <v>1470759.8717126069</v>
      </c>
      <c r="L391" s="158"/>
      <c r="M391" s="119">
        <f>SUM(M365:M390)</f>
        <v>1383189.5887782646</v>
      </c>
      <c r="N391" s="159"/>
      <c r="O391" s="287">
        <f t="shared" si="32"/>
        <v>0.94045915678106429</v>
      </c>
      <c r="P391" s="148"/>
      <c r="Q391" s="148"/>
      <c r="R391" s="148"/>
      <c r="T391" s="25"/>
      <c r="U391" s="25"/>
    </row>
    <row r="392" spans="1:28" x14ac:dyDescent="0.3">
      <c r="A392" s="87">
        <f>A391+1</f>
        <v>34</v>
      </c>
      <c r="B392" s="26"/>
      <c r="C392" s="47"/>
      <c r="D392" s="19"/>
      <c r="F392" s="90"/>
      <c r="G392" s="90"/>
      <c r="H392" s="90"/>
      <c r="I392" s="90"/>
      <c r="J392" s="90"/>
      <c r="K392" s="114"/>
      <c r="L392" s="47"/>
      <c r="M392" s="114"/>
      <c r="N392" s="148"/>
      <c r="O392" s="237"/>
      <c r="P392" s="148"/>
      <c r="Q392" s="152"/>
      <c r="R392" s="152"/>
    </row>
    <row r="393" spans="1:28" s="56" customFormat="1" x14ac:dyDescent="0.3">
      <c r="A393" s="272"/>
      <c r="B393" s="120" t="s">
        <v>175</v>
      </c>
      <c r="C393" s="120"/>
      <c r="D393" s="120"/>
      <c r="E393" s="120"/>
      <c r="F393" s="153"/>
      <c r="G393" s="153"/>
      <c r="H393" s="153"/>
      <c r="I393" s="153"/>
      <c r="J393" s="153"/>
      <c r="K393" s="120"/>
      <c r="L393" s="120"/>
      <c r="M393" s="120"/>
      <c r="N393" s="120"/>
      <c r="O393" s="273"/>
      <c r="P393" s="120"/>
      <c r="Q393" s="246" t="s">
        <v>176</v>
      </c>
      <c r="R393" s="120"/>
      <c r="S393" s="25"/>
      <c r="V393" s="25"/>
      <c r="W393" s="25"/>
      <c r="X393" s="25"/>
      <c r="Y393" s="25"/>
      <c r="Z393" s="25"/>
      <c r="AA393" s="25"/>
      <c r="AB393" s="25"/>
    </row>
    <row r="394" spans="1:28" x14ac:dyDescent="0.3">
      <c r="A394" s="63" t="s">
        <v>102</v>
      </c>
      <c r="B394" s="64"/>
      <c r="C394" s="63"/>
      <c r="K394" s="418" t="s">
        <v>103</v>
      </c>
      <c r="L394" s="418"/>
      <c r="M394" s="418"/>
      <c r="N394" s="418"/>
      <c r="O394" s="228"/>
      <c r="P394" s="63"/>
      <c r="Q394" s="63"/>
      <c r="R394" s="65" t="str">
        <f>+'Page Numbers'!D33</f>
        <v>Page 33 of 48</v>
      </c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</row>
    <row r="395" spans="1:28" x14ac:dyDescent="0.3">
      <c r="A395" s="66"/>
      <c r="B395" s="66"/>
      <c r="C395" s="66"/>
      <c r="D395" s="14"/>
      <c r="E395" s="15"/>
      <c r="F395" s="15"/>
      <c r="G395" s="15"/>
      <c r="H395" s="15"/>
      <c r="I395" s="15"/>
      <c r="J395" s="15"/>
      <c r="K395" s="66"/>
      <c r="L395" s="67"/>
      <c r="M395" s="67"/>
      <c r="N395" s="67"/>
      <c r="O395" s="229"/>
      <c r="P395" s="67"/>
      <c r="Q395" s="67"/>
      <c r="R395" s="67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</row>
    <row r="396" spans="1:28" x14ac:dyDescent="0.3">
      <c r="A396" s="25" t="s">
        <v>104</v>
      </c>
      <c r="B396" s="68"/>
      <c r="C396" s="68" t="s">
        <v>105</v>
      </c>
      <c r="K396" s="416" t="s">
        <v>106</v>
      </c>
      <c r="L396" s="416"/>
      <c r="M396" s="416"/>
      <c r="N396" s="416"/>
      <c r="O396" s="416"/>
      <c r="P396" s="63"/>
      <c r="Q396" s="69" t="s">
        <v>107</v>
      </c>
      <c r="R396" s="70"/>
    </row>
    <row r="397" spans="1:28" x14ac:dyDescent="0.3">
      <c r="B397" s="71"/>
      <c r="C397" s="46"/>
      <c r="K397" s="417"/>
      <c r="L397" s="417"/>
      <c r="M397" s="417"/>
      <c r="N397" s="417"/>
      <c r="O397" s="417"/>
      <c r="P397" s="72" t="str">
        <f t="shared" ref="P397:R401" si="33">+P102</f>
        <v>_</v>
      </c>
      <c r="Q397" s="69" t="str">
        <f t="shared" si="33"/>
        <v>Projected Test Year 3 Ended</v>
      </c>
      <c r="R397" s="73">
        <f t="shared" si="33"/>
        <v>46752</v>
      </c>
    </row>
    <row r="398" spans="1:28" x14ac:dyDescent="0.3">
      <c r="A398" s="25" t="s">
        <v>109</v>
      </c>
      <c r="B398" s="71"/>
      <c r="C398" s="46"/>
      <c r="K398" s="70"/>
      <c r="L398" s="70"/>
      <c r="M398" s="70"/>
      <c r="N398" s="70"/>
      <c r="O398" s="230"/>
      <c r="P398" s="72" t="str">
        <f t="shared" si="33"/>
        <v>_</v>
      </c>
      <c r="Q398" s="69" t="str">
        <f t="shared" si="33"/>
        <v>Projected Test Year 2 Ended</v>
      </c>
      <c r="R398" s="73">
        <f t="shared" si="33"/>
        <v>46387</v>
      </c>
    </row>
    <row r="399" spans="1:28" x14ac:dyDescent="0.3">
      <c r="B399" s="74"/>
      <c r="C399" s="46"/>
      <c r="K399" s="70"/>
      <c r="L399" s="70"/>
      <c r="M399" s="70"/>
      <c r="N399" s="70"/>
      <c r="O399" s="230"/>
      <c r="P399" s="72" t="str">
        <f t="shared" si="33"/>
        <v>X</v>
      </c>
      <c r="Q399" s="69" t="str">
        <f t="shared" si="33"/>
        <v>Projected Test Year 1 Ended</v>
      </c>
      <c r="R399" s="73">
        <f t="shared" si="33"/>
        <v>46022</v>
      </c>
    </row>
    <row r="400" spans="1:28" x14ac:dyDescent="0.3">
      <c r="A400" s="75" t="str">
        <f>+A7</f>
        <v>DOCKET NO.: 20240025-EI</v>
      </c>
      <c r="C400" s="46"/>
      <c r="K400" s="46"/>
      <c r="L400" s="46"/>
      <c r="M400" s="46"/>
      <c r="N400" s="46"/>
      <c r="O400" s="231"/>
      <c r="P400" s="72" t="str">
        <f t="shared" si="33"/>
        <v>_</v>
      </c>
      <c r="Q400" s="69" t="str">
        <f t="shared" si="33"/>
        <v>Prior Year Ended</v>
      </c>
      <c r="R400" s="73">
        <f t="shared" si="33"/>
        <v>45657</v>
      </c>
    </row>
    <row r="401" spans="1:18" x14ac:dyDescent="0.3">
      <c r="A401" s="75"/>
      <c r="C401" s="46"/>
      <c r="K401" s="46"/>
      <c r="L401" s="46"/>
      <c r="M401" s="46"/>
      <c r="N401" s="46"/>
      <c r="O401" s="231"/>
      <c r="P401" s="72" t="str">
        <f t="shared" si="33"/>
        <v>_</v>
      </c>
      <c r="Q401" s="69" t="str">
        <f t="shared" si="33"/>
        <v>Historical Year Ended</v>
      </c>
      <c r="R401" s="73">
        <f t="shared" si="33"/>
        <v>45291</v>
      </c>
    </row>
    <row r="402" spans="1:18" x14ac:dyDescent="0.3">
      <c r="K402" s="46"/>
      <c r="L402" s="46"/>
      <c r="M402" s="46"/>
      <c r="N402" s="46"/>
      <c r="O402" s="231"/>
      <c r="P402" s="231"/>
      <c r="Q402" s="231"/>
      <c r="R402" s="231"/>
    </row>
    <row r="403" spans="1:18" x14ac:dyDescent="0.3">
      <c r="K403" s="76"/>
      <c r="L403" s="77"/>
      <c r="M403" s="76" t="s">
        <v>111</v>
      </c>
      <c r="N403" s="77"/>
      <c r="O403" s="232"/>
      <c r="P403" s="63"/>
      <c r="Q403" s="63"/>
      <c r="R403" s="63"/>
    </row>
    <row r="404" spans="1:18" x14ac:dyDescent="0.3">
      <c r="A404" s="78"/>
      <c r="B404" s="78"/>
      <c r="C404" s="78"/>
      <c r="D404" s="14"/>
      <c r="E404" s="15"/>
      <c r="F404" s="15"/>
      <c r="G404" s="15"/>
      <c r="H404" s="15"/>
      <c r="I404" s="15"/>
      <c r="J404" s="15"/>
      <c r="K404" s="79"/>
      <c r="L404" s="79"/>
      <c r="M404" s="79"/>
      <c r="N404" s="79"/>
      <c r="O404" s="233"/>
      <c r="P404" s="80"/>
      <c r="Q404" s="81" t="str">
        <f>+Q109</f>
        <v>Witness:  Olivier</v>
      </c>
      <c r="R404" s="80"/>
    </row>
    <row r="405" spans="1:18" x14ac:dyDescent="0.3">
      <c r="A405" s="1"/>
      <c r="B405" s="82">
        <v>-1</v>
      </c>
      <c r="C405" s="82"/>
      <c r="D405" s="82"/>
      <c r="E405" s="82"/>
      <c r="F405" s="82"/>
      <c r="G405" s="82"/>
      <c r="H405" s="82"/>
      <c r="I405" s="82"/>
      <c r="J405" s="82"/>
      <c r="K405" s="82">
        <f>+B405-1</f>
        <v>-2</v>
      </c>
      <c r="L405" s="82"/>
      <c r="M405" s="82">
        <f>+K405-1</f>
        <v>-3</v>
      </c>
      <c r="N405" s="82"/>
      <c r="O405" s="82">
        <f>+M405-1</f>
        <v>-4</v>
      </c>
      <c r="P405" s="85"/>
      <c r="Q405" s="85"/>
      <c r="R405" s="85"/>
    </row>
    <row r="406" spans="1:18" x14ac:dyDescent="0.3">
      <c r="A406" s="1" t="s">
        <v>112</v>
      </c>
      <c r="B406" s="83"/>
      <c r="C406" s="1"/>
      <c r="D406" s="5"/>
      <c r="E406" s="5"/>
      <c r="F406" s="5"/>
      <c r="G406" s="5"/>
      <c r="H406" s="5"/>
      <c r="I406" s="5"/>
      <c r="J406" s="5"/>
      <c r="K406" s="1" t="s">
        <v>113</v>
      </c>
      <c r="L406" s="1"/>
      <c r="M406" s="1" t="s">
        <v>113</v>
      </c>
      <c r="N406" s="1"/>
      <c r="O406" s="234" t="s">
        <v>114</v>
      </c>
      <c r="P406" s="1"/>
      <c r="Q406" s="1"/>
      <c r="R406" s="1"/>
    </row>
    <row r="407" spans="1:18" x14ac:dyDescent="0.3">
      <c r="A407" s="86" t="s">
        <v>115</v>
      </c>
      <c r="B407" s="17" t="s">
        <v>116</v>
      </c>
      <c r="C407" s="17"/>
      <c r="D407" s="14"/>
      <c r="E407" s="15"/>
      <c r="F407" s="15"/>
      <c r="G407" s="15"/>
      <c r="H407" s="15"/>
      <c r="I407" s="15"/>
      <c r="J407" s="15"/>
      <c r="K407" s="17" t="s">
        <v>117</v>
      </c>
      <c r="L407" s="17"/>
      <c r="M407" s="17" t="s">
        <v>114</v>
      </c>
      <c r="N407" s="17"/>
      <c r="O407" s="235" t="s">
        <v>118</v>
      </c>
      <c r="P407" s="17"/>
      <c r="Q407" s="17"/>
      <c r="R407" s="17"/>
    </row>
    <row r="408" spans="1:18" x14ac:dyDescent="0.3">
      <c r="A408" s="87">
        <v>1</v>
      </c>
      <c r="B408" s="42"/>
      <c r="C408" s="138"/>
      <c r="D408" s="19"/>
      <c r="F408" s="5"/>
      <c r="G408" s="5"/>
      <c r="H408" s="5"/>
      <c r="I408" s="5"/>
      <c r="J408" s="5"/>
      <c r="K408" s="139"/>
      <c r="L408" s="140"/>
      <c r="M408" s="139"/>
      <c r="N408" s="140"/>
      <c r="O408" s="237"/>
      <c r="P408" s="140"/>
      <c r="Q408" s="136"/>
      <c r="R408" s="137"/>
    </row>
    <row r="409" spans="1:18" x14ac:dyDescent="0.3">
      <c r="A409" s="87">
        <f t="shared" ref="A409:A441" si="34">A408+1</f>
        <v>2</v>
      </c>
      <c r="B409" s="263" t="s">
        <v>478</v>
      </c>
      <c r="C409" s="40"/>
      <c r="D409" s="24" t="s">
        <v>479</v>
      </c>
      <c r="E409" s="24" t="s">
        <v>480</v>
      </c>
      <c r="H409" s="49"/>
      <c r="I409" s="49"/>
      <c r="J409" s="49"/>
      <c r="K409" s="21">
        <f>VLOOKUP($D409,'REG FL  Working Capital - 2 Sys'!$A:$AN,MATCH($D$12,'REG FL  Working Capital - 2 Sys'!$2:$2,0),FALSE)/1000+VLOOKUP($E409,'REG FL  Working Capital - 2 Sys'!$A:$AN,MATCH($D$12,'REG FL  Working Capital - 2 Sys'!$2:$2,0),FALSE)/1000</f>
        <v>-13.530790000002501</v>
      </c>
      <c r="L409" s="40"/>
      <c r="M409" s="21">
        <f>VLOOKUP($D409,'REG FL  Working Capital - 9 Ret'!$A:$AN,MATCH($D$12,'REG FL  Working Capital - 9 Ret'!$2:$2,0),FALSE)/1000+VLOOKUP($E409,'REG FL  Working Capital - 9 Ret'!$A:$AN,MATCH($D$12,'REG FL  Working Capital - 9 Ret'!$2:$2,0),FALSE)/1000</f>
        <v>-13.1674799783742</v>
      </c>
      <c r="N409" s="96"/>
      <c r="O409" s="279">
        <f t="shared" ref="O409:O432" si="35">IF(M409=0,0,M409/K409)</f>
        <v>0.97314938583569521</v>
      </c>
      <c r="P409" s="70"/>
      <c r="Q409" s="136"/>
      <c r="R409" s="142"/>
    </row>
    <row r="410" spans="1:18" x14ac:dyDescent="0.3">
      <c r="A410" s="87">
        <f t="shared" si="34"/>
        <v>3</v>
      </c>
      <c r="B410" s="263" t="s">
        <v>481</v>
      </c>
      <c r="C410" s="40"/>
      <c r="D410" s="24" t="s">
        <v>482</v>
      </c>
      <c r="E410" s="49"/>
      <c r="F410" s="49"/>
      <c r="G410" s="49"/>
      <c r="H410" s="49"/>
      <c r="I410" s="49"/>
      <c r="J410" s="49"/>
      <c r="K410" s="21">
        <f>VLOOKUP($D410,'REG FL  Working Capital - 2 Sys'!$A:$AN,MATCH($D$12,'REG FL  Working Capital - 2 Sys'!$2:$2,0),FALSE)/1000</f>
        <v>460648.795649999</v>
      </c>
      <c r="L410" s="40"/>
      <c r="M410" s="21">
        <f>VLOOKUP($D410,'REG FL  Working Capital - 9 Ret'!$A:$AN,MATCH($D$12,'REG FL  Working Capital - 9 Ret'!$2:$2,0),FALSE)/1000</f>
        <v>460648.795649999</v>
      </c>
      <c r="N410" s="96"/>
      <c r="O410" s="279">
        <f t="shared" si="35"/>
        <v>1</v>
      </c>
      <c r="P410" s="70"/>
      <c r="Q410" s="136"/>
      <c r="R410" s="143"/>
    </row>
    <row r="411" spans="1:18" x14ac:dyDescent="0.3">
      <c r="A411" s="87">
        <f t="shared" si="34"/>
        <v>4</v>
      </c>
      <c r="B411" s="263" t="s">
        <v>483</v>
      </c>
      <c r="C411" s="40"/>
      <c r="D411" s="24" t="s">
        <v>484</v>
      </c>
      <c r="E411" s="27" t="s">
        <v>485</v>
      </c>
      <c r="F411" s="49"/>
      <c r="G411" s="49"/>
      <c r="H411" s="49"/>
      <c r="I411" s="49"/>
      <c r="J411" s="49"/>
      <c r="K411" s="21">
        <f>VLOOKUP($D411,'REG FL  Working Capital - 2 Sys'!$A:$AN,MATCH($D$12,'REG FL  Working Capital - 2 Sys'!$2:$2,0),FALSE)/1000+VLOOKUP($E411,'REG FL  Working Capital - 2 Sys'!$A:$AN,MATCH($D$12,'REG FL  Working Capital - 2 Sys'!$2:$2,0),FALSE)/1000</f>
        <v>17812.349358750002</v>
      </c>
      <c r="L411" s="40"/>
      <c r="M411" s="21">
        <f>VLOOKUP($D411,'REG FL  Working Capital - 9 Ret'!$A:$AN,MATCH($D$12,'REG FL  Working Capital - 9 Ret'!$2:$2,0),FALSE)/1000+VLOOKUP($E411,'REG FL  Working Capital - 9 Ret'!$A:$AN,MATCH($D$12,'REG FL  Working Capital - 9 Ret'!$2:$2,0),FALSE)/1000</f>
        <v>17812.349358750002</v>
      </c>
      <c r="N411" s="96"/>
      <c r="O411" s="279">
        <f t="shared" si="35"/>
        <v>1</v>
      </c>
      <c r="P411" s="70"/>
      <c r="Q411" s="144"/>
      <c r="R411" s="142"/>
    </row>
    <row r="412" spans="1:18" x14ac:dyDescent="0.3">
      <c r="A412" s="87">
        <f t="shared" si="34"/>
        <v>5</v>
      </c>
      <c r="B412" s="268" t="s">
        <v>486</v>
      </c>
      <c r="D412" s="27" t="s">
        <v>487</v>
      </c>
      <c r="K412" s="21">
        <f>VLOOKUP($D412,'REG FL  Working Capital - 2 Sys'!$A:$AN,MATCH($D$12,'REG FL  Working Capital - 2 Sys'!$2:$2,0),FALSE)/1000</f>
        <v>18570.1468299999</v>
      </c>
      <c r="L412" s="40"/>
      <c r="M412" s="21">
        <f>VLOOKUP($D412,'REG FL  Working Capital - 9 Ret'!$A:$AN,MATCH($D$12,'REG FL  Working Capital - 9 Ret'!$2:$2,0),FALSE)/1000</f>
        <v>18570.1468299999</v>
      </c>
      <c r="N412" s="96"/>
      <c r="O412" s="279">
        <f t="shared" si="35"/>
        <v>1</v>
      </c>
      <c r="P412" s="70"/>
      <c r="Q412" s="136"/>
      <c r="R412" s="142"/>
    </row>
    <row r="413" spans="1:18" x14ac:dyDescent="0.3">
      <c r="A413" s="87">
        <f t="shared" si="34"/>
        <v>6</v>
      </c>
      <c r="B413" s="263" t="s">
        <v>488</v>
      </c>
      <c r="C413" s="57"/>
      <c r="D413" s="24" t="s">
        <v>489</v>
      </c>
      <c r="E413" s="49"/>
      <c r="F413" s="49"/>
      <c r="G413" s="49"/>
      <c r="H413" s="49"/>
      <c r="I413" s="49"/>
      <c r="J413" s="49"/>
      <c r="K413" s="21">
        <f>VLOOKUP($D413,'REG FL  Working Capital - 2 Sys'!$A:$AN,MATCH($D$12,'REG FL  Working Capital - 2 Sys'!$2:$2,0),FALSE)/1000</f>
        <v>13907.2580653846</v>
      </c>
      <c r="L413" s="40"/>
      <c r="M413" s="21">
        <f>VLOOKUP($D413,'REG FL  Working Capital - 9 Ret'!$A:$AN,MATCH($D$12,'REG FL  Working Capital - 9 Ret'!$2:$2,0),FALSE)/1000</f>
        <v>13907.2580653846</v>
      </c>
      <c r="N413" s="96"/>
      <c r="O413" s="279">
        <f t="shared" si="35"/>
        <v>1</v>
      </c>
      <c r="P413" s="70"/>
      <c r="Q413" s="136"/>
      <c r="R413" s="142"/>
    </row>
    <row r="414" spans="1:18" x14ac:dyDescent="0.3">
      <c r="A414" s="87">
        <f t="shared" si="34"/>
        <v>7</v>
      </c>
      <c r="B414" s="263" t="s">
        <v>490</v>
      </c>
      <c r="C414" s="57"/>
      <c r="D414" s="24" t="s">
        <v>491</v>
      </c>
      <c r="E414" s="24" t="s">
        <v>492</v>
      </c>
      <c r="F414" s="24" t="s">
        <v>493</v>
      </c>
      <c r="G414" s="24"/>
      <c r="H414" s="24"/>
      <c r="I414" s="24"/>
      <c r="J414" s="24"/>
      <c r="K414" s="21">
        <f>VLOOKUP($D414,'REG FL  Working Capital - 2 Sys'!$A:$AN,MATCH($D$12,'REG FL  Working Capital - 2 Sys'!$2:$2,0),FALSE)/1000+VLOOKUP($E414,'REG FL  Working Capital - 2 Sys'!$A:$AN,MATCH($D$12,'REG FL  Working Capital - 2 Sys'!$2:$2,0),FALSE)/1000+VLOOKUP($F414,'REG FL  Working Capital - 2 Sys'!$A:$AN,MATCH($D$12,'REG FL  Working Capital - 2 Sys'!$2:$2,0),FALSE)/1000</f>
        <v>30261.453609999902</v>
      </c>
      <c r="L414" s="40"/>
      <c r="M414" s="21">
        <f>VLOOKUP($D414,'REG FL  Working Capital - 9 Ret'!$A:$AN,MATCH($D$12,'REG FL  Working Capital - 9 Ret'!$2:$2,0),FALSE)/1000+VLOOKUP($E414,'REG FL  Working Capital - 9 Ret'!$A:$AN,MATCH($D$12,'REG FL  Working Capital - 9 Ret'!$2:$2,0),FALSE)/1000+VLOOKUP($F414,'REG FL  Working Capital - 9 Ret'!$A:$AN,MATCH($D$12,'REG FL  Working Capital - 9 Ret'!$2:$2,0),FALSE)/1000</f>
        <v>30261.453609999902</v>
      </c>
      <c r="N414" s="96"/>
      <c r="O414" s="279">
        <f t="shared" si="35"/>
        <v>1</v>
      </c>
      <c r="P414" s="70"/>
      <c r="Q414" s="144"/>
      <c r="R414" s="142"/>
    </row>
    <row r="415" spans="1:18" x14ac:dyDescent="0.3">
      <c r="A415" s="87">
        <f t="shared" si="34"/>
        <v>8</v>
      </c>
      <c r="B415" s="263" t="s">
        <v>494</v>
      </c>
      <c r="C415" s="40"/>
      <c r="D415" s="24" t="s">
        <v>495</v>
      </c>
      <c r="E415" s="24" t="s">
        <v>496</v>
      </c>
      <c r="F415" s="24"/>
      <c r="G415" s="24"/>
      <c r="H415" s="24"/>
      <c r="I415" s="24"/>
      <c r="J415" s="24"/>
      <c r="K415" s="21">
        <f>VLOOKUP($D415,'REG FL  Working Capital - 2 Sys'!$A:$AN,MATCH($D$12,'REG FL  Working Capital - 2 Sys'!$2:$2,0),FALSE)/1000+VLOOKUP($E415,'REG FL  Working Capital - 2 Sys'!$A:$AN,MATCH($D$12,'REG FL  Working Capital - 2 Sys'!$2:$2,0),FALSE)/1000</f>
        <v>-3197.18995</v>
      </c>
      <c r="L415" s="40"/>
      <c r="M415" s="21">
        <f>VLOOKUP($D415,'REG FL  Working Capital - 9 Ret'!$A:$AN,MATCH($D$12,'REG FL  Working Capital - 9 Ret'!$2:$2,0),FALSE)/1000+VLOOKUP($E415,'REG FL  Working Capital - 9 Ret'!$A:$AN,MATCH($D$12,'REG FL  Working Capital - 9 Ret'!$2:$2,0),FALSE)/1000</f>
        <v>-3197.18995</v>
      </c>
      <c r="N415" s="96"/>
      <c r="O415" s="279">
        <f t="shared" si="35"/>
        <v>1</v>
      </c>
      <c r="P415" s="142"/>
      <c r="Q415" s="142"/>
      <c r="R415" s="142"/>
    </row>
    <row r="416" spans="1:18" x14ac:dyDescent="0.3">
      <c r="A416" s="87">
        <f t="shared" si="34"/>
        <v>9</v>
      </c>
      <c r="B416" s="263" t="s">
        <v>497</v>
      </c>
      <c r="C416" s="5"/>
      <c r="D416" s="24" t="s">
        <v>498</v>
      </c>
      <c r="E416" s="49"/>
      <c r="F416" s="49"/>
      <c r="G416" s="49"/>
      <c r="H416" s="49"/>
      <c r="I416" s="49"/>
      <c r="J416" s="49"/>
      <c r="K416" s="21">
        <f>VLOOKUP($D416,'REG FL  Working Capital - 2 Sys'!$A:$AN,MATCH($D$12,'REG FL  Working Capital - 2 Sys'!$2:$2,0),FALSE)/1000</f>
        <v>1373.47046</v>
      </c>
      <c r="L416" s="40"/>
      <c r="M416" s="21">
        <f>VLOOKUP($D416,'REG FL  Working Capital - 9 Ret'!$A:$AN,MATCH($D$12,'REG FL  Working Capital - 9 Ret'!$2:$2,0),FALSE)/1000</f>
        <v>0</v>
      </c>
      <c r="N416" s="96"/>
      <c r="O416" s="279">
        <f t="shared" si="35"/>
        <v>0</v>
      </c>
      <c r="P416" s="57"/>
      <c r="Q416" s="57"/>
      <c r="R416" s="57"/>
    </row>
    <row r="417" spans="1:21" x14ac:dyDescent="0.3">
      <c r="A417" s="87">
        <f t="shared" si="34"/>
        <v>10</v>
      </c>
      <c r="B417" s="263" t="s">
        <v>499</v>
      </c>
      <c r="C417" s="57"/>
      <c r="D417" s="24" t="s">
        <v>500</v>
      </c>
      <c r="E417" s="24"/>
      <c r="F417" s="49"/>
      <c r="G417" s="49"/>
      <c r="H417" s="49"/>
      <c r="I417" s="49"/>
      <c r="J417" s="49"/>
      <c r="K417" s="21">
        <f>VLOOKUP($D417,'REG FL  Working Capital - 2 Sys'!$A:$AN,MATCH($D$12,'REG FL  Working Capital - 2 Sys'!$2:$2,0),FALSE)/1000</f>
        <v>11660.365800000001</v>
      </c>
      <c r="L417" s="40"/>
      <c r="M417" s="21">
        <f>VLOOKUP($D417,'REG FL  Working Capital - 9 Ret'!$A:$AN,MATCH($D$12,'REG FL  Working Capital - 9 Ret'!$2:$2,0),FALSE)/1000</f>
        <v>11347.2778168895</v>
      </c>
      <c r="N417" s="96"/>
      <c r="O417" s="279">
        <f t="shared" si="35"/>
        <v>0.97314938583569122</v>
      </c>
      <c r="P417" s="57"/>
      <c r="Q417" s="57"/>
      <c r="R417" s="57"/>
    </row>
    <row r="418" spans="1:21" x14ac:dyDescent="0.3">
      <c r="A418" s="87">
        <f t="shared" si="34"/>
        <v>11</v>
      </c>
      <c r="B418" s="263" t="s">
        <v>501</v>
      </c>
      <c r="C418" s="57"/>
      <c r="D418" s="24" t="s">
        <v>502</v>
      </c>
      <c r="E418" s="24" t="s">
        <v>503</v>
      </c>
      <c r="F418" s="24" t="s">
        <v>504</v>
      </c>
      <c r="G418" s="24"/>
      <c r="H418" s="49"/>
      <c r="I418" s="49"/>
      <c r="J418" s="49"/>
      <c r="K418" s="21">
        <f>VLOOKUP($D418,'REG FL  Working Capital - 2 Sys'!$A:$AN,MATCH($D$12,'REG FL  Working Capital - 2 Sys'!$2:$2,0),FALSE)/1000+VLOOKUP($E418,'REG FL  Working Capital - 2 Sys'!$A:$AN,MATCH($D$12,'REG FL  Working Capital - 2 Sys'!$2:$2,0),FALSE)/1000+VLOOKUP($F418,'REG FL  Working Capital - 2 Sys'!$A:$AN,MATCH($D$12,'REG FL  Working Capital - 2 Sys'!$2:$2,0),FALSE)/1000</f>
        <v>417299.58387230698</v>
      </c>
      <c r="L418" s="40"/>
      <c r="M418" s="21">
        <f>VLOOKUP($D418,'REG FL  Working Capital - 9 Ret'!$A:$AN,MATCH($D$12,'REG FL  Working Capital - 9 Ret'!$2:$2,0),FALSE)/1000+VLOOKUP($E418,'REG FL  Working Capital - 9 Ret'!$A:$AN,MATCH($D$12,'REG FL  Working Capital - 9 Ret'!$2:$2,0),FALSE)/1000+VLOOKUP($F418,'REG FL  Working Capital - 9 Ret'!$A:$AN,MATCH($D$12,'REG FL  Working Capital - 9 Ret'!$2:$2,0),FALSE)/1000</f>
        <v>406094.83375482634</v>
      </c>
      <c r="N418" s="96"/>
      <c r="O418" s="279">
        <f t="shared" si="35"/>
        <v>0.97314938583569432</v>
      </c>
      <c r="P418" s="40"/>
      <c r="Q418" s="40"/>
      <c r="R418" s="40"/>
    </row>
    <row r="419" spans="1:21" x14ac:dyDescent="0.3">
      <c r="A419" s="87">
        <f t="shared" si="34"/>
        <v>12</v>
      </c>
      <c r="B419" s="263" t="s">
        <v>505</v>
      </c>
      <c r="C419" s="40"/>
      <c r="D419" s="24" t="s">
        <v>506</v>
      </c>
      <c r="E419" s="49"/>
      <c r="F419" s="49"/>
      <c r="G419" s="49"/>
      <c r="H419" s="49"/>
      <c r="I419" s="49"/>
      <c r="J419" s="49"/>
      <c r="K419" s="21">
        <f>VLOOKUP($D419,'REG FL  Working Capital - 2 Sys'!$A:$AN,MATCH($D$12,'REG FL  Working Capital - 2 Sys'!$2:$2,0),FALSE)/1000</f>
        <v>13379.165877692301</v>
      </c>
      <c r="L419" s="40"/>
      <c r="M419" s="21">
        <f>VLOOKUP($D419,'REG FL  Working Capital - 9 Ret'!$A:$AN,MATCH($D$12,'REG FL  Working Capital - 9 Ret'!$2:$2,0),FALSE)/1000</f>
        <v>13019.927056870099</v>
      </c>
      <c r="N419" s="96"/>
      <c r="O419" s="279">
        <f t="shared" si="35"/>
        <v>0.97314938583569122</v>
      </c>
      <c r="P419" s="23"/>
      <c r="Q419" s="23"/>
      <c r="R419" s="23"/>
    </row>
    <row r="420" spans="1:21" x14ac:dyDescent="0.3">
      <c r="A420" s="87">
        <f t="shared" si="34"/>
        <v>13</v>
      </c>
      <c r="B420" s="263" t="s">
        <v>507</v>
      </c>
      <c r="C420" s="46"/>
      <c r="D420" s="27" t="s">
        <v>508</v>
      </c>
      <c r="E420" s="24"/>
      <c r="F420" s="24"/>
      <c r="G420" s="24"/>
      <c r="H420" s="24"/>
      <c r="I420" s="24"/>
      <c r="J420" s="24"/>
      <c r="K420" s="21">
        <f>VLOOKUP($D420,'REG FL  Working Capital - 2 Sys'!$A:$AN,MATCH($D$12,'REG FL  Working Capital - 2 Sys'!$2:$2,0),FALSE)/1000</f>
        <v>58416.1192146596</v>
      </c>
      <c r="L420" s="40"/>
      <c r="M420" s="21">
        <f>VLOOKUP($D420,'REG FL  Working Capital - 9 Ret'!$A:$AN,MATCH($D$12,'REG FL  Working Capital - 9 Ret'!$2:$2,0),FALSE)/1000</f>
        <v>58416.1192146596</v>
      </c>
      <c r="N420" s="96"/>
      <c r="O420" s="279">
        <f t="shared" si="35"/>
        <v>1</v>
      </c>
      <c r="P420" s="23"/>
      <c r="Q420" s="23"/>
      <c r="R420" s="23"/>
    </row>
    <row r="421" spans="1:21" x14ac:dyDescent="0.3">
      <c r="A421" s="87">
        <f t="shared" si="34"/>
        <v>14</v>
      </c>
      <c r="B421" s="263" t="s">
        <v>509</v>
      </c>
      <c r="C421" s="46"/>
      <c r="D421" s="27" t="s">
        <v>510</v>
      </c>
      <c r="E421" s="49"/>
      <c r="F421" s="49"/>
      <c r="G421" s="49"/>
      <c r="H421" s="49"/>
      <c r="I421" s="49"/>
      <c r="J421" s="49"/>
      <c r="K421" s="21">
        <f>VLOOKUP($D421,'REG FL  Working Capital - 2 Sys'!$A:$AN,MATCH($D$12,'REG FL  Working Capital - 2 Sys'!$2:$2,0),FALSE)/1000</f>
        <v>4.0692111616635803E-4</v>
      </c>
      <c r="L421" s="40"/>
      <c r="M421" s="21">
        <f>VLOOKUP($D421,'REG FL  Working Capital - 9 Ret'!$A:$AN,MATCH($D$12,'REG FL  Working Capital - 9 Ret'!$2:$2,0),FALSE)/1000</f>
        <v>4.0692111616635803E-4</v>
      </c>
      <c r="N421" s="96"/>
      <c r="O421" s="279">
        <f t="shared" si="35"/>
        <v>1</v>
      </c>
      <c r="P421" s="23"/>
      <c r="Q421" s="23"/>
      <c r="R421" s="23"/>
    </row>
    <row r="422" spans="1:21" x14ac:dyDescent="0.3">
      <c r="A422" s="87">
        <f t="shared" si="34"/>
        <v>15</v>
      </c>
      <c r="B422" s="263" t="s">
        <v>511</v>
      </c>
      <c r="C422" s="46"/>
      <c r="D422" s="24" t="s">
        <v>512</v>
      </c>
      <c r="E422" s="24" t="s">
        <v>513</v>
      </c>
      <c r="F422" s="49"/>
      <c r="G422" s="49"/>
      <c r="H422" s="49"/>
      <c r="I422" s="49"/>
      <c r="J422" s="49"/>
      <c r="K422" s="21">
        <f>VLOOKUP($D422,'REG FL  Working Capital - 2 Sys'!$A:$AN,MATCH($D$12,'REG FL  Working Capital - 2 Sys'!$2:$2,0),FALSE)/1000+VLOOKUP($E422,'REG FL  Working Capital - 2 Sys'!$A:$AN,MATCH($D$12,'REG FL  Working Capital - 2 Sys'!$2:$2,0),FALSE)/1000</f>
        <v>36629.841986385785</v>
      </c>
      <c r="L422" s="40"/>
      <c r="M422" s="21">
        <f>VLOOKUP($D422,'REG FL  Working Capital - 9 Ret'!$A:$AN,MATCH($D$12,'REG FL  Working Capital - 9 Ret'!$2:$2,0),FALSE)/1000+VLOOKUP($E422,'REG FL  Working Capital - 9 Ret'!$A:$AN,MATCH($D$12,'REG FL  Working Capital - 9 Ret'!$2:$2,0),FALSE)/1000</f>
        <v>35646.308232309908</v>
      </c>
      <c r="N422" s="96"/>
      <c r="O422" s="279">
        <f t="shared" si="35"/>
        <v>0.97314938583569577</v>
      </c>
      <c r="P422" s="23"/>
      <c r="Q422" s="23"/>
      <c r="R422" s="23"/>
    </row>
    <row r="423" spans="1:21" x14ac:dyDescent="0.3">
      <c r="A423" s="87">
        <f t="shared" si="34"/>
        <v>16</v>
      </c>
      <c r="B423" s="263" t="s">
        <v>514</v>
      </c>
      <c r="C423" s="46"/>
      <c r="D423" s="24" t="s">
        <v>515</v>
      </c>
      <c r="E423" s="49"/>
      <c r="F423" s="49"/>
      <c r="G423" s="49"/>
      <c r="H423" s="49"/>
      <c r="I423" s="49"/>
      <c r="J423" s="49"/>
      <c r="K423" s="21">
        <f>VLOOKUP($D423,'REG FL  Working Capital - 2 Sys'!$A:$AN,MATCH($D$12,'REG FL  Working Capital - 2 Sys'!$2:$2,0),FALSE)/1000</f>
        <v>0</v>
      </c>
      <c r="L423" s="40"/>
      <c r="M423" s="21">
        <f>VLOOKUP($D423,'REG FL  Working Capital - 9 Ret'!$A:$AN,MATCH($D$12,'REG FL  Working Capital - 9 Ret'!$2:$2,0),FALSE)/1000</f>
        <v>0</v>
      </c>
      <c r="N423" s="96"/>
      <c r="O423" s="279">
        <f t="shared" si="35"/>
        <v>0</v>
      </c>
      <c r="P423" s="23"/>
      <c r="Q423" s="23"/>
      <c r="R423" s="23"/>
    </row>
    <row r="424" spans="1:21" x14ac:dyDescent="0.3">
      <c r="A424" s="87">
        <f t="shared" si="34"/>
        <v>17</v>
      </c>
      <c r="B424" s="263" t="s">
        <v>516</v>
      </c>
      <c r="C424" s="46"/>
      <c r="D424" s="24" t="s">
        <v>517</v>
      </c>
      <c r="E424" s="49"/>
      <c r="F424" s="49"/>
      <c r="G424" s="49"/>
      <c r="H424" s="49"/>
      <c r="I424" s="49"/>
      <c r="J424" s="49"/>
      <c r="K424" s="21">
        <f>VLOOKUP($D424,'REG FL  Working Capital - 2 Sys'!$A:$AN,MATCH($D$12,'REG FL  Working Capital - 2 Sys'!$2:$2,0),FALSE)/1000</f>
        <v>-28622.2286199999</v>
      </c>
      <c r="L424" s="40"/>
      <c r="M424" s="21">
        <f>VLOOKUP($D424,'REG FL  Working Capital - 9 Ret'!$A:$AN,MATCH($D$12,'REG FL  Working Capital - 9 Ret'!$2:$2,0),FALSE)/1000</f>
        <v>-28622.2286199999</v>
      </c>
      <c r="N424" s="96"/>
      <c r="O424" s="279">
        <f t="shared" si="35"/>
        <v>1</v>
      </c>
      <c r="P424" s="23"/>
      <c r="Q424" s="23"/>
      <c r="R424" s="23"/>
    </row>
    <row r="425" spans="1:21" x14ac:dyDescent="0.3">
      <c r="A425" s="87">
        <f t="shared" si="34"/>
        <v>18</v>
      </c>
      <c r="B425" s="263" t="s">
        <v>518</v>
      </c>
      <c r="C425" s="46"/>
      <c r="D425" s="27" t="s">
        <v>519</v>
      </c>
      <c r="E425" s="27" t="s">
        <v>520</v>
      </c>
      <c r="F425" s="49"/>
      <c r="G425" s="49"/>
      <c r="H425" s="49"/>
      <c r="I425" s="49"/>
      <c r="J425" s="49"/>
      <c r="K425" s="21">
        <f>VLOOKUP($D425,'REG FL  Working Capital - 2 Sys'!$A:$AN,MATCH($D$12,'REG FL  Working Capital - 2 Sys'!$2:$2,0),FALSE)/1000+VLOOKUP($E425,'REG FL  Working Capital - 2 Sys'!$A:$AN,MATCH($D$12,'REG FL  Working Capital - 2 Sys'!$2:$2,0),FALSE)/1000</f>
        <v>0</v>
      </c>
      <c r="L425" s="40"/>
      <c r="M425" s="21">
        <f>VLOOKUP($D425,'REG FL  Working Capital - 9 Ret'!$A:$AN,MATCH($D$12,'REG FL  Working Capital - 9 Ret'!$2:$2,0),FALSE)/1000+VLOOKUP($E425,'REG FL  Working Capital - 9 Ret'!$A:$AN,MATCH($D$12,'REG FL  Working Capital - 9 Ret'!$2:$2,0),FALSE)/1000</f>
        <v>0</v>
      </c>
      <c r="N425" s="96"/>
      <c r="O425" s="279">
        <f t="shared" si="35"/>
        <v>0</v>
      </c>
      <c r="P425" s="23"/>
      <c r="Q425" s="23"/>
      <c r="R425" s="23"/>
    </row>
    <row r="426" spans="1:21" x14ac:dyDescent="0.3">
      <c r="A426" s="87">
        <f t="shared" si="34"/>
        <v>19</v>
      </c>
      <c r="B426" s="263" t="s">
        <v>521</v>
      </c>
      <c r="C426" s="46"/>
      <c r="D426" s="27" t="s">
        <v>522</v>
      </c>
      <c r="E426" s="49"/>
      <c r="F426" s="49"/>
      <c r="G426" s="49"/>
      <c r="H426" s="49"/>
      <c r="I426" s="49"/>
      <c r="J426" s="49"/>
      <c r="K426" s="21">
        <f>VLOOKUP($D426,'REG FL  Working Capital - 2 Sys'!$A:$AN,MATCH($D$12,'REG FL  Working Capital - 2 Sys'!$2:$2,0),FALSE)/1000</f>
        <v>0</v>
      </c>
      <c r="L426" s="40"/>
      <c r="M426" s="21">
        <f>VLOOKUP($D426,'REG FL  Working Capital - 9 Ret'!$A:$AN,MATCH($D$12,'REG FL  Working Capital - 9 Ret'!$2:$2,0),FALSE)/1000</f>
        <v>0</v>
      </c>
      <c r="N426" s="96"/>
      <c r="O426" s="279">
        <f t="shared" si="35"/>
        <v>0</v>
      </c>
      <c r="P426" s="23"/>
      <c r="Q426" s="23"/>
      <c r="R426" s="23"/>
    </row>
    <row r="427" spans="1:21" x14ac:dyDescent="0.3">
      <c r="A427" s="87">
        <f t="shared" si="34"/>
        <v>20</v>
      </c>
      <c r="B427" s="263" t="s">
        <v>523</v>
      </c>
      <c r="C427" s="46"/>
      <c r="D427" s="24" t="s">
        <v>524</v>
      </c>
      <c r="E427" s="49"/>
      <c r="F427" s="49"/>
      <c r="G427" s="49"/>
      <c r="H427" s="49"/>
      <c r="I427" s="49"/>
      <c r="J427" s="49"/>
      <c r="K427" s="21">
        <f>VLOOKUP($D427,'REG FL  Working Capital - 2 Sys'!$A:$AN,MATCH($D$12,'REG FL  Working Capital - 2 Sys'!$2:$2,0),FALSE)/1000</f>
        <v>2.1648597444604602E-11</v>
      </c>
      <c r="L427" s="40"/>
      <c r="M427" s="21">
        <f>VLOOKUP($D427,'REG FL  Working Capital - 9 Ret'!$A:$AN,MATCH($D$12,'REG FL  Working Capital - 9 Ret'!$2:$2,0),FALSE)/1000</f>
        <v>2.1067319307421201E-11</v>
      </c>
      <c r="N427" s="96"/>
      <c r="O427" s="279">
        <f t="shared" si="35"/>
        <v>0.97314938583569666</v>
      </c>
      <c r="P427" s="23"/>
      <c r="Q427" s="23"/>
      <c r="R427" s="23"/>
      <c r="T427" s="25"/>
      <c r="U427" s="25"/>
    </row>
    <row r="428" spans="1:21" x14ac:dyDescent="0.3">
      <c r="A428" s="87">
        <f t="shared" si="34"/>
        <v>21</v>
      </c>
      <c r="B428" s="263" t="s">
        <v>525</v>
      </c>
      <c r="C428" s="46"/>
      <c r="D428" s="24" t="s">
        <v>526</v>
      </c>
      <c r="E428" s="24" t="s">
        <v>527</v>
      </c>
      <c r="F428" s="24" t="s">
        <v>528</v>
      </c>
      <c r="G428" s="24" t="s">
        <v>529</v>
      </c>
      <c r="H428" s="27" t="s">
        <v>530</v>
      </c>
      <c r="I428" s="24"/>
      <c r="J428" s="24"/>
      <c r="K428" s="21">
        <f>VLOOKUP($D428,'REG FL  Working Capital - 2 Sys'!$A:$AN,MATCH($D$12,'REG FL  Working Capital - 2 Sys'!$2:$2,0),FALSE)/1000+VLOOKUP($E428,'REG FL  Working Capital - 2 Sys'!$A:$AN,MATCH($D$12,'REG FL  Working Capital - 2 Sys'!$2:$2,0),FALSE)/1000+VLOOKUP($F428,'REG FL  Working Capital - 2 Sys'!$A:$AN,MATCH($D$12,'REG FL  Working Capital - 2 Sys'!$2:$2,0),FALSE)/1000+VLOOKUP($G428,'REG FL  Working Capital - 2 Sys'!$A:$AN,MATCH($D$12,'REG FL  Working Capital - 2 Sys'!$2:$2,0),FALSE)/1000+VLOOKUP($H428,'REG FL  Working Capital - 2 Sys'!$A:$AN,MATCH($D$12,'REG FL  Working Capital - 2 Sys'!$2:$2,0),FALSE)/1000</f>
        <v>-3056.6449400538445</v>
      </c>
      <c r="L428" s="40"/>
      <c r="M428" s="21">
        <f>VLOOKUP($D428,'REG FL  Working Capital - 9 Ret'!$A:$AN,MATCH($D$12,'REG FL  Working Capital - 9 Ret'!$2:$2,0),FALSE)/1000+VLOOKUP($E428,'REG FL  Working Capital - 9 Ret'!$A:$AN,MATCH($D$12,'REG FL  Working Capital - 9 Ret'!$2:$2,0),FALSE)/1000+VLOOKUP($F428,'REG FL  Working Capital - 9 Ret'!$A:$AN,MATCH($D$12,'REG FL  Working Capital - 9 Ret'!$2:$2,0),FALSE)/1000+VLOOKUP($G428,'REG FL  Working Capital - 9 Ret'!$A:$AN,MATCH($D$12,'REG FL  Working Capital - 9 Ret'!$2:$2,0),FALSE)/1000+VLOOKUP($H428,'REG FL  Working Capital - 9 Ret'!$A:$AN,MATCH($D$12,'REG FL  Working Capital - 9 Ret'!$2:$2,0),FALSE)/1000</f>
        <v>-3056.6449400538445</v>
      </c>
      <c r="N428" s="96"/>
      <c r="O428" s="279">
        <f t="shared" si="35"/>
        <v>1</v>
      </c>
      <c r="P428" s="23"/>
      <c r="Q428" s="23"/>
      <c r="R428" s="23"/>
      <c r="T428" s="25"/>
      <c r="U428" s="25"/>
    </row>
    <row r="429" spans="1:21" x14ac:dyDescent="0.3">
      <c r="A429" s="87">
        <f t="shared" si="34"/>
        <v>22</v>
      </c>
      <c r="B429" s="263" t="s">
        <v>531</v>
      </c>
      <c r="C429" s="46"/>
      <c r="D429" s="27" t="s">
        <v>532</v>
      </c>
      <c r="E429" s="49"/>
      <c r="F429" s="49"/>
      <c r="G429" s="49"/>
      <c r="H429" s="49"/>
      <c r="I429" s="49"/>
      <c r="J429" s="49"/>
      <c r="K429" s="21">
        <f>VLOOKUP($D429,'REG FL  Working Capital - 2 Sys'!$A:$AN,MATCH($D$12,'REG FL  Working Capital - 2 Sys'!$2:$2,0),FALSE)/1000</f>
        <v>0</v>
      </c>
      <c r="L429" s="40"/>
      <c r="M429" s="21">
        <f>VLOOKUP($D429,'REG FL  Working Capital - 9 Ret'!$A:$AN,MATCH($D$12,'REG FL  Working Capital - 9 Ret'!$2:$2,0),FALSE)/1000</f>
        <v>0</v>
      </c>
      <c r="N429" s="96"/>
      <c r="O429" s="279">
        <f t="shared" si="35"/>
        <v>0</v>
      </c>
      <c r="P429" s="23"/>
      <c r="Q429" s="23"/>
      <c r="R429" s="23"/>
      <c r="T429" s="25"/>
      <c r="U429" s="25"/>
    </row>
    <row r="430" spans="1:21" x14ac:dyDescent="0.3">
      <c r="A430" s="87">
        <f t="shared" si="34"/>
        <v>23</v>
      </c>
      <c r="B430" s="263" t="s">
        <v>533</v>
      </c>
      <c r="C430" s="46"/>
      <c r="D430" s="27" t="s">
        <v>534</v>
      </c>
      <c r="E430" s="49"/>
      <c r="F430" s="49"/>
      <c r="G430" s="49"/>
      <c r="H430" s="49"/>
      <c r="I430" s="49"/>
      <c r="J430" s="49"/>
      <c r="K430" s="21">
        <f>VLOOKUP($D430,'REG FL  Working Capital - 2 Sys'!$A:$AN,MATCH($D$12,'REG FL  Working Capital - 2 Sys'!$2:$2,0),FALSE)/1000</f>
        <v>25240.747999999898</v>
      </c>
      <c r="L430" s="40"/>
      <c r="M430" s="21">
        <f>VLOOKUP($D430,'REG FL  Working Capital - 9 Ret'!$A:$AN,MATCH($D$12,'REG FL  Working Capital - 9 Ret'!$2:$2,0),FALSE)/1000</f>
        <v>25240.747999999898</v>
      </c>
      <c r="N430" s="96"/>
      <c r="O430" s="279">
        <f t="shared" si="35"/>
        <v>1</v>
      </c>
      <c r="P430" s="23"/>
      <c r="Q430" s="23"/>
      <c r="R430" s="23"/>
    </row>
    <row r="431" spans="1:21" x14ac:dyDescent="0.3">
      <c r="A431" s="87">
        <f t="shared" si="34"/>
        <v>24</v>
      </c>
      <c r="B431" s="263" t="s">
        <v>535</v>
      </c>
      <c r="C431" s="46"/>
      <c r="D431" s="160" t="s">
        <v>536</v>
      </c>
      <c r="E431" s="49"/>
      <c r="F431" s="49"/>
      <c r="G431" s="49"/>
      <c r="H431" s="49"/>
      <c r="I431" s="49"/>
      <c r="J431" s="49"/>
      <c r="K431" s="21">
        <f>VLOOKUP($D431,'REG FL  Working Capital - 2 Sys'!$A:$AN,MATCH($D$12,'REG FL  Working Capital - 2 Sys'!$2:$2,0),FALSE)/1000</f>
        <v>18572.567270769203</v>
      </c>
      <c r="L431" s="40"/>
      <c r="M431" s="21">
        <f>VLOOKUP($D431,'REG FL  Working Capital - 9 Ret'!$A:$AN,MATCH($D$12,'REG FL  Working Capital - 9 Ret'!$2:$2,0),FALSE)/1000</f>
        <v>18073.882432941198</v>
      </c>
      <c r="N431" s="96"/>
      <c r="O431" s="279">
        <f t="shared" si="35"/>
        <v>0.97314938583569599</v>
      </c>
      <c r="P431" s="23"/>
      <c r="Q431" s="23"/>
      <c r="R431" s="23"/>
    </row>
    <row r="432" spans="1:21" x14ac:dyDescent="0.3">
      <c r="A432" s="87">
        <f>A431+1</f>
        <v>25</v>
      </c>
      <c r="B432" s="268" t="s">
        <v>537</v>
      </c>
      <c r="D432" s="27" t="s">
        <v>538</v>
      </c>
      <c r="K432" s="21">
        <f>VLOOKUP($D432,'REG FL  Working Capital - 2 Sys'!$A:$AN,MATCH($D$12,'REG FL  Working Capital - 2 Sys'!$2:$2,0),FALSE)/1000</f>
        <v>525.07040000000006</v>
      </c>
      <c r="L432" s="40"/>
      <c r="M432" s="21">
        <f>VLOOKUP($D432,'REG FL  Working Capital - 9 Ret'!$A:$AN,MATCH($D$12,'REG FL  Working Capital - 9 Ret'!$2:$2,0),FALSE)/1000</f>
        <v>525.07040000000006</v>
      </c>
      <c r="N432" s="96"/>
      <c r="O432" s="279">
        <f t="shared" si="35"/>
        <v>1</v>
      </c>
      <c r="P432" s="23"/>
      <c r="Q432" s="23"/>
      <c r="R432" s="23"/>
      <c r="T432" s="25"/>
      <c r="U432" s="25"/>
    </row>
    <row r="433" spans="1:28" x14ac:dyDescent="0.3">
      <c r="A433" s="87">
        <f t="shared" si="34"/>
        <v>26</v>
      </c>
      <c r="B433" s="268"/>
      <c r="D433" s="27"/>
      <c r="K433" s="21"/>
      <c r="L433" s="40"/>
      <c r="M433" s="21"/>
      <c r="N433" s="96"/>
      <c r="O433" s="279"/>
      <c r="P433" s="148"/>
      <c r="Q433" s="148"/>
      <c r="R433" s="148"/>
      <c r="T433" s="25"/>
      <c r="U433" s="25"/>
    </row>
    <row r="434" spans="1:28" x14ac:dyDescent="0.3">
      <c r="A434" s="87">
        <f>A433+1</f>
        <v>27</v>
      </c>
      <c r="O434" s="281"/>
      <c r="P434" s="148"/>
      <c r="Q434" s="148"/>
      <c r="R434" s="148"/>
    </row>
    <row r="435" spans="1:28" x14ac:dyDescent="0.3">
      <c r="A435" s="87">
        <f t="shared" ref="A435:A439" si="36">A434+1</f>
        <v>28</v>
      </c>
      <c r="O435" s="281"/>
      <c r="P435" s="148"/>
      <c r="Q435" s="148"/>
      <c r="R435" s="148"/>
    </row>
    <row r="436" spans="1:28" x14ac:dyDescent="0.3">
      <c r="A436" s="87">
        <f t="shared" si="36"/>
        <v>29</v>
      </c>
      <c r="O436" s="281"/>
      <c r="P436" s="148"/>
      <c r="Q436" s="148"/>
      <c r="R436" s="148"/>
    </row>
    <row r="437" spans="1:28" x14ac:dyDescent="0.3">
      <c r="A437" s="87">
        <f t="shared" si="36"/>
        <v>30</v>
      </c>
      <c r="O437" s="281"/>
      <c r="P437" s="148"/>
      <c r="Q437" s="148"/>
      <c r="R437" s="148"/>
    </row>
    <row r="438" spans="1:28" x14ac:dyDescent="0.3">
      <c r="A438" s="87">
        <f t="shared" si="36"/>
        <v>31</v>
      </c>
      <c r="P438" s="148"/>
      <c r="Q438" s="148"/>
      <c r="R438" s="148"/>
    </row>
    <row r="439" spans="1:28" x14ac:dyDescent="0.3">
      <c r="A439" s="87">
        <f t="shared" si="36"/>
        <v>32</v>
      </c>
      <c r="P439" s="148"/>
      <c r="Q439" s="148"/>
      <c r="R439" s="148"/>
    </row>
    <row r="440" spans="1:28" x14ac:dyDescent="0.3">
      <c r="A440" s="87">
        <f t="shared" si="34"/>
        <v>33</v>
      </c>
      <c r="P440" s="148"/>
      <c r="Q440" s="148"/>
      <c r="R440" s="148"/>
    </row>
    <row r="441" spans="1:28" x14ac:dyDescent="0.3">
      <c r="A441" s="87">
        <f t="shared" si="34"/>
        <v>34</v>
      </c>
      <c r="P441" s="148"/>
      <c r="Q441" s="148"/>
      <c r="R441" s="148"/>
    </row>
    <row r="442" spans="1:28" s="56" customFormat="1" x14ac:dyDescent="0.3">
      <c r="A442" s="272"/>
      <c r="B442" s="120" t="s">
        <v>175</v>
      </c>
      <c r="C442" s="120"/>
      <c r="D442" s="120"/>
      <c r="E442" s="120"/>
      <c r="F442" s="153"/>
      <c r="G442" s="153"/>
      <c r="H442" s="153"/>
      <c r="I442" s="153"/>
      <c r="J442" s="153"/>
      <c r="K442" s="120"/>
      <c r="L442" s="120"/>
      <c r="M442" s="120"/>
      <c r="N442" s="120"/>
      <c r="O442" s="273"/>
      <c r="P442" s="120"/>
      <c r="Q442" s="246" t="s">
        <v>176</v>
      </c>
      <c r="R442" s="120"/>
      <c r="S442" s="25"/>
      <c r="V442" s="25"/>
      <c r="W442" s="25"/>
      <c r="X442" s="25"/>
      <c r="Y442" s="25"/>
      <c r="Z442" s="25"/>
      <c r="AA442" s="25"/>
      <c r="AB442" s="25"/>
    </row>
    <row r="443" spans="1:28" x14ac:dyDescent="0.3">
      <c r="A443" s="63" t="s">
        <v>102</v>
      </c>
      <c r="B443" s="64"/>
      <c r="C443" s="63"/>
      <c r="K443" s="418" t="s">
        <v>103</v>
      </c>
      <c r="L443" s="418"/>
      <c r="M443" s="418"/>
      <c r="N443" s="418"/>
      <c r="O443" s="228"/>
      <c r="P443" s="63"/>
      <c r="Q443" s="63"/>
      <c r="R443" s="65" t="str">
        <f>+'Page Numbers'!D34</f>
        <v>Page 34 of 48</v>
      </c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</row>
    <row r="444" spans="1:28" x14ac:dyDescent="0.3">
      <c r="A444" s="66"/>
      <c r="B444" s="66"/>
      <c r="C444" s="66"/>
      <c r="D444" s="14"/>
      <c r="E444" s="15"/>
      <c r="F444" s="15"/>
      <c r="G444" s="15"/>
      <c r="H444" s="15"/>
      <c r="I444" s="15"/>
      <c r="J444" s="15"/>
      <c r="K444" s="66"/>
      <c r="L444" s="67"/>
      <c r="M444" s="67"/>
      <c r="N444" s="67"/>
      <c r="O444" s="229"/>
      <c r="P444" s="67"/>
      <c r="Q444" s="67"/>
      <c r="R444" s="67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</row>
    <row r="445" spans="1:28" x14ac:dyDescent="0.3">
      <c r="A445" s="25" t="s">
        <v>104</v>
      </c>
      <c r="B445" s="68"/>
      <c r="C445" s="68" t="s">
        <v>105</v>
      </c>
      <c r="K445" s="416" t="s">
        <v>106</v>
      </c>
      <c r="L445" s="416"/>
      <c r="M445" s="416"/>
      <c r="N445" s="416"/>
      <c r="O445" s="416"/>
      <c r="P445" s="63"/>
      <c r="Q445" s="69" t="s">
        <v>107</v>
      </c>
      <c r="R445" s="70"/>
    </row>
    <row r="446" spans="1:28" x14ac:dyDescent="0.3">
      <c r="B446" s="71"/>
      <c r="C446" s="46"/>
      <c r="K446" s="417"/>
      <c r="L446" s="417"/>
      <c r="M446" s="417"/>
      <c r="N446" s="417"/>
      <c r="O446" s="417"/>
      <c r="P446" s="72" t="str">
        <f t="shared" ref="P446:R450" si="37">+P151</f>
        <v>_</v>
      </c>
      <c r="Q446" s="69" t="str">
        <f t="shared" si="37"/>
        <v>Projected Test Year 3 Ended</v>
      </c>
      <c r="R446" s="73">
        <f t="shared" si="37"/>
        <v>46752</v>
      </c>
    </row>
    <row r="447" spans="1:28" x14ac:dyDescent="0.3">
      <c r="A447" s="25" t="s">
        <v>109</v>
      </c>
      <c r="B447" s="71"/>
      <c r="C447" s="46"/>
      <c r="K447" s="70"/>
      <c r="L447" s="70"/>
      <c r="M447" s="70"/>
      <c r="N447" s="70"/>
      <c r="O447" s="230"/>
      <c r="P447" s="72" t="str">
        <f t="shared" si="37"/>
        <v>_</v>
      </c>
      <c r="Q447" s="69" t="str">
        <f t="shared" si="37"/>
        <v>Projected Test Year 2 Ended</v>
      </c>
      <c r="R447" s="73">
        <f t="shared" si="37"/>
        <v>46387</v>
      </c>
    </row>
    <row r="448" spans="1:28" x14ac:dyDescent="0.3">
      <c r="B448" s="74"/>
      <c r="C448" s="46"/>
      <c r="K448" s="70"/>
      <c r="L448" s="70"/>
      <c r="M448" s="70"/>
      <c r="N448" s="70"/>
      <c r="O448" s="230"/>
      <c r="P448" s="72" t="str">
        <f t="shared" si="37"/>
        <v>X</v>
      </c>
      <c r="Q448" s="69" t="str">
        <f t="shared" si="37"/>
        <v>Projected Test Year 1 Ended</v>
      </c>
      <c r="R448" s="73">
        <f t="shared" si="37"/>
        <v>46022</v>
      </c>
    </row>
    <row r="449" spans="1:21" x14ac:dyDescent="0.3">
      <c r="A449" s="75" t="str">
        <f>+A400</f>
        <v>DOCKET NO.: 20240025-EI</v>
      </c>
      <c r="C449" s="46"/>
      <c r="K449" s="46"/>
      <c r="L449" s="46"/>
      <c r="M449" s="46"/>
      <c r="N449" s="46"/>
      <c r="O449" s="231"/>
      <c r="P449" s="72" t="str">
        <f t="shared" si="37"/>
        <v>_</v>
      </c>
      <c r="Q449" s="69" t="str">
        <f t="shared" si="37"/>
        <v>Prior Year Ended</v>
      </c>
      <c r="R449" s="73">
        <f t="shared" si="37"/>
        <v>45657</v>
      </c>
    </row>
    <row r="450" spans="1:21" x14ac:dyDescent="0.3">
      <c r="A450" s="75"/>
      <c r="C450" s="46"/>
      <c r="K450" s="46"/>
      <c r="L450" s="46"/>
      <c r="M450" s="46"/>
      <c r="N450" s="46"/>
      <c r="O450" s="231"/>
      <c r="P450" s="72" t="str">
        <f t="shared" si="37"/>
        <v>_</v>
      </c>
      <c r="Q450" s="69" t="str">
        <f t="shared" si="37"/>
        <v>Historical Year Ended</v>
      </c>
      <c r="R450" s="73">
        <f t="shared" si="37"/>
        <v>45291</v>
      </c>
    </row>
    <row r="451" spans="1:21" x14ac:dyDescent="0.3">
      <c r="K451" s="46"/>
      <c r="L451" s="46"/>
      <c r="M451" s="46"/>
      <c r="N451" s="46"/>
      <c r="O451" s="231"/>
      <c r="P451" s="231"/>
      <c r="Q451" s="231"/>
      <c r="R451" s="231"/>
    </row>
    <row r="452" spans="1:21" x14ac:dyDescent="0.3">
      <c r="K452" s="76"/>
      <c r="L452" s="77"/>
      <c r="M452" s="76" t="s">
        <v>111</v>
      </c>
      <c r="N452" s="77"/>
      <c r="O452" s="232"/>
      <c r="P452" s="63"/>
      <c r="Q452" s="63"/>
      <c r="R452" s="63"/>
    </row>
    <row r="453" spans="1:21" x14ac:dyDescent="0.3">
      <c r="A453" s="78"/>
      <c r="B453" s="78"/>
      <c r="C453" s="78"/>
      <c r="D453" s="14"/>
      <c r="E453" s="15"/>
      <c r="F453" s="15"/>
      <c r="G453" s="15"/>
      <c r="H453" s="15"/>
      <c r="I453" s="15"/>
      <c r="J453" s="15"/>
      <c r="K453" s="79"/>
      <c r="L453" s="79"/>
      <c r="M453" s="79"/>
      <c r="N453" s="79"/>
      <c r="O453" s="233"/>
      <c r="P453" s="80"/>
      <c r="Q453" s="81" t="str">
        <f>+Q158</f>
        <v>Witness:  Olivier</v>
      </c>
      <c r="R453" s="80"/>
    </row>
    <row r="454" spans="1:21" x14ac:dyDescent="0.3">
      <c r="A454" s="1"/>
      <c r="B454" s="82">
        <v>-1</v>
      </c>
      <c r="C454" s="82"/>
      <c r="D454" s="82"/>
      <c r="E454" s="82"/>
      <c r="F454" s="82"/>
      <c r="G454" s="82"/>
      <c r="H454" s="82"/>
      <c r="I454" s="82"/>
      <c r="J454" s="82"/>
      <c r="K454" s="82">
        <f>+B454-1</f>
        <v>-2</v>
      </c>
      <c r="L454" s="82"/>
      <c r="M454" s="82">
        <f>+K454-1</f>
        <v>-3</v>
      </c>
      <c r="N454" s="82"/>
      <c r="O454" s="82">
        <f>+M454-1</f>
        <v>-4</v>
      </c>
      <c r="P454" s="85"/>
      <c r="Q454" s="85"/>
      <c r="R454" s="85"/>
    </row>
    <row r="455" spans="1:21" x14ac:dyDescent="0.3">
      <c r="A455" s="1" t="s">
        <v>112</v>
      </c>
      <c r="B455" s="83"/>
      <c r="C455" s="1"/>
      <c r="D455" s="5"/>
      <c r="E455" s="5"/>
      <c r="F455" s="5"/>
      <c r="G455" s="5"/>
      <c r="H455" s="5"/>
      <c r="I455" s="5"/>
      <c r="J455" s="5"/>
      <c r="K455" s="1" t="s">
        <v>113</v>
      </c>
      <c r="L455" s="1"/>
      <c r="M455" s="1" t="s">
        <v>113</v>
      </c>
      <c r="N455" s="1"/>
      <c r="O455" s="234" t="s">
        <v>114</v>
      </c>
      <c r="P455" s="1"/>
      <c r="Q455" s="1"/>
      <c r="R455" s="1"/>
    </row>
    <row r="456" spans="1:21" x14ac:dyDescent="0.3">
      <c r="A456" s="86" t="s">
        <v>115</v>
      </c>
      <c r="B456" s="17" t="s">
        <v>116</v>
      </c>
      <c r="C456" s="17"/>
      <c r="D456" s="14"/>
      <c r="E456" s="15"/>
      <c r="F456" s="15"/>
      <c r="G456" s="15"/>
      <c r="H456" s="15"/>
      <c r="I456" s="15"/>
      <c r="J456" s="15"/>
      <c r="K456" s="17" t="s">
        <v>117</v>
      </c>
      <c r="L456" s="17"/>
      <c r="M456" s="17" t="s">
        <v>114</v>
      </c>
      <c r="N456" s="17"/>
      <c r="O456" s="235" t="s">
        <v>118</v>
      </c>
      <c r="P456" s="17"/>
      <c r="Q456" s="17"/>
      <c r="R456" s="17"/>
    </row>
    <row r="457" spans="1:21" x14ac:dyDescent="0.3">
      <c r="A457" s="25">
        <v>1</v>
      </c>
      <c r="B457" s="263" t="s">
        <v>73</v>
      </c>
      <c r="C457" s="46"/>
      <c r="D457" s="24" t="s">
        <v>74</v>
      </c>
      <c r="E457" s="49"/>
      <c r="F457" s="49"/>
      <c r="G457" s="381" t="s">
        <v>539</v>
      </c>
      <c r="H457" s="49"/>
      <c r="I457" s="49"/>
      <c r="J457" s="49"/>
      <c r="K457" s="21">
        <f>VLOOKUP($D457,'REG FL  Working Capital - 2 Sys'!$A:$AN,MATCH($D$12,'REG FL  Working Capital - 2 Sys'!$2:$2,0),FALSE)/1000+VLOOKUP($G457,'REG FL  Working Capital - 2 Sys'!$A:$AN,MATCH($D$12,'REG FL  Working Capital - 2 Sys'!$2:$2,0),FALSE)/1000</f>
        <v>5261.4489699999904</v>
      </c>
      <c r="L457" s="40"/>
      <c r="M457" s="21">
        <f>VLOOKUP($D457,'REG FL  Working Capital - 9 Ret'!$A:$AN,MATCH($D$12,'REG FL  Working Capital - 9 Ret'!$2:$2,0),FALSE)/1000+VLOOKUP($G457,'REG FL  Working Capital - 9 Ret'!$A:$AN,MATCH($D$12,'REG FL  Working Capital - 9 Ret'!$2:$2,0),FALSE)/1000</f>
        <v>5120.1758337613492</v>
      </c>
      <c r="N457" s="96"/>
      <c r="O457" s="279">
        <f>IF(M457=0,0,M457/K457)</f>
        <v>0.97314938583569666</v>
      </c>
      <c r="Q457" s="148"/>
      <c r="R457" s="148"/>
      <c r="T457" s="25"/>
      <c r="U457" s="25"/>
    </row>
    <row r="458" spans="1:21" x14ac:dyDescent="0.3">
      <c r="A458" s="25">
        <f>+A457+1</f>
        <v>2</v>
      </c>
      <c r="B458" s="263" t="s">
        <v>75</v>
      </c>
      <c r="C458" s="46"/>
      <c r="D458" s="24" t="s">
        <v>76</v>
      </c>
      <c r="E458" s="49"/>
      <c r="F458" s="49"/>
      <c r="G458" s="49"/>
      <c r="H458" s="49"/>
      <c r="I458" s="49"/>
      <c r="J458" s="49"/>
      <c r="K458" s="21">
        <f>VLOOKUP($D458,'REG FL  Working Capital - 2 Sys'!$A:$AN,MATCH($D$12,'REG FL  Working Capital - 2 Sys'!$2:$2,0),FALSE)/1000</f>
        <v>8.4749199999999885</v>
      </c>
      <c r="L458" s="40"/>
      <c r="M458" s="21">
        <f>VLOOKUP($D458,'REG FL  Working Capital - 9 Ret'!$A:$AN,MATCH($D$12,'REG FL  Working Capital - 9 Ret'!$2:$2,0),FALSE)/1000</f>
        <v>8.2473631930066489</v>
      </c>
      <c r="N458" s="96"/>
      <c r="O458" s="279">
        <f>IF(M458=0,0,M458/K458)</f>
        <v>0.97314938583569643</v>
      </c>
      <c r="Q458" s="148"/>
      <c r="R458" s="148"/>
      <c r="T458" s="25"/>
      <c r="U458" s="25"/>
    </row>
    <row r="459" spans="1:21" x14ac:dyDescent="0.3">
      <c r="A459" s="25">
        <f>+A458+1</f>
        <v>3</v>
      </c>
      <c r="B459" s="264" t="s">
        <v>77</v>
      </c>
      <c r="C459" s="46"/>
      <c r="D459" s="24" t="s">
        <v>78</v>
      </c>
      <c r="E459" s="52"/>
      <c r="F459" s="52"/>
      <c r="G459" s="52"/>
      <c r="H459" s="52"/>
      <c r="I459" s="52"/>
      <c r="J459" s="52"/>
      <c r="K459" s="21">
        <f>VLOOKUP($D459,'REG FL  Working Capital - 2 Sys'!$A:$AN,MATCH($D$12,'REG FL  Working Capital - 2 Sys'!$2:$2,0),FALSE)/1000</f>
        <v>0</v>
      </c>
      <c r="L459" s="40"/>
      <c r="M459" s="21">
        <f>VLOOKUP($D459,'REG FL  Working Capital - 9 Ret'!$A:$AN,MATCH($D$12,'REG FL  Working Capital - 9 Ret'!$2:$2,0),FALSE)/1000</f>
        <v>0</v>
      </c>
      <c r="N459" s="96"/>
      <c r="O459" s="282">
        <f>IF(M459=0,0,M459/K459)</f>
        <v>0</v>
      </c>
      <c r="Q459" s="148"/>
      <c r="R459" s="148"/>
      <c r="T459" s="25"/>
      <c r="U459" s="25"/>
    </row>
    <row r="460" spans="1:21" x14ac:dyDescent="0.3">
      <c r="A460" s="25">
        <f>+A459+1</f>
        <v>4</v>
      </c>
      <c r="B460" s="263" t="s">
        <v>540</v>
      </c>
      <c r="C460" s="47"/>
      <c r="D460" s="380" t="s">
        <v>541</v>
      </c>
      <c r="E460" s="128" t="s">
        <v>542</v>
      </c>
      <c r="F460" s="24" t="s">
        <v>543</v>
      </c>
      <c r="G460" s="128" t="s">
        <v>544</v>
      </c>
      <c r="H460" s="24" t="s">
        <v>545</v>
      </c>
      <c r="I460" s="24"/>
      <c r="J460" s="24"/>
      <c r="K460" s="21">
        <f>VLOOKUP($D460,'REG FL  Working Capital - 2 Sys'!$A:$AN,MATCH($D$12,'REG FL  Working Capital - 2 Sys'!$2:$2,0),FALSE)/1000+VLOOKUP($E460,'REG FL  Working Capital - 2 Sys'!$A:$AN,MATCH($D$12,'REG FL  Working Capital - 2 Sys'!$2:$2,0),FALSE)/1000+VLOOKUP($F460,'REG FL  Working Capital - 2 Sys'!$A:$AN,MATCH($D$12,'REG FL  Working Capital - 2 Sys'!$2:$2,0),FALSE)/1000+VLOOKUP($G460,'REG FL  Working Capital - 2 Sys'!$A:$AN,MATCH($D$12,'REG FL  Working Capital - 2 Sys'!$2:$2,0),FALSE)/1000+VLOOKUP($H460,'REG FL  Working Capital - 2 Sys'!$A:$AN,MATCH($D$12,'REG FL  Working Capital - 2 Sys'!$2:$2,0),FALSE)/1000</f>
        <v>1020.1150799999881</v>
      </c>
      <c r="L460" s="40"/>
      <c r="M460" s="21">
        <f>VLOOKUP($D460,'REG FL  Working Capital - 9 Ret'!$A:$AN,MATCH($D$12,'REG FL  Working Capital - 9 Ret'!$2:$2,0),FALSE)/1000+VLOOKUP($E460,'REG FL  Working Capital - 9 Ret'!$A:$AN,MATCH($D$12,'REG FL  Working Capital - 9 Ret'!$2:$2,0),FALSE)/1000+VLOOKUP($F460,'REG FL  Working Capital - 9 Ret'!$A:$AN,MATCH($D$12,'REG FL  Working Capital - 9 Ret'!$2:$2,0),FALSE)/1000+VLOOKUP($G460,'REG FL  Working Capital - 9 Ret'!$A:$AN,MATCH($D$12,'REG FL  Working Capital - 9 Ret'!$2:$2,0),FALSE)/1000+VLOOKUP($H460,'REG FL  Working Capital - 9 Ret'!$A:$AN,MATCH($D$12,'REG FL  Working Capital - 9 Ret'!$2:$2,0),FALSE)/1000</f>
        <v>1020.1150799999881</v>
      </c>
      <c r="N460" s="96"/>
      <c r="O460" s="279">
        <f t="shared" ref="O460" si="38">IF(M460=0,0,M460/K460)</f>
        <v>1</v>
      </c>
      <c r="Q460" s="148"/>
      <c r="R460" s="148"/>
    </row>
    <row r="461" spans="1:21" x14ac:dyDescent="0.3">
      <c r="A461" s="25">
        <f t="shared" ref="A461:A490" si="39">+A460+1</f>
        <v>5</v>
      </c>
      <c r="B461" s="263" t="s">
        <v>546</v>
      </c>
      <c r="C461" s="47"/>
      <c r="D461" s="128" t="s">
        <v>547</v>
      </c>
      <c r="E461" s="24"/>
      <c r="F461" s="24"/>
      <c r="G461" s="24"/>
      <c r="H461" s="24"/>
      <c r="I461" s="24"/>
      <c r="J461" s="24"/>
      <c r="K461" s="21">
        <f>VLOOKUP($D461,'REG FL  Working Capital - 2 Sys'!$A:$AN,MATCH($D$12,'REG FL  Working Capital - 2 Sys'!$2:$2,0),FALSE)/1000</f>
        <v>2521.1511819399898</v>
      </c>
      <c r="L461" s="40"/>
      <c r="M461" s="21">
        <f>VLOOKUP($D461,'REG FL  Working Capital - 9 Ret'!$A:$AN,MATCH($D$12,'REG FL  Working Capital - 9 Ret'!$2:$2,0),FALSE)/1000</f>
        <v>2521.1511819399898</v>
      </c>
      <c r="N461" s="96"/>
      <c r="O461" s="279">
        <f t="shared" ref="O461:O472" si="40">IF(M461=0,0,M461/K461)</f>
        <v>1</v>
      </c>
      <c r="Q461" s="148"/>
      <c r="R461" s="148"/>
    </row>
    <row r="462" spans="1:21" x14ac:dyDescent="0.3">
      <c r="A462" s="25">
        <f t="shared" si="39"/>
        <v>6</v>
      </c>
      <c r="B462" s="265" t="s">
        <v>548</v>
      </c>
      <c r="C462" s="47"/>
      <c r="D462" s="24" t="s">
        <v>549</v>
      </c>
      <c r="E462" s="24" t="s">
        <v>550</v>
      </c>
      <c r="F462" s="54"/>
      <c r="G462" s="54"/>
      <c r="H462" s="54"/>
      <c r="I462" s="54"/>
      <c r="J462" s="54"/>
      <c r="K462" s="21">
        <f>VLOOKUP($D462,'REG FL  Working Capital - 2 Sys'!$A:$AN,MATCH($D$12,'REG FL  Working Capital - 2 Sys'!$2:$2,0),FALSE)/1000+VLOOKUP($E462,'REG FL  Working Capital - 2 Sys'!$A:$AN,MATCH($D$12,'REG FL  Working Capital - 2 Sys'!$2:$2,0),FALSE)/1000</f>
        <v>91486.861499999999</v>
      </c>
      <c r="L462" s="40"/>
      <c r="M462" s="21">
        <f>VLOOKUP($D462,'REG FL  Working Capital - 9 Ret'!$A:$AN,MATCH($D$12,'REG FL  Working Capital - 9 Ret'!$2:$2,0),FALSE)/1000+VLOOKUP($E462,'REG FL  Working Capital - 9 Ret'!$A:$AN,MATCH($D$12,'REG FL  Working Capital - 9 Ret'!$2:$2,0),FALSE)/1000</f>
        <v>91486.861499999999</v>
      </c>
      <c r="N462" s="96"/>
      <c r="O462" s="279">
        <f t="shared" si="40"/>
        <v>1</v>
      </c>
      <c r="Q462" s="148"/>
      <c r="R462" s="148"/>
    </row>
    <row r="463" spans="1:21" x14ac:dyDescent="0.3">
      <c r="A463" s="25">
        <f t="shared" si="39"/>
        <v>7</v>
      </c>
      <c r="B463" s="265" t="s">
        <v>551</v>
      </c>
      <c r="C463" s="47"/>
      <c r="D463" s="128" t="s">
        <v>552</v>
      </c>
      <c r="E463" s="54"/>
      <c r="F463" s="54"/>
      <c r="G463" s="54"/>
      <c r="H463" s="54"/>
      <c r="I463" s="54"/>
      <c r="J463" s="54"/>
      <c r="K463" s="21">
        <f>VLOOKUP($D463,'REG FL  Working Capital - 2 Sys'!$A:$AN,MATCH($D$12,'REG FL  Working Capital - 2 Sys'!$2:$2,0),FALSE)/1000</f>
        <v>430.63154250000201</v>
      </c>
      <c r="L463" s="40"/>
      <c r="M463" s="21">
        <f>VLOOKUP($D463,'REG FL  Working Capital - 9 Ret'!$A:$AN,MATCH($D$12,'REG FL  Working Capital - 9 Ret'!$2:$2,0),FALSE)/1000</f>
        <v>430.63154250000201</v>
      </c>
      <c r="N463" s="96"/>
      <c r="O463" s="279">
        <f t="shared" si="40"/>
        <v>1</v>
      </c>
      <c r="Q463" s="148"/>
      <c r="R463" s="148"/>
    </row>
    <row r="464" spans="1:21" x14ac:dyDescent="0.3">
      <c r="A464" s="25">
        <f t="shared" si="39"/>
        <v>8</v>
      </c>
      <c r="B464" s="265" t="s">
        <v>553</v>
      </c>
      <c r="C464" s="47"/>
      <c r="D464" s="24" t="s">
        <v>554</v>
      </c>
      <c r="E464" s="54"/>
      <c r="F464" s="54"/>
      <c r="G464" s="54"/>
      <c r="H464" s="52"/>
      <c r="I464" s="52"/>
      <c r="J464" s="52"/>
      <c r="K464" s="21">
        <f>VLOOKUP($D464,'REG FL  Working Capital - 2 Sys'!$A:$AN,MATCH($D$12,'REG FL  Working Capital - 2 Sys'!$2:$2,0),FALSE)/1000</f>
        <v>0</v>
      </c>
      <c r="L464" s="40"/>
      <c r="M464" s="21">
        <f>VLOOKUP($D464,'REG FL  Working Capital - 9 Ret'!$A:$AN,MATCH($D$12,'REG FL  Working Capital - 9 Ret'!$2:$2,0),FALSE)/1000</f>
        <v>0</v>
      </c>
      <c r="N464" s="96"/>
      <c r="O464" s="279">
        <f t="shared" si="40"/>
        <v>0</v>
      </c>
      <c r="Q464" s="148"/>
      <c r="R464" s="148"/>
    </row>
    <row r="465" spans="1:21" x14ac:dyDescent="0.3">
      <c r="A465" s="25">
        <f t="shared" si="39"/>
        <v>9</v>
      </c>
      <c r="B465" s="265" t="s">
        <v>555</v>
      </c>
      <c r="C465" s="47"/>
      <c r="D465" s="24" t="s">
        <v>556</v>
      </c>
      <c r="E465" s="54"/>
      <c r="F465" s="54"/>
      <c r="G465" s="54"/>
      <c r="H465" s="90"/>
      <c r="I465" s="90"/>
      <c r="J465" s="90"/>
      <c r="K465" s="21">
        <f>VLOOKUP($D465,'REG FL  Working Capital - 2 Sys'!$A:$AN,MATCH($D$12,'REG FL  Working Capital - 2 Sys'!$2:$2,0),FALSE)/1000</f>
        <v>3128.7870400000002</v>
      </c>
      <c r="L465" s="40"/>
      <c r="M465" s="21">
        <f>VLOOKUP($D465,'REG FL  Working Capital - 9 Ret'!$A:$AN,MATCH($D$12,'REG FL  Working Capital - 9 Ret'!$2:$2,0),FALSE)/1000</f>
        <v>0</v>
      </c>
      <c r="N465" s="96"/>
      <c r="O465" s="279">
        <f t="shared" si="40"/>
        <v>0</v>
      </c>
      <c r="Q465" s="148"/>
      <c r="R465" s="148"/>
    </row>
    <row r="466" spans="1:21" x14ac:dyDescent="0.3">
      <c r="A466" s="25">
        <f t="shared" si="39"/>
        <v>10</v>
      </c>
      <c r="B466" s="268" t="s">
        <v>557</v>
      </c>
      <c r="C466" s="47"/>
      <c r="D466" s="128" t="s">
        <v>558</v>
      </c>
      <c r="E466" s="161" t="s">
        <v>559</v>
      </c>
      <c r="F466" s="128" t="s">
        <v>560</v>
      </c>
      <c r="G466" s="128" t="s">
        <v>539</v>
      </c>
      <c r="H466" s="128"/>
      <c r="I466" s="90"/>
      <c r="J466" s="90"/>
      <c r="K466" s="21">
        <f>VLOOKUP($D466,'REG FL  Working Capital - 2 Sys'!$A:$AN,MATCH($D$12,'REG FL  Working Capital - 2 Sys'!$2:$2,0),FALSE)/1000+VLOOKUP($E466,'REG FL  Working Capital - 2 Sys'!$A:$AN,MATCH($D$12,'REG FL  Working Capital - 2 Sys'!$2:$2,0),FALSE)/1000+VLOOKUP($F466,'REG FL  Working Capital - 2 Sys'!$A:$AN,MATCH($D$12,'REG FL  Working Capital - 2 Sys'!$2:$2,0),FALSE)/1000+VLOOKUP($G466,'REG FL  Working Capital - 2 Sys'!$A:$AN,MATCH($D$12,'REG FL  Working Capital - 2 Sys'!$2:$2,0),FALSE)/1000</f>
        <v>3.6000000102772801E-2</v>
      </c>
      <c r="L466" s="40"/>
      <c r="M466" s="21">
        <f>VLOOKUP($D466,'REG FL  Working Capital - 9 Ret'!$A:$AN,MATCH($D$12,'REG FL  Working Capital - 9 Ret'!$2:$2,0),FALSE)/1000+VLOOKUP($E466,'REG FL  Working Capital - 9 Ret'!$A:$AN,MATCH($D$12,'REG FL  Working Capital - 9 Ret'!$2:$2,0),FALSE)/1000+VLOOKUP($F466,'REG FL  Working Capital - 9 Ret'!$A:$AN,MATCH($D$12,'REG FL  Working Capital - 9 Ret'!$2:$2,0),FALSE)/1000+VLOOKUP($G466,'REG FL  Working Capital - 9 Ret'!$A:$AN,MATCH($D$12,'REG FL  Working Capital - 9 Ret'!$2:$2,0),FALSE)/1000</f>
        <v>3.5033377990098383E-2</v>
      </c>
      <c r="N466" s="96"/>
      <c r="O466" s="279">
        <f t="shared" si="40"/>
        <v>0.9731493858356971</v>
      </c>
      <c r="Q466" s="148"/>
      <c r="R466" s="148"/>
    </row>
    <row r="467" spans="1:21" x14ac:dyDescent="0.3">
      <c r="A467" s="25">
        <f t="shared" si="39"/>
        <v>11</v>
      </c>
      <c r="B467" s="265" t="s">
        <v>561</v>
      </c>
      <c r="C467" s="47"/>
      <c r="D467" s="27" t="s">
        <v>562</v>
      </c>
      <c r="E467" s="54"/>
      <c r="F467" s="54"/>
      <c r="G467" s="54"/>
      <c r="H467" s="90"/>
      <c r="I467" s="90"/>
      <c r="J467" s="90"/>
      <c r="K467" s="21">
        <f>VLOOKUP($D467,'REG FL  Working Capital - 2 Sys'!$A:$AN,MATCH($D$12,'REG FL  Working Capital - 2 Sys'!$2:$2,0),FALSE)/1000</f>
        <v>68075.3146800002</v>
      </c>
      <c r="L467" s="40"/>
      <c r="M467" s="21">
        <f>VLOOKUP($D467,'REG FL  Working Capital - 9 Ret'!$A:$AN,MATCH($D$12,'REG FL  Working Capital - 9 Ret'!$2:$2,0),FALSE)/1000</f>
        <v>68075.3146800002</v>
      </c>
      <c r="N467" s="96"/>
      <c r="O467" s="279">
        <f t="shared" si="40"/>
        <v>1</v>
      </c>
      <c r="Q467" s="148"/>
      <c r="R467" s="148"/>
    </row>
    <row r="468" spans="1:21" x14ac:dyDescent="0.3">
      <c r="A468" s="25">
        <f t="shared" si="39"/>
        <v>12</v>
      </c>
      <c r="B468" s="265" t="s">
        <v>563</v>
      </c>
      <c r="C468" s="47"/>
      <c r="D468" s="24" t="s">
        <v>564</v>
      </c>
      <c r="E468" s="54"/>
      <c r="F468" s="54"/>
      <c r="G468" s="54"/>
      <c r="H468" s="90"/>
      <c r="I468" s="90"/>
      <c r="J468" s="90"/>
      <c r="K468" s="21">
        <f>VLOOKUP($D468,'REG FL  Working Capital - 2 Sys'!$A:$AN,MATCH($D$12,'REG FL  Working Capital - 2 Sys'!$2:$2,0),FALSE)/1000</f>
        <v>8928.7515299999905</v>
      </c>
      <c r="L468" s="40"/>
      <c r="M468" s="21">
        <f>VLOOKUP($D468,'REG FL  Working Capital - 9 Ret'!$A:$AN,MATCH($D$12,'REG FL  Working Capital - 9 Ret'!$2:$2,0),FALSE)/1000</f>
        <v>8689.0090676990294</v>
      </c>
      <c r="N468" s="96"/>
      <c r="O468" s="279">
        <f t="shared" si="40"/>
        <v>0.97314938583569688</v>
      </c>
      <c r="Q468" s="148"/>
      <c r="R468" s="148"/>
    </row>
    <row r="469" spans="1:21" x14ac:dyDescent="0.3">
      <c r="A469" s="25">
        <f t="shared" si="39"/>
        <v>13</v>
      </c>
      <c r="B469" s="265" t="s">
        <v>565</v>
      </c>
      <c r="C469" s="47"/>
      <c r="D469" s="24" t="s">
        <v>566</v>
      </c>
      <c r="E469" s="54"/>
      <c r="F469" s="54"/>
      <c r="G469" s="54"/>
      <c r="H469" s="90"/>
      <c r="I469" s="90"/>
      <c r="J469" s="90"/>
      <c r="K469" s="21">
        <f>VLOOKUP($D469,'REG FL  Working Capital - 2 Sys'!$A:$AN,MATCH($D$12,'REG FL  Working Capital - 2 Sys'!$2:$2,0),FALSE)/1000</f>
        <v>690.54567423077401</v>
      </c>
      <c r="L469" s="40"/>
      <c r="M469" s="21">
        <f>VLOOKUP($D469,'REG FL  Working Capital - 9 Ret'!$A:$AN,MATCH($D$12,'REG FL  Working Capital - 9 Ret'!$2:$2,0),FALSE)/1000</f>
        <v>690.54567423077401</v>
      </c>
      <c r="N469" s="96"/>
      <c r="O469" s="279">
        <f t="shared" si="40"/>
        <v>1</v>
      </c>
      <c r="Q469" s="148"/>
      <c r="R469" s="148"/>
    </row>
    <row r="470" spans="1:21" x14ac:dyDescent="0.3">
      <c r="A470" s="25">
        <f t="shared" si="39"/>
        <v>14</v>
      </c>
      <c r="B470" s="265" t="s">
        <v>567</v>
      </c>
      <c r="C470" s="47"/>
      <c r="D470" s="24" t="s">
        <v>568</v>
      </c>
      <c r="F470" s="90"/>
      <c r="G470" s="90"/>
      <c r="H470" s="90"/>
      <c r="I470" s="90"/>
      <c r="J470" s="90"/>
      <c r="K470" s="21">
        <f>VLOOKUP($D470,'REG FL  Working Capital - 2 Sys'!$A:$AN,MATCH($D$12,'REG FL  Working Capital - 2 Sys'!$2:$2,0),FALSE)/1000</f>
        <v>1869.1797099999999</v>
      </c>
      <c r="L470" s="40"/>
      <c r="M470" s="21">
        <f>VLOOKUP($D470,'REG FL  Working Capital - 9 Ret'!$A:$AN,MATCH($D$12,'REG FL  Working Capital - 9 Ret'!$2:$2,0),FALSE)/1000</f>
        <v>1869.1797099999999</v>
      </c>
      <c r="N470" s="96"/>
      <c r="O470" s="279">
        <f t="shared" si="40"/>
        <v>1</v>
      </c>
      <c r="Q470" s="148"/>
      <c r="R470" s="148"/>
      <c r="T470" s="25"/>
      <c r="U470" s="25"/>
    </row>
    <row r="471" spans="1:21" x14ac:dyDescent="0.3">
      <c r="A471" s="25">
        <f t="shared" si="39"/>
        <v>15</v>
      </c>
      <c r="B471" s="268" t="s">
        <v>569</v>
      </c>
      <c r="D471" s="24" t="s">
        <v>570</v>
      </c>
      <c r="K471" s="111">
        <f>VLOOKUP($D471,'REG FL  Working Capital - 2 Sys'!$A:$AN,MATCH($D$12,'REG FL  Working Capital - 2 Sys'!$2:$2,0),FALSE)/1000</f>
        <v>-5182.9351999999999</v>
      </c>
      <c r="L471" s="122"/>
      <c r="M471" s="111">
        <f>VLOOKUP($D471,'REG FL  Working Capital - 9 Ret'!$A:$AN,MATCH($D$12,'REG FL  Working Capital - 9 Ret'!$2:$2,0),FALSE)/1000</f>
        <v>-5043.77020670621</v>
      </c>
      <c r="N471" s="123"/>
      <c r="O471" s="280">
        <f t="shared" si="40"/>
        <v>0.97314938583569599</v>
      </c>
      <c r="Q471" s="148"/>
      <c r="R471" s="148"/>
      <c r="T471" s="25"/>
      <c r="U471" s="25"/>
    </row>
    <row r="472" spans="1:21" x14ac:dyDescent="0.3">
      <c r="A472" s="25">
        <f t="shared" si="39"/>
        <v>16</v>
      </c>
      <c r="B472" s="261" t="s">
        <v>81</v>
      </c>
      <c r="D472" s="30"/>
      <c r="K472" s="21">
        <f>SUM(K457:K471)+SUM(K409:K433)</f>
        <v>1267645.7051314858</v>
      </c>
      <c r="M472" s="21">
        <f>SUM(M457:M471)+SUM(M409:M433)</f>
        <v>1249542.436299515</v>
      </c>
      <c r="O472" s="279">
        <f t="shared" si="40"/>
        <v>0.98571898381488765</v>
      </c>
    </row>
    <row r="473" spans="1:21" x14ac:dyDescent="0.3">
      <c r="A473" s="25">
        <f>+A472+1</f>
        <v>17</v>
      </c>
      <c r="Q473" s="148"/>
      <c r="R473" s="148"/>
      <c r="T473" s="25"/>
      <c r="U473" s="25"/>
    </row>
    <row r="474" spans="1:21" x14ac:dyDescent="0.3">
      <c r="A474" s="25">
        <f>+A473+1</f>
        <v>18</v>
      </c>
      <c r="O474" s="281"/>
    </row>
    <row r="475" spans="1:21" x14ac:dyDescent="0.3">
      <c r="A475" s="25">
        <f t="shared" si="39"/>
        <v>19</v>
      </c>
      <c r="B475" s="34"/>
      <c r="O475" s="281"/>
      <c r="Q475" s="148"/>
      <c r="R475" s="148"/>
    </row>
    <row r="476" spans="1:21" x14ac:dyDescent="0.3">
      <c r="A476" s="25">
        <f t="shared" si="39"/>
        <v>20</v>
      </c>
      <c r="B476" s="55"/>
      <c r="C476" s="47"/>
      <c r="D476" s="30"/>
      <c r="F476" s="90"/>
      <c r="G476" s="90"/>
      <c r="H476" s="90"/>
      <c r="I476" s="90"/>
      <c r="J476" s="90"/>
      <c r="K476" s="21"/>
      <c r="L476" s="40"/>
      <c r="M476" s="21"/>
      <c r="N476" s="96"/>
      <c r="O476" s="279"/>
      <c r="Q476" s="148"/>
      <c r="R476" s="148"/>
    </row>
    <row r="477" spans="1:21" x14ac:dyDescent="0.3">
      <c r="A477" s="25">
        <f t="shared" si="39"/>
        <v>21</v>
      </c>
      <c r="O477" s="281"/>
      <c r="Q477" s="148"/>
      <c r="R477" s="148"/>
    </row>
    <row r="478" spans="1:21" x14ac:dyDescent="0.3">
      <c r="A478" s="25">
        <f t="shared" si="39"/>
        <v>22</v>
      </c>
      <c r="B478" s="269" t="s">
        <v>83</v>
      </c>
      <c r="D478" s="30" t="s">
        <v>84</v>
      </c>
      <c r="K478" s="131">
        <f>+K472+K391+K363</f>
        <v>3257280.0216140915</v>
      </c>
      <c r="L478" s="120"/>
      <c r="M478" s="131">
        <f>+M472+M391+M363</f>
        <v>3151606.4698477788</v>
      </c>
      <c r="N478" s="120"/>
      <c r="O478" s="287">
        <f>IF(M478=0,0,M478/K478)</f>
        <v>0.96755773189130112</v>
      </c>
      <c r="Q478" s="148"/>
      <c r="R478" s="148"/>
      <c r="T478" s="25"/>
      <c r="U478" s="25"/>
    </row>
    <row r="479" spans="1:21" x14ac:dyDescent="0.3">
      <c r="A479" s="25">
        <f>+A478+1</f>
        <v>23</v>
      </c>
      <c r="O479" s="281"/>
    </row>
    <row r="480" spans="1:21" x14ac:dyDescent="0.3">
      <c r="A480" s="25">
        <f t="shared" si="39"/>
        <v>24</v>
      </c>
      <c r="O480" s="281"/>
      <c r="Q480" s="148"/>
      <c r="R480" s="148"/>
    </row>
    <row r="481" spans="1:28" x14ac:dyDescent="0.3">
      <c r="A481" s="25">
        <f t="shared" si="39"/>
        <v>25</v>
      </c>
      <c r="O481" s="281"/>
      <c r="Q481" s="148"/>
      <c r="R481" s="148"/>
    </row>
    <row r="482" spans="1:28" x14ac:dyDescent="0.3">
      <c r="A482" s="25">
        <f t="shared" si="39"/>
        <v>26</v>
      </c>
      <c r="O482" s="281"/>
      <c r="Q482" s="148"/>
      <c r="R482" s="148"/>
    </row>
    <row r="483" spans="1:28" x14ac:dyDescent="0.3">
      <c r="A483" s="25">
        <f t="shared" si="39"/>
        <v>27</v>
      </c>
      <c r="O483" s="281"/>
      <c r="Q483" s="148"/>
      <c r="R483" s="148"/>
    </row>
    <row r="484" spans="1:28" x14ac:dyDescent="0.3">
      <c r="A484" s="25">
        <f t="shared" si="39"/>
        <v>28</v>
      </c>
      <c r="O484" s="281"/>
      <c r="Q484" s="148"/>
      <c r="R484" s="148"/>
    </row>
    <row r="485" spans="1:28" x14ac:dyDescent="0.3">
      <c r="A485" s="25">
        <f t="shared" si="39"/>
        <v>29</v>
      </c>
      <c r="O485" s="281"/>
      <c r="Q485" s="148"/>
      <c r="R485" s="148"/>
    </row>
    <row r="486" spans="1:28" x14ac:dyDescent="0.3">
      <c r="A486" s="25">
        <f t="shared" si="39"/>
        <v>30</v>
      </c>
      <c r="Q486" s="148"/>
      <c r="R486" s="148"/>
    </row>
    <row r="487" spans="1:28" x14ac:dyDescent="0.3">
      <c r="A487" s="25">
        <f t="shared" si="39"/>
        <v>31</v>
      </c>
      <c r="Q487" s="148"/>
      <c r="R487" s="148"/>
    </row>
    <row r="488" spans="1:28" x14ac:dyDescent="0.3">
      <c r="A488" s="25">
        <f t="shared" si="39"/>
        <v>32</v>
      </c>
      <c r="Q488" s="148"/>
      <c r="R488" s="148"/>
    </row>
    <row r="489" spans="1:28" x14ac:dyDescent="0.3">
      <c r="A489" s="25">
        <f t="shared" si="39"/>
        <v>33</v>
      </c>
      <c r="Q489" s="148"/>
      <c r="R489" s="148"/>
    </row>
    <row r="490" spans="1:28" x14ac:dyDescent="0.3">
      <c r="A490" s="25">
        <f t="shared" si="39"/>
        <v>34</v>
      </c>
      <c r="F490" s="90"/>
      <c r="G490" s="90"/>
      <c r="H490" s="90"/>
      <c r="I490" s="90"/>
      <c r="J490" s="90"/>
      <c r="Q490" s="148"/>
      <c r="R490" s="148"/>
    </row>
    <row r="491" spans="1:28" s="56" customFormat="1" x14ac:dyDescent="0.3">
      <c r="A491" s="272"/>
      <c r="B491" s="120" t="s">
        <v>175</v>
      </c>
      <c r="C491" s="120"/>
      <c r="D491" s="120"/>
      <c r="E491" s="120"/>
      <c r="F491" s="153"/>
      <c r="G491" s="153"/>
      <c r="H491" s="153"/>
      <c r="I491" s="153"/>
      <c r="J491" s="153"/>
      <c r="K491" s="120"/>
      <c r="L491" s="120"/>
      <c r="M491" s="120"/>
      <c r="N491" s="120"/>
      <c r="O491" s="273"/>
      <c r="P491" s="120"/>
      <c r="Q491" s="246" t="s">
        <v>176</v>
      </c>
      <c r="R491" s="120"/>
      <c r="S491" s="25"/>
      <c r="V491" s="25"/>
      <c r="W491" s="25"/>
      <c r="X491" s="25"/>
      <c r="Y491" s="25"/>
      <c r="Z491" s="25"/>
      <c r="AA491" s="25"/>
      <c r="AB491" s="25"/>
    </row>
    <row r="492" spans="1:28" x14ac:dyDescent="0.3">
      <c r="A492" s="63" t="s">
        <v>102</v>
      </c>
      <c r="B492" s="64"/>
      <c r="C492" s="63"/>
      <c r="K492" s="418" t="s">
        <v>103</v>
      </c>
      <c r="L492" s="418"/>
      <c r="M492" s="418"/>
      <c r="N492" s="418"/>
      <c r="O492" s="228"/>
      <c r="P492" s="63"/>
      <c r="Q492" s="63"/>
      <c r="R492" s="65" t="str">
        <f>+'Page Numbers'!D35</f>
        <v>Page 35 of 48</v>
      </c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</row>
    <row r="493" spans="1:28" x14ac:dyDescent="0.3">
      <c r="A493" s="66"/>
      <c r="B493" s="66"/>
      <c r="C493" s="66"/>
      <c r="D493" s="14"/>
      <c r="E493" s="15"/>
      <c r="F493" s="15"/>
      <c r="G493" s="15"/>
      <c r="H493" s="15"/>
      <c r="I493" s="15"/>
      <c r="J493" s="15"/>
      <c r="K493" s="66"/>
      <c r="L493" s="67"/>
      <c r="M493" s="67"/>
      <c r="N493" s="67"/>
      <c r="O493" s="229"/>
      <c r="P493" s="67"/>
      <c r="Q493" s="67"/>
      <c r="R493" s="67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</row>
    <row r="494" spans="1:28" x14ac:dyDescent="0.3">
      <c r="A494" s="25" t="s">
        <v>104</v>
      </c>
      <c r="B494" s="68"/>
      <c r="C494" s="68" t="s">
        <v>105</v>
      </c>
      <c r="K494" s="416" t="s">
        <v>106</v>
      </c>
      <c r="L494" s="416"/>
      <c r="M494" s="416"/>
      <c r="N494" s="416"/>
      <c r="O494" s="416"/>
      <c r="P494" s="63"/>
      <c r="Q494" s="69" t="s">
        <v>107</v>
      </c>
      <c r="R494" s="70"/>
    </row>
    <row r="495" spans="1:28" x14ac:dyDescent="0.3">
      <c r="B495" s="71"/>
      <c r="C495" s="46"/>
      <c r="K495" s="417"/>
      <c r="L495" s="417"/>
      <c r="M495" s="417"/>
      <c r="N495" s="417"/>
      <c r="O495" s="417"/>
      <c r="P495" s="72" t="str">
        <f t="shared" ref="P495:R499" si="41">+P4</f>
        <v>_</v>
      </c>
      <c r="Q495" s="69" t="str">
        <f t="shared" si="41"/>
        <v>Projected Test Year 3 Ended</v>
      </c>
      <c r="R495" s="73">
        <f t="shared" si="41"/>
        <v>46752</v>
      </c>
    </row>
    <row r="496" spans="1:28" x14ac:dyDescent="0.3">
      <c r="A496" s="25" t="s">
        <v>109</v>
      </c>
      <c r="B496" s="71"/>
      <c r="C496" s="46"/>
      <c r="K496" s="70"/>
      <c r="L496" s="70"/>
      <c r="M496" s="70"/>
      <c r="N496" s="70"/>
      <c r="O496" s="230"/>
      <c r="P496" s="72" t="str">
        <f t="shared" si="41"/>
        <v>_</v>
      </c>
      <c r="Q496" s="69" t="str">
        <f t="shared" si="41"/>
        <v>Projected Test Year 2 Ended</v>
      </c>
      <c r="R496" s="73">
        <f t="shared" si="41"/>
        <v>46387</v>
      </c>
    </row>
    <row r="497" spans="1:23" x14ac:dyDescent="0.3">
      <c r="B497" s="74"/>
      <c r="C497" s="46"/>
      <c r="K497" s="70"/>
      <c r="L497" s="70"/>
      <c r="M497" s="70"/>
      <c r="N497" s="70"/>
      <c r="O497" s="230"/>
      <c r="P497" s="72" t="str">
        <f t="shared" si="41"/>
        <v>X</v>
      </c>
      <c r="Q497" s="69" t="str">
        <f t="shared" si="41"/>
        <v>Projected Test Year 1 Ended</v>
      </c>
      <c r="R497" s="73">
        <f t="shared" si="41"/>
        <v>46022</v>
      </c>
    </row>
    <row r="498" spans="1:23" x14ac:dyDescent="0.3">
      <c r="A498" s="75" t="str">
        <f>+A7</f>
        <v>DOCKET NO.: 20240025-EI</v>
      </c>
      <c r="C498" s="46"/>
      <c r="K498" s="46"/>
      <c r="L498" s="46"/>
      <c r="M498" s="46"/>
      <c r="N498" s="46"/>
      <c r="O498" s="231"/>
      <c r="P498" s="72" t="str">
        <f t="shared" si="41"/>
        <v>_</v>
      </c>
      <c r="Q498" s="69" t="str">
        <f t="shared" si="41"/>
        <v>Prior Year Ended</v>
      </c>
      <c r="R498" s="73">
        <f t="shared" si="41"/>
        <v>45657</v>
      </c>
    </row>
    <row r="499" spans="1:23" x14ac:dyDescent="0.3">
      <c r="A499" s="75"/>
      <c r="C499" s="46"/>
      <c r="K499" s="46"/>
      <c r="L499" s="46"/>
      <c r="M499" s="46"/>
      <c r="N499" s="46"/>
      <c r="O499" s="231"/>
      <c r="P499" s="72" t="str">
        <f t="shared" si="41"/>
        <v>_</v>
      </c>
      <c r="Q499" s="69" t="str">
        <f t="shared" si="41"/>
        <v>Historical Year Ended</v>
      </c>
      <c r="R499" s="73">
        <f t="shared" si="41"/>
        <v>45291</v>
      </c>
    </row>
    <row r="500" spans="1:23" x14ac:dyDescent="0.3">
      <c r="K500" s="46"/>
      <c r="L500" s="46"/>
      <c r="M500" s="46"/>
      <c r="N500" s="46"/>
      <c r="O500" s="231"/>
      <c r="P500" s="231"/>
      <c r="Q500" s="231"/>
      <c r="R500" s="231"/>
      <c r="S500" s="231"/>
    </row>
    <row r="501" spans="1:23" x14ac:dyDescent="0.3">
      <c r="K501" s="76"/>
      <c r="L501" s="77"/>
      <c r="M501" s="76" t="s">
        <v>111</v>
      </c>
      <c r="N501" s="77"/>
      <c r="O501" s="232"/>
      <c r="P501" s="77"/>
      <c r="Q501" s="63"/>
      <c r="R501" s="63"/>
    </row>
    <row r="502" spans="1:23" x14ac:dyDescent="0.3">
      <c r="A502" s="78"/>
      <c r="B502" s="78"/>
      <c r="C502" s="78"/>
      <c r="D502" s="14"/>
      <c r="E502" s="15"/>
      <c r="F502" s="15"/>
      <c r="G502" s="15"/>
      <c r="H502" s="15"/>
      <c r="I502" s="15"/>
      <c r="J502" s="15"/>
      <c r="K502" s="79"/>
      <c r="L502" s="79"/>
      <c r="M502" s="79"/>
      <c r="N502" s="79"/>
      <c r="O502" s="233"/>
      <c r="P502" s="80"/>
      <c r="Q502" s="81" t="str">
        <f>+Q11</f>
        <v>Witness:  Olivier</v>
      </c>
      <c r="R502" s="80"/>
    </row>
    <row r="503" spans="1:23" x14ac:dyDescent="0.3">
      <c r="A503" s="1"/>
      <c r="B503" s="82">
        <v>-1</v>
      </c>
      <c r="C503" s="82"/>
      <c r="D503" s="82"/>
      <c r="E503" s="82"/>
      <c r="F503" s="82"/>
      <c r="G503" s="82"/>
      <c r="H503" s="82"/>
      <c r="I503" s="82"/>
      <c r="J503" s="82"/>
      <c r="K503" s="82">
        <f>+B503-1</f>
        <v>-2</v>
      </c>
      <c r="L503" s="82"/>
      <c r="M503" s="82">
        <f>+K503-1</f>
        <v>-3</v>
      </c>
      <c r="N503" s="82"/>
      <c r="O503" s="82">
        <f>+M503-1</f>
        <v>-4</v>
      </c>
      <c r="P503" s="85"/>
      <c r="Q503" s="85"/>
      <c r="R503" s="85"/>
    </row>
    <row r="504" spans="1:23" x14ac:dyDescent="0.3">
      <c r="A504" s="1" t="s">
        <v>112</v>
      </c>
      <c r="B504" s="83"/>
      <c r="C504" s="1"/>
      <c r="D504" s="5"/>
      <c r="E504" s="5"/>
      <c r="F504" s="5"/>
      <c r="G504" s="5"/>
      <c r="H504" s="5"/>
      <c r="I504" s="5"/>
      <c r="J504" s="5"/>
      <c r="K504" s="1" t="s">
        <v>113</v>
      </c>
      <c r="L504" s="1"/>
      <c r="M504" s="1" t="s">
        <v>113</v>
      </c>
      <c r="N504" s="1"/>
      <c r="O504" s="234" t="s">
        <v>114</v>
      </c>
      <c r="P504" s="1"/>
      <c r="Q504" s="1"/>
      <c r="R504" s="1"/>
    </row>
    <row r="505" spans="1:23" x14ac:dyDescent="0.3">
      <c r="A505" s="86" t="s">
        <v>115</v>
      </c>
      <c r="B505" s="17" t="s">
        <v>116</v>
      </c>
      <c r="C505" s="17"/>
      <c r="D505" s="14"/>
      <c r="E505" s="15"/>
      <c r="F505" s="15"/>
      <c r="G505" s="15"/>
      <c r="H505" s="15"/>
      <c r="I505" s="15"/>
      <c r="J505" s="15"/>
      <c r="K505" s="17" t="s">
        <v>117</v>
      </c>
      <c r="L505" s="17"/>
      <c r="M505" s="17" t="s">
        <v>114</v>
      </c>
      <c r="N505" s="17"/>
      <c r="O505" s="235" t="s">
        <v>118</v>
      </c>
      <c r="P505" s="17"/>
      <c r="Q505" s="17"/>
      <c r="R505" s="17"/>
    </row>
    <row r="506" spans="1:23" x14ac:dyDescent="0.3">
      <c r="A506" s="87">
        <v>1</v>
      </c>
      <c r="B506" s="42"/>
      <c r="C506" s="138"/>
      <c r="D506" s="19"/>
      <c r="E506" s="5"/>
      <c r="F506" s="5"/>
      <c r="G506" s="5"/>
      <c r="H506" s="5"/>
      <c r="I506" s="5"/>
      <c r="J506" s="5"/>
      <c r="K506" s="139"/>
      <c r="L506" s="140"/>
      <c r="M506" s="139"/>
      <c r="N506" s="140"/>
      <c r="O506" s="237"/>
      <c r="P506" s="140"/>
      <c r="Q506" s="136"/>
      <c r="R506" s="137"/>
    </row>
    <row r="507" spans="1:23" x14ac:dyDescent="0.3">
      <c r="A507" s="87">
        <f t="shared" ref="A507:A539" si="42">A506+1</f>
        <v>2</v>
      </c>
      <c r="B507" s="263" t="s">
        <v>478</v>
      </c>
      <c r="C507" s="40"/>
      <c r="D507" s="154" t="s">
        <v>571</v>
      </c>
      <c r="E507" s="5"/>
      <c r="F507" s="5"/>
      <c r="G507" s="5"/>
      <c r="H507" s="49"/>
      <c r="I507" s="49"/>
      <c r="J507" s="49"/>
      <c r="K507" s="21">
        <f>VLOOKUP($D507,'REG FL  Working Capital - 2 Sys'!$A:$AN,MATCH($D$12,'REG FL  Working Capital - 2 Sys'!$2:$2,0),FALSE)/1000</f>
        <v>-214643.36738373901</v>
      </c>
      <c r="L507" s="40"/>
      <c r="M507" s="21">
        <f>VLOOKUP($D507,'REG FL  Working Capital - 9 Ret'!$A:$AN,MATCH($D$12,'REG FL  Working Capital - 9 Ret'!$2:$2,0),FALSE)/1000</f>
        <v>-208989.661086851</v>
      </c>
      <c r="N507" s="96"/>
      <c r="O507" s="279">
        <f t="shared" ref="O507:O518" si="43">IF(M507=0,0,M507/K507)</f>
        <v>0.97365999999999853</v>
      </c>
      <c r="P507" s="70"/>
      <c r="Q507" s="136"/>
      <c r="R507" s="142"/>
    </row>
    <row r="508" spans="1:23" x14ac:dyDescent="0.3">
      <c r="A508" s="87">
        <f t="shared" si="42"/>
        <v>3</v>
      </c>
      <c r="B508" s="263" t="s">
        <v>481</v>
      </c>
      <c r="C508" s="40"/>
      <c r="D508" s="154" t="s">
        <v>572</v>
      </c>
      <c r="E508" s="5"/>
      <c r="F508" s="5"/>
      <c r="G508" s="5"/>
      <c r="H508" s="49"/>
      <c r="I508" s="49"/>
      <c r="J508" s="49"/>
      <c r="K508" s="21">
        <f>VLOOKUP($D508,'REG FL  Working Capital - 2 Sys'!$A:$AN,MATCH($D$12,'REG FL  Working Capital - 2 Sys'!$2:$2,0),FALSE)/1000</f>
        <v>-131847.99958773699</v>
      </c>
      <c r="L508" s="40"/>
      <c r="M508" s="21">
        <f>VLOOKUP($D508,'REG FL  Working Capital - 9 Ret'!$A:$AN,MATCH($D$12,'REG FL  Working Capital - 9 Ret'!$2:$2,0),FALSE)/1000</f>
        <v>-131847.99958773699</v>
      </c>
      <c r="N508" s="96"/>
      <c r="O508" s="279">
        <f t="shared" si="43"/>
        <v>1</v>
      </c>
      <c r="P508" s="70"/>
      <c r="Q508" s="136"/>
      <c r="R508" s="143"/>
    </row>
    <row r="509" spans="1:23" x14ac:dyDescent="0.3">
      <c r="A509" s="87">
        <f t="shared" si="42"/>
        <v>4</v>
      </c>
      <c r="B509" s="263" t="s">
        <v>483</v>
      </c>
      <c r="C509" s="40"/>
      <c r="D509" s="154" t="s">
        <v>573</v>
      </c>
      <c r="E509" s="5"/>
      <c r="F509" s="5"/>
      <c r="G509" s="5"/>
      <c r="H509" s="49"/>
      <c r="I509" s="49"/>
      <c r="J509" s="49"/>
      <c r="K509" s="21">
        <f>VLOOKUP($D509,'REG FL  Working Capital - 2 Sys'!$A:$AN,MATCH($D$12,'REG FL  Working Capital - 2 Sys'!$2:$2,0),FALSE)/1000</f>
        <v>-9198.9465799999998</v>
      </c>
      <c r="L509" s="40"/>
      <c r="M509" s="21">
        <f>VLOOKUP($D509,'REG FL  Working Capital - 9 Ret'!$A:$AN,MATCH($D$12,'REG FL  Working Capital - 9 Ret'!$2:$2,0),FALSE)/1000</f>
        <v>0</v>
      </c>
      <c r="N509" s="96"/>
      <c r="O509" s="279">
        <f t="shared" si="43"/>
        <v>0</v>
      </c>
      <c r="P509" s="70"/>
      <c r="Q509" s="144"/>
      <c r="R509" s="142"/>
      <c r="V509" s="56"/>
      <c r="W509" s="56"/>
    </row>
    <row r="510" spans="1:23" x14ac:dyDescent="0.3">
      <c r="A510" s="87">
        <f t="shared" si="42"/>
        <v>5</v>
      </c>
      <c r="B510" s="263" t="s">
        <v>488</v>
      </c>
      <c r="C510" s="57"/>
      <c r="D510" s="154" t="s">
        <v>574</v>
      </c>
      <c r="E510" s="5"/>
      <c r="F510" s="5"/>
      <c r="G510" s="5"/>
      <c r="H510" s="49"/>
      <c r="I510" s="49"/>
      <c r="J510" s="49"/>
      <c r="K510" s="21">
        <f>VLOOKUP($D510,'REG FL  Working Capital - 2 Sys'!$A:$AN,MATCH($D$12,'REG FL  Working Capital - 2 Sys'!$2:$2,0),FALSE)/1000</f>
        <v>-14606.210639999899</v>
      </c>
      <c r="L510" s="40"/>
      <c r="M510" s="21">
        <f>VLOOKUP($D510,'REG FL  Working Capital - 9 Ret'!$A:$AN,MATCH($D$12,'REG FL  Working Capital - 9 Ret'!$2:$2,0),FALSE)/1000</f>
        <v>-14214.0249137028</v>
      </c>
      <c r="N510" s="96"/>
      <c r="O510" s="279">
        <f t="shared" si="43"/>
        <v>0.97314938583570221</v>
      </c>
      <c r="P510" s="70"/>
      <c r="Q510" s="136"/>
      <c r="R510" s="142"/>
      <c r="V510" s="56"/>
      <c r="W510" s="56"/>
    </row>
    <row r="511" spans="1:23" x14ac:dyDescent="0.3">
      <c r="A511" s="87">
        <f t="shared" si="42"/>
        <v>6</v>
      </c>
      <c r="B511" s="263" t="s">
        <v>490</v>
      </c>
      <c r="C511" s="57"/>
      <c r="D511" s="154" t="s">
        <v>575</v>
      </c>
      <c r="E511" s="5"/>
      <c r="F511" s="5"/>
      <c r="G511" s="5"/>
      <c r="H511" s="24"/>
      <c r="I511" s="24"/>
      <c r="J511" s="24"/>
      <c r="K511" s="21">
        <f>VLOOKUP($D511,'REG FL  Working Capital - 2 Sys'!$A:$AN,MATCH($D$12,'REG FL  Working Capital - 2 Sys'!$2:$2,0),FALSE)/1000</f>
        <v>-105771.5346</v>
      </c>
      <c r="L511" s="40"/>
      <c r="M511" s="21">
        <f>VLOOKUP($D511,'REG FL  Working Capital - 9 Ret'!$A:$AN,MATCH($D$12,'REG FL  Working Capital - 9 Ret'!$2:$2,0),FALSE)/1000</f>
        <v>-102931.503934889</v>
      </c>
      <c r="N511" s="96"/>
      <c r="O511" s="279">
        <f t="shared" si="43"/>
        <v>0.97314938583569532</v>
      </c>
      <c r="P511" s="70"/>
      <c r="Q511" s="136"/>
      <c r="R511" s="142"/>
    </row>
    <row r="512" spans="1:23" x14ac:dyDescent="0.3">
      <c r="A512" s="87">
        <f t="shared" si="42"/>
        <v>7</v>
      </c>
      <c r="B512" s="263" t="s">
        <v>494</v>
      </c>
      <c r="C512" s="40"/>
      <c r="D512" s="154" t="s">
        <v>576</v>
      </c>
      <c r="E512" s="5"/>
      <c r="F512" s="5"/>
      <c r="G512" s="5"/>
      <c r="H512" s="24"/>
      <c r="I512" s="24"/>
      <c r="J512" s="24"/>
      <c r="K512" s="21">
        <f>VLOOKUP($D512,'REG FL  Working Capital - 2 Sys'!$A:$AN,MATCH($D$12,'REG FL  Working Capital - 2 Sys'!$2:$2,0),FALSE)/1000</f>
        <v>-2394.2393699999898</v>
      </c>
      <c r="L512" s="40"/>
      <c r="M512" s="21">
        <f>VLOOKUP($D512,'REG FL  Working Capital - 9 Ret'!$A:$AN,MATCH($D$12,'REG FL  Working Capital - 9 Ret'!$2:$2,0),FALSE)/1000</f>
        <v>-2329.9525724591399</v>
      </c>
      <c r="N512" s="96"/>
      <c r="O512" s="279">
        <f t="shared" si="43"/>
        <v>0.97314938583569854</v>
      </c>
      <c r="P512" s="70"/>
      <c r="Q512" s="144"/>
      <c r="R512" s="142"/>
    </row>
    <row r="513" spans="1:21" x14ac:dyDescent="0.3">
      <c r="A513" s="87">
        <f t="shared" si="42"/>
        <v>8</v>
      </c>
      <c r="B513" s="263" t="s">
        <v>497</v>
      </c>
      <c r="C513" s="5"/>
      <c r="D513" s="154" t="s">
        <v>577</v>
      </c>
      <c r="E513" s="49"/>
      <c r="F513" s="49"/>
      <c r="G513" s="49"/>
      <c r="H513" s="49"/>
      <c r="I513" s="49"/>
      <c r="J513" s="49"/>
      <c r="K513" s="21">
        <f>VLOOKUP($D513,'REG FL  Working Capital - 2 Sys'!$A:$AN,MATCH($D$12,'REG FL  Working Capital - 2 Sys'!$2:$2,0),FALSE)/1000</f>
        <v>0</v>
      </c>
      <c r="L513" s="40"/>
      <c r="M513" s="21">
        <f>VLOOKUP($D513,'REG FL  Working Capital - 9 Ret'!$A:$AN,MATCH($D$12,'REG FL  Working Capital - 9 Ret'!$2:$2,0),FALSE)/1000</f>
        <v>0</v>
      </c>
      <c r="N513" s="96"/>
      <c r="O513" s="279">
        <f t="shared" si="43"/>
        <v>0</v>
      </c>
      <c r="P513" s="142"/>
      <c r="Q513" s="142"/>
      <c r="R513" s="142"/>
    </row>
    <row r="514" spans="1:21" x14ac:dyDescent="0.3">
      <c r="A514" s="87">
        <f t="shared" si="42"/>
        <v>9</v>
      </c>
      <c r="B514" s="263" t="s">
        <v>499</v>
      </c>
      <c r="C514" s="57"/>
      <c r="D514" s="154" t="s">
        <v>578</v>
      </c>
      <c r="E514" s="24"/>
      <c r="F514" s="49"/>
      <c r="G514" s="49"/>
      <c r="H514" s="49"/>
      <c r="I514" s="49"/>
      <c r="J514" s="49"/>
      <c r="K514" s="21">
        <f>VLOOKUP($D514,'REG FL  Working Capital - 2 Sys'!$A:$AN,MATCH($D$12,'REG FL  Working Capital - 2 Sys'!$2:$2,0),FALSE)/1000</f>
        <v>-159712.17634000001</v>
      </c>
      <c r="L514" s="40"/>
      <c r="M514" s="21">
        <f>VLOOKUP($D514,'REG FL  Working Capital - 9 Ret'!$A:$AN,MATCH($D$12,'REG FL  Working Capital - 9 Ret'!$2:$2,0),FALSE)/1000</f>
        <v>-159712.17634000001</v>
      </c>
      <c r="N514" s="96"/>
      <c r="O514" s="279">
        <f t="shared" si="43"/>
        <v>1</v>
      </c>
      <c r="P514" s="57"/>
      <c r="Q514" s="57"/>
      <c r="R514" s="57"/>
    </row>
    <row r="515" spans="1:21" x14ac:dyDescent="0.3">
      <c r="A515" s="87">
        <f t="shared" si="42"/>
        <v>10</v>
      </c>
      <c r="B515" s="261" t="s">
        <v>85</v>
      </c>
      <c r="C515" s="57"/>
      <c r="D515" s="30" t="s">
        <v>86</v>
      </c>
      <c r="E515" s="24"/>
      <c r="F515" s="24"/>
      <c r="G515" s="24"/>
      <c r="H515" s="49"/>
      <c r="I515" s="49"/>
      <c r="J515" s="49"/>
      <c r="K515" s="156">
        <f>SUM(K507:K514)</f>
        <v>-638174.47450147592</v>
      </c>
      <c r="L515" s="105"/>
      <c r="M515" s="156">
        <f>SUM(M507:M514)</f>
        <v>-620025.31843563891</v>
      </c>
      <c r="N515" s="115"/>
      <c r="O515" s="287">
        <f t="shared" si="43"/>
        <v>0.97156082420874856</v>
      </c>
      <c r="P515" s="57"/>
      <c r="Q515" s="57"/>
      <c r="R515" s="57"/>
      <c r="T515" s="25"/>
      <c r="U515" s="25"/>
    </row>
    <row r="516" spans="1:21" x14ac:dyDescent="0.3">
      <c r="A516" s="87">
        <f>A515+1</f>
        <v>11</v>
      </c>
      <c r="B516" s="49"/>
      <c r="C516" s="40"/>
      <c r="D516" s="24"/>
      <c r="E516" s="49"/>
      <c r="F516" s="49"/>
      <c r="G516" s="49"/>
      <c r="H516" s="49"/>
      <c r="I516" s="49"/>
      <c r="J516" s="49"/>
      <c r="K516" s="21"/>
      <c r="L516" s="40"/>
      <c r="M516" s="21"/>
      <c r="N516" s="96"/>
      <c r="O516" s="279"/>
      <c r="P516" s="40"/>
      <c r="Q516" s="40"/>
      <c r="R516" s="40"/>
    </row>
    <row r="517" spans="1:21" x14ac:dyDescent="0.3">
      <c r="A517" s="87">
        <f t="shared" si="42"/>
        <v>12</v>
      </c>
      <c r="B517" s="155"/>
      <c r="C517" s="46"/>
      <c r="D517" s="24"/>
      <c r="E517" s="24"/>
      <c r="F517" s="24"/>
      <c r="G517" s="24"/>
      <c r="H517" s="24"/>
      <c r="I517" s="24"/>
      <c r="J517" s="24"/>
      <c r="K517" s="21"/>
      <c r="L517" s="40"/>
      <c r="M517" s="21"/>
      <c r="N517" s="96"/>
      <c r="O517" s="279"/>
      <c r="P517" s="23"/>
      <c r="Q517" s="23"/>
      <c r="R517" s="23"/>
    </row>
    <row r="518" spans="1:21" x14ac:dyDescent="0.3">
      <c r="A518" s="87">
        <f t="shared" si="42"/>
        <v>13</v>
      </c>
      <c r="B518" s="264" t="s">
        <v>579</v>
      </c>
      <c r="C518" s="46"/>
      <c r="D518" s="154" t="s">
        <v>580</v>
      </c>
      <c r="E518" s="49"/>
      <c r="F518" s="49"/>
      <c r="G518" s="49"/>
      <c r="H518" s="49"/>
      <c r="I518" s="49"/>
      <c r="J518" s="49"/>
      <c r="K518" s="21">
        <f>VLOOKUP($D518,'REG FL  Working Capital - 2 Sys'!$A:$AN,MATCH($D$12,'REG FL  Working Capital - 2 Sys'!$2:$2,0),FALSE)/1000-K519</f>
        <v>-881410.76974999998</v>
      </c>
      <c r="L518" s="40"/>
      <c r="M518" s="21">
        <f>VLOOKUP($D518,'REG FL  Working Capital - 9 Ret'!$A:$AN,MATCH($D$12,'REG FL  Working Capital - 9 Ret'!$2:$2,0),FALSE)/1000-M519</f>
        <v>-857744.35046831798</v>
      </c>
      <c r="N518" s="96"/>
      <c r="O518" s="279">
        <f t="shared" si="43"/>
        <v>0.97314938721659294</v>
      </c>
      <c r="P518" s="23"/>
      <c r="Q518" s="23"/>
      <c r="R518" s="23"/>
    </row>
    <row r="519" spans="1:21" x14ac:dyDescent="0.3">
      <c r="A519" s="87">
        <f t="shared" si="42"/>
        <v>14</v>
      </c>
      <c r="B519" s="264" t="s">
        <v>581</v>
      </c>
      <c r="D519" s="295" t="s">
        <v>582</v>
      </c>
      <c r="K519" s="21">
        <f>VLOOKUP($D519,'REG FL  Working Capital - 2 Sys'!$A:$AN,MATCH($D$12,'REG FL  Working Capital - 2 Sys'!$2:$2,0),FALSE)/1000</f>
        <v>-19.8</v>
      </c>
      <c r="L519" s="40"/>
      <c r="M519" s="21">
        <f>VLOOKUP($D519,'REG FL  Working Capital - 9 Ret'!$A:$AN,MATCH($D$12,'REG FL  Working Capital - 9 Ret'!$2:$2,0),FALSE)/1000</f>
        <v>-19.8</v>
      </c>
      <c r="N519" s="96"/>
      <c r="O519" s="279">
        <f t="shared" ref="O519" si="44">IF(M519=0,0,M519/K519)</f>
        <v>1</v>
      </c>
      <c r="P519" s="23"/>
      <c r="Q519" s="23"/>
      <c r="R519" s="23"/>
    </row>
    <row r="520" spans="1:21" x14ac:dyDescent="0.3">
      <c r="A520" s="87">
        <f t="shared" si="42"/>
        <v>15</v>
      </c>
      <c r="B520" s="264" t="s">
        <v>583</v>
      </c>
      <c r="C520" s="46"/>
      <c r="D520" s="154" t="s">
        <v>584</v>
      </c>
      <c r="E520" s="49"/>
      <c r="F520" s="49"/>
      <c r="G520" s="49"/>
      <c r="H520" s="49"/>
      <c r="I520" s="49"/>
      <c r="J520" s="49"/>
      <c r="K520" s="21">
        <f>VLOOKUP($D520,'REG FL  Working Capital - 2 Sys'!$A:$AN,MATCH($D$12,'REG FL  Working Capital - 2 Sys'!$2:$2,0),FALSE)/1000</f>
        <v>-168253.10853999999</v>
      </c>
      <c r="L520" s="40"/>
      <c r="M520" s="21">
        <f>VLOOKUP($D520,'REG FL  Working Capital - 9 Ret'!$A:$AN,MATCH($D$12,'REG FL  Working Capital - 9 Ret'!$2:$2,0),FALSE)/1000</f>
        <v>-163735.40924064699</v>
      </c>
      <c r="N520" s="96"/>
      <c r="O520" s="279">
        <f t="shared" ref="O520:O531" si="45">IF(M520=0,0,M520/K520)</f>
        <v>0.97314938583569188</v>
      </c>
      <c r="P520" s="23"/>
      <c r="Q520" s="23"/>
      <c r="R520" s="23"/>
    </row>
    <row r="521" spans="1:21" x14ac:dyDescent="0.3">
      <c r="A521" s="87">
        <f t="shared" si="42"/>
        <v>16</v>
      </c>
      <c r="B521" s="264" t="s">
        <v>585</v>
      </c>
      <c r="C521" s="46"/>
      <c r="D521" s="154" t="s">
        <v>586</v>
      </c>
      <c r="E521" s="49"/>
      <c r="F521" s="49"/>
      <c r="G521" s="49"/>
      <c r="H521" s="49"/>
      <c r="I521" s="49"/>
      <c r="J521" s="49"/>
      <c r="K521" s="21">
        <f>VLOOKUP($D521,'REG FL  Working Capital - 2 Sys'!$A:$AN,MATCH($D$12,'REG FL  Working Capital - 2 Sys'!$2:$2,0),FALSE)/1000-K522</f>
        <v>-124784.238972579</v>
      </c>
      <c r="L521" s="40"/>
      <c r="M521" s="21">
        <f>VLOOKUP($D521,'REG FL  Working Capital - 9 Ret'!$A:$AN,MATCH($D$12,'REG FL  Working Capital - 9 Ret'!$2:$2,0),FALSE)/1000-M522</f>
        <v>-121433.70551814001</v>
      </c>
      <c r="N521" s="96"/>
      <c r="O521" s="279">
        <f t="shared" si="45"/>
        <v>0.97314938583569621</v>
      </c>
      <c r="P521" s="23"/>
      <c r="Q521" s="23"/>
      <c r="R521" s="23"/>
    </row>
    <row r="522" spans="1:21" x14ac:dyDescent="0.3">
      <c r="A522" s="87">
        <f t="shared" si="42"/>
        <v>17</v>
      </c>
      <c r="B522" s="264" t="s">
        <v>587</v>
      </c>
      <c r="D522" s="27" t="s">
        <v>588</v>
      </c>
      <c r="K522" s="21">
        <f>VLOOKUP($D522,'REG FL  Working Capital - 2 Sys'!$A:$AN,MATCH($D$12,'REG FL  Working Capital - 2 Sys'!$2:$2,0),FALSE)/1000</f>
        <v>0</v>
      </c>
      <c r="L522" s="40"/>
      <c r="M522" s="21">
        <f>VLOOKUP($D522,'REG FL  Working Capital - 9 Ret'!$A:$AN,MATCH($D$12,'REG FL  Working Capital - 9 Ret'!$2:$2,0),FALSE)/1000</f>
        <v>0</v>
      </c>
      <c r="N522" s="96"/>
      <c r="O522" s="279">
        <f t="shared" si="45"/>
        <v>0</v>
      </c>
      <c r="P522" s="23"/>
      <c r="Q522" s="23"/>
      <c r="R522" s="23"/>
    </row>
    <row r="523" spans="1:21" x14ac:dyDescent="0.3">
      <c r="A523" s="87">
        <f t="shared" si="42"/>
        <v>18</v>
      </c>
      <c r="B523" s="264" t="s">
        <v>589</v>
      </c>
      <c r="C523" s="46"/>
      <c r="D523" s="154" t="s">
        <v>590</v>
      </c>
      <c r="E523" s="49"/>
      <c r="F523" s="49"/>
      <c r="G523" s="49"/>
      <c r="H523" s="49"/>
      <c r="I523" s="49"/>
      <c r="J523" s="49"/>
      <c r="K523" s="21">
        <f>VLOOKUP($D523,'REG FL  Working Capital - 2 Sys'!$A:$AN,MATCH($D$12,'REG FL  Working Capital - 2 Sys'!$2:$2,0),FALSE)/1000</f>
        <v>-93078.731157692397</v>
      </c>
      <c r="L523" s="40"/>
      <c r="M523" s="21">
        <f>VLOOKUP($D523,'REG FL  Working Capital - 9 Ret'!$A:$AN,MATCH($D$12,'REG FL  Working Capital - 9 Ret'!$2:$2,0),FALSE)/1000</f>
        <v>-90579.510060474204</v>
      </c>
      <c r="N523" s="96"/>
      <c r="O523" s="279">
        <f t="shared" si="45"/>
        <v>0.97314938583569588</v>
      </c>
      <c r="P523" s="23"/>
      <c r="Q523" s="23"/>
      <c r="R523" s="23"/>
    </row>
    <row r="524" spans="1:21" x14ac:dyDescent="0.3">
      <c r="A524" s="87">
        <f t="shared" si="42"/>
        <v>19</v>
      </c>
      <c r="B524" s="264" t="s">
        <v>591</v>
      </c>
      <c r="C524" s="46"/>
      <c r="D524" s="154" t="s">
        <v>592</v>
      </c>
      <c r="E524" s="49"/>
      <c r="F524" s="49"/>
      <c r="G524" s="49"/>
      <c r="H524" s="49"/>
      <c r="I524" s="49"/>
      <c r="J524" s="49"/>
      <c r="K524" s="21">
        <f>VLOOKUP($D524,'REG FL  Working Capital - 2 Sys'!$A:$AN,MATCH($D$12,'REG FL  Working Capital - 2 Sys'!$2:$2,0),FALSE)/1000</f>
        <v>-25302.392199999998</v>
      </c>
      <c r="L524" s="40"/>
      <c r="M524" s="21">
        <f>VLOOKUP($D524,'REG FL  Working Capital - 9 Ret'!$A:$AN,MATCH($D$12,'REG FL  Working Capital - 9 Ret'!$2:$2,0),FALSE)/1000</f>
        <v>-24623.1855302646</v>
      </c>
      <c r="N524" s="96"/>
      <c r="O524" s="279">
        <f t="shared" si="45"/>
        <v>0.97315642472195185</v>
      </c>
      <c r="P524" s="23"/>
      <c r="Q524" s="23"/>
      <c r="R524" s="23"/>
    </row>
    <row r="525" spans="1:21" x14ac:dyDescent="0.3">
      <c r="A525" s="87">
        <f t="shared" si="42"/>
        <v>20</v>
      </c>
      <c r="B525" s="264" t="s">
        <v>593</v>
      </c>
      <c r="C525" s="46"/>
      <c r="D525" s="154" t="s">
        <v>594</v>
      </c>
      <c r="E525" s="49"/>
      <c r="F525" s="49"/>
      <c r="G525" s="49"/>
      <c r="H525" s="49"/>
      <c r="I525" s="24"/>
      <c r="J525" s="24"/>
      <c r="K525" s="21">
        <f>VLOOKUP($D525,'REG FL  Working Capital - 2 Sys'!$A:$AN,MATCH($D$12,'REG FL  Working Capital - 2 Sys'!$2:$2,0),FALSE)/1000-K526-K527</f>
        <v>-77738.440822799996</v>
      </c>
      <c r="L525" s="40"/>
      <c r="M525" s="21">
        <f>VLOOKUP($D525,'REG FL  Working Capital - 9 Ret'!$A:$AN,MATCH($D$12,'REG FL  Working Capital - 9 Ret'!$2:$2,0),FALSE)/1000-M526-M527</f>
        <v>-75651.115942532386</v>
      </c>
      <c r="N525" s="96"/>
      <c r="O525" s="279">
        <f t="shared" si="45"/>
        <v>0.97314938583569566</v>
      </c>
      <c r="P525" s="23"/>
      <c r="Q525" s="23"/>
      <c r="R525" s="23"/>
    </row>
    <row r="526" spans="1:21" x14ac:dyDescent="0.3">
      <c r="A526" s="87">
        <f t="shared" si="42"/>
        <v>21</v>
      </c>
      <c r="B526" s="264" t="s">
        <v>595</v>
      </c>
      <c r="C526" s="46"/>
      <c r="D526" s="157" t="s">
        <v>596</v>
      </c>
      <c r="E526" s="49"/>
      <c r="F526" s="49"/>
      <c r="G526" s="49"/>
      <c r="H526" s="49"/>
      <c r="I526" s="49"/>
      <c r="J526" s="49"/>
      <c r="K526" s="21">
        <f>VLOOKUP($D526,'REG FL  Working Capital - 2 Sys'!$A:$AN,MATCH($D$12,'REG FL  Working Capital - 2 Sys'!$2:$2,0),FALSE)/1000</f>
        <v>-8774.8910799999994</v>
      </c>
      <c r="L526" s="40"/>
      <c r="M526" s="21">
        <f>VLOOKUP($D526,'REG FL  Working Capital - 9 Ret'!$A:$AN,MATCH($D$12,'REG FL  Working Capital - 9 Ret'!$2:$2,0),FALSE)/1000</f>
        <v>0</v>
      </c>
      <c r="N526" s="96"/>
      <c r="O526" s="279">
        <f t="shared" si="45"/>
        <v>0</v>
      </c>
      <c r="P526" s="23"/>
      <c r="Q526" s="23"/>
      <c r="R526" s="23"/>
    </row>
    <row r="527" spans="1:21" x14ac:dyDescent="0.3">
      <c r="A527" s="87">
        <f t="shared" si="42"/>
        <v>22</v>
      </c>
      <c r="B527" s="264" t="s">
        <v>597</v>
      </c>
      <c r="C527" s="46"/>
      <c r="D527" s="157" t="s">
        <v>598</v>
      </c>
      <c r="E527" s="49"/>
      <c r="F527" s="49"/>
      <c r="G527" s="49"/>
      <c r="H527" s="49"/>
      <c r="I527" s="49"/>
      <c r="J527" s="49"/>
      <c r="K527" s="21">
        <f>VLOOKUP($D527,'REG FL  Working Capital - 2 Sys'!$A:$AN,MATCH($D$12,'REG FL  Working Capital - 2 Sys'!$2:$2,0),FALSE)/1000</f>
        <v>-35.793500000000002</v>
      </c>
      <c r="L527" s="40"/>
      <c r="M527" s="21">
        <f>VLOOKUP($D527,'REG FL  Working Capital - 9 Ret'!$A:$AN,MATCH($D$12,'REG FL  Working Capital - 9 Ret'!$2:$2,0),FALSE)/1000</f>
        <v>-35.793428413000001</v>
      </c>
      <c r="N527" s="96"/>
      <c r="O527" s="279">
        <f t="shared" si="45"/>
        <v>0.99999799999999994</v>
      </c>
      <c r="P527" s="23"/>
      <c r="Q527" s="23"/>
      <c r="R527" s="23"/>
    </row>
    <row r="528" spans="1:21" x14ac:dyDescent="0.3">
      <c r="A528" s="87">
        <f t="shared" si="42"/>
        <v>23</v>
      </c>
      <c r="B528" s="264" t="s">
        <v>599</v>
      </c>
      <c r="C528" s="46"/>
      <c r="D528" s="154" t="s">
        <v>600</v>
      </c>
      <c r="E528" s="49"/>
      <c r="F528" s="49"/>
      <c r="G528" s="49"/>
      <c r="H528" s="49"/>
      <c r="I528" s="49"/>
      <c r="J528" s="49"/>
      <c r="K528" s="21">
        <f>VLOOKUP($D528,'REG FL  Working Capital - 2 Sys'!$A:$AN,MATCH($D$12,'REG FL  Working Capital - 2 Sys'!$2:$2,0),FALSE)/1000</f>
        <v>-50158.919963717999</v>
      </c>
      <c r="L528" s="40"/>
      <c r="M528" s="21">
        <f>VLOOKUP($D528,'REG FL  Working Capital - 9 Ret'!$A:$AN,MATCH($D$12,'REG FL  Working Capital - 9 Ret'!$2:$2,0),FALSE)/1000</f>
        <v>-48837.734011873697</v>
      </c>
      <c r="N528" s="96"/>
      <c r="O528" s="279">
        <f t="shared" si="45"/>
        <v>0.97366000000000064</v>
      </c>
      <c r="P528" s="23"/>
      <c r="Q528" s="23"/>
      <c r="R528" s="23"/>
    </row>
    <row r="529" spans="1:28" x14ac:dyDescent="0.3">
      <c r="A529" s="87">
        <f t="shared" si="42"/>
        <v>24</v>
      </c>
      <c r="B529" s="264" t="s">
        <v>601</v>
      </c>
      <c r="C529" s="46"/>
      <c r="D529" s="154" t="s">
        <v>602</v>
      </c>
      <c r="E529" s="49"/>
      <c r="F529" s="49"/>
      <c r="G529" s="49"/>
      <c r="H529" s="49"/>
      <c r="I529" s="49"/>
      <c r="J529" s="49"/>
      <c r="K529" s="21">
        <f>VLOOKUP($D529,'REG FL  Working Capital - 2 Sys'!$A:$AN,MATCH($D$12,'REG FL  Working Capital - 2 Sys'!$2:$2,0),FALSE)/1000</f>
        <v>0</v>
      </c>
      <c r="L529" s="40"/>
      <c r="M529" s="21">
        <f>VLOOKUP($D529,'REG FL  Working Capital - 9 Ret'!$A:$AN,MATCH($D$12,'REG FL  Working Capital - 9 Ret'!$2:$2,0),FALSE)/1000</f>
        <v>0</v>
      </c>
      <c r="N529" s="96"/>
      <c r="O529" s="279">
        <f t="shared" si="45"/>
        <v>0</v>
      </c>
      <c r="P529" s="23"/>
      <c r="Q529" s="23"/>
      <c r="R529" s="23"/>
      <c r="T529" s="25"/>
      <c r="U529" s="25"/>
    </row>
    <row r="530" spans="1:28" x14ac:dyDescent="0.3">
      <c r="A530" s="87">
        <f t="shared" si="42"/>
        <v>25</v>
      </c>
      <c r="B530" s="264" t="s">
        <v>603</v>
      </c>
      <c r="C530" s="46"/>
      <c r="D530" s="154" t="s">
        <v>604</v>
      </c>
      <c r="E530" s="49"/>
      <c r="F530" s="49"/>
      <c r="G530" s="49"/>
      <c r="H530" s="49"/>
      <c r="I530" s="49"/>
      <c r="J530" s="49"/>
      <c r="K530" s="21">
        <f>VLOOKUP($D530,'REG FL  Working Capital - 2 Sys'!$A:$AN,MATCH($D$12,'REG FL  Working Capital - 2 Sys'!$2:$2,0),FALSE)/1000</f>
        <v>-18570.1468299999</v>
      </c>
      <c r="L530" s="40"/>
      <c r="M530" s="21">
        <f>VLOOKUP($D530,'REG FL  Working Capital - 9 Ret'!$A:$AN,MATCH($D$12,'REG FL  Working Capital - 9 Ret'!$2:$2,0),FALSE)/1000</f>
        <v>-18570.1468299999</v>
      </c>
      <c r="N530" s="96"/>
      <c r="O530" s="279">
        <f t="shared" si="45"/>
        <v>1</v>
      </c>
      <c r="P530" s="148"/>
      <c r="Q530" s="148"/>
      <c r="R530" s="148"/>
    </row>
    <row r="531" spans="1:28" x14ac:dyDescent="0.3">
      <c r="A531" s="87">
        <f>A530+1</f>
        <v>26</v>
      </c>
      <c r="B531" s="261" t="s">
        <v>87</v>
      </c>
      <c r="C531" s="46"/>
      <c r="D531" s="30" t="s">
        <v>88</v>
      </c>
      <c r="E531" s="46"/>
      <c r="F531" s="46"/>
      <c r="G531" s="46"/>
      <c r="H531" s="46"/>
      <c r="I531" s="46"/>
      <c r="J531" s="46"/>
      <c r="K531" s="156">
        <f>SUM(K518:K530)</f>
        <v>-1448127.2328167888</v>
      </c>
      <c r="L531" s="105"/>
      <c r="M531" s="156">
        <f>SUM(M518:M530)</f>
        <v>-1401230.751030663</v>
      </c>
      <c r="N531" s="115"/>
      <c r="O531" s="287">
        <f t="shared" si="45"/>
        <v>0.96761577247953123</v>
      </c>
      <c r="P531" s="148"/>
      <c r="Q531" s="148"/>
      <c r="R531" s="148"/>
    </row>
    <row r="532" spans="1:28" x14ac:dyDescent="0.3">
      <c r="A532" s="87">
        <f t="shared" si="42"/>
        <v>27</v>
      </c>
      <c r="P532" s="148"/>
      <c r="Q532" s="148"/>
      <c r="R532" s="148"/>
    </row>
    <row r="533" spans="1:28" x14ac:dyDescent="0.3">
      <c r="A533" s="87">
        <f t="shared" si="42"/>
        <v>28</v>
      </c>
      <c r="P533" s="148"/>
      <c r="Q533" s="148"/>
      <c r="R533" s="148"/>
    </row>
    <row r="534" spans="1:28" x14ac:dyDescent="0.3">
      <c r="A534" s="87">
        <f t="shared" si="42"/>
        <v>29</v>
      </c>
      <c r="P534" s="148"/>
      <c r="Q534" s="148"/>
      <c r="R534" s="148"/>
    </row>
    <row r="535" spans="1:28" x14ac:dyDescent="0.3">
      <c r="A535" s="87">
        <f t="shared" si="42"/>
        <v>30</v>
      </c>
      <c r="P535" s="148"/>
      <c r="Q535" s="148"/>
      <c r="R535" s="148"/>
    </row>
    <row r="536" spans="1:28" x14ac:dyDescent="0.3">
      <c r="A536" s="87">
        <f t="shared" si="42"/>
        <v>31</v>
      </c>
      <c r="P536" s="148"/>
      <c r="Q536" s="148"/>
      <c r="R536" s="148"/>
    </row>
    <row r="537" spans="1:28" x14ac:dyDescent="0.3">
      <c r="A537" s="87">
        <f t="shared" si="42"/>
        <v>32</v>
      </c>
      <c r="P537" s="148"/>
      <c r="Q537" s="148"/>
      <c r="R537" s="148"/>
    </row>
    <row r="538" spans="1:28" x14ac:dyDescent="0.3">
      <c r="A538" s="87">
        <f t="shared" si="42"/>
        <v>33</v>
      </c>
      <c r="B538" s="55"/>
      <c r="C538" s="47"/>
      <c r="D538" s="154"/>
      <c r="E538" s="24"/>
      <c r="F538" s="90"/>
      <c r="G538" s="90"/>
      <c r="H538" s="90"/>
      <c r="I538" s="90"/>
      <c r="J538" s="90"/>
      <c r="K538" s="21"/>
      <c r="L538" s="40"/>
      <c r="M538" s="21"/>
      <c r="N538" s="96"/>
      <c r="O538" s="237"/>
      <c r="P538" s="148"/>
      <c r="Q538" s="148"/>
      <c r="R538" s="148"/>
    </row>
    <row r="539" spans="1:28" x14ac:dyDescent="0.3">
      <c r="A539" s="87">
        <f t="shared" si="42"/>
        <v>34</v>
      </c>
      <c r="B539" s="26"/>
      <c r="C539" s="47"/>
      <c r="D539" s="19"/>
      <c r="F539" s="90"/>
      <c r="G539" s="90"/>
      <c r="H539" s="90"/>
      <c r="I539" s="90"/>
      <c r="J539" s="90"/>
      <c r="K539" s="114"/>
      <c r="L539" s="47"/>
      <c r="M539" s="114"/>
      <c r="N539" s="148"/>
      <c r="O539" s="237"/>
      <c r="P539" s="148"/>
      <c r="Q539" s="152"/>
      <c r="R539" s="152"/>
    </row>
    <row r="540" spans="1:28" s="56" customFormat="1" x14ac:dyDescent="0.3">
      <c r="A540" s="272"/>
      <c r="B540" s="120" t="s">
        <v>175</v>
      </c>
      <c r="C540" s="120"/>
      <c r="D540" s="120"/>
      <c r="E540" s="120"/>
      <c r="F540" s="153"/>
      <c r="G540" s="153"/>
      <c r="H540" s="153"/>
      <c r="I540" s="153"/>
      <c r="J540" s="153"/>
      <c r="K540" s="120"/>
      <c r="L540" s="120"/>
      <c r="M540" s="120"/>
      <c r="N540" s="120"/>
      <c r="O540" s="273"/>
      <c r="P540" s="120"/>
      <c r="Q540" s="246" t="s">
        <v>176</v>
      </c>
      <c r="R540" s="120"/>
      <c r="S540" s="25"/>
      <c r="V540" s="25"/>
      <c r="W540" s="25"/>
      <c r="X540" s="25"/>
      <c r="Y540" s="25"/>
      <c r="Z540" s="25"/>
      <c r="AA540" s="25"/>
      <c r="AB540" s="25"/>
    </row>
    <row r="541" spans="1:28" x14ac:dyDescent="0.3">
      <c r="A541" s="63" t="s">
        <v>102</v>
      </c>
      <c r="B541" s="64"/>
      <c r="C541" s="63"/>
      <c r="K541" s="418" t="s">
        <v>103</v>
      </c>
      <c r="L541" s="418"/>
      <c r="M541" s="418"/>
      <c r="N541" s="418"/>
      <c r="O541" s="228"/>
      <c r="P541" s="63"/>
      <c r="Q541" s="63"/>
      <c r="R541" s="65" t="str">
        <f>+'Page Numbers'!D36</f>
        <v>Page 36 of 48</v>
      </c>
    </row>
    <row r="542" spans="1:28" x14ac:dyDescent="0.3">
      <c r="A542" s="66"/>
      <c r="B542" s="66"/>
      <c r="C542" s="66"/>
      <c r="D542" s="14"/>
      <c r="E542" s="15"/>
      <c r="F542" s="15"/>
      <c r="G542" s="15"/>
      <c r="H542" s="15"/>
      <c r="I542" s="15"/>
      <c r="J542" s="15"/>
      <c r="K542" s="66"/>
      <c r="L542" s="67"/>
      <c r="M542" s="67"/>
      <c r="N542" s="67"/>
      <c r="O542" s="229"/>
      <c r="P542" s="67"/>
      <c r="Q542" s="67"/>
      <c r="R542" s="67"/>
    </row>
    <row r="543" spans="1:28" x14ac:dyDescent="0.3">
      <c r="A543" s="25" t="s">
        <v>104</v>
      </c>
      <c r="B543" s="68"/>
      <c r="C543" s="68" t="s">
        <v>105</v>
      </c>
      <c r="K543" s="416" t="s">
        <v>106</v>
      </c>
      <c r="L543" s="416"/>
      <c r="M543" s="416"/>
      <c r="N543" s="416"/>
      <c r="O543" s="416"/>
      <c r="P543" s="63"/>
      <c r="Q543" s="69" t="s">
        <v>107</v>
      </c>
      <c r="R543" s="70"/>
    </row>
    <row r="544" spans="1:28" x14ac:dyDescent="0.3">
      <c r="B544" s="71"/>
      <c r="C544" s="46"/>
      <c r="K544" s="417"/>
      <c r="L544" s="417"/>
      <c r="M544" s="417"/>
      <c r="N544" s="417"/>
      <c r="O544" s="417"/>
      <c r="P544" s="72" t="str">
        <f t="shared" ref="P544:R548" si="46">+P53</f>
        <v>_</v>
      </c>
      <c r="Q544" s="69" t="str">
        <f t="shared" si="46"/>
        <v>Projected Test Year 3 Ended</v>
      </c>
      <c r="R544" s="73">
        <f t="shared" si="46"/>
        <v>46752</v>
      </c>
    </row>
    <row r="545" spans="1:18" x14ac:dyDescent="0.3">
      <c r="A545" s="25" t="s">
        <v>109</v>
      </c>
      <c r="B545" s="71"/>
      <c r="C545" s="46"/>
      <c r="K545" s="70"/>
      <c r="L545" s="70"/>
      <c r="M545" s="70"/>
      <c r="N545" s="70"/>
      <c r="O545" s="230"/>
      <c r="P545" s="72" t="str">
        <f t="shared" si="46"/>
        <v>_</v>
      </c>
      <c r="Q545" s="69" t="str">
        <f t="shared" si="46"/>
        <v>Projected Test Year 2 Ended</v>
      </c>
      <c r="R545" s="73">
        <f t="shared" si="46"/>
        <v>46387</v>
      </c>
    </row>
    <row r="546" spans="1:18" x14ac:dyDescent="0.3">
      <c r="B546" s="74"/>
      <c r="C546" s="46"/>
      <c r="K546" s="70"/>
      <c r="L546" s="70"/>
      <c r="M546" s="70"/>
      <c r="N546" s="70"/>
      <c r="O546" s="230"/>
      <c r="P546" s="72" t="str">
        <f t="shared" si="46"/>
        <v>X</v>
      </c>
      <c r="Q546" s="69" t="str">
        <f t="shared" si="46"/>
        <v>Projected Test Year 1 Ended</v>
      </c>
      <c r="R546" s="73">
        <f t="shared" si="46"/>
        <v>46022</v>
      </c>
    </row>
    <row r="547" spans="1:18" x14ac:dyDescent="0.3">
      <c r="A547" s="75" t="str">
        <f>+A7</f>
        <v>DOCKET NO.: 20240025-EI</v>
      </c>
      <c r="C547" s="46"/>
      <c r="K547" s="46"/>
      <c r="L547" s="46"/>
      <c r="M547" s="46"/>
      <c r="N547" s="46"/>
      <c r="O547" s="231"/>
      <c r="P547" s="72" t="str">
        <f t="shared" si="46"/>
        <v>_</v>
      </c>
      <c r="Q547" s="69" t="str">
        <f t="shared" si="46"/>
        <v>Prior Year Ended</v>
      </c>
      <c r="R547" s="73">
        <f t="shared" si="46"/>
        <v>45657</v>
      </c>
    </row>
    <row r="548" spans="1:18" x14ac:dyDescent="0.3">
      <c r="A548" s="75"/>
      <c r="C548" s="46"/>
      <c r="K548" s="46"/>
      <c r="L548" s="46"/>
      <c r="M548" s="46"/>
      <c r="N548" s="46"/>
      <c r="O548" s="231"/>
      <c r="P548" s="72" t="str">
        <f t="shared" si="46"/>
        <v>_</v>
      </c>
      <c r="Q548" s="69" t="str">
        <f t="shared" si="46"/>
        <v>Historical Year Ended</v>
      </c>
      <c r="R548" s="73">
        <f t="shared" si="46"/>
        <v>45291</v>
      </c>
    </row>
    <row r="549" spans="1:18" x14ac:dyDescent="0.3">
      <c r="K549" s="46"/>
      <c r="L549" s="46"/>
      <c r="M549" s="46"/>
      <c r="N549" s="46"/>
      <c r="O549" s="231"/>
      <c r="P549" s="231"/>
      <c r="Q549" s="231"/>
      <c r="R549" s="231"/>
    </row>
    <row r="550" spans="1:18" x14ac:dyDescent="0.3">
      <c r="K550" s="76"/>
      <c r="L550" s="77"/>
      <c r="M550" s="76" t="s">
        <v>111</v>
      </c>
      <c r="N550" s="77"/>
      <c r="O550" s="232"/>
      <c r="P550" s="63"/>
      <c r="Q550" s="63"/>
      <c r="R550" s="63"/>
    </row>
    <row r="551" spans="1:18" x14ac:dyDescent="0.3">
      <c r="A551" s="78"/>
      <c r="B551" s="78"/>
      <c r="C551" s="78"/>
      <c r="D551" s="14"/>
      <c r="E551" s="15"/>
      <c r="F551" s="15"/>
      <c r="G551" s="15"/>
      <c r="H551" s="15"/>
      <c r="I551" s="15"/>
      <c r="J551" s="15"/>
      <c r="K551" s="79"/>
      <c r="L551" s="79"/>
      <c r="M551" s="79"/>
      <c r="N551" s="79"/>
      <c r="O551" s="233"/>
      <c r="P551" s="80"/>
      <c r="Q551" s="81" t="str">
        <f>+Q11</f>
        <v>Witness:  Olivier</v>
      </c>
      <c r="R551" s="80"/>
    </row>
    <row r="552" spans="1:18" x14ac:dyDescent="0.3">
      <c r="A552" s="1"/>
      <c r="B552" s="82">
        <v>-1</v>
      </c>
      <c r="C552" s="82"/>
      <c r="D552" s="82"/>
      <c r="E552" s="82"/>
      <c r="F552" s="82"/>
      <c r="G552" s="82"/>
      <c r="H552" s="82"/>
      <c r="I552" s="82"/>
      <c r="J552" s="82"/>
      <c r="K552" s="82">
        <f>+B552-1</f>
        <v>-2</v>
      </c>
      <c r="L552" s="82"/>
      <c r="M552" s="82">
        <f>+K552-1</f>
        <v>-3</v>
      </c>
      <c r="N552" s="82"/>
      <c r="O552" s="82">
        <f>+M552-1</f>
        <v>-4</v>
      </c>
      <c r="P552" s="85"/>
      <c r="Q552" s="85"/>
      <c r="R552" s="85"/>
    </row>
    <row r="553" spans="1:18" x14ac:dyDescent="0.3">
      <c r="A553" s="1" t="s">
        <v>112</v>
      </c>
      <c r="B553" s="83"/>
      <c r="C553" s="1"/>
      <c r="D553" s="5"/>
      <c r="E553" s="5"/>
      <c r="F553" s="5"/>
      <c r="G553" s="5"/>
      <c r="H553" s="5"/>
      <c r="I553" s="5"/>
      <c r="J553" s="5"/>
      <c r="K553" s="1" t="s">
        <v>113</v>
      </c>
      <c r="L553" s="1"/>
      <c r="M553" s="1" t="s">
        <v>113</v>
      </c>
      <c r="N553" s="1"/>
      <c r="O553" s="234" t="s">
        <v>114</v>
      </c>
      <c r="P553" s="1"/>
      <c r="Q553" s="1"/>
      <c r="R553" s="1"/>
    </row>
    <row r="554" spans="1:18" x14ac:dyDescent="0.3">
      <c r="A554" s="86" t="s">
        <v>115</v>
      </c>
      <c r="B554" s="17" t="s">
        <v>116</v>
      </c>
      <c r="C554" s="17"/>
      <c r="D554" s="14"/>
      <c r="E554" s="15"/>
      <c r="F554" s="15"/>
      <c r="G554" s="15"/>
      <c r="H554" s="15"/>
      <c r="I554" s="15"/>
      <c r="J554" s="15"/>
      <c r="K554" s="17" t="s">
        <v>117</v>
      </c>
      <c r="L554" s="17"/>
      <c r="M554" s="17" t="s">
        <v>114</v>
      </c>
      <c r="N554" s="17"/>
      <c r="O554" s="235" t="s">
        <v>118</v>
      </c>
      <c r="P554" s="17"/>
      <c r="Q554" s="17"/>
      <c r="R554" s="17"/>
    </row>
    <row r="555" spans="1:18" x14ac:dyDescent="0.3">
      <c r="A555" s="87">
        <v>1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257"/>
      <c r="P555" s="54"/>
      <c r="Q555" s="136"/>
      <c r="R555" s="137"/>
    </row>
    <row r="556" spans="1:18" x14ac:dyDescent="0.3">
      <c r="A556" s="87">
        <f t="shared" ref="A556:A588" si="47">A555+1</f>
        <v>2</v>
      </c>
      <c r="B556" s="42"/>
      <c r="C556" s="138"/>
      <c r="D556" s="19"/>
      <c r="E556" s="5"/>
      <c r="F556" s="5"/>
      <c r="G556" s="5"/>
      <c r="H556" s="5"/>
      <c r="I556" s="5"/>
      <c r="J556" s="5"/>
      <c r="K556" s="139"/>
      <c r="L556" s="140"/>
      <c r="M556" s="139"/>
      <c r="N556" s="140"/>
      <c r="O556" s="237"/>
      <c r="P556" s="54"/>
      <c r="Q556" s="136"/>
      <c r="R556" s="142"/>
    </row>
    <row r="557" spans="1:18" x14ac:dyDescent="0.3">
      <c r="A557" s="87">
        <f t="shared" si="47"/>
        <v>3</v>
      </c>
      <c r="B557" s="263" t="s">
        <v>605</v>
      </c>
      <c r="C557" s="40"/>
      <c r="D557" s="154" t="s">
        <v>606</v>
      </c>
      <c r="E557" s="49"/>
      <c r="F557" s="49"/>
      <c r="G557" s="49"/>
      <c r="H557" s="49"/>
      <c r="I557" s="49"/>
      <c r="J557" s="49"/>
      <c r="K557" s="21">
        <f>VLOOKUP($D557,'REG FL  Working Capital - 2 Sys'!$A:$AN,MATCH($D$12,'REG FL  Working Capital - 2 Sys'!$2:$2,0),FALSE)/1000-K558</f>
        <v>-27146.788209999999</v>
      </c>
      <c r="L557" s="40"/>
      <c r="M557" s="21">
        <f>VLOOKUP($D557,'REG FL  Working Capital - 9 Ret'!$A:$AN,MATCH($D$12,'REG FL  Working Capital - 9 Ret'!$2:$2,0),FALSE)/1000-M558</f>
        <v>-26417.880273973198</v>
      </c>
      <c r="N557" s="96"/>
      <c r="O557" s="279">
        <f t="shared" ref="O557:O576" si="48">IF(M557=0,0,M557/K557)</f>
        <v>0.97314938583569555</v>
      </c>
      <c r="P557" s="54"/>
      <c r="Q557" s="136"/>
      <c r="R557" s="143"/>
    </row>
    <row r="558" spans="1:18" x14ac:dyDescent="0.3">
      <c r="A558" s="87">
        <f t="shared" si="47"/>
        <v>4</v>
      </c>
      <c r="B558" s="268" t="s">
        <v>607</v>
      </c>
      <c r="D558" s="27" t="s">
        <v>608</v>
      </c>
      <c r="K558" s="21">
        <f>VLOOKUP($D558,'REG FL  Working Capital - 2 Sys'!$A:$AN,MATCH($D$12,'REG FL  Working Capital - 2 Sys'!$2:$2,0),FALSE)/1000</f>
        <v>-16574.985627590002</v>
      </c>
      <c r="L558" s="40"/>
      <c r="M558" s="21">
        <f>VLOOKUP($D558,'REG FL  Working Capital - 9 Ret'!$A:$AN,MATCH($D$12,'REG FL  Working Capital - 9 Ret'!$2:$2,0),FALSE)/1000</f>
        <v>-11836.060003984499</v>
      </c>
      <c r="N558" s="96"/>
      <c r="O558" s="279">
        <f t="shared" si="48"/>
        <v>0.71409172049493108</v>
      </c>
      <c r="P558" s="54"/>
      <c r="Q558" s="144"/>
      <c r="R558" s="142"/>
    </row>
    <row r="559" spans="1:18" x14ac:dyDescent="0.3">
      <c r="A559" s="87">
        <f t="shared" si="47"/>
        <v>5</v>
      </c>
      <c r="B559" s="263" t="s">
        <v>609</v>
      </c>
      <c r="C559" s="40"/>
      <c r="D559" s="154" t="s">
        <v>610</v>
      </c>
      <c r="E559" s="49"/>
      <c r="F559" s="49"/>
      <c r="G559" s="49"/>
      <c r="H559" s="49"/>
      <c r="I559" s="49"/>
      <c r="J559" s="49"/>
      <c r="K559" s="21">
        <f>VLOOKUP($D559,'REG FL  Working Capital - 2 Sys'!$A:$AN,MATCH($D$12,'REG FL  Working Capital - 2 Sys'!$2:$2,0),FALSE)/1000-SUM(K560:K565)</f>
        <v>-11000.404830000116</v>
      </c>
      <c r="L559" s="40"/>
      <c r="M559" s="21">
        <f>VLOOKUP($D559,'REG FL  Working Capital - 9 Ret'!$A:$AN,MATCH($D$12,'REG FL  Working Capital - 9 Ret'!$2:$2,0),FALSE)/1000-SUM(M560:M565)</f>
        <v>-10705.03720425861</v>
      </c>
      <c r="N559" s="96"/>
      <c r="O559" s="279">
        <f t="shared" si="48"/>
        <v>0.97314938583569355</v>
      </c>
      <c r="P559" s="54"/>
      <c r="Q559" s="136"/>
      <c r="R559" s="142"/>
    </row>
    <row r="560" spans="1:18" x14ac:dyDescent="0.3">
      <c r="A560" s="87">
        <f t="shared" si="47"/>
        <v>6</v>
      </c>
      <c r="B560" s="263" t="s">
        <v>611</v>
      </c>
      <c r="C560" s="40"/>
      <c r="D560" s="154" t="s">
        <v>612</v>
      </c>
      <c r="E560" s="49"/>
      <c r="F560" s="49"/>
      <c r="G560" s="49"/>
      <c r="H560" s="49"/>
      <c r="I560" s="49"/>
      <c r="J560" s="49"/>
      <c r="K560" s="21">
        <f>VLOOKUP($D560,'REG FL  Working Capital - 2 Sys'!$A:$AN,MATCH($D$12,'REG FL  Working Capital - 2 Sys'!$2:$2,0),FALSE)/1000</f>
        <v>-21062.129989999998</v>
      </c>
      <c r="L560" s="40"/>
      <c r="M560" s="21">
        <f>VLOOKUP($D560,'REG FL  Working Capital - 9 Ret'!$A:$AN,MATCH($D$12,'REG FL  Working Capital - 9 Ret'!$2:$2,0),FALSE)/1000</f>
        <v>-21062.129989999998</v>
      </c>
      <c r="N560" s="96"/>
      <c r="O560" s="279">
        <f t="shared" si="48"/>
        <v>1</v>
      </c>
      <c r="P560" s="54"/>
      <c r="Q560" s="136"/>
      <c r="R560" s="142"/>
    </row>
    <row r="561" spans="1:18" x14ac:dyDescent="0.3">
      <c r="A561" s="87">
        <f t="shared" si="47"/>
        <v>7</v>
      </c>
      <c r="B561" s="263" t="s">
        <v>613</v>
      </c>
      <c r="C561" s="57"/>
      <c r="D561" s="154" t="s">
        <v>614</v>
      </c>
      <c r="E561" s="49"/>
      <c r="F561" s="49"/>
      <c r="G561" s="49"/>
      <c r="H561" s="49"/>
      <c r="I561" s="49"/>
      <c r="J561" s="49"/>
      <c r="K561" s="21">
        <f>VLOOKUP($D561,'REG FL  Working Capital - 2 Sys'!$A:$AN,MATCH($D$12,'REG FL  Working Capital - 2 Sys'!$2:$2,0),FALSE)/1000</f>
        <v>-3751.2464799999998</v>
      </c>
      <c r="L561" s="40"/>
      <c r="M561" s="21">
        <f>VLOOKUP($D561,'REG FL  Working Capital - 9 Ret'!$A:$AN,MATCH($D$12,'REG FL  Working Capital - 9 Ret'!$2:$2,0),FALSE)/1000</f>
        <v>-3650.5232081303097</v>
      </c>
      <c r="N561" s="96"/>
      <c r="O561" s="279">
        <f t="shared" si="48"/>
        <v>0.97314938583569421</v>
      </c>
      <c r="P561" s="70"/>
      <c r="Q561" s="144"/>
      <c r="R561" s="142"/>
    </row>
    <row r="562" spans="1:18" x14ac:dyDescent="0.3">
      <c r="A562" s="87">
        <f t="shared" si="47"/>
        <v>8</v>
      </c>
      <c r="B562" s="263" t="s">
        <v>615</v>
      </c>
      <c r="C562" s="57"/>
      <c r="D562" s="154" t="s">
        <v>616</v>
      </c>
      <c r="E562" s="49"/>
      <c r="F562" s="49"/>
      <c r="G562" s="49"/>
      <c r="H562" s="49"/>
      <c r="I562" s="49"/>
      <c r="J562" s="24"/>
      <c r="K562" s="21">
        <f>VLOOKUP($D562,'REG FL  Working Capital - 2 Sys'!$A:$AN,MATCH($D$12,'REG FL  Working Capital - 2 Sys'!$2:$2,0),FALSE)/1000</f>
        <v>-10014.222599999901</v>
      </c>
      <c r="L562" s="40"/>
      <c r="M562" s="21">
        <f>VLOOKUP($D562,'REG FL  Working Capital - 9 Ret'!$A:$AN,MATCH($D$12,'REG FL  Working Capital - 9 Ret'!$2:$2,0),FALSE)/1000</f>
        <v>-9745.3345728119402</v>
      </c>
      <c r="N562" s="96"/>
      <c r="O562" s="279">
        <f t="shared" si="48"/>
        <v>0.97314938583570498</v>
      </c>
      <c r="P562" s="142"/>
      <c r="Q562" s="142"/>
      <c r="R562" s="142"/>
    </row>
    <row r="563" spans="1:18" x14ac:dyDescent="0.3">
      <c r="A563" s="87">
        <f t="shared" si="47"/>
        <v>9</v>
      </c>
      <c r="B563" s="263" t="s">
        <v>617</v>
      </c>
      <c r="C563" s="40"/>
      <c r="D563" s="154" t="s">
        <v>618</v>
      </c>
      <c r="E563" s="154" t="s">
        <v>619</v>
      </c>
      <c r="F563" s="154" t="s">
        <v>620</v>
      </c>
      <c r="G563" s="154"/>
      <c r="H563" s="154"/>
      <c r="I563" s="154"/>
      <c r="J563" s="24"/>
      <c r="K563" s="21">
        <f>VLOOKUP($D563,'REG FL  Working Capital - 2 Sys'!$A:$AN,MATCH($D$12,'REG FL  Working Capital - 2 Sys'!$2:$2,0),FALSE)/1000+VLOOKUP($E563,'REG FL  Working Capital - 2 Sys'!$A:$AN,MATCH($D$12,'REG FL  Working Capital - 2 Sys'!$2:$2,0),FALSE)/1000+VLOOKUP($F563,'REG FL  Working Capital - 2 Sys'!$A:$AN,MATCH($D$12,'REG FL  Working Capital - 2 Sys'!$2:$2,0),FALSE)/1000</f>
        <v>-8911.5580499999905</v>
      </c>
      <c r="L563" s="40"/>
      <c r="M563" s="21">
        <f>VLOOKUP($D563,'REG FL  Working Capital - 9 Ret'!$A:$AN,MATCH($D$12,'REG FL  Working Capital - 9 Ret'!$2:$2,0),FALSE)/1000+VLOOKUP($E563,'REG FL  Working Capital - 9 Ret'!$A:$AN,MATCH($D$12,'REG FL  Working Capital - 9 Ret'!$2:$2,0),FALSE)/1000+VLOOKUP($F563,'REG FL  Working Capital - 9 Ret'!$A:$AN,MATCH($D$12,'REG FL  Working Capital - 9 Ret'!$2:$2,0),FALSE)/1000</f>
        <v>-8873.8692690797907</v>
      </c>
      <c r="N563" s="96"/>
      <c r="O563" s="279">
        <f t="shared" si="48"/>
        <v>0.9957707977989102</v>
      </c>
      <c r="P563" s="57"/>
      <c r="Q563" s="57"/>
      <c r="R563" s="57"/>
    </row>
    <row r="564" spans="1:18" x14ac:dyDescent="0.3">
      <c r="A564" s="87">
        <f t="shared" si="47"/>
        <v>10</v>
      </c>
      <c r="B564" s="263" t="s">
        <v>621</v>
      </c>
      <c r="C564" s="5"/>
      <c r="D564" s="154" t="s">
        <v>622</v>
      </c>
      <c r="E564" s="49"/>
      <c r="F564" s="49"/>
      <c r="G564" s="49"/>
      <c r="H564" s="49"/>
      <c r="I564" s="49"/>
      <c r="J564" s="49"/>
      <c r="K564" s="21">
        <f>VLOOKUP($D564,'REG FL  Working Capital - 2 Sys'!$A:$AN,MATCH($D$12,'REG FL  Working Capital - 2 Sys'!$2:$2,0),FALSE)/1000</f>
        <v>-321.56199999999899</v>
      </c>
      <c r="L564" s="40"/>
      <c r="M564" s="21">
        <f>VLOOKUP($D564,'REG FL  Working Capital - 9 Ret'!$A:$AN,MATCH($D$12,'REG FL  Working Capital - 9 Ret'!$2:$2,0),FALSE)/1000</f>
        <v>-312.92786280809804</v>
      </c>
      <c r="N564" s="96"/>
      <c r="O564" s="279">
        <f t="shared" si="48"/>
        <v>0.97314938583569899</v>
      </c>
      <c r="P564" s="57"/>
      <c r="Q564" s="57"/>
      <c r="R564" s="57"/>
    </row>
    <row r="565" spans="1:18" x14ac:dyDescent="0.3">
      <c r="A565" s="87">
        <f t="shared" si="47"/>
        <v>11</v>
      </c>
      <c r="B565" s="263" t="s">
        <v>623</v>
      </c>
      <c r="C565" s="57"/>
      <c r="D565" s="154" t="s">
        <v>624</v>
      </c>
      <c r="E565" s="49"/>
      <c r="F565" s="49"/>
      <c r="G565" s="49"/>
      <c r="H565" s="49"/>
      <c r="I565" s="49"/>
      <c r="J565" s="49"/>
      <c r="K565" s="21">
        <f>VLOOKUP($D565,'REG FL  Working Capital - 2 Sys'!$A:$AN,MATCH($D$12,'REG FL  Working Capital - 2 Sys'!$2:$2,0),FALSE)/1000</f>
        <v>-8.0000000000000007E-5</v>
      </c>
      <c r="L565" s="40"/>
      <c r="M565" s="21">
        <f>VLOOKUP($D565,'REG FL  Working Capital - 9 Ret'!$A:$AN,MATCH($D$12,'REG FL  Working Capital - 9 Ret'!$2:$2,0),FALSE)/1000</f>
        <v>-7.7851950866855601E-5</v>
      </c>
      <c r="N565" s="96"/>
      <c r="O565" s="279">
        <f t="shared" si="48"/>
        <v>0.97314938583569488</v>
      </c>
      <c r="P565" s="40"/>
      <c r="Q565" s="40"/>
      <c r="R565" s="40"/>
    </row>
    <row r="566" spans="1:18" x14ac:dyDescent="0.3">
      <c r="A566" s="87">
        <f t="shared" si="47"/>
        <v>12</v>
      </c>
      <c r="B566" s="268" t="s">
        <v>518</v>
      </c>
      <c r="D566" s="27" t="s">
        <v>625</v>
      </c>
      <c r="K566" s="21">
        <f>VLOOKUP($D566,'REG FL  Working Capital - 2 Sys'!$A:$AN,MATCH($D$12,'REG FL  Working Capital - 2 Sys'!$2:$2,0),FALSE)/1000</f>
        <v>-4967.4444208355799</v>
      </c>
      <c r="L566" s="40"/>
      <c r="M566" s="21">
        <f>VLOOKUP($D566,'REG FL  Working Capital - 9 Ret'!$A:$AN,MATCH($D$12,'REG FL  Working Capital - 9 Ret'!$2:$2,0),FALSE)/1000</f>
        <v>-4967.4444208355799</v>
      </c>
      <c r="N566" s="96"/>
      <c r="O566" s="279">
        <f t="shared" si="48"/>
        <v>1</v>
      </c>
      <c r="P566" s="23"/>
      <c r="Q566" s="23"/>
      <c r="R566" s="23"/>
    </row>
    <row r="567" spans="1:18" x14ac:dyDescent="0.3">
      <c r="A567" s="87">
        <f t="shared" si="47"/>
        <v>13</v>
      </c>
      <c r="B567" s="263" t="s">
        <v>626</v>
      </c>
      <c r="D567" s="27" t="s">
        <v>627</v>
      </c>
      <c r="E567" s="49"/>
      <c r="F567" s="49"/>
      <c r="G567" s="49"/>
      <c r="H567" s="49"/>
      <c r="I567" s="49"/>
      <c r="K567" s="21">
        <f>VLOOKUP($D567,'REG FL  Working Capital - 2 Sys'!$A:$AN,MATCH($D$12,'REG FL  Working Capital - 2 Sys'!$2:$2,0),FALSE)/1000</f>
        <v>-199999.99987999999</v>
      </c>
      <c r="L567" s="40"/>
      <c r="M567" s="21">
        <f>VLOOKUP($D567,'REG FL  Working Capital - 9 Ret'!$A:$AN,MATCH($D$12,'REG FL  Working Capital - 9 Ret'!$2:$2,0),FALSE)/1000</f>
        <v>-199999.99987999999</v>
      </c>
      <c r="N567" s="96"/>
      <c r="O567" s="279">
        <f t="shared" si="48"/>
        <v>1</v>
      </c>
      <c r="P567" s="23"/>
      <c r="Q567" s="23"/>
      <c r="R567" s="23"/>
    </row>
    <row r="568" spans="1:18" x14ac:dyDescent="0.3">
      <c r="A568" s="87">
        <f t="shared" si="47"/>
        <v>14</v>
      </c>
      <c r="B568" s="268" t="s">
        <v>628</v>
      </c>
      <c r="D568" s="27" t="s">
        <v>629</v>
      </c>
      <c r="K568" s="21">
        <f>VLOOKUP($D568,'REG FL  Working Capital - 2 Sys'!$A:$AN,MATCH($D$12,'REG FL  Working Capital - 2 Sys'!$2:$2,0),FALSE)/1000</f>
        <v>-206.46299999999999</v>
      </c>
      <c r="L568" s="40"/>
      <c r="M568" s="21">
        <f>VLOOKUP($D568,'REG FL  Working Capital - 9 Ret'!$A:$AN,MATCH($D$12,'REG FL  Working Capital - 9 Ret'!$2:$2,0),FALSE)/1000</f>
        <v>-206.46299999999999</v>
      </c>
      <c r="N568" s="96"/>
      <c r="O568" s="279">
        <f t="shared" si="48"/>
        <v>1</v>
      </c>
      <c r="P568" s="23"/>
      <c r="Q568" s="23"/>
      <c r="R568" s="23"/>
    </row>
    <row r="569" spans="1:18" x14ac:dyDescent="0.3">
      <c r="A569" s="87">
        <f t="shared" si="47"/>
        <v>15</v>
      </c>
      <c r="B569" s="263" t="s">
        <v>630</v>
      </c>
      <c r="D569" s="154" t="s">
        <v>631</v>
      </c>
      <c r="E569" s="49"/>
      <c r="F569" s="49"/>
      <c r="G569" s="49"/>
      <c r="H569" s="49"/>
      <c r="I569" s="49"/>
      <c r="K569" s="21">
        <f>VLOOKUP($D569,'REG FL  Working Capital - 2 Sys'!$A:$AN,MATCH($D$12,'REG FL  Working Capital - 2 Sys'!$2:$2,0),FALSE)/1000</f>
        <v>-2780.3411099999903</v>
      </c>
      <c r="L569" s="40"/>
      <c r="M569" s="21">
        <f>VLOOKUP($D569,'REG FL  Working Capital - 9 Ret'!$A:$AN,MATCH($D$12,'REG FL  Working Capital - 9 Ret'!$2:$2,0),FALSE)/1000</f>
        <v>-2780.3411099999903</v>
      </c>
      <c r="N569" s="96"/>
      <c r="O569" s="279">
        <f t="shared" si="48"/>
        <v>1</v>
      </c>
      <c r="P569" s="23"/>
      <c r="Q569" s="23"/>
      <c r="R569" s="23"/>
    </row>
    <row r="570" spans="1:18" x14ac:dyDescent="0.3">
      <c r="A570" s="87">
        <f t="shared" si="47"/>
        <v>16</v>
      </c>
      <c r="B570" s="263" t="s">
        <v>632</v>
      </c>
      <c r="D570" s="27" t="s">
        <v>633</v>
      </c>
      <c r="E570" s="154" t="s">
        <v>264</v>
      </c>
      <c r="F570" s="49"/>
      <c r="G570" s="49"/>
      <c r="H570" s="49"/>
      <c r="I570" s="49"/>
      <c r="K570" s="21">
        <f>VLOOKUP($D570,'REG FL  Working Capital - 2 Sys'!$A:$AN,MATCH($D$12,'REG FL  Working Capital - 2 Sys'!$2:$2,0),FALSE)/1000+VLOOKUP($E570,'REG FL  Working Capital - 2 Sys'!$A:$AN,MATCH($D$12,'REG FL  Working Capital - 2 Sys'!$2:$2,0),FALSE)/1000</f>
        <v>1.58706825459375E-10</v>
      </c>
      <c r="L570" s="40"/>
      <c r="M570" s="21">
        <f>VLOOKUP($D570,'REG FL  Working Capital - 9 Ret'!$A:$AN,MATCH($D$12,'REG FL  Working Capital - 9 Ret'!$2:$2,0),FALSE)/1000+VLOOKUP($E570,'REG FL  Working Capital - 9 Ret'!$A:$AN,MATCH($D$12,'REG FL  Working Capital - 9 Ret'!$2:$2,0),FALSE)/1000</f>
        <v>1.58706825459375E-10</v>
      </c>
      <c r="N570" s="96"/>
      <c r="O570" s="279">
        <f t="shared" si="48"/>
        <v>1</v>
      </c>
      <c r="P570" s="23"/>
      <c r="Q570" s="23"/>
      <c r="R570" s="23"/>
    </row>
    <row r="571" spans="1:18" x14ac:dyDescent="0.3">
      <c r="A571" s="87">
        <f t="shared" si="47"/>
        <v>17</v>
      </c>
      <c r="B571" s="263" t="s">
        <v>634</v>
      </c>
      <c r="D571" s="154" t="s">
        <v>635</v>
      </c>
      <c r="E571" s="49"/>
      <c r="F571" s="49"/>
      <c r="G571" s="49"/>
      <c r="H571" s="49"/>
      <c r="I571" s="49"/>
      <c r="K571" s="21">
        <f>VLOOKUP($D571,'REG FL  Working Capital - 2 Sys'!$A:$AN,MATCH($D$12,'REG FL  Working Capital - 2 Sys'!$2:$2,0),FALSE)/1000</f>
        <v>-67558.303029999894</v>
      </c>
      <c r="L571" s="40"/>
      <c r="M571" s="21">
        <f>VLOOKUP($D571,'REG FL  Working Capital - 9 Ret'!$A:$AN,MATCH($D$12,'REG FL  Working Capital - 9 Ret'!$2:$2,0),FALSE)/1000</f>
        <v>-67558.303029999894</v>
      </c>
      <c r="N571" s="96"/>
      <c r="O571" s="279">
        <f t="shared" si="48"/>
        <v>1</v>
      </c>
      <c r="P571" s="23"/>
      <c r="Q571" s="23"/>
      <c r="R571" s="23"/>
    </row>
    <row r="572" spans="1:18" x14ac:dyDescent="0.3">
      <c r="A572" s="87">
        <f t="shared" si="47"/>
        <v>18</v>
      </c>
      <c r="B572" s="263" t="s">
        <v>636</v>
      </c>
      <c r="D572" s="154" t="s">
        <v>637</v>
      </c>
      <c r="E572" s="49"/>
      <c r="F572" s="49"/>
      <c r="G572" s="49"/>
      <c r="H572" s="49"/>
      <c r="I572" s="49"/>
      <c r="K572" s="21">
        <f>VLOOKUP($D572,'REG FL  Working Capital - 2 Sys'!$A:$AN,MATCH($D$12,'REG FL  Working Capital - 2 Sys'!$2:$2,0),FALSE)/1000</f>
        <v>-6958.6896500000003</v>
      </c>
      <c r="L572" s="40"/>
      <c r="M572" s="21">
        <f>VLOOKUP($D572,'REG FL  Working Capital - 9 Ret'!$A:$AN,MATCH($D$12,'REG FL  Working Capital - 9 Ret'!$2:$2,0),FALSE)/1000</f>
        <v>-6958.6896500000003</v>
      </c>
      <c r="N572" s="96"/>
      <c r="O572" s="279">
        <f t="shared" si="48"/>
        <v>1</v>
      </c>
      <c r="P572" s="23"/>
      <c r="Q572" s="23"/>
      <c r="R572" s="23"/>
    </row>
    <row r="573" spans="1:18" x14ac:dyDescent="0.3">
      <c r="A573" s="87">
        <f t="shared" si="47"/>
        <v>19</v>
      </c>
      <c r="B573" s="263" t="s">
        <v>638</v>
      </c>
      <c r="D573" s="154" t="s">
        <v>639</v>
      </c>
      <c r="E573" s="154" t="s">
        <v>640</v>
      </c>
      <c r="F573" s="154" t="s">
        <v>641</v>
      </c>
      <c r="G573" s="154" t="s">
        <v>642</v>
      </c>
      <c r="H573" s="154" t="s">
        <v>643</v>
      </c>
      <c r="I573" s="154" t="s">
        <v>644</v>
      </c>
      <c r="K573" s="21">
        <f>VLOOKUP($D573,'REG FL  Working Capital - 2 Sys'!$A:$AN,MATCH($D$12,'REG FL  Working Capital - 2 Sys'!$2:$2,0),FALSE)/1000+VLOOKUP($E573,'REG FL  Working Capital - 2 Sys'!$A:$AN,MATCH($D$12,'REG FL  Working Capital - 2 Sys'!$2:$2,0),FALSE)/1000+VLOOKUP($F573,'REG FL  Working Capital - 2 Sys'!$A:$AN,MATCH($D$12,'REG FL  Working Capital - 2 Sys'!$2:$2,0),FALSE)/1000+VLOOKUP($G573,'REG FL  Working Capital - 2 Sys'!$A:$AN,MATCH($D$12,'REG FL  Working Capital - 2 Sys'!$2:$2,0),FALSE)/1000+VLOOKUP($H573,'REG FL  Working Capital - 2 Sys'!$A:$AN,MATCH($D$12,'REG FL  Working Capital - 2 Sys'!$2:$2,0),FALSE)/1000+VLOOKUP($I573,'REG FL  Working Capital - 2 Sys'!$A:$AN,MATCH($D$12,'REG FL  Working Capital - 2 Sys'!$2:$2,0),FALSE)/1000</f>
        <v>-102.72668332562486</v>
      </c>
      <c r="L573" s="40"/>
      <c r="M573" s="21">
        <f>VLOOKUP($D573,'REG FL  Working Capital - 9 Ret'!$A:$AN,MATCH($D$12,'REG FL  Working Capital - 9 Ret'!$2:$2,0),FALSE)/1000+VLOOKUP($E573,'REG FL  Working Capital - 9 Ret'!$A:$AN,MATCH($D$12,'REG FL  Working Capital - 9 Ret'!$2:$2,0),FALSE)/1000+VLOOKUP($F573,'REG FL  Working Capital - 9 Ret'!$A:$AN,MATCH($D$12,'REG FL  Working Capital - 9 Ret'!$2:$2,0),FALSE)/1000+VLOOKUP($G573,'REG FL  Working Capital - 9 Ret'!$A:$AN,MATCH($D$12,'REG FL  Working Capital - 9 Ret'!$2:$2,0),FALSE)/1000+VLOOKUP($H573,'REG FL  Working Capital - 9 Ret'!$A:$AN,MATCH($D$12,'REG FL  Working Capital - 9 Ret'!$2:$2,0),FALSE)/1000+VLOOKUP($I573,'REG FL  Working Capital - 9 Ret'!$A:$AN,MATCH($D$12,'REG FL  Working Capital - 9 Ret'!$2:$2,0),FALSE)/1000</f>
        <v>-102.72668332562486</v>
      </c>
      <c r="N573" s="96"/>
      <c r="O573" s="279">
        <f t="shared" si="48"/>
        <v>1</v>
      </c>
      <c r="P573" s="23"/>
      <c r="Q573" s="23"/>
      <c r="R573" s="23"/>
    </row>
    <row r="574" spans="1:18" x14ac:dyDescent="0.3">
      <c r="A574" s="87">
        <f t="shared" si="47"/>
        <v>20</v>
      </c>
      <c r="B574" s="263" t="s">
        <v>645</v>
      </c>
      <c r="D574" s="160" t="s">
        <v>646</v>
      </c>
      <c r="E574" s="160" t="s">
        <v>647</v>
      </c>
      <c r="F574" s="154"/>
      <c r="G574" s="154"/>
      <c r="H574" s="154"/>
      <c r="I574" s="154"/>
      <c r="K574" s="21">
        <f>VLOOKUP($D574,'REG FL  Working Capital - 2 Sys'!$A:$AN,MATCH($D$12,'REG FL  Working Capital - 2 Sys'!$2:$2,0),FALSE)/1000+VLOOKUP($E574,'REG FL  Working Capital - 2 Sys'!$A:$AN,MATCH($D$12,'REG FL  Working Capital - 2 Sys'!$2:$2,0),FALSE)/1000</f>
        <v>0</v>
      </c>
      <c r="L574" s="40"/>
      <c r="M574" s="21">
        <f>VLOOKUP($D574,'REG FL  Working Capital - 9 Ret'!$A:$AN,MATCH($D$12,'REG FL  Working Capital - 9 Ret'!$2:$2,0),FALSE)/1000+VLOOKUP($E574,'REG FL  Working Capital - 9 Ret'!$A:$AN,MATCH($D$12,'REG FL  Working Capital - 9 Ret'!$2:$2,0),FALSE)/1000</f>
        <v>0</v>
      </c>
      <c r="N574" s="96"/>
      <c r="O574" s="279">
        <f t="shared" si="48"/>
        <v>0</v>
      </c>
      <c r="P574" s="23"/>
      <c r="Q574" s="23"/>
      <c r="R574" s="23"/>
    </row>
    <row r="575" spans="1:18" x14ac:dyDescent="0.3">
      <c r="A575" s="87">
        <f t="shared" si="47"/>
        <v>21</v>
      </c>
      <c r="B575" s="263" t="s">
        <v>648</v>
      </c>
      <c r="D575" s="27" t="s">
        <v>649</v>
      </c>
      <c r="E575" s="154"/>
      <c r="F575" s="154"/>
      <c r="G575" s="154"/>
      <c r="H575" s="154"/>
      <c r="I575" s="154"/>
      <c r="K575" s="21">
        <f>VLOOKUP($D575,'REG FL  Working Capital - 2 Sys'!$A:$AN,MATCH($D$12,'REG FL  Working Capital - 2 Sys'!$2:$2,0),FALSE)/1000</f>
        <v>83.476860000000002</v>
      </c>
      <c r="L575" s="40"/>
      <c r="M575" s="21">
        <f>VLOOKUP($D575,'REG FL  Working Capital - 9 Ret'!$A:$AN,MATCH($D$12,'REG FL  Working Capital - 9 Ret'!$2:$2,0),FALSE)/1000</f>
        <v>83.476860000000002</v>
      </c>
      <c r="N575" s="96"/>
      <c r="O575" s="279">
        <f t="shared" si="48"/>
        <v>1</v>
      </c>
      <c r="P575" s="23"/>
      <c r="Q575" s="23"/>
      <c r="R575" s="23"/>
    </row>
    <row r="576" spans="1:18" x14ac:dyDescent="0.3">
      <c r="A576" s="87">
        <f t="shared" si="47"/>
        <v>22</v>
      </c>
      <c r="B576" s="268" t="s">
        <v>650</v>
      </c>
      <c r="D576" s="27" t="s">
        <v>651</v>
      </c>
      <c r="K576" s="21">
        <f>VLOOKUP($D576,'REG FL  Working Capital - 2 Sys'!$A:$AN,MATCH($D$12,'REG FL  Working Capital - 2 Sys'!$2:$2,0),FALSE)/1000</f>
        <v>-2230.76923076923</v>
      </c>
      <c r="L576" s="40"/>
      <c r="M576" s="21">
        <f>VLOOKUP($D576,'REG FL  Working Capital - 9 Ret'!$A:$AN,MATCH($D$12,'REG FL  Working Capital - 9 Ret'!$2:$2,0),FALSE)/1000</f>
        <v>-2230.76923076923</v>
      </c>
      <c r="N576" s="96"/>
      <c r="O576" s="279">
        <f t="shared" si="48"/>
        <v>1</v>
      </c>
      <c r="P576" s="148"/>
      <c r="Q576" s="148"/>
      <c r="R576" s="148"/>
    </row>
    <row r="577" spans="1:28" x14ac:dyDescent="0.3">
      <c r="A577" s="87">
        <f t="shared" si="47"/>
        <v>23</v>
      </c>
      <c r="B577" s="268" t="s">
        <v>652</v>
      </c>
      <c r="D577" s="27" t="s">
        <v>653</v>
      </c>
      <c r="K577" s="21">
        <f>VLOOKUP($D577,'REG FL  Working Capital - 2 Sys'!$A:$AN,MATCH($D$12,'REG FL  Working Capital - 2 Sys'!$2:$2,0),FALSE)/1000</f>
        <v>0</v>
      </c>
      <c r="L577" s="40"/>
      <c r="M577" s="21">
        <f>VLOOKUP($D577,'REG FL  Working Capital - 9 Ret'!$A:$AN,MATCH($D$12,'REG FL  Working Capital - 9 Ret'!$2:$2,0),FALSE)/1000</f>
        <v>0</v>
      </c>
      <c r="N577" s="96"/>
      <c r="O577" s="279">
        <f>IF(M577=0,0,M577/K577)</f>
        <v>0</v>
      </c>
      <c r="P577" s="148"/>
      <c r="Q577" s="148"/>
      <c r="R577" s="148"/>
      <c r="T577" s="25"/>
      <c r="U577" s="25"/>
    </row>
    <row r="578" spans="1:28" x14ac:dyDescent="0.3">
      <c r="A578" s="87">
        <f>A577+1</f>
        <v>24</v>
      </c>
      <c r="B578" s="268" t="s">
        <v>654</v>
      </c>
      <c r="D578" s="27" t="s">
        <v>655</v>
      </c>
      <c r="K578" s="21">
        <f>VLOOKUP($D578,'REG FL  Working Capital - 2 Sys'!$A:$AN,MATCH($D$12,'REG FL  Working Capital - 2 Sys'!$2:$2,0),FALSE)/1000</f>
        <v>-17162.290379999897</v>
      </c>
      <c r="L578" s="40"/>
      <c r="M578" s="21">
        <f>VLOOKUP($D578,'REG FL  Working Capital - 9 Ret'!$A:$AN,MATCH($D$12,'REG FL  Working Capital - 9 Ret'!$2:$2,0),FALSE)/1000</f>
        <v>-17162.290379999897</v>
      </c>
      <c r="N578" s="96"/>
      <c r="O578" s="279">
        <f>IF(M578=0,0,M578/K578)</f>
        <v>1</v>
      </c>
      <c r="P578" s="148"/>
      <c r="Q578" s="148"/>
      <c r="R578" s="148"/>
    </row>
    <row r="579" spans="1:28" x14ac:dyDescent="0.3">
      <c r="A579" s="87">
        <f t="shared" si="47"/>
        <v>25</v>
      </c>
      <c r="B579" s="261" t="s">
        <v>89</v>
      </c>
      <c r="C579" s="57"/>
      <c r="D579" s="30" t="s">
        <v>90</v>
      </c>
      <c r="E579" s="24"/>
      <c r="F579" s="24"/>
      <c r="G579" s="24"/>
      <c r="H579" s="49"/>
      <c r="I579" s="49"/>
      <c r="J579" s="49"/>
      <c r="K579" s="156">
        <f>SUM(K557:K578)</f>
        <v>-400666.44839252002</v>
      </c>
      <c r="L579" s="105"/>
      <c r="M579" s="156">
        <f>SUM(M557:M578)</f>
        <v>-394487.31298782845</v>
      </c>
      <c r="N579" s="115"/>
      <c r="O579" s="287">
        <f>IF(M579=0,0,M579/K579)</f>
        <v>0.98457785664489161</v>
      </c>
      <c r="P579" s="148"/>
      <c r="Q579" s="148"/>
      <c r="R579" s="148"/>
      <c r="T579" s="25"/>
      <c r="U579" s="25"/>
    </row>
    <row r="580" spans="1:28" x14ac:dyDescent="0.3">
      <c r="A580" s="87">
        <f>A579+1</f>
        <v>26</v>
      </c>
      <c r="O580" s="281"/>
      <c r="P580" s="148"/>
      <c r="Q580" s="148"/>
      <c r="R580" s="148"/>
    </row>
    <row r="581" spans="1:28" x14ac:dyDescent="0.3">
      <c r="A581" s="87">
        <f t="shared" si="47"/>
        <v>27</v>
      </c>
      <c r="B581" s="269" t="s">
        <v>91</v>
      </c>
      <c r="D581" s="30" t="s">
        <v>92</v>
      </c>
      <c r="K581" s="131">
        <f>+K515+K531+K579</f>
        <v>-2486968.1557107847</v>
      </c>
      <c r="L581" s="120"/>
      <c r="M581" s="131">
        <f>+M515+M531+M579</f>
        <v>-2415743.3824541303</v>
      </c>
      <c r="N581" s="120"/>
      <c r="O581" s="287">
        <f>IF(M581=0,0,M581/K581)</f>
        <v>0.9713608020701423</v>
      </c>
      <c r="P581" s="148"/>
      <c r="Q581" s="148"/>
      <c r="R581" s="148"/>
      <c r="T581" s="25"/>
      <c r="U581" s="25"/>
    </row>
    <row r="582" spans="1:28" x14ac:dyDescent="0.3">
      <c r="A582" s="87">
        <f>A581+1</f>
        <v>28</v>
      </c>
      <c r="O582" s="281"/>
      <c r="P582" s="148"/>
      <c r="Q582" s="148"/>
      <c r="R582" s="148"/>
    </row>
    <row r="583" spans="1:28" x14ac:dyDescent="0.3">
      <c r="A583" s="87">
        <f t="shared" si="47"/>
        <v>29</v>
      </c>
      <c r="B583" s="266" t="s">
        <v>93</v>
      </c>
      <c r="D583" s="30" t="s">
        <v>94</v>
      </c>
      <c r="K583" s="131">
        <f>+K478+K581</f>
        <v>770311.86590330675</v>
      </c>
      <c r="L583" s="120"/>
      <c r="M583" s="131">
        <f>+M478+M581</f>
        <v>735863.08739364846</v>
      </c>
      <c r="N583" s="120"/>
      <c r="O583" s="287">
        <f>IF(M583=0,0,M583/K583)</f>
        <v>0.95527943936153459</v>
      </c>
      <c r="P583" s="148"/>
      <c r="Q583" s="148"/>
      <c r="R583" s="148"/>
      <c r="T583" s="25"/>
      <c r="U583" s="25"/>
    </row>
    <row r="584" spans="1:28" x14ac:dyDescent="0.3">
      <c r="A584" s="87">
        <f>A583+1</f>
        <v>30</v>
      </c>
      <c r="O584" s="281"/>
      <c r="P584" s="148"/>
      <c r="Q584" s="148"/>
      <c r="R584" s="148"/>
    </row>
    <row r="585" spans="1:28" ht="14.4" thickBot="1" x14ac:dyDescent="0.35">
      <c r="A585" s="87">
        <f t="shared" si="47"/>
        <v>31</v>
      </c>
      <c r="B585" s="34" t="s">
        <v>95</v>
      </c>
      <c r="D585" s="27" t="s">
        <v>26</v>
      </c>
      <c r="K585" s="270">
        <f>+K289+K330+K340+K583</f>
        <v>24917406.010366846</v>
      </c>
      <c r="L585" s="271"/>
      <c r="M585" s="270">
        <f>+M289+M330+M340+M583</f>
        <v>22974331.599869702</v>
      </c>
      <c r="N585" s="271"/>
      <c r="O585" s="290">
        <f>IF(M585=0,0,M585/K585)</f>
        <v>0.9220193944069166</v>
      </c>
      <c r="P585" s="148"/>
      <c r="Q585" s="148"/>
      <c r="R585" s="148"/>
    </row>
    <row r="586" spans="1:28" ht="14.4" thickTop="1" x14ac:dyDescent="0.3">
      <c r="A586" s="87">
        <f t="shared" si="47"/>
        <v>32</v>
      </c>
      <c r="O586" s="281"/>
      <c r="P586" s="148"/>
      <c r="Q586" s="148"/>
      <c r="R586" s="148"/>
    </row>
    <row r="587" spans="1:28" x14ac:dyDescent="0.3">
      <c r="A587" s="87">
        <f t="shared" si="47"/>
        <v>33</v>
      </c>
      <c r="B587" s="55"/>
      <c r="C587" s="47"/>
      <c r="D587" s="154"/>
      <c r="F587" s="90"/>
      <c r="G587" s="90"/>
      <c r="H587" s="90"/>
      <c r="I587" s="90"/>
      <c r="J587" s="90"/>
      <c r="K587" s="21"/>
      <c r="L587" s="40"/>
      <c r="M587" s="21"/>
      <c r="N587" s="96"/>
      <c r="O587" s="237"/>
      <c r="P587" s="148"/>
      <c r="Q587" s="148"/>
      <c r="R587" s="148"/>
    </row>
    <row r="588" spans="1:28" x14ac:dyDescent="0.3">
      <c r="A588" s="87">
        <f t="shared" si="47"/>
        <v>34</v>
      </c>
      <c r="B588" s="26"/>
      <c r="C588" s="47"/>
      <c r="D588" s="19"/>
      <c r="F588" s="90"/>
      <c r="G588" s="90"/>
      <c r="H588" s="90"/>
      <c r="I588" s="90"/>
      <c r="J588" s="90"/>
      <c r="K588" s="114"/>
      <c r="L588" s="47"/>
      <c r="M588" s="114"/>
      <c r="N588" s="148"/>
      <c r="O588" s="237"/>
      <c r="P588" s="148"/>
      <c r="Q588" s="152"/>
      <c r="R588" s="152"/>
    </row>
    <row r="589" spans="1:28" s="56" customFormat="1" x14ac:dyDescent="0.3">
      <c r="A589" s="272"/>
      <c r="B589" s="120" t="s">
        <v>175</v>
      </c>
      <c r="C589" s="120"/>
      <c r="D589" s="120"/>
      <c r="E589" s="120"/>
      <c r="F589" s="153"/>
      <c r="G589" s="153"/>
      <c r="H589" s="153"/>
      <c r="I589" s="153"/>
      <c r="J589" s="153"/>
      <c r="K589" s="120"/>
      <c r="L589" s="120"/>
      <c r="M589" s="120"/>
      <c r="N589" s="120"/>
      <c r="O589" s="273"/>
      <c r="P589" s="120"/>
      <c r="Q589" s="246" t="s">
        <v>176</v>
      </c>
      <c r="R589" s="120"/>
      <c r="S589" s="25"/>
      <c r="V589" s="25"/>
      <c r="W589" s="25"/>
      <c r="X589" s="25"/>
      <c r="Y589" s="25"/>
      <c r="Z589" s="25"/>
      <c r="AA589" s="25"/>
      <c r="AB589" s="25"/>
    </row>
  </sheetData>
  <mergeCells count="24">
    <mergeCell ref="K543:O544"/>
    <mergeCell ref="K296:N296"/>
    <mergeCell ref="K298:O299"/>
    <mergeCell ref="K345:N345"/>
    <mergeCell ref="K347:O348"/>
    <mergeCell ref="K394:N394"/>
    <mergeCell ref="K396:O397"/>
    <mergeCell ref="K443:N443"/>
    <mergeCell ref="K445:O446"/>
    <mergeCell ref="K492:N492"/>
    <mergeCell ref="K494:O495"/>
    <mergeCell ref="K541:N541"/>
    <mergeCell ref="K249:O250"/>
    <mergeCell ref="K1:N1"/>
    <mergeCell ref="K3:O4"/>
    <mergeCell ref="K50:N50"/>
    <mergeCell ref="K52:O53"/>
    <mergeCell ref="K99:N99"/>
    <mergeCell ref="K101:O102"/>
    <mergeCell ref="K148:N148"/>
    <mergeCell ref="K150:O151"/>
    <mergeCell ref="K198:N198"/>
    <mergeCell ref="K200:O201"/>
    <mergeCell ref="K247:N247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rowBreaks count="11" manualBreakCount="11">
    <brk id="49" max="16383" man="1"/>
    <brk id="98" max="16383" man="1"/>
    <brk id="147" max="16383" man="1"/>
    <brk id="197" max="16383" man="1"/>
    <brk id="246" max="16383" man="1"/>
    <brk id="295" max="16383" man="1"/>
    <brk id="344" max="16383" man="1"/>
    <brk id="393" max="16383" man="1"/>
    <brk id="442" max="16383" man="1"/>
    <brk id="491" max="16383" man="1"/>
    <brk id="540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F469A-D18C-4FE8-BC30-61FB4AF38167}">
  <dimension ref="A1:AC589"/>
  <sheetViews>
    <sheetView tabSelected="1" workbookViewId="0">
      <selection activeCell="E16" sqref="E16"/>
    </sheetView>
  </sheetViews>
  <sheetFormatPr defaultColWidth="8.33203125" defaultRowHeight="13.8" outlineLevelCol="1" x14ac:dyDescent="0.3"/>
  <cols>
    <col min="1" max="1" width="3.6640625" style="25" customWidth="1"/>
    <col min="2" max="2" width="29.6640625" style="25" customWidth="1"/>
    <col min="3" max="3" width="15.5546875" style="25" customWidth="1"/>
    <col min="4" max="4" width="18.33203125" style="25" hidden="1" customWidth="1" outlineLevel="1"/>
    <col min="5" max="9" width="11.88671875" style="25" hidden="1" customWidth="1" outlineLevel="1"/>
    <col min="10" max="11" width="7.109375" style="25" hidden="1" customWidth="1" outlineLevel="1"/>
    <col min="12" max="12" width="16.33203125" style="25" customWidth="1" collapsed="1"/>
    <col min="13" max="13" width="7.88671875" style="25" customWidth="1"/>
    <col min="14" max="14" width="16.33203125" style="25" customWidth="1"/>
    <col min="15" max="15" width="9.6640625" style="25" customWidth="1"/>
    <col min="16" max="16" width="16.5546875" style="239" customWidth="1"/>
    <col min="17" max="17" width="9.6640625" style="25" customWidth="1"/>
    <col min="18" max="18" width="22.6640625" style="25" customWidth="1"/>
    <col min="19" max="19" width="11.88671875" style="25" customWidth="1"/>
    <col min="20" max="20" width="8.33203125" style="25"/>
    <col min="21" max="21" width="14.6640625" style="56" customWidth="1"/>
    <col min="22" max="22" width="17.33203125" style="56" bestFit="1" customWidth="1"/>
    <col min="23" max="23" width="9.6640625" style="25" bestFit="1" customWidth="1"/>
    <col min="24" max="24" width="12.5546875" style="25" bestFit="1" customWidth="1"/>
    <col min="25" max="16384" width="8.33203125" style="25"/>
  </cols>
  <sheetData>
    <row r="1" spans="1:29" ht="12.75" customHeight="1" x14ac:dyDescent="0.3">
      <c r="A1" s="63" t="s">
        <v>102</v>
      </c>
      <c r="B1" s="64"/>
      <c r="C1" s="63"/>
      <c r="L1" s="418" t="s">
        <v>103</v>
      </c>
      <c r="M1" s="418"/>
      <c r="N1" s="418"/>
      <c r="O1" s="418"/>
      <c r="P1" s="228"/>
      <c r="Q1" s="63"/>
      <c r="R1" s="63"/>
      <c r="S1" s="65" t="str">
        <f>+'Page Numbers'!D37</f>
        <v>Page 37 of 48</v>
      </c>
      <c r="T1" s="65"/>
    </row>
    <row r="2" spans="1:29" ht="12.75" customHeight="1" x14ac:dyDescent="0.3">
      <c r="A2" s="66"/>
      <c r="B2" s="66"/>
      <c r="C2" s="66"/>
      <c r="D2" s="14"/>
      <c r="E2" s="15"/>
      <c r="F2" s="15"/>
      <c r="G2" s="15"/>
      <c r="H2" s="15"/>
      <c r="I2" s="15"/>
      <c r="J2" s="15"/>
      <c r="K2" s="15"/>
      <c r="L2" s="66"/>
      <c r="M2" s="67"/>
      <c r="N2" s="67"/>
      <c r="O2" s="67"/>
      <c r="P2" s="229"/>
      <c r="Q2" s="67"/>
      <c r="R2" s="67"/>
      <c r="S2" s="67"/>
    </row>
    <row r="3" spans="1:29" ht="12.75" customHeight="1" x14ac:dyDescent="0.3">
      <c r="A3" s="25" t="s">
        <v>104</v>
      </c>
      <c r="B3" s="68"/>
      <c r="C3" s="68" t="s">
        <v>105</v>
      </c>
      <c r="L3" s="416" t="s">
        <v>106</v>
      </c>
      <c r="M3" s="416"/>
      <c r="N3" s="416"/>
      <c r="O3" s="416"/>
      <c r="P3" s="416"/>
      <c r="Q3" s="63"/>
      <c r="R3" s="69" t="s">
        <v>107</v>
      </c>
      <c r="S3" s="70"/>
    </row>
    <row r="4" spans="1:29" x14ac:dyDescent="0.3">
      <c r="B4" s="71"/>
      <c r="C4" s="46"/>
      <c r="L4" s="417"/>
      <c r="M4" s="417"/>
      <c r="N4" s="417"/>
      <c r="O4" s="417"/>
      <c r="P4" s="417"/>
      <c r="Q4" s="223" t="s">
        <v>110</v>
      </c>
      <c r="R4" s="69" t="str">
        <f>+Inputs!C9</f>
        <v>Projected Test Year 3 Ended</v>
      </c>
      <c r="S4" s="73">
        <f>+Inputs!F9</f>
        <v>46752</v>
      </c>
    </row>
    <row r="5" spans="1:29" x14ac:dyDescent="0.3">
      <c r="A5" s="25" t="s">
        <v>109</v>
      </c>
      <c r="B5" s="71"/>
      <c r="C5" s="46"/>
      <c r="L5" s="70"/>
      <c r="M5" s="70"/>
      <c r="N5" s="70"/>
      <c r="O5" s="70"/>
      <c r="P5" s="230"/>
      <c r="Q5" s="223" t="s">
        <v>110</v>
      </c>
      <c r="R5" s="69" t="str">
        <f>+Inputs!C10</f>
        <v>Projected Test Year 2 Ended</v>
      </c>
      <c r="S5" s="73">
        <f>+Inputs!F10</f>
        <v>46387</v>
      </c>
    </row>
    <row r="6" spans="1:29" ht="12.75" customHeight="1" x14ac:dyDescent="0.3">
      <c r="B6" s="74"/>
      <c r="C6" s="46"/>
      <c r="L6" s="70"/>
      <c r="M6" s="70"/>
      <c r="N6" s="70"/>
      <c r="O6" s="70"/>
      <c r="P6" s="230"/>
      <c r="Q6" s="223" t="s">
        <v>110</v>
      </c>
      <c r="R6" s="69" t="str">
        <f>+Inputs!C11</f>
        <v>Projected Test Year 1 Ended</v>
      </c>
      <c r="S6" s="73">
        <f>+Inputs!F11</f>
        <v>46022</v>
      </c>
    </row>
    <row r="7" spans="1:29" x14ac:dyDescent="0.3">
      <c r="A7" s="75" t="str">
        <f>Inputs!C3</f>
        <v>DOCKET NO.: 20240025-EI</v>
      </c>
      <c r="C7" s="46"/>
      <c r="L7" s="46"/>
      <c r="M7" s="46"/>
      <c r="N7" s="46"/>
      <c r="O7" s="46"/>
      <c r="P7" s="231"/>
      <c r="Q7" s="223" t="s">
        <v>110</v>
      </c>
      <c r="R7" s="69" t="str">
        <f>+Inputs!C12</f>
        <v>Prior Year Ended</v>
      </c>
      <c r="S7" s="73">
        <f>+Inputs!F12</f>
        <v>45657</v>
      </c>
    </row>
    <row r="8" spans="1:29" ht="12.75" customHeight="1" x14ac:dyDescent="0.3">
      <c r="L8" s="46"/>
      <c r="M8" s="46"/>
      <c r="N8" s="46"/>
      <c r="O8" s="46"/>
      <c r="P8" s="231"/>
      <c r="Q8" s="223" t="s">
        <v>108</v>
      </c>
      <c r="R8" s="69" t="str">
        <f>+Inputs!C13</f>
        <v>Historical Year Ended</v>
      </c>
      <c r="S8" s="73">
        <f>+Inputs!F13</f>
        <v>45291</v>
      </c>
    </row>
    <row r="9" spans="1:29" s="56" customFormat="1" ht="12.75" customHeight="1" x14ac:dyDescent="0.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76"/>
      <c r="M9" s="77"/>
      <c r="N9" s="76" t="s">
        <v>111</v>
      </c>
      <c r="O9" s="77"/>
      <c r="P9" s="232"/>
      <c r="Q9" s="232"/>
      <c r="R9" s="232"/>
      <c r="S9" s="232"/>
      <c r="T9" s="232"/>
      <c r="W9" s="25"/>
      <c r="X9" s="25"/>
      <c r="Y9" s="25"/>
      <c r="Z9" s="25"/>
      <c r="AA9" s="25"/>
      <c r="AB9" s="25"/>
      <c r="AC9" s="25"/>
    </row>
    <row r="10" spans="1:29" s="56" customFormat="1" ht="12.75" customHeight="1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76"/>
      <c r="M10" s="77"/>
      <c r="N10" s="76"/>
      <c r="O10" s="77"/>
      <c r="P10" s="232"/>
      <c r="Q10" s="72"/>
      <c r="R10" s="69"/>
      <c r="S10" s="73"/>
      <c r="T10" s="25"/>
      <c r="W10" s="25"/>
      <c r="X10" s="25"/>
      <c r="Y10" s="25"/>
      <c r="Z10" s="25"/>
      <c r="AA10" s="25"/>
      <c r="AB10" s="25"/>
      <c r="AC10" s="25"/>
    </row>
    <row r="11" spans="1:29" s="5" customFormat="1" x14ac:dyDescent="0.3">
      <c r="A11" s="78"/>
      <c r="B11" s="78"/>
      <c r="C11" s="78"/>
      <c r="D11" s="14"/>
      <c r="E11" s="15"/>
      <c r="F11" s="15"/>
      <c r="G11" s="15"/>
      <c r="H11" s="15"/>
      <c r="I11" s="15"/>
      <c r="J11" s="15"/>
      <c r="K11" s="15"/>
      <c r="L11" s="79"/>
      <c r="M11" s="79"/>
      <c r="N11" s="79"/>
      <c r="O11" s="79"/>
      <c r="P11" s="233"/>
      <c r="Q11" s="80"/>
      <c r="R11" s="81" t="str">
        <f>Inputs!C5</f>
        <v>Witness:  Olivier</v>
      </c>
      <c r="S11" s="80"/>
    </row>
    <row r="12" spans="1:29" s="5" customFormat="1" ht="14.4" x14ac:dyDescent="0.3">
      <c r="A12" s="1"/>
      <c r="B12" s="82">
        <v>-1</v>
      </c>
      <c r="C12" s="82"/>
      <c r="D12" s="276" t="str">
        <f>+Inputs!G13</f>
        <v>Year 2023</v>
      </c>
      <c r="E12" s="82"/>
      <c r="F12" s="82"/>
      <c r="G12" s="82"/>
      <c r="H12" s="82"/>
      <c r="I12" s="82"/>
      <c r="J12" s="82"/>
      <c r="K12" s="82"/>
      <c r="L12" s="82">
        <f>+B12-1</f>
        <v>-2</v>
      </c>
      <c r="M12" s="82"/>
      <c r="N12" s="82">
        <f>+L12-1</f>
        <v>-3</v>
      </c>
      <c r="O12" s="82"/>
      <c r="P12" s="82">
        <f>+N12-1</f>
        <v>-4</v>
      </c>
      <c r="Q12" s="83"/>
      <c r="R12" s="83"/>
      <c r="S12" s="83"/>
    </row>
    <row r="13" spans="1:29" s="5" customFormat="1" x14ac:dyDescent="0.3">
      <c r="A13" s="1" t="s">
        <v>112</v>
      </c>
      <c r="B13" s="83"/>
      <c r="C13" s="1"/>
      <c r="L13" s="1" t="s">
        <v>113</v>
      </c>
      <c r="M13" s="1"/>
      <c r="N13" s="1" t="s">
        <v>113</v>
      </c>
      <c r="O13" s="1"/>
      <c r="P13" s="234" t="s">
        <v>114</v>
      </c>
      <c r="Q13" s="1"/>
      <c r="R13" s="1"/>
      <c r="S13" s="1"/>
    </row>
    <row r="14" spans="1:29" s="5" customFormat="1" x14ac:dyDescent="0.3">
      <c r="A14" s="86" t="s">
        <v>115</v>
      </c>
      <c r="B14" s="17" t="s">
        <v>116</v>
      </c>
      <c r="C14" s="17"/>
      <c r="D14" s="14"/>
      <c r="E14" s="15"/>
      <c r="F14" s="15"/>
      <c r="G14" s="15"/>
      <c r="H14" s="15"/>
      <c r="I14" s="15"/>
      <c r="J14" s="15"/>
      <c r="K14" s="15"/>
      <c r="L14" s="17" t="s">
        <v>117</v>
      </c>
      <c r="M14" s="17"/>
      <c r="N14" s="17" t="s">
        <v>114</v>
      </c>
      <c r="O14" s="17"/>
      <c r="P14" s="235" t="s">
        <v>118</v>
      </c>
      <c r="Q14" s="17"/>
      <c r="R14" s="17"/>
      <c r="S14" s="17"/>
    </row>
    <row r="15" spans="1:29" s="5" customFormat="1" x14ac:dyDescent="0.3">
      <c r="A15" s="87">
        <v>1</v>
      </c>
      <c r="B15" s="88" t="s">
        <v>119</v>
      </c>
      <c r="C15" s="89"/>
      <c r="D15" s="90"/>
      <c r="E15" s="90"/>
      <c r="F15" s="90"/>
      <c r="G15" s="90"/>
      <c r="H15" s="90"/>
      <c r="I15" s="90"/>
      <c r="J15" s="90"/>
      <c r="K15" s="90"/>
      <c r="L15" s="89"/>
      <c r="M15" s="91"/>
      <c r="N15" s="91"/>
      <c r="O15" s="91"/>
      <c r="P15" s="236"/>
      <c r="Q15" s="91"/>
      <c r="R15" s="91"/>
      <c r="S15" s="91"/>
    </row>
    <row r="16" spans="1:29" s="5" customFormat="1" x14ac:dyDescent="0.3">
      <c r="A16" s="87">
        <f>A15+1</f>
        <v>2</v>
      </c>
      <c r="B16" s="34" t="s">
        <v>120</v>
      </c>
      <c r="C16" s="49"/>
      <c r="F16" s="90"/>
      <c r="G16" s="90"/>
      <c r="H16" s="90"/>
      <c r="I16" s="90"/>
      <c r="J16" s="90"/>
      <c r="K16" s="90"/>
      <c r="L16" s="49"/>
      <c r="M16" s="92"/>
      <c r="N16" s="92"/>
      <c r="O16" s="91"/>
      <c r="P16" s="236"/>
      <c r="Q16" s="91"/>
      <c r="R16" s="93"/>
      <c r="S16" s="94"/>
    </row>
    <row r="17" spans="1:19" s="5" customFormat="1" x14ac:dyDescent="0.3">
      <c r="A17" s="87">
        <f t="shared" ref="A17:A48" si="0">A16+1</f>
        <v>3</v>
      </c>
      <c r="B17" s="95" t="s">
        <v>121</v>
      </c>
      <c r="D17" s="5" t="s">
        <v>122</v>
      </c>
      <c r="F17" s="90"/>
      <c r="G17" s="90"/>
      <c r="H17" s="90"/>
      <c r="I17" s="90"/>
      <c r="J17" s="90"/>
      <c r="K17" s="90"/>
      <c r="L17" s="21">
        <f>VLOOKUP($D17,'HIST REG FL  EPIS - 2 System PB'!$A:$CN,MATCH($D$12,'HIST REG FL  EPIS - 2 System PB'!$2:$2,0),FALSE)/1000-L18</f>
        <v>6817432.2203725399</v>
      </c>
      <c r="M17" s="40"/>
      <c r="N17" s="21">
        <f>VLOOKUP($D17,'HIST REG FL  EPIS - 9 Retail'!$A:$CN,MATCH($D$12,'HIST REG FL  EPIS - 9 Retail'!$2:$2,0),FALSE)/1000-N18</f>
        <v>6640383.5056094658</v>
      </c>
      <c r="O17" s="96"/>
      <c r="P17" s="279">
        <f t="shared" ref="P17:P25" si="1">IF(N17=0,0,N17/L17)</f>
        <v>0.97403000000000006</v>
      </c>
      <c r="Q17" s="97"/>
      <c r="R17" s="98"/>
      <c r="S17" s="94"/>
    </row>
    <row r="18" spans="1:19" s="5" customFormat="1" x14ac:dyDescent="0.3">
      <c r="A18" s="87">
        <f t="shared" si="0"/>
        <v>4</v>
      </c>
      <c r="B18" s="95" t="s">
        <v>123</v>
      </c>
      <c r="D18" s="27" t="s">
        <v>657</v>
      </c>
      <c r="E18" s="99"/>
      <c r="F18" s="99"/>
      <c r="G18" s="99"/>
      <c r="H18" s="99"/>
      <c r="I18" s="99"/>
      <c r="J18" s="99"/>
      <c r="K18" s="99"/>
      <c r="L18" s="21">
        <f>VLOOKUP($D18,'HIST REG FL  EPIS - 2 System PB'!$A:$CN,MATCH($D$12,'HIST REG FL  EPIS - 2 System PB'!$2:$2,0),FALSE)/1000</f>
        <v>3690.1868999999997</v>
      </c>
      <c r="M18" s="40"/>
      <c r="N18" s="21">
        <f>VLOOKUP($D18,'HIST REG FL  EPIS - 9 Retail'!$A:$CN,MATCH($D$12,'HIST REG FL  EPIS - 9 Retail'!$2:$2,0),FALSE)/1000</f>
        <v>3498.52426962461</v>
      </c>
      <c r="O18" s="96"/>
      <c r="P18" s="279">
        <f t="shared" si="1"/>
        <v>0.94806153846153707</v>
      </c>
      <c r="Q18" s="97"/>
      <c r="R18" s="98"/>
      <c r="S18" s="94"/>
    </row>
    <row r="19" spans="1:19" s="5" customFormat="1" x14ac:dyDescent="0.3">
      <c r="A19" s="87">
        <f t="shared" si="0"/>
        <v>5</v>
      </c>
      <c r="B19" s="95" t="s">
        <v>125</v>
      </c>
      <c r="D19" s="5" t="s">
        <v>126</v>
      </c>
      <c r="E19" s="99"/>
      <c r="F19" s="99"/>
      <c r="G19" s="99"/>
      <c r="H19" s="99"/>
      <c r="I19" s="99"/>
      <c r="J19" s="99"/>
      <c r="K19" s="99"/>
      <c r="L19" s="21">
        <f>VLOOKUP($D19,'HIST REG FL  EPIS - 2 System PB'!$A:$CN,MATCH($D$12,'HIST REG FL  EPIS - 2 System PB'!$2:$2,0),FALSE)/1000-L20-L21</f>
        <v>567457.37810153805</v>
      </c>
      <c r="M19" s="40"/>
      <c r="N19" s="21">
        <f>VLOOKUP($D19,'HIST REG FL  EPIS - 9 Retail'!$A:$CN,MATCH($D$12,'HIST REG FL  EPIS - 9 Retail'!$2:$2,0),FALSE)/1000-N20-N21</f>
        <v>525676.80127760442</v>
      </c>
      <c r="O19" s="96"/>
      <c r="P19" s="279">
        <f t="shared" si="1"/>
        <v>0.92637230841246088</v>
      </c>
      <c r="Q19" s="100"/>
      <c r="R19" s="98"/>
      <c r="S19" s="94"/>
    </row>
    <row r="20" spans="1:19" s="5" customFormat="1" x14ac:dyDescent="0.3">
      <c r="A20" s="87">
        <f>A19+1</f>
        <v>6</v>
      </c>
      <c r="B20" s="95" t="s">
        <v>127</v>
      </c>
      <c r="D20" s="99" t="s">
        <v>128</v>
      </c>
      <c r="E20" s="99"/>
      <c r="F20" s="99"/>
      <c r="G20" s="99"/>
      <c r="H20" s="99"/>
      <c r="I20" s="99"/>
      <c r="J20" s="99"/>
      <c r="K20" s="99"/>
      <c r="L20" s="21">
        <f>VLOOKUP($D20,'HIST REG FL  EPIS - 2 System PB'!$A:$CN,MATCH($D$12,'HIST REG FL  EPIS - 2 System PB'!$2:$2,0),FALSE)/1000</f>
        <v>0</v>
      </c>
      <c r="M20" s="40"/>
      <c r="N20" s="21">
        <f>VLOOKUP($D20,'HIST REG FL  EPIS - 9 Retail'!$A:$CN,MATCH($D$12,'HIST REG FL  EPIS - 9 Retail'!$2:$2,0),FALSE)/1000</f>
        <v>0</v>
      </c>
      <c r="O20" s="96"/>
      <c r="P20" s="279">
        <f t="shared" si="1"/>
        <v>0</v>
      </c>
      <c r="Q20" s="100"/>
      <c r="R20" s="98"/>
      <c r="S20" s="94"/>
    </row>
    <row r="21" spans="1:19" s="5" customFormat="1" x14ac:dyDescent="0.3">
      <c r="A21" s="87">
        <f t="shared" si="0"/>
        <v>7</v>
      </c>
      <c r="B21" s="95" t="s">
        <v>129</v>
      </c>
      <c r="D21" s="99" t="s">
        <v>130</v>
      </c>
      <c r="E21" s="99" t="s">
        <v>131</v>
      </c>
      <c r="F21" s="99" t="s">
        <v>132</v>
      </c>
      <c r="G21" s="99"/>
      <c r="H21" s="99"/>
      <c r="I21" s="99"/>
      <c r="J21" s="99"/>
      <c r="K21" s="99"/>
      <c r="L21" s="21">
        <f>VLOOKUP($D21,'HIST REG FL  EPIS - 2 System PB'!$A:$CN,MATCH($D$12,'HIST REG FL  EPIS - 2 System PB'!$2:$2,0),FALSE)/1000+VLOOKUP($E21,'HIST REG FL  EPIS - 2 System PB'!$A:$CN,MATCH($D$12,'HIST REG FL  EPIS - 2 System PB'!$2:$2,0),FALSE)/1000+VLOOKUP($F21,'HIST REG FL  EPIS - 2 System PB'!$A:$CN,MATCH($D$12,'HIST REG FL  EPIS - 2 System PB'!$2:$2,0),FALSE)/1000</f>
        <v>12841.870359999999</v>
      </c>
      <c r="M21" s="40"/>
      <c r="N21" s="21">
        <f>VLOOKUP($D21,'HIST REG FL  EPIS - 9 Retail'!$A:$CN,MATCH($D$12,'HIST REG FL  EPIS - 9 Retail'!$2:$2,0),FALSE)/1000+VLOOKUP($E21,'HIST REG FL  EPIS - 9 Retail'!$A:$CN,MATCH($D$12,'HIST REG FL  EPIS - 9 Retail'!$2:$2,0),FALSE)/1000+VLOOKUP($F21,'HIST REG FL  EPIS - 9 Retail'!$A:$CN,MATCH($D$12,'HIST REG FL  EPIS - 9 Retail'!$2:$2,0),FALSE)/1000</f>
        <v>11896.353089726699</v>
      </c>
      <c r="O21" s="96"/>
      <c r="P21" s="279">
        <f t="shared" si="1"/>
        <v>0.92637230841245621</v>
      </c>
      <c r="Q21" s="100"/>
      <c r="R21" s="98"/>
      <c r="S21" s="94"/>
    </row>
    <row r="22" spans="1:19" s="5" customFormat="1" x14ac:dyDescent="0.3">
      <c r="A22" s="87">
        <f t="shared" si="0"/>
        <v>8</v>
      </c>
      <c r="B22" s="95" t="s">
        <v>133</v>
      </c>
      <c r="D22" s="5" t="s">
        <v>134</v>
      </c>
      <c r="F22" s="90"/>
      <c r="G22" s="90"/>
      <c r="H22" s="90"/>
      <c r="I22" s="90"/>
      <c r="J22" s="90"/>
      <c r="K22" s="90"/>
      <c r="L22" s="21">
        <f>VLOOKUP($D22,'HIST REG FL  EPIS - 2 System PB'!$A:$CN,MATCH($D$12,'HIST REG FL  EPIS - 2 System PB'!$2:$2,0),FALSE)/1000</f>
        <v>624569.10992307693</v>
      </c>
      <c r="M22" s="40"/>
      <c r="N22" s="21">
        <f>VLOOKUP($D22,'HIST REG FL  EPIS - 9 Retail'!$A:$CN,MATCH($D$12,'HIST REG FL  EPIS - 9 Retail'!$2:$2,0),FALSE)/1000</f>
        <v>594027.27173053799</v>
      </c>
      <c r="O22" s="96"/>
      <c r="P22" s="279">
        <f t="shared" si="1"/>
        <v>0.95109934560116094</v>
      </c>
      <c r="Q22" s="100"/>
      <c r="R22" s="98"/>
      <c r="S22" s="94"/>
    </row>
    <row r="23" spans="1:19" s="5" customFormat="1" x14ac:dyDescent="0.3">
      <c r="A23" s="87">
        <f t="shared" si="0"/>
        <v>9</v>
      </c>
      <c r="B23" s="95" t="s">
        <v>135</v>
      </c>
      <c r="D23" s="5" t="s">
        <v>136</v>
      </c>
      <c r="F23" s="90"/>
      <c r="G23" s="90"/>
      <c r="H23" s="90"/>
      <c r="I23" s="90"/>
      <c r="J23" s="90"/>
      <c r="K23" s="90"/>
      <c r="L23" s="21">
        <f>VLOOKUP($D23,'HIST REG FL  EPIS - 2 System PB'!$A:$CN,MATCH($D$12,'HIST REG FL  EPIS - 2 System PB'!$2:$2,0),FALSE)/1000-L24</f>
        <v>1478524.8230769201</v>
      </c>
      <c r="M23" s="40"/>
      <c r="N23" s="21">
        <f>VLOOKUP($D23,'HIST REG FL  EPIS - 9 Retail'!$A:$CN,MATCH($D$12,'HIST REG FL  EPIS - 9 Retail'!$2:$2,0),FALSE)/1000-N24</f>
        <v>1453093.08638082</v>
      </c>
      <c r="O23" s="96"/>
      <c r="P23" s="279">
        <f t="shared" si="1"/>
        <v>0.98279924942810581</v>
      </c>
      <c r="Q23" s="101"/>
      <c r="R23" s="98"/>
      <c r="S23" s="94"/>
    </row>
    <row r="24" spans="1:19" s="5" customFormat="1" x14ac:dyDescent="0.3">
      <c r="A24" s="87">
        <f t="shared" si="0"/>
        <v>10</v>
      </c>
      <c r="B24" s="95" t="s">
        <v>137</v>
      </c>
      <c r="D24" s="102" t="s">
        <v>138</v>
      </c>
      <c r="F24" s="90"/>
      <c r="G24" s="90"/>
      <c r="H24" s="90"/>
      <c r="I24" s="90"/>
      <c r="J24" s="90"/>
      <c r="K24" s="90"/>
      <c r="L24" s="21">
        <f>VLOOKUP($D24,'HIST REG FL  EPIS - 2 System PB'!$A:$CN,MATCH($D$12,'HIST REG FL  EPIS - 2 System PB'!$2:$2,0),FALSE)/1000</f>
        <v>0</v>
      </c>
      <c r="M24" s="40"/>
      <c r="N24" s="21">
        <f>VLOOKUP($D24,'HIST REG FL  EPIS - 9 Retail'!$A:$CN,MATCH($D$12,'HIST REG FL  EPIS - 9 Retail'!$2:$2,0),FALSE)/1000</f>
        <v>0</v>
      </c>
      <c r="O24" s="96"/>
      <c r="P24" s="280">
        <f t="shared" si="1"/>
        <v>0</v>
      </c>
      <c r="Q24" s="101"/>
      <c r="R24" s="98"/>
      <c r="S24" s="94"/>
    </row>
    <row r="25" spans="1:19" s="5" customFormat="1" x14ac:dyDescent="0.3">
      <c r="A25" s="87">
        <f t="shared" si="0"/>
        <v>11</v>
      </c>
      <c r="B25" s="224" t="s">
        <v>139</v>
      </c>
      <c r="D25" s="5" t="s">
        <v>32</v>
      </c>
      <c r="F25" s="90"/>
      <c r="G25" s="90"/>
      <c r="H25" s="90"/>
      <c r="I25" s="90"/>
      <c r="J25" s="90"/>
      <c r="K25" s="90"/>
      <c r="L25" s="104">
        <f>SUM(L17:L24)</f>
        <v>9504515.5887340754</v>
      </c>
      <c r="M25" s="105"/>
      <c r="N25" s="104">
        <f>SUM(N17:N24)</f>
        <v>9228575.54235778</v>
      </c>
      <c r="O25" s="106"/>
      <c r="P25" s="279">
        <f t="shared" si="1"/>
        <v>0.97096747921552429</v>
      </c>
      <c r="Q25" s="23"/>
      <c r="R25" s="23"/>
      <c r="S25" s="91"/>
    </row>
    <row r="26" spans="1:19" s="5" customFormat="1" x14ac:dyDescent="0.3">
      <c r="A26" s="87">
        <f>A25+1</f>
        <v>12</v>
      </c>
      <c r="B26" s="103"/>
      <c r="F26" s="90"/>
      <c r="G26" s="90"/>
      <c r="H26" s="90"/>
      <c r="I26" s="90"/>
      <c r="J26" s="90"/>
      <c r="K26" s="90"/>
      <c r="L26" s="107"/>
      <c r="M26" s="40"/>
      <c r="N26" s="107"/>
      <c r="O26" s="23"/>
      <c r="P26" s="279"/>
      <c r="Q26" s="23"/>
      <c r="R26" s="23"/>
      <c r="S26" s="91"/>
    </row>
    <row r="27" spans="1:19" s="5" customFormat="1" x14ac:dyDescent="0.3">
      <c r="A27" s="87">
        <f t="shared" si="0"/>
        <v>13</v>
      </c>
      <c r="B27" s="34" t="s">
        <v>140</v>
      </c>
      <c r="C27" s="46"/>
      <c r="F27" s="90"/>
      <c r="G27" s="90"/>
      <c r="H27" s="90"/>
      <c r="I27" s="90"/>
      <c r="J27" s="90"/>
      <c r="K27" s="90"/>
      <c r="L27" s="108"/>
      <c r="M27" s="46"/>
      <c r="N27" s="108"/>
      <c r="O27" s="46"/>
      <c r="P27" s="277"/>
      <c r="Q27" s="46"/>
      <c r="R27" s="46"/>
      <c r="S27" s="91"/>
    </row>
    <row r="28" spans="1:19" ht="13.95" customHeight="1" x14ac:dyDescent="0.3">
      <c r="A28" s="87">
        <f t="shared" si="0"/>
        <v>14</v>
      </c>
      <c r="B28" s="95" t="s">
        <v>141</v>
      </c>
      <c r="C28" s="23"/>
      <c r="D28" s="24" t="s">
        <v>142</v>
      </c>
      <c r="F28" s="90"/>
      <c r="G28" s="90"/>
      <c r="H28" s="90"/>
      <c r="I28" s="90"/>
      <c r="J28" s="90"/>
      <c r="K28" s="90"/>
      <c r="L28" s="21">
        <f>VLOOKUP($D28,'HIST REG FL  EPIS - 2 System PB'!$A:$CN,MATCH($D$12,'HIST REG FL  EPIS - 2 System PB'!$2:$2,0),FALSE)/1000</f>
        <v>182592.57199999999</v>
      </c>
      <c r="M28" s="40"/>
      <c r="N28" s="21">
        <f>VLOOKUP($D28,'HIST REG FL  EPIS - 9 Retail'!$A:$CN,MATCH($D$12,'HIST REG FL  EPIS - 9 Retail'!$2:$2,0),FALSE)/1000</f>
        <v>131542.91376413501</v>
      </c>
      <c r="O28" s="96"/>
      <c r="P28" s="279">
        <f t="shared" ref="P28:P44" si="2">IF(N28=0,0,N28/L28)</f>
        <v>0.72041766170058119</v>
      </c>
      <c r="Q28" s="109"/>
      <c r="R28" s="98"/>
      <c r="S28" s="91"/>
    </row>
    <row r="29" spans="1:19" ht="13.95" customHeight="1" x14ac:dyDescent="0.3">
      <c r="A29" s="87">
        <f t="shared" si="0"/>
        <v>15</v>
      </c>
      <c r="B29" s="95" t="s">
        <v>143</v>
      </c>
      <c r="C29" s="23"/>
      <c r="D29" s="27" t="s">
        <v>658</v>
      </c>
      <c r="F29" s="90"/>
      <c r="G29" s="90"/>
      <c r="H29" s="90"/>
      <c r="I29" s="90"/>
      <c r="J29" s="90"/>
      <c r="K29" s="90"/>
      <c r="L29" s="21">
        <f>VLOOKUP($D29,'HIST REG FL  EPIS - 2 System PB'!$A:$CN,MATCH($D$12,'HIST REG FL  EPIS - 2 System PB'!$2:$2,0),FALSE)/1000</f>
        <v>0</v>
      </c>
      <c r="M29" s="40"/>
      <c r="N29" s="21">
        <f>VLOOKUP($D29,'HIST REG FL  EPIS - 9 Retail'!$A:$CN,MATCH($D$12,'HIST REG FL  EPIS - 9 Retail'!$2:$2,0),FALSE)/1000</f>
        <v>0</v>
      </c>
      <c r="O29" s="96"/>
      <c r="P29" s="279">
        <f t="shared" si="2"/>
        <v>0</v>
      </c>
      <c r="Q29" s="109"/>
      <c r="R29" s="98"/>
      <c r="S29" s="91"/>
    </row>
    <row r="30" spans="1:19" ht="13.95" customHeight="1" x14ac:dyDescent="0.3">
      <c r="A30" s="87">
        <f t="shared" si="0"/>
        <v>16</v>
      </c>
      <c r="B30" s="95" t="s">
        <v>145</v>
      </c>
      <c r="C30" s="23"/>
      <c r="D30" s="24" t="s">
        <v>146</v>
      </c>
      <c r="F30" s="90"/>
      <c r="G30" s="90"/>
      <c r="H30" s="90"/>
      <c r="I30" s="90"/>
      <c r="J30" s="90"/>
      <c r="K30" s="90"/>
      <c r="L30" s="21">
        <f>VLOOKUP($D30,'HIST REG FL  EPIS - 2 System PB'!$A:$CN,MATCH($D$12,'HIST REG FL  EPIS - 2 System PB'!$2:$2,0),FALSE)/1000</f>
        <v>102723.55076922999</v>
      </c>
      <c r="M30" s="40"/>
      <c r="N30" s="21">
        <f>VLOOKUP($D30,'HIST REG FL  EPIS - 9 Retail'!$A:$CN,MATCH($D$12,'HIST REG FL  EPIS - 9 Retail'!$2:$2,0),FALSE)/1000</f>
        <v>74003.860246750497</v>
      </c>
      <c r="O30" s="96"/>
      <c r="P30" s="279">
        <f t="shared" si="2"/>
        <v>0.72041766170058985</v>
      </c>
      <c r="Q30" s="100"/>
      <c r="R30" s="98"/>
      <c r="S30" s="91"/>
    </row>
    <row r="31" spans="1:19" ht="13.95" customHeight="1" x14ac:dyDescent="0.3">
      <c r="A31" s="87">
        <f t="shared" si="0"/>
        <v>17</v>
      </c>
      <c r="B31" s="95" t="s">
        <v>147</v>
      </c>
      <c r="C31" s="23"/>
      <c r="D31" s="24" t="s">
        <v>148</v>
      </c>
      <c r="F31" s="90"/>
      <c r="G31" s="90"/>
      <c r="H31" s="90"/>
      <c r="I31" s="90"/>
      <c r="J31" s="90"/>
      <c r="K31" s="90"/>
      <c r="L31" s="21">
        <f>VLOOKUP($D31,'HIST REG FL  EPIS - 2 System PB'!$A:$CN,MATCH($D$12,'HIST REG FL  EPIS - 2 System PB'!$2:$2,0),FALSE)/1000</f>
        <v>78419.673259999894</v>
      </c>
      <c r="M31" s="40"/>
      <c r="N31" s="21">
        <f>VLOOKUP($D31,'HIST REG FL  EPIS - 9 Retail'!$A:$CN,MATCH($D$12,'HIST REG FL  EPIS - 9 Retail'!$2:$2,0),FALSE)/1000</f>
        <v>76383.114345437789</v>
      </c>
      <c r="O31" s="96"/>
      <c r="P31" s="279">
        <f t="shared" si="2"/>
        <v>0.97403000000000117</v>
      </c>
      <c r="Q31" s="109"/>
      <c r="R31" s="98"/>
      <c r="S31" s="91"/>
    </row>
    <row r="32" spans="1:19" ht="13.95" customHeight="1" x14ac:dyDescent="0.3">
      <c r="A32" s="87">
        <f t="shared" si="0"/>
        <v>18</v>
      </c>
      <c r="B32" s="95" t="s">
        <v>149</v>
      </c>
      <c r="C32" s="23"/>
      <c r="D32" s="24" t="s">
        <v>150</v>
      </c>
      <c r="F32" s="90"/>
      <c r="G32" s="90"/>
      <c r="H32" s="90"/>
      <c r="I32" s="90"/>
      <c r="J32" s="90"/>
      <c r="K32" s="90"/>
      <c r="L32" s="21">
        <f>VLOOKUP($D32,'HIST REG FL  EPIS - 2 System PB'!$A:$CN,MATCH($D$12,'HIST REG FL  EPIS - 2 System PB'!$2:$2,0),FALSE)/1000</f>
        <v>2479.3589500000003</v>
      </c>
      <c r="M32" s="40"/>
      <c r="N32" s="21">
        <f>VLOOKUP($D32,'HIST REG FL  EPIS - 9 Retail'!$A:$CN,MATCH($D$12,'HIST REG FL  EPIS - 9 Retail'!$2:$2,0),FALSE)/1000</f>
        <v>2296.8094738945902</v>
      </c>
      <c r="O32" s="96"/>
      <c r="P32" s="279">
        <f t="shared" si="2"/>
        <v>0.92637230841245877</v>
      </c>
      <c r="Q32" s="109"/>
      <c r="R32" s="98"/>
      <c r="S32" s="91"/>
    </row>
    <row r="33" spans="1:22" ht="13.95" customHeight="1" x14ac:dyDescent="0.3">
      <c r="A33" s="87">
        <f t="shared" si="0"/>
        <v>19</v>
      </c>
      <c r="B33" s="95" t="s">
        <v>151</v>
      </c>
      <c r="C33" s="23"/>
      <c r="D33" s="24" t="s">
        <v>152</v>
      </c>
      <c r="F33" s="90"/>
      <c r="G33" s="90"/>
      <c r="H33" s="90"/>
      <c r="I33" s="90"/>
      <c r="J33" s="90"/>
      <c r="K33" s="90"/>
      <c r="L33" s="21">
        <f>VLOOKUP($D33,'HIST REG FL  EPIS - 2 System PB'!$A:$CN,MATCH($D$12,'HIST REG FL  EPIS - 2 System PB'!$2:$2,0),FALSE)/1000</f>
        <v>17885.667619999902</v>
      </c>
      <c r="M33" s="40"/>
      <c r="N33" s="21">
        <f>VLOOKUP($D33,'HIST REG FL  EPIS - 9 Retail'!$A:$CN,MATCH($D$12,'HIST REG FL  EPIS - 9 Retail'!$2:$2,0),FALSE)/1000</f>
        <v>17011.046769021803</v>
      </c>
      <c r="O33" s="96"/>
      <c r="P33" s="279">
        <f t="shared" si="2"/>
        <v>0.95109934560116216</v>
      </c>
      <c r="Q33" s="100"/>
      <c r="R33" s="98"/>
      <c r="S33" s="91"/>
    </row>
    <row r="34" spans="1:22" ht="13.95" customHeight="1" x14ac:dyDescent="0.3">
      <c r="A34" s="87">
        <f t="shared" si="0"/>
        <v>20</v>
      </c>
      <c r="B34" s="95" t="s">
        <v>153</v>
      </c>
      <c r="C34" s="23"/>
      <c r="D34" s="24" t="s">
        <v>154</v>
      </c>
      <c r="F34" s="90"/>
      <c r="G34" s="90"/>
      <c r="H34" s="90"/>
      <c r="I34" s="90"/>
      <c r="J34" s="90"/>
      <c r="K34" s="90"/>
      <c r="L34" s="21">
        <f>VLOOKUP($D34,'HIST REG FL  EPIS - 2 System PB'!$A:$CN,MATCH($D$12,'HIST REG FL  EPIS - 2 System PB'!$2:$2,0),FALSE)/1000</f>
        <v>57216.1607699999</v>
      </c>
      <c r="M34" s="40"/>
      <c r="N34" s="21">
        <f>VLOOKUP($D34,'HIST REG FL  EPIS - 9 Retail'!$A:$CN,MATCH($D$12,'HIST REG FL  EPIS - 9 Retail'!$2:$2,0),FALSE)/1000</f>
        <v>55730.333396907001</v>
      </c>
      <c r="O34" s="96"/>
      <c r="P34" s="279">
        <f t="shared" si="2"/>
        <v>0.97403133392564223</v>
      </c>
      <c r="Q34" s="109"/>
      <c r="R34" s="98"/>
      <c r="S34" s="91"/>
    </row>
    <row r="35" spans="1:22" ht="13.95" customHeight="1" x14ac:dyDescent="0.3">
      <c r="A35" s="87">
        <f t="shared" si="0"/>
        <v>21</v>
      </c>
      <c r="B35" s="95" t="s">
        <v>155</v>
      </c>
      <c r="C35" s="23"/>
      <c r="D35" s="24" t="s">
        <v>156</v>
      </c>
      <c r="F35" s="90"/>
      <c r="G35" s="90"/>
      <c r="H35" s="90"/>
      <c r="I35" s="90"/>
      <c r="J35" s="90"/>
      <c r="K35" s="90"/>
      <c r="L35" s="21">
        <f>VLOOKUP($D35,'HIST REG FL  EPIS - 2 System PB'!$A:$CN,MATCH($D$12,'HIST REG FL  EPIS - 2 System PB'!$2:$2,0),FALSE)/1000</f>
        <v>1813677.5955538398</v>
      </c>
      <c r="M35" s="40"/>
      <c r="N35" s="21">
        <f>VLOOKUP($D35,'HIST REG FL  EPIS - 9 Retail'!$A:$CN,MATCH($D$12,'HIST REG FL  EPIS - 9 Retail'!$2:$2,0),FALSE)/1000</f>
        <v>1306605.3724676399</v>
      </c>
      <c r="O35" s="96"/>
      <c r="P35" s="279">
        <f t="shared" si="2"/>
        <v>0.72041766170058685</v>
      </c>
      <c r="Q35" s="100"/>
      <c r="R35" s="98"/>
      <c r="S35" s="91"/>
    </row>
    <row r="36" spans="1:22" ht="13.95" customHeight="1" x14ac:dyDescent="0.3">
      <c r="A36" s="87">
        <f t="shared" si="0"/>
        <v>22</v>
      </c>
      <c r="B36" s="95" t="s">
        <v>157</v>
      </c>
      <c r="C36" s="23"/>
      <c r="D36" s="24" t="s">
        <v>158</v>
      </c>
      <c r="F36" s="90"/>
      <c r="G36" s="90"/>
      <c r="H36" s="90"/>
      <c r="I36" s="90"/>
      <c r="J36" s="90"/>
      <c r="K36" s="90"/>
      <c r="L36" s="21">
        <f>VLOOKUP($D36,'HIST REG FL  EPIS - 2 System PB'!$A:$CN,MATCH($D$12,'HIST REG FL  EPIS - 2 System PB'!$2:$2,0),FALSE)/1000</f>
        <v>56297.1538461538</v>
      </c>
      <c r="M36" s="40"/>
      <c r="N36" s="21">
        <f>VLOOKUP($D36,'HIST REG FL  EPIS - 9 Retail'!$A:$CN,MATCH($D$12,'HIST REG FL  EPIS - 9 Retail'!$2:$2,0),FALSE)/1000</f>
        <v>40557.463934244202</v>
      </c>
      <c r="O36" s="96"/>
      <c r="P36" s="279">
        <f t="shared" si="2"/>
        <v>0.72041766170058474</v>
      </c>
      <c r="Q36" s="101"/>
      <c r="R36" s="98"/>
      <c r="S36" s="91"/>
    </row>
    <row r="37" spans="1:22" ht="13.95" customHeight="1" x14ac:dyDescent="0.3">
      <c r="A37" s="87">
        <f t="shared" si="0"/>
        <v>23</v>
      </c>
      <c r="B37" s="95" t="s">
        <v>159</v>
      </c>
      <c r="C37" s="23"/>
      <c r="D37" s="24" t="s">
        <v>160</v>
      </c>
      <c r="F37" s="90"/>
      <c r="G37" s="90"/>
      <c r="H37" s="90"/>
      <c r="I37" s="90"/>
      <c r="J37" s="90"/>
      <c r="K37" s="90"/>
      <c r="L37" s="21">
        <f>VLOOKUP($D37,'HIST REG FL  EPIS - 2 System PB'!$A:$CN,MATCH($D$12,'HIST REG FL  EPIS - 2 System PB'!$2:$2,0),FALSE)/1000</f>
        <v>81855.796153846095</v>
      </c>
      <c r="M37" s="40"/>
      <c r="N37" s="21">
        <f>VLOOKUP($D37,'HIST REG FL  EPIS - 9 Retail'!$A:$CN,MATCH($D$12,'HIST REG FL  EPIS - 9 Retail'!$2:$2,0),FALSE)/1000</f>
        <v>58970.3612617935</v>
      </c>
      <c r="O37" s="96"/>
      <c r="P37" s="279">
        <f t="shared" si="2"/>
        <v>0.72041766170058452</v>
      </c>
      <c r="Q37" s="100"/>
      <c r="R37" s="98"/>
      <c r="S37" s="91"/>
    </row>
    <row r="38" spans="1:22" ht="13.95" customHeight="1" x14ac:dyDescent="0.3">
      <c r="A38" s="87">
        <f t="shared" si="0"/>
        <v>24</v>
      </c>
      <c r="B38" s="95" t="s">
        <v>161</v>
      </c>
      <c r="C38" s="23"/>
      <c r="D38" s="24" t="s">
        <v>162</v>
      </c>
      <c r="F38" s="90"/>
      <c r="G38" s="90"/>
      <c r="H38" s="90"/>
      <c r="I38" s="90"/>
      <c r="J38" s="90"/>
      <c r="K38" s="90"/>
      <c r="L38" s="21">
        <f>VLOOKUP($D38,'HIST REG FL  EPIS - 2 System PB'!$A:$CN,MATCH($D$12,'HIST REG FL  EPIS - 2 System PB'!$2:$2,0),FALSE)/1000</f>
        <v>1935452.4555384601</v>
      </c>
      <c r="M38" s="40"/>
      <c r="N38" s="21">
        <f>VLOOKUP($D38,'HIST REG FL  EPIS - 9 Retail'!$A:$CN,MATCH($D$12,'HIST REG FL  EPIS - 9 Retail'!$2:$2,0),FALSE)/1000</f>
        <v>1394334.1323516699</v>
      </c>
      <c r="O38" s="96"/>
      <c r="P38" s="279">
        <f t="shared" si="2"/>
        <v>0.72041766170058352</v>
      </c>
      <c r="Q38" s="109"/>
      <c r="R38" s="98"/>
      <c r="S38" s="91"/>
    </row>
    <row r="39" spans="1:22" ht="13.95" customHeight="1" x14ac:dyDescent="0.3">
      <c r="A39" s="87">
        <f t="shared" si="0"/>
        <v>25</v>
      </c>
      <c r="B39" s="95" t="s">
        <v>163</v>
      </c>
      <c r="C39" s="23"/>
      <c r="D39" s="24" t="s">
        <v>164</v>
      </c>
      <c r="F39" s="90"/>
      <c r="G39" s="90"/>
      <c r="H39" s="90"/>
      <c r="I39" s="90"/>
      <c r="J39" s="90"/>
      <c r="K39" s="90"/>
      <c r="L39" s="21">
        <f>VLOOKUP($D39,'HIST REG FL  EPIS - 2 System PB'!$A:$CN,MATCH($D$12,'HIST REG FL  EPIS - 2 System PB'!$2:$2,0),FALSE)/1000</f>
        <v>957163.12036538403</v>
      </c>
      <c r="M39" s="40"/>
      <c r="N39" s="21">
        <f>VLOOKUP($D39,'HIST REG FL  EPIS - 9 Retail'!$A:$CN,MATCH($D$12,'HIST REG FL  EPIS - 9 Retail'!$2:$2,0),FALSE)/1000</f>
        <v>689557.21703966497</v>
      </c>
      <c r="O39" s="96"/>
      <c r="P39" s="279">
        <f t="shared" si="2"/>
        <v>0.72041766170058441</v>
      </c>
      <c r="Q39" s="100"/>
      <c r="R39" s="98"/>
    </row>
    <row r="40" spans="1:22" ht="13.95" customHeight="1" x14ac:dyDescent="0.3">
      <c r="A40" s="87">
        <f t="shared" si="0"/>
        <v>26</v>
      </c>
      <c r="B40" s="95" t="s">
        <v>165</v>
      </c>
      <c r="C40" s="23"/>
      <c r="D40" s="24" t="s">
        <v>166</v>
      </c>
      <c r="F40" s="90"/>
      <c r="G40" s="90"/>
      <c r="H40" s="90"/>
      <c r="I40" s="90"/>
      <c r="J40" s="90"/>
      <c r="K40" s="90"/>
      <c r="L40" s="21">
        <f>VLOOKUP($D40,'HIST REG FL  EPIS - 2 System PB'!$A:$CN,MATCH($D$12,'HIST REG FL  EPIS - 2 System PB'!$2:$2,0),FALSE)/1000</f>
        <v>44918.144249999998</v>
      </c>
      <c r="M40" s="40"/>
      <c r="N40" s="21">
        <f>VLOOKUP($D40,'HIST REG FL  EPIS - 9 Retail'!$A:$CN,MATCH($D$12,'HIST REG FL  EPIS - 9 Retail'!$2:$2,0),FALSE)/1000</f>
        <v>44918.144249999998</v>
      </c>
      <c r="O40" s="96"/>
      <c r="P40" s="279">
        <f t="shared" si="2"/>
        <v>1</v>
      </c>
      <c r="Q40" s="109"/>
      <c r="R40" s="98"/>
      <c r="S40" s="91"/>
    </row>
    <row r="41" spans="1:22" ht="13.95" customHeight="1" x14ac:dyDescent="0.3">
      <c r="A41" s="87">
        <f t="shared" si="0"/>
        <v>27</v>
      </c>
      <c r="B41" s="95" t="s">
        <v>167</v>
      </c>
      <c r="C41" s="23"/>
      <c r="D41" s="24" t="s">
        <v>168</v>
      </c>
      <c r="F41" s="90"/>
      <c r="G41" s="90"/>
      <c r="H41" s="90"/>
      <c r="I41" s="90"/>
      <c r="J41" s="90"/>
      <c r="K41" s="90"/>
      <c r="L41" s="21">
        <f>VLOOKUP($D41,'HIST REG FL  EPIS - 2 System PB'!$A:$CN,MATCH($D$12,'HIST REG FL  EPIS - 2 System PB'!$2:$2,0),FALSE)/1000</f>
        <v>41630.8892307692</v>
      </c>
      <c r="M41" s="40"/>
      <c r="N41" s="21">
        <f>VLOOKUP($D41,'HIST REG FL  EPIS - 9 Retail'!$A:$CN,MATCH($D$12,'HIST REG FL  EPIS - 9 Retail'!$2:$2,0),FALSE)/1000</f>
        <v>29991.627874146801</v>
      </c>
      <c r="O41" s="96"/>
      <c r="P41" s="279">
        <f t="shared" si="2"/>
        <v>0.72041766170058474</v>
      </c>
      <c r="Q41" s="100"/>
      <c r="R41" s="98"/>
      <c r="S41" s="5"/>
    </row>
    <row r="42" spans="1:22" ht="13.95" customHeight="1" x14ac:dyDescent="0.3">
      <c r="A42" s="87">
        <f t="shared" si="0"/>
        <v>28</v>
      </c>
      <c r="B42" s="95" t="s">
        <v>169</v>
      </c>
      <c r="C42" s="23"/>
      <c r="D42" s="24" t="s">
        <v>170</v>
      </c>
      <c r="F42" s="90"/>
      <c r="G42" s="90"/>
      <c r="H42" s="90"/>
      <c r="I42" s="90"/>
      <c r="J42" s="90"/>
      <c r="K42" s="90"/>
      <c r="L42" s="21">
        <f>VLOOKUP($D42,'HIST REG FL  EPIS - 2 System PB'!$A:$CN,MATCH($D$12,'HIST REG FL  EPIS - 2 System PB'!$2:$2,0),FALSE)/1000</f>
        <v>88389.227692307701</v>
      </c>
      <c r="M42" s="40"/>
      <c r="N42" s="21">
        <f>VLOOKUP($D42,'HIST REG FL  EPIS - 9 Retail'!$A:$CN,MATCH($D$12,'HIST REG FL  EPIS - 9 Retail'!$2:$2,0),FALSE)/1000</f>
        <v>63677.160733612902</v>
      </c>
      <c r="O42" s="96"/>
      <c r="P42" s="279">
        <f t="shared" si="2"/>
        <v>0.72041766170058497</v>
      </c>
      <c r="Q42" s="110"/>
      <c r="R42" s="98"/>
      <c r="S42" s="94"/>
    </row>
    <row r="43" spans="1:22" ht="14.4" customHeight="1" x14ac:dyDescent="0.3">
      <c r="A43" s="87">
        <f t="shared" si="0"/>
        <v>29</v>
      </c>
      <c r="B43" s="95" t="s">
        <v>171</v>
      </c>
      <c r="C43" s="23"/>
      <c r="D43" s="24" t="s">
        <v>172</v>
      </c>
      <c r="F43" s="90"/>
      <c r="G43" s="90"/>
      <c r="H43" s="90"/>
      <c r="I43" s="90"/>
      <c r="J43" s="90"/>
      <c r="K43" s="90"/>
      <c r="L43" s="111">
        <f>VLOOKUP($D43,'HIST REG FL  EPIS - 2 System PB'!$A:$CN,MATCH($D$12,'HIST REG FL  EPIS - 2 System PB'!$2:$2,0),FALSE)/1000</f>
        <v>49872.789230769202</v>
      </c>
      <c r="M43" s="40"/>
      <c r="N43" s="111">
        <f>VLOOKUP($D43,'HIST REG FL  EPIS - 9 Retail'!$A:$CN,MATCH($D$12,'HIST REG FL  EPIS - 9 Retail'!$2:$2,0),FALSE)/1000</f>
        <v>35929.238200116801</v>
      </c>
      <c r="O43" s="96"/>
      <c r="P43" s="280">
        <f t="shared" si="2"/>
        <v>0.72041766170058374</v>
      </c>
      <c r="Q43" s="109"/>
      <c r="R43" s="98"/>
    </row>
    <row r="44" spans="1:22" ht="13.95" customHeight="1" x14ac:dyDescent="0.3">
      <c r="A44" s="87">
        <f t="shared" si="0"/>
        <v>30</v>
      </c>
      <c r="B44" s="226" t="s">
        <v>174</v>
      </c>
      <c r="C44" s="23"/>
      <c r="D44" s="113" t="s">
        <v>34</v>
      </c>
      <c r="F44" s="90"/>
      <c r="G44" s="90"/>
      <c r="H44" s="90"/>
      <c r="I44" s="90"/>
      <c r="J44" s="90"/>
      <c r="K44" s="90"/>
      <c r="L44" s="114">
        <f>SUM(L28:L43)</f>
        <v>5510574.1552307596</v>
      </c>
      <c r="M44" s="106"/>
      <c r="N44" s="114">
        <f>SUM(N28:N43)</f>
        <v>4021508.7961090356</v>
      </c>
      <c r="O44" s="115"/>
      <c r="P44" s="279">
        <f t="shared" si="2"/>
        <v>0.72978036096143084</v>
      </c>
      <c r="Q44" s="97"/>
      <c r="R44" s="98"/>
      <c r="U44" s="25"/>
      <c r="V44" s="25"/>
    </row>
    <row r="45" spans="1:22" ht="13.95" customHeight="1" x14ac:dyDescent="0.3">
      <c r="A45" s="87">
        <f>A44+1</f>
        <v>31</v>
      </c>
      <c r="B45" s="112"/>
      <c r="C45" s="23"/>
      <c r="D45" s="113"/>
      <c r="F45" s="90"/>
      <c r="G45" s="90"/>
      <c r="H45" s="90"/>
      <c r="I45" s="90"/>
      <c r="J45" s="90"/>
      <c r="K45" s="90"/>
      <c r="L45" s="114"/>
      <c r="M45" s="23"/>
      <c r="N45" s="114"/>
      <c r="O45" s="96"/>
      <c r="P45" s="279"/>
      <c r="Q45" s="97"/>
      <c r="R45" s="98"/>
    </row>
    <row r="46" spans="1:22" ht="13.95" customHeight="1" x14ac:dyDescent="0.3">
      <c r="A46" s="87">
        <f t="shared" si="0"/>
        <v>32</v>
      </c>
      <c r="B46" s="112"/>
      <c r="C46" s="23"/>
      <c r="D46" s="113"/>
      <c r="F46" s="90"/>
      <c r="G46" s="90"/>
      <c r="H46" s="90"/>
      <c r="I46" s="90"/>
      <c r="J46" s="90"/>
      <c r="K46" s="90"/>
      <c r="L46" s="114"/>
      <c r="M46" s="23"/>
      <c r="N46" s="114"/>
      <c r="O46" s="96"/>
      <c r="P46" s="279"/>
      <c r="Q46" s="97"/>
      <c r="R46" s="98"/>
    </row>
    <row r="47" spans="1:22" ht="13.95" customHeight="1" x14ac:dyDescent="0.3">
      <c r="A47" s="87">
        <f t="shared" si="0"/>
        <v>33</v>
      </c>
      <c r="B47" s="112"/>
      <c r="C47" s="23"/>
      <c r="D47" s="113"/>
      <c r="F47" s="90"/>
      <c r="G47" s="90"/>
      <c r="H47" s="90"/>
      <c r="I47" s="90"/>
      <c r="J47" s="90"/>
      <c r="K47" s="90"/>
      <c r="L47" s="114"/>
      <c r="M47" s="23"/>
      <c r="N47" s="114"/>
      <c r="O47" s="96"/>
      <c r="P47" s="237"/>
      <c r="Q47" s="97"/>
      <c r="R47" s="98"/>
    </row>
    <row r="48" spans="1:22" x14ac:dyDescent="0.3">
      <c r="A48" s="116">
        <f t="shared" si="0"/>
        <v>34</v>
      </c>
      <c r="B48" s="15"/>
      <c r="C48" s="15"/>
      <c r="D48" s="14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238"/>
      <c r="Q48" s="15"/>
      <c r="R48" s="15"/>
      <c r="S48" s="15"/>
    </row>
    <row r="49" spans="1:29" s="56" customFormat="1" x14ac:dyDescent="0.3">
      <c r="A49" s="272"/>
      <c r="B49" s="120" t="s">
        <v>175</v>
      </c>
      <c r="C49" s="120"/>
      <c r="D49" s="120"/>
      <c r="E49" s="120"/>
      <c r="F49" s="153"/>
      <c r="G49" s="153"/>
      <c r="H49" s="153"/>
      <c r="I49" s="153"/>
      <c r="J49" s="153"/>
      <c r="K49" s="153"/>
      <c r="L49" s="120"/>
      <c r="M49" s="120"/>
      <c r="N49" s="120"/>
      <c r="O49" s="120"/>
      <c r="P49" s="273"/>
      <c r="Q49" s="120"/>
      <c r="R49" s="246" t="s">
        <v>176</v>
      </c>
      <c r="S49" s="120"/>
      <c r="T49" s="25"/>
      <c r="W49" s="25"/>
      <c r="X49" s="25"/>
      <c r="Y49" s="25"/>
      <c r="Z49" s="25"/>
      <c r="AA49" s="25"/>
      <c r="AB49" s="25"/>
      <c r="AC49" s="25"/>
    </row>
    <row r="50" spans="1:29" s="56" customFormat="1" x14ac:dyDescent="0.3">
      <c r="A50" s="63" t="s">
        <v>102</v>
      </c>
      <c r="B50" s="64"/>
      <c r="C50" s="63"/>
      <c r="D50" s="25"/>
      <c r="E50" s="25"/>
      <c r="F50" s="90"/>
      <c r="G50" s="90"/>
      <c r="H50" s="90"/>
      <c r="I50" s="90"/>
      <c r="J50" s="90"/>
      <c r="K50" s="90"/>
      <c r="L50" s="418" t="s">
        <v>103</v>
      </c>
      <c r="M50" s="418"/>
      <c r="N50" s="418"/>
      <c r="O50" s="418"/>
      <c r="P50" s="240"/>
      <c r="Q50" s="63"/>
      <c r="R50" s="63"/>
      <c r="S50" s="65" t="str">
        <f>+'Page Numbers'!D38</f>
        <v>Page 38 of 48</v>
      </c>
      <c r="T50" s="65"/>
      <c r="W50" s="25"/>
      <c r="X50" s="25"/>
      <c r="Y50" s="25"/>
      <c r="Z50" s="25"/>
      <c r="AA50" s="25"/>
      <c r="AB50" s="25"/>
      <c r="AC50" s="25"/>
    </row>
    <row r="51" spans="1:29" s="56" customFormat="1" x14ac:dyDescent="0.3">
      <c r="A51" s="66"/>
      <c r="B51" s="66"/>
      <c r="C51" s="66"/>
      <c r="D51" s="14"/>
      <c r="E51" s="15"/>
      <c r="F51" s="15"/>
      <c r="G51" s="15"/>
      <c r="H51" s="15"/>
      <c r="I51" s="15"/>
      <c r="J51" s="15"/>
      <c r="K51" s="15"/>
      <c r="L51" s="66"/>
      <c r="M51" s="67"/>
      <c r="N51" s="67"/>
      <c r="O51" s="67"/>
      <c r="P51" s="241"/>
      <c r="Q51" s="67"/>
      <c r="R51" s="67"/>
      <c r="S51" s="67"/>
      <c r="T51" s="25"/>
      <c r="W51" s="25"/>
      <c r="X51" s="25"/>
      <c r="Y51" s="25"/>
      <c r="Z51" s="25"/>
      <c r="AA51" s="25"/>
      <c r="AB51" s="25"/>
      <c r="AC51" s="25"/>
    </row>
    <row r="52" spans="1:29" s="56" customFormat="1" x14ac:dyDescent="0.3">
      <c r="A52" s="25" t="s">
        <v>104</v>
      </c>
      <c r="B52" s="68"/>
      <c r="C52" s="68" t="s">
        <v>105</v>
      </c>
      <c r="D52" s="25"/>
      <c r="E52" s="25"/>
      <c r="F52" s="25"/>
      <c r="G52" s="25"/>
      <c r="H52" s="25"/>
      <c r="I52" s="25"/>
      <c r="J52" s="25"/>
      <c r="K52" s="25"/>
      <c r="L52" s="416" t="s">
        <v>106</v>
      </c>
      <c r="M52" s="416"/>
      <c r="N52" s="416"/>
      <c r="O52" s="416"/>
      <c r="P52" s="416"/>
      <c r="Q52" s="63"/>
      <c r="R52" s="69" t="s">
        <v>107</v>
      </c>
      <c r="S52" s="70"/>
      <c r="T52" s="25"/>
      <c r="W52" s="25"/>
      <c r="X52" s="25"/>
      <c r="Y52" s="25"/>
      <c r="Z52" s="25"/>
      <c r="AA52" s="25"/>
      <c r="AB52" s="25"/>
      <c r="AC52" s="25"/>
    </row>
    <row r="53" spans="1:29" s="56" customFormat="1" x14ac:dyDescent="0.3">
      <c r="A53" s="25"/>
      <c r="B53" s="71"/>
      <c r="C53" s="46"/>
      <c r="D53" s="25"/>
      <c r="E53" s="25"/>
      <c r="F53" s="25"/>
      <c r="G53" s="25"/>
      <c r="H53" s="25"/>
      <c r="I53" s="25"/>
      <c r="J53" s="25"/>
      <c r="K53" s="25"/>
      <c r="L53" s="417"/>
      <c r="M53" s="417"/>
      <c r="N53" s="417"/>
      <c r="O53" s="417"/>
      <c r="P53" s="417"/>
      <c r="Q53" s="72" t="str">
        <f t="shared" ref="Q53:S57" si="3">+Q4</f>
        <v>_</v>
      </c>
      <c r="R53" s="69" t="str">
        <f t="shared" si="3"/>
        <v>Projected Test Year 3 Ended</v>
      </c>
      <c r="S53" s="73">
        <f t="shared" si="3"/>
        <v>46752</v>
      </c>
      <c r="T53" s="25"/>
      <c r="W53" s="25"/>
      <c r="X53" s="25"/>
      <c r="Y53" s="25"/>
      <c r="Z53" s="25"/>
      <c r="AA53" s="25"/>
      <c r="AB53" s="25"/>
      <c r="AC53" s="25"/>
    </row>
    <row r="54" spans="1:29" s="56" customFormat="1" x14ac:dyDescent="0.3">
      <c r="A54" s="25" t="s">
        <v>109</v>
      </c>
      <c r="B54" s="71"/>
      <c r="C54" s="46"/>
      <c r="D54" s="25"/>
      <c r="E54" s="25"/>
      <c r="F54" s="25"/>
      <c r="G54" s="25"/>
      <c r="H54" s="25"/>
      <c r="I54" s="25"/>
      <c r="J54" s="25"/>
      <c r="K54" s="25"/>
      <c r="L54" s="70"/>
      <c r="M54" s="70"/>
      <c r="N54" s="70"/>
      <c r="O54" s="70"/>
      <c r="P54" s="242"/>
      <c r="Q54" s="72" t="str">
        <f t="shared" si="3"/>
        <v>_</v>
      </c>
      <c r="R54" s="69" t="str">
        <f t="shared" si="3"/>
        <v>Projected Test Year 2 Ended</v>
      </c>
      <c r="S54" s="73">
        <f t="shared" si="3"/>
        <v>46387</v>
      </c>
      <c r="T54" s="25"/>
      <c r="W54" s="25"/>
      <c r="X54" s="25"/>
      <c r="Y54" s="25"/>
      <c r="Z54" s="25"/>
      <c r="AA54" s="25"/>
      <c r="AB54" s="25"/>
      <c r="AC54" s="25"/>
    </row>
    <row r="55" spans="1:29" s="56" customFormat="1" x14ac:dyDescent="0.3">
      <c r="A55" s="25"/>
      <c r="B55" s="74"/>
      <c r="C55" s="46"/>
      <c r="D55" s="25"/>
      <c r="E55" s="25"/>
      <c r="F55" s="25"/>
      <c r="G55" s="25"/>
      <c r="H55" s="25"/>
      <c r="I55" s="25"/>
      <c r="J55" s="25"/>
      <c r="K55" s="25"/>
      <c r="L55" s="70"/>
      <c r="M55" s="70"/>
      <c r="N55" s="70"/>
      <c r="O55" s="70"/>
      <c r="P55" s="242"/>
      <c r="Q55" s="72" t="str">
        <f t="shared" si="3"/>
        <v>_</v>
      </c>
      <c r="R55" s="69" t="str">
        <f t="shared" si="3"/>
        <v>Projected Test Year 1 Ended</v>
      </c>
      <c r="S55" s="73">
        <f t="shared" si="3"/>
        <v>46022</v>
      </c>
      <c r="T55" s="25"/>
      <c r="W55" s="25"/>
      <c r="X55" s="25"/>
      <c r="Y55" s="25"/>
      <c r="Z55" s="25"/>
      <c r="AA55" s="25"/>
      <c r="AB55" s="25"/>
      <c r="AC55" s="25"/>
    </row>
    <row r="56" spans="1:29" s="56" customFormat="1" x14ac:dyDescent="0.3">
      <c r="A56" s="75" t="str">
        <f>+A7</f>
        <v>DOCKET NO.: 20240025-EI</v>
      </c>
      <c r="B56" s="25"/>
      <c r="C56" s="46"/>
      <c r="D56" s="25"/>
      <c r="E56" s="25"/>
      <c r="F56" s="25"/>
      <c r="G56" s="25"/>
      <c r="H56" s="25"/>
      <c r="I56" s="25"/>
      <c r="J56" s="25"/>
      <c r="K56" s="25"/>
      <c r="L56" s="46"/>
      <c r="M56" s="46"/>
      <c r="N56" s="46"/>
      <c r="O56" s="46"/>
      <c r="P56" s="243"/>
      <c r="Q56" s="72" t="str">
        <f t="shared" si="3"/>
        <v>_</v>
      </c>
      <c r="R56" s="69" t="str">
        <f t="shared" si="3"/>
        <v>Prior Year Ended</v>
      </c>
      <c r="S56" s="73">
        <f t="shared" si="3"/>
        <v>45657</v>
      </c>
      <c r="T56" s="25"/>
      <c r="W56" s="25"/>
      <c r="X56" s="25"/>
      <c r="Y56" s="25"/>
      <c r="Z56" s="25"/>
      <c r="AA56" s="25"/>
      <c r="AB56" s="25"/>
      <c r="AC56" s="25"/>
    </row>
    <row r="57" spans="1:29" s="56" customFormat="1" x14ac:dyDescent="0.3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46"/>
      <c r="M57" s="46"/>
      <c r="N57" s="46"/>
      <c r="O57" s="46"/>
      <c r="P57" s="243"/>
      <c r="Q57" s="72" t="str">
        <f t="shared" si="3"/>
        <v>X</v>
      </c>
      <c r="R57" s="69" t="str">
        <f t="shared" si="3"/>
        <v>Historical Year Ended</v>
      </c>
      <c r="S57" s="73">
        <f t="shared" si="3"/>
        <v>45291</v>
      </c>
      <c r="T57" s="25"/>
      <c r="W57" s="25"/>
      <c r="X57" s="25"/>
      <c r="Y57" s="25"/>
      <c r="Z57" s="25"/>
      <c r="AA57" s="25"/>
      <c r="AB57" s="25"/>
      <c r="AC57" s="25"/>
    </row>
    <row r="58" spans="1:29" s="56" customFormat="1" x14ac:dyDescent="0.3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76"/>
      <c r="M58" s="77"/>
      <c r="N58" s="76" t="s">
        <v>111</v>
      </c>
      <c r="O58" s="77"/>
      <c r="P58" s="244"/>
      <c r="Q58" s="244"/>
      <c r="R58" s="244"/>
      <c r="S58" s="244"/>
      <c r="T58" s="244"/>
      <c r="W58" s="25"/>
      <c r="X58" s="25"/>
      <c r="Y58" s="25"/>
      <c r="Z58" s="25"/>
      <c r="AA58" s="25"/>
      <c r="AB58" s="25"/>
      <c r="AC58" s="25"/>
    </row>
    <row r="59" spans="1:29" s="56" customFormat="1" x14ac:dyDescent="0.3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76"/>
      <c r="M59" s="77"/>
      <c r="N59" s="76"/>
      <c r="O59" s="77"/>
      <c r="P59" s="244"/>
      <c r="Q59" s="72"/>
      <c r="R59" s="69"/>
      <c r="S59" s="73"/>
      <c r="T59" s="25"/>
      <c r="W59" s="25"/>
      <c r="X59" s="25"/>
      <c r="Y59" s="25"/>
      <c r="Z59" s="25"/>
      <c r="AA59" s="25"/>
      <c r="AB59" s="25"/>
      <c r="AC59" s="25"/>
    </row>
    <row r="60" spans="1:29" s="5" customFormat="1" x14ac:dyDescent="0.3">
      <c r="A60" s="78"/>
      <c r="B60" s="78"/>
      <c r="C60" s="78"/>
      <c r="D60" s="14"/>
      <c r="E60" s="15"/>
      <c r="F60" s="15"/>
      <c r="G60" s="15"/>
      <c r="H60" s="15"/>
      <c r="I60" s="15"/>
      <c r="J60" s="15"/>
      <c r="K60" s="15"/>
      <c r="L60" s="79"/>
      <c r="M60" s="79"/>
      <c r="N60" s="79"/>
      <c r="O60" s="79"/>
      <c r="P60" s="233"/>
      <c r="Q60" s="80"/>
      <c r="R60" s="81" t="str">
        <f>+R11</f>
        <v>Witness:  Olivier</v>
      </c>
      <c r="S60" s="80"/>
    </row>
    <row r="61" spans="1:29" s="5" customFormat="1" x14ac:dyDescent="0.3">
      <c r="A61" s="1"/>
      <c r="B61" s="82">
        <v>-1</v>
      </c>
      <c r="C61" s="82"/>
      <c r="D61" s="82"/>
      <c r="E61" s="82"/>
      <c r="F61" s="82"/>
      <c r="G61" s="82"/>
      <c r="H61" s="82"/>
      <c r="I61" s="82"/>
      <c r="J61" s="82"/>
      <c r="K61" s="82"/>
      <c r="L61" s="82">
        <f>+B61-1</f>
        <v>-2</v>
      </c>
      <c r="M61" s="82"/>
      <c r="N61" s="82">
        <f>+L61-1</f>
        <v>-3</v>
      </c>
      <c r="O61" s="82"/>
      <c r="P61" s="82">
        <f>+N61-1</f>
        <v>-4</v>
      </c>
      <c r="Q61" s="83"/>
      <c r="R61" s="83"/>
      <c r="S61" s="83"/>
    </row>
    <row r="62" spans="1:29" s="5" customFormat="1" x14ac:dyDescent="0.3">
      <c r="A62" s="1" t="s">
        <v>112</v>
      </c>
      <c r="B62" s="83"/>
      <c r="C62" s="1"/>
      <c r="L62" s="1" t="s">
        <v>113</v>
      </c>
      <c r="M62" s="1"/>
      <c r="N62" s="1" t="s">
        <v>113</v>
      </c>
      <c r="O62" s="1"/>
      <c r="P62" s="234" t="s">
        <v>114</v>
      </c>
      <c r="Q62" s="1"/>
      <c r="R62" s="1"/>
      <c r="S62" s="1"/>
    </row>
    <row r="63" spans="1:29" s="5" customFormat="1" x14ac:dyDescent="0.3">
      <c r="A63" s="86" t="s">
        <v>115</v>
      </c>
      <c r="B63" s="17" t="s">
        <v>116</v>
      </c>
      <c r="C63" s="17"/>
      <c r="D63" s="14"/>
      <c r="E63" s="15"/>
      <c r="F63" s="15"/>
      <c r="G63" s="15"/>
      <c r="H63" s="15"/>
      <c r="I63" s="15"/>
      <c r="J63" s="15"/>
      <c r="K63" s="15"/>
      <c r="L63" s="17" t="s">
        <v>117</v>
      </c>
      <c r="M63" s="17"/>
      <c r="N63" s="17" t="s">
        <v>114</v>
      </c>
      <c r="O63" s="17"/>
      <c r="P63" s="235" t="s">
        <v>118</v>
      </c>
      <c r="Q63" s="17"/>
      <c r="R63" s="17"/>
      <c r="S63" s="17"/>
    </row>
    <row r="64" spans="1:29" s="5" customFormat="1" x14ac:dyDescent="0.3">
      <c r="A64" s="87">
        <v>1</v>
      </c>
      <c r="B64" s="88" t="s">
        <v>177</v>
      </c>
      <c r="C64" s="89"/>
      <c r="D64" s="90"/>
      <c r="E64" s="90"/>
      <c r="L64" s="89"/>
      <c r="M64" s="91"/>
      <c r="N64" s="91"/>
      <c r="O64" s="91"/>
      <c r="P64" s="245"/>
      <c r="Q64" s="91"/>
      <c r="R64" s="91"/>
      <c r="S64" s="91"/>
    </row>
    <row r="65" spans="1:19" s="5" customFormat="1" x14ac:dyDescent="0.3">
      <c r="A65" s="87">
        <f>+A64+1</f>
        <v>2</v>
      </c>
      <c r="B65" s="117" t="s">
        <v>178</v>
      </c>
      <c r="D65" s="19" t="s">
        <v>179</v>
      </c>
      <c r="E65" s="90"/>
      <c r="L65" s="21">
        <f>VLOOKUP($D65,'HIST REG FL  EPIS - 2 System PB'!$A:$CN,MATCH($D$12,'HIST REG FL  EPIS - 2 System PB'!$2:$2,0),FALSE)/1000</f>
        <v>133326.345328461</v>
      </c>
      <c r="M65" s="40"/>
      <c r="N65" s="21">
        <f>ROUND(VLOOKUP($D65,'HIST REG FL  EPIS - 9 Retail'!$A:$CN,MATCH($D$12,'HIST REG FL  EPIS - 9 Retail'!$2:$2,0),FALSE)/1000,0)</f>
        <v>133326</v>
      </c>
      <c r="O65" s="96"/>
      <c r="P65" s="279">
        <f>ROUND(IF(N65=0,0,N65/L65),5)</f>
        <v>1</v>
      </c>
      <c r="Q65" s="91"/>
    </row>
    <row r="66" spans="1:19" s="5" customFormat="1" x14ac:dyDescent="0.3">
      <c r="A66" s="87">
        <f t="shared" ref="A66:A97" si="4">A65+1</f>
        <v>3</v>
      </c>
      <c r="B66" s="117" t="s">
        <v>180</v>
      </c>
      <c r="D66" s="19" t="s">
        <v>181</v>
      </c>
      <c r="E66" s="90"/>
      <c r="L66" s="21">
        <f>VLOOKUP($D66,'HIST REG FL  EPIS - 2 System PB'!$A:$CN,MATCH($D$12,'HIST REG FL  EPIS - 2 System PB'!$2:$2,0),FALSE)/1000</f>
        <v>34111.053076922995</v>
      </c>
      <c r="M66" s="40"/>
      <c r="N66" s="21">
        <f>ROUND(VLOOKUP($D66,'HIST REG FL  EPIS - 9 Retail'!$A:$CN,MATCH($D$12,'HIST REG FL  EPIS - 9 Retail'!$2:$2,0),FALSE)/1000,0)</f>
        <v>34111</v>
      </c>
      <c r="O66" s="96"/>
      <c r="P66" s="279">
        <f>ROUND(IF(N66=0,0,N66/L66),5)</f>
        <v>1</v>
      </c>
      <c r="Q66" s="91"/>
      <c r="R66" s="94"/>
      <c r="S66" s="94"/>
    </row>
    <row r="67" spans="1:19" s="5" customFormat="1" x14ac:dyDescent="0.3">
      <c r="A67" s="87">
        <f t="shared" si="4"/>
        <v>4</v>
      </c>
      <c r="B67" s="117" t="s">
        <v>182</v>
      </c>
      <c r="D67" s="19" t="s">
        <v>183</v>
      </c>
      <c r="E67" s="90"/>
      <c r="L67" s="21">
        <f>VLOOKUP($D67,'HIST REG FL  EPIS - 2 System PB'!$A:$CN,MATCH($D$12,'HIST REG FL  EPIS - 2 System PB'!$2:$2,0),FALSE)/1000</f>
        <v>1474281.84461538</v>
      </c>
      <c r="M67" s="40"/>
      <c r="N67" s="21">
        <f>ROUND(VLOOKUP($D67,'HIST REG FL  EPIS - 9 Retail'!$A:$CN,MATCH($D$12,'HIST REG FL  EPIS - 9 Retail'!$2:$2,0),FALSE)/1000,0)</f>
        <v>1474282</v>
      </c>
      <c r="O67" s="96"/>
      <c r="P67" s="279">
        <f t="shared" ref="P67:P68" si="5">ROUND(IF(N67=0,0,N67/L67),5)</f>
        <v>1</v>
      </c>
      <c r="Q67" s="91"/>
      <c r="R67" s="93"/>
      <c r="S67" s="94"/>
    </row>
    <row r="68" spans="1:19" s="5" customFormat="1" x14ac:dyDescent="0.3">
      <c r="A68" s="87">
        <f t="shared" si="4"/>
        <v>5</v>
      </c>
      <c r="B68" s="117" t="s">
        <v>184</v>
      </c>
      <c r="D68" s="27" t="s">
        <v>185</v>
      </c>
      <c r="L68" s="21">
        <f>VLOOKUP($D68,'HIST REG FL  EPIS - 2 System PB'!$A:$CN,MATCH($D$12,'HIST REG FL  EPIS - 2 System PB'!$2:$2,0),FALSE)/1000</f>
        <v>0</v>
      </c>
      <c r="M68" s="40"/>
      <c r="N68" s="21">
        <f>ROUND(VLOOKUP($D68,'HIST REG FL  EPIS - 9 Retail'!$A:$CN,MATCH($D$12,'HIST REG FL  EPIS - 9 Retail'!$2:$2,0),FALSE)/1000,0)</f>
        <v>0</v>
      </c>
      <c r="O68" s="96"/>
      <c r="P68" s="279">
        <f t="shared" si="5"/>
        <v>0</v>
      </c>
      <c r="Q68" s="91"/>
      <c r="R68" s="93"/>
      <c r="S68" s="94"/>
    </row>
    <row r="69" spans="1:19" s="5" customFormat="1" x14ac:dyDescent="0.3">
      <c r="A69" s="87">
        <f t="shared" si="4"/>
        <v>6</v>
      </c>
      <c r="B69" s="117" t="s">
        <v>186</v>
      </c>
      <c r="D69" s="27" t="s">
        <v>659</v>
      </c>
      <c r="L69" s="21">
        <f>VLOOKUP($D69,'HIST REG FL  EPIS - 2 System PB'!$A:$CN,MATCH($D$12,'HIST REG FL  EPIS - 2 System PB'!$2:$2,0),FALSE)/1000</f>
        <v>12639.7606505364</v>
      </c>
      <c r="M69" s="40"/>
      <c r="N69" s="21">
        <f>ROUND(VLOOKUP($D69,'HIST REG FL  EPIS - 9 Retail'!$A:$CN,MATCH($D$12,'HIST REG FL  EPIS - 9 Retail'!$2:$2,0),FALSE)/1000,0)</f>
        <v>12640</v>
      </c>
      <c r="O69" s="96"/>
      <c r="P69" s="279">
        <f>ROUND(IF(N69=0,0,N69/L69),4)</f>
        <v>1</v>
      </c>
      <c r="Q69" s="100"/>
      <c r="R69" s="98"/>
      <c r="S69" s="94"/>
    </row>
    <row r="70" spans="1:19" s="5" customFormat="1" x14ac:dyDescent="0.3">
      <c r="A70" s="87">
        <f t="shared" si="4"/>
        <v>7</v>
      </c>
      <c r="B70" s="117" t="s">
        <v>189</v>
      </c>
      <c r="D70" s="19" t="s">
        <v>190</v>
      </c>
      <c r="L70" s="21">
        <f>VLOOKUP($D70,'HIST REG FL  EPIS - 2 System PB'!$A:$CN,MATCH($D$12,'HIST REG FL  EPIS - 2 System PB'!$2:$2,0),FALSE)/1000</f>
        <v>539294.23403815308</v>
      </c>
      <c r="M70" s="40"/>
      <c r="N70" s="21">
        <f>ROUND(VLOOKUP($D70,'HIST REG FL  EPIS - 9 Retail'!$A:$CN,MATCH($D$12,'HIST REG FL  EPIS - 9 Retail'!$2:$2,0),FALSE)/1000,0)</f>
        <v>539294</v>
      </c>
      <c r="O70" s="96"/>
      <c r="P70" s="279">
        <f t="shared" ref="P70:P81" si="6">ROUND(IF(N70=0,0,N70/L70),4)</f>
        <v>1</v>
      </c>
      <c r="Q70" s="101"/>
      <c r="R70" s="98"/>
      <c r="S70" s="94"/>
    </row>
    <row r="71" spans="1:19" s="5" customFormat="1" x14ac:dyDescent="0.3">
      <c r="A71" s="87">
        <f t="shared" si="4"/>
        <v>8</v>
      </c>
      <c r="B71" s="117" t="s">
        <v>191</v>
      </c>
      <c r="D71" s="19" t="s">
        <v>192</v>
      </c>
      <c r="L71" s="21">
        <f>VLOOKUP($D71,'HIST REG FL  EPIS - 2 System PB'!$A:$CN,MATCH($D$12,'HIST REG FL  EPIS - 2 System PB'!$2:$2,0),FALSE)/1000</f>
        <v>249820.123120615</v>
      </c>
      <c r="M71" s="40"/>
      <c r="N71" s="21">
        <f>ROUND(VLOOKUP($D71,'HIST REG FL  EPIS - 9 Retail'!$A:$CN,MATCH($D$12,'HIST REG FL  EPIS - 9 Retail'!$2:$2,0),FALSE)/1000,0)</f>
        <v>249820</v>
      </c>
      <c r="O71" s="96"/>
      <c r="P71" s="279">
        <f t="shared" si="6"/>
        <v>1</v>
      </c>
      <c r="Q71" s="97"/>
      <c r="R71" s="98"/>
      <c r="S71" s="94"/>
    </row>
    <row r="72" spans="1:19" s="5" customFormat="1" x14ac:dyDescent="0.3">
      <c r="A72" s="87">
        <f t="shared" si="4"/>
        <v>9</v>
      </c>
      <c r="B72" s="117" t="s">
        <v>193</v>
      </c>
      <c r="D72" s="19" t="s">
        <v>194</v>
      </c>
      <c r="L72" s="21">
        <f>VLOOKUP($D72,'HIST REG FL  EPIS - 2 System PB'!$A:$CN,MATCH($D$12,'HIST REG FL  EPIS - 2 System PB'!$2:$2,0),FALSE)/1000</f>
        <v>112112.63822584599</v>
      </c>
      <c r="M72" s="40"/>
      <c r="N72" s="21">
        <f>ROUND(VLOOKUP($D72,'HIST REG FL  EPIS - 9 Retail'!$A:$CN,MATCH($D$12,'HIST REG FL  EPIS - 9 Retail'!$2:$2,0),FALSE)/1000,0)</f>
        <v>112113</v>
      </c>
      <c r="O72" s="96"/>
      <c r="P72" s="279">
        <f t="shared" si="6"/>
        <v>1</v>
      </c>
      <c r="Q72" s="118"/>
      <c r="R72" s="118"/>
      <c r="S72" s="91"/>
    </row>
    <row r="73" spans="1:19" s="5" customFormat="1" x14ac:dyDescent="0.3">
      <c r="A73" s="87">
        <f t="shared" si="4"/>
        <v>10</v>
      </c>
      <c r="B73" s="117" t="s">
        <v>195</v>
      </c>
      <c r="C73" s="26"/>
      <c r="D73" s="19" t="s">
        <v>196</v>
      </c>
      <c r="E73" s="25"/>
      <c r="L73" s="21">
        <f>VLOOKUP($D73,'HIST REG FL  EPIS - 2 System PB'!$A:$CN,MATCH($D$12,'HIST REG FL  EPIS - 2 System PB'!$2:$2,0),FALSE)/1000</f>
        <v>940907.23299999908</v>
      </c>
      <c r="M73" s="40"/>
      <c r="N73" s="21">
        <f>ROUND(VLOOKUP($D73,'HIST REG FL  EPIS - 9 Retail'!$A:$CN,MATCH($D$12,'HIST REG FL  EPIS - 9 Retail'!$2:$2,0),FALSE)/1000,0)</f>
        <v>940907</v>
      </c>
      <c r="O73" s="96"/>
      <c r="P73" s="279">
        <f t="shared" si="6"/>
        <v>1</v>
      </c>
      <c r="Q73" s="46"/>
      <c r="R73" s="46"/>
      <c r="S73" s="91"/>
    </row>
    <row r="74" spans="1:19" x14ac:dyDescent="0.3">
      <c r="A74" s="87">
        <f t="shared" si="4"/>
        <v>11</v>
      </c>
      <c r="B74" s="117" t="s">
        <v>197</v>
      </c>
      <c r="C74" s="26"/>
      <c r="D74" s="19" t="s">
        <v>198</v>
      </c>
      <c r="F74" s="5"/>
      <c r="G74" s="5"/>
      <c r="H74" s="5"/>
      <c r="I74" s="5"/>
      <c r="J74" s="5"/>
      <c r="K74" s="5"/>
      <c r="L74" s="21">
        <f>VLOOKUP($D74,'HIST REG FL  EPIS - 2 System PB'!$A:$CN,MATCH($D$12,'HIST REG FL  EPIS - 2 System PB'!$2:$2,0),FALSE)/1000</f>
        <v>403245.95699999999</v>
      </c>
      <c r="M74" s="40"/>
      <c r="N74" s="21">
        <f>ROUND(VLOOKUP($D74,'HIST REG FL  EPIS - 9 Retail'!$A:$CN,MATCH($D$12,'HIST REG FL  EPIS - 9 Retail'!$2:$2,0),FALSE)/1000,0)</f>
        <v>403246</v>
      </c>
      <c r="O74" s="96"/>
      <c r="P74" s="279">
        <f t="shared" si="6"/>
        <v>1</v>
      </c>
      <c r="Q74" s="109"/>
      <c r="R74" s="98"/>
      <c r="S74" s="91"/>
    </row>
    <row r="75" spans="1:19" x14ac:dyDescent="0.3">
      <c r="A75" s="87">
        <f t="shared" si="4"/>
        <v>12</v>
      </c>
      <c r="B75" s="117" t="s">
        <v>199</v>
      </c>
      <c r="C75" s="26"/>
      <c r="D75" s="19" t="s">
        <v>200</v>
      </c>
      <c r="F75" s="5"/>
      <c r="G75" s="5"/>
      <c r="H75" s="5"/>
      <c r="I75" s="5"/>
      <c r="J75" s="5"/>
      <c r="K75" s="5"/>
      <c r="L75" s="21">
        <f>VLOOKUP($D75,'HIST REG FL  EPIS - 2 System PB'!$A:$CN,MATCH($D$12,'HIST REG FL  EPIS - 2 System PB'!$2:$2,0),FALSE)/1000</f>
        <v>0</v>
      </c>
      <c r="M75" s="40"/>
      <c r="N75" s="21">
        <f>ROUND(VLOOKUP($D75,'HIST REG FL  EPIS - 9 Retail'!$A:$CN,MATCH($D$12,'HIST REG FL  EPIS - 9 Retail'!$2:$2,0),FALSE)/1000,0)</f>
        <v>0</v>
      </c>
      <c r="O75" s="96"/>
      <c r="P75" s="279">
        <f t="shared" si="6"/>
        <v>0</v>
      </c>
      <c r="Q75" s="109"/>
      <c r="R75" s="98"/>
      <c r="S75" s="91"/>
    </row>
    <row r="76" spans="1:19" x14ac:dyDescent="0.3">
      <c r="A76" s="87">
        <f t="shared" si="4"/>
        <v>13</v>
      </c>
      <c r="B76" s="117" t="s">
        <v>201</v>
      </c>
      <c r="C76" s="26"/>
      <c r="D76" s="19" t="s">
        <v>202</v>
      </c>
      <c r="F76" s="5"/>
      <c r="G76" s="5"/>
      <c r="H76" s="5"/>
      <c r="I76" s="5"/>
      <c r="J76" s="5"/>
      <c r="K76" s="5"/>
      <c r="L76" s="21">
        <f>VLOOKUP($D76,'HIST REG FL  EPIS - 2 System PB'!$A:$CN,MATCH($D$12,'HIST REG FL  EPIS - 2 System PB'!$2:$2,0),FALSE)/1000</f>
        <v>536245.03846153803</v>
      </c>
      <c r="M76" s="40"/>
      <c r="N76" s="21">
        <f>ROUND(VLOOKUP($D76,'HIST REG FL  EPIS - 9 Retail'!$A:$CN,MATCH($D$12,'HIST REG FL  EPIS - 9 Retail'!$2:$2,0),FALSE)/1000,0)</f>
        <v>536245</v>
      </c>
      <c r="O76" s="96"/>
      <c r="P76" s="279">
        <f t="shared" si="6"/>
        <v>1</v>
      </c>
      <c r="Q76" s="109"/>
      <c r="R76" s="98"/>
      <c r="S76" s="91"/>
    </row>
    <row r="77" spans="1:19" x14ac:dyDescent="0.3">
      <c r="A77" s="87">
        <f t="shared" si="4"/>
        <v>14</v>
      </c>
      <c r="B77" s="117" t="s">
        <v>203</v>
      </c>
      <c r="C77" s="26"/>
      <c r="D77" s="19" t="s">
        <v>264</v>
      </c>
      <c r="F77" s="5"/>
      <c r="G77" s="5"/>
      <c r="H77" s="5"/>
      <c r="I77" s="5"/>
      <c r="J77" s="5"/>
      <c r="K77" s="5"/>
      <c r="L77" s="21">
        <f>VLOOKUP($D77,'HIST REG FL  EPIS - 2 System PB'!$A:$CN,MATCH($D$12,'HIST REG FL  EPIS - 2 System PB'!$2:$2,0),FALSE)/1000</f>
        <v>0</v>
      </c>
      <c r="M77" s="40"/>
      <c r="N77" s="21">
        <f>ROUND(VLOOKUP($D77,'HIST REG FL  EPIS - 9 Retail'!$A:$CN,MATCH($D$12,'HIST REG FL  EPIS - 9 Retail'!$2:$2,0),FALSE)/1000,0)</f>
        <v>0</v>
      </c>
      <c r="O77" s="96"/>
      <c r="P77" s="279">
        <f t="shared" si="6"/>
        <v>0</v>
      </c>
      <c r="Q77" s="100"/>
      <c r="R77" s="98"/>
      <c r="S77" s="91"/>
    </row>
    <row r="78" spans="1:19" x14ac:dyDescent="0.3">
      <c r="A78" s="87">
        <f t="shared" si="4"/>
        <v>15</v>
      </c>
      <c r="B78" s="117" t="s">
        <v>205</v>
      </c>
      <c r="C78" s="26"/>
      <c r="D78" s="19" t="s">
        <v>206</v>
      </c>
      <c r="F78" s="5"/>
      <c r="G78" s="5"/>
      <c r="H78" s="5"/>
      <c r="I78" s="5"/>
      <c r="J78" s="5"/>
      <c r="K78" s="5"/>
      <c r="L78" s="21">
        <f>VLOOKUP($D78,'HIST REG FL  EPIS - 2 System PB'!$A:$CN,MATCH($D$12,'HIST REG FL  EPIS - 2 System PB'!$2:$2,0),FALSE)/1000</f>
        <v>917864.71699999995</v>
      </c>
      <c r="M78" s="40"/>
      <c r="N78" s="21">
        <f>ROUND(VLOOKUP($D78,'HIST REG FL  EPIS - 9 Retail'!$A:$CN,MATCH($D$12,'HIST REG FL  EPIS - 9 Retail'!$2:$2,0),FALSE)/1000,0)</f>
        <v>917865</v>
      </c>
      <c r="O78" s="96"/>
      <c r="P78" s="279">
        <f t="shared" si="6"/>
        <v>1</v>
      </c>
      <c r="Q78" s="100"/>
      <c r="R78" s="98"/>
      <c r="S78" s="91"/>
    </row>
    <row r="79" spans="1:19" x14ac:dyDescent="0.3">
      <c r="A79" s="87">
        <f t="shared" si="4"/>
        <v>16</v>
      </c>
      <c r="B79" s="117" t="s">
        <v>207</v>
      </c>
      <c r="C79" s="26"/>
      <c r="D79" s="19" t="s">
        <v>208</v>
      </c>
      <c r="F79" s="5"/>
      <c r="G79" s="5"/>
      <c r="H79" s="5"/>
      <c r="I79" s="5"/>
      <c r="J79" s="5"/>
      <c r="K79" s="5"/>
      <c r="L79" s="21">
        <f>VLOOKUP($D79,'HIST REG FL  EPIS - 2 System PB'!$A:$CN,MATCH($D$12,'HIST REG FL  EPIS - 2 System PB'!$2:$2,0),FALSE)/1000</f>
        <v>494234.84761538397</v>
      </c>
      <c r="M79" s="40"/>
      <c r="N79" s="21">
        <f>ROUND(VLOOKUP($D79,'HIST REG FL  EPIS - 9 Retail'!$A:$CN,MATCH($D$12,'HIST REG FL  EPIS - 9 Retail'!$2:$2,0),FALSE)/1000,0)</f>
        <v>494235</v>
      </c>
      <c r="O79" s="96"/>
      <c r="P79" s="279">
        <f t="shared" si="6"/>
        <v>1</v>
      </c>
      <c r="Q79" s="109"/>
      <c r="R79" s="98"/>
      <c r="S79" s="91"/>
    </row>
    <row r="80" spans="1:19" x14ac:dyDescent="0.3">
      <c r="A80" s="87">
        <f t="shared" si="4"/>
        <v>17</v>
      </c>
      <c r="B80" s="117" t="s">
        <v>209</v>
      </c>
      <c r="C80" s="26"/>
      <c r="D80" s="19" t="s">
        <v>210</v>
      </c>
      <c r="F80" s="5"/>
      <c r="G80" s="5"/>
      <c r="H80" s="5"/>
      <c r="I80" s="5"/>
      <c r="J80" s="5"/>
      <c r="K80" s="5"/>
      <c r="L80" s="21">
        <f>VLOOKUP($D80,'HIST REG FL  EPIS - 2 System PB'!$A:$CN,MATCH($D$12,'HIST REG FL  EPIS - 2 System PB'!$2:$2,0),FALSE)/1000</f>
        <v>1085541.2507692298</v>
      </c>
      <c r="M80" s="40"/>
      <c r="N80" s="21">
        <f>ROUND(VLOOKUP($D80,'HIST REG FL  EPIS - 9 Retail'!$A:$CN,MATCH($D$12,'HIST REG FL  EPIS - 9 Retail'!$2:$2,0),FALSE)/1000,0)</f>
        <v>1085541</v>
      </c>
      <c r="O80" s="96"/>
      <c r="P80" s="279">
        <f t="shared" si="6"/>
        <v>1</v>
      </c>
      <c r="Q80" s="100"/>
      <c r="R80" s="98"/>
      <c r="S80" s="91"/>
    </row>
    <row r="81" spans="1:22" x14ac:dyDescent="0.3">
      <c r="A81" s="87">
        <f t="shared" si="4"/>
        <v>18</v>
      </c>
      <c r="B81" s="117" t="s">
        <v>211</v>
      </c>
      <c r="C81" s="26"/>
      <c r="D81" s="19" t="s">
        <v>212</v>
      </c>
      <c r="F81" s="5"/>
      <c r="G81" s="5"/>
      <c r="H81" s="5"/>
      <c r="I81" s="5"/>
      <c r="J81" s="5"/>
      <c r="K81" s="5"/>
      <c r="L81" s="21">
        <f>VLOOKUP($D81,'HIST REG FL  EPIS - 2 System PB'!$A:$CN,MATCH($D$12,'HIST REG FL  EPIS - 2 System PB'!$2:$2,0),FALSE)/1000</f>
        <v>157587.46692307599</v>
      </c>
      <c r="M81" s="40"/>
      <c r="N81" s="21">
        <f>ROUND(VLOOKUP($D81,'HIST REG FL  EPIS - 9 Retail'!$A:$CN,MATCH($D$12,'HIST REG FL  EPIS - 9 Retail'!$2:$2,0),FALSE)/1000,0)</f>
        <v>157587</v>
      </c>
      <c r="O81" s="96"/>
      <c r="P81" s="279">
        <f t="shared" si="6"/>
        <v>1</v>
      </c>
      <c r="Q81" s="109"/>
      <c r="R81" s="98"/>
      <c r="S81" s="91"/>
    </row>
    <row r="82" spans="1:22" x14ac:dyDescent="0.3">
      <c r="A82" s="87">
        <f t="shared" si="4"/>
        <v>19</v>
      </c>
      <c r="B82" s="117" t="s">
        <v>213</v>
      </c>
      <c r="C82" s="26"/>
      <c r="D82" s="19" t="s">
        <v>214</v>
      </c>
      <c r="F82" s="5"/>
      <c r="G82" s="5"/>
      <c r="H82" s="5"/>
      <c r="I82" s="5"/>
      <c r="J82" s="5"/>
      <c r="K82" s="5"/>
      <c r="L82" s="21">
        <f>VLOOKUP($D82,'HIST REG FL  EPIS - 2 System PB'!$A:$CN,MATCH($D$12,'HIST REG FL  EPIS - 2 System PB'!$2:$2,0),FALSE)/1000</f>
        <v>510118.41615384602</v>
      </c>
      <c r="M82" s="40"/>
      <c r="N82" s="21">
        <f>ROUND(VLOOKUP($D82,'HIST REG FL  EPIS - 9 Retail'!$A:$CN,MATCH($D$12,'HIST REG FL  EPIS - 9 Retail'!$2:$2,0),FALSE)/1000,0)</f>
        <v>510118</v>
      </c>
      <c r="O82" s="96"/>
      <c r="P82" s="279">
        <f>ROUND(IF(N82=0,0,N82/L82),4)</f>
        <v>1</v>
      </c>
      <c r="Q82" s="100"/>
      <c r="R82" s="98"/>
    </row>
    <row r="83" spans="1:22" x14ac:dyDescent="0.3">
      <c r="A83" s="87">
        <f t="shared" si="4"/>
        <v>20</v>
      </c>
      <c r="B83" s="117" t="s">
        <v>215</v>
      </c>
      <c r="C83" s="26"/>
      <c r="D83" s="19" t="s">
        <v>216</v>
      </c>
      <c r="F83" s="5"/>
      <c r="G83" s="5"/>
      <c r="H83" s="5"/>
      <c r="I83" s="5"/>
      <c r="J83" s="5"/>
      <c r="K83" s="5"/>
      <c r="L83" s="21">
        <f>VLOOKUP($D83,'HIST REG FL  EPIS - 2 System PB'!$A:$CN,MATCH($D$12,'HIST REG FL  EPIS - 2 System PB'!$2:$2,0),FALSE)/1000</f>
        <v>357195.67153846106</v>
      </c>
      <c r="M83" s="40"/>
      <c r="N83" s="21">
        <f>ROUND(VLOOKUP($D83,'HIST REG FL  EPIS - 9 Retail'!$A:$CN,MATCH($D$12,'HIST REG FL  EPIS - 9 Retail'!$2:$2,0),FALSE)/1000,0)</f>
        <v>352802</v>
      </c>
      <c r="O83" s="96"/>
      <c r="P83" s="279">
        <f>ROUND(IF(N83=0,0,N83/L83),4)</f>
        <v>0.98770000000000002</v>
      </c>
      <c r="Q83" s="100"/>
      <c r="R83" s="98"/>
    </row>
    <row r="84" spans="1:22" x14ac:dyDescent="0.3">
      <c r="A84" s="87">
        <f t="shared" si="4"/>
        <v>21</v>
      </c>
      <c r="B84" s="117" t="s">
        <v>217</v>
      </c>
      <c r="C84" s="26"/>
      <c r="D84" s="295" t="s">
        <v>660</v>
      </c>
      <c r="F84" s="5"/>
      <c r="G84" s="5"/>
      <c r="H84" s="5"/>
      <c r="I84" s="5"/>
      <c r="J84" s="5"/>
      <c r="K84" s="5"/>
      <c r="L84" s="21">
        <f>VLOOKUP($D84,'HIST REG FL  EPIS - 2 System PB'!$A:$CN,MATCH($D$12,'HIST REG FL  EPIS - 2 System PB'!$2:$2,0),FALSE)/1000</f>
        <v>7687.8915384615293</v>
      </c>
      <c r="M84" s="40"/>
      <c r="N84" s="21">
        <f>ROUND(VLOOKUP($D84,'HIST REG FL  EPIS - 9 Retail'!$A:$CN,MATCH($D$12,'HIST REG FL  EPIS - 9 Retail'!$2:$2,0),FALSE)/1000,0)</f>
        <v>7593</v>
      </c>
      <c r="O84" s="96"/>
      <c r="P84" s="279">
        <f>ROUND(IF(N84=0,0,N84/L84),4)</f>
        <v>0.98770000000000002</v>
      </c>
      <c r="Q84" s="100"/>
      <c r="R84" s="98"/>
    </row>
    <row r="85" spans="1:22" x14ac:dyDescent="0.3">
      <c r="A85" s="87">
        <f t="shared" si="4"/>
        <v>22</v>
      </c>
      <c r="B85" s="117" t="s">
        <v>219</v>
      </c>
      <c r="C85" s="26"/>
      <c r="D85" s="19" t="s">
        <v>220</v>
      </c>
      <c r="F85" s="5"/>
      <c r="G85" s="5"/>
      <c r="H85" s="5"/>
      <c r="I85" s="5"/>
      <c r="J85" s="5"/>
      <c r="K85" s="5"/>
      <c r="L85" s="21">
        <f>VLOOKUP($D85,'HIST REG FL  EPIS - 2 System PB'!$A:$CN,MATCH($D$12,'HIST REG FL  EPIS - 2 System PB'!$2:$2,0),FALSE)/1000</f>
        <v>18470.739076923001</v>
      </c>
      <c r="M85" s="40"/>
      <c r="N85" s="21">
        <f>ROUND(VLOOKUP($D85,'HIST REG FL  EPIS - 9 Retail'!$A:$CN,MATCH($D$12,'HIST REG FL  EPIS - 9 Retail'!$2:$2,0),FALSE)/1000,0)</f>
        <v>18244</v>
      </c>
      <c r="O85" s="96"/>
      <c r="P85" s="279">
        <f>ROUND(IF(N85=0,0,N85/L85),4)</f>
        <v>0.98770000000000002</v>
      </c>
      <c r="Q85" s="100"/>
      <c r="R85" s="98"/>
    </row>
    <row r="86" spans="1:22" x14ac:dyDescent="0.3">
      <c r="A86" s="87">
        <f t="shared" si="4"/>
        <v>23</v>
      </c>
      <c r="B86" s="117" t="s">
        <v>221</v>
      </c>
      <c r="C86" s="26"/>
      <c r="D86" s="19" t="s">
        <v>264</v>
      </c>
      <c r="F86" s="5"/>
      <c r="G86" s="5"/>
      <c r="H86" s="5"/>
      <c r="I86" s="5"/>
      <c r="J86" s="5"/>
      <c r="K86" s="5"/>
      <c r="L86" s="21">
        <f>VLOOKUP($D86,'HIST REG FL  EPIS - 2 System PB'!$A:$CN,MATCH($D$12,'HIST REG FL  EPIS - 2 System PB'!$2:$2,0),FALSE)/1000</f>
        <v>0</v>
      </c>
      <c r="M86" s="40"/>
      <c r="N86" s="21">
        <f>ROUND(VLOOKUP($D86,'HIST REG FL  EPIS - 9 Retail'!$A:$CN,MATCH($D$12,'HIST REG FL  EPIS - 9 Retail'!$2:$2,0),FALSE)/1000,0)</f>
        <v>0</v>
      </c>
      <c r="O86" s="96"/>
      <c r="P86" s="279">
        <f t="shared" ref="P86:P88" si="7">IF(N86=0,0,N86/L86)</f>
        <v>0</v>
      </c>
      <c r="Q86" s="100"/>
      <c r="R86" s="98"/>
    </row>
    <row r="87" spans="1:22" x14ac:dyDescent="0.3">
      <c r="A87" s="87">
        <f t="shared" si="4"/>
        <v>24</v>
      </c>
      <c r="B87" s="117" t="s">
        <v>223</v>
      </c>
      <c r="C87" s="26"/>
      <c r="D87" s="19" t="s">
        <v>224</v>
      </c>
      <c r="F87" s="5"/>
      <c r="G87" s="5"/>
      <c r="H87" s="5"/>
      <c r="I87" s="5"/>
      <c r="J87" s="5"/>
      <c r="K87" s="5"/>
      <c r="L87" s="21">
        <f>VLOOKUP($D87,'HIST REG FL  EPIS - 2 System PB'!$A:$CN,MATCH($D$12,'HIST REG FL  EPIS - 2 System PB'!$2:$2,0),FALSE)/1000</f>
        <v>668677.10692307702</v>
      </c>
      <c r="M87" s="40"/>
      <c r="N87" s="21">
        <f>ROUND(VLOOKUP($D87,'HIST REG FL  EPIS - 9 Retail'!$A:$CN,MATCH($D$12,'HIST REG FL  EPIS - 9 Retail'!$2:$2,0),FALSE)/1000,0)</f>
        <v>668677</v>
      </c>
      <c r="O87" s="96"/>
      <c r="P87" s="280">
        <f t="shared" si="7"/>
        <v>0.99999984009759579</v>
      </c>
      <c r="Q87" s="100"/>
      <c r="R87" s="98"/>
    </row>
    <row r="88" spans="1:22" x14ac:dyDescent="0.3">
      <c r="A88" s="87">
        <f t="shared" si="4"/>
        <v>25</v>
      </c>
      <c r="B88" s="28" t="s">
        <v>225</v>
      </c>
      <c r="C88" s="26"/>
      <c r="D88" s="28" t="s">
        <v>37</v>
      </c>
      <c r="F88" s="5"/>
      <c r="G88" s="5"/>
      <c r="H88" s="5"/>
      <c r="I88" s="5"/>
      <c r="J88" s="5"/>
      <c r="K88" s="5"/>
      <c r="L88" s="119">
        <f>SUM(L65:L87)</f>
        <v>8653362.3350559101</v>
      </c>
      <c r="M88" s="106"/>
      <c r="N88" s="119">
        <f>SUM(N65:N87)</f>
        <v>8648646</v>
      </c>
      <c r="O88" s="115"/>
      <c r="P88" s="279">
        <f t="shared" si="7"/>
        <v>0.99945497081096402</v>
      </c>
      <c r="Q88" s="100"/>
      <c r="R88" s="98"/>
      <c r="U88" s="25"/>
      <c r="V88" s="25"/>
    </row>
    <row r="89" spans="1:22" x14ac:dyDescent="0.3">
      <c r="A89" s="87">
        <f t="shared" si="4"/>
        <v>26</v>
      </c>
      <c r="B89" s="28"/>
      <c r="C89" s="26"/>
      <c r="D89" s="28"/>
      <c r="F89" s="5"/>
      <c r="G89" s="5"/>
      <c r="H89" s="5"/>
      <c r="I89" s="5"/>
      <c r="J89" s="5"/>
      <c r="K89" s="5"/>
      <c r="L89" s="114"/>
      <c r="M89" s="23"/>
      <c r="N89" s="114"/>
      <c r="O89" s="96"/>
      <c r="P89" s="279"/>
      <c r="Q89" s="100"/>
      <c r="R89" s="98"/>
    </row>
    <row r="90" spans="1:22" x14ac:dyDescent="0.3">
      <c r="A90" s="87">
        <f t="shared" si="4"/>
        <v>27</v>
      </c>
      <c r="B90" s="28"/>
      <c r="C90" s="26"/>
      <c r="D90" s="28"/>
      <c r="F90" s="5"/>
      <c r="G90" s="5"/>
      <c r="H90" s="5"/>
      <c r="I90" s="5"/>
      <c r="J90" s="5"/>
      <c r="K90" s="5"/>
      <c r="L90" s="114"/>
      <c r="M90" s="23"/>
      <c r="N90" s="114"/>
      <c r="O90" s="96"/>
      <c r="P90" s="279"/>
      <c r="Q90" s="100"/>
      <c r="R90" s="98"/>
    </row>
    <row r="91" spans="1:22" x14ac:dyDescent="0.3">
      <c r="A91" s="87">
        <f t="shared" si="4"/>
        <v>28</v>
      </c>
      <c r="B91" s="28"/>
      <c r="C91" s="26"/>
      <c r="D91" s="28"/>
      <c r="F91" s="5"/>
      <c r="G91" s="5"/>
      <c r="H91" s="5"/>
      <c r="I91" s="5"/>
      <c r="J91" s="5"/>
      <c r="K91" s="5"/>
      <c r="L91" s="114"/>
      <c r="M91" s="23"/>
      <c r="N91" s="114"/>
      <c r="O91" s="96"/>
      <c r="P91" s="279"/>
      <c r="Q91" s="100"/>
      <c r="R91" s="98"/>
    </row>
    <row r="92" spans="1:22" x14ac:dyDescent="0.3">
      <c r="A92" s="87">
        <f t="shared" si="4"/>
        <v>29</v>
      </c>
      <c r="B92" s="28"/>
      <c r="C92" s="26"/>
      <c r="D92" s="28"/>
      <c r="F92" s="5"/>
      <c r="G92" s="5"/>
      <c r="H92" s="5"/>
      <c r="I92" s="5"/>
      <c r="J92" s="5"/>
      <c r="K92" s="5"/>
      <c r="L92" s="114"/>
      <c r="M92" s="23"/>
      <c r="N92" s="114"/>
      <c r="O92" s="96"/>
      <c r="P92" s="237"/>
      <c r="Q92" s="100"/>
      <c r="R92" s="98"/>
    </row>
    <row r="93" spans="1:22" x14ac:dyDescent="0.3">
      <c r="A93" s="87">
        <f t="shared" si="4"/>
        <v>30</v>
      </c>
      <c r="B93" s="28"/>
      <c r="C93" s="26"/>
      <c r="D93" s="28"/>
      <c r="F93" s="5"/>
      <c r="G93" s="5"/>
      <c r="H93" s="5"/>
      <c r="I93" s="5"/>
      <c r="J93" s="5"/>
      <c r="K93" s="5"/>
      <c r="L93" s="114"/>
      <c r="M93" s="23"/>
      <c r="N93" s="114"/>
      <c r="O93" s="96"/>
      <c r="P93" s="237"/>
      <c r="Q93" s="100"/>
      <c r="R93" s="98"/>
    </row>
    <row r="94" spans="1:22" x14ac:dyDescent="0.3">
      <c r="A94" s="87">
        <f t="shared" si="4"/>
        <v>31</v>
      </c>
      <c r="B94" s="28"/>
      <c r="C94" s="26"/>
      <c r="D94" s="28"/>
      <c r="F94" s="5"/>
      <c r="G94" s="5"/>
      <c r="H94" s="5"/>
      <c r="I94" s="5"/>
      <c r="J94" s="5"/>
      <c r="K94" s="5"/>
      <c r="L94" s="114"/>
      <c r="M94" s="23"/>
      <c r="N94" s="114"/>
      <c r="O94" s="96"/>
      <c r="P94" s="237"/>
      <c r="Q94" s="100"/>
      <c r="R94" s="98"/>
    </row>
    <row r="95" spans="1:22" x14ac:dyDescent="0.3">
      <c r="A95" s="87">
        <f t="shared" si="4"/>
        <v>32</v>
      </c>
      <c r="B95" s="28"/>
      <c r="C95" s="26"/>
      <c r="D95" s="28"/>
      <c r="F95" s="5"/>
      <c r="G95" s="5"/>
      <c r="H95" s="5"/>
      <c r="I95" s="5"/>
      <c r="J95" s="5"/>
      <c r="K95" s="5"/>
      <c r="L95" s="114"/>
      <c r="M95" s="23"/>
      <c r="N95" s="114"/>
      <c r="O95" s="96"/>
      <c r="P95" s="237"/>
      <c r="Q95" s="100"/>
      <c r="R95" s="98"/>
    </row>
    <row r="96" spans="1:22" x14ac:dyDescent="0.3">
      <c r="A96" s="87">
        <f t="shared" si="4"/>
        <v>33</v>
      </c>
      <c r="B96" s="28"/>
      <c r="C96" s="26"/>
      <c r="D96" s="28"/>
      <c r="F96" s="5"/>
      <c r="G96" s="5"/>
      <c r="H96" s="5"/>
      <c r="I96" s="5"/>
      <c r="J96" s="5"/>
      <c r="K96" s="5"/>
      <c r="L96" s="114"/>
      <c r="M96" s="23"/>
      <c r="N96" s="114"/>
      <c r="O96" s="96"/>
      <c r="P96" s="237"/>
      <c r="Q96" s="100"/>
      <c r="R96" s="98"/>
    </row>
    <row r="97" spans="1:29" s="56" customFormat="1" x14ac:dyDescent="0.3">
      <c r="A97" s="116">
        <f t="shared" si="4"/>
        <v>34</v>
      </c>
      <c r="B97" s="25"/>
      <c r="C97" s="25"/>
      <c r="D97" s="14"/>
      <c r="E97" s="15"/>
      <c r="F97" s="15"/>
      <c r="G97" s="15"/>
      <c r="H97" s="15"/>
      <c r="I97" s="15"/>
      <c r="J97" s="15"/>
      <c r="K97" s="15"/>
      <c r="L97" s="25"/>
      <c r="M97" s="25"/>
      <c r="N97" s="25"/>
      <c r="O97" s="25"/>
      <c r="P97" s="239"/>
      <c r="Q97" s="15"/>
      <c r="R97" s="15"/>
      <c r="S97" s="15"/>
      <c r="T97" s="25"/>
      <c r="W97" s="25"/>
      <c r="X97" s="25"/>
      <c r="Y97" s="25"/>
      <c r="Z97" s="25"/>
      <c r="AA97" s="25"/>
      <c r="AB97" s="25"/>
      <c r="AC97" s="25"/>
    </row>
    <row r="98" spans="1:29" s="56" customFormat="1" x14ac:dyDescent="0.3">
      <c r="A98" s="272"/>
      <c r="B98" s="120" t="s">
        <v>175</v>
      </c>
      <c r="C98" s="120"/>
      <c r="D98" s="120"/>
      <c r="E98" s="120"/>
      <c r="F98" s="153"/>
      <c r="G98" s="153"/>
      <c r="H98" s="153"/>
      <c r="I98" s="153"/>
      <c r="J98" s="153"/>
      <c r="K98" s="153"/>
      <c r="L98" s="120"/>
      <c r="M98" s="120"/>
      <c r="N98" s="120"/>
      <c r="O98" s="120"/>
      <c r="P98" s="273"/>
      <c r="Q98" s="120"/>
      <c r="R98" s="246" t="s">
        <v>176</v>
      </c>
      <c r="S98" s="120"/>
      <c r="T98" s="25"/>
      <c r="W98" s="25"/>
      <c r="X98" s="25"/>
      <c r="Y98" s="25"/>
      <c r="Z98" s="25"/>
      <c r="AA98" s="25"/>
      <c r="AB98" s="25"/>
      <c r="AC98" s="25"/>
    </row>
    <row r="99" spans="1:29" s="56" customFormat="1" x14ac:dyDescent="0.3">
      <c r="A99" s="63" t="s">
        <v>102</v>
      </c>
      <c r="B99" s="64"/>
      <c r="C99" s="63"/>
      <c r="D99" s="25"/>
      <c r="E99" s="25"/>
      <c r="F99" s="5"/>
      <c r="G99" s="5"/>
      <c r="H99" s="5"/>
      <c r="I99" s="5"/>
      <c r="J99" s="5"/>
      <c r="K99" s="5"/>
      <c r="L99" s="418" t="s">
        <v>103</v>
      </c>
      <c r="M99" s="418"/>
      <c r="N99" s="418"/>
      <c r="O99" s="418"/>
      <c r="P99" s="240"/>
      <c r="Q99" s="63"/>
      <c r="R99" s="63"/>
      <c r="S99" s="65" t="str">
        <f>+'Page Numbers'!D39</f>
        <v>Page 39 of 48</v>
      </c>
      <c r="T99" s="65"/>
      <c r="W99" s="25"/>
      <c r="X99" s="25"/>
      <c r="Y99" s="25"/>
      <c r="Z99" s="25"/>
      <c r="AA99" s="25"/>
      <c r="AB99" s="25"/>
      <c r="AC99" s="25"/>
    </row>
    <row r="100" spans="1:29" s="56" customFormat="1" x14ac:dyDescent="0.3">
      <c r="A100" s="66"/>
      <c r="B100" s="66"/>
      <c r="C100" s="66"/>
      <c r="D100" s="14"/>
      <c r="E100" s="15"/>
      <c r="F100" s="15"/>
      <c r="G100" s="15"/>
      <c r="H100" s="15"/>
      <c r="I100" s="15"/>
      <c r="J100" s="15"/>
      <c r="K100" s="15"/>
      <c r="L100" s="66"/>
      <c r="M100" s="67"/>
      <c r="N100" s="67"/>
      <c r="O100" s="67"/>
      <c r="P100" s="241"/>
      <c r="Q100" s="67"/>
      <c r="R100" s="67"/>
      <c r="S100" s="67"/>
      <c r="T100" s="25"/>
      <c r="W100" s="25"/>
      <c r="X100" s="25"/>
      <c r="Y100" s="25"/>
      <c r="Z100" s="25"/>
      <c r="AA100" s="25"/>
      <c r="AB100" s="25"/>
      <c r="AC100" s="25"/>
    </row>
    <row r="101" spans="1:29" s="56" customFormat="1" x14ac:dyDescent="0.3">
      <c r="A101" s="25" t="s">
        <v>104</v>
      </c>
      <c r="B101" s="68"/>
      <c r="C101" s="68" t="s">
        <v>105</v>
      </c>
      <c r="D101" s="25"/>
      <c r="E101" s="25"/>
      <c r="F101" s="5"/>
      <c r="G101" s="5"/>
      <c r="H101" s="5"/>
      <c r="I101" s="5"/>
      <c r="J101" s="5"/>
      <c r="K101" s="5"/>
      <c r="L101" s="416" t="s">
        <v>106</v>
      </c>
      <c r="M101" s="416"/>
      <c r="N101" s="416"/>
      <c r="O101" s="416"/>
      <c r="P101" s="416"/>
      <c r="Q101" s="63"/>
      <c r="R101" s="69" t="s">
        <v>107</v>
      </c>
      <c r="S101" s="70"/>
      <c r="T101" s="25"/>
      <c r="W101" s="25"/>
      <c r="X101" s="25"/>
      <c r="Y101" s="25"/>
      <c r="Z101" s="25"/>
      <c r="AA101" s="25"/>
      <c r="AB101" s="25"/>
      <c r="AC101" s="25"/>
    </row>
    <row r="102" spans="1:29" s="56" customFormat="1" x14ac:dyDescent="0.3">
      <c r="A102" s="25"/>
      <c r="B102" s="71"/>
      <c r="C102" s="46"/>
      <c r="D102" s="25"/>
      <c r="E102" s="25"/>
      <c r="F102" s="5"/>
      <c r="G102" s="5"/>
      <c r="H102" s="5"/>
      <c r="I102" s="5"/>
      <c r="J102" s="5"/>
      <c r="K102" s="5"/>
      <c r="L102" s="417"/>
      <c r="M102" s="417"/>
      <c r="N102" s="417"/>
      <c r="O102" s="417"/>
      <c r="P102" s="417"/>
      <c r="Q102" s="72" t="str">
        <f t="shared" ref="Q102:S106" si="8">+Q4</f>
        <v>_</v>
      </c>
      <c r="R102" s="69" t="str">
        <f t="shared" si="8"/>
        <v>Projected Test Year 3 Ended</v>
      </c>
      <c r="S102" s="73">
        <f t="shared" si="8"/>
        <v>46752</v>
      </c>
      <c r="T102" s="25"/>
      <c r="W102" s="25"/>
      <c r="X102" s="25"/>
      <c r="Y102" s="25"/>
      <c r="Z102" s="25"/>
      <c r="AA102" s="25"/>
      <c r="AB102" s="25"/>
      <c r="AC102" s="25"/>
    </row>
    <row r="103" spans="1:29" s="56" customFormat="1" x14ac:dyDescent="0.3">
      <c r="A103" s="25" t="s">
        <v>109</v>
      </c>
      <c r="B103" s="71"/>
      <c r="C103" s="46"/>
      <c r="D103" s="25"/>
      <c r="E103" s="25"/>
      <c r="F103" s="5"/>
      <c r="G103" s="5"/>
      <c r="H103" s="5"/>
      <c r="I103" s="5"/>
      <c r="J103" s="5"/>
      <c r="K103" s="5"/>
      <c r="L103" s="70"/>
      <c r="M103" s="70"/>
      <c r="N103" s="70"/>
      <c r="O103" s="70"/>
      <c r="P103" s="242"/>
      <c r="Q103" s="72" t="str">
        <f t="shared" si="8"/>
        <v>_</v>
      </c>
      <c r="R103" s="69" t="str">
        <f t="shared" si="8"/>
        <v>Projected Test Year 2 Ended</v>
      </c>
      <c r="S103" s="73">
        <f t="shared" si="8"/>
        <v>46387</v>
      </c>
      <c r="T103" s="25"/>
      <c r="W103" s="25"/>
      <c r="X103" s="25"/>
      <c r="Y103" s="25"/>
      <c r="Z103" s="25"/>
      <c r="AA103" s="25"/>
      <c r="AB103" s="25"/>
      <c r="AC103" s="25"/>
    </row>
    <row r="104" spans="1:29" s="56" customFormat="1" x14ac:dyDescent="0.3">
      <c r="A104" s="25"/>
      <c r="B104" s="74"/>
      <c r="C104" s="46"/>
      <c r="D104" s="25"/>
      <c r="E104" s="25"/>
      <c r="F104" s="25"/>
      <c r="G104" s="25"/>
      <c r="H104" s="25"/>
      <c r="I104" s="25"/>
      <c r="J104" s="25"/>
      <c r="K104" s="25"/>
      <c r="L104" s="70"/>
      <c r="M104" s="70"/>
      <c r="N104" s="70"/>
      <c r="O104" s="70"/>
      <c r="P104" s="242"/>
      <c r="Q104" s="72" t="str">
        <f t="shared" si="8"/>
        <v>_</v>
      </c>
      <c r="R104" s="69" t="str">
        <f t="shared" si="8"/>
        <v>Projected Test Year 1 Ended</v>
      </c>
      <c r="S104" s="73">
        <f t="shared" si="8"/>
        <v>46022</v>
      </c>
      <c r="T104" s="25"/>
      <c r="W104" s="25"/>
      <c r="X104" s="25"/>
      <c r="Y104" s="25"/>
      <c r="Z104" s="25"/>
      <c r="AA104" s="25"/>
      <c r="AB104" s="25"/>
      <c r="AC104" s="25"/>
    </row>
    <row r="105" spans="1:29" s="56" customFormat="1" x14ac:dyDescent="0.3">
      <c r="A105" s="75" t="str">
        <f>+A7</f>
        <v>DOCKET NO.: 20240025-EI</v>
      </c>
      <c r="B105" s="25"/>
      <c r="C105" s="46"/>
      <c r="D105" s="25"/>
      <c r="E105" s="25"/>
      <c r="F105" s="25"/>
      <c r="G105" s="25"/>
      <c r="H105" s="25"/>
      <c r="I105" s="25"/>
      <c r="J105" s="25"/>
      <c r="K105" s="25"/>
      <c r="L105" s="46"/>
      <c r="M105" s="46"/>
      <c r="N105" s="46"/>
      <c r="O105" s="46"/>
      <c r="P105" s="243"/>
      <c r="Q105" s="72" t="str">
        <f t="shared" si="8"/>
        <v>_</v>
      </c>
      <c r="R105" s="69" t="str">
        <f t="shared" si="8"/>
        <v>Prior Year Ended</v>
      </c>
      <c r="S105" s="73">
        <f t="shared" si="8"/>
        <v>45657</v>
      </c>
      <c r="T105" s="25"/>
      <c r="W105" s="25"/>
      <c r="X105" s="25"/>
      <c r="Y105" s="25"/>
      <c r="Z105" s="25"/>
      <c r="AA105" s="25"/>
      <c r="AB105" s="25"/>
      <c r="AC105" s="25"/>
    </row>
    <row r="106" spans="1:29" s="56" customFormat="1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46"/>
      <c r="M106" s="46"/>
      <c r="N106" s="46"/>
      <c r="O106" s="46"/>
      <c r="P106" s="243"/>
      <c r="Q106" s="72" t="str">
        <f t="shared" si="8"/>
        <v>X</v>
      </c>
      <c r="R106" s="69" t="str">
        <f t="shared" si="8"/>
        <v>Historical Year Ended</v>
      </c>
      <c r="S106" s="73">
        <f t="shared" si="8"/>
        <v>45291</v>
      </c>
      <c r="T106" s="25"/>
      <c r="W106" s="25"/>
      <c r="X106" s="25"/>
      <c r="Y106" s="25"/>
      <c r="Z106" s="25"/>
      <c r="AA106" s="25"/>
      <c r="AB106" s="25"/>
      <c r="AC106" s="25"/>
    </row>
    <row r="107" spans="1:29" s="56" customFormat="1" x14ac:dyDescent="0.3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76"/>
      <c r="M107" s="77"/>
      <c r="N107" s="76" t="s">
        <v>111</v>
      </c>
      <c r="O107" s="77"/>
      <c r="P107" s="244"/>
      <c r="Q107" s="244"/>
      <c r="R107" s="244"/>
      <c r="S107" s="244"/>
      <c r="T107" s="244"/>
      <c r="W107" s="25"/>
      <c r="X107" s="25"/>
      <c r="Y107" s="25"/>
      <c r="Z107" s="25"/>
      <c r="AA107" s="25"/>
      <c r="AB107" s="25"/>
      <c r="AC107" s="25"/>
    </row>
    <row r="108" spans="1:29" s="56" customFormat="1" x14ac:dyDescent="0.3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76"/>
      <c r="M108" s="77"/>
      <c r="N108" s="76"/>
      <c r="O108" s="77"/>
      <c r="P108" s="244"/>
      <c r="Q108" s="72"/>
      <c r="R108" s="69"/>
      <c r="S108" s="73"/>
      <c r="T108" s="25"/>
      <c r="W108" s="25"/>
      <c r="X108" s="25"/>
      <c r="Y108" s="25"/>
      <c r="Z108" s="25"/>
      <c r="AA108" s="25"/>
      <c r="AB108" s="25"/>
      <c r="AC108" s="25"/>
    </row>
    <row r="109" spans="1:29" s="5" customFormat="1" x14ac:dyDescent="0.3">
      <c r="A109" s="78"/>
      <c r="B109" s="78"/>
      <c r="C109" s="78"/>
      <c r="D109" s="14"/>
      <c r="E109" s="15"/>
      <c r="F109" s="15"/>
      <c r="G109" s="15"/>
      <c r="H109" s="15"/>
      <c r="I109" s="15"/>
      <c r="J109" s="15"/>
      <c r="K109" s="15"/>
      <c r="L109" s="79"/>
      <c r="M109" s="79"/>
      <c r="N109" s="79"/>
      <c r="O109" s="79"/>
      <c r="P109" s="233"/>
      <c r="Q109" s="80"/>
      <c r="R109" s="81" t="str">
        <f>+R60</f>
        <v>Witness:  Olivier</v>
      </c>
      <c r="S109" s="80"/>
    </row>
    <row r="110" spans="1:29" s="5" customFormat="1" x14ac:dyDescent="0.3">
      <c r="A110" s="1"/>
      <c r="B110" s="82">
        <v>-1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>
        <f>+B110-1</f>
        <v>-2</v>
      </c>
      <c r="M110" s="82"/>
      <c r="N110" s="82">
        <f>+L110-1</f>
        <v>-3</v>
      </c>
      <c r="O110" s="82"/>
      <c r="P110" s="82">
        <f>+N110-1</f>
        <v>-4</v>
      </c>
      <c r="Q110" s="83"/>
      <c r="R110" s="83"/>
      <c r="S110" s="83"/>
    </row>
    <row r="111" spans="1:29" s="5" customFormat="1" x14ac:dyDescent="0.3">
      <c r="A111" s="1" t="s">
        <v>112</v>
      </c>
      <c r="B111" s="83"/>
      <c r="C111" s="1"/>
      <c r="L111" s="1" t="s">
        <v>113</v>
      </c>
      <c r="M111" s="1"/>
      <c r="N111" s="1" t="s">
        <v>113</v>
      </c>
      <c r="O111" s="1"/>
      <c r="P111" s="234" t="s">
        <v>114</v>
      </c>
      <c r="Q111" s="1"/>
      <c r="R111" s="1"/>
      <c r="S111" s="1"/>
    </row>
    <row r="112" spans="1:29" s="5" customFormat="1" x14ac:dyDescent="0.3">
      <c r="A112" s="86" t="s">
        <v>115</v>
      </c>
      <c r="B112" s="17" t="s">
        <v>116</v>
      </c>
      <c r="C112" s="17"/>
      <c r="D112" s="14"/>
      <c r="E112" s="15"/>
      <c r="F112" s="15"/>
      <c r="G112" s="15"/>
      <c r="H112" s="15"/>
      <c r="I112" s="15"/>
      <c r="J112" s="15"/>
      <c r="K112" s="15"/>
      <c r="L112" s="17" t="s">
        <v>117</v>
      </c>
      <c r="M112" s="17"/>
      <c r="N112" s="17" t="s">
        <v>114</v>
      </c>
      <c r="O112" s="17"/>
      <c r="P112" s="235" t="s">
        <v>118</v>
      </c>
      <c r="Q112" s="17"/>
      <c r="R112" s="17"/>
      <c r="S112" s="17"/>
    </row>
    <row r="113" spans="1:22" x14ac:dyDescent="0.3">
      <c r="A113" s="87">
        <v>1</v>
      </c>
      <c r="B113" s="28" t="s">
        <v>226</v>
      </c>
      <c r="C113" s="26"/>
      <c r="Q113" s="100"/>
      <c r="R113" s="98"/>
    </row>
    <row r="114" spans="1:22" x14ac:dyDescent="0.3">
      <c r="A114" s="87">
        <f t="shared" ref="A114:A145" si="9">A113+1</f>
        <v>2</v>
      </c>
      <c r="B114" s="19" t="s">
        <v>227</v>
      </c>
      <c r="C114" s="26"/>
      <c r="D114" s="19" t="s">
        <v>228</v>
      </c>
      <c r="L114" s="21">
        <f>VLOOKUP($D114,'HIST REG FL  EPIS - 2 System PB'!$A:$CN,MATCH($D$12,'HIST REG FL  EPIS - 2 System PB'!$2:$2,0),FALSE)/1000</f>
        <v>16655.871098461499</v>
      </c>
      <c r="M114" s="40"/>
      <c r="N114" s="21">
        <f>VLOOKUP($D114,'HIST REG FL  EPIS - 9 Retail'!$A:$CN,MATCH($D$12,'HIST REG FL  EPIS - 9 Retail'!$2:$2,0),FALSE)/1000</f>
        <v>16119.38549038</v>
      </c>
      <c r="O114" s="96"/>
      <c r="P114" s="279">
        <f t="shared" ref="P114:P128" si="10">IF(N114=0,0,N114/L114)</f>
        <v>0.96778999999999671</v>
      </c>
      <c r="Q114" s="100"/>
      <c r="R114" s="98"/>
    </row>
    <row r="115" spans="1:22" x14ac:dyDescent="0.3">
      <c r="A115" s="87">
        <f t="shared" si="9"/>
        <v>3</v>
      </c>
      <c r="B115" s="19" t="s">
        <v>229</v>
      </c>
      <c r="C115" s="26"/>
      <c r="D115" s="19" t="s">
        <v>230</v>
      </c>
      <c r="L115" s="21">
        <f>VLOOKUP($D115,'HIST REG FL  EPIS - 2 System PB'!$A:$CN,MATCH($D$12,'HIST REG FL  EPIS - 2 System PB'!$2:$2,0),FALSE)/1000</f>
        <v>302359.82230769197</v>
      </c>
      <c r="M115" s="40"/>
      <c r="N115" s="21">
        <f>VLOOKUP($D115,'HIST REG FL  EPIS - 9 Retail'!$A:$CN,MATCH($D$12,'HIST REG FL  EPIS - 9 Retail'!$2:$2,0),FALSE)/1000</f>
        <v>292620.812431161</v>
      </c>
      <c r="O115" s="96"/>
      <c r="P115" s="279">
        <f t="shared" si="10"/>
        <v>0.96778999999999926</v>
      </c>
      <c r="Q115" s="100"/>
      <c r="R115" s="98"/>
    </row>
    <row r="116" spans="1:22" x14ac:dyDescent="0.3">
      <c r="A116" s="87">
        <f t="shared" si="9"/>
        <v>4</v>
      </c>
      <c r="B116" s="19" t="s">
        <v>231</v>
      </c>
      <c r="C116" s="26"/>
      <c r="D116" s="19" t="s">
        <v>232</v>
      </c>
      <c r="L116" s="21">
        <f>VLOOKUP($D116,'HIST REG FL  EPIS - 2 System PB'!$A:$CN,MATCH($D$12,'HIST REG FL  EPIS - 2 System PB'!$2:$2,0),FALSE)/1000</f>
        <v>98269.022615384587</v>
      </c>
      <c r="M116" s="40"/>
      <c r="N116" s="21">
        <f>VLOOKUP($D116,'HIST REG FL  EPIS - 9 Retail'!$A:$CN,MATCH($D$12,'HIST REG FL  EPIS - 9 Retail'!$2:$2,0),FALSE)/1000</f>
        <v>95103.7773969431</v>
      </c>
      <c r="O116" s="96"/>
      <c r="P116" s="279">
        <f t="shared" si="10"/>
        <v>0.96779000000000048</v>
      </c>
      <c r="Q116" s="100"/>
      <c r="R116" s="98"/>
    </row>
    <row r="117" spans="1:22" x14ac:dyDescent="0.3">
      <c r="A117" s="87">
        <f t="shared" si="9"/>
        <v>5</v>
      </c>
      <c r="B117" s="19" t="s">
        <v>233</v>
      </c>
      <c r="C117" s="26"/>
      <c r="D117" s="27" t="s">
        <v>234</v>
      </c>
      <c r="F117" s="27" t="s">
        <v>235</v>
      </c>
      <c r="G117" s="27"/>
      <c r="L117" s="21">
        <f>VLOOKUP($D117,'HIST REG FL  EPIS - 2 System PB'!$A:$CN,MATCH($D$12,'HIST REG FL  EPIS - 2 System PB'!$2:$2,0),FALSE)/1000</f>
        <v>70606.920769230695</v>
      </c>
      <c r="M117" s="40"/>
      <c r="N117" s="21">
        <f>VLOOKUP($F117,'HIST REG FL  EPIS - 9 Retail'!$A:$CN,MATCH($D$12,'HIST REG FL  EPIS - 9 Retail'!$2:$2,0),FALSE)/1000</f>
        <v>68332.671851253792</v>
      </c>
      <c r="O117" s="96"/>
      <c r="P117" s="279">
        <f t="shared" si="10"/>
        <v>0.96779000000000026</v>
      </c>
      <c r="Q117" s="100"/>
      <c r="R117" s="98"/>
    </row>
    <row r="118" spans="1:22" x14ac:dyDescent="0.3">
      <c r="A118" s="87">
        <f t="shared" si="9"/>
        <v>6</v>
      </c>
      <c r="B118" s="19" t="s">
        <v>236</v>
      </c>
      <c r="C118" s="26"/>
      <c r="D118" s="19" t="s">
        <v>237</v>
      </c>
      <c r="L118" s="21">
        <f>VLOOKUP($D118,'HIST REG FL  EPIS - 2 System PB'!$A:$CN,MATCH($D$12,'HIST REG FL  EPIS - 2 System PB'!$2:$2,0),FALSE)/1000</f>
        <v>3822.5338461538399</v>
      </c>
      <c r="M118" s="40"/>
      <c r="N118" s="21">
        <f>VLOOKUP($D118,'HIST REG FL  EPIS - 9 Retail'!$A:$CN,MATCH($D$12,'HIST REG FL  EPIS - 9 Retail'!$2:$2,0),FALSE)/1000</f>
        <v>3699.4100309692299</v>
      </c>
      <c r="O118" s="96"/>
      <c r="P118" s="279">
        <f t="shared" si="10"/>
        <v>0.96779000000000137</v>
      </c>
      <c r="Q118" s="100"/>
      <c r="R118" s="98"/>
    </row>
    <row r="119" spans="1:22" x14ac:dyDescent="0.3">
      <c r="A119" s="87">
        <f t="shared" si="9"/>
        <v>7</v>
      </c>
      <c r="B119" s="19" t="s">
        <v>238</v>
      </c>
      <c r="C119" s="26"/>
      <c r="D119" s="19" t="s">
        <v>239</v>
      </c>
      <c r="L119" s="21">
        <f>VLOOKUP($D119,'HIST REG FL  EPIS - 2 System PB'!$A:$CN,MATCH($D$12,'HIST REG FL  EPIS - 2 System PB'!$2:$2,0),FALSE)/1000</f>
        <v>102539.31692307601</v>
      </c>
      <c r="M119" s="40"/>
      <c r="N119" s="21">
        <f>VLOOKUP($D119,'HIST REG FL  EPIS - 9 Retail'!$A:$CN,MATCH($D$12,'HIST REG FL  EPIS - 9 Retail'!$2:$2,0),FALSE)/1000</f>
        <v>99236.525524984594</v>
      </c>
      <c r="O119" s="96"/>
      <c r="P119" s="279">
        <f t="shared" si="10"/>
        <v>0.96779000000000837</v>
      </c>
      <c r="Q119" s="100"/>
      <c r="R119" s="98"/>
    </row>
    <row r="120" spans="1:22" x14ac:dyDescent="0.3">
      <c r="A120" s="87">
        <f t="shared" si="9"/>
        <v>8</v>
      </c>
      <c r="B120" s="19" t="s">
        <v>240</v>
      </c>
      <c r="C120" s="26"/>
      <c r="D120" s="19" t="s">
        <v>241</v>
      </c>
      <c r="L120" s="21">
        <f>VLOOKUP($D120,'HIST REG FL  EPIS - 2 System PB'!$A:$CN,MATCH($D$12,'HIST REG FL  EPIS - 2 System PB'!$2:$2,0),FALSE)/1000</f>
        <v>505.77999999999901</v>
      </c>
      <c r="M120" s="40"/>
      <c r="N120" s="21">
        <f>VLOOKUP($D120,'HIST REG FL  EPIS - 9 Retail'!$A:$CN,MATCH($D$12,'HIST REG FL  EPIS - 9 Retail'!$2:$2,0),FALSE)/1000</f>
        <v>489.48882619999904</v>
      </c>
      <c r="O120" s="96"/>
      <c r="P120" s="279">
        <f t="shared" si="10"/>
        <v>0.96779000000000004</v>
      </c>
      <c r="Q120" s="100"/>
      <c r="R120" s="98"/>
    </row>
    <row r="121" spans="1:22" x14ac:dyDescent="0.3">
      <c r="A121" s="87">
        <f t="shared" si="9"/>
        <v>9</v>
      </c>
      <c r="B121" s="19" t="s">
        <v>242</v>
      </c>
      <c r="C121" s="26"/>
      <c r="D121" s="19" t="s">
        <v>243</v>
      </c>
      <c r="L121" s="21">
        <f>VLOOKUP($D121,'HIST REG FL  EPIS - 2 System PB'!$A:$CN,MATCH($D$12,'HIST REG FL  EPIS - 2 System PB'!$2:$2,0),FALSE)/1000</f>
        <v>17762.560000000001</v>
      </c>
      <c r="M121" s="40"/>
      <c r="N121" s="21">
        <f>VLOOKUP($D121,'HIST REG FL  EPIS - 9 Retail'!$A:$CN,MATCH($D$12,'HIST REG FL  EPIS - 9 Retail'!$2:$2,0),FALSE)/1000</f>
        <v>17190.427942400001</v>
      </c>
      <c r="O121" s="96"/>
      <c r="P121" s="279">
        <f t="shared" si="10"/>
        <v>0.96779000000000004</v>
      </c>
      <c r="Q121" s="100"/>
      <c r="R121" s="98"/>
    </row>
    <row r="122" spans="1:22" x14ac:dyDescent="0.3">
      <c r="A122" s="87">
        <f t="shared" si="9"/>
        <v>10</v>
      </c>
      <c r="B122" s="19" t="s">
        <v>244</v>
      </c>
      <c r="C122" s="26"/>
      <c r="D122" s="19" t="s">
        <v>245</v>
      </c>
      <c r="L122" s="21">
        <f>VLOOKUP($D122,'HIST REG FL  EPIS - 2 System PB'!$A:$CN,MATCH($D$12,'HIST REG FL  EPIS - 2 System PB'!$2:$2,0),FALSE)/1000</f>
        <v>179652.12307692302</v>
      </c>
      <c r="M122" s="40"/>
      <c r="N122" s="21">
        <f>VLOOKUP($D122,'HIST REG FL  EPIS - 9 Retail'!$A:$CN,MATCH($D$12,'HIST REG FL  EPIS - 9 Retail'!$2:$2,0),FALSE)/1000</f>
        <v>173865.52819261499</v>
      </c>
      <c r="O122" s="96"/>
      <c r="P122" s="279">
        <f t="shared" si="10"/>
        <v>0.96778999999999815</v>
      </c>
      <c r="Q122" s="100"/>
      <c r="R122" s="98"/>
    </row>
    <row r="123" spans="1:22" x14ac:dyDescent="0.3">
      <c r="A123" s="87">
        <f t="shared" si="9"/>
        <v>11</v>
      </c>
      <c r="B123" s="19" t="s">
        <v>246</v>
      </c>
      <c r="C123" s="26"/>
      <c r="D123" s="19" t="s">
        <v>247</v>
      </c>
      <c r="L123" s="21">
        <f>VLOOKUP($D123,'HIST REG FL  EPIS - 2 System PB'!$A:$CN,MATCH($D$12,'HIST REG FL  EPIS - 2 System PB'!$2:$2,0),FALSE)/1000</f>
        <v>9223.4392307692306</v>
      </c>
      <c r="M123" s="40"/>
      <c r="N123" s="21">
        <f>VLOOKUP($D123,'HIST REG FL  EPIS - 9 Retail'!$A:$CN,MATCH($D$12,'HIST REG FL  EPIS - 9 Retail'!$2:$2,0),FALSE)/1000</f>
        <v>8926.3522531461495</v>
      </c>
      <c r="O123" s="96"/>
      <c r="P123" s="279">
        <f t="shared" si="10"/>
        <v>0.9677899999999996</v>
      </c>
      <c r="Q123" s="100"/>
      <c r="R123" s="98"/>
    </row>
    <row r="124" spans="1:22" x14ac:dyDescent="0.3">
      <c r="A124" s="87">
        <f t="shared" si="9"/>
        <v>12</v>
      </c>
      <c r="B124" s="19" t="s">
        <v>248</v>
      </c>
      <c r="C124" s="26"/>
      <c r="D124" s="19" t="s">
        <v>249</v>
      </c>
      <c r="L124" s="21">
        <f>VLOOKUP($D124,'HIST REG FL  EPIS - 2 System PB'!$A:$CN,MATCH($D$12,'HIST REG FL  EPIS - 2 System PB'!$2:$2,0),FALSE)/1000</f>
        <v>0</v>
      </c>
      <c r="M124" s="40"/>
      <c r="N124" s="21">
        <f>VLOOKUP($D124,'HIST REG FL  EPIS - 9 Retail'!$A:$CN,MATCH($D$12,'HIST REG FL  EPIS - 9 Retail'!$2:$2,0),FALSE)/1000</f>
        <v>0</v>
      </c>
      <c r="O124" s="96"/>
      <c r="P124" s="279">
        <f t="shared" si="10"/>
        <v>0</v>
      </c>
      <c r="Q124" s="100"/>
      <c r="R124" s="98"/>
    </row>
    <row r="125" spans="1:22" x14ac:dyDescent="0.3">
      <c r="A125" s="87">
        <f t="shared" si="9"/>
        <v>13</v>
      </c>
      <c r="B125" s="19" t="s">
        <v>250</v>
      </c>
      <c r="C125" s="26"/>
      <c r="D125" s="19" t="s">
        <v>251</v>
      </c>
      <c r="L125" s="21">
        <f>VLOOKUP($D125,'HIST REG FL  EPIS - 2 System PB'!$A:$CN,MATCH($D$12,'HIST REG FL  EPIS - 2 System PB'!$2:$2,0),FALSE)/1000</f>
        <v>8450.0300000000007</v>
      </c>
      <c r="M125" s="40"/>
      <c r="N125" s="21">
        <f>VLOOKUP($D125,'HIST REG FL  EPIS - 9 Retail'!$A:$CN,MATCH($D$12,'HIST REG FL  EPIS - 9 Retail'!$2:$2,0),FALSE)/1000</f>
        <v>8450.0300000000007</v>
      </c>
      <c r="O125" s="96"/>
      <c r="P125" s="279">
        <f t="shared" si="10"/>
        <v>1</v>
      </c>
      <c r="Q125" s="100"/>
      <c r="R125" s="98"/>
    </row>
    <row r="126" spans="1:22" x14ac:dyDescent="0.3">
      <c r="A126" s="87">
        <f t="shared" si="9"/>
        <v>14</v>
      </c>
      <c r="B126" s="19" t="s">
        <v>252</v>
      </c>
      <c r="C126" s="26"/>
      <c r="D126" s="19" t="s">
        <v>253</v>
      </c>
      <c r="L126" s="21">
        <f>VLOOKUP($D126,'HIST REG FL  EPIS - 2 System PB'!$A:$CN,MATCH($D$12,'HIST REG FL  EPIS - 2 System PB'!$2:$2,0),FALSE)/1000</f>
        <v>90224.400769230691</v>
      </c>
      <c r="M126" s="40"/>
      <c r="N126" s="21">
        <f>VLOOKUP($D126,'HIST REG FL  EPIS - 9 Retail'!$A:$CN,MATCH($D$12,'HIST REG FL  EPIS - 9 Retail'!$2:$2,0),FALSE)/1000</f>
        <v>90224.400769230691</v>
      </c>
      <c r="O126" s="96"/>
      <c r="P126" s="279">
        <f t="shared" si="10"/>
        <v>1</v>
      </c>
      <c r="Q126" s="100"/>
      <c r="R126" s="98"/>
    </row>
    <row r="127" spans="1:22" x14ac:dyDescent="0.3">
      <c r="A127" s="87">
        <f t="shared" si="9"/>
        <v>15</v>
      </c>
      <c r="B127" s="19" t="s">
        <v>254</v>
      </c>
      <c r="C127" s="26"/>
      <c r="D127" s="19" t="s">
        <v>255</v>
      </c>
      <c r="L127" s="21">
        <f>VLOOKUP($D127,'HIST REG FL  EPIS - 2 System PB'!$A:$CN,MATCH($D$12,'HIST REG FL  EPIS - 2 System PB'!$2:$2,0),FALSE)/1000</f>
        <v>313158.56384615303</v>
      </c>
      <c r="M127" s="40"/>
      <c r="N127" s="21">
        <f>VLOOKUP($D127,'HIST REG FL  EPIS - 9 Retail'!$A:$CN,MATCH($D$12,'HIST REG FL  EPIS - 9 Retail'!$2:$2,0),FALSE)/1000</f>
        <v>303071.726504669</v>
      </c>
      <c r="O127" s="96"/>
      <c r="P127" s="280">
        <f t="shared" si="10"/>
        <v>0.96779000000000182</v>
      </c>
      <c r="Q127" s="100"/>
      <c r="R127" s="98"/>
    </row>
    <row r="128" spans="1:22" x14ac:dyDescent="0.3">
      <c r="A128" s="87">
        <f t="shared" si="9"/>
        <v>16</v>
      </c>
      <c r="B128" s="28" t="s">
        <v>256</v>
      </c>
      <c r="C128" s="26"/>
      <c r="D128" s="113" t="s">
        <v>40</v>
      </c>
      <c r="L128" s="119">
        <f>SUM(L114:L127)</f>
        <v>1213230.3844830745</v>
      </c>
      <c r="M128" s="106"/>
      <c r="N128" s="119">
        <f>SUM(N114:N127)</f>
        <v>1177330.5372139525</v>
      </c>
      <c r="O128" s="115"/>
      <c r="P128" s="279">
        <f t="shared" si="10"/>
        <v>0.97040970311305053</v>
      </c>
      <c r="Q128" s="100"/>
      <c r="R128" s="98"/>
      <c r="U128" s="25"/>
      <c r="V128" s="25"/>
    </row>
    <row r="129" spans="1:24" x14ac:dyDescent="0.3">
      <c r="A129" s="87">
        <f t="shared" si="9"/>
        <v>17</v>
      </c>
      <c r="B129" s="28"/>
      <c r="C129" s="26"/>
      <c r="D129" s="113"/>
      <c r="L129" s="114"/>
      <c r="M129" s="23"/>
      <c r="N129" s="114"/>
      <c r="O129" s="96"/>
      <c r="P129" s="279"/>
      <c r="Q129" s="100"/>
      <c r="R129" s="98"/>
    </row>
    <row r="130" spans="1:24" x14ac:dyDescent="0.3">
      <c r="A130" s="87">
        <f t="shared" si="9"/>
        <v>18</v>
      </c>
      <c r="B130" s="113" t="s">
        <v>257</v>
      </c>
      <c r="C130" s="26"/>
      <c r="D130" s="113" t="s">
        <v>258</v>
      </c>
      <c r="L130" s="114"/>
      <c r="M130" s="23"/>
      <c r="N130" s="114"/>
      <c r="O130" s="96"/>
      <c r="P130" s="279"/>
      <c r="Q130" s="100"/>
      <c r="R130" s="98"/>
    </row>
    <row r="131" spans="1:24" x14ac:dyDescent="0.3">
      <c r="A131" s="87">
        <f t="shared" si="9"/>
        <v>19</v>
      </c>
      <c r="B131" s="19" t="s">
        <v>259</v>
      </c>
      <c r="C131" s="26"/>
      <c r="D131" s="99" t="s">
        <v>260</v>
      </c>
      <c r="L131" s="21">
        <f>VLOOKUP($D131,'HIST REG FL  EPIS - 2 System PB'!$A:$CN,MATCH($D$12,'HIST REG FL  EPIS - 2 System PB'!$2:$2,0),FALSE)/1000</f>
        <v>-2489.5921600000001</v>
      </c>
      <c r="M131" s="40"/>
      <c r="N131" s="21">
        <f>VLOOKUP($D131,'HIST REG FL  EPIS - 9 Retail'!$A:$CN,MATCH($D$12,'HIST REG FL  EPIS - 9 Retail'!$2:$2,0),FALSE)/1000</f>
        <v>0</v>
      </c>
      <c r="O131" s="96"/>
      <c r="P131" s="279">
        <f t="shared" ref="P131:P135" si="11">IF(N131=0,0,N131/L131)</f>
        <v>0</v>
      </c>
      <c r="Q131" s="100"/>
      <c r="R131" s="98"/>
    </row>
    <row r="132" spans="1:24" x14ac:dyDescent="0.3">
      <c r="A132" s="87">
        <f t="shared" si="9"/>
        <v>20</v>
      </c>
      <c r="B132" s="19" t="s">
        <v>261</v>
      </c>
      <c r="C132" s="26"/>
      <c r="D132" s="99" t="s">
        <v>262</v>
      </c>
      <c r="L132" s="21">
        <f>VLOOKUP($D132,'HIST REG FL  EPIS - 2 System PB'!$A:$CN,MATCH($D$12,'HIST REG FL  EPIS - 2 System PB'!$2:$2,0),FALSE)/1000</f>
        <v>20325.435300000001</v>
      </c>
      <c r="M132" s="40"/>
      <c r="N132" s="21">
        <f>VLOOKUP($D132,'HIST REG FL  EPIS - 9 Retail'!$A:$CN,MATCH($D$12,'HIST REG FL  EPIS - 9 Retail'!$2:$2,0),FALSE)/1000</f>
        <v>20325.435300000001</v>
      </c>
      <c r="O132" s="96"/>
      <c r="P132" s="279">
        <f t="shared" si="11"/>
        <v>1</v>
      </c>
      <c r="Q132" s="100"/>
      <c r="R132" s="98"/>
    </row>
    <row r="133" spans="1:24" x14ac:dyDescent="0.3">
      <c r="A133" s="87">
        <f t="shared" si="9"/>
        <v>21</v>
      </c>
      <c r="B133" s="19" t="s">
        <v>263</v>
      </c>
      <c r="C133" s="26"/>
      <c r="D133" s="99" t="s">
        <v>264</v>
      </c>
      <c r="L133" s="21">
        <f>VLOOKUP($D133,'HIST REG FL  EPIS - 2 System PB'!$A:$CN,MATCH($D$12,'HIST REG FL  EPIS - 2 System PB'!$2:$2,0),FALSE)/1000</f>
        <v>0</v>
      </c>
      <c r="M133" s="40"/>
      <c r="N133" s="21">
        <f>VLOOKUP($D133,'HIST REG FL  EPIS - 9 Retail'!$A:$CN,MATCH($D$12,'HIST REG FL  EPIS - 9 Retail'!$2:$2,0),FALSE)/1000</f>
        <v>0</v>
      </c>
      <c r="O133" s="96"/>
      <c r="P133" s="279">
        <f t="shared" si="11"/>
        <v>0</v>
      </c>
      <c r="Q133" s="100"/>
      <c r="R133" s="98"/>
    </row>
    <row r="134" spans="1:24" x14ac:dyDescent="0.3">
      <c r="A134" s="87">
        <f t="shared" si="9"/>
        <v>22</v>
      </c>
      <c r="B134" s="117" t="s">
        <v>265</v>
      </c>
      <c r="C134" s="26"/>
      <c r="D134" s="19" t="s">
        <v>266</v>
      </c>
      <c r="E134" s="99" t="s">
        <v>264</v>
      </c>
      <c r="L134" s="21">
        <f>VLOOKUP($D134,'HIST REG FL  EPIS - 2 System PB'!$A:$CN,MATCH($D$12,'HIST REG FL  EPIS - 2 System PB'!$2:$2,0),FALSE)/1000+VLOOKUP($E134,'HIST REG FL  EPIS - 2 System PB'!$A:$CN,MATCH($D$12,'HIST REG FL  EPIS - 2 System PB'!$2:$2,0),FALSE)/1000</f>
        <v>0.221683076081367</v>
      </c>
      <c r="M134" s="40"/>
      <c r="N134" s="21">
        <f>VLOOKUP($D134,'HIST REG FL  EPIS - 9 Retail'!$A:$CN,MATCH($D$12,'HIST REG FL  EPIS - 9 Retail'!$2:$2,0),FALSE)/1000+VLOOKUP($E134,'HIST REG FL  EPIS - 9 Retail'!$A:$CN,MATCH($D$12,'HIST REG FL  EPIS - 9 Retail'!$2:$2,0),FALSE)/1000</f>
        <v>0.21454266420078599</v>
      </c>
      <c r="O134" s="96"/>
      <c r="P134" s="279">
        <f t="shared" si="11"/>
        <v>0.96778999999999915</v>
      </c>
      <c r="Q134" s="100"/>
      <c r="R134" s="98"/>
    </row>
    <row r="135" spans="1:24" x14ac:dyDescent="0.3">
      <c r="A135" s="87">
        <f t="shared" si="9"/>
        <v>23</v>
      </c>
      <c r="B135" s="117" t="s">
        <v>265</v>
      </c>
      <c r="C135" s="26"/>
      <c r="D135" s="99" t="s">
        <v>267</v>
      </c>
      <c r="E135" s="99" t="s">
        <v>268</v>
      </c>
      <c r="F135" s="27" t="s">
        <v>269</v>
      </c>
      <c r="G135" s="27"/>
      <c r="L135" s="21">
        <f>VLOOKUP($D135,'HIST REG FL  EPIS - 2 System PB'!$A:$CN,MATCH($D$12,'HIST REG FL  EPIS - 2 System PB'!$2:$2,0),FALSE)/1000+VLOOKUP($E135,'HIST REG FL  EPIS - 2 System PB'!$A:$CN,MATCH($D$12,'HIST REG FL  EPIS - 2 System PB'!$2:$2,0),FALSE)/1000++VLOOKUP($F135,'HIST REG FL  EPIS - 2 System PB'!$A:$CN,MATCH($D$12,'HIST REG FL  EPIS - 2 System PB'!$2:$2,0),FALSE)/1000</f>
        <v>-925.22861538461393</v>
      </c>
      <c r="M135" s="40"/>
      <c r="N135" s="21">
        <f>VLOOKUP($D135,'HIST REG FL  EPIS - 9 Retail'!$A:$CN,MATCH($D$12,'HIST REG FL  EPIS - 9 Retail'!$2:$2,0),FALSE)/1000+VLOOKUP($E135,'HIST REG FL  EPIS - 9 Retail'!$A:$CN,MATCH($D$12,'HIST REG FL  EPIS - 9 Retail'!$2:$2,0),FALSE)/1000+VLOOKUP($F135,'HIST REG FL  EPIS - 9 Retail'!$A:$CN,MATCH($D$12,'HIST REG FL  EPIS - 9 Retail'!$2:$2,0),FALSE)/1000</f>
        <v>-925.22861538461393</v>
      </c>
      <c r="O135" s="96"/>
      <c r="P135" s="279">
        <f t="shared" si="11"/>
        <v>1</v>
      </c>
      <c r="Q135" s="100"/>
      <c r="R135" s="98"/>
    </row>
    <row r="136" spans="1:24" x14ac:dyDescent="0.3">
      <c r="A136" s="87">
        <f t="shared" si="9"/>
        <v>24</v>
      </c>
      <c r="B136" s="117" t="s">
        <v>270</v>
      </c>
      <c r="C136" s="26"/>
      <c r="D136" s="99" t="s">
        <v>271</v>
      </c>
      <c r="E136" s="99" t="s">
        <v>272</v>
      </c>
      <c r="L136" s="21">
        <f>VLOOKUP($D136,'HIST REG FL  EPIS - 2 System PB'!$A:$CN,MATCH($D$12,'HIST REG FL  EPIS - 2 System PB'!$2:$2,0),FALSE)/1000+VLOOKUP($E136,'HIST REG FL  EPIS - 2 System PB'!$A:$CN,MATCH($D$12,'HIST REG FL  EPIS - 2 System PB'!$2:$2,0),FALSE)/1000</f>
        <v>684849.845543075</v>
      </c>
      <c r="M136" s="40"/>
      <c r="N136" s="21">
        <f>VLOOKUP($D136,'HIST REG FL  EPIS - 9 Retail'!$A:$CN,MATCH($D$12,'HIST REG FL  EPIS - 9 Retail'!$2:$2,0),FALSE)/1000+VLOOKUP($E136,'HIST REG FL  EPIS - 9 Retail'!$A:$CN,MATCH($D$12,'HIST REG FL  EPIS - 9 Retail'!$2:$2,0),FALSE)/1000</f>
        <v>662790.83201813395</v>
      </c>
      <c r="O136" s="96"/>
      <c r="P136" s="279">
        <f t="shared" ref="P136:P138" si="12">IF(N136=0,0,N136/L136)</f>
        <v>0.96779000000000204</v>
      </c>
      <c r="Q136" s="100"/>
      <c r="R136" s="98"/>
    </row>
    <row r="137" spans="1:24" x14ac:dyDescent="0.3">
      <c r="A137" s="87">
        <f t="shared" si="9"/>
        <v>25</v>
      </c>
      <c r="B137" s="130" t="s">
        <v>273</v>
      </c>
      <c r="C137" s="26"/>
      <c r="D137" s="99" t="s">
        <v>274</v>
      </c>
      <c r="E137" s="99" t="s">
        <v>275</v>
      </c>
      <c r="L137" s="21">
        <f>VLOOKUP($D137,'HIST REG FL  EPIS - 2 System PB'!$A:$CN,MATCH($D$12,'HIST REG FL  EPIS - 2 System PB'!$2:$2,0),FALSE)/1000+VLOOKUP($E137,'HIST REG FL  EPIS - 2 System PB'!$A:$CN,MATCH($D$12,'HIST REG FL  EPIS - 2 System PB'!$2:$2,0),FALSE)/1000</f>
        <v>66104.917353846104</v>
      </c>
      <c r="M137" s="40"/>
      <c r="N137" s="21">
        <f>VLOOKUP($D137,'HIST REG FL  EPIS - 9 Retail'!$A:$CN,MATCH($D$12,'HIST REG FL  EPIS - 9 Retail'!$2:$2,0),FALSE)/1000+VLOOKUP($E137,'HIST REG FL  EPIS - 9 Retail'!$A:$CN,MATCH($D$12,'HIST REG FL  EPIS - 9 Retail'!$2:$2,0),FALSE)/1000</f>
        <v>66104.917353846104</v>
      </c>
      <c r="O137" s="96"/>
      <c r="P137" s="279">
        <f t="shared" si="12"/>
        <v>1</v>
      </c>
      <c r="Q137" s="100"/>
      <c r="R137" s="98"/>
    </row>
    <row r="138" spans="1:24" x14ac:dyDescent="0.3">
      <c r="A138" s="87">
        <f t="shared" si="9"/>
        <v>26</v>
      </c>
      <c r="B138" s="117" t="s">
        <v>276</v>
      </c>
      <c r="C138" s="26"/>
      <c r="D138" s="99" t="s">
        <v>277</v>
      </c>
      <c r="L138" s="111">
        <f>VLOOKUP($D138,'HIST REG FL  EPIS - 2 System PB'!$A:$CN,MATCH($D$12,'HIST REG FL  EPIS - 2 System PB'!$2:$2,0),FALSE)/1000</f>
        <v>27631.626587692201</v>
      </c>
      <c r="M138" s="122"/>
      <c r="N138" s="111">
        <f>VLOOKUP($D138,'HIST REG FL  EPIS - 9 Retail'!$A:$CN,MATCH($D$12,'HIST REG FL  EPIS - 9 Retail'!$2:$2,0),FALSE)/1000</f>
        <v>27631.626587692201</v>
      </c>
      <c r="O138" s="123"/>
      <c r="P138" s="280">
        <f t="shared" si="12"/>
        <v>1</v>
      </c>
      <c r="Q138" s="100"/>
      <c r="R138" s="98"/>
    </row>
    <row r="139" spans="1:24" x14ac:dyDescent="0.3">
      <c r="A139" s="87">
        <f t="shared" si="9"/>
        <v>27</v>
      </c>
      <c r="B139" s="28" t="s">
        <v>278</v>
      </c>
      <c r="C139" s="26"/>
      <c r="D139" s="19"/>
      <c r="L139" s="114">
        <f>SUM(L131:L138)</f>
        <v>795497.22569230478</v>
      </c>
      <c r="M139" s="23"/>
      <c r="N139" s="114">
        <f>SUM(N131:N138)</f>
        <v>775927.79718695185</v>
      </c>
      <c r="O139" s="96"/>
      <c r="P139" s="279">
        <f>IF(N139=0,0,N139/L139)</f>
        <v>0.97539975266623702</v>
      </c>
      <c r="Q139" s="100"/>
      <c r="R139" s="98"/>
      <c r="U139" s="25"/>
      <c r="V139" s="25"/>
    </row>
    <row r="140" spans="1:24" x14ac:dyDescent="0.3">
      <c r="A140" s="87">
        <f t="shared" si="9"/>
        <v>28</v>
      </c>
      <c r="B140" s="121"/>
      <c r="C140" s="26"/>
      <c r="D140" s="19"/>
      <c r="L140" s="114"/>
      <c r="M140" s="23"/>
      <c r="N140" s="114"/>
      <c r="O140" s="96"/>
      <c r="P140" s="279"/>
      <c r="Q140" s="100"/>
      <c r="R140" s="98"/>
      <c r="V140" s="124"/>
      <c r="X140" s="125"/>
    </row>
    <row r="141" spans="1:24" x14ac:dyDescent="0.3">
      <c r="A141" s="87">
        <f t="shared" si="9"/>
        <v>29</v>
      </c>
      <c r="B141" s="126" t="s">
        <v>279</v>
      </c>
      <c r="C141" s="26"/>
      <c r="D141" s="28" t="s">
        <v>46</v>
      </c>
      <c r="L141" s="119">
        <f>+L25+L44+L88+L128+L139</f>
        <v>25677179.689196125</v>
      </c>
      <c r="M141" s="119"/>
      <c r="N141" s="119">
        <f>+N25+N44+N88+N128+N139</f>
        <v>23851988.672867719</v>
      </c>
      <c r="O141" s="119"/>
      <c r="P141" s="283">
        <f>IF(N141=0,0,N141/L141)</f>
        <v>0.92891777685785448</v>
      </c>
      <c r="Q141" s="100"/>
      <c r="R141" s="98"/>
    </row>
    <row r="142" spans="1:24" x14ac:dyDescent="0.3">
      <c r="A142" s="87">
        <f t="shared" si="9"/>
        <v>30</v>
      </c>
      <c r="B142" s="126"/>
      <c r="C142" s="26"/>
      <c r="D142" s="28"/>
      <c r="L142" s="114"/>
      <c r="M142" s="114"/>
      <c r="N142" s="114"/>
      <c r="O142" s="114"/>
      <c r="P142" s="274"/>
      <c r="Q142" s="100"/>
      <c r="R142" s="98"/>
    </row>
    <row r="143" spans="1:24" x14ac:dyDescent="0.3">
      <c r="A143" s="87">
        <f t="shared" si="9"/>
        <v>31</v>
      </c>
      <c r="B143" s="126"/>
      <c r="C143" s="26"/>
      <c r="D143" s="28"/>
      <c r="L143" s="114"/>
      <c r="M143" s="114"/>
      <c r="N143" s="114"/>
      <c r="O143" s="114"/>
      <c r="P143" s="274"/>
      <c r="Q143" s="100"/>
      <c r="R143" s="98"/>
    </row>
    <row r="144" spans="1:24" x14ac:dyDescent="0.3">
      <c r="A144" s="87">
        <f t="shared" si="9"/>
        <v>32</v>
      </c>
      <c r="B144" s="126"/>
      <c r="C144" s="26"/>
      <c r="D144" s="28"/>
      <c r="L144" s="114"/>
      <c r="M144" s="114"/>
      <c r="N144" s="114"/>
      <c r="O144" s="114"/>
      <c r="P144" s="274"/>
      <c r="Q144" s="100"/>
      <c r="R144" s="98"/>
    </row>
    <row r="145" spans="1:29" x14ac:dyDescent="0.3">
      <c r="A145" s="87">
        <f t="shared" si="9"/>
        <v>33</v>
      </c>
      <c r="B145" s="126"/>
      <c r="C145" s="26"/>
      <c r="D145" s="28"/>
      <c r="L145" s="114"/>
      <c r="M145" s="114"/>
      <c r="N145" s="114"/>
      <c r="O145" s="114"/>
      <c r="P145" s="274"/>
      <c r="Q145" s="100"/>
      <c r="R145" s="98"/>
    </row>
    <row r="146" spans="1:29" x14ac:dyDescent="0.3">
      <c r="A146" s="87">
        <f>+A145+1</f>
        <v>34</v>
      </c>
      <c r="B146" s="28"/>
      <c r="C146" s="26"/>
      <c r="D146" s="28"/>
      <c r="L146" s="114"/>
      <c r="M146" s="114"/>
      <c r="N146" s="114"/>
      <c r="O146" s="114"/>
      <c r="P146" s="237"/>
      <c r="Q146" s="100"/>
      <c r="R146" s="98"/>
    </row>
    <row r="147" spans="1:29" s="56" customFormat="1" x14ac:dyDescent="0.3">
      <c r="A147" s="272"/>
      <c r="B147" s="120" t="s">
        <v>175</v>
      </c>
      <c r="C147" s="120"/>
      <c r="D147" s="120"/>
      <c r="E147" s="120"/>
      <c r="F147" s="153"/>
      <c r="G147" s="153"/>
      <c r="H147" s="153"/>
      <c r="I147" s="153"/>
      <c r="J147" s="153"/>
      <c r="K147" s="153"/>
      <c r="L147" s="120"/>
      <c r="M147" s="120"/>
      <c r="N147" s="120"/>
      <c r="O147" s="120"/>
      <c r="P147" s="273"/>
      <c r="Q147" s="120"/>
      <c r="R147" s="246" t="s">
        <v>176</v>
      </c>
      <c r="S147" s="120"/>
      <c r="T147" s="25"/>
      <c r="W147" s="25"/>
      <c r="X147" s="25"/>
      <c r="Y147" s="25"/>
      <c r="Z147" s="25"/>
      <c r="AA147" s="25"/>
      <c r="AB147" s="25"/>
      <c r="AC147" s="25"/>
    </row>
    <row r="148" spans="1:29" ht="12.75" customHeight="1" x14ac:dyDescent="0.3">
      <c r="A148" s="63" t="s">
        <v>102</v>
      </c>
      <c r="B148" s="64"/>
      <c r="C148" s="63"/>
      <c r="L148" s="418" t="s">
        <v>103</v>
      </c>
      <c r="M148" s="418"/>
      <c r="N148" s="418"/>
      <c r="O148" s="418"/>
      <c r="P148" s="248"/>
      <c r="Q148" s="63"/>
      <c r="R148" s="63"/>
      <c r="S148" s="65" t="str">
        <f>+'Page Numbers'!D40</f>
        <v>Page 40 of 48</v>
      </c>
      <c r="T148" s="65"/>
    </row>
    <row r="149" spans="1:29" ht="12.75" customHeight="1" x14ac:dyDescent="0.3">
      <c r="A149" s="66"/>
      <c r="B149" s="66"/>
      <c r="C149" s="66"/>
      <c r="D149" s="14"/>
      <c r="E149" s="15"/>
      <c r="F149" s="15"/>
      <c r="G149" s="15"/>
      <c r="H149" s="15"/>
      <c r="I149" s="15"/>
      <c r="J149" s="15"/>
      <c r="K149" s="15"/>
      <c r="L149" s="66"/>
      <c r="M149" s="67"/>
      <c r="N149" s="67"/>
      <c r="O149" s="67"/>
      <c r="P149" s="241"/>
      <c r="Q149" s="67"/>
      <c r="R149" s="67"/>
      <c r="S149" s="67"/>
    </row>
    <row r="150" spans="1:29" ht="12.75" customHeight="1" x14ac:dyDescent="0.3">
      <c r="A150" s="25" t="s">
        <v>104</v>
      </c>
      <c r="B150" s="68"/>
      <c r="C150" s="68" t="s">
        <v>105</v>
      </c>
      <c r="L150" s="416" t="s">
        <v>106</v>
      </c>
      <c r="M150" s="416"/>
      <c r="N150" s="416"/>
      <c r="O150" s="416"/>
      <c r="P150" s="416"/>
      <c r="Q150" s="63"/>
      <c r="R150" s="69" t="s">
        <v>107</v>
      </c>
      <c r="S150" s="70"/>
    </row>
    <row r="151" spans="1:29" x14ac:dyDescent="0.3">
      <c r="B151" s="71"/>
      <c r="C151" s="46"/>
      <c r="L151" s="417"/>
      <c r="M151" s="417"/>
      <c r="N151" s="417"/>
      <c r="O151" s="417"/>
      <c r="P151" s="417"/>
      <c r="Q151" s="72" t="str">
        <f t="shared" ref="Q151:S155" si="13">+Q4</f>
        <v>_</v>
      </c>
      <c r="R151" s="69" t="str">
        <f t="shared" si="13"/>
        <v>Projected Test Year 3 Ended</v>
      </c>
      <c r="S151" s="73">
        <f t="shared" si="13"/>
        <v>46752</v>
      </c>
    </row>
    <row r="152" spans="1:29" x14ac:dyDescent="0.3">
      <c r="A152" s="25" t="s">
        <v>109</v>
      </c>
      <c r="B152" s="71"/>
      <c r="C152" s="46"/>
      <c r="L152" s="70"/>
      <c r="M152" s="70"/>
      <c r="N152" s="70"/>
      <c r="O152" s="70"/>
      <c r="P152" s="249"/>
      <c r="Q152" s="72" t="str">
        <f t="shared" si="13"/>
        <v>_</v>
      </c>
      <c r="R152" s="69" t="str">
        <f t="shared" si="13"/>
        <v>Projected Test Year 2 Ended</v>
      </c>
      <c r="S152" s="73">
        <f t="shared" si="13"/>
        <v>46387</v>
      </c>
    </row>
    <row r="153" spans="1:29" ht="12.75" customHeight="1" x14ac:dyDescent="0.3">
      <c r="B153" s="74"/>
      <c r="C153" s="46"/>
      <c r="L153" s="70"/>
      <c r="M153" s="70"/>
      <c r="N153" s="70"/>
      <c r="O153" s="70"/>
      <c r="P153" s="249"/>
      <c r="Q153" s="72" t="str">
        <f t="shared" si="13"/>
        <v>_</v>
      </c>
      <c r="R153" s="69" t="str">
        <f t="shared" si="13"/>
        <v>Projected Test Year 1 Ended</v>
      </c>
      <c r="S153" s="73">
        <f t="shared" si="13"/>
        <v>46022</v>
      </c>
    </row>
    <row r="154" spans="1:29" x14ac:dyDescent="0.3">
      <c r="A154" s="75" t="str">
        <f>+A7</f>
        <v>DOCKET NO.: 20240025-EI</v>
      </c>
      <c r="C154" s="46"/>
      <c r="L154" s="46"/>
      <c r="M154" s="46"/>
      <c r="N154" s="46"/>
      <c r="O154" s="46"/>
      <c r="P154" s="250"/>
      <c r="Q154" s="72" t="str">
        <f t="shared" si="13"/>
        <v>_</v>
      </c>
      <c r="R154" s="69" t="str">
        <f t="shared" si="13"/>
        <v>Prior Year Ended</v>
      </c>
      <c r="S154" s="73">
        <f t="shared" si="13"/>
        <v>45657</v>
      </c>
    </row>
    <row r="155" spans="1:29" ht="12.75" customHeight="1" x14ac:dyDescent="0.3">
      <c r="L155" s="46"/>
      <c r="M155" s="46"/>
      <c r="N155" s="46"/>
      <c r="O155" s="46"/>
      <c r="P155" s="250"/>
      <c r="Q155" s="72" t="str">
        <f t="shared" si="13"/>
        <v>X</v>
      </c>
      <c r="R155" s="69" t="str">
        <f t="shared" si="13"/>
        <v>Historical Year Ended</v>
      </c>
      <c r="S155" s="73">
        <f t="shared" si="13"/>
        <v>45291</v>
      </c>
    </row>
    <row r="156" spans="1:29" ht="12.75" customHeight="1" x14ac:dyDescent="0.3">
      <c r="L156" s="46"/>
      <c r="M156" s="46"/>
      <c r="N156" s="46"/>
      <c r="O156" s="46"/>
      <c r="P156" s="250"/>
      <c r="Q156" s="250"/>
      <c r="R156" s="250"/>
      <c r="S156" s="250"/>
      <c r="T156" s="250"/>
    </row>
    <row r="157" spans="1:29" ht="12.75" customHeight="1" x14ac:dyDescent="0.3">
      <c r="L157" s="76"/>
      <c r="M157" s="77"/>
      <c r="N157" s="76" t="s">
        <v>111</v>
      </c>
      <c r="O157" s="77"/>
      <c r="P157" s="251"/>
      <c r="Q157" s="63"/>
      <c r="R157" s="63"/>
      <c r="S157" s="63"/>
    </row>
    <row r="158" spans="1:29" s="5" customFormat="1" x14ac:dyDescent="0.3">
      <c r="A158" s="78"/>
      <c r="B158" s="78"/>
      <c r="C158" s="78"/>
      <c r="D158" s="14"/>
      <c r="E158" s="15"/>
      <c r="F158" s="15"/>
      <c r="G158" s="15"/>
      <c r="H158" s="15"/>
      <c r="I158" s="15"/>
      <c r="J158" s="15"/>
      <c r="K158" s="15"/>
      <c r="L158" s="79"/>
      <c r="M158" s="79"/>
      <c r="N158" s="79"/>
      <c r="O158" s="79"/>
      <c r="P158" s="252"/>
      <c r="Q158" s="80"/>
      <c r="R158" s="81" t="str">
        <f>+R11</f>
        <v>Witness:  Olivier</v>
      </c>
      <c r="S158" s="80"/>
    </row>
    <row r="159" spans="1:29" s="5" customFormat="1" x14ac:dyDescent="0.3">
      <c r="A159" s="1"/>
      <c r="B159" s="82">
        <v>-1</v>
      </c>
      <c r="C159" s="82"/>
      <c r="D159" s="82"/>
      <c r="E159" s="82"/>
      <c r="F159" s="82"/>
      <c r="G159" s="82"/>
      <c r="H159" s="82"/>
      <c r="I159" s="82"/>
      <c r="J159" s="82"/>
      <c r="K159" s="82"/>
      <c r="L159" s="82">
        <f>+B159-1</f>
        <v>-2</v>
      </c>
      <c r="M159" s="82"/>
      <c r="N159" s="82">
        <f>+L159-1</f>
        <v>-3</v>
      </c>
      <c r="O159" s="82"/>
      <c r="P159" s="82">
        <f>+N159-1</f>
        <v>-4</v>
      </c>
      <c r="Q159" s="83"/>
      <c r="R159" s="83"/>
      <c r="S159" s="83"/>
    </row>
    <row r="160" spans="1:29" s="5" customFormat="1" x14ac:dyDescent="0.3">
      <c r="A160" s="1" t="s">
        <v>112</v>
      </c>
      <c r="B160" s="83"/>
      <c r="C160" s="1"/>
      <c r="L160" s="1" t="s">
        <v>113</v>
      </c>
      <c r="M160" s="1"/>
      <c r="N160" s="1" t="s">
        <v>113</v>
      </c>
      <c r="O160" s="1"/>
      <c r="P160" s="253" t="s">
        <v>114</v>
      </c>
      <c r="Q160" s="1"/>
      <c r="R160" s="1"/>
      <c r="S160" s="1"/>
    </row>
    <row r="161" spans="1:19" s="5" customFormat="1" x14ac:dyDescent="0.3">
      <c r="A161" s="86" t="s">
        <v>115</v>
      </c>
      <c r="B161" s="17" t="s">
        <v>116</v>
      </c>
      <c r="C161" s="17"/>
      <c r="D161" s="14"/>
      <c r="E161" s="15"/>
      <c r="F161" s="15"/>
      <c r="G161" s="15"/>
      <c r="H161" s="15"/>
      <c r="I161" s="15"/>
      <c r="J161" s="15"/>
      <c r="K161" s="15"/>
      <c r="L161" s="17" t="s">
        <v>117</v>
      </c>
      <c r="M161" s="17"/>
      <c r="N161" s="17" t="s">
        <v>114</v>
      </c>
      <c r="O161" s="17"/>
      <c r="P161" s="254" t="s">
        <v>118</v>
      </c>
      <c r="Q161" s="17"/>
      <c r="R161" s="17"/>
      <c r="S161" s="17"/>
    </row>
    <row r="162" spans="1:19" s="5" customFormat="1" x14ac:dyDescent="0.3">
      <c r="A162" s="87">
        <v>1</v>
      </c>
      <c r="B162" s="88" t="s">
        <v>280</v>
      </c>
      <c r="C162" s="89"/>
      <c r="D162" s="90"/>
      <c r="E162" s="90"/>
      <c r="F162" s="90"/>
      <c r="G162" s="90"/>
      <c r="H162" s="90"/>
      <c r="I162" s="90"/>
      <c r="J162" s="90"/>
      <c r="K162" s="90"/>
      <c r="L162" s="89"/>
      <c r="M162" s="91"/>
      <c r="N162" s="91"/>
      <c r="O162" s="91"/>
      <c r="P162" s="255"/>
      <c r="Q162" s="91"/>
      <c r="R162" s="91"/>
      <c r="S162" s="91"/>
    </row>
    <row r="163" spans="1:19" s="5" customFormat="1" x14ac:dyDescent="0.3">
      <c r="A163" s="87">
        <f t="shared" ref="A163:A196" si="14">A162+1</f>
        <v>2</v>
      </c>
      <c r="B163" s="127" t="s">
        <v>281</v>
      </c>
      <c r="C163" s="49"/>
      <c r="D163" s="19"/>
      <c r="F163" s="90"/>
      <c r="G163" s="90"/>
      <c r="H163" s="90"/>
      <c r="I163" s="90"/>
      <c r="J163" s="90"/>
      <c r="K163" s="90"/>
      <c r="L163" s="107"/>
      <c r="M163" s="92"/>
      <c r="N163" s="92"/>
      <c r="O163" s="91"/>
      <c r="P163" s="256"/>
      <c r="Q163" s="91"/>
      <c r="R163" s="93"/>
      <c r="S163" s="94"/>
    </row>
    <row r="164" spans="1:19" s="5" customFormat="1" x14ac:dyDescent="0.3">
      <c r="A164" s="87">
        <f t="shared" si="14"/>
        <v>3</v>
      </c>
      <c r="B164" s="95" t="s">
        <v>121</v>
      </c>
      <c r="D164" s="30" t="s">
        <v>282</v>
      </c>
      <c r="E164" s="27" t="s">
        <v>283</v>
      </c>
      <c r="F164" s="90"/>
      <c r="G164" s="90"/>
      <c r="H164" s="90"/>
      <c r="I164" s="90"/>
      <c r="J164" s="90"/>
      <c r="K164" s="90"/>
      <c r="L164" s="21">
        <f>VLOOKUP($D164,'HIST REG FL  Accum Depr - 2 Sys'!$A:$CN,MATCH($D$12,'HIST REG FL  Accum Depr - 2 Sys'!$2:$2,0),FALSE)/1000-L165-L166</f>
        <v>2227803.6267582667</v>
      </c>
      <c r="M164" s="40"/>
      <c r="N164" s="21">
        <f>VLOOKUP($E164,'HIST REG FL  Accum Depr - 9 Ret'!$A:$CN,MATCH($D$12,'HIST REG FL  Accum Depr - 9 Ret'!$2:$2,0),FALSE)/1000-N165-N166</f>
        <v>2169947.5665713544</v>
      </c>
      <c r="O164" s="96"/>
      <c r="P164" s="279">
        <f t="shared" ref="P164:P172" si="15">IF(N164=0,0,N164/L164)</f>
        <v>0.97402999999999995</v>
      </c>
      <c r="Q164" s="97"/>
      <c r="R164" s="98"/>
      <c r="S164" s="94"/>
    </row>
    <row r="165" spans="1:19" s="5" customFormat="1" x14ac:dyDescent="0.3">
      <c r="A165" s="87">
        <f t="shared" si="14"/>
        <v>4</v>
      </c>
      <c r="B165" s="95" t="s">
        <v>284</v>
      </c>
      <c r="D165" s="30" t="s">
        <v>285</v>
      </c>
      <c r="E165" s="30"/>
      <c r="F165" s="30"/>
      <c r="G165" s="30"/>
      <c r="H165" s="30"/>
      <c r="I165" s="99"/>
      <c r="J165" s="99"/>
      <c r="K165" s="99"/>
      <c r="L165" s="21">
        <f>-VLOOKUP($D165,'HIST REG FL  Accum Depr - 2 Sys'!$A:$CN,MATCH($D$12,'HIST REG FL  Accum Depr - 2 Sys'!$2:$2,0),FALSE)/1000</f>
        <v>686.32600000000002</v>
      </c>
      <c r="M165" s="40"/>
      <c r="N165" s="21">
        <f>-VLOOKUP($D165,'HIST REG FL  Accum Depr - 9 Ret'!$A:$CN,MATCH($D$12,'HIST REG FL  Accum Depr - 9 Ret'!$2:$2,0),FALSE)/1000</f>
        <v>668.50211378000006</v>
      </c>
      <c r="O165" s="96"/>
      <c r="P165" s="279">
        <f t="shared" si="15"/>
        <v>0.97403000000000006</v>
      </c>
      <c r="Q165" s="97"/>
      <c r="R165" s="98"/>
      <c r="S165" s="94"/>
    </row>
    <row r="166" spans="1:19" s="5" customFormat="1" x14ac:dyDescent="0.3">
      <c r="A166" s="87">
        <f t="shared" si="14"/>
        <v>5</v>
      </c>
      <c r="B166" s="95" t="s">
        <v>284</v>
      </c>
      <c r="D166" s="27" t="s">
        <v>286</v>
      </c>
      <c r="E166" s="30"/>
      <c r="F166" s="30"/>
      <c r="G166" s="30"/>
      <c r="H166" s="30"/>
      <c r="I166" s="99"/>
      <c r="J166" s="99"/>
      <c r="K166" s="99"/>
      <c r="L166" s="21">
        <f>VLOOKUP($D166,'HIST REG FL  Accum Depr - 2 Sys'!$A:$CN,MATCH($D$12,'HIST REG FL  Accum Depr - 2 Sys'!$2:$2,0),FALSE)/1000</f>
        <v>779.07407692307595</v>
      </c>
      <c r="M166" s="40"/>
      <c r="N166" s="21">
        <f>VLOOKUP($D166,'HIST REG FL  Accum Depr - 9 Ret'!$A:$CN,MATCH($D$12,'HIST REG FL  Accum Depr - 9 Ret'!$2:$2,0),FALSE)/1000</f>
        <v>738.74481831538401</v>
      </c>
      <c r="O166" s="96"/>
      <c r="P166" s="279">
        <f t="shared" si="15"/>
        <v>0.94823437231158958</v>
      </c>
      <c r="Q166" s="97"/>
      <c r="R166" s="98"/>
      <c r="S166" s="94"/>
    </row>
    <row r="167" spans="1:19" s="5" customFormat="1" x14ac:dyDescent="0.3">
      <c r="A167" s="87">
        <f>A165+1</f>
        <v>5</v>
      </c>
      <c r="B167" s="95" t="s">
        <v>125</v>
      </c>
      <c r="D167" s="19" t="s">
        <v>287</v>
      </c>
      <c r="E167" s="102"/>
      <c r="F167" s="90"/>
      <c r="G167" s="90"/>
      <c r="H167" s="90"/>
      <c r="I167" s="90"/>
      <c r="J167" s="90"/>
      <c r="K167" s="90"/>
      <c r="L167" s="21">
        <f>VLOOKUP($D167,'HIST REG FL  Accum Depr - 2 Sys'!$A:$CN,MATCH($D$12,'HIST REG FL  Accum Depr - 2 Sys'!$2:$2,0),FALSE)/1000-L168</f>
        <v>266568.19384615298</v>
      </c>
      <c r="M167" s="40"/>
      <c r="N167" s="21">
        <f>VLOOKUP($D167,'HIST REG FL  Accum Depr - 9 Ret'!$A:$CN,MATCH($D$12,'HIST REG FL  Accum Depr - 9 Ret'!$2:$2,0),FALSE)/1000-N168</f>
        <v>246941.39308260102</v>
      </c>
      <c r="O167" s="96"/>
      <c r="P167" s="279">
        <f t="shared" si="15"/>
        <v>0.92637230841246065</v>
      </c>
      <c r="Q167" s="100"/>
      <c r="R167" s="98"/>
      <c r="S167" s="94"/>
    </row>
    <row r="168" spans="1:19" s="5" customFormat="1" x14ac:dyDescent="0.3">
      <c r="A168" s="87">
        <f t="shared" si="14"/>
        <v>6</v>
      </c>
      <c r="B168" s="95" t="s">
        <v>288</v>
      </c>
      <c r="D168" s="128" t="s">
        <v>128</v>
      </c>
      <c r="F168" s="90"/>
      <c r="G168" s="90"/>
      <c r="H168" s="90"/>
      <c r="I168" s="90"/>
      <c r="J168" s="90"/>
      <c r="K168" s="90"/>
      <c r="L168" s="21">
        <f>VLOOKUP($D168,'HIST REG FL  Accum Depr - 2 Sys'!$A:$CN,MATCH($D$12,'HIST REG FL  Accum Depr - 2 Sys'!$2:$2,0),FALSE)/1000</f>
        <v>0</v>
      </c>
      <c r="M168" s="40"/>
      <c r="N168" s="21">
        <f>VLOOKUP($D168,'HIST REG FL  Accum Depr - 9 Ret'!$A:$CN,MATCH($D$12,'HIST REG FL  Accum Depr - 9 Ret'!$2:$2,0),FALSE)/1000</f>
        <v>0</v>
      </c>
      <c r="O168" s="96"/>
      <c r="P168" s="279">
        <f t="shared" si="15"/>
        <v>0</v>
      </c>
      <c r="Q168" s="100"/>
      <c r="R168" s="98"/>
      <c r="S168" s="94"/>
    </row>
    <row r="169" spans="1:19" s="5" customFormat="1" x14ac:dyDescent="0.3">
      <c r="A169" s="87">
        <f t="shared" si="14"/>
        <v>7</v>
      </c>
      <c r="B169" s="95" t="s">
        <v>133</v>
      </c>
      <c r="D169" s="19" t="s">
        <v>289</v>
      </c>
      <c r="F169" s="90"/>
      <c r="G169" s="90"/>
      <c r="H169" s="90"/>
      <c r="I169" s="90"/>
      <c r="J169" s="90"/>
      <c r="K169" s="90"/>
      <c r="L169" s="21">
        <f>VLOOKUP($D169,'HIST REG FL  Accum Depr - 2 Sys'!$A:$CN,MATCH($D$12,'HIST REG FL  Accum Depr - 2 Sys'!$2:$2,0),FALSE)/1000</f>
        <v>390090.28153846104</v>
      </c>
      <c r="M169" s="40"/>
      <c r="N169" s="21">
        <f>VLOOKUP($D169,'HIST REG FL  Accum Depr - 9 Ret'!$A:$CN,MATCH($D$12,'HIST REG FL  Accum Depr - 9 Ret'!$2:$2,0),FALSE)/1000</f>
        <v>371014.611496603</v>
      </c>
      <c r="O169" s="96"/>
      <c r="P169" s="279">
        <f t="shared" si="15"/>
        <v>0.95109934560116116</v>
      </c>
      <c r="Q169" s="100"/>
      <c r="R169" s="98"/>
      <c r="S169" s="94"/>
    </row>
    <row r="170" spans="1:19" s="5" customFormat="1" x14ac:dyDescent="0.3">
      <c r="A170" s="87">
        <f t="shared" si="14"/>
        <v>8</v>
      </c>
      <c r="B170" s="95" t="s">
        <v>135</v>
      </c>
      <c r="D170" s="19" t="s">
        <v>290</v>
      </c>
      <c r="F170" s="90"/>
      <c r="G170" s="90"/>
      <c r="H170" s="90"/>
      <c r="I170" s="90"/>
      <c r="J170" s="90"/>
      <c r="K170" s="90"/>
      <c r="L170" s="21">
        <f>VLOOKUP($D170,'HIST REG FL  Accum Depr - 2 Sys'!$A:$CN,MATCH($D$12,'HIST REG FL  Accum Depr - 2 Sys'!$2:$2,0),FALSE)/1000-L171</f>
        <v>86981.01999999999</v>
      </c>
      <c r="M170" s="40"/>
      <c r="N170" s="21">
        <f>VLOOKUP($D170,'HIST REG FL  Accum Depr - 9 Ret'!$A:$CN,MATCH($D$12,'HIST REG FL  Accum Depr - 9 Ret'!$2:$2,0),FALSE)/1000-N171</f>
        <v>84722.238936812893</v>
      </c>
      <c r="O170" s="96"/>
      <c r="P170" s="279">
        <f>ROUND(IF(N170=0,0,N170/L170),6)</f>
        <v>0.97403099999999998</v>
      </c>
      <c r="Q170" s="101"/>
      <c r="R170" s="98"/>
      <c r="S170" s="94"/>
    </row>
    <row r="171" spans="1:19" s="5" customFormat="1" x14ac:dyDescent="0.3">
      <c r="A171" s="87">
        <f t="shared" si="14"/>
        <v>9</v>
      </c>
      <c r="B171" s="95" t="s">
        <v>291</v>
      </c>
      <c r="D171" s="27" t="s">
        <v>138</v>
      </c>
      <c r="F171" s="90"/>
      <c r="G171" s="90"/>
      <c r="H171" s="90"/>
      <c r="I171" s="90"/>
      <c r="J171" s="90"/>
      <c r="K171" s="90"/>
      <c r="L171" s="21">
        <f>SUM('HIST REG FL  Accum Depr - 2 Sys'!N186:N193)/1000</f>
        <v>9844.6446153846064</v>
      </c>
      <c r="M171" s="40"/>
      <c r="N171" s="21">
        <f>SUM('HIST REG FL  Accum Depr - 9 Ret'!N186:N192)/1000</f>
        <v>9844.6446153846064</v>
      </c>
      <c r="O171" s="96"/>
      <c r="P171" s="280">
        <f t="shared" si="15"/>
        <v>1</v>
      </c>
      <c r="Q171" s="101"/>
      <c r="R171" s="98"/>
      <c r="S171" s="94"/>
    </row>
    <row r="172" spans="1:19" s="5" customFormat="1" x14ac:dyDescent="0.3">
      <c r="A172" s="87">
        <f t="shared" si="14"/>
        <v>10</v>
      </c>
      <c r="B172" s="225" t="s">
        <v>47</v>
      </c>
      <c r="D172" s="19" t="s">
        <v>48</v>
      </c>
      <c r="E172" s="25"/>
      <c r="F172" s="90"/>
      <c r="G172" s="90"/>
      <c r="H172" s="90"/>
      <c r="I172" s="90"/>
      <c r="J172" s="90"/>
      <c r="K172" s="90"/>
      <c r="L172" s="104">
        <f>SUM(L164:L171)</f>
        <v>2982753.1668351884</v>
      </c>
      <c r="M172" s="105"/>
      <c r="N172" s="104">
        <f>SUM(N164:N171)</f>
        <v>2883877.7016348517</v>
      </c>
      <c r="O172" s="115"/>
      <c r="P172" s="279">
        <f t="shared" si="15"/>
        <v>0.96685093949451839</v>
      </c>
      <c r="Q172" s="97"/>
      <c r="R172" s="98"/>
      <c r="S172" s="94"/>
    </row>
    <row r="173" spans="1:19" s="5" customFormat="1" x14ac:dyDescent="0.3">
      <c r="A173" s="87">
        <f>A172+1</f>
        <v>11</v>
      </c>
      <c r="B173" s="95"/>
      <c r="D173" s="19"/>
      <c r="E173" s="25"/>
      <c r="F173" s="90"/>
      <c r="G173" s="90"/>
      <c r="H173" s="90"/>
      <c r="I173" s="90"/>
      <c r="J173" s="90"/>
      <c r="K173" s="90"/>
      <c r="L173" s="107"/>
      <c r="M173" s="40"/>
      <c r="N173" s="107"/>
      <c r="O173" s="96"/>
      <c r="P173" s="282"/>
      <c r="Q173" s="97"/>
      <c r="R173" s="98"/>
      <c r="S173" s="94"/>
    </row>
    <row r="174" spans="1:19" s="5" customFormat="1" x14ac:dyDescent="0.3">
      <c r="A174" s="87">
        <f t="shared" si="14"/>
        <v>12</v>
      </c>
      <c r="B174" s="113" t="s">
        <v>292</v>
      </c>
      <c r="D174" s="19"/>
      <c r="E174" s="25"/>
      <c r="F174" s="90"/>
      <c r="G174" s="90"/>
      <c r="H174" s="90"/>
      <c r="I174" s="90"/>
      <c r="J174" s="90"/>
      <c r="K174" s="90"/>
      <c r="L174" s="107"/>
      <c r="M174" s="40"/>
      <c r="N174" s="107"/>
      <c r="O174" s="96"/>
      <c r="P174" s="282"/>
      <c r="Q174" s="97"/>
      <c r="R174" s="98"/>
      <c r="S174" s="94"/>
    </row>
    <row r="175" spans="1:19" s="5" customFormat="1" x14ac:dyDescent="0.3">
      <c r="A175" s="87">
        <f t="shared" si="14"/>
        <v>13</v>
      </c>
      <c r="B175" s="129" t="s">
        <v>293</v>
      </c>
      <c r="D175" s="24" t="s">
        <v>294</v>
      </c>
      <c r="E175" s="25"/>
      <c r="F175" s="90"/>
      <c r="G175" s="90"/>
      <c r="H175" s="90"/>
      <c r="I175" s="90"/>
      <c r="J175" s="90"/>
      <c r="K175" s="90"/>
      <c r="L175" s="21">
        <f>VLOOKUP($D175,'HIST REG FL  Accum Depr - 2 Sys'!$A:$CN,MATCH($D$12,'HIST REG FL  Accum Depr - 2 Sys'!$2:$2,0),FALSE)/1000</f>
        <v>119763.986153846</v>
      </c>
      <c r="M175" s="40"/>
      <c r="N175" s="21">
        <f>VLOOKUP($D175,'HIST REG FL  Accum Depr - 9 Ret'!$A:$CN,MATCH($D$12,'HIST REG FL  Accum Depr - 9 Ret'!$2:$2,0),FALSE)/1000</f>
        <v>116653.71543343</v>
      </c>
      <c r="O175" s="96"/>
      <c r="P175" s="279">
        <f t="shared" ref="P175:P179" si="16">IF(N175=0,0,N175/L175)</f>
        <v>0.97402999999999484</v>
      </c>
      <c r="Q175" s="97"/>
      <c r="R175" s="98"/>
      <c r="S175" s="94"/>
    </row>
    <row r="176" spans="1:19" s="5" customFormat="1" x14ac:dyDescent="0.3">
      <c r="A176" s="87">
        <f t="shared" si="14"/>
        <v>14</v>
      </c>
      <c r="B176" s="129" t="s">
        <v>295</v>
      </c>
      <c r="D176" s="24" t="s">
        <v>296</v>
      </c>
      <c r="E176" s="25"/>
      <c r="F176" s="90"/>
      <c r="G176" s="90"/>
      <c r="H176" s="90"/>
      <c r="I176" s="90"/>
      <c r="J176" s="90"/>
      <c r="K176" s="90"/>
      <c r="L176" s="21">
        <f>VLOOKUP($D176,'HIST REG FL  Accum Depr - 2 Sys'!$A:$CN,MATCH($D$12,'HIST REG FL  Accum Depr - 2 Sys'!$2:$2,0),FALSE)/1000</f>
        <v>20400.259230769199</v>
      </c>
      <c r="M176" s="40"/>
      <c r="N176" s="21">
        <f>VLOOKUP($D176,'HIST REG FL  Accum Depr - 9 Ret'!$A:$CN,MATCH($D$12,'HIST REG FL  Accum Depr - 9 Ret'!$2:$2,0),FALSE)/1000</f>
        <v>18898.235235820302</v>
      </c>
      <c r="O176" s="96"/>
      <c r="P176" s="279">
        <f t="shared" si="16"/>
        <v>0.9263723084124621</v>
      </c>
      <c r="Q176" s="97"/>
      <c r="R176" s="98"/>
      <c r="S176" s="94"/>
    </row>
    <row r="177" spans="1:23" s="5" customFormat="1" x14ac:dyDescent="0.3">
      <c r="A177" s="87">
        <f t="shared" si="14"/>
        <v>15</v>
      </c>
      <c r="B177" s="129" t="s">
        <v>297</v>
      </c>
      <c r="D177" s="24" t="s">
        <v>298</v>
      </c>
      <c r="E177" s="25"/>
      <c r="F177" s="90"/>
      <c r="G177" s="90"/>
      <c r="H177" s="90"/>
      <c r="I177" s="90"/>
      <c r="J177" s="90"/>
      <c r="K177" s="90"/>
      <c r="L177" s="21">
        <f>VLOOKUP($D177,'HIST REG FL  Accum Depr - 2 Sys'!$A:$CN,MATCH($D$12,'HIST REG FL  Accum Depr - 2 Sys'!$2:$2,0),FALSE)/1000</f>
        <v>19446.122307692302</v>
      </c>
      <c r="M177" s="40"/>
      <c r="N177" s="21">
        <f>VLOOKUP($D177,'HIST REG FL  Accum Depr - 9 Ret'!$A:$CN,MATCH($D$12,'HIST REG FL  Accum Depr - 9 Ret'!$2:$2,0),FALSE)/1000</f>
        <v>18495.194201326198</v>
      </c>
      <c r="O177" s="96"/>
      <c r="P177" s="279">
        <f t="shared" si="16"/>
        <v>0.95109934560115639</v>
      </c>
      <c r="Q177" s="97"/>
      <c r="R177" s="98"/>
      <c r="S177" s="94"/>
    </row>
    <row r="178" spans="1:23" s="5" customFormat="1" x14ac:dyDescent="0.3">
      <c r="A178" s="87">
        <f t="shared" si="14"/>
        <v>16</v>
      </c>
      <c r="B178" s="129" t="s">
        <v>299</v>
      </c>
      <c r="D178" s="24" t="s">
        <v>300</v>
      </c>
      <c r="E178" s="25"/>
      <c r="F178" s="90"/>
      <c r="G178" s="90"/>
      <c r="H178" s="90"/>
      <c r="I178" s="90"/>
      <c r="J178" s="90"/>
      <c r="K178" s="90"/>
      <c r="L178" s="21">
        <f>VLOOKUP($D178,'HIST REG FL  Accum Depr - 2 Sys'!$A:$CN,MATCH($D$12,'HIST REG FL  Accum Depr - 2 Sys'!$2:$2,0),FALSE)/1000</f>
        <v>13085.829230769201</v>
      </c>
      <c r="M178" s="40"/>
      <c r="N178" s="21">
        <f>VLOOKUP($D178,'HIST REG FL  Accum Depr - 9 Ret'!$A:$CN,MATCH($D$12,'HIST REG FL  Accum Depr - 9 Ret'!$2:$2,0),FALSE)/1000</f>
        <v>12746.007701169301</v>
      </c>
      <c r="O178" s="96"/>
      <c r="P178" s="280">
        <f t="shared" si="16"/>
        <v>0.97403133392564345</v>
      </c>
      <c r="Q178" s="97"/>
      <c r="R178" s="98"/>
      <c r="S178" s="94"/>
    </row>
    <row r="179" spans="1:23" s="5" customFormat="1" x14ac:dyDescent="0.3">
      <c r="A179" s="87">
        <f t="shared" si="14"/>
        <v>17</v>
      </c>
      <c r="B179" s="225" t="s">
        <v>49</v>
      </c>
      <c r="D179" s="24" t="s">
        <v>50</v>
      </c>
      <c r="E179" s="25"/>
      <c r="F179" s="90"/>
      <c r="G179" s="90"/>
      <c r="H179" s="90"/>
      <c r="I179" s="90"/>
      <c r="J179" s="90"/>
      <c r="K179" s="90"/>
      <c r="L179" s="104">
        <f>SUM(L175:L178)</f>
        <v>172696.1969230767</v>
      </c>
      <c r="M179" s="105"/>
      <c r="N179" s="104">
        <f>SUM(N175:N178)</f>
        <v>166793.1525717458</v>
      </c>
      <c r="O179" s="115"/>
      <c r="P179" s="279">
        <f t="shared" si="16"/>
        <v>0.96581833035987319</v>
      </c>
      <c r="Q179" s="97"/>
      <c r="R179" s="98"/>
      <c r="S179" s="94"/>
    </row>
    <row r="180" spans="1:23" s="5" customFormat="1" x14ac:dyDescent="0.3">
      <c r="A180" s="87">
        <f>A179+1</f>
        <v>18</v>
      </c>
      <c r="B180" s="95"/>
      <c r="D180" s="19"/>
      <c r="E180" s="25"/>
      <c r="F180" s="90"/>
      <c r="G180" s="90"/>
      <c r="H180" s="90"/>
      <c r="I180" s="90"/>
      <c r="J180" s="90"/>
      <c r="K180" s="90"/>
      <c r="L180" s="107"/>
      <c r="M180" s="40"/>
      <c r="N180" s="107"/>
      <c r="O180" s="96"/>
      <c r="P180" s="282"/>
      <c r="Q180" s="97"/>
      <c r="R180" s="98"/>
      <c r="S180" s="94"/>
    </row>
    <row r="181" spans="1:23" s="5" customFormat="1" x14ac:dyDescent="0.3">
      <c r="A181" s="87">
        <f t="shared" si="14"/>
        <v>19</v>
      </c>
      <c r="B181" s="113" t="s">
        <v>301</v>
      </c>
      <c r="D181" s="24"/>
      <c r="E181" s="25"/>
      <c r="F181" s="90"/>
      <c r="G181" s="90"/>
      <c r="H181" s="90"/>
      <c r="I181" s="90"/>
      <c r="J181" s="90"/>
      <c r="K181" s="90"/>
      <c r="L181" s="107"/>
      <c r="M181" s="40"/>
      <c r="N181" s="107"/>
      <c r="O181" s="96"/>
      <c r="P181" s="282"/>
      <c r="Q181" s="97"/>
      <c r="R181" s="98"/>
      <c r="S181" s="94"/>
    </row>
    <row r="182" spans="1:23" s="5" customFormat="1" x14ac:dyDescent="0.3">
      <c r="A182" s="87">
        <f t="shared" si="14"/>
        <v>20</v>
      </c>
      <c r="B182" s="24" t="s">
        <v>302</v>
      </c>
      <c r="D182" s="24" t="s">
        <v>142</v>
      </c>
      <c r="E182" s="25"/>
      <c r="F182" s="90"/>
      <c r="G182" s="90"/>
      <c r="H182" s="90"/>
      <c r="I182" s="90"/>
      <c r="J182" s="90"/>
      <c r="K182" s="90"/>
      <c r="L182" s="21">
        <f>VLOOKUP($D182,'HIST REG FL  Accum Depr - 2 Sys'!$A:$CN,MATCH($D$12,'HIST REG FL  Accum Depr - 2 Sys'!$2:$2,0),FALSE)/1000</f>
        <v>23367.273076923</v>
      </c>
      <c r="M182" s="40"/>
      <c r="N182" s="21">
        <f>VLOOKUP($D182,'HIST REG FL  Accum Depr - 9 Ret'!$A:$CN,MATCH($D$12,'HIST REG FL  Accum Depr - 9 Ret'!$2:$2,0),FALSE)/1000</f>
        <v>16834.196230395897</v>
      </c>
      <c r="O182" s="96"/>
      <c r="P182" s="279">
        <f t="shared" ref="P182:P194" si="17">IF(N182=0,0,N182/L182)</f>
        <v>0.72041766170058474</v>
      </c>
      <c r="Q182" s="97"/>
      <c r="R182" s="98"/>
      <c r="S182" s="94"/>
    </row>
    <row r="183" spans="1:23" s="5" customFormat="1" x14ac:dyDescent="0.3">
      <c r="A183" s="87">
        <f t="shared" si="14"/>
        <v>21</v>
      </c>
      <c r="B183" s="24" t="s">
        <v>303</v>
      </c>
      <c r="D183" s="24" t="s">
        <v>144</v>
      </c>
      <c r="E183" s="25"/>
      <c r="F183" s="90"/>
      <c r="G183" s="90"/>
      <c r="H183" s="90"/>
      <c r="I183" s="90"/>
      <c r="J183" s="90"/>
      <c r="K183" s="90"/>
      <c r="L183" s="21">
        <f>VLOOKUP($D183,'HIST REG FL  Accum Depr - 2 Sys'!$A:$CN,MATCH($D$12,'HIST REG FL  Accum Depr - 2 Sys'!$2:$2,0),FALSE)/1000</f>
        <v>0</v>
      </c>
      <c r="M183" s="40"/>
      <c r="N183" s="21">
        <f>VLOOKUP($D183,'HIST REG FL  Accum Depr - 9 Ret'!$A:$CN,MATCH($D$12,'HIST REG FL  Accum Depr - 9 Ret'!$2:$2,0),FALSE)/1000</f>
        <v>0</v>
      </c>
      <c r="O183" s="96"/>
      <c r="P183" s="279">
        <f t="shared" si="17"/>
        <v>0</v>
      </c>
      <c r="Q183" s="97"/>
      <c r="R183" s="98"/>
      <c r="S183" s="94"/>
    </row>
    <row r="184" spans="1:23" s="5" customFormat="1" x14ac:dyDescent="0.3">
      <c r="A184" s="87">
        <f t="shared" si="14"/>
        <v>22</v>
      </c>
      <c r="B184" s="24" t="s">
        <v>304</v>
      </c>
      <c r="D184" s="24" t="s">
        <v>146</v>
      </c>
      <c r="E184" s="25"/>
      <c r="F184" s="90"/>
      <c r="G184" s="90"/>
      <c r="H184" s="90"/>
      <c r="I184" s="90"/>
      <c r="J184" s="90"/>
      <c r="K184" s="90"/>
      <c r="L184" s="21">
        <f>VLOOKUP($D184,'HIST REG FL  Accum Depr - 2 Sys'!$A:$CN,MATCH($D$12,'HIST REG FL  Accum Depr - 2 Sys'!$2:$2,0),FALSE)/1000</f>
        <v>12037.0276923076</v>
      </c>
      <c r="M184" s="40"/>
      <c r="N184" s="21">
        <f>VLOOKUP($D184,'HIST REG FL  Accum Depr - 9 Ret'!$A:$CN,MATCH($D$12,'HIST REG FL  Accum Depr - 9 Ret'!$2:$2,0),FALSE)/1000</f>
        <v>8671.6873439174906</v>
      </c>
      <c r="O184" s="96"/>
      <c r="P184" s="279">
        <f t="shared" si="17"/>
        <v>0.72041766170059007</v>
      </c>
      <c r="Q184" s="97"/>
      <c r="R184" s="98"/>
      <c r="S184" s="94"/>
    </row>
    <row r="185" spans="1:23" s="5" customFormat="1" x14ac:dyDescent="0.3">
      <c r="A185" s="87">
        <f t="shared" si="14"/>
        <v>23</v>
      </c>
      <c r="B185" s="24" t="s">
        <v>305</v>
      </c>
      <c r="D185" s="24" t="s">
        <v>148</v>
      </c>
      <c r="E185" s="25"/>
      <c r="F185" s="90"/>
      <c r="G185" s="90"/>
      <c r="H185" s="90"/>
      <c r="I185" s="90"/>
      <c r="J185" s="90"/>
      <c r="K185" s="90"/>
      <c r="L185" s="21">
        <f>VLOOKUP($D185,'HIST REG FL  Accum Depr - 2 Sys'!$A:$CN,MATCH($D$12,'HIST REG FL  Accum Depr - 2 Sys'!$2:$2,0),FALSE)/1000</f>
        <v>13707.159089999999</v>
      </c>
      <c r="M185" s="40"/>
      <c r="N185" s="21">
        <f>VLOOKUP($D185,'HIST REG FL  Accum Depr - 9 Ret'!$A:$CN,MATCH($D$12,'HIST REG FL  Accum Depr - 9 Ret'!$2:$2,0),FALSE)/1000</f>
        <v>13351.184168432699</v>
      </c>
      <c r="O185" s="96"/>
      <c r="P185" s="279">
        <f t="shared" si="17"/>
        <v>0.97402999999999995</v>
      </c>
      <c r="Q185" s="97"/>
      <c r="R185" s="98"/>
      <c r="S185" s="94"/>
    </row>
    <row r="186" spans="1:23" s="5" customFormat="1" x14ac:dyDescent="0.3">
      <c r="A186" s="87">
        <f t="shared" si="14"/>
        <v>24</v>
      </c>
      <c r="B186" s="24" t="s">
        <v>306</v>
      </c>
      <c r="D186" s="24" t="s">
        <v>150</v>
      </c>
      <c r="E186" s="25"/>
      <c r="F186" s="90"/>
      <c r="G186" s="90"/>
      <c r="H186" s="90"/>
      <c r="I186" s="90"/>
      <c r="J186" s="90"/>
      <c r="K186" s="90"/>
      <c r="L186" s="21">
        <f>VLOOKUP($D186,'HIST REG FL  Accum Depr - 2 Sys'!$A:$CN,MATCH($D$12,'HIST REG FL  Accum Depr - 2 Sys'!$2:$2,0),FALSE)/1000</f>
        <v>1866.1015499999901</v>
      </c>
      <c r="M186" s="40"/>
      <c r="N186" s="21">
        <f>VLOOKUP($D186,'HIST REG FL  Accum Depr - 9 Ret'!$A:$CN,MATCH($D$12,'HIST REG FL  Accum Depr - 9 Ret'!$2:$2,0),FALSE)/1000</f>
        <v>1728.70480060557</v>
      </c>
      <c r="O186" s="96"/>
      <c r="P186" s="279">
        <f t="shared" si="17"/>
        <v>0.9263723084124651</v>
      </c>
      <c r="Q186" s="97"/>
      <c r="R186" s="98"/>
      <c r="S186" s="94"/>
    </row>
    <row r="187" spans="1:23" s="5" customFormat="1" x14ac:dyDescent="0.3">
      <c r="A187" s="87">
        <f t="shared" si="14"/>
        <v>25</v>
      </c>
      <c r="B187" s="24" t="s">
        <v>307</v>
      </c>
      <c r="D187" s="24" t="s">
        <v>308</v>
      </c>
      <c r="E187" s="25"/>
      <c r="F187" s="90"/>
      <c r="G187" s="90"/>
      <c r="H187" s="90"/>
      <c r="I187" s="90"/>
      <c r="J187" s="90"/>
      <c r="K187" s="90"/>
      <c r="L187" s="21">
        <f>VLOOKUP($D187,'HIST REG FL  Accum Depr - 2 Sys'!$A:$CN,MATCH($D$12,'HIST REG FL  Accum Depr - 2 Sys'!$2:$2,0),FALSE)/1000</f>
        <v>1716.0973200000001</v>
      </c>
      <c r="M187" s="40"/>
      <c r="N187" s="21">
        <f>VLOOKUP($D187,'HIST REG FL  Accum Depr - 9 Ret'!$A:$CN,MATCH($D$12,'HIST REG FL  Accum Depr - 9 Ret'!$2:$2,0),FALSE)/1000</f>
        <v>1632.1790380399</v>
      </c>
      <c r="O187" s="96"/>
      <c r="P187" s="279">
        <f t="shared" si="17"/>
        <v>0.95109934560115739</v>
      </c>
      <c r="Q187" s="97"/>
      <c r="R187" s="98"/>
      <c r="S187" s="94"/>
    </row>
    <row r="188" spans="1:23" s="5" customFormat="1" x14ac:dyDescent="0.3">
      <c r="A188" s="87">
        <f t="shared" si="14"/>
        <v>26</v>
      </c>
      <c r="B188" s="24" t="s">
        <v>309</v>
      </c>
      <c r="D188" s="24" t="s">
        <v>154</v>
      </c>
      <c r="E188" s="25"/>
      <c r="F188" s="90"/>
      <c r="G188" s="90"/>
      <c r="H188" s="90"/>
      <c r="I188" s="90"/>
      <c r="J188" s="90"/>
      <c r="K188" s="90"/>
      <c r="L188" s="21">
        <f>VLOOKUP($D188,'HIST REG FL  Accum Depr - 2 Sys'!$A:$CN,MATCH($D$12,'HIST REG FL  Accum Depr - 2 Sys'!$2:$2,0),FALSE)/1000</f>
        <v>1257.7187099999999</v>
      </c>
      <c r="M188" s="40"/>
      <c r="N188" s="21">
        <f>VLOOKUP($D188,'HIST REG FL  Accum Depr - 9 Ret'!$A:$CN,MATCH($D$12,'HIST REG FL  Accum Depr - 9 Ret'!$2:$2,0),FALSE)/1000</f>
        <v>1225.05743280453</v>
      </c>
      <c r="O188" s="96"/>
      <c r="P188" s="279">
        <f t="shared" si="17"/>
        <v>0.97403133392563601</v>
      </c>
      <c r="Q188" s="97"/>
      <c r="R188" s="98"/>
      <c r="S188" s="94"/>
    </row>
    <row r="189" spans="1:23" s="5" customFormat="1" x14ac:dyDescent="0.3">
      <c r="A189" s="87">
        <f t="shared" si="14"/>
        <v>27</v>
      </c>
      <c r="B189" s="24" t="s">
        <v>310</v>
      </c>
      <c r="D189" s="24" t="s">
        <v>156</v>
      </c>
      <c r="E189" s="25"/>
      <c r="F189" s="90"/>
      <c r="G189" s="90"/>
      <c r="H189" s="90"/>
      <c r="I189" s="90"/>
      <c r="J189" s="90"/>
      <c r="K189" s="90"/>
      <c r="L189" s="21">
        <f>VLOOKUP($D189,'HIST REG FL  Accum Depr - 2 Sys'!$A:$CN,MATCH($D$12,'HIST REG FL  Accum Depr - 2 Sys'!$2:$2,0),FALSE)/1000</f>
        <v>124342.44948384599</v>
      </c>
      <c r="M189" s="40"/>
      <c r="N189" s="21">
        <f>VLOOKUP($D189,'HIST REG FL  Accum Depr - 9 Ret'!$A:$CN,MATCH($D$12,'HIST REG FL  Accum Depr - 9 Ret'!$2:$2,0),FALSE)/1000</f>
        <v>89578.496707275495</v>
      </c>
      <c r="O189" s="96"/>
      <c r="P189" s="279">
        <f t="shared" si="17"/>
        <v>0.72041766170058541</v>
      </c>
      <c r="Q189" s="97"/>
      <c r="R189" s="98"/>
      <c r="S189" s="94"/>
    </row>
    <row r="190" spans="1:23" s="5" customFormat="1" x14ac:dyDescent="0.3">
      <c r="A190" s="87">
        <f t="shared" si="14"/>
        <v>28</v>
      </c>
      <c r="B190" s="24" t="s">
        <v>311</v>
      </c>
      <c r="D190" s="24" t="s">
        <v>158</v>
      </c>
      <c r="E190" s="25"/>
      <c r="F190" s="90"/>
      <c r="G190" s="90"/>
      <c r="H190" s="90"/>
      <c r="I190" s="90"/>
      <c r="J190" s="90"/>
      <c r="K190" s="90"/>
      <c r="L190" s="21">
        <f>VLOOKUP($D190,'HIST REG FL  Accum Depr - 2 Sys'!$A:$CN,MATCH($D$12,'HIST REG FL  Accum Depr - 2 Sys'!$2:$2,0),FALSE)/1000</f>
        <v>33140.683846153799</v>
      </c>
      <c r="M190" s="40"/>
      <c r="N190" s="21">
        <f>VLOOKUP($D190,'HIST REG FL  Accum Depr - 9 Ret'!$A:$CN,MATCH($D$12,'HIST REG FL  Accum Depr - 9 Ret'!$2:$2,0),FALSE)/1000</f>
        <v>23875.133963604403</v>
      </c>
      <c r="O190" s="96"/>
      <c r="P190" s="279">
        <f t="shared" si="17"/>
        <v>0.72041766170058297</v>
      </c>
      <c r="Q190" s="97"/>
      <c r="R190" s="98"/>
      <c r="S190" s="94"/>
    </row>
    <row r="191" spans="1:23" s="5" customFormat="1" x14ac:dyDescent="0.3">
      <c r="A191" s="87">
        <f t="shared" si="14"/>
        <v>29</v>
      </c>
      <c r="B191" s="24" t="s">
        <v>312</v>
      </c>
      <c r="D191" s="24" t="s">
        <v>160</v>
      </c>
      <c r="E191" s="25"/>
      <c r="F191" s="90"/>
      <c r="G191" s="90"/>
      <c r="H191" s="90"/>
      <c r="I191" s="90"/>
      <c r="J191" s="90"/>
      <c r="K191" s="90"/>
      <c r="L191" s="21">
        <f>VLOOKUP($D191,'HIST REG FL  Accum Depr - 2 Sys'!$A:$CN,MATCH($D$12,'HIST REG FL  Accum Depr - 2 Sys'!$2:$2,0),FALSE)/1000</f>
        <v>61179.907692307599</v>
      </c>
      <c r="M191" s="40"/>
      <c r="N191" s="21">
        <f>VLOOKUP($D191,'HIST REG FL  Accum Depr - 9 Ret'!$A:$CN,MATCH($D$12,'HIST REG FL  Accum Depr - 9 Ret'!$2:$2,0),FALSE)/1000</f>
        <v>44075.086042749899</v>
      </c>
      <c r="O191" s="96"/>
      <c r="P191" s="279">
        <f t="shared" si="17"/>
        <v>0.72041766170058541</v>
      </c>
      <c r="Q191" s="100"/>
      <c r="R191" s="98"/>
      <c r="S191" s="91"/>
      <c r="W191" s="25"/>
    </row>
    <row r="192" spans="1:23" s="5" customFormat="1" x14ac:dyDescent="0.3">
      <c r="A192" s="87">
        <f t="shared" si="14"/>
        <v>30</v>
      </c>
      <c r="B192" s="24" t="s">
        <v>313</v>
      </c>
      <c r="D192" s="24" t="s">
        <v>162</v>
      </c>
      <c r="E192" s="25"/>
      <c r="F192" s="90"/>
      <c r="G192" s="90"/>
      <c r="H192" s="90"/>
      <c r="I192" s="90"/>
      <c r="J192" s="90"/>
      <c r="K192" s="90"/>
      <c r="L192" s="21">
        <f>VLOOKUP($D192,'HIST REG FL  Accum Depr - 2 Sys'!$A:$CN,MATCH($D$12,'HIST REG FL  Accum Depr - 2 Sys'!$2:$2,0),FALSE)/1000</f>
        <v>395826.37692307599</v>
      </c>
      <c r="M192" s="40"/>
      <c r="N192" s="21">
        <f>VLOOKUP($D192,'HIST REG FL  Accum Depr - 9 Ret'!$A:$CN,MATCH($D$12,'HIST REG FL  Accum Depr - 9 Ret'!$2:$2,0),FALSE)/1000</f>
        <v>285160.312902337</v>
      </c>
      <c r="O192" s="96"/>
      <c r="P192" s="279">
        <f t="shared" si="17"/>
        <v>0.72041766170058552</v>
      </c>
      <c r="Q192" s="118"/>
      <c r="R192" s="118"/>
      <c r="S192" s="91"/>
      <c r="W192" s="25"/>
    </row>
    <row r="193" spans="1:29" s="5" customFormat="1" x14ac:dyDescent="0.3">
      <c r="A193" s="87">
        <f t="shared" si="14"/>
        <v>31</v>
      </c>
      <c r="B193" s="24" t="s">
        <v>314</v>
      </c>
      <c r="D193" s="24" t="s">
        <v>315</v>
      </c>
      <c r="E193" s="25"/>
      <c r="F193" s="90"/>
      <c r="G193" s="90"/>
      <c r="H193" s="90"/>
      <c r="I193" s="90"/>
      <c r="J193" s="90"/>
      <c r="K193" s="90"/>
      <c r="L193" s="21">
        <f>VLOOKUP($D193,'HIST REG FL  Accum Depr - 2 Sys'!$A:$CN,MATCH($D$12,'HIST REG FL  Accum Depr - 2 Sys'!$2:$2,0),FALSE)/1000</f>
        <v>5046.5890899999995</v>
      </c>
      <c r="M193" s="40"/>
      <c r="N193" s="21">
        <f>VLOOKUP($D193,'HIST REG FL  Accum Depr - 9 Ret'!$A:$CN,MATCH($D$12,'HIST REG FL  Accum Depr - 9 Ret'!$2:$2,0),FALSE)/1000</f>
        <v>5046.5890899999995</v>
      </c>
      <c r="O193" s="96"/>
      <c r="P193" s="279">
        <f t="shared" si="17"/>
        <v>1</v>
      </c>
      <c r="Q193" s="23"/>
      <c r="R193" s="23"/>
      <c r="S193" s="91"/>
      <c r="W193" s="25"/>
    </row>
    <row r="194" spans="1:29" s="5" customFormat="1" x14ac:dyDescent="0.3">
      <c r="A194" s="87">
        <f t="shared" si="14"/>
        <v>32</v>
      </c>
      <c r="B194" s="24" t="s">
        <v>316</v>
      </c>
      <c r="C194" s="46"/>
      <c r="D194" s="24" t="s">
        <v>164</v>
      </c>
      <c r="E194" s="25"/>
      <c r="F194" s="90"/>
      <c r="G194" s="90"/>
      <c r="H194" s="90"/>
      <c r="I194" s="90"/>
      <c r="J194" s="90"/>
      <c r="K194" s="90"/>
      <c r="L194" s="21">
        <f>VLOOKUP($D194,'HIST REG FL  Accum Depr - 2 Sys'!$A:$CN,MATCH($D$12,'HIST REG FL  Accum Depr - 2 Sys'!$2:$2,0),FALSE)/1000</f>
        <v>133496.486294615</v>
      </c>
      <c r="M194" s="40"/>
      <c r="N194" s="21">
        <f>VLOOKUP($D194,'HIST REG FL  Accum Depr - 9 Ret'!$A:$CN,MATCH($D$12,'HIST REG FL  Accum Depr - 9 Ret'!$2:$2,0),FALSE)/1000</f>
        <v>96173.226501610989</v>
      </c>
      <c r="O194" s="96"/>
      <c r="P194" s="279">
        <f t="shared" si="17"/>
        <v>0.72041766170058696</v>
      </c>
      <c r="Q194" s="46"/>
      <c r="R194" s="46"/>
      <c r="S194" s="91"/>
      <c r="W194" s="25"/>
    </row>
    <row r="195" spans="1:29" ht="13.95" customHeight="1" x14ac:dyDescent="0.3">
      <c r="A195" s="87">
        <f t="shared" si="14"/>
        <v>33</v>
      </c>
      <c r="B195" s="24"/>
      <c r="C195" s="23"/>
      <c r="D195" s="24"/>
      <c r="F195" s="90"/>
      <c r="G195" s="90"/>
      <c r="H195" s="90"/>
      <c r="I195" s="90"/>
      <c r="J195" s="90"/>
      <c r="K195" s="90"/>
      <c r="L195" s="21"/>
      <c r="M195" s="40"/>
      <c r="N195" s="21"/>
      <c r="O195" s="96"/>
      <c r="P195" s="237"/>
      <c r="Q195" s="109"/>
      <c r="R195" s="98"/>
      <c r="S195" s="91"/>
    </row>
    <row r="196" spans="1:29" ht="13.95" customHeight="1" x14ac:dyDescent="0.3">
      <c r="A196" s="87">
        <f t="shared" si="14"/>
        <v>34</v>
      </c>
      <c r="B196" s="130"/>
      <c r="C196" s="23"/>
      <c r="D196" s="14"/>
      <c r="E196" s="15"/>
      <c r="F196" s="15"/>
      <c r="G196" s="15"/>
      <c r="H196" s="15"/>
      <c r="I196" s="15"/>
      <c r="J196" s="15"/>
      <c r="K196" s="15"/>
      <c r="L196" s="107"/>
      <c r="M196" s="23"/>
      <c r="N196" s="96"/>
      <c r="O196" s="96"/>
      <c r="P196" s="247"/>
      <c r="Q196" s="109"/>
      <c r="R196" s="98"/>
      <c r="S196" s="91"/>
    </row>
    <row r="197" spans="1:29" s="56" customFormat="1" x14ac:dyDescent="0.3">
      <c r="A197" s="272"/>
      <c r="B197" s="120" t="s">
        <v>175</v>
      </c>
      <c r="C197" s="120"/>
      <c r="D197" s="120"/>
      <c r="E197" s="120"/>
      <c r="F197" s="153"/>
      <c r="G197" s="153"/>
      <c r="H197" s="153"/>
      <c r="I197" s="153"/>
      <c r="J197" s="153"/>
      <c r="K197" s="153"/>
      <c r="L197" s="120"/>
      <c r="M197" s="120"/>
      <c r="N197" s="120"/>
      <c r="O197" s="120"/>
      <c r="P197" s="273"/>
      <c r="Q197" s="120"/>
      <c r="R197" s="246" t="s">
        <v>176</v>
      </c>
      <c r="S197" s="120"/>
      <c r="T197" s="25"/>
      <c r="W197" s="25"/>
      <c r="X197" s="25"/>
      <c r="Y197" s="25"/>
      <c r="Z197" s="25"/>
      <c r="AA197" s="25"/>
      <c r="AB197" s="25"/>
      <c r="AC197" s="25"/>
    </row>
    <row r="198" spans="1:29" x14ac:dyDescent="0.3">
      <c r="A198" s="63" t="s">
        <v>102</v>
      </c>
      <c r="B198" s="64"/>
      <c r="C198" s="63"/>
      <c r="L198" s="418" t="s">
        <v>103</v>
      </c>
      <c r="M198" s="418"/>
      <c r="N198" s="418"/>
      <c r="O198" s="418"/>
      <c r="P198" s="228"/>
      <c r="Q198" s="63"/>
      <c r="R198" s="63"/>
      <c r="S198" s="65" t="str">
        <f>+'Page Numbers'!D41</f>
        <v>Page 41 of 48</v>
      </c>
      <c r="T198" s="65"/>
      <c r="U198" s="25"/>
      <c r="V198" s="25"/>
    </row>
    <row r="199" spans="1:29" x14ac:dyDescent="0.3">
      <c r="A199" s="66"/>
      <c r="B199" s="66"/>
      <c r="C199" s="66"/>
      <c r="D199" s="14"/>
      <c r="E199" s="15"/>
      <c r="F199" s="15"/>
      <c r="G199" s="15"/>
      <c r="H199" s="15"/>
      <c r="I199" s="15"/>
      <c r="J199" s="15"/>
      <c r="K199" s="15"/>
      <c r="L199" s="66"/>
      <c r="M199" s="67"/>
      <c r="N199" s="67"/>
      <c r="O199" s="67"/>
      <c r="P199" s="229"/>
      <c r="Q199" s="67"/>
      <c r="R199" s="67"/>
      <c r="S199" s="67"/>
      <c r="U199" s="25"/>
      <c r="V199" s="25"/>
    </row>
    <row r="200" spans="1:29" x14ac:dyDescent="0.3">
      <c r="A200" s="25" t="s">
        <v>104</v>
      </c>
      <c r="B200" s="68"/>
      <c r="C200" s="68" t="s">
        <v>105</v>
      </c>
      <c r="L200" s="416" t="s">
        <v>106</v>
      </c>
      <c r="M200" s="416"/>
      <c r="N200" s="416"/>
      <c r="O200" s="416"/>
      <c r="P200" s="416"/>
      <c r="Q200" s="63"/>
      <c r="R200" s="69" t="s">
        <v>107</v>
      </c>
      <c r="S200" s="70"/>
      <c r="U200" s="25"/>
      <c r="V200" s="25"/>
    </row>
    <row r="201" spans="1:29" x14ac:dyDescent="0.3">
      <c r="B201" s="71"/>
      <c r="C201" s="46"/>
      <c r="L201" s="417"/>
      <c r="M201" s="417"/>
      <c r="N201" s="417"/>
      <c r="O201" s="417"/>
      <c r="P201" s="417"/>
      <c r="Q201" s="72" t="str">
        <f t="shared" ref="Q201:S205" si="18">+Q53</f>
        <v>_</v>
      </c>
      <c r="R201" s="69" t="str">
        <f t="shared" si="18"/>
        <v>Projected Test Year 3 Ended</v>
      </c>
      <c r="S201" s="73">
        <f t="shared" si="18"/>
        <v>46752</v>
      </c>
      <c r="U201" s="25"/>
      <c r="V201" s="25"/>
    </row>
    <row r="202" spans="1:29" x14ac:dyDescent="0.3">
      <c r="A202" s="25" t="s">
        <v>109</v>
      </c>
      <c r="B202" s="71"/>
      <c r="C202" s="46"/>
      <c r="L202" s="70"/>
      <c r="M202" s="70"/>
      <c r="N202" s="70"/>
      <c r="O202" s="70"/>
      <c r="P202" s="230"/>
      <c r="Q202" s="72" t="str">
        <f t="shared" si="18"/>
        <v>_</v>
      </c>
      <c r="R202" s="69" t="str">
        <f t="shared" si="18"/>
        <v>Projected Test Year 2 Ended</v>
      </c>
      <c r="S202" s="73">
        <f t="shared" si="18"/>
        <v>46387</v>
      </c>
      <c r="U202" s="25"/>
      <c r="V202" s="25"/>
    </row>
    <row r="203" spans="1:29" x14ac:dyDescent="0.3">
      <c r="B203" s="74"/>
      <c r="C203" s="46"/>
      <c r="L203" s="70"/>
      <c r="M203" s="70"/>
      <c r="N203" s="70"/>
      <c r="O203" s="70"/>
      <c r="P203" s="230"/>
      <c r="Q203" s="72" t="str">
        <f t="shared" si="18"/>
        <v>_</v>
      </c>
      <c r="R203" s="69" t="str">
        <f t="shared" si="18"/>
        <v>Projected Test Year 1 Ended</v>
      </c>
      <c r="S203" s="73">
        <f t="shared" si="18"/>
        <v>46022</v>
      </c>
      <c r="U203" s="25"/>
      <c r="V203" s="25"/>
    </row>
    <row r="204" spans="1:29" x14ac:dyDescent="0.3">
      <c r="A204" s="75" t="str">
        <f>+A7</f>
        <v>DOCKET NO.: 20240025-EI</v>
      </c>
      <c r="C204" s="46"/>
      <c r="L204" s="46"/>
      <c r="M204" s="46"/>
      <c r="N204" s="46"/>
      <c r="O204" s="46"/>
      <c r="P204" s="231"/>
      <c r="Q204" s="72" t="str">
        <f t="shared" si="18"/>
        <v>_</v>
      </c>
      <c r="R204" s="69" t="str">
        <f t="shared" si="18"/>
        <v>Prior Year Ended</v>
      </c>
      <c r="S204" s="73">
        <f t="shared" si="18"/>
        <v>45657</v>
      </c>
      <c r="U204" s="25"/>
      <c r="V204" s="25"/>
    </row>
    <row r="205" spans="1:29" x14ac:dyDescent="0.3">
      <c r="L205" s="46"/>
      <c r="M205" s="46"/>
      <c r="N205" s="46"/>
      <c r="O205" s="46"/>
      <c r="P205" s="231"/>
      <c r="Q205" s="72" t="str">
        <f t="shared" si="18"/>
        <v>X</v>
      </c>
      <c r="R205" s="69" t="str">
        <f t="shared" si="18"/>
        <v>Historical Year Ended</v>
      </c>
      <c r="S205" s="73">
        <f t="shared" si="18"/>
        <v>45291</v>
      </c>
      <c r="U205" s="25"/>
      <c r="V205" s="25"/>
    </row>
    <row r="206" spans="1:29" x14ac:dyDescent="0.3">
      <c r="L206" s="46"/>
      <c r="M206" s="46"/>
      <c r="N206" s="46"/>
      <c r="O206" s="46"/>
      <c r="P206" s="231"/>
      <c r="Q206" s="231"/>
      <c r="R206" s="231"/>
      <c r="S206" s="231"/>
      <c r="T206" s="231"/>
      <c r="U206" s="25"/>
      <c r="V206" s="25"/>
    </row>
    <row r="207" spans="1:29" x14ac:dyDescent="0.3">
      <c r="L207" s="76"/>
      <c r="M207" s="77"/>
      <c r="N207" s="76" t="s">
        <v>111</v>
      </c>
      <c r="O207" s="77"/>
      <c r="P207" s="232"/>
      <c r="Q207" s="63"/>
      <c r="R207" s="63"/>
      <c r="S207" s="63"/>
      <c r="U207" s="25"/>
      <c r="V207" s="25"/>
    </row>
    <row r="208" spans="1:29" s="5" customFormat="1" x14ac:dyDescent="0.3">
      <c r="A208" s="78"/>
      <c r="B208" s="78"/>
      <c r="C208" s="78"/>
      <c r="D208" s="14"/>
      <c r="E208" s="15"/>
      <c r="F208" s="15"/>
      <c r="G208" s="15"/>
      <c r="H208" s="15"/>
      <c r="I208" s="15"/>
      <c r="J208" s="15"/>
      <c r="K208" s="15"/>
      <c r="L208" s="79"/>
      <c r="M208" s="79"/>
      <c r="N208" s="79"/>
      <c r="O208" s="79"/>
      <c r="P208" s="233"/>
      <c r="Q208" s="80"/>
      <c r="R208" s="81" t="str">
        <f>+R60</f>
        <v>Witness:  Olivier</v>
      </c>
      <c r="S208" s="80"/>
    </row>
    <row r="209" spans="1:23" s="5" customFormat="1" x14ac:dyDescent="0.3">
      <c r="A209" s="1"/>
      <c r="B209" s="82">
        <v>-1</v>
      </c>
      <c r="C209" s="82"/>
      <c r="D209" s="82"/>
      <c r="E209" s="82"/>
      <c r="F209" s="82"/>
      <c r="G209" s="82"/>
      <c r="H209" s="82"/>
      <c r="I209" s="82"/>
      <c r="J209" s="82"/>
      <c r="K209" s="82"/>
      <c r="L209" s="82">
        <f>+B209-1</f>
        <v>-2</v>
      </c>
      <c r="M209" s="82"/>
      <c r="N209" s="82">
        <f>+L209-1</f>
        <v>-3</v>
      </c>
      <c r="O209" s="82"/>
      <c r="P209" s="82">
        <f>+N209-1</f>
        <v>-4</v>
      </c>
      <c r="Q209" s="83"/>
      <c r="R209" s="83"/>
      <c r="S209" s="83"/>
    </row>
    <row r="210" spans="1:23" s="5" customFormat="1" x14ac:dyDescent="0.3">
      <c r="A210" s="1" t="s">
        <v>112</v>
      </c>
      <c r="B210" s="83"/>
      <c r="C210" s="1"/>
      <c r="L210" s="1" t="s">
        <v>113</v>
      </c>
      <c r="M210" s="1"/>
      <c r="N210" s="1" t="s">
        <v>113</v>
      </c>
      <c r="O210" s="1"/>
      <c r="P210" s="234" t="s">
        <v>114</v>
      </c>
      <c r="Q210" s="1"/>
      <c r="R210" s="1"/>
      <c r="S210" s="1"/>
    </row>
    <row r="211" spans="1:23" s="5" customFormat="1" x14ac:dyDescent="0.3">
      <c r="A211" s="86" t="s">
        <v>115</v>
      </c>
      <c r="B211" s="17" t="s">
        <v>116</v>
      </c>
      <c r="C211" s="17"/>
      <c r="D211" s="14"/>
      <c r="E211" s="15"/>
      <c r="F211" s="15"/>
      <c r="G211" s="15"/>
      <c r="H211" s="15"/>
      <c r="I211" s="15"/>
      <c r="J211" s="15"/>
      <c r="K211" s="15"/>
      <c r="L211" s="17" t="s">
        <v>117</v>
      </c>
      <c r="M211" s="17"/>
      <c r="N211" s="17" t="s">
        <v>114</v>
      </c>
      <c r="O211" s="17"/>
      <c r="P211" s="235" t="s">
        <v>118</v>
      </c>
      <c r="Q211" s="17"/>
      <c r="R211" s="17"/>
      <c r="S211" s="17"/>
    </row>
    <row r="212" spans="1:23" s="5" customFormat="1" x14ac:dyDescent="0.3">
      <c r="A212" s="87">
        <v>1</v>
      </c>
      <c r="B212" s="24" t="s">
        <v>317</v>
      </c>
      <c r="C212" s="23"/>
      <c r="D212" s="24" t="s">
        <v>168</v>
      </c>
      <c r="E212" s="25"/>
      <c r="F212" s="90"/>
      <c r="G212" s="90"/>
      <c r="H212" s="90"/>
      <c r="I212" s="90"/>
      <c r="J212" s="90"/>
      <c r="K212" s="90"/>
      <c r="L212" s="21">
        <f>VLOOKUP($D212,'HIST REG FL  Accum Depr - 2 Sys'!$A:$CN,MATCH($D$12,'HIST REG FL  Accum Depr - 2 Sys'!$2:$2,0),FALSE)/1000</f>
        <v>9173.354615384611</v>
      </c>
      <c r="M212" s="40"/>
      <c r="N212" s="21">
        <f>VLOOKUP($D212,'HIST REG FL  Accum Depr - 9 Ret'!$A:$CN,MATCH($D$12,'HIST REG FL  Accum Depr - 9 Ret'!$2:$2,0),FALSE)/1000</f>
        <v>6608.6466819656498</v>
      </c>
      <c r="O212" s="96"/>
      <c r="P212" s="279">
        <f>IF(N212=0,0,N212/L212)</f>
        <v>0.72041766170058485</v>
      </c>
      <c r="Q212" s="91"/>
      <c r="R212" s="91"/>
      <c r="S212" s="91"/>
    </row>
    <row r="213" spans="1:23" s="5" customFormat="1" x14ac:dyDescent="0.3">
      <c r="A213" s="87">
        <f t="shared" ref="A213:A245" si="19">A212+1</f>
        <v>2</v>
      </c>
      <c r="B213" s="24" t="s">
        <v>318</v>
      </c>
      <c r="C213" s="23"/>
      <c r="D213" s="24" t="s">
        <v>170</v>
      </c>
      <c r="E213" s="25"/>
      <c r="F213" s="90"/>
      <c r="G213" s="90"/>
      <c r="H213" s="90"/>
      <c r="I213" s="90"/>
      <c r="J213" s="90"/>
      <c r="K213" s="90"/>
      <c r="L213" s="21">
        <f>VLOOKUP($D213,'HIST REG FL  Accum Depr - 2 Sys'!$A:$CN,MATCH($D$12,'HIST REG FL  Accum Depr - 2 Sys'!$2:$2,0),FALSE)/1000</f>
        <v>25686.373846153798</v>
      </c>
      <c r="M213" s="40"/>
      <c r="N213" s="21">
        <f>VLOOKUP($D213,'HIST REG FL  Accum Depr - 9 Ret'!$A:$CN,MATCH($D$12,'HIST REG FL  Accum Depr - 9 Ret'!$2:$2,0),FALSE)/1000</f>
        <v>18504.917383813197</v>
      </c>
      <c r="O213" s="96"/>
      <c r="P213" s="279">
        <f>IF(N213=0,0,N213/L213)</f>
        <v>0.72041766170058563</v>
      </c>
      <c r="Q213" s="91"/>
      <c r="R213" s="91"/>
      <c r="S213" s="91"/>
      <c r="W213" s="25"/>
    </row>
    <row r="214" spans="1:23" s="5" customFormat="1" x14ac:dyDescent="0.3">
      <c r="A214" s="87">
        <f t="shared" si="19"/>
        <v>3</v>
      </c>
      <c r="B214" s="24" t="s">
        <v>319</v>
      </c>
      <c r="C214" s="23"/>
      <c r="D214" s="24" t="s">
        <v>172</v>
      </c>
      <c r="E214" s="25"/>
      <c r="F214" s="25"/>
      <c r="G214" s="25"/>
      <c r="H214" s="25"/>
      <c r="I214" s="25"/>
      <c r="J214" s="25"/>
      <c r="K214" s="25"/>
      <c r="L214" s="21">
        <f>VLOOKUP($D214,'HIST REG FL  Accum Depr - 2 Sys'!$A:$CN,MATCH($D$12,'HIST REG FL  Accum Depr - 2 Sys'!$2:$2,0),FALSE)/1000</f>
        <v>3041.2092307692301</v>
      </c>
      <c r="M214" s="40"/>
      <c r="N214" s="21">
        <f>VLOOKUP($D214,'HIST REG FL  Accum Depr - 9 Ret'!$A:$CN,MATCH($D$12,'HIST REG FL  Accum Depr - 9 Ret'!$2:$2,0),FALSE)/1000</f>
        <v>2190.940842773</v>
      </c>
      <c r="O214" s="96"/>
      <c r="P214" s="279">
        <f>IF(N214=0,0,N214/L214)</f>
        <v>0.72041766170058386</v>
      </c>
      <c r="Q214" s="100"/>
      <c r="R214" s="98"/>
      <c r="S214" s="91"/>
      <c r="T214" s="25"/>
    </row>
    <row r="215" spans="1:23" s="5" customFormat="1" x14ac:dyDescent="0.3">
      <c r="A215" s="87">
        <f t="shared" si="19"/>
        <v>4</v>
      </c>
      <c r="B215" s="224" t="s">
        <v>52</v>
      </c>
      <c r="D215" s="19" t="s">
        <v>53</v>
      </c>
      <c r="E215" s="25"/>
      <c r="F215" s="90"/>
      <c r="G215" s="90"/>
      <c r="H215" s="90"/>
      <c r="I215" s="90"/>
      <c r="J215" s="90"/>
      <c r="K215" s="90"/>
      <c r="L215" s="104">
        <f>SUM(L182:L194)+SUM(L212:L214)</f>
        <v>844884.80846153665</v>
      </c>
      <c r="M215" s="106"/>
      <c r="N215" s="104">
        <f>SUM(N182:N194)+SUM(N212:N214)</f>
        <v>614656.35913032573</v>
      </c>
      <c r="O215" s="115"/>
      <c r="P215" s="284">
        <f>IF(N215=0,0,N215/L215)</f>
        <v>0.72750314951166262</v>
      </c>
      <c r="Q215" s="100"/>
      <c r="R215" s="98"/>
      <c r="S215" s="91"/>
      <c r="T215" s="25"/>
    </row>
    <row r="216" spans="1:23" s="5" customFormat="1" x14ac:dyDescent="0.3">
      <c r="A216" s="87">
        <f>A215+1</f>
        <v>5</v>
      </c>
      <c r="C216" s="23"/>
      <c r="P216" s="285"/>
      <c r="Q216" s="100"/>
      <c r="R216" s="98"/>
      <c r="S216" s="91"/>
      <c r="T216" s="25"/>
      <c r="W216" s="25"/>
    </row>
    <row r="217" spans="1:23" s="5" customFormat="1" x14ac:dyDescent="0.3">
      <c r="A217" s="87">
        <f t="shared" si="19"/>
        <v>6</v>
      </c>
      <c r="P217" s="285"/>
      <c r="Q217" s="100"/>
      <c r="R217" s="98"/>
      <c r="S217" s="91"/>
      <c r="T217" s="25"/>
      <c r="W217" s="25"/>
    </row>
    <row r="218" spans="1:23" s="5" customFormat="1" x14ac:dyDescent="0.3">
      <c r="A218" s="87">
        <f t="shared" si="19"/>
        <v>7</v>
      </c>
      <c r="B218" s="42" t="s">
        <v>321</v>
      </c>
      <c r="C218" s="89"/>
      <c r="L218" s="89"/>
      <c r="M218" s="91"/>
      <c r="N218" s="91"/>
      <c r="O218" s="91"/>
      <c r="P218" s="278"/>
      <c r="Q218" s="100"/>
      <c r="R218" s="98"/>
      <c r="S218" s="91"/>
      <c r="T218" s="25"/>
      <c r="W218" s="25"/>
    </row>
    <row r="219" spans="1:23" s="5" customFormat="1" x14ac:dyDescent="0.3">
      <c r="A219" s="87">
        <f t="shared" si="19"/>
        <v>8</v>
      </c>
      <c r="B219" s="26" t="s">
        <v>178</v>
      </c>
      <c r="C219" s="23"/>
      <c r="D219" s="19" t="s">
        <v>179</v>
      </c>
      <c r="E219" s="25"/>
      <c r="F219" s="90"/>
      <c r="G219" s="90"/>
      <c r="H219" s="90"/>
      <c r="I219" s="90"/>
      <c r="J219" s="90"/>
      <c r="K219" s="90"/>
      <c r="L219" s="21">
        <f>VLOOKUP($D219,'HIST REG FL  Accum Depr - 2 Sys'!$A:$CN,MATCH($D$12,'HIST REG FL  Accum Depr - 2 Sys'!$2:$2,0),FALSE)/1000</f>
        <v>4049.5715384615301</v>
      </c>
      <c r="M219" s="40"/>
      <c r="N219" s="21">
        <f>VLOOKUP($D219,'HIST REG FL  Accum Depr - 9 Ret'!$A:$CN,MATCH($D$12,'HIST REG FL  Accum Depr - 9 Ret'!$2:$2,0),FALSE)/1000</f>
        <v>4049.5715384615301</v>
      </c>
      <c r="O219" s="96"/>
      <c r="P219" s="279">
        <f t="shared" ref="P219:P242" si="20">IF(N219=0,0,N219/L219)</f>
        <v>1</v>
      </c>
      <c r="Q219" s="100"/>
      <c r="R219" s="98"/>
      <c r="S219" s="91"/>
      <c r="T219" s="25"/>
      <c r="W219" s="25"/>
    </row>
    <row r="220" spans="1:23" s="5" customFormat="1" x14ac:dyDescent="0.3">
      <c r="A220" s="87">
        <f t="shared" si="19"/>
        <v>9</v>
      </c>
      <c r="B220" s="26" t="s">
        <v>180</v>
      </c>
      <c r="C220" s="23"/>
      <c r="D220" s="19" t="s">
        <v>181</v>
      </c>
      <c r="E220" s="25"/>
      <c r="F220" s="90"/>
      <c r="G220" s="90"/>
      <c r="H220" s="90"/>
      <c r="I220" s="90"/>
      <c r="J220" s="90"/>
      <c r="K220" s="90"/>
      <c r="L220" s="21">
        <f>VLOOKUP($D220,'HIST REG FL  Accum Depr - 2 Sys'!$A:$CN,MATCH($D$12,'HIST REG FL  Accum Depr - 2 Sys'!$2:$2,0),FALSE)/1000</f>
        <v>10679.496153846099</v>
      </c>
      <c r="M220" s="40"/>
      <c r="N220" s="21">
        <f>VLOOKUP($D220,'HIST REG FL  Accum Depr - 9 Ret'!$A:$CN,MATCH($D$12,'HIST REG FL  Accum Depr - 9 Ret'!$2:$2,0),FALSE)/1000</f>
        <v>10679.496153846099</v>
      </c>
      <c r="O220" s="96"/>
      <c r="P220" s="279">
        <f t="shared" si="20"/>
        <v>1</v>
      </c>
      <c r="Q220" s="100"/>
      <c r="R220" s="98"/>
      <c r="S220" s="91"/>
      <c r="T220" s="25"/>
      <c r="W220" s="25"/>
    </row>
    <row r="221" spans="1:23" s="5" customFormat="1" x14ac:dyDescent="0.3">
      <c r="A221" s="87">
        <f t="shared" si="19"/>
        <v>10</v>
      </c>
      <c r="B221" s="26" t="s">
        <v>182</v>
      </c>
      <c r="C221" s="23"/>
      <c r="D221" s="19" t="s">
        <v>183</v>
      </c>
      <c r="E221" s="25"/>
      <c r="F221" s="90"/>
      <c r="G221" s="90"/>
      <c r="H221" s="90"/>
      <c r="I221" s="90"/>
      <c r="J221" s="90"/>
      <c r="K221" s="90"/>
      <c r="L221" s="21">
        <f>VLOOKUP($D221,'HIST REG FL  Accum Depr - 2 Sys'!$A:$CN,MATCH($D$12,'HIST REG FL  Accum Depr - 2 Sys'!$2:$2,0),FALSE)/1000</f>
        <v>133791.09976923</v>
      </c>
      <c r="M221" s="40"/>
      <c r="N221" s="21">
        <f>VLOOKUP($D221,'HIST REG FL  Accum Depr - 9 Ret'!$A:$CN,MATCH($D$12,'HIST REG FL  Accum Depr - 9 Ret'!$2:$2,0),FALSE)/1000</f>
        <v>133791.09976923</v>
      </c>
      <c r="O221" s="96"/>
      <c r="P221" s="279">
        <f t="shared" si="20"/>
        <v>1</v>
      </c>
      <c r="Q221" s="100"/>
      <c r="R221" s="98"/>
      <c r="S221" s="91"/>
      <c r="T221" s="25"/>
      <c r="W221" s="25"/>
    </row>
    <row r="222" spans="1:23" s="5" customFormat="1" x14ac:dyDescent="0.3">
      <c r="A222" s="87">
        <f t="shared" si="19"/>
        <v>11</v>
      </c>
      <c r="B222" s="26" t="s">
        <v>184</v>
      </c>
      <c r="C222" s="23"/>
      <c r="D222" s="19" t="s">
        <v>322</v>
      </c>
      <c r="E222" s="25"/>
      <c r="F222" s="90"/>
      <c r="G222" s="90"/>
      <c r="H222" s="90"/>
      <c r="I222" s="90"/>
      <c r="J222" s="90"/>
      <c r="K222" s="90"/>
      <c r="L222" s="21">
        <f>VLOOKUP($D222,'HIST REG FL  Accum Depr - 2 Sys'!$A:$CN,MATCH($D$12,'HIST REG FL  Accum Depr - 2 Sys'!$2:$2,0),FALSE)/1000</f>
        <v>304.56330769230698</v>
      </c>
      <c r="M222" s="40"/>
      <c r="N222" s="21">
        <f>VLOOKUP($D222,'HIST REG FL  Accum Depr - 9 Ret'!$A:$CN,MATCH($D$12,'HIST REG FL  Accum Depr - 9 Ret'!$2:$2,0),FALSE)/1000</f>
        <v>304.56330769230698</v>
      </c>
      <c r="O222" s="96"/>
      <c r="P222" s="279">
        <f t="shared" si="20"/>
        <v>1</v>
      </c>
      <c r="Q222" s="100"/>
      <c r="R222" s="98"/>
      <c r="S222" s="91"/>
      <c r="T222" s="25"/>
      <c r="W222" s="25"/>
    </row>
    <row r="223" spans="1:23" x14ac:dyDescent="0.3">
      <c r="A223" s="87">
        <f t="shared" si="19"/>
        <v>12</v>
      </c>
      <c r="B223" s="26" t="s">
        <v>186</v>
      </c>
      <c r="C223" s="23"/>
      <c r="D223" s="19" t="s">
        <v>187</v>
      </c>
      <c r="F223" s="90"/>
      <c r="G223" s="90"/>
      <c r="H223" s="90"/>
      <c r="I223" s="90"/>
      <c r="J223" s="90"/>
      <c r="K223" s="90"/>
      <c r="L223" s="21">
        <f>VLOOKUP($D223,'HIST REG FL  Accum Depr - 2 Sys'!$A:$CN,MATCH($D$12,'HIST REG FL  Accum Depr - 2 Sys'!$2:$2,0),FALSE)/1000</f>
        <v>1115.4177801871699</v>
      </c>
      <c r="M223" s="40"/>
      <c r="N223" s="21">
        <f>VLOOKUP($D223,'HIST REG FL  Accum Depr - 9 Ret'!$A:$CN,MATCH($D$12,'HIST REG FL  Accum Depr - 9 Ret'!$2:$2,0),FALSE)/1000</f>
        <v>1115.4177801871699</v>
      </c>
      <c r="O223" s="96"/>
      <c r="P223" s="279">
        <f t="shared" si="20"/>
        <v>1</v>
      </c>
      <c r="Q223" s="100"/>
      <c r="R223" s="98"/>
      <c r="S223" s="91"/>
      <c r="U223" s="25"/>
      <c r="V223" s="25"/>
    </row>
    <row r="224" spans="1:23" x14ac:dyDescent="0.3">
      <c r="A224" s="87">
        <f t="shared" si="19"/>
        <v>13</v>
      </c>
      <c r="B224" s="26" t="s">
        <v>189</v>
      </c>
      <c r="C224" s="23"/>
      <c r="D224" s="19" t="s">
        <v>190</v>
      </c>
      <c r="F224" s="90"/>
      <c r="G224" s="90"/>
      <c r="H224" s="90"/>
      <c r="I224" s="90"/>
      <c r="J224" s="90"/>
      <c r="K224" s="90"/>
      <c r="L224" s="21">
        <f>VLOOKUP($D224,'HIST REG FL  Accum Depr - 2 Sys'!$A:$CN,MATCH($D$12,'HIST REG FL  Accum Depr - 2 Sys'!$2:$2,0),FALSE)/1000</f>
        <v>283231.48471876903</v>
      </c>
      <c r="M224" s="40"/>
      <c r="N224" s="21">
        <f>VLOOKUP($D224,'HIST REG FL  Accum Depr - 9 Ret'!$A:$CN,MATCH($D$12,'HIST REG FL  Accum Depr - 9 Ret'!$2:$2,0),FALSE)/1000</f>
        <v>283231.48471876903</v>
      </c>
      <c r="O224" s="96"/>
      <c r="P224" s="279">
        <f t="shared" si="20"/>
        <v>1</v>
      </c>
      <c r="Q224" s="100"/>
      <c r="R224" s="98"/>
      <c r="S224" s="91"/>
      <c r="U224" s="25"/>
      <c r="V224" s="25"/>
    </row>
    <row r="225" spans="1:22" x14ac:dyDescent="0.3">
      <c r="A225" s="87">
        <f t="shared" si="19"/>
        <v>14</v>
      </c>
      <c r="B225" s="26" t="s">
        <v>191</v>
      </c>
      <c r="C225" s="23"/>
      <c r="D225" s="19" t="s">
        <v>192</v>
      </c>
      <c r="F225" s="90"/>
      <c r="G225" s="90"/>
      <c r="H225" s="90"/>
      <c r="I225" s="90"/>
      <c r="J225" s="90"/>
      <c r="K225" s="90"/>
      <c r="L225" s="21">
        <f>VLOOKUP($D225,'HIST REG FL  Accum Depr - 2 Sys'!$A:$CN,MATCH($D$12,'HIST REG FL  Accum Depr - 2 Sys'!$2:$2,0),FALSE)/1000</f>
        <v>131202.820127076</v>
      </c>
      <c r="M225" s="40"/>
      <c r="N225" s="21">
        <f>VLOOKUP($D225,'HIST REG FL  Accum Depr - 9 Ret'!$A:$CN,MATCH($D$12,'HIST REG FL  Accum Depr - 9 Ret'!$2:$2,0),FALSE)/1000</f>
        <v>131202.820127076</v>
      </c>
      <c r="O225" s="96"/>
      <c r="P225" s="279">
        <f t="shared" si="20"/>
        <v>1</v>
      </c>
      <c r="Q225" s="109"/>
      <c r="R225" s="98"/>
      <c r="S225" s="91"/>
      <c r="U225" s="25"/>
      <c r="V225" s="25"/>
    </row>
    <row r="226" spans="1:22" x14ac:dyDescent="0.3">
      <c r="A226" s="87">
        <f t="shared" si="19"/>
        <v>15</v>
      </c>
      <c r="B226" s="26" t="s">
        <v>193</v>
      </c>
      <c r="C226" s="23"/>
      <c r="D226" s="19" t="s">
        <v>194</v>
      </c>
      <c r="F226" s="90"/>
      <c r="G226" s="90"/>
      <c r="H226" s="90"/>
      <c r="I226" s="90"/>
      <c r="J226" s="90"/>
      <c r="K226" s="90"/>
      <c r="L226" s="21">
        <f>VLOOKUP($D226,'HIST REG FL  Accum Depr - 2 Sys'!$A:$CN,MATCH($D$12,'HIST REG FL  Accum Depr - 2 Sys'!$2:$2,0),FALSE)/1000</f>
        <v>58880.3420772307</v>
      </c>
      <c r="M226" s="40"/>
      <c r="N226" s="21">
        <f>VLOOKUP($D226,'HIST REG FL  Accum Depr - 9 Ret'!$A:$CN,MATCH($D$12,'HIST REG FL  Accum Depr - 9 Ret'!$2:$2,0),FALSE)/1000</f>
        <v>58880.3420772307</v>
      </c>
      <c r="O226" s="96"/>
      <c r="P226" s="279">
        <f t="shared" si="20"/>
        <v>1</v>
      </c>
      <c r="Q226" s="100"/>
      <c r="R226" s="98"/>
      <c r="S226" s="91"/>
      <c r="U226" s="25"/>
      <c r="V226" s="25"/>
    </row>
    <row r="227" spans="1:22" x14ac:dyDescent="0.3">
      <c r="A227" s="87">
        <f t="shared" si="19"/>
        <v>16</v>
      </c>
      <c r="B227" s="26" t="s">
        <v>195</v>
      </c>
      <c r="C227" s="23"/>
      <c r="D227" s="19" t="s">
        <v>196</v>
      </c>
      <c r="F227" s="90"/>
      <c r="G227" s="90"/>
      <c r="H227" s="90"/>
      <c r="I227" s="90"/>
      <c r="J227" s="90"/>
      <c r="K227" s="90"/>
      <c r="L227" s="21">
        <f>VLOOKUP($D227,'HIST REG FL  Accum Depr - 2 Sys'!$A:$CN,MATCH($D$12,'HIST REG FL  Accum Depr - 2 Sys'!$2:$2,0),FALSE)/1000</f>
        <v>177792.31819999998</v>
      </c>
      <c r="M227" s="40"/>
      <c r="N227" s="21">
        <f>VLOOKUP($D227,'HIST REG FL  Accum Depr - 9 Ret'!$A:$CN,MATCH($D$12,'HIST REG FL  Accum Depr - 9 Ret'!$2:$2,0),FALSE)/1000</f>
        <v>177792.31819999998</v>
      </c>
      <c r="O227" s="96"/>
      <c r="P227" s="279">
        <f t="shared" si="20"/>
        <v>1</v>
      </c>
      <c r="Q227" s="109"/>
      <c r="R227" s="98"/>
      <c r="S227" s="91"/>
      <c r="U227" s="25"/>
      <c r="V227" s="25"/>
    </row>
    <row r="228" spans="1:22" x14ac:dyDescent="0.3">
      <c r="A228" s="87">
        <f t="shared" si="19"/>
        <v>17</v>
      </c>
      <c r="B228" s="26" t="s">
        <v>197</v>
      </c>
      <c r="C228" s="23"/>
      <c r="D228" s="19" t="s">
        <v>198</v>
      </c>
      <c r="F228" s="90"/>
      <c r="G228" s="90"/>
      <c r="H228" s="90"/>
      <c r="I228" s="90"/>
      <c r="J228" s="90"/>
      <c r="K228" s="90"/>
      <c r="L228" s="21">
        <f>VLOOKUP($D228,'HIST REG FL  Accum Depr - 2 Sys'!$A:$CN,MATCH($D$12,'HIST REG FL  Accum Depr - 2 Sys'!$2:$2,0),FALSE)/1000</f>
        <v>76196.707799999887</v>
      </c>
      <c r="M228" s="40"/>
      <c r="N228" s="21">
        <f>VLOOKUP($D228,'HIST REG FL  Accum Depr - 9 Ret'!$A:$CN,MATCH($D$12,'HIST REG FL  Accum Depr - 9 Ret'!$2:$2,0),FALSE)/1000</f>
        <v>76196.707799999887</v>
      </c>
      <c r="O228" s="96"/>
      <c r="P228" s="279">
        <f t="shared" si="20"/>
        <v>1</v>
      </c>
      <c r="Q228" s="109"/>
      <c r="R228" s="98"/>
      <c r="S228" s="91"/>
      <c r="U228" s="25"/>
      <c r="V228" s="25"/>
    </row>
    <row r="229" spans="1:22" x14ac:dyDescent="0.3">
      <c r="A229" s="87">
        <f t="shared" si="19"/>
        <v>18</v>
      </c>
      <c r="B229" s="26" t="s">
        <v>199</v>
      </c>
      <c r="C229" s="23"/>
      <c r="D229" s="19" t="s">
        <v>200</v>
      </c>
      <c r="F229" s="90"/>
      <c r="G229" s="90"/>
      <c r="H229" s="90"/>
      <c r="I229" s="90"/>
      <c r="J229" s="90"/>
      <c r="K229" s="90"/>
      <c r="L229" s="21">
        <f>VLOOKUP($D229,'HIST REG FL  Accum Depr - 2 Sys'!$A:$CN,MATCH($D$12,'HIST REG FL  Accum Depr - 2 Sys'!$2:$2,0),FALSE)/1000</f>
        <v>321.40246153846095</v>
      </c>
      <c r="M229" s="40"/>
      <c r="N229" s="21">
        <f>VLOOKUP($D229,'HIST REG FL  Accum Depr - 9 Ret'!$A:$CN,MATCH($D$12,'HIST REG FL  Accum Depr - 9 Ret'!$2:$2,0),FALSE)/1000</f>
        <v>321.40246153846095</v>
      </c>
      <c r="O229" s="96"/>
      <c r="P229" s="279">
        <f t="shared" si="20"/>
        <v>1</v>
      </c>
      <c r="Q229" s="100"/>
      <c r="R229" s="98"/>
      <c r="S229" s="5"/>
      <c r="U229" s="25"/>
      <c r="V229" s="25"/>
    </row>
    <row r="230" spans="1:22" x14ac:dyDescent="0.3">
      <c r="A230" s="87">
        <f t="shared" si="19"/>
        <v>19</v>
      </c>
      <c r="B230" s="26" t="s">
        <v>201</v>
      </c>
      <c r="C230" s="23"/>
      <c r="D230" s="19" t="s">
        <v>202</v>
      </c>
      <c r="F230" s="90"/>
      <c r="G230" s="90"/>
      <c r="H230" s="90"/>
      <c r="I230" s="90"/>
      <c r="J230" s="90"/>
      <c r="K230" s="90"/>
      <c r="L230" s="21">
        <f>VLOOKUP($D230,'HIST REG FL  Accum Depr - 2 Sys'!$A:$CN,MATCH($D$12,'HIST REG FL  Accum Depr - 2 Sys'!$2:$2,0),FALSE)/1000</f>
        <v>82766.329230769203</v>
      </c>
      <c r="M230" s="40"/>
      <c r="N230" s="21">
        <f>VLOOKUP($D230,'HIST REG FL  Accum Depr - 9 Ret'!$A:$CN,MATCH($D$12,'HIST REG FL  Accum Depr - 9 Ret'!$2:$2,0),FALSE)/1000</f>
        <v>82766.329230769203</v>
      </c>
      <c r="O230" s="96"/>
      <c r="P230" s="279">
        <f t="shared" si="20"/>
        <v>1</v>
      </c>
      <c r="Q230" s="110"/>
      <c r="R230" s="98"/>
      <c r="S230" s="94"/>
      <c r="U230" s="25"/>
      <c r="V230" s="25"/>
    </row>
    <row r="231" spans="1:22" x14ac:dyDescent="0.3">
      <c r="A231" s="87">
        <f t="shared" si="19"/>
        <v>20</v>
      </c>
      <c r="B231" s="26" t="s">
        <v>203</v>
      </c>
      <c r="C231" s="23"/>
      <c r="D231" s="19" t="s">
        <v>264</v>
      </c>
      <c r="F231" s="90"/>
      <c r="G231" s="90"/>
      <c r="H231" s="90"/>
      <c r="I231" s="90"/>
      <c r="J231" s="90"/>
      <c r="K231" s="90"/>
      <c r="L231" s="21">
        <f>VLOOKUP($D231,'HIST REG FL  Accum Depr - 2 Sys'!$A:$CN,MATCH($D$12,'HIST REG FL  Accum Depr - 2 Sys'!$2:$2,0),FALSE)/1000</f>
        <v>0</v>
      </c>
      <c r="M231" s="40"/>
      <c r="N231" s="21">
        <f>VLOOKUP($D231,'HIST REG FL  Accum Depr - 9 Ret'!$A:$CN,MATCH($D$12,'HIST REG FL  Accum Depr - 9 Ret'!$2:$2,0),FALSE)/1000</f>
        <v>0</v>
      </c>
      <c r="O231" s="96"/>
      <c r="P231" s="279">
        <f t="shared" si="20"/>
        <v>0</v>
      </c>
      <c r="Q231" s="109"/>
      <c r="R231" s="98"/>
      <c r="U231" s="25"/>
      <c r="V231" s="25"/>
    </row>
    <row r="232" spans="1:22" x14ac:dyDescent="0.3">
      <c r="A232" s="87">
        <f t="shared" si="19"/>
        <v>21</v>
      </c>
      <c r="B232" s="26" t="s">
        <v>205</v>
      </c>
      <c r="C232" s="23"/>
      <c r="D232" s="19" t="s">
        <v>206</v>
      </c>
      <c r="F232" s="90"/>
      <c r="G232" s="90"/>
      <c r="H232" s="90"/>
      <c r="I232" s="90"/>
      <c r="J232" s="90"/>
      <c r="K232" s="90"/>
      <c r="L232" s="21">
        <f>VLOOKUP($D232,'HIST REG FL  Accum Depr - 2 Sys'!$A:$CN,MATCH($D$12,'HIST REG FL  Accum Depr - 2 Sys'!$2:$2,0),FALSE)/1000</f>
        <v>234124.78150000001</v>
      </c>
      <c r="M232" s="40"/>
      <c r="N232" s="21">
        <f>VLOOKUP($D232,'HIST REG FL  Accum Depr - 9 Ret'!$A:$CN,MATCH($D$12,'HIST REG FL  Accum Depr - 9 Ret'!$2:$2,0),FALSE)/1000</f>
        <v>234124.78150000001</v>
      </c>
      <c r="O232" s="96"/>
      <c r="P232" s="279">
        <f t="shared" si="20"/>
        <v>1</v>
      </c>
      <c r="Q232" s="97"/>
      <c r="R232" s="98"/>
      <c r="U232" s="25"/>
      <c r="V232" s="25"/>
    </row>
    <row r="233" spans="1:22" x14ac:dyDescent="0.3">
      <c r="A233" s="87">
        <f t="shared" si="19"/>
        <v>22</v>
      </c>
      <c r="B233" s="26" t="s">
        <v>207</v>
      </c>
      <c r="C233" s="23"/>
      <c r="D233" s="19" t="s">
        <v>208</v>
      </c>
      <c r="F233" s="90"/>
      <c r="G233" s="90"/>
      <c r="H233" s="90"/>
      <c r="I233" s="90"/>
      <c r="J233" s="90"/>
      <c r="K233" s="90"/>
      <c r="L233" s="21">
        <f>VLOOKUP($D233,'HIST REG FL  Accum Depr - 2 Sys'!$A:$CN,MATCH($D$12,'HIST REG FL  Accum Depr - 2 Sys'!$2:$2,0),FALSE)/1000</f>
        <v>126067.19003846101</v>
      </c>
      <c r="M233" s="40"/>
      <c r="N233" s="21">
        <f>VLOOKUP($D233,'HIST REG FL  Accum Depr - 9 Ret'!$A:$CN,MATCH($D$12,'HIST REG FL  Accum Depr - 9 Ret'!$2:$2,0),FALSE)/1000</f>
        <v>126067.19003846101</v>
      </c>
      <c r="O233" s="96"/>
      <c r="P233" s="279">
        <f t="shared" si="20"/>
        <v>1</v>
      </c>
      <c r="Q233" s="97"/>
      <c r="R233" s="98"/>
      <c r="U233" s="25"/>
      <c r="V233" s="25"/>
    </row>
    <row r="234" spans="1:22" x14ac:dyDescent="0.3">
      <c r="A234" s="87">
        <f t="shared" si="19"/>
        <v>23</v>
      </c>
      <c r="B234" s="26" t="s">
        <v>209</v>
      </c>
      <c r="C234" s="23"/>
      <c r="D234" s="19" t="s">
        <v>210</v>
      </c>
      <c r="F234" s="90"/>
      <c r="G234" s="90"/>
      <c r="H234" s="90"/>
      <c r="I234" s="90"/>
      <c r="J234" s="90"/>
      <c r="K234" s="90"/>
      <c r="L234" s="21">
        <f>VLOOKUP($D234,'HIST REG FL  Accum Depr - 2 Sys'!$A:$CN,MATCH($D$12,'HIST REG FL  Accum Depr - 2 Sys'!$2:$2,0),FALSE)/1000</f>
        <v>309183.59230769199</v>
      </c>
      <c r="M234" s="40"/>
      <c r="N234" s="21">
        <f>VLOOKUP($D234,'HIST REG FL  Accum Depr - 9 Ret'!$A:$CN,MATCH($D$12,'HIST REG FL  Accum Depr - 9 Ret'!$2:$2,0),FALSE)/1000</f>
        <v>309183.59230769199</v>
      </c>
      <c r="O234" s="96"/>
      <c r="P234" s="279">
        <f t="shared" si="20"/>
        <v>1</v>
      </c>
      <c r="Q234" s="109"/>
      <c r="R234" s="98"/>
      <c r="U234" s="25"/>
      <c r="V234" s="25"/>
    </row>
    <row r="235" spans="1:22" x14ac:dyDescent="0.3">
      <c r="A235" s="87">
        <f t="shared" si="19"/>
        <v>24</v>
      </c>
      <c r="B235" s="26" t="s">
        <v>211</v>
      </c>
      <c r="C235" s="23"/>
      <c r="D235" s="19" t="s">
        <v>212</v>
      </c>
      <c r="F235" s="90"/>
      <c r="G235" s="90"/>
      <c r="H235" s="90"/>
      <c r="I235" s="90"/>
      <c r="J235" s="90"/>
      <c r="K235" s="90"/>
      <c r="L235" s="21">
        <f>VLOOKUP($D235,'HIST REG FL  Accum Depr - 2 Sys'!$A:$CN,MATCH($D$12,'HIST REG FL  Accum Depr - 2 Sys'!$2:$2,0),FALSE)/1000</f>
        <v>3657.2184615384599</v>
      </c>
      <c r="M235" s="40"/>
      <c r="N235" s="21">
        <f>VLOOKUP($D235,'HIST REG FL  Accum Depr - 9 Ret'!$A:$CN,MATCH($D$12,'HIST REG FL  Accum Depr - 9 Ret'!$2:$2,0),FALSE)/1000</f>
        <v>3657.2184615384599</v>
      </c>
      <c r="O235" s="96"/>
      <c r="P235" s="279">
        <f t="shared" si="20"/>
        <v>1</v>
      </c>
      <c r="Q235" s="100"/>
      <c r="R235" s="98"/>
      <c r="U235" s="25"/>
      <c r="V235" s="25"/>
    </row>
    <row r="236" spans="1:22" x14ac:dyDescent="0.3">
      <c r="A236" s="87">
        <f t="shared" si="19"/>
        <v>25</v>
      </c>
      <c r="B236" s="26" t="s">
        <v>213</v>
      </c>
      <c r="C236" s="23"/>
      <c r="D236" s="19" t="s">
        <v>214</v>
      </c>
      <c r="F236" s="90"/>
      <c r="G236" s="90"/>
      <c r="H236" s="90"/>
      <c r="I236" s="90"/>
      <c r="J236" s="90"/>
      <c r="K236" s="90"/>
      <c r="L236" s="21">
        <f>VLOOKUP($D236,'HIST REG FL  Accum Depr - 2 Sys'!$A:$CN,MATCH($D$12,'HIST REG FL  Accum Depr - 2 Sys'!$2:$2,0),FALSE)/1000</f>
        <v>198138.494615384</v>
      </c>
      <c r="M236" s="40"/>
      <c r="N236" s="21">
        <f>VLOOKUP($D236,'HIST REG FL  Accum Depr - 9 Ret'!$A:$CN,MATCH($D$12,'HIST REG FL  Accum Depr - 9 Ret'!$2:$2,0),FALSE)/1000</f>
        <v>198138.494615384</v>
      </c>
      <c r="O236" s="96"/>
      <c r="P236" s="279">
        <f t="shared" si="20"/>
        <v>1</v>
      </c>
      <c r="Q236" s="100"/>
      <c r="R236" s="98"/>
      <c r="U236" s="25"/>
      <c r="V236" s="25"/>
    </row>
    <row r="237" spans="1:22" x14ac:dyDescent="0.3">
      <c r="A237" s="87">
        <f t="shared" si="19"/>
        <v>26</v>
      </c>
      <c r="B237" s="26" t="s">
        <v>215</v>
      </c>
      <c r="C237" s="23"/>
      <c r="D237" s="19" t="s">
        <v>216</v>
      </c>
      <c r="F237" s="90"/>
      <c r="G237" s="90"/>
      <c r="H237" s="90"/>
      <c r="I237" s="90"/>
      <c r="J237" s="90"/>
      <c r="K237" s="90"/>
      <c r="L237" s="21">
        <f>VLOOKUP($D237,'HIST REG FL  Accum Depr - 2 Sys'!$A:$CN,MATCH($D$12,'HIST REG FL  Accum Depr - 2 Sys'!$2:$2,0),FALSE)/1000</f>
        <v>93890.86</v>
      </c>
      <c r="M237" s="40"/>
      <c r="N237" s="21">
        <f>VLOOKUP($D237,'HIST REG FL  Accum Depr - 9 Ret'!$A:$CN,MATCH($D$12,'HIST REG FL  Accum Depr - 9 Ret'!$2:$2,0),FALSE)/1000</f>
        <v>92736.002422000005</v>
      </c>
      <c r="O237" s="96"/>
      <c r="P237" s="279">
        <f t="shared" si="20"/>
        <v>0.98770000000000002</v>
      </c>
      <c r="Q237" s="100"/>
      <c r="R237" s="98"/>
      <c r="U237" s="25"/>
      <c r="V237" s="25"/>
    </row>
    <row r="238" spans="1:22" x14ac:dyDescent="0.3">
      <c r="A238" s="87">
        <f t="shared" si="19"/>
        <v>27</v>
      </c>
      <c r="B238" s="117" t="s">
        <v>217</v>
      </c>
      <c r="C238" s="23"/>
      <c r="D238" s="295" t="s">
        <v>661</v>
      </c>
      <c r="F238" s="90"/>
      <c r="G238" s="90"/>
      <c r="H238" s="90"/>
      <c r="I238" s="90"/>
      <c r="J238" s="90"/>
      <c r="K238" s="90"/>
      <c r="L238" s="21">
        <f>VLOOKUP($D238,'HIST REG FL  Accum Depr - 2 Sys'!$A:$CN,MATCH($D$12,'HIST REG FL  Accum Depr - 2 Sys'!$2:$2,0),FALSE)/1000</f>
        <v>57.508461538461503</v>
      </c>
      <c r="M238" s="40"/>
      <c r="N238" s="21">
        <f>VLOOKUP($D238,'HIST REG FL  Accum Depr - 9 Ret'!$A:$CN,MATCH($D$12,'HIST REG FL  Accum Depr - 9 Ret'!$2:$2,0),FALSE)/1000</f>
        <v>56.8011074615384</v>
      </c>
      <c r="O238" s="96"/>
      <c r="P238" s="279">
        <f t="shared" ref="P238" si="21">IF(N238=0,0,N238/L238)</f>
        <v>0.98769999999999958</v>
      </c>
      <c r="Q238" s="100"/>
      <c r="R238" s="98"/>
      <c r="U238" s="25"/>
      <c r="V238" s="25"/>
    </row>
    <row r="239" spans="1:22" x14ac:dyDescent="0.3">
      <c r="A239" s="87">
        <f t="shared" si="19"/>
        <v>28</v>
      </c>
      <c r="B239" s="26" t="s">
        <v>219</v>
      </c>
      <c r="C239" s="23"/>
      <c r="D239" s="19" t="s">
        <v>220</v>
      </c>
      <c r="F239" s="90"/>
      <c r="G239" s="90"/>
      <c r="H239" s="90"/>
      <c r="I239" s="90"/>
      <c r="J239" s="90"/>
      <c r="K239" s="90"/>
      <c r="L239" s="21">
        <f>VLOOKUP($D239,'HIST REG FL  Accum Depr - 2 Sys'!$A:$CN,MATCH($D$12,'HIST REG FL  Accum Depr - 2 Sys'!$2:$2,0),FALSE)/1000</f>
        <v>3010.0276923076904</v>
      </c>
      <c r="M239" s="40"/>
      <c r="N239" s="21">
        <f>VLOOKUP($D239,'HIST REG FL  Accum Depr - 9 Ret'!$A:$CN,MATCH($D$12,'HIST REG FL  Accum Depr - 9 Ret'!$2:$2,0),FALSE)/1000</f>
        <v>2973.0043516922997</v>
      </c>
      <c r="O239" s="96"/>
      <c r="P239" s="279">
        <f t="shared" si="20"/>
        <v>0.98769999999999802</v>
      </c>
      <c r="Q239" s="100"/>
      <c r="R239" s="98"/>
      <c r="U239" s="25"/>
      <c r="V239" s="25"/>
    </row>
    <row r="240" spans="1:22" x14ac:dyDescent="0.3">
      <c r="A240" s="87">
        <f t="shared" si="19"/>
        <v>29</v>
      </c>
      <c r="B240" s="26" t="s">
        <v>221</v>
      </c>
      <c r="C240" s="23"/>
      <c r="D240" s="19" t="s">
        <v>264</v>
      </c>
      <c r="F240" s="90"/>
      <c r="G240" s="90"/>
      <c r="H240" s="90"/>
      <c r="I240" s="90"/>
      <c r="J240" s="90"/>
      <c r="K240" s="90"/>
      <c r="L240" s="21">
        <f>VLOOKUP($D240,'HIST REG FL  Accum Depr - 2 Sys'!$A:$CN,MATCH($D$12,'HIST REG FL  Accum Depr - 2 Sys'!$2:$2,0),FALSE)/1000</f>
        <v>0</v>
      </c>
      <c r="M240" s="40"/>
      <c r="N240" s="21">
        <f>VLOOKUP($D240,'HIST REG FL  Accum Depr - 9 Ret'!$A:$CN,MATCH($D$12,'HIST REG FL  Accum Depr - 9 Ret'!$2:$2,0),FALSE)/1000</f>
        <v>0</v>
      </c>
      <c r="O240" s="96"/>
      <c r="P240" s="279">
        <f t="shared" si="20"/>
        <v>0</v>
      </c>
      <c r="Q240" s="100"/>
      <c r="R240" s="98"/>
      <c r="U240" s="25"/>
      <c r="V240" s="25"/>
    </row>
    <row r="241" spans="1:29" x14ac:dyDescent="0.3">
      <c r="A241" s="87">
        <f t="shared" si="19"/>
        <v>30</v>
      </c>
      <c r="B241" s="26" t="s">
        <v>223</v>
      </c>
      <c r="C241" s="23"/>
      <c r="D241" s="19" t="s">
        <v>224</v>
      </c>
      <c r="F241" s="90"/>
      <c r="G241" s="90"/>
      <c r="H241" s="90"/>
      <c r="I241" s="90"/>
      <c r="J241" s="90"/>
      <c r="K241" s="90"/>
      <c r="L241" s="111">
        <f>VLOOKUP($D241,'HIST REG FL  Accum Depr - 2 Sys'!$A:$CN,MATCH($D$12,'HIST REG FL  Accum Depr - 2 Sys'!$2:$2,0),FALSE)/1000</f>
        <v>183241.041538461</v>
      </c>
      <c r="M241" s="122"/>
      <c r="N241" s="111">
        <f>VLOOKUP($D241,'HIST REG FL  Accum Depr - 9 Ret'!$A:$CN,MATCH($D$12,'HIST REG FL  Accum Depr - 9 Ret'!$2:$2,0),FALSE)/1000</f>
        <v>183241.041538461</v>
      </c>
      <c r="O241" s="123"/>
      <c r="P241" s="280">
        <f t="shared" si="20"/>
        <v>1</v>
      </c>
      <c r="Q241" s="100"/>
      <c r="R241" s="98"/>
      <c r="U241" s="25"/>
      <c r="V241" s="25"/>
    </row>
    <row r="242" spans="1:29" x14ac:dyDescent="0.3">
      <c r="A242" s="87">
        <f t="shared" si="19"/>
        <v>31</v>
      </c>
      <c r="B242" s="44" t="s">
        <v>324</v>
      </c>
      <c r="C242" s="26"/>
      <c r="D242" s="25" t="s">
        <v>55</v>
      </c>
      <c r="F242" s="90"/>
      <c r="G242" s="90"/>
      <c r="H242" s="90"/>
      <c r="I242" s="90"/>
      <c r="J242" s="90"/>
      <c r="K242" s="90"/>
      <c r="L242" s="107">
        <f>SUM(L219:L241)</f>
        <v>2111702.2677801829</v>
      </c>
      <c r="M242" s="23"/>
      <c r="N242" s="107">
        <f>SUM(N219:N241)</f>
        <v>2110509.6795074902</v>
      </c>
      <c r="O242" s="96"/>
      <c r="P242" s="279">
        <f t="shared" si="20"/>
        <v>0.99943524790833971</v>
      </c>
      <c r="Q242" s="100"/>
      <c r="R242" s="98"/>
      <c r="U242" s="25"/>
      <c r="V242" s="25"/>
    </row>
    <row r="243" spans="1:29" x14ac:dyDescent="0.3">
      <c r="A243" s="87">
        <f t="shared" si="19"/>
        <v>32</v>
      </c>
      <c r="B243" s="29"/>
      <c r="C243" s="26"/>
      <c r="F243" s="90"/>
      <c r="G243" s="90"/>
      <c r="H243" s="90"/>
      <c r="I243" s="90"/>
      <c r="J243" s="90"/>
      <c r="K243" s="90"/>
      <c r="L243" s="107"/>
      <c r="M243" s="23"/>
      <c r="N243" s="107"/>
      <c r="O243" s="96"/>
      <c r="P243" s="237"/>
      <c r="Q243" s="100"/>
      <c r="R243" s="98"/>
      <c r="U243" s="25"/>
      <c r="V243" s="25"/>
    </row>
    <row r="244" spans="1:29" x14ac:dyDescent="0.3">
      <c r="A244" s="87">
        <f t="shared" si="19"/>
        <v>33</v>
      </c>
      <c r="B244" s="29"/>
      <c r="C244" s="26"/>
      <c r="F244" s="90"/>
      <c r="G244" s="90"/>
      <c r="H244" s="90"/>
      <c r="I244" s="90"/>
      <c r="J244" s="90"/>
      <c r="K244" s="90"/>
      <c r="L244" s="107"/>
      <c r="M244" s="23"/>
      <c r="N244" s="107"/>
      <c r="O244" s="96"/>
      <c r="P244" s="237"/>
      <c r="Q244" s="100"/>
      <c r="R244" s="98"/>
      <c r="U244" s="25"/>
      <c r="V244" s="25"/>
    </row>
    <row r="245" spans="1:29" x14ac:dyDescent="0.3">
      <c r="A245" s="116">
        <f t="shared" si="19"/>
        <v>34</v>
      </c>
      <c r="B245" s="29"/>
      <c r="C245" s="26"/>
      <c r="D245" s="14"/>
      <c r="E245" s="15"/>
      <c r="F245" s="15"/>
      <c r="G245" s="15"/>
      <c r="H245" s="15"/>
      <c r="I245" s="15"/>
      <c r="J245" s="15"/>
      <c r="K245" s="15"/>
      <c r="L245" s="107"/>
      <c r="M245" s="23"/>
      <c r="N245" s="107"/>
      <c r="O245" s="96"/>
      <c r="P245" s="247"/>
      <c r="Q245" s="100"/>
      <c r="R245" s="98"/>
      <c r="U245" s="25"/>
      <c r="V245" s="25"/>
    </row>
    <row r="246" spans="1:29" s="56" customFormat="1" x14ac:dyDescent="0.3">
      <c r="A246" s="272"/>
      <c r="B246" s="120" t="s">
        <v>175</v>
      </c>
      <c r="C246" s="120"/>
      <c r="D246" s="120"/>
      <c r="E246" s="120"/>
      <c r="F246" s="153"/>
      <c r="G246" s="153"/>
      <c r="H246" s="153"/>
      <c r="I246" s="153"/>
      <c r="J246" s="153"/>
      <c r="K246" s="153"/>
      <c r="L246" s="120"/>
      <c r="M246" s="120"/>
      <c r="N246" s="120"/>
      <c r="O246" s="120"/>
      <c r="P246" s="273"/>
      <c r="Q246" s="120"/>
      <c r="R246" s="246" t="s">
        <v>176</v>
      </c>
      <c r="S246" s="120"/>
      <c r="T246" s="25"/>
      <c r="W246" s="25"/>
      <c r="X246" s="25"/>
      <c r="Y246" s="25"/>
      <c r="Z246" s="25"/>
      <c r="AA246" s="25"/>
      <c r="AB246" s="25"/>
      <c r="AC246" s="25"/>
    </row>
    <row r="247" spans="1:29" x14ac:dyDescent="0.3">
      <c r="A247" s="63" t="s">
        <v>102</v>
      </c>
      <c r="B247" s="64"/>
      <c r="C247" s="63"/>
      <c r="F247" s="90"/>
      <c r="G247" s="90"/>
      <c r="L247" s="418" t="s">
        <v>103</v>
      </c>
      <c r="M247" s="418"/>
      <c r="N247" s="418"/>
      <c r="O247" s="418"/>
      <c r="P247" s="228"/>
      <c r="Q247" s="63"/>
      <c r="R247" s="63"/>
      <c r="S247" s="65" t="str">
        <f>+'Page Numbers'!D42</f>
        <v>Page 42 of 48</v>
      </c>
      <c r="T247" s="65"/>
      <c r="U247" s="25"/>
      <c r="V247" s="25"/>
    </row>
    <row r="248" spans="1:29" x14ac:dyDescent="0.3">
      <c r="A248" s="66"/>
      <c r="B248" s="66"/>
      <c r="C248" s="66"/>
      <c r="D248" s="14"/>
      <c r="E248" s="15"/>
      <c r="F248" s="15"/>
      <c r="G248" s="15"/>
      <c r="H248" s="15"/>
      <c r="I248" s="15"/>
      <c r="J248" s="15"/>
      <c r="K248" s="15"/>
      <c r="L248" s="66"/>
      <c r="M248" s="67"/>
      <c r="N248" s="67"/>
      <c r="O248" s="67"/>
      <c r="P248" s="229"/>
      <c r="Q248" s="67"/>
      <c r="R248" s="67"/>
      <c r="S248" s="67"/>
      <c r="U248" s="25"/>
      <c r="V248" s="25"/>
    </row>
    <row r="249" spans="1:29" x14ac:dyDescent="0.3">
      <c r="A249" s="25" t="s">
        <v>104</v>
      </c>
      <c r="B249" s="68"/>
      <c r="C249" s="68" t="s">
        <v>105</v>
      </c>
      <c r="F249" s="90"/>
      <c r="G249" s="90"/>
      <c r="L249" s="416" t="s">
        <v>106</v>
      </c>
      <c r="M249" s="416"/>
      <c r="N249" s="416"/>
      <c r="O249" s="416"/>
      <c r="P249" s="416"/>
      <c r="Q249" s="63"/>
      <c r="R249" s="69" t="s">
        <v>107</v>
      </c>
      <c r="S249" s="70"/>
      <c r="U249" s="25"/>
      <c r="V249" s="25"/>
    </row>
    <row r="250" spans="1:29" x14ac:dyDescent="0.3">
      <c r="B250" s="71"/>
      <c r="C250" s="46"/>
      <c r="F250" s="90"/>
      <c r="G250" s="90"/>
      <c r="L250" s="417"/>
      <c r="M250" s="417"/>
      <c r="N250" s="417"/>
      <c r="O250" s="417"/>
      <c r="P250" s="417"/>
      <c r="Q250" s="72" t="str">
        <f t="shared" ref="Q250:S254" si="22">+Q102</f>
        <v>_</v>
      </c>
      <c r="R250" s="69" t="str">
        <f t="shared" si="22"/>
        <v>Projected Test Year 3 Ended</v>
      </c>
      <c r="S250" s="73">
        <f t="shared" si="22"/>
        <v>46752</v>
      </c>
      <c r="U250" s="25"/>
      <c r="V250" s="25"/>
    </row>
    <row r="251" spans="1:29" x14ac:dyDescent="0.3">
      <c r="A251" s="25" t="s">
        <v>109</v>
      </c>
      <c r="B251" s="71"/>
      <c r="C251" s="46"/>
      <c r="F251" s="90"/>
      <c r="G251" s="90"/>
      <c r="L251" s="70"/>
      <c r="M251" s="70"/>
      <c r="N251" s="70"/>
      <c r="O251" s="70"/>
      <c r="P251" s="230"/>
      <c r="Q251" s="72" t="str">
        <f t="shared" si="22"/>
        <v>_</v>
      </c>
      <c r="R251" s="69" t="str">
        <f t="shared" si="22"/>
        <v>Projected Test Year 2 Ended</v>
      </c>
      <c r="S251" s="73">
        <f t="shared" si="22"/>
        <v>46387</v>
      </c>
      <c r="U251" s="25"/>
      <c r="V251" s="25"/>
    </row>
    <row r="252" spans="1:29" x14ac:dyDescent="0.3">
      <c r="B252" s="74"/>
      <c r="C252" s="46"/>
      <c r="L252" s="70"/>
      <c r="M252" s="70"/>
      <c r="N252" s="70"/>
      <c r="O252" s="70"/>
      <c r="P252" s="230"/>
      <c r="Q252" s="72" t="str">
        <f t="shared" si="22"/>
        <v>_</v>
      </c>
      <c r="R252" s="69" t="str">
        <f t="shared" si="22"/>
        <v>Projected Test Year 1 Ended</v>
      </c>
      <c r="S252" s="73">
        <f t="shared" si="22"/>
        <v>46022</v>
      </c>
      <c r="U252" s="25"/>
      <c r="V252" s="25"/>
    </row>
    <row r="253" spans="1:29" x14ac:dyDescent="0.3">
      <c r="A253" s="75" t="str">
        <f>+A7</f>
        <v>DOCKET NO.: 20240025-EI</v>
      </c>
      <c r="C253" s="46"/>
      <c r="L253" s="46"/>
      <c r="M253" s="46"/>
      <c r="N253" s="46"/>
      <c r="O253" s="46"/>
      <c r="P253" s="231"/>
      <c r="Q253" s="72" t="str">
        <f t="shared" si="22"/>
        <v>_</v>
      </c>
      <c r="R253" s="69" t="str">
        <f t="shared" si="22"/>
        <v>Prior Year Ended</v>
      </c>
      <c r="S253" s="73">
        <f t="shared" si="22"/>
        <v>45657</v>
      </c>
      <c r="U253" s="25"/>
      <c r="V253" s="25"/>
    </row>
    <row r="254" spans="1:29" x14ac:dyDescent="0.3">
      <c r="L254" s="46"/>
      <c r="M254" s="46"/>
      <c r="N254" s="46"/>
      <c r="O254" s="46"/>
      <c r="P254" s="231"/>
      <c r="Q254" s="72" t="str">
        <f t="shared" si="22"/>
        <v>X</v>
      </c>
      <c r="R254" s="69" t="str">
        <f t="shared" si="22"/>
        <v>Historical Year Ended</v>
      </c>
      <c r="S254" s="73">
        <f t="shared" si="22"/>
        <v>45291</v>
      </c>
      <c r="U254" s="25"/>
      <c r="V254" s="25"/>
    </row>
    <row r="255" spans="1:29" x14ac:dyDescent="0.3">
      <c r="L255" s="46"/>
      <c r="M255" s="46"/>
      <c r="N255" s="46"/>
      <c r="O255" s="46"/>
      <c r="P255" s="231"/>
      <c r="Q255" s="231"/>
      <c r="R255" s="231"/>
      <c r="S255" s="231"/>
      <c r="U255" s="25"/>
      <c r="V255" s="25"/>
    </row>
    <row r="256" spans="1:29" x14ac:dyDescent="0.3">
      <c r="L256" s="76"/>
      <c r="M256" s="77"/>
      <c r="N256" s="76" t="s">
        <v>111</v>
      </c>
      <c r="O256" s="77"/>
      <c r="P256" s="232"/>
      <c r="Q256" s="63"/>
      <c r="R256" s="63"/>
      <c r="S256" s="63"/>
      <c r="U256" s="25"/>
      <c r="V256" s="25"/>
    </row>
    <row r="257" spans="1:22" s="5" customFormat="1" x14ac:dyDescent="0.3">
      <c r="A257" s="78"/>
      <c r="B257" s="78"/>
      <c r="C257" s="78"/>
      <c r="D257" s="14"/>
      <c r="E257" s="15"/>
      <c r="F257" s="15"/>
      <c r="G257" s="15"/>
      <c r="H257" s="15"/>
      <c r="I257" s="15"/>
      <c r="J257" s="15"/>
      <c r="K257" s="15"/>
      <c r="L257" s="79"/>
      <c r="M257" s="79"/>
      <c r="N257" s="79"/>
      <c r="O257" s="79"/>
      <c r="P257" s="233"/>
      <c r="Q257" s="80"/>
      <c r="R257" s="81" t="str">
        <f>+R109</f>
        <v>Witness:  Olivier</v>
      </c>
      <c r="S257" s="80"/>
    </row>
    <row r="258" spans="1:22" s="5" customFormat="1" x14ac:dyDescent="0.3">
      <c r="A258" s="1"/>
      <c r="B258" s="82">
        <v>-1</v>
      </c>
      <c r="C258" s="82"/>
      <c r="D258" s="82"/>
      <c r="E258" s="82"/>
      <c r="F258" s="82"/>
      <c r="G258" s="82"/>
      <c r="H258" s="82"/>
      <c r="I258" s="82"/>
      <c r="J258" s="82"/>
      <c r="K258" s="82"/>
      <c r="L258" s="82">
        <f>+B258-1</f>
        <v>-2</v>
      </c>
      <c r="M258" s="82"/>
      <c r="N258" s="82">
        <f>+L258-1</f>
        <v>-3</v>
      </c>
      <c r="O258" s="82"/>
      <c r="P258" s="82">
        <f>+N258-1</f>
        <v>-4</v>
      </c>
      <c r="Q258" s="83"/>
      <c r="R258" s="83"/>
      <c r="S258" s="83"/>
    </row>
    <row r="259" spans="1:22" s="5" customFormat="1" x14ac:dyDescent="0.3">
      <c r="A259" s="1" t="s">
        <v>112</v>
      </c>
      <c r="B259" s="83"/>
      <c r="C259" s="1"/>
      <c r="L259" s="1" t="s">
        <v>113</v>
      </c>
      <c r="M259" s="1"/>
      <c r="N259" s="1" t="s">
        <v>113</v>
      </c>
      <c r="O259" s="1"/>
      <c r="P259" s="234" t="s">
        <v>114</v>
      </c>
      <c r="Q259" s="1"/>
      <c r="R259" s="1"/>
      <c r="S259" s="1"/>
    </row>
    <row r="260" spans="1:22" s="5" customFormat="1" x14ac:dyDescent="0.3">
      <c r="A260" s="86" t="s">
        <v>115</v>
      </c>
      <c r="B260" s="17" t="s">
        <v>116</v>
      </c>
      <c r="C260" s="17"/>
      <c r="D260" s="14"/>
      <c r="E260" s="15"/>
      <c r="F260" s="15"/>
      <c r="G260" s="15"/>
      <c r="H260" s="15"/>
      <c r="I260" s="15"/>
      <c r="J260" s="15"/>
      <c r="K260" s="15"/>
      <c r="L260" s="17" t="s">
        <v>117</v>
      </c>
      <c r="M260" s="17"/>
      <c r="N260" s="17" t="s">
        <v>114</v>
      </c>
      <c r="O260" s="17"/>
      <c r="P260" s="235" t="s">
        <v>118</v>
      </c>
      <c r="Q260" s="17"/>
      <c r="R260" s="17"/>
      <c r="S260" s="17"/>
    </row>
    <row r="261" spans="1:22" x14ac:dyDescent="0.3">
      <c r="A261" s="87">
        <v>1</v>
      </c>
      <c r="B261" s="42" t="s">
        <v>56</v>
      </c>
      <c r="C261" s="26"/>
      <c r="F261" s="90"/>
      <c r="G261" s="90"/>
      <c r="H261" s="90"/>
      <c r="I261" s="90"/>
      <c r="J261" s="90"/>
      <c r="K261" s="90"/>
      <c r="L261" s="107"/>
      <c r="M261" s="23"/>
      <c r="N261" s="96"/>
      <c r="O261" s="96"/>
      <c r="P261" s="258"/>
      <c r="Q261" s="100"/>
      <c r="R261" s="98"/>
      <c r="U261" s="25"/>
      <c r="V261" s="25"/>
    </row>
    <row r="262" spans="1:22" x14ac:dyDescent="0.3">
      <c r="A262" s="87">
        <f t="shared" ref="A262:A294" si="23">A261+1</f>
        <v>2</v>
      </c>
      <c r="B262" s="26" t="s">
        <v>325</v>
      </c>
      <c r="C262" s="26"/>
      <c r="D262" s="26" t="s">
        <v>228</v>
      </c>
      <c r="F262" s="90"/>
      <c r="G262" s="90"/>
      <c r="H262" s="90"/>
      <c r="I262" s="90"/>
      <c r="J262" s="90"/>
      <c r="K262" s="90"/>
      <c r="L262" s="21">
        <f>VLOOKUP($D262,'HIST REG FL  Accum Depr - 2 Sys'!$A:$CN,MATCH($D$12,'HIST REG FL  Accum Depr - 2 Sys'!$2:$2,0),FALSE)/1000</f>
        <v>-0.31</v>
      </c>
      <c r="M262" s="40"/>
      <c r="N262" s="21">
        <f>VLOOKUP($D262,'HIST REG FL  Accum Depr - 9 Ret'!$A:$CN,MATCH($D$12,'HIST REG FL  Accum Depr - 9 Ret'!$2:$2,0),FALSE)/1000</f>
        <v>-0.30001490000000003</v>
      </c>
      <c r="O262" s="96"/>
      <c r="P262" s="279">
        <f t="shared" ref="P262:P275" si="24">IF(N262=0,0,N262/L262)</f>
        <v>0.96779000000000015</v>
      </c>
      <c r="Q262" s="100"/>
      <c r="R262" s="98"/>
      <c r="U262" s="25"/>
      <c r="V262" s="25"/>
    </row>
    <row r="263" spans="1:22" x14ac:dyDescent="0.3">
      <c r="A263" s="87">
        <f t="shared" si="23"/>
        <v>3</v>
      </c>
      <c r="B263" s="26" t="s">
        <v>326</v>
      </c>
      <c r="C263" s="26"/>
      <c r="D263" s="26" t="s">
        <v>230</v>
      </c>
      <c r="F263" s="90"/>
      <c r="G263" s="90"/>
      <c r="H263" s="90"/>
      <c r="I263" s="90"/>
      <c r="J263" s="90"/>
      <c r="K263" s="90"/>
      <c r="L263" s="21">
        <f>VLOOKUP($D263,'HIST REG FL  Accum Depr - 2 Sys'!$A:$CN,MATCH($D$12,'HIST REG FL  Accum Depr - 2 Sys'!$2:$2,0),FALSE)/1000</f>
        <v>87264.080769230699</v>
      </c>
      <c r="M263" s="40"/>
      <c r="N263" s="21">
        <f>VLOOKUP($D263,'HIST REG FL  Accum Depr - 9 Ret'!$A:$CN,MATCH($D$12,'HIST REG FL  Accum Depr - 9 Ret'!$2:$2,0),FALSE)/1000</f>
        <v>84453.304727653798</v>
      </c>
      <c r="O263" s="96"/>
      <c r="P263" s="279">
        <f t="shared" si="24"/>
        <v>0.96779000000000026</v>
      </c>
      <c r="Q263" s="100"/>
      <c r="R263" s="98"/>
      <c r="U263" s="25"/>
      <c r="V263" s="25"/>
    </row>
    <row r="264" spans="1:22" x14ac:dyDescent="0.3">
      <c r="A264" s="87">
        <f t="shared" si="23"/>
        <v>4</v>
      </c>
      <c r="B264" s="26" t="s">
        <v>327</v>
      </c>
      <c r="C264" s="26"/>
      <c r="D264" s="26" t="s">
        <v>232</v>
      </c>
      <c r="F264" s="90"/>
      <c r="G264" s="90"/>
      <c r="H264" s="90"/>
      <c r="I264" s="90"/>
      <c r="J264" s="90"/>
      <c r="K264" s="90"/>
      <c r="L264" s="21">
        <f>VLOOKUP($D264,'HIST REG FL  Accum Depr - 2 Sys'!$A:$CN,MATCH($D$12,'HIST REG FL  Accum Depr - 2 Sys'!$2:$2,0),FALSE)/1000</f>
        <v>35714.710769230704</v>
      </c>
      <c r="M264" s="40"/>
      <c r="N264" s="21">
        <f>VLOOKUP($D264,'HIST REG FL  Accum Depr - 9 Ret'!$A:$CN,MATCH($D$12,'HIST REG FL  Accum Depr - 9 Ret'!$2:$2,0),FALSE)/1000</f>
        <v>34564.339935353797</v>
      </c>
      <c r="O264" s="96"/>
      <c r="P264" s="279">
        <f t="shared" si="24"/>
        <v>0.96779000000000037</v>
      </c>
      <c r="Q264" s="100"/>
      <c r="R264" s="98"/>
      <c r="U264" s="25"/>
      <c r="V264" s="25"/>
    </row>
    <row r="265" spans="1:22" x14ac:dyDescent="0.3">
      <c r="A265" s="87">
        <f t="shared" si="23"/>
        <v>5</v>
      </c>
      <c r="B265" s="26" t="s">
        <v>328</v>
      </c>
      <c r="C265" s="26"/>
      <c r="D265" s="26" t="s">
        <v>329</v>
      </c>
      <c r="F265" s="90"/>
      <c r="G265" s="90"/>
      <c r="H265" s="90"/>
      <c r="I265" s="90"/>
      <c r="J265" s="90"/>
      <c r="K265" s="90"/>
      <c r="L265" s="21">
        <f>VLOOKUP($D265,'HIST REG FL  Accum Depr - 2 Sys'!$A:$CN,MATCH($D$12,'HIST REG FL  Accum Depr - 2 Sys'!$2:$2,0),FALSE)/1000</f>
        <v>7134.2292307692296</v>
      </c>
      <c r="M265" s="40"/>
      <c r="N265" s="21">
        <f>VLOOKUP($D265,'HIST REG FL  Accum Depr - 9 Ret'!$A:$CN,MATCH($D$12,'HIST REG FL  Accum Depr - 9 Ret'!$2:$2,0),FALSE)/1000</f>
        <v>6904.4357072461498</v>
      </c>
      <c r="O265" s="96"/>
      <c r="P265" s="279">
        <f t="shared" si="24"/>
        <v>0.9677899999999996</v>
      </c>
      <c r="Q265" s="100"/>
      <c r="R265" s="98"/>
      <c r="U265" s="25"/>
      <c r="V265" s="25"/>
    </row>
    <row r="266" spans="1:22" x14ac:dyDescent="0.3">
      <c r="A266" s="87">
        <f t="shared" si="23"/>
        <v>6</v>
      </c>
      <c r="B266" s="26" t="s">
        <v>330</v>
      </c>
      <c r="C266" s="26"/>
      <c r="D266" s="26" t="s">
        <v>237</v>
      </c>
      <c r="F266" s="90"/>
      <c r="G266" s="90"/>
      <c r="H266" s="90"/>
      <c r="I266" s="90"/>
      <c r="J266" s="90"/>
      <c r="K266" s="90"/>
      <c r="L266" s="21">
        <f>VLOOKUP($D266,'HIST REG FL  Accum Depr - 2 Sys'!$A:$CN,MATCH($D$12,'HIST REG FL  Accum Depr - 2 Sys'!$2:$2,0),FALSE)/1000</f>
        <v>1618.0769230769199</v>
      </c>
      <c r="M266" s="40"/>
      <c r="N266" s="21">
        <f>VLOOKUP($D266,'HIST REG FL  Accum Depr - 9 Ret'!$A:$CN,MATCH($D$12,'HIST REG FL  Accum Depr - 9 Ret'!$2:$2,0),FALSE)/1000</f>
        <v>1565.95866538461</v>
      </c>
      <c r="O266" s="96"/>
      <c r="P266" s="279">
        <f t="shared" si="24"/>
        <v>0.96778999999999848</v>
      </c>
      <c r="Q266" s="100"/>
      <c r="R266" s="98"/>
      <c r="U266" s="25"/>
      <c r="V266" s="25"/>
    </row>
    <row r="267" spans="1:22" x14ac:dyDescent="0.3">
      <c r="A267" s="87">
        <f t="shared" si="23"/>
        <v>7</v>
      </c>
      <c r="B267" s="26" t="s">
        <v>331</v>
      </c>
      <c r="C267" s="26"/>
      <c r="D267" s="26" t="s">
        <v>332</v>
      </c>
      <c r="F267" s="90"/>
      <c r="G267" s="90"/>
      <c r="H267" s="90"/>
      <c r="I267" s="90"/>
      <c r="J267" s="90"/>
      <c r="K267" s="90"/>
      <c r="L267" s="21">
        <f>VLOOKUP($D267,'HIST REG FL  Accum Depr - 2 Sys'!$A:$CN,MATCH($D$12,'HIST REG FL  Accum Depr - 2 Sys'!$2:$2,0),FALSE)/1000</f>
        <v>48320.7</v>
      </c>
      <c r="M267" s="40"/>
      <c r="N267" s="21">
        <f>VLOOKUP($D267,'HIST REG FL  Accum Depr - 9 Ret'!$A:$CN,MATCH($D$12,'HIST REG FL  Accum Depr - 9 Ret'!$2:$2,0),FALSE)/1000</f>
        <v>46764.290252999999</v>
      </c>
      <c r="O267" s="96"/>
      <c r="P267" s="279">
        <f t="shared" si="24"/>
        <v>0.96779000000000004</v>
      </c>
      <c r="Q267" s="100"/>
      <c r="R267" s="98"/>
      <c r="U267" s="25"/>
      <c r="V267" s="25"/>
    </row>
    <row r="268" spans="1:22" x14ac:dyDescent="0.3">
      <c r="A268" s="87">
        <f t="shared" si="23"/>
        <v>8</v>
      </c>
      <c r="B268" s="26" t="s">
        <v>333</v>
      </c>
      <c r="C268" s="26"/>
      <c r="D268" s="26" t="s">
        <v>334</v>
      </c>
      <c r="F268" s="90"/>
      <c r="G268" s="90"/>
      <c r="H268" s="90"/>
      <c r="I268" s="90"/>
      <c r="J268" s="90"/>
      <c r="K268" s="90"/>
      <c r="L268" s="21">
        <f>VLOOKUP($D268,'HIST REG FL  Accum Depr - 2 Sys'!$A:$CN,MATCH($D$12,'HIST REG FL  Accum Depr - 2 Sys'!$2:$2,0),FALSE)/1000</f>
        <v>-1064.33538461538</v>
      </c>
      <c r="M268" s="40"/>
      <c r="N268" s="21">
        <f>VLOOKUP($D268,'HIST REG FL  Accum Depr - 9 Ret'!$A:$CN,MATCH($D$12,'HIST REG FL  Accum Depr - 9 Ret'!$2:$2,0),FALSE)/1000</f>
        <v>-1030.0531418769201</v>
      </c>
      <c r="O268" s="96"/>
      <c r="P268" s="279">
        <f t="shared" si="24"/>
        <v>0.96779000000000137</v>
      </c>
      <c r="Q268" s="100"/>
      <c r="R268" s="98"/>
      <c r="U268" s="25"/>
      <c r="V268" s="25"/>
    </row>
    <row r="269" spans="1:22" x14ac:dyDescent="0.3">
      <c r="A269" s="87">
        <f t="shared" si="23"/>
        <v>9</v>
      </c>
      <c r="B269" s="26" t="s">
        <v>335</v>
      </c>
      <c r="C269" s="26"/>
      <c r="D269" s="26" t="s">
        <v>336</v>
      </c>
      <c r="F269" s="90"/>
      <c r="G269" s="90"/>
      <c r="H269" s="90"/>
      <c r="I269" s="90"/>
      <c r="J269" s="90"/>
      <c r="K269" s="90"/>
      <c r="L269" s="21">
        <f>VLOOKUP($D269,'HIST REG FL  Accum Depr - 2 Sys'!$A:$CN,MATCH($D$12,'HIST REG FL  Accum Depr - 2 Sys'!$2:$2,0),FALSE)/1000</f>
        <v>9157.5853846153805</v>
      </c>
      <c r="M269" s="40"/>
      <c r="N269" s="21">
        <f>VLOOKUP($D269,'HIST REG FL  Accum Depr - 9 Ret'!$A:$CN,MATCH($D$12,'HIST REG FL  Accum Depr - 9 Ret'!$2:$2,0),FALSE)/1000</f>
        <v>8862.6195593769189</v>
      </c>
      <c r="O269" s="96"/>
      <c r="P269" s="279">
        <f t="shared" si="24"/>
        <v>0.96779000000000004</v>
      </c>
      <c r="Q269" s="100"/>
      <c r="R269" s="98"/>
      <c r="U269" s="25"/>
      <c r="V269" s="25"/>
    </row>
    <row r="270" spans="1:22" x14ac:dyDescent="0.3">
      <c r="A270" s="87">
        <f t="shared" si="23"/>
        <v>10</v>
      </c>
      <c r="B270" s="26" t="s">
        <v>337</v>
      </c>
      <c r="C270" s="26"/>
      <c r="D270" s="27" t="s">
        <v>338</v>
      </c>
      <c r="F270" s="27" t="s">
        <v>339</v>
      </c>
      <c r="G270" s="27"/>
      <c r="H270" s="90"/>
      <c r="I270" s="90"/>
      <c r="J270" s="90"/>
      <c r="K270" s="90"/>
      <c r="L270" s="21">
        <f>VLOOKUP($D270,'HIST REG FL  Accum Depr - 2 Sys'!$A:$CN,MATCH($D$12,'HIST REG FL  Accum Depr - 2 Sys'!$2:$2,0),FALSE)/1000</f>
        <v>47023.442307692298</v>
      </c>
      <c r="M270" s="40"/>
      <c r="N270" s="21">
        <f>VLOOKUP($F270,'HIST REG FL  Accum Depr - 9 Ret'!$A:$CN,MATCH($D$12,'HIST REG FL  Accum Depr - 9 Ret'!$2:$2,0),FALSE)/1000</f>
        <v>45508.817230961504</v>
      </c>
      <c r="O270" s="96"/>
      <c r="P270" s="279">
        <f t="shared" si="24"/>
        <v>0.96778999999999948</v>
      </c>
      <c r="Q270" s="100"/>
      <c r="R270" s="98"/>
      <c r="U270" s="25"/>
      <c r="V270" s="25"/>
    </row>
    <row r="271" spans="1:22" x14ac:dyDescent="0.3">
      <c r="A271" s="87">
        <f t="shared" si="23"/>
        <v>11</v>
      </c>
      <c r="B271" s="26" t="s">
        <v>340</v>
      </c>
      <c r="C271" s="26"/>
      <c r="D271" s="26" t="s">
        <v>341</v>
      </c>
      <c r="F271" s="90"/>
      <c r="G271" s="90"/>
      <c r="H271" s="90"/>
      <c r="I271" s="90"/>
      <c r="J271" s="90"/>
      <c r="K271" s="90"/>
      <c r="L271" s="21">
        <f>VLOOKUP($D271,'HIST REG FL  Accum Depr - 2 Sys'!$A:$CN,MATCH($D$12,'HIST REG FL  Accum Depr - 2 Sys'!$2:$2,0),FALSE)/1000</f>
        <v>3625.0238461538402</v>
      </c>
      <c r="M271" s="40"/>
      <c r="N271" s="21">
        <f>VLOOKUP($D271,'HIST REG FL  Accum Depr - 9 Ret'!$A:$CN,MATCH($D$12,'HIST REG FL  Accum Depr - 9 Ret'!$2:$2,0),FALSE)/1000</f>
        <v>3508.26182806923</v>
      </c>
      <c r="O271" s="96"/>
      <c r="P271" s="279">
        <f t="shared" si="24"/>
        <v>0.96779000000000137</v>
      </c>
      <c r="Q271" s="100"/>
      <c r="R271" s="98"/>
      <c r="U271" s="25"/>
      <c r="V271" s="25"/>
    </row>
    <row r="272" spans="1:22" x14ac:dyDescent="0.3">
      <c r="A272" s="87">
        <f t="shared" si="23"/>
        <v>12</v>
      </c>
      <c r="B272" s="26" t="s">
        <v>342</v>
      </c>
      <c r="C272" s="26"/>
      <c r="D272" s="26" t="s">
        <v>251</v>
      </c>
      <c r="F272" s="90"/>
      <c r="G272" s="90"/>
      <c r="H272" s="90"/>
      <c r="I272" s="90"/>
      <c r="J272" s="90"/>
      <c r="K272" s="90"/>
      <c r="L272" s="21">
        <f>VLOOKUP($D272,'HIST REG FL  Accum Depr - 2 Sys'!$A:$CN,MATCH($D$12,'HIST REG FL  Accum Depr - 2 Sys'!$2:$2,0),FALSE)/1000</f>
        <v>5271.6669230769203</v>
      </c>
      <c r="M272" s="40"/>
      <c r="N272" s="21">
        <f>VLOOKUP($D272,'HIST REG FL  Accum Depr - 9 Ret'!$A:$CN,MATCH($D$12,'HIST REG FL  Accum Depr - 9 Ret'!$2:$2,0),FALSE)/1000</f>
        <v>5271.6669230769203</v>
      </c>
      <c r="O272" s="96"/>
      <c r="P272" s="279">
        <f t="shared" si="24"/>
        <v>1</v>
      </c>
      <c r="Q272" s="100"/>
      <c r="R272" s="98"/>
      <c r="U272" s="25"/>
      <c r="V272" s="25"/>
    </row>
    <row r="273" spans="1:22" x14ac:dyDescent="0.3">
      <c r="A273" s="87">
        <f t="shared" si="23"/>
        <v>13</v>
      </c>
      <c r="B273" s="26" t="s">
        <v>343</v>
      </c>
      <c r="C273" s="26"/>
      <c r="D273" s="26" t="s">
        <v>253</v>
      </c>
      <c r="F273" s="90"/>
      <c r="G273" s="90"/>
      <c r="H273" s="90"/>
      <c r="I273" s="90"/>
      <c r="J273" s="90"/>
      <c r="K273" s="90"/>
      <c r="L273" s="21">
        <f>VLOOKUP($D273,'HIST REG FL  Accum Depr - 2 Sys'!$A:$CN,MATCH($D$12,'HIST REG FL  Accum Depr - 2 Sys'!$2:$2,0),FALSE)/1000</f>
        <v>9287.8907692307694</v>
      </c>
      <c r="M273" s="40"/>
      <c r="N273" s="21">
        <f>VLOOKUP($D273,'HIST REG FL  Accum Depr - 9 Ret'!$A:$CN,MATCH($D$12,'HIST REG FL  Accum Depr - 9 Ret'!$2:$2,0),FALSE)/1000</f>
        <v>9287.8907692307694</v>
      </c>
      <c r="O273" s="96"/>
      <c r="P273" s="279">
        <f t="shared" si="24"/>
        <v>1</v>
      </c>
      <c r="Q273" s="100"/>
      <c r="R273" s="98"/>
      <c r="U273" s="25"/>
      <c r="V273" s="25"/>
    </row>
    <row r="274" spans="1:22" x14ac:dyDescent="0.3">
      <c r="A274" s="87">
        <f t="shared" si="23"/>
        <v>14</v>
      </c>
      <c r="B274" s="26" t="s">
        <v>344</v>
      </c>
      <c r="C274" s="26"/>
      <c r="D274" s="27" t="s">
        <v>345</v>
      </c>
      <c r="F274" s="90"/>
      <c r="G274" s="90"/>
      <c r="H274" s="90"/>
      <c r="I274" s="90"/>
      <c r="J274" s="90"/>
      <c r="K274" s="90"/>
      <c r="L274" s="21">
        <f>VLOOKUP($D274,'HIST REG FL  Accum Depr - 2 Sys'!$A:$CN,MATCH($D$12,'HIST REG FL  Accum Depr - 2 Sys'!$2:$2,0),FALSE)/1000</f>
        <v>212456.29923076901</v>
      </c>
      <c r="M274" s="40"/>
      <c r="N274" s="21">
        <f>VLOOKUP($D274,'HIST REG FL  Accum Depr - 9 Ret'!$A:$CN,MATCH($D$12,'HIST REG FL  Accum Depr - 9 Ret'!$2:$2,0),FALSE)/1000</f>
        <v>205613.08183254598</v>
      </c>
      <c r="O274" s="96"/>
      <c r="P274" s="279">
        <f t="shared" si="24"/>
        <v>0.96779000000000015</v>
      </c>
      <c r="Q274" s="100"/>
      <c r="R274" s="98"/>
      <c r="U274" s="25"/>
      <c r="V274" s="25"/>
    </row>
    <row r="275" spans="1:22" x14ac:dyDescent="0.3">
      <c r="A275" s="87">
        <f t="shared" si="23"/>
        <v>15</v>
      </c>
      <c r="B275" s="42" t="s">
        <v>346</v>
      </c>
      <c r="C275" s="26"/>
      <c r="D275" s="30" t="s">
        <v>57</v>
      </c>
      <c r="F275" s="90"/>
      <c r="G275" s="90"/>
      <c r="H275" s="90"/>
      <c r="I275" s="90"/>
      <c r="J275" s="90"/>
      <c r="K275" s="90"/>
      <c r="L275" s="104">
        <f>SUM(L262:L274)</f>
        <v>465809.06076923048</v>
      </c>
      <c r="M275" s="106"/>
      <c r="N275" s="104">
        <f>SUM(N262:N274)</f>
        <v>451274.31427512277</v>
      </c>
      <c r="O275" s="115"/>
      <c r="P275" s="284">
        <f t="shared" si="24"/>
        <v>0.96879677164264422</v>
      </c>
      <c r="Q275" s="100"/>
      <c r="R275" s="98"/>
      <c r="U275" s="25"/>
      <c r="V275" s="25"/>
    </row>
    <row r="276" spans="1:22" x14ac:dyDescent="0.3">
      <c r="A276" s="87">
        <f>A275+1</f>
        <v>16</v>
      </c>
      <c r="B276" s="42"/>
      <c r="C276" s="26"/>
      <c r="O276" s="96"/>
      <c r="P276" s="282"/>
      <c r="Q276" s="100"/>
      <c r="R276" s="98"/>
      <c r="U276" s="25"/>
      <c r="V276" s="25"/>
    </row>
    <row r="277" spans="1:22" x14ac:dyDescent="0.3">
      <c r="A277" s="87">
        <f t="shared" si="23"/>
        <v>17</v>
      </c>
      <c r="B277" s="42" t="s">
        <v>347</v>
      </c>
      <c r="C277" s="26"/>
      <c r="L277" s="114"/>
      <c r="M277" s="23"/>
      <c r="N277" s="96"/>
      <c r="O277" s="96"/>
      <c r="P277" s="286"/>
      <c r="Q277" s="100"/>
      <c r="R277" s="98"/>
      <c r="U277" s="25"/>
      <c r="V277" s="25"/>
    </row>
    <row r="278" spans="1:22" x14ac:dyDescent="0.3">
      <c r="A278" s="87">
        <f t="shared" si="23"/>
        <v>18</v>
      </c>
      <c r="B278" s="26" t="s">
        <v>348</v>
      </c>
      <c r="C278" s="26"/>
      <c r="D278" s="5" t="s">
        <v>59</v>
      </c>
      <c r="L278" s="21">
        <f>VLOOKUP($D278,'HIST REG FL  Accum Depr - 2 Sys'!$A:$CN,MATCH($D$12,'HIST REG FL  Accum Depr - 2 Sys'!$2:$2,0),FALSE)/1000-L280-L279-L281-L282-L283</f>
        <v>60729.377519230511</v>
      </c>
      <c r="M278" s="40"/>
      <c r="N278" s="21">
        <f>VLOOKUP($D278,'HIST REG FL  Accum Depr - 9 Ret'!$A:$CN,MATCH($D$12,'HIST REG FL  Accum Depr - 9 Ret'!$2:$2,0),FALSE)/1000-N280-N279-N281-N282-N283</f>
        <v>60729.377519230518</v>
      </c>
      <c r="O278" s="96"/>
      <c r="P278" s="279">
        <f t="shared" ref="P278:P284" si="25">IF(N278=0,0,N278/L278)</f>
        <v>1.0000000000000002</v>
      </c>
      <c r="Q278" s="100"/>
      <c r="R278" s="98"/>
      <c r="U278" s="25"/>
      <c r="V278" s="25"/>
    </row>
    <row r="279" spans="1:22" x14ac:dyDescent="0.3">
      <c r="A279" s="87">
        <f t="shared" si="23"/>
        <v>19</v>
      </c>
      <c r="B279" s="26" t="s">
        <v>349</v>
      </c>
      <c r="C279" s="26"/>
      <c r="D279" s="27" t="s">
        <v>350</v>
      </c>
      <c r="E279" s="27" t="s">
        <v>351</v>
      </c>
      <c r="L279" s="21">
        <f>VLOOKUP($D279,'HIST REG FL  Accum Depr - 2 Sys'!$A:$CN,MATCH($D$12,'HIST REG FL  Accum Depr - 2 Sys'!$2:$2,0),FALSE)/1000+VLOOKUP($E279,'HIST REG FL  Accum Depr - 2 Sys'!$A:$CN,MATCH($D$12,'HIST REG FL  Accum Depr - 2 Sys'!$2:$2,0),FALSE)/1000</f>
        <v>350197.62562692299</v>
      </c>
      <c r="M279" s="40"/>
      <c r="N279" s="21">
        <f>VLOOKUP($D279,'HIST REG FL  Accum Depr - 9 Ret'!$A:$CN,MATCH($D$12,'HIST REG FL  Accum Depr - 9 Ret'!$2:$2,0),FALSE)/1000+VLOOKUP($E279,'HIST REG FL  Accum Depr - 9 Ret'!$A:$CN,MATCH($D$12,'HIST REG FL  Accum Depr - 9 Ret'!$2:$2,0),FALSE)/1000</f>
        <v>350197.62562692299</v>
      </c>
      <c r="O279" s="96"/>
      <c r="P279" s="279">
        <f t="shared" si="25"/>
        <v>1</v>
      </c>
      <c r="Q279" s="100"/>
      <c r="R279" s="98"/>
      <c r="U279" s="25"/>
      <c r="V279" s="25"/>
    </row>
    <row r="280" spans="1:22" x14ac:dyDescent="0.3">
      <c r="A280" s="87">
        <f t="shared" si="23"/>
        <v>20</v>
      </c>
      <c r="B280" s="26" t="s">
        <v>352</v>
      </c>
      <c r="C280" s="26"/>
      <c r="D280" s="27" t="s">
        <v>353</v>
      </c>
      <c r="L280" s="21">
        <f>VLOOKUP($D280,'HIST REG FL  Accum Depr - 2 Sys'!$A:$CN,MATCH($D$12,'HIST REG FL  Accum Depr - 2 Sys'!$2:$2,0),FALSE)/1000</f>
        <v>7691.7823699999899</v>
      </c>
      <c r="M280" s="40"/>
      <c r="N280" s="21">
        <f>VLOOKUP($D280,'HIST REG FL  Accum Depr - 9 Ret'!$A:$CN,MATCH($D$12,'HIST REG FL  Accum Depr - 9 Ret'!$2:$2,0),FALSE)/1000</f>
        <v>7691.7823699999899</v>
      </c>
      <c r="O280" s="96"/>
      <c r="P280" s="279">
        <f t="shared" si="25"/>
        <v>1</v>
      </c>
      <c r="Q280" s="100"/>
      <c r="R280" s="98"/>
      <c r="U280" s="25"/>
      <c r="V280" s="25"/>
    </row>
    <row r="281" spans="1:22" x14ac:dyDescent="0.3">
      <c r="A281" s="87">
        <f t="shared" si="23"/>
        <v>21</v>
      </c>
      <c r="B281" s="26" t="s">
        <v>354</v>
      </c>
      <c r="C281" s="26"/>
      <c r="D281" s="27" t="s">
        <v>355</v>
      </c>
      <c r="L281" s="21">
        <f>VLOOKUP($D281,'HIST REG FL  Accum Depr - 2 Sys'!$A:$CN,MATCH($D$12,'HIST REG FL  Accum Depr - 2 Sys'!$2:$2,0),FALSE)/1000</f>
        <v>10584.653207692301</v>
      </c>
      <c r="M281" s="40"/>
      <c r="N281" s="21">
        <f>VLOOKUP($D281,'HIST REG FL  Accum Depr - 9 Ret'!$A:$CN,MATCH($D$12,'HIST REG FL  Accum Depr - 9 Ret'!$2:$2,0),FALSE)/1000</f>
        <v>10584.653207692301</v>
      </c>
      <c r="O281" s="96"/>
      <c r="P281" s="279">
        <f t="shared" si="25"/>
        <v>1</v>
      </c>
      <c r="Q281" s="100"/>
      <c r="R281" s="98"/>
      <c r="U281" s="25"/>
      <c r="V281" s="25"/>
    </row>
    <row r="282" spans="1:22" x14ac:dyDescent="0.3">
      <c r="A282" s="87">
        <f t="shared" si="23"/>
        <v>22</v>
      </c>
      <c r="B282" s="26" t="s">
        <v>356</v>
      </c>
      <c r="C282" s="26"/>
      <c r="D282" s="27" t="s">
        <v>357</v>
      </c>
      <c r="L282" s="21">
        <f>VLOOKUP($D282,'HIST REG FL  Accum Depr - 2 Sys'!$A:$CN,MATCH($D$12,'HIST REG FL  Accum Depr - 2 Sys'!$2:$2,0),FALSE)/1000</f>
        <v>-614.67899999999997</v>
      </c>
      <c r="M282" s="40"/>
      <c r="N282" s="21">
        <f>VLOOKUP($D282,'HIST REG FL  Accum Depr - 9 Ret'!$A:$CN,MATCH($D$12,'HIST REG FL  Accum Depr - 9 Ret'!$2:$2,0),FALSE)/1000</f>
        <v>0</v>
      </c>
      <c r="O282" s="96"/>
      <c r="P282" s="279">
        <f t="shared" si="25"/>
        <v>0</v>
      </c>
      <c r="Q282" s="100"/>
      <c r="R282" s="98"/>
      <c r="U282" s="25"/>
      <c r="V282" s="25"/>
    </row>
    <row r="283" spans="1:22" x14ac:dyDescent="0.3">
      <c r="A283" s="87">
        <f t="shared" si="23"/>
        <v>23</v>
      </c>
      <c r="B283" s="26" t="s">
        <v>265</v>
      </c>
      <c r="C283" s="26"/>
      <c r="D283" s="27" t="s">
        <v>358</v>
      </c>
      <c r="E283" s="27" t="s">
        <v>359</v>
      </c>
      <c r="L283" s="21">
        <f>VLOOKUP($D283,'HIST REG FL  Accum Depr - 2 Sys'!$A:$CN,MATCH($D$12,'HIST REG FL  Accum Depr - 2 Sys'!$2:$2,0),FALSE)/1000+VLOOKUP($E283,'HIST REG FL  Accum Depr - 2 Sys'!$A:$CN,MATCH($D$12,'HIST REG FL  Accum Depr - 2 Sys'!$2:$2,0),FALSE)/1000</f>
        <v>2797.730230769228</v>
      </c>
      <c r="M283" s="40"/>
      <c r="N283" s="21">
        <f>VLOOKUP($D283,'HIST REG FL  Accum Depr - 9 Ret'!$A:$CN,MATCH($D$12,'HIST REG FL  Accum Depr - 9 Ret'!$2:$2,0),FALSE)/1000+VLOOKUP($E283,'HIST REG FL  Accum Depr - 9 Ret'!$A:$CN,MATCH($D$12,'HIST REG FL  Accum Depr - 9 Ret'!$2:$2,0),FALSE)/1000</f>
        <v>2797.730230769228</v>
      </c>
      <c r="O283" s="96"/>
      <c r="P283" s="279">
        <f t="shared" si="25"/>
        <v>1</v>
      </c>
      <c r="Q283" s="100"/>
      <c r="R283" s="98"/>
      <c r="U283" s="25"/>
      <c r="V283" s="25"/>
    </row>
    <row r="284" spans="1:22" x14ac:dyDescent="0.3">
      <c r="A284" s="87">
        <f t="shared" si="23"/>
        <v>24</v>
      </c>
      <c r="B284" s="26" t="s">
        <v>265</v>
      </c>
      <c r="C284" s="26"/>
      <c r="D284" s="27" t="s">
        <v>60</v>
      </c>
      <c r="E284" s="27"/>
      <c r="F284" s="27"/>
      <c r="G284" s="27"/>
      <c r="L284" s="21">
        <f>VLOOKUP($D284,'HIST REG FL  Accum Depr - 2 Sys'!$A:$CN,MATCH($D$12,'HIST REG FL  Accum Depr - 2 Sys'!$2:$2,0),FALSE)/1000</f>
        <v>-19.003789230249801</v>
      </c>
      <c r="M284" s="40"/>
      <c r="N284" s="21">
        <f>VLOOKUP($D284,'HIST REG FL  Accum Depr - 9 Ret'!$A:$CN,MATCH($D$12,'HIST REG FL  Accum Depr - 9 Ret'!$2:$2,0),FALSE)/1000</f>
        <v>0</v>
      </c>
      <c r="O284" s="96"/>
      <c r="P284" s="280">
        <f t="shared" si="25"/>
        <v>0</v>
      </c>
      <c r="Q284" s="100"/>
      <c r="R284" s="98"/>
      <c r="U284" s="25"/>
      <c r="V284" s="25"/>
    </row>
    <row r="285" spans="1:22" x14ac:dyDescent="0.3">
      <c r="A285" s="87">
        <f t="shared" si="23"/>
        <v>25</v>
      </c>
      <c r="B285" s="42" t="s">
        <v>360</v>
      </c>
      <c r="C285" s="26"/>
      <c r="D285" s="26"/>
      <c r="E285" s="27"/>
      <c r="L285" s="119">
        <f>SUM(L278:L284)</f>
        <v>431367.48616538476</v>
      </c>
      <c r="M285" s="106"/>
      <c r="N285" s="119">
        <f>SUM(N278:N284)</f>
        <v>432001.16895461502</v>
      </c>
      <c r="O285" s="115"/>
      <c r="P285" s="279">
        <f>ROUND(IF(N285=0,0,N285/L285),2)</f>
        <v>1</v>
      </c>
      <c r="Q285" s="100"/>
      <c r="R285" s="98"/>
      <c r="U285" s="25"/>
      <c r="V285" s="25"/>
    </row>
    <row r="286" spans="1:22" x14ac:dyDescent="0.3">
      <c r="A286" s="87">
        <f>A285+1</f>
        <v>26</v>
      </c>
      <c r="B286" s="42"/>
      <c r="C286" s="26"/>
      <c r="P286" s="281"/>
      <c r="Q286" s="100"/>
      <c r="R286" s="98"/>
      <c r="U286" s="25"/>
      <c r="V286" s="25"/>
    </row>
    <row r="287" spans="1:22" x14ac:dyDescent="0.3">
      <c r="A287" s="87">
        <f t="shared" si="23"/>
        <v>27</v>
      </c>
      <c r="B287" s="42" t="s">
        <v>61</v>
      </c>
      <c r="C287" s="26"/>
      <c r="D287" s="30" t="s">
        <v>62</v>
      </c>
      <c r="L287" s="131">
        <f>+L172+L179+L215+L242+L275+L285</f>
        <v>7009212.9869345995</v>
      </c>
      <c r="M287" s="120"/>
      <c r="N287" s="131">
        <f>+N172+N179+N215+N242+N275+N285</f>
        <v>6659112.3760741521</v>
      </c>
      <c r="O287" s="120"/>
      <c r="P287" s="287">
        <f>IF(N287=0,0,N287/L287)</f>
        <v>0.95005136646396016</v>
      </c>
      <c r="Q287" s="100"/>
      <c r="R287" s="98"/>
      <c r="U287" s="25"/>
      <c r="V287" s="25"/>
    </row>
    <row r="288" spans="1:22" x14ac:dyDescent="0.3">
      <c r="A288" s="87">
        <f>A287+1</f>
        <v>28</v>
      </c>
      <c r="P288" s="281"/>
      <c r="Q288" s="100"/>
      <c r="R288" s="98"/>
      <c r="U288" s="25"/>
      <c r="V288" s="25"/>
    </row>
    <row r="289" spans="1:29" x14ac:dyDescent="0.3">
      <c r="A289" s="87">
        <f t="shared" si="23"/>
        <v>29</v>
      </c>
      <c r="B289" s="29" t="s">
        <v>361</v>
      </c>
      <c r="C289" s="26"/>
      <c r="D289" s="132"/>
      <c r="E289" s="132"/>
      <c r="F289" s="5"/>
      <c r="G289" s="5"/>
      <c r="H289" s="5"/>
      <c r="I289" s="5"/>
      <c r="J289" s="5"/>
      <c r="K289" s="5"/>
      <c r="L289" s="133">
        <f>+L141-L287</f>
        <v>18667966.702261526</v>
      </c>
      <c r="M289" s="134"/>
      <c r="N289" s="133">
        <f>+N141-N287</f>
        <v>17192876.296793565</v>
      </c>
      <c r="O289" s="134"/>
      <c r="P289" s="287">
        <f>IF(N289=0,0,N289/L289)</f>
        <v>0.92098280284112244</v>
      </c>
      <c r="Q289" s="100"/>
      <c r="R289" s="98"/>
      <c r="U289" s="25"/>
      <c r="V289" s="25"/>
    </row>
    <row r="290" spans="1:29" x14ac:dyDescent="0.3">
      <c r="A290" s="87">
        <f>A289+1</f>
        <v>30</v>
      </c>
      <c r="B290" s="42"/>
      <c r="C290" s="26"/>
      <c r="F290" s="90"/>
      <c r="G290" s="90"/>
      <c r="H290" s="90"/>
      <c r="I290" s="90"/>
      <c r="J290" s="90"/>
      <c r="K290" s="90"/>
      <c r="L290" s="107"/>
      <c r="M290" s="23"/>
      <c r="N290" s="107"/>
      <c r="O290" s="96"/>
      <c r="P290" s="247"/>
      <c r="Q290" s="100"/>
      <c r="R290" s="98"/>
      <c r="U290" s="25"/>
      <c r="V290" s="25"/>
    </row>
    <row r="291" spans="1:29" x14ac:dyDescent="0.3">
      <c r="A291" s="87">
        <f t="shared" si="23"/>
        <v>31</v>
      </c>
      <c r="Q291" s="100"/>
      <c r="R291" s="98"/>
      <c r="U291" s="25"/>
      <c r="V291" s="25"/>
    </row>
    <row r="292" spans="1:29" x14ac:dyDescent="0.3">
      <c r="A292" s="87">
        <f t="shared" si="23"/>
        <v>32</v>
      </c>
      <c r="B292" s="42"/>
      <c r="C292" s="26"/>
      <c r="F292" s="90"/>
      <c r="G292" s="90"/>
      <c r="H292" s="90"/>
      <c r="I292" s="90"/>
      <c r="J292" s="90"/>
      <c r="K292" s="90"/>
      <c r="L292" s="107"/>
      <c r="M292" s="23"/>
      <c r="N292" s="107"/>
      <c r="O292" s="96"/>
      <c r="P292" s="247"/>
      <c r="Q292" s="100"/>
      <c r="R292" s="98"/>
      <c r="U292" s="25"/>
      <c r="V292" s="25"/>
    </row>
    <row r="293" spans="1:29" x14ac:dyDescent="0.3">
      <c r="A293" s="87">
        <f t="shared" si="23"/>
        <v>33</v>
      </c>
      <c r="B293" s="42"/>
      <c r="C293" s="26"/>
      <c r="F293" s="90"/>
      <c r="G293" s="90"/>
      <c r="H293" s="90"/>
      <c r="I293" s="90"/>
      <c r="J293" s="90"/>
      <c r="K293" s="90"/>
      <c r="L293" s="107"/>
      <c r="M293" s="23"/>
      <c r="N293" s="107"/>
      <c r="O293" s="96"/>
      <c r="P293" s="247"/>
      <c r="Q293" s="100"/>
      <c r="R293" s="98"/>
      <c r="U293" s="25"/>
      <c r="V293" s="25"/>
    </row>
    <row r="294" spans="1:29" x14ac:dyDescent="0.3">
      <c r="A294" s="116">
        <f t="shared" si="23"/>
        <v>34</v>
      </c>
      <c r="B294" s="15"/>
      <c r="C294" s="15"/>
      <c r="D294" s="14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238"/>
      <c r="Q294" s="15"/>
      <c r="R294" s="15"/>
      <c r="S294" s="15"/>
      <c r="U294" s="25"/>
      <c r="V294" s="25"/>
    </row>
    <row r="295" spans="1:29" s="56" customFormat="1" x14ac:dyDescent="0.3">
      <c r="A295" s="272"/>
      <c r="B295" s="120" t="s">
        <v>175</v>
      </c>
      <c r="C295" s="120"/>
      <c r="D295" s="120"/>
      <c r="E295" s="120"/>
      <c r="F295" s="153"/>
      <c r="G295" s="153"/>
      <c r="H295" s="153"/>
      <c r="I295" s="153"/>
      <c r="J295" s="153"/>
      <c r="K295" s="153"/>
      <c r="L295" s="120"/>
      <c r="M295" s="120"/>
      <c r="N295" s="120"/>
      <c r="O295" s="120"/>
      <c r="P295" s="273"/>
      <c r="Q295" s="120"/>
      <c r="R295" s="246" t="s">
        <v>176</v>
      </c>
      <c r="S295" s="120"/>
      <c r="T295" s="25"/>
      <c r="W295" s="25"/>
      <c r="X295" s="25"/>
      <c r="Y295" s="25"/>
      <c r="Z295" s="25"/>
      <c r="AA295" s="25"/>
      <c r="AB295" s="25"/>
      <c r="AC295" s="25"/>
    </row>
    <row r="296" spans="1:29" x14ac:dyDescent="0.3">
      <c r="A296" s="63" t="s">
        <v>102</v>
      </c>
      <c r="B296" s="64"/>
      <c r="C296" s="63"/>
      <c r="L296" s="418" t="s">
        <v>103</v>
      </c>
      <c r="M296" s="418"/>
      <c r="N296" s="418"/>
      <c r="O296" s="418"/>
      <c r="P296" s="228"/>
      <c r="Q296" s="63"/>
      <c r="R296" s="63"/>
      <c r="S296" s="65" t="str">
        <f>+'Page Numbers'!D43</f>
        <v>Page 43 of 48</v>
      </c>
      <c r="T296" s="65"/>
    </row>
    <row r="297" spans="1:29" x14ac:dyDescent="0.3">
      <c r="A297" s="66"/>
      <c r="B297" s="66"/>
      <c r="C297" s="66"/>
      <c r="D297" s="14"/>
      <c r="E297" s="15"/>
      <c r="F297" s="15"/>
      <c r="G297" s="15"/>
      <c r="H297" s="15"/>
      <c r="I297" s="15"/>
      <c r="J297" s="15"/>
      <c r="K297" s="15"/>
      <c r="L297" s="66"/>
      <c r="M297" s="67"/>
      <c r="N297" s="67"/>
      <c r="O297" s="67"/>
      <c r="P297" s="229"/>
      <c r="Q297" s="67"/>
      <c r="R297" s="67"/>
      <c r="S297" s="67"/>
    </row>
    <row r="298" spans="1:29" x14ac:dyDescent="0.3">
      <c r="A298" s="25" t="s">
        <v>104</v>
      </c>
      <c r="B298" s="68"/>
      <c r="C298" s="68" t="s">
        <v>105</v>
      </c>
      <c r="L298" s="416" t="s">
        <v>106</v>
      </c>
      <c r="M298" s="416"/>
      <c r="N298" s="416"/>
      <c r="O298" s="416"/>
      <c r="P298" s="416"/>
      <c r="Q298" s="63"/>
      <c r="R298" s="69" t="s">
        <v>107</v>
      </c>
      <c r="S298" s="70"/>
    </row>
    <row r="299" spans="1:29" x14ac:dyDescent="0.3">
      <c r="B299" s="71"/>
      <c r="C299" s="46"/>
      <c r="L299" s="417"/>
      <c r="M299" s="417"/>
      <c r="N299" s="417"/>
      <c r="O299" s="417"/>
      <c r="P299" s="417"/>
      <c r="Q299" s="72" t="str">
        <f t="shared" ref="Q299:S303" si="26">+Q4</f>
        <v>_</v>
      </c>
      <c r="R299" s="69" t="str">
        <f t="shared" si="26"/>
        <v>Projected Test Year 3 Ended</v>
      </c>
      <c r="S299" s="73">
        <f t="shared" si="26"/>
        <v>46752</v>
      </c>
    </row>
    <row r="300" spans="1:29" x14ac:dyDescent="0.3">
      <c r="A300" s="25" t="s">
        <v>109</v>
      </c>
      <c r="B300" s="71"/>
      <c r="C300" s="46"/>
      <c r="L300" s="70"/>
      <c r="M300" s="70"/>
      <c r="N300" s="70"/>
      <c r="O300" s="70"/>
      <c r="P300" s="230"/>
      <c r="Q300" s="72" t="str">
        <f t="shared" si="26"/>
        <v>_</v>
      </c>
      <c r="R300" s="69" t="str">
        <f t="shared" si="26"/>
        <v>Projected Test Year 2 Ended</v>
      </c>
      <c r="S300" s="73">
        <f t="shared" si="26"/>
        <v>46387</v>
      </c>
    </row>
    <row r="301" spans="1:29" x14ac:dyDescent="0.3">
      <c r="B301" s="74"/>
      <c r="C301" s="46"/>
      <c r="L301" s="70"/>
      <c r="M301" s="70"/>
      <c r="N301" s="70"/>
      <c r="O301" s="70"/>
      <c r="P301" s="230"/>
      <c r="Q301" s="72" t="str">
        <f t="shared" si="26"/>
        <v>_</v>
      </c>
      <c r="R301" s="69" t="str">
        <f t="shared" si="26"/>
        <v>Projected Test Year 1 Ended</v>
      </c>
      <c r="S301" s="73">
        <f t="shared" si="26"/>
        <v>46022</v>
      </c>
    </row>
    <row r="302" spans="1:29" x14ac:dyDescent="0.3">
      <c r="A302" s="75" t="str">
        <f>+A7</f>
        <v>DOCKET NO.: 20240025-EI</v>
      </c>
      <c r="C302" s="46"/>
      <c r="L302" s="46"/>
      <c r="M302" s="46"/>
      <c r="N302" s="46"/>
      <c r="O302" s="46"/>
      <c r="P302" s="231"/>
      <c r="Q302" s="72" t="str">
        <f t="shared" si="26"/>
        <v>_</v>
      </c>
      <c r="R302" s="69" t="str">
        <f t="shared" si="26"/>
        <v>Prior Year Ended</v>
      </c>
      <c r="S302" s="73">
        <f t="shared" si="26"/>
        <v>45657</v>
      </c>
    </row>
    <row r="303" spans="1:29" x14ac:dyDescent="0.3">
      <c r="L303" s="46"/>
      <c r="M303" s="46"/>
      <c r="N303" s="46"/>
      <c r="O303" s="46"/>
      <c r="P303" s="231"/>
      <c r="Q303" s="72" t="str">
        <f t="shared" si="26"/>
        <v>X</v>
      </c>
      <c r="R303" s="69" t="str">
        <f t="shared" si="26"/>
        <v>Historical Year Ended</v>
      </c>
      <c r="S303" s="73">
        <f t="shared" si="26"/>
        <v>45291</v>
      </c>
    </row>
    <row r="304" spans="1:29" x14ac:dyDescent="0.3">
      <c r="L304" s="46"/>
      <c r="M304" s="46"/>
      <c r="N304" s="46"/>
      <c r="O304" s="46"/>
      <c r="P304" s="231"/>
      <c r="Q304" s="231"/>
      <c r="R304" s="231"/>
      <c r="S304" s="231"/>
    </row>
    <row r="305" spans="1:28" x14ac:dyDescent="0.3">
      <c r="L305" s="76"/>
      <c r="M305" s="77"/>
      <c r="N305" s="76" t="s">
        <v>111</v>
      </c>
      <c r="O305" s="77"/>
      <c r="P305" s="232"/>
      <c r="Q305" s="63"/>
      <c r="R305" s="63"/>
      <c r="S305" s="63"/>
    </row>
    <row r="306" spans="1:28" s="5" customFormat="1" x14ac:dyDescent="0.3">
      <c r="A306" s="78"/>
      <c r="B306" s="78"/>
      <c r="C306" s="78"/>
      <c r="D306" s="14"/>
      <c r="E306" s="15"/>
      <c r="F306" s="15"/>
      <c r="G306" s="15"/>
      <c r="H306" s="15"/>
      <c r="I306" s="15"/>
      <c r="J306" s="15"/>
      <c r="K306" s="15"/>
      <c r="L306" s="79"/>
      <c r="M306" s="79"/>
      <c r="N306" s="79"/>
      <c r="O306" s="79"/>
      <c r="P306" s="233"/>
      <c r="Q306" s="80"/>
      <c r="R306" s="81" t="str">
        <f>+R11</f>
        <v>Witness:  Olivier</v>
      </c>
      <c r="S306" s="80"/>
    </row>
    <row r="307" spans="1:28" s="5" customFormat="1" x14ac:dyDescent="0.3">
      <c r="A307" s="1"/>
      <c r="B307" s="82">
        <v>-1</v>
      </c>
      <c r="C307" s="82"/>
      <c r="D307" s="82"/>
      <c r="E307" s="82"/>
      <c r="F307" s="82"/>
      <c r="G307" s="82"/>
      <c r="H307" s="82"/>
      <c r="I307" s="82"/>
      <c r="J307" s="82"/>
      <c r="K307" s="82"/>
      <c r="L307" s="82">
        <f>+B307-1</f>
        <v>-2</v>
      </c>
      <c r="M307" s="82"/>
      <c r="N307" s="82">
        <f>+L307-1</f>
        <v>-3</v>
      </c>
      <c r="O307" s="82"/>
      <c r="P307" s="82">
        <f>+N307-1</f>
        <v>-4</v>
      </c>
      <c r="Q307" s="83"/>
      <c r="R307" s="83"/>
      <c r="S307" s="83"/>
    </row>
    <row r="308" spans="1:28" s="5" customFormat="1" x14ac:dyDescent="0.3">
      <c r="A308" s="1" t="s">
        <v>112</v>
      </c>
      <c r="B308" s="83"/>
      <c r="C308" s="1"/>
      <c r="L308" s="1" t="s">
        <v>113</v>
      </c>
      <c r="M308" s="1"/>
      <c r="N308" s="1" t="s">
        <v>113</v>
      </c>
      <c r="O308" s="1"/>
      <c r="P308" s="234" t="s">
        <v>114</v>
      </c>
      <c r="Q308" s="1"/>
      <c r="R308" s="1"/>
      <c r="S308" s="1"/>
    </row>
    <row r="309" spans="1:28" s="5" customFormat="1" x14ac:dyDescent="0.3">
      <c r="A309" s="86" t="s">
        <v>115</v>
      </c>
      <c r="B309" s="17" t="s">
        <v>116</v>
      </c>
      <c r="C309" s="17"/>
      <c r="D309" s="227"/>
      <c r="E309" s="227"/>
      <c r="F309" s="227"/>
      <c r="G309" s="227"/>
      <c r="H309" s="227"/>
      <c r="I309" s="227"/>
      <c r="J309" s="227"/>
      <c r="K309" s="227"/>
      <c r="L309" s="17" t="s">
        <v>117</v>
      </c>
      <c r="M309" s="17"/>
      <c r="N309" s="17" t="s">
        <v>114</v>
      </c>
      <c r="O309" s="17"/>
      <c r="P309" s="235" t="s">
        <v>118</v>
      </c>
      <c r="Q309" s="17"/>
      <c r="R309" s="17"/>
      <c r="S309" s="17"/>
    </row>
    <row r="310" spans="1:28" s="5" customFormat="1" x14ac:dyDescent="0.3">
      <c r="A310" s="87">
        <v>1</v>
      </c>
      <c r="P310" s="257"/>
      <c r="Q310" s="135"/>
      <c r="R310" s="136"/>
      <c r="S310" s="137"/>
      <c r="T310" s="132"/>
    </row>
    <row r="311" spans="1:28" s="5" customFormat="1" x14ac:dyDescent="0.3">
      <c r="A311" s="87">
        <f t="shared" ref="A311:A343" si="27">A310+1</f>
        <v>2</v>
      </c>
      <c r="B311" s="29" t="s">
        <v>362</v>
      </c>
      <c r="C311" s="138"/>
      <c r="D311" s="19"/>
      <c r="E311" s="25"/>
      <c r="L311" s="139"/>
      <c r="M311" s="140"/>
      <c r="N311" s="139"/>
      <c r="O311" s="140"/>
      <c r="P311" s="237"/>
      <c r="Q311" s="140"/>
      <c r="R311" s="136"/>
      <c r="S311" s="137"/>
      <c r="T311" s="141"/>
      <c r="W311" s="25"/>
    </row>
    <row r="312" spans="1:28" s="5" customFormat="1" x14ac:dyDescent="0.3">
      <c r="A312" s="87">
        <f t="shared" si="27"/>
        <v>3</v>
      </c>
      <c r="B312" s="259" t="s">
        <v>121</v>
      </c>
      <c r="C312" s="40"/>
      <c r="D312" s="27" t="s">
        <v>662</v>
      </c>
      <c r="E312" s="27" t="s">
        <v>663</v>
      </c>
      <c r="L312" s="21">
        <f>VLOOKUP($D312,'HIST REG FL  CWIP - 2 System Pe'!$A:$CN,MATCH($D$12,'HIST REG FL  CWIP - 2 System Pe'!$2:$2,0),FALSE)/1000+VLOOKUP($E312,'HIST REG FL  CWIP - 2 System Pe'!$A:$CN,MATCH($D$12,'HIST REG FL  CWIP - 2 System Pe'!$2:$2,0),FALSE)/1000</f>
        <v>136306.64215423024</v>
      </c>
      <c r="M312" s="40"/>
      <c r="N312" s="21">
        <f>VLOOKUP($D312,'HIST REG FL  CWIP - 9 Retail'!$A:$CN,MATCH($D$12,'HIST REG FL  CWIP - 9 Retail'!$2:$2,0),FALSE)/1000+VLOOKUP($E312,'HIST REG FL  CWIP - 9 Retail'!$A:$CN,MATCH($D$12,'HIST REG FL  CWIP - 9 Retail'!$2:$2,0),FALSE)/1000</f>
        <v>132766.75865748496</v>
      </c>
      <c r="O312" s="96"/>
      <c r="P312" s="279">
        <f t="shared" ref="P312:P330" si="28">IF(N312=0,0,N312/L312)</f>
        <v>0.97403000000000051</v>
      </c>
      <c r="Q312" s="70"/>
      <c r="R312" s="136"/>
      <c r="S312" s="142"/>
      <c r="T312" s="132"/>
      <c r="W312" s="25"/>
    </row>
    <row r="313" spans="1:28" s="5" customFormat="1" x14ac:dyDescent="0.3">
      <c r="A313" s="87">
        <f t="shared" si="27"/>
        <v>4</v>
      </c>
      <c r="B313" s="26" t="s">
        <v>364</v>
      </c>
      <c r="D313" s="27" t="s">
        <v>664</v>
      </c>
      <c r="E313" s="25"/>
      <c r="L313" s="21">
        <f>VLOOKUP($D313,'HIST REG FL  CWIP - 2 System Pe'!$A:$CN,MATCH($D$12,'HIST REG FL  CWIP - 2 System Pe'!$2:$2,0),FALSE)/1000</f>
        <v>28.707009230769199</v>
      </c>
      <c r="M313" s="40"/>
      <c r="N313" s="21">
        <f>VLOOKUP($D313,'HIST REG FL  CWIP - 9 Retail'!$A:$CN,MATCH($D$12,'HIST REG FL  CWIP - 9 Retail'!$2:$2,0),FALSE)/1000</f>
        <v>27.961488201046102</v>
      </c>
      <c r="O313" s="96"/>
      <c r="P313" s="279">
        <f t="shared" si="28"/>
        <v>0.97402999999999929</v>
      </c>
      <c r="Q313" s="70"/>
      <c r="R313" s="136"/>
      <c r="S313" s="143"/>
      <c r="T313" s="132"/>
      <c r="W313" s="25"/>
    </row>
    <row r="314" spans="1:28" s="5" customFormat="1" x14ac:dyDescent="0.3">
      <c r="A314" s="87">
        <f t="shared" si="27"/>
        <v>5</v>
      </c>
      <c r="B314" s="259" t="s">
        <v>125</v>
      </c>
      <c r="C314" s="40"/>
      <c r="D314" s="19" t="s">
        <v>366</v>
      </c>
      <c r="E314" s="25"/>
      <c r="L314" s="21">
        <f>VLOOKUP($D314,'HIST REG FL  CWIP - 2 System Pe'!$A:$CN,MATCH($D$12,'HIST REG FL  CWIP - 2 System Pe'!$2:$2,0),FALSE)/1000</f>
        <v>6713.3968425384601</v>
      </c>
      <c r="M314" s="40"/>
      <c r="N314" s="21">
        <f>VLOOKUP($D314,'HIST REG FL  CWIP - 9 Retail'!$A:$CN,MATCH($D$12,'HIST REG FL  CWIP - 9 Retail'!$2:$2,0),FALSE)/1000</f>
        <v>6219.1049303112804</v>
      </c>
      <c r="O314" s="96"/>
      <c r="P314" s="279">
        <f t="shared" si="28"/>
        <v>0.92637230841246099</v>
      </c>
      <c r="Q314" s="70"/>
      <c r="R314" s="144"/>
      <c r="S314" s="142"/>
      <c r="T314" s="132"/>
      <c r="W314" s="25"/>
    </row>
    <row r="315" spans="1:28" s="5" customFormat="1" x14ac:dyDescent="0.3">
      <c r="A315" s="87">
        <f t="shared" si="27"/>
        <v>6</v>
      </c>
      <c r="B315" s="259" t="s">
        <v>133</v>
      </c>
      <c r="C315" s="40"/>
      <c r="D315" s="19" t="s">
        <v>367</v>
      </c>
      <c r="E315" s="25"/>
      <c r="L315" s="21">
        <f>VLOOKUP($D315,'HIST REG FL  CWIP - 2 System Pe'!$A:$CN,MATCH($D$12,'HIST REG FL  CWIP - 2 System Pe'!$2:$2,0),FALSE)/1000</f>
        <v>33848.198362307601</v>
      </c>
      <c r="M315" s="40"/>
      <c r="N315" s="21">
        <f>VLOOKUP($D315,'HIST REG FL  CWIP - 9 Retail'!$A:$CN,MATCH($D$12,'HIST REG FL  CWIP - 9 Retail'!$2:$2,0),FALSE)/1000</f>
        <v>32192.9993121691</v>
      </c>
      <c r="O315" s="96"/>
      <c r="P315" s="279">
        <f t="shared" si="28"/>
        <v>0.95109934560116249</v>
      </c>
      <c r="Q315" s="70"/>
      <c r="R315" s="136"/>
      <c r="S315" s="142"/>
      <c r="T315" s="132"/>
      <c r="W315" s="25"/>
    </row>
    <row r="316" spans="1:28" s="5" customFormat="1" x14ac:dyDescent="0.3">
      <c r="A316" s="87">
        <f t="shared" si="27"/>
        <v>7</v>
      </c>
      <c r="B316" s="259" t="s">
        <v>135</v>
      </c>
      <c r="C316" s="57"/>
      <c r="D316" s="27" t="s">
        <v>368</v>
      </c>
      <c r="E316" s="25"/>
      <c r="L316" s="21">
        <f>VLOOKUP($D316,'HIST REG FL  CWIP - 2 System Pe'!$A:$CN,MATCH($D$12,'HIST REG FL  CWIP - 2 System Pe'!$2:$2,0),FALSE)/1000</f>
        <v>0</v>
      </c>
      <c r="M316" s="40"/>
      <c r="N316" s="21">
        <f>VLOOKUP($D316,'HIST REG FL  CWIP - 9 Retail'!$A:$CN,MATCH($D$12,'HIST REG FL  CWIP - 9 Retail'!$2:$2,0),FALSE)/1000</f>
        <v>0</v>
      </c>
      <c r="O316" s="96"/>
      <c r="P316" s="279">
        <f t="shared" si="28"/>
        <v>0</v>
      </c>
      <c r="Q316" s="70"/>
      <c r="R316" s="136"/>
      <c r="S316" s="142"/>
      <c r="T316" s="132"/>
      <c r="W316" s="25"/>
    </row>
    <row r="317" spans="1:28" s="5" customFormat="1" x14ac:dyDescent="0.3">
      <c r="A317" s="87">
        <f t="shared" si="27"/>
        <v>8</v>
      </c>
      <c r="B317" s="259" t="s">
        <v>369</v>
      </c>
      <c r="C317" s="57"/>
      <c r="D317" s="99" t="s">
        <v>370</v>
      </c>
      <c r="E317" s="25"/>
      <c r="L317" s="21">
        <f>VLOOKUP($D317,'HIST REG FL  CWIP - 2 System Pe'!$A:$CN,MATCH($D$12,'HIST REG FL  CWIP - 2 System Pe'!$2:$2,0),FALSE)/1000</f>
        <v>287768.65102461498</v>
      </c>
      <c r="M317" s="40"/>
      <c r="N317" s="21">
        <f>VLOOKUP($D317,'HIST REG FL  CWIP - 9 Retail'!$A:$CN,MATCH($D$12,'HIST REG FL  CWIP - 9 Retail'!$2:$2,0),FALSE)/1000</f>
        <v>280295.683019488</v>
      </c>
      <c r="O317" s="96"/>
      <c r="P317" s="279">
        <f t="shared" si="28"/>
        <v>0.97403133392564101</v>
      </c>
      <c r="Q317" s="70"/>
      <c r="R317" s="136"/>
      <c r="S317" s="142"/>
      <c r="T317" s="132"/>
      <c r="W317" s="25"/>
    </row>
    <row r="318" spans="1:28" s="5" customFormat="1" x14ac:dyDescent="0.3">
      <c r="A318" s="87">
        <f t="shared" si="27"/>
        <v>9</v>
      </c>
      <c r="B318" s="259" t="s">
        <v>291</v>
      </c>
      <c r="C318" s="57"/>
      <c r="D318" s="99" t="s">
        <v>371</v>
      </c>
      <c r="E318" s="25"/>
      <c r="L318" s="21">
        <f>VLOOKUP($D318,'HIST REG FL  CWIP - 2 System Pe'!$A:$CN,MATCH($D$12,'HIST REG FL  CWIP - 2 System Pe'!$2:$2,0),FALSE)/1000</f>
        <v>0</v>
      </c>
      <c r="M318" s="40"/>
      <c r="N318" s="21">
        <f>VLOOKUP($D318,'HIST REG FL  CWIP - 9 Retail'!$A:$CN,MATCH($D$12,'HIST REG FL  CWIP - 9 Retail'!$2:$2,0),FALSE)/1000</f>
        <v>0</v>
      </c>
      <c r="O318" s="96"/>
      <c r="P318" s="279">
        <f t="shared" si="28"/>
        <v>0</v>
      </c>
      <c r="Q318" s="70"/>
      <c r="R318" s="144"/>
      <c r="S318" s="142"/>
      <c r="T318" s="132"/>
      <c r="W318" s="25"/>
    </row>
    <row r="319" spans="1:28" s="5" customFormat="1" x14ac:dyDescent="0.3">
      <c r="A319" s="87">
        <f t="shared" si="27"/>
        <v>10</v>
      </c>
      <c r="B319" s="259" t="s">
        <v>372</v>
      </c>
      <c r="C319" s="40"/>
      <c r="D319" s="19" t="s">
        <v>373</v>
      </c>
      <c r="E319" s="25"/>
      <c r="L319" s="21">
        <f>VLOOKUP($D319,'HIST REG FL  CWIP - 2 System Pe'!$A:$CN,MATCH($D$12,'HIST REG FL  CWIP - 2 System Pe'!$2:$2,0),FALSE)/1000</f>
        <v>0</v>
      </c>
      <c r="M319" s="40"/>
      <c r="N319" s="21">
        <f>VLOOKUP($D319,'HIST REG FL  CWIP - 9 Retail'!$A:$CN,MATCH($D$12,'HIST REG FL  CWIP - 9 Retail'!$2:$2,0),FALSE)/1000</f>
        <v>0</v>
      </c>
      <c r="O319" s="96"/>
      <c r="P319" s="279">
        <f t="shared" si="28"/>
        <v>0</v>
      </c>
      <c r="Q319" s="142"/>
      <c r="R319" s="142"/>
      <c r="S319" s="142"/>
      <c r="T319" s="142"/>
      <c r="W319" s="25"/>
      <c r="X319" s="25"/>
      <c r="Y319" s="25"/>
      <c r="Z319" s="25"/>
      <c r="AA319" s="25"/>
      <c r="AB319" s="25"/>
    </row>
    <row r="320" spans="1:28" s="5" customFormat="1" x14ac:dyDescent="0.3">
      <c r="A320" s="87">
        <f t="shared" si="27"/>
        <v>11</v>
      </c>
      <c r="B320" s="259" t="s">
        <v>140</v>
      </c>
      <c r="D320" s="27" t="s">
        <v>665</v>
      </c>
      <c r="E320" s="99" t="s">
        <v>264</v>
      </c>
      <c r="L320" s="21">
        <f>VLOOKUP($D320,'HIST REG FL  CWIP - 2 System Pe'!$A:$CN,MATCH($D$12,'HIST REG FL  CWIP - 2 System Pe'!$2:$2,0),FALSE)/1000+VLOOKUP($E320,'HIST REG FL  CWIP - 2 System Pe'!$A:$CN,MATCH($D$12,'HIST REG FL  CWIP - 2 System Pe'!$2:$2,0),FALSE)/1000</f>
        <v>621137.86745672591</v>
      </c>
      <c r="M320" s="40"/>
      <c r="N320" s="21">
        <f>VLOOKUP($D320,'HIST REG FL  CWIP - 9 Retail'!$A:$CN,MATCH($D$12,'HIST REG FL  CWIP - 9 Retail'!$2:$2,0),FALSE)/1000+VLOOKUP($E320,'HIST REG FL  CWIP - 9 Retail'!$A:$CN,MATCH($D$12,'HIST REG FL  CWIP - 9 Retail'!$2:$2,0),FALSE)/1000</f>
        <v>447478.69006686198</v>
      </c>
      <c r="O320" s="96"/>
      <c r="P320" s="279">
        <f t="shared" si="28"/>
        <v>0.72041766170058441</v>
      </c>
      <c r="Q320" s="142"/>
      <c r="R320" s="142"/>
      <c r="S320" s="142"/>
      <c r="T320" s="142"/>
      <c r="W320" s="25"/>
      <c r="X320" s="25"/>
      <c r="Y320" s="25"/>
      <c r="Z320" s="25"/>
      <c r="AA320" s="25"/>
      <c r="AB320" s="25"/>
    </row>
    <row r="321" spans="1:23" s="5" customFormat="1" x14ac:dyDescent="0.3">
      <c r="A321" s="87">
        <f t="shared" si="27"/>
        <v>12</v>
      </c>
      <c r="B321" s="259" t="s">
        <v>376</v>
      </c>
      <c r="D321" s="300" t="s">
        <v>666</v>
      </c>
      <c r="E321" s="99"/>
      <c r="L321" s="21">
        <f>VLOOKUP($D321,'HIST REG FL  CWIP - 2 System Pe'!$A:$CN,MATCH($D$12,'HIST REG FL  CWIP - 2 System Pe'!$2:$2,0),FALSE)/1000</f>
        <v>34085.719350196799</v>
      </c>
      <c r="M321" s="40"/>
      <c r="N321" s="21">
        <f>VLOOKUP($D321,'HIST REG FL  CWIP - 9 Retail'!$A:$CN,MATCH($D$12,'HIST REG FL  CWIP - 9 Retail'!$2:$2,0),FALSE)/1000</f>
        <v>34085.719350196799</v>
      </c>
      <c r="O321" s="96"/>
      <c r="P321" s="279">
        <f t="shared" si="28"/>
        <v>1</v>
      </c>
      <c r="Q321" s="57"/>
      <c r="R321" s="57"/>
      <c r="S321" s="57"/>
      <c r="T321" s="57"/>
      <c r="W321" s="25"/>
    </row>
    <row r="322" spans="1:23" s="5" customFormat="1" x14ac:dyDescent="0.3">
      <c r="A322" s="87">
        <f t="shared" si="27"/>
        <v>13</v>
      </c>
      <c r="B322" s="259" t="s">
        <v>177</v>
      </c>
      <c r="C322" s="57"/>
      <c r="D322" s="27" t="s">
        <v>667</v>
      </c>
      <c r="E322" s="25"/>
      <c r="L322" s="21">
        <f>VLOOKUP($D322,'HIST REG FL  CWIP - 2 System Pe'!$A:$CN,MATCH($D$12,'HIST REG FL  CWIP - 2 System Pe'!$2:$2,0),FALSE)/1000</f>
        <v>254230.15680597699</v>
      </c>
      <c r="M322" s="40"/>
      <c r="N322" s="21">
        <f>VLOOKUP($D322,'HIST REG FL  CWIP - 9 Retail'!$A:$CN,MATCH($D$12,'HIST REG FL  CWIP - 9 Retail'!$2:$2,0),FALSE)/1000</f>
        <v>254230.15680597699</v>
      </c>
      <c r="O322" s="96"/>
      <c r="P322" s="279">
        <f t="shared" si="28"/>
        <v>1</v>
      </c>
      <c r="Q322" s="57"/>
      <c r="R322" s="57"/>
      <c r="S322" s="57"/>
      <c r="T322" s="57"/>
      <c r="W322" s="25"/>
    </row>
    <row r="323" spans="1:23" s="5" customFormat="1" x14ac:dyDescent="0.3">
      <c r="A323" s="87">
        <f t="shared" si="27"/>
        <v>14</v>
      </c>
      <c r="B323" s="259" t="s">
        <v>379</v>
      </c>
      <c r="C323" s="57"/>
      <c r="D323" s="27" t="s">
        <v>668</v>
      </c>
      <c r="E323" s="25"/>
      <c r="L323" s="21">
        <f>VLOOKUP($D323,'HIST REG FL  CWIP - 2 System Pe'!$A:$CN,MATCH($D$12,'HIST REG FL  CWIP - 2 System Pe'!$2:$2,0),FALSE)/1000</f>
        <v>341788.83719094505</v>
      </c>
      <c r="M323" s="40"/>
      <c r="N323" s="21">
        <f>VLOOKUP($D323,'HIST REG FL  CWIP - 9 Retail'!$A:$CN,MATCH($D$12,'HIST REG FL  CWIP - 9 Retail'!$2:$2,0),FALSE)/1000</f>
        <v>341788.83719094505</v>
      </c>
      <c r="O323" s="96"/>
      <c r="P323" s="279">
        <f t="shared" si="28"/>
        <v>1</v>
      </c>
      <c r="Q323" s="57"/>
      <c r="R323" s="57"/>
      <c r="S323" s="57"/>
      <c r="T323" s="57"/>
      <c r="W323" s="25"/>
    </row>
    <row r="324" spans="1:23" s="5" customFormat="1" x14ac:dyDescent="0.3">
      <c r="A324" s="87">
        <f t="shared" si="27"/>
        <v>15</v>
      </c>
      <c r="B324" s="259" t="s">
        <v>381</v>
      </c>
      <c r="C324" s="57"/>
      <c r="D324" s="27" t="s">
        <v>669</v>
      </c>
      <c r="E324" s="25"/>
      <c r="L324" s="21">
        <f>VLOOKUP($D324,'HIST REG FL  CWIP - 2 System Pe'!$A:$CN,MATCH($D$12,'HIST REG FL  CWIP - 2 System Pe'!$2:$2,0),FALSE)/1000</f>
        <v>0</v>
      </c>
      <c r="M324" s="40"/>
      <c r="N324" s="21">
        <f>VLOOKUP($D324,'HIST REG FL  CWIP - 9 Retail'!$A:$CN,MATCH($D$12,'HIST REG FL  CWIP - 9 Retail'!$2:$2,0),FALSE)/1000</f>
        <v>0</v>
      </c>
      <c r="O324" s="96"/>
      <c r="P324" s="279">
        <f t="shared" si="28"/>
        <v>0</v>
      </c>
      <c r="Q324" s="40"/>
      <c r="R324" s="40"/>
      <c r="S324" s="40"/>
      <c r="T324" s="40"/>
      <c r="W324" s="25"/>
    </row>
    <row r="325" spans="1:23" s="5" customFormat="1" x14ac:dyDescent="0.3">
      <c r="A325" s="87">
        <f t="shared" si="27"/>
        <v>16</v>
      </c>
      <c r="B325" s="259" t="s">
        <v>383</v>
      </c>
      <c r="C325" s="40"/>
      <c r="D325" s="27" t="s">
        <v>670</v>
      </c>
      <c r="E325" s="25"/>
      <c r="L325" s="21">
        <f>VLOOKUP($D325,'HIST REG FL  CWIP - 2 System Pe'!$A:$CN,MATCH($D$12,'HIST REG FL  CWIP - 2 System Pe'!$2:$2,0),FALSE)/1000</f>
        <v>52088.495924384602</v>
      </c>
      <c r="M325" s="40"/>
      <c r="N325" s="21">
        <f>VLOOKUP($D325,'HIST REG FL  CWIP - 9 Retail'!$A:$CN,MATCH($D$12,'HIST REG FL  CWIP - 9 Retail'!$2:$2,0),FALSE)/1000</f>
        <v>50410.725470660094</v>
      </c>
      <c r="O325" s="96"/>
      <c r="P325" s="279">
        <f t="shared" si="28"/>
        <v>0.96778999999999848</v>
      </c>
      <c r="Q325" s="23"/>
      <c r="R325" s="23"/>
      <c r="S325" s="23"/>
      <c r="T325" s="23"/>
      <c r="W325" s="25"/>
    </row>
    <row r="326" spans="1:23" s="5" customFormat="1" x14ac:dyDescent="0.3">
      <c r="A326" s="87">
        <f t="shared" si="27"/>
        <v>17</v>
      </c>
      <c r="B326" s="259" t="s">
        <v>385</v>
      </c>
      <c r="C326" s="46"/>
      <c r="D326" s="27" t="s">
        <v>671</v>
      </c>
      <c r="E326" s="25"/>
      <c r="L326" s="21">
        <f>VLOOKUP($D326,'HIST REG FL  CWIP - 2 System Pe'!$A:$CN,MATCH($D$12,'HIST REG FL  CWIP - 2 System Pe'!$2:$2,0),FALSE)/1000</f>
        <v>114080.95894276901</v>
      </c>
      <c r="M326" s="40"/>
      <c r="N326" s="21">
        <f>VLOOKUP($D326,'HIST REG FL  CWIP - 9 Retail'!$A:$CN,MATCH($D$12,'HIST REG FL  CWIP - 9 Retail'!$2:$2,0),FALSE)/1000</f>
        <v>110406.41125522199</v>
      </c>
      <c r="O326" s="96"/>
      <c r="P326" s="279">
        <f t="shared" si="28"/>
        <v>0.96778999999999626</v>
      </c>
      <c r="Q326" s="23"/>
      <c r="R326" s="23"/>
      <c r="S326" s="23"/>
      <c r="T326" s="23"/>
      <c r="W326" s="25"/>
    </row>
    <row r="327" spans="1:23" s="5" customFormat="1" x14ac:dyDescent="0.3">
      <c r="A327" s="87">
        <f t="shared" si="27"/>
        <v>18</v>
      </c>
      <c r="B327" s="259" t="s">
        <v>387</v>
      </c>
      <c r="D327" s="27" t="s">
        <v>388</v>
      </c>
      <c r="L327" s="21">
        <f>VLOOKUP($D327,'HIST REG FL  CWIP - 2 System Pe'!$A:$CN,MATCH($D$12,'HIST REG FL  CWIP - 2 System Pe'!$2:$2,0),FALSE)/1000</f>
        <v>0</v>
      </c>
      <c r="M327" s="40"/>
      <c r="N327" s="21">
        <f>VLOOKUP($D327,'HIST REG FL  CWIP - 9 Retail'!$A:$CN,MATCH($D$12,'HIST REG FL  CWIP - 9 Retail'!$2:$2,0),FALSE)/1000</f>
        <v>0</v>
      </c>
      <c r="O327" s="96"/>
      <c r="P327" s="279">
        <f t="shared" si="28"/>
        <v>0</v>
      </c>
      <c r="Q327" s="23"/>
      <c r="R327" s="23"/>
      <c r="S327" s="23"/>
      <c r="T327" s="23"/>
      <c r="W327" s="25"/>
    </row>
    <row r="328" spans="1:23" s="5" customFormat="1" x14ac:dyDescent="0.3">
      <c r="A328" s="87">
        <f t="shared" si="27"/>
        <v>19</v>
      </c>
      <c r="B328" s="259" t="s">
        <v>389</v>
      </c>
      <c r="C328" s="46"/>
      <c r="D328" s="27" t="s">
        <v>390</v>
      </c>
      <c r="E328" s="27" t="s">
        <v>391</v>
      </c>
      <c r="F328" s="27" t="s">
        <v>264</v>
      </c>
      <c r="G328" s="27"/>
      <c r="L328" s="21">
        <f>VLOOKUP($D328,'HIST REG FL  CWIP - 2 System Pe'!$A:$CN,MATCH($D$12,'HIST REG FL  CWIP - 2 System Pe'!$2:$2,0),FALSE)/1000+VLOOKUP($E328,'HIST REG FL  CWIP - 2 System Pe'!$A:$CN,MATCH($D$12,'HIST REG FL  CWIP - 2 System Pe'!$2:$2,0),FALSE)/1000+VLOOKUP($F328,'HIST REG FL  CWIP - 2 System Pe'!$A:$CN,MATCH($D$12,'HIST REG FL  CWIP - 2 System Pe'!$2:$2,0),FALSE)/1000</f>
        <v>727.428956153846</v>
      </c>
      <c r="M328" s="40"/>
      <c r="N328" s="21">
        <f>VLOOKUP($D328,'HIST REG FL  CWIP - 9 Retail'!$A:$CN,MATCH($D$12,'HIST REG FL  CWIP - 9 Retail'!$2:$2,0),FALSE)/1000+VLOOKUP($E328,'HIST REG FL  CWIP - 9 Retail'!$A:$CN,MATCH($D$12,'HIST REG FL  CWIP - 9 Retail'!$2:$2,0),FALSE)/1000+VLOOKUP($F328,'HIST REG FL  CWIP - 9 Retail'!$A:$CN,MATCH($D$12,'HIST REG FL  CWIP - 9 Retail'!$2:$2,0),FALSE)/1000</f>
        <v>727.428956153846</v>
      </c>
      <c r="O328" s="96"/>
      <c r="P328" s="279">
        <f t="shared" si="28"/>
        <v>1</v>
      </c>
      <c r="Q328" s="23"/>
      <c r="R328" s="23"/>
      <c r="S328" s="23"/>
      <c r="T328" s="23"/>
      <c r="W328" s="25"/>
    </row>
    <row r="329" spans="1:23" s="5" customFormat="1" x14ac:dyDescent="0.3">
      <c r="A329" s="87">
        <f t="shared" si="27"/>
        <v>20</v>
      </c>
      <c r="B329" s="259" t="s">
        <v>393</v>
      </c>
      <c r="C329" s="46"/>
      <c r="D329" s="27" t="s">
        <v>672</v>
      </c>
      <c r="E329" s="30" t="s">
        <v>673</v>
      </c>
      <c r="L329" s="21">
        <f>VLOOKUP($D329,'HIST REG FL  CWIP - 2 System Pe'!$A:$CN,MATCH($D$12,'HIST REG FL  CWIP - 2 System Pe'!$2:$2,0),FALSE)/1000</f>
        <v>121.97503307692301</v>
      </c>
      <c r="M329" s="40"/>
      <c r="N329" s="21">
        <f>VLOOKUP($D329,'HIST REG FL  CWIP - 9 Retail'!$A:$CN,MATCH($D$12,'HIST REG FL  CWIP - 9 Retail'!$2:$2,0),FALSE)/1000+'HIST REG FL  CWIP - 9 Retail'!O50/1000</f>
        <v>121.97503307692301</v>
      </c>
      <c r="O329" s="96"/>
      <c r="P329" s="279">
        <f t="shared" si="28"/>
        <v>1</v>
      </c>
      <c r="Q329" s="23"/>
      <c r="R329" s="23"/>
      <c r="S329" s="23"/>
      <c r="T329" s="23"/>
    </row>
    <row r="330" spans="1:23" s="5" customFormat="1" x14ac:dyDescent="0.3">
      <c r="A330" s="87">
        <f t="shared" si="27"/>
        <v>21</v>
      </c>
      <c r="B330" s="260" t="s">
        <v>395</v>
      </c>
      <c r="C330" s="46"/>
      <c r="D330" s="27" t="s">
        <v>64</v>
      </c>
      <c r="E330" s="25"/>
      <c r="L330" s="145">
        <f>SUM(L312:L329)</f>
        <v>1882927.0350531514</v>
      </c>
      <c r="M330" s="146"/>
      <c r="N330" s="145">
        <f>SUM(N312:N329)</f>
        <v>1690752.4515367481</v>
      </c>
      <c r="O330" s="147"/>
      <c r="P330" s="288">
        <f t="shared" si="28"/>
        <v>0.89793838001217152</v>
      </c>
      <c r="Q330" s="23"/>
      <c r="R330" s="23"/>
      <c r="S330" s="23"/>
      <c r="T330" s="23"/>
      <c r="W330" s="25"/>
    </row>
    <row r="331" spans="1:23" s="5" customFormat="1" x14ac:dyDescent="0.3">
      <c r="A331" s="87">
        <f t="shared" si="27"/>
        <v>22</v>
      </c>
      <c r="B331" s="26"/>
      <c r="C331" s="46"/>
      <c r="D331" s="19"/>
      <c r="E331" s="25"/>
      <c r="L331" s="114"/>
      <c r="M331" s="46"/>
      <c r="N331" s="114"/>
      <c r="O331" s="23"/>
      <c r="P331" s="289"/>
      <c r="Q331" s="23"/>
      <c r="R331" s="23"/>
      <c r="S331" s="23"/>
      <c r="T331" s="23"/>
      <c r="W331" s="25"/>
    </row>
    <row r="332" spans="1:23" s="5" customFormat="1" x14ac:dyDescent="0.3">
      <c r="A332" s="87">
        <f t="shared" si="27"/>
        <v>23</v>
      </c>
      <c r="B332" s="29" t="s">
        <v>396</v>
      </c>
      <c r="C332" s="46"/>
      <c r="D332" s="19"/>
      <c r="E332" s="25"/>
      <c r="L332" s="114"/>
      <c r="M332" s="46"/>
      <c r="N332" s="114"/>
      <c r="O332" s="23"/>
      <c r="P332" s="279"/>
      <c r="Q332" s="23"/>
      <c r="R332" s="23"/>
      <c r="S332" s="23"/>
      <c r="T332" s="23"/>
      <c r="W332" s="25"/>
    </row>
    <row r="333" spans="1:23" s="5" customFormat="1" x14ac:dyDescent="0.3">
      <c r="A333" s="87">
        <f t="shared" si="27"/>
        <v>24</v>
      </c>
      <c r="B333" s="259" t="s">
        <v>397</v>
      </c>
      <c r="C333" s="46"/>
      <c r="D333" s="99" t="s">
        <v>398</v>
      </c>
      <c r="E333" s="25"/>
      <c r="L333" s="21">
        <f>VLOOKUP($D333,'HIST REG FL  EPIS - 2 System PB'!$A:$CN,MATCH($D$12,'HIST REG FL  EPIS - 2 System PB'!$2:$2,0),FALSE)/1000</f>
        <v>27667.95</v>
      </c>
      <c r="M333" s="40"/>
      <c r="N333" s="21">
        <f>VLOOKUP($D333,'HIST REG FL  EPIS - 9 Retail'!$A:$CN,MATCH($D$12,'HIST REG FL  EPIS - 9 Retail'!$2:$2,0),FALSE)/1000</f>
        <v>26949.413338500002</v>
      </c>
      <c r="O333" s="96"/>
      <c r="P333" s="279">
        <f t="shared" ref="P333:P340" si="29">IF(N333=0,0,N333/L333)</f>
        <v>0.97403000000000006</v>
      </c>
      <c r="Q333" s="23"/>
      <c r="R333" s="23"/>
      <c r="S333" s="23"/>
      <c r="T333" s="23"/>
      <c r="W333" s="25"/>
    </row>
    <row r="334" spans="1:23" s="5" customFormat="1" x14ac:dyDescent="0.3">
      <c r="A334" s="87">
        <f t="shared" si="27"/>
        <v>25</v>
      </c>
      <c r="B334" s="259" t="s">
        <v>399</v>
      </c>
      <c r="C334" s="46"/>
      <c r="D334" s="99" t="s">
        <v>400</v>
      </c>
      <c r="E334" s="25"/>
      <c r="L334" s="21">
        <f>VLOOKUP($D334,'HIST REG FL  EPIS - 2 System PB'!$A:$CN,MATCH($D$12,'HIST REG FL  EPIS - 2 System PB'!$2:$2,0),FALSE)/1000</f>
        <v>61661.7287261538</v>
      </c>
      <c r="M334" s="40"/>
      <c r="N334" s="21">
        <f>VLOOKUP($D334,'HIST REG FL  EPIS - 9 Retail'!$A:$CN,MATCH($D$12,'HIST REG FL  EPIS - 9 Retail'!$2:$2,0),FALSE)/1000</f>
        <v>60060.373631135597</v>
      </c>
      <c r="O334" s="96"/>
      <c r="P334" s="279">
        <f t="shared" si="29"/>
        <v>0.97403000000000017</v>
      </c>
      <c r="Q334" s="23"/>
      <c r="R334" s="23"/>
      <c r="S334" s="23"/>
      <c r="T334" s="23"/>
      <c r="W334" s="25"/>
    </row>
    <row r="335" spans="1:23" s="5" customFormat="1" x14ac:dyDescent="0.3">
      <c r="A335" s="87">
        <f t="shared" si="27"/>
        <v>26</v>
      </c>
      <c r="B335" s="259" t="s">
        <v>177</v>
      </c>
      <c r="C335" s="46"/>
      <c r="D335" s="99" t="s">
        <v>401</v>
      </c>
      <c r="E335" s="25"/>
      <c r="L335" s="21">
        <f>VLOOKUP($D335,'HIST REG FL  EPIS - 2 System PB'!$A:$CN,MATCH($D$12,'HIST REG FL  EPIS - 2 System PB'!$2:$2,0),FALSE)/1000</f>
        <v>2557.1887299999999</v>
      </c>
      <c r="M335" s="40"/>
      <c r="N335" s="21">
        <f>VLOOKUP($D335,'HIST REG FL  EPIS - 9 Retail'!$A:$CN,MATCH($D$12,'HIST REG FL  EPIS - 9 Retail'!$2:$2,0),FALSE)/1000</f>
        <v>2557.1887299999999</v>
      </c>
      <c r="O335" s="96"/>
      <c r="P335" s="279">
        <f t="shared" si="29"/>
        <v>1</v>
      </c>
      <c r="Q335" s="23"/>
      <c r="R335" s="23"/>
      <c r="S335" s="23"/>
      <c r="T335" s="23"/>
      <c r="W335" s="25"/>
    </row>
    <row r="336" spans="1:23" s="5" customFormat="1" x14ac:dyDescent="0.3">
      <c r="A336" s="87">
        <f t="shared" si="27"/>
        <v>27</v>
      </c>
      <c r="B336" s="259" t="s">
        <v>140</v>
      </c>
      <c r="C336" s="46"/>
      <c r="D336" s="99" t="s">
        <v>402</v>
      </c>
      <c r="E336" s="25"/>
      <c r="L336" s="21">
        <f>VLOOKUP($D336,'HIST REG FL  EPIS - 2 System PB'!$A:$CN,MATCH($D$12,'HIST REG FL  EPIS - 2 System PB'!$2:$2,0),FALSE)/1000</f>
        <v>23808.350163076899</v>
      </c>
      <c r="M336" s="40"/>
      <c r="N336" s="21">
        <f>VLOOKUP($D336,'HIST REG FL  EPIS - 9 Retail'!$A:$CN,MATCH($D$12,'HIST REG FL  EPIS - 9 Retail'!$2:$2,0),FALSE)/1000</f>
        <v>17151.9559534326</v>
      </c>
      <c r="O336" s="96"/>
      <c r="P336" s="279">
        <f t="shared" si="29"/>
        <v>0.72041766170058497</v>
      </c>
      <c r="Q336" s="23"/>
      <c r="R336" s="23"/>
      <c r="S336" s="23"/>
      <c r="T336" s="23"/>
      <c r="W336" s="25"/>
    </row>
    <row r="337" spans="1:29" s="5" customFormat="1" x14ac:dyDescent="0.3">
      <c r="A337" s="87">
        <f t="shared" si="27"/>
        <v>28</v>
      </c>
      <c r="B337" s="259" t="s">
        <v>121</v>
      </c>
      <c r="C337" s="46"/>
      <c r="D337" s="99" t="s">
        <v>403</v>
      </c>
      <c r="E337" s="25"/>
      <c r="L337" s="21">
        <f>VLOOKUP($D337,'HIST REG FL  EPIS - 2 System PB'!$A:$CN,MATCH($D$12,'HIST REG FL  EPIS - 2 System PB'!$2:$2,0),FALSE)/1000</f>
        <v>4168.6813576922996</v>
      </c>
      <c r="M337" s="40"/>
      <c r="N337" s="21">
        <f>VLOOKUP($D337,'HIST REG FL  EPIS - 9 Retail'!$A:$CN,MATCH($D$12,'HIST REG FL  EPIS - 9 Retail'!$2:$2,0),FALSE)/1000</f>
        <v>4060.4207028330297</v>
      </c>
      <c r="O337" s="96"/>
      <c r="P337" s="279">
        <f t="shared" si="29"/>
        <v>0.97402999999999984</v>
      </c>
      <c r="Q337" s="23"/>
      <c r="R337" s="23"/>
      <c r="S337" s="23"/>
      <c r="T337" s="23"/>
      <c r="W337" s="25"/>
    </row>
    <row r="338" spans="1:29" s="5" customFormat="1" x14ac:dyDescent="0.3">
      <c r="A338" s="87">
        <f t="shared" si="27"/>
        <v>29</v>
      </c>
      <c r="B338" s="259" t="s">
        <v>133</v>
      </c>
      <c r="C338" s="46"/>
      <c r="D338" s="99" t="s">
        <v>404</v>
      </c>
      <c r="E338" s="25"/>
      <c r="L338" s="21">
        <f>VLOOKUP($D338,'HIST REG FL  EPIS - 2 System PB'!$A:$CN,MATCH($D$12,'HIST REG FL  EPIS - 2 System PB'!$2:$2,0),FALSE)/1000</f>
        <v>1174.8666899999998</v>
      </c>
      <c r="M338" s="40"/>
      <c r="N338" s="21">
        <f>VLOOKUP($D338,'HIST REG FL  EPIS - 9 Retail'!$A:$CN,MATCH($D$12,'HIST REG FL  EPIS - 9 Retail'!$2:$2,0),FALSE)/1000</f>
        <v>1117.4149400275999</v>
      </c>
      <c r="O338" s="96"/>
      <c r="P338" s="279">
        <f t="shared" si="29"/>
        <v>0.95109934560115927</v>
      </c>
      <c r="Q338" s="23"/>
      <c r="R338" s="23"/>
      <c r="S338" s="23"/>
      <c r="T338" s="23"/>
      <c r="W338" s="25"/>
    </row>
    <row r="339" spans="1:29" x14ac:dyDescent="0.3">
      <c r="A339" s="87">
        <f t="shared" si="27"/>
        <v>30</v>
      </c>
      <c r="B339" s="259" t="s">
        <v>405</v>
      </c>
      <c r="C339" s="46"/>
      <c r="D339" s="99" t="s">
        <v>406</v>
      </c>
      <c r="F339" s="5"/>
      <c r="G339" s="5"/>
      <c r="H339" s="5"/>
      <c r="I339" s="5"/>
      <c r="J339" s="5"/>
      <c r="K339" s="5"/>
      <c r="L339" s="21">
        <f>VLOOKUP($D339,'HIST REG FL  EPIS - 2 System PB'!$A:$CN,MATCH($D$12,'HIST REG FL  EPIS - 2 System PB'!$2:$2,0),FALSE)/1000</f>
        <v>3491.74663384615</v>
      </c>
      <c r="M339" s="40"/>
      <c r="N339" s="21">
        <f>VLOOKUP($D339,'HIST REG FL  EPIS - 9 Retail'!$A:$CN,MATCH($D$12,'HIST REG FL  EPIS - 9 Retail'!$2:$2,0),FALSE)/1000</f>
        <v>3379.27747476996</v>
      </c>
      <c r="O339" s="96"/>
      <c r="P339" s="279">
        <f t="shared" si="29"/>
        <v>0.96778999999999848</v>
      </c>
      <c r="Q339" s="148"/>
      <c r="R339" s="148"/>
      <c r="S339" s="148"/>
      <c r="T339" s="148"/>
      <c r="U339" s="25"/>
      <c r="V339" s="25"/>
    </row>
    <row r="340" spans="1:29" x14ac:dyDescent="0.3">
      <c r="A340" s="87">
        <f t="shared" si="27"/>
        <v>31</v>
      </c>
      <c r="B340" s="260" t="s">
        <v>65</v>
      </c>
      <c r="C340" s="47"/>
      <c r="D340" s="19" t="s">
        <v>66</v>
      </c>
      <c r="F340" s="5"/>
      <c r="G340" s="5"/>
      <c r="H340" s="5"/>
      <c r="I340" s="5"/>
      <c r="J340" s="5"/>
      <c r="K340" s="5"/>
      <c r="L340" s="149">
        <f>SUM(L333:L339)</f>
        <v>124530.51230076914</v>
      </c>
      <c r="M340" s="150"/>
      <c r="N340" s="149">
        <f>SUM(N333:N339)</f>
        <v>115276.04477069878</v>
      </c>
      <c r="O340" s="151"/>
      <c r="P340" s="288">
        <f t="shared" si="29"/>
        <v>0.92568514046004446</v>
      </c>
      <c r="Q340" s="148"/>
      <c r="R340" s="148"/>
      <c r="S340" s="148"/>
      <c r="T340" s="148"/>
      <c r="U340" s="21"/>
      <c r="V340" s="41"/>
      <c r="W340" s="21"/>
      <c r="X340" s="22"/>
    </row>
    <row r="341" spans="1:29" x14ac:dyDescent="0.3">
      <c r="A341" s="87">
        <f t="shared" si="27"/>
        <v>32</v>
      </c>
      <c r="B341" s="26"/>
      <c r="C341" s="47"/>
      <c r="D341" s="19"/>
      <c r="F341" s="90"/>
      <c r="G341" s="90"/>
      <c r="H341" s="90"/>
      <c r="I341" s="90"/>
      <c r="J341" s="90"/>
      <c r="K341" s="90"/>
      <c r="L341" s="114"/>
      <c r="M341" s="47"/>
      <c r="N341" s="114"/>
      <c r="O341" s="148"/>
      <c r="P341" s="279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</row>
    <row r="342" spans="1:29" x14ac:dyDescent="0.3">
      <c r="A342" s="87">
        <f t="shared" si="27"/>
        <v>33</v>
      </c>
      <c r="C342" s="47"/>
      <c r="D342" s="19"/>
      <c r="F342" s="90"/>
      <c r="G342" s="90"/>
      <c r="H342" s="90"/>
      <c r="I342" s="90"/>
      <c r="J342" s="90"/>
      <c r="K342" s="90"/>
      <c r="L342" s="114"/>
      <c r="M342" s="47"/>
      <c r="N342" s="114"/>
      <c r="O342" s="148"/>
      <c r="P342" s="279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</row>
    <row r="343" spans="1:29" x14ac:dyDescent="0.3">
      <c r="A343" s="87">
        <f t="shared" si="27"/>
        <v>34</v>
      </c>
      <c r="C343" s="47"/>
      <c r="D343" s="19"/>
      <c r="F343" s="90"/>
      <c r="G343" s="90"/>
      <c r="H343" s="90"/>
      <c r="I343" s="90"/>
      <c r="J343" s="90"/>
      <c r="K343" s="90"/>
      <c r="L343" s="114"/>
      <c r="M343" s="47"/>
      <c r="N343" s="114"/>
      <c r="O343" s="148"/>
      <c r="P343" s="237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</row>
    <row r="344" spans="1:29" s="56" customFormat="1" x14ac:dyDescent="0.3">
      <c r="A344" s="272"/>
      <c r="B344" s="120" t="s">
        <v>175</v>
      </c>
      <c r="C344" s="120"/>
      <c r="D344" s="120"/>
      <c r="E344" s="120"/>
      <c r="F344" s="153"/>
      <c r="G344" s="153"/>
      <c r="H344" s="153"/>
      <c r="I344" s="153"/>
      <c r="J344" s="153"/>
      <c r="K344" s="153"/>
      <c r="L344" s="120"/>
      <c r="M344" s="120"/>
      <c r="N344" s="120"/>
      <c r="O344" s="120"/>
      <c r="P344" s="273"/>
      <c r="Q344" s="120"/>
      <c r="R344" s="246" t="s">
        <v>176</v>
      </c>
      <c r="S344" s="120"/>
      <c r="T344" s="25"/>
      <c r="W344" s="25"/>
      <c r="X344" s="25"/>
      <c r="Y344" s="25"/>
      <c r="Z344" s="25"/>
      <c r="AA344" s="25"/>
      <c r="AB344" s="25"/>
      <c r="AC344" s="25"/>
    </row>
    <row r="345" spans="1:29" x14ac:dyDescent="0.3">
      <c r="A345" s="63" t="s">
        <v>102</v>
      </c>
      <c r="B345" s="64"/>
      <c r="C345" s="63"/>
      <c r="L345" s="418" t="s">
        <v>103</v>
      </c>
      <c r="M345" s="418"/>
      <c r="N345" s="418"/>
      <c r="O345" s="418"/>
      <c r="P345" s="228"/>
      <c r="Q345" s="63"/>
      <c r="R345" s="63"/>
      <c r="S345" s="65" t="str">
        <f>+'Page Numbers'!D44</f>
        <v>Page 44 of 48</v>
      </c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</row>
    <row r="346" spans="1:29" x14ac:dyDescent="0.3">
      <c r="A346" s="66"/>
      <c r="B346" s="66"/>
      <c r="C346" s="66"/>
      <c r="D346" s="14"/>
      <c r="E346" s="15"/>
      <c r="F346" s="15"/>
      <c r="G346" s="15"/>
      <c r="H346" s="15"/>
      <c r="I346" s="15"/>
      <c r="J346" s="15"/>
      <c r="K346" s="15"/>
      <c r="L346" s="66"/>
      <c r="M346" s="67"/>
      <c r="N346" s="67"/>
      <c r="O346" s="67"/>
      <c r="P346" s="229"/>
      <c r="Q346" s="67"/>
      <c r="R346" s="67"/>
      <c r="S346" s="67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</row>
    <row r="347" spans="1:29" x14ac:dyDescent="0.3">
      <c r="A347" s="25" t="s">
        <v>104</v>
      </c>
      <c r="B347" s="68"/>
      <c r="C347" s="68" t="s">
        <v>105</v>
      </c>
      <c r="L347" s="416" t="s">
        <v>106</v>
      </c>
      <c r="M347" s="416"/>
      <c r="N347" s="416"/>
      <c r="O347" s="416"/>
      <c r="P347" s="416"/>
      <c r="Q347" s="63"/>
      <c r="R347" s="69" t="s">
        <v>107</v>
      </c>
      <c r="S347" s="70"/>
    </row>
    <row r="348" spans="1:29" x14ac:dyDescent="0.3">
      <c r="B348" s="71"/>
      <c r="C348" s="46"/>
      <c r="L348" s="417"/>
      <c r="M348" s="417"/>
      <c r="N348" s="417"/>
      <c r="O348" s="417"/>
      <c r="P348" s="417"/>
      <c r="Q348" s="72" t="str">
        <f t="shared" ref="Q348:S352" si="30">+Q53</f>
        <v>_</v>
      </c>
      <c r="R348" s="69" t="str">
        <f t="shared" si="30"/>
        <v>Projected Test Year 3 Ended</v>
      </c>
      <c r="S348" s="73">
        <f t="shared" si="30"/>
        <v>46752</v>
      </c>
    </row>
    <row r="349" spans="1:29" x14ac:dyDescent="0.3">
      <c r="A349" s="25" t="s">
        <v>109</v>
      </c>
      <c r="B349" s="71"/>
      <c r="C349" s="46"/>
      <c r="L349" s="70"/>
      <c r="M349" s="70"/>
      <c r="N349" s="70"/>
      <c r="O349" s="70"/>
      <c r="P349" s="230"/>
      <c r="Q349" s="72" t="str">
        <f t="shared" si="30"/>
        <v>_</v>
      </c>
      <c r="R349" s="69" t="str">
        <f t="shared" si="30"/>
        <v>Projected Test Year 2 Ended</v>
      </c>
      <c r="S349" s="73">
        <f t="shared" si="30"/>
        <v>46387</v>
      </c>
    </row>
    <row r="350" spans="1:29" x14ac:dyDescent="0.3">
      <c r="B350" s="74"/>
      <c r="C350" s="46"/>
      <c r="L350" s="70"/>
      <c r="M350" s="70"/>
      <c r="N350" s="70"/>
      <c r="O350" s="70"/>
      <c r="P350" s="230"/>
      <c r="Q350" s="72" t="str">
        <f t="shared" si="30"/>
        <v>_</v>
      </c>
      <c r="R350" s="69" t="str">
        <f t="shared" si="30"/>
        <v>Projected Test Year 1 Ended</v>
      </c>
      <c r="S350" s="73">
        <f t="shared" si="30"/>
        <v>46022</v>
      </c>
    </row>
    <row r="351" spans="1:29" x14ac:dyDescent="0.3">
      <c r="A351" s="75" t="str">
        <f>+A7</f>
        <v>DOCKET NO.: 20240025-EI</v>
      </c>
      <c r="C351" s="46"/>
      <c r="L351" s="46"/>
      <c r="M351" s="46"/>
      <c r="N351" s="46"/>
      <c r="O351" s="46"/>
      <c r="P351" s="231"/>
      <c r="Q351" s="72" t="str">
        <f t="shared" si="30"/>
        <v>_</v>
      </c>
      <c r="R351" s="69" t="str">
        <f t="shared" si="30"/>
        <v>Prior Year Ended</v>
      </c>
      <c r="S351" s="73">
        <f t="shared" si="30"/>
        <v>45657</v>
      </c>
    </row>
    <row r="352" spans="1:29" x14ac:dyDescent="0.3">
      <c r="A352" s="75"/>
      <c r="C352" s="46"/>
      <c r="L352" s="46"/>
      <c r="M352" s="46"/>
      <c r="N352" s="46"/>
      <c r="O352" s="46"/>
      <c r="P352" s="231"/>
      <c r="Q352" s="72" t="str">
        <f t="shared" si="30"/>
        <v>X</v>
      </c>
      <c r="R352" s="69" t="str">
        <f t="shared" si="30"/>
        <v>Historical Year Ended</v>
      </c>
      <c r="S352" s="73">
        <f t="shared" si="30"/>
        <v>45291</v>
      </c>
    </row>
    <row r="353" spans="1:19" x14ac:dyDescent="0.3">
      <c r="L353" s="46"/>
      <c r="M353" s="46"/>
      <c r="N353" s="46"/>
      <c r="O353" s="46"/>
      <c r="P353" s="231"/>
      <c r="Q353" s="231"/>
      <c r="R353" s="231"/>
      <c r="S353" s="231"/>
    </row>
    <row r="354" spans="1:19" x14ac:dyDescent="0.3">
      <c r="L354" s="76"/>
      <c r="M354" s="77"/>
      <c r="N354" s="76" t="s">
        <v>111</v>
      </c>
      <c r="O354" s="77"/>
      <c r="P354" s="232"/>
      <c r="Q354" s="63"/>
      <c r="R354" s="63"/>
      <c r="S354" s="63"/>
    </row>
    <row r="355" spans="1:19" x14ac:dyDescent="0.3">
      <c r="A355" s="78"/>
      <c r="B355" s="78"/>
      <c r="C355" s="78"/>
      <c r="D355" s="14"/>
      <c r="E355" s="15"/>
      <c r="F355" s="15"/>
      <c r="G355" s="15"/>
      <c r="H355" s="15"/>
      <c r="I355" s="15"/>
      <c r="J355" s="15"/>
      <c r="K355" s="15"/>
      <c r="L355" s="79"/>
      <c r="M355" s="79"/>
      <c r="N355" s="79"/>
      <c r="O355" s="79"/>
      <c r="P355" s="233"/>
      <c r="Q355" s="80"/>
      <c r="R355" s="81" t="str">
        <f>+R60</f>
        <v>Witness:  Olivier</v>
      </c>
      <c r="S355" s="80"/>
    </row>
    <row r="356" spans="1:19" x14ac:dyDescent="0.3">
      <c r="A356" s="1"/>
      <c r="B356" s="82">
        <v>-1</v>
      </c>
      <c r="C356" s="82"/>
      <c r="D356" s="82"/>
      <c r="E356" s="82"/>
      <c r="F356" s="82"/>
      <c r="G356" s="82"/>
      <c r="H356" s="82"/>
      <c r="I356" s="82"/>
      <c r="J356" s="82"/>
      <c r="K356" s="82"/>
      <c r="L356" s="82">
        <f>+B356-1</f>
        <v>-2</v>
      </c>
      <c r="M356" s="82"/>
      <c r="N356" s="82">
        <f>+L356-1</f>
        <v>-3</v>
      </c>
      <c r="O356" s="82"/>
      <c r="P356" s="82">
        <f>+N356-1</f>
        <v>-4</v>
      </c>
      <c r="Q356" s="85"/>
      <c r="R356" s="85"/>
      <c r="S356" s="85"/>
    </row>
    <row r="357" spans="1:19" x14ac:dyDescent="0.3">
      <c r="A357" s="1" t="s">
        <v>112</v>
      </c>
      <c r="B357" s="83"/>
      <c r="C357" s="1"/>
      <c r="D357" s="5"/>
      <c r="E357" s="5"/>
      <c r="F357" s="5"/>
      <c r="G357" s="5"/>
      <c r="H357" s="5"/>
      <c r="I357" s="5"/>
      <c r="J357" s="5"/>
      <c r="K357" s="5"/>
      <c r="L357" s="1" t="s">
        <v>113</v>
      </c>
      <c r="M357" s="1"/>
      <c r="N357" s="1" t="s">
        <v>113</v>
      </c>
      <c r="O357" s="1"/>
      <c r="P357" s="234" t="s">
        <v>114</v>
      </c>
      <c r="Q357" s="1"/>
      <c r="R357" s="1"/>
      <c r="S357" s="1"/>
    </row>
    <row r="358" spans="1:19" x14ac:dyDescent="0.3">
      <c r="A358" s="86" t="s">
        <v>115</v>
      </c>
      <c r="B358" s="17" t="s">
        <v>116</v>
      </c>
      <c r="C358" s="17"/>
      <c r="D358" s="14"/>
      <c r="E358" s="15"/>
      <c r="F358" s="15"/>
      <c r="G358" s="15"/>
      <c r="H358" s="15"/>
      <c r="I358" s="15"/>
      <c r="J358" s="15"/>
      <c r="K358" s="15"/>
      <c r="L358" s="17" t="s">
        <v>117</v>
      </c>
      <c r="M358" s="17"/>
      <c r="N358" s="17" t="s">
        <v>114</v>
      </c>
      <c r="O358" s="17"/>
      <c r="P358" s="235" t="s">
        <v>118</v>
      </c>
      <c r="Q358" s="17"/>
      <c r="R358" s="17"/>
      <c r="S358" s="17"/>
    </row>
    <row r="359" spans="1:19" x14ac:dyDescent="0.3">
      <c r="A359" s="87">
        <v>1</v>
      </c>
      <c r="B359" s="42" t="s">
        <v>407</v>
      </c>
      <c r="C359" s="138"/>
      <c r="D359" s="19"/>
      <c r="F359" s="5"/>
      <c r="G359" s="5"/>
      <c r="H359" s="5"/>
      <c r="I359" s="5"/>
      <c r="J359" s="5"/>
      <c r="K359" s="5"/>
      <c r="L359" s="139"/>
      <c r="M359" s="140"/>
      <c r="N359" s="139"/>
      <c r="O359" s="140"/>
      <c r="P359" s="237"/>
      <c r="Q359" s="135"/>
      <c r="R359" s="136"/>
      <c r="S359" s="137"/>
    </row>
    <row r="360" spans="1:19" x14ac:dyDescent="0.3">
      <c r="A360" s="87">
        <f t="shared" ref="A360:A391" si="31">A359+1</f>
        <v>2</v>
      </c>
      <c r="B360" s="49" t="s">
        <v>408</v>
      </c>
      <c r="C360" s="40"/>
      <c r="D360" s="154" t="s">
        <v>409</v>
      </c>
      <c r="F360" s="5"/>
      <c r="G360" s="5"/>
      <c r="H360" s="5"/>
      <c r="I360" s="5"/>
      <c r="J360" s="5"/>
      <c r="K360" s="5"/>
      <c r="L360" s="21">
        <f>VLOOKUP($D360,'HIST REG FL  Working Capital -2'!$A:$CI,MATCH($D$12,'HIST REG FL  Working Capital -2'!$2:$2,0),FALSE)/1000</f>
        <v>6656.7055669225101</v>
      </c>
      <c r="M360" s="40"/>
      <c r="N360" s="21">
        <f>VLOOKUP($D360,'HIST REG FL  Working Cap- 9 Ret'!$A:$CN,MATCH($D$12,'HIST REG FL  Working Cap- 9 Ret'!$2:$2,0),FALSE)/1000</f>
        <v>6656.7055669225101</v>
      </c>
      <c r="O360" s="96"/>
      <c r="P360" s="279">
        <f t="shared" ref="P360:P363" si="32">IF(N360=0,0,N360/L360)</f>
        <v>1</v>
      </c>
      <c r="Q360" s="140"/>
      <c r="R360" s="136"/>
      <c r="S360" s="137"/>
    </row>
    <row r="361" spans="1:19" x14ac:dyDescent="0.3">
      <c r="A361" s="87">
        <f t="shared" si="31"/>
        <v>3</v>
      </c>
      <c r="B361" s="49" t="s">
        <v>410</v>
      </c>
      <c r="C361" s="40"/>
      <c r="D361" s="154" t="s">
        <v>411</v>
      </c>
      <c r="F361" s="5"/>
      <c r="G361" s="5"/>
      <c r="H361" s="5"/>
      <c r="I361" s="5"/>
      <c r="J361" s="5"/>
      <c r="K361" s="5"/>
      <c r="L361" s="21">
        <f>VLOOKUP($D361,'HIST REG FL  Working Capital -2'!$A:$CI,MATCH($D$12,'HIST REG FL  Working Capital -2'!$2:$2,0),FALSE)/1000</f>
        <v>913.30986153846095</v>
      </c>
      <c r="M361" s="40"/>
      <c r="N361" s="21">
        <f>VLOOKUP($D361,'HIST REG FL  Working Cap- 9 Ret'!$A:$CN,MATCH($D$12,'HIST REG FL  Working Cap- 9 Ret'!$2:$2,0),FALSE)/1000</f>
        <v>913.30986153846095</v>
      </c>
      <c r="O361" s="96"/>
      <c r="P361" s="279">
        <f t="shared" si="32"/>
        <v>1</v>
      </c>
      <c r="Q361" s="70"/>
      <c r="R361" s="136"/>
      <c r="S361" s="142"/>
    </row>
    <row r="362" spans="1:19" x14ac:dyDescent="0.3">
      <c r="A362" s="87">
        <f t="shared" si="31"/>
        <v>4</v>
      </c>
      <c r="B362" s="49" t="s">
        <v>412</v>
      </c>
      <c r="C362" s="40"/>
      <c r="D362" s="154" t="s">
        <v>413</v>
      </c>
      <c r="F362" s="5"/>
      <c r="G362" s="5"/>
      <c r="H362" s="5"/>
      <c r="I362" s="5"/>
      <c r="J362" s="5"/>
      <c r="K362" s="5"/>
      <c r="L362" s="21">
        <f>VLOOKUP($D362,'HIST REG FL  Working Capital -2'!$A:$CI,MATCH($D$12,'HIST REG FL  Working Capital -2'!$2:$2,0),FALSE)/1000</f>
        <v>701406.72635615303</v>
      </c>
      <c r="M362" s="40"/>
      <c r="N362" s="21">
        <f>VLOOKUP($D362,'HIST REG FL  Working Cap- 9 Ret'!$A:$CN,MATCH($D$12,'HIST REG FL  Working Cap- 9 Ret'!$2:$2,0),FALSE)/1000</f>
        <v>701406.72635615303</v>
      </c>
      <c r="O362" s="96"/>
      <c r="P362" s="279">
        <f t="shared" si="32"/>
        <v>1</v>
      </c>
      <c r="Q362" s="70"/>
      <c r="R362" s="136"/>
      <c r="S362" s="143"/>
    </row>
    <row r="363" spans="1:19" x14ac:dyDescent="0.3">
      <c r="A363" s="87">
        <f t="shared" si="31"/>
        <v>5</v>
      </c>
      <c r="B363" s="261" t="s">
        <v>67</v>
      </c>
      <c r="C363" s="40"/>
      <c r="D363" s="30" t="s">
        <v>68</v>
      </c>
      <c r="F363" s="5"/>
      <c r="G363" s="5"/>
      <c r="H363" s="5"/>
      <c r="I363" s="5"/>
      <c r="J363" s="5"/>
      <c r="K363" s="5"/>
      <c r="L363" s="156">
        <f>SUM(L360:L362)</f>
        <v>708976.74178461405</v>
      </c>
      <c r="M363" s="105"/>
      <c r="N363" s="156">
        <f>SUM(N360:N362)</f>
        <v>708976.74178461405</v>
      </c>
      <c r="O363" s="115"/>
      <c r="P363" s="287">
        <f t="shared" si="32"/>
        <v>1</v>
      </c>
      <c r="Q363" s="70"/>
      <c r="R363" s="144"/>
      <c r="S363" s="142"/>
    </row>
    <row r="364" spans="1:19" x14ac:dyDescent="0.3">
      <c r="A364" s="87">
        <f>A363+1</f>
        <v>6</v>
      </c>
      <c r="B364" s="49"/>
      <c r="C364" s="40"/>
      <c r="D364" s="154"/>
      <c r="F364" s="5"/>
      <c r="G364" s="5"/>
      <c r="H364" s="5"/>
      <c r="I364" s="5"/>
      <c r="J364" s="5"/>
      <c r="K364" s="5"/>
      <c r="L364" s="21"/>
      <c r="M364" s="40"/>
      <c r="N364" s="21"/>
      <c r="O364" s="96"/>
      <c r="P364" s="279"/>
      <c r="Q364" s="70"/>
      <c r="R364" s="144"/>
      <c r="S364" s="142"/>
    </row>
    <row r="365" spans="1:19" x14ac:dyDescent="0.3">
      <c r="A365" s="87">
        <f t="shared" si="31"/>
        <v>7</v>
      </c>
      <c r="B365" s="262" t="s">
        <v>414</v>
      </c>
      <c r="C365" s="57"/>
      <c r="D365" s="154" t="s">
        <v>415</v>
      </c>
      <c r="E365" s="89"/>
      <c r="F365" s="89"/>
      <c r="G365" s="89"/>
      <c r="H365" s="89"/>
      <c r="I365" s="89"/>
      <c r="J365" s="89"/>
      <c r="K365" s="89"/>
      <c r="L365" s="21">
        <f>VLOOKUP($D365,'HIST REG FL  Working Capital -2'!$A:$CI,MATCH($D$12,'HIST REG FL  Working Capital -2'!$2:$2,0),FALSE)/1000</f>
        <v>41426.722918461499</v>
      </c>
      <c r="M365" s="40"/>
      <c r="N365" s="21">
        <f>VLOOKUP($D365,'HIST REG FL  Working Cap- 9 Ret'!$A:$CN,MATCH($D$12,'HIST REG FL  Working Cap- 9 Ret'!$2:$2,0),FALSE)/1000</f>
        <v>39970.462541086898</v>
      </c>
      <c r="O365" s="96"/>
      <c r="P365" s="279">
        <f t="shared" ref="P365:P391" si="33">IF(N365=0,0,N365/L365)</f>
        <v>0.96484731895784037</v>
      </c>
      <c r="Q365" s="70"/>
      <c r="R365" s="144"/>
      <c r="S365" s="142"/>
    </row>
    <row r="366" spans="1:19" x14ac:dyDescent="0.3">
      <c r="A366" s="87">
        <f t="shared" si="31"/>
        <v>8</v>
      </c>
      <c r="B366" s="263" t="s">
        <v>416</v>
      </c>
      <c r="C366" s="57"/>
      <c r="D366" s="154" t="s">
        <v>417</v>
      </c>
      <c r="E366" s="49"/>
      <c r="F366" s="49"/>
      <c r="G366" s="49"/>
      <c r="H366" s="49"/>
      <c r="I366" s="49"/>
      <c r="J366" s="49"/>
      <c r="K366" s="49"/>
      <c r="L366" s="21">
        <f>VLOOKUP($D366,'HIST REG FL  Working Capital -2'!$A:$CI,MATCH($D$12,'HIST REG FL  Working Capital -2'!$2:$2,0),FALSE)/1000</f>
        <v>0</v>
      </c>
      <c r="M366" s="40"/>
      <c r="N366" s="21">
        <f>VLOOKUP($D366,'HIST REG FL  Working Cap- 9 Ret'!$A:$CN,MATCH($D$12,'HIST REG FL  Working Cap- 9 Ret'!$2:$2,0),FALSE)/1000</f>
        <v>0</v>
      </c>
      <c r="O366" s="96"/>
      <c r="P366" s="279">
        <f t="shared" si="33"/>
        <v>0</v>
      </c>
      <c r="Q366" s="70"/>
      <c r="R366" s="136"/>
      <c r="S366" s="142"/>
    </row>
    <row r="367" spans="1:19" x14ac:dyDescent="0.3">
      <c r="A367" s="87">
        <f t="shared" si="31"/>
        <v>9</v>
      </c>
      <c r="B367" s="263" t="s">
        <v>418</v>
      </c>
      <c r="C367" s="40"/>
      <c r="D367" s="154" t="s">
        <v>419</v>
      </c>
      <c r="E367" s="49"/>
      <c r="F367" s="49"/>
      <c r="G367" s="49"/>
      <c r="H367" s="49"/>
      <c r="I367" s="49"/>
      <c r="J367" s="49"/>
      <c r="K367" s="49"/>
      <c r="L367" s="21">
        <f>VLOOKUP($D367,'HIST REG FL  Working Capital -2'!$A:$CI,MATCH($D$12,'HIST REG FL  Working Capital -2'!$2:$2,0),FALSE)/1000</f>
        <v>0</v>
      </c>
      <c r="M367" s="40"/>
      <c r="N367" s="21">
        <f>VLOOKUP($D367,'HIST REG FL  Working Cap- 9 Ret'!$A:$CN,MATCH($D$12,'HIST REG FL  Working Cap- 9 Ret'!$2:$2,0),FALSE)/1000</f>
        <v>0</v>
      </c>
      <c r="O367" s="96"/>
      <c r="P367" s="279">
        <f t="shared" si="33"/>
        <v>0</v>
      </c>
      <c r="Q367" s="70"/>
      <c r="R367" s="136"/>
      <c r="S367" s="142"/>
    </row>
    <row r="368" spans="1:19" x14ac:dyDescent="0.3">
      <c r="A368" s="87">
        <f t="shared" si="31"/>
        <v>10</v>
      </c>
      <c r="B368" s="263" t="s">
        <v>420</v>
      </c>
      <c r="C368" s="5"/>
      <c r="D368" s="154" t="s">
        <v>421</v>
      </c>
      <c r="E368" s="49"/>
      <c r="F368" s="49"/>
      <c r="G368" s="49"/>
      <c r="H368" s="49"/>
      <c r="I368" s="49"/>
      <c r="J368" s="49"/>
      <c r="K368" s="49"/>
      <c r="L368" s="21">
        <f>VLOOKUP($D368,'HIST REG FL  Working Capital -2'!$A:$CI,MATCH($D$12,'HIST REG FL  Working Capital -2'!$2:$2,0),FALSE)/1000</f>
        <v>0</v>
      </c>
      <c r="M368" s="40"/>
      <c r="N368" s="21">
        <f>VLOOKUP($D368,'HIST REG FL  Working Cap- 9 Ret'!$A:$CN,MATCH($D$12,'HIST REG FL  Working Cap- 9 Ret'!$2:$2,0),FALSE)/1000</f>
        <v>0</v>
      </c>
      <c r="O368" s="96"/>
      <c r="P368" s="279">
        <f t="shared" si="33"/>
        <v>0</v>
      </c>
      <c r="Q368" s="70"/>
      <c r="R368" s="144"/>
      <c r="S368" s="142"/>
    </row>
    <row r="369" spans="1:19" x14ac:dyDescent="0.3">
      <c r="A369" s="87">
        <f t="shared" si="31"/>
        <v>11</v>
      </c>
      <c r="B369" s="264" t="s">
        <v>422</v>
      </c>
      <c r="C369" s="57"/>
      <c r="D369" s="154" t="s">
        <v>423</v>
      </c>
      <c r="E369" s="52"/>
      <c r="F369" s="52"/>
      <c r="G369" s="52"/>
      <c r="H369" s="52"/>
      <c r="I369" s="52"/>
      <c r="J369" s="52"/>
      <c r="K369" s="52"/>
      <c r="L369" s="21">
        <f>VLOOKUP($D369,'HIST REG FL  Working Capital -2'!$A:$CI,MATCH($D$12,'HIST REG FL  Working Capital -2'!$2:$2,0),FALSE)/1000-L370-L371-L372</f>
        <v>507307.48625615326</v>
      </c>
      <c r="M369" s="40"/>
      <c r="N369" s="21">
        <f>VLOOKUP($D369,'HIST REG FL  Working Cap- 9 Ret'!$A:$CN,MATCH($D$12,'HIST REG FL  Working Cap- 9 Ret'!$2:$2,0),FALSE)/1000-N370-N371-N372</f>
        <v>489474.26800149115</v>
      </c>
      <c r="O369" s="96"/>
      <c r="P369" s="279">
        <f t="shared" si="33"/>
        <v>0.96484731895784082</v>
      </c>
      <c r="Q369" s="142"/>
      <c r="R369" s="142"/>
      <c r="S369" s="142"/>
    </row>
    <row r="370" spans="1:19" x14ac:dyDescent="0.3">
      <c r="A370" s="87">
        <f t="shared" si="31"/>
        <v>12</v>
      </c>
      <c r="B370" s="264" t="s">
        <v>424</v>
      </c>
      <c r="C370" s="57"/>
      <c r="D370" s="154" t="s">
        <v>425</v>
      </c>
      <c r="E370" s="52"/>
      <c r="F370" s="52"/>
      <c r="G370" s="52"/>
      <c r="H370" s="52"/>
      <c r="I370" s="52"/>
      <c r="J370" s="52"/>
      <c r="K370" s="52"/>
      <c r="L370" s="21">
        <f>VLOOKUP($D370,'HIST REG FL  Working Capital -2'!$A:$CI,MATCH($D$12,'HIST REG FL  Working Capital -2'!$2:$2,0),FALSE)/1000</f>
        <v>2124.6530153846097</v>
      </c>
      <c r="M370" s="40"/>
      <c r="N370" s="21">
        <f>VLOOKUP($D370,'HIST REG FL  Working Cap- 9 Ret'!$A:$CN,MATCH($D$12,'HIST REG FL  Working Cap- 9 Ret'!$2:$2,0),FALSE)/1000</f>
        <v>2124.6530153846097</v>
      </c>
      <c r="O370" s="96"/>
      <c r="P370" s="279">
        <f t="shared" si="33"/>
        <v>1</v>
      </c>
      <c r="Q370" s="57"/>
      <c r="R370" s="57"/>
      <c r="S370" s="57"/>
    </row>
    <row r="371" spans="1:19" x14ac:dyDescent="0.3">
      <c r="A371" s="87">
        <f t="shared" si="31"/>
        <v>13</v>
      </c>
      <c r="B371" s="264" t="s">
        <v>426</v>
      </c>
      <c r="C371" s="40"/>
      <c r="D371" s="154" t="s">
        <v>427</v>
      </c>
      <c r="E371" s="52"/>
      <c r="F371" s="52"/>
      <c r="G371" s="52"/>
      <c r="H371" s="52"/>
      <c r="I371" s="52"/>
      <c r="J371" s="52"/>
      <c r="K371" s="52"/>
      <c r="L371" s="21">
        <f>VLOOKUP($D371,'HIST REG FL  Working Capital -2'!$A:$CI,MATCH($D$12,'HIST REG FL  Working Capital -2'!$2:$2,0),FALSE)/1000</f>
        <v>170.88003076923002</v>
      </c>
      <c r="M371" s="40"/>
      <c r="N371" s="21">
        <f>VLOOKUP($D371,'HIST REG FL  Working Cap- 9 Ret'!$A:$CN,MATCH($D$12,'HIST REG FL  Working Cap- 9 Ret'!$2:$2,0),FALSE)/1000</f>
        <v>170.88003076923002</v>
      </c>
      <c r="O371" s="96"/>
      <c r="P371" s="279">
        <f t="shared" si="33"/>
        <v>1</v>
      </c>
      <c r="Q371" s="57"/>
      <c r="R371" s="57"/>
      <c r="S371" s="57"/>
    </row>
    <row r="372" spans="1:19" x14ac:dyDescent="0.3">
      <c r="A372" s="87">
        <f t="shared" si="31"/>
        <v>14</v>
      </c>
      <c r="B372" s="264" t="s">
        <v>428</v>
      </c>
      <c r="C372" s="46"/>
      <c r="D372" s="27" t="s">
        <v>429</v>
      </c>
      <c r="E372" s="154" t="s">
        <v>430</v>
      </c>
      <c r="F372" s="154"/>
      <c r="G372" s="154"/>
      <c r="H372" s="52"/>
      <c r="I372" s="52"/>
      <c r="J372" s="52"/>
      <c r="K372" s="52"/>
      <c r="L372" s="21">
        <f>VLOOKUP($D372,'HIST REG FL  Working Capital -2'!$A:$CI,MATCH($D$12,'HIST REG FL  Working Capital -2'!$2:$2,0),FALSE)/1000+VLOOKUP($E372,'HIST REG FL  Working Capital -2'!$A:$CI,MATCH($D$12,'HIST REG FL  Working Capital -2'!$2:$2,0),FALSE)/1000</f>
        <v>29191.933899999902</v>
      </c>
      <c r="M372" s="40"/>
      <c r="N372" s="21">
        <f>VLOOKUP($D372,'HIST REG FL  Working Cap- 9 Ret'!$A:$CN,MATCH($D$12,'HIST REG FL  Working Cap- 9 Ret'!$2:$2,0),FALSE)/1000+VLOOKUP($E372,'HIST REG FL  Working Cap- 9 Ret'!$A:$CN,MATCH($D$12,'HIST REG FL  Working Cap- 9 Ret'!$2:$2,0),FALSE)/1000</f>
        <v>0</v>
      </c>
      <c r="O372" s="96"/>
      <c r="P372" s="279">
        <f t="shared" si="33"/>
        <v>0</v>
      </c>
      <c r="Q372" s="40"/>
      <c r="R372" s="40"/>
      <c r="S372" s="40"/>
    </row>
    <row r="373" spans="1:19" x14ac:dyDescent="0.3">
      <c r="A373" s="87">
        <f t="shared" si="31"/>
        <v>15</v>
      </c>
      <c r="B373" s="265" t="s">
        <v>431</v>
      </c>
      <c r="C373" s="46"/>
      <c r="D373" s="154" t="s">
        <v>432</v>
      </c>
      <c r="E373" s="54"/>
      <c r="F373" s="54"/>
      <c r="G373" s="54"/>
      <c r="H373" s="54"/>
      <c r="I373" s="54"/>
      <c r="J373" s="54"/>
      <c r="K373" s="54"/>
      <c r="L373" s="21">
        <f>VLOOKUP($D373,'HIST REG FL  Working Capital -2'!$A:$CI,MATCH($D$12,'HIST REG FL  Working Capital -2'!$2:$2,0),FALSE)/1000-L374</f>
        <v>56488.729734615306</v>
      </c>
      <c r="M373" s="40"/>
      <c r="N373" s="21">
        <f>VLOOKUP($D373,'HIST REG FL  Working Cap- 9 Ret'!$A:$CN,MATCH($D$12,'HIST REG FL  Working Cap- 9 Ret'!$2:$2,0),FALSE)/1000-N374</f>
        <v>54502.999435777703</v>
      </c>
      <c r="O373" s="96"/>
      <c r="P373" s="279">
        <f t="shared" si="33"/>
        <v>0.96484731895784193</v>
      </c>
      <c r="Q373" s="23"/>
      <c r="R373" s="23"/>
      <c r="S373" s="23"/>
    </row>
    <row r="374" spans="1:19" x14ac:dyDescent="0.3">
      <c r="A374" s="87">
        <f t="shared" si="31"/>
        <v>16</v>
      </c>
      <c r="B374" s="265" t="s">
        <v>433</v>
      </c>
      <c r="C374" s="46"/>
      <c r="D374" s="157" t="s">
        <v>434</v>
      </c>
      <c r="E374" s="54"/>
      <c r="F374" s="54"/>
      <c r="G374" s="54"/>
      <c r="H374" s="54"/>
      <c r="I374" s="54"/>
      <c r="J374" s="54"/>
      <c r="K374" s="54"/>
      <c r="L374" s="21">
        <f>VLOOKUP($D374,'HIST REG FL  Working Capital -2'!$A:$CI,MATCH($D$12,'HIST REG FL  Working Capital -2'!$2:$2,0),FALSE)/1000</f>
        <v>0</v>
      </c>
      <c r="M374" s="40"/>
      <c r="N374" s="21">
        <f>VLOOKUP($D374,'HIST REG FL  Working Cap- 9 Ret'!$A:$CN,MATCH($D$12,'HIST REG FL  Working Cap- 9 Ret'!$2:$2,0),FALSE)/1000</f>
        <v>0</v>
      </c>
      <c r="O374" s="96"/>
      <c r="P374" s="279">
        <f t="shared" si="33"/>
        <v>0</v>
      </c>
      <c r="Q374" s="23"/>
      <c r="R374" s="23"/>
      <c r="S374" s="23"/>
    </row>
    <row r="375" spans="1:19" x14ac:dyDescent="0.3">
      <c r="A375" s="87">
        <f t="shared" si="31"/>
        <v>17</v>
      </c>
      <c r="B375" s="265" t="s">
        <v>435</v>
      </c>
      <c r="C375" s="46"/>
      <c r="D375" s="154" t="s">
        <v>436</v>
      </c>
      <c r="E375" s="54"/>
      <c r="F375" s="54"/>
      <c r="G375" s="54"/>
      <c r="H375" s="54"/>
      <c r="I375" s="54"/>
      <c r="J375" s="54"/>
      <c r="K375" s="54"/>
      <c r="L375" s="21">
        <f>VLOOKUP($D375,'HIST REG FL  Working Capital -2'!$A:$CI,MATCH($D$12,'HIST REG FL  Working Capital -2'!$2:$2,0),FALSE)/1000</f>
        <v>-32235.983904615303</v>
      </c>
      <c r="M375" s="40"/>
      <c r="N375" s="21">
        <f>VLOOKUP($D375,'HIST REG FL  Working Cap- 9 Ret'!$A:$CN,MATCH($D$12,'HIST REG FL  Working Cap- 9 Ret'!$2:$2,0),FALSE)/1000</f>
        <v>-32235.983904615303</v>
      </c>
      <c r="O375" s="96"/>
      <c r="P375" s="279">
        <f t="shared" si="33"/>
        <v>1</v>
      </c>
      <c r="Q375" s="23"/>
      <c r="R375" s="23"/>
      <c r="S375" s="23"/>
    </row>
    <row r="376" spans="1:19" x14ac:dyDescent="0.3">
      <c r="A376" s="87">
        <f t="shared" si="31"/>
        <v>18</v>
      </c>
      <c r="B376" s="262" t="s">
        <v>437</v>
      </c>
      <c r="C376" s="46"/>
      <c r="D376" s="154" t="s">
        <v>438</v>
      </c>
      <c r="E376" s="89"/>
      <c r="F376" s="89"/>
      <c r="G376" s="89"/>
      <c r="H376" s="89"/>
      <c r="I376" s="89"/>
      <c r="J376" s="89"/>
      <c r="K376" s="89"/>
      <c r="L376" s="21">
        <f>VLOOKUP($D376,'HIST REG FL  Working Capital -2'!$A:$CI,MATCH($D$12,'HIST REG FL  Working Capital -2'!$2:$2,0),FALSE)/1000</f>
        <v>33403.205039230699</v>
      </c>
      <c r="M376" s="40"/>
      <c r="N376" s="21">
        <f>VLOOKUP($D376,'HIST REG FL  Working Cap- 9 Ret'!$A:$CN,MATCH($D$12,'HIST REG FL  Working Cap- 9 Ret'!$2:$2,0),FALSE)/1000</f>
        <v>32228.9928267008</v>
      </c>
      <c r="O376" s="96"/>
      <c r="P376" s="279">
        <f t="shared" si="33"/>
        <v>0.96484731895784148</v>
      </c>
      <c r="Q376" s="23"/>
      <c r="R376" s="23"/>
      <c r="S376" s="23"/>
    </row>
    <row r="377" spans="1:19" x14ac:dyDescent="0.3">
      <c r="A377" s="87">
        <f t="shared" si="31"/>
        <v>19</v>
      </c>
      <c r="B377" s="263" t="s">
        <v>439</v>
      </c>
      <c r="C377" s="46"/>
      <c r="D377" s="154" t="s">
        <v>440</v>
      </c>
      <c r="E377" s="49"/>
      <c r="F377" s="49"/>
      <c r="G377" s="49"/>
      <c r="H377" s="49"/>
      <c r="I377" s="49"/>
      <c r="J377" s="49"/>
      <c r="K377" s="49"/>
      <c r="L377" s="21">
        <f>VLOOKUP($D377,'HIST REG FL  Working Capital -2'!$A:$CI,MATCH($D$12,'HIST REG FL  Working Capital -2'!$2:$2,0),FALSE)/1000-L378</f>
        <v>96095.005586922693</v>
      </c>
      <c r="M377" s="40"/>
      <c r="N377" s="21">
        <f>VLOOKUP($D377,'HIST REG FL  Working Cap- 9 Ret'!$A:$CN,MATCH($D$12,'HIST REG FL  Working Cap- 9 Ret'!$2:$2,0),FALSE)/1000-N378</f>
        <v>94994.926961462319</v>
      </c>
      <c r="O377" s="96"/>
      <c r="P377" s="279">
        <f t="shared" si="33"/>
        <v>0.98855217689263464</v>
      </c>
      <c r="Q377" s="23"/>
      <c r="R377" s="23"/>
      <c r="S377" s="23"/>
    </row>
    <row r="378" spans="1:19" x14ac:dyDescent="0.3">
      <c r="A378" s="87">
        <f t="shared" si="31"/>
        <v>20</v>
      </c>
      <c r="B378" s="263" t="s">
        <v>441</v>
      </c>
      <c r="C378" s="46"/>
      <c r="D378" s="157" t="s">
        <v>442</v>
      </c>
      <c r="E378" s="49"/>
      <c r="F378" s="49"/>
      <c r="G378" s="49"/>
      <c r="H378" s="49"/>
      <c r="I378" s="49"/>
      <c r="J378" s="49"/>
      <c r="K378" s="49"/>
      <c r="L378" s="21">
        <f>VLOOKUP($D378,'HIST REG FL  Working Capital -2'!$A:$CI,MATCH($D$12,'HIST REG FL  Working Capital -2'!$2:$2,0),FALSE)/1000</f>
        <v>91475.435984615295</v>
      </c>
      <c r="M378" s="40"/>
      <c r="N378" s="21">
        <f>VLOOKUP($D378,'HIST REG FL  Working Cap- 9 Ret'!$A:$CN,MATCH($D$12,'HIST REG FL  Working Cap- 9 Ret'!$2:$2,0),FALSE)/1000</f>
        <v>89532.615724505697</v>
      </c>
      <c r="O378" s="96"/>
      <c r="P378" s="279">
        <f t="shared" si="33"/>
        <v>0.97876128996601508</v>
      </c>
      <c r="Q378" s="23"/>
      <c r="R378" s="23"/>
      <c r="S378" s="23"/>
    </row>
    <row r="379" spans="1:19" x14ac:dyDescent="0.3">
      <c r="A379" s="87">
        <f t="shared" si="31"/>
        <v>21</v>
      </c>
      <c r="B379" s="263" t="s">
        <v>443</v>
      </c>
      <c r="C379" s="46"/>
      <c r="D379" s="154" t="s">
        <v>444</v>
      </c>
      <c r="E379" s="49"/>
      <c r="F379" s="49"/>
      <c r="G379" s="49"/>
      <c r="H379" s="49"/>
      <c r="I379" s="49"/>
      <c r="J379" s="49"/>
      <c r="K379" s="49"/>
      <c r="L379" s="21">
        <f>VLOOKUP($D379,'HIST REG FL  Working Capital -2'!$A:$CI,MATCH($D$12,'HIST REG FL  Working Capital -2'!$2:$2,0),FALSE)/1000-L380</f>
        <v>447968.0376499999</v>
      </c>
      <c r="M379" s="40"/>
      <c r="N379" s="21">
        <f>VLOOKUP($D379,'HIST REG FL  Working Cap- 9 Ret'!$A:$CN,MATCH($D$12,'HIST REG FL  Working Cap- 9 Ret'!$2:$2,0),FALSE)/1000-N380</f>
        <v>416031.90375588794</v>
      </c>
      <c r="O379" s="96"/>
      <c r="P379" s="279">
        <f t="shared" si="33"/>
        <v>0.92870890061343203</v>
      </c>
      <c r="Q379" s="23"/>
      <c r="R379" s="23"/>
      <c r="S379" s="23"/>
    </row>
    <row r="380" spans="1:19" x14ac:dyDescent="0.3">
      <c r="A380" s="87">
        <f t="shared" si="31"/>
        <v>22</v>
      </c>
      <c r="B380" s="263" t="s">
        <v>445</v>
      </c>
      <c r="C380" s="46"/>
      <c r="D380" s="157" t="s">
        <v>446</v>
      </c>
      <c r="E380" s="157" t="s">
        <v>447</v>
      </c>
      <c r="F380" s="157" t="s">
        <v>448</v>
      </c>
      <c r="G380" s="157"/>
      <c r="H380" s="157" t="s">
        <v>449</v>
      </c>
      <c r="I380" s="157" t="s">
        <v>450</v>
      </c>
      <c r="J380" s="157"/>
      <c r="K380" s="157"/>
      <c r="L380" s="21">
        <f>VLOOKUP($D380,'HIST REG FL  Working Capital -2'!$A:$CI,MATCH($D$12,'HIST REG FL  Working Capital -2'!$2:$2,0),FALSE)/1000+VLOOKUP($E380,'HIST REG FL  Working Capital -2'!$A:$CI,MATCH($D$12,'HIST REG FL  Working Capital -2'!$2:$2,0),FALSE)/1000+VLOOKUP($F380,'HIST REG FL  Working Capital -2'!$A:$CI,MATCH($D$12,'HIST REG FL  Working Capital -2'!$2:$2,0),FALSE)/1000+VLOOKUP($H380,'HIST REG FL  Working Capital -2'!$A:$CI,MATCH($D$12,'HIST REG FL  Working Capital -2'!$2:$2,0),FALSE)/1000+VLOOKUP($I380,'HIST REG FL  Working Capital -2'!$A:$CI,MATCH($D$12,'HIST REG FL  Working Capital -2'!$2:$2,0),FALSE)/1000</f>
        <v>9289.9332669230607</v>
      </c>
      <c r="M380" s="40"/>
      <c r="N380" s="21">
        <f>VLOOKUP($D380,'HIST REG FL  Working Cap- 9 Ret'!$A:$CN,MATCH($D$12,'HIST REG FL  Working Cap- 9 Ret'!$2:$2,0),FALSE)/1000+VLOOKUP($E380,'HIST REG FL  Working Cap- 9 Ret'!$A:$CN,MATCH($D$12,'HIST REG FL  Working Cap- 9 Ret'!$2:$2,0),FALSE)/1000+VLOOKUP($F380,'HIST REG FL  Working Cap- 9 Ret'!$A:$CN,MATCH($D$12,'HIST REG FL  Working Cap- 9 Ret'!$2:$2,0),FALSE)/1000+VLOOKUP($H380,'HIST REG FL  Working Cap- 9 Ret'!$A:$CN,MATCH($D$12,'HIST REG FL  Working Cap- 9 Ret'!$2:$2,0),FALSE)/1000+VLOOKUP($I380,'HIST REG FL  Working Cap- 9 Ret'!$A:$CN,MATCH($D$12,'HIST REG FL  Working Cap- 9 Ret'!$2:$2,0),FALSE)/1000</f>
        <v>9280.7455229220795</v>
      </c>
      <c r="O380" s="96"/>
      <c r="P380" s="279">
        <f t="shared" si="33"/>
        <v>0.99901100000000065</v>
      </c>
      <c r="Q380" s="23"/>
      <c r="R380" s="23"/>
      <c r="S380" s="23"/>
    </row>
    <row r="381" spans="1:19" x14ac:dyDescent="0.3">
      <c r="A381" s="87">
        <f t="shared" si="31"/>
        <v>23</v>
      </c>
      <c r="B381" s="263" t="s">
        <v>451</v>
      </c>
      <c r="C381" s="46"/>
      <c r="D381" s="154" t="s">
        <v>452</v>
      </c>
      <c r="E381" s="157" t="s">
        <v>453</v>
      </c>
      <c r="F381" s="157" t="s">
        <v>454</v>
      </c>
      <c r="G381" s="157"/>
      <c r="H381" s="157" t="s">
        <v>455</v>
      </c>
      <c r="I381" s="157" t="s">
        <v>264</v>
      </c>
      <c r="J381" s="157"/>
      <c r="K381" s="157"/>
      <c r="L381" s="21">
        <f>VLOOKUP($D381,'HIST REG FL  Working Capital -2'!$A:$CI,MATCH($D$12,'HIST REG FL  Working Capital -2'!$2:$2,0),FALSE)/1000+VLOOKUP($E381,'HIST REG FL  Working Capital -2'!$A:$CI,MATCH($D$12,'HIST REG FL  Working Capital -2'!$2:$2,0),FALSE)/1000+VLOOKUP($F381,'HIST REG FL  Working Capital -2'!$A:$CI,MATCH($D$12,'HIST REG FL  Working Capital -2'!$2:$2,0),FALSE)/1000+VLOOKUP($H381,'HIST REG FL  Working Capital -2'!$A:$CI,MATCH($D$12,'HIST REG FL  Working Capital -2'!$2:$2,0),FALSE)/1000+VLOOKUP($I381,'HIST REG FL  Working Capital -2'!$A:$CI,MATCH($D$12,'HIST REG FL  Working Capital -2'!$2:$2,0),FALSE)/1000</f>
        <v>81276.893933846004</v>
      </c>
      <c r="M381" s="40"/>
      <c r="N381" s="21">
        <f>VLOOKUP($D381,'HIST REG FL  Working Cap- 9 Ret'!$A:$CN,MATCH($D$12,'HIST REG FL  Working Cap- 9 Ret'!$2:$2,0),FALSE)/1000+VLOOKUP($E381,'HIST REG FL  Working Cap- 9 Ret'!$A:$CN,MATCH($D$12,'HIST REG FL  Working Cap- 9 Ret'!$2:$2,0),FALSE)/1000+VLOOKUP($F381,'HIST REG FL  Working Cap- 9 Ret'!$A:$CN,MATCH($D$12,'HIST REG FL  Working Cap- 9 Ret'!$2:$2,0),FALSE)/1000+VLOOKUP($H381,'HIST REG FL  Working Cap- 9 Ret'!$A:$CN,MATCH($D$12,'HIST REG FL  Working Cap- 9 Ret'!$2:$2,0),FALSE)/1000+VLOOKUP($I381,'HIST REG FL  Working Cap- 9 Ret'!$A:$CN,MATCH($D$12,'HIST REG FL  Working Cap- 9 Ret'!$2:$2,0),FALSE)/1000</f>
        <v>79166.132998384084</v>
      </c>
      <c r="O381" s="96"/>
      <c r="P381" s="279">
        <f t="shared" si="33"/>
        <v>0.97403000000000073</v>
      </c>
      <c r="Q381" s="23"/>
      <c r="R381" s="23"/>
      <c r="S381" s="23"/>
    </row>
    <row r="382" spans="1:19" x14ac:dyDescent="0.3">
      <c r="A382" s="87">
        <f t="shared" si="31"/>
        <v>24</v>
      </c>
      <c r="B382" s="263" t="s">
        <v>456</v>
      </c>
      <c r="C382" s="46"/>
      <c r="D382" s="128" t="s">
        <v>457</v>
      </c>
      <c r="E382" s="49"/>
      <c r="F382" s="49"/>
      <c r="G382" s="49"/>
      <c r="H382" s="49"/>
      <c r="I382" s="49"/>
      <c r="J382" s="49"/>
      <c r="K382" s="49"/>
      <c r="L382" s="21">
        <f>VLOOKUP($D382,'HIST REG FL  Working Capital -2'!$A:$CI,MATCH($D$12,'HIST REG FL  Working Capital -2'!$2:$2,0),FALSE)/1000</f>
        <v>200.811597692307</v>
      </c>
      <c r="M382" s="40"/>
      <c r="N382" s="21">
        <f>VLOOKUP($D382,'HIST REG FL  Working Cap- 9 Ret'!$A:$CN,MATCH($D$12,'HIST REG FL  Working Cap- 9 Ret'!$2:$2,0),FALSE)/1000</f>
        <v>195.59678836797698</v>
      </c>
      <c r="O382" s="96"/>
      <c r="P382" s="279">
        <f>ROUND(IF(N382=0,0,N382/L382),6)</f>
        <v>0.97403099999999998</v>
      </c>
      <c r="Q382" s="23"/>
      <c r="R382" s="23"/>
      <c r="S382" s="23"/>
    </row>
    <row r="383" spans="1:19" x14ac:dyDescent="0.3">
      <c r="A383" s="87">
        <f>A382+1</f>
        <v>25</v>
      </c>
      <c r="B383" s="263" t="s">
        <v>458</v>
      </c>
      <c r="C383" s="46"/>
      <c r="D383" s="157" t="s">
        <v>674</v>
      </c>
      <c r="E383" s="157" t="s">
        <v>460</v>
      </c>
      <c r="F383" s="157" t="s">
        <v>461</v>
      </c>
      <c r="G383" s="128" t="s">
        <v>459</v>
      </c>
      <c r="H383" s="157" t="s">
        <v>462</v>
      </c>
      <c r="I383" s="27" t="s">
        <v>463</v>
      </c>
      <c r="J383" s="157"/>
      <c r="K383" s="157"/>
      <c r="L383" s="21">
        <f>VLOOKUP($D383,'HIST REG FL  Working Capital -2'!$A:$CI,MATCH($D$12,'HIST REG FL  Working Capital -2'!$2:$2,0),FALSE)/1000+VLOOKUP($E383,'HIST REG FL  Working Capital -2'!$A:$CI,MATCH($D$12,'HIST REG FL  Working Capital -2'!$2:$2,0),FALSE)/1000+VLOOKUP($F383,'HIST REG FL  Working Capital -2'!$A:$CI,MATCH($D$12,'HIST REG FL  Working Capital -2'!$2:$2,0),FALSE)/1000+VLOOKUP($H383,'HIST REG FL  Working Capital -2'!$A:$CI,MATCH($D$12,'HIST REG FL  Working Capital -2'!$2:$2,0),FALSE)/1000+VLOOKUP($I383,'HIST REG FL  Working Capital -2'!$A:$CI,MATCH($D$12,'HIST REG FL  Working Capital -2'!$2:$2,0),FALSE)/1000+VLOOKUP($G383,'HIST REG FL  Working Capital -2'!$A:$CI,MATCH($D$12,'HIST REG FL  Working Capital -2'!$2:$2,0),FALSE)/1000</f>
        <v>9189.1929023076846</v>
      </c>
      <c r="M383" s="40"/>
      <c r="N383" s="21">
        <f>VLOOKUP($D383,'HIST REG FL  Working Cap- 9 Ret'!$A:$CN,MATCH($D$12,'HIST REG FL  Working Cap- 9 Ret'!$2:$2,0),FALSE)/1000+VLOOKUP($E383,'HIST REG FL  Working Cap- 9 Ret'!$A:$CN,MATCH($D$12,'HIST REG FL  Working Cap- 9 Ret'!$2:$2,0),FALSE)/1000+VLOOKUP($F383,'HIST REG FL  Working Cap- 9 Ret'!$A:$CN,MATCH($D$12,'HIST REG FL  Working Cap- 9 Ret'!$2:$2,0),FALSE)/1000+VLOOKUP($H383,'HIST REG FL  Working Cap- 9 Ret'!$A:$CN,MATCH($D$12,'HIST REG FL  Working Cap- 9 Ret'!$2:$2,0),FALSE)/1000+VLOOKUP($I383,'HIST REG FL  Working Cap- 9 Ret'!$A:$CN,MATCH($D$12,'HIST REG FL  Working Cap- 9 Ret'!$2:$2,0),FALSE)/1000+VLOOKUP($G383,'HIST REG FL  Working Cap- 9 Ret'!$A:$CN,MATCH($D$12,'HIST REG FL  Working Cap- 9 Ret'!$2:$2,0),FALSE)/1000</f>
        <v>8866.1681351779971</v>
      </c>
      <c r="O383" s="96"/>
      <c r="P383" s="279">
        <f t="shared" si="33"/>
        <v>0.96484731895784159</v>
      </c>
      <c r="Q383" s="23"/>
      <c r="R383" s="23"/>
      <c r="S383" s="23"/>
    </row>
    <row r="384" spans="1:19" x14ac:dyDescent="0.3">
      <c r="A384" s="87">
        <f t="shared" si="31"/>
        <v>26</v>
      </c>
      <c r="B384" s="263" t="s">
        <v>464</v>
      </c>
      <c r="C384" s="46"/>
      <c r="D384" s="157" t="s">
        <v>465</v>
      </c>
      <c r="E384" s="49"/>
      <c r="F384" s="49"/>
      <c r="G384" s="49"/>
      <c r="H384" s="49"/>
      <c r="I384" s="49"/>
      <c r="J384" s="49"/>
      <c r="K384" s="49"/>
      <c r="L384" s="21">
        <f>VLOOKUP($D384,'HIST REG FL  Working Capital -2'!$A:$CI,MATCH($D$12,'HIST REG FL  Working Capital -2'!$2:$2,0),FALSE)/1000-L381-L382-L383</f>
        <v>800.15078076930149</v>
      </c>
      <c r="M384" s="40"/>
      <c r="N384" s="21">
        <f>VLOOKUP($D384,'HIST REG FL  Working Cap- 9 Ret'!$A:$CN,MATCH($D$12,'HIST REG FL  Working Cap- 9 Ret'!$2:$2,0),FALSE)/1000-N381-N382-N383</f>
        <v>743.10715193324177</v>
      </c>
      <c r="O384" s="96"/>
      <c r="P384" s="279">
        <f t="shared" si="33"/>
        <v>0.92870890061343769</v>
      </c>
      <c r="Q384" s="23"/>
      <c r="R384" s="23"/>
      <c r="S384" s="23"/>
    </row>
    <row r="385" spans="1:29" x14ac:dyDescent="0.3">
      <c r="A385" s="87">
        <f t="shared" si="31"/>
        <v>27</v>
      </c>
      <c r="B385" s="264" t="s">
        <v>466</v>
      </c>
      <c r="C385" s="46"/>
      <c r="D385" s="154" t="s">
        <v>467</v>
      </c>
      <c r="E385" s="52"/>
      <c r="F385" s="52"/>
      <c r="G385" s="52"/>
      <c r="H385" s="52"/>
      <c r="I385" s="52"/>
      <c r="J385" s="52"/>
      <c r="K385" s="52"/>
      <c r="L385" s="21">
        <f>VLOOKUP($D385,'HIST REG FL  Working Capital -2'!$A:$CI,MATCH($D$12,'HIST REG FL  Working Capital -2'!$2:$2,0),FALSE)/1000</f>
        <v>0</v>
      </c>
      <c r="M385" s="40"/>
      <c r="N385" s="21">
        <f>VLOOKUP($D385,'HIST REG FL  Working Cap- 9 Ret'!$A:$CN,MATCH($D$12,'HIST REG FL  Working Cap- 9 Ret'!$2:$2,0),FALSE)/1000</f>
        <v>0</v>
      </c>
      <c r="O385" s="96"/>
      <c r="P385" s="279">
        <f t="shared" si="33"/>
        <v>0</v>
      </c>
      <c r="Q385" s="23"/>
      <c r="R385" s="23"/>
      <c r="S385" s="23"/>
    </row>
    <row r="386" spans="1:29" x14ac:dyDescent="0.3">
      <c r="A386" s="87">
        <f t="shared" si="31"/>
        <v>28</v>
      </c>
      <c r="B386" s="265" t="s">
        <v>468</v>
      </c>
      <c r="C386" s="47"/>
      <c r="D386" s="154" t="s">
        <v>469</v>
      </c>
      <c r="E386" s="54"/>
      <c r="F386" s="54"/>
      <c r="G386" s="54"/>
      <c r="H386" s="54"/>
      <c r="I386" s="54"/>
      <c r="J386" s="54"/>
      <c r="K386" s="54"/>
      <c r="L386" s="21">
        <f>VLOOKUP($D386,'HIST REG FL  Working Capital -2'!$A:$CI,MATCH($D$12,'HIST REG FL  Working Capital -2'!$2:$2,0),FALSE)/1000</f>
        <v>119.17405461538399</v>
      </c>
      <c r="M386" s="40"/>
      <c r="N386" s="21">
        <f>VLOOKUP($D386,'HIST REG FL  Working Cap- 9 Ret'!$A:$CN,MATCH($D$12,'HIST REG FL  Working Cap- 9 Ret'!$2:$2,0),FALSE)/1000</f>
        <v>114.984767084989</v>
      </c>
      <c r="O386" s="96"/>
      <c r="P386" s="279">
        <f t="shared" si="33"/>
        <v>0.9648473189578447</v>
      </c>
      <c r="Q386" s="148"/>
      <c r="R386" s="148"/>
      <c r="S386" s="148"/>
    </row>
    <row r="387" spans="1:29" x14ac:dyDescent="0.3">
      <c r="A387" s="87">
        <f t="shared" si="31"/>
        <v>29</v>
      </c>
      <c r="B387" s="264" t="s">
        <v>470</v>
      </c>
      <c r="C387" s="47"/>
      <c r="D387" s="154" t="s">
        <v>471</v>
      </c>
      <c r="E387" s="52"/>
      <c r="F387" s="52"/>
      <c r="G387" s="52"/>
      <c r="H387" s="52"/>
      <c r="I387" s="52"/>
      <c r="J387" s="52"/>
      <c r="K387" s="52"/>
      <c r="L387" s="21">
        <f>VLOOKUP($D387,'HIST REG FL  Working Capital -2'!$A:$CI,MATCH($D$12,'HIST REG FL  Working Capital -2'!$2:$2,0),FALSE)/1000</f>
        <v>123666.55036923</v>
      </c>
      <c r="M387" s="40"/>
      <c r="N387" s="21">
        <f>VLOOKUP($D387,'HIST REG FL  Working Cap- 9 Ret'!$A:$CN,MATCH($D$12,'HIST REG FL  Working Cap- 9 Ret'!$2:$2,0),FALSE)/1000</f>
        <v>123666.55036923</v>
      </c>
      <c r="O387" s="96"/>
      <c r="P387" s="279">
        <f t="shared" si="33"/>
        <v>1</v>
      </c>
      <c r="Q387" s="148"/>
      <c r="R387" s="148"/>
      <c r="S387" s="148"/>
    </row>
    <row r="388" spans="1:29" x14ac:dyDescent="0.3">
      <c r="A388" s="87">
        <f t="shared" si="31"/>
        <v>30</v>
      </c>
      <c r="B388" s="264" t="s">
        <v>472</v>
      </c>
      <c r="C388" s="47"/>
      <c r="D388" s="154" t="s">
        <v>473</v>
      </c>
      <c r="E388" s="52"/>
      <c r="F388" s="52"/>
      <c r="G388" s="52"/>
      <c r="H388" s="52"/>
      <c r="I388" s="52"/>
      <c r="J388" s="52"/>
      <c r="K388" s="52"/>
      <c r="L388" s="21">
        <f>VLOOKUP($D388,'HIST REG FL  Working Capital -2'!$A:$CI,MATCH($D$12,'HIST REG FL  Working Capital -2'!$2:$2,0),FALSE)/1000</f>
        <v>425.69346384615301</v>
      </c>
      <c r="M388" s="40"/>
      <c r="N388" s="21">
        <f>VLOOKUP($D388,'HIST REG FL  Working Cap- 9 Ret'!$A:$CN,MATCH($D$12,'HIST REG FL  Working Cap- 9 Ret'!$2:$2,0),FALSE)/1000</f>
        <v>425.69346384615301</v>
      </c>
      <c r="O388" s="96"/>
      <c r="P388" s="279">
        <f t="shared" si="33"/>
        <v>1</v>
      </c>
      <c r="Q388" s="148"/>
      <c r="R388" s="148"/>
      <c r="S388" s="148"/>
    </row>
    <row r="389" spans="1:29" x14ac:dyDescent="0.3">
      <c r="A389" s="87">
        <f t="shared" si="31"/>
        <v>31</v>
      </c>
      <c r="B389" s="264" t="s">
        <v>474</v>
      </c>
      <c r="C389" s="47"/>
      <c r="D389" s="154" t="s">
        <v>475</v>
      </c>
      <c r="E389" s="52"/>
      <c r="F389" s="52"/>
      <c r="G389" s="52"/>
      <c r="H389" s="52"/>
      <c r="I389" s="52"/>
      <c r="J389" s="52"/>
      <c r="K389" s="52"/>
      <c r="L389" s="21">
        <f>VLOOKUP($D389,'HIST REG FL  Working Capital -2'!$A:$CI,MATCH($D$12,'HIST REG FL  Working Capital -2'!$2:$2,0),FALSE)/1000</f>
        <v>36657.477415384601</v>
      </c>
      <c r="M389" s="40"/>
      <c r="N389" s="21">
        <f>VLOOKUP($D389,'HIST REG FL  Working Cap- 9 Ret'!$A:$CN,MATCH($D$12,'HIST REG FL  Working Cap- 9 Ret'!$2:$2,0),FALSE)/1000</f>
        <v>36657.477415384601</v>
      </c>
      <c r="O389" s="96"/>
      <c r="P389" s="279">
        <f t="shared" si="33"/>
        <v>1</v>
      </c>
      <c r="Q389" s="148"/>
      <c r="R389" s="148"/>
      <c r="S389" s="148"/>
    </row>
    <row r="390" spans="1:29" x14ac:dyDescent="0.3">
      <c r="A390" s="87">
        <f t="shared" si="31"/>
        <v>32</v>
      </c>
      <c r="B390" s="264" t="s">
        <v>476</v>
      </c>
      <c r="C390" s="47"/>
      <c r="D390" s="154" t="s">
        <v>477</v>
      </c>
      <c r="E390" s="52"/>
      <c r="F390" s="52"/>
      <c r="G390" s="52"/>
      <c r="H390" s="52"/>
      <c r="I390" s="52"/>
      <c r="J390" s="52"/>
      <c r="K390" s="52"/>
      <c r="L390" s="21">
        <f>VLOOKUP($D390,'HIST REG FL  Working Capital -2'!$A:$CI,MATCH($D$12,'HIST REG FL  Working Capital -2'!$2:$2,0),FALSE)/1000</f>
        <v>2644.2629884615299</v>
      </c>
      <c r="M390" s="40"/>
      <c r="N390" s="21">
        <f>VLOOKUP($D390,'HIST REG FL  Working Cap- 9 Ret'!$A:$CN,MATCH($D$12,'HIST REG FL  Working Cap- 9 Ret'!$2:$2,0),FALSE)/1000</f>
        <v>2644.2629884615299</v>
      </c>
      <c r="O390" s="96"/>
      <c r="P390" s="279">
        <f t="shared" si="33"/>
        <v>1</v>
      </c>
      <c r="Q390" s="148"/>
      <c r="R390" s="148"/>
      <c r="S390" s="148"/>
    </row>
    <row r="391" spans="1:29" x14ac:dyDescent="0.3">
      <c r="A391" s="87">
        <f t="shared" si="31"/>
        <v>33</v>
      </c>
      <c r="B391" s="267" t="s">
        <v>69</v>
      </c>
      <c r="C391" s="47"/>
      <c r="D391" s="30" t="s">
        <v>70</v>
      </c>
      <c r="E391" s="50"/>
      <c r="F391" s="90"/>
      <c r="G391" s="90"/>
      <c r="H391" s="90"/>
      <c r="I391" s="90"/>
      <c r="J391" s="90"/>
      <c r="K391" s="90"/>
      <c r="L391" s="119">
        <f>SUM(L365:L390)</f>
        <v>1537686.2469846129</v>
      </c>
      <c r="M391" s="158"/>
      <c r="N391" s="119">
        <f>SUM(N365:N390)</f>
        <v>1448556.4379892435</v>
      </c>
      <c r="O391" s="159"/>
      <c r="P391" s="287">
        <f t="shared" si="33"/>
        <v>0.94203641401478877</v>
      </c>
      <c r="Q391" s="148"/>
      <c r="R391" s="148"/>
      <c r="S391" s="148"/>
      <c r="U391" s="25"/>
      <c r="V391" s="25"/>
    </row>
    <row r="392" spans="1:29" x14ac:dyDescent="0.3">
      <c r="A392" s="87">
        <f>A391+1</f>
        <v>34</v>
      </c>
      <c r="B392" s="26"/>
      <c r="C392" s="47"/>
      <c r="D392" s="19"/>
      <c r="F392" s="90"/>
      <c r="G392" s="90"/>
      <c r="H392" s="90"/>
      <c r="I392" s="90"/>
      <c r="J392" s="90"/>
      <c r="K392" s="90"/>
      <c r="L392" s="114"/>
      <c r="M392" s="47"/>
      <c r="N392" s="114"/>
      <c r="O392" s="148"/>
      <c r="P392" s="237"/>
      <c r="Q392" s="148"/>
      <c r="R392" s="152"/>
      <c r="S392" s="152"/>
    </row>
    <row r="393" spans="1:29" s="56" customFormat="1" x14ac:dyDescent="0.3">
      <c r="A393" s="272"/>
      <c r="B393" s="120" t="s">
        <v>175</v>
      </c>
      <c r="C393" s="120"/>
      <c r="D393" s="120"/>
      <c r="E393" s="120"/>
      <c r="F393" s="153"/>
      <c r="G393" s="153"/>
      <c r="H393" s="153"/>
      <c r="I393" s="153"/>
      <c r="J393" s="153"/>
      <c r="K393" s="153"/>
      <c r="L393" s="120"/>
      <c r="M393" s="120"/>
      <c r="N393" s="120"/>
      <c r="O393" s="120"/>
      <c r="P393" s="273"/>
      <c r="Q393" s="120"/>
      <c r="R393" s="246" t="s">
        <v>176</v>
      </c>
      <c r="S393" s="120"/>
      <c r="T393" s="25"/>
      <c r="W393" s="25"/>
      <c r="X393" s="25"/>
      <c r="Y393" s="25"/>
      <c r="Z393" s="25"/>
      <c r="AA393" s="25"/>
      <c r="AB393" s="25"/>
      <c r="AC393" s="25"/>
    </row>
    <row r="394" spans="1:29" x14ac:dyDescent="0.3">
      <c r="A394" s="63" t="s">
        <v>102</v>
      </c>
      <c r="B394" s="64"/>
      <c r="C394" s="63"/>
      <c r="L394" s="418" t="s">
        <v>103</v>
      </c>
      <c r="M394" s="418"/>
      <c r="N394" s="418"/>
      <c r="O394" s="418"/>
      <c r="P394" s="228"/>
      <c r="Q394" s="63"/>
      <c r="R394" s="63"/>
      <c r="S394" s="65" t="str">
        <f>+'Page Numbers'!D45</f>
        <v>Page 45 of 48</v>
      </c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</row>
    <row r="395" spans="1:29" x14ac:dyDescent="0.3">
      <c r="A395" s="66"/>
      <c r="B395" s="66"/>
      <c r="C395" s="66"/>
      <c r="D395" s="14"/>
      <c r="E395" s="15"/>
      <c r="F395" s="15"/>
      <c r="G395" s="15"/>
      <c r="H395" s="15"/>
      <c r="I395" s="15"/>
      <c r="J395" s="15"/>
      <c r="K395" s="15"/>
      <c r="L395" s="66"/>
      <c r="M395" s="67"/>
      <c r="N395" s="67"/>
      <c r="O395" s="67"/>
      <c r="P395" s="229"/>
      <c r="Q395" s="67"/>
      <c r="R395" s="67"/>
      <c r="S395" s="67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</row>
    <row r="396" spans="1:29" x14ac:dyDescent="0.3">
      <c r="A396" s="25" t="s">
        <v>104</v>
      </c>
      <c r="B396" s="68"/>
      <c r="C396" s="68" t="s">
        <v>105</v>
      </c>
      <c r="L396" s="416" t="s">
        <v>106</v>
      </c>
      <c r="M396" s="416"/>
      <c r="N396" s="416"/>
      <c r="O396" s="416"/>
      <c r="P396" s="416"/>
      <c r="Q396" s="63"/>
      <c r="R396" s="69" t="s">
        <v>107</v>
      </c>
      <c r="S396" s="70"/>
    </row>
    <row r="397" spans="1:29" x14ac:dyDescent="0.3">
      <c r="B397" s="71"/>
      <c r="C397" s="46"/>
      <c r="L397" s="417"/>
      <c r="M397" s="417"/>
      <c r="N397" s="417"/>
      <c r="O397" s="417"/>
      <c r="P397" s="417"/>
      <c r="Q397" s="72" t="str">
        <f t="shared" ref="Q397:S401" si="34">+Q102</f>
        <v>_</v>
      </c>
      <c r="R397" s="69" t="str">
        <f t="shared" si="34"/>
        <v>Projected Test Year 3 Ended</v>
      </c>
      <c r="S397" s="73">
        <f t="shared" si="34"/>
        <v>46752</v>
      </c>
    </row>
    <row r="398" spans="1:29" x14ac:dyDescent="0.3">
      <c r="A398" s="25" t="s">
        <v>109</v>
      </c>
      <c r="B398" s="71"/>
      <c r="C398" s="46"/>
      <c r="L398" s="70"/>
      <c r="M398" s="70"/>
      <c r="N398" s="70"/>
      <c r="O398" s="70"/>
      <c r="P398" s="230"/>
      <c r="Q398" s="72" t="str">
        <f t="shared" si="34"/>
        <v>_</v>
      </c>
      <c r="R398" s="69" t="str">
        <f t="shared" si="34"/>
        <v>Projected Test Year 2 Ended</v>
      </c>
      <c r="S398" s="73">
        <f t="shared" si="34"/>
        <v>46387</v>
      </c>
    </row>
    <row r="399" spans="1:29" x14ac:dyDescent="0.3">
      <c r="B399" s="74"/>
      <c r="C399" s="46"/>
      <c r="L399" s="70"/>
      <c r="M399" s="70"/>
      <c r="N399" s="70"/>
      <c r="O399" s="70"/>
      <c r="P399" s="230"/>
      <c r="Q399" s="72" t="str">
        <f t="shared" si="34"/>
        <v>_</v>
      </c>
      <c r="R399" s="69" t="str">
        <f t="shared" si="34"/>
        <v>Projected Test Year 1 Ended</v>
      </c>
      <c r="S399" s="73">
        <f t="shared" si="34"/>
        <v>46022</v>
      </c>
    </row>
    <row r="400" spans="1:29" x14ac:dyDescent="0.3">
      <c r="A400" s="75" t="str">
        <f>+A7</f>
        <v>DOCKET NO.: 20240025-EI</v>
      </c>
      <c r="C400" s="46"/>
      <c r="L400" s="46"/>
      <c r="M400" s="46"/>
      <c r="N400" s="46"/>
      <c r="O400" s="46"/>
      <c r="P400" s="231"/>
      <c r="Q400" s="72" t="str">
        <f t="shared" si="34"/>
        <v>_</v>
      </c>
      <c r="R400" s="69" t="str">
        <f t="shared" si="34"/>
        <v>Prior Year Ended</v>
      </c>
      <c r="S400" s="73">
        <f t="shared" si="34"/>
        <v>45657</v>
      </c>
    </row>
    <row r="401" spans="1:19" x14ac:dyDescent="0.3">
      <c r="A401" s="75"/>
      <c r="C401" s="46"/>
      <c r="L401" s="46"/>
      <c r="M401" s="46"/>
      <c r="N401" s="46"/>
      <c r="O401" s="46"/>
      <c r="P401" s="231"/>
      <c r="Q401" s="72" t="str">
        <f t="shared" si="34"/>
        <v>X</v>
      </c>
      <c r="R401" s="69" t="str">
        <f t="shared" si="34"/>
        <v>Historical Year Ended</v>
      </c>
      <c r="S401" s="73">
        <f t="shared" si="34"/>
        <v>45291</v>
      </c>
    </row>
    <row r="402" spans="1:19" x14ac:dyDescent="0.3">
      <c r="L402" s="46"/>
      <c r="M402" s="46"/>
      <c r="N402" s="46"/>
      <c r="O402" s="46"/>
      <c r="P402" s="231"/>
      <c r="Q402" s="231"/>
      <c r="R402" s="231"/>
      <c r="S402" s="231"/>
    </row>
    <row r="403" spans="1:19" x14ac:dyDescent="0.3">
      <c r="L403" s="76"/>
      <c r="M403" s="77"/>
      <c r="N403" s="76" t="s">
        <v>111</v>
      </c>
      <c r="O403" s="77"/>
      <c r="P403" s="232"/>
      <c r="Q403" s="63"/>
      <c r="R403" s="63"/>
      <c r="S403" s="63"/>
    </row>
    <row r="404" spans="1:19" x14ac:dyDescent="0.3">
      <c r="A404" s="78"/>
      <c r="B404" s="78"/>
      <c r="C404" s="78"/>
      <c r="D404" s="14"/>
      <c r="E404" s="15"/>
      <c r="F404" s="15"/>
      <c r="G404" s="15"/>
      <c r="H404" s="15"/>
      <c r="I404" s="15"/>
      <c r="J404" s="15"/>
      <c r="K404" s="15"/>
      <c r="L404" s="79"/>
      <c r="M404" s="79"/>
      <c r="N404" s="79"/>
      <c r="O404" s="79"/>
      <c r="P404" s="233"/>
      <c r="Q404" s="80"/>
      <c r="R404" s="81" t="str">
        <f>+R109</f>
        <v>Witness:  Olivier</v>
      </c>
      <c r="S404" s="80"/>
    </row>
    <row r="405" spans="1:19" x14ac:dyDescent="0.3">
      <c r="A405" s="1"/>
      <c r="B405" s="82">
        <v>-1</v>
      </c>
      <c r="C405" s="82"/>
      <c r="D405" s="82"/>
      <c r="E405" s="82"/>
      <c r="F405" s="82"/>
      <c r="G405" s="82"/>
      <c r="H405" s="82"/>
      <c r="I405" s="82"/>
      <c r="J405" s="82"/>
      <c r="K405" s="82"/>
      <c r="L405" s="82">
        <f>+B405-1</f>
        <v>-2</v>
      </c>
      <c r="M405" s="82"/>
      <c r="N405" s="82">
        <f>+L405-1</f>
        <v>-3</v>
      </c>
      <c r="O405" s="82"/>
      <c r="P405" s="82">
        <f>+N405-1</f>
        <v>-4</v>
      </c>
      <c r="Q405" s="85"/>
      <c r="R405" s="85"/>
      <c r="S405" s="85"/>
    </row>
    <row r="406" spans="1:19" x14ac:dyDescent="0.3">
      <c r="A406" s="1" t="s">
        <v>112</v>
      </c>
      <c r="B406" s="83"/>
      <c r="C406" s="1"/>
      <c r="D406" s="5"/>
      <c r="E406" s="5"/>
      <c r="F406" s="5"/>
      <c r="G406" s="5"/>
      <c r="H406" s="5"/>
      <c r="I406" s="5"/>
      <c r="J406" s="5"/>
      <c r="K406" s="5"/>
      <c r="L406" s="1" t="s">
        <v>113</v>
      </c>
      <c r="M406" s="1"/>
      <c r="N406" s="1" t="s">
        <v>113</v>
      </c>
      <c r="O406" s="1"/>
      <c r="P406" s="234" t="s">
        <v>114</v>
      </c>
      <c r="Q406" s="1"/>
      <c r="R406" s="1"/>
      <c r="S406" s="1"/>
    </row>
    <row r="407" spans="1:19" x14ac:dyDescent="0.3">
      <c r="A407" s="86" t="s">
        <v>115</v>
      </c>
      <c r="B407" s="17" t="s">
        <v>116</v>
      </c>
      <c r="C407" s="17"/>
      <c r="D407" s="14"/>
      <c r="E407" s="15"/>
      <c r="F407" s="15"/>
      <c r="G407" s="15"/>
      <c r="H407" s="15"/>
      <c r="I407" s="15"/>
      <c r="J407" s="15"/>
      <c r="K407" s="15"/>
      <c r="L407" s="17" t="s">
        <v>117</v>
      </c>
      <c r="M407" s="17"/>
      <c r="N407" s="17" t="s">
        <v>114</v>
      </c>
      <c r="O407" s="17"/>
      <c r="P407" s="235" t="s">
        <v>118</v>
      </c>
      <c r="Q407" s="17"/>
      <c r="R407" s="17"/>
      <c r="S407" s="17"/>
    </row>
    <row r="408" spans="1:19" x14ac:dyDescent="0.3">
      <c r="A408" s="87">
        <v>1</v>
      </c>
      <c r="B408" s="42"/>
      <c r="C408" s="138"/>
      <c r="D408" s="19"/>
      <c r="F408" s="5"/>
      <c r="G408" s="5"/>
      <c r="H408" s="5"/>
      <c r="I408" s="5"/>
      <c r="J408" s="5"/>
      <c r="K408" s="5"/>
      <c r="L408" s="139"/>
      <c r="M408" s="140"/>
      <c r="N408" s="139"/>
      <c r="O408" s="140"/>
      <c r="P408" s="237"/>
      <c r="Q408" s="140"/>
      <c r="R408" s="136"/>
      <c r="S408" s="137"/>
    </row>
    <row r="409" spans="1:19" x14ac:dyDescent="0.3">
      <c r="A409" s="87">
        <f t="shared" ref="A409:A441" si="35">A408+1</f>
        <v>2</v>
      </c>
      <c r="B409" s="263" t="s">
        <v>478</v>
      </c>
      <c r="C409" s="40"/>
      <c r="D409" s="24" t="s">
        <v>480</v>
      </c>
      <c r="E409" s="24"/>
      <c r="I409" s="49"/>
      <c r="J409" s="49"/>
      <c r="K409" s="49"/>
      <c r="L409" s="21">
        <f>VLOOKUP($D409,'HIST REG FL  Working Capital -2'!$A:$CI,MATCH($D$12,'HIST REG FL  Working Capital -2'!$2:$2,0),FALSE)/1000</f>
        <v>-8.3265823076939203</v>
      </c>
      <c r="M409" s="40"/>
      <c r="N409" s="21">
        <f>VLOOKUP($D409,'HIST REG FL  Working Cap- 9 Ret'!$A:$CN,MATCH($D$12,'HIST REG FL  Working Cap- 9 Ret'!$2:$2,0),FALSE)/1000</f>
        <v>-8.0338806156602711</v>
      </c>
      <c r="O409" s="96"/>
      <c r="P409" s="279">
        <f t="shared" ref="P409:P433" si="36">IF(N409=0,0,N409/L409)</f>
        <v>0.96484731895784093</v>
      </c>
      <c r="Q409" s="70"/>
      <c r="R409" s="136"/>
      <c r="S409" s="142"/>
    </row>
    <row r="410" spans="1:19" x14ac:dyDescent="0.3">
      <c r="A410" s="87">
        <f t="shared" si="35"/>
        <v>3</v>
      </c>
      <c r="B410" s="263" t="s">
        <v>481</v>
      </c>
      <c r="C410" s="40"/>
      <c r="D410" s="24" t="s">
        <v>482</v>
      </c>
      <c r="E410" s="49"/>
      <c r="F410" s="49"/>
      <c r="G410" s="49"/>
      <c r="H410" s="49"/>
      <c r="I410" s="49"/>
      <c r="J410" s="49"/>
      <c r="K410" s="49"/>
      <c r="L410" s="21">
        <f>VLOOKUP($D410,'HIST REG FL  Working Capital -2'!$A:$CI,MATCH($D$12,'HIST REG FL  Working Capital -2'!$2:$2,0),FALSE)/1000</f>
        <v>460648.795649999</v>
      </c>
      <c r="M410" s="40"/>
      <c r="N410" s="21">
        <f>VLOOKUP($D410,'HIST REG FL  Working Cap- 9 Ret'!$A:$CN,MATCH($D$12,'HIST REG FL  Working Cap- 9 Ret'!$2:$2,0),FALSE)/1000</f>
        <v>460648.795649999</v>
      </c>
      <c r="O410" s="96"/>
      <c r="P410" s="279">
        <f t="shared" si="36"/>
        <v>1</v>
      </c>
      <c r="Q410" s="70"/>
      <c r="R410" s="136"/>
      <c r="S410" s="143"/>
    </row>
    <row r="411" spans="1:19" x14ac:dyDescent="0.3">
      <c r="A411" s="87">
        <f t="shared" si="35"/>
        <v>4</v>
      </c>
      <c r="B411" s="263" t="s">
        <v>483</v>
      </c>
      <c r="C411" s="40"/>
      <c r="D411" s="24" t="s">
        <v>484</v>
      </c>
      <c r="E411" s="27" t="s">
        <v>485</v>
      </c>
      <c r="F411" s="49"/>
      <c r="G411" s="49"/>
      <c r="H411" s="49"/>
      <c r="I411" s="49"/>
      <c r="J411" s="49"/>
      <c r="K411" s="49"/>
      <c r="L411" s="21">
        <f>VLOOKUP($D411,'HIST REG FL  Working Capital -2'!$A:$CI,MATCH($D$12,'HIST REG FL  Working Capital -2'!$2:$2,0),FALSE)/1000+VLOOKUP($E411,'HIST REG FL  Working Capital -2'!$A:$CI,MATCH($D$12,'HIST REG FL  Working Capital -2'!$2:$2,0),FALSE)/1000</f>
        <v>18974.390609999991</v>
      </c>
      <c r="M411" s="40"/>
      <c r="N411" s="21">
        <f>VLOOKUP($D411,'HIST REG FL  Working Cap- 9 Ret'!$A:$CN,MATCH($D$12,'HIST REG FL  Working Cap- 9 Ret'!$2:$2,0),FALSE)/1000+VLOOKUP($E411,'HIST REG FL  Working Cap- 9 Ret'!$A:$CN,MATCH($D$12,'HIST REG FL  Working Cap- 9 Ret'!$2:$2,0),FALSE)/1000</f>
        <v>18974.390609999991</v>
      </c>
      <c r="O411" s="96"/>
      <c r="P411" s="279">
        <f t="shared" si="36"/>
        <v>1</v>
      </c>
      <c r="Q411" s="70"/>
      <c r="R411" s="144"/>
      <c r="S411" s="142"/>
    </row>
    <row r="412" spans="1:19" x14ac:dyDescent="0.3">
      <c r="A412" s="87">
        <f t="shared" si="35"/>
        <v>5</v>
      </c>
      <c r="B412" s="268" t="s">
        <v>486</v>
      </c>
      <c r="D412" s="27" t="s">
        <v>487</v>
      </c>
      <c r="L412" s="21">
        <f>VLOOKUP($D412,'HIST REG FL  Working Capital -2'!$A:$CI,MATCH($D$12,'HIST REG FL  Working Capital -2'!$2:$2,0),FALSE)/1000</f>
        <v>4285.4184992307601</v>
      </c>
      <c r="M412" s="40"/>
      <c r="N412" s="21">
        <f>VLOOKUP($D412,'HIST REG FL  Working Cap- 9 Ret'!$A:$CN,MATCH($D$12,'HIST REG FL  Working Cap- 9 Ret'!$2:$2,0),FALSE)/1000</f>
        <v>4285.4184992307601</v>
      </c>
      <c r="O412" s="96"/>
      <c r="P412" s="279">
        <f t="shared" si="36"/>
        <v>1</v>
      </c>
      <c r="Q412" s="70"/>
      <c r="R412" s="136"/>
      <c r="S412" s="142"/>
    </row>
    <row r="413" spans="1:19" x14ac:dyDescent="0.3">
      <c r="A413" s="87">
        <f t="shared" si="35"/>
        <v>6</v>
      </c>
      <c r="B413" s="263" t="s">
        <v>488</v>
      </c>
      <c r="C413" s="57"/>
      <c r="D413" s="24" t="s">
        <v>489</v>
      </c>
      <c r="E413" s="49"/>
      <c r="F413" s="49"/>
      <c r="G413" s="49"/>
      <c r="H413" s="49"/>
      <c r="I413" s="49"/>
      <c r="J413" s="49"/>
      <c r="K413" s="49"/>
      <c r="L413" s="21">
        <f>VLOOKUP($D413,'HIST REG FL  Working Capital -2'!$A:$CI,MATCH($D$12,'HIST REG FL  Working Capital -2'!$2:$2,0),FALSE)/1000</f>
        <v>26544.955666153801</v>
      </c>
      <c r="M413" s="40"/>
      <c r="N413" s="21">
        <f>VLOOKUP($D413,'HIST REG FL  Working Cap- 9 Ret'!$A:$CN,MATCH($D$12,'HIST REG FL  Working Cap- 9 Ret'!$2:$2,0),FALSE)/1000</f>
        <v>26544.955666153801</v>
      </c>
      <c r="O413" s="96"/>
      <c r="P413" s="279">
        <f t="shared" si="36"/>
        <v>1</v>
      </c>
      <c r="Q413" s="70"/>
      <c r="R413" s="136"/>
      <c r="S413" s="142"/>
    </row>
    <row r="414" spans="1:19" x14ac:dyDescent="0.3">
      <c r="A414" s="87">
        <f t="shared" si="35"/>
        <v>7</v>
      </c>
      <c r="B414" s="263" t="s">
        <v>490</v>
      </c>
      <c r="C414" s="57"/>
      <c r="D414" s="24" t="s">
        <v>491</v>
      </c>
      <c r="E414" s="24" t="s">
        <v>492</v>
      </c>
      <c r="F414" s="24" t="s">
        <v>493</v>
      </c>
      <c r="G414" s="24"/>
      <c r="H414" s="24"/>
      <c r="I414" s="24"/>
      <c r="J414" s="24"/>
      <c r="K414" s="24"/>
      <c r="L414" s="21">
        <f>VLOOKUP($D414,'HIST REG FL  Working Capital -2'!$A:$CI,MATCH($D$12,'HIST REG FL  Working Capital -2'!$2:$2,0),FALSE)/1000+VLOOKUP($E414,'HIST REG FL  Working Capital -2'!$A:$CI,MATCH($D$12,'HIST REG FL  Working Capital -2'!$2:$2,0),FALSE)/1000+VLOOKUP($F414,'HIST REG FL  Working Capital -2'!$A:$CI,MATCH($D$12,'HIST REG FL  Working Capital -2'!$2:$2,0),FALSE)/1000</f>
        <v>29082.9855530768</v>
      </c>
      <c r="M414" s="40"/>
      <c r="N414" s="21">
        <f>VLOOKUP($D414,'HIST REG FL  Working Cap- 9 Ret'!$A:$CN,MATCH($D$12,'HIST REG FL  Working Cap- 9 Ret'!$2:$2,0),FALSE)/1000+VLOOKUP($E414,'HIST REG FL  Working Cap- 9 Ret'!$A:$CN,MATCH($D$12,'HIST REG FL  Working Cap- 9 Ret'!$2:$2,0),FALSE)/1000+VLOOKUP($F414,'HIST REG FL  Working Cap- 9 Ret'!$A:$CN,MATCH($D$12,'HIST REG FL  Working Cap- 9 Ret'!$2:$2,0),FALSE)/1000</f>
        <v>29082.9855530768</v>
      </c>
      <c r="O414" s="96"/>
      <c r="P414" s="279">
        <f t="shared" si="36"/>
        <v>1</v>
      </c>
      <c r="Q414" s="70"/>
      <c r="R414" s="144"/>
      <c r="S414" s="142"/>
    </row>
    <row r="415" spans="1:19" x14ac:dyDescent="0.3">
      <c r="A415" s="87">
        <f t="shared" si="35"/>
        <v>8</v>
      </c>
      <c r="B415" s="263" t="s">
        <v>494</v>
      </c>
      <c r="C415" s="40"/>
      <c r="D415" s="24" t="s">
        <v>495</v>
      </c>
      <c r="E415" s="24" t="s">
        <v>496</v>
      </c>
      <c r="F415" s="24"/>
      <c r="G415" s="24"/>
      <c r="H415" s="24"/>
      <c r="I415" s="24"/>
      <c r="J415" s="24"/>
      <c r="K415" s="24"/>
      <c r="L415" s="21">
        <f>VLOOKUP($D415,'HIST REG FL  Working Capital -2'!$A:$CI,MATCH($D$12,'HIST REG FL  Working Capital -2'!$2:$2,0),FALSE)/1000+VLOOKUP($E415,'HIST REG FL  Working Capital -2'!$A:$CI,MATCH($D$12,'HIST REG FL  Working Capital -2'!$2:$2,0),FALSE)/1000</f>
        <v>7850.1378184614987</v>
      </c>
      <c r="M415" s="40"/>
      <c r="N415" s="21">
        <f>VLOOKUP($D415,'HIST REG FL  Working Cap- 9 Ret'!$A:$CN,MATCH($D$12,'HIST REG FL  Working Cap- 9 Ret'!$2:$2,0),FALSE)/1000+VLOOKUP($E415,'HIST REG FL  Working Cap- 9 Ret'!$A:$CN,MATCH($D$12,'HIST REG FL  Working Cap- 9 Ret'!$2:$2,0),FALSE)/1000</f>
        <v>7850.1378184614987</v>
      </c>
      <c r="O415" s="96"/>
      <c r="P415" s="279">
        <f t="shared" si="36"/>
        <v>1</v>
      </c>
      <c r="Q415" s="142"/>
      <c r="R415" s="142"/>
      <c r="S415" s="142"/>
    </row>
    <row r="416" spans="1:19" x14ac:dyDescent="0.3">
      <c r="A416" s="87">
        <f t="shared" si="35"/>
        <v>9</v>
      </c>
      <c r="B416" s="263" t="s">
        <v>497</v>
      </c>
      <c r="C416" s="5"/>
      <c r="D416" s="24" t="s">
        <v>498</v>
      </c>
      <c r="E416" s="49"/>
      <c r="F416" s="49"/>
      <c r="G416" s="49"/>
      <c r="H416" s="49"/>
      <c r="I416" s="49"/>
      <c r="J416" s="49"/>
      <c r="K416" s="49"/>
      <c r="L416" s="21">
        <f>VLOOKUP($D416,'HIST REG FL  Working Capital -2'!$A:$CI,MATCH($D$12,'HIST REG FL  Working Capital -2'!$2:$2,0),FALSE)/1000</f>
        <v>1342.14595615384</v>
      </c>
      <c r="M416" s="40"/>
      <c r="N416" s="21">
        <f>VLOOKUP($D416,'HIST REG FL  Working Cap- 9 Ret'!$A:$CN,MATCH($D$12,'HIST REG FL  Working Cap- 9 Ret'!$2:$2,0),FALSE)/1000</f>
        <v>0</v>
      </c>
      <c r="O416" s="96"/>
      <c r="P416" s="279">
        <f t="shared" si="36"/>
        <v>0</v>
      </c>
      <c r="Q416" s="57"/>
      <c r="R416" s="57"/>
      <c r="S416" s="57"/>
    </row>
    <row r="417" spans="1:22" x14ac:dyDescent="0.3">
      <c r="A417" s="87">
        <f t="shared" si="35"/>
        <v>10</v>
      </c>
      <c r="B417" s="263" t="s">
        <v>499</v>
      </c>
      <c r="C417" s="57"/>
      <c r="D417" s="24" t="s">
        <v>500</v>
      </c>
      <c r="E417" s="24"/>
      <c r="F417" s="49"/>
      <c r="G417" s="49"/>
      <c r="H417" s="49"/>
      <c r="I417" s="49"/>
      <c r="J417" s="49"/>
      <c r="K417" s="49"/>
      <c r="L417" s="21">
        <f>VLOOKUP($D417,'HIST REG FL  Working Capital -2'!$A:$CI,MATCH($D$12,'HIST REG FL  Working Capital -2'!$2:$2,0),FALSE)/1000</f>
        <v>12157.6233446153</v>
      </c>
      <c r="M417" s="40"/>
      <c r="N417" s="21">
        <f>VLOOKUP($D417,'HIST REG FL  Working Cap- 9 Ret'!$A:$CN,MATCH($D$12,'HIST REG FL  Working Cap- 9 Ret'!$2:$2,0),FALSE)/1000</f>
        <v>11730.2502889514</v>
      </c>
      <c r="O417" s="96"/>
      <c r="P417" s="279">
        <f t="shared" si="36"/>
        <v>0.96484731895784659</v>
      </c>
      <c r="Q417" s="57"/>
      <c r="R417" s="57"/>
      <c r="S417" s="57"/>
    </row>
    <row r="418" spans="1:22" x14ac:dyDescent="0.3">
      <c r="A418" s="87">
        <f t="shared" si="35"/>
        <v>11</v>
      </c>
      <c r="B418" s="263" t="s">
        <v>501</v>
      </c>
      <c r="C418" s="57"/>
      <c r="D418" s="24" t="s">
        <v>502</v>
      </c>
      <c r="E418" s="24" t="s">
        <v>503</v>
      </c>
      <c r="F418" s="24" t="s">
        <v>504</v>
      </c>
      <c r="G418" s="24" t="s">
        <v>543</v>
      </c>
      <c r="H418" s="24"/>
      <c r="I418" s="49"/>
      <c r="J418" s="49"/>
      <c r="K418" s="49"/>
      <c r="L418" s="21">
        <f>VLOOKUP($D418,'HIST REG FL  Working Capital -2'!$A:$CI,MATCH($D$12,'HIST REG FL  Working Capital -2'!$2:$2,0),FALSE)/1000+VLOOKUP($E418,'HIST REG FL  Working Capital -2'!$A:$CI,MATCH($D$12,'HIST REG FL  Working Capital -2'!$2:$2,0),FALSE)/1000+VLOOKUP($F418,'HIST REG FL  Working Capital -2'!$A:$CI,MATCH($D$12,'HIST REG FL  Working Capital -2'!$2:$2,0),FALSE)/1000+VLOOKUP($G418,'HIST REG FL  Working Capital -2'!$A:$CI,MATCH($D$12,'HIST REG FL  Working Capital -2'!$2:$2,0),FALSE)/1000</f>
        <v>319886.76223923033</v>
      </c>
      <c r="M418" s="40"/>
      <c r="N418" s="21">
        <f>VLOOKUP($D418,'HIST REG FL  Working Cap- 9 Ret'!$A:$CN,MATCH($D$12,'HIST REG FL  Working Cap- 9 Ret'!$2:$2,0),FALSE)/1000+VLOOKUP($E418,'HIST REG FL  Working Cap- 9 Ret'!$A:$CN,MATCH($D$12,'HIST REG FL  Working Cap- 9 Ret'!$2:$2,0),FALSE)/1000+VLOOKUP($F418,'HIST REG FL  Working Cap- 9 Ret'!$A:$CN,MATCH($D$12,'HIST REG FL  Working Cap- 9 Ret'!$2:$2,0),FALSE)/1000+VLOOKUP($G418,'HIST REG FL  Working Cap- 9 Ret'!$A:$CN,MATCH($D$12,'HIST REG FL  Working Cap- 9 Ret'!$2:$2,0),FALSE)/1000</f>
        <v>308641.88491662522</v>
      </c>
      <c r="O418" s="96"/>
      <c r="P418" s="279">
        <f t="shared" si="36"/>
        <v>0.96484731895783948</v>
      </c>
      <c r="Q418" s="40"/>
      <c r="R418" s="40"/>
      <c r="S418" s="40"/>
    </row>
    <row r="419" spans="1:22" x14ac:dyDescent="0.3">
      <c r="A419" s="87">
        <f t="shared" si="35"/>
        <v>12</v>
      </c>
      <c r="B419" s="263" t="s">
        <v>505</v>
      </c>
      <c r="C419" s="40"/>
      <c r="D419" s="24" t="s">
        <v>506</v>
      </c>
      <c r="E419" s="49"/>
      <c r="F419" s="49"/>
      <c r="G419" s="49"/>
      <c r="H419" s="49"/>
      <c r="I419" s="49"/>
      <c r="J419" s="49"/>
      <c r="K419" s="49"/>
      <c r="L419" s="21">
        <f>VLOOKUP($D419,'HIST REG FL  Working Capital -2'!$A:$CI,MATCH($D$12,'HIST REG FL  Working Capital -2'!$2:$2,0),FALSE)/1000</f>
        <v>9572.1790700000001</v>
      </c>
      <c r="M419" s="40"/>
      <c r="N419" s="21">
        <f>VLOOKUP($D419,'HIST REG FL  Working Cap- 9 Ret'!$A:$CN,MATCH($D$12,'HIST REG FL  Working Cap- 9 Ret'!$2:$2,0),FALSE)/1000</f>
        <v>9235.6913122738606</v>
      </c>
      <c r="O419" s="96"/>
      <c r="P419" s="279">
        <f t="shared" si="36"/>
        <v>0.96484731895784104</v>
      </c>
      <c r="Q419" s="23"/>
      <c r="R419" s="23"/>
      <c r="S419" s="23"/>
    </row>
    <row r="420" spans="1:22" x14ac:dyDescent="0.3">
      <c r="A420" s="87">
        <f t="shared" si="35"/>
        <v>13</v>
      </c>
      <c r="B420" s="263" t="s">
        <v>507</v>
      </c>
      <c r="C420" s="46"/>
      <c r="D420" s="27" t="s">
        <v>508</v>
      </c>
      <c r="E420" s="24"/>
      <c r="F420" s="24"/>
      <c r="G420" s="24"/>
      <c r="H420" s="24"/>
      <c r="I420" s="24"/>
      <c r="J420" s="24"/>
      <c r="K420" s="24"/>
      <c r="L420" s="21">
        <f>VLOOKUP($D420,'HIST REG FL  Working Capital -2'!$A:$CI,MATCH($D$12,'HIST REG FL  Working Capital -2'!$2:$2,0),FALSE)/1000</f>
        <v>71518.8</v>
      </c>
      <c r="M420" s="40"/>
      <c r="N420" s="21">
        <f>VLOOKUP($D420,'HIST REG FL  Working Cap- 9 Ret'!$A:$CN,MATCH($D$12,'HIST REG FL  Working Cap- 9 Ret'!$2:$2,0),FALSE)/1000</f>
        <v>71518.8</v>
      </c>
      <c r="O420" s="96"/>
      <c r="P420" s="279">
        <f t="shared" si="36"/>
        <v>1</v>
      </c>
      <c r="Q420" s="23"/>
      <c r="R420" s="23"/>
      <c r="S420" s="23"/>
    </row>
    <row r="421" spans="1:22" x14ac:dyDescent="0.3">
      <c r="A421" s="87">
        <f t="shared" si="35"/>
        <v>14</v>
      </c>
      <c r="B421" s="263" t="s">
        <v>509</v>
      </c>
      <c r="C421" s="46"/>
      <c r="D421" s="27" t="s">
        <v>510</v>
      </c>
      <c r="E421" s="49"/>
      <c r="F421" s="49"/>
      <c r="G421" s="49"/>
      <c r="H421" s="49"/>
      <c r="I421" s="49"/>
      <c r="J421" s="49"/>
      <c r="K421" s="49"/>
      <c r="L421" s="21">
        <f>VLOOKUP($D421,'HIST REG FL  Working Capital -2'!$A:$CI,MATCH($D$12,'HIST REG FL  Working Capital -2'!$2:$2,0),FALSE)/1000</f>
        <v>6267.0140769230693</v>
      </c>
      <c r="M421" s="40"/>
      <c r="N421" s="21">
        <f>VLOOKUP($D421,'HIST REG FL  Working Cap- 9 Ret'!$A:$CN,MATCH($D$12,'HIST REG FL  Working Cap- 9 Ret'!$2:$2,0),FALSE)/1000</f>
        <v>6267.0140769230693</v>
      </c>
      <c r="O421" s="96"/>
      <c r="P421" s="279">
        <f t="shared" si="36"/>
        <v>1</v>
      </c>
      <c r="Q421" s="23"/>
      <c r="R421" s="23"/>
      <c r="S421" s="23"/>
    </row>
    <row r="422" spans="1:22" x14ac:dyDescent="0.3">
      <c r="A422" s="87">
        <f t="shared" si="35"/>
        <v>15</v>
      </c>
      <c r="B422" s="263" t="s">
        <v>511</v>
      </c>
      <c r="C422" s="46"/>
      <c r="D422" s="24" t="s">
        <v>512</v>
      </c>
      <c r="E422" s="24" t="s">
        <v>513</v>
      </c>
      <c r="F422" s="49"/>
      <c r="G422" s="49"/>
      <c r="H422" s="49"/>
      <c r="I422" s="49"/>
      <c r="J422" s="49"/>
      <c r="K422" s="49"/>
      <c r="L422" s="21">
        <f>VLOOKUP($D422,'HIST REG FL  Working Capital -2'!$A:$CI,MATCH($D$12,'HIST REG FL  Working Capital -2'!$2:$2,0),FALSE)/1000+VLOOKUP($E422,'HIST REG FL  Working Capital -2'!$A:$CI,MATCH($D$12,'HIST REG FL  Working Capital -2'!$2:$2,0),FALSE)/1000</f>
        <v>51229.735845384588</v>
      </c>
      <c r="M422" s="40"/>
      <c r="N422" s="21">
        <f>VLOOKUP($D422,'HIST REG FL  Working Cap- 9 Ret'!$A:$CN,MATCH($D$12,'HIST REG FL  Working Cap- 9 Ret'!$2:$2,0),FALSE)/1000+VLOOKUP($E422,'HIST REG FL  Working Cap- 9 Ret'!$A:$CN,MATCH($D$12,'HIST REG FL  Working Cap- 9 Ret'!$2:$2,0),FALSE)/1000</f>
        <v>49428.873281337677</v>
      </c>
      <c r="O422" s="96"/>
      <c r="P422" s="279">
        <f t="shared" si="36"/>
        <v>0.96484731895784004</v>
      </c>
      <c r="Q422" s="23"/>
      <c r="R422" s="23"/>
      <c r="S422" s="23"/>
    </row>
    <row r="423" spans="1:22" x14ac:dyDescent="0.3">
      <c r="A423" s="87">
        <f t="shared" si="35"/>
        <v>16</v>
      </c>
      <c r="B423" s="263" t="s">
        <v>514</v>
      </c>
      <c r="C423" s="46"/>
      <c r="D423" s="24" t="s">
        <v>515</v>
      </c>
      <c r="E423" s="49"/>
      <c r="F423" s="49"/>
      <c r="G423" s="49"/>
      <c r="H423" s="49"/>
      <c r="I423" s="49"/>
      <c r="J423" s="49"/>
      <c r="K423" s="49"/>
      <c r="L423" s="21">
        <f>VLOOKUP($D423,'HIST REG FL  Working Capital -2'!$A:$CI,MATCH($D$12,'HIST REG FL  Working Capital -2'!$2:$2,0),FALSE)/1000</f>
        <v>758.88461538461502</v>
      </c>
      <c r="M423" s="40"/>
      <c r="N423" s="21">
        <f>VLOOKUP($D423,'HIST REG FL  Working Cap- 9 Ret'!$A:$CN,MATCH($D$12,'HIST REG FL  Working Cap- 9 Ret'!$2:$2,0),FALSE)/1000</f>
        <v>758.88461538461502</v>
      </c>
      <c r="O423" s="96"/>
      <c r="P423" s="279">
        <f t="shared" si="36"/>
        <v>1</v>
      </c>
      <c r="Q423" s="23"/>
      <c r="R423" s="23"/>
      <c r="S423" s="23"/>
    </row>
    <row r="424" spans="1:22" x14ac:dyDescent="0.3">
      <c r="A424" s="87">
        <f t="shared" si="35"/>
        <v>17</v>
      </c>
      <c r="B424" s="263" t="s">
        <v>516</v>
      </c>
      <c r="C424" s="46"/>
      <c r="D424" s="24" t="s">
        <v>517</v>
      </c>
      <c r="E424" s="49"/>
      <c r="F424" s="49"/>
      <c r="G424" s="49"/>
      <c r="H424" s="49"/>
      <c r="I424" s="49"/>
      <c r="J424" s="49"/>
      <c r="K424" s="49"/>
      <c r="L424" s="21">
        <f>VLOOKUP($D424,'HIST REG FL  Working Capital -2'!$A:$CI,MATCH($D$12,'HIST REG FL  Working Capital -2'!$2:$2,0),FALSE)/1000</f>
        <v>-33025.618347692296</v>
      </c>
      <c r="M424" s="40"/>
      <c r="N424" s="21">
        <f>VLOOKUP($D424,'HIST REG FL  Working Cap- 9 Ret'!$A:$CN,MATCH($D$12,'HIST REG FL  Working Cap- 9 Ret'!$2:$2,0),FALSE)/1000</f>
        <v>-33025.618347692296</v>
      </c>
      <c r="O424" s="96"/>
      <c r="P424" s="279">
        <f t="shared" si="36"/>
        <v>1</v>
      </c>
      <c r="Q424" s="23"/>
      <c r="R424" s="23"/>
      <c r="S424" s="23"/>
    </row>
    <row r="425" spans="1:22" x14ac:dyDescent="0.3">
      <c r="A425" s="87">
        <f t="shared" si="35"/>
        <v>18</v>
      </c>
      <c r="B425" s="263" t="s">
        <v>518</v>
      </c>
      <c r="C425" s="46"/>
      <c r="D425" s="27" t="s">
        <v>519</v>
      </c>
      <c r="E425" s="27" t="s">
        <v>520</v>
      </c>
      <c r="F425" s="49"/>
      <c r="G425" s="49"/>
      <c r="H425" s="49"/>
      <c r="I425" s="49"/>
      <c r="J425" s="49"/>
      <c r="K425" s="49"/>
      <c r="L425" s="21">
        <f>VLOOKUP($D425,'HIST REG FL  Working Capital -2'!$A:$CI,MATCH($D$12,'HIST REG FL  Working Capital -2'!$2:$2,0),FALSE)/1000+VLOOKUP($E425,'HIST REG FL  Working Capital -2'!$A:$CI,MATCH($D$12,'HIST REG FL  Working Capital -2'!$2:$2,0),FALSE)/1000</f>
        <v>0</v>
      </c>
      <c r="M425" s="40"/>
      <c r="N425" s="21">
        <f>VLOOKUP($D425,'HIST REG FL  Working Cap- 9 Ret'!$A:$CN,MATCH($D$12,'HIST REG FL  Working Cap- 9 Ret'!$2:$2,0),FALSE)/1000+VLOOKUP($E425,'HIST REG FL  Working Cap- 9 Ret'!$A:$CN,MATCH($D$12,'HIST REG FL  Working Cap- 9 Ret'!$2:$2,0),FALSE)/1000</f>
        <v>0</v>
      </c>
      <c r="O425" s="96"/>
      <c r="P425" s="279">
        <f t="shared" si="36"/>
        <v>0</v>
      </c>
      <c r="Q425" s="23"/>
      <c r="R425" s="23"/>
      <c r="S425" s="23"/>
    </row>
    <row r="426" spans="1:22" x14ac:dyDescent="0.3">
      <c r="A426" s="87">
        <f t="shared" si="35"/>
        <v>19</v>
      </c>
      <c r="B426" s="263" t="s">
        <v>521</v>
      </c>
      <c r="C426" s="46"/>
      <c r="D426" s="27" t="s">
        <v>522</v>
      </c>
      <c r="E426" s="49"/>
      <c r="F426" s="49"/>
      <c r="G426" s="49"/>
      <c r="H426" s="49"/>
      <c r="I426" s="49"/>
      <c r="J426" s="49"/>
      <c r="K426" s="49"/>
      <c r="L426" s="21">
        <f>VLOOKUP($D426,'HIST REG FL  Working Capital -2'!$A:$CI,MATCH($D$12,'HIST REG FL  Working Capital -2'!$2:$2,0),FALSE)/1000</f>
        <v>-3008.1620769230699</v>
      </c>
      <c r="M426" s="40"/>
      <c r="N426" s="21">
        <f>VLOOKUP($D426,'HIST REG FL  Working Cap- 9 Ret'!$A:$CN,MATCH($D$12,'HIST REG FL  Working Cap- 9 Ret'!$2:$2,0),FALSE)/1000</f>
        <v>-3008.1620769230699</v>
      </c>
      <c r="O426" s="96"/>
      <c r="P426" s="279">
        <f t="shared" si="36"/>
        <v>1</v>
      </c>
      <c r="Q426" s="23"/>
      <c r="R426" s="23"/>
      <c r="S426" s="23"/>
    </row>
    <row r="427" spans="1:22" x14ac:dyDescent="0.3">
      <c r="A427" s="87">
        <f t="shared" si="35"/>
        <v>20</v>
      </c>
      <c r="B427" s="263" t="s">
        <v>523</v>
      </c>
      <c r="C427" s="46"/>
      <c r="D427" s="24" t="s">
        <v>524</v>
      </c>
      <c r="E427" s="49"/>
      <c r="F427" s="49"/>
      <c r="G427" s="49"/>
      <c r="H427" s="49"/>
      <c r="I427" s="49"/>
      <c r="J427" s="49"/>
      <c r="K427" s="49"/>
      <c r="L427" s="21">
        <f>VLOOKUP($D427,'HIST REG FL  Working Capital -2'!$A:$CI,MATCH($D$12,'HIST REG FL  Working Capital -2'!$2:$2,0),FALSE)/1000</f>
        <v>1919.3498930769199</v>
      </c>
      <c r="M427" s="40"/>
      <c r="N427" s="21">
        <f>VLOOKUP($D427,'HIST REG FL  Working Cap- 9 Ret'!$A:$CN,MATCH($D$12,'HIST REG FL  Working Cap- 9 Ret'!$2:$2,0),FALSE)/1000</f>
        <v>1851.8795984772801</v>
      </c>
      <c r="O427" s="96"/>
      <c r="P427" s="279">
        <f t="shared" si="36"/>
        <v>0.96484731895783848</v>
      </c>
      <c r="Q427" s="23"/>
      <c r="R427" s="23"/>
      <c r="S427" s="23"/>
      <c r="U427" s="25"/>
      <c r="V427" s="25"/>
    </row>
    <row r="428" spans="1:22" x14ac:dyDescent="0.3">
      <c r="A428" s="87">
        <f t="shared" si="35"/>
        <v>21</v>
      </c>
      <c r="B428" s="263" t="s">
        <v>525</v>
      </c>
      <c r="C428" s="46"/>
      <c r="D428" s="24" t="s">
        <v>526</v>
      </c>
      <c r="E428" s="24" t="s">
        <v>527</v>
      </c>
      <c r="F428" s="24" t="s">
        <v>528</v>
      </c>
      <c r="G428" s="24"/>
      <c r="H428" s="24" t="s">
        <v>529</v>
      </c>
      <c r="I428" s="27" t="s">
        <v>530</v>
      </c>
      <c r="J428" s="24"/>
      <c r="K428" s="24"/>
      <c r="L428" s="21">
        <f>VLOOKUP($D428,'HIST REG FL  Working Capital -2'!$A:$CI,MATCH($D$12,'HIST REG FL  Working Capital -2'!$2:$2,0),FALSE)/1000+VLOOKUP($E428,'HIST REG FL  Working Capital -2'!$A:$CI,MATCH($D$12,'HIST REG FL  Working Capital -2'!$2:$2,0),FALSE)/1000+VLOOKUP($F428,'HIST REG FL  Working Capital -2'!$A:$CI,MATCH($D$12,'HIST REG FL  Working Capital -2'!$2:$2,0),FALSE)/1000+VLOOKUP($H428,'HIST REG FL  Working Capital -2'!$A:$CI,MATCH($D$12,'HIST REG FL  Working Capital -2'!$2:$2,0),FALSE)/1000+VLOOKUP($I428,'HIST REG FL  Working Capital -2'!$A:$CI,MATCH($D$12,'HIST REG FL  Working Capital -2'!$2:$2,0),FALSE)/1000</f>
        <v>982877.20943922771</v>
      </c>
      <c r="M428" s="40"/>
      <c r="N428" s="21">
        <f>VLOOKUP($D428,'HIST REG FL  Working Cap- 9 Ret'!$A:$CN,MATCH($D$12,'HIST REG FL  Working Cap- 9 Ret'!$2:$2,0),FALSE)/1000+VLOOKUP($E428,'HIST REG FL  Working Cap- 9 Ret'!$A:$CN,MATCH($D$12,'HIST REG FL  Working Cap- 9 Ret'!$2:$2,0),FALSE)/1000+VLOOKUP($F428,'HIST REG FL  Working Cap- 9 Ret'!$A:$CN,MATCH($D$12,'HIST REG FL  Working Cap- 9 Ret'!$2:$2,0),FALSE)/1000+VLOOKUP($H428,'HIST REG FL  Working Cap- 9 Ret'!$A:$CN,MATCH($D$12,'HIST REG FL  Working Cap- 9 Ret'!$2:$2,0),FALSE)/1000+VLOOKUP($I428,'HIST REG FL  Working Cap- 9 Ret'!$A:$CN,MATCH($D$12,'HIST REG FL  Working Cap- 9 Ret'!$2:$2,0),FALSE)/1000</f>
        <v>982877.20943922771</v>
      </c>
      <c r="O428" s="96"/>
      <c r="P428" s="279">
        <f t="shared" si="36"/>
        <v>1</v>
      </c>
      <c r="Q428" s="23"/>
      <c r="R428" s="23"/>
      <c r="S428" s="23"/>
      <c r="U428" s="25"/>
      <c r="V428" s="25"/>
    </row>
    <row r="429" spans="1:22" x14ac:dyDescent="0.3">
      <c r="A429" s="87">
        <f t="shared" si="35"/>
        <v>22</v>
      </c>
      <c r="B429" s="263" t="s">
        <v>675</v>
      </c>
      <c r="C429" s="46"/>
      <c r="D429" s="300" t="s">
        <v>676</v>
      </c>
      <c r="E429" s="49"/>
      <c r="F429" s="49"/>
      <c r="G429" s="49"/>
      <c r="H429" s="49"/>
      <c r="I429" s="49"/>
      <c r="J429" s="49"/>
      <c r="K429" s="49"/>
      <c r="L429" s="21">
        <f>VLOOKUP($D429,'HIST REG FL  Working Capital -2'!$A:$CI,MATCH($D$12,'HIST REG FL  Working Capital -2'!$2:$2,0),FALSE)/1000</f>
        <v>174.830153846153</v>
      </c>
      <c r="M429" s="40"/>
      <c r="N429" s="21">
        <f>VLOOKUP($D429,'HIST REG FL  Working Cap- 9 Ret'!$A:$CN,MATCH($D$12,'HIST REG FL  Working Cap- 9 Ret'!$2:$2,0),FALSE)/1000</f>
        <v>168.684405211448</v>
      </c>
      <c r="O429" s="96"/>
      <c r="P429" s="279">
        <f t="shared" si="36"/>
        <v>0.96484731895784326</v>
      </c>
      <c r="Q429" s="23"/>
      <c r="R429" s="23"/>
      <c r="S429" s="23"/>
      <c r="U429" s="25"/>
      <c r="V429" s="25"/>
    </row>
    <row r="430" spans="1:22" x14ac:dyDescent="0.3">
      <c r="A430" s="87">
        <f t="shared" si="35"/>
        <v>23</v>
      </c>
      <c r="B430" s="263" t="s">
        <v>533</v>
      </c>
      <c r="C430" s="46"/>
      <c r="D430" s="27" t="s">
        <v>677</v>
      </c>
      <c r="E430" s="49"/>
      <c r="F430" s="49"/>
      <c r="G430" s="49"/>
      <c r="H430" s="49"/>
      <c r="I430" s="49"/>
      <c r="J430" s="49"/>
      <c r="K430" s="49"/>
      <c r="L430" s="21">
        <f>VLOOKUP($D430,'HIST REG FL  Working Capital -2'!$A:$CI,MATCH($D$12,'HIST REG FL  Working Capital -2'!$2:$2,0),FALSE)/1000</f>
        <v>27388.892</v>
      </c>
      <c r="M430" s="40"/>
      <c r="N430" s="21">
        <f>VLOOKUP($D430,'HIST REG FL  Working Cap- 9 Ret'!$A:$CN,MATCH($D$12,'HIST REG FL  Working Cap- 9 Ret'!$2:$2,0),FALSE)/1000</f>
        <v>27388.892</v>
      </c>
      <c r="O430" s="96"/>
      <c r="P430" s="279">
        <f t="shared" si="36"/>
        <v>1</v>
      </c>
      <c r="Q430" s="23"/>
      <c r="R430" s="23"/>
      <c r="S430" s="23"/>
    </row>
    <row r="431" spans="1:22" x14ac:dyDescent="0.3">
      <c r="A431" s="87">
        <f t="shared" si="35"/>
        <v>24</v>
      </c>
      <c r="B431" s="263" t="s">
        <v>535</v>
      </c>
      <c r="C431" s="46"/>
      <c r="D431" s="160" t="s">
        <v>536</v>
      </c>
      <c r="E431" s="49"/>
      <c r="F431" s="49"/>
      <c r="G431" s="49"/>
      <c r="H431" s="49"/>
      <c r="I431" s="49"/>
      <c r="J431" s="49"/>
      <c r="K431" s="49"/>
      <c r="L431" s="21">
        <f>VLOOKUP($D431,'HIST REG FL  Working Capital -2'!$A:$CI,MATCH($D$12,'HIST REG FL  Working Capital -2'!$2:$2,0),FALSE)/1000</f>
        <v>22396.0490399999</v>
      </c>
      <c r="M431" s="40"/>
      <c r="N431" s="21">
        <f>VLOOKUP($D431,'HIST REG FL  Working Cap- 9 Ret'!$A:$CN,MATCH($D$12,'HIST REG FL  Working Cap- 9 Ret'!$2:$2,0),FALSE)/1000</f>
        <v>21608.767871492299</v>
      </c>
      <c r="O431" s="96"/>
      <c r="P431" s="279">
        <f t="shared" si="36"/>
        <v>0.96484731895784392</v>
      </c>
      <c r="Q431" s="23"/>
      <c r="R431" s="23"/>
      <c r="S431" s="23"/>
    </row>
    <row r="432" spans="1:22" x14ac:dyDescent="0.3">
      <c r="A432" s="87">
        <f>A431+1</f>
        <v>25</v>
      </c>
      <c r="B432" s="268" t="s">
        <v>537</v>
      </c>
      <c r="D432" s="27" t="s">
        <v>538</v>
      </c>
      <c r="L432" s="21">
        <f>VLOOKUP($D432,'HIST REG FL  Working Capital -2'!$A:$CI,MATCH($D$12,'HIST REG FL  Working Capital -2'!$2:$2,0),FALSE)/1000</f>
        <v>214.83301076922999</v>
      </c>
      <c r="M432" s="40"/>
      <c r="N432" s="21">
        <f>VLOOKUP($D432,'HIST REG FL  Working Cap- 9 Ret'!$A:$CN,MATCH($D$12,'HIST REG FL  Working Cap- 9 Ret'!$2:$2,0),FALSE)/1000</f>
        <v>214.83301076922999</v>
      </c>
      <c r="O432" s="96"/>
      <c r="P432" s="279">
        <f t="shared" si="36"/>
        <v>1</v>
      </c>
      <c r="Q432" s="23"/>
      <c r="R432" s="23"/>
      <c r="S432" s="23"/>
      <c r="U432" s="25"/>
      <c r="V432" s="25"/>
    </row>
    <row r="433" spans="1:29" x14ac:dyDescent="0.3">
      <c r="A433" s="87">
        <f t="shared" si="35"/>
        <v>26</v>
      </c>
      <c r="B433" s="268" t="s">
        <v>678</v>
      </c>
      <c r="D433" s="27" t="s">
        <v>679</v>
      </c>
      <c r="L433" s="21">
        <f>VLOOKUP($D433,'HIST REG FL  Working Capital -2'!$A:$CI,MATCH($D$12,'HIST REG FL  Working Capital -2'!$2:$2,0),FALSE)/1000</f>
        <v>23718.0185153846</v>
      </c>
      <c r="M433" s="40"/>
      <c r="N433" s="21">
        <f>VLOOKUP($D433,'HIST REG FL  Working Cap- 9 Ret'!$A:$CN,MATCH($D$12,'HIST REG FL  Working Cap- 9 Ret'!$2:$2,0),FALSE)/1000</f>
        <v>23718.0185153846</v>
      </c>
      <c r="O433" s="96"/>
      <c r="P433" s="279">
        <f t="shared" si="36"/>
        <v>1</v>
      </c>
      <c r="Q433" s="148"/>
      <c r="R433" s="148"/>
      <c r="S433" s="148"/>
      <c r="U433" s="25"/>
      <c r="V433" s="25"/>
    </row>
    <row r="434" spans="1:29" x14ac:dyDescent="0.3">
      <c r="A434" s="87">
        <f>A433+1</f>
        <v>27</v>
      </c>
      <c r="B434" s="25" t="s">
        <v>680</v>
      </c>
      <c r="D434" s="160" t="s">
        <v>681</v>
      </c>
      <c r="L434" s="21">
        <f>VLOOKUP($D434,'HIST REG FL  Working Capital -2'!$A:$CI,MATCH($D$12,'HIST REG FL  Working Capital -2'!$2:$2,0),FALSE)/1000</f>
        <v>-800.62105230769203</v>
      </c>
      <c r="M434" s="40"/>
      <c r="N434" s="21">
        <f>VLOOKUP($D434,'HIST REG FL  Working Cap- 9 Ret'!$A:$CN,MATCH($D$12,'HIST REG FL  Working Cap- 9 Ret'!$2:$2,0),FALSE)/1000</f>
        <v>-772.47707582028204</v>
      </c>
      <c r="O434" s="96"/>
      <c r="P434" s="279">
        <f t="shared" ref="P434" si="37">IF(N434=0,0,N434/L434)</f>
        <v>0.96484731895784104</v>
      </c>
      <c r="Q434" s="148"/>
      <c r="R434" s="148"/>
      <c r="S434" s="148"/>
    </row>
    <row r="435" spans="1:29" x14ac:dyDescent="0.3">
      <c r="A435" s="87">
        <f t="shared" ref="A435:A439" si="38">A434+1</f>
        <v>28</v>
      </c>
      <c r="P435" s="281"/>
      <c r="Q435" s="148"/>
      <c r="R435" s="148"/>
      <c r="S435" s="148"/>
    </row>
    <row r="436" spans="1:29" x14ac:dyDescent="0.3">
      <c r="A436" s="87">
        <f t="shared" si="38"/>
        <v>29</v>
      </c>
      <c r="P436" s="281"/>
      <c r="Q436" s="148"/>
      <c r="R436" s="148"/>
      <c r="S436" s="148"/>
    </row>
    <row r="437" spans="1:29" x14ac:dyDescent="0.3">
      <c r="A437" s="87">
        <f t="shared" si="38"/>
        <v>30</v>
      </c>
      <c r="P437" s="281"/>
      <c r="Q437" s="148"/>
      <c r="R437" s="148"/>
      <c r="S437" s="148"/>
    </row>
    <row r="438" spans="1:29" x14ac:dyDescent="0.3">
      <c r="A438" s="87">
        <f t="shared" si="38"/>
        <v>31</v>
      </c>
      <c r="Q438" s="148"/>
      <c r="R438" s="148"/>
      <c r="S438" s="148"/>
    </row>
    <row r="439" spans="1:29" x14ac:dyDescent="0.3">
      <c r="A439" s="87">
        <f t="shared" si="38"/>
        <v>32</v>
      </c>
      <c r="Q439" s="148"/>
      <c r="R439" s="148"/>
      <c r="S439" s="148"/>
    </row>
    <row r="440" spans="1:29" x14ac:dyDescent="0.3">
      <c r="A440" s="87">
        <f t="shared" si="35"/>
        <v>33</v>
      </c>
      <c r="Q440" s="148"/>
      <c r="R440" s="148"/>
      <c r="S440" s="148"/>
    </row>
    <row r="441" spans="1:29" x14ac:dyDescent="0.3">
      <c r="A441" s="87">
        <f t="shared" si="35"/>
        <v>34</v>
      </c>
      <c r="Q441" s="148"/>
      <c r="R441" s="148"/>
      <c r="S441" s="148"/>
    </row>
    <row r="442" spans="1:29" s="56" customFormat="1" x14ac:dyDescent="0.3">
      <c r="A442" s="272"/>
      <c r="B442" s="120" t="s">
        <v>175</v>
      </c>
      <c r="C442" s="120"/>
      <c r="D442" s="120"/>
      <c r="E442" s="120"/>
      <c r="F442" s="153"/>
      <c r="G442" s="153"/>
      <c r="H442" s="153"/>
      <c r="I442" s="153"/>
      <c r="J442" s="153"/>
      <c r="K442" s="153"/>
      <c r="L442" s="120"/>
      <c r="M442" s="120"/>
      <c r="N442" s="120"/>
      <c r="O442" s="120"/>
      <c r="P442" s="273"/>
      <c r="Q442" s="120"/>
      <c r="R442" s="246" t="s">
        <v>176</v>
      </c>
      <c r="S442" s="120"/>
      <c r="T442" s="25"/>
      <c r="W442" s="25"/>
      <c r="X442" s="25"/>
      <c r="Y442" s="25"/>
      <c r="Z442" s="25"/>
      <c r="AA442" s="25"/>
      <c r="AB442" s="25"/>
      <c r="AC442" s="25"/>
    </row>
    <row r="443" spans="1:29" x14ac:dyDescent="0.3">
      <c r="A443" s="63" t="s">
        <v>102</v>
      </c>
      <c r="B443" s="64"/>
      <c r="C443" s="63"/>
      <c r="L443" s="418" t="s">
        <v>103</v>
      </c>
      <c r="M443" s="418"/>
      <c r="N443" s="418"/>
      <c r="O443" s="418"/>
      <c r="P443" s="228"/>
      <c r="Q443" s="63"/>
      <c r="R443" s="63"/>
      <c r="S443" s="65" t="str">
        <f>+'Page Numbers'!D46</f>
        <v>Page 46 of 48</v>
      </c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</row>
    <row r="444" spans="1:29" x14ac:dyDescent="0.3">
      <c r="A444" s="66"/>
      <c r="B444" s="66"/>
      <c r="C444" s="66"/>
      <c r="D444" s="14"/>
      <c r="E444" s="15"/>
      <c r="F444" s="15"/>
      <c r="G444" s="15"/>
      <c r="H444" s="15"/>
      <c r="I444" s="15"/>
      <c r="J444" s="15"/>
      <c r="K444" s="15"/>
      <c r="L444" s="66"/>
      <c r="M444" s="67"/>
      <c r="N444" s="67"/>
      <c r="O444" s="67"/>
      <c r="P444" s="229"/>
      <c r="Q444" s="67"/>
      <c r="R444" s="67"/>
      <c r="S444" s="67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</row>
    <row r="445" spans="1:29" x14ac:dyDescent="0.3">
      <c r="A445" s="25" t="s">
        <v>104</v>
      </c>
      <c r="B445" s="68"/>
      <c r="C445" s="68" t="s">
        <v>105</v>
      </c>
      <c r="L445" s="416" t="s">
        <v>106</v>
      </c>
      <c r="M445" s="416"/>
      <c r="N445" s="416"/>
      <c r="O445" s="416"/>
      <c r="P445" s="416"/>
      <c r="Q445" s="63"/>
      <c r="R445" s="69" t="s">
        <v>107</v>
      </c>
      <c r="S445" s="70"/>
    </row>
    <row r="446" spans="1:29" x14ac:dyDescent="0.3">
      <c r="B446" s="71"/>
      <c r="C446" s="46"/>
      <c r="L446" s="417"/>
      <c r="M446" s="417"/>
      <c r="N446" s="417"/>
      <c r="O446" s="417"/>
      <c r="P446" s="417"/>
      <c r="Q446" s="72" t="str">
        <f t="shared" ref="Q446:S450" si="39">+Q151</f>
        <v>_</v>
      </c>
      <c r="R446" s="69" t="str">
        <f t="shared" si="39"/>
        <v>Projected Test Year 3 Ended</v>
      </c>
      <c r="S446" s="73">
        <f t="shared" si="39"/>
        <v>46752</v>
      </c>
    </row>
    <row r="447" spans="1:29" x14ac:dyDescent="0.3">
      <c r="A447" s="25" t="s">
        <v>109</v>
      </c>
      <c r="B447" s="71"/>
      <c r="C447" s="46"/>
      <c r="L447" s="70"/>
      <c r="M447" s="70"/>
      <c r="N447" s="70"/>
      <c r="O447" s="70"/>
      <c r="P447" s="230"/>
      <c r="Q447" s="72" t="str">
        <f t="shared" si="39"/>
        <v>_</v>
      </c>
      <c r="R447" s="69" t="str">
        <f t="shared" si="39"/>
        <v>Projected Test Year 2 Ended</v>
      </c>
      <c r="S447" s="73">
        <f t="shared" si="39"/>
        <v>46387</v>
      </c>
    </row>
    <row r="448" spans="1:29" x14ac:dyDescent="0.3">
      <c r="B448" s="74"/>
      <c r="C448" s="46"/>
      <c r="L448" s="70"/>
      <c r="M448" s="70"/>
      <c r="N448" s="70"/>
      <c r="O448" s="70"/>
      <c r="P448" s="230"/>
      <c r="Q448" s="72" t="str">
        <f t="shared" si="39"/>
        <v>_</v>
      </c>
      <c r="R448" s="69" t="str">
        <f t="shared" si="39"/>
        <v>Projected Test Year 1 Ended</v>
      </c>
      <c r="S448" s="73">
        <f t="shared" si="39"/>
        <v>46022</v>
      </c>
    </row>
    <row r="449" spans="1:22" x14ac:dyDescent="0.3">
      <c r="A449" s="75" t="str">
        <f>+A400</f>
        <v>DOCKET NO.: 20240025-EI</v>
      </c>
      <c r="C449" s="46"/>
      <c r="L449" s="46"/>
      <c r="M449" s="46"/>
      <c r="N449" s="46"/>
      <c r="O449" s="46"/>
      <c r="P449" s="231"/>
      <c r="Q449" s="72" t="str">
        <f t="shared" si="39"/>
        <v>_</v>
      </c>
      <c r="R449" s="69" t="str">
        <f t="shared" si="39"/>
        <v>Prior Year Ended</v>
      </c>
      <c r="S449" s="73">
        <f t="shared" si="39"/>
        <v>45657</v>
      </c>
    </row>
    <row r="450" spans="1:22" x14ac:dyDescent="0.3">
      <c r="A450" s="75"/>
      <c r="C450" s="46"/>
      <c r="L450" s="46"/>
      <c r="M450" s="46"/>
      <c r="N450" s="46"/>
      <c r="O450" s="46"/>
      <c r="P450" s="231"/>
      <c r="Q450" s="72" t="str">
        <f t="shared" si="39"/>
        <v>X</v>
      </c>
      <c r="R450" s="69" t="str">
        <f t="shared" si="39"/>
        <v>Historical Year Ended</v>
      </c>
      <c r="S450" s="73">
        <f t="shared" si="39"/>
        <v>45291</v>
      </c>
    </row>
    <row r="451" spans="1:22" x14ac:dyDescent="0.3">
      <c r="L451" s="46"/>
      <c r="M451" s="46"/>
      <c r="N451" s="46"/>
      <c r="O451" s="46"/>
      <c r="P451" s="231"/>
      <c r="Q451" s="231"/>
      <c r="R451" s="231"/>
      <c r="S451" s="231"/>
      <c r="T451" s="231"/>
    </row>
    <row r="452" spans="1:22" x14ac:dyDescent="0.3">
      <c r="L452" s="76"/>
      <c r="M452" s="77"/>
      <c r="N452" s="76" t="s">
        <v>111</v>
      </c>
      <c r="O452" s="77"/>
      <c r="P452" s="232"/>
      <c r="Q452" s="63"/>
      <c r="R452" s="63"/>
      <c r="S452" s="63"/>
    </row>
    <row r="453" spans="1:22" x14ac:dyDescent="0.3">
      <c r="A453" s="78"/>
      <c r="B453" s="78"/>
      <c r="C453" s="78"/>
      <c r="D453" s="14"/>
      <c r="E453" s="15"/>
      <c r="F453" s="15"/>
      <c r="G453" s="15"/>
      <c r="H453" s="15"/>
      <c r="I453" s="15"/>
      <c r="J453" s="15"/>
      <c r="K453" s="15"/>
      <c r="L453" s="79"/>
      <c r="M453" s="79"/>
      <c r="N453" s="79"/>
      <c r="O453" s="79"/>
      <c r="P453" s="233"/>
      <c r="Q453" s="80"/>
      <c r="R453" s="81" t="str">
        <f>+R158</f>
        <v>Witness:  Olivier</v>
      </c>
      <c r="S453" s="80"/>
    </row>
    <row r="454" spans="1:22" x14ac:dyDescent="0.3">
      <c r="A454" s="1"/>
      <c r="B454" s="82">
        <v>-1</v>
      </c>
      <c r="C454" s="82"/>
      <c r="D454" s="82"/>
      <c r="E454" s="82"/>
      <c r="F454" s="82"/>
      <c r="G454" s="82"/>
      <c r="H454" s="82"/>
      <c r="I454" s="82"/>
      <c r="J454" s="82"/>
      <c r="K454" s="82"/>
      <c r="L454" s="82">
        <f>+B454-1</f>
        <v>-2</v>
      </c>
      <c r="M454" s="82"/>
      <c r="N454" s="82">
        <f>+L454-1</f>
        <v>-3</v>
      </c>
      <c r="O454" s="82"/>
      <c r="P454" s="82">
        <f>+N454-1</f>
        <v>-4</v>
      </c>
      <c r="Q454" s="85"/>
      <c r="R454" s="85"/>
      <c r="S454" s="85"/>
    </row>
    <row r="455" spans="1:22" x14ac:dyDescent="0.3">
      <c r="A455" s="1" t="s">
        <v>112</v>
      </c>
      <c r="B455" s="83"/>
      <c r="C455" s="1"/>
      <c r="D455" s="5"/>
      <c r="E455" s="5"/>
      <c r="F455" s="5"/>
      <c r="G455" s="5"/>
      <c r="H455" s="5"/>
      <c r="I455" s="5"/>
      <c r="J455" s="5"/>
      <c r="K455" s="5"/>
      <c r="L455" s="1" t="s">
        <v>113</v>
      </c>
      <c r="M455" s="1"/>
      <c r="N455" s="1" t="s">
        <v>113</v>
      </c>
      <c r="O455" s="1"/>
      <c r="P455" s="234" t="s">
        <v>114</v>
      </c>
      <c r="Q455" s="1"/>
      <c r="R455" s="1"/>
      <c r="S455" s="1"/>
    </row>
    <row r="456" spans="1:22" x14ac:dyDescent="0.3">
      <c r="A456" s="86" t="s">
        <v>115</v>
      </c>
      <c r="B456" s="17" t="s">
        <v>116</v>
      </c>
      <c r="C456" s="17"/>
      <c r="D456" s="14"/>
      <c r="E456" s="15"/>
      <c r="F456" s="15"/>
      <c r="G456" s="15"/>
      <c r="H456" s="15"/>
      <c r="I456" s="15"/>
      <c r="J456" s="15"/>
      <c r="K456" s="15"/>
      <c r="L456" s="17" t="s">
        <v>117</v>
      </c>
      <c r="M456" s="17"/>
      <c r="N456" s="17" t="s">
        <v>114</v>
      </c>
      <c r="O456" s="17"/>
      <c r="P456" s="235" t="s">
        <v>118</v>
      </c>
      <c r="Q456" s="17"/>
      <c r="R456" s="17"/>
      <c r="S456" s="17"/>
    </row>
    <row r="457" spans="1:22" x14ac:dyDescent="0.3">
      <c r="A457" s="25">
        <v>1</v>
      </c>
      <c r="B457" s="263" t="s">
        <v>73</v>
      </c>
      <c r="C457" s="46"/>
      <c r="D457" s="24" t="s">
        <v>74</v>
      </c>
      <c r="E457" s="49"/>
      <c r="F457" s="49"/>
      <c r="G457" s="49"/>
      <c r="H457" s="49"/>
      <c r="I457" s="49"/>
      <c r="J457" s="49"/>
      <c r="K457" s="49"/>
      <c r="L457" s="21">
        <f>VLOOKUP($D457,'HIST REG FL  Working Capital -2'!$A:$CI,MATCH($D$12,'HIST REG FL  Working Capital -2'!$2:$2,0),FALSE)/1000</f>
        <v>4572.8449307692299</v>
      </c>
      <c r="M457" s="40"/>
      <c r="N457" s="21">
        <f>VLOOKUP($D457,'HIST REG FL  Working Cap- 9 Ret'!$A:$CN,MATCH($D$12,'HIST REG FL  Working Cap- 9 Ret'!$2:$2,0),FALSE)/1000</f>
        <v>4412.0971714626403</v>
      </c>
      <c r="O457" s="96"/>
      <c r="P457" s="279">
        <f>IF(N457=0,0,N457/L457)</f>
        <v>0.96484731895783982</v>
      </c>
      <c r="R457" s="148"/>
      <c r="S457" s="148"/>
      <c r="U457" s="25"/>
      <c r="V457" s="25"/>
    </row>
    <row r="458" spans="1:22" x14ac:dyDescent="0.3">
      <c r="A458" s="25">
        <f>+A457+1</f>
        <v>2</v>
      </c>
      <c r="B458" s="263" t="s">
        <v>75</v>
      </c>
      <c r="C458" s="46"/>
      <c r="D458" s="24" t="s">
        <v>76</v>
      </c>
      <c r="E458" s="24" t="s">
        <v>539</v>
      </c>
      <c r="F458" s="49"/>
      <c r="G458" s="49"/>
      <c r="H458" s="49"/>
      <c r="I458" s="49"/>
      <c r="J458" s="49"/>
      <c r="K458" s="49"/>
      <c r="L458" s="21">
        <f>VLOOKUP($D458,'HIST REG FL  Working Capital -2'!$A:$CI,MATCH($D$12,'HIST REG FL  Working Capital -2'!$2:$2,0),FALSE)/1000+VLOOKUP($E458,'HIST REG FL  Working Capital -2'!$A:$CI,MATCH($D$12,'HIST REG FL  Working Capital -2'!$2:$2,0),FALSE)/1000</f>
        <v>-1979.4434369230746</v>
      </c>
      <c r="M458" s="40"/>
      <c r="N458" s="21">
        <f>VLOOKUP($D458,'HIST REG FL  Working Cap- 9 Ret'!$A:$CN,MATCH($D$12,'HIST REG FL  Working Cap- 9 Ret'!$2:$2,0),FALSE)/1000+VLOOKUP($E458,'HIST REG FL  Working Cap- 9 Ret'!$A:$CN,MATCH($D$12,'HIST REG FL  Working Cap- 9 Ret'!$2:$2,0),FALSE)/1000</f>
        <v>-1909.8606931439201</v>
      </c>
      <c r="O458" s="96"/>
      <c r="P458" s="279">
        <f>IF(N458=0,0,N458/L458)</f>
        <v>0.96484731895783959</v>
      </c>
      <c r="R458" s="148"/>
      <c r="S458" s="148"/>
      <c r="U458" s="25"/>
      <c r="V458" s="25"/>
    </row>
    <row r="459" spans="1:22" x14ac:dyDescent="0.3">
      <c r="A459" s="25">
        <f>+A458+1</f>
        <v>3</v>
      </c>
      <c r="B459" s="264" t="s">
        <v>77</v>
      </c>
      <c r="C459" s="46"/>
      <c r="D459" s="24" t="s">
        <v>78</v>
      </c>
      <c r="E459" s="52"/>
      <c r="F459" s="52"/>
      <c r="G459" s="52"/>
      <c r="H459" s="52"/>
      <c r="I459" s="52"/>
      <c r="J459" s="52"/>
      <c r="K459" s="52"/>
      <c r="L459" s="21">
        <f>VLOOKUP($D459,'HIST REG FL  Working Capital -2'!$A:$CI,MATCH($D$12,'HIST REG FL  Working Capital -2'!$2:$2,0),FALSE)/1000</f>
        <v>108.330113076923</v>
      </c>
      <c r="M459" s="40"/>
      <c r="N459" s="21">
        <f>VLOOKUP($D459,'HIST REG FL  Working Cap- 9 Ret'!$A:$CN,MATCH($D$12,'HIST REG FL  Working Cap- 9 Ret'!$2:$2,0),FALSE)/1000</f>
        <v>104.52201916466899</v>
      </c>
      <c r="O459" s="96"/>
      <c r="P459" s="282">
        <f>IF(N459=0,0,N459/L459)</f>
        <v>0.96484731895784182</v>
      </c>
      <c r="R459" s="148"/>
      <c r="S459" s="148"/>
      <c r="U459" s="25"/>
      <c r="V459" s="25"/>
    </row>
    <row r="460" spans="1:22" x14ac:dyDescent="0.3">
      <c r="A460" s="25">
        <f>+A459+1</f>
        <v>4</v>
      </c>
      <c r="B460" s="263" t="s">
        <v>540</v>
      </c>
      <c r="C460" s="47"/>
      <c r="D460" s="24" t="s">
        <v>541</v>
      </c>
      <c r="E460" s="24" t="s">
        <v>264</v>
      </c>
      <c r="F460" s="128" t="s">
        <v>542</v>
      </c>
      <c r="G460" s="24"/>
      <c r="H460" s="128" t="s">
        <v>544</v>
      </c>
      <c r="I460" s="24" t="s">
        <v>264</v>
      </c>
      <c r="J460" s="24"/>
      <c r="K460" s="24"/>
      <c r="L460" s="21">
        <f>VLOOKUP($D460,'HIST REG FL  Working Capital -2'!$A:$CI,MATCH($D$12,'HIST REG FL  Working Capital -2'!$2:$2,0),FALSE)/1000+VLOOKUP($E460,'HIST REG FL  Working Capital -2'!$A:$CI,MATCH($D$12,'HIST REG FL  Working Capital -2'!$2:$2,0),FALSE)/1000+VLOOKUP($F460,'HIST REG FL  Working Capital -2'!$A:$CI,MATCH($D$12,'HIST REG FL  Working Capital -2'!$2:$2,0),FALSE)/1000+VLOOKUP($H460,'HIST REG FL  Working Capital -2'!$A:$CI,MATCH($D$12,'HIST REG FL  Working Capital -2'!$2:$2,0),FALSE)/1000+VLOOKUP($I460,'HIST REG FL  Working Capital -2'!$A:$CI,MATCH($D$12,'HIST REG FL  Working Capital -2'!$2:$2,0),FALSE)/1000</f>
        <v>774.70616923076682</v>
      </c>
      <c r="M460" s="40"/>
      <c r="N460" s="21">
        <f>VLOOKUP($D460,'HIST REG FL  Working Cap- 9 Ret'!$A:$CN,MATCH($D$12,'HIST REG FL  Working Cap- 9 Ret'!$2:$2,0),FALSE)/1000+VLOOKUP($E460,'HIST REG FL  Working Cap- 9 Ret'!$A:$CN,MATCH($D$12,'HIST REG FL  Working Cap- 9 Ret'!$2:$2,0),FALSE)/1000+VLOOKUP($F460,'HIST REG FL  Working Cap- 9 Ret'!$A:$CN,MATCH($D$12,'HIST REG FL  Working Cap- 9 Ret'!$2:$2,0),FALSE)/1000+VLOOKUP($H460,'HIST REG FL  Working Cap- 9 Ret'!$A:$CN,MATCH($D$12,'HIST REG FL  Working Cap- 9 Ret'!$2:$2,0),FALSE)/1000+VLOOKUP($I460,'HIST REG FL  Working Cap- 9 Ret'!$A:$CN,MATCH($D$12,'HIST REG FL  Working Cap- 9 Ret'!$2:$2,0),FALSE)/1000</f>
        <v>774.70616923076682</v>
      </c>
      <c r="O460" s="96"/>
      <c r="P460" s="279">
        <f t="shared" ref="P460" si="40">IF(N460=0,0,N460/L460)</f>
        <v>1</v>
      </c>
      <c r="R460" s="148"/>
      <c r="S460" s="148"/>
    </row>
    <row r="461" spans="1:22" x14ac:dyDescent="0.3">
      <c r="A461" s="25">
        <f t="shared" ref="A461:A490" si="41">+A460+1</f>
        <v>5</v>
      </c>
      <c r="B461" s="263" t="s">
        <v>546</v>
      </c>
      <c r="C461" s="47"/>
      <c r="D461" s="128" t="s">
        <v>547</v>
      </c>
      <c r="E461" s="24"/>
      <c r="F461" s="24"/>
      <c r="G461" s="24"/>
      <c r="H461" s="24"/>
      <c r="I461" s="24"/>
      <c r="J461" s="24"/>
      <c r="K461" s="24"/>
      <c r="L461" s="21">
        <f>VLOOKUP($D461,'HIST REG FL  Working Capital -2'!$A:$CI,MATCH($D$12,'HIST REG FL  Working Capital -2'!$2:$2,0),FALSE)/1000</f>
        <v>1021.41737153846</v>
      </c>
      <c r="M461" s="40"/>
      <c r="N461" s="21">
        <f>VLOOKUP($D461,'HIST REG FL  Working Cap- 9 Ret'!$A:$CN,MATCH($D$12,'HIST REG FL  Working Cap- 9 Ret'!$2:$2,0),FALSE)/1000</f>
        <v>1021.41737153846</v>
      </c>
      <c r="O461" s="96"/>
      <c r="P461" s="279">
        <f t="shared" ref="P461:P472" si="42">IF(N461=0,0,N461/L461)</f>
        <v>1</v>
      </c>
      <c r="R461" s="148"/>
      <c r="S461" s="148"/>
    </row>
    <row r="462" spans="1:22" x14ac:dyDescent="0.3">
      <c r="A462" s="25">
        <f t="shared" si="41"/>
        <v>6</v>
      </c>
      <c r="B462" s="265" t="s">
        <v>548</v>
      </c>
      <c r="C462" s="47"/>
      <c r="D462" s="24" t="s">
        <v>549</v>
      </c>
      <c r="E462" s="24" t="s">
        <v>550</v>
      </c>
      <c r="F462" s="54"/>
      <c r="G462" s="54"/>
      <c r="H462" s="54"/>
      <c r="I462" s="54"/>
      <c r="J462" s="54"/>
      <c r="K462" s="54"/>
      <c r="L462" s="21">
        <f>VLOOKUP($D462,'HIST REG FL  Working Capital -2'!$A:$CI,MATCH($D$12,'HIST REG FL  Working Capital -2'!$2:$2,0),FALSE)/1000+VLOOKUP($E462,'HIST REG FL  Working Capital -2'!$A:$CI,MATCH($D$12,'HIST REG FL  Working Capital -2'!$2:$2,0),FALSE)/1000</f>
        <v>93897.421499999997</v>
      </c>
      <c r="M462" s="40"/>
      <c r="N462" s="21">
        <f>VLOOKUP($D462,'HIST REG FL  Working Cap- 9 Ret'!$A:$CN,MATCH($D$12,'HIST REG FL  Working Cap- 9 Ret'!$2:$2,0),FALSE)/1000+VLOOKUP($E462,'HIST REG FL  Working Cap- 9 Ret'!$A:$CN,MATCH($D$12,'HIST REG FL  Working Cap- 9 Ret'!$2:$2,0),FALSE)/1000</f>
        <v>93897.421499999997</v>
      </c>
      <c r="O462" s="96"/>
      <c r="P462" s="279">
        <f t="shared" si="42"/>
        <v>1</v>
      </c>
      <c r="R462" s="148"/>
      <c r="S462" s="148"/>
    </row>
    <row r="463" spans="1:22" x14ac:dyDescent="0.3">
      <c r="A463" s="25">
        <f t="shared" si="41"/>
        <v>7</v>
      </c>
      <c r="B463" s="265" t="s">
        <v>551</v>
      </c>
      <c r="C463" s="47"/>
      <c r="D463" s="128" t="s">
        <v>552</v>
      </c>
      <c r="E463" s="54"/>
      <c r="F463" s="54"/>
      <c r="G463" s="54"/>
      <c r="H463" s="54"/>
      <c r="I463" s="54"/>
      <c r="J463" s="54"/>
      <c r="K463" s="54"/>
      <c r="L463" s="21">
        <f>VLOOKUP($D463,'HIST REG FL  Working Capital -2'!$A:$CI,MATCH($D$12,'HIST REG FL  Working Capital -2'!$2:$2,0),FALSE)/1000</f>
        <v>1135.6887292307599</v>
      </c>
      <c r="M463" s="40"/>
      <c r="N463" s="21">
        <f>VLOOKUP($D463,'HIST REG FL  Working Cap- 9 Ret'!$A:$CN,MATCH($D$12,'HIST REG FL  Working Cap- 9 Ret'!$2:$2,0),FALSE)/1000</f>
        <v>1135.6887292307599</v>
      </c>
      <c r="O463" s="96"/>
      <c r="P463" s="279">
        <f t="shared" si="42"/>
        <v>1</v>
      </c>
      <c r="R463" s="148"/>
      <c r="S463" s="148"/>
    </row>
    <row r="464" spans="1:22" x14ac:dyDescent="0.3">
      <c r="A464" s="25">
        <f t="shared" si="41"/>
        <v>8</v>
      </c>
      <c r="B464" s="265" t="s">
        <v>553</v>
      </c>
      <c r="C464" s="47"/>
      <c r="D464" s="24" t="s">
        <v>554</v>
      </c>
      <c r="E464" s="54"/>
      <c r="F464" s="54"/>
      <c r="G464" s="54"/>
      <c r="H464" s="54"/>
      <c r="I464" s="52"/>
      <c r="J464" s="52"/>
      <c r="K464" s="52"/>
      <c r="L464" s="21">
        <f>VLOOKUP($D464,'HIST REG FL  Working Capital -2'!$A:$CI,MATCH($D$12,'HIST REG FL  Working Capital -2'!$2:$2,0),FALSE)/1000</f>
        <v>289856.53747307596</v>
      </c>
      <c r="M464" s="40"/>
      <c r="N464" s="21">
        <f>VLOOKUP($D464,'HIST REG FL  Working Cap- 9 Ret'!$A:$CN,MATCH($D$12,'HIST REG FL  Working Cap- 9 Ret'!$2:$2,0),FALSE)/1000</f>
        <v>289856.53747307596</v>
      </c>
      <c r="O464" s="96"/>
      <c r="P464" s="279">
        <f t="shared" si="42"/>
        <v>1</v>
      </c>
      <c r="R464" s="148"/>
      <c r="S464" s="148"/>
    </row>
    <row r="465" spans="1:22" x14ac:dyDescent="0.3">
      <c r="A465" s="25">
        <f t="shared" si="41"/>
        <v>9</v>
      </c>
      <c r="B465" s="265" t="s">
        <v>555</v>
      </c>
      <c r="C465" s="47"/>
      <c r="D465" s="24" t="s">
        <v>556</v>
      </c>
      <c r="E465" s="54"/>
      <c r="F465" s="54"/>
      <c r="G465" s="54"/>
      <c r="H465" s="54"/>
      <c r="I465" s="90"/>
      <c r="J465" s="90"/>
      <c r="K465" s="90"/>
      <c r="L465" s="21">
        <f>VLOOKUP($D465,'HIST REG FL  Working Capital -2'!$A:$CI,MATCH($D$12,'HIST REG FL  Working Capital -2'!$2:$2,0),FALSE)/1000</f>
        <v>2794.86858538461</v>
      </c>
      <c r="M465" s="40"/>
      <c r="N465" s="21">
        <f>VLOOKUP($D465,'HIST REG FL  Working Cap- 9 Ret'!$A:$CN,MATCH($D$12,'HIST REG FL  Working Cap- 9 Ret'!$2:$2,0),FALSE)/1000</f>
        <v>0</v>
      </c>
      <c r="O465" s="96"/>
      <c r="P465" s="279">
        <f t="shared" si="42"/>
        <v>0</v>
      </c>
      <c r="R465" s="148"/>
      <c r="S465" s="148"/>
    </row>
    <row r="466" spans="1:22" x14ac:dyDescent="0.3">
      <c r="A466" s="25">
        <f t="shared" si="41"/>
        <v>10</v>
      </c>
      <c r="B466" s="268" t="s">
        <v>557</v>
      </c>
      <c r="C466" s="47"/>
      <c r="D466" s="128" t="s">
        <v>558</v>
      </c>
      <c r="E466" s="161" t="s">
        <v>559</v>
      </c>
      <c r="F466" s="128" t="s">
        <v>560</v>
      </c>
      <c r="G466" s="128"/>
      <c r="H466" s="128" t="s">
        <v>539</v>
      </c>
      <c r="I466" s="128"/>
      <c r="J466" s="90"/>
      <c r="K466" s="90"/>
      <c r="L466" s="21">
        <f>VLOOKUP($D466,'HIST REG FL  Working Capital -2'!$A:$CI,MATCH($D$12,'HIST REG FL  Working Capital -2'!$2:$2,0),FALSE)/1000+VLOOKUP($E466,'HIST REG FL  Working Capital -2'!$A:$CI,MATCH($D$12,'HIST REG FL  Working Capital -2'!$2:$2,0),FALSE)/1000+VLOOKUP($F466,'HIST REG FL  Working Capital -2'!$A:$CI,MATCH($D$12,'HIST REG FL  Working Capital -2'!$2:$2,0),FALSE)/1000+VLOOKUP($H466,'HIST REG FL  Working Capital -2'!$A:$CI,MATCH($D$12,'HIST REG FL  Working Capital -2'!$2:$2,0),FALSE)/1000</f>
        <v>25.011044615487357</v>
      </c>
      <c r="M466" s="40"/>
      <c r="N466" s="21">
        <f>VLOOKUP($D466,'HIST REG FL  Working Cap- 9 Ret'!$A:$CN,MATCH($D$12,'HIST REG FL  Working Cap- 9 Ret'!$2:$2,0),FALSE)/1000+VLOOKUP($E466,'HIST REG FL  Working Cap- 9 Ret'!$A:$CN,MATCH($D$12,'HIST REG FL  Working Cap- 9 Ret'!$2:$2,0),FALSE)/1000+VLOOKUP($F466,'HIST REG FL  Working Cap- 9 Ret'!$A:$CN,MATCH($D$12,'HIST REG FL  Working Cap- 9 Ret'!$2:$2,0),FALSE)/1000+VLOOKUP($H466,'HIST REG FL  Working Cap- 9 Ret'!$A:$CN,MATCH($D$12,'HIST REG FL  Working Cap- 9 Ret'!$2:$2,0),FALSE)/1000</f>
        <v>24.131839341587867</v>
      </c>
      <c r="O466" s="96"/>
      <c r="P466" s="279">
        <f t="shared" si="42"/>
        <v>0.96484731895783882</v>
      </c>
      <c r="R466" s="148"/>
      <c r="S466" s="148"/>
    </row>
    <row r="467" spans="1:22" x14ac:dyDescent="0.3">
      <c r="A467" s="25">
        <f t="shared" si="41"/>
        <v>11</v>
      </c>
      <c r="B467" s="265" t="s">
        <v>561</v>
      </c>
      <c r="C467" s="47"/>
      <c r="D467" s="27" t="s">
        <v>562</v>
      </c>
      <c r="E467" s="54"/>
      <c r="F467" s="54"/>
      <c r="G467" s="54"/>
      <c r="H467" s="54"/>
      <c r="I467" s="90"/>
      <c r="J467" s="90"/>
      <c r="K467" s="90"/>
      <c r="L467" s="21">
        <f>VLOOKUP($D467,'HIST REG FL  Working Capital -2'!$A:$CI,MATCH($D$12,'HIST REG FL  Working Capital -2'!$2:$2,0),FALSE)/1000</f>
        <v>55656.884171538397</v>
      </c>
      <c r="M467" s="40"/>
      <c r="N467" s="21">
        <f>VLOOKUP($D467,'HIST REG FL  Working Cap- 9 Ret'!$A:$CN,MATCH($D$12,'HIST REG FL  Working Cap- 9 Ret'!$2:$2,0),FALSE)/1000</f>
        <v>55656.884171538397</v>
      </c>
      <c r="O467" s="96"/>
      <c r="P467" s="279">
        <f t="shared" si="42"/>
        <v>1</v>
      </c>
      <c r="R467" s="148"/>
      <c r="S467" s="148"/>
    </row>
    <row r="468" spans="1:22" x14ac:dyDescent="0.3">
      <c r="A468" s="25">
        <f t="shared" si="41"/>
        <v>12</v>
      </c>
      <c r="B468" s="265" t="s">
        <v>563</v>
      </c>
      <c r="C468" s="47"/>
      <c r="D468" s="24" t="s">
        <v>564</v>
      </c>
      <c r="E468" s="54"/>
      <c r="F468" s="54"/>
      <c r="G468" s="54"/>
      <c r="H468" s="54"/>
      <c r="I468" s="90"/>
      <c r="J468" s="90"/>
      <c r="K468" s="90"/>
      <c r="L468" s="21">
        <f>VLOOKUP($D468,'HIST REG FL  Working Capital -2'!$A:$CI,MATCH($D$12,'HIST REG FL  Working Capital -2'!$2:$2,0),FALSE)/1000</f>
        <v>8799.5244530769196</v>
      </c>
      <c r="M468" s="40"/>
      <c r="N468" s="21">
        <f>VLOOKUP($D468,'HIST REG FL  Working Cap- 9 Ret'!$A:$CN,MATCH($D$12,'HIST REG FL  Working Cap- 9 Ret'!$2:$2,0),FALSE)/1000</f>
        <v>8490.1975766552296</v>
      </c>
      <c r="O468" s="96"/>
      <c r="P468" s="279">
        <f t="shared" si="42"/>
        <v>0.96484731895784115</v>
      </c>
      <c r="R468" s="148"/>
      <c r="S468" s="148"/>
    </row>
    <row r="469" spans="1:22" x14ac:dyDescent="0.3">
      <c r="A469" s="25">
        <f t="shared" si="41"/>
        <v>13</v>
      </c>
      <c r="B469" s="265" t="s">
        <v>565</v>
      </c>
      <c r="C469" s="47"/>
      <c r="D469" s="24" t="s">
        <v>566</v>
      </c>
      <c r="E469" s="54"/>
      <c r="F469" s="54"/>
      <c r="G469" s="54"/>
      <c r="H469" s="54"/>
      <c r="I469" s="90"/>
      <c r="J469" s="90"/>
      <c r="K469" s="90"/>
      <c r="L469" s="21">
        <f>VLOOKUP($D469,'HIST REG FL  Working Capital -2'!$A:$CI,MATCH($D$12,'HIST REG FL  Working Capital -2'!$2:$2,0),FALSE)/1000</f>
        <v>6293.1034799999898</v>
      </c>
      <c r="M469" s="40"/>
      <c r="N469" s="21">
        <f>VLOOKUP($D469,'HIST REG FL  Working Cap- 9 Ret'!$A:$CN,MATCH($D$12,'HIST REG FL  Working Cap- 9 Ret'!$2:$2,0),FALSE)/1000</f>
        <v>6293.1034799999898</v>
      </c>
      <c r="O469" s="96"/>
      <c r="P469" s="279">
        <f t="shared" si="42"/>
        <v>1</v>
      </c>
      <c r="R469" s="148"/>
      <c r="S469" s="148"/>
    </row>
    <row r="470" spans="1:22" x14ac:dyDescent="0.3">
      <c r="A470" s="25">
        <f t="shared" si="41"/>
        <v>14</v>
      </c>
      <c r="B470" s="265" t="s">
        <v>567</v>
      </c>
      <c r="C470" s="47"/>
      <c r="D470" s="24" t="s">
        <v>568</v>
      </c>
      <c r="F470" s="90"/>
      <c r="G470" s="90"/>
      <c r="H470" s="90"/>
      <c r="I470" s="90"/>
      <c r="J470" s="90"/>
      <c r="K470" s="90"/>
      <c r="L470" s="21">
        <f>VLOOKUP($D470,'HIST REG FL  Working Capital -2'!$A:$CI,MATCH($D$12,'HIST REG FL  Working Capital -2'!$2:$2,0),FALSE)/1000</f>
        <v>1609.9834900000001</v>
      </c>
      <c r="M470" s="40"/>
      <c r="N470" s="21">
        <f>VLOOKUP($D470,'HIST REG FL  Working Cap- 9 Ret'!$A:$CN,MATCH($D$12,'HIST REG FL  Working Cap- 9 Ret'!$2:$2,0),FALSE)/1000</f>
        <v>1609.9834900000001</v>
      </c>
      <c r="O470" s="96"/>
      <c r="P470" s="279">
        <f t="shared" si="42"/>
        <v>1</v>
      </c>
      <c r="R470" s="148"/>
      <c r="S470" s="148"/>
      <c r="U470" s="25"/>
      <c r="V470" s="25"/>
    </row>
    <row r="471" spans="1:22" x14ac:dyDescent="0.3">
      <c r="A471" s="25">
        <f t="shared" si="41"/>
        <v>15</v>
      </c>
      <c r="B471" s="268" t="s">
        <v>569</v>
      </c>
      <c r="D471" s="24" t="s">
        <v>570</v>
      </c>
      <c r="L471" s="111">
        <f>VLOOKUP($D471,'HIST REG FL  Working Capital -2'!$A:$CI,MATCH($D$12,'HIST REG FL  Working Capital -2'!$2:$2,0),FALSE)/1000</f>
        <v>-4756.5823653846101</v>
      </c>
      <c r="M471" s="122"/>
      <c r="N471" s="111">
        <f>VLOOKUP($D471,'HIST REG FL  Working Cap- 9 Ret'!$A:$CN,MATCH($D$12,'HIST REG FL  Working Cap- 9 Ret'!$2:$2,0),FALSE)/1000</f>
        <v>-4589.3757426434904</v>
      </c>
      <c r="O471" s="123"/>
      <c r="P471" s="280">
        <f t="shared" si="42"/>
        <v>0.96484731895784182</v>
      </c>
      <c r="R471" s="148"/>
      <c r="S471" s="148"/>
      <c r="U471" s="25"/>
      <c r="V471" s="25"/>
    </row>
    <row r="472" spans="1:22" x14ac:dyDescent="0.3">
      <c r="A472" s="25">
        <f t="shared" si="41"/>
        <v>16</v>
      </c>
      <c r="B472" s="261" t="s">
        <v>81</v>
      </c>
      <c r="D472" s="30"/>
      <c r="L472" s="21">
        <f>SUM(L457:L471)+SUM(L409:L434)</f>
        <v>2501776.5786469169</v>
      </c>
      <c r="N472" s="21">
        <f>SUM(N457:N471)+SUM(N409:N434)</f>
        <v>2482759.53030338</v>
      </c>
      <c r="P472" s="279">
        <f t="shared" si="42"/>
        <v>0.99239858246901402</v>
      </c>
    </row>
    <row r="473" spans="1:22" x14ac:dyDescent="0.3">
      <c r="A473" s="25">
        <f>+A472+1</f>
        <v>17</v>
      </c>
      <c r="R473" s="148"/>
      <c r="S473" s="148"/>
      <c r="U473" s="25"/>
      <c r="V473" s="25"/>
    </row>
    <row r="474" spans="1:22" x14ac:dyDescent="0.3">
      <c r="A474" s="25">
        <f>+A473+1</f>
        <v>18</v>
      </c>
      <c r="P474" s="281"/>
    </row>
    <row r="475" spans="1:22" x14ac:dyDescent="0.3">
      <c r="A475" s="25">
        <f t="shared" si="41"/>
        <v>19</v>
      </c>
      <c r="B475" s="34"/>
      <c r="P475" s="281"/>
      <c r="R475" s="148"/>
      <c r="S475" s="148"/>
    </row>
    <row r="476" spans="1:22" x14ac:dyDescent="0.3">
      <c r="A476" s="25">
        <f t="shared" si="41"/>
        <v>20</v>
      </c>
      <c r="B476" s="55"/>
      <c r="C476" s="47"/>
      <c r="D476" s="30"/>
      <c r="F476" s="90"/>
      <c r="G476" s="90"/>
      <c r="H476" s="90"/>
      <c r="I476" s="90"/>
      <c r="J476" s="90"/>
      <c r="K476" s="90"/>
      <c r="L476" s="21"/>
      <c r="M476" s="40"/>
      <c r="N476" s="21"/>
      <c r="O476" s="96"/>
      <c r="P476" s="279"/>
      <c r="R476" s="148"/>
      <c r="S476" s="148"/>
    </row>
    <row r="477" spans="1:22" x14ac:dyDescent="0.3">
      <c r="A477" s="25">
        <f t="shared" si="41"/>
        <v>21</v>
      </c>
      <c r="P477" s="281"/>
      <c r="R477" s="148"/>
      <c r="S477" s="148"/>
    </row>
    <row r="478" spans="1:22" x14ac:dyDescent="0.3">
      <c r="A478" s="25">
        <f t="shared" si="41"/>
        <v>22</v>
      </c>
      <c r="B478" s="269" t="s">
        <v>83</v>
      </c>
      <c r="D478" s="30" t="s">
        <v>84</v>
      </c>
      <c r="L478" s="131">
        <f>+L472+L391+L363</f>
        <v>4748439.5674161445</v>
      </c>
      <c r="M478" s="120"/>
      <c r="N478" s="131">
        <f>+N472+N391+N363</f>
        <v>4640292.7100772373</v>
      </c>
      <c r="O478" s="120"/>
      <c r="P478" s="287">
        <f>IF(N478=0,0,N478/L478)</f>
        <v>0.97722475861733349</v>
      </c>
      <c r="R478" s="148"/>
      <c r="S478" s="148"/>
      <c r="U478" s="25"/>
      <c r="V478" s="25"/>
    </row>
    <row r="479" spans="1:22" x14ac:dyDescent="0.3">
      <c r="A479" s="25">
        <f>+A478+1</f>
        <v>23</v>
      </c>
      <c r="P479" s="281"/>
    </row>
    <row r="480" spans="1:22" x14ac:dyDescent="0.3">
      <c r="A480" s="25">
        <f t="shared" si="41"/>
        <v>24</v>
      </c>
      <c r="P480" s="281"/>
      <c r="R480" s="148"/>
      <c r="S480" s="148"/>
    </row>
    <row r="481" spans="1:29" x14ac:dyDescent="0.3">
      <c r="A481" s="25">
        <f t="shared" si="41"/>
        <v>25</v>
      </c>
      <c r="P481" s="281"/>
      <c r="R481" s="148"/>
      <c r="S481" s="148"/>
    </row>
    <row r="482" spans="1:29" x14ac:dyDescent="0.3">
      <c r="A482" s="25">
        <f t="shared" si="41"/>
        <v>26</v>
      </c>
      <c r="P482" s="281"/>
      <c r="R482" s="148"/>
      <c r="S482" s="148"/>
    </row>
    <row r="483" spans="1:29" x14ac:dyDescent="0.3">
      <c r="A483" s="25">
        <f t="shared" si="41"/>
        <v>27</v>
      </c>
      <c r="P483" s="281"/>
      <c r="R483" s="148"/>
      <c r="S483" s="148"/>
    </row>
    <row r="484" spans="1:29" x14ac:dyDescent="0.3">
      <c r="A484" s="25">
        <f t="shared" si="41"/>
        <v>28</v>
      </c>
      <c r="P484" s="281"/>
      <c r="R484" s="148"/>
      <c r="S484" s="148"/>
    </row>
    <row r="485" spans="1:29" x14ac:dyDescent="0.3">
      <c r="A485" s="25">
        <f t="shared" si="41"/>
        <v>29</v>
      </c>
      <c r="P485" s="281"/>
      <c r="R485" s="148"/>
      <c r="S485" s="148"/>
    </row>
    <row r="486" spans="1:29" x14ac:dyDescent="0.3">
      <c r="A486" s="25">
        <f t="shared" si="41"/>
        <v>30</v>
      </c>
      <c r="R486" s="148"/>
      <c r="S486" s="148"/>
    </row>
    <row r="487" spans="1:29" x14ac:dyDescent="0.3">
      <c r="A487" s="25">
        <f t="shared" si="41"/>
        <v>31</v>
      </c>
      <c r="R487" s="148"/>
      <c r="S487" s="148"/>
    </row>
    <row r="488" spans="1:29" x14ac:dyDescent="0.3">
      <c r="A488" s="25">
        <f t="shared" si="41"/>
        <v>32</v>
      </c>
      <c r="R488" s="148"/>
      <c r="S488" s="148"/>
    </row>
    <row r="489" spans="1:29" x14ac:dyDescent="0.3">
      <c r="A489" s="25">
        <f t="shared" si="41"/>
        <v>33</v>
      </c>
      <c r="R489" s="148"/>
      <c r="S489" s="148"/>
    </row>
    <row r="490" spans="1:29" x14ac:dyDescent="0.3">
      <c r="A490" s="25">
        <f t="shared" si="41"/>
        <v>34</v>
      </c>
      <c r="F490" s="90"/>
      <c r="G490" s="90"/>
      <c r="H490" s="90"/>
      <c r="I490" s="90"/>
      <c r="J490" s="90"/>
      <c r="K490" s="90"/>
      <c r="R490" s="148"/>
      <c r="S490" s="148"/>
    </row>
    <row r="491" spans="1:29" s="56" customFormat="1" x14ac:dyDescent="0.3">
      <c r="A491" s="272"/>
      <c r="B491" s="120" t="s">
        <v>175</v>
      </c>
      <c r="C491" s="120"/>
      <c r="D491" s="120"/>
      <c r="E491" s="120"/>
      <c r="F491" s="153"/>
      <c r="G491" s="153"/>
      <c r="H491" s="153"/>
      <c r="I491" s="153"/>
      <c r="J491" s="153"/>
      <c r="K491" s="153"/>
      <c r="L491" s="120"/>
      <c r="M491" s="120"/>
      <c r="N491" s="120"/>
      <c r="O491" s="120"/>
      <c r="P491" s="273"/>
      <c r="Q491" s="120"/>
      <c r="R491" s="246" t="s">
        <v>176</v>
      </c>
      <c r="S491" s="120"/>
      <c r="T491" s="25"/>
      <c r="W491" s="25"/>
      <c r="X491" s="25"/>
      <c r="Y491" s="25"/>
      <c r="Z491" s="25"/>
      <c r="AA491" s="25"/>
      <c r="AB491" s="25"/>
      <c r="AC491" s="25"/>
    </row>
    <row r="492" spans="1:29" x14ac:dyDescent="0.3">
      <c r="A492" s="63" t="s">
        <v>102</v>
      </c>
      <c r="B492" s="64"/>
      <c r="C492" s="63"/>
      <c r="L492" s="418" t="s">
        <v>103</v>
      </c>
      <c r="M492" s="418"/>
      <c r="N492" s="418"/>
      <c r="O492" s="418"/>
      <c r="P492" s="228"/>
      <c r="Q492" s="63"/>
      <c r="R492" s="63"/>
      <c r="S492" s="65" t="str">
        <f>+'Page Numbers'!D47</f>
        <v>Page 47 of 48</v>
      </c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</row>
    <row r="493" spans="1:29" x14ac:dyDescent="0.3">
      <c r="A493" s="66"/>
      <c r="B493" s="66"/>
      <c r="C493" s="66"/>
      <c r="D493" s="14"/>
      <c r="E493" s="15"/>
      <c r="F493" s="15"/>
      <c r="G493" s="15"/>
      <c r="H493" s="15"/>
      <c r="I493" s="15"/>
      <c r="J493" s="15"/>
      <c r="K493" s="15"/>
      <c r="L493" s="66"/>
      <c r="M493" s="67"/>
      <c r="N493" s="67"/>
      <c r="O493" s="67"/>
      <c r="P493" s="229"/>
      <c r="Q493" s="67"/>
      <c r="R493" s="67"/>
      <c r="S493" s="67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</row>
    <row r="494" spans="1:29" x14ac:dyDescent="0.3">
      <c r="A494" s="25" t="s">
        <v>104</v>
      </c>
      <c r="B494" s="68"/>
      <c r="C494" s="68" t="s">
        <v>105</v>
      </c>
      <c r="L494" s="416" t="s">
        <v>106</v>
      </c>
      <c r="M494" s="416"/>
      <c r="N494" s="416"/>
      <c r="O494" s="416"/>
      <c r="P494" s="416"/>
      <c r="Q494" s="63"/>
      <c r="R494" s="69" t="s">
        <v>107</v>
      </c>
      <c r="S494" s="70"/>
    </row>
    <row r="495" spans="1:29" x14ac:dyDescent="0.3">
      <c r="B495" s="71"/>
      <c r="C495" s="46"/>
      <c r="L495" s="417"/>
      <c r="M495" s="417"/>
      <c r="N495" s="417"/>
      <c r="O495" s="417"/>
      <c r="P495" s="417"/>
      <c r="Q495" s="72" t="str">
        <f t="shared" ref="Q495:S499" si="43">+Q4</f>
        <v>_</v>
      </c>
      <c r="R495" s="69" t="str">
        <f t="shared" si="43"/>
        <v>Projected Test Year 3 Ended</v>
      </c>
      <c r="S495" s="73">
        <f t="shared" si="43"/>
        <v>46752</v>
      </c>
    </row>
    <row r="496" spans="1:29" x14ac:dyDescent="0.3">
      <c r="A496" s="25" t="s">
        <v>109</v>
      </c>
      <c r="B496" s="71"/>
      <c r="C496" s="46"/>
      <c r="L496" s="70"/>
      <c r="M496" s="70"/>
      <c r="N496" s="70"/>
      <c r="O496" s="70"/>
      <c r="P496" s="230"/>
      <c r="Q496" s="72" t="str">
        <f t="shared" si="43"/>
        <v>_</v>
      </c>
      <c r="R496" s="69" t="str">
        <f t="shared" si="43"/>
        <v>Projected Test Year 2 Ended</v>
      </c>
      <c r="S496" s="73">
        <f t="shared" si="43"/>
        <v>46387</v>
      </c>
    </row>
    <row r="497" spans="1:24" x14ac:dyDescent="0.3">
      <c r="B497" s="74"/>
      <c r="C497" s="46"/>
      <c r="L497" s="70"/>
      <c r="M497" s="70"/>
      <c r="N497" s="70"/>
      <c r="O497" s="70"/>
      <c r="P497" s="230"/>
      <c r="Q497" s="72" t="str">
        <f t="shared" si="43"/>
        <v>_</v>
      </c>
      <c r="R497" s="69" t="str">
        <f t="shared" si="43"/>
        <v>Projected Test Year 1 Ended</v>
      </c>
      <c r="S497" s="73">
        <f t="shared" si="43"/>
        <v>46022</v>
      </c>
    </row>
    <row r="498" spans="1:24" x14ac:dyDescent="0.3">
      <c r="A498" s="75" t="str">
        <f>+A7</f>
        <v>DOCKET NO.: 20240025-EI</v>
      </c>
      <c r="C498" s="46"/>
      <c r="L498" s="46"/>
      <c r="M498" s="46"/>
      <c r="N498" s="46"/>
      <c r="O498" s="46"/>
      <c r="P498" s="231"/>
      <c r="Q498" s="72" t="str">
        <f t="shared" si="43"/>
        <v>_</v>
      </c>
      <c r="R498" s="69" t="str">
        <f t="shared" si="43"/>
        <v>Prior Year Ended</v>
      </c>
      <c r="S498" s="73">
        <f t="shared" si="43"/>
        <v>45657</v>
      </c>
    </row>
    <row r="499" spans="1:24" x14ac:dyDescent="0.3">
      <c r="A499" s="75"/>
      <c r="C499" s="46"/>
      <c r="L499" s="46"/>
      <c r="M499" s="46"/>
      <c r="N499" s="46"/>
      <c r="O499" s="46"/>
      <c r="P499" s="231"/>
      <c r="Q499" s="72" t="str">
        <f t="shared" si="43"/>
        <v>X</v>
      </c>
      <c r="R499" s="69" t="str">
        <f t="shared" si="43"/>
        <v>Historical Year Ended</v>
      </c>
      <c r="S499" s="73">
        <f t="shared" si="43"/>
        <v>45291</v>
      </c>
    </row>
    <row r="500" spans="1:24" x14ac:dyDescent="0.3">
      <c r="L500" s="46"/>
      <c r="M500" s="46"/>
      <c r="N500" s="46"/>
      <c r="O500" s="46"/>
      <c r="P500" s="231"/>
      <c r="Q500" s="231"/>
      <c r="R500" s="231"/>
      <c r="S500" s="231"/>
    </row>
    <row r="501" spans="1:24" x14ac:dyDescent="0.3">
      <c r="L501" s="76"/>
      <c r="M501" s="77"/>
      <c r="N501" s="76" t="s">
        <v>111</v>
      </c>
      <c r="O501" s="77"/>
      <c r="P501" s="232"/>
      <c r="Q501" s="77"/>
      <c r="R501" s="63"/>
      <c r="S501" s="63"/>
    </row>
    <row r="502" spans="1:24" x14ac:dyDescent="0.3">
      <c r="A502" s="78"/>
      <c r="B502" s="78"/>
      <c r="C502" s="78"/>
      <c r="D502" s="14"/>
      <c r="E502" s="15"/>
      <c r="F502" s="15"/>
      <c r="G502" s="15"/>
      <c r="H502" s="15"/>
      <c r="I502" s="15"/>
      <c r="J502" s="15"/>
      <c r="K502" s="15"/>
      <c r="L502" s="79"/>
      <c r="M502" s="79"/>
      <c r="N502" s="79"/>
      <c r="O502" s="79"/>
      <c r="P502" s="233"/>
      <c r="Q502" s="80"/>
      <c r="R502" s="81" t="str">
        <f>+R11</f>
        <v>Witness:  Olivier</v>
      </c>
      <c r="S502" s="80"/>
    </row>
    <row r="503" spans="1:24" x14ac:dyDescent="0.3">
      <c r="A503" s="1"/>
      <c r="B503" s="82">
        <v>-1</v>
      </c>
      <c r="C503" s="82"/>
      <c r="D503" s="82"/>
      <c r="E503" s="82"/>
      <c r="F503" s="82"/>
      <c r="G503" s="82"/>
      <c r="H503" s="82"/>
      <c r="I503" s="82"/>
      <c r="J503" s="82"/>
      <c r="K503" s="82"/>
      <c r="L503" s="82">
        <f>+B503-1</f>
        <v>-2</v>
      </c>
      <c r="M503" s="82"/>
      <c r="N503" s="82">
        <f>+L503-1</f>
        <v>-3</v>
      </c>
      <c r="O503" s="82"/>
      <c r="P503" s="82">
        <f>+N503-1</f>
        <v>-4</v>
      </c>
      <c r="Q503" s="85"/>
      <c r="R503" s="85"/>
      <c r="S503" s="85"/>
    </row>
    <row r="504" spans="1:24" x14ac:dyDescent="0.3">
      <c r="A504" s="1" t="s">
        <v>112</v>
      </c>
      <c r="B504" s="83"/>
      <c r="C504" s="1"/>
      <c r="D504" s="5"/>
      <c r="E504" s="5"/>
      <c r="F504" s="5"/>
      <c r="G504" s="5"/>
      <c r="H504" s="5"/>
      <c r="I504" s="5"/>
      <c r="J504" s="5"/>
      <c r="K504" s="5"/>
      <c r="L504" s="1" t="s">
        <v>113</v>
      </c>
      <c r="M504" s="1"/>
      <c r="N504" s="1" t="s">
        <v>113</v>
      </c>
      <c r="O504" s="1"/>
      <c r="P504" s="234" t="s">
        <v>114</v>
      </c>
      <c r="Q504" s="1"/>
      <c r="R504" s="1"/>
      <c r="S504" s="1"/>
    </row>
    <row r="505" spans="1:24" x14ac:dyDescent="0.3">
      <c r="A505" s="86" t="s">
        <v>115</v>
      </c>
      <c r="B505" s="17" t="s">
        <v>116</v>
      </c>
      <c r="C505" s="17"/>
      <c r="D505" s="14"/>
      <c r="E505" s="15"/>
      <c r="F505" s="15"/>
      <c r="G505" s="15"/>
      <c r="H505" s="15"/>
      <c r="I505" s="15"/>
      <c r="J505" s="15"/>
      <c r="K505" s="15"/>
      <c r="L505" s="17" t="s">
        <v>117</v>
      </c>
      <c r="M505" s="17"/>
      <c r="N505" s="17" t="s">
        <v>114</v>
      </c>
      <c r="O505" s="17"/>
      <c r="P505" s="235" t="s">
        <v>118</v>
      </c>
      <c r="Q505" s="17"/>
      <c r="R505" s="17"/>
      <c r="S505" s="17"/>
    </row>
    <row r="506" spans="1:24" x14ac:dyDescent="0.3">
      <c r="A506" s="87">
        <v>1</v>
      </c>
      <c r="B506" s="42"/>
      <c r="C506" s="138"/>
      <c r="D506" s="19"/>
      <c r="E506" s="5"/>
      <c r="F506" s="5"/>
      <c r="G506" s="5"/>
      <c r="H506" s="5"/>
      <c r="I506" s="5"/>
      <c r="J506" s="5"/>
      <c r="K506" s="5"/>
      <c r="L506" s="139"/>
      <c r="M506" s="140"/>
      <c r="N506" s="139"/>
      <c r="O506" s="140"/>
      <c r="P506" s="237"/>
      <c r="Q506" s="140"/>
      <c r="R506" s="136"/>
      <c r="S506" s="137"/>
    </row>
    <row r="507" spans="1:24" x14ac:dyDescent="0.3">
      <c r="A507" s="87">
        <f t="shared" ref="A507:A539" si="44">A506+1</f>
        <v>2</v>
      </c>
      <c r="B507" s="263" t="s">
        <v>478</v>
      </c>
      <c r="C507" s="40"/>
      <c r="D507" s="154" t="s">
        <v>571</v>
      </c>
      <c r="E507" s="5"/>
      <c r="F507" s="5"/>
      <c r="G507" s="5"/>
      <c r="H507" s="5"/>
      <c r="I507" s="49"/>
      <c r="J507" s="49"/>
      <c r="K507" s="49"/>
      <c r="L507" s="21">
        <f>VLOOKUP($D507,'HIST REG FL  Working Capital -2'!$A:$CI,MATCH($D$12,'HIST REG FL  Working Capital -2'!$2:$2,0),FALSE)/1000</f>
        <v>-226373.747331538</v>
      </c>
      <c r="M507" s="40"/>
      <c r="N507" s="21">
        <f>VLOOKUP($D507,'HIST REG FL  Working Cap- 9 Ret'!$A:$CN,MATCH($D$12,'HIST REG FL  Working Cap- 9 Ret'!$2:$2,0),FALSE)/1000</f>
        <v>-219082.248929989</v>
      </c>
      <c r="O507" s="96"/>
      <c r="P507" s="279">
        <f t="shared" ref="P507:P523" si="45">IF(N507=0,0,N507/L507)</f>
        <v>0.96778999999999926</v>
      </c>
      <c r="Q507" s="70"/>
      <c r="R507" s="136"/>
      <c r="S507" s="142"/>
    </row>
    <row r="508" spans="1:24" x14ac:dyDescent="0.3">
      <c r="A508" s="87">
        <f t="shared" si="44"/>
        <v>3</v>
      </c>
      <c r="B508" s="263" t="s">
        <v>481</v>
      </c>
      <c r="C508" s="40"/>
      <c r="D508" s="154" t="s">
        <v>572</v>
      </c>
      <c r="E508" s="5"/>
      <c r="F508" s="5"/>
      <c r="G508" s="5"/>
      <c r="H508" s="5"/>
      <c r="I508" s="49"/>
      <c r="J508" s="49"/>
      <c r="K508" s="49"/>
      <c r="L508" s="21">
        <f>VLOOKUP($D508,'HIST REG FL  Working Capital -2'!$A:$CI,MATCH($D$12,'HIST REG FL  Working Capital -2'!$2:$2,0),FALSE)/1000</f>
        <v>-99532.205297692199</v>
      </c>
      <c r="M508" s="40"/>
      <c r="N508" s="21">
        <f>VLOOKUP($D508,'HIST REG FL  Working Cap- 9 Ret'!$A:$CN,MATCH($D$12,'HIST REG FL  Working Cap- 9 Ret'!$2:$2,0),FALSE)/1000</f>
        <v>-99532.205297692199</v>
      </c>
      <c r="O508" s="96"/>
      <c r="P508" s="279">
        <f t="shared" si="45"/>
        <v>1</v>
      </c>
      <c r="Q508" s="70"/>
      <c r="R508" s="136"/>
      <c r="S508" s="143"/>
    </row>
    <row r="509" spans="1:24" x14ac:dyDescent="0.3">
      <c r="A509" s="87">
        <f t="shared" si="44"/>
        <v>4</v>
      </c>
      <c r="B509" s="263" t="s">
        <v>483</v>
      </c>
      <c r="C509" s="40"/>
      <c r="D509" s="154" t="s">
        <v>573</v>
      </c>
      <c r="E509" s="5"/>
      <c r="F509" s="5"/>
      <c r="G509" s="5"/>
      <c r="H509" s="5"/>
      <c r="I509" s="49"/>
      <c r="J509" s="49"/>
      <c r="K509" s="49"/>
      <c r="L509" s="21">
        <f>VLOOKUP($D509,'HIST REG FL  Working Capital -2'!$A:$CI,MATCH($D$12,'HIST REG FL  Working Capital -2'!$2:$2,0),FALSE)/1000</f>
        <v>-7181.9985976922999</v>
      </c>
      <c r="M509" s="40"/>
      <c r="N509" s="21">
        <f>VLOOKUP($D509,'HIST REG FL  Working Cap- 9 Ret'!$A:$CN,MATCH($D$12,'HIST REG FL  Working Cap- 9 Ret'!$2:$2,0),FALSE)/1000</f>
        <v>0</v>
      </c>
      <c r="O509" s="96"/>
      <c r="P509" s="279">
        <f t="shared" si="45"/>
        <v>0</v>
      </c>
      <c r="Q509" s="70"/>
      <c r="R509" s="144"/>
      <c r="S509" s="142"/>
      <c r="W509" s="56"/>
      <c r="X509" s="56"/>
    </row>
    <row r="510" spans="1:24" x14ac:dyDescent="0.3">
      <c r="A510" s="87">
        <f t="shared" si="44"/>
        <v>5</v>
      </c>
      <c r="B510" s="263" t="s">
        <v>488</v>
      </c>
      <c r="C510" s="57"/>
      <c r="D510" s="154" t="s">
        <v>574</v>
      </c>
      <c r="E510" s="5"/>
      <c r="F510" s="5"/>
      <c r="G510" s="5"/>
      <c r="H510" s="5"/>
      <c r="I510" s="49"/>
      <c r="J510" s="49"/>
      <c r="K510" s="49"/>
      <c r="L510" s="21">
        <f>VLOOKUP($D510,'HIST REG FL  Working Capital -2'!$A:$CI,MATCH($D$12,'HIST REG FL  Working Capital -2'!$2:$2,0),FALSE)/1000</f>
        <v>-14432.658655384601</v>
      </c>
      <c r="M510" s="40"/>
      <c r="N510" s="21">
        <f>VLOOKUP($D510,'HIST REG FL  Working Cap- 9 Ret'!$A:$CN,MATCH($D$12,'HIST REG FL  Working Cap- 9 Ret'!$2:$2,0),FALSE)/1000</f>
        <v>-13925.312009081499</v>
      </c>
      <c r="O510" s="96"/>
      <c r="P510" s="279">
        <f t="shared" si="45"/>
        <v>0.96484731895784015</v>
      </c>
      <c r="Q510" s="70"/>
      <c r="R510" s="136"/>
      <c r="S510" s="142"/>
      <c r="W510" s="56"/>
      <c r="X510" s="56"/>
    </row>
    <row r="511" spans="1:24" x14ac:dyDescent="0.3">
      <c r="A511" s="87">
        <f t="shared" si="44"/>
        <v>6</v>
      </c>
      <c r="B511" s="263" t="s">
        <v>490</v>
      </c>
      <c r="C511" s="57"/>
      <c r="D511" s="154" t="s">
        <v>575</v>
      </c>
      <c r="E511" s="5"/>
      <c r="F511" s="5"/>
      <c r="G511" s="5"/>
      <c r="H511" s="5"/>
      <c r="I511" s="24"/>
      <c r="J511" s="24"/>
      <c r="K511" s="24"/>
      <c r="L511" s="21">
        <f>VLOOKUP($D511,'HIST REG FL  Working Capital -2'!$A:$CI,MATCH($D$12,'HIST REG FL  Working Capital -2'!$2:$2,0),FALSE)/1000</f>
        <v>-100670.646262307</v>
      </c>
      <c r="M511" s="40"/>
      <c r="N511" s="21">
        <f>VLOOKUP($D511,'HIST REG FL  Working Cap- 9 Ret'!$A:$CN,MATCH($D$12,'HIST REG FL  Working Cap- 9 Ret'!$2:$2,0),FALSE)/1000</f>
        <v>-97131.803143940706</v>
      </c>
      <c r="O511" s="96"/>
      <c r="P511" s="279">
        <f t="shared" si="45"/>
        <v>0.96484731895784703</v>
      </c>
      <c r="Q511" s="70"/>
      <c r="R511" s="136"/>
      <c r="S511" s="142"/>
    </row>
    <row r="512" spans="1:24" x14ac:dyDescent="0.3">
      <c r="A512" s="87">
        <f t="shared" si="44"/>
        <v>7</v>
      </c>
      <c r="B512" s="263" t="s">
        <v>494</v>
      </c>
      <c r="C512" s="40"/>
      <c r="D512" s="154" t="s">
        <v>576</v>
      </c>
      <c r="E512" s="5"/>
      <c r="F512" s="5"/>
      <c r="G512" s="5"/>
      <c r="H512" s="5"/>
      <c r="I512" s="24"/>
      <c r="J512" s="24"/>
      <c r="K512" s="24"/>
      <c r="L512" s="21">
        <f>VLOOKUP($D512,'HIST REG FL  Working Capital -2'!$A:$CI,MATCH($D$12,'HIST REG FL  Working Capital -2'!$2:$2,0),FALSE)/1000</f>
        <v>-2102.2489084615304</v>
      </c>
      <c r="M512" s="40"/>
      <c r="N512" s="21">
        <f>VLOOKUP($D512,'HIST REG FL  Working Cap- 9 Ret'!$A:$CN,MATCH($D$12,'HIST REG FL  Working Cap- 9 Ret'!$2:$2,0),FALSE)/1000</f>
        <v>-2028.3492231111602</v>
      </c>
      <c r="O512" s="96"/>
      <c r="P512" s="279">
        <f t="shared" si="45"/>
        <v>0.96484731895784337</v>
      </c>
      <c r="Q512" s="70"/>
      <c r="R512" s="144"/>
      <c r="S512" s="142"/>
    </row>
    <row r="513" spans="1:22" x14ac:dyDescent="0.3">
      <c r="A513" s="87">
        <f t="shared" si="44"/>
        <v>8</v>
      </c>
      <c r="B513" s="263" t="s">
        <v>497</v>
      </c>
      <c r="C513" s="5"/>
      <c r="D513" s="154" t="s">
        <v>577</v>
      </c>
      <c r="E513" s="49"/>
      <c r="F513" s="49"/>
      <c r="G513" s="49"/>
      <c r="H513" s="49"/>
      <c r="I513" s="49"/>
      <c r="J513" s="49"/>
      <c r="K513" s="49"/>
      <c r="L513" s="21">
        <f>VLOOKUP($D513,'HIST REG FL  Working Capital -2'!$A:$CI,MATCH($D$12,'HIST REG FL  Working Capital -2'!$2:$2,0),FALSE)/1000</f>
        <v>0</v>
      </c>
      <c r="M513" s="40"/>
      <c r="N513" s="21">
        <f>VLOOKUP($D513,'HIST REG FL  Working Cap- 9 Ret'!$A:$CN,MATCH($D$12,'HIST REG FL  Working Cap- 9 Ret'!$2:$2,0),FALSE)/1000</f>
        <v>0</v>
      </c>
      <c r="O513" s="96"/>
      <c r="P513" s="279">
        <f t="shared" si="45"/>
        <v>0</v>
      </c>
      <c r="Q513" s="142"/>
      <c r="R513" s="142"/>
      <c r="S513" s="142"/>
    </row>
    <row r="514" spans="1:22" x14ac:dyDescent="0.3">
      <c r="A514" s="87">
        <f t="shared" si="44"/>
        <v>9</v>
      </c>
      <c r="B514" s="263" t="s">
        <v>499</v>
      </c>
      <c r="C514" s="57"/>
      <c r="D514" s="154" t="s">
        <v>578</v>
      </c>
      <c r="E514" s="24"/>
      <c r="F514" s="49"/>
      <c r="G514" s="49"/>
      <c r="H514" s="49"/>
      <c r="I514" s="49"/>
      <c r="J514" s="49"/>
      <c r="K514" s="49"/>
      <c r="L514" s="21">
        <f>VLOOKUP($D514,'HIST REG FL  Working Capital -2'!$A:$CI,MATCH($D$12,'HIST REG FL  Working Capital -2'!$2:$2,0),FALSE)/1000</f>
        <v>-325623.81425307604</v>
      </c>
      <c r="M514" s="40"/>
      <c r="N514" s="21">
        <f>VLOOKUP($D514,'HIST REG FL  Working Cap- 9 Ret'!$A:$CN,MATCH($D$12,'HIST REG FL  Working Cap- 9 Ret'!$2:$2,0),FALSE)/1000</f>
        <v>-325623.81425307604</v>
      </c>
      <c r="O514" s="96"/>
      <c r="P514" s="279">
        <f t="shared" si="45"/>
        <v>1</v>
      </c>
      <c r="Q514" s="57"/>
      <c r="R514" s="57"/>
      <c r="S514" s="57"/>
    </row>
    <row r="515" spans="1:22" x14ac:dyDescent="0.3">
      <c r="A515" s="87">
        <f t="shared" si="44"/>
        <v>10</v>
      </c>
      <c r="B515" s="261" t="s">
        <v>85</v>
      </c>
      <c r="C515" s="57"/>
      <c r="D515" s="30" t="s">
        <v>86</v>
      </c>
      <c r="E515" s="24"/>
      <c r="F515" s="24"/>
      <c r="G515" s="24"/>
      <c r="H515" s="24"/>
      <c r="I515" s="49"/>
      <c r="J515" s="49"/>
      <c r="K515" s="49"/>
      <c r="L515" s="156">
        <f>SUM(L507:L514)</f>
        <v>-775917.31930615171</v>
      </c>
      <c r="M515" s="105"/>
      <c r="N515" s="156">
        <f>SUM(N507:N514)</f>
        <v>-757323.73285689065</v>
      </c>
      <c r="O515" s="115"/>
      <c r="P515" s="287">
        <f t="shared" si="45"/>
        <v>0.97603663948900121</v>
      </c>
      <c r="Q515" s="57"/>
      <c r="R515" s="57"/>
      <c r="S515" s="57"/>
      <c r="U515" s="25"/>
      <c r="V515" s="25"/>
    </row>
    <row r="516" spans="1:22" x14ac:dyDescent="0.3">
      <c r="A516" s="87">
        <f>A515+1</f>
        <v>11</v>
      </c>
      <c r="B516" s="49"/>
      <c r="C516" s="40"/>
      <c r="D516" s="24"/>
      <c r="E516" s="49"/>
      <c r="F516" s="49"/>
      <c r="G516" s="49"/>
      <c r="H516" s="49"/>
      <c r="I516" s="49"/>
      <c r="J516" s="49"/>
      <c r="K516" s="49"/>
      <c r="L516" s="21"/>
      <c r="M516" s="40"/>
      <c r="N516" s="21"/>
      <c r="O516" s="96"/>
      <c r="P516" s="279"/>
      <c r="Q516" s="40"/>
      <c r="R516" s="40"/>
      <c r="S516" s="40"/>
    </row>
    <row r="517" spans="1:22" x14ac:dyDescent="0.3">
      <c r="A517" s="87">
        <f t="shared" si="44"/>
        <v>12</v>
      </c>
      <c r="B517" s="155"/>
      <c r="C517" s="46"/>
      <c r="D517" s="24"/>
      <c r="E517" s="24"/>
      <c r="F517" s="24"/>
      <c r="G517" s="24"/>
      <c r="H517" s="24"/>
      <c r="I517" s="24"/>
      <c r="J517" s="24"/>
      <c r="K517" s="24"/>
      <c r="L517" s="21"/>
      <c r="M517" s="40"/>
      <c r="N517" s="21"/>
      <c r="O517" s="96"/>
      <c r="P517" s="279"/>
      <c r="Q517" s="23"/>
      <c r="R517" s="23"/>
      <c r="S517" s="23"/>
    </row>
    <row r="518" spans="1:22" x14ac:dyDescent="0.3">
      <c r="A518" s="87">
        <f t="shared" si="44"/>
        <v>13</v>
      </c>
      <c r="B518" s="264" t="s">
        <v>579</v>
      </c>
      <c r="C518" s="46"/>
      <c r="D518" s="154" t="s">
        <v>580</v>
      </c>
      <c r="E518" s="49"/>
      <c r="F518" s="49"/>
      <c r="G518" s="49"/>
      <c r="H518" s="49"/>
      <c r="I518" s="49"/>
      <c r="J518" s="49"/>
      <c r="K518" s="49"/>
      <c r="L518" s="21">
        <f>VLOOKUP($D518,'HIST REG FL  Working Capital -2'!$A:$CI,MATCH($D$12,'HIST REG FL  Working Capital -2'!$2:$2,0),FALSE)/1000</f>
        <v>-694583.06298076909</v>
      </c>
      <c r="M518" s="40"/>
      <c r="N518" s="21">
        <f>VLOOKUP($D518,'HIST REG FL  Working Cap- 9 Ret'!$A:$CN,MATCH($D$12,'HIST REG FL  Working Cap- 9 Ret'!$2:$2,0),FALSE)/1000</f>
        <v>-670166.47094489203</v>
      </c>
      <c r="O518" s="96"/>
      <c r="P518" s="279">
        <f t="shared" si="45"/>
        <v>0.96484712435818054</v>
      </c>
      <c r="Q518" s="23"/>
      <c r="R518" s="23"/>
      <c r="S518" s="23"/>
    </row>
    <row r="519" spans="1:22" x14ac:dyDescent="0.3">
      <c r="A519" s="87">
        <f t="shared" si="44"/>
        <v>14</v>
      </c>
      <c r="B519" s="264" t="s">
        <v>583</v>
      </c>
      <c r="C519" s="46"/>
      <c r="D519" s="154" t="s">
        <v>584</v>
      </c>
      <c r="E519" s="49"/>
      <c r="F519" s="49"/>
      <c r="G519" s="49"/>
      <c r="H519" s="49"/>
      <c r="I519" s="49"/>
      <c r="J519" s="49"/>
      <c r="K519" s="49"/>
      <c r="L519" s="21">
        <f>VLOOKUP($D519,'HIST REG FL  Working Capital -2'!$A:$CI,MATCH($D$12,'HIST REG FL  Working Capital -2'!$2:$2,0),FALSE)/1000</f>
        <v>-156553.84773307599</v>
      </c>
      <c r="M519" s="40"/>
      <c r="N519" s="21">
        <f>VLOOKUP($D519,'HIST REG FL  Working Cap- 9 Ret'!$A:$CN,MATCH($D$12,'HIST REG FL  Working Cap- 9 Ret'!$2:$2,0),FALSE)/1000</f>
        <v>-151050.560257793</v>
      </c>
      <c r="O519" s="96"/>
      <c r="P519" s="279">
        <f t="shared" si="45"/>
        <v>0.96484731895784448</v>
      </c>
      <c r="Q519" s="23"/>
      <c r="R519" s="23"/>
      <c r="S519" s="23"/>
    </row>
    <row r="520" spans="1:22" x14ac:dyDescent="0.3">
      <c r="A520" s="87">
        <f t="shared" si="44"/>
        <v>15</v>
      </c>
      <c r="B520" s="264" t="s">
        <v>585</v>
      </c>
      <c r="C520" s="46"/>
      <c r="D520" s="154" t="s">
        <v>586</v>
      </c>
      <c r="E520" s="49"/>
      <c r="F520" s="49"/>
      <c r="G520" s="49"/>
      <c r="H520" s="49"/>
      <c r="I520" s="49"/>
      <c r="J520" s="49"/>
      <c r="K520" s="49"/>
      <c r="L520" s="21">
        <f>VLOOKUP($D520,'HIST REG FL  Working Capital -2'!$A:$CI,MATCH($D$12,'HIST REG FL  Working Capital -2'!$2:$2,0),FALSE)/1000-L521</f>
        <v>-184555.9118076913</v>
      </c>
      <c r="M520" s="40"/>
      <c r="N520" s="21">
        <f>VLOOKUP($D520,'HIST REG FL  Working Cap- 9 Ret'!$A:$CN,MATCH($D$12,'HIST REG FL  Working Cap- 9 Ret'!$2:$2,0),FALSE)/1000-N521</f>
        <v>-178068.27670547101</v>
      </c>
      <c r="O520" s="96"/>
      <c r="P520" s="279">
        <f t="shared" si="45"/>
        <v>0.9648473189578427</v>
      </c>
      <c r="Q520" s="23"/>
      <c r="R520" s="23"/>
      <c r="S520" s="23"/>
    </row>
    <row r="521" spans="1:22" x14ac:dyDescent="0.3">
      <c r="A521" s="87">
        <f t="shared" si="44"/>
        <v>16</v>
      </c>
      <c r="B521" s="264" t="s">
        <v>587</v>
      </c>
      <c r="D521" s="27" t="s">
        <v>588</v>
      </c>
      <c r="L521" s="21">
        <f>VLOOKUP($D521,'HIST REG FL  Working Capital -2'!$A:$CI,MATCH($D$12,'HIST REG FL  Working Capital -2'!$2:$2,0),FALSE)/1000</f>
        <v>-117.28669230769201</v>
      </c>
      <c r="M521" s="40"/>
      <c r="N521" s="21">
        <f>VLOOKUP($D521,'HIST REG FL  Working Cap- 9 Ret'!$A:$CN,MATCH($D$12,'HIST REG FL  Working Cap- 9 Ret'!$2:$2,0),FALSE)/1000</f>
        <v>0</v>
      </c>
      <c r="O521" s="96"/>
      <c r="P521" s="279">
        <f t="shared" si="45"/>
        <v>0</v>
      </c>
      <c r="Q521" s="23"/>
      <c r="R521" s="23"/>
      <c r="S521" s="23"/>
    </row>
    <row r="522" spans="1:22" x14ac:dyDescent="0.3">
      <c r="A522" s="87">
        <f t="shared" si="44"/>
        <v>17</v>
      </c>
      <c r="B522" s="264" t="s">
        <v>589</v>
      </c>
      <c r="C522" s="46"/>
      <c r="D522" s="154" t="s">
        <v>590</v>
      </c>
      <c r="E522" s="49"/>
      <c r="F522" s="49"/>
      <c r="G522" s="49"/>
      <c r="H522" s="49"/>
      <c r="I522" s="49"/>
      <c r="J522" s="49"/>
      <c r="K522" s="49"/>
      <c r="L522" s="21">
        <f>VLOOKUP($D522,'HIST REG FL  Working Capital -2'!$A:$CI,MATCH($D$12,'HIST REG FL  Working Capital -2'!$2:$2,0),FALSE)/1000</f>
        <v>-94632.096431538404</v>
      </c>
      <c r="M522" s="40"/>
      <c r="N522" s="21">
        <f>VLOOKUP($D522,'HIST REG FL  Working Cap- 9 Ret'!$A:$CN,MATCH($D$12,'HIST REG FL  Working Cap- 9 Ret'!$2:$2,0),FALSE)/1000</f>
        <v>-91305.524529329705</v>
      </c>
      <c r="O522" s="96"/>
      <c r="P522" s="279">
        <f t="shared" si="45"/>
        <v>0.96484731895784104</v>
      </c>
      <c r="Q522" s="23"/>
      <c r="R522" s="23"/>
      <c r="S522" s="23"/>
    </row>
    <row r="523" spans="1:22" x14ac:dyDescent="0.3">
      <c r="A523" s="87">
        <f t="shared" si="44"/>
        <v>18</v>
      </c>
      <c r="B523" s="264" t="s">
        <v>591</v>
      </c>
      <c r="C523" s="46"/>
      <c r="D523" s="154" t="s">
        <v>592</v>
      </c>
      <c r="E523" s="49"/>
      <c r="F523" s="49"/>
      <c r="G523" s="49"/>
      <c r="H523" s="49"/>
      <c r="I523" s="49"/>
      <c r="J523" s="49"/>
      <c r="K523" s="49"/>
      <c r="L523" s="21">
        <f>VLOOKUP($D523,'HIST REG FL  Working Capital -2'!$A:$CI,MATCH($D$12,'HIST REG FL  Working Capital -2'!$2:$2,0),FALSE)/1000-L524</f>
        <v>-30622.108998461466</v>
      </c>
      <c r="M523" s="40"/>
      <c r="N523" s="21">
        <f>VLOOKUP($D523,'HIST REG FL  Working Cap- 9 Ret'!$A:$CN,MATCH($D$12,'HIST REG FL  Working Cap- 9 Ret'!$2:$2,0),FALSE)/1000-N524</f>
        <v>-29545.659768000369</v>
      </c>
      <c r="O523" s="96"/>
      <c r="P523" s="282">
        <f t="shared" si="45"/>
        <v>0.96484731895784248</v>
      </c>
      <c r="Q523" s="23"/>
      <c r="R523" s="23"/>
      <c r="S523" s="23"/>
    </row>
    <row r="524" spans="1:22" x14ac:dyDescent="0.3">
      <c r="A524" s="87">
        <f t="shared" si="44"/>
        <v>19</v>
      </c>
      <c r="B524" s="25" t="s">
        <v>682</v>
      </c>
      <c r="D524" s="297" t="s">
        <v>683</v>
      </c>
      <c r="L524" s="21">
        <f>VLOOKUP($D524,'HIST REG FL  Working Capital -2'!$A:$CI,MATCH($D$12,'HIST REG FL  Working Capital -2'!$2:$2,0),FALSE)/1000</f>
        <v>-9.0501207692307606</v>
      </c>
      <c r="M524" s="40"/>
      <c r="N524" s="21">
        <f>VLOOKUP($D524,'HIST REG FL  Working Cap- 9 Ret'!$A:$CN,MATCH($D$12,'HIST REG FL  Working Cap- 9 Ret'!$2:$2,0),FALSE)/1000</f>
        <v>-9.0501207692307606</v>
      </c>
      <c r="O524" s="96"/>
      <c r="P524" s="282">
        <f t="shared" ref="P524" si="46">IF(N524=0,0,N524/L524)</f>
        <v>1</v>
      </c>
      <c r="Q524" s="23"/>
      <c r="R524" s="23"/>
      <c r="S524" s="23"/>
    </row>
    <row r="525" spans="1:22" x14ac:dyDescent="0.3">
      <c r="A525" s="87">
        <f t="shared" si="44"/>
        <v>20</v>
      </c>
      <c r="B525" s="264" t="s">
        <v>593</v>
      </c>
      <c r="C525" s="46"/>
      <c r="D525" s="154" t="s">
        <v>594</v>
      </c>
      <c r="E525" s="49"/>
      <c r="F525" s="49"/>
      <c r="G525" s="49"/>
      <c r="H525" s="49"/>
      <c r="I525" s="49"/>
      <c r="J525" s="24"/>
      <c r="K525" s="24"/>
      <c r="L525" s="21">
        <f>VLOOKUP($D525,'HIST REG FL  Working Capital -2'!$A:$CI,MATCH($D$12,'HIST REG FL  Working Capital -2'!$2:$2,0),FALSE)/1000-L526-L527</f>
        <v>-83731.463521538448</v>
      </c>
      <c r="M525" s="40"/>
      <c r="N525" s="21">
        <f>VLOOKUP($D525,'HIST REG FL  Working Cap- 9 Ret'!$A:$CN,MATCH($D$12,'HIST REG FL  Working Cap- 9 Ret'!$2:$2,0),FALSE)/1000-N526-N527</f>
        <v>-80788.078091172603</v>
      </c>
      <c r="O525" s="96"/>
      <c r="P525" s="279">
        <f t="shared" ref="P525:P531" si="47">IF(N525=0,0,N525/L525)</f>
        <v>0.96484731895784059</v>
      </c>
      <c r="Q525" s="23"/>
      <c r="R525" s="23"/>
      <c r="S525" s="23"/>
    </row>
    <row r="526" spans="1:22" x14ac:dyDescent="0.3">
      <c r="A526" s="87">
        <f t="shared" si="44"/>
        <v>21</v>
      </c>
      <c r="B526" s="264" t="s">
        <v>595</v>
      </c>
      <c r="C526" s="46"/>
      <c r="D526" s="157" t="s">
        <v>596</v>
      </c>
      <c r="E526" s="49"/>
      <c r="F526" s="49"/>
      <c r="G526" s="49"/>
      <c r="H526" s="49"/>
      <c r="I526" s="49"/>
      <c r="J526" s="49"/>
      <c r="K526" s="49"/>
      <c r="L526" s="21">
        <f>VLOOKUP($D526,'HIST REG FL  Working Capital -2'!$A:$CI,MATCH($D$12,'HIST REG FL  Working Capital -2'!$2:$2,0),FALSE)/1000</f>
        <v>-7644.9864969230703</v>
      </c>
      <c r="M526" s="40"/>
      <c r="N526" s="21">
        <f>VLOOKUP($D526,'HIST REG FL  Working Cap- 9 Ret'!$A:$CN,MATCH($D$12,'HIST REG FL  Working Cap- 9 Ret'!$2:$2,0),FALSE)/1000</f>
        <v>0</v>
      </c>
      <c r="O526" s="96"/>
      <c r="P526" s="279">
        <f t="shared" si="47"/>
        <v>0</v>
      </c>
      <c r="Q526" s="23"/>
      <c r="R526" s="23"/>
      <c r="S526" s="23"/>
    </row>
    <row r="527" spans="1:22" x14ac:dyDescent="0.3">
      <c r="A527" s="87">
        <f t="shared" si="44"/>
        <v>22</v>
      </c>
      <c r="B527" s="264" t="s">
        <v>597</v>
      </c>
      <c r="C527" s="46"/>
      <c r="D527" s="157" t="s">
        <v>598</v>
      </c>
      <c r="E527" s="49"/>
      <c r="F527" s="49"/>
      <c r="G527" s="49"/>
      <c r="H527" s="49"/>
      <c r="I527" s="49"/>
      <c r="J527" s="49"/>
      <c r="K527" s="49"/>
      <c r="L527" s="21">
        <f>VLOOKUP($D527,'HIST REG FL  Working Capital -2'!$A:$CI,MATCH($D$12,'HIST REG FL  Working Capital -2'!$2:$2,0),FALSE)/1000</f>
        <v>-287.87027230769201</v>
      </c>
      <c r="M527" s="40"/>
      <c r="N527" s="21">
        <f>VLOOKUP($D527,'HIST REG FL  Working Cap- 9 Ret'!$A:$CN,MATCH($D$12,'HIST REG FL  Working Cap- 9 Ret'!$2:$2,0),FALSE)/1000</f>
        <v>-280.39466533339902</v>
      </c>
      <c r="O527" s="96"/>
      <c r="P527" s="282">
        <f t="shared" si="47"/>
        <v>0.9740313339256419</v>
      </c>
      <c r="Q527" s="23"/>
      <c r="R527" s="23"/>
      <c r="S527" s="23"/>
    </row>
    <row r="528" spans="1:22" x14ac:dyDescent="0.3">
      <c r="A528" s="87">
        <f t="shared" si="44"/>
        <v>23</v>
      </c>
      <c r="B528" s="264" t="s">
        <v>599</v>
      </c>
      <c r="C528" s="46"/>
      <c r="D528" s="154" t="s">
        <v>600</v>
      </c>
      <c r="E528" s="49"/>
      <c r="F528" s="49"/>
      <c r="G528" s="49"/>
      <c r="H528" s="49"/>
      <c r="I528" s="49"/>
      <c r="J528" s="49"/>
      <c r="K528" s="49"/>
      <c r="L528" s="21">
        <f>VLOOKUP($D528,'HIST REG FL  Working Capital -2'!$A:$CI,MATCH($D$12,'HIST REG FL  Working Capital -2'!$2:$2,0),FALSE)/1000</f>
        <v>-63663.941473076906</v>
      </c>
      <c r="M528" s="40"/>
      <c r="N528" s="21">
        <f>VLOOKUP($D528,'HIST REG FL  Working Cap- 9 Ret'!$A:$CN,MATCH($D$12,'HIST REG FL  Working Cap- 9 Ret'!$2:$2,0),FALSE)/1000</f>
        <v>-61613.3259182291</v>
      </c>
      <c r="O528" s="96"/>
      <c r="P528" s="282">
        <f t="shared" si="47"/>
        <v>0.96779000000000004</v>
      </c>
      <c r="Q528" s="23"/>
      <c r="R528" s="23"/>
      <c r="S528" s="23"/>
    </row>
    <row r="529" spans="1:29" x14ac:dyDescent="0.3">
      <c r="A529" s="87">
        <f t="shared" si="44"/>
        <v>24</v>
      </c>
      <c r="B529" s="264" t="s">
        <v>601</v>
      </c>
      <c r="C529" s="46"/>
      <c r="D529" s="154" t="s">
        <v>602</v>
      </c>
      <c r="E529" s="49"/>
      <c r="F529" s="49"/>
      <c r="G529" s="49"/>
      <c r="H529" s="49"/>
      <c r="I529" s="49"/>
      <c r="J529" s="49"/>
      <c r="K529" s="49"/>
      <c r="L529" s="21">
        <f>VLOOKUP($D529,'HIST REG FL  Working Capital -2'!$A:$CI,MATCH($D$12,'HIST REG FL  Working Capital -2'!$2:$2,0),FALSE)/1000</f>
        <v>-1919.3498930769199</v>
      </c>
      <c r="M529" s="40"/>
      <c r="N529" s="21">
        <f>VLOOKUP($D529,'HIST REG FL  Working Cap- 9 Ret'!$A:$CN,MATCH($D$12,'HIST REG FL  Working Cap- 9 Ret'!$2:$2,0),FALSE)/1000</f>
        <v>-1919.3498930769199</v>
      </c>
      <c r="O529" s="96"/>
      <c r="P529" s="279">
        <f t="shared" si="47"/>
        <v>1</v>
      </c>
      <c r="Q529" s="23"/>
      <c r="R529" s="23"/>
      <c r="S529" s="23"/>
      <c r="U529" s="25"/>
      <c r="V529" s="25"/>
    </row>
    <row r="530" spans="1:29" x14ac:dyDescent="0.3">
      <c r="A530" s="87">
        <f t="shared" si="44"/>
        <v>25</v>
      </c>
      <c r="B530" s="264" t="s">
        <v>603</v>
      </c>
      <c r="C530" s="46"/>
      <c r="D530" s="154" t="s">
        <v>604</v>
      </c>
      <c r="E530" s="49"/>
      <c r="F530" s="49"/>
      <c r="G530" s="49"/>
      <c r="H530" s="49"/>
      <c r="I530" s="49"/>
      <c r="J530" s="49"/>
      <c r="K530" s="49"/>
      <c r="L530" s="21">
        <f>VLOOKUP($D530,'HIST REG FL  Working Capital -2'!$A:$CI,MATCH($D$12,'HIST REG FL  Working Capital -2'!$2:$2,0),FALSE)/1000</f>
        <v>-4285.4184992307601</v>
      </c>
      <c r="M530" s="40"/>
      <c r="N530" s="21">
        <f>VLOOKUP($D530,'HIST REG FL  Working Cap- 9 Ret'!$A:$CN,MATCH($D$12,'HIST REG FL  Working Cap- 9 Ret'!$2:$2,0),FALSE)/1000</f>
        <v>-4285.4184992307601</v>
      </c>
      <c r="O530" s="96"/>
      <c r="P530" s="279">
        <f t="shared" si="47"/>
        <v>1</v>
      </c>
      <c r="Q530" s="148"/>
      <c r="R530" s="148"/>
      <c r="S530" s="148"/>
    </row>
    <row r="531" spans="1:29" x14ac:dyDescent="0.3">
      <c r="A531" s="87">
        <f>A530+1</f>
        <v>26</v>
      </c>
      <c r="B531" s="261" t="s">
        <v>87</v>
      </c>
      <c r="C531" s="46"/>
      <c r="D531" s="30" t="s">
        <v>88</v>
      </c>
      <c r="E531" s="46"/>
      <c r="F531" s="46"/>
      <c r="G531" s="46"/>
      <c r="H531" s="46"/>
      <c r="I531" s="46"/>
      <c r="J531" s="46"/>
      <c r="K531" s="46"/>
      <c r="L531" s="156">
        <f>SUM(L518:L530)</f>
        <v>-1322606.3949207668</v>
      </c>
      <c r="M531" s="105"/>
      <c r="N531" s="156">
        <f>SUM(N518:N530)</f>
        <v>-1269032.1093932982</v>
      </c>
      <c r="O531" s="115"/>
      <c r="P531" s="287">
        <f t="shared" si="47"/>
        <v>0.95949340201800692</v>
      </c>
      <c r="Q531" s="148"/>
      <c r="R531" s="148"/>
      <c r="S531" s="148"/>
    </row>
    <row r="532" spans="1:29" x14ac:dyDescent="0.3">
      <c r="A532" s="87">
        <f t="shared" si="44"/>
        <v>27</v>
      </c>
      <c r="Q532" s="148"/>
      <c r="R532" s="148"/>
      <c r="S532" s="148"/>
    </row>
    <row r="533" spans="1:29" x14ac:dyDescent="0.3">
      <c r="A533" s="87">
        <f t="shared" si="44"/>
        <v>28</v>
      </c>
      <c r="Q533" s="148"/>
      <c r="R533" s="148"/>
      <c r="S533" s="148"/>
    </row>
    <row r="534" spans="1:29" x14ac:dyDescent="0.3">
      <c r="A534" s="87">
        <f t="shared" si="44"/>
        <v>29</v>
      </c>
      <c r="Q534" s="148"/>
      <c r="R534" s="148"/>
      <c r="S534" s="148"/>
    </row>
    <row r="535" spans="1:29" x14ac:dyDescent="0.3">
      <c r="A535" s="87">
        <f t="shared" si="44"/>
        <v>30</v>
      </c>
      <c r="Q535" s="148"/>
      <c r="R535" s="148"/>
      <c r="S535" s="148"/>
    </row>
    <row r="536" spans="1:29" x14ac:dyDescent="0.3">
      <c r="A536" s="87">
        <f t="shared" si="44"/>
        <v>31</v>
      </c>
      <c r="Q536" s="148"/>
      <c r="R536" s="148"/>
      <c r="S536" s="148"/>
    </row>
    <row r="537" spans="1:29" x14ac:dyDescent="0.3">
      <c r="A537" s="87">
        <f t="shared" si="44"/>
        <v>32</v>
      </c>
      <c r="Q537" s="148"/>
      <c r="R537" s="148"/>
      <c r="S537" s="148"/>
    </row>
    <row r="538" spans="1:29" x14ac:dyDescent="0.3">
      <c r="A538" s="87">
        <f t="shared" si="44"/>
        <v>33</v>
      </c>
      <c r="B538" s="55"/>
      <c r="C538" s="47"/>
      <c r="D538" s="154"/>
      <c r="E538" s="24"/>
      <c r="F538" s="90"/>
      <c r="G538" s="90"/>
      <c r="H538" s="90"/>
      <c r="I538" s="90"/>
      <c r="J538" s="90"/>
      <c r="K538" s="90"/>
      <c r="L538" s="21"/>
      <c r="M538" s="40"/>
      <c r="N538" s="21"/>
      <c r="O538" s="96"/>
      <c r="P538" s="237"/>
      <c r="Q538" s="148"/>
      <c r="R538" s="148"/>
      <c r="S538" s="148"/>
    </row>
    <row r="539" spans="1:29" x14ac:dyDescent="0.3">
      <c r="A539" s="87">
        <f t="shared" si="44"/>
        <v>34</v>
      </c>
      <c r="B539" s="26"/>
      <c r="C539" s="47"/>
      <c r="D539" s="19"/>
      <c r="F539" s="90"/>
      <c r="G539" s="90"/>
      <c r="H539" s="90"/>
      <c r="I539" s="90"/>
      <c r="J539" s="90"/>
      <c r="K539" s="90"/>
      <c r="L539" s="114"/>
      <c r="M539" s="47"/>
      <c r="N539" s="114"/>
      <c r="O539" s="148"/>
      <c r="P539" s="237"/>
      <c r="Q539" s="148"/>
      <c r="R539" s="152"/>
      <c r="S539" s="152"/>
    </row>
    <row r="540" spans="1:29" s="56" customFormat="1" x14ac:dyDescent="0.3">
      <c r="A540" s="272"/>
      <c r="B540" s="120" t="s">
        <v>175</v>
      </c>
      <c r="C540" s="120"/>
      <c r="D540" s="120"/>
      <c r="E540" s="120"/>
      <c r="F540" s="153"/>
      <c r="G540" s="153"/>
      <c r="H540" s="153"/>
      <c r="I540" s="153"/>
      <c r="J540" s="153"/>
      <c r="K540" s="153"/>
      <c r="L540" s="120"/>
      <c r="M540" s="120"/>
      <c r="N540" s="120"/>
      <c r="O540" s="120"/>
      <c r="P540" s="273"/>
      <c r="Q540" s="120"/>
      <c r="R540" s="246" t="s">
        <v>176</v>
      </c>
      <c r="S540" s="120"/>
      <c r="T540" s="25"/>
      <c r="W540" s="25"/>
      <c r="X540" s="25"/>
      <c r="Y540" s="25"/>
      <c r="Z540" s="25"/>
      <c r="AA540" s="25"/>
      <c r="AB540" s="25"/>
      <c r="AC540" s="25"/>
    </row>
    <row r="541" spans="1:29" x14ac:dyDescent="0.3">
      <c r="A541" s="63" t="s">
        <v>102</v>
      </c>
      <c r="B541" s="64"/>
      <c r="C541" s="63"/>
      <c r="L541" s="418" t="s">
        <v>103</v>
      </c>
      <c r="M541" s="418"/>
      <c r="N541" s="418"/>
      <c r="O541" s="418"/>
      <c r="P541" s="228"/>
      <c r="Q541" s="63"/>
      <c r="R541" s="63"/>
      <c r="S541" s="65" t="str">
        <f>+'Page Numbers'!D48</f>
        <v>Page 48 of 48</v>
      </c>
    </row>
    <row r="542" spans="1:29" x14ac:dyDescent="0.3">
      <c r="A542" s="66"/>
      <c r="B542" s="66"/>
      <c r="C542" s="66"/>
      <c r="D542" s="14"/>
      <c r="E542" s="15"/>
      <c r="F542" s="15"/>
      <c r="G542" s="15"/>
      <c r="H542" s="15"/>
      <c r="I542" s="15"/>
      <c r="J542" s="15"/>
      <c r="K542" s="15"/>
      <c r="L542" s="66"/>
      <c r="M542" s="67"/>
      <c r="N542" s="67"/>
      <c r="O542" s="67"/>
      <c r="P542" s="229"/>
      <c r="Q542" s="67"/>
      <c r="R542" s="67"/>
      <c r="S542" s="67"/>
    </row>
    <row r="543" spans="1:29" x14ac:dyDescent="0.3">
      <c r="A543" s="25" t="s">
        <v>104</v>
      </c>
      <c r="B543" s="68"/>
      <c r="C543" s="68" t="s">
        <v>105</v>
      </c>
      <c r="L543" s="416" t="s">
        <v>106</v>
      </c>
      <c r="M543" s="416"/>
      <c r="N543" s="416"/>
      <c r="O543" s="416"/>
      <c r="P543" s="416"/>
      <c r="Q543" s="63"/>
      <c r="R543" s="69" t="s">
        <v>107</v>
      </c>
      <c r="S543" s="70"/>
    </row>
    <row r="544" spans="1:29" x14ac:dyDescent="0.3">
      <c r="B544" s="71"/>
      <c r="C544" s="46"/>
      <c r="L544" s="417"/>
      <c r="M544" s="417"/>
      <c r="N544" s="417"/>
      <c r="O544" s="417"/>
      <c r="P544" s="417"/>
      <c r="Q544" s="72" t="str">
        <f t="shared" ref="Q544:S548" si="48">+Q53</f>
        <v>_</v>
      </c>
      <c r="R544" s="69" t="str">
        <f t="shared" si="48"/>
        <v>Projected Test Year 3 Ended</v>
      </c>
      <c r="S544" s="73">
        <f t="shared" si="48"/>
        <v>46752</v>
      </c>
    </row>
    <row r="545" spans="1:19" x14ac:dyDescent="0.3">
      <c r="A545" s="25" t="s">
        <v>109</v>
      </c>
      <c r="B545" s="71"/>
      <c r="C545" s="46"/>
      <c r="L545" s="70"/>
      <c r="M545" s="70"/>
      <c r="N545" s="70"/>
      <c r="O545" s="70"/>
      <c r="P545" s="230"/>
      <c r="Q545" s="72" t="str">
        <f t="shared" si="48"/>
        <v>_</v>
      </c>
      <c r="R545" s="69" t="str">
        <f t="shared" si="48"/>
        <v>Projected Test Year 2 Ended</v>
      </c>
      <c r="S545" s="73">
        <f t="shared" si="48"/>
        <v>46387</v>
      </c>
    </row>
    <row r="546" spans="1:19" x14ac:dyDescent="0.3">
      <c r="B546" s="74"/>
      <c r="C546" s="46"/>
      <c r="L546" s="70"/>
      <c r="M546" s="70"/>
      <c r="N546" s="70"/>
      <c r="O546" s="70"/>
      <c r="P546" s="230"/>
      <c r="Q546" s="72" t="str">
        <f t="shared" si="48"/>
        <v>_</v>
      </c>
      <c r="R546" s="69" t="str">
        <f t="shared" si="48"/>
        <v>Projected Test Year 1 Ended</v>
      </c>
      <c r="S546" s="73">
        <f t="shared" si="48"/>
        <v>46022</v>
      </c>
    </row>
    <row r="547" spans="1:19" x14ac:dyDescent="0.3">
      <c r="A547" s="75" t="str">
        <f>+A7</f>
        <v>DOCKET NO.: 20240025-EI</v>
      </c>
      <c r="C547" s="46"/>
      <c r="L547" s="46"/>
      <c r="M547" s="46"/>
      <c r="N547" s="46"/>
      <c r="O547" s="46"/>
      <c r="P547" s="231"/>
      <c r="Q547" s="72" t="str">
        <f t="shared" si="48"/>
        <v>_</v>
      </c>
      <c r="R547" s="69" t="str">
        <f t="shared" si="48"/>
        <v>Prior Year Ended</v>
      </c>
      <c r="S547" s="73">
        <f t="shared" si="48"/>
        <v>45657</v>
      </c>
    </row>
    <row r="548" spans="1:19" x14ac:dyDescent="0.3">
      <c r="A548" s="75"/>
      <c r="C548" s="46"/>
      <c r="L548" s="46"/>
      <c r="M548" s="46"/>
      <c r="N548" s="46"/>
      <c r="O548" s="46"/>
      <c r="P548" s="231"/>
      <c r="Q548" s="72" t="str">
        <f t="shared" si="48"/>
        <v>X</v>
      </c>
      <c r="R548" s="69" t="str">
        <f t="shared" si="48"/>
        <v>Historical Year Ended</v>
      </c>
      <c r="S548" s="73">
        <f t="shared" si="48"/>
        <v>45291</v>
      </c>
    </row>
    <row r="549" spans="1:19" x14ac:dyDescent="0.3">
      <c r="L549" s="46"/>
      <c r="M549" s="46"/>
      <c r="N549" s="46"/>
      <c r="O549" s="46"/>
      <c r="P549" s="231"/>
      <c r="Q549" s="231"/>
      <c r="R549" s="231"/>
      <c r="S549" s="231"/>
    </row>
    <row r="550" spans="1:19" x14ac:dyDescent="0.3">
      <c r="L550" s="76"/>
      <c r="M550" s="77"/>
      <c r="N550" s="76" t="s">
        <v>111</v>
      </c>
      <c r="O550" s="77"/>
      <c r="P550" s="232"/>
      <c r="Q550" s="63"/>
      <c r="R550" s="63"/>
      <c r="S550" s="63"/>
    </row>
    <row r="551" spans="1:19" x14ac:dyDescent="0.3">
      <c r="A551" s="78"/>
      <c r="B551" s="78"/>
      <c r="C551" s="78"/>
      <c r="D551" s="14"/>
      <c r="E551" s="15"/>
      <c r="F551" s="15"/>
      <c r="G551" s="15"/>
      <c r="H551" s="15"/>
      <c r="I551" s="15"/>
      <c r="J551" s="15"/>
      <c r="K551" s="15"/>
      <c r="L551" s="79"/>
      <c r="M551" s="79"/>
      <c r="N551" s="79"/>
      <c r="O551" s="79"/>
      <c r="P551" s="233"/>
      <c r="Q551" s="80"/>
      <c r="R551" s="81" t="str">
        <f>+R11</f>
        <v>Witness:  Olivier</v>
      </c>
      <c r="S551" s="80"/>
    </row>
    <row r="552" spans="1:19" x14ac:dyDescent="0.3">
      <c r="A552" s="1"/>
      <c r="B552" s="82">
        <v>-1</v>
      </c>
      <c r="C552" s="82"/>
      <c r="D552" s="82"/>
      <c r="E552" s="82"/>
      <c r="F552" s="82"/>
      <c r="G552" s="82"/>
      <c r="H552" s="82"/>
      <c r="I552" s="82"/>
      <c r="J552" s="82"/>
      <c r="K552" s="82"/>
      <c r="L552" s="82">
        <f>+B552-1</f>
        <v>-2</v>
      </c>
      <c r="M552" s="82"/>
      <c r="N552" s="82">
        <f>+L552-1</f>
        <v>-3</v>
      </c>
      <c r="O552" s="82"/>
      <c r="P552" s="82">
        <f>+N552-1</f>
        <v>-4</v>
      </c>
      <c r="Q552" s="85"/>
      <c r="R552" s="85"/>
      <c r="S552" s="85"/>
    </row>
    <row r="553" spans="1:19" x14ac:dyDescent="0.3">
      <c r="A553" s="1" t="s">
        <v>112</v>
      </c>
      <c r="B553" s="83"/>
      <c r="C553" s="1"/>
      <c r="D553" s="5"/>
      <c r="E553" s="5"/>
      <c r="F553" s="5"/>
      <c r="G553" s="5"/>
      <c r="H553" s="5"/>
      <c r="I553" s="5"/>
      <c r="J553" s="5"/>
      <c r="K553" s="5"/>
      <c r="L553" s="1" t="s">
        <v>113</v>
      </c>
      <c r="M553" s="1"/>
      <c r="N553" s="1" t="s">
        <v>113</v>
      </c>
      <c r="O553" s="1"/>
      <c r="P553" s="234" t="s">
        <v>114</v>
      </c>
      <c r="Q553" s="1"/>
      <c r="R553" s="1"/>
      <c r="S553" s="1"/>
    </row>
    <row r="554" spans="1:19" x14ac:dyDescent="0.3">
      <c r="A554" s="86" t="s">
        <v>115</v>
      </c>
      <c r="B554" s="17" t="s">
        <v>116</v>
      </c>
      <c r="C554" s="17"/>
      <c r="D554" s="14"/>
      <c r="E554" s="15"/>
      <c r="F554" s="15"/>
      <c r="G554" s="15"/>
      <c r="H554" s="15"/>
      <c r="I554" s="15"/>
      <c r="J554" s="15"/>
      <c r="K554" s="15"/>
      <c r="L554" s="17" t="s">
        <v>117</v>
      </c>
      <c r="M554" s="17"/>
      <c r="N554" s="17" t="s">
        <v>114</v>
      </c>
      <c r="O554" s="17"/>
      <c r="P554" s="235" t="s">
        <v>118</v>
      </c>
      <c r="Q554" s="17"/>
      <c r="R554" s="17"/>
      <c r="S554" s="17"/>
    </row>
    <row r="555" spans="1:19" x14ac:dyDescent="0.3">
      <c r="A555" s="87">
        <v>1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257"/>
      <c r="Q555" s="54"/>
      <c r="R555" s="136"/>
      <c r="S555" s="137"/>
    </row>
    <row r="556" spans="1:19" x14ac:dyDescent="0.3">
      <c r="A556" s="87">
        <f t="shared" ref="A556:A588" si="49">A555+1</f>
        <v>2</v>
      </c>
      <c r="B556" s="42"/>
      <c r="C556" s="138"/>
      <c r="D556" s="19"/>
      <c r="E556" s="5"/>
      <c r="F556" s="5"/>
      <c r="G556" s="5"/>
      <c r="H556" s="5"/>
      <c r="I556" s="5"/>
      <c r="J556" s="5"/>
      <c r="K556" s="5"/>
      <c r="L556" s="139"/>
      <c r="M556" s="140"/>
      <c r="N556" s="139"/>
      <c r="O556" s="140"/>
      <c r="P556" s="237"/>
      <c r="Q556" s="54"/>
      <c r="R556" s="136"/>
      <c r="S556" s="142"/>
    </row>
    <row r="557" spans="1:19" x14ac:dyDescent="0.3">
      <c r="A557" s="87">
        <f t="shared" si="49"/>
        <v>3</v>
      </c>
      <c r="B557" s="263" t="s">
        <v>605</v>
      </c>
      <c r="C557" s="40"/>
      <c r="D557" s="154" t="s">
        <v>606</v>
      </c>
      <c r="E557" s="49"/>
      <c r="F557" s="49"/>
      <c r="G557" s="49"/>
      <c r="H557" s="49"/>
      <c r="I557" s="49"/>
      <c r="J557" s="49"/>
      <c r="K557" s="49"/>
      <c r="L557" s="21">
        <f>VLOOKUP($D557,'HIST REG FL  Working Capital -2'!$A:$CI,MATCH($D$12,'HIST REG FL  Working Capital -2'!$2:$2,0),FALSE)/1000</f>
        <v>-21120.619447692301</v>
      </c>
      <c r="M557" s="40"/>
      <c r="N557" s="21">
        <f>VLOOKUP($D557,'HIST REG FL  Working Cap- 9 Ret'!$A:$CN,MATCH($D$12,'HIST REG FL  Working Cap- 9 Ret'!$2:$2,0),FALSE)/1000</f>
        <v>-20378.173048834698</v>
      </c>
      <c r="O557" s="96"/>
      <c r="P557" s="279">
        <f t="shared" ref="P557:P564" si="50">IF(N557=0,0,N557/L557)</f>
        <v>0.96484731895783837</v>
      </c>
      <c r="Q557" s="54"/>
      <c r="R557" s="136"/>
      <c r="S557" s="143"/>
    </row>
    <row r="558" spans="1:19" x14ac:dyDescent="0.3">
      <c r="A558" s="87">
        <f t="shared" si="49"/>
        <v>4</v>
      </c>
      <c r="B558" s="268" t="s">
        <v>607</v>
      </c>
      <c r="D558" s="328" t="s">
        <v>684</v>
      </c>
      <c r="L558" s="21">
        <f>VLOOKUP($D558,'HIST REG FL  Working Capital -2'!$A:$CI,MATCH($D$12,'HIST REG FL  Working Capital -2'!$2:$2,0),FALSE)/1000</f>
        <v>-27824.198284615301</v>
      </c>
      <c r="M558" s="40"/>
      <c r="N558" s="21">
        <f>VLOOKUP($D558,'HIST REG FL  Working Cap- 9 Ret'!$A:$CN,MATCH($D$12,'HIST REG FL  Working Cap- 9 Ret'!$2:$2,0),FALSE)/1000</f>
        <v>-20315.270093913903</v>
      </c>
      <c r="O558" s="96"/>
      <c r="P558" s="279">
        <f t="shared" si="50"/>
        <v>0.73012957592193151</v>
      </c>
      <c r="Q558" s="54"/>
      <c r="R558" s="144"/>
      <c r="S558" s="142"/>
    </row>
    <row r="559" spans="1:19" x14ac:dyDescent="0.3">
      <c r="A559" s="87">
        <f t="shared" si="49"/>
        <v>5</v>
      </c>
      <c r="B559" s="263" t="s">
        <v>609</v>
      </c>
      <c r="C559" s="40"/>
      <c r="D559" s="154" t="s">
        <v>610</v>
      </c>
      <c r="E559" s="49"/>
      <c r="F559" s="49"/>
      <c r="G559" s="49"/>
      <c r="H559" s="49"/>
      <c r="I559" s="49"/>
      <c r="J559" s="49"/>
      <c r="K559" s="49"/>
      <c r="L559" s="21">
        <f>VLOOKUP($D559,'HIST REG FL  Working Capital -2'!$A:$CI,MATCH($D$12,'HIST REG FL  Working Capital -2'!$2:$2,0),FALSE)/1000-SUM(L560:L566)</f>
        <v>-7903.3574476922877</v>
      </c>
      <c r="M559" s="40"/>
      <c r="N559" s="21">
        <f>VLOOKUP($D559,'HIST REG FL  Working Cap- 9 Ret'!$A:$CN,MATCH($D$12,'HIST REG FL  Working Cap- 9 Ret'!$2:$2,0),FALSE)/1000-SUM(N560:N566)</f>
        <v>-7625.5332441714199</v>
      </c>
      <c r="O559" s="96"/>
      <c r="P559" s="282">
        <f t="shared" si="50"/>
        <v>0.96484731895784492</v>
      </c>
      <c r="Q559" s="54"/>
      <c r="R559" s="136"/>
      <c r="S559" s="142"/>
    </row>
    <row r="560" spans="1:19" x14ac:dyDescent="0.3">
      <c r="A560" s="87">
        <f t="shared" si="49"/>
        <v>6</v>
      </c>
      <c r="B560" s="263" t="s">
        <v>611</v>
      </c>
      <c r="C560" s="40"/>
      <c r="D560" s="154" t="s">
        <v>612</v>
      </c>
      <c r="E560" s="49"/>
      <c r="F560" s="49"/>
      <c r="G560" s="49"/>
      <c r="H560" s="49"/>
      <c r="I560" s="49"/>
      <c r="J560" s="49"/>
      <c r="K560" s="49"/>
      <c r="L560" s="21">
        <f>VLOOKUP($D560,'HIST REG FL  Working Capital -2'!$A:$CI,MATCH($D$12,'HIST REG FL  Working Capital -2'!$2:$2,0),FALSE)/1000</f>
        <v>-17168.7057907692</v>
      </c>
      <c r="M560" s="40"/>
      <c r="N560" s="21">
        <f>VLOOKUP($D560,'HIST REG FL  Working Cap- 9 Ret'!$A:$CN,MATCH($D$12,'HIST REG FL  Working Cap- 9 Ret'!$2:$2,0),FALSE)/1000</f>
        <v>-17168.7057907692</v>
      </c>
      <c r="O560" s="96"/>
      <c r="P560" s="279">
        <f t="shared" si="50"/>
        <v>1</v>
      </c>
      <c r="Q560" s="54"/>
      <c r="R560" s="136"/>
      <c r="S560" s="142"/>
    </row>
    <row r="561" spans="1:19" x14ac:dyDescent="0.3">
      <c r="A561" s="87">
        <f t="shared" si="49"/>
        <v>7</v>
      </c>
      <c r="B561" s="263" t="s">
        <v>613</v>
      </c>
      <c r="C561" s="57"/>
      <c r="D561" s="154" t="s">
        <v>614</v>
      </c>
      <c r="E561" s="49"/>
      <c r="F561" s="49"/>
      <c r="G561" s="49"/>
      <c r="H561" s="49"/>
      <c r="I561" s="49"/>
      <c r="J561" s="49"/>
      <c r="K561" s="49"/>
      <c r="L561" s="21">
        <f>VLOOKUP($D561,'HIST REG FL  Working Capital -2'!$A:$CI,MATCH($D$12,'HIST REG FL  Working Capital -2'!$2:$2,0),FALSE)/1000</f>
        <v>-3616.9957553846102</v>
      </c>
      <c r="M561" s="40"/>
      <c r="N561" s="21">
        <f>VLOOKUP($D561,'HIST REG FL  Working Cap- 9 Ret'!$A:$CN,MATCH($D$12,'HIST REG FL  Working Cap- 9 Ret'!$2:$2,0),FALSE)/1000</f>
        <v>-3489.8486572647298</v>
      </c>
      <c r="O561" s="96"/>
      <c r="P561" s="279">
        <f t="shared" si="50"/>
        <v>0.96484731895784037</v>
      </c>
      <c r="Q561" s="70"/>
      <c r="R561" s="144"/>
      <c r="S561" s="142"/>
    </row>
    <row r="562" spans="1:19" x14ac:dyDescent="0.3">
      <c r="A562" s="87">
        <f t="shared" si="49"/>
        <v>8</v>
      </c>
      <c r="B562" s="263" t="s">
        <v>615</v>
      </c>
      <c r="C562" s="57"/>
      <c r="D562" s="154" t="s">
        <v>616</v>
      </c>
      <c r="E562" s="49"/>
      <c r="F562" s="49"/>
      <c r="G562" s="49"/>
      <c r="H562" s="49"/>
      <c r="I562" s="49"/>
      <c r="J562" s="49"/>
      <c r="K562" s="24"/>
      <c r="L562" s="21">
        <f>VLOOKUP($D562,'HIST REG FL  Working Capital -2'!$A:$CI,MATCH($D$12,'HIST REG FL  Working Capital -2'!$2:$2,0),FALSE)/1000</f>
        <v>-9720.2179961538404</v>
      </c>
      <c r="M562" s="40"/>
      <c r="N562" s="21">
        <f>VLOOKUP($D562,'HIST REG FL  Working Cap- 9 Ret'!$A:$CN,MATCH($D$12,'HIST REG FL  Working Cap- 9 Ret'!$2:$2,0),FALSE)/1000</f>
        <v>-9378.5262732747906</v>
      </c>
      <c r="O562" s="96"/>
      <c r="P562" s="279">
        <f t="shared" si="50"/>
        <v>0.96484731895784104</v>
      </c>
      <c r="Q562" s="142"/>
      <c r="R562" s="142"/>
      <c r="S562" s="142"/>
    </row>
    <row r="563" spans="1:19" x14ac:dyDescent="0.3">
      <c r="A563" s="87">
        <f t="shared" si="49"/>
        <v>9</v>
      </c>
      <c r="B563" s="263" t="s">
        <v>617</v>
      </c>
      <c r="C563" s="40"/>
      <c r="D563" s="154" t="s">
        <v>618</v>
      </c>
      <c r="E563" s="154" t="s">
        <v>619</v>
      </c>
      <c r="F563" s="154" t="s">
        <v>620</v>
      </c>
      <c r="G563" s="154"/>
      <c r="H563" s="154"/>
      <c r="I563" s="154"/>
      <c r="J563" s="154"/>
      <c r="K563" s="24"/>
      <c r="L563" s="21">
        <f>VLOOKUP($D563,'HIST REG FL  Working Capital -2'!$A:$CI,MATCH($D$12,'HIST REG FL  Working Capital -2'!$2:$2,0),FALSE)/1000+VLOOKUP($E563,'HIST REG FL  Working Capital -2'!$A:$CI,MATCH($D$12,'HIST REG FL  Working Capital -2'!$2:$2,0),FALSE)/1000+VLOOKUP($F563,'HIST REG FL  Working Capital -2'!$A:$CI,MATCH($D$12,'HIST REG FL  Working Capital -2'!$2:$2,0),FALSE)/1000</f>
        <v>-4535.4299076922998</v>
      </c>
      <c r="M563" s="40"/>
      <c r="N563" s="21">
        <f>VLOOKUP($D563,'HIST REG FL  Working Cap- 9 Ret'!$A:$CN,MATCH($D$12,'HIST REG FL  Working Cap- 9 Ret'!$2:$2,0),FALSE)/1000+VLOOKUP($E563,'HIST REG FL  Working Cap- 9 Ret'!$A:$CN,MATCH($D$12,'HIST REG FL  Working Cap- 9 Ret'!$2:$2,0),FALSE)/1000+VLOOKUP($F563,'HIST REG FL  Working Cap- 9 Ret'!$A:$CN,MATCH($D$12,'HIST REG FL  Working Cap- 9 Ret'!$2:$2,0),FALSE)/1000</f>
        <v>-4404.0407081986395</v>
      </c>
      <c r="O563" s="96"/>
      <c r="P563" s="279">
        <f t="shared" si="50"/>
        <v>0.97103048615726195</v>
      </c>
      <c r="Q563" s="57"/>
      <c r="R563" s="57"/>
      <c r="S563" s="57"/>
    </row>
    <row r="564" spans="1:19" x14ac:dyDescent="0.3">
      <c r="A564" s="87">
        <f t="shared" si="49"/>
        <v>10</v>
      </c>
      <c r="B564" s="263" t="s">
        <v>685</v>
      </c>
      <c r="C564" s="5"/>
      <c r="D564" s="348" t="s">
        <v>686</v>
      </c>
      <c r="E564" s="49"/>
      <c r="F564" s="49"/>
      <c r="G564" s="348" t="s">
        <v>687</v>
      </c>
      <c r="H564" s="49"/>
      <c r="I564" s="49"/>
      <c r="J564" s="49"/>
      <c r="K564" s="49"/>
      <c r="L564" s="21">
        <f>VLOOKUP($D564,'HIST REG FL  Working Capital -2'!$A:$CI,MATCH($D$12,'HIST REG FL  Working Capital -2'!$2:$2,0),FALSE)/1000+VLOOKUP($G564,'HIST REG FL  Working Capital -2'!$A:$CI,MATCH($D$12,'HIST REG FL  Working Capital -2'!$2:$2,0),FALSE)/1000</f>
        <v>-504.77929818461485</v>
      </c>
      <c r="M564" s="40"/>
      <c r="N564" s="21">
        <f>VLOOKUP($D564,'HIST REG FL  Working Cap- 9 Ret'!$A:$CN,MATCH($D$12,'HIST REG FL  Working Cap- 9 Ret'!$2:$2,0),FALSE)/1000+VLOOKUP($G564,'HIST REG FL  Working Cap- 9 Ret'!$A:$CN,MATCH($D$12,'HIST REG FL  Working Cap- 9 Ret'!$2:$2,0),FALSE)/1000</f>
        <v>-504.77929818461485</v>
      </c>
      <c r="O564" s="96"/>
      <c r="P564" s="279">
        <f t="shared" si="50"/>
        <v>1</v>
      </c>
      <c r="Q564" s="57"/>
      <c r="R564" s="57"/>
      <c r="S564" s="57"/>
    </row>
    <row r="565" spans="1:19" x14ac:dyDescent="0.3">
      <c r="A565" s="87">
        <f>A564+1</f>
        <v>11</v>
      </c>
      <c r="B565" s="263" t="s">
        <v>685</v>
      </c>
      <c r="D565" s="348" t="s">
        <v>688</v>
      </c>
      <c r="L565" s="21">
        <f>VLOOKUP($D565,'HIST REG FL  Working Capital -2'!$A:$CI,MATCH($D$12,'HIST REG FL  Working Capital -2'!$2:$2,0),FALSE)/1000</f>
        <v>-260.03782027692301</v>
      </c>
      <c r="M565" s="40"/>
      <c r="N565" s="21">
        <f>VLOOKUP($D565,'HIST REG FL  Working Cap- 9 Ret'!$A:$CN,MATCH($D$12,'HIST REG FL  Working Cap- 9 Ret'!$2:$2,0),FALSE)/1000</f>
        <v>-187.33583843761701</v>
      </c>
      <c r="O565" s="96"/>
      <c r="P565" s="279">
        <f>IF(N565=0,0,N565/L565)</f>
        <v>0.72041766170058175</v>
      </c>
      <c r="Q565" s="40"/>
      <c r="R565" s="40"/>
      <c r="S565" s="40"/>
    </row>
    <row r="566" spans="1:19" x14ac:dyDescent="0.3">
      <c r="A566" s="87">
        <f t="shared" si="49"/>
        <v>12</v>
      </c>
      <c r="B566" s="263" t="s">
        <v>623</v>
      </c>
      <c r="C566" s="57"/>
      <c r="D566" s="338" t="s">
        <v>624</v>
      </c>
      <c r="E566" s="339"/>
      <c r="F566" s="339"/>
      <c r="G566" s="339"/>
      <c r="H566" s="339"/>
      <c r="I566" s="339"/>
      <c r="J566" s="339"/>
      <c r="K566" s="339"/>
      <c r="L566" s="21">
        <f>VLOOKUP($D566,'HIST REG FL  Working Capital -2'!$A:$CI,MATCH($D$12,'HIST REG FL  Working Capital -2'!$2:$2,0),FALSE)/1000</f>
        <v>-1555.17461076923</v>
      </c>
      <c r="M566" s="40"/>
      <c r="N566" s="21">
        <f>VLOOKUP($D566,'HIST REG FL  Working Cap- 9 Ret'!$A:$CN,MATCH($D$12,'HIST REG FL  Working Cap- 9 Ret'!$2:$2,0),FALSE)/1000</f>
        <v>-1500.5060537119898</v>
      </c>
      <c r="O566" s="96"/>
      <c r="P566" s="279">
        <f>IF(N566=0,0,N566/L566)</f>
        <v>0.96484731895783737</v>
      </c>
      <c r="Q566" s="23"/>
      <c r="R566" s="23"/>
      <c r="S566" s="23"/>
    </row>
    <row r="567" spans="1:19" x14ac:dyDescent="0.3">
      <c r="A567" s="87">
        <f t="shared" si="49"/>
        <v>13</v>
      </c>
      <c r="B567" s="268" t="s">
        <v>518</v>
      </c>
      <c r="D567" s="27" t="s">
        <v>625</v>
      </c>
      <c r="L567" s="21">
        <f>VLOOKUP($D567,'HIST REG FL  Working Capital -2'!$A:$CI,MATCH($D$12,'HIST REG FL  Working Capital -2'!$2:$2,0),FALSE)/1000</f>
        <v>-25891.687999999998</v>
      </c>
      <c r="M567" s="40"/>
      <c r="N567" s="21">
        <f>VLOOKUP($D567,'HIST REG FL  Working Cap- 9 Ret'!$A:$CN,MATCH($D$12,'HIST REG FL  Working Cap- 9 Ret'!$2:$2,0),FALSE)/1000</f>
        <v>-25891.687999999998</v>
      </c>
      <c r="O567" s="96"/>
      <c r="P567" s="279">
        <f>IF(N567=0,0,N567/L567)</f>
        <v>1</v>
      </c>
      <c r="Q567" s="23"/>
      <c r="R567" s="23"/>
      <c r="S567" s="23"/>
    </row>
    <row r="568" spans="1:19" x14ac:dyDescent="0.3">
      <c r="A568" s="87">
        <f t="shared" si="49"/>
        <v>14</v>
      </c>
      <c r="B568" s="263" t="s">
        <v>626</v>
      </c>
      <c r="D568" s="27" t="s">
        <v>627</v>
      </c>
      <c r="E568" s="49"/>
      <c r="F568" s="49"/>
      <c r="G568" s="49"/>
      <c r="H568" s="49"/>
      <c r="I568" s="49"/>
      <c r="J568" s="49"/>
      <c r="L568" s="21">
        <f>VLOOKUP($D568,'HIST REG FL  Working Capital -2'!$A:$CI,MATCH($D$12,'HIST REG FL  Working Capital -2'!$2:$2,0),FALSE)/1000</f>
        <v>-199999.99987999999</v>
      </c>
      <c r="M568" s="40"/>
      <c r="N568" s="21">
        <f>VLOOKUP($D568,'HIST REG FL  Working Cap- 9 Ret'!$A:$CN,MATCH($D$12,'HIST REG FL  Working Cap- 9 Ret'!$2:$2,0),FALSE)/1000</f>
        <v>-199999.99987999999</v>
      </c>
      <c r="O568" s="96"/>
      <c r="P568" s="279">
        <f>IF(N568=0,0,N568/L568)</f>
        <v>1</v>
      </c>
      <c r="Q568" s="23"/>
      <c r="R568" s="23"/>
      <c r="S568" s="23"/>
    </row>
    <row r="569" spans="1:19" x14ac:dyDescent="0.3">
      <c r="A569" s="87">
        <f t="shared" si="49"/>
        <v>15</v>
      </c>
      <c r="B569" s="268" t="s">
        <v>628</v>
      </c>
      <c r="D569" s="27" t="s">
        <v>629</v>
      </c>
      <c r="L569" s="21">
        <f>VLOOKUP($D569,'HIST REG FL  Working Capital -2'!$A:$CI,MATCH($D$12,'HIST REG FL  Working Capital -2'!$2:$2,0),FALSE)/1000</f>
        <v>-103.231499999999</v>
      </c>
      <c r="M569" s="40"/>
      <c r="N569" s="21">
        <f>VLOOKUP($D569,'HIST REG FL  Working Cap- 9 Ret'!$A:$CN,MATCH($D$12,'HIST REG FL  Working Cap- 9 Ret'!$2:$2,0),FALSE)/1000</f>
        <v>-103.231499999999</v>
      </c>
      <c r="O569" s="96"/>
      <c r="P569" s="279">
        <f t="shared" ref="P569:P577" si="51">IF(N569=0,0,N569/L569)</f>
        <v>1</v>
      </c>
      <c r="Q569" s="23"/>
      <c r="R569" s="23"/>
      <c r="S569" s="23"/>
    </row>
    <row r="570" spans="1:19" x14ac:dyDescent="0.3">
      <c r="A570" s="87">
        <f t="shared" si="49"/>
        <v>16</v>
      </c>
      <c r="B570" s="263" t="s">
        <v>630</v>
      </c>
      <c r="D570" s="154" t="s">
        <v>631</v>
      </c>
      <c r="E570" s="49"/>
      <c r="F570" s="49"/>
      <c r="G570" s="49"/>
      <c r="H570" s="49"/>
      <c r="I570" s="49"/>
      <c r="J570" s="49"/>
      <c r="L570" s="21">
        <f>VLOOKUP($D570,'HIST REG FL  Working Capital -2'!$A:$CI,MATCH($D$12,'HIST REG FL  Working Capital -2'!$2:$2,0),FALSE)/1000</f>
        <v>-5818.8373315384606</v>
      </c>
      <c r="M570" s="40"/>
      <c r="N570" s="21">
        <f>VLOOKUP($D570,'HIST REG FL  Working Cap- 9 Ret'!$A:$CN,MATCH($D$12,'HIST REG FL  Working Cap- 9 Ret'!$2:$2,0),FALSE)/1000</f>
        <v>-5818.8373315384606</v>
      </c>
      <c r="O570" s="96"/>
      <c r="P570" s="279">
        <f t="shared" si="51"/>
        <v>1</v>
      </c>
      <c r="Q570" s="23"/>
      <c r="R570" s="23"/>
      <c r="S570" s="23"/>
    </row>
    <row r="571" spans="1:19" x14ac:dyDescent="0.3">
      <c r="A571" s="87">
        <f t="shared" si="49"/>
        <v>17</v>
      </c>
      <c r="B571" s="263" t="s">
        <v>632</v>
      </c>
      <c r="D571" s="27" t="s">
        <v>633</v>
      </c>
      <c r="E571" s="154" t="s">
        <v>264</v>
      </c>
      <c r="F571" s="49"/>
      <c r="G571" s="49"/>
      <c r="H571" s="49"/>
      <c r="I571" s="49"/>
      <c r="J571" s="49"/>
      <c r="L571" s="21">
        <f>VLOOKUP($D571,'HIST REG FL  Working Capital -2'!$A:$CI,MATCH($D$12,'HIST REG FL  Working Capital -2'!$2:$2,0),FALSE)/1000+VLOOKUP($E571,'HIST REG FL  Working Capital -2'!$A:$CI,MATCH($D$12,'HIST REG FL  Working Capital -2'!$2:$2,0),FALSE)/1000</f>
        <v>-8292.160464615381</v>
      </c>
      <c r="M571" s="40"/>
      <c r="N571" s="21">
        <f>VLOOKUP($D571,'HIST REG FL  Working Cap- 9 Ret'!$A:$CN,MATCH($D$12,'HIST REG FL  Working Cap- 9 Ret'!$2:$2,0),FALSE)/1000+VLOOKUP($E571,'HIST REG FL  Working Cap- 9 Ret'!$A:$CN,MATCH($D$12,'HIST REG FL  Working Cap- 9 Ret'!$2:$2,0),FALSE)/1000</f>
        <v>-8292.160464615381</v>
      </c>
      <c r="O571" s="96"/>
      <c r="P571" s="279">
        <f t="shared" si="51"/>
        <v>1</v>
      </c>
      <c r="Q571" s="23"/>
      <c r="R571" s="23"/>
      <c r="S571" s="23"/>
    </row>
    <row r="572" spans="1:19" x14ac:dyDescent="0.3">
      <c r="A572" s="87">
        <f t="shared" si="49"/>
        <v>18</v>
      </c>
      <c r="B572" s="263" t="s">
        <v>634</v>
      </c>
      <c r="D572" s="154" t="s">
        <v>635</v>
      </c>
      <c r="E572" s="49"/>
      <c r="F572" s="49"/>
      <c r="G572" s="49"/>
      <c r="H572" s="49"/>
      <c r="I572" s="49"/>
      <c r="J572" s="49"/>
      <c r="L572" s="21">
        <f>VLOOKUP($D572,'HIST REG FL  Working Capital -2'!$A:$CI,MATCH($D$12,'HIST REG FL  Working Capital -2'!$2:$2,0),FALSE)/1000</f>
        <v>-79633.305043846107</v>
      </c>
      <c r="M572" s="40"/>
      <c r="N572" s="21">
        <f>VLOOKUP($D572,'HIST REG FL  Working Cap- 9 Ret'!$A:$CN,MATCH($D$12,'HIST REG FL  Working Cap- 9 Ret'!$2:$2,0),FALSE)/1000</f>
        <v>-79633.305043846107</v>
      </c>
      <c r="O572" s="96"/>
      <c r="P572" s="279">
        <f t="shared" si="51"/>
        <v>1</v>
      </c>
      <c r="Q572" s="23"/>
      <c r="R572" s="23"/>
      <c r="S572" s="23"/>
    </row>
    <row r="573" spans="1:19" x14ac:dyDescent="0.3">
      <c r="A573" s="87">
        <f t="shared" si="49"/>
        <v>19</v>
      </c>
      <c r="B573" s="263" t="s">
        <v>636</v>
      </c>
      <c r="D573" s="154" t="s">
        <v>637</v>
      </c>
      <c r="E573" s="49"/>
      <c r="F573" s="49"/>
      <c r="G573" s="49"/>
      <c r="H573" s="49"/>
      <c r="I573" s="49"/>
      <c r="J573" s="49"/>
      <c r="L573" s="21">
        <f>VLOOKUP($D573,'HIST REG FL  Working Capital -2'!$A:$CI,MATCH($D$12,'HIST REG FL  Working Capital -2'!$2:$2,0),FALSE)/1000</f>
        <v>-7376.9992915384601</v>
      </c>
      <c r="M573" s="40"/>
      <c r="N573" s="21">
        <f>VLOOKUP($D573,'HIST REG FL  Working Cap- 9 Ret'!$A:$CN,MATCH($D$12,'HIST REG FL  Working Cap- 9 Ret'!$2:$2,0),FALSE)/1000</f>
        <v>-7376.9992915384601</v>
      </c>
      <c r="O573" s="96"/>
      <c r="P573" s="279">
        <f t="shared" si="51"/>
        <v>1</v>
      </c>
      <c r="Q573" s="23"/>
      <c r="R573" s="23"/>
      <c r="S573" s="23"/>
    </row>
    <row r="574" spans="1:19" x14ac:dyDescent="0.3">
      <c r="A574" s="87">
        <f t="shared" si="49"/>
        <v>20</v>
      </c>
      <c r="B574" s="263" t="s">
        <v>638</v>
      </c>
      <c r="D574" s="154" t="s">
        <v>639</v>
      </c>
      <c r="E574" s="154" t="s">
        <v>640</v>
      </c>
      <c r="F574" s="154" t="s">
        <v>641</v>
      </c>
      <c r="G574" s="154"/>
      <c r="H574" s="154" t="s">
        <v>642</v>
      </c>
      <c r="I574" s="154" t="s">
        <v>643</v>
      </c>
      <c r="J574" s="154" t="s">
        <v>644</v>
      </c>
      <c r="L574" s="21">
        <f>VLOOKUP($D574,'HIST REG FL  Working Capital -2'!$A:$CI,MATCH($D$12,'HIST REG FL  Working Capital -2'!$2:$2,0),FALSE)/1000+VLOOKUP($E574,'HIST REG FL  Working Capital -2'!$A:$CI,MATCH($D$12,'HIST REG FL  Working Capital -2'!$2:$2,0),FALSE)/1000+VLOOKUP($F574,'HIST REG FL  Working Capital -2'!$A:$CI,MATCH($D$12,'HIST REG FL  Working Capital -2'!$2:$2,0),FALSE)/1000+VLOOKUP($H574,'HIST REG FL  Working Capital -2'!$A:$CI,MATCH($D$12,'HIST REG FL  Working Capital -2'!$2:$2,0),FALSE)/1000+VLOOKUP($I574,'HIST REG FL  Working Capital -2'!$A:$CI,MATCH($D$12,'HIST REG FL  Working Capital -2'!$2:$2,0),FALSE)/1000+VLOOKUP($J574,'HIST REG FL  Working Capital -2'!$A:$CI,MATCH($D$12,'HIST REG FL  Working Capital -2'!$2:$2,0),FALSE)/1000</f>
        <v>-9615.7106061538343</v>
      </c>
      <c r="M574" s="40"/>
      <c r="N574" s="21">
        <f>VLOOKUP($D574,'HIST REG FL  Working Cap- 9 Ret'!$A:$CN,MATCH($D$12,'HIST REG FL  Working Cap- 9 Ret'!$2:$2,0),FALSE)/1000+VLOOKUP($E574,'HIST REG FL  Working Cap- 9 Ret'!$A:$CN,MATCH($D$12,'HIST REG FL  Working Cap- 9 Ret'!$2:$2,0),FALSE)/1000+VLOOKUP($F574,'HIST REG FL  Working Cap- 9 Ret'!$A:$CN,MATCH($D$12,'HIST REG FL  Working Cap- 9 Ret'!$2:$2,0),FALSE)/1000+VLOOKUP($H574,'HIST REG FL  Working Cap- 9 Ret'!$A:$CN,MATCH($D$12,'HIST REG FL  Working Cap- 9 Ret'!$2:$2,0),FALSE)/1000+VLOOKUP($I574,'HIST REG FL  Working Cap- 9 Ret'!$A:$CN,MATCH($D$12,'HIST REG FL  Working Cap- 9 Ret'!$2:$2,0),FALSE)/1000+VLOOKUP($J574,'HIST REG FL  Working Cap- 9 Ret'!$A:$CN,MATCH($D$12,'HIST REG FL  Working Cap- 9 Ret'!$2:$2,0),FALSE)/1000</f>
        <v>-9615.7106061538343</v>
      </c>
      <c r="O574" s="96"/>
      <c r="P574" s="279">
        <f t="shared" si="51"/>
        <v>1</v>
      </c>
      <c r="Q574" s="23"/>
      <c r="R574" s="23"/>
      <c r="S574" s="23"/>
    </row>
    <row r="575" spans="1:19" x14ac:dyDescent="0.3">
      <c r="A575" s="87">
        <f t="shared" si="49"/>
        <v>21</v>
      </c>
      <c r="B575" s="263" t="s">
        <v>645</v>
      </c>
      <c r="D575" s="295" t="s">
        <v>689</v>
      </c>
      <c r="E575" s="295" t="s">
        <v>690</v>
      </c>
      <c r="F575" s="154"/>
      <c r="G575" s="154"/>
      <c r="H575" s="154"/>
      <c r="I575" s="154"/>
      <c r="J575" s="154"/>
      <c r="L575" s="21">
        <f>VLOOKUP($D575,'HIST REG FL  Working Capital -2'!$A:$CI,MATCH($D$12,'HIST REG FL  Working Capital -2'!$2:$2,0),FALSE)/1000+VLOOKUP($E575,'HIST REG FL  Working Capital -2'!$A:$CI,MATCH($D$12,'HIST REG FL  Working Capital -2'!$2:$2,0),FALSE)/1000</f>
        <v>-104022.62872692301</v>
      </c>
      <c r="M575" s="40"/>
      <c r="N575" s="21">
        <f>VLOOKUP($D575,'HIST REG FL  Working Cap- 9 Ret'!$A:$CN,MATCH($D$12,'HIST REG FL  Working Cap- 9 Ret'!$2:$2,0),FALSE)/1000+VLOOKUP($E575,'HIST REG FL  Working Cap- 9 Ret'!$A:$CN,MATCH($D$12,'HIST REG FL  Working Cap- 9 Ret'!$2:$2,0),FALSE)/1000</f>
        <v>-104022.62872692301</v>
      </c>
      <c r="O575" s="96"/>
      <c r="P575" s="279">
        <f t="shared" si="51"/>
        <v>1</v>
      </c>
      <c r="Q575" s="23"/>
      <c r="R575" s="23"/>
      <c r="S575" s="23"/>
    </row>
    <row r="576" spans="1:19" x14ac:dyDescent="0.3">
      <c r="A576" s="87">
        <f t="shared" si="49"/>
        <v>22</v>
      </c>
      <c r="B576" s="263" t="s">
        <v>648</v>
      </c>
      <c r="D576" s="27" t="s">
        <v>649</v>
      </c>
      <c r="E576" s="154"/>
      <c r="F576" s="154"/>
      <c r="G576" s="154"/>
      <c r="H576" s="154"/>
      <c r="I576" s="154"/>
      <c r="J576" s="154"/>
      <c r="L576" s="21">
        <f>VLOOKUP($D576,'HIST REG FL  Working Capital -2'!$A:$CI,MATCH($D$12,'HIST REG FL  Working Capital -2'!$2:$2,0),FALSE)/1000</f>
        <v>57.359342307692302</v>
      </c>
      <c r="M576" s="40"/>
      <c r="N576" s="21">
        <f>VLOOKUP($D576,'HIST REG FL  Working Cap- 9 Ret'!$A:$CN,MATCH($D$12,'HIST REG FL  Working Cap- 9 Ret'!$2:$2,0),FALSE)/1000</f>
        <v>57.359342307692302</v>
      </c>
      <c r="O576" s="96"/>
      <c r="P576" s="279">
        <f t="shared" si="51"/>
        <v>1</v>
      </c>
      <c r="Q576" s="148"/>
      <c r="R576" s="148"/>
      <c r="S576" s="148"/>
    </row>
    <row r="577" spans="1:29" x14ac:dyDescent="0.3">
      <c r="A577" s="87">
        <f t="shared" si="49"/>
        <v>23</v>
      </c>
      <c r="B577" s="268" t="s">
        <v>650</v>
      </c>
      <c r="D577" s="27" t="s">
        <v>651</v>
      </c>
      <c r="L577" s="21">
        <f>VLOOKUP($D577,'HIST REG FL  Working Capital -2'!$A:$CI,MATCH($D$12,'HIST REG FL  Working Capital -2'!$2:$2,0),FALSE)/1000</f>
        <v>-29000</v>
      </c>
      <c r="M577" s="40"/>
      <c r="N577" s="21">
        <f>VLOOKUP($D577,'HIST REG FL  Working Cap- 9 Ret'!$A:$CN,MATCH($D$12,'HIST REG FL  Working Cap- 9 Ret'!$2:$2,0),FALSE)/1000</f>
        <v>-29000</v>
      </c>
      <c r="O577" s="96"/>
      <c r="P577" s="279">
        <f t="shared" si="51"/>
        <v>1</v>
      </c>
      <c r="Q577" s="148"/>
      <c r="R577" s="148"/>
      <c r="S577" s="148"/>
      <c r="U577" s="25"/>
      <c r="V577" s="25"/>
    </row>
    <row r="578" spans="1:29" x14ac:dyDescent="0.3">
      <c r="A578" s="87">
        <f>A577+1</f>
        <v>24</v>
      </c>
      <c r="B578" s="268" t="s">
        <v>652</v>
      </c>
      <c r="D578" s="27" t="s">
        <v>653</v>
      </c>
      <c r="L578" s="21">
        <f>VLOOKUP($D578,'HIST REG FL  Working Capital -2'!$A:$CI,MATCH($D$12,'HIST REG FL  Working Capital -2'!$2:$2,0),FALSE)/1000</f>
        <v>-2644.2629884615299</v>
      </c>
      <c r="M578" s="40"/>
      <c r="N578" s="21">
        <f>VLOOKUP($D578,'HIST REG FL  Working Cap- 9 Ret'!$A:$CN,MATCH($D$12,'HIST REG FL  Working Cap- 9 Ret'!$2:$2,0),FALSE)/1000</f>
        <v>-2644.2629884615299</v>
      </c>
      <c r="O578" s="96"/>
      <c r="P578" s="279">
        <f>IF(N578=0,0,N578/L578)</f>
        <v>1</v>
      </c>
      <c r="Q578" s="148"/>
      <c r="R578" s="148"/>
      <c r="S578" s="148"/>
    </row>
    <row r="579" spans="1:29" x14ac:dyDescent="0.3">
      <c r="A579" s="87">
        <f t="shared" si="49"/>
        <v>25</v>
      </c>
      <c r="B579" s="268" t="s">
        <v>654</v>
      </c>
      <c r="D579" s="27" t="s">
        <v>655</v>
      </c>
      <c r="F579" s="342" t="s">
        <v>691</v>
      </c>
      <c r="L579" s="21">
        <f>VLOOKUP($D579,'HIST REG FL  Working Capital -2'!$A:$CI,MATCH($D$12,'HIST REG FL  Working Capital -2'!$2:$2,0),FALSE)/1000+VLOOKUP($F579,'HIST REG FL  Working Capital -2'!$A:$CI,MATCH($D$12,'HIST REG FL  Working Capital -2'!$2:$2,0),FALSE)/1000</f>
        <v>-36657.477415384586</v>
      </c>
      <c r="M579" s="40"/>
      <c r="N579" s="21">
        <f>VLOOKUP($D579,'HIST REG FL  Working Cap- 9 Ret'!$A:$CN,MATCH($D$12,'HIST REG FL  Working Cap- 9 Ret'!$2:$2,0),FALSE)/1000+VLOOKUP($F579,'HIST REG FL  Working Cap- 9 Ret'!$A:$CN,MATCH($D$12,'HIST REG FL  Working Cap- 9 Ret'!$2:$2,0),FALSE)/1000</f>
        <v>-36657.477415384586</v>
      </c>
      <c r="O579" s="96"/>
      <c r="P579" s="279">
        <f>IF(N579=0,0,N579/L579)</f>
        <v>1</v>
      </c>
      <c r="Q579" s="148"/>
      <c r="R579" s="148"/>
      <c r="S579" s="148"/>
      <c r="U579" s="25"/>
      <c r="V579" s="25"/>
    </row>
    <row r="580" spans="1:29" x14ac:dyDescent="0.3">
      <c r="A580" s="87">
        <f>A579+1</f>
        <v>26</v>
      </c>
      <c r="B580" s="25" t="s">
        <v>692</v>
      </c>
      <c r="D580" s="340" t="s">
        <v>693</v>
      </c>
      <c r="F580" s="340" t="s">
        <v>694</v>
      </c>
      <c r="L580" s="21">
        <f>VLOOKUP($D580,'HIST REG FL  Working Capital -2'!$A:$CI,MATCH($D$12,'HIST REG FL  Working Capital -2'!$2:$2,0),FALSE)/1000+VLOOKUP($F580,'HIST REG FL  Working Capital -2'!$A:$CI,MATCH($D$12,'HIST REG FL  Working Capital -2'!$2:$2,0),FALSE)/1000</f>
        <v>-18375.72580923076</v>
      </c>
      <c r="N580" s="21">
        <f>VLOOKUP($D580,'HIST REG FL  Working Cap- 9 Ret'!$A:$CN,MATCH($D$12,'HIST REG FL  Working Cap- 9 Ret'!$2:$2,0),FALSE)/1000+VLOOKUP($F580,'HIST REG FL  Working Cap- 9 Ret'!$A:$CN,MATCH($D$12,'HIST REG FL  Working Cap- 9 Ret'!$2:$2,0),FALSE)/1000</f>
        <v>-17729.769780940631</v>
      </c>
      <c r="P580" s="279">
        <f>IF(N580=0,0,N580/L580)</f>
        <v>0.96484731895783715</v>
      </c>
      <c r="Q580" s="148"/>
      <c r="R580" s="148"/>
      <c r="S580" s="148"/>
    </row>
    <row r="581" spans="1:29" x14ac:dyDescent="0.3">
      <c r="A581" s="87">
        <f t="shared" si="49"/>
        <v>27</v>
      </c>
      <c r="B581" s="261" t="s">
        <v>89</v>
      </c>
      <c r="C581" s="57"/>
      <c r="D581" s="30" t="s">
        <v>90</v>
      </c>
      <c r="E581" s="24"/>
      <c r="F581" s="24"/>
      <c r="G581" s="24"/>
      <c r="H581" s="24"/>
      <c r="I581" s="49"/>
      <c r="J581" s="49"/>
      <c r="K581" s="49"/>
      <c r="L581" s="156">
        <f>SUM(L557:L580)</f>
        <v>-621584.1840746149</v>
      </c>
      <c r="M581" s="105"/>
      <c r="N581" s="156">
        <f>SUM(N557:N580)</f>
        <v>-611681.43069385574</v>
      </c>
      <c r="O581" s="115"/>
      <c r="P581" s="287">
        <f>IF(N581=0,0,N581/L581)</f>
        <v>0.98406852420882962</v>
      </c>
      <c r="Q581" s="148"/>
      <c r="R581" s="148"/>
      <c r="S581" s="148"/>
      <c r="U581" s="25"/>
      <c r="V581" s="25"/>
    </row>
    <row r="582" spans="1:29" x14ac:dyDescent="0.3">
      <c r="A582" s="87">
        <f>A581+1</f>
        <v>28</v>
      </c>
      <c r="P582" s="281"/>
      <c r="Q582" s="148"/>
      <c r="R582" s="148"/>
      <c r="S582" s="148"/>
    </row>
    <row r="583" spans="1:29" x14ac:dyDescent="0.3">
      <c r="A583" s="87">
        <f t="shared" si="49"/>
        <v>29</v>
      </c>
      <c r="B583" s="269" t="s">
        <v>91</v>
      </c>
      <c r="D583" s="30" t="s">
        <v>92</v>
      </c>
      <c r="L583" s="131">
        <f>+L515+L531+L581</f>
        <v>-2720107.8983015334</v>
      </c>
      <c r="M583" s="120"/>
      <c r="N583" s="131">
        <f>+N515+N531+N581</f>
        <v>-2638037.2729440443</v>
      </c>
      <c r="O583" s="120"/>
      <c r="P583" s="287">
        <f>IF(N583=0,0,N583/L583)</f>
        <v>0.96982817284243217</v>
      </c>
      <c r="Q583" s="148"/>
      <c r="R583" s="148"/>
      <c r="S583" s="148"/>
      <c r="U583" s="25"/>
      <c r="V583" s="25"/>
    </row>
    <row r="584" spans="1:29" x14ac:dyDescent="0.3">
      <c r="A584" s="87">
        <f>A583+1</f>
        <v>30</v>
      </c>
      <c r="P584" s="281"/>
      <c r="Q584" s="148"/>
      <c r="R584" s="148"/>
      <c r="S584" s="148"/>
    </row>
    <row r="585" spans="1:29" x14ac:dyDescent="0.3">
      <c r="A585" s="87">
        <f t="shared" si="49"/>
        <v>31</v>
      </c>
      <c r="B585" s="266" t="s">
        <v>93</v>
      </c>
      <c r="D585" s="30" t="s">
        <v>94</v>
      </c>
      <c r="L585" s="131">
        <f>+L478+L583</f>
        <v>2028331.6691146111</v>
      </c>
      <c r="M585" s="120"/>
      <c r="N585" s="131">
        <f>+N478+N583</f>
        <v>2002255.437133193</v>
      </c>
      <c r="O585" s="120"/>
      <c r="P585" s="287">
        <f>IF(N585=0,0,N585/L585)</f>
        <v>0.98714399997866198</v>
      </c>
      <c r="Q585" s="148"/>
      <c r="R585" s="148"/>
      <c r="S585" s="148"/>
    </row>
    <row r="586" spans="1:29" x14ac:dyDescent="0.3">
      <c r="A586" s="87">
        <f t="shared" si="49"/>
        <v>32</v>
      </c>
      <c r="P586" s="281"/>
      <c r="Q586" s="148"/>
      <c r="R586" s="148"/>
      <c r="S586" s="148"/>
    </row>
    <row r="587" spans="1:29" ht="14.4" thickBot="1" x14ac:dyDescent="0.35">
      <c r="A587" s="87">
        <f t="shared" si="49"/>
        <v>33</v>
      </c>
      <c r="B587" s="34" t="s">
        <v>95</v>
      </c>
      <c r="D587" s="27" t="s">
        <v>26</v>
      </c>
      <c r="L587" s="270">
        <f>+L289+L330+L340+L585</f>
        <v>22703755.918730062</v>
      </c>
      <c r="M587" s="271"/>
      <c r="N587" s="270">
        <f>+N289+N330+N340+N585</f>
        <v>21001160.230234206</v>
      </c>
      <c r="O587" s="271"/>
      <c r="P587" s="290">
        <f>IF(N587=0,0,N587/L587)</f>
        <v>0.92500819271531831</v>
      </c>
      <c r="Q587" s="148"/>
      <c r="R587" s="148"/>
      <c r="S587" s="148"/>
    </row>
    <row r="588" spans="1:29" ht="14.4" thickTop="1" x14ac:dyDescent="0.3">
      <c r="A588" s="87">
        <f t="shared" si="49"/>
        <v>34</v>
      </c>
      <c r="B588" s="26"/>
      <c r="C588" s="47"/>
      <c r="D588" s="19"/>
      <c r="F588" s="90"/>
      <c r="G588" s="90"/>
      <c r="H588" s="90"/>
      <c r="I588" s="90"/>
      <c r="J588" s="90"/>
      <c r="K588" s="90"/>
      <c r="L588" s="114"/>
      <c r="M588" s="47"/>
      <c r="N588" s="114"/>
      <c r="O588" s="148"/>
      <c r="P588" s="237"/>
      <c r="Q588" s="148"/>
      <c r="R588" s="152"/>
      <c r="S588" s="152"/>
    </row>
    <row r="589" spans="1:29" s="56" customFormat="1" x14ac:dyDescent="0.3">
      <c r="A589" s="272"/>
      <c r="B589" s="120" t="s">
        <v>175</v>
      </c>
      <c r="C589" s="120"/>
      <c r="D589" s="120"/>
      <c r="E589" s="120"/>
      <c r="F589" s="153"/>
      <c r="G589" s="153"/>
      <c r="H589" s="153"/>
      <c r="I589" s="153"/>
      <c r="J589" s="153"/>
      <c r="K589" s="153"/>
      <c r="L589" s="120"/>
      <c r="M589" s="120"/>
      <c r="N589" s="120"/>
      <c r="O589" s="120"/>
      <c r="P589" s="273"/>
      <c r="Q589" s="120"/>
      <c r="R589" s="246" t="s">
        <v>176</v>
      </c>
      <c r="S589" s="120"/>
      <c r="T589" s="25"/>
      <c r="W589" s="25"/>
      <c r="X589" s="25"/>
      <c r="Y589" s="25"/>
      <c r="Z589" s="25"/>
      <c r="AA589" s="25"/>
      <c r="AB589" s="25"/>
      <c r="AC589" s="25"/>
    </row>
  </sheetData>
  <mergeCells count="24">
    <mergeCell ref="L543:P544"/>
    <mergeCell ref="L296:O296"/>
    <mergeCell ref="L298:P299"/>
    <mergeCell ref="L345:O345"/>
    <mergeCell ref="L347:P348"/>
    <mergeCell ref="L394:O394"/>
    <mergeCell ref="L396:P397"/>
    <mergeCell ref="L443:O443"/>
    <mergeCell ref="L445:P446"/>
    <mergeCell ref="L492:O492"/>
    <mergeCell ref="L494:P495"/>
    <mergeCell ref="L541:O541"/>
    <mergeCell ref="L249:P250"/>
    <mergeCell ref="L1:O1"/>
    <mergeCell ref="L3:P4"/>
    <mergeCell ref="L50:O50"/>
    <mergeCell ref="L52:P53"/>
    <mergeCell ref="L99:O99"/>
    <mergeCell ref="L101:P102"/>
    <mergeCell ref="L148:O148"/>
    <mergeCell ref="L150:P151"/>
    <mergeCell ref="L198:O198"/>
    <mergeCell ref="L200:P201"/>
    <mergeCell ref="L247:O247"/>
  </mergeCells>
  <phoneticPr fontId="26" type="noConversion"/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rowBreaks count="11" manualBreakCount="11">
    <brk id="49" max="16383" man="1"/>
    <brk id="98" max="16383" man="1"/>
    <brk id="147" max="16383" man="1"/>
    <brk id="197" max="16383" man="1"/>
    <brk id="246" max="16383" man="1"/>
    <brk id="295" max="16383" man="1"/>
    <brk id="344" max="16383" man="1"/>
    <brk id="393" max="16383" man="1"/>
    <brk id="442" max="16383" man="1"/>
    <brk id="491" max="16383" man="1"/>
    <brk id="54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30E98-1F71-478C-B4F9-C74826C9C0CC}">
  <sheetPr>
    <tabColor theme="4" tint="0.59999389629810485"/>
  </sheetPr>
  <dimension ref="A1"/>
  <sheetViews>
    <sheetView tabSelected="1" workbookViewId="0">
      <selection activeCell="E16" sqref="E16"/>
    </sheetView>
  </sheetViews>
  <sheetFormatPr defaultColWidth="8.6640625" defaultRowHeight="13.2" x14ac:dyDescent="0.25"/>
  <cols>
    <col min="1" max="16384" width="8.6640625" style="56"/>
  </cols>
  <sheetData/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08697-0BF9-490D-86DF-B42FD05079DE}">
  <dimension ref="A1:AN503"/>
  <sheetViews>
    <sheetView tabSelected="1" workbookViewId="0">
      <selection activeCell="E16" sqref="E16"/>
    </sheetView>
  </sheetViews>
  <sheetFormatPr defaultColWidth="9.109375" defaultRowHeight="10.199999999999999" outlineLevelCol="1" x14ac:dyDescent="0.2"/>
  <cols>
    <col min="1" max="1" width="61.33203125" style="27" bestFit="1" customWidth="1"/>
    <col min="2" max="13" width="10.6640625" style="164" hidden="1" customWidth="1" outlineLevel="1"/>
    <col min="14" max="14" width="12.109375" style="164" bestFit="1" customWidth="1" collapsed="1"/>
    <col min="15" max="25" width="10.6640625" style="164" hidden="1" customWidth="1" outlineLevel="1"/>
    <col min="26" max="26" width="12.109375" style="164" hidden="1" customWidth="1" outlineLevel="1"/>
    <col min="27" max="27" width="12.109375" style="164" bestFit="1" customWidth="1" collapsed="1"/>
    <col min="28" max="39" width="12.109375" style="164" hidden="1" customWidth="1" outlineLevel="1"/>
    <col min="40" max="40" width="12.109375" style="164" bestFit="1" customWidth="1" collapsed="1"/>
    <col min="41" max="16384" width="9.109375" style="164"/>
  </cols>
  <sheetData>
    <row r="1" spans="1:40" s="163" customFormat="1" x14ac:dyDescent="0.2">
      <c r="A1" s="162"/>
    </row>
    <row r="2" spans="1:40" s="163" customFormat="1" x14ac:dyDescent="0.2">
      <c r="A2" s="162" t="s">
        <v>695</v>
      </c>
      <c r="B2" s="163" t="s">
        <v>696</v>
      </c>
      <c r="C2" s="163" t="s">
        <v>697</v>
      </c>
      <c r="D2" s="163" t="s">
        <v>698</v>
      </c>
      <c r="E2" s="163" t="s">
        <v>699</v>
      </c>
      <c r="F2" s="163" t="s">
        <v>700</v>
      </c>
      <c r="G2" s="163" t="s">
        <v>701</v>
      </c>
      <c r="H2" s="163" t="s">
        <v>702</v>
      </c>
      <c r="I2" s="163" t="s">
        <v>703</v>
      </c>
      <c r="J2" s="163" t="s">
        <v>704</v>
      </c>
      <c r="K2" s="163" t="s">
        <v>705</v>
      </c>
      <c r="L2" s="163" t="s">
        <v>706</v>
      </c>
      <c r="M2" s="163" t="s">
        <v>707</v>
      </c>
      <c r="N2" s="163" t="s">
        <v>11</v>
      </c>
      <c r="O2" s="163" t="s">
        <v>708</v>
      </c>
      <c r="P2" s="163" t="s">
        <v>709</v>
      </c>
      <c r="Q2" s="163" t="s">
        <v>710</v>
      </c>
      <c r="R2" s="163" t="s">
        <v>711</v>
      </c>
      <c r="S2" s="163" t="s">
        <v>712</v>
      </c>
      <c r="T2" s="163" t="s">
        <v>713</v>
      </c>
      <c r="U2" s="163" t="s">
        <v>714</v>
      </c>
      <c r="V2" s="163" t="s">
        <v>715</v>
      </c>
      <c r="W2" s="163" t="s">
        <v>716</v>
      </c>
      <c r="X2" s="163" t="s">
        <v>717</v>
      </c>
      <c r="Y2" s="163" t="s">
        <v>718</v>
      </c>
      <c r="Z2" s="163" t="s">
        <v>719</v>
      </c>
      <c r="AA2" s="163" t="s">
        <v>8</v>
      </c>
      <c r="AB2" s="163" t="s">
        <v>720</v>
      </c>
      <c r="AC2" s="163" t="s">
        <v>721</v>
      </c>
      <c r="AD2" s="163" t="s">
        <v>722</v>
      </c>
      <c r="AE2" s="163" t="s">
        <v>723</v>
      </c>
      <c r="AF2" s="163" t="s">
        <v>724</v>
      </c>
      <c r="AG2" s="163" t="s">
        <v>725</v>
      </c>
      <c r="AH2" s="163" t="s">
        <v>726</v>
      </c>
      <c r="AI2" s="163" t="s">
        <v>727</v>
      </c>
      <c r="AJ2" s="163" t="s">
        <v>728</v>
      </c>
      <c r="AK2" s="163" t="s">
        <v>729</v>
      </c>
      <c r="AL2" s="163" t="s">
        <v>730</v>
      </c>
      <c r="AM2" s="163" t="s">
        <v>731</v>
      </c>
      <c r="AN2" s="163" t="s">
        <v>5</v>
      </c>
    </row>
    <row r="3" spans="1:40" s="163" customFormat="1" x14ac:dyDescent="0.2">
      <c r="A3" s="162"/>
    </row>
    <row r="4" spans="1:40" x14ac:dyDescent="0.2">
      <c r="A4" s="27" t="s">
        <v>732</v>
      </c>
    </row>
    <row r="5" spans="1:40" x14ac:dyDescent="0.2">
      <c r="A5" s="27" t="s">
        <v>733</v>
      </c>
    </row>
    <row r="6" spans="1:40" x14ac:dyDescent="0.2">
      <c r="A6" s="27" t="s">
        <v>734</v>
      </c>
    </row>
    <row r="7" spans="1:40" x14ac:dyDescent="0.2">
      <c r="A7" s="27" t="s">
        <v>735</v>
      </c>
    </row>
    <row r="8" spans="1:40" x14ac:dyDescent="0.2">
      <c r="A8" s="27" t="s">
        <v>736</v>
      </c>
    </row>
    <row r="9" spans="1:40" x14ac:dyDescent="0.2">
      <c r="A9" s="27" t="s">
        <v>737</v>
      </c>
      <c r="B9" s="164">
        <v>0</v>
      </c>
      <c r="C9" s="164">
        <v>0</v>
      </c>
      <c r="D9" s="164">
        <v>0</v>
      </c>
      <c r="E9" s="164">
        <v>0</v>
      </c>
      <c r="F9" s="164">
        <v>0</v>
      </c>
      <c r="G9" s="164">
        <v>0</v>
      </c>
      <c r="H9" s="164">
        <v>0</v>
      </c>
      <c r="I9" s="164">
        <v>0</v>
      </c>
      <c r="J9" s="164">
        <v>0</v>
      </c>
      <c r="K9" s="164">
        <v>0</v>
      </c>
      <c r="L9" s="164">
        <v>0</v>
      </c>
      <c r="M9" s="164">
        <v>0</v>
      </c>
      <c r="N9" s="164">
        <v>0</v>
      </c>
      <c r="O9" s="164">
        <v>0</v>
      </c>
      <c r="P9" s="164">
        <v>0</v>
      </c>
      <c r="Q9" s="164">
        <v>0</v>
      </c>
      <c r="R9" s="164">
        <v>0</v>
      </c>
      <c r="S9" s="164">
        <v>0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0</v>
      </c>
      <c r="Z9" s="164">
        <v>0</v>
      </c>
      <c r="AA9" s="164">
        <v>0</v>
      </c>
      <c r="AB9" s="164">
        <v>0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0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</row>
    <row r="10" spans="1:40" x14ac:dyDescent="0.2">
      <c r="A10" s="27" t="s">
        <v>738</v>
      </c>
      <c r="B10" s="164">
        <v>0</v>
      </c>
      <c r="C10" s="164">
        <v>0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</row>
    <row r="11" spans="1:40" x14ac:dyDescent="0.2">
      <c r="A11" s="27" t="s">
        <v>739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v>0</v>
      </c>
      <c r="K11" s="164">
        <v>0</v>
      </c>
      <c r="L11" s="164">
        <v>0</v>
      </c>
      <c r="M11" s="164">
        <v>0</v>
      </c>
      <c r="N11" s="164">
        <v>0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64">
        <v>0</v>
      </c>
      <c r="V11" s="164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  <c r="AC11" s="164">
        <v>0</v>
      </c>
      <c r="AD11" s="164">
        <v>0</v>
      </c>
      <c r="AE11" s="164">
        <v>0</v>
      </c>
      <c r="AF11" s="164">
        <v>0</v>
      </c>
      <c r="AG11" s="164">
        <v>0</v>
      </c>
      <c r="AH11" s="164">
        <v>0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</row>
    <row r="12" spans="1:40" x14ac:dyDescent="0.2">
      <c r="A12" s="27" t="s">
        <v>740</v>
      </c>
      <c r="B12" s="1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0</v>
      </c>
      <c r="L12" s="164">
        <v>0</v>
      </c>
      <c r="M12" s="164">
        <v>0</v>
      </c>
      <c r="N12" s="164">
        <v>0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64">
        <v>0</v>
      </c>
      <c r="V12" s="164">
        <v>0</v>
      </c>
      <c r="W12" s="164">
        <v>0</v>
      </c>
      <c r="X12" s="164">
        <v>0</v>
      </c>
      <c r="Y12" s="164">
        <v>0</v>
      </c>
      <c r="Z12" s="164">
        <v>0</v>
      </c>
      <c r="AA12" s="164">
        <v>0</v>
      </c>
      <c r="AB12" s="164">
        <v>0</v>
      </c>
      <c r="AC12" s="164">
        <v>0</v>
      </c>
      <c r="AD12" s="164">
        <v>0</v>
      </c>
      <c r="AE12" s="164">
        <v>0</v>
      </c>
      <c r="AF12" s="164">
        <v>0</v>
      </c>
      <c r="AG12" s="164">
        <v>0</v>
      </c>
      <c r="AH12" s="164">
        <v>0</v>
      </c>
      <c r="AI12" s="164">
        <v>0</v>
      </c>
      <c r="AJ12" s="164">
        <v>0</v>
      </c>
      <c r="AK12" s="164">
        <v>0</v>
      </c>
      <c r="AL12" s="164">
        <v>0</v>
      </c>
      <c r="AM12" s="164">
        <v>0</v>
      </c>
      <c r="AN12" s="164">
        <v>0</v>
      </c>
    </row>
    <row r="13" spans="1:40" x14ac:dyDescent="0.2">
      <c r="A13" s="27" t="s">
        <v>741</v>
      </c>
      <c r="B13" s="164">
        <v>0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0</v>
      </c>
      <c r="K13" s="164">
        <v>0</v>
      </c>
      <c r="L13" s="164">
        <v>0</v>
      </c>
      <c r="M13" s="164">
        <v>0</v>
      </c>
      <c r="N13" s="164">
        <v>0</v>
      </c>
      <c r="O13" s="164">
        <v>0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  <c r="AC13" s="164">
        <v>0</v>
      </c>
      <c r="AD13" s="164">
        <v>0</v>
      </c>
      <c r="AE13" s="164">
        <v>0</v>
      </c>
      <c r="AF13" s="164">
        <v>0</v>
      </c>
      <c r="AG13" s="164">
        <v>0</v>
      </c>
      <c r="AH13" s="164">
        <v>0</v>
      </c>
      <c r="AI13" s="164">
        <v>0</v>
      </c>
      <c r="AJ13" s="164">
        <v>0</v>
      </c>
      <c r="AK13" s="164">
        <v>0</v>
      </c>
      <c r="AL13" s="164">
        <v>0</v>
      </c>
      <c r="AM13" s="164">
        <v>0</v>
      </c>
      <c r="AN13" s="164">
        <v>0</v>
      </c>
    </row>
    <row r="14" spans="1:40" x14ac:dyDescent="0.2">
      <c r="A14" s="27" t="s">
        <v>742</v>
      </c>
      <c r="B14" s="164">
        <v>0</v>
      </c>
      <c r="C14" s="164">
        <v>0</v>
      </c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J14" s="164">
        <v>0</v>
      </c>
      <c r="K14" s="164">
        <v>0</v>
      </c>
      <c r="L14" s="164">
        <v>0</v>
      </c>
      <c r="M14" s="164">
        <v>0</v>
      </c>
      <c r="N14" s="164">
        <v>0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0</v>
      </c>
      <c r="W14" s="164">
        <v>0</v>
      </c>
      <c r="X14" s="164">
        <v>0</v>
      </c>
      <c r="Y14" s="164">
        <v>0</v>
      </c>
      <c r="Z14" s="164">
        <v>0</v>
      </c>
      <c r="AA14" s="164">
        <v>0</v>
      </c>
      <c r="AB14" s="164">
        <v>0</v>
      </c>
      <c r="AC14" s="164">
        <v>0</v>
      </c>
      <c r="AD14" s="164">
        <v>0</v>
      </c>
      <c r="AE14" s="164">
        <v>0</v>
      </c>
      <c r="AF14" s="164">
        <v>0</v>
      </c>
      <c r="AG14" s="164">
        <v>0</v>
      </c>
      <c r="AH14" s="164">
        <v>0</v>
      </c>
      <c r="AI14" s="164">
        <v>0</v>
      </c>
      <c r="AJ14" s="164">
        <v>0</v>
      </c>
      <c r="AK14" s="164">
        <v>0</v>
      </c>
      <c r="AL14" s="164">
        <v>0</v>
      </c>
      <c r="AM14" s="164">
        <v>0</v>
      </c>
      <c r="AN14" s="164">
        <v>0</v>
      </c>
    </row>
    <row r="15" spans="1:40" x14ac:dyDescent="0.2">
      <c r="A15" s="27" t="s">
        <v>743</v>
      </c>
      <c r="B15" s="164">
        <v>0</v>
      </c>
      <c r="C15" s="164">
        <v>0</v>
      </c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64">
        <v>0</v>
      </c>
      <c r="V15" s="164">
        <v>0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0</v>
      </c>
      <c r="AC15" s="164">
        <v>0</v>
      </c>
      <c r="AD15" s="164">
        <v>0</v>
      </c>
      <c r="AE15" s="164">
        <v>0</v>
      </c>
      <c r="AF15" s="164">
        <v>0</v>
      </c>
      <c r="AG15" s="164">
        <v>0</v>
      </c>
      <c r="AH15" s="164">
        <v>0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</row>
    <row r="16" spans="1:40" x14ac:dyDescent="0.2">
      <c r="A16" s="27" t="s">
        <v>744</v>
      </c>
      <c r="B16" s="164">
        <v>0</v>
      </c>
      <c r="C16" s="164">
        <v>0</v>
      </c>
      <c r="D16" s="164">
        <v>0</v>
      </c>
      <c r="E16" s="164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64">
        <v>0</v>
      </c>
      <c r="V16" s="164">
        <v>0</v>
      </c>
      <c r="W16" s="164">
        <v>0</v>
      </c>
      <c r="X16" s="164">
        <v>0</v>
      </c>
      <c r="Y16" s="164">
        <v>0</v>
      </c>
      <c r="Z16" s="164">
        <v>0</v>
      </c>
      <c r="AA16" s="164">
        <v>0</v>
      </c>
      <c r="AB16" s="164">
        <v>0</v>
      </c>
      <c r="AC16" s="164">
        <v>0</v>
      </c>
      <c r="AD16" s="164">
        <v>0</v>
      </c>
      <c r="AE16" s="164">
        <v>0</v>
      </c>
      <c r="AF16" s="164">
        <v>0</v>
      </c>
      <c r="AG16" s="164">
        <v>0</v>
      </c>
      <c r="AH16" s="164">
        <v>0</v>
      </c>
      <c r="AI16" s="164">
        <v>0</v>
      </c>
      <c r="AJ16" s="164">
        <v>0</v>
      </c>
      <c r="AK16" s="164">
        <v>0</v>
      </c>
      <c r="AL16" s="164">
        <v>0</v>
      </c>
      <c r="AM16" s="164">
        <v>0</v>
      </c>
      <c r="AN16" s="164">
        <v>0</v>
      </c>
    </row>
    <row r="17" spans="1:40" x14ac:dyDescent="0.2">
      <c r="A17" s="27" t="s">
        <v>745</v>
      </c>
      <c r="B17" s="164">
        <v>0</v>
      </c>
      <c r="C17" s="164">
        <v>0</v>
      </c>
      <c r="D17" s="164">
        <v>0</v>
      </c>
      <c r="E17" s="164">
        <v>0</v>
      </c>
      <c r="F17" s="164">
        <v>0</v>
      </c>
      <c r="G17" s="164">
        <v>0</v>
      </c>
      <c r="H17" s="164">
        <v>0</v>
      </c>
      <c r="I17" s="164">
        <v>0</v>
      </c>
      <c r="J17" s="164">
        <v>0</v>
      </c>
      <c r="K17" s="164">
        <v>0</v>
      </c>
      <c r="L17" s="164">
        <v>0</v>
      </c>
      <c r="M17" s="164">
        <v>0</v>
      </c>
      <c r="N17" s="164">
        <v>0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</row>
    <row r="18" spans="1:40" x14ac:dyDescent="0.2">
      <c r="A18" s="27" t="s">
        <v>746</v>
      </c>
      <c r="B18" s="164">
        <v>0</v>
      </c>
      <c r="C18" s="164">
        <v>0</v>
      </c>
      <c r="D18" s="164">
        <v>0</v>
      </c>
      <c r="E18" s="164">
        <v>0</v>
      </c>
      <c r="F18" s="164">
        <v>0</v>
      </c>
      <c r="G18" s="164">
        <v>0</v>
      </c>
      <c r="H18" s="164">
        <v>0</v>
      </c>
      <c r="I18" s="164">
        <v>0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64">
        <v>0</v>
      </c>
      <c r="V18" s="164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  <c r="AC18" s="164">
        <v>0</v>
      </c>
      <c r="AD18" s="164">
        <v>0</v>
      </c>
      <c r="AE18" s="164">
        <v>0</v>
      </c>
      <c r="AF18" s="164">
        <v>0</v>
      </c>
      <c r="AG18" s="164">
        <v>0</v>
      </c>
      <c r="AH18" s="164">
        <v>0</v>
      </c>
      <c r="AI18" s="164">
        <v>0</v>
      </c>
      <c r="AJ18" s="164">
        <v>0</v>
      </c>
      <c r="AK18" s="164">
        <v>0</v>
      </c>
      <c r="AL18" s="164">
        <v>0</v>
      </c>
      <c r="AM18" s="164">
        <v>0</v>
      </c>
      <c r="AN18" s="164">
        <v>0</v>
      </c>
    </row>
    <row r="19" spans="1:40" x14ac:dyDescent="0.2">
      <c r="A19" s="27" t="s">
        <v>747</v>
      </c>
      <c r="B19" s="164">
        <v>0</v>
      </c>
      <c r="C19" s="164">
        <v>0</v>
      </c>
      <c r="D19" s="164">
        <v>0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</row>
    <row r="20" spans="1:40" x14ac:dyDescent="0.2">
      <c r="A20" s="27" t="s">
        <v>748</v>
      </c>
      <c r="B20" s="164">
        <v>0</v>
      </c>
      <c r="C20" s="164">
        <v>0</v>
      </c>
      <c r="D20" s="164">
        <v>0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</row>
    <row r="21" spans="1:40" x14ac:dyDescent="0.2">
      <c r="A21" s="27" t="s">
        <v>749</v>
      </c>
      <c r="B21" s="164">
        <v>0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</row>
    <row r="22" spans="1:40" x14ac:dyDescent="0.2">
      <c r="A22" s="27" t="s">
        <v>750</v>
      </c>
      <c r="B22" s="1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0</v>
      </c>
      <c r="N22" s="164">
        <v>0</v>
      </c>
      <c r="O22" s="164">
        <v>0</v>
      </c>
      <c r="P22" s="164">
        <v>0</v>
      </c>
      <c r="Q22" s="164">
        <v>0</v>
      </c>
      <c r="R22" s="164">
        <v>0</v>
      </c>
      <c r="S22" s="164">
        <v>0</v>
      </c>
      <c r="T22" s="164">
        <v>0</v>
      </c>
      <c r="U22" s="164">
        <v>0</v>
      </c>
      <c r="V22" s="164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  <c r="AC22" s="164">
        <v>0</v>
      </c>
      <c r="AD22" s="164">
        <v>0</v>
      </c>
      <c r="AE22" s="164">
        <v>0</v>
      </c>
      <c r="AF22" s="164">
        <v>0</v>
      </c>
      <c r="AG22" s="164">
        <v>0</v>
      </c>
      <c r="AH22" s="164">
        <v>0</v>
      </c>
      <c r="AI22" s="164">
        <v>0</v>
      </c>
      <c r="AJ22" s="164">
        <v>0</v>
      </c>
      <c r="AK22" s="164">
        <v>0</v>
      </c>
      <c r="AL22" s="164">
        <v>0</v>
      </c>
      <c r="AM22" s="164">
        <v>0</v>
      </c>
      <c r="AN22" s="164">
        <v>0</v>
      </c>
    </row>
    <row r="23" spans="1:40" x14ac:dyDescent="0.2">
      <c r="A23" s="27" t="s">
        <v>751</v>
      </c>
      <c r="B23" s="164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0</v>
      </c>
      <c r="H23" s="164">
        <v>0</v>
      </c>
      <c r="I23" s="164">
        <v>0</v>
      </c>
      <c r="J23" s="164">
        <v>0</v>
      </c>
      <c r="K23" s="164">
        <v>0</v>
      </c>
      <c r="L23" s="164">
        <v>0</v>
      </c>
      <c r="M23" s="164">
        <v>0</v>
      </c>
      <c r="N23" s="164">
        <v>0</v>
      </c>
      <c r="O23" s="164">
        <v>0</v>
      </c>
      <c r="P23" s="164">
        <v>0</v>
      </c>
      <c r="Q23" s="164">
        <v>0</v>
      </c>
      <c r="R23" s="164">
        <v>0</v>
      </c>
      <c r="S23" s="164">
        <v>0</v>
      </c>
      <c r="T23" s="164">
        <v>0</v>
      </c>
      <c r="U23" s="164">
        <v>0</v>
      </c>
      <c r="V23" s="164">
        <v>0</v>
      </c>
      <c r="W23" s="164">
        <v>0</v>
      </c>
      <c r="X23" s="164">
        <v>0</v>
      </c>
      <c r="Y23" s="164">
        <v>0</v>
      </c>
      <c r="Z23" s="164">
        <v>0</v>
      </c>
      <c r="AA23" s="164">
        <v>0</v>
      </c>
      <c r="AB23" s="164">
        <v>0</v>
      </c>
      <c r="AC23" s="164">
        <v>0</v>
      </c>
      <c r="AD23" s="164">
        <v>0</v>
      </c>
      <c r="AE23" s="164">
        <v>0</v>
      </c>
      <c r="AF23" s="164">
        <v>0</v>
      </c>
      <c r="AG23" s="164">
        <v>0</v>
      </c>
      <c r="AH23" s="164">
        <v>0</v>
      </c>
      <c r="AI23" s="164">
        <v>0</v>
      </c>
      <c r="AJ23" s="164">
        <v>0</v>
      </c>
      <c r="AK23" s="164">
        <v>0</v>
      </c>
      <c r="AL23" s="164">
        <v>0</v>
      </c>
      <c r="AM23" s="164">
        <v>0</v>
      </c>
      <c r="AN23" s="164">
        <v>0</v>
      </c>
    </row>
    <row r="24" spans="1:40" x14ac:dyDescent="0.2">
      <c r="A24" s="30" t="s">
        <v>752</v>
      </c>
    </row>
    <row r="25" spans="1:40" x14ac:dyDescent="0.2">
      <c r="A25" s="27" t="s">
        <v>753</v>
      </c>
      <c r="B25" s="164">
        <v>0</v>
      </c>
      <c r="C25" s="164">
        <v>0</v>
      </c>
      <c r="D25" s="164">
        <v>0</v>
      </c>
      <c r="E25" s="164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0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4">
        <v>0</v>
      </c>
      <c r="Q25" s="164">
        <v>0</v>
      </c>
      <c r="R25" s="164">
        <v>0</v>
      </c>
      <c r="S25" s="164">
        <v>0</v>
      </c>
      <c r="T25" s="164">
        <v>0</v>
      </c>
      <c r="U25" s="164">
        <v>0</v>
      </c>
      <c r="V25" s="164">
        <v>0</v>
      </c>
      <c r="W25" s="164">
        <v>0</v>
      </c>
      <c r="X25" s="164">
        <v>0</v>
      </c>
      <c r="Y25" s="164">
        <v>0</v>
      </c>
      <c r="Z25" s="164">
        <v>0</v>
      </c>
      <c r="AA25" s="164">
        <v>0</v>
      </c>
      <c r="AB25" s="164">
        <v>0</v>
      </c>
      <c r="AC25" s="164">
        <v>0</v>
      </c>
      <c r="AD25" s="164">
        <v>0</v>
      </c>
      <c r="AE25" s="164">
        <v>0</v>
      </c>
      <c r="AF25" s="164">
        <v>0</v>
      </c>
      <c r="AG25" s="164">
        <v>0</v>
      </c>
      <c r="AH25" s="164">
        <v>0</v>
      </c>
      <c r="AI25" s="164">
        <v>0</v>
      </c>
      <c r="AJ25" s="164">
        <v>0</v>
      </c>
      <c r="AK25" s="164">
        <v>0</v>
      </c>
      <c r="AL25" s="164">
        <v>0</v>
      </c>
      <c r="AM25" s="164">
        <v>0</v>
      </c>
      <c r="AN25" s="164">
        <v>0</v>
      </c>
    </row>
    <row r="26" spans="1:40" x14ac:dyDescent="0.2">
      <c r="A26" s="27" t="s">
        <v>754</v>
      </c>
      <c r="B26" s="164">
        <v>84165401.849999994</v>
      </c>
      <c r="C26" s="164">
        <v>84165401.849999994</v>
      </c>
      <c r="D26" s="164">
        <v>84165401.849999994</v>
      </c>
      <c r="E26" s="164">
        <v>84165401.849999994</v>
      </c>
      <c r="F26" s="164">
        <v>84165401.849999994</v>
      </c>
      <c r="G26" s="164">
        <v>84165401.849999994</v>
      </c>
      <c r="H26" s="164">
        <v>84165401.849999994</v>
      </c>
      <c r="I26" s="164">
        <v>84165401.849999994</v>
      </c>
      <c r="J26" s="164">
        <v>84165401.849999994</v>
      </c>
      <c r="K26" s="164">
        <v>84165401.849999994</v>
      </c>
      <c r="L26" s="164">
        <v>84165401.849999994</v>
      </c>
      <c r="M26" s="164">
        <v>84165401.849999994</v>
      </c>
      <c r="N26" s="164">
        <v>84165401.849999994</v>
      </c>
      <c r="O26" s="164">
        <v>84165401.849999994</v>
      </c>
      <c r="P26" s="164">
        <v>84165401.849999994</v>
      </c>
      <c r="Q26" s="164">
        <v>84165401.849999994</v>
      </c>
      <c r="R26" s="164">
        <v>84165401.849999994</v>
      </c>
      <c r="S26" s="164">
        <v>84165401.849999994</v>
      </c>
      <c r="T26" s="164">
        <v>84165401.849999994</v>
      </c>
      <c r="U26" s="164">
        <v>84165401.849999994</v>
      </c>
      <c r="V26" s="164">
        <v>84165401.849999994</v>
      </c>
      <c r="W26" s="164">
        <v>84165401.849999994</v>
      </c>
      <c r="X26" s="164">
        <v>84165401.849999994</v>
      </c>
      <c r="Y26" s="164">
        <v>84165401.849999994</v>
      </c>
      <c r="Z26" s="164">
        <v>84165401.849999994</v>
      </c>
      <c r="AA26" s="164">
        <v>84165401.849999994</v>
      </c>
      <c r="AB26" s="164">
        <v>84165401.849999994</v>
      </c>
      <c r="AC26" s="164">
        <v>84165401.849999994</v>
      </c>
      <c r="AD26" s="164">
        <v>84165401.849999994</v>
      </c>
      <c r="AE26" s="164">
        <v>84165401.849999994</v>
      </c>
      <c r="AF26" s="164">
        <v>84165401.849999994</v>
      </c>
      <c r="AG26" s="164">
        <v>84165401.849999994</v>
      </c>
      <c r="AH26" s="164">
        <v>84165401.849999994</v>
      </c>
      <c r="AI26" s="164">
        <v>84165401.849999994</v>
      </c>
      <c r="AJ26" s="164">
        <v>84165401.849999994</v>
      </c>
      <c r="AK26" s="164">
        <v>84165401.849999994</v>
      </c>
      <c r="AL26" s="164">
        <v>84165401.849999994</v>
      </c>
      <c r="AM26" s="164">
        <v>84165401.849999994</v>
      </c>
      <c r="AN26" s="164">
        <v>84165401.849999994</v>
      </c>
    </row>
    <row r="27" spans="1:40" x14ac:dyDescent="0.2">
      <c r="A27" s="27" t="s">
        <v>755</v>
      </c>
      <c r="B27" s="164">
        <v>5199309.2499999898</v>
      </c>
      <c r="C27" s="164">
        <v>5199309.2499999898</v>
      </c>
      <c r="D27" s="164">
        <v>5199309.2499999898</v>
      </c>
      <c r="E27" s="164">
        <v>5199309.2499999898</v>
      </c>
      <c r="F27" s="164">
        <v>5199309.2499999898</v>
      </c>
      <c r="G27" s="164">
        <v>5199309.2499999898</v>
      </c>
      <c r="H27" s="164">
        <v>5199309.2499999898</v>
      </c>
      <c r="I27" s="164">
        <v>5199309.2499999898</v>
      </c>
      <c r="J27" s="164">
        <v>5199309.2499999898</v>
      </c>
      <c r="K27" s="164">
        <v>5199309.2499999898</v>
      </c>
      <c r="L27" s="164">
        <v>5199309.2499999898</v>
      </c>
      <c r="M27" s="164">
        <v>5199309.2499999898</v>
      </c>
      <c r="N27" s="164">
        <v>5199309.2499999898</v>
      </c>
      <c r="O27" s="164">
        <v>5199309.2499999898</v>
      </c>
      <c r="P27" s="164">
        <v>5199309.2499999898</v>
      </c>
      <c r="Q27" s="164">
        <v>5199309.2499999898</v>
      </c>
      <c r="R27" s="164">
        <v>5199309.2499999898</v>
      </c>
      <c r="S27" s="164">
        <v>5199309.2499999898</v>
      </c>
      <c r="T27" s="164">
        <v>5199309.2499999898</v>
      </c>
      <c r="U27" s="164">
        <v>5199309.2499999898</v>
      </c>
      <c r="V27" s="164">
        <v>5199309.2499999898</v>
      </c>
      <c r="W27" s="164">
        <v>5199309.2499999898</v>
      </c>
      <c r="X27" s="164">
        <v>5199309.2499999898</v>
      </c>
      <c r="Y27" s="164">
        <v>5199309.2499999898</v>
      </c>
      <c r="Z27" s="164">
        <v>5199309.2499999898</v>
      </c>
      <c r="AA27" s="164">
        <v>5199309.2499999898</v>
      </c>
      <c r="AB27" s="164">
        <v>5199309.2499999898</v>
      </c>
      <c r="AC27" s="164">
        <v>5199309.2499999898</v>
      </c>
      <c r="AD27" s="164">
        <v>5199309.2499999898</v>
      </c>
      <c r="AE27" s="164">
        <v>5199309.2499999898</v>
      </c>
      <c r="AF27" s="164">
        <v>5199309.2499999898</v>
      </c>
      <c r="AG27" s="164">
        <v>5199309.2499999898</v>
      </c>
      <c r="AH27" s="164">
        <v>5199309.2499999898</v>
      </c>
      <c r="AI27" s="164">
        <v>5199309.2499999898</v>
      </c>
      <c r="AJ27" s="164">
        <v>5199309.2499999898</v>
      </c>
      <c r="AK27" s="164">
        <v>5199309.2499999898</v>
      </c>
      <c r="AL27" s="164">
        <v>5199309.2499999898</v>
      </c>
      <c r="AM27" s="164">
        <v>5199309.2499999898</v>
      </c>
      <c r="AN27" s="164">
        <v>5199309.2499999898</v>
      </c>
    </row>
    <row r="28" spans="1:40" x14ac:dyDescent="0.2">
      <c r="A28" s="27" t="s">
        <v>756</v>
      </c>
      <c r="B28" s="164">
        <v>44954482.780000001</v>
      </c>
      <c r="C28" s="164">
        <v>44954482.780000001</v>
      </c>
      <c r="D28" s="164">
        <v>44954482.780000001</v>
      </c>
      <c r="E28" s="164">
        <v>44954482.780000001</v>
      </c>
      <c r="F28" s="164">
        <v>44954482.780000001</v>
      </c>
      <c r="G28" s="164">
        <v>44954482.780000001</v>
      </c>
      <c r="H28" s="164">
        <v>44954482.780000001</v>
      </c>
      <c r="I28" s="164">
        <v>44954482.780000001</v>
      </c>
      <c r="J28" s="164">
        <v>44954482.780000001</v>
      </c>
      <c r="K28" s="164">
        <v>44954482.780000001</v>
      </c>
      <c r="L28" s="164">
        <v>44954482.780000001</v>
      </c>
      <c r="M28" s="164">
        <v>44954482.780000001</v>
      </c>
      <c r="N28" s="164">
        <v>44954482.780000001</v>
      </c>
      <c r="O28" s="164">
        <v>44954482.780000001</v>
      </c>
      <c r="P28" s="164">
        <v>44954482.780000001</v>
      </c>
      <c r="Q28" s="164">
        <v>44954482.780000001</v>
      </c>
      <c r="R28" s="164">
        <v>44954482.780000001</v>
      </c>
      <c r="S28" s="164">
        <v>44954482.780000001</v>
      </c>
      <c r="T28" s="164">
        <v>44954482.780000001</v>
      </c>
      <c r="U28" s="164">
        <v>44954482.780000001</v>
      </c>
      <c r="V28" s="164">
        <v>44954482.780000001</v>
      </c>
      <c r="W28" s="164">
        <v>44954482.780000001</v>
      </c>
      <c r="X28" s="164">
        <v>44954482.780000001</v>
      </c>
      <c r="Y28" s="164">
        <v>44954482.780000001</v>
      </c>
      <c r="Z28" s="164">
        <v>44954482.780000001</v>
      </c>
      <c r="AA28" s="164">
        <v>44954482.780000001</v>
      </c>
      <c r="AB28" s="164">
        <v>44954482.780000001</v>
      </c>
      <c r="AC28" s="164">
        <v>44954482.780000001</v>
      </c>
      <c r="AD28" s="164">
        <v>44954482.780000001</v>
      </c>
      <c r="AE28" s="164">
        <v>44954482.780000001</v>
      </c>
      <c r="AF28" s="164">
        <v>44954482.780000001</v>
      </c>
      <c r="AG28" s="164">
        <v>44954482.780000001</v>
      </c>
      <c r="AH28" s="164">
        <v>44954482.780000001</v>
      </c>
      <c r="AI28" s="164">
        <v>44954482.780000001</v>
      </c>
      <c r="AJ28" s="164">
        <v>44954482.780000001</v>
      </c>
      <c r="AK28" s="164">
        <v>44954482.780000001</v>
      </c>
      <c r="AL28" s="164">
        <v>44954482.780000001</v>
      </c>
      <c r="AM28" s="164">
        <v>44954482.780000001</v>
      </c>
      <c r="AN28" s="164">
        <v>44954482.780000001</v>
      </c>
    </row>
    <row r="29" spans="1:40" x14ac:dyDescent="0.2">
      <c r="A29" s="27" t="s">
        <v>757</v>
      </c>
      <c r="B29" s="164">
        <v>48749991.530000001</v>
      </c>
      <c r="C29" s="164">
        <v>48749991.530000001</v>
      </c>
      <c r="D29" s="164">
        <v>48749991.530000001</v>
      </c>
      <c r="E29" s="164">
        <v>48749991.530000001</v>
      </c>
      <c r="F29" s="164">
        <v>48749991.530000001</v>
      </c>
      <c r="G29" s="164">
        <v>48749991.530000001</v>
      </c>
      <c r="H29" s="164">
        <v>48749991.530000001</v>
      </c>
      <c r="I29" s="164">
        <v>48749991.530000001</v>
      </c>
      <c r="J29" s="164">
        <v>48749991.530000001</v>
      </c>
      <c r="K29" s="164">
        <v>48749991.530000001</v>
      </c>
      <c r="L29" s="164">
        <v>48749991.530000001</v>
      </c>
      <c r="M29" s="164">
        <v>48749991.530000001</v>
      </c>
      <c r="N29" s="164">
        <v>48749991.530000001</v>
      </c>
      <c r="O29" s="164">
        <v>48749991.530000001</v>
      </c>
      <c r="P29" s="164">
        <v>48749991.530000001</v>
      </c>
      <c r="Q29" s="164">
        <v>48749991.530000001</v>
      </c>
      <c r="R29" s="164">
        <v>48749991.530000001</v>
      </c>
      <c r="S29" s="164">
        <v>48749991.530000001</v>
      </c>
      <c r="T29" s="164">
        <v>48749991.530000001</v>
      </c>
      <c r="U29" s="164">
        <v>48749991.530000001</v>
      </c>
      <c r="V29" s="164">
        <v>48749991.530000001</v>
      </c>
      <c r="W29" s="164">
        <v>48749991.530000001</v>
      </c>
      <c r="X29" s="164">
        <v>48749991.530000001</v>
      </c>
      <c r="Y29" s="164">
        <v>48749991.530000001</v>
      </c>
      <c r="Z29" s="164">
        <v>48749991.530000001</v>
      </c>
      <c r="AA29" s="164">
        <v>48749991.530000001</v>
      </c>
      <c r="AB29" s="164">
        <v>48749991.530000001</v>
      </c>
      <c r="AC29" s="164">
        <v>48749991.530000001</v>
      </c>
      <c r="AD29" s="164">
        <v>48749991.530000001</v>
      </c>
      <c r="AE29" s="164">
        <v>48749991.530000001</v>
      </c>
      <c r="AF29" s="164">
        <v>48749991.530000001</v>
      </c>
      <c r="AG29" s="164">
        <v>48749991.530000001</v>
      </c>
      <c r="AH29" s="164">
        <v>48749991.530000001</v>
      </c>
      <c r="AI29" s="164">
        <v>48749991.530000001</v>
      </c>
      <c r="AJ29" s="164">
        <v>48749991.530000001</v>
      </c>
      <c r="AK29" s="164">
        <v>48749991.530000001</v>
      </c>
      <c r="AL29" s="164">
        <v>48749991.530000001</v>
      </c>
      <c r="AM29" s="164">
        <v>48749991.530000001</v>
      </c>
      <c r="AN29" s="164">
        <v>48749991.530000001</v>
      </c>
    </row>
    <row r="30" spans="1:40" x14ac:dyDescent="0.2">
      <c r="A30" s="27" t="s">
        <v>758</v>
      </c>
      <c r="B30" s="164">
        <v>1992551243.3761499</v>
      </c>
      <c r="C30" s="164">
        <v>2000606544.7632599</v>
      </c>
      <c r="D30" s="164">
        <v>2009999057.53613</v>
      </c>
      <c r="E30" s="164">
        <v>2018110784.83109</v>
      </c>
      <c r="F30" s="164">
        <v>2026252217.74964</v>
      </c>
      <c r="G30" s="164">
        <v>2035727969.0631199</v>
      </c>
      <c r="H30" s="164">
        <v>2043994385.8712399</v>
      </c>
      <c r="I30" s="164">
        <v>2052295712.1581099</v>
      </c>
      <c r="J30" s="164">
        <v>2062639632.36689</v>
      </c>
      <c r="K30" s="164">
        <v>2071094666.1831601</v>
      </c>
      <c r="L30" s="164">
        <v>2079584230.9505899</v>
      </c>
      <c r="M30" s="164">
        <v>2102053795.26724</v>
      </c>
      <c r="N30" s="164">
        <v>2102053795.26724</v>
      </c>
      <c r="O30" s="164">
        <v>2121946789.0193601</v>
      </c>
      <c r="P30" s="164">
        <v>2141839799.6770899</v>
      </c>
      <c r="Q30" s="164">
        <v>2162518290.4137502</v>
      </c>
      <c r="R30" s="164">
        <v>2181890222.9539099</v>
      </c>
      <c r="S30" s="164">
        <v>2201262224.9323101</v>
      </c>
      <c r="T30" s="164">
        <v>2221294564.3206801</v>
      </c>
      <c r="U30" s="164">
        <v>2240022376.58951</v>
      </c>
      <c r="V30" s="164">
        <v>2258745396.8952498</v>
      </c>
      <c r="W30" s="164">
        <v>2278675203.1395798</v>
      </c>
      <c r="X30" s="164">
        <v>2296592922.2189999</v>
      </c>
      <c r="Y30" s="164">
        <v>2314505849.5002599</v>
      </c>
      <c r="Z30" s="164">
        <v>2334004559.38308</v>
      </c>
      <c r="AA30" s="164">
        <v>2334004559.38308</v>
      </c>
      <c r="AB30" s="164">
        <v>2338598347.8796201</v>
      </c>
      <c r="AC30" s="164">
        <v>2343187502.2869902</v>
      </c>
      <c r="AD30" s="164">
        <v>2348383356.9660602</v>
      </c>
      <c r="AE30" s="164">
        <v>2352784757.2556601</v>
      </c>
      <c r="AF30" s="164">
        <v>2357177348.51018</v>
      </c>
      <c r="AG30" s="164">
        <v>2361998338.7168498</v>
      </c>
      <c r="AH30" s="164">
        <v>2366162515.1297402</v>
      </c>
      <c r="AI30" s="164">
        <v>2370332188.4012098</v>
      </c>
      <c r="AJ30" s="164">
        <v>2375363353.8548198</v>
      </c>
      <c r="AK30" s="164">
        <v>2379187088.6960702</v>
      </c>
      <c r="AL30" s="164">
        <v>2383018992.9090199</v>
      </c>
      <c r="AM30" s="164">
        <v>2391762400.2353101</v>
      </c>
      <c r="AN30" s="164">
        <v>2391762400.2353101</v>
      </c>
    </row>
    <row r="31" spans="1:40" x14ac:dyDescent="0.2">
      <c r="A31" s="27" t="s">
        <v>759</v>
      </c>
      <c r="B31" s="164">
        <v>2175620428.78615</v>
      </c>
      <c r="C31" s="164">
        <v>2183675730.1732602</v>
      </c>
      <c r="D31" s="164">
        <v>2193068242.9461298</v>
      </c>
      <c r="E31" s="164">
        <v>2201179970.2410898</v>
      </c>
      <c r="F31" s="164">
        <v>2209321403.1596398</v>
      </c>
      <c r="G31" s="164">
        <v>2218797154.4731202</v>
      </c>
      <c r="H31" s="164">
        <v>2227063571.28124</v>
      </c>
      <c r="I31" s="164">
        <v>2235364897.56811</v>
      </c>
      <c r="J31" s="164">
        <v>2245708817.7768898</v>
      </c>
      <c r="K31" s="164">
        <v>2254163851.5931602</v>
      </c>
      <c r="L31" s="164">
        <v>2262653416.36059</v>
      </c>
      <c r="M31" s="164">
        <v>2285122980.6772399</v>
      </c>
      <c r="N31" s="164">
        <v>2285122980.6772399</v>
      </c>
      <c r="O31" s="164">
        <v>2305015974.4293599</v>
      </c>
      <c r="P31" s="164">
        <v>2324908985.08709</v>
      </c>
      <c r="Q31" s="164">
        <v>2345587475.82375</v>
      </c>
      <c r="R31" s="164">
        <v>2364959408.3639102</v>
      </c>
      <c r="S31" s="164">
        <v>2384331410.34231</v>
      </c>
      <c r="T31" s="164">
        <v>2404363749.73068</v>
      </c>
      <c r="U31" s="164">
        <v>2423091561.9995098</v>
      </c>
      <c r="V31" s="164">
        <v>2441814582.3052502</v>
      </c>
      <c r="W31" s="164">
        <v>2461744388.5495801</v>
      </c>
      <c r="X31" s="164">
        <v>2479662107.6290002</v>
      </c>
      <c r="Y31" s="164">
        <v>2497575034.9102602</v>
      </c>
      <c r="Z31" s="164">
        <v>2517073744.7930799</v>
      </c>
      <c r="AA31" s="164">
        <v>2517073744.7930799</v>
      </c>
      <c r="AB31" s="164">
        <v>2521667533.2896199</v>
      </c>
      <c r="AC31" s="164">
        <v>2526256687.69699</v>
      </c>
      <c r="AD31" s="164">
        <v>2531452542.37606</v>
      </c>
      <c r="AE31" s="164">
        <v>2535853942.6656599</v>
      </c>
      <c r="AF31" s="164">
        <v>2540246533.9201798</v>
      </c>
      <c r="AG31" s="164">
        <v>2545067524.1268501</v>
      </c>
      <c r="AH31" s="164">
        <v>2549231700.5397401</v>
      </c>
      <c r="AI31" s="164">
        <v>2553401373.8112102</v>
      </c>
      <c r="AJ31" s="164">
        <v>2558432539.2648201</v>
      </c>
      <c r="AK31" s="164">
        <v>2562256274.10607</v>
      </c>
      <c r="AL31" s="164">
        <v>2566088178.3190198</v>
      </c>
      <c r="AM31" s="164">
        <v>2574831585.6453099</v>
      </c>
      <c r="AN31" s="164">
        <v>2574831585.6453099</v>
      </c>
    </row>
    <row r="32" spans="1:40" x14ac:dyDescent="0.2">
      <c r="A32" s="27" t="s">
        <v>760</v>
      </c>
      <c r="B32" s="164">
        <v>0</v>
      </c>
      <c r="C32" s="164">
        <v>0</v>
      </c>
      <c r="D32" s="164">
        <v>0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  <c r="AI32" s="164">
        <v>0</v>
      </c>
      <c r="AJ32" s="164">
        <v>0</v>
      </c>
      <c r="AK32" s="164">
        <v>0</v>
      </c>
      <c r="AL32" s="164">
        <v>0</v>
      </c>
      <c r="AM32" s="164">
        <v>0</v>
      </c>
      <c r="AN32" s="164">
        <v>0</v>
      </c>
    </row>
    <row r="33" spans="1:40" x14ac:dyDescent="0.2">
      <c r="A33" s="27" t="s">
        <v>761</v>
      </c>
      <c r="B33" s="164">
        <v>6081086451.41084</v>
      </c>
      <c r="C33" s="164">
        <v>6145734827.1766701</v>
      </c>
      <c r="D33" s="164">
        <v>6201733717.9689398</v>
      </c>
      <c r="E33" s="164">
        <v>6254912660.3571196</v>
      </c>
      <c r="F33" s="164">
        <v>6308150871.4956198</v>
      </c>
      <c r="G33" s="164">
        <v>6365383667.6556902</v>
      </c>
      <c r="H33" s="164">
        <v>6420813549.5022297</v>
      </c>
      <c r="I33" s="164">
        <v>6476542510.3949203</v>
      </c>
      <c r="J33" s="164">
        <v>6535936585.8636103</v>
      </c>
      <c r="K33" s="164">
        <v>6592836026.8081503</v>
      </c>
      <c r="L33" s="164">
        <v>6640738396.2791405</v>
      </c>
      <c r="M33" s="164">
        <v>6704067090.6525097</v>
      </c>
      <c r="N33" s="164">
        <v>6704067090.6525097</v>
      </c>
      <c r="O33" s="164">
        <v>6754043910.5905304</v>
      </c>
      <c r="P33" s="164">
        <v>6801070381.8800497</v>
      </c>
      <c r="Q33" s="164">
        <v>6851284704.8111095</v>
      </c>
      <c r="R33" s="164">
        <v>6896857916.8712902</v>
      </c>
      <c r="S33" s="164">
        <v>6943797967.0416403</v>
      </c>
      <c r="T33" s="164">
        <v>6993288153.8823795</v>
      </c>
      <c r="U33" s="164">
        <v>7047695576.3822403</v>
      </c>
      <c r="V33" s="164">
        <v>7102582816.0792904</v>
      </c>
      <c r="W33" s="164">
        <v>7160620753.3497896</v>
      </c>
      <c r="X33" s="164">
        <v>7215657477.5448599</v>
      </c>
      <c r="Y33" s="164">
        <v>7270902352.6950397</v>
      </c>
      <c r="Z33" s="164">
        <v>7329447171.1209803</v>
      </c>
      <c r="AA33" s="164">
        <v>7329447171.1209803</v>
      </c>
      <c r="AB33" s="164">
        <v>7371430251.35571</v>
      </c>
      <c r="AC33" s="164">
        <v>7411655375.0367203</v>
      </c>
      <c r="AD33" s="164">
        <v>7453605859.3849096</v>
      </c>
      <c r="AE33" s="164">
        <v>7492274451.5722704</v>
      </c>
      <c r="AF33" s="164">
        <v>7532170024.5171299</v>
      </c>
      <c r="AG33" s="164">
        <v>7570062001.6170797</v>
      </c>
      <c r="AH33" s="164">
        <v>7615240238.1496201</v>
      </c>
      <c r="AI33" s="164">
        <v>7652064093.1613398</v>
      </c>
      <c r="AJ33" s="164">
        <v>7691406455.8241396</v>
      </c>
      <c r="AK33" s="164">
        <v>7731503441.7552605</v>
      </c>
      <c r="AL33" s="164">
        <v>7771704680.4114799</v>
      </c>
      <c r="AM33" s="164">
        <v>7818087458.2771301</v>
      </c>
      <c r="AN33" s="164">
        <v>7818087458.2771301</v>
      </c>
    </row>
    <row r="34" spans="1:40" x14ac:dyDescent="0.2">
      <c r="A34" s="27" t="s">
        <v>762</v>
      </c>
      <c r="B34" s="164">
        <v>6309574474.5508404</v>
      </c>
      <c r="C34" s="164">
        <v>6374222850.3166704</v>
      </c>
      <c r="D34" s="164">
        <v>6430221741.1089401</v>
      </c>
      <c r="E34" s="164">
        <v>6483400683.4971199</v>
      </c>
      <c r="F34" s="164">
        <v>6536638894.6356201</v>
      </c>
      <c r="G34" s="164">
        <v>6593871690.7956896</v>
      </c>
      <c r="H34" s="164">
        <v>6649301572.64223</v>
      </c>
      <c r="I34" s="164">
        <v>6705030533.5349197</v>
      </c>
      <c r="J34" s="164">
        <v>6764424609.0036097</v>
      </c>
      <c r="K34" s="164">
        <v>6821324049.9481497</v>
      </c>
      <c r="L34" s="164">
        <v>6869226419.4191399</v>
      </c>
      <c r="M34" s="164">
        <v>6932555113.79251</v>
      </c>
      <c r="N34" s="164">
        <v>6932555113.79251</v>
      </c>
      <c r="O34" s="164">
        <v>6982531933.7305298</v>
      </c>
      <c r="P34" s="164">
        <v>7029558405.02005</v>
      </c>
      <c r="Q34" s="164">
        <v>7079772727.9511099</v>
      </c>
      <c r="R34" s="164">
        <v>7125345940.0112896</v>
      </c>
      <c r="S34" s="164">
        <v>7172285990.1816397</v>
      </c>
      <c r="T34" s="164">
        <v>7221776177.0223799</v>
      </c>
      <c r="U34" s="164">
        <v>7276183599.5222397</v>
      </c>
      <c r="V34" s="164">
        <v>7331070839.2192898</v>
      </c>
      <c r="W34" s="164">
        <v>7389108776.48979</v>
      </c>
      <c r="X34" s="164">
        <v>7444145500.6848602</v>
      </c>
      <c r="Y34" s="164">
        <v>7499390375.8350401</v>
      </c>
      <c r="Z34" s="164">
        <v>7557935194.2609797</v>
      </c>
      <c r="AA34" s="164">
        <v>7557935194.2609797</v>
      </c>
      <c r="AB34" s="164">
        <v>7599918274.4957104</v>
      </c>
      <c r="AC34" s="164">
        <v>7640143398.1767197</v>
      </c>
      <c r="AD34" s="164">
        <v>7682093882.52491</v>
      </c>
      <c r="AE34" s="164">
        <v>7720762474.7122698</v>
      </c>
      <c r="AF34" s="164">
        <v>7760658047.6571302</v>
      </c>
      <c r="AG34" s="164">
        <v>7798550024.7570801</v>
      </c>
      <c r="AH34" s="164">
        <v>7843728261.2896204</v>
      </c>
      <c r="AI34" s="164">
        <v>7880552116.3013401</v>
      </c>
      <c r="AJ34" s="164">
        <v>7919894478.9641399</v>
      </c>
      <c r="AK34" s="164">
        <v>7959991464.8952599</v>
      </c>
      <c r="AL34" s="164">
        <v>8000192703.5514803</v>
      </c>
      <c r="AM34" s="164">
        <v>8046575481.4171305</v>
      </c>
      <c r="AN34" s="164">
        <v>8046575481.4171305</v>
      </c>
    </row>
    <row r="35" spans="1:40" x14ac:dyDescent="0.2">
      <c r="A35" s="27" t="s">
        <v>763</v>
      </c>
      <c r="B35" s="164">
        <v>0</v>
      </c>
      <c r="C35" s="164">
        <v>0</v>
      </c>
      <c r="D35" s="164">
        <v>0</v>
      </c>
      <c r="E35" s="164">
        <v>0</v>
      </c>
      <c r="F35" s="164">
        <v>0</v>
      </c>
      <c r="G35" s="164">
        <v>0</v>
      </c>
      <c r="H35" s="164">
        <v>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  <c r="AG35" s="164">
        <v>0</v>
      </c>
      <c r="AH35" s="164">
        <v>0</v>
      </c>
      <c r="AI35" s="164">
        <v>0</v>
      </c>
      <c r="AJ35" s="164">
        <v>0</v>
      </c>
      <c r="AK35" s="164">
        <v>0</v>
      </c>
      <c r="AL35" s="164">
        <v>0</v>
      </c>
      <c r="AM35" s="164">
        <v>0</v>
      </c>
      <c r="AN35" s="164">
        <v>0</v>
      </c>
    </row>
    <row r="36" spans="1:40" s="166" customFormat="1" x14ac:dyDescent="0.2">
      <c r="A36" s="165" t="s">
        <v>764</v>
      </c>
      <c r="B36" s="166">
        <v>1.33552490594816E-2</v>
      </c>
      <c r="C36" s="166">
        <v>1.3219104916488301E-2</v>
      </c>
      <c r="D36" s="166">
        <v>1.3105993377881899E-2</v>
      </c>
      <c r="E36" s="166">
        <v>1.3000514456561399E-2</v>
      </c>
      <c r="F36" s="166">
        <v>1.28953485462123E-2</v>
      </c>
      <c r="G36" s="166">
        <v>1.2783578373565099E-2</v>
      </c>
      <c r="H36" s="166">
        <v>1.2676256563466701E-2</v>
      </c>
      <c r="I36" s="166">
        <v>1.2568824526916799E-2</v>
      </c>
      <c r="J36" s="166">
        <v>1.24555279129305E-2</v>
      </c>
      <c r="K36" s="166">
        <v>1.23480900874295E-2</v>
      </c>
      <c r="L36" s="166">
        <v>1.2259717713713101E-2</v>
      </c>
      <c r="M36" s="166">
        <v>1.2146946682518801E-2</v>
      </c>
      <c r="N36" s="166">
        <v>1.2146946682518801E-2</v>
      </c>
      <c r="O36" s="166">
        <v>1.2061172238501901E-2</v>
      </c>
      <c r="P36" s="166">
        <v>1.19813425773533E-2</v>
      </c>
      <c r="Q36" s="166">
        <v>1.18969082182891E-2</v>
      </c>
      <c r="R36" s="166">
        <v>1.18212328193256E-2</v>
      </c>
      <c r="S36" s="166">
        <v>1.17443309032854E-2</v>
      </c>
      <c r="T36" s="166">
        <v>1.16639164168254E-2</v>
      </c>
      <c r="U36" s="166">
        <v>1.15778092469841E-2</v>
      </c>
      <c r="V36" s="166">
        <v>1.1491390760669899E-2</v>
      </c>
      <c r="W36" s="166">
        <v>1.1400902390814399E-2</v>
      </c>
      <c r="X36" s="166">
        <v>1.1316055696209901E-2</v>
      </c>
      <c r="Y36" s="166">
        <v>1.1231302542724799E-2</v>
      </c>
      <c r="Z36" s="166">
        <v>1.1142374856325901E-2</v>
      </c>
      <c r="AA36" s="166">
        <v>1.1142374856325901E-2</v>
      </c>
      <c r="AB36" s="166">
        <v>1.10806617141644E-2</v>
      </c>
      <c r="AC36" s="166">
        <v>1.10219261002197E-2</v>
      </c>
      <c r="AD36" s="166">
        <v>1.09611413148936E-2</v>
      </c>
      <c r="AE36" s="166">
        <v>1.0905617104993199E-2</v>
      </c>
      <c r="AF36" s="166">
        <v>1.08486394798042E-2</v>
      </c>
      <c r="AG36" s="166">
        <v>1.0795149011961E-2</v>
      </c>
      <c r="AH36" s="166">
        <v>1.0732875940206599E-2</v>
      </c>
      <c r="AI36" s="166">
        <v>1.0683095308888699E-2</v>
      </c>
      <c r="AJ36" s="166">
        <v>1.06304186827407E-2</v>
      </c>
      <c r="AK36" s="166">
        <v>1.0577563399773501E-2</v>
      </c>
      <c r="AL36" s="166">
        <v>1.0524857192088901E-2</v>
      </c>
      <c r="AM36" s="166">
        <v>1.0464921286161E-2</v>
      </c>
      <c r="AN36" s="166">
        <v>1.0464921286161E-2</v>
      </c>
    </row>
    <row r="37" spans="1:40" s="166" customFormat="1" x14ac:dyDescent="0.2">
      <c r="A37" s="165" t="s">
        <v>765</v>
      </c>
      <c r="B37" s="166">
        <v>8.2501916992886804E-4</v>
      </c>
      <c r="C37" s="166">
        <v>8.1660887916283999E-4</v>
      </c>
      <c r="D37" s="166">
        <v>8.0962142522058699E-4</v>
      </c>
      <c r="E37" s="166">
        <v>8.0310547544493898E-4</v>
      </c>
      <c r="F37" s="166">
        <v>7.96608861890631E-4</v>
      </c>
      <c r="G37" s="166">
        <v>7.8970427069584596E-4</v>
      </c>
      <c r="H37" s="166">
        <v>7.8307447665095301E-4</v>
      </c>
      <c r="I37" s="166">
        <v>7.76437873378079E-4</v>
      </c>
      <c r="J37" s="166">
        <v>7.6943898642281604E-4</v>
      </c>
      <c r="K37" s="166">
        <v>7.6280202553806996E-4</v>
      </c>
      <c r="L37" s="166">
        <v>7.57342831023359E-4</v>
      </c>
      <c r="M37" s="166">
        <v>7.5037641189230604E-4</v>
      </c>
      <c r="N37" s="166">
        <v>7.5037641189230604E-4</v>
      </c>
      <c r="O37" s="166">
        <v>7.4507770422397495E-4</v>
      </c>
      <c r="P37" s="166">
        <v>7.4014623492054603E-4</v>
      </c>
      <c r="Q37" s="166">
        <v>7.3493031086563701E-4</v>
      </c>
      <c r="R37" s="166">
        <v>7.3025547069164904E-4</v>
      </c>
      <c r="S37" s="166">
        <v>7.2550486254837102E-4</v>
      </c>
      <c r="T37" s="166">
        <v>7.2053726572003998E-4</v>
      </c>
      <c r="U37" s="166">
        <v>7.1521800394730699E-4</v>
      </c>
      <c r="V37" s="166">
        <v>7.0987951063071996E-4</v>
      </c>
      <c r="W37" s="166">
        <v>7.0428960066693501E-4</v>
      </c>
      <c r="X37" s="166">
        <v>6.9904820462542204E-4</v>
      </c>
      <c r="Y37" s="166">
        <v>6.9381258707716404E-4</v>
      </c>
      <c r="Z37" s="166">
        <v>6.8831908817723803E-4</v>
      </c>
      <c r="AA37" s="166">
        <v>6.8831908817723803E-4</v>
      </c>
      <c r="AB37" s="166">
        <v>6.8450676501553701E-4</v>
      </c>
      <c r="AC37" s="166">
        <v>6.8087837836051598E-4</v>
      </c>
      <c r="AD37" s="166">
        <v>6.7712340434912099E-4</v>
      </c>
      <c r="AE37" s="166">
        <v>6.73693401856543E-4</v>
      </c>
      <c r="AF37" s="166">
        <v>6.7017361478042203E-4</v>
      </c>
      <c r="AG37" s="166">
        <v>6.6686924649926301E-4</v>
      </c>
      <c r="AH37" s="166">
        <v>6.6302233374317002E-4</v>
      </c>
      <c r="AI37" s="166">
        <v>6.5994714024093803E-4</v>
      </c>
      <c r="AJ37" s="166">
        <v>6.5669304694880202E-4</v>
      </c>
      <c r="AK37" s="166">
        <v>6.5342791714959405E-4</v>
      </c>
      <c r="AL37" s="166">
        <v>6.5017199646100502E-4</v>
      </c>
      <c r="AM37" s="166">
        <v>6.4646946188921697E-4</v>
      </c>
      <c r="AN37" s="166">
        <v>6.4646946188921697E-4</v>
      </c>
    </row>
    <row r="38" spans="1:40" s="166" customFormat="1" x14ac:dyDescent="0.2">
      <c r="A38" s="165" t="s">
        <v>766</v>
      </c>
      <c r="B38" s="166">
        <v>7.1333148855758496E-3</v>
      </c>
      <c r="C38" s="166">
        <v>7.0605974815444901E-3</v>
      </c>
      <c r="D38" s="166">
        <v>7.0001822681345404E-3</v>
      </c>
      <c r="E38" s="166">
        <v>6.9438437935603102E-3</v>
      </c>
      <c r="F38" s="166">
        <v>6.8876725046231402E-3</v>
      </c>
      <c r="G38" s="166">
        <v>6.8279737425291399E-3</v>
      </c>
      <c r="H38" s="166">
        <v>6.7706509429233796E-3</v>
      </c>
      <c r="I38" s="166">
        <v>6.7132692690888996E-3</v>
      </c>
      <c r="J38" s="166">
        <v>6.6527552030887799E-3</v>
      </c>
      <c r="K38" s="166">
        <v>6.59537043725574E-3</v>
      </c>
      <c r="L38" s="166">
        <v>6.5481689237461803E-3</v>
      </c>
      <c r="M38" s="166">
        <v>6.4879355823912197E-3</v>
      </c>
      <c r="N38" s="166">
        <v>6.4879355823912197E-3</v>
      </c>
      <c r="O38" s="166">
        <v>6.4421216768936404E-3</v>
      </c>
      <c r="P38" s="166">
        <v>6.3994830029426497E-3</v>
      </c>
      <c r="Q38" s="166">
        <v>6.3543848645489396E-3</v>
      </c>
      <c r="R38" s="166">
        <v>6.3139650679959998E-3</v>
      </c>
      <c r="S38" s="166">
        <v>6.2728901632917904E-3</v>
      </c>
      <c r="T38" s="166">
        <v>6.2299391220400702E-3</v>
      </c>
      <c r="U38" s="166">
        <v>6.1839475007944896E-3</v>
      </c>
      <c r="V38" s="166">
        <v>6.1377895989786603E-3</v>
      </c>
      <c r="W38" s="166">
        <v>6.0894578881444299E-3</v>
      </c>
      <c r="X38" s="166">
        <v>6.04413951280614E-3</v>
      </c>
      <c r="Y38" s="166">
        <v>5.99887109971533E-3</v>
      </c>
      <c r="Z38" s="166">
        <v>5.9513729822108499E-3</v>
      </c>
      <c r="AA38" s="166">
        <v>5.9513729822108499E-3</v>
      </c>
      <c r="AB38" s="166">
        <v>5.9184107159397101E-3</v>
      </c>
      <c r="AC38" s="166">
        <v>5.88703880910375E-3</v>
      </c>
      <c r="AD38" s="166">
        <v>5.8545723974290503E-3</v>
      </c>
      <c r="AE38" s="166">
        <v>5.8249157679473602E-3</v>
      </c>
      <c r="AF38" s="166">
        <v>5.7944828392842403E-3</v>
      </c>
      <c r="AG38" s="166">
        <v>5.76591247351996E-3</v>
      </c>
      <c r="AH38" s="166">
        <v>5.7326511372665003E-3</v>
      </c>
      <c r="AI38" s="166">
        <v>5.7060622719588101E-3</v>
      </c>
      <c r="AJ38" s="166">
        <v>5.6779265958849497E-3</v>
      </c>
      <c r="AK38" s="166">
        <v>5.6496954955069598E-3</v>
      </c>
      <c r="AL38" s="166">
        <v>5.6215440193222704E-3</v>
      </c>
      <c r="AM38" s="166">
        <v>5.5895310117001903E-3</v>
      </c>
      <c r="AN38" s="166">
        <v>5.5895310117001903E-3</v>
      </c>
    </row>
    <row r="39" spans="1:40" s="166" customFormat="1" x14ac:dyDescent="0.2">
      <c r="A39" s="165" t="s">
        <v>767</v>
      </c>
      <c r="B39" s="166">
        <v>7.7355809420491702E-3</v>
      </c>
      <c r="C39" s="166">
        <v>7.6567240047341403E-3</v>
      </c>
      <c r="D39" s="166">
        <v>7.5912079324787496E-3</v>
      </c>
      <c r="E39" s="166">
        <v>7.5301127982793899E-3</v>
      </c>
      <c r="F39" s="166">
        <v>7.4691989652070096E-3</v>
      </c>
      <c r="G39" s="166">
        <v>7.4044598342803596E-3</v>
      </c>
      <c r="H39" s="166">
        <v>7.3422972684483298E-3</v>
      </c>
      <c r="I39" s="166">
        <v>7.28007085763413E-3</v>
      </c>
      <c r="J39" s="166">
        <v>7.2144475866604899E-3</v>
      </c>
      <c r="K39" s="166">
        <v>7.1522178227901604E-3</v>
      </c>
      <c r="L39" s="166">
        <v>7.1010310836376904E-3</v>
      </c>
      <c r="M39" s="166">
        <v>7.03571223890206E-3</v>
      </c>
      <c r="N39" s="166">
        <v>7.03571223890206E-3</v>
      </c>
      <c r="O39" s="166">
        <v>6.9860302635606098E-3</v>
      </c>
      <c r="P39" s="166">
        <v>6.9397916046901797E-3</v>
      </c>
      <c r="Q39" s="166">
        <v>6.8908858286973497E-3</v>
      </c>
      <c r="R39" s="166">
        <v>6.8470533871309996E-3</v>
      </c>
      <c r="S39" s="166">
        <v>6.8025105266063804E-3</v>
      </c>
      <c r="T39" s="166">
        <v>6.75593312725172E-3</v>
      </c>
      <c r="U39" s="166">
        <v>6.7060584316146902E-3</v>
      </c>
      <c r="V39" s="166">
        <v>6.6560034163323E-3</v>
      </c>
      <c r="W39" s="166">
        <v>6.6035910572505704E-3</v>
      </c>
      <c r="X39" s="166">
        <v>6.5544464496992598E-3</v>
      </c>
      <c r="Y39" s="166">
        <v>6.5053560227099601E-3</v>
      </c>
      <c r="Z39" s="166">
        <v>6.4538476372755999E-3</v>
      </c>
      <c r="AA39" s="166">
        <v>6.4538476372755999E-3</v>
      </c>
      <c r="AB39" s="166">
        <v>6.4181023655661799E-3</v>
      </c>
      <c r="AC39" s="166">
        <v>6.38408172740163E-3</v>
      </c>
      <c r="AD39" s="166">
        <v>6.3488741753117304E-3</v>
      </c>
      <c r="AE39" s="166">
        <v>6.3167136354359598E-3</v>
      </c>
      <c r="AF39" s="166">
        <v>6.2837112534083299E-3</v>
      </c>
      <c r="AG39" s="166">
        <v>6.2527286905383703E-3</v>
      </c>
      <c r="AH39" s="166">
        <v>6.21665909835626E-3</v>
      </c>
      <c r="AI39" s="166">
        <v>6.18782533410441E-3</v>
      </c>
      <c r="AJ39" s="166">
        <v>6.1573141617925504E-3</v>
      </c>
      <c r="AK39" s="166">
        <v>6.1266995084987997E-3</v>
      </c>
      <c r="AL39" s="166">
        <v>6.0961712020721204E-3</v>
      </c>
      <c r="AM39" s="166">
        <v>6.0614553349568404E-3</v>
      </c>
      <c r="AN39" s="166">
        <v>6.0614553349568404E-3</v>
      </c>
    </row>
    <row r="40" spans="1:40" s="166" customFormat="1" x14ac:dyDescent="0.2">
      <c r="A40" s="165" t="s">
        <v>768</v>
      </c>
      <c r="B40" s="166">
        <v>7.2069980840509798E-3</v>
      </c>
      <c r="C40" s="166">
        <v>7.1335295494443299E-3</v>
      </c>
      <c r="D40" s="166">
        <v>7.0724902802858196E-3</v>
      </c>
      <c r="E40" s="166">
        <v>7.0155698604210098E-3</v>
      </c>
      <c r="F40" s="166">
        <v>6.9588183531284599E-3</v>
      </c>
      <c r="G40" s="166">
        <v>6.8985029358318304E-3</v>
      </c>
      <c r="H40" s="166">
        <v>6.8405880234022002E-3</v>
      </c>
      <c r="I40" s="166">
        <v>6.7826136286056197E-3</v>
      </c>
      <c r="J40" s="166">
        <v>6.7214744857643496E-3</v>
      </c>
      <c r="K40" s="166">
        <v>6.6634969670305603E-3</v>
      </c>
      <c r="L40" s="166">
        <v>6.6158078879860298E-3</v>
      </c>
      <c r="M40" s="166">
        <v>6.5549523695202904E-3</v>
      </c>
      <c r="N40" s="166">
        <v>6.5549523695202904E-3</v>
      </c>
      <c r="O40" s="166">
        <v>6.5086652317112399E-3</v>
      </c>
      <c r="P40" s="166">
        <v>6.4655861238349498E-3</v>
      </c>
      <c r="Q40" s="166">
        <v>6.4200221466081901E-3</v>
      </c>
      <c r="R40" s="166">
        <v>6.3791848359065701E-3</v>
      </c>
      <c r="S40" s="166">
        <v>6.3376856501486997E-3</v>
      </c>
      <c r="T40" s="166">
        <v>6.2942909483901903E-3</v>
      </c>
      <c r="U40" s="166">
        <v>6.24782425912774E-3</v>
      </c>
      <c r="V40" s="166">
        <v>6.2011895717086797E-3</v>
      </c>
      <c r="W40" s="166">
        <v>6.1523586210260502E-3</v>
      </c>
      <c r="X40" s="166">
        <v>6.10657213192885E-3</v>
      </c>
      <c r="Y40" s="166">
        <v>6.0608361211615201E-3</v>
      </c>
      <c r="Z40" s="166">
        <v>6.0128473743668101E-3</v>
      </c>
      <c r="AA40" s="166">
        <v>6.0128473743668101E-3</v>
      </c>
      <c r="AB40" s="166">
        <v>5.9795446261112304E-3</v>
      </c>
      <c r="AC40" s="166">
        <v>5.9478486648244303E-3</v>
      </c>
      <c r="AD40" s="166">
        <v>5.9150468930690902E-3</v>
      </c>
      <c r="AE40" s="166">
        <v>5.8850839270031896E-3</v>
      </c>
      <c r="AF40" s="166">
        <v>5.8543366430145504E-3</v>
      </c>
      <c r="AG40" s="166">
        <v>5.8254711611696102E-3</v>
      </c>
      <c r="AH40" s="166">
        <v>5.7918662537041702E-3</v>
      </c>
      <c r="AI40" s="166">
        <v>5.7650027401198898E-3</v>
      </c>
      <c r="AJ40" s="166">
        <v>5.7365764380695201E-3</v>
      </c>
      <c r="AK40" s="166">
        <v>5.7080537260347196E-3</v>
      </c>
      <c r="AL40" s="166">
        <v>5.6796114606671097E-3</v>
      </c>
      <c r="AM40" s="166">
        <v>5.64726777637755E-3</v>
      </c>
      <c r="AN40" s="166">
        <v>5.64726777637755E-3</v>
      </c>
    </row>
    <row r="41" spans="1:40" s="166" customFormat="1" x14ac:dyDescent="0.2">
      <c r="A41" s="165" t="s">
        <v>769</v>
      </c>
      <c r="B41" s="166">
        <v>0.96374383785891304</v>
      </c>
      <c r="C41" s="166">
        <v>0.96411343516862502</v>
      </c>
      <c r="D41" s="166">
        <v>0.96442050471599805</v>
      </c>
      <c r="E41" s="166">
        <v>0.96470685361573205</v>
      </c>
      <c r="F41" s="166">
        <v>0.96499235276893802</v>
      </c>
      <c r="G41" s="166">
        <v>0.96529578084309697</v>
      </c>
      <c r="H41" s="166">
        <v>0.96558713272510799</v>
      </c>
      <c r="I41" s="166">
        <v>0.96587878384437598</v>
      </c>
      <c r="J41" s="166">
        <v>0.96618635582513201</v>
      </c>
      <c r="K41" s="166">
        <v>0.96647802265995497</v>
      </c>
      <c r="L41" s="166">
        <v>0.96671793155989305</v>
      </c>
      <c r="M41" s="166">
        <v>0.96702407671477497</v>
      </c>
      <c r="N41" s="166">
        <v>0.96702407671477497</v>
      </c>
      <c r="O41" s="166">
        <v>0.96725693288510795</v>
      </c>
      <c r="P41" s="166">
        <v>0.96747365045625799</v>
      </c>
      <c r="Q41" s="166">
        <v>0.96770286863098998</v>
      </c>
      <c r="R41" s="166">
        <v>0.96790830841894904</v>
      </c>
      <c r="S41" s="166">
        <v>0.96811707789411905</v>
      </c>
      <c r="T41" s="166">
        <v>0.96833538311977196</v>
      </c>
      <c r="U41" s="166">
        <v>0.96856914255753102</v>
      </c>
      <c r="V41" s="166">
        <v>0.96880374714167905</v>
      </c>
      <c r="W41" s="166">
        <v>0.96904940044209698</v>
      </c>
      <c r="X41" s="166">
        <v>0.96927973800473</v>
      </c>
      <c r="Y41" s="166">
        <v>0.96950982162661103</v>
      </c>
      <c r="Z41" s="166">
        <v>0.96975123806164298</v>
      </c>
      <c r="AA41" s="166">
        <v>0.96975123806164298</v>
      </c>
      <c r="AB41" s="166">
        <v>0.96991877381320302</v>
      </c>
      <c r="AC41" s="166">
        <v>0.970078226320089</v>
      </c>
      <c r="AD41" s="166">
        <v>0.97024324181494703</v>
      </c>
      <c r="AE41" s="166">
        <v>0.97039397616276302</v>
      </c>
      <c r="AF41" s="166">
        <v>0.97054865616970798</v>
      </c>
      <c r="AG41" s="166">
        <v>0.97069386941631197</v>
      </c>
      <c r="AH41" s="166">
        <v>0.97086292523672302</v>
      </c>
      <c r="AI41" s="166">
        <v>0.97099806720468695</v>
      </c>
      <c r="AJ41" s="166">
        <v>0.97114107107456304</v>
      </c>
      <c r="AK41" s="166">
        <v>0.97128455995303598</v>
      </c>
      <c r="AL41" s="166">
        <v>0.97142764412938798</v>
      </c>
      <c r="AM41" s="166">
        <v>0.97159035512891501</v>
      </c>
      <c r="AN41" s="166">
        <v>0.97159035512891501</v>
      </c>
    </row>
    <row r="42" spans="1:40" s="166" customFormat="1" x14ac:dyDescent="0.2">
      <c r="A42" s="165" t="s">
        <v>770</v>
      </c>
      <c r="B42" s="166">
        <v>1</v>
      </c>
      <c r="C42" s="166">
        <v>1</v>
      </c>
      <c r="D42" s="166">
        <v>1</v>
      </c>
      <c r="E42" s="166">
        <v>1</v>
      </c>
      <c r="F42" s="166">
        <v>1</v>
      </c>
      <c r="G42" s="166">
        <v>1</v>
      </c>
      <c r="H42" s="166">
        <v>1</v>
      </c>
      <c r="I42" s="166">
        <v>1</v>
      </c>
      <c r="J42" s="166">
        <v>1</v>
      </c>
      <c r="K42" s="166">
        <v>1</v>
      </c>
      <c r="L42" s="166">
        <v>1</v>
      </c>
      <c r="M42" s="166">
        <v>1</v>
      </c>
      <c r="N42" s="166">
        <v>1</v>
      </c>
      <c r="O42" s="166">
        <v>1</v>
      </c>
      <c r="P42" s="166">
        <v>1</v>
      </c>
      <c r="Q42" s="166">
        <v>1</v>
      </c>
      <c r="R42" s="166">
        <v>1</v>
      </c>
      <c r="S42" s="166">
        <v>1</v>
      </c>
      <c r="T42" s="166">
        <v>1</v>
      </c>
      <c r="U42" s="166">
        <v>1</v>
      </c>
      <c r="V42" s="166">
        <v>1</v>
      </c>
      <c r="W42" s="166">
        <v>1</v>
      </c>
      <c r="X42" s="166">
        <v>1</v>
      </c>
      <c r="Y42" s="166">
        <v>1</v>
      </c>
      <c r="Z42" s="166">
        <v>1</v>
      </c>
      <c r="AA42" s="166">
        <v>1</v>
      </c>
      <c r="AB42" s="166">
        <v>1</v>
      </c>
      <c r="AC42" s="166">
        <v>1</v>
      </c>
      <c r="AD42" s="166">
        <v>1</v>
      </c>
      <c r="AE42" s="166">
        <v>1</v>
      </c>
      <c r="AF42" s="166">
        <v>1</v>
      </c>
      <c r="AG42" s="166">
        <v>1</v>
      </c>
      <c r="AH42" s="166">
        <v>1</v>
      </c>
      <c r="AI42" s="166">
        <v>1</v>
      </c>
      <c r="AJ42" s="166">
        <v>1</v>
      </c>
      <c r="AK42" s="166">
        <v>1</v>
      </c>
      <c r="AL42" s="166">
        <v>1</v>
      </c>
      <c r="AM42" s="166">
        <v>1</v>
      </c>
      <c r="AN42" s="166">
        <v>1</v>
      </c>
    </row>
    <row r="43" spans="1:40" x14ac:dyDescent="0.2">
      <c r="A43" s="27" t="s">
        <v>771</v>
      </c>
      <c r="B43" s="164">
        <v>0</v>
      </c>
      <c r="C43" s="164">
        <v>0</v>
      </c>
      <c r="D43" s="164">
        <v>0</v>
      </c>
      <c r="E43" s="164">
        <v>0</v>
      </c>
      <c r="F43" s="164">
        <v>0</v>
      </c>
      <c r="G43" s="164">
        <v>0</v>
      </c>
      <c r="H43" s="164">
        <v>0</v>
      </c>
      <c r="I43" s="164">
        <v>0</v>
      </c>
      <c r="J43" s="164">
        <v>0</v>
      </c>
      <c r="K43" s="164">
        <v>0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0</v>
      </c>
      <c r="T43" s="164">
        <v>0</v>
      </c>
      <c r="U43" s="164">
        <v>0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0</v>
      </c>
      <c r="AG43" s="164">
        <v>0</v>
      </c>
      <c r="AH43" s="164">
        <v>0</v>
      </c>
      <c r="AI43" s="164">
        <v>0</v>
      </c>
      <c r="AJ43" s="164">
        <v>0</v>
      </c>
      <c r="AK43" s="164">
        <v>0</v>
      </c>
      <c r="AL43" s="164">
        <v>0</v>
      </c>
      <c r="AM43" s="164">
        <v>0</v>
      </c>
      <c r="AN43" s="164">
        <v>0</v>
      </c>
    </row>
    <row r="44" spans="1:40" s="166" customFormat="1" x14ac:dyDescent="0.2">
      <c r="A44" s="165" t="s">
        <v>772</v>
      </c>
      <c r="B44" s="166">
        <v>0.96374383785891304</v>
      </c>
      <c r="C44" s="166">
        <v>0.96411343516862502</v>
      </c>
      <c r="D44" s="166">
        <v>0.96442050471599805</v>
      </c>
      <c r="E44" s="166">
        <v>0.96470685361573205</v>
      </c>
      <c r="F44" s="166">
        <v>0.96499235276893802</v>
      </c>
      <c r="G44" s="166">
        <v>0.96529578084309697</v>
      </c>
      <c r="H44" s="166">
        <v>0.96558713272510799</v>
      </c>
      <c r="I44" s="166">
        <v>0.96587878384437598</v>
      </c>
      <c r="J44" s="166">
        <v>0.96618635582513201</v>
      </c>
      <c r="K44" s="166">
        <v>0.96647802265995497</v>
      </c>
      <c r="L44" s="166">
        <v>0.96671793155989305</v>
      </c>
      <c r="M44" s="166">
        <v>0.96702407671477497</v>
      </c>
      <c r="N44" s="166">
        <v>0.96702407671477497</v>
      </c>
      <c r="O44" s="166">
        <v>0.96725693288510795</v>
      </c>
      <c r="P44" s="166">
        <v>0.96747365045625799</v>
      </c>
      <c r="Q44" s="166">
        <v>0.96770286863098998</v>
      </c>
      <c r="R44" s="166">
        <v>0.96790830841894904</v>
      </c>
      <c r="S44" s="166">
        <v>0.96811707789411905</v>
      </c>
      <c r="T44" s="166">
        <v>0.96833538311977196</v>
      </c>
      <c r="U44" s="166">
        <v>0.96856914255753102</v>
      </c>
      <c r="V44" s="166">
        <v>0.96880374714167905</v>
      </c>
      <c r="W44" s="166">
        <v>0.96904940044209698</v>
      </c>
      <c r="X44" s="166">
        <v>0.96927973800473</v>
      </c>
      <c r="Y44" s="166">
        <v>0.96950982162661103</v>
      </c>
      <c r="Z44" s="166">
        <v>0.96975123806164298</v>
      </c>
      <c r="AA44" s="166">
        <v>0.96975123806164298</v>
      </c>
      <c r="AB44" s="166">
        <v>0.96991877381320302</v>
      </c>
      <c r="AC44" s="166">
        <v>0.970078226320089</v>
      </c>
      <c r="AD44" s="166">
        <v>0.97024324181494703</v>
      </c>
      <c r="AE44" s="166">
        <v>0.97039397616276302</v>
      </c>
      <c r="AF44" s="166">
        <v>0.97054865616970798</v>
      </c>
      <c r="AG44" s="166">
        <v>0.97069386941631197</v>
      </c>
      <c r="AH44" s="166">
        <v>0.97086292523672302</v>
      </c>
      <c r="AI44" s="166">
        <v>0.97099806720468695</v>
      </c>
      <c r="AJ44" s="166">
        <v>0.97114107107456304</v>
      </c>
      <c r="AK44" s="166">
        <v>0.97128455995303598</v>
      </c>
      <c r="AL44" s="166">
        <v>0.97142764412938798</v>
      </c>
      <c r="AM44" s="166">
        <v>0.97159035512891501</v>
      </c>
      <c r="AN44" s="166">
        <v>0.97159035512891501</v>
      </c>
    </row>
    <row r="45" spans="1:40" x14ac:dyDescent="0.2">
      <c r="A45" s="27" t="s">
        <v>773</v>
      </c>
      <c r="B45" s="164">
        <v>0</v>
      </c>
      <c r="C45" s="164">
        <v>0</v>
      </c>
      <c r="D45" s="164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0</v>
      </c>
      <c r="U45" s="164">
        <v>0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0</v>
      </c>
      <c r="AG45" s="164">
        <v>0</v>
      </c>
      <c r="AH45" s="164">
        <v>0</v>
      </c>
      <c r="AI45" s="164">
        <v>0</v>
      </c>
      <c r="AJ45" s="164">
        <v>0</v>
      </c>
      <c r="AK45" s="164">
        <v>0</v>
      </c>
      <c r="AL45" s="164">
        <v>0</v>
      </c>
      <c r="AM45" s="164">
        <v>0</v>
      </c>
      <c r="AN45" s="164">
        <v>0</v>
      </c>
    </row>
    <row r="46" spans="1:40" x14ac:dyDescent="0.2">
      <c r="A46" s="27" t="s">
        <v>774</v>
      </c>
      <c r="B46" s="164">
        <v>45418837.729999997</v>
      </c>
      <c r="C46" s="164">
        <v>45418837.729999997</v>
      </c>
      <c r="D46" s="164">
        <v>45418837.729999997</v>
      </c>
      <c r="E46" s="164">
        <v>45418837.729999997</v>
      </c>
      <c r="F46" s="164">
        <v>45418837.729999997</v>
      </c>
      <c r="G46" s="164">
        <v>45418837.729999997</v>
      </c>
      <c r="H46" s="164">
        <v>45418837.729999997</v>
      </c>
      <c r="I46" s="164">
        <v>45418837.729999997</v>
      </c>
      <c r="J46" s="164">
        <v>45418837.729999997</v>
      </c>
      <c r="K46" s="164">
        <v>45418837.729999997</v>
      </c>
      <c r="L46" s="164">
        <v>45418837.729999997</v>
      </c>
      <c r="M46" s="164">
        <v>45418837.729999997</v>
      </c>
      <c r="N46" s="164">
        <v>45418837.729999997</v>
      </c>
      <c r="O46" s="164">
        <v>45418837.729999997</v>
      </c>
      <c r="P46" s="164">
        <v>45418837.729999997</v>
      </c>
      <c r="Q46" s="164">
        <v>45418837.729999997</v>
      </c>
      <c r="R46" s="164">
        <v>45418837.729999997</v>
      </c>
      <c r="S46" s="164">
        <v>45418837.729999997</v>
      </c>
      <c r="T46" s="164">
        <v>45418837.729999997</v>
      </c>
      <c r="U46" s="164">
        <v>45418837.729999997</v>
      </c>
      <c r="V46" s="164">
        <v>45418837.729999997</v>
      </c>
      <c r="W46" s="164">
        <v>45418837.729999997</v>
      </c>
      <c r="X46" s="164">
        <v>45418837.729999997</v>
      </c>
      <c r="Y46" s="164">
        <v>45418837.729999997</v>
      </c>
      <c r="Z46" s="164">
        <v>45418837.729999997</v>
      </c>
      <c r="AA46" s="164">
        <v>45418837.729999997</v>
      </c>
      <c r="AB46" s="164">
        <v>45418837.729999997</v>
      </c>
      <c r="AC46" s="164">
        <v>45418837.729999997</v>
      </c>
      <c r="AD46" s="164">
        <v>45418837.729999997</v>
      </c>
      <c r="AE46" s="164">
        <v>45418837.729999997</v>
      </c>
      <c r="AF46" s="164">
        <v>45418837.729999997</v>
      </c>
      <c r="AG46" s="164">
        <v>45418837.729999997</v>
      </c>
      <c r="AH46" s="164">
        <v>45418837.729999997</v>
      </c>
      <c r="AI46" s="164">
        <v>45418837.729999997</v>
      </c>
      <c r="AJ46" s="164">
        <v>45418837.729999997</v>
      </c>
      <c r="AK46" s="164">
        <v>45418837.729999997</v>
      </c>
      <c r="AL46" s="164">
        <v>45418837.729999997</v>
      </c>
      <c r="AM46" s="164">
        <v>45418837.729999997</v>
      </c>
      <c r="AN46" s="164">
        <v>45418837.729999997</v>
      </c>
    </row>
    <row r="47" spans="1:40" x14ac:dyDescent="0.2">
      <c r="A47" s="27" t="s">
        <v>775</v>
      </c>
      <c r="B47" s="164">
        <v>0</v>
      </c>
      <c r="C47" s="164">
        <v>0</v>
      </c>
      <c r="D47" s="164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  <c r="O47" s="164">
        <v>0</v>
      </c>
      <c r="P47" s="164">
        <v>0</v>
      </c>
      <c r="Q47" s="164">
        <v>0</v>
      </c>
      <c r="R47" s="164">
        <v>0</v>
      </c>
      <c r="S47" s="164">
        <v>0</v>
      </c>
      <c r="T47" s="164">
        <v>0</v>
      </c>
      <c r="U47" s="164">
        <v>0</v>
      </c>
      <c r="V47" s="164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  <c r="AC47" s="164">
        <v>0</v>
      </c>
      <c r="AD47" s="164">
        <v>0</v>
      </c>
      <c r="AE47" s="164">
        <v>0</v>
      </c>
      <c r="AF47" s="164">
        <v>0</v>
      </c>
      <c r="AG47" s="164">
        <v>0</v>
      </c>
      <c r="AH47" s="164">
        <v>0</v>
      </c>
      <c r="AI47" s="164">
        <v>0</v>
      </c>
      <c r="AJ47" s="164">
        <v>0</v>
      </c>
      <c r="AK47" s="164">
        <v>0</v>
      </c>
      <c r="AL47" s="164">
        <v>0</v>
      </c>
      <c r="AM47" s="164">
        <v>0</v>
      </c>
      <c r="AN47" s="164">
        <v>0</v>
      </c>
    </row>
    <row r="48" spans="1:40" x14ac:dyDescent="0.2">
      <c r="A48" s="27" t="s">
        <v>776</v>
      </c>
      <c r="B48" s="164">
        <v>4566422.7359999996</v>
      </c>
      <c r="C48" s="164">
        <v>4566422.7359999996</v>
      </c>
      <c r="D48" s="164">
        <v>4566422.7359999996</v>
      </c>
      <c r="E48" s="164">
        <v>4566422.7359999996</v>
      </c>
      <c r="F48" s="164">
        <v>4566422.7359999996</v>
      </c>
      <c r="G48" s="164">
        <v>4566422.7359999996</v>
      </c>
      <c r="H48" s="164">
        <v>4566422.7359999996</v>
      </c>
      <c r="I48" s="164">
        <v>4566422.7359999996</v>
      </c>
      <c r="J48" s="164">
        <v>4566422.7359999996</v>
      </c>
      <c r="K48" s="164">
        <v>4566422.7359999996</v>
      </c>
      <c r="L48" s="164">
        <v>4566422.7359999996</v>
      </c>
      <c r="M48" s="164">
        <v>4566422.7359999996</v>
      </c>
      <c r="N48" s="164">
        <v>4566422.7359999996</v>
      </c>
      <c r="O48" s="164">
        <v>4566422.7359999996</v>
      </c>
      <c r="P48" s="164">
        <v>4566422.7359999996</v>
      </c>
      <c r="Q48" s="164">
        <v>4566422.7359999996</v>
      </c>
      <c r="R48" s="164">
        <v>4566422.7359999996</v>
      </c>
      <c r="S48" s="164">
        <v>4566422.7359999996</v>
      </c>
      <c r="T48" s="164">
        <v>4566422.7359999996</v>
      </c>
      <c r="U48" s="164">
        <v>4566422.7359999996</v>
      </c>
      <c r="V48" s="164">
        <v>4566422.7359999996</v>
      </c>
      <c r="W48" s="164">
        <v>4566422.7359999996</v>
      </c>
      <c r="X48" s="164">
        <v>4566422.7359999996</v>
      </c>
      <c r="Y48" s="164">
        <v>4566422.7359999996</v>
      </c>
      <c r="Z48" s="164">
        <v>4566422.7359999996</v>
      </c>
      <c r="AA48" s="164">
        <v>4566422.7359999996</v>
      </c>
      <c r="AB48" s="164">
        <v>4566422.7359999996</v>
      </c>
      <c r="AC48" s="164">
        <v>4566422.7359999996</v>
      </c>
      <c r="AD48" s="164">
        <v>4566422.7359999996</v>
      </c>
      <c r="AE48" s="164">
        <v>4566422.7359999996</v>
      </c>
      <c r="AF48" s="164">
        <v>4566422.7359999996</v>
      </c>
      <c r="AG48" s="164">
        <v>4566422.7359999996</v>
      </c>
      <c r="AH48" s="164">
        <v>4566422.7359999996</v>
      </c>
      <c r="AI48" s="164">
        <v>4566422.7359999996</v>
      </c>
      <c r="AJ48" s="164">
        <v>4566422.7359999996</v>
      </c>
      <c r="AK48" s="164">
        <v>4566422.7359999996</v>
      </c>
      <c r="AL48" s="164">
        <v>4566422.7359999996</v>
      </c>
      <c r="AM48" s="164">
        <v>4566422.7359999996</v>
      </c>
      <c r="AN48" s="164">
        <v>4566422.7359999996</v>
      </c>
    </row>
    <row r="49" spans="1:40" x14ac:dyDescent="0.2">
      <c r="A49" s="27" t="s">
        <v>777</v>
      </c>
      <c r="B49" s="164">
        <v>0</v>
      </c>
      <c r="C49" s="164">
        <v>0</v>
      </c>
      <c r="D49" s="164">
        <v>0</v>
      </c>
      <c r="E49" s="164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4">
        <v>0</v>
      </c>
      <c r="Q49" s="164">
        <v>0</v>
      </c>
      <c r="R49" s="164">
        <v>0</v>
      </c>
      <c r="S49" s="164">
        <v>0</v>
      </c>
      <c r="T49" s="164">
        <v>0</v>
      </c>
      <c r="U49" s="164">
        <v>0</v>
      </c>
      <c r="V49" s="164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  <c r="AC49" s="164">
        <v>0</v>
      </c>
      <c r="AD49" s="164">
        <v>0</v>
      </c>
      <c r="AE49" s="164">
        <v>0</v>
      </c>
      <c r="AF49" s="164">
        <v>0</v>
      </c>
      <c r="AG49" s="164">
        <v>0</v>
      </c>
      <c r="AH49" s="164">
        <v>0</v>
      </c>
      <c r="AI49" s="164">
        <v>0</v>
      </c>
      <c r="AJ49" s="164">
        <v>0</v>
      </c>
      <c r="AK49" s="164">
        <v>0</v>
      </c>
      <c r="AL49" s="164">
        <v>0</v>
      </c>
      <c r="AM49" s="164">
        <v>0</v>
      </c>
      <c r="AN49" s="164">
        <v>0</v>
      </c>
    </row>
    <row r="50" spans="1:40" x14ac:dyDescent="0.2">
      <c r="A50" s="27" t="s">
        <v>778</v>
      </c>
      <c r="B50" s="164">
        <v>659.23665095516401</v>
      </c>
      <c r="C50" s="164">
        <v>660.04411586249</v>
      </c>
      <c r="D50" s="164">
        <v>660.85158076981702</v>
      </c>
      <c r="E50" s="164">
        <v>661.65904567714301</v>
      </c>
      <c r="F50" s="164">
        <v>662.46651058446901</v>
      </c>
      <c r="G50" s="164">
        <v>663.27397549179602</v>
      </c>
      <c r="H50" s="164">
        <v>664.08144039912202</v>
      </c>
      <c r="I50" s="164">
        <v>664.88890530644801</v>
      </c>
      <c r="J50" s="164">
        <v>665.696370213774</v>
      </c>
      <c r="K50" s="164">
        <v>666.50383512110102</v>
      </c>
      <c r="L50" s="164">
        <v>667.31130002842701</v>
      </c>
      <c r="M50" s="164">
        <v>668.11876493575301</v>
      </c>
      <c r="N50" s="164">
        <v>668.11876493575301</v>
      </c>
      <c r="O50" s="164">
        <v>668.92622984308002</v>
      </c>
      <c r="P50" s="164">
        <v>668.92622984308002</v>
      </c>
      <c r="Q50" s="164">
        <v>668.92622984308002</v>
      </c>
      <c r="R50" s="164">
        <v>668.92622984308002</v>
      </c>
      <c r="S50" s="164">
        <v>668.92622984308002</v>
      </c>
      <c r="T50" s="164">
        <v>668.92622984308002</v>
      </c>
      <c r="U50" s="164">
        <v>668.92622984308002</v>
      </c>
      <c r="V50" s="164">
        <v>668.92622984308002</v>
      </c>
      <c r="W50" s="164">
        <v>668.92622984308002</v>
      </c>
      <c r="X50" s="164">
        <v>668.92622984308002</v>
      </c>
      <c r="Y50" s="164">
        <v>668.92622984308002</v>
      </c>
      <c r="Z50" s="164">
        <v>668.92622984308002</v>
      </c>
      <c r="AA50" s="164">
        <v>668.92622984308002</v>
      </c>
      <c r="AB50" s="164">
        <v>668.92622984308002</v>
      </c>
      <c r="AC50" s="164">
        <v>668.92622984308002</v>
      </c>
      <c r="AD50" s="164">
        <v>668.92622984308002</v>
      </c>
      <c r="AE50" s="164">
        <v>668.92622984308002</v>
      </c>
      <c r="AF50" s="164">
        <v>668.92622984308002</v>
      </c>
      <c r="AG50" s="164">
        <v>668.92622984308002</v>
      </c>
      <c r="AH50" s="164">
        <v>668.92622984308002</v>
      </c>
      <c r="AI50" s="164">
        <v>668.92622984308002</v>
      </c>
      <c r="AJ50" s="164">
        <v>668.92622984308002</v>
      </c>
      <c r="AK50" s="164">
        <v>668.92622984308002</v>
      </c>
      <c r="AL50" s="164">
        <v>668.92622984308002</v>
      </c>
      <c r="AM50" s="164">
        <v>668.92622984308002</v>
      </c>
      <c r="AN50" s="164">
        <v>668.92622984308002</v>
      </c>
    </row>
    <row r="51" spans="1:40" x14ac:dyDescent="0.2">
      <c r="A51" s="27" t="s">
        <v>779</v>
      </c>
      <c r="B51" s="164">
        <v>242.24061148119401</v>
      </c>
      <c r="C51" s="164">
        <v>242.53731948827601</v>
      </c>
      <c r="D51" s="164">
        <v>242.83402749535799</v>
      </c>
      <c r="E51" s="164">
        <v>243.13073550244101</v>
      </c>
      <c r="F51" s="164">
        <v>243.42744350952299</v>
      </c>
      <c r="G51" s="164">
        <v>243.72415151660499</v>
      </c>
      <c r="H51" s="164">
        <v>244.02085952368699</v>
      </c>
      <c r="I51" s="164">
        <v>244.317567530769</v>
      </c>
      <c r="J51" s="164">
        <v>244.614275537851</v>
      </c>
      <c r="K51" s="164">
        <v>244.910983544933</v>
      </c>
      <c r="L51" s="164">
        <v>245.20769155201501</v>
      </c>
      <c r="M51" s="164">
        <v>245.50439955909701</v>
      </c>
      <c r="N51" s="164">
        <v>245.50439955909701</v>
      </c>
      <c r="O51" s="164">
        <v>245.80110756617901</v>
      </c>
      <c r="P51" s="164">
        <v>245.80110756617901</v>
      </c>
      <c r="Q51" s="164">
        <v>245.80110756617901</v>
      </c>
      <c r="R51" s="164">
        <v>245.80110756617901</v>
      </c>
      <c r="S51" s="164">
        <v>245.80110756617901</v>
      </c>
      <c r="T51" s="164">
        <v>245.80110756617901</v>
      </c>
      <c r="U51" s="164">
        <v>245.80110756617901</v>
      </c>
      <c r="V51" s="164">
        <v>245.80110756617901</v>
      </c>
      <c r="W51" s="164">
        <v>245.80110756617901</v>
      </c>
      <c r="X51" s="164">
        <v>245.80110756617901</v>
      </c>
      <c r="Y51" s="164">
        <v>245.80110756617901</v>
      </c>
      <c r="Z51" s="164">
        <v>245.80110756617901</v>
      </c>
      <c r="AA51" s="164">
        <v>245.80110756617901</v>
      </c>
      <c r="AB51" s="164">
        <v>245.80110756617901</v>
      </c>
      <c r="AC51" s="164">
        <v>245.80110756617901</v>
      </c>
      <c r="AD51" s="164">
        <v>245.80110756617901</v>
      </c>
      <c r="AE51" s="164">
        <v>245.80110756617901</v>
      </c>
      <c r="AF51" s="164">
        <v>245.80110756617901</v>
      </c>
      <c r="AG51" s="164">
        <v>245.80110756617901</v>
      </c>
      <c r="AH51" s="164">
        <v>245.80110756617901</v>
      </c>
      <c r="AI51" s="164">
        <v>245.80110756617901</v>
      </c>
      <c r="AJ51" s="164">
        <v>245.80110756617901</v>
      </c>
      <c r="AK51" s="164">
        <v>245.80110756617901</v>
      </c>
      <c r="AL51" s="164">
        <v>245.80110756617901</v>
      </c>
      <c r="AM51" s="164">
        <v>245.80110756617901</v>
      </c>
      <c r="AN51" s="164">
        <v>245.80110756617901</v>
      </c>
    </row>
    <row r="52" spans="1:40" x14ac:dyDescent="0.2">
      <c r="A52" s="27" t="s">
        <v>780</v>
      </c>
      <c r="B52" s="164">
        <v>98.522737563641002</v>
      </c>
      <c r="C52" s="164">
        <v>97.418564649232707</v>
      </c>
      <c r="D52" s="164">
        <v>96.314391734824298</v>
      </c>
      <c r="E52" s="164">
        <v>95.210218820416003</v>
      </c>
      <c r="F52" s="164">
        <v>94.106045906007694</v>
      </c>
      <c r="G52" s="164">
        <v>93.001872991599299</v>
      </c>
      <c r="H52" s="164">
        <v>91.897700077191004</v>
      </c>
      <c r="I52" s="164">
        <v>90.793527162782595</v>
      </c>
      <c r="J52" s="164">
        <v>89.6893542483743</v>
      </c>
      <c r="K52" s="164">
        <v>88.585181333965906</v>
      </c>
      <c r="L52" s="164">
        <v>87.481008419557597</v>
      </c>
      <c r="M52" s="164">
        <v>86.376835505149302</v>
      </c>
      <c r="N52" s="164">
        <v>86.376835505149302</v>
      </c>
      <c r="O52" s="164">
        <v>85.272662590740893</v>
      </c>
      <c r="P52" s="164">
        <v>85.272662590740893</v>
      </c>
      <c r="Q52" s="164">
        <v>85.272662590740893</v>
      </c>
      <c r="R52" s="164">
        <v>85.272662590740893</v>
      </c>
      <c r="S52" s="164">
        <v>85.272662590740893</v>
      </c>
      <c r="T52" s="164">
        <v>85.272662590740893</v>
      </c>
      <c r="U52" s="164">
        <v>85.272662590740893</v>
      </c>
      <c r="V52" s="164">
        <v>85.272662590740893</v>
      </c>
      <c r="W52" s="164">
        <v>85.272662590740893</v>
      </c>
      <c r="X52" s="164">
        <v>85.272662590740893</v>
      </c>
      <c r="Y52" s="164">
        <v>85.272662590740893</v>
      </c>
      <c r="Z52" s="164">
        <v>85.272662590740893</v>
      </c>
      <c r="AA52" s="164">
        <v>85.272662590740893</v>
      </c>
      <c r="AB52" s="164">
        <v>85.272662590740893</v>
      </c>
      <c r="AC52" s="164">
        <v>85.272662590740893</v>
      </c>
      <c r="AD52" s="164">
        <v>85.272662590740893</v>
      </c>
      <c r="AE52" s="164">
        <v>85.272662590740893</v>
      </c>
      <c r="AF52" s="164">
        <v>85.272662590740893</v>
      </c>
      <c r="AG52" s="164">
        <v>85.272662590740893</v>
      </c>
      <c r="AH52" s="164">
        <v>85.272662590740893</v>
      </c>
      <c r="AI52" s="164">
        <v>85.272662590740893</v>
      </c>
      <c r="AJ52" s="164">
        <v>85.272662590740893</v>
      </c>
      <c r="AK52" s="164">
        <v>85.272662590740893</v>
      </c>
      <c r="AL52" s="164">
        <v>85.272662590740893</v>
      </c>
      <c r="AM52" s="164">
        <v>85.272662590740893</v>
      </c>
      <c r="AN52" s="164">
        <v>85.272662590740893</v>
      </c>
    </row>
    <row r="53" spans="1:40" x14ac:dyDescent="0.2">
      <c r="A53" s="27" t="s">
        <v>781</v>
      </c>
      <c r="B53" s="164">
        <v>1000</v>
      </c>
      <c r="C53" s="164">
        <v>1000</v>
      </c>
      <c r="D53" s="164">
        <v>1000</v>
      </c>
      <c r="E53" s="164">
        <v>1000</v>
      </c>
      <c r="F53" s="164">
        <v>1000</v>
      </c>
      <c r="G53" s="164">
        <v>1000</v>
      </c>
      <c r="H53" s="164">
        <v>1000</v>
      </c>
      <c r="I53" s="164">
        <v>1000</v>
      </c>
      <c r="J53" s="164">
        <v>1000</v>
      </c>
      <c r="K53" s="164">
        <v>1000</v>
      </c>
      <c r="L53" s="164">
        <v>1000</v>
      </c>
      <c r="M53" s="164">
        <v>1000</v>
      </c>
      <c r="N53" s="164">
        <v>1000</v>
      </c>
      <c r="O53" s="164">
        <v>1000</v>
      </c>
      <c r="P53" s="164">
        <v>1000</v>
      </c>
      <c r="Q53" s="164">
        <v>1000</v>
      </c>
      <c r="R53" s="164">
        <v>1000</v>
      </c>
      <c r="S53" s="164">
        <v>1000</v>
      </c>
      <c r="T53" s="164">
        <v>1000</v>
      </c>
      <c r="U53" s="164">
        <v>1000</v>
      </c>
      <c r="V53" s="164">
        <v>1000</v>
      </c>
      <c r="W53" s="164">
        <v>1000</v>
      </c>
      <c r="X53" s="164">
        <v>1000</v>
      </c>
      <c r="Y53" s="164">
        <v>1000</v>
      </c>
      <c r="Z53" s="164">
        <v>1000</v>
      </c>
      <c r="AA53" s="164">
        <v>1000</v>
      </c>
      <c r="AB53" s="164">
        <v>1000</v>
      </c>
      <c r="AC53" s="164">
        <v>1000</v>
      </c>
      <c r="AD53" s="164">
        <v>1000</v>
      </c>
      <c r="AE53" s="164">
        <v>1000</v>
      </c>
      <c r="AF53" s="164">
        <v>1000</v>
      </c>
      <c r="AG53" s="164">
        <v>1000</v>
      </c>
      <c r="AH53" s="164">
        <v>1000</v>
      </c>
      <c r="AI53" s="164">
        <v>1000</v>
      </c>
      <c r="AJ53" s="164">
        <v>1000</v>
      </c>
      <c r="AK53" s="164">
        <v>1000</v>
      </c>
      <c r="AL53" s="164">
        <v>1000</v>
      </c>
      <c r="AM53" s="164">
        <v>1000</v>
      </c>
      <c r="AN53" s="164">
        <v>1000</v>
      </c>
    </row>
    <row r="54" spans="1:40" x14ac:dyDescent="0.2">
      <c r="A54" s="27" t="s">
        <v>782</v>
      </c>
      <c r="B54" s="164">
        <v>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</row>
    <row r="55" spans="1:40" s="166" customFormat="1" x14ac:dyDescent="0.2">
      <c r="A55" s="165" t="s">
        <v>783</v>
      </c>
      <c r="B55" s="166">
        <v>0.69</v>
      </c>
      <c r="C55" s="166">
        <v>0.69</v>
      </c>
      <c r="D55" s="166">
        <v>0.69</v>
      </c>
      <c r="E55" s="166">
        <v>0.69</v>
      </c>
      <c r="F55" s="166">
        <v>0.69</v>
      </c>
      <c r="G55" s="166">
        <v>0.69</v>
      </c>
      <c r="H55" s="166">
        <v>0.69</v>
      </c>
      <c r="I55" s="166">
        <v>0.69</v>
      </c>
      <c r="J55" s="166">
        <v>0.69</v>
      </c>
      <c r="K55" s="166">
        <v>0.69</v>
      </c>
      <c r="L55" s="166">
        <v>0.69</v>
      </c>
      <c r="M55" s="166">
        <v>0.69</v>
      </c>
      <c r="N55" s="166">
        <v>0.69</v>
      </c>
      <c r="O55" s="166">
        <v>0.69</v>
      </c>
      <c r="P55" s="166">
        <v>0.69</v>
      </c>
      <c r="Q55" s="166">
        <v>0.69</v>
      </c>
      <c r="R55" s="166">
        <v>0.69</v>
      </c>
      <c r="S55" s="166">
        <v>0.69</v>
      </c>
      <c r="T55" s="166">
        <v>0.69</v>
      </c>
      <c r="U55" s="166">
        <v>0.69</v>
      </c>
      <c r="V55" s="166">
        <v>0.69</v>
      </c>
      <c r="W55" s="166">
        <v>0.69</v>
      </c>
      <c r="X55" s="166">
        <v>0.69</v>
      </c>
      <c r="Y55" s="166">
        <v>0.69</v>
      </c>
      <c r="Z55" s="166">
        <v>0.69</v>
      </c>
      <c r="AA55" s="166">
        <v>0.69</v>
      </c>
      <c r="AB55" s="166">
        <v>0.69</v>
      </c>
      <c r="AC55" s="166">
        <v>0.69</v>
      </c>
      <c r="AD55" s="166">
        <v>0.69</v>
      </c>
      <c r="AE55" s="166">
        <v>0.69</v>
      </c>
      <c r="AF55" s="166">
        <v>0.69</v>
      </c>
      <c r="AG55" s="166">
        <v>0.69</v>
      </c>
      <c r="AH55" s="166">
        <v>0.69</v>
      </c>
      <c r="AI55" s="166">
        <v>0.69</v>
      </c>
      <c r="AJ55" s="166">
        <v>0.69</v>
      </c>
      <c r="AK55" s="166">
        <v>0.69</v>
      </c>
      <c r="AL55" s="166">
        <v>0.69</v>
      </c>
      <c r="AM55" s="166">
        <v>0.69</v>
      </c>
      <c r="AN55" s="166">
        <v>0.69</v>
      </c>
    </row>
    <row r="56" spans="1:40" s="166" customFormat="1" x14ac:dyDescent="0.2">
      <c r="A56" s="165" t="s">
        <v>784</v>
      </c>
      <c r="B56" s="166">
        <v>0.31</v>
      </c>
      <c r="C56" s="166">
        <v>0.31</v>
      </c>
      <c r="D56" s="166">
        <v>0.31</v>
      </c>
      <c r="E56" s="166">
        <v>0.31</v>
      </c>
      <c r="F56" s="166">
        <v>0.31</v>
      </c>
      <c r="G56" s="166">
        <v>0.31</v>
      </c>
      <c r="H56" s="166">
        <v>0.31</v>
      </c>
      <c r="I56" s="166">
        <v>0.31</v>
      </c>
      <c r="J56" s="166">
        <v>0.31</v>
      </c>
      <c r="K56" s="166">
        <v>0.31</v>
      </c>
      <c r="L56" s="166">
        <v>0.31</v>
      </c>
      <c r="M56" s="166">
        <v>0.31</v>
      </c>
      <c r="N56" s="166">
        <v>0.31</v>
      </c>
      <c r="O56" s="166">
        <v>0.31</v>
      </c>
      <c r="P56" s="166">
        <v>0.31</v>
      </c>
      <c r="Q56" s="166">
        <v>0.31</v>
      </c>
      <c r="R56" s="166">
        <v>0.31</v>
      </c>
      <c r="S56" s="166">
        <v>0.31</v>
      </c>
      <c r="T56" s="166">
        <v>0.31</v>
      </c>
      <c r="U56" s="166">
        <v>0.31</v>
      </c>
      <c r="V56" s="166">
        <v>0.31</v>
      </c>
      <c r="W56" s="166">
        <v>0.31</v>
      </c>
      <c r="X56" s="166">
        <v>0.31</v>
      </c>
      <c r="Y56" s="166">
        <v>0.31</v>
      </c>
      <c r="Z56" s="166">
        <v>0.31</v>
      </c>
      <c r="AA56" s="166">
        <v>0.31</v>
      </c>
      <c r="AB56" s="166">
        <v>0.31</v>
      </c>
      <c r="AC56" s="166">
        <v>0.31</v>
      </c>
      <c r="AD56" s="166">
        <v>0.31</v>
      </c>
      <c r="AE56" s="166">
        <v>0.31</v>
      </c>
      <c r="AF56" s="166">
        <v>0.31</v>
      </c>
      <c r="AG56" s="166">
        <v>0.31</v>
      </c>
      <c r="AH56" s="166">
        <v>0.31</v>
      </c>
      <c r="AI56" s="166">
        <v>0.31</v>
      </c>
      <c r="AJ56" s="166">
        <v>0.31</v>
      </c>
      <c r="AK56" s="166">
        <v>0.31</v>
      </c>
      <c r="AL56" s="166">
        <v>0.31</v>
      </c>
      <c r="AM56" s="166">
        <v>0.31</v>
      </c>
      <c r="AN56" s="166">
        <v>0.31</v>
      </c>
    </row>
    <row r="57" spans="1:40" x14ac:dyDescent="0.2">
      <c r="A57" s="27" t="s">
        <v>785</v>
      </c>
      <c r="B57" s="164">
        <v>0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</row>
    <row r="58" spans="1:40" x14ac:dyDescent="0.2">
      <c r="A58" s="27" t="s">
        <v>786</v>
      </c>
      <c r="B58" s="164">
        <v>3226722.6364297098</v>
      </c>
      <c r="C58" s="164">
        <v>3226722.6364297098</v>
      </c>
      <c r="D58" s="164">
        <v>3226722.6364297098</v>
      </c>
      <c r="E58" s="164">
        <v>3226722.6364297098</v>
      </c>
      <c r="F58" s="164">
        <v>3226722.6364297098</v>
      </c>
      <c r="G58" s="164">
        <v>3226722.6364297098</v>
      </c>
      <c r="H58" s="164">
        <v>3226722.6364297098</v>
      </c>
      <c r="I58" s="164">
        <v>3226722.6364297098</v>
      </c>
      <c r="J58" s="164">
        <v>3226722.6364297098</v>
      </c>
      <c r="K58" s="164">
        <v>3226722.6364297098</v>
      </c>
      <c r="L58" s="164">
        <v>3226722.6364297098</v>
      </c>
      <c r="M58" s="164">
        <v>3226722.6364297098</v>
      </c>
      <c r="N58" s="164">
        <v>3226722.6364297098</v>
      </c>
      <c r="O58" s="164">
        <v>3226722.6364297098</v>
      </c>
      <c r="P58" s="164">
        <v>3226722.6364297098</v>
      </c>
      <c r="Q58" s="164">
        <v>3226722.6364297098</v>
      </c>
      <c r="R58" s="164">
        <v>3226722.6364297098</v>
      </c>
      <c r="S58" s="164">
        <v>3226722.6364297098</v>
      </c>
      <c r="T58" s="164">
        <v>3226722.6364297098</v>
      </c>
      <c r="U58" s="164">
        <v>3226722.6364297098</v>
      </c>
      <c r="V58" s="164">
        <v>3226722.6364297098</v>
      </c>
      <c r="W58" s="164">
        <v>3226722.6364297098</v>
      </c>
      <c r="X58" s="164">
        <v>3226722.6364297098</v>
      </c>
      <c r="Y58" s="164">
        <v>3226722.6364297098</v>
      </c>
      <c r="Z58" s="164">
        <v>3226722.6364297098</v>
      </c>
      <c r="AA58" s="164">
        <v>3226722.6364297098</v>
      </c>
      <c r="AB58" s="164">
        <v>3226722.6364297098</v>
      </c>
      <c r="AC58" s="164">
        <v>3226722.6364297098</v>
      </c>
      <c r="AD58" s="164">
        <v>3226722.6364297098</v>
      </c>
      <c r="AE58" s="164">
        <v>3226722.6364297098</v>
      </c>
      <c r="AF58" s="164">
        <v>3226722.6364297098</v>
      </c>
      <c r="AG58" s="164">
        <v>3226722.6364297098</v>
      </c>
      <c r="AH58" s="164">
        <v>3226722.6364297098</v>
      </c>
      <c r="AI58" s="164">
        <v>3226722.6364297098</v>
      </c>
      <c r="AJ58" s="164">
        <v>3226722.6364297098</v>
      </c>
      <c r="AK58" s="164">
        <v>3226722.6364297098</v>
      </c>
      <c r="AL58" s="164">
        <v>3226722.6364297098</v>
      </c>
      <c r="AM58" s="164">
        <v>3226722.6364297098</v>
      </c>
      <c r="AN58" s="164">
        <v>3226722.6364297098</v>
      </c>
    </row>
    <row r="59" spans="1:40" x14ac:dyDescent="0.2">
      <c r="A59" s="27" t="s">
        <v>787</v>
      </c>
      <c r="B59" s="164">
        <v>0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v>0</v>
      </c>
      <c r="R59" s="164">
        <v>0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0</v>
      </c>
      <c r="AC59" s="164">
        <v>0</v>
      </c>
      <c r="AD59" s="164">
        <v>0</v>
      </c>
      <c r="AE59" s="164">
        <v>0</v>
      </c>
      <c r="AF59" s="164">
        <v>0</v>
      </c>
      <c r="AG59" s="164">
        <v>0</v>
      </c>
      <c r="AH59" s="164">
        <v>0</v>
      </c>
      <c r="AI59" s="164">
        <v>0</v>
      </c>
      <c r="AJ59" s="164">
        <v>0</v>
      </c>
      <c r="AK59" s="164">
        <v>0</v>
      </c>
      <c r="AL59" s="164">
        <v>0</v>
      </c>
      <c r="AM59" s="164">
        <v>0</v>
      </c>
      <c r="AN59" s="164">
        <v>0</v>
      </c>
    </row>
    <row r="60" spans="1:40" x14ac:dyDescent="0.2">
      <c r="A60" s="27" t="s">
        <v>788</v>
      </c>
      <c r="B60" s="164">
        <v>1000</v>
      </c>
      <c r="C60" s="164">
        <v>1000</v>
      </c>
      <c r="D60" s="164">
        <v>1000</v>
      </c>
      <c r="E60" s="164">
        <v>1000</v>
      </c>
      <c r="F60" s="164">
        <v>1000</v>
      </c>
      <c r="G60" s="164">
        <v>1000</v>
      </c>
      <c r="H60" s="164">
        <v>1000</v>
      </c>
      <c r="I60" s="164">
        <v>1000</v>
      </c>
      <c r="J60" s="164">
        <v>1000</v>
      </c>
      <c r="K60" s="164">
        <v>1000</v>
      </c>
      <c r="L60" s="164">
        <v>1000</v>
      </c>
      <c r="M60" s="164">
        <v>1000</v>
      </c>
      <c r="N60" s="164">
        <v>1000</v>
      </c>
      <c r="O60" s="164">
        <v>1000</v>
      </c>
      <c r="P60" s="164">
        <v>1000</v>
      </c>
      <c r="Q60" s="164">
        <v>1000</v>
      </c>
      <c r="R60" s="164">
        <v>1000</v>
      </c>
      <c r="S60" s="164">
        <v>1000</v>
      </c>
      <c r="T60" s="164">
        <v>1000</v>
      </c>
      <c r="U60" s="164">
        <v>1000</v>
      </c>
      <c r="V60" s="164">
        <v>1000</v>
      </c>
      <c r="W60" s="164">
        <v>1000</v>
      </c>
      <c r="X60" s="164">
        <v>1000</v>
      </c>
      <c r="Y60" s="164">
        <v>1000</v>
      </c>
      <c r="Z60" s="164">
        <v>1000</v>
      </c>
      <c r="AA60" s="164">
        <v>1000</v>
      </c>
      <c r="AB60" s="164">
        <v>1000</v>
      </c>
      <c r="AC60" s="164">
        <v>1000</v>
      </c>
      <c r="AD60" s="164">
        <v>1000</v>
      </c>
      <c r="AE60" s="164">
        <v>1000</v>
      </c>
      <c r="AF60" s="164">
        <v>1000</v>
      </c>
      <c r="AG60" s="164">
        <v>1000</v>
      </c>
      <c r="AH60" s="164">
        <v>1000</v>
      </c>
      <c r="AI60" s="164">
        <v>1000</v>
      </c>
      <c r="AJ60" s="164">
        <v>1000</v>
      </c>
      <c r="AK60" s="164">
        <v>1000</v>
      </c>
      <c r="AL60" s="164">
        <v>1000</v>
      </c>
      <c r="AM60" s="164">
        <v>1000</v>
      </c>
      <c r="AN60" s="164">
        <v>1000</v>
      </c>
    </row>
    <row r="61" spans="1:40" x14ac:dyDescent="0.2">
      <c r="A61" s="27" t="s">
        <v>789</v>
      </c>
      <c r="B61" s="164">
        <v>0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</row>
    <row r="62" spans="1:40" x14ac:dyDescent="0.2">
      <c r="A62" s="27" t="s">
        <v>790</v>
      </c>
      <c r="B62" s="164">
        <v>0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0</v>
      </c>
      <c r="S62" s="164">
        <v>0</v>
      </c>
      <c r="T62" s="164">
        <v>0</v>
      </c>
      <c r="U62" s="164">
        <v>0</v>
      </c>
      <c r="V62" s="164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  <c r="AC62" s="164">
        <v>0</v>
      </c>
      <c r="AD62" s="164">
        <v>0</v>
      </c>
      <c r="AE62" s="164">
        <v>0</v>
      </c>
      <c r="AF62" s="164">
        <v>0</v>
      </c>
      <c r="AG62" s="164">
        <v>0</v>
      </c>
      <c r="AH62" s="164">
        <v>0</v>
      </c>
      <c r="AI62" s="164">
        <v>0</v>
      </c>
      <c r="AJ62" s="164">
        <v>0</v>
      </c>
      <c r="AK62" s="164">
        <v>0</v>
      </c>
      <c r="AL62" s="164">
        <v>0</v>
      </c>
      <c r="AM62" s="164">
        <v>0</v>
      </c>
      <c r="AN62" s="164">
        <v>0</v>
      </c>
    </row>
    <row r="63" spans="1:40" x14ac:dyDescent="0.2">
      <c r="A63" s="27" t="s">
        <v>791</v>
      </c>
      <c r="B63" s="164">
        <v>630</v>
      </c>
      <c r="C63" s="164">
        <v>630</v>
      </c>
      <c r="D63" s="164">
        <v>630</v>
      </c>
      <c r="E63" s="164">
        <v>630</v>
      </c>
      <c r="F63" s="164">
        <v>630</v>
      </c>
      <c r="G63" s="164">
        <v>630</v>
      </c>
      <c r="H63" s="164">
        <v>630</v>
      </c>
      <c r="I63" s="164">
        <v>630</v>
      </c>
      <c r="J63" s="164">
        <v>630</v>
      </c>
      <c r="K63" s="164">
        <v>630</v>
      </c>
      <c r="L63" s="164">
        <v>630</v>
      </c>
      <c r="M63" s="164">
        <v>630</v>
      </c>
      <c r="N63" s="164">
        <v>630</v>
      </c>
      <c r="O63" s="164">
        <v>630</v>
      </c>
      <c r="P63" s="164">
        <v>630</v>
      </c>
      <c r="Q63" s="164">
        <v>630</v>
      </c>
      <c r="R63" s="164">
        <v>630</v>
      </c>
      <c r="S63" s="164">
        <v>630</v>
      </c>
      <c r="T63" s="164">
        <v>630</v>
      </c>
      <c r="U63" s="164">
        <v>630</v>
      </c>
      <c r="V63" s="164">
        <v>630</v>
      </c>
      <c r="W63" s="164">
        <v>630</v>
      </c>
      <c r="X63" s="164">
        <v>630</v>
      </c>
      <c r="Y63" s="164">
        <v>630</v>
      </c>
      <c r="Z63" s="164">
        <v>630</v>
      </c>
      <c r="AA63" s="164">
        <v>630</v>
      </c>
      <c r="AB63" s="164">
        <v>630</v>
      </c>
      <c r="AC63" s="164">
        <v>630</v>
      </c>
      <c r="AD63" s="164">
        <v>630</v>
      </c>
      <c r="AE63" s="164">
        <v>630</v>
      </c>
      <c r="AF63" s="164">
        <v>630</v>
      </c>
      <c r="AG63" s="164">
        <v>630</v>
      </c>
      <c r="AH63" s="164">
        <v>630</v>
      </c>
      <c r="AI63" s="164">
        <v>630</v>
      </c>
      <c r="AJ63" s="164">
        <v>630</v>
      </c>
      <c r="AK63" s="164">
        <v>630</v>
      </c>
      <c r="AL63" s="164">
        <v>630</v>
      </c>
      <c r="AM63" s="164">
        <v>630</v>
      </c>
      <c r="AN63" s="164">
        <v>630</v>
      </c>
    </row>
    <row r="64" spans="1:40" x14ac:dyDescent="0.2">
      <c r="A64" s="27" t="s">
        <v>792</v>
      </c>
      <c r="B64" s="164">
        <v>370</v>
      </c>
      <c r="C64" s="164">
        <v>370</v>
      </c>
      <c r="D64" s="164">
        <v>370</v>
      </c>
      <c r="E64" s="164">
        <v>370</v>
      </c>
      <c r="F64" s="164">
        <v>370</v>
      </c>
      <c r="G64" s="164">
        <v>370</v>
      </c>
      <c r="H64" s="164">
        <v>370</v>
      </c>
      <c r="I64" s="164">
        <v>370</v>
      </c>
      <c r="J64" s="164">
        <v>370</v>
      </c>
      <c r="K64" s="164">
        <v>370</v>
      </c>
      <c r="L64" s="164">
        <v>370</v>
      </c>
      <c r="M64" s="164">
        <v>370</v>
      </c>
      <c r="N64" s="164">
        <v>370</v>
      </c>
      <c r="O64" s="164">
        <v>370</v>
      </c>
      <c r="P64" s="164">
        <v>370</v>
      </c>
      <c r="Q64" s="164">
        <v>370</v>
      </c>
      <c r="R64" s="164">
        <v>370</v>
      </c>
      <c r="S64" s="164">
        <v>370</v>
      </c>
      <c r="T64" s="164">
        <v>370</v>
      </c>
      <c r="U64" s="164">
        <v>370</v>
      </c>
      <c r="V64" s="164">
        <v>370</v>
      </c>
      <c r="W64" s="164">
        <v>370</v>
      </c>
      <c r="X64" s="164">
        <v>370</v>
      </c>
      <c r="Y64" s="164">
        <v>370</v>
      </c>
      <c r="Z64" s="164">
        <v>370</v>
      </c>
      <c r="AA64" s="164">
        <v>370</v>
      </c>
      <c r="AB64" s="164">
        <v>370</v>
      </c>
      <c r="AC64" s="164">
        <v>370</v>
      </c>
      <c r="AD64" s="164">
        <v>370</v>
      </c>
      <c r="AE64" s="164">
        <v>370</v>
      </c>
      <c r="AF64" s="164">
        <v>370</v>
      </c>
      <c r="AG64" s="164">
        <v>370</v>
      </c>
      <c r="AH64" s="164">
        <v>370</v>
      </c>
      <c r="AI64" s="164">
        <v>370</v>
      </c>
      <c r="AJ64" s="164">
        <v>370</v>
      </c>
      <c r="AK64" s="164">
        <v>370</v>
      </c>
      <c r="AL64" s="164">
        <v>370</v>
      </c>
      <c r="AM64" s="164">
        <v>370</v>
      </c>
      <c r="AN64" s="164">
        <v>370</v>
      </c>
    </row>
    <row r="65" spans="1:40" x14ac:dyDescent="0.2">
      <c r="A65" s="27" t="s">
        <v>793</v>
      </c>
      <c r="B65" s="164">
        <v>0</v>
      </c>
      <c r="C65" s="164">
        <v>0</v>
      </c>
      <c r="D65" s="164">
        <v>0</v>
      </c>
      <c r="E65" s="164">
        <v>0</v>
      </c>
      <c r="F65" s="164">
        <v>0</v>
      </c>
      <c r="G65" s="164">
        <v>0</v>
      </c>
      <c r="H65" s="164">
        <v>0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0</v>
      </c>
      <c r="U65" s="164">
        <v>0</v>
      </c>
      <c r="V65" s="164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0</v>
      </c>
      <c r="AD65" s="164">
        <v>0</v>
      </c>
      <c r="AE65" s="164">
        <v>0</v>
      </c>
      <c r="AF65" s="164">
        <v>0</v>
      </c>
      <c r="AG65" s="164">
        <v>0</v>
      </c>
      <c r="AH65" s="164">
        <v>0</v>
      </c>
      <c r="AI65" s="164">
        <v>0</v>
      </c>
      <c r="AJ65" s="164">
        <v>0</v>
      </c>
      <c r="AK65" s="164">
        <v>0</v>
      </c>
      <c r="AL65" s="164">
        <v>0</v>
      </c>
      <c r="AM65" s="164">
        <v>0</v>
      </c>
      <c r="AN65" s="164">
        <v>0</v>
      </c>
    </row>
    <row r="66" spans="1:40" x14ac:dyDescent="0.2">
      <c r="A66" s="27" t="s">
        <v>794</v>
      </c>
      <c r="B66" s="164">
        <v>0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0</v>
      </c>
      <c r="U66" s="164">
        <v>0</v>
      </c>
      <c r="V66" s="164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0</v>
      </c>
      <c r="AD66" s="164">
        <v>0</v>
      </c>
      <c r="AE66" s="164">
        <v>0</v>
      </c>
      <c r="AF66" s="164">
        <v>0</v>
      </c>
      <c r="AG66" s="164">
        <v>0</v>
      </c>
      <c r="AH66" s="164">
        <v>0</v>
      </c>
      <c r="AI66" s="164">
        <v>0</v>
      </c>
      <c r="AJ66" s="164">
        <v>0</v>
      </c>
      <c r="AK66" s="164">
        <v>0</v>
      </c>
      <c r="AL66" s="164">
        <v>0</v>
      </c>
      <c r="AM66" s="164">
        <v>0</v>
      </c>
      <c r="AN66" s="164">
        <v>0</v>
      </c>
    </row>
    <row r="67" spans="1:40" x14ac:dyDescent="0.2">
      <c r="A67" s="27" t="s">
        <v>795</v>
      </c>
      <c r="B67" s="164">
        <v>1000</v>
      </c>
      <c r="C67" s="164">
        <v>1000</v>
      </c>
      <c r="D67" s="164">
        <v>1000</v>
      </c>
      <c r="E67" s="164">
        <v>1000</v>
      </c>
      <c r="F67" s="164">
        <v>1000</v>
      </c>
      <c r="G67" s="164">
        <v>1000</v>
      </c>
      <c r="H67" s="164">
        <v>1000</v>
      </c>
      <c r="I67" s="164">
        <v>1000</v>
      </c>
      <c r="J67" s="164">
        <v>1000</v>
      </c>
      <c r="K67" s="164">
        <v>1000</v>
      </c>
      <c r="L67" s="164">
        <v>1000</v>
      </c>
      <c r="M67" s="164">
        <v>1000</v>
      </c>
      <c r="N67" s="164">
        <v>1000</v>
      </c>
      <c r="O67" s="164">
        <v>1000</v>
      </c>
      <c r="P67" s="164">
        <v>1000</v>
      </c>
      <c r="Q67" s="164">
        <v>1000</v>
      </c>
      <c r="R67" s="164">
        <v>1000</v>
      </c>
      <c r="S67" s="164">
        <v>1000</v>
      </c>
      <c r="T67" s="164">
        <v>1000</v>
      </c>
      <c r="U67" s="164">
        <v>1000</v>
      </c>
      <c r="V67" s="164">
        <v>1000</v>
      </c>
      <c r="W67" s="164">
        <v>1000</v>
      </c>
      <c r="X67" s="164">
        <v>1000</v>
      </c>
      <c r="Y67" s="164">
        <v>1000</v>
      </c>
      <c r="Z67" s="164">
        <v>1000</v>
      </c>
      <c r="AA67" s="164">
        <v>1000</v>
      </c>
      <c r="AB67" s="164">
        <v>1000</v>
      </c>
      <c r="AC67" s="164">
        <v>1000</v>
      </c>
      <c r="AD67" s="164">
        <v>1000</v>
      </c>
      <c r="AE67" s="164">
        <v>1000</v>
      </c>
      <c r="AF67" s="164">
        <v>1000</v>
      </c>
      <c r="AG67" s="164">
        <v>1000</v>
      </c>
      <c r="AH67" s="164">
        <v>1000</v>
      </c>
      <c r="AI67" s="164">
        <v>1000</v>
      </c>
      <c r="AJ67" s="164">
        <v>1000</v>
      </c>
      <c r="AK67" s="164">
        <v>1000</v>
      </c>
      <c r="AL67" s="164">
        <v>1000</v>
      </c>
      <c r="AM67" s="164">
        <v>1000</v>
      </c>
      <c r="AN67" s="164">
        <v>1000</v>
      </c>
    </row>
    <row r="68" spans="1:40" x14ac:dyDescent="0.2">
      <c r="A68" s="27" t="s">
        <v>796</v>
      </c>
      <c r="B68" s="164">
        <v>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0</v>
      </c>
      <c r="T68" s="164">
        <v>0</v>
      </c>
      <c r="U68" s="164">
        <v>0</v>
      </c>
      <c r="V68" s="164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  <c r="AC68" s="164">
        <v>0</v>
      </c>
      <c r="AD68" s="164">
        <v>0</v>
      </c>
      <c r="AE68" s="164">
        <v>0</v>
      </c>
      <c r="AF68" s="164">
        <v>0</v>
      </c>
      <c r="AG68" s="164">
        <v>0</v>
      </c>
      <c r="AH68" s="164">
        <v>0</v>
      </c>
      <c r="AI68" s="164">
        <v>0</v>
      </c>
      <c r="AJ68" s="164">
        <v>0</v>
      </c>
      <c r="AK68" s="164">
        <v>0</v>
      </c>
      <c r="AL68" s="164">
        <v>0</v>
      </c>
      <c r="AM68" s="164">
        <v>0</v>
      </c>
      <c r="AN68" s="164">
        <v>0</v>
      </c>
    </row>
    <row r="69" spans="1:40" x14ac:dyDescent="0.2">
      <c r="A69" s="27" t="s">
        <v>797</v>
      </c>
      <c r="B69" s="164">
        <v>939354.87766512996</v>
      </c>
      <c r="C69" s="164">
        <v>939354.87766512996</v>
      </c>
      <c r="D69" s="164">
        <v>939354.87766512996</v>
      </c>
      <c r="E69" s="164">
        <v>939354.87766512996</v>
      </c>
      <c r="F69" s="164">
        <v>939354.87766512996</v>
      </c>
      <c r="G69" s="164">
        <v>939354.87766512996</v>
      </c>
      <c r="H69" s="164">
        <v>939354.87766512996</v>
      </c>
      <c r="I69" s="164">
        <v>939354.87766512996</v>
      </c>
      <c r="J69" s="164">
        <v>939354.87766512996</v>
      </c>
      <c r="K69" s="164">
        <v>939354.87766512996</v>
      </c>
      <c r="L69" s="164">
        <v>939354.87766512996</v>
      </c>
      <c r="M69" s="164">
        <v>1018745.72058467</v>
      </c>
      <c r="N69" s="164">
        <v>1018745.72058467</v>
      </c>
      <c r="O69" s="164">
        <v>79390.842919548406</v>
      </c>
      <c r="P69" s="164">
        <v>79390.842919548406</v>
      </c>
      <c r="Q69" s="164">
        <v>79390.842919548406</v>
      </c>
      <c r="R69" s="164">
        <v>79390.842919548406</v>
      </c>
      <c r="S69" s="164">
        <v>79390.842919548406</v>
      </c>
      <c r="T69" s="164">
        <v>79390.842919548406</v>
      </c>
      <c r="U69" s="164">
        <v>79390.842919548406</v>
      </c>
      <c r="V69" s="164">
        <v>79390.842919548406</v>
      </c>
      <c r="W69" s="164">
        <v>79390.842919548406</v>
      </c>
      <c r="X69" s="164">
        <v>79390.842919548406</v>
      </c>
      <c r="Y69" s="164">
        <v>79390.842919548406</v>
      </c>
      <c r="Z69" s="164">
        <v>79390.842919548406</v>
      </c>
      <c r="AA69" s="164">
        <v>79390.842919548406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4279644.00232278</v>
      </c>
      <c r="AN69" s="164">
        <v>4279644.00232278</v>
      </c>
    </row>
    <row r="70" spans="1:40" x14ac:dyDescent="0.2">
      <c r="A70" s="27" t="s">
        <v>798</v>
      </c>
      <c r="B70" s="164">
        <v>-939354.87766512996</v>
      </c>
      <c r="C70" s="164">
        <v>-939354.87766512996</v>
      </c>
      <c r="D70" s="164">
        <v>-939354.87766512996</v>
      </c>
      <c r="E70" s="164">
        <v>-939354.87766512996</v>
      </c>
      <c r="F70" s="164">
        <v>-939354.87766512996</v>
      </c>
      <c r="G70" s="164">
        <v>-939354.87766512996</v>
      </c>
      <c r="H70" s="164">
        <v>-939354.87766512996</v>
      </c>
      <c r="I70" s="164">
        <v>-939354.87766512996</v>
      </c>
      <c r="J70" s="164">
        <v>-939354.87766512996</v>
      </c>
      <c r="K70" s="164">
        <v>-939354.87766512996</v>
      </c>
      <c r="L70" s="164">
        <v>-939354.87766512996</v>
      </c>
      <c r="M70" s="164">
        <v>-1018745.72058467</v>
      </c>
      <c r="N70" s="164">
        <v>-1018745.72058467</v>
      </c>
      <c r="O70" s="164">
        <v>-79390.842919548406</v>
      </c>
      <c r="P70" s="164">
        <v>-79390.842919548406</v>
      </c>
      <c r="Q70" s="164">
        <v>-79390.842919548406</v>
      </c>
      <c r="R70" s="164">
        <v>-79390.842919548406</v>
      </c>
      <c r="S70" s="164">
        <v>-79390.842919548406</v>
      </c>
      <c r="T70" s="164">
        <v>-79390.842919548406</v>
      </c>
      <c r="U70" s="164">
        <v>-79390.842919548406</v>
      </c>
      <c r="V70" s="164">
        <v>-79390.842919548406</v>
      </c>
      <c r="W70" s="164">
        <v>-79390.842919548406</v>
      </c>
      <c r="X70" s="164">
        <v>-79390.842919548406</v>
      </c>
      <c r="Y70" s="164">
        <v>-79390.842919548406</v>
      </c>
      <c r="Z70" s="164">
        <v>-79390.842919548406</v>
      </c>
      <c r="AA70" s="164">
        <v>-79390.842919548406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-4279644.00232278</v>
      </c>
      <c r="AN70" s="164">
        <v>-4279644.00232278</v>
      </c>
    </row>
    <row r="71" spans="1:40" x14ac:dyDescent="0.2">
      <c r="A71" s="27" t="s">
        <v>799</v>
      </c>
      <c r="B71" s="164">
        <v>0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4">
        <v>0</v>
      </c>
      <c r="R71" s="164">
        <v>0</v>
      </c>
      <c r="S71" s="164">
        <v>0</v>
      </c>
      <c r="T71" s="164">
        <v>0</v>
      </c>
      <c r="U71" s="164">
        <v>0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0</v>
      </c>
      <c r="AD71" s="164">
        <v>0</v>
      </c>
      <c r="AE71" s="164">
        <v>0</v>
      </c>
      <c r="AF71" s="164">
        <v>0</v>
      </c>
      <c r="AG71" s="164">
        <v>0</v>
      </c>
      <c r="AH71" s="164">
        <v>0</v>
      </c>
      <c r="AI71" s="164">
        <v>0</v>
      </c>
      <c r="AJ71" s="164">
        <v>0</v>
      </c>
      <c r="AK71" s="164">
        <v>0</v>
      </c>
      <c r="AL71" s="164">
        <v>0</v>
      </c>
      <c r="AM71" s="164">
        <v>0</v>
      </c>
      <c r="AN71" s="164">
        <v>0</v>
      </c>
    </row>
    <row r="72" spans="1:40" x14ac:dyDescent="0.2">
      <c r="A72" s="27" t="s">
        <v>800</v>
      </c>
      <c r="B72" s="164">
        <v>0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0</v>
      </c>
      <c r="T72" s="164">
        <v>0</v>
      </c>
      <c r="U72" s="164">
        <v>0</v>
      </c>
      <c r="V72" s="164">
        <v>0</v>
      </c>
      <c r="W72" s="164">
        <v>0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0</v>
      </c>
      <c r="AD72" s="164">
        <v>0</v>
      </c>
      <c r="AE72" s="164">
        <v>0</v>
      </c>
      <c r="AF72" s="164">
        <v>0</v>
      </c>
      <c r="AG72" s="164">
        <v>0</v>
      </c>
      <c r="AH72" s="164">
        <v>0</v>
      </c>
      <c r="AI72" s="164">
        <v>0</v>
      </c>
      <c r="AJ72" s="164">
        <v>0</v>
      </c>
      <c r="AK72" s="164">
        <v>0</v>
      </c>
      <c r="AL72" s="164">
        <v>0</v>
      </c>
      <c r="AM72" s="164">
        <v>0</v>
      </c>
      <c r="AN72" s="164">
        <v>0</v>
      </c>
    </row>
    <row r="73" spans="1:40" x14ac:dyDescent="0.2">
      <c r="A73" s="27" t="s">
        <v>801</v>
      </c>
      <c r="B73" s="164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  <c r="AC73" s="164">
        <v>0</v>
      </c>
      <c r="AD73" s="164">
        <v>0</v>
      </c>
      <c r="AE73" s="164">
        <v>0</v>
      </c>
      <c r="AF73" s="164">
        <v>0</v>
      </c>
      <c r="AG73" s="164">
        <v>0</v>
      </c>
      <c r="AH73" s="164">
        <v>0</v>
      </c>
      <c r="AI73" s="164">
        <v>0</v>
      </c>
      <c r="AJ73" s="164">
        <v>0</v>
      </c>
      <c r="AK73" s="164">
        <v>0</v>
      </c>
      <c r="AL73" s="164">
        <v>0</v>
      </c>
      <c r="AM73" s="164">
        <v>0</v>
      </c>
      <c r="AN73" s="164">
        <v>0</v>
      </c>
    </row>
    <row r="74" spans="1:40" x14ac:dyDescent="0.2">
      <c r="A74" s="27" t="s">
        <v>802</v>
      </c>
      <c r="B74" s="164">
        <v>0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v>0</v>
      </c>
      <c r="S74" s="164">
        <v>0</v>
      </c>
      <c r="T74" s="164">
        <v>0</v>
      </c>
      <c r="U74" s="164">
        <v>0</v>
      </c>
      <c r="V74" s="164">
        <v>0</v>
      </c>
      <c r="W74" s="164">
        <v>0</v>
      </c>
      <c r="X74" s="164">
        <v>0</v>
      </c>
      <c r="Y74" s="164">
        <v>0</v>
      </c>
      <c r="Z74" s="164">
        <v>0</v>
      </c>
      <c r="AA74" s="164">
        <v>0</v>
      </c>
      <c r="AB74" s="164">
        <v>0</v>
      </c>
      <c r="AC74" s="164">
        <v>0</v>
      </c>
      <c r="AD74" s="164">
        <v>0</v>
      </c>
      <c r="AE74" s="164">
        <v>0</v>
      </c>
      <c r="AF74" s="164">
        <v>0</v>
      </c>
      <c r="AG74" s="164">
        <v>0</v>
      </c>
      <c r="AH74" s="164">
        <v>0</v>
      </c>
      <c r="AI74" s="164">
        <v>0</v>
      </c>
      <c r="AJ74" s="164">
        <v>0</v>
      </c>
      <c r="AK74" s="164">
        <v>0</v>
      </c>
      <c r="AL74" s="164">
        <v>0</v>
      </c>
      <c r="AM74" s="164">
        <v>0</v>
      </c>
      <c r="AN74" s="164">
        <v>0</v>
      </c>
    </row>
    <row r="75" spans="1:40" x14ac:dyDescent="0.2">
      <c r="A75" s="27" t="s">
        <v>803</v>
      </c>
    </row>
    <row r="76" spans="1:40" x14ac:dyDescent="0.2">
      <c r="A76" s="27" t="s">
        <v>804</v>
      </c>
    </row>
    <row r="77" spans="1:40" x14ac:dyDescent="0.2">
      <c r="A77" s="30" t="s">
        <v>805</v>
      </c>
    </row>
    <row r="78" spans="1:40" x14ac:dyDescent="0.2">
      <c r="A78" s="27" t="s">
        <v>806</v>
      </c>
      <c r="B78" s="164">
        <v>2175620428.78615</v>
      </c>
      <c r="C78" s="164">
        <v>2183675730.1732602</v>
      </c>
      <c r="D78" s="164">
        <v>2193068242.9461298</v>
      </c>
      <c r="E78" s="164">
        <v>2201179970.2410898</v>
      </c>
      <c r="F78" s="164">
        <v>2209321403.1596398</v>
      </c>
      <c r="G78" s="164">
        <v>2218797154.4731202</v>
      </c>
      <c r="H78" s="164">
        <v>2227063571.28124</v>
      </c>
      <c r="I78" s="164">
        <v>2235364897.56811</v>
      </c>
      <c r="J78" s="164">
        <v>2245708817.7768898</v>
      </c>
      <c r="K78" s="164">
        <v>2254163851.5931602</v>
      </c>
      <c r="L78" s="164">
        <v>2262653416.36059</v>
      </c>
      <c r="M78" s="164">
        <v>2285122980.6772399</v>
      </c>
      <c r="N78" s="164">
        <v>2285122980.6772399</v>
      </c>
      <c r="O78" s="164">
        <v>2305015974.4293599</v>
      </c>
      <c r="P78" s="164">
        <v>2324908985.08709</v>
      </c>
      <c r="Q78" s="164">
        <v>2345587475.82375</v>
      </c>
      <c r="R78" s="164">
        <v>2364959408.3639102</v>
      </c>
      <c r="S78" s="164">
        <v>2384331410.34231</v>
      </c>
      <c r="T78" s="164">
        <v>2404363749.73068</v>
      </c>
      <c r="U78" s="164">
        <v>2423091561.9995098</v>
      </c>
      <c r="V78" s="164">
        <v>2441814582.3052502</v>
      </c>
      <c r="W78" s="164">
        <v>2461744388.5495801</v>
      </c>
      <c r="X78" s="164">
        <v>2479662107.6290002</v>
      </c>
      <c r="Y78" s="164">
        <v>2497575034.9102602</v>
      </c>
      <c r="Z78" s="164">
        <v>2517073744.7930799</v>
      </c>
      <c r="AA78" s="164">
        <v>2517073744.7930799</v>
      </c>
      <c r="AB78" s="164">
        <v>2521667533.2896199</v>
      </c>
      <c r="AC78" s="164">
        <v>2526256687.69699</v>
      </c>
      <c r="AD78" s="164">
        <v>2531452542.37606</v>
      </c>
      <c r="AE78" s="164">
        <v>2535853942.6656599</v>
      </c>
      <c r="AF78" s="164">
        <v>2540246533.9201798</v>
      </c>
      <c r="AG78" s="164">
        <v>2545067524.1268501</v>
      </c>
      <c r="AH78" s="164">
        <v>2549231700.5397401</v>
      </c>
      <c r="AI78" s="164">
        <v>2553401373.8112102</v>
      </c>
      <c r="AJ78" s="164">
        <v>2558432539.2648201</v>
      </c>
      <c r="AK78" s="164">
        <v>2562256274.10607</v>
      </c>
      <c r="AL78" s="164">
        <v>2566088178.3190198</v>
      </c>
      <c r="AM78" s="164">
        <v>2574831585.6453099</v>
      </c>
      <c r="AN78" s="164">
        <v>2574831585.6453099</v>
      </c>
    </row>
    <row r="79" spans="1:40" x14ac:dyDescent="0.2">
      <c r="A79" s="27" t="s">
        <v>807</v>
      </c>
      <c r="B79" s="164">
        <v>1183430983.0443499</v>
      </c>
      <c r="C79" s="164">
        <v>1199370264.7086201</v>
      </c>
      <c r="D79" s="164">
        <v>1214673510.09851</v>
      </c>
      <c r="E79" s="164">
        <v>1229851570.9246299</v>
      </c>
      <c r="F79" s="164">
        <v>1245018801.53565</v>
      </c>
      <c r="G79" s="164">
        <v>1260978674.3209801</v>
      </c>
      <c r="H79" s="164">
        <v>1276739883.88059</v>
      </c>
      <c r="I79" s="164">
        <v>1292573011.2714801</v>
      </c>
      <c r="J79" s="164">
        <v>1308890109.18346</v>
      </c>
      <c r="K79" s="164">
        <v>1324987833.49069</v>
      </c>
      <c r="L79" s="164">
        <v>1339324999.7364199</v>
      </c>
      <c r="M79" s="164">
        <v>1354130312.07477</v>
      </c>
      <c r="N79" s="164">
        <v>1354130312.07477</v>
      </c>
      <c r="O79" s="164">
        <v>1362931629.31124</v>
      </c>
      <c r="P79" s="164">
        <v>1370696459.14763</v>
      </c>
      <c r="Q79" s="164">
        <v>1379226417.09005</v>
      </c>
      <c r="R79" s="164">
        <v>1387149230.2684</v>
      </c>
      <c r="S79" s="164">
        <v>1395518056.94118</v>
      </c>
      <c r="T79" s="164">
        <v>1404475737.0334001</v>
      </c>
      <c r="U79" s="164">
        <v>1415552410.1589899</v>
      </c>
      <c r="V79" s="164">
        <v>1426781563.0044401</v>
      </c>
      <c r="W79" s="164">
        <v>1438626949.54778</v>
      </c>
      <c r="X79" s="164">
        <v>1450173722.3693399</v>
      </c>
      <c r="Y79" s="164">
        <v>1461809814.8910301</v>
      </c>
      <c r="Z79" s="164">
        <v>1473985256.83601</v>
      </c>
      <c r="AA79" s="164">
        <v>1473985256.83601</v>
      </c>
      <c r="AB79" s="164">
        <v>1485649211.43943</v>
      </c>
      <c r="AC79" s="164">
        <v>1496794394.6171401</v>
      </c>
      <c r="AD79" s="164">
        <v>1508458945.0461099</v>
      </c>
      <c r="AE79" s="164">
        <v>1519376961.7795601</v>
      </c>
      <c r="AF79" s="164">
        <v>1530776538.21086</v>
      </c>
      <c r="AG79" s="164">
        <v>1541450318.09866</v>
      </c>
      <c r="AH79" s="164">
        <v>1554286221.2539201</v>
      </c>
      <c r="AI79" s="164">
        <v>1564379448.4729099</v>
      </c>
      <c r="AJ79" s="164">
        <v>1575216367.33394</v>
      </c>
      <c r="AK79" s="164">
        <v>1586906246.4474001</v>
      </c>
      <c r="AL79" s="164">
        <v>1598645806.0411799</v>
      </c>
      <c r="AM79" s="164">
        <v>1610799294.64025</v>
      </c>
      <c r="AN79" s="164">
        <v>1610799294.64025</v>
      </c>
    </row>
    <row r="80" spans="1:40" x14ac:dyDescent="0.2">
      <c r="A80" s="27" t="s">
        <v>808</v>
      </c>
      <c r="B80" s="164">
        <v>1705884372.76092</v>
      </c>
      <c r="C80" s="164">
        <v>1717649727.05988</v>
      </c>
      <c r="D80" s="164">
        <v>1730494569.87356</v>
      </c>
      <c r="E80" s="164">
        <v>1742337006.7569201</v>
      </c>
      <c r="F80" s="164">
        <v>1754294701.62976</v>
      </c>
      <c r="G80" s="164">
        <v>1768239260.74108</v>
      </c>
      <c r="H80" s="164">
        <v>1779981090.97474</v>
      </c>
      <c r="I80" s="164">
        <v>1791825909.39395</v>
      </c>
      <c r="J80" s="164">
        <v>1805646890.9649701</v>
      </c>
      <c r="K80" s="164">
        <v>1817287158.9484601</v>
      </c>
      <c r="L80" s="164">
        <v>1829029705.9405701</v>
      </c>
      <c r="M80" s="164">
        <v>1842713175.9258001</v>
      </c>
      <c r="N80" s="164">
        <v>1842713175.9258001</v>
      </c>
      <c r="O80" s="164">
        <v>1854518895.44768</v>
      </c>
      <c r="P80" s="164">
        <v>1866358347.0436299</v>
      </c>
      <c r="Q80" s="164">
        <v>1878859016.32107</v>
      </c>
      <c r="R80" s="164">
        <v>1890427235.7844</v>
      </c>
      <c r="S80" s="164">
        <v>1902023370.35238</v>
      </c>
      <c r="T80" s="164">
        <v>1914982605.73422</v>
      </c>
      <c r="U80" s="164">
        <v>1926039171.11889</v>
      </c>
      <c r="V80" s="164">
        <v>1937098601.3962901</v>
      </c>
      <c r="W80" s="164">
        <v>1949156428.29777</v>
      </c>
      <c r="X80" s="164">
        <v>1959342168.66625</v>
      </c>
      <c r="Y80" s="164">
        <v>1969526165.9449201</v>
      </c>
      <c r="Z80" s="164">
        <v>1981614964.5474899</v>
      </c>
      <c r="AA80" s="164">
        <v>1981614964.5474899</v>
      </c>
      <c r="AB80" s="164">
        <v>1991898029.47736</v>
      </c>
      <c r="AC80" s="164">
        <v>2002213041.9178801</v>
      </c>
      <c r="AD80" s="164">
        <v>2013028280.12414</v>
      </c>
      <c r="AE80" s="164">
        <v>2023220459.4046099</v>
      </c>
      <c r="AF80" s="164">
        <v>2033431812.0991199</v>
      </c>
      <c r="AG80" s="164">
        <v>2045167491.71945</v>
      </c>
      <c r="AH80" s="164">
        <v>2055557169.62135</v>
      </c>
      <c r="AI80" s="164">
        <v>2065959409.65576</v>
      </c>
      <c r="AJ80" s="164">
        <v>2077481026.1431501</v>
      </c>
      <c r="AK80" s="164">
        <v>2088011839.7151799</v>
      </c>
      <c r="AL80" s="164">
        <v>2098553446.4849999</v>
      </c>
      <c r="AM80" s="164">
        <v>2110640790.09847</v>
      </c>
      <c r="AN80" s="164">
        <v>2110640790.09847</v>
      </c>
    </row>
    <row r="81" spans="1:40" x14ac:dyDescent="0.2">
      <c r="A81" s="27" t="s">
        <v>809</v>
      </c>
      <c r="B81" s="164">
        <v>1187065104.16682</v>
      </c>
      <c r="C81" s="164">
        <v>1201999765.38802</v>
      </c>
      <c r="D81" s="164">
        <v>1217154591.3177299</v>
      </c>
      <c r="E81" s="164">
        <v>1232316309.3824401</v>
      </c>
      <c r="F81" s="164">
        <v>1247524873.76177</v>
      </c>
      <c r="G81" s="164">
        <v>1263241888.6187401</v>
      </c>
      <c r="H81" s="164">
        <v>1278486909.7618899</v>
      </c>
      <c r="I81" s="164">
        <v>1293783619.90838</v>
      </c>
      <c r="J81" s="164">
        <v>1311138208.0171299</v>
      </c>
      <c r="K81" s="164">
        <v>1328522051.9411399</v>
      </c>
      <c r="L81" s="164">
        <v>1345860842.93433</v>
      </c>
      <c r="M81" s="164">
        <v>1377849129.2406399</v>
      </c>
      <c r="N81" s="164">
        <v>1377849129.2406399</v>
      </c>
      <c r="O81" s="164">
        <v>1400053135.0662701</v>
      </c>
      <c r="P81" s="164">
        <v>1422270389.6247599</v>
      </c>
      <c r="Q81" s="164">
        <v>1444684750.50934</v>
      </c>
      <c r="R81" s="164">
        <v>1467063451.7507</v>
      </c>
      <c r="S81" s="164">
        <v>1489452713.4021201</v>
      </c>
      <c r="T81" s="164">
        <v>1512372729.6759801</v>
      </c>
      <c r="U81" s="164">
        <v>1534820822.6805201</v>
      </c>
      <c r="V81" s="164">
        <v>1557280423.4967101</v>
      </c>
      <c r="W81" s="164">
        <v>1579805073.0185599</v>
      </c>
      <c r="X81" s="164">
        <v>1600345413.37135</v>
      </c>
      <c r="Y81" s="164">
        <v>1620797480.03023</v>
      </c>
      <c r="Z81" s="164">
        <v>1645696774.0226099</v>
      </c>
      <c r="AA81" s="164">
        <v>1645696774.0226099</v>
      </c>
      <c r="AB81" s="164">
        <v>1656039273.0720699</v>
      </c>
      <c r="AC81" s="164">
        <v>1666391099.00982</v>
      </c>
      <c r="AD81" s="164">
        <v>1676935849.6698201</v>
      </c>
      <c r="AE81" s="164">
        <v>1687425151.4946799</v>
      </c>
      <c r="AF81" s="164">
        <v>1697919865.07464</v>
      </c>
      <c r="AG81" s="164">
        <v>1709018627.8758199</v>
      </c>
      <c r="AH81" s="164">
        <v>1719591869.9210501</v>
      </c>
      <c r="AI81" s="164">
        <v>1730171014.2350199</v>
      </c>
      <c r="AJ81" s="164">
        <v>1740817664.22351</v>
      </c>
      <c r="AK81" s="164">
        <v>1751425992.1790099</v>
      </c>
      <c r="AL81" s="164">
        <v>1761939526.03304</v>
      </c>
      <c r="AM81" s="164">
        <v>1773464910.5404</v>
      </c>
      <c r="AN81" s="164">
        <v>1773464910.5404</v>
      </c>
    </row>
    <row r="82" spans="1:40" x14ac:dyDescent="0.2">
      <c r="A82" s="27" t="s">
        <v>810</v>
      </c>
      <c r="B82" s="164">
        <v>1453870055.6459401</v>
      </c>
      <c r="C82" s="164">
        <v>1470332617.2165401</v>
      </c>
      <c r="D82" s="164">
        <v>1487056155.6172299</v>
      </c>
      <c r="E82" s="164">
        <v>1503807163.2191</v>
      </c>
      <c r="F82" s="164">
        <v>1520639076.02563</v>
      </c>
      <c r="G82" s="164">
        <v>1538112841.3771999</v>
      </c>
      <c r="H82" s="164">
        <v>1555000144.3359699</v>
      </c>
      <c r="I82" s="164">
        <v>1571950379.3883801</v>
      </c>
      <c r="J82" s="164">
        <v>1591352978.2570701</v>
      </c>
      <c r="K82" s="164">
        <v>1610778557.2717299</v>
      </c>
      <c r="L82" s="164">
        <v>1630184287.51033</v>
      </c>
      <c r="M82" s="164">
        <v>1667084477.5387399</v>
      </c>
      <c r="N82" s="164">
        <v>1667084477.5387399</v>
      </c>
      <c r="O82" s="164">
        <v>1692356878.7817199</v>
      </c>
      <c r="P82" s="164">
        <v>1717658630.77316</v>
      </c>
      <c r="Q82" s="164">
        <v>1743176248.4036</v>
      </c>
      <c r="R82" s="164">
        <v>1768652777.97434</v>
      </c>
      <c r="S82" s="164">
        <v>1794151048.43485</v>
      </c>
      <c r="T82" s="164">
        <v>1820308989.24107</v>
      </c>
      <c r="U82" s="164">
        <v>1845871399.8055699</v>
      </c>
      <c r="V82" s="164">
        <v>1871433245.7000501</v>
      </c>
      <c r="W82" s="164">
        <v>1897054461.84341</v>
      </c>
      <c r="X82" s="164">
        <v>1920277347.1860499</v>
      </c>
      <c r="Y82" s="164">
        <v>1943411736.0434401</v>
      </c>
      <c r="Z82" s="164">
        <v>1971404661.04023</v>
      </c>
      <c r="AA82" s="164">
        <v>1971404661.04023</v>
      </c>
      <c r="AB82" s="164">
        <v>1981980412.0862401</v>
      </c>
      <c r="AC82" s="164">
        <v>1992585915.8677599</v>
      </c>
      <c r="AD82" s="164">
        <v>2003405057.47018</v>
      </c>
      <c r="AE82" s="164">
        <v>2014162614.9786999</v>
      </c>
      <c r="AF82" s="164">
        <v>2024940034.9611299</v>
      </c>
      <c r="AG82" s="164">
        <v>2036474272.4335001</v>
      </c>
      <c r="AH82" s="164">
        <v>2047346385.9846201</v>
      </c>
      <c r="AI82" s="164">
        <v>2058213322.8038001</v>
      </c>
      <c r="AJ82" s="164">
        <v>2069145190.97193</v>
      </c>
      <c r="AK82" s="164">
        <v>2080000956.9644699</v>
      </c>
      <c r="AL82" s="164">
        <v>2090765199.4746301</v>
      </c>
      <c r="AM82" s="164">
        <v>2102474698.67048</v>
      </c>
      <c r="AN82" s="164">
        <v>2102474698.67048</v>
      </c>
    </row>
    <row r="83" spans="1:40" x14ac:dyDescent="0.2">
      <c r="A83" s="27" t="s">
        <v>811</v>
      </c>
      <c r="B83" s="164">
        <v>529361809.99018103</v>
      </c>
      <c r="C83" s="164">
        <v>530911917.62616998</v>
      </c>
      <c r="D83" s="164">
        <v>532511304.21789098</v>
      </c>
      <c r="E83" s="164">
        <v>534114653.37255698</v>
      </c>
      <c r="F83" s="164">
        <v>535743338.47557098</v>
      </c>
      <c r="G83" s="164">
        <v>537603740.86356902</v>
      </c>
      <c r="H83" s="164">
        <v>539244688.32681</v>
      </c>
      <c r="I83" s="164">
        <v>540906192.38858998</v>
      </c>
      <c r="J83" s="164">
        <v>542607323.74908197</v>
      </c>
      <c r="K83" s="164">
        <v>544313468.429528</v>
      </c>
      <c r="L83" s="164">
        <v>546039195.67738795</v>
      </c>
      <c r="M83" s="164">
        <v>548008508.66204</v>
      </c>
      <c r="N83" s="164">
        <v>548008508.66204</v>
      </c>
      <c r="O83" s="164">
        <v>549780368.58663499</v>
      </c>
      <c r="P83" s="164">
        <v>551563444.72212696</v>
      </c>
      <c r="Q83" s="164">
        <v>553382642.52464795</v>
      </c>
      <c r="R83" s="164">
        <v>555188337.80645704</v>
      </c>
      <c r="S83" s="164">
        <v>557003223.30093002</v>
      </c>
      <c r="T83" s="164">
        <v>559061536.14300799</v>
      </c>
      <c r="U83" s="164">
        <v>560903436.58442199</v>
      </c>
      <c r="V83" s="164">
        <v>562746441.31179202</v>
      </c>
      <c r="W83" s="164">
        <v>564613390.70466304</v>
      </c>
      <c r="X83" s="164">
        <v>566460856.76270795</v>
      </c>
      <c r="Y83" s="164">
        <v>568307932.67001796</v>
      </c>
      <c r="Z83" s="164">
        <v>570398339.75322795</v>
      </c>
      <c r="AA83" s="164">
        <v>570398339.75322795</v>
      </c>
      <c r="AB83" s="164">
        <v>572282064.60383797</v>
      </c>
      <c r="AC83" s="164">
        <v>574178188.70594394</v>
      </c>
      <c r="AD83" s="164">
        <v>576112760.86246395</v>
      </c>
      <c r="AE83" s="164">
        <v>578027932.82682502</v>
      </c>
      <c r="AF83" s="164">
        <v>579953300.97451401</v>
      </c>
      <c r="AG83" s="164">
        <v>582159251.57477796</v>
      </c>
      <c r="AH83" s="164">
        <v>584125849.55692506</v>
      </c>
      <c r="AI83" s="164">
        <v>586093955.55434</v>
      </c>
      <c r="AJ83" s="164">
        <v>588090224.955356</v>
      </c>
      <c r="AK83" s="164">
        <v>590063296.00091505</v>
      </c>
      <c r="AL83" s="164">
        <v>592036075.84640396</v>
      </c>
      <c r="AM83" s="164">
        <v>594291621.47149706</v>
      </c>
      <c r="AN83" s="164">
        <v>594291621.47149706</v>
      </c>
    </row>
    <row r="84" spans="1:40" x14ac:dyDescent="0.2">
      <c r="A84" s="27" t="s">
        <v>812</v>
      </c>
      <c r="B84" s="164">
        <v>1422092724.5032101</v>
      </c>
      <c r="C84" s="164">
        <v>1426771919.02896</v>
      </c>
      <c r="D84" s="164">
        <v>1431599868.4189301</v>
      </c>
      <c r="E84" s="164">
        <v>1436439779.461</v>
      </c>
      <c r="F84" s="164">
        <v>1441356170.39852</v>
      </c>
      <c r="G84" s="164">
        <v>1446972401.6161101</v>
      </c>
      <c r="H84" s="164">
        <v>1451926244.8958099</v>
      </c>
      <c r="I84" s="164">
        <v>1456942205.1070299</v>
      </c>
      <c r="J84" s="164">
        <v>1462077849.54827</v>
      </c>
      <c r="K84" s="164">
        <v>1467228691.5859799</v>
      </c>
      <c r="L84" s="164">
        <v>1472438710.3210499</v>
      </c>
      <c r="M84" s="164">
        <v>1478390921.1420901</v>
      </c>
      <c r="N84" s="164">
        <v>1478390921.1420901</v>
      </c>
      <c r="O84" s="164">
        <v>1483747095.21961</v>
      </c>
      <c r="P84" s="164">
        <v>1489137126.7449999</v>
      </c>
      <c r="Q84" s="164">
        <v>1494636195.95893</v>
      </c>
      <c r="R84" s="164">
        <v>1500094506.0311799</v>
      </c>
      <c r="S84" s="164">
        <v>1505580557.82195</v>
      </c>
      <c r="T84" s="164">
        <v>1511801361.57003</v>
      </c>
      <c r="U84" s="164">
        <v>1517368524.81844</v>
      </c>
      <c r="V84" s="164">
        <v>1522938957.30024</v>
      </c>
      <c r="W84" s="164">
        <v>1528581605.56305</v>
      </c>
      <c r="X84" s="164">
        <v>1534165376.74476</v>
      </c>
      <c r="Y84" s="164">
        <v>1539747906.0150199</v>
      </c>
      <c r="Z84" s="164">
        <v>1546077507.95682</v>
      </c>
      <c r="AA84" s="164">
        <v>1546077507.95682</v>
      </c>
      <c r="AB84" s="164">
        <v>1551776315.6472499</v>
      </c>
      <c r="AC84" s="164">
        <v>1557512551.9458799</v>
      </c>
      <c r="AD84" s="164">
        <v>1563364848.42888</v>
      </c>
      <c r="AE84" s="164">
        <v>1569158582.9133401</v>
      </c>
      <c r="AF84" s="164">
        <v>1574983095.7674699</v>
      </c>
      <c r="AG84" s="164">
        <v>1581654556.4442999</v>
      </c>
      <c r="AH84" s="164">
        <v>1587603565.0681801</v>
      </c>
      <c r="AI84" s="164">
        <v>1593557125.73876</v>
      </c>
      <c r="AJ84" s="164">
        <v>1599595701.08641</v>
      </c>
      <c r="AK84" s="164">
        <v>1605564249.2036099</v>
      </c>
      <c r="AL84" s="164">
        <v>1611531918.2093201</v>
      </c>
      <c r="AM84" s="164">
        <v>1618412741.8587101</v>
      </c>
      <c r="AN84" s="164">
        <v>1618412741.8587101</v>
      </c>
    </row>
    <row r="85" spans="1:40" x14ac:dyDescent="0.2">
      <c r="A85" s="27" t="s">
        <v>813</v>
      </c>
      <c r="B85" s="164">
        <v>692552493.37317097</v>
      </c>
      <c r="C85" s="164">
        <v>695948792.05565298</v>
      </c>
      <c r="D85" s="164">
        <v>699344484.28195</v>
      </c>
      <c r="E85" s="164">
        <v>702689861.74884903</v>
      </c>
      <c r="F85" s="164">
        <v>706027898.28480995</v>
      </c>
      <c r="G85" s="164">
        <v>709406808.38137197</v>
      </c>
      <c r="H85" s="164">
        <v>712781172.58545899</v>
      </c>
      <c r="I85" s="164">
        <v>716208289.29553103</v>
      </c>
      <c r="J85" s="164">
        <v>719668593.21004999</v>
      </c>
      <c r="K85" s="164">
        <v>723119110.536708</v>
      </c>
      <c r="L85" s="164">
        <v>726507783.57550597</v>
      </c>
      <c r="M85" s="164">
        <v>729913572.31644404</v>
      </c>
      <c r="N85" s="164">
        <v>729913572.31644404</v>
      </c>
      <c r="O85" s="164">
        <v>733439625.16992903</v>
      </c>
      <c r="P85" s="164">
        <v>736993200.37291396</v>
      </c>
      <c r="Q85" s="164">
        <v>740624131.96576798</v>
      </c>
      <c r="R85" s="164">
        <v>744289338.68531203</v>
      </c>
      <c r="S85" s="164">
        <v>747940485.47245002</v>
      </c>
      <c r="T85" s="164">
        <v>751623105.36575603</v>
      </c>
      <c r="U85" s="164">
        <v>755279756.67759705</v>
      </c>
      <c r="V85" s="164">
        <v>758930053.64086401</v>
      </c>
      <c r="W85" s="164">
        <v>762617077.50699699</v>
      </c>
      <c r="X85" s="164">
        <v>766393016.14501095</v>
      </c>
      <c r="Y85" s="164">
        <v>770178712.11429203</v>
      </c>
      <c r="Z85" s="164">
        <v>773962607.03736901</v>
      </c>
      <c r="AA85" s="164">
        <v>773962607.03736901</v>
      </c>
      <c r="AB85" s="164">
        <v>777847324.33160496</v>
      </c>
      <c r="AC85" s="164">
        <v>781675861.727826</v>
      </c>
      <c r="AD85" s="164">
        <v>785563150.32432795</v>
      </c>
      <c r="AE85" s="164">
        <v>789415409.84399199</v>
      </c>
      <c r="AF85" s="164">
        <v>793226416.03308702</v>
      </c>
      <c r="AG85" s="164">
        <v>797090951.18891203</v>
      </c>
      <c r="AH85" s="164">
        <v>800904887.28709805</v>
      </c>
      <c r="AI85" s="164">
        <v>804745674.05726099</v>
      </c>
      <c r="AJ85" s="164">
        <v>808637643.49128199</v>
      </c>
      <c r="AK85" s="164">
        <v>812590950.02019799</v>
      </c>
      <c r="AL85" s="164">
        <v>816472659.03339505</v>
      </c>
      <c r="AM85" s="164">
        <v>820350137.52565205</v>
      </c>
      <c r="AN85" s="164">
        <v>820350137.52565205</v>
      </c>
    </row>
    <row r="86" spans="1:40" x14ac:dyDescent="0.2">
      <c r="A86" s="27" t="s">
        <v>814</v>
      </c>
    </row>
    <row r="87" spans="1:40" x14ac:dyDescent="0.2">
      <c r="A87" s="30" t="s">
        <v>815</v>
      </c>
    </row>
    <row r="88" spans="1:40" x14ac:dyDescent="0.2">
      <c r="A88" s="27" t="s">
        <v>816</v>
      </c>
    </row>
    <row r="89" spans="1:40" x14ac:dyDescent="0.2">
      <c r="A89" s="27" t="s">
        <v>817</v>
      </c>
    </row>
    <row r="90" spans="1:40" x14ac:dyDescent="0.2">
      <c r="A90" s="27" t="s">
        <v>818</v>
      </c>
      <c r="B90" s="164">
        <v>767837298.20056796</v>
      </c>
      <c r="C90" s="164">
        <v>769482165.44326699</v>
      </c>
      <c r="D90" s="164">
        <v>771127032.68596494</v>
      </c>
      <c r="E90" s="164">
        <v>772771899.92866397</v>
      </c>
      <c r="F90" s="164">
        <v>774433360.51970398</v>
      </c>
      <c r="G90" s="164">
        <v>775267530.11653197</v>
      </c>
      <c r="H90" s="164">
        <v>776101699.713359</v>
      </c>
      <c r="I90" s="164">
        <v>776935869.31018698</v>
      </c>
      <c r="J90" s="164">
        <v>777512161.98670697</v>
      </c>
      <c r="K90" s="164">
        <v>778079443.08784199</v>
      </c>
      <c r="L90" s="164">
        <v>778264304.99034703</v>
      </c>
      <c r="M90" s="164">
        <v>778952673.28665805</v>
      </c>
      <c r="N90" s="164">
        <v>778952673.28665805</v>
      </c>
      <c r="O90" s="164">
        <v>779204642.083969</v>
      </c>
      <c r="P90" s="164">
        <v>779456610.88127995</v>
      </c>
      <c r="Q90" s="164">
        <v>779708579.67859197</v>
      </c>
      <c r="R90" s="164">
        <v>779960548.47590303</v>
      </c>
      <c r="S90" s="164">
        <v>780285533.63565505</v>
      </c>
      <c r="T90" s="164">
        <v>780593925.447065</v>
      </c>
      <c r="U90" s="164">
        <v>780902317.25847602</v>
      </c>
      <c r="V90" s="164">
        <v>781210709.06988597</v>
      </c>
      <c r="W90" s="164">
        <v>781519100.88129699</v>
      </c>
      <c r="X90" s="164">
        <v>781827492.69270694</v>
      </c>
      <c r="Y90" s="164">
        <v>782226221.49259603</v>
      </c>
      <c r="Z90" s="164">
        <v>783632120.94643497</v>
      </c>
      <c r="AA90" s="164">
        <v>783632120.94643497</v>
      </c>
      <c r="AB90" s="164">
        <v>784052529.48584497</v>
      </c>
      <c r="AC90" s="164">
        <v>784472938.02525496</v>
      </c>
      <c r="AD90" s="164">
        <v>784893346.56466603</v>
      </c>
      <c r="AE90" s="164">
        <v>785313755.10407603</v>
      </c>
      <c r="AF90" s="164">
        <v>785734163.64348602</v>
      </c>
      <c r="AG90" s="164">
        <v>786081555.82045496</v>
      </c>
      <c r="AH90" s="164">
        <v>786428947.99742401</v>
      </c>
      <c r="AI90" s="164">
        <v>786776340.17439306</v>
      </c>
      <c r="AJ90" s="164">
        <v>787137925.14734006</v>
      </c>
      <c r="AK90" s="164">
        <v>787499510.12028599</v>
      </c>
      <c r="AL90" s="164">
        <v>787895075.479267</v>
      </c>
      <c r="AM90" s="164">
        <v>789246475.29540896</v>
      </c>
      <c r="AN90" s="164">
        <v>789246475.29540896</v>
      </c>
    </row>
    <row r="91" spans="1:40" x14ac:dyDescent="0.2">
      <c r="A91" s="27" t="s">
        <v>819</v>
      </c>
      <c r="B91" s="164">
        <v>1323261969.0622799</v>
      </c>
      <c r="C91" s="164">
        <v>1326466847.17592</v>
      </c>
      <c r="D91" s="164">
        <v>1329699506.01508</v>
      </c>
      <c r="E91" s="164">
        <v>1332956961.7068901</v>
      </c>
      <c r="F91" s="164">
        <v>1336291416.6066899</v>
      </c>
      <c r="G91" s="164">
        <v>1339387833.6677799</v>
      </c>
      <c r="H91" s="164">
        <v>1342374619.8535399</v>
      </c>
      <c r="I91" s="164">
        <v>1346776771.8023901</v>
      </c>
      <c r="J91" s="164">
        <v>1351382172.57358</v>
      </c>
      <c r="K91" s="164">
        <v>1355987573.34477</v>
      </c>
      <c r="L91" s="164">
        <v>1361372530.6586699</v>
      </c>
      <c r="M91" s="164">
        <v>1365322244.00615</v>
      </c>
      <c r="N91" s="164">
        <v>1365322244.00615</v>
      </c>
      <c r="O91" s="164">
        <v>1368639488.88306</v>
      </c>
      <c r="P91" s="164">
        <v>1371877548.6317599</v>
      </c>
      <c r="Q91" s="164">
        <v>1375074276.0905099</v>
      </c>
      <c r="R91" s="164">
        <v>1378243222.82373</v>
      </c>
      <c r="S91" s="164">
        <v>1381546966.5741899</v>
      </c>
      <c r="T91" s="164">
        <v>1385183890.0324099</v>
      </c>
      <c r="U91" s="164">
        <v>1388996405.66063</v>
      </c>
      <c r="V91" s="164">
        <v>1394081405.8688099</v>
      </c>
      <c r="W91" s="164">
        <v>1397751040.31392</v>
      </c>
      <c r="X91" s="164">
        <v>1401217425.9366701</v>
      </c>
      <c r="Y91" s="164">
        <v>1404760033.78636</v>
      </c>
      <c r="Z91" s="164">
        <v>1409500241.94033</v>
      </c>
      <c r="AA91" s="164">
        <v>1409500241.94033</v>
      </c>
      <c r="AB91" s="164">
        <v>1413270715.5140901</v>
      </c>
      <c r="AC91" s="164">
        <v>1417041189.0878501</v>
      </c>
      <c r="AD91" s="164">
        <v>1420811662.6616099</v>
      </c>
      <c r="AE91" s="164">
        <v>1424544283.39712</v>
      </c>
      <c r="AF91" s="164">
        <v>1428451166.5178599</v>
      </c>
      <c r="AG91" s="164">
        <v>1432815007.5691199</v>
      </c>
      <c r="AH91" s="164">
        <v>1436752445.9561601</v>
      </c>
      <c r="AI91" s="164">
        <v>1440487292.35536</v>
      </c>
      <c r="AJ91" s="164">
        <v>1443228229.99247</v>
      </c>
      <c r="AK91" s="164">
        <v>1445969167.62958</v>
      </c>
      <c r="AL91" s="164">
        <v>1448872479.84534</v>
      </c>
      <c r="AM91" s="164">
        <v>1455434886.5507801</v>
      </c>
      <c r="AN91" s="164">
        <v>1455434886.5507801</v>
      </c>
    </row>
    <row r="92" spans="1:40" x14ac:dyDescent="0.2">
      <c r="A92" s="27" t="s">
        <v>820</v>
      </c>
      <c r="B92" s="164">
        <v>830984212.50173998</v>
      </c>
      <c r="C92" s="164">
        <v>831900785.92890704</v>
      </c>
      <c r="D92" s="164">
        <v>832817359.35607398</v>
      </c>
      <c r="E92" s="164">
        <v>833733932.78324103</v>
      </c>
      <c r="F92" s="164">
        <v>834650506.21040797</v>
      </c>
      <c r="G92" s="164">
        <v>836135726.67159903</v>
      </c>
      <c r="H92" s="164">
        <v>837619809.36873496</v>
      </c>
      <c r="I92" s="164">
        <v>839144970.99943602</v>
      </c>
      <c r="J92" s="164">
        <v>841020945.12336504</v>
      </c>
      <c r="K92" s="164">
        <v>842896919.24729395</v>
      </c>
      <c r="L92" s="164">
        <v>844772893.37122297</v>
      </c>
      <c r="M92" s="164">
        <v>847929545.24535096</v>
      </c>
      <c r="N92" s="164">
        <v>847929545.24535096</v>
      </c>
      <c r="O92" s="164">
        <v>850652058.35329103</v>
      </c>
      <c r="P92" s="164">
        <v>853374571.46123099</v>
      </c>
      <c r="Q92" s="164">
        <v>856125730.578462</v>
      </c>
      <c r="R92" s="164">
        <v>858876889.69569397</v>
      </c>
      <c r="S92" s="164">
        <v>861628048.81292498</v>
      </c>
      <c r="T92" s="164">
        <v>865054337.87455595</v>
      </c>
      <c r="U92" s="164">
        <v>867924745.10600197</v>
      </c>
      <c r="V92" s="164">
        <v>870795152.33744705</v>
      </c>
      <c r="W92" s="164">
        <v>873622257.32816398</v>
      </c>
      <c r="X92" s="164">
        <v>876039943.73026896</v>
      </c>
      <c r="Y92" s="164">
        <v>878665768.8283</v>
      </c>
      <c r="Z92" s="164">
        <v>883420104.16427696</v>
      </c>
      <c r="AA92" s="164">
        <v>883420104.16427696</v>
      </c>
      <c r="AB92" s="164">
        <v>886462026.90851402</v>
      </c>
      <c r="AC92" s="164">
        <v>889503949.65275204</v>
      </c>
      <c r="AD92" s="164">
        <v>892545872.39698994</v>
      </c>
      <c r="AE92" s="164">
        <v>895559149.13193595</v>
      </c>
      <c r="AF92" s="164">
        <v>898572425.86688304</v>
      </c>
      <c r="AG92" s="164">
        <v>901829990.631598</v>
      </c>
      <c r="AH92" s="164">
        <v>904656713.48168099</v>
      </c>
      <c r="AI92" s="164">
        <v>907470671.12792695</v>
      </c>
      <c r="AJ92" s="164">
        <v>910319473.52747595</v>
      </c>
      <c r="AK92" s="164">
        <v>913129403.27418697</v>
      </c>
      <c r="AL92" s="164">
        <v>916152036.19586504</v>
      </c>
      <c r="AM92" s="164">
        <v>921406135.56111896</v>
      </c>
      <c r="AN92" s="164">
        <v>921406135.56111896</v>
      </c>
    </row>
    <row r="93" spans="1:40" x14ac:dyDescent="0.2">
      <c r="A93" s="27" t="s">
        <v>821</v>
      </c>
      <c r="B93" s="164">
        <v>578179690</v>
      </c>
      <c r="C93" s="164">
        <v>578150260</v>
      </c>
      <c r="D93" s="164">
        <v>578120830</v>
      </c>
      <c r="E93" s="164">
        <v>578091400</v>
      </c>
      <c r="F93" s="164">
        <v>578061970</v>
      </c>
      <c r="G93" s="164">
        <v>578032539.99999905</v>
      </c>
      <c r="H93" s="164">
        <v>578003110</v>
      </c>
      <c r="I93" s="164">
        <v>577973679.99999905</v>
      </c>
      <c r="J93" s="164">
        <v>577944250</v>
      </c>
      <c r="K93" s="164">
        <v>577914820</v>
      </c>
      <c r="L93" s="164">
        <v>577885389.99999905</v>
      </c>
      <c r="M93" s="164">
        <v>577855960</v>
      </c>
      <c r="N93" s="164">
        <v>577855960</v>
      </c>
      <c r="O93" s="164">
        <v>577826530</v>
      </c>
      <c r="P93" s="164">
        <v>577797100</v>
      </c>
      <c r="Q93" s="164">
        <v>577767669.99999905</v>
      </c>
      <c r="R93" s="164">
        <v>577738240</v>
      </c>
      <c r="S93" s="164">
        <v>577708809.99999905</v>
      </c>
      <c r="T93" s="164">
        <v>577679379.99999905</v>
      </c>
      <c r="U93" s="164">
        <v>577649950</v>
      </c>
      <c r="V93" s="164">
        <v>577620520</v>
      </c>
      <c r="W93" s="164">
        <v>577591090</v>
      </c>
      <c r="X93" s="164">
        <v>577561660</v>
      </c>
      <c r="Y93" s="164">
        <v>577532230</v>
      </c>
      <c r="Z93" s="164">
        <v>577502799.99999905</v>
      </c>
      <c r="AA93" s="164">
        <v>577502799.99999905</v>
      </c>
      <c r="AB93" s="164">
        <v>577473369.99999905</v>
      </c>
      <c r="AC93" s="164">
        <v>577443940</v>
      </c>
      <c r="AD93" s="164">
        <v>577414510</v>
      </c>
      <c r="AE93" s="164">
        <v>577385080</v>
      </c>
      <c r="AF93" s="164">
        <v>577355650</v>
      </c>
      <c r="AG93" s="164">
        <v>577326220</v>
      </c>
      <c r="AH93" s="164">
        <v>577296789.99999905</v>
      </c>
      <c r="AI93" s="164">
        <v>577267360</v>
      </c>
      <c r="AJ93" s="164">
        <v>577237929.99999905</v>
      </c>
      <c r="AK93" s="164">
        <v>577208499.99999905</v>
      </c>
      <c r="AL93" s="164">
        <v>577179070</v>
      </c>
      <c r="AM93" s="164">
        <v>577149639.99999905</v>
      </c>
      <c r="AN93" s="164">
        <v>577149639.99999905</v>
      </c>
    </row>
    <row r="94" spans="1:40" x14ac:dyDescent="0.2">
      <c r="A94" s="27" t="s">
        <v>822</v>
      </c>
      <c r="B94" s="164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4">
        <v>0</v>
      </c>
      <c r="AL94" s="164">
        <v>0</v>
      </c>
      <c r="AM94" s="164">
        <v>0</v>
      </c>
      <c r="AN94" s="164">
        <v>0</v>
      </c>
    </row>
    <row r="95" spans="1:40" x14ac:dyDescent="0.2">
      <c r="A95" s="27" t="s">
        <v>823</v>
      </c>
      <c r="B95" s="164">
        <v>62060196.775042698</v>
      </c>
      <c r="C95" s="164">
        <v>62278131.748546898</v>
      </c>
      <c r="D95" s="164">
        <v>62496066.722051203</v>
      </c>
      <c r="E95" s="164">
        <v>62735368.4324532</v>
      </c>
      <c r="F95" s="164">
        <v>62967796.792085998</v>
      </c>
      <c r="G95" s="164">
        <v>63200225.151718698</v>
      </c>
      <c r="H95" s="164">
        <v>63425548.442120798</v>
      </c>
      <c r="I95" s="164">
        <v>63650871.732522801</v>
      </c>
      <c r="J95" s="164">
        <v>63876195.022924803</v>
      </c>
      <c r="K95" s="164">
        <v>63913433.121441297</v>
      </c>
      <c r="L95" s="164">
        <v>63933516.941496201</v>
      </c>
      <c r="M95" s="164">
        <v>63967222.532330804</v>
      </c>
      <c r="N95" s="164">
        <v>63967222.532330804</v>
      </c>
      <c r="O95" s="164">
        <v>64000928.123165503</v>
      </c>
      <c r="P95" s="164">
        <v>64034633.714000098</v>
      </c>
      <c r="Q95" s="164">
        <v>64068339.304834701</v>
      </c>
      <c r="R95" s="164">
        <v>64102044.895669296</v>
      </c>
      <c r="S95" s="164">
        <v>64114383.7496062</v>
      </c>
      <c r="T95" s="164">
        <v>64126722.603543103</v>
      </c>
      <c r="U95" s="164">
        <v>64139061.457479998</v>
      </c>
      <c r="V95" s="164">
        <v>64437382.496819101</v>
      </c>
      <c r="W95" s="164">
        <v>64735703.536158197</v>
      </c>
      <c r="X95" s="164">
        <v>65034024.575497203</v>
      </c>
      <c r="Y95" s="164">
        <v>65349751.800139099</v>
      </c>
      <c r="Z95" s="164">
        <v>65683515.493358798</v>
      </c>
      <c r="AA95" s="164">
        <v>65683515.493358798</v>
      </c>
      <c r="AB95" s="164">
        <v>65989202.415798798</v>
      </c>
      <c r="AC95" s="164">
        <v>66294889.338238902</v>
      </c>
      <c r="AD95" s="164">
        <v>66600576.260678902</v>
      </c>
      <c r="AE95" s="164">
        <v>66906263.183118999</v>
      </c>
      <c r="AF95" s="164">
        <v>67211950.105559006</v>
      </c>
      <c r="AG95" s="164">
        <v>67517637.027998999</v>
      </c>
      <c r="AH95" s="164">
        <v>67823323.950439095</v>
      </c>
      <c r="AI95" s="164">
        <v>68129010.872879103</v>
      </c>
      <c r="AJ95" s="164">
        <v>68148715.609917</v>
      </c>
      <c r="AK95" s="164">
        <v>68168420.346954897</v>
      </c>
      <c r="AL95" s="164">
        <v>68188125.083992705</v>
      </c>
      <c r="AM95" s="164">
        <v>70508153.319690898</v>
      </c>
      <c r="AN95" s="164">
        <v>70508153.319690898</v>
      </c>
    </row>
    <row r="96" spans="1:40" x14ac:dyDescent="0.2">
      <c r="A96" s="27" t="s">
        <v>824</v>
      </c>
      <c r="B96" s="164">
        <v>0</v>
      </c>
      <c r="C96" s="164">
        <v>0</v>
      </c>
      <c r="D96" s="164">
        <v>0</v>
      </c>
      <c r="E96" s="164">
        <v>0</v>
      </c>
      <c r="F96" s="164">
        <v>0</v>
      </c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  <c r="O96" s="164">
        <v>0</v>
      </c>
      <c r="P96" s="164">
        <v>0</v>
      </c>
      <c r="Q96" s="164">
        <v>0</v>
      </c>
      <c r="R96" s="164">
        <v>0</v>
      </c>
      <c r="S96" s="164">
        <v>0</v>
      </c>
      <c r="T96" s="164">
        <v>0</v>
      </c>
      <c r="U96" s="164">
        <v>0</v>
      </c>
      <c r="V96" s="164">
        <v>0</v>
      </c>
      <c r="W96" s="164">
        <v>0</v>
      </c>
      <c r="X96" s="164">
        <v>0</v>
      </c>
      <c r="Y96" s="164">
        <v>0</v>
      </c>
      <c r="Z96" s="164">
        <v>0</v>
      </c>
      <c r="AA96" s="164">
        <v>0</v>
      </c>
      <c r="AB96" s="164">
        <v>0</v>
      </c>
      <c r="AC96" s="164">
        <v>0</v>
      </c>
      <c r="AD96" s="164">
        <v>0</v>
      </c>
      <c r="AE96" s="164">
        <v>0</v>
      </c>
      <c r="AF96" s="164">
        <v>0</v>
      </c>
      <c r="AG96" s="164">
        <v>0</v>
      </c>
      <c r="AH96" s="164">
        <v>0</v>
      </c>
      <c r="AI96" s="164">
        <v>0</v>
      </c>
      <c r="AJ96" s="164">
        <v>0</v>
      </c>
      <c r="AK96" s="164">
        <v>0</v>
      </c>
      <c r="AL96" s="164">
        <v>0</v>
      </c>
      <c r="AM96" s="164">
        <v>0</v>
      </c>
      <c r="AN96" s="164">
        <v>0</v>
      </c>
    </row>
    <row r="97" spans="1:40" x14ac:dyDescent="0.2">
      <c r="A97" s="27" t="s">
        <v>825</v>
      </c>
      <c r="B97" s="164">
        <v>2820945123.2262502</v>
      </c>
      <c r="C97" s="164">
        <v>2821448464.01686</v>
      </c>
      <c r="D97" s="164">
        <v>2822364326.1879902</v>
      </c>
      <c r="E97" s="164">
        <v>2823351430.39007</v>
      </c>
      <c r="F97" s="164">
        <v>2824181576.1567602</v>
      </c>
      <c r="G97" s="164">
        <v>2824836808.0324898</v>
      </c>
      <c r="H97" s="164">
        <v>2825492039.9077802</v>
      </c>
      <c r="I97" s="164">
        <v>2826206554.1708899</v>
      </c>
      <c r="J97" s="164">
        <v>2826921643.3484201</v>
      </c>
      <c r="K97" s="164">
        <v>2827649521.3811402</v>
      </c>
      <c r="L97" s="164">
        <v>2828313188.1077199</v>
      </c>
      <c r="M97" s="164">
        <v>2829546770.9021301</v>
      </c>
      <c r="N97" s="164">
        <v>2829546770.9021301</v>
      </c>
      <c r="O97" s="164">
        <v>2830347682.1539898</v>
      </c>
      <c r="P97" s="164">
        <v>2831148593.4058599</v>
      </c>
      <c r="Q97" s="164">
        <v>2832019193.2992601</v>
      </c>
      <c r="R97" s="164">
        <v>2832525972.22295</v>
      </c>
      <c r="S97" s="164">
        <v>2832806934.5598898</v>
      </c>
      <c r="T97" s="164">
        <v>2833088471.8112702</v>
      </c>
      <c r="U97" s="164">
        <v>2833369434.14821</v>
      </c>
      <c r="V97" s="164">
        <v>2833650396.4851599</v>
      </c>
      <c r="W97" s="164">
        <v>2833872651.3487201</v>
      </c>
      <c r="X97" s="164">
        <v>2834094331.2978601</v>
      </c>
      <c r="Y97" s="164">
        <v>2834339750.96664</v>
      </c>
      <c r="Z97" s="164">
        <v>2835734586.9133</v>
      </c>
      <c r="AA97" s="164">
        <v>2835734586.9133</v>
      </c>
      <c r="AB97" s="164">
        <v>2836303830.6475</v>
      </c>
      <c r="AC97" s="164">
        <v>2836873074.3817</v>
      </c>
      <c r="AD97" s="164">
        <v>2837442893.0303202</v>
      </c>
      <c r="AE97" s="164">
        <v>2837943023.0374098</v>
      </c>
      <c r="AF97" s="164">
        <v>2838394452.6336799</v>
      </c>
      <c r="AG97" s="164">
        <v>2838846457.1443601</v>
      </c>
      <c r="AH97" s="164">
        <v>2839297886.7406301</v>
      </c>
      <c r="AI97" s="164">
        <v>2839749316.3369002</v>
      </c>
      <c r="AJ97" s="164">
        <v>2840201320.84758</v>
      </c>
      <c r="AK97" s="164">
        <v>2840652750.44385</v>
      </c>
      <c r="AL97" s="164">
        <v>2841104180.0401201</v>
      </c>
      <c r="AM97" s="164">
        <v>2841906998.8640499</v>
      </c>
      <c r="AN97" s="164">
        <v>2841906998.8640499</v>
      </c>
    </row>
    <row r="98" spans="1:40" x14ac:dyDescent="0.2">
      <c r="A98" s="27" t="s">
        <v>826</v>
      </c>
      <c r="B98" s="164">
        <v>3839071.3888888801</v>
      </c>
      <c r="C98" s="164">
        <v>3807117.7777777701</v>
      </c>
      <c r="D98" s="164">
        <v>3775164.16666666</v>
      </c>
      <c r="E98" s="164">
        <v>3743210.5555555499</v>
      </c>
      <c r="F98" s="164">
        <v>3711256.9444444398</v>
      </c>
      <c r="G98" s="164">
        <v>3679303.3333333302</v>
      </c>
      <c r="H98" s="164">
        <v>3647349.7222222202</v>
      </c>
      <c r="I98" s="164">
        <v>3615396.1111111101</v>
      </c>
      <c r="J98" s="164">
        <v>3583442.5</v>
      </c>
      <c r="K98" s="164">
        <v>3551488.8888888801</v>
      </c>
      <c r="L98" s="164">
        <v>3519535.2777777701</v>
      </c>
      <c r="M98" s="164">
        <v>3487581.66666666</v>
      </c>
      <c r="N98" s="164">
        <v>3487581.66666666</v>
      </c>
      <c r="O98" s="164">
        <v>3455628.0555555499</v>
      </c>
      <c r="P98" s="164">
        <v>3423674.4444444398</v>
      </c>
      <c r="Q98" s="164">
        <v>3391720.8333333302</v>
      </c>
      <c r="R98" s="164">
        <v>3359767.2222222202</v>
      </c>
      <c r="S98" s="164">
        <v>3327813.6111111101</v>
      </c>
      <c r="T98" s="164">
        <v>3295860</v>
      </c>
      <c r="U98" s="164">
        <v>3263906.3888888899</v>
      </c>
      <c r="V98" s="164">
        <v>3231952.7777777701</v>
      </c>
      <c r="W98" s="164">
        <v>3199999.16666666</v>
      </c>
      <c r="X98" s="164">
        <v>3168045.5555555499</v>
      </c>
      <c r="Y98" s="164">
        <v>3136091.9444444398</v>
      </c>
      <c r="Z98" s="164">
        <v>3104138.3333333302</v>
      </c>
      <c r="AA98" s="164">
        <v>3104138.3333333302</v>
      </c>
      <c r="AB98" s="164">
        <v>3072184.7222222202</v>
      </c>
      <c r="AC98" s="164">
        <v>3040231.1111111101</v>
      </c>
      <c r="AD98" s="164">
        <v>3008277.5</v>
      </c>
      <c r="AE98" s="164">
        <v>2976323.8888888899</v>
      </c>
      <c r="AF98" s="164">
        <v>2944370.2777777798</v>
      </c>
      <c r="AG98" s="164">
        <v>2912416.66666666</v>
      </c>
      <c r="AH98" s="164">
        <v>2880463.0555555499</v>
      </c>
      <c r="AI98" s="164">
        <v>2848509.4444444398</v>
      </c>
      <c r="AJ98" s="164">
        <v>2816555.8333333302</v>
      </c>
      <c r="AK98" s="164">
        <v>2784602.2222222202</v>
      </c>
      <c r="AL98" s="164">
        <v>2752648.6111111101</v>
      </c>
      <c r="AM98" s="164">
        <v>2720695</v>
      </c>
      <c r="AN98" s="164">
        <v>2720695</v>
      </c>
    </row>
    <row r="99" spans="1:40" x14ac:dyDescent="0.2">
      <c r="A99" s="27" t="s">
        <v>827</v>
      </c>
      <c r="B99" s="164">
        <v>433172248.30561501</v>
      </c>
      <c r="C99" s="164">
        <v>433436727.12330699</v>
      </c>
      <c r="D99" s="164">
        <v>433701205.94099998</v>
      </c>
      <c r="E99" s="164">
        <v>433965684.75869203</v>
      </c>
      <c r="F99" s="164">
        <v>434220260.35638398</v>
      </c>
      <c r="G99" s="164">
        <v>434523479.57425898</v>
      </c>
      <c r="H99" s="164">
        <v>434709201.83751899</v>
      </c>
      <c r="I99" s="164">
        <v>434894924.10077798</v>
      </c>
      <c r="J99" s="164">
        <v>435080646.36403799</v>
      </c>
      <c r="K99" s="164">
        <v>435266368.627298</v>
      </c>
      <c r="L99" s="164">
        <v>435452090.89055699</v>
      </c>
      <c r="M99" s="164">
        <v>435534069.045201</v>
      </c>
      <c r="N99" s="164">
        <v>435534069.045201</v>
      </c>
      <c r="O99" s="164">
        <v>435616047.199844</v>
      </c>
      <c r="P99" s="164">
        <v>435698025.354487</v>
      </c>
      <c r="Q99" s="164">
        <v>435780003.50913</v>
      </c>
      <c r="R99" s="164">
        <v>435861981.663773</v>
      </c>
      <c r="S99" s="164">
        <v>435943959.818416</v>
      </c>
      <c r="T99" s="164">
        <v>436182838.42687702</v>
      </c>
      <c r="U99" s="164">
        <v>436293461.98207802</v>
      </c>
      <c r="V99" s="164">
        <v>436404085.53727901</v>
      </c>
      <c r="W99" s="164">
        <v>436514709.09248</v>
      </c>
      <c r="X99" s="164">
        <v>436625332.647681</v>
      </c>
      <c r="Y99" s="164">
        <v>436735956.20288199</v>
      </c>
      <c r="Z99" s="164">
        <v>436880608.33446598</v>
      </c>
      <c r="AA99" s="164">
        <v>436880608.33446598</v>
      </c>
      <c r="AB99" s="164">
        <v>437071537.364667</v>
      </c>
      <c r="AC99" s="164">
        <v>437262466.39486802</v>
      </c>
      <c r="AD99" s="164">
        <v>437453395.42506897</v>
      </c>
      <c r="AE99" s="164">
        <v>437644324.45526898</v>
      </c>
      <c r="AF99" s="164">
        <v>437963403.57524002</v>
      </c>
      <c r="AG99" s="164">
        <v>438540442.08264101</v>
      </c>
      <c r="AH99" s="164">
        <v>438960709.88369799</v>
      </c>
      <c r="AI99" s="164">
        <v>439380977.68475598</v>
      </c>
      <c r="AJ99" s="164">
        <v>439814614.27923298</v>
      </c>
      <c r="AK99" s="164">
        <v>440248250.87370998</v>
      </c>
      <c r="AL99" s="164">
        <v>440681887.46818697</v>
      </c>
      <c r="AM99" s="164">
        <v>441333146.08974499</v>
      </c>
      <c r="AN99" s="164">
        <v>441333146.08974499</v>
      </c>
    </row>
    <row r="100" spans="1:40" x14ac:dyDescent="0.2">
      <c r="A100" s="27" t="s">
        <v>828</v>
      </c>
      <c r="B100" s="164">
        <v>5733380.9999999898</v>
      </c>
      <c r="C100" s="164">
        <v>5733380.9999999898</v>
      </c>
      <c r="D100" s="164">
        <v>5733380.9999999898</v>
      </c>
      <c r="E100" s="164">
        <v>5733380.9999999898</v>
      </c>
      <c r="F100" s="164">
        <v>5733380.9999999898</v>
      </c>
      <c r="G100" s="164">
        <v>5733380.9999999898</v>
      </c>
      <c r="H100" s="164">
        <v>5733380.9999999898</v>
      </c>
      <c r="I100" s="164">
        <v>5733380.9999999898</v>
      </c>
      <c r="J100" s="164">
        <v>5733380.9999999898</v>
      </c>
      <c r="K100" s="164">
        <v>5733380.9999999898</v>
      </c>
      <c r="L100" s="164">
        <v>5733380.9999999898</v>
      </c>
      <c r="M100" s="164">
        <v>5733380.9999999898</v>
      </c>
      <c r="N100" s="164">
        <v>5733380.9999999898</v>
      </c>
      <c r="O100" s="164">
        <v>5733380.9999999898</v>
      </c>
      <c r="P100" s="164">
        <v>5733380.9999999898</v>
      </c>
      <c r="Q100" s="164">
        <v>5733380.9999999898</v>
      </c>
      <c r="R100" s="164">
        <v>5733380.9999999898</v>
      </c>
      <c r="S100" s="164">
        <v>5733380.9999999898</v>
      </c>
      <c r="T100" s="164">
        <v>5733380.9999999898</v>
      </c>
      <c r="U100" s="164">
        <v>5733380.9999999898</v>
      </c>
      <c r="V100" s="164">
        <v>5733380.9999999898</v>
      </c>
      <c r="W100" s="164">
        <v>5733380.9999999898</v>
      </c>
      <c r="X100" s="164">
        <v>5733380.9999999898</v>
      </c>
      <c r="Y100" s="164">
        <v>5733380.9999999898</v>
      </c>
      <c r="Z100" s="164">
        <v>5733380.9999999898</v>
      </c>
      <c r="AA100" s="164">
        <v>5733380.9999999898</v>
      </c>
      <c r="AB100" s="164">
        <v>5733380.9999999898</v>
      </c>
      <c r="AC100" s="164">
        <v>5733380.9999999898</v>
      </c>
      <c r="AD100" s="164">
        <v>5733380.9999999898</v>
      </c>
      <c r="AE100" s="164">
        <v>5733380.9999999898</v>
      </c>
      <c r="AF100" s="164">
        <v>5733380.9999999898</v>
      </c>
      <c r="AG100" s="164">
        <v>5733380.9999999898</v>
      </c>
      <c r="AH100" s="164">
        <v>5733380.9999999898</v>
      </c>
      <c r="AI100" s="164">
        <v>5733380.9999999898</v>
      </c>
      <c r="AJ100" s="164">
        <v>5733380.9999999898</v>
      </c>
      <c r="AK100" s="164">
        <v>5733380.9999999898</v>
      </c>
      <c r="AL100" s="164">
        <v>5733380.9999999898</v>
      </c>
      <c r="AM100" s="164">
        <v>5733380.9999999898</v>
      </c>
      <c r="AN100" s="164">
        <v>5733380.9999999898</v>
      </c>
    </row>
    <row r="101" spans="1:40" x14ac:dyDescent="0.2">
      <c r="A101" s="27" t="s">
        <v>829</v>
      </c>
      <c r="B101" s="164">
        <v>39545982.999999903</v>
      </c>
      <c r="C101" s="164">
        <v>39544302.999999903</v>
      </c>
      <c r="D101" s="164">
        <v>39542622.999999903</v>
      </c>
      <c r="E101" s="164">
        <v>39540942.999999903</v>
      </c>
      <c r="F101" s="164">
        <v>39539263</v>
      </c>
      <c r="G101" s="164">
        <v>39537582.999999903</v>
      </c>
      <c r="H101" s="164">
        <v>39535902.999999903</v>
      </c>
      <c r="I101" s="164">
        <v>39534222.999999903</v>
      </c>
      <c r="J101" s="164">
        <v>39532542.999999903</v>
      </c>
      <c r="K101" s="164">
        <v>39530862.999999903</v>
      </c>
      <c r="L101" s="164">
        <v>39529182.999999903</v>
      </c>
      <c r="M101" s="164">
        <v>39527502.999999903</v>
      </c>
      <c r="N101" s="164">
        <v>39527502.999999903</v>
      </c>
      <c r="O101" s="164">
        <v>39525822.999999903</v>
      </c>
      <c r="P101" s="164">
        <v>39524142.999999903</v>
      </c>
      <c r="Q101" s="164">
        <v>39522462.999999903</v>
      </c>
      <c r="R101" s="164">
        <v>39520782.999999903</v>
      </c>
      <c r="S101" s="164">
        <v>39519102.999999903</v>
      </c>
      <c r="T101" s="164">
        <v>39517422.999999903</v>
      </c>
      <c r="U101" s="164">
        <v>39515742.999999903</v>
      </c>
      <c r="V101" s="164">
        <v>39514062.999999903</v>
      </c>
      <c r="W101" s="164">
        <v>39512382.999999903</v>
      </c>
      <c r="X101" s="164">
        <v>39510702.999999903</v>
      </c>
      <c r="Y101" s="164">
        <v>39509022.999999903</v>
      </c>
      <c r="Z101" s="164">
        <v>39507342.999999903</v>
      </c>
      <c r="AA101" s="164">
        <v>39507342.999999903</v>
      </c>
      <c r="AB101" s="164">
        <v>39505662.999999903</v>
      </c>
      <c r="AC101" s="164">
        <v>39503982.999999903</v>
      </c>
      <c r="AD101" s="164">
        <v>39502302.999999903</v>
      </c>
      <c r="AE101" s="164">
        <v>39500622.999999903</v>
      </c>
      <c r="AF101" s="164">
        <v>39498942.999999903</v>
      </c>
      <c r="AG101" s="164">
        <v>39497262.999999903</v>
      </c>
      <c r="AH101" s="164">
        <v>39495582.999999903</v>
      </c>
      <c r="AI101" s="164">
        <v>39493902.999999903</v>
      </c>
      <c r="AJ101" s="164">
        <v>39492222.999999903</v>
      </c>
      <c r="AK101" s="164">
        <v>39490542.999999903</v>
      </c>
      <c r="AL101" s="164">
        <v>39488862.999999903</v>
      </c>
      <c r="AM101" s="164">
        <v>39487182.999999903</v>
      </c>
      <c r="AN101" s="164">
        <v>39487182.999999903</v>
      </c>
    </row>
    <row r="102" spans="1:40" x14ac:dyDescent="0.2">
      <c r="A102" s="27" t="s">
        <v>830</v>
      </c>
      <c r="B102" s="164">
        <v>24055700</v>
      </c>
      <c r="C102" s="164">
        <v>24055700</v>
      </c>
      <c r="D102" s="164">
        <v>24055700</v>
      </c>
      <c r="E102" s="164">
        <v>24055700</v>
      </c>
      <c r="F102" s="164">
        <v>24055700</v>
      </c>
      <c r="G102" s="164">
        <v>24055700</v>
      </c>
      <c r="H102" s="164">
        <v>24055700</v>
      </c>
      <c r="I102" s="164">
        <v>24055700</v>
      </c>
      <c r="J102" s="164">
        <v>24055700</v>
      </c>
      <c r="K102" s="164">
        <v>24055700</v>
      </c>
      <c r="L102" s="164">
        <v>24055700</v>
      </c>
      <c r="M102" s="164">
        <v>24055700</v>
      </c>
      <c r="N102" s="164">
        <v>24055700</v>
      </c>
      <c r="O102" s="164">
        <v>24055700</v>
      </c>
      <c r="P102" s="164">
        <v>24055700</v>
      </c>
      <c r="Q102" s="164">
        <v>24055700</v>
      </c>
      <c r="R102" s="164">
        <v>24055700</v>
      </c>
      <c r="S102" s="164">
        <v>24055700</v>
      </c>
      <c r="T102" s="164">
        <v>24055700</v>
      </c>
      <c r="U102" s="164">
        <v>24055700</v>
      </c>
      <c r="V102" s="164">
        <v>24055700</v>
      </c>
      <c r="W102" s="164">
        <v>24055700</v>
      </c>
      <c r="X102" s="164">
        <v>24055700</v>
      </c>
      <c r="Y102" s="164">
        <v>24055700</v>
      </c>
      <c r="Z102" s="164">
        <v>24055700</v>
      </c>
      <c r="AA102" s="164">
        <v>24055700</v>
      </c>
      <c r="AB102" s="164">
        <v>24055700</v>
      </c>
      <c r="AC102" s="164">
        <v>24055700</v>
      </c>
      <c r="AD102" s="164">
        <v>24055700</v>
      </c>
      <c r="AE102" s="164">
        <v>24055700</v>
      </c>
      <c r="AF102" s="164">
        <v>24055700</v>
      </c>
      <c r="AG102" s="164">
        <v>24055700</v>
      </c>
      <c r="AH102" s="164">
        <v>24055700</v>
      </c>
      <c r="AI102" s="164">
        <v>24055700</v>
      </c>
      <c r="AJ102" s="164">
        <v>24055700</v>
      </c>
      <c r="AK102" s="164">
        <v>24055700</v>
      </c>
      <c r="AL102" s="164">
        <v>24055700</v>
      </c>
      <c r="AM102" s="164">
        <v>24055700</v>
      </c>
      <c r="AN102" s="164">
        <v>24055700</v>
      </c>
    </row>
    <row r="103" spans="1:40" x14ac:dyDescent="0.2">
      <c r="A103" s="27" t="s">
        <v>831</v>
      </c>
      <c r="B103" s="164">
        <v>0</v>
      </c>
      <c r="C103" s="164">
        <v>0</v>
      </c>
      <c r="D103" s="164">
        <v>0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0</v>
      </c>
      <c r="Y103" s="164">
        <v>0</v>
      </c>
      <c r="Z103" s="164">
        <v>0</v>
      </c>
      <c r="AA103" s="164">
        <v>0</v>
      </c>
      <c r="AB103" s="164">
        <v>0</v>
      </c>
      <c r="AC103" s="164">
        <v>0</v>
      </c>
      <c r="AD103" s="164">
        <v>0</v>
      </c>
      <c r="AE103" s="164">
        <v>0</v>
      </c>
      <c r="AF103" s="164">
        <v>0</v>
      </c>
      <c r="AG103" s="164">
        <v>0</v>
      </c>
      <c r="AH103" s="164">
        <v>0</v>
      </c>
      <c r="AI103" s="164">
        <v>0</v>
      </c>
      <c r="AJ103" s="164">
        <v>0</v>
      </c>
      <c r="AK103" s="164">
        <v>0</v>
      </c>
      <c r="AL103" s="164">
        <v>0</v>
      </c>
      <c r="AM103" s="164">
        <v>0</v>
      </c>
      <c r="AN103" s="164">
        <v>0</v>
      </c>
    </row>
    <row r="104" spans="1:40" x14ac:dyDescent="0.2">
      <c r="A104" s="27" t="s">
        <v>832</v>
      </c>
      <c r="B104" s="164">
        <v>0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0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  <c r="AD104" s="164">
        <v>0</v>
      </c>
      <c r="AE104" s="164">
        <v>0</v>
      </c>
      <c r="AF104" s="164">
        <v>0</v>
      </c>
      <c r="AG104" s="164">
        <v>0</v>
      </c>
      <c r="AH104" s="164">
        <v>0</v>
      </c>
      <c r="AI104" s="164">
        <v>0</v>
      </c>
      <c r="AJ104" s="164">
        <v>0</v>
      </c>
      <c r="AK104" s="164">
        <v>0</v>
      </c>
      <c r="AL104" s="164">
        <v>0</v>
      </c>
      <c r="AM104" s="164">
        <v>0</v>
      </c>
      <c r="AN104" s="164">
        <v>0</v>
      </c>
    </row>
    <row r="105" spans="1:40" x14ac:dyDescent="0.2">
      <c r="A105" s="27" t="s">
        <v>833</v>
      </c>
      <c r="B105" s="164">
        <v>0</v>
      </c>
      <c r="C105" s="164">
        <v>0</v>
      </c>
      <c r="D105" s="164">
        <v>0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4">
        <v>0</v>
      </c>
      <c r="R105" s="164">
        <v>0</v>
      </c>
      <c r="S105" s="164">
        <v>0</v>
      </c>
      <c r="T105" s="164">
        <v>0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  <c r="AC105" s="164">
        <v>0</v>
      </c>
      <c r="AD105" s="164">
        <v>0</v>
      </c>
      <c r="AE105" s="164">
        <v>0</v>
      </c>
      <c r="AF105" s="164">
        <v>0</v>
      </c>
      <c r="AG105" s="164">
        <v>0</v>
      </c>
      <c r="AH105" s="164">
        <v>0</v>
      </c>
      <c r="AI105" s="164">
        <v>0</v>
      </c>
      <c r="AJ105" s="164">
        <v>0</v>
      </c>
      <c r="AK105" s="164">
        <v>0</v>
      </c>
      <c r="AL105" s="164">
        <v>0</v>
      </c>
      <c r="AM105" s="164">
        <v>0</v>
      </c>
      <c r="AN105" s="164">
        <v>0</v>
      </c>
    </row>
    <row r="106" spans="1:40" x14ac:dyDescent="0.2">
      <c r="A106" s="27" t="s">
        <v>834</v>
      </c>
      <c r="B106" s="164">
        <v>0</v>
      </c>
      <c r="C106" s="164">
        <v>0</v>
      </c>
      <c r="D106" s="164">
        <v>0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0</v>
      </c>
      <c r="S106" s="164">
        <v>0</v>
      </c>
      <c r="T106" s="164">
        <v>0</v>
      </c>
      <c r="U106" s="164">
        <v>0</v>
      </c>
      <c r="V106" s="164">
        <v>0</v>
      </c>
      <c r="W106" s="164">
        <v>0</v>
      </c>
      <c r="X106" s="164">
        <v>0</v>
      </c>
      <c r="Y106" s="164">
        <v>0</v>
      </c>
      <c r="Z106" s="164">
        <v>0</v>
      </c>
      <c r="AA106" s="164">
        <v>0</v>
      </c>
      <c r="AB106" s="164">
        <v>0</v>
      </c>
      <c r="AC106" s="164">
        <v>0</v>
      </c>
      <c r="AD106" s="164">
        <v>0</v>
      </c>
      <c r="AE106" s="164">
        <v>0</v>
      </c>
      <c r="AF106" s="164">
        <v>0</v>
      </c>
      <c r="AG106" s="164">
        <v>0</v>
      </c>
      <c r="AH106" s="164">
        <v>0</v>
      </c>
      <c r="AI106" s="164">
        <v>0</v>
      </c>
      <c r="AJ106" s="164">
        <v>0</v>
      </c>
      <c r="AK106" s="164">
        <v>0</v>
      </c>
      <c r="AL106" s="164">
        <v>0</v>
      </c>
      <c r="AM106" s="164">
        <v>0</v>
      </c>
      <c r="AN106" s="164">
        <v>0</v>
      </c>
    </row>
    <row r="107" spans="1:40" x14ac:dyDescent="0.2">
      <c r="A107" s="27" t="s">
        <v>835</v>
      </c>
      <c r="B107" s="164">
        <v>0</v>
      </c>
      <c r="C107" s="164">
        <v>0</v>
      </c>
      <c r="D107" s="164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</row>
    <row r="108" spans="1:40" x14ac:dyDescent="0.2">
      <c r="A108" s="27" t="s">
        <v>836</v>
      </c>
      <c r="B108" s="164">
        <v>0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4">
        <v>0</v>
      </c>
      <c r="R108" s="164">
        <v>0</v>
      </c>
      <c r="S108" s="164">
        <v>0</v>
      </c>
      <c r="T108" s="164">
        <v>0</v>
      </c>
      <c r="U108" s="164">
        <v>0</v>
      </c>
      <c r="V108" s="164">
        <v>0</v>
      </c>
      <c r="W108" s="164">
        <v>0</v>
      </c>
      <c r="X108" s="164">
        <v>0</v>
      </c>
      <c r="Y108" s="164">
        <v>0</v>
      </c>
      <c r="Z108" s="164">
        <v>0</v>
      </c>
      <c r="AA108" s="164">
        <v>0</v>
      </c>
      <c r="AB108" s="164">
        <v>0</v>
      </c>
      <c r="AC108" s="164">
        <v>0</v>
      </c>
      <c r="AD108" s="164">
        <v>0</v>
      </c>
      <c r="AE108" s="164">
        <v>0</v>
      </c>
      <c r="AF108" s="164">
        <v>0</v>
      </c>
      <c r="AG108" s="164">
        <v>0</v>
      </c>
      <c r="AH108" s="164">
        <v>0</v>
      </c>
      <c r="AI108" s="164">
        <v>0</v>
      </c>
      <c r="AJ108" s="164">
        <v>0</v>
      </c>
      <c r="AK108" s="164">
        <v>0</v>
      </c>
      <c r="AL108" s="164">
        <v>0</v>
      </c>
      <c r="AM108" s="164">
        <v>0</v>
      </c>
      <c r="AN108" s="164">
        <v>0</v>
      </c>
    </row>
    <row r="109" spans="1:40" x14ac:dyDescent="0.2">
      <c r="A109" s="30" t="s">
        <v>837</v>
      </c>
      <c r="B109" s="164">
        <v>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4">
        <v>0</v>
      </c>
      <c r="R109" s="164">
        <v>0</v>
      </c>
      <c r="S109" s="164">
        <v>0</v>
      </c>
      <c r="T109" s="164">
        <v>0</v>
      </c>
      <c r="U109" s="164">
        <v>0</v>
      </c>
      <c r="V109" s="164">
        <v>0</v>
      </c>
      <c r="W109" s="164">
        <v>0</v>
      </c>
      <c r="X109" s="164">
        <v>0</v>
      </c>
      <c r="Y109" s="164">
        <v>0</v>
      </c>
      <c r="Z109" s="164">
        <v>0</v>
      </c>
      <c r="AA109" s="164">
        <v>0</v>
      </c>
      <c r="AB109" s="164">
        <v>0</v>
      </c>
      <c r="AC109" s="164">
        <v>0</v>
      </c>
      <c r="AD109" s="164">
        <v>0</v>
      </c>
      <c r="AE109" s="164">
        <v>0</v>
      </c>
      <c r="AF109" s="164">
        <v>0</v>
      </c>
      <c r="AG109" s="164">
        <v>0</v>
      </c>
      <c r="AH109" s="164">
        <v>0</v>
      </c>
      <c r="AI109" s="164">
        <v>0</v>
      </c>
      <c r="AJ109" s="164">
        <v>0</v>
      </c>
      <c r="AK109" s="164">
        <v>0</v>
      </c>
      <c r="AL109" s="164">
        <v>0</v>
      </c>
      <c r="AM109" s="164">
        <v>0</v>
      </c>
      <c r="AN109" s="164">
        <v>0</v>
      </c>
    </row>
    <row r="110" spans="1:40" s="349" customFormat="1" x14ac:dyDescent="0.2">
      <c r="A110" s="348" t="s">
        <v>838</v>
      </c>
      <c r="B110" s="349">
        <v>39970387.978461497</v>
      </c>
      <c r="C110" s="349">
        <v>39970387.978461497</v>
      </c>
      <c r="D110" s="349">
        <v>39970387.978461497</v>
      </c>
      <c r="E110" s="349">
        <v>39970387.978461497</v>
      </c>
      <c r="F110" s="349">
        <v>39970387.978461497</v>
      </c>
      <c r="G110" s="349">
        <v>39970387.978461497</v>
      </c>
      <c r="H110" s="349">
        <v>39970387.978461497</v>
      </c>
      <c r="I110" s="349">
        <v>39970387.978461497</v>
      </c>
      <c r="J110" s="349">
        <v>39970387.978461497</v>
      </c>
      <c r="K110" s="349">
        <v>39970387.978461497</v>
      </c>
      <c r="L110" s="349">
        <v>39970387.978461497</v>
      </c>
      <c r="M110" s="349">
        <v>39970387.978461497</v>
      </c>
      <c r="N110" s="349">
        <v>39970387.978461497</v>
      </c>
      <c r="O110" s="349">
        <v>39970387.978461497</v>
      </c>
      <c r="P110" s="349">
        <v>39970387.978461497</v>
      </c>
      <c r="Q110" s="349">
        <v>39970387.978461497</v>
      </c>
      <c r="R110" s="349">
        <v>39970387.978461497</v>
      </c>
      <c r="S110" s="349">
        <v>39970387.978461497</v>
      </c>
      <c r="T110" s="349">
        <v>39970387.978461497</v>
      </c>
      <c r="U110" s="349">
        <v>39970387.978461497</v>
      </c>
      <c r="V110" s="349">
        <v>39970387.978461497</v>
      </c>
      <c r="W110" s="349">
        <v>39970387.978461497</v>
      </c>
      <c r="X110" s="349">
        <v>39970387.978461497</v>
      </c>
      <c r="Y110" s="349">
        <v>39970387.978461497</v>
      </c>
      <c r="Z110" s="349">
        <v>39970387.978461497</v>
      </c>
      <c r="AA110" s="349">
        <v>39970387.978461497</v>
      </c>
      <c r="AB110" s="349">
        <v>39970387.978461497</v>
      </c>
      <c r="AC110" s="349">
        <v>39970387.978461497</v>
      </c>
      <c r="AD110" s="349">
        <v>39970387.978461497</v>
      </c>
      <c r="AE110" s="349">
        <v>39970387.978461497</v>
      </c>
      <c r="AF110" s="349">
        <v>39970387.978461497</v>
      </c>
      <c r="AG110" s="349">
        <v>39970387.978461497</v>
      </c>
      <c r="AH110" s="349">
        <v>39970387.978461497</v>
      </c>
      <c r="AI110" s="349">
        <v>39970387.978461497</v>
      </c>
      <c r="AJ110" s="349">
        <v>39970387.978461497</v>
      </c>
      <c r="AK110" s="349">
        <v>39970387.978461497</v>
      </c>
      <c r="AL110" s="349">
        <v>39970387.978461497</v>
      </c>
      <c r="AM110" s="349">
        <v>39970387.978461497</v>
      </c>
      <c r="AN110" s="349">
        <v>39970387.978461497</v>
      </c>
    </row>
    <row r="111" spans="1:40" x14ac:dyDescent="0.2">
      <c r="A111" s="27" t="s">
        <v>839</v>
      </c>
      <c r="B111" s="164">
        <v>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4">
        <v>0</v>
      </c>
      <c r="R111" s="164">
        <v>0</v>
      </c>
      <c r="S111" s="164">
        <v>0</v>
      </c>
      <c r="T111" s="164">
        <v>0</v>
      </c>
      <c r="U111" s="164">
        <v>0</v>
      </c>
      <c r="V111" s="164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  <c r="AB111" s="164">
        <v>0</v>
      </c>
      <c r="AC111" s="164">
        <v>0</v>
      </c>
      <c r="AD111" s="164">
        <v>0</v>
      </c>
      <c r="AE111" s="164">
        <v>0</v>
      </c>
      <c r="AF111" s="164">
        <v>0</v>
      </c>
      <c r="AG111" s="164">
        <v>0</v>
      </c>
      <c r="AH111" s="164">
        <v>0</v>
      </c>
      <c r="AI111" s="164">
        <v>0</v>
      </c>
      <c r="AJ111" s="164">
        <v>0</v>
      </c>
      <c r="AK111" s="164">
        <v>0</v>
      </c>
      <c r="AL111" s="164">
        <v>0</v>
      </c>
      <c r="AM111" s="164">
        <v>0</v>
      </c>
      <c r="AN111" s="164">
        <v>0</v>
      </c>
    </row>
    <row r="112" spans="1:40" x14ac:dyDescent="0.2">
      <c r="A112" s="27" t="s">
        <v>840</v>
      </c>
      <c r="B112" s="164">
        <v>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4">
        <v>0</v>
      </c>
      <c r="R112" s="164">
        <v>0</v>
      </c>
      <c r="S112" s="164">
        <v>0</v>
      </c>
      <c r="T112" s="164">
        <v>0</v>
      </c>
      <c r="U112" s="164">
        <v>0</v>
      </c>
      <c r="V112" s="164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164">
        <v>0</v>
      </c>
      <c r="AF112" s="164">
        <v>0</v>
      </c>
      <c r="AG112" s="164">
        <v>0</v>
      </c>
      <c r="AH112" s="164">
        <v>0</v>
      </c>
      <c r="AI112" s="164">
        <v>0</v>
      </c>
      <c r="AJ112" s="164">
        <v>0</v>
      </c>
      <c r="AK112" s="164">
        <v>0</v>
      </c>
      <c r="AL112" s="164">
        <v>0</v>
      </c>
      <c r="AM112" s="164">
        <v>0</v>
      </c>
      <c r="AN112" s="164">
        <v>0</v>
      </c>
    </row>
    <row r="113" spans="1:40" x14ac:dyDescent="0.2">
      <c r="A113" s="27" t="s">
        <v>841</v>
      </c>
      <c r="B113" s="164">
        <v>0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4">
        <v>0</v>
      </c>
      <c r="R113" s="164">
        <v>0</v>
      </c>
      <c r="S113" s="164">
        <v>0</v>
      </c>
      <c r="T113" s="164">
        <v>0</v>
      </c>
      <c r="U113" s="164">
        <v>0</v>
      </c>
      <c r="V113" s="164">
        <v>0</v>
      </c>
      <c r="W113" s="164">
        <v>0</v>
      </c>
      <c r="X113" s="164">
        <v>0</v>
      </c>
      <c r="Y113" s="164">
        <v>0</v>
      </c>
      <c r="Z113" s="164">
        <v>0</v>
      </c>
      <c r="AA113" s="164">
        <v>0</v>
      </c>
      <c r="AB113" s="164">
        <v>0</v>
      </c>
      <c r="AC113" s="164">
        <v>0</v>
      </c>
      <c r="AD113" s="164">
        <v>0</v>
      </c>
      <c r="AE113" s="164">
        <v>0</v>
      </c>
      <c r="AF113" s="164">
        <v>0</v>
      </c>
      <c r="AG113" s="164">
        <v>0</v>
      </c>
      <c r="AH113" s="164">
        <v>0</v>
      </c>
      <c r="AI113" s="164">
        <v>0</v>
      </c>
      <c r="AJ113" s="164">
        <v>0</v>
      </c>
      <c r="AK113" s="164">
        <v>0</v>
      </c>
      <c r="AL113" s="164">
        <v>0</v>
      </c>
      <c r="AM113" s="164">
        <v>0</v>
      </c>
      <c r="AN113" s="164">
        <v>0</v>
      </c>
    </row>
    <row r="114" spans="1:40" s="349" customFormat="1" x14ac:dyDescent="0.2">
      <c r="A114" s="350" t="s">
        <v>124</v>
      </c>
      <c r="B114" s="349">
        <v>-39970387.978461497</v>
      </c>
      <c r="C114" s="349">
        <v>-39970387.978461497</v>
      </c>
      <c r="D114" s="349">
        <v>-39970387.978461497</v>
      </c>
      <c r="E114" s="349">
        <v>-39970387.978461497</v>
      </c>
      <c r="F114" s="349">
        <v>-39970387.978461497</v>
      </c>
      <c r="G114" s="349">
        <v>-39970387.978461497</v>
      </c>
      <c r="H114" s="349">
        <v>-39970387.978461497</v>
      </c>
      <c r="I114" s="349">
        <v>-39970387.978461497</v>
      </c>
      <c r="J114" s="349">
        <v>-39970387.978461497</v>
      </c>
      <c r="K114" s="349">
        <v>-39970387.978461497</v>
      </c>
      <c r="L114" s="349">
        <v>-39970387.978461497</v>
      </c>
      <c r="M114" s="349">
        <v>-39970387.978461497</v>
      </c>
      <c r="N114" s="349">
        <v>-39970387.978461497</v>
      </c>
      <c r="O114" s="349">
        <v>-39970387.978461497</v>
      </c>
      <c r="P114" s="349">
        <v>-39970387.978461497</v>
      </c>
      <c r="Q114" s="349">
        <v>-39970387.978461497</v>
      </c>
      <c r="R114" s="349">
        <v>-39970387.978461497</v>
      </c>
      <c r="S114" s="349">
        <v>-39970387.978461497</v>
      </c>
      <c r="T114" s="349">
        <v>-39970387.978461497</v>
      </c>
      <c r="U114" s="349">
        <v>-39970387.978461497</v>
      </c>
      <c r="V114" s="349">
        <v>-39970387.978461497</v>
      </c>
      <c r="W114" s="349">
        <v>-39970387.978461497</v>
      </c>
      <c r="X114" s="349">
        <v>-39970387.978461497</v>
      </c>
      <c r="Y114" s="349">
        <v>-39970387.978461497</v>
      </c>
      <c r="Z114" s="349">
        <v>-39970387.978461497</v>
      </c>
      <c r="AA114" s="349">
        <v>-39970387.978461497</v>
      </c>
      <c r="AB114" s="349">
        <v>-39970387.978461497</v>
      </c>
      <c r="AC114" s="349">
        <v>-39970387.978461497</v>
      </c>
      <c r="AD114" s="349">
        <v>-39970387.978461497</v>
      </c>
      <c r="AE114" s="349">
        <v>-39970387.978461497</v>
      </c>
      <c r="AF114" s="349">
        <v>-39970387.978461497</v>
      </c>
      <c r="AG114" s="349">
        <v>-39970387.978461497</v>
      </c>
      <c r="AH114" s="349">
        <v>-39970387.978461497</v>
      </c>
      <c r="AI114" s="349">
        <v>-39970387.978461497</v>
      </c>
      <c r="AJ114" s="349">
        <v>-39970387.978461497</v>
      </c>
      <c r="AK114" s="349">
        <v>-39970387.978461497</v>
      </c>
      <c r="AL114" s="349">
        <v>-39970387.978461497</v>
      </c>
      <c r="AM114" s="349">
        <v>-39970387.978461497</v>
      </c>
      <c r="AN114" s="349">
        <v>-39970387.978461497</v>
      </c>
    </row>
    <row r="115" spans="1:40" x14ac:dyDescent="0.2">
      <c r="A115" s="27" t="s">
        <v>842</v>
      </c>
      <c r="B115" s="164">
        <v>0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4">
        <v>0</v>
      </c>
      <c r="J115" s="164"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4">
        <v>0</v>
      </c>
      <c r="R115" s="164">
        <v>0</v>
      </c>
      <c r="S115" s="164">
        <v>0</v>
      </c>
      <c r="T115" s="164">
        <v>0</v>
      </c>
      <c r="U115" s="164">
        <v>0</v>
      </c>
      <c r="V115" s="164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  <c r="AB115" s="164">
        <v>0</v>
      </c>
      <c r="AC115" s="164">
        <v>0</v>
      </c>
      <c r="AD115" s="164">
        <v>0</v>
      </c>
      <c r="AE115" s="164">
        <v>0</v>
      </c>
      <c r="AF115" s="164">
        <v>0</v>
      </c>
      <c r="AG115" s="164">
        <v>0</v>
      </c>
      <c r="AH115" s="164">
        <v>0</v>
      </c>
      <c r="AI115" s="164">
        <v>0</v>
      </c>
      <c r="AJ115" s="164">
        <v>0</v>
      </c>
      <c r="AK115" s="164">
        <v>0</v>
      </c>
      <c r="AL115" s="164">
        <v>0</v>
      </c>
      <c r="AM115" s="164">
        <v>0</v>
      </c>
      <c r="AN115" s="164">
        <v>0</v>
      </c>
    </row>
    <row r="116" spans="1:40" x14ac:dyDescent="0.2">
      <c r="A116" s="27" t="s">
        <v>843</v>
      </c>
      <c r="B116" s="164">
        <v>6889614873.4603996</v>
      </c>
      <c r="C116" s="164">
        <v>6896303883.2145796</v>
      </c>
      <c r="D116" s="164">
        <v>6903433195.0748301</v>
      </c>
      <c r="E116" s="164">
        <v>6910679912.5555696</v>
      </c>
      <c r="F116" s="164">
        <v>6917846487.5864897</v>
      </c>
      <c r="G116" s="164">
        <v>6924390110.54772</v>
      </c>
      <c r="H116" s="164">
        <v>6930698362.8452902</v>
      </c>
      <c r="I116" s="164">
        <v>6938522342.2273197</v>
      </c>
      <c r="J116" s="164">
        <v>6946643080.9190397</v>
      </c>
      <c r="K116" s="164">
        <v>6954579511.6986799</v>
      </c>
      <c r="L116" s="164">
        <v>6962831714.2377901</v>
      </c>
      <c r="M116" s="164">
        <v>6971912650.6844997</v>
      </c>
      <c r="N116" s="164">
        <v>6971912650.6844997</v>
      </c>
      <c r="O116" s="164">
        <v>6979057908.85289</v>
      </c>
      <c r="P116" s="164">
        <v>6986123981.8930702</v>
      </c>
      <c r="Q116" s="164">
        <v>6993247057.2941198</v>
      </c>
      <c r="R116" s="164">
        <v>6999978530.9999399</v>
      </c>
      <c r="S116" s="164">
        <v>7006670634.7617998</v>
      </c>
      <c r="T116" s="164">
        <v>7014511930.1957197</v>
      </c>
      <c r="U116" s="164">
        <v>7021844106.0017796</v>
      </c>
      <c r="V116" s="164">
        <v>7030734748.5731897</v>
      </c>
      <c r="W116" s="164">
        <v>7038108015.6674099</v>
      </c>
      <c r="X116" s="164">
        <v>7044868040.4362402</v>
      </c>
      <c r="Y116" s="164">
        <v>7052043909.0213699</v>
      </c>
      <c r="Z116" s="164">
        <v>7064754540.1254997</v>
      </c>
      <c r="AA116" s="164">
        <v>7064754540.1254997</v>
      </c>
      <c r="AB116" s="164">
        <v>7072990141.0586395</v>
      </c>
      <c r="AC116" s="164">
        <v>7081225741.9917803</v>
      </c>
      <c r="AD116" s="164">
        <v>7089461917.8393402</v>
      </c>
      <c r="AE116" s="164">
        <v>7097561906.1978197</v>
      </c>
      <c r="AF116" s="164">
        <v>7105915606.6204901</v>
      </c>
      <c r="AG116" s="164">
        <v>7115156070.9428501</v>
      </c>
      <c r="AH116" s="164">
        <v>7123381945.0656004</v>
      </c>
      <c r="AI116" s="164">
        <v>7131392461.9966602</v>
      </c>
      <c r="AJ116" s="164">
        <v>7138186069.23736</v>
      </c>
      <c r="AK116" s="164">
        <v>7144940228.9108</v>
      </c>
      <c r="AL116" s="164">
        <v>7152103446.7238798</v>
      </c>
      <c r="AM116" s="164">
        <v>7168982394.6808004</v>
      </c>
      <c r="AN116" s="164">
        <v>7168982394.6808004</v>
      </c>
    </row>
    <row r="117" spans="1:40" x14ac:dyDescent="0.2">
      <c r="A117" s="27" t="s">
        <v>844</v>
      </c>
    </row>
    <row r="118" spans="1:40" x14ac:dyDescent="0.2">
      <c r="A118" s="27" t="s">
        <v>845</v>
      </c>
    </row>
    <row r="119" spans="1:40" x14ac:dyDescent="0.2">
      <c r="A119" s="27" t="s">
        <v>846</v>
      </c>
      <c r="B119" s="164">
        <v>490625381.185067</v>
      </c>
      <c r="C119" s="164">
        <v>491100402.82004702</v>
      </c>
      <c r="D119" s="164">
        <v>491575424.45502597</v>
      </c>
      <c r="E119" s="164">
        <v>492419333.152174</v>
      </c>
      <c r="F119" s="164">
        <v>493407010.70459902</v>
      </c>
      <c r="G119" s="164">
        <v>494944008.71923798</v>
      </c>
      <c r="H119" s="164">
        <v>496422991.62064397</v>
      </c>
      <c r="I119" s="164">
        <v>497910183.68018699</v>
      </c>
      <c r="J119" s="164">
        <v>499397375.73972899</v>
      </c>
      <c r="K119" s="164">
        <v>500957560.91132301</v>
      </c>
      <c r="L119" s="164">
        <v>502517746.08291602</v>
      </c>
      <c r="M119" s="164">
        <v>504841647.00784999</v>
      </c>
      <c r="N119" s="164">
        <v>504841647.00784999</v>
      </c>
      <c r="O119" s="164">
        <v>506676294.34929699</v>
      </c>
      <c r="P119" s="164">
        <v>508510941.69074303</v>
      </c>
      <c r="Q119" s="164">
        <v>510604090.03753102</v>
      </c>
      <c r="R119" s="164">
        <v>512855616.944206</v>
      </c>
      <c r="S119" s="164">
        <v>514764196.036071</v>
      </c>
      <c r="T119" s="164">
        <v>516536446.40608197</v>
      </c>
      <c r="U119" s="164">
        <v>517700394.20849502</v>
      </c>
      <c r="V119" s="164">
        <v>518856240.76565099</v>
      </c>
      <c r="W119" s="164">
        <v>520003878.16466999</v>
      </c>
      <c r="X119" s="164">
        <v>521151515.56369001</v>
      </c>
      <c r="Y119" s="164">
        <v>522226159.850658</v>
      </c>
      <c r="Z119" s="164">
        <v>523907721.06649101</v>
      </c>
      <c r="AA119" s="164">
        <v>523907721.06649101</v>
      </c>
      <c r="AB119" s="164">
        <v>524825566.52898401</v>
      </c>
      <c r="AC119" s="164">
        <v>525743411.99147701</v>
      </c>
      <c r="AD119" s="164">
        <v>526687170.00683701</v>
      </c>
      <c r="AE119" s="164">
        <v>527423708.45883203</v>
      </c>
      <c r="AF119" s="164">
        <v>528108215.28794098</v>
      </c>
      <c r="AG119" s="164">
        <v>528786695.05296898</v>
      </c>
      <c r="AH119" s="164">
        <v>529457734.68457299</v>
      </c>
      <c r="AI119" s="164">
        <v>530128774.31617701</v>
      </c>
      <c r="AJ119" s="164">
        <v>530799813.94778103</v>
      </c>
      <c r="AK119" s="164">
        <v>531972666.92736</v>
      </c>
      <c r="AL119" s="164">
        <v>533145519.90693903</v>
      </c>
      <c r="AM119" s="164">
        <v>535800224.94955498</v>
      </c>
      <c r="AN119" s="164">
        <v>535800224.94955498</v>
      </c>
    </row>
    <row r="120" spans="1:40" x14ac:dyDescent="0.2">
      <c r="A120" s="27" t="s">
        <v>847</v>
      </c>
      <c r="B120" s="164">
        <v>0</v>
      </c>
      <c r="C120" s="164">
        <v>0</v>
      </c>
      <c r="D120" s="164">
        <v>0</v>
      </c>
      <c r="E120" s="164">
        <v>0</v>
      </c>
      <c r="F120" s="164">
        <v>0</v>
      </c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0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0</v>
      </c>
      <c r="AK120" s="164">
        <v>0</v>
      </c>
      <c r="AL120" s="164">
        <v>0</v>
      </c>
      <c r="AM120" s="164">
        <v>0</v>
      </c>
      <c r="AN120" s="164">
        <v>0</v>
      </c>
    </row>
    <row r="121" spans="1:40" x14ac:dyDescent="0.2">
      <c r="A121" s="27" t="s">
        <v>848</v>
      </c>
      <c r="B121" s="164">
        <v>0</v>
      </c>
      <c r="C121" s="164">
        <v>0</v>
      </c>
      <c r="D121" s="164">
        <v>0</v>
      </c>
      <c r="E121" s="164">
        <v>0</v>
      </c>
      <c r="F121" s="164">
        <v>0</v>
      </c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v>0</v>
      </c>
      <c r="S121" s="164">
        <v>0</v>
      </c>
      <c r="T121" s="164">
        <v>0</v>
      </c>
      <c r="U121" s="164">
        <v>0</v>
      </c>
      <c r="V121" s="164">
        <v>0</v>
      </c>
      <c r="W121" s="164">
        <v>0</v>
      </c>
      <c r="X121" s="164">
        <v>0</v>
      </c>
      <c r="Y121" s="164">
        <v>0</v>
      </c>
      <c r="Z121" s="164">
        <v>0</v>
      </c>
      <c r="AA121" s="164">
        <v>0</v>
      </c>
      <c r="AB121" s="164">
        <v>0</v>
      </c>
      <c r="AC121" s="164">
        <v>0</v>
      </c>
      <c r="AD121" s="164">
        <v>0</v>
      </c>
      <c r="AE121" s="164">
        <v>0</v>
      </c>
      <c r="AF121" s="164">
        <v>0</v>
      </c>
      <c r="AG121" s="164">
        <v>0</v>
      </c>
      <c r="AH121" s="164">
        <v>0</v>
      </c>
      <c r="AI121" s="164">
        <v>0</v>
      </c>
      <c r="AJ121" s="164">
        <v>0</v>
      </c>
      <c r="AK121" s="164">
        <v>0</v>
      </c>
      <c r="AL121" s="164">
        <v>0</v>
      </c>
      <c r="AM121" s="164">
        <v>0</v>
      </c>
      <c r="AN121" s="164">
        <v>0</v>
      </c>
    </row>
    <row r="122" spans="1:40" x14ac:dyDescent="0.2">
      <c r="A122" s="27" t="s">
        <v>849</v>
      </c>
      <c r="B122" s="164">
        <v>0</v>
      </c>
      <c r="C122" s="164">
        <v>0</v>
      </c>
      <c r="D122" s="164">
        <v>0</v>
      </c>
      <c r="E122" s="164">
        <v>0</v>
      </c>
      <c r="F122" s="164">
        <v>0</v>
      </c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164">
        <v>0</v>
      </c>
      <c r="AF122" s="164">
        <v>0</v>
      </c>
      <c r="AG122" s="164">
        <v>0</v>
      </c>
      <c r="AH122" s="164">
        <v>0</v>
      </c>
      <c r="AI122" s="164">
        <v>0</v>
      </c>
      <c r="AJ122" s="164">
        <v>0</v>
      </c>
      <c r="AK122" s="164">
        <v>0</v>
      </c>
      <c r="AL122" s="164">
        <v>0</v>
      </c>
      <c r="AM122" s="164">
        <v>0</v>
      </c>
      <c r="AN122" s="164">
        <v>0</v>
      </c>
    </row>
    <row r="123" spans="1:40" x14ac:dyDescent="0.2">
      <c r="A123" s="27" t="s">
        <v>850</v>
      </c>
      <c r="B123" s="164">
        <v>93018684.174615398</v>
      </c>
      <c r="C123" s="164">
        <v>93085012.116923004</v>
      </c>
      <c r="D123" s="164">
        <v>93151340.0592307</v>
      </c>
      <c r="E123" s="164">
        <v>93217668.001538396</v>
      </c>
      <c r="F123" s="164">
        <v>93997520.705442995</v>
      </c>
      <c r="G123" s="164">
        <v>94777373.409347594</v>
      </c>
      <c r="H123" s="164">
        <v>95557226.113252103</v>
      </c>
      <c r="I123" s="164">
        <v>96337078.817156702</v>
      </c>
      <c r="J123" s="164">
        <v>97116931.521061301</v>
      </c>
      <c r="K123" s="164">
        <v>97896784.2249659</v>
      </c>
      <c r="L123" s="164">
        <v>98676636.928870499</v>
      </c>
      <c r="M123" s="164">
        <v>100046207.23894601</v>
      </c>
      <c r="N123" s="164">
        <v>100046207.23894601</v>
      </c>
      <c r="O123" s="164">
        <v>101337159.60671499</v>
      </c>
      <c r="P123" s="164">
        <v>102628111.974483</v>
      </c>
      <c r="Q123" s="164">
        <v>103919064.342252</v>
      </c>
      <c r="R123" s="164">
        <v>105210016.71002001</v>
      </c>
      <c r="S123" s="164">
        <v>106500969.07778899</v>
      </c>
      <c r="T123" s="164">
        <v>107078396.68396001</v>
      </c>
      <c r="U123" s="164">
        <v>107655824.290132</v>
      </c>
      <c r="V123" s="164">
        <v>108233251.896304</v>
      </c>
      <c r="W123" s="164">
        <v>108810679.50247499</v>
      </c>
      <c r="X123" s="164">
        <v>109388107.108647</v>
      </c>
      <c r="Y123" s="164">
        <v>109965534.714818</v>
      </c>
      <c r="Z123" s="164">
        <v>110542962.32099</v>
      </c>
      <c r="AA123" s="164">
        <v>110542962.32099</v>
      </c>
      <c r="AB123" s="164">
        <v>110530672.32099</v>
      </c>
      <c r="AC123" s="164">
        <v>110518382.32099</v>
      </c>
      <c r="AD123" s="164">
        <v>110506092.32099</v>
      </c>
      <c r="AE123" s="164">
        <v>110627495.092702</v>
      </c>
      <c r="AF123" s="164">
        <v>110748897.86441401</v>
      </c>
      <c r="AG123" s="164">
        <v>110941607.07737599</v>
      </c>
      <c r="AH123" s="164">
        <v>111134316.29033799</v>
      </c>
      <c r="AI123" s="164">
        <v>111327025.5033</v>
      </c>
      <c r="AJ123" s="164">
        <v>111519734.716262</v>
      </c>
      <c r="AK123" s="164">
        <v>111712443.929225</v>
      </c>
      <c r="AL123" s="164">
        <v>111905153.142187</v>
      </c>
      <c r="AM123" s="164">
        <v>112221718.40485901</v>
      </c>
      <c r="AN123" s="164">
        <v>112221718.40485901</v>
      </c>
    </row>
    <row r="124" spans="1:40" x14ac:dyDescent="0.2">
      <c r="A124" s="27" t="s">
        <v>851</v>
      </c>
      <c r="B124" s="164">
        <v>0</v>
      </c>
      <c r="C124" s="164">
        <v>0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</row>
    <row r="125" spans="1:40" x14ac:dyDescent="0.2">
      <c r="A125" s="30" t="s">
        <v>852</v>
      </c>
      <c r="B125" s="164">
        <v>0</v>
      </c>
      <c r="C125" s="164">
        <v>0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</row>
    <row r="126" spans="1:40" x14ac:dyDescent="0.2">
      <c r="A126" s="27" t="s">
        <v>853</v>
      </c>
      <c r="B126" s="164">
        <v>0</v>
      </c>
      <c r="C126" s="164">
        <v>0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</row>
    <row r="127" spans="1:40" x14ac:dyDescent="0.2">
      <c r="A127" s="27" t="s">
        <v>854</v>
      </c>
      <c r="B127" s="164">
        <v>0</v>
      </c>
      <c r="C127" s="164">
        <v>0</v>
      </c>
      <c r="D127" s="164">
        <v>0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  <c r="O127" s="164">
        <v>0</v>
      </c>
      <c r="P127" s="164">
        <v>0</v>
      </c>
      <c r="Q127" s="164">
        <v>0</v>
      </c>
      <c r="R127" s="164">
        <v>0</v>
      </c>
      <c r="S127" s="164">
        <v>0</v>
      </c>
      <c r="T127" s="164">
        <v>0</v>
      </c>
      <c r="U127" s="164">
        <v>0</v>
      </c>
      <c r="V127" s="164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  <c r="AB127" s="164">
        <v>0</v>
      </c>
      <c r="AC127" s="164">
        <v>0</v>
      </c>
      <c r="AD127" s="164">
        <v>0</v>
      </c>
      <c r="AE127" s="164">
        <v>0</v>
      </c>
      <c r="AF127" s="164">
        <v>0</v>
      </c>
      <c r="AG127" s="164">
        <v>0</v>
      </c>
      <c r="AH127" s="164">
        <v>0</v>
      </c>
      <c r="AI127" s="164">
        <v>0</v>
      </c>
      <c r="AJ127" s="164">
        <v>0</v>
      </c>
      <c r="AK127" s="164">
        <v>0</v>
      </c>
      <c r="AL127" s="164">
        <v>0</v>
      </c>
      <c r="AM127" s="164">
        <v>0</v>
      </c>
      <c r="AN127" s="164">
        <v>0</v>
      </c>
    </row>
    <row r="128" spans="1:40" x14ac:dyDescent="0.2">
      <c r="A128" s="27" t="s">
        <v>855</v>
      </c>
      <c r="B128" s="164">
        <v>0</v>
      </c>
      <c r="C128" s="164">
        <v>0</v>
      </c>
      <c r="D128" s="164">
        <v>0</v>
      </c>
      <c r="E128" s="164">
        <v>0</v>
      </c>
      <c r="F128" s="164">
        <v>0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0</v>
      </c>
      <c r="U128" s="164">
        <v>0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164">
        <v>0</v>
      </c>
      <c r="AF128" s="164">
        <v>0</v>
      </c>
      <c r="AG128" s="164">
        <v>0</v>
      </c>
      <c r="AH128" s="164">
        <v>0</v>
      </c>
      <c r="AI128" s="164">
        <v>0</v>
      </c>
      <c r="AJ128" s="164">
        <v>0</v>
      </c>
      <c r="AK128" s="164">
        <v>0</v>
      </c>
      <c r="AL128" s="164">
        <v>0</v>
      </c>
      <c r="AM128" s="164">
        <v>0</v>
      </c>
      <c r="AN128" s="164">
        <v>0</v>
      </c>
    </row>
    <row r="129" spans="1:40" x14ac:dyDescent="0.2">
      <c r="A129" s="30" t="s">
        <v>856</v>
      </c>
      <c r="B129" s="164">
        <v>0</v>
      </c>
      <c r="C129" s="164">
        <v>0</v>
      </c>
      <c r="D129" s="164">
        <v>0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v>0</v>
      </c>
      <c r="S129" s="164">
        <v>0</v>
      </c>
      <c r="T129" s="164">
        <v>0</v>
      </c>
      <c r="U129" s="164">
        <v>0</v>
      </c>
      <c r="V129" s="164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  <c r="AC129" s="164">
        <v>0</v>
      </c>
      <c r="AD129" s="164">
        <v>0</v>
      </c>
      <c r="AE129" s="164">
        <v>0</v>
      </c>
      <c r="AF129" s="164">
        <v>0</v>
      </c>
      <c r="AG129" s="164">
        <v>0</v>
      </c>
      <c r="AH129" s="164">
        <v>0</v>
      </c>
      <c r="AI129" s="164">
        <v>0</v>
      </c>
      <c r="AJ129" s="164">
        <v>0</v>
      </c>
      <c r="AK129" s="164">
        <v>0</v>
      </c>
      <c r="AL129" s="164">
        <v>0</v>
      </c>
      <c r="AM129" s="164">
        <v>0</v>
      </c>
      <c r="AN129" s="164">
        <v>0</v>
      </c>
    </row>
    <row r="130" spans="1:40" x14ac:dyDescent="0.2">
      <c r="A130" s="27" t="s">
        <v>857</v>
      </c>
      <c r="B130" s="164">
        <v>0</v>
      </c>
      <c r="C130" s="164">
        <v>0</v>
      </c>
      <c r="D130" s="164">
        <v>0</v>
      </c>
      <c r="E130" s="164">
        <v>0</v>
      </c>
      <c r="F130" s="164">
        <v>0</v>
      </c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  <c r="O130" s="164">
        <v>0</v>
      </c>
      <c r="P130" s="164">
        <v>0</v>
      </c>
      <c r="Q130" s="164">
        <v>0</v>
      </c>
      <c r="R130" s="164">
        <v>0</v>
      </c>
      <c r="S130" s="164">
        <v>0</v>
      </c>
      <c r="T130" s="164">
        <v>0</v>
      </c>
      <c r="U130" s="164">
        <v>0</v>
      </c>
      <c r="V130" s="164">
        <v>0</v>
      </c>
      <c r="W130" s="164">
        <v>0</v>
      </c>
      <c r="X130" s="164">
        <v>0</v>
      </c>
      <c r="Y130" s="164">
        <v>0</v>
      </c>
      <c r="Z130" s="164">
        <v>0</v>
      </c>
      <c r="AA130" s="164">
        <v>0</v>
      </c>
      <c r="AB130" s="164">
        <v>0</v>
      </c>
      <c r="AC130" s="164">
        <v>0</v>
      </c>
      <c r="AD130" s="164">
        <v>0</v>
      </c>
      <c r="AE130" s="164">
        <v>0</v>
      </c>
      <c r="AF130" s="164">
        <v>0</v>
      </c>
      <c r="AG130" s="164">
        <v>0</v>
      </c>
      <c r="AH130" s="164">
        <v>0</v>
      </c>
      <c r="AI130" s="164">
        <v>0</v>
      </c>
      <c r="AJ130" s="164">
        <v>0</v>
      </c>
      <c r="AK130" s="164">
        <v>0</v>
      </c>
      <c r="AL130" s="164">
        <v>0</v>
      </c>
      <c r="AM130" s="164">
        <v>0</v>
      </c>
      <c r="AN130" s="164">
        <v>0</v>
      </c>
    </row>
    <row r="131" spans="1:40" x14ac:dyDescent="0.2">
      <c r="A131" s="27" t="s">
        <v>858</v>
      </c>
      <c r="B131" s="164">
        <v>583644065.35968304</v>
      </c>
      <c r="C131" s="164">
        <v>584185414.93697</v>
      </c>
      <c r="D131" s="164">
        <v>584726764.51425695</v>
      </c>
      <c r="E131" s="164">
        <v>585637001.15371299</v>
      </c>
      <c r="F131" s="164">
        <v>587404531.41004205</v>
      </c>
      <c r="G131" s="164">
        <v>589721382.12858605</v>
      </c>
      <c r="H131" s="164">
        <v>591980217.73389602</v>
      </c>
      <c r="I131" s="164">
        <v>594247262.49734294</v>
      </c>
      <c r="J131" s="164">
        <v>596514307.26079094</v>
      </c>
      <c r="K131" s="164">
        <v>598854345.136289</v>
      </c>
      <c r="L131" s="164">
        <v>601194383.01178706</v>
      </c>
      <c r="M131" s="164">
        <v>604887854.24679697</v>
      </c>
      <c r="N131" s="164">
        <v>604887854.24679697</v>
      </c>
      <c r="O131" s="164">
        <v>608013453.95601201</v>
      </c>
      <c r="P131" s="164">
        <v>611139053.66522706</v>
      </c>
      <c r="Q131" s="164">
        <v>614523154.37978303</v>
      </c>
      <c r="R131" s="164">
        <v>618065633.65422702</v>
      </c>
      <c r="S131" s="164">
        <v>621265165.11386001</v>
      </c>
      <c r="T131" s="164">
        <v>623614843.09004295</v>
      </c>
      <c r="U131" s="164">
        <v>625356218.49862695</v>
      </c>
      <c r="V131" s="164">
        <v>627089492.661955</v>
      </c>
      <c r="W131" s="164">
        <v>628814557.66714597</v>
      </c>
      <c r="X131" s="164">
        <v>630539622.67233706</v>
      </c>
      <c r="Y131" s="164">
        <v>632191694.56547701</v>
      </c>
      <c r="Z131" s="164">
        <v>634450683.38748205</v>
      </c>
      <c r="AA131" s="164">
        <v>634450683.38748205</v>
      </c>
      <c r="AB131" s="164">
        <v>635356238.84997499</v>
      </c>
      <c r="AC131" s="164">
        <v>636261794.31246805</v>
      </c>
      <c r="AD131" s="164">
        <v>637193262.32782805</v>
      </c>
      <c r="AE131" s="164">
        <v>638051203.55153501</v>
      </c>
      <c r="AF131" s="164">
        <v>638857113.15235496</v>
      </c>
      <c r="AG131" s="164">
        <v>639728302.13034499</v>
      </c>
      <c r="AH131" s="164">
        <v>640592050.97491205</v>
      </c>
      <c r="AI131" s="164">
        <v>641455799.81947803</v>
      </c>
      <c r="AJ131" s="164">
        <v>642319548.66404402</v>
      </c>
      <c r="AK131" s="164">
        <v>643685110.85658503</v>
      </c>
      <c r="AL131" s="164">
        <v>645050673.04912603</v>
      </c>
      <c r="AM131" s="164">
        <v>648021943.35441399</v>
      </c>
      <c r="AN131" s="164">
        <v>648021943.35441399</v>
      </c>
    </row>
    <row r="132" spans="1:40" x14ac:dyDescent="0.2">
      <c r="A132" s="27" t="s">
        <v>859</v>
      </c>
    </row>
    <row r="133" spans="1:40" x14ac:dyDescent="0.2">
      <c r="A133" s="27" t="s">
        <v>860</v>
      </c>
    </row>
    <row r="134" spans="1:40" x14ac:dyDescent="0.2">
      <c r="A134" s="27" t="s">
        <v>861</v>
      </c>
      <c r="B134" s="164">
        <v>22690</v>
      </c>
      <c r="C134" s="164">
        <v>22690</v>
      </c>
      <c r="D134" s="164">
        <v>22690</v>
      </c>
      <c r="E134" s="164">
        <v>22690</v>
      </c>
      <c r="F134" s="164">
        <v>22690</v>
      </c>
      <c r="G134" s="164">
        <v>22690</v>
      </c>
      <c r="H134" s="164">
        <v>22690</v>
      </c>
      <c r="I134" s="164">
        <v>22690</v>
      </c>
      <c r="J134" s="164">
        <v>22690</v>
      </c>
      <c r="K134" s="164">
        <v>22690</v>
      </c>
      <c r="L134" s="164">
        <v>22690</v>
      </c>
      <c r="M134" s="164">
        <v>22690</v>
      </c>
      <c r="N134" s="164">
        <v>22690</v>
      </c>
      <c r="O134" s="164">
        <v>22690</v>
      </c>
      <c r="P134" s="164">
        <v>22690</v>
      </c>
      <c r="Q134" s="164">
        <v>22690</v>
      </c>
      <c r="R134" s="164">
        <v>22690</v>
      </c>
      <c r="S134" s="164">
        <v>22690</v>
      </c>
      <c r="T134" s="164">
        <v>22690</v>
      </c>
      <c r="U134" s="164">
        <v>22690</v>
      </c>
      <c r="V134" s="164">
        <v>22690</v>
      </c>
      <c r="W134" s="164">
        <v>22690</v>
      </c>
      <c r="X134" s="164">
        <v>22690</v>
      </c>
      <c r="Y134" s="164">
        <v>22690</v>
      </c>
      <c r="Z134" s="164">
        <v>22690</v>
      </c>
      <c r="AA134" s="164">
        <v>22690</v>
      </c>
      <c r="AB134" s="164">
        <v>22690</v>
      </c>
      <c r="AC134" s="164">
        <v>22690</v>
      </c>
      <c r="AD134" s="164">
        <v>22690</v>
      </c>
      <c r="AE134" s="164">
        <v>22690</v>
      </c>
      <c r="AF134" s="164">
        <v>22690</v>
      </c>
      <c r="AG134" s="164">
        <v>22690</v>
      </c>
      <c r="AH134" s="164">
        <v>22690</v>
      </c>
      <c r="AI134" s="164">
        <v>22690</v>
      </c>
      <c r="AJ134" s="164">
        <v>22690</v>
      </c>
      <c r="AK134" s="164">
        <v>22690</v>
      </c>
      <c r="AL134" s="164">
        <v>22690</v>
      </c>
      <c r="AM134" s="164">
        <v>22690</v>
      </c>
      <c r="AN134" s="164">
        <v>22690</v>
      </c>
    </row>
    <row r="135" spans="1:40" x14ac:dyDescent="0.2">
      <c r="A135" s="27" t="s">
        <v>862</v>
      </c>
      <c r="B135" s="164">
        <v>46284011.4661538</v>
      </c>
      <c r="C135" s="164">
        <v>46373571.255384602</v>
      </c>
      <c r="D135" s="164">
        <v>46463131.044615299</v>
      </c>
      <c r="E135" s="164">
        <v>46552690.8338461</v>
      </c>
      <c r="F135" s="164">
        <v>46642250.623076901</v>
      </c>
      <c r="G135" s="164">
        <v>46731810.412307598</v>
      </c>
      <c r="H135" s="164">
        <v>46821370.201538399</v>
      </c>
      <c r="I135" s="164">
        <v>46910929.9907692</v>
      </c>
      <c r="J135" s="164">
        <v>47019296.453076899</v>
      </c>
      <c r="K135" s="164">
        <v>47127662.915384598</v>
      </c>
      <c r="L135" s="164">
        <v>47236029.377692297</v>
      </c>
      <c r="M135" s="164">
        <v>47362978.360769197</v>
      </c>
      <c r="N135" s="164">
        <v>47362978.360769197</v>
      </c>
      <c r="O135" s="164">
        <v>47403944.221538402</v>
      </c>
      <c r="P135" s="164">
        <v>47444910.082307599</v>
      </c>
      <c r="Q135" s="164">
        <v>47485875.943076901</v>
      </c>
      <c r="R135" s="164">
        <v>47526841.803846098</v>
      </c>
      <c r="S135" s="164">
        <v>47567807.664615303</v>
      </c>
      <c r="T135" s="164">
        <v>47608773.525384597</v>
      </c>
      <c r="U135" s="164">
        <v>47649739.386153802</v>
      </c>
      <c r="V135" s="164">
        <v>47690705.246923</v>
      </c>
      <c r="W135" s="164">
        <v>47731671.107692301</v>
      </c>
      <c r="X135" s="164">
        <v>47741773.628461502</v>
      </c>
      <c r="Y135" s="164">
        <v>47751876.149230704</v>
      </c>
      <c r="Z135" s="164">
        <v>47780977.448461503</v>
      </c>
      <c r="AA135" s="164">
        <v>47780977.448461503</v>
      </c>
      <c r="AB135" s="164">
        <v>47791496.226922996</v>
      </c>
      <c r="AC135" s="164">
        <v>47802015.005384602</v>
      </c>
      <c r="AD135" s="164">
        <v>47812533.783846103</v>
      </c>
      <c r="AE135" s="164">
        <v>47823052.562307604</v>
      </c>
      <c r="AF135" s="164">
        <v>47833571.340769202</v>
      </c>
      <c r="AG135" s="164">
        <v>47844090.119230703</v>
      </c>
      <c r="AH135" s="164">
        <v>47854608.8976923</v>
      </c>
      <c r="AI135" s="164">
        <v>47865127.676153801</v>
      </c>
      <c r="AJ135" s="164">
        <v>47875646.454615302</v>
      </c>
      <c r="AK135" s="164">
        <v>47886165.2330769</v>
      </c>
      <c r="AL135" s="164">
        <v>47896684.011538401</v>
      </c>
      <c r="AM135" s="164">
        <v>47907202.789999999</v>
      </c>
      <c r="AN135" s="164">
        <v>47907202.789999999</v>
      </c>
    </row>
    <row r="136" spans="1:40" x14ac:dyDescent="0.2">
      <c r="A136" s="27" t="s">
        <v>863</v>
      </c>
      <c r="B136" s="164">
        <v>27673149.999999899</v>
      </c>
      <c r="C136" s="164">
        <v>27672980</v>
      </c>
      <c r="D136" s="164">
        <v>27672810</v>
      </c>
      <c r="E136" s="164">
        <v>27672639.999999899</v>
      </c>
      <c r="F136" s="164">
        <v>27672469.999999899</v>
      </c>
      <c r="G136" s="164">
        <v>27672299.999999899</v>
      </c>
      <c r="H136" s="164">
        <v>27672129.999999899</v>
      </c>
      <c r="I136" s="164">
        <v>27671959.999999899</v>
      </c>
      <c r="J136" s="164">
        <v>27671789.999999899</v>
      </c>
      <c r="K136" s="164">
        <v>27671620</v>
      </c>
      <c r="L136" s="164">
        <v>27671449.999999899</v>
      </c>
      <c r="M136" s="164">
        <v>27671279.999999899</v>
      </c>
      <c r="N136" s="164">
        <v>27671279.999999899</v>
      </c>
      <c r="O136" s="164">
        <v>27671109.999999899</v>
      </c>
      <c r="P136" s="164">
        <v>27670939.999999899</v>
      </c>
      <c r="Q136" s="164">
        <v>27670769.999999899</v>
      </c>
      <c r="R136" s="164">
        <v>27670600</v>
      </c>
      <c r="S136" s="164">
        <v>27670429.999999899</v>
      </c>
      <c r="T136" s="164">
        <v>27670260</v>
      </c>
      <c r="U136" s="164">
        <v>27670090</v>
      </c>
      <c r="V136" s="164">
        <v>27669920</v>
      </c>
      <c r="W136" s="164">
        <v>27669749.999999899</v>
      </c>
      <c r="X136" s="164">
        <v>27669579.999999899</v>
      </c>
      <c r="Y136" s="164">
        <v>27669410</v>
      </c>
      <c r="Z136" s="164">
        <v>27669239.999999899</v>
      </c>
      <c r="AA136" s="164">
        <v>27669239.999999899</v>
      </c>
      <c r="AB136" s="164">
        <v>27669070</v>
      </c>
      <c r="AC136" s="164">
        <v>27668899.999999899</v>
      </c>
      <c r="AD136" s="164">
        <v>27668730</v>
      </c>
      <c r="AE136" s="164">
        <v>27668560</v>
      </c>
      <c r="AF136" s="164">
        <v>27668389.999999899</v>
      </c>
      <c r="AG136" s="164">
        <v>27668219.999999899</v>
      </c>
      <c r="AH136" s="164">
        <v>27668050</v>
      </c>
      <c r="AI136" s="164">
        <v>27667879.999999899</v>
      </c>
      <c r="AJ136" s="164">
        <v>27667709.999999899</v>
      </c>
      <c r="AK136" s="164">
        <v>27667540</v>
      </c>
      <c r="AL136" s="164">
        <v>27667370</v>
      </c>
      <c r="AM136" s="164">
        <v>27667199.999999899</v>
      </c>
      <c r="AN136" s="164">
        <v>27667199.999999899</v>
      </c>
    </row>
    <row r="137" spans="1:40" x14ac:dyDescent="0.2">
      <c r="A137" s="27" t="s">
        <v>864</v>
      </c>
      <c r="B137" s="164">
        <v>180604764.98692301</v>
      </c>
      <c r="C137" s="164">
        <v>180942615.294615</v>
      </c>
      <c r="D137" s="164">
        <v>181280465.60230699</v>
      </c>
      <c r="E137" s="164">
        <v>181618315.90999901</v>
      </c>
      <c r="F137" s="164">
        <v>181956166.21769199</v>
      </c>
      <c r="G137" s="164">
        <v>182294016.52538401</v>
      </c>
      <c r="H137" s="164">
        <v>182507066.31384599</v>
      </c>
      <c r="I137" s="164">
        <v>182520355.04846099</v>
      </c>
      <c r="J137" s="164">
        <v>182533643.78307599</v>
      </c>
      <c r="K137" s="164">
        <v>182546932.517692</v>
      </c>
      <c r="L137" s="164">
        <v>182560221.252307</v>
      </c>
      <c r="M137" s="164">
        <v>182567065.86769199</v>
      </c>
      <c r="N137" s="164">
        <v>182567065.86769199</v>
      </c>
      <c r="O137" s="164">
        <v>182555643.17538401</v>
      </c>
      <c r="P137" s="164">
        <v>182544220.48307601</v>
      </c>
      <c r="Q137" s="164">
        <v>182532797.79076901</v>
      </c>
      <c r="R137" s="164">
        <v>182521375.098461</v>
      </c>
      <c r="S137" s="164">
        <v>182509952.40615299</v>
      </c>
      <c r="T137" s="164">
        <v>182498529.713846</v>
      </c>
      <c r="U137" s="164">
        <v>182285561.646918</v>
      </c>
      <c r="V137" s="164">
        <v>182072593.57999</v>
      </c>
      <c r="W137" s="164">
        <v>181859625.51306301</v>
      </c>
      <c r="X137" s="164">
        <v>181743035.764283</v>
      </c>
      <c r="Y137" s="164">
        <v>181791141.09082699</v>
      </c>
      <c r="Z137" s="164">
        <v>181708251.07799</v>
      </c>
      <c r="AA137" s="164">
        <v>181708251.07799</v>
      </c>
      <c r="AB137" s="164">
        <v>181607093.75746101</v>
      </c>
      <c r="AC137" s="164">
        <v>181505936.43693301</v>
      </c>
      <c r="AD137" s="164">
        <v>181404779.116404</v>
      </c>
      <c r="AE137" s="164">
        <v>181303621.79587501</v>
      </c>
      <c r="AF137" s="164">
        <v>181202464.47534701</v>
      </c>
      <c r="AG137" s="164">
        <v>181101307.154818</v>
      </c>
      <c r="AH137" s="164">
        <v>181000149.83428901</v>
      </c>
      <c r="AI137" s="164">
        <v>181100537.88837999</v>
      </c>
      <c r="AJ137" s="164">
        <v>181200925.94247201</v>
      </c>
      <c r="AK137" s="164">
        <v>181301313.99656299</v>
      </c>
      <c r="AL137" s="164">
        <v>181305323.73250699</v>
      </c>
      <c r="AM137" s="164">
        <v>181162905.70081899</v>
      </c>
      <c r="AN137" s="164">
        <v>181162905.70081899</v>
      </c>
    </row>
    <row r="138" spans="1:40" x14ac:dyDescent="0.2">
      <c r="A138" s="27" t="s">
        <v>865</v>
      </c>
      <c r="B138" s="164">
        <v>2.9999999999290501</v>
      </c>
      <c r="C138" s="164">
        <v>2.9999999999290501</v>
      </c>
      <c r="D138" s="164">
        <v>2.9999999999290501</v>
      </c>
      <c r="E138" s="164">
        <v>2.9999999999290501</v>
      </c>
      <c r="F138" s="164">
        <v>2.9999999999290501</v>
      </c>
      <c r="G138" s="164">
        <v>2.9999999999290501</v>
      </c>
      <c r="H138" s="164">
        <v>2.9999999999290501</v>
      </c>
      <c r="I138" s="164">
        <v>2.9999999999290501</v>
      </c>
      <c r="J138" s="164">
        <v>2.9999999999290501</v>
      </c>
      <c r="K138" s="164">
        <v>2.9999999999290501</v>
      </c>
      <c r="L138" s="164">
        <v>2.9999999999290501</v>
      </c>
      <c r="M138" s="164">
        <v>2.9999999999290501</v>
      </c>
      <c r="N138" s="164">
        <v>2.9999999999290501</v>
      </c>
      <c r="O138" s="164">
        <v>2.9999999999290501</v>
      </c>
      <c r="P138" s="164">
        <v>2.9999999999290501</v>
      </c>
      <c r="Q138" s="164">
        <v>2.9999999999290501</v>
      </c>
      <c r="R138" s="164">
        <v>2.9999999999290501</v>
      </c>
      <c r="S138" s="164">
        <v>2.9999999999290501</v>
      </c>
      <c r="T138" s="164">
        <v>2.9999999999290501</v>
      </c>
      <c r="U138" s="164">
        <v>2.9999999999290501</v>
      </c>
      <c r="V138" s="164">
        <v>2.9999999999290501</v>
      </c>
      <c r="W138" s="164">
        <v>2.9999999999290501</v>
      </c>
      <c r="X138" s="164">
        <v>2.9999999999290501</v>
      </c>
      <c r="Y138" s="164">
        <v>2.9999999999290501</v>
      </c>
      <c r="Z138" s="164">
        <v>2.9999999999290501</v>
      </c>
      <c r="AA138" s="164">
        <v>2.9999999999290501</v>
      </c>
      <c r="AB138" s="164">
        <v>2.9999999999290501</v>
      </c>
      <c r="AC138" s="164">
        <v>2.9999999999290501</v>
      </c>
      <c r="AD138" s="164">
        <v>2.9999999999290501</v>
      </c>
      <c r="AE138" s="164">
        <v>2.9999999999290501</v>
      </c>
      <c r="AF138" s="164">
        <v>2.9999999999290501</v>
      </c>
      <c r="AG138" s="164">
        <v>2.9999999999290501</v>
      </c>
      <c r="AH138" s="164">
        <v>2.9999999999290501</v>
      </c>
      <c r="AI138" s="164">
        <v>2.9999999999290501</v>
      </c>
      <c r="AJ138" s="164">
        <v>2.9999999999290501</v>
      </c>
      <c r="AK138" s="164">
        <v>2.9999999999290501</v>
      </c>
      <c r="AL138" s="164">
        <v>2.9999999999290501</v>
      </c>
      <c r="AM138" s="164">
        <v>2.9999999999290501</v>
      </c>
      <c r="AN138" s="164">
        <v>2.9999999999290501</v>
      </c>
    </row>
    <row r="139" spans="1:40" x14ac:dyDescent="0.2">
      <c r="A139" s="27" t="s">
        <v>866</v>
      </c>
      <c r="B139" s="164">
        <v>328168142.08654702</v>
      </c>
      <c r="C139" s="164">
        <v>328108948.73240101</v>
      </c>
      <c r="D139" s="164">
        <v>328077954.20034999</v>
      </c>
      <c r="E139" s="164">
        <v>328105193.89001101</v>
      </c>
      <c r="F139" s="164">
        <v>328178208.19275802</v>
      </c>
      <c r="G139" s="164">
        <v>328229087.52165902</v>
      </c>
      <c r="H139" s="164">
        <v>328392287.31786698</v>
      </c>
      <c r="I139" s="164">
        <v>328555487.11407501</v>
      </c>
      <c r="J139" s="164">
        <v>328710382.05643702</v>
      </c>
      <c r="K139" s="164">
        <v>328865276.99879903</v>
      </c>
      <c r="L139" s="164">
        <v>329020171.94116098</v>
      </c>
      <c r="M139" s="164">
        <v>329837101.47000402</v>
      </c>
      <c r="N139" s="164">
        <v>329837101.47000402</v>
      </c>
      <c r="O139" s="164">
        <v>330519372.101924</v>
      </c>
      <c r="P139" s="164">
        <v>331201642.73384303</v>
      </c>
      <c r="Q139" s="164">
        <v>331883913.36576301</v>
      </c>
      <c r="R139" s="164">
        <v>332537985.17558801</v>
      </c>
      <c r="S139" s="164">
        <v>333133822.76370198</v>
      </c>
      <c r="T139" s="164">
        <v>333663212.62796003</v>
      </c>
      <c r="U139" s="164">
        <v>334192602.49221802</v>
      </c>
      <c r="V139" s="164">
        <v>334772188.98263103</v>
      </c>
      <c r="W139" s="164">
        <v>335351775.47304302</v>
      </c>
      <c r="X139" s="164">
        <v>335931361.96345502</v>
      </c>
      <c r="Y139" s="164">
        <v>336972352.71946901</v>
      </c>
      <c r="Z139" s="164">
        <v>338151686.52417201</v>
      </c>
      <c r="AA139" s="164">
        <v>338151686.52417201</v>
      </c>
      <c r="AB139" s="164">
        <v>338668985.74239397</v>
      </c>
      <c r="AC139" s="164">
        <v>339186284.96061599</v>
      </c>
      <c r="AD139" s="164">
        <v>339703584.17883801</v>
      </c>
      <c r="AE139" s="164">
        <v>340220883.39705998</v>
      </c>
      <c r="AF139" s="164">
        <v>340738182.615282</v>
      </c>
      <c r="AG139" s="164">
        <v>341255481.83350402</v>
      </c>
      <c r="AH139" s="164">
        <v>342195648.38197303</v>
      </c>
      <c r="AI139" s="164">
        <v>343135814.93044198</v>
      </c>
      <c r="AJ139" s="164">
        <v>344025784.85275698</v>
      </c>
      <c r="AK139" s="164">
        <v>344915754.77507299</v>
      </c>
      <c r="AL139" s="164">
        <v>345882966.12546402</v>
      </c>
      <c r="AM139" s="164">
        <v>346573283.92251498</v>
      </c>
      <c r="AN139" s="164">
        <v>346573283.92251498</v>
      </c>
    </row>
    <row r="140" spans="1:40" x14ac:dyDescent="0.2">
      <c r="A140" s="27" t="s">
        <v>867</v>
      </c>
      <c r="B140" s="164">
        <v>0</v>
      </c>
      <c r="C140" s="164">
        <v>0</v>
      </c>
      <c r="D140" s="164">
        <v>0</v>
      </c>
      <c r="E140" s="164">
        <v>0</v>
      </c>
      <c r="F140" s="164">
        <v>0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164">
        <v>0</v>
      </c>
      <c r="AD140" s="164">
        <v>0</v>
      </c>
      <c r="AE140" s="164">
        <v>0</v>
      </c>
      <c r="AF140" s="164">
        <v>0</v>
      </c>
      <c r="AG140" s="164">
        <v>0</v>
      </c>
      <c r="AH140" s="164">
        <v>0</v>
      </c>
      <c r="AI140" s="164">
        <v>0</v>
      </c>
      <c r="AJ140" s="164">
        <v>0</v>
      </c>
      <c r="AK140" s="164">
        <v>0</v>
      </c>
      <c r="AL140" s="164">
        <v>0</v>
      </c>
      <c r="AM140" s="164">
        <v>0</v>
      </c>
      <c r="AN140" s="164">
        <v>0</v>
      </c>
    </row>
    <row r="141" spans="1:40" x14ac:dyDescent="0.2">
      <c r="A141" s="27" t="s">
        <v>868</v>
      </c>
      <c r="B141" s="164">
        <v>59211421.926153801</v>
      </c>
      <c r="C141" s="164">
        <v>59276548.980769202</v>
      </c>
      <c r="D141" s="164">
        <v>59341676.035384603</v>
      </c>
      <c r="E141" s="164">
        <v>59406803.089999899</v>
      </c>
      <c r="F141" s="164">
        <v>59471930.1446153</v>
      </c>
      <c r="G141" s="164">
        <v>59537057.199230701</v>
      </c>
      <c r="H141" s="164">
        <v>59602184.253846101</v>
      </c>
      <c r="I141" s="164">
        <v>59667311.308461502</v>
      </c>
      <c r="J141" s="164">
        <v>59732438.363076903</v>
      </c>
      <c r="K141" s="164">
        <v>59793630.616922997</v>
      </c>
      <c r="L141" s="164">
        <v>59854822.870769203</v>
      </c>
      <c r="M141" s="164">
        <v>59883000.454615302</v>
      </c>
      <c r="N141" s="164">
        <v>59883000.454615302</v>
      </c>
      <c r="O141" s="164">
        <v>59859130.839230701</v>
      </c>
      <c r="P141" s="164">
        <v>59835261.2238461</v>
      </c>
      <c r="Q141" s="164">
        <v>59811391.608461499</v>
      </c>
      <c r="R141" s="164">
        <v>59787521.993076898</v>
      </c>
      <c r="S141" s="164">
        <v>59970489.845384598</v>
      </c>
      <c r="T141" s="164">
        <v>60153457.697692297</v>
      </c>
      <c r="U141" s="164">
        <v>60336425.5499999</v>
      </c>
      <c r="V141" s="164">
        <v>60519393.4023076</v>
      </c>
      <c r="W141" s="164">
        <v>60702361.254615299</v>
      </c>
      <c r="X141" s="164">
        <v>60885329.106922999</v>
      </c>
      <c r="Y141" s="164">
        <v>61068296.959230699</v>
      </c>
      <c r="Z141" s="164">
        <v>61266355.196153797</v>
      </c>
      <c r="AA141" s="164">
        <v>61266355.196153797</v>
      </c>
      <c r="AB141" s="164">
        <v>61449323.048461497</v>
      </c>
      <c r="AC141" s="164">
        <v>61632290.900769196</v>
      </c>
      <c r="AD141" s="164">
        <v>61815258.753076904</v>
      </c>
      <c r="AE141" s="164">
        <v>61998226.605384603</v>
      </c>
      <c r="AF141" s="164">
        <v>62181194.457692303</v>
      </c>
      <c r="AG141" s="164">
        <v>62157324.842307702</v>
      </c>
      <c r="AH141" s="164">
        <v>62133455.226922996</v>
      </c>
      <c r="AI141" s="164">
        <v>62109585.611538403</v>
      </c>
      <c r="AJ141" s="164">
        <v>62085715.996153802</v>
      </c>
      <c r="AK141" s="164">
        <v>62061846.380769201</v>
      </c>
      <c r="AL141" s="164">
        <v>62037976.7653846</v>
      </c>
      <c r="AM141" s="164">
        <v>62028722.534615301</v>
      </c>
      <c r="AN141" s="164">
        <v>62028722.534615301</v>
      </c>
    </row>
    <row r="142" spans="1:40" x14ac:dyDescent="0.2">
      <c r="A142" s="27" t="s">
        <v>869</v>
      </c>
      <c r="B142" s="164">
        <v>0</v>
      </c>
      <c r="C142" s="164">
        <v>0</v>
      </c>
      <c r="D142" s="164">
        <v>0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0</v>
      </c>
      <c r="T142" s="164">
        <v>0</v>
      </c>
      <c r="U142" s="164">
        <v>0</v>
      </c>
      <c r="V142" s="164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  <c r="AC142" s="164">
        <v>0</v>
      </c>
      <c r="AD142" s="164">
        <v>0</v>
      </c>
      <c r="AE142" s="164">
        <v>0</v>
      </c>
      <c r="AF142" s="164">
        <v>0</v>
      </c>
      <c r="AG142" s="164">
        <v>0</v>
      </c>
      <c r="AH142" s="164">
        <v>0</v>
      </c>
      <c r="AI142" s="164">
        <v>0</v>
      </c>
      <c r="AJ142" s="164">
        <v>0</v>
      </c>
      <c r="AK142" s="164">
        <v>0</v>
      </c>
      <c r="AL142" s="164">
        <v>0</v>
      </c>
      <c r="AM142" s="164">
        <v>0</v>
      </c>
      <c r="AN142" s="164">
        <v>0</v>
      </c>
    </row>
    <row r="143" spans="1:40" x14ac:dyDescent="0.2">
      <c r="A143" s="27" t="s">
        <v>870</v>
      </c>
      <c r="B143" s="164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4">
        <v>0</v>
      </c>
      <c r="AL143" s="164">
        <v>0</v>
      </c>
      <c r="AM143" s="164">
        <v>0</v>
      </c>
      <c r="AN143" s="164">
        <v>0</v>
      </c>
    </row>
    <row r="144" spans="1:40" x14ac:dyDescent="0.2">
      <c r="A144" s="27" t="s">
        <v>871</v>
      </c>
      <c r="B144" s="164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  <c r="O144" s="164">
        <v>0</v>
      </c>
      <c r="P144" s="164">
        <v>0</v>
      </c>
      <c r="Q144" s="164">
        <v>0</v>
      </c>
      <c r="R144" s="164">
        <v>0</v>
      </c>
      <c r="S144" s="164">
        <v>0</v>
      </c>
      <c r="T144" s="164">
        <v>0</v>
      </c>
      <c r="U144" s="164">
        <v>0</v>
      </c>
      <c r="V144" s="164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0</v>
      </c>
      <c r="AI144" s="164">
        <v>0</v>
      </c>
      <c r="AJ144" s="164">
        <v>0</v>
      </c>
      <c r="AK144" s="164">
        <v>0</v>
      </c>
      <c r="AL144" s="164">
        <v>0</v>
      </c>
      <c r="AM144" s="164">
        <v>0</v>
      </c>
      <c r="AN144" s="164">
        <v>0</v>
      </c>
    </row>
    <row r="145" spans="1:40" x14ac:dyDescent="0.2">
      <c r="A145" s="30" t="s">
        <v>872</v>
      </c>
      <c r="B145" s="164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4">
        <v>0</v>
      </c>
      <c r="N145" s="164">
        <v>0</v>
      </c>
      <c r="O145" s="164">
        <v>0</v>
      </c>
      <c r="P145" s="164">
        <v>0</v>
      </c>
      <c r="Q145" s="164">
        <v>0</v>
      </c>
      <c r="R145" s="164">
        <v>0</v>
      </c>
      <c r="S145" s="164">
        <v>0</v>
      </c>
      <c r="T145" s="164">
        <v>0</v>
      </c>
      <c r="U145" s="164">
        <v>0</v>
      </c>
      <c r="V145" s="164">
        <v>0</v>
      </c>
      <c r="W145" s="164">
        <v>0</v>
      </c>
      <c r="X145" s="164">
        <v>0</v>
      </c>
      <c r="Y145" s="164">
        <v>0</v>
      </c>
      <c r="Z145" s="164">
        <v>0</v>
      </c>
      <c r="AA145" s="164">
        <v>0</v>
      </c>
      <c r="AB145" s="164">
        <v>0</v>
      </c>
      <c r="AC145" s="164">
        <v>0</v>
      </c>
      <c r="AD145" s="164">
        <v>0</v>
      </c>
      <c r="AE145" s="164">
        <v>0</v>
      </c>
      <c r="AF145" s="164">
        <v>0</v>
      </c>
      <c r="AG145" s="164">
        <v>0</v>
      </c>
      <c r="AH145" s="164">
        <v>0</v>
      </c>
      <c r="AI145" s="164">
        <v>0</v>
      </c>
      <c r="AJ145" s="164">
        <v>0</v>
      </c>
      <c r="AK145" s="164">
        <v>0</v>
      </c>
      <c r="AL145" s="164">
        <v>0</v>
      </c>
      <c r="AM145" s="164">
        <v>0</v>
      </c>
      <c r="AN145" s="164">
        <v>0</v>
      </c>
    </row>
    <row r="146" spans="1:40" x14ac:dyDescent="0.2">
      <c r="A146" s="27" t="s">
        <v>873</v>
      </c>
      <c r="B146" s="164">
        <v>0</v>
      </c>
      <c r="C146" s="164">
        <v>0</v>
      </c>
      <c r="D146" s="164">
        <v>0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0</v>
      </c>
      <c r="S146" s="164">
        <v>0</v>
      </c>
      <c r="T146" s="164">
        <v>0</v>
      </c>
      <c r="U146" s="164">
        <v>0</v>
      </c>
      <c r="V146" s="164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  <c r="AC146" s="164">
        <v>0</v>
      </c>
      <c r="AD146" s="164">
        <v>0</v>
      </c>
      <c r="AE146" s="164">
        <v>0</v>
      </c>
      <c r="AF146" s="164">
        <v>0</v>
      </c>
      <c r="AG146" s="164">
        <v>0</v>
      </c>
      <c r="AH146" s="164">
        <v>0</v>
      </c>
      <c r="AI146" s="164">
        <v>0</v>
      </c>
      <c r="AJ146" s="164">
        <v>0</v>
      </c>
      <c r="AK146" s="164">
        <v>0</v>
      </c>
      <c r="AL146" s="164">
        <v>0</v>
      </c>
      <c r="AM146" s="164">
        <v>0</v>
      </c>
      <c r="AN146" s="164">
        <v>0</v>
      </c>
    </row>
    <row r="147" spans="1:40" x14ac:dyDescent="0.2">
      <c r="A147" s="27" t="s">
        <v>874</v>
      </c>
      <c r="B147" s="164">
        <v>641964183.46577704</v>
      </c>
      <c r="C147" s="164">
        <v>642397357.26317096</v>
      </c>
      <c r="D147" s="164">
        <v>642858729.882658</v>
      </c>
      <c r="E147" s="164">
        <v>643378336.72385705</v>
      </c>
      <c r="F147" s="164">
        <v>643943718.17814302</v>
      </c>
      <c r="G147" s="164">
        <v>644486964.65858197</v>
      </c>
      <c r="H147" s="164">
        <v>645017731.087098</v>
      </c>
      <c r="I147" s="164">
        <v>645348736.46176696</v>
      </c>
      <c r="J147" s="164">
        <v>645690243.65566802</v>
      </c>
      <c r="K147" s="164">
        <v>646027816.04879904</v>
      </c>
      <c r="L147" s="164">
        <v>646365388.44193101</v>
      </c>
      <c r="M147" s="164">
        <v>647344119.15308106</v>
      </c>
      <c r="N147" s="164">
        <v>647344119.15308106</v>
      </c>
      <c r="O147" s="164">
        <v>648031893.33807695</v>
      </c>
      <c r="P147" s="164">
        <v>648719667.52307403</v>
      </c>
      <c r="Q147" s="164">
        <v>649407441.70807004</v>
      </c>
      <c r="R147" s="164">
        <v>650067017.07097304</v>
      </c>
      <c r="S147" s="164">
        <v>650875195.67985499</v>
      </c>
      <c r="T147" s="164">
        <v>651616926.56488299</v>
      </c>
      <c r="U147" s="164">
        <v>652157112.07529104</v>
      </c>
      <c r="V147" s="164">
        <v>652747494.21185195</v>
      </c>
      <c r="W147" s="164">
        <v>653337876.34841394</v>
      </c>
      <c r="X147" s="164">
        <v>653993773.46312296</v>
      </c>
      <c r="Y147" s="164">
        <v>655275769.91875803</v>
      </c>
      <c r="Z147" s="164">
        <v>656599203.24677801</v>
      </c>
      <c r="AA147" s="164">
        <v>656599203.24677801</v>
      </c>
      <c r="AB147" s="164">
        <v>657208661.77523994</v>
      </c>
      <c r="AC147" s="164">
        <v>657818120.30370295</v>
      </c>
      <c r="AD147" s="164">
        <v>658427578.83216596</v>
      </c>
      <c r="AE147" s="164">
        <v>659037037.36062801</v>
      </c>
      <c r="AF147" s="164">
        <v>659646495.88909101</v>
      </c>
      <c r="AG147" s="164">
        <v>660049116.94986105</v>
      </c>
      <c r="AH147" s="164">
        <v>660874605.34087801</v>
      </c>
      <c r="AI147" s="164">
        <v>661901639.10651505</v>
      </c>
      <c r="AJ147" s="164">
        <v>662878476.24599898</v>
      </c>
      <c r="AK147" s="164">
        <v>663855313.38548195</v>
      </c>
      <c r="AL147" s="164">
        <v>664813013.63489497</v>
      </c>
      <c r="AM147" s="164">
        <v>665362007.94794905</v>
      </c>
      <c r="AN147" s="164">
        <v>665362007.94794905</v>
      </c>
    </row>
    <row r="148" spans="1:40" x14ac:dyDescent="0.2">
      <c r="A148" s="27" t="s">
        <v>875</v>
      </c>
    </row>
    <row r="149" spans="1:40" x14ac:dyDescent="0.2">
      <c r="A149" s="30" t="s">
        <v>876</v>
      </c>
    </row>
    <row r="150" spans="1:40" x14ac:dyDescent="0.2">
      <c r="A150" s="27" t="s">
        <v>877</v>
      </c>
      <c r="B150" s="164">
        <v>104883270</v>
      </c>
      <c r="C150" s="164">
        <v>104883270</v>
      </c>
      <c r="D150" s="164">
        <v>104883270</v>
      </c>
      <c r="E150" s="164">
        <v>104883270</v>
      </c>
      <c r="F150" s="164">
        <v>104883270</v>
      </c>
      <c r="G150" s="164">
        <v>104883270</v>
      </c>
      <c r="H150" s="164">
        <v>104883270</v>
      </c>
      <c r="I150" s="164">
        <v>104883270</v>
      </c>
      <c r="J150" s="164">
        <v>104883270</v>
      </c>
      <c r="K150" s="164">
        <v>104883270</v>
      </c>
      <c r="L150" s="164">
        <v>104883270</v>
      </c>
      <c r="M150" s="164">
        <v>104883270</v>
      </c>
      <c r="N150" s="164">
        <v>104883270</v>
      </c>
      <c r="O150" s="164">
        <v>104883270</v>
      </c>
      <c r="P150" s="164">
        <v>104883270</v>
      </c>
      <c r="Q150" s="164">
        <v>104883270</v>
      </c>
      <c r="R150" s="164">
        <v>104883270</v>
      </c>
      <c r="S150" s="164">
        <v>104883270</v>
      </c>
      <c r="T150" s="164">
        <v>104883270</v>
      </c>
      <c r="U150" s="164">
        <v>104883270</v>
      </c>
      <c r="V150" s="164">
        <v>104883270</v>
      </c>
      <c r="W150" s="164">
        <v>104883270</v>
      </c>
      <c r="X150" s="164">
        <v>104883270</v>
      </c>
      <c r="Y150" s="164">
        <v>104883270</v>
      </c>
      <c r="Z150" s="164">
        <v>104883270</v>
      </c>
      <c r="AA150" s="164">
        <v>104883270</v>
      </c>
      <c r="AB150" s="164">
        <v>104883270</v>
      </c>
      <c r="AC150" s="164">
        <v>104883270</v>
      </c>
      <c r="AD150" s="164">
        <v>104883270</v>
      </c>
      <c r="AE150" s="164">
        <v>104883270</v>
      </c>
      <c r="AF150" s="164">
        <v>104883270</v>
      </c>
      <c r="AG150" s="164">
        <v>104883270</v>
      </c>
      <c r="AH150" s="164">
        <v>104883270</v>
      </c>
      <c r="AI150" s="164">
        <v>104883270</v>
      </c>
      <c r="AJ150" s="164">
        <v>104883270</v>
      </c>
      <c r="AK150" s="164">
        <v>104883270</v>
      </c>
      <c r="AL150" s="164">
        <v>104883270</v>
      </c>
      <c r="AM150" s="164">
        <v>104883270</v>
      </c>
      <c r="AN150" s="164">
        <v>104883270</v>
      </c>
    </row>
    <row r="151" spans="1:40" x14ac:dyDescent="0.2">
      <c r="A151" s="27" t="s">
        <v>878</v>
      </c>
      <c r="B151" s="164">
        <v>110499919.711538</v>
      </c>
      <c r="C151" s="164">
        <v>110515891.692307</v>
      </c>
      <c r="D151" s="164">
        <v>110531863.673076</v>
      </c>
      <c r="E151" s="164">
        <v>110547835.653846</v>
      </c>
      <c r="F151" s="164">
        <v>110563807.634615</v>
      </c>
      <c r="G151" s="164">
        <v>110579779.615384</v>
      </c>
      <c r="H151" s="164">
        <v>110595751.59615301</v>
      </c>
      <c r="I151" s="164">
        <v>110611723.576923</v>
      </c>
      <c r="J151" s="164">
        <v>110627695.55769201</v>
      </c>
      <c r="K151" s="164">
        <v>110643667.538461</v>
      </c>
      <c r="L151" s="164">
        <v>110659639.51922999</v>
      </c>
      <c r="M151" s="164">
        <v>110699525.788461</v>
      </c>
      <c r="N151" s="164">
        <v>110699525.788461</v>
      </c>
      <c r="O151" s="164">
        <v>110723440.076923</v>
      </c>
      <c r="P151" s="164">
        <v>110747354.365384</v>
      </c>
      <c r="Q151" s="164">
        <v>110771268.653846</v>
      </c>
      <c r="R151" s="164">
        <v>110795182.942307</v>
      </c>
      <c r="S151" s="164">
        <v>110819097.23076899</v>
      </c>
      <c r="T151" s="164">
        <v>110843011.51922999</v>
      </c>
      <c r="U151" s="164">
        <v>110866925.80769201</v>
      </c>
      <c r="V151" s="164">
        <v>110890840.09615301</v>
      </c>
      <c r="W151" s="164">
        <v>110914754.384615</v>
      </c>
      <c r="X151" s="164">
        <v>110938668.673076</v>
      </c>
      <c r="Y151" s="164">
        <v>110962582.961538</v>
      </c>
      <c r="Z151" s="164">
        <v>111018353.84615301</v>
      </c>
      <c r="AA151" s="164">
        <v>111018353.84615301</v>
      </c>
      <c r="AB151" s="164">
        <v>111050210.442307</v>
      </c>
      <c r="AC151" s="164">
        <v>111082067.038461</v>
      </c>
      <c r="AD151" s="164">
        <v>111113923.634615</v>
      </c>
      <c r="AE151" s="164">
        <v>111145780.23076899</v>
      </c>
      <c r="AF151" s="164">
        <v>111177636.826923</v>
      </c>
      <c r="AG151" s="164">
        <v>111209493.423076</v>
      </c>
      <c r="AH151" s="164">
        <v>111241350.01922999</v>
      </c>
      <c r="AI151" s="164">
        <v>111273206.615384</v>
      </c>
      <c r="AJ151" s="164">
        <v>111305063.211538</v>
      </c>
      <c r="AK151" s="164">
        <v>111336919.80769201</v>
      </c>
      <c r="AL151" s="164">
        <v>111368776.403846</v>
      </c>
      <c r="AM151" s="164">
        <v>111432489.59615301</v>
      </c>
      <c r="AN151" s="164">
        <v>111432489.59615301</v>
      </c>
    </row>
    <row r="152" spans="1:40" x14ac:dyDescent="0.2">
      <c r="A152" s="27" t="s">
        <v>879</v>
      </c>
      <c r="B152" s="164">
        <v>87161800</v>
      </c>
      <c r="C152" s="164">
        <v>87161800</v>
      </c>
      <c r="D152" s="164">
        <v>87161800</v>
      </c>
      <c r="E152" s="164">
        <v>87161800</v>
      </c>
      <c r="F152" s="164">
        <v>87161800</v>
      </c>
      <c r="G152" s="164">
        <v>87161800</v>
      </c>
      <c r="H152" s="164">
        <v>87161800</v>
      </c>
      <c r="I152" s="164">
        <v>87161800</v>
      </c>
      <c r="J152" s="164">
        <v>87161800</v>
      </c>
      <c r="K152" s="164">
        <v>87161800</v>
      </c>
      <c r="L152" s="164">
        <v>87161800</v>
      </c>
      <c r="M152" s="164">
        <v>87161800</v>
      </c>
      <c r="N152" s="164">
        <v>87161800</v>
      </c>
      <c r="O152" s="164">
        <v>87161800</v>
      </c>
      <c r="P152" s="164">
        <v>87161800</v>
      </c>
      <c r="Q152" s="164">
        <v>87161800</v>
      </c>
      <c r="R152" s="164">
        <v>87161800</v>
      </c>
      <c r="S152" s="164">
        <v>87161800</v>
      </c>
      <c r="T152" s="164">
        <v>87161800</v>
      </c>
      <c r="U152" s="164">
        <v>87161800</v>
      </c>
      <c r="V152" s="164">
        <v>87161800</v>
      </c>
      <c r="W152" s="164">
        <v>87161800</v>
      </c>
      <c r="X152" s="164">
        <v>87161800</v>
      </c>
      <c r="Y152" s="164">
        <v>87161800</v>
      </c>
      <c r="Z152" s="164">
        <v>87161800</v>
      </c>
      <c r="AA152" s="164">
        <v>87161800</v>
      </c>
      <c r="AB152" s="164">
        <v>87161800</v>
      </c>
      <c r="AC152" s="164">
        <v>87161800</v>
      </c>
      <c r="AD152" s="164">
        <v>87161800</v>
      </c>
      <c r="AE152" s="164">
        <v>87161800</v>
      </c>
      <c r="AF152" s="164">
        <v>87161800</v>
      </c>
      <c r="AG152" s="164">
        <v>87161800</v>
      </c>
      <c r="AH152" s="164">
        <v>87161800</v>
      </c>
      <c r="AI152" s="164">
        <v>87161800</v>
      </c>
      <c r="AJ152" s="164">
        <v>87161800</v>
      </c>
      <c r="AK152" s="164">
        <v>87161800</v>
      </c>
      <c r="AL152" s="164">
        <v>87161800</v>
      </c>
      <c r="AM152" s="164">
        <v>87161800</v>
      </c>
      <c r="AN152" s="164">
        <v>87161800</v>
      </c>
    </row>
    <row r="153" spans="1:40" x14ac:dyDescent="0.2">
      <c r="A153" s="27" t="s">
        <v>880</v>
      </c>
      <c r="B153" s="164">
        <v>97493020</v>
      </c>
      <c r="C153" s="164">
        <v>97493020</v>
      </c>
      <c r="D153" s="164">
        <v>97493020</v>
      </c>
      <c r="E153" s="164">
        <v>97493020</v>
      </c>
      <c r="F153" s="164">
        <v>97493020</v>
      </c>
      <c r="G153" s="164">
        <v>97493020</v>
      </c>
      <c r="H153" s="164">
        <v>97493020</v>
      </c>
      <c r="I153" s="164">
        <v>97493020</v>
      </c>
      <c r="J153" s="164">
        <v>97493020</v>
      </c>
      <c r="K153" s="164">
        <v>97493020</v>
      </c>
      <c r="L153" s="164">
        <v>97493020</v>
      </c>
      <c r="M153" s="164">
        <v>97493020</v>
      </c>
      <c r="N153" s="164">
        <v>97493020</v>
      </c>
      <c r="O153" s="164">
        <v>97493020</v>
      </c>
      <c r="P153" s="164">
        <v>97493020</v>
      </c>
      <c r="Q153" s="164">
        <v>97493020</v>
      </c>
      <c r="R153" s="164">
        <v>97493020</v>
      </c>
      <c r="S153" s="164">
        <v>97493020</v>
      </c>
      <c r="T153" s="164">
        <v>97493020</v>
      </c>
      <c r="U153" s="164">
        <v>97493020</v>
      </c>
      <c r="V153" s="164">
        <v>97493020</v>
      </c>
      <c r="W153" s="164">
        <v>97493020</v>
      </c>
      <c r="X153" s="164">
        <v>97493020</v>
      </c>
      <c r="Y153" s="164">
        <v>97493020</v>
      </c>
      <c r="Z153" s="164">
        <v>97493020</v>
      </c>
      <c r="AA153" s="164">
        <v>97493020</v>
      </c>
      <c r="AB153" s="164">
        <v>97493020</v>
      </c>
      <c r="AC153" s="164">
        <v>97493020</v>
      </c>
      <c r="AD153" s="164">
        <v>97493020</v>
      </c>
      <c r="AE153" s="164">
        <v>97493020</v>
      </c>
      <c r="AF153" s="164">
        <v>97493020</v>
      </c>
      <c r="AG153" s="164">
        <v>97493020</v>
      </c>
      <c r="AH153" s="164">
        <v>97493020</v>
      </c>
      <c r="AI153" s="164">
        <v>97493020</v>
      </c>
      <c r="AJ153" s="164">
        <v>97493020</v>
      </c>
      <c r="AK153" s="164">
        <v>97493020</v>
      </c>
      <c r="AL153" s="164">
        <v>97493020</v>
      </c>
      <c r="AM153" s="164">
        <v>97493020</v>
      </c>
      <c r="AN153" s="164">
        <v>97493020</v>
      </c>
    </row>
    <row r="154" spans="1:40" x14ac:dyDescent="0.2">
      <c r="A154" s="27" t="s">
        <v>881</v>
      </c>
      <c r="B154" s="164">
        <v>59374910</v>
      </c>
      <c r="C154" s="164">
        <v>59374910</v>
      </c>
      <c r="D154" s="164">
        <v>59374910</v>
      </c>
      <c r="E154" s="164">
        <v>59374910</v>
      </c>
      <c r="F154" s="164">
        <v>59374910</v>
      </c>
      <c r="G154" s="164">
        <v>59374910</v>
      </c>
      <c r="H154" s="164">
        <v>59374910</v>
      </c>
      <c r="I154" s="164">
        <v>59374910</v>
      </c>
      <c r="J154" s="164">
        <v>59374910</v>
      </c>
      <c r="K154" s="164">
        <v>59374910</v>
      </c>
      <c r="L154" s="164">
        <v>59374910</v>
      </c>
      <c r="M154" s="164">
        <v>59374910</v>
      </c>
      <c r="N154" s="164">
        <v>59374910</v>
      </c>
      <c r="O154" s="164">
        <v>59374910</v>
      </c>
      <c r="P154" s="164">
        <v>59374910</v>
      </c>
      <c r="Q154" s="164">
        <v>59374910</v>
      </c>
      <c r="R154" s="164">
        <v>59374910</v>
      </c>
      <c r="S154" s="164">
        <v>59374910</v>
      </c>
      <c r="T154" s="164">
        <v>59374910</v>
      </c>
      <c r="U154" s="164">
        <v>59374910</v>
      </c>
      <c r="V154" s="164">
        <v>59374910</v>
      </c>
      <c r="W154" s="164">
        <v>59374910</v>
      </c>
      <c r="X154" s="164">
        <v>59374910</v>
      </c>
      <c r="Y154" s="164">
        <v>59374910</v>
      </c>
      <c r="Z154" s="164">
        <v>59374910</v>
      </c>
      <c r="AA154" s="164">
        <v>59374910</v>
      </c>
      <c r="AB154" s="164">
        <v>59374910</v>
      </c>
      <c r="AC154" s="164">
        <v>59374910</v>
      </c>
      <c r="AD154" s="164">
        <v>59374910</v>
      </c>
      <c r="AE154" s="164">
        <v>59374910</v>
      </c>
      <c r="AF154" s="164">
        <v>59374910</v>
      </c>
      <c r="AG154" s="164">
        <v>59374910</v>
      </c>
      <c r="AH154" s="164">
        <v>59374910</v>
      </c>
      <c r="AI154" s="164">
        <v>59374910</v>
      </c>
      <c r="AJ154" s="164">
        <v>59374910</v>
      </c>
      <c r="AK154" s="164">
        <v>59374910</v>
      </c>
      <c r="AL154" s="164">
        <v>59374910</v>
      </c>
      <c r="AM154" s="164">
        <v>59374910</v>
      </c>
      <c r="AN154" s="164">
        <v>59374910</v>
      </c>
    </row>
    <row r="155" spans="1:40" x14ac:dyDescent="0.2">
      <c r="A155" s="27" t="s">
        <v>882</v>
      </c>
      <c r="B155" s="164">
        <v>97837980.589923605</v>
      </c>
      <c r="C155" s="164">
        <v>97917265.341854706</v>
      </c>
      <c r="D155" s="164">
        <v>97996550.093785793</v>
      </c>
      <c r="E155" s="164">
        <v>98075834.845716804</v>
      </c>
      <c r="F155" s="164">
        <v>98075834.845716804</v>
      </c>
      <c r="G155" s="164">
        <v>98075834.845716804</v>
      </c>
      <c r="H155" s="164">
        <v>98075834.845716804</v>
      </c>
      <c r="I155" s="164">
        <v>98075834.845716804</v>
      </c>
      <c r="J155" s="164">
        <v>98075834.845716804</v>
      </c>
      <c r="K155" s="164">
        <v>98075834.845716804</v>
      </c>
      <c r="L155" s="164">
        <v>98075834.845716804</v>
      </c>
      <c r="M155" s="164">
        <v>98075834.845716804</v>
      </c>
      <c r="N155" s="164">
        <v>98075834.845716804</v>
      </c>
      <c r="O155" s="164">
        <v>98075834.845716804</v>
      </c>
      <c r="P155" s="164">
        <v>98075834.845716804</v>
      </c>
      <c r="Q155" s="164">
        <v>98075834.845716804</v>
      </c>
      <c r="R155" s="164">
        <v>98075834.845716804</v>
      </c>
      <c r="S155" s="164">
        <v>98075834.845716804</v>
      </c>
      <c r="T155" s="164">
        <v>98075834.845716804</v>
      </c>
      <c r="U155" s="164">
        <v>98075834.845716804</v>
      </c>
      <c r="V155" s="164">
        <v>98075834.845716804</v>
      </c>
      <c r="W155" s="164">
        <v>98075834.845716804</v>
      </c>
      <c r="X155" s="164">
        <v>98075834.845716804</v>
      </c>
      <c r="Y155" s="164">
        <v>98075834.845716804</v>
      </c>
      <c r="Z155" s="164">
        <v>98075834.845716804</v>
      </c>
      <c r="AA155" s="164">
        <v>98075834.845716804</v>
      </c>
      <c r="AB155" s="164">
        <v>98075834.845716804</v>
      </c>
      <c r="AC155" s="164">
        <v>98075834.845716804</v>
      </c>
      <c r="AD155" s="164">
        <v>98075834.845716804</v>
      </c>
      <c r="AE155" s="164">
        <v>98075834.845716804</v>
      </c>
      <c r="AF155" s="164">
        <v>98075834.845716804</v>
      </c>
      <c r="AG155" s="164">
        <v>98075834.845716804</v>
      </c>
      <c r="AH155" s="164">
        <v>98075834.845716804</v>
      </c>
      <c r="AI155" s="164">
        <v>98075834.845716804</v>
      </c>
      <c r="AJ155" s="164">
        <v>98075834.845716804</v>
      </c>
      <c r="AK155" s="164">
        <v>98075834.845716804</v>
      </c>
      <c r="AL155" s="164">
        <v>98075834.845716804</v>
      </c>
      <c r="AM155" s="164">
        <v>98075834.845716804</v>
      </c>
      <c r="AN155" s="164">
        <v>98075834.845716804</v>
      </c>
    </row>
    <row r="156" spans="1:40" x14ac:dyDescent="0.2">
      <c r="A156" s="27" t="s">
        <v>883</v>
      </c>
      <c r="B156" s="164">
        <v>97911860</v>
      </c>
      <c r="C156" s="164">
        <v>97911860</v>
      </c>
      <c r="D156" s="164">
        <v>97911860</v>
      </c>
      <c r="E156" s="164">
        <v>97911860</v>
      </c>
      <c r="F156" s="164">
        <v>97911860</v>
      </c>
      <c r="G156" s="164">
        <v>97911860</v>
      </c>
      <c r="H156" s="164">
        <v>97911860</v>
      </c>
      <c r="I156" s="164">
        <v>97911860</v>
      </c>
      <c r="J156" s="164">
        <v>97911860</v>
      </c>
      <c r="K156" s="164">
        <v>97911860</v>
      </c>
      <c r="L156" s="164">
        <v>97911860</v>
      </c>
      <c r="M156" s="164">
        <v>97911860</v>
      </c>
      <c r="N156" s="164">
        <v>97911860</v>
      </c>
      <c r="O156" s="164">
        <v>97911860</v>
      </c>
      <c r="P156" s="164">
        <v>97911860</v>
      </c>
      <c r="Q156" s="164">
        <v>97911860</v>
      </c>
      <c r="R156" s="164">
        <v>97911860</v>
      </c>
      <c r="S156" s="164">
        <v>97911860</v>
      </c>
      <c r="T156" s="164">
        <v>97911860</v>
      </c>
      <c r="U156" s="164">
        <v>97911860</v>
      </c>
      <c r="V156" s="164">
        <v>97911860</v>
      </c>
      <c r="W156" s="164">
        <v>97911860</v>
      </c>
      <c r="X156" s="164">
        <v>97911860</v>
      </c>
      <c r="Y156" s="164">
        <v>97911860</v>
      </c>
      <c r="Z156" s="164">
        <v>97911860</v>
      </c>
      <c r="AA156" s="164">
        <v>97911860</v>
      </c>
      <c r="AB156" s="164">
        <v>97911860</v>
      </c>
      <c r="AC156" s="164">
        <v>97911860</v>
      </c>
      <c r="AD156" s="164">
        <v>97911860</v>
      </c>
      <c r="AE156" s="164">
        <v>97911860</v>
      </c>
      <c r="AF156" s="164">
        <v>97911860</v>
      </c>
      <c r="AG156" s="164">
        <v>97911860</v>
      </c>
      <c r="AH156" s="164">
        <v>97911860</v>
      </c>
      <c r="AI156" s="164">
        <v>97911860</v>
      </c>
      <c r="AJ156" s="164">
        <v>97911860</v>
      </c>
      <c r="AK156" s="164">
        <v>97911860</v>
      </c>
      <c r="AL156" s="164">
        <v>97911860</v>
      </c>
      <c r="AM156" s="164">
        <v>97911860</v>
      </c>
      <c r="AN156" s="164">
        <v>97911860</v>
      </c>
    </row>
    <row r="157" spans="1:40" x14ac:dyDescent="0.2">
      <c r="A157" s="27" t="s">
        <v>884</v>
      </c>
      <c r="B157" s="164">
        <v>103406319.999999</v>
      </c>
      <c r="C157" s="164">
        <v>103406319.999999</v>
      </c>
      <c r="D157" s="164">
        <v>103406319.999999</v>
      </c>
      <c r="E157" s="164">
        <v>103406319.999999</v>
      </c>
      <c r="F157" s="164">
        <v>103406319.999999</v>
      </c>
      <c r="G157" s="164">
        <v>103406319.999999</v>
      </c>
      <c r="H157" s="164">
        <v>103406319.999999</v>
      </c>
      <c r="I157" s="164">
        <v>103406319.999999</v>
      </c>
      <c r="J157" s="164">
        <v>103406319.999999</v>
      </c>
      <c r="K157" s="164">
        <v>103406319.999999</v>
      </c>
      <c r="L157" s="164">
        <v>103406319.999999</v>
      </c>
      <c r="M157" s="164">
        <v>103406319.999999</v>
      </c>
      <c r="N157" s="164">
        <v>103406319.999999</v>
      </c>
      <c r="O157" s="164">
        <v>103406319.999999</v>
      </c>
      <c r="P157" s="164">
        <v>103406319.999999</v>
      </c>
      <c r="Q157" s="164">
        <v>103406319.999999</v>
      </c>
      <c r="R157" s="164">
        <v>103406319.999999</v>
      </c>
      <c r="S157" s="164">
        <v>103406319.999999</v>
      </c>
      <c r="T157" s="164">
        <v>103406319.999999</v>
      </c>
      <c r="U157" s="164">
        <v>103406319.999999</v>
      </c>
      <c r="V157" s="164">
        <v>103406319.999999</v>
      </c>
      <c r="W157" s="164">
        <v>103406319.999999</v>
      </c>
      <c r="X157" s="164">
        <v>103406319.999999</v>
      </c>
      <c r="Y157" s="164">
        <v>103406319.999999</v>
      </c>
      <c r="Z157" s="164">
        <v>103406319.999999</v>
      </c>
      <c r="AA157" s="164">
        <v>103406319.999999</v>
      </c>
      <c r="AB157" s="164">
        <v>103406319.999999</v>
      </c>
      <c r="AC157" s="164">
        <v>103406319.999999</v>
      </c>
      <c r="AD157" s="164">
        <v>103406319.999999</v>
      </c>
      <c r="AE157" s="164">
        <v>103406319.999999</v>
      </c>
      <c r="AF157" s="164">
        <v>103406319.999999</v>
      </c>
      <c r="AG157" s="164">
        <v>103406319.999999</v>
      </c>
      <c r="AH157" s="164">
        <v>103406319.999999</v>
      </c>
      <c r="AI157" s="164">
        <v>103406319.999999</v>
      </c>
      <c r="AJ157" s="164">
        <v>103406319.999999</v>
      </c>
      <c r="AK157" s="164">
        <v>103406319.999999</v>
      </c>
      <c r="AL157" s="164">
        <v>103406319.999999</v>
      </c>
      <c r="AM157" s="164">
        <v>103406319.999999</v>
      </c>
      <c r="AN157" s="164">
        <v>103406319.999999</v>
      </c>
    </row>
    <row r="158" spans="1:40" x14ac:dyDescent="0.2">
      <c r="A158" s="27" t="s">
        <v>885</v>
      </c>
      <c r="B158" s="164">
        <v>91054750</v>
      </c>
      <c r="C158" s="164">
        <v>91054750</v>
      </c>
      <c r="D158" s="164">
        <v>91054750</v>
      </c>
      <c r="E158" s="164">
        <v>91054750</v>
      </c>
      <c r="F158" s="164">
        <v>91054750</v>
      </c>
      <c r="G158" s="164">
        <v>91054750</v>
      </c>
      <c r="H158" s="164">
        <v>91054750</v>
      </c>
      <c r="I158" s="164">
        <v>91054750</v>
      </c>
      <c r="J158" s="164">
        <v>91054750</v>
      </c>
      <c r="K158" s="164">
        <v>91054750</v>
      </c>
      <c r="L158" s="164">
        <v>91054750</v>
      </c>
      <c r="M158" s="164">
        <v>91054750</v>
      </c>
      <c r="N158" s="164">
        <v>91054750</v>
      </c>
      <c r="O158" s="164">
        <v>91054750</v>
      </c>
      <c r="P158" s="164">
        <v>91054750</v>
      </c>
      <c r="Q158" s="164">
        <v>91054750</v>
      </c>
      <c r="R158" s="164">
        <v>91054750</v>
      </c>
      <c r="S158" s="164">
        <v>91054750</v>
      </c>
      <c r="T158" s="164">
        <v>91054750</v>
      </c>
      <c r="U158" s="164">
        <v>91054750</v>
      </c>
      <c r="V158" s="164">
        <v>91054750</v>
      </c>
      <c r="W158" s="164">
        <v>91054750</v>
      </c>
      <c r="X158" s="164">
        <v>91054750</v>
      </c>
      <c r="Y158" s="164">
        <v>91054750</v>
      </c>
      <c r="Z158" s="164">
        <v>91054750</v>
      </c>
      <c r="AA158" s="164">
        <v>91054750</v>
      </c>
      <c r="AB158" s="164">
        <v>91054750</v>
      </c>
      <c r="AC158" s="164">
        <v>91054750</v>
      </c>
      <c r="AD158" s="164">
        <v>91054750</v>
      </c>
      <c r="AE158" s="164">
        <v>91054750</v>
      </c>
      <c r="AF158" s="164">
        <v>91054750</v>
      </c>
      <c r="AG158" s="164">
        <v>91054750</v>
      </c>
      <c r="AH158" s="164">
        <v>91054750</v>
      </c>
      <c r="AI158" s="164">
        <v>91054750</v>
      </c>
      <c r="AJ158" s="164">
        <v>91054750</v>
      </c>
      <c r="AK158" s="164">
        <v>91054750</v>
      </c>
      <c r="AL158" s="164">
        <v>91054750</v>
      </c>
      <c r="AM158" s="164">
        <v>91054750</v>
      </c>
      <c r="AN158" s="164">
        <v>91054750</v>
      </c>
    </row>
    <row r="159" spans="1:40" x14ac:dyDescent="0.2">
      <c r="A159" s="27" t="s">
        <v>886</v>
      </c>
      <c r="B159" s="164">
        <v>94183020</v>
      </c>
      <c r="C159" s="164">
        <v>94183020</v>
      </c>
      <c r="D159" s="164">
        <v>94183020</v>
      </c>
      <c r="E159" s="164">
        <v>94183020</v>
      </c>
      <c r="F159" s="164">
        <v>94183020</v>
      </c>
      <c r="G159" s="164">
        <v>94183020</v>
      </c>
      <c r="H159" s="164">
        <v>94183020</v>
      </c>
      <c r="I159" s="164">
        <v>94183020</v>
      </c>
      <c r="J159" s="164">
        <v>94183020</v>
      </c>
      <c r="K159" s="164">
        <v>94183020</v>
      </c>
      <c r="L159" s="164">
        <v>94183020</v>
      </c>
      <c r="M159" s="164">
        <v>94183020</v>
      </c>
      <c r="N159" s="164">
        <v>94183020</v>
      </c>
      <c r="O159" s="164">
        <v>94183020</v>
      </c>
      <c r="P159" s="164">
        <v>94183020</v>
      </c>
      <c r="Q159" s="164">
        <v>94183020</v>
      </c>
      <c r="R159" s="164">
        <v>94183020</v>
      </c>
      <c r="S159" s="164">
        <v>94183020</v>
      </c>
      <c r="T159" s="164">
        <v>94183020</v>
      </c>
      <c r="U159" s="164">
        <v>94183020</v>
      </c>
      <c r="V159" s="164">
        <v>94183020</v>
      </c>
      <c r="W159" s="164">
        <v>94183020</v>
      </c>
      <c r="X159" s="164">
        <v>94183020</v>
      </c>
      <c r="Y159" s="164">
        <v>94183020</v>
      </c>
      <c r="Z159" s="164">
        <v>94183020</v>
      </c>
      <c r="AA159" s="164">
        <v>94183020</v>
      </c>
      <c r="AB159" s="164">
        <v>94183020</v>
      </c>
      <c r="AC159" s="164">
        <v>94183020</v>
      </c>
      <c r="AD159" s="164">
        <v>94183020</v>
      </c>
      <c r="AE159" s="164">
        <v>94183020</v>
      </c>
      <c r="AF159" s="164">
        <v>94183020</v>
      </c>
      <c r="AG159" s="164">
        <v>94183020</v>
      </c>
      <c r="AH159" s="164">
        <v>94183020</v>
      </c>
      <c r="AI159" s="164">
        <v>94183020</v>
      </c>
      <c r="AJ159" s="164">
        <v>94183020</v>
      </c>
      <c r="AK159" s="164">
        <v>94183020</v>
      </c>
      <c r="AL159" s="164">
        <v>94183020</v>
      </c>
      <c r="AM159" s="164">
        <v>94183020</v>
      </c>
      <c r="AN159" s="164">
        <v>94183020</v>
      </c>
    </row>
    <row r="160" spans="1:40" x14ac:dyDescent="0.2">
      <c r="A160" s="27" t="s">
        <v>887</v>
      </c>
      <c r="B160" s="164">
        <v>0</v>
      </c>
      <c r="C160" s="164">
        <v>0</v>
      </c>
      <c r="D160" s="164">
        <v>0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0</v>
      </c>
      <c r="R160" s="164">
        <v>0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0</v>
      </c>
      <c r="AB160" s="164">
        <v>0</v>
      </c>
      <c r="AC160" s="164">
        <v>0</v>
      </c>
      <c r="AD160" s="164">
        <v>0</v>
      </c>
      <c r="AE160" s="164">
        <v>0</v>
      </c>
      <c r="AF160" s="164">
        <v>0</v>
      </c>
      <c r="AG160" s="164">
        <v>0</v>
      </c>
      <c r="AH160" s="164">
        <v>0</v>
      </c>
      <c r="AI160" s="164">
        <v>0</v>
      </c>
      <c r="AJ160" s="164">
        <v>0</v>
      </c>
      <c r="AK160" s="164">
        <v>0</v>
      </c>
      <c r="AL160" s="164">
        <v>0</v>
      </c>
      <c r="AM160" s="164">
        <v>0</v>
      </c>
      <c r="AN160" s="164">
        <v>0</v>
      </c>
    </row>
    <row r="161" spans="1:40" x14ac:dyDescent="0.2">
      <c r="A161" s="27" t="s">
        <v>888</v>
      </c>
      <c r="B161" s="164">
        <v>7612750</v>
      </c>
      <c r="C161" s="164">
        <v>7612420</v>
      </c>
      <c r="D161" s="164">
        <v>7612090</v>
      </c>
      <c r="E161" s="164">
        <v>7611760</v>
      </c>
      <c r="F161" s="164">
        <v>7611430</v>
      </c>
      <c r="G161" s="164">
        <v>7611100</v>
      </c>
      <c r="H161" s="164">
        <v>7610770</v>
      </c>
      <c r="I161" s="164">
        <v>7610440</v>
      </c>
      <c r="J161" s="164">
        <v>7610110</v>
      </c>
      <c r="K161" s="164">
        <v>7609780</v>
      </c>
      <c r="L161" s="164">
        <v>7609450</v>
      </c>
      <c r="M161" s="164">
        <v>7609120</v>
      </c>
      <c r="N161" s="164">
        <v>7609120</v>
      </c>
      <c r="O161" s="164">
        <v>7608790</v>
      </c>
      <c r="P161" s="164">
        <v>7608460</v>
      </c>
      <c r="Q161" s="164">
        <v>7608130</v>
      </c>
      <c r="R161" s="164">
        <v>7607800</v>
      </c>
      <c r="S161" s="164">
        <v>7607470</v>
      </c>
      <c r="T161" s="164">
        <v>7607140</v>
      </c>
      <c r="U161" s="164">
        <v>7606810</v>
      </c>
      <c r="V161" s="164">
        <v>7606480</v>
      </c>
      <c r="W161" s="164">
        <v>7606150</v>
      </c>
      <c r="X161" s="164">
        <v>7605820</v>
      </c>
      <c r="Y161" s="164">
        <v>7605490</v>
      </c>
      <c r="Z161" s="164">
        <v>7605160</v>
      </c>
      <c r="AA161" s="164">
        <v>7605160</v>
      </c>
      <c r="AB161" s="164">
        <v>7604830</v>
      </c>
      <c r="AC161" s="164">
        <v>7604500</v>
      </c>
      <c r="AD161" s="164">
        <v>7604170</v>
      </c>
      <c r="AE161" s="164">
        <v>7603840</v>
      </c>
      <c r="AF161" s="164">
        <v>7603510</v>
      </c>
      <c r="AG161" s="164">
        <v>7603180</v>
      </c>
      <c r="AH161" s="164">
        <v>7602850</v>
      </c>
      <c r="AI161" s="164">
        <v>7602520</v>
      </c>
      <c r="AJ161" s="164">
        <v>7602190</v>
      </c>
      <c r="AK161" s="164">
        <v>7601860</v>
      </c>
      <c r="AL161" s="164">
        <v>7601530</v>
      </c>
      <c r="AM161" s="164">
        <v>7601200</v>
      </c>
      <c r="AN161" s="164">
        <v>7601200</v>
      </c>
    </row>
    <row r="162" spans="1:40" x14ac:dyDescent="0.2">
      <c r="A162" s="27" t="s">
        <v>889</v>
      </c>
      <c r="B162" s="164">
        <v>11127679.999999899</v>
      </c>
      <c r="C162" s="164">
        <v>11127679.999999899</v>
      </c>
      <c r="D162" s="164">
        <v>11127679.999999899</v>
      </c>
      <c r="E162" s="164">
        <v>11127679.999999899</v>
      </c>
      <c r="F162" s="164">
        <v>11127679.999999899</v>
      </c>
      <c r="G162" s="164">
        <v>11127679.999999899</v>
      </c>
      <c r="H162" s="164">
        <v>11127679.999999899</v>
      </c>
      <c r="I162" s="164">
        <v>11127679.999999899</v>
      </c>
      <c r="J162" s="164">
        <v>11127679.999999899</v>
      </c>
      <c r="K162" s="164">
        <v>11127679.999999899</v>
      </c>
      <c r="L162" s="164">
        <v>11127679.999999899</v>
      </c>
      <c r="M162" s="164">
        <v>11127679.999999899</v>
      </c>
      <c r="N162" s="164">
        <v>11127679.999999899</v>
      </c>
      <c r="O162" s="164">
        <v>11127679.999999899</v>
      </c>
      <c r="P162" s="164">
        <v>11127679.999999899</v>
      </c>
      <c r="Q162" s="164">
        <v>11127679.999999899</v>
      </c>
      <c r="R162" s="164">
        <v>11127679.999999899</v>
      </c>
      <c r="S162" s="164">
        <v>11127679.999999899</v>
      </c>
      <c r="T162" s="164">
        <v>11127679.999999899</v>
      </c>
      <c r="U162" s="164">
        <v>11127679.999999899</v>
      </c>
      <c r="V162" s="164">
        <v>11127679.999999899</v>
      </c>
      <c r="W162" s="164">
        <v>11127679.999999899</v>
      </c>
      <c r="X162" s="164">
        <v>11127679.999999899</v>
      </c>
      <c r="Y162" s="164">
        <v>11127679.999999899</v>
      </c>
      <c r="Z162" s="164">
        <v>11127679.999999899</v>
      </c>
      <c r="AA162" s="164">
        <v>11127679.999999899</v>
      </c>
      <c r="AB162" s="164">
        <v>11127679.999999899</v>
      </c>
      <c r="AC162" s="164">
        <v>11127679.999999899</v>
      </c>
      <c r="AD162" s="164">
        <v>11127679.999999899</v>
      </c>
      <c r="AE162" s="164">
        <v>11127679.999999899</v>
      </c>
      <c r="AF162" s="164">
        <v>11127679.999999899</v>
      </c>
      <c r="AG162" s="164">
        <v>11127679.999999899</v>
      </c>
      <c r="AH162" s="164">
        <v>11127679.999999899</v>
      </c>
      <c r="AI162" s="164">
        <v>11127679.999999899</v>
      </c>
      <c r="AJ162" s="164">
        <v>11127679.999999899</v>
      </c>
      <c r="AK162" s="164">
        <v>11127679.999999899</v>
      </c>
      <c r="AL162" s="164">
        <v>11127679.999999899</v>
      </c>
      <c r="AM162" s="164">
        <v>11127679.999999899</v>
      </c>
      <c r="AN162" s="164">
        <v>11127679.999999899</v>
      </c>
    </row>
    <row r="163" spans="1:40" x14ac:dyDescent="0.2">
      <c r="A163" s="27" t="s">
        <v>890</v>
      </c>
      <c r="B163" s="164">
        <v>1545750</v>
      </c>
      <c r="C163" s="164">
        <v>1545750</v>
      </c>
      <c r="D163" s="164">
        <v>1545750</v>
      </c>
      <c r="E163" s="164">
        <v>1545750</v>
      </c>
      <c r="F163" s="164">
        <v>1545750</v>
      </c>
      <c r="G163" s="164">
        <v>1545750</v>
      </c>
      <c r="H163" s="164">
        <v>1545750</v>
      </c>
      <c r="I163" s="164">
        <v>1545750</v>
      </c>
      <c r="J163" s="164">
        <v>1545750</v>
      </c>
      <c r="K163" s="164">
        <v>1545750</v>
      </c>
      <c r="L163" s="164">
        <v>1545750</v>
      </c>
      <c r="M163" s="164">
        <v>1545750</v>
      </c>
      <c r="N163" s="164">
        <v>1545750</v>
      </c>
      <c r="O163" s="164">
        <v>1545750</v>
      </c>
      <c r="P163" s="164">
        <v>1545750</v>
      </c>
      <c r="Q163" s="164">
        <v>1545750</v>
      </c>
      <c r="R163" s="164">
        <v>1545750</v>
      </c>
      <c r="S163" s="164">
        <v>1545750</v>
      </c>
      <c r="T163" s="164">
        <v>1545750</v>
      </c>
      <c r="U163" s="164">
        <v>1545750</v>
      </c>
      <c r="V163" s="164">
        <v>1545750</v>
      </c>
      <c r="W163" s="164">
        <v>1545750</v>
      </c>
      <c r="X163" s="164">
        <v>1545750</v>
      </c>
      <c r="Y163" s="164">
        <v>1545750</v>
      </c>
      <c r="Z163" s="164">
        <v>1545750</v>
      </c>
      <c r="AA163" s="164">
        <v>1545750</v>
      </c>
      <c r="AB163" s="164">
        <v>1545750</v>
      </c>
      <c r="AC163" s="164">
        <v>1545750</v>
      </c>
      <c r="AD163" s="164">
        <v>1545750</v>
      </c>
      <c r="AE163" s="164">
        <v>1545750</v>
      </c>
      <c r="AF163" s="164">
        <v>1545750</v>
      </c>
      <c r="AG163" s="164">
        <v>1545750</v>
      </c>
      <c r="AH163" s="164">
        <v>1545750</v>
      </c>
      <c r="AI163" s="164">
        <v>1545750</v>
      </c>
      <c r="AJ163" s="164">
        <v>1545750</v>
      </c>
      <c r="AK163" s="164">
        <v>1545750</v>
      </c>
      <c r="AL163" s="164">
        <v>1545750</v>
      </c>
      <c r="AM163" s="164">
        <v>1545750</v>
      </c>
      <c r="AN163" s="164">
        <v>1545750</v>
      </c>
    </row>
    <row r="164" spans="1:40" s="359" customFormat="1" x14ac:dyDescent="0.2">
      <c r="A164" s="358" t="s">
        <v>891</v>
      </c>
      <c r="B164" s="359">
        <v>16714890</v>
      </c>
      <c r="C164" s="359">
        <v>16714890</v>
      </c>
      <c r="D164" s="359">
        <v>16714890</v>
      </c>
      <c r="E164" s="359">
        <v>16714890</v>
      </c>
      <c r="F164" s="359">
        <v>16714890</v>
      </c>
      <c r="G164" s="359">
        <v>16714890</v>
      </c>
      <c r="H164" s="359">
        <v>16714890</v>
      </c>
      <c r="I164" s="359">
        <v>16714890</v>
      </c>
      <c r="J164" s="359">
        <v>16714890</v>
      </c>
      <c r="K164" s="359">
        <v>16714890</v>
      </c>
      <c r="L164" s="359">
        <v>16714890</v>
      </c>
      <c r="M164" s="359">
        <v>16714890</v>
      </c>
      <c r="N164" s="359">
        <v>16714890</v>
      </c>
      <c r="O164" s="359">
        <v>16714890</v>
      </c>
      <c r="P164" s="359">
        <v>16714890</v>
      </c>
      <c r="Q164" s="359">
        <v>16714890</v>
      </c>
      <c r="R164" s="359">
        <v>16714890</v>
      </c>
      <c r="S164" s="359">
        <v>16714890</v>
      </c>
      <c r="T164" s="359">
        <v>16714890</v>
      </c>
      <c r="U164" s="359">
        <v>16714890</v>
      </c>
      <c r="V164" s="359">
        <v>16714890</v>
      </c>
      <c r="W164" s="359">
        <v>16714890</v>
      </c>
      <c r="X164" s="359">
        <v>16714890</v>
      </c>
      <c r="Y164" s="359">
        <v>16714890</v>
      </c>
      <c r="Z164" s="359">
        <v>16714890</v>
      </c>
      <c r="AA164" s="359">
        <v>16714890</v>
      </c>
      <c r="AB164" s="359">
        <v>16714890</v>
      </c>
      <c r="AC164" s="359">
        <v>16714890</v>
      </c>
      <c r="AD164" s="359">
        <v>16714890</v>
      </c>
      <c r="AE164" s="359">
        <v>16714890</v>
      </c>
      <c r="AF164" s="359">
        <v>16714890</v>
      </c>
      <c r="AG164" s="359">
        <v>16714890</v>
      </c>
      <c r="AH164" s="359">
        <v>16714890</v>
      </c>
      <c r="AI164" s="359">
        <v>16714890</v>
      </c>
      <c r="AJ164" s="359">
        <v>16714890</v>
      </c>
      <c r="AK164" s="359">
        <v>16714890</v>
      </c>
      <c r="AL164" s="359">
        <v>16714890</v>
      </c>
      <c r="AM164" s="359">
        <v>16714890</v>
      </c>
      <c r="AN164" s="359">
        <v>16714890</v>
      </c>
    </row>
    <row r="165" spans="1:40" x14ac:dyDescent="0.2">
      <c r="A165" s="27" t="s">
        <v>892</v>
      </c>
      <c r="B165" s="164">
        <v>107610830</v>
      </c>
      <c r="C165" s="164">
        <v>107610830</v>
      </c>
      <c r="D165" s="164">
        <v>107610830</v>
      </c>
      <c r="E165" s="164">
        <v>107610830</v>
      </c>
      <c r="F165" s="164">
        <v>107610830</v>
      </c>
      <c r="G165" s="164">
        <v>107610830</v>
      </c>
      <c r="H165" s="164">
        <v>107610830</v>
      </c>
      <c r="I165" s="164">
        <v>107610830</v>
      </c>
      <c r="J165" s="164">
        <v>107610830</v>
      </c>
      <c r="K165" s="164">
        <v>107610830</v>
      </c>
      <c r="L165" s="164">
        <v>107610830</v>
      </c>
      <c r="M165" s="164">
        <v>107610830</v>
      </c>
      <c r="N165" s="164">
        <v>107610830</v>
      </c>
      <c r="O165" s="164">
        <v>107610830</v>
      </c>
      <c r="P165" s="164">
        <v>107610830</v>
      </c>
      <c r="Q165" s="164">
        <v>107610830</v>
      </c>
      <c r="R165" s="164">
        <v>107610830</v>
      </c>
      <c r="S165" s="164">
        <v>107610830</v>
      </c>
      <c r="T165" s="164">
        <v>107610830</v>
      </c>
      <c r="U165" s="164">
        <v>107610830</v>
      </c>
      <c r="V165" s="164">
        <v>107610830</v>
      </c>
      <c r="W165" s="164">
        <v>107610830</v>
      </c>
      <c r="X165" s="164">
        <v>107610830</v>
      </c>
      <c r="Y165" s="164">
        <v>107610830</v>
      </c>
      <c r="Z165" s="164">
        <v>107610830</v>
      </c>
      <c r="AA165" s="164">
        <v>107610830</v>
      </c>
      <c r="AB165" s="164">
        <v>107610830</v>
      </c>
      <c r="AC165" s="164">
        <v>107610830</v>
      </c>
      <c r="AD165" s="164">
        <v>107610830</v>
      </c>
      <c r="AE165" s="164">
        <v>107610830</v>
      </c>
      <c r="AF165" s="164">
        <v>107610830</v>
      </c>
      <c r="AG165" s="164">
        <v>107610830</v>
      </c>
      <c r="AH165" s="164">
        <v>107610830</v>
      </c>
      <c r="AI165" s="164">
        <v>107610830</v>
      </c>
      <c r="AJ165" s="164">
        <v>107610830</v>
      </c>
      <c r="AK165" s="164">
        <v>107610830</v>
      </c>
      <c r="AL165" s="164">
        <v>107610830</v>
      </c>
      <c r="AM165" s="164">
        <v>107610830</v>
      </c>
      <c r="AN165" s="164">
        <v>107610830</v>
      </c>
    </row>
    <row r="166" spans="1:40" x14ac:dyDescent="0.2">
      <c r="A166" s="27" t="s">
        <v>893</v>
      </c>
      <c r="B166" s="164">
        <v>106254090</v>
      </c>
      <c r="C166" s="164">
        <v>106254090</v>
      </c>
      <c r="D166" s="164">
        <v>106254090</v>
      </c>
      <c r="E166" s="164">
        <v>106254090</v>
      </c>
      <c r="F166" s="164">
        <v>106254090</v>
      </c>
      <c r="G166" s="164">
        <v>106254090</v>
      </c>
      <c r="H166" s="164">
        <v>106254090</v>
      </c>
      <c r="I166" s="164">
        <v>106254090</v>
      </c>
      <c r="J166" s="164">
        <v>106254090</v>
      </c>
      <c r="K166" s="164">
        <v>106254090</v>
      </c>
      <c r="L166" s="164">
        <v>106254090</v>
      </c>
      <c r="M166" s="164">
        <v>106254090</v>
      </c>
      <c r="N166" s="164">
        <v>106254090</v>
      </c>
      <c r="O166" s="164">
        <v>106254090</v>
      </c>
      <c r="P166" s="164">
        <v>106254090</v>
      </c>
      <c r="Q166" s="164">
        <v>106254090</v>
      </c>
      <c r="R166" s="164">
        <v>106254090</v>
      </c>
      <c r="S166" s="164">
        <v>106254090</v>
      </c>
      <c r="T166" s="164">
        <v>106254090</v>
      </c>
      <c r="U166" s="164">
        <v>106254090</v>
      </c>
      <c r="V166" s="164">
        <v>106254090</v>
      </c>
      <c r="W166" s="164">
        <v>106254090</v>
      </c>
      <c r="X166" s="164">
        <v>106254090</v>
      </c>
      <c r="Y166" s="164">
        <v>106254090</v>
      </c>
      <c r="Z166" s="164">
        <v>106254090</v>
      </c>
      <c r="AA166" s="164">
        <v>106254090</v>
      </c>
      <c r="AB166" s="164">
        <v>106254090</v>
      </c>
      <c r="AC166" s="164">
        <v>106254090</v>
      </c>
      <c r="AD166" s="164">
        <v>106254090</v>
      </c>
      <c r="AE166" s="164">
        <v>106254090</v>
      </c>
      <c r="AF166" s="164">
        <v>106254090</v>
      </c>
      <c r="AG166" s="164">
        <v>106254090</v>
      </c>
      <c r="AH166" s="164">
        <v>106254090</v>
      </c>
      <c r="AI166" s="164">
        <v>106254090</v>
      </c>
      <c r="AJ166" s="164">
        <v>106254090</v>
      </c>
      <c r="AK166" s="164">
        <v>106254090</v>
      </c>
      <c r="AL166" s="164">
        <v>106254090</v>
      </c>
      <c r="AM166" s="164">
        <v>106254090</v>
      </c>
      <c r="AN166" s="164">
        <v>106254090</v>
      </c>
    </row>
    <row r="167" spans="1:40" x14ac:dyDescent="0.2">
      <c r="A167" s="27" t="s">
        <v>894</v>
      </c>
      <c r="B167" s="164">
        <v>0</v>
      </c>
      <c r="C167" s="164">
        <v>0</v>
      </c>
      <c r="D167" s="164">
        <v>0</v>
      </c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  <c r="AF167" s="164">
        <v>0</v>
      </c>
      <c r="AG167" s="164">
        <v>0</v>
      </c>
      <c r="AH167" s="164">
        <v>0</v>
      </c>
      <c r="AI167" s="164">
        <v>0</v>
      </c>
      <c r="AJ167" s="164">
        <v>0</v>
      </c>
      <c r="AK167" s="164">
        <v>0</v>
      </c>
      <c r="AL167" s="164">
        <v>0</v>
      </c>
      <c r="AM167" s="164">
        <v>0</v>
      </c>
      <c r="AN167" s="164">
        <v>0</v>
      </c>
    </row>
    <row r="168" spans="1:40" x14ac:dyDescent="0.2">
      <c r="A168" s="27" t="s">
        <v>895</v>
      </c>
      <c r="B168" s="164">
        <v>0</v>
      </c>
      <c r="C168" s="164">
        <v>0</v>
      </c>
      <c r="D168" s="164">
        <v>0</v>
      </c>
      <c r="E168" s="164">
        <v>0</v>
      </c>
      <c r="F168" s="164">
        <v>0</v>
      </c>
      <c r="G168" s="164">
        <v>0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0</v>
      </c>
      <c r="P168" s="164">
        <v>0</v>
      </c>
      <c r="Q168" s="164">
        <v>0</v>
      </c>
      <c r="R168" s="164">
        <v>0</v>
      </c>
      <c r="S168" s="164">
        <v>0</v>
      </c>
      <c r="T168" s="164">
        <v>0</v>
      </c>
      <c r="U168" s="164">
        <v>0</v>
      </c>
      <c r="V168" s="164">
        <v>0</v>
      </c>
      <c r="W168" s="164">
        <v>0</v>
      </c>
      <c r="X168" s="164">
        <v>0</v>
      </c>
      <c r="Y168" s="164">
        <v>0</v>
      </c>
      <c r="Z168" s="164">
        <v>0</v>
      </c>
      <c r="AA168" s="164">
        <v>0</v>
      </c>
      <c r="AB168" s="164">
        <v>0</v>
      </c>
      <c r="AC168" s="164">
        <v>0</v>
      </c>
      <c r="AD168" s="164">
        <v>0</v>
      </c>
      <c r="AE168" s="164">
        <v>0</v>
      </c>
      <c r="AF168" s="164">
        <v>0</v>
      </c>
      <c r="AG168" s="164">
        <v>0</v>
      </c>
      <c r="AH168" s="164">
        <v>0</v>
      </c>
      <c r="AI168" s="164">
        <v>0</v>
      </c>
      <c r="AJ168" s="164">
        <v>0</v>
      </c>
      <c r="AK168" s="164">
        <v>0</v>
      </c>
      <c r="AL168" s="164">
        <v>0</v>
      </c>
      <c r="AM168" s="164">
        <v>0</v>
      </c>
      <c r="AN168" s="164">
        <v>0</v>
      </c>
    </row>
    <row r="169" spans="1:40" x14ac:dyDescent="0.2">
      <c r="A169" s="27" t="s">
        <v>896</v>
      </c>
      <c r="B169" s="164">
        <v>0</v>
      </c>
      <c r="C169" s="164">
        <v>0</v>
      </c>
      <c r="D169" s="164">
        <v>0</v>
      </c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4">
        <v>0</v>
      </c>
      <c r="R169" s="164">
        <v>0</v>
      </c>
      <c r="S169" s="164">
        <v>0</v>
      </c>
      <c r="T169" s="164">
        <v>0</v>
      </c>
      <c r="U169" s="164">
        <v>0</v>
      </c>
      <c r="V169" s="164">
        <v>0</v>
      </c>
      <c r="W169" s="164">
        <v>0</v>
      </c>
      <c r="X169" s="164">
        <v>0</v>
      </c>
      <c r="Y169" s="164">
        <v>0</v>
      </c>
      <c r="Z169" s="164">
        <v>0</v>
      </c>
      <c r="AA169" s="164">
        <v>0</v>
      </c>
      <c r="AB169" s="164">
        <v>0</v>
      </c>
      <c r="AC169" s="164">
        <v>0</v>
      </c>
      <c r="AD169" s="164">
        <v>0</v>
      </c>
      <c r="AE169" s="164">
        <v>0</v>
      </c>
      <c r="AF169" s="164">
        <v>0</v>
      </c>
      <c r="AG169" s="164">
        <v>0</v>
      </c>
      <c r="AH169" s="164">
        <v>0</v>
      </c>
      <c r="AI169" s="164">
        <v>0</v>
      </c>
      <c r="AJ169" s="164">
        <v>0</v>
      </c>
      <c r="AK169" s="164">
        <v>0</v>
      </c>
      <c r="AL169" s="164">
        <v>0</v>
      </c>
      <c r="AM169" s="164">
        <v>0</v>
      </c>
      <c r="AN169" s="164">
        <v>0</v>
      </c>
    </row>
    <row r="170" spans="1:40" x14ac:dyDescent="0.2">
      <c r="A170" s="27" t="s">
        <v>897</v>
      </c>
      <c r="B170" s="164">
        <v>0</v>
      </c>
      <c r="C170" s="164">
        <v>0</v>
      </c>
      <c r="D170" s="164">
        <v>0</v>
      </c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  <c r="O170" s="164">
        <v>0</v>
      </c>
      <c r="P170" s="164">
        <v>0</v>
      </c>
      <c r="Q170" s="164">
        <v>0</v>
      </c>
      <c r="R170" s="164">
        <v>0</v>
      </c>
      <c r="S170" s="164">
        <v>0</v>
      </c>
      <c r="T170" s="164">
        <v>0</v>
      </c>
      <c r="U170" s="164">
        <v>0</v>
      </c>
      <c r="V170" s="164">
        <v>0</v>
      </c>
      <c r="W170" s="164">
        <v>0</v>
      </c>
      <c r="X170" s="164">
        <v>0</v>
      </c>
      <c r="Y170" s="164">
        <v>0</v>
      </c>
      <c r="Z170" s="164">
        <v>0</v>
      </c>
      <c r="AA170" s="164">
        <v>0</v>
      </c>
      <c r="AB170" s="164">
        <v>0</v>
      </c>
      <c r="AC170" s="164">
        <v>0</v>
      </c>
      <c r="AD170" s="164">
        <v>0</v>
      </c>
      <c r="AE170" s="164">
        <v>0</v>
      </c>
      <c r="AF170" s="164">
        <v>0</v>
      </c>
      <c r="AG170" s="164">
        <v>0</v>
      </c>
      <c r="AH170" s="164">
        <v>0</v>
      </c>
      <c r="AI170" s="164">
        <v>0</v>
      </c>
      <c r="AJ170" s="164">
        <v>0</v>
      </c>
      <c r="AK170" s="164">
        <v>0</v>
      </c>
      <c r="AL170" s="164">
        <v>0</v>
      </c>
      <c r="AM170" s="164">
        <v>0</v>
      </c>
      <c r="AN170" s="164">
        <v>0</v>
      </c>
    </row>
    <row r="171" spans="1:40" x14ac:dyDescent="0.2">
      <c r="A171" s="27" t="s">
        <v>898</v>
      </c>
      <c r="B171" s="164">
        <v>801533536.44163895</v>
      </c>
      <c r="C171" s="164">
        <v>820390087.98010099</v>
      </c>
      <c r="D171" s="164">
        <v>853695331.82625401</v>
      </c>
      <c r="E171" s="164">
        <v>887217242.33907497</v>
      </c>
      <c r="F171" s="164">
        <v>920955819.51856196</v>
      </c>
      <c r="G171" s="164">
        <v>954911063.36471605</v>
      </c>
      <c r="H171" s="164">
        <v>973986806.95446002</v>
      </c>
      <c r="I171" s="164">
        <v>992843294.13394701</v>
      </c>
      <c r="J171" s="164">
        <v>1011480524.90317</v>
      </c>
      <c r="K171" s="164">
        <v>1029898499.26215</v>
      </c>
      <c r="L171" s="164">
        <v>1048097217.21087</v>
      </c>
      <c r="M171" s="164">
        <v>1101253140.2877901</v>
      </c>
      <c r="N171" s="164">
        <v>1101253140.2877901</v>
      </c>
      <c r="O171" s="164">
        <v>1153869063.3647101</v>
      </c>
      <c r="P171" s="164">
        <v>1206484986.4416299</v>
      </c>
      <c r="Q171" s="164">
        <v>1259100909.5185599</v>
      </c>
      <c r="R171" s="164">
        <v>1297164063.3647101</v>
      </c>
      <c r="S171" s="164">
        <v>1334906473.62112</v>
      </c>
      <c r="T171" s="164">
        <v>1398761717.21087</v>
      </c>
      <c r="U171" s="164">
        <v>1463764749.26215</v>
      </c>
      <c r="V171" s="164">
        <v>1529915569.7749701</v>
      </c>
      <c r="W171" s="164">
        <v>1597214178.74933</v>
      </c>
      <c r="X171" s="164">
        <v>1665660576.18522</v>
      </c>
      <c r="Y171" s="164">
        <v>1735254762.08266</v>
      </c>
      <c r="Z171" s="164">
        <v>1805996736.4416299</v>
      </c>
      <c r="AA171" s="164">
        <v>1805996736.4416299</v>
      </c>
      <c r="AB171" s="164">
        <v>1841241505.6724</v>
      </c>
      <c r="AC171" s="164">
        <v>1876486274.9031701</v>
      </c>
      <c r="AD171" s="164">
        <v>1911731044.13394</v>
      </c>
      <c r="AE171" s="164">
        <v>1946975813.3647101</v>
      </c>
      <c r="AF171" s="164">
        <v>1982220582.59548</v>
      </c>
      <c r="AG171" s="164">
        <v>2043791390.2877901</v>
      </c>
      <c r="AH171" s="164">
        <v>2080391178.74933</v>
      </c>
      <c r="AI171" s="164">
        <v>2116984992.8518901</v>
      </c>
      <c r="AJ171" s="164">
        <v>2153572832.59548</v>
      </c>
      <c r="AK171" s="164">
        <v>2190154697.9801002</v>
      </c>
      <c r="AL171" s="164">
        <v>2226730589.0057402</v>
      </c>
      <c r="AM171" s="164">
        <v>2263300505.6724</v>
      </c>
      <c r="AN171" s="164">
        <v>2263300505.6724</v>
      </c>
    </row>
    <row r="172" spans="1:40" x14ac:dyDescent="0.2">
      <c r="A172" s="27" t="s">
        <v>899</v>
      </c>
      <c r="B172" s="164">
        <v>0</v>
      </c>
      <c r="C172" s="164">
        <v>0</v>
      </c>
      <c r="D172" s="164">
        <v>0</v>
      </c>
      <c r="E172" s="164">
        <v>0</v>
      </c>
      <c r="F172" s="164">
        <v>0</v>
      </c>
      <c r="G172" s="164">
        <v>0</v>
      </c>
      <c r="H172" s="164">
        <v>0</v>
      </c>
      <c r="I172" s="164">
        <v>0</v>
      </c>
      <c r="J172" s="164">
        <v>0</v>
      </c>
      <c r="K172" s="164">
        <v>0</v>
      </c>
      <c r="L172" s="164">
        <v>0</v>
      </c>
      <c r="M172" s="164">
        <v>0</v>
      </c>
      <c r="N172" s="164">
        <v>0</v>
      </c>
      <c r="O172" s="164">
        <v>0</v>
      </c>
      <c r="P172" s="164">
        <v>0</v>
      </c>
      <c r="Q172" s="164">
        <v>0</v>
      </c>
      <c r="R172" s="164">
        <v>0</v>
      </c>
      <c r="S172" s="164">
        <v>0</v>
      </c>
      <c r="T172" s="164">
        <v>0</v>
      </c>
      <c r="U172" s="164">
        <v>0</v>
      </c>
      <c r="V172" s="164">
        <v>0</v>
      </c>
      <c r="W172" s="164">
        <v>0</v>
      </c>
      <c r="X172" s="164">
        <v>0</v>
      </c>
      <c r="Y172" s="164">
        <v>0</v>
      </c>
      <c r="Z172" s="164">
        <v>0</v>
      </c>
      <c r="AA172" s="164">
        <v>0</v>
      </c>
      <c r="AB172" s="164">
        <v>0</v>
      </c>
      <c r="AC172" s="164">
        <v>0</v>
      </c>
      <c r="AD172" s="164">
        <v>0</v>
      </c>
      <c r="AE172" s="164">
        <v>0</v>
      </c>
      <c r="AF172" s="164">
        <v>0</v>
      </c>
      <c r="AG172" s="164">
        <v>0</v>
      </c>
      <c r="AH172" s="164">
        <v>0</v>
      </c>
      <c r="AI172" s="164">
        <v>0</v>
      </c>
      <c r="AJ172" s="164">
        <v>0</v>
      </c>
      <c r="AK172" s="164">
        <v>0</v>
      </c>
      <c r="AL172" s="164">
        <v>0</v>
      </c>
      <c r="AM172" s="164">
        <v>0</v>
      </c>
      <c r="AN172" s="164">
        <v>0</v>
      </c>
    </row>
    <row r="173" spans="1:40" x14ac:dyDescent="0.2">
      <c r="A173" s="30" t="s">
        <v>900</v>
      </c>
      <c r="B173" s="164">
        <v>0</v>
      </c>
      <c r="C173" s="164">
        <v>0</v>
      </c>
      <c r="D173" s="164">
        <v>0</v>
      </c>
      <c r="E173" s="164">
        <v>0</v>
      </c>
      <c r="F173" s="164">
        <v>0</v>
      </c>
      <c r="G173" s="164">
        <v>0</v>
      </c>
      <c r="H173" s="164">
        <v>0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  <c r="O173" s="164">
        <v>0</v>
      </c>
      <c r="P173" s="164">
        <v>0</v>
      </c>
      <c r="Q173" s="164">
        <v>0</v>
      </c>
      <c r="R173" s="164">
        <v>0</v>
      </c>
      <c r="S173" s="164">
        <v>0</v>
      </c>
      <c r="T173" s="164">
        <v>0</v>
      </c>
      <c r="U173" s="164">
        <v>0</v>
      </c>
      <c r="V173" s="164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  <c r="AB173" s="164">
        <v>0</v>
      </c>
      <c r="AC173" s="164">
        <v>0</v>
      </c>
      <c r="AD173" s="164">
        <v>0</v>
      </c>
      <c r="AE173" s="164">
        <v>0</v>
      </c>
      <c r="AF173" s="164">
        <v>0</v>
      </c>
      <c r="AG173" s="164">
        <v>0</v>
      </c>
      <c r="AH173" s="164">
        <v>0</v>
      </c>
      <c r="AI173" s="164">
        <v>0</v>
      </c>
      <c r="AJ173" s="164">
        <v>0</v>
      </c>
      <c r="AK173" s="164">
        <v>0</v>
      </c>
      <c r="AL173" s="164">
        <v>0</v>
      </c>
      <c r="AM173" s="164">
        <v>0</v>
      </c>
      <c r="AN173" s="164">
        <v>0</v>
      </c>
    </row>
    <row r="174" spans="1:40" x14ac:dyDescent="0.2">
      <c r="A174" s="30" t="s">
        <v>901</v>
      </c>
      <c r="B174" s="164">
        <v>1996206376.7430999</v>
      </c>
      <c r="C174" s="164">
        <v>2015157855.0142601</v>
      </c>
      <c r="D174" s="164">
        <v>2048558025.5931101</v>
      </c>
      <c r="E174" s="164">
        <v>2082174862.83863</v>
      </c>
      <c r="F174" s="164">
        <v>2115929081.9988899</v>
      </c>
      <c r="G174" s="164">
        <v>2149899967.82581</v>
      </c>
      <c r="H174" s="164">
        <v>2168991353.3963299</v>
      </c>
      <c r="I174" s="164">
        <v>2187863482.5565801</v>
      </c>
      <c r="J174" s="164">
        <v>2206516355.3065801</v>
      </c>
      <c r="K174" s="164">
        <v>2224949971.6463299</v>
      </c>
      <c r="L174" s="164">
        <v>2243164331.57581</v>
      </c>
      <c r="M174" s="164">
        <v>2296359810.9219699</v>
      </c>
      <c r="N174" s="164">
        <v>2296359810.9219699</v>
      </c>
      <c r="O174" s="164">
        <v>2348999318.2873502</v>
      </c>
      <c r="P174" s="164">
        <v>2401638825.65274</v>
      </c>
      <c r="Q174" s="164">
        <v>2454278333.0181198</v>
      </c>
      <c r="R174" s="164">
        <v>2492365071.15274</v>
      </c>
      <c r="S174" s="164">
        <v>2530131065.6976099</v>
      </c>
      <c r="T174" s="164">
        <v>2594009893.57581</v>
      </c>
      <c r="U174" s="164">
        <v>2659036509.9155598</v>
      </c>
      <c r="V174" s="164">
        <v>2725210914.7168398</v>
      </c>
      <c r="W174" s="164">
        <v>2792533107.97966</v>
      </c>
      <c r="X174" s="164">
        <v>2861003089.70402</v>
      </c>
      <c r="Y174" s="164">
        <v>2930620859.8899202</v>
      </c>
      <c r="Z174" s="164">
        <v>3001418275.1335101</v>
      </c>
      <c r="AA174" s="164">
        <v>3001418275.1335101</v>
      </c>
      <c r="AB174" s="164">
        <v>3036694570.9604301</v>
      </c>
      <c r="AC174" s="164">
        <v>3071970866.7873502</v>
      </c>
      <c r="AD174" s="164">
        <v>3107247162.6142802</v>
      </c>
      <c r="AE174" s="164">
        <v>3142523458.4411998</v>
      </c>
      <c r="AF174" s="164">
        <v>3177799754.2681198</v>
      </c>
      <c r="AG174" s="164">
        <v>3239402088.5565801</v>
      </c>
      <c r="AH174" s="164">
        <v>3276033403.6142702</v>
      </c>
      <c r="AI174" s="164">
        <v>3312658744.3129902</v>
      </c>
      <c r="AJ174" s="164">
        <v>3349278110.65274</v>
      </c>
      <c r="AK174" s="164">
        <v>3385891502.6335101</v>
      </c>
      <c r="AL174" s="164">
        <v>3422498920.2553</v>
      </c>
      <c r="AM174" s="164">
        <v>3459132220.1142802</v>
      </c>
      <c r="AN174" s="164">
        <v>3459132220.1142802</v>
      </c>
    </row>
    <row r="175" spans="1:40" x14ac:dyDescent="0.2">
      <c r="A175" s="27" t="s">
        <v>902</v>
      </c>
    </row>
    <row r="176" spans="1:40" x14ac:dyDescent="0.2">
      <c r="A176" s="30" t="s">
        <v>903</v>
      </c>
    </row>
    <row r="177" spans="1:40" x14ac:dyDescent="0.2">
      <c r="A177" s="27" t="s">
        <v>904</v>
      </c>
    </row>
    <row r="178" spans="1:40" x14ac:dyDescent="0.2">
      <c r="A178" s="27" t="s">
        <v>905</v>
      </c>
      <c r="B178" s="164">
        <v>10111429499.0289</v>
      </c>
      <c r="C178" s="164">
        <v>10138044510.4289</v>
      </c>
      <c r="D178" s="164">
        <v>10179576715.0648</v>
      </c>
      <c r="E178" s="164">
        <v>10221870113.2717</v>
      </c>
      <c r="F178" s="164">
        <v>10265123819.1735</v>
      </c>
      <c r="G178" s="164">
        <v>10308498425.1607</v>
      </c>
      <c r="H178" s="164">
        <v>10336687665.062599</v>
      </c>
      <c r="I178" s="164">
        <v>10365981823.743</v>
      </c>
      <c r="J178" s="164">
        <v>10395363987.142</v>
      </c>
      <c r="K178" s="164">
        <v>10424411644.5301</v>
      </c>
      <c r="L178" s="164">
        <v>10453555817.2673</v>
      </c>
      <c r="M178" s="164">
        <v>10520504435.0063</v>
      </c>
      <c r="N178" s="164">
        <v>10520504435.0063</v>
      </c>
      <c r="O178" s="164">
        <v>10584102574.434299</v>
      </c>
      <c r="P178" s="164">
        <v>10647621528.7341</v>
      </c>
      <c r="Q178" s="164">
        <v>10711455986.400101</v>
      </c>
      <c r="R178" s="164">
        <v>10760476252.8778</v>
      </c>
      <c r="S178" s="164">
        <v>10808942061.253099</v>
      </c>
      <c r="T178" s="164">
        <v>10883753593.426399</v>
      </c>
      <c r="U178" s="164">
        <v>10958393946.491199</v>
      </c>
      <c r="V178" s="164">
        <v>11035782650.163799</v>
      </c>
      <c r="W178" s="164">
        <v>11112793557.6626</v>
      </c>
      <c r="X178" s="164">
        <v>11190404526.2757</v>
      </c>
      <c r="Y178" s="164">
        <v>11270132233.3955</v>
      </c>
      <c r="Z178" s="164">
        <v>11357222701.8932</v>
      </c>
      <c r="AA178" s="164">
        <v>11357222701.8932</v>
      </c>
      <c r="AB178" s="164">
        <v>11402249612.644199</v>
      </c>
      <c r="AC178" s="164">
        <v>11447276523.3953</v>
      </c>
      <c r="AD178" s="164">
        <v>11492329921.6136</v>
      </c>
      <c r="AE178" s="164">
        <v>11537173605.5511</v>
      </c>
      <c r="AF178" s="164">
        <v>11582218969.93</v>
      </c>
      <c r="AG178" s="164">
        <v>11654335578.579599</v>
      </c>
      <c r="AH178" s="164">
        <v>11700882004.9956</v>
      </c>
      <c r="AI178" s="164">
        <v>11747408645.2356</v>
      </c>
      <c r="AJ178" s="164">
        <v>11792662204.8001</v>
      </c>
      <c r="AK178" s="164">
        <v>11838372155.786301</v>
      </c>
      <c r="AL178" s="164">
        <v>11884466053.6632</v>
      </c>
      <c r="AM178" s="164">
        <v>11941498566.097401</v>
      </c>
      <c r="AN178" s="164">
        <v>11941498566.097401</v>
      </c>
    </row>
    <row r="179" spans="1:40" x14ac:dyDescent="0.2">
      <c r="A179" s="27" t="s">
        <v>906</v>
      </c>
    </row>
    <row r="180" spans="1:40" x14ac:dyDescent="0.2">
      <c r="A180" s="27" t="s">
        <v>907</v>
      </c>
    </row>
    <row r="181" spans="1:40" x14ac:dyDescent="0.2">
      <c r="A181" s="27" t="s">
        <v>908</v>
      </c>
      <c r="B181" s="164">
        <v>192909675.47011501</v>
      </c>
      <c r="C181" s="164">
        <v>194141644.13886201</v>
      </c>
      <c r="D181" s="164">
        <v>196876038.62891901</v>
      </c>
      <c r="E181" s="164">
        <v>198901501.21077099</v>
      </c>
      <c r="F181" s="164">
        <v>201015201.34841001</v>
      </c>
      <c r="G181" s="164">
        <v>203183760.14755401</v>
      </c>
      <c r="H181" s="164">
        <v>205406231.77824199</v>
      </c>
      <c r="I181" s="164">
        <v>207692149.140881</v>
      </c>
      <c r="J181" s="164">
        <v>210109877.86439201</v>
      </c>
      <c r="K181" s="164">
        <v>212634273.91863301</v>
      </c>
      <c r="L181" s="164">
        <v>215135974.34127799</v>
      </c>
      <c r="M181" s="164">
        <v>217640123.14741999</v>
      </c>
      <c r="N181" s="164">
        <v>217640123.14741999</v>
      </c>
      <c r="O181" s="164">
        <v>220182502.030063</v>
      </c>
      <c r="P181" s="164">
        <v>223144896.96431801</v>
      </c>
      <c r="Q181" s="164">
        <v>226114228.335884</v>
      </c>
      <c r="R181" s="164">
        <v>227643670.75439</v>
      </c>
      <c r="S181" s="164">
        <v>229171628.311721</v>
      </c>
      <c r="T181" s="164">
        <v>230733988.16567799</v>
      </c>
      <c r="U181" s="164">
        <v>232298256.436676</v>
      </c>
      <c r="V181" s="164">
        <v>233866291.67640701</v>
      </c>
      <c r="W181" s="164">
        <v>235445389.37047699</v>
      </c>
      <c r="X181" s="164">
        <v>236966889.222229</v>
      </c>
      <c r="Y181" s="164">
        <v>238418483.42792299</v>
      </c>
      <c r="Z181" s="164">
        <v>239889548.406288</v>
      </c>
      <c r="AA181" s="164">
        <v>239889548.406288</v>
      </c>
      <c r="AB181" s="164">
        <v>241305414.105703</v>
      </c>
      <c r="AC181" s="164">
        <v>242685161.652114</v>
      </c>
      <c r="AD181" s="164">
        <v>243649270.02555701</v>
      </c>
      <c r="AE181" s="164">
        <v>244554047.662561</v>
      </c>
      <c r="AF181" s="164">
        <v>245394520.00914499</v>
      </c>
      <c r="AG181" s="164">
        <v>246172032.77001801</v>
      </c>
      <c r="AH181" s="164">
        <v>246818688.27234599</v>
      </c>
      <c r="AI181" s="164">
        <v>247401074.83359799</v>
      </c>
      <c r="AJ181" s="164">
        <v>247918227.60442799</v>
      </c>
      <c r="AK181" s="164">
        <v>248354235.79550901</v>
      </c>
      <c r="AL181" s="164">
        <v>248708714.58493999</v>
      </c>
      <c r="AM181" s="164">
        <v>249013771.80957901</v>
      </c>
      <c r="AN181" s="164">
        <v>249013771.80957901</v>
      </c>
    </row>
    <row r="182" spans="1:40" x14ac:dyDescent="0.2">
      <c r="A182" s="27" t="s">
        <v>909</v>
      </c>
      <c r="B182" s="164">
        <v>0</v>
      </c>
      <c r="C182" s="164">
        <v>0</v>
      </c>
      <c r="D182" s="164">
        <v>0</v>
      </c>
      <c r="E182" s="164">
        <v>0</v>
      </c>
      <c r="F182" s="164">
        <v>0</v>
      </c>
      <c r="G182" s="164">
        <v>0</v>
      </c>
      <c r="H182" s="164">
        <v>0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  <c r="O182" s="164">
        <v>0</v>
      </c>
      <c r="P182" s="164">
        <v>0</v>
      </c>
      <c r="Q182" s="164">
        <v>0</v>
      </c>
      <c r="R182" s="164">
        <v>0</v>
      </c>
      <c r="S182" s="164">
        <v>0</v>
      </c>
      <c r="T182" s="164">
        <v>0</v>
      </c>
      <c r="U182" s="164">
        <v>0</v>
      </c>
      <c r="V182" s="164">
        <v>0</v>
      </c>
      <c r="W182" s="164">
        <v>0</v>
      </c>
      <c r="X182" s="164">
        <v>0</v>
      </c>
      <c r="Y182" s="164">
        <v>0</v>
      </c>
      <c r="Z182" s="164">
        <v>0</v>
      </c>
      <c r="AA182" s="164">
        <v>0</v>
      </c>
      <c r="AB182" s="164">
        <v>0</v>
      </c>
      <c r="AC182" s="164">
        <v>0</v>
      </c>
      <c r="AD182" s="164">
        <v>0</v>
      </c>
      <c r="AE182" s="164">
        <v>0</v>
      </c>
      <c r="AF182" s="164">
        <v>0</v>
      </c>
      <c r="AG182" s="164">
        <v>0</v>
      </c>
      <c r="AH182" s="164">
        <v>0</v>
      </c>
      <c r="AI182" s="164">
        <v>0</v>
      </c>
      <c r="AJ182" s="164">
        <v>0</v>
      </c>
      <c r="AK182" s="164">
        <v>0</v>
      </c>
      <c r="AL182" s="164">
        <v>0</v>
      </c>
      <c r="AM182" s="164">
        <v>0</v>
      </c>
      <c r="AN182" s="164">
        <v>0</v>
      </c>
    </row>
    <row r="183" spans="1:40" x14ac:dyDescent="0.2">
      <c r="A183" s="27" t="s">
        <v>910</v>
      </c>
      <c r="B183" s="164">
        <v>103433230</v>
      </c>
      <c r="C183" s="164">
        <v>103433230</v>
      </c>
      <c r="D183" s="164">
        <v>103433230</v>
      </c>
      <c r="E183" s="164">
        <v>103433230</v>
      </c>
      <c r="F183" s="164">
        <v>103433230</v>
      </c>
      <c r="G183" s="164">
        <v>103433230</v>
      </c>
      <c r="H183" s="164">
        <v>103433230</v>
      </c>
      <c r="I183" s="164">
        <v>103433230</v>
      </c>
      <c r="J183" s="164">
        <v>103433230</v>
      </c>
      <c r="K183" s="164">
        <v>103433230</v>
      </c>
      <c r="L183" s="164">
        <v>103433230</v>
      </c>
      <c r="M183" s="164">
        <v>103433230</v>
      </c>
      <c r="N183" s="164">
        <v>103433230</v>
      </c>
      <c r="O183" s="164">
        <v>103433230</v>
      </c>
      <c r="P183" s="164">
        <v>103433230</v>
      </c>
      <c r="Q183" s="164">
        <v>103433230</v>
      </c>
      <c r="R183" s="164">
        <v>103433230</v>
      </c>
      <c r="S183" s="164">
        <v>103433230</v>
      </c>
      <c r="T183" s="164">
        <v>103433230</v>
      </c>
      <c r="U183" s="164">
        <v>103433230</v>
      </c>
      <c r="V183" s="164">
        <v>103433230</v>
      </c>
      <c r="W183" s="164">
        <v>103433230</v>
      </c>
      <c r="X183" s="164">
        <v>103433230</v>
      </c>
      <c r="Y183" s="164">
        <v>103433230</v>
      </c>
      <c r="Z183" s="164">
        <v>103433230</v>
      </c>
      <c r="AA183" s="164">
        <v>103433230</v>
      </c>
      <c r="AB183" s="164">
        <v>103433230</v>
      </c>
      <c r="AC183" s="164">
        <v>103433230</v>
      </c>
      <c r="AD183" s="164">
        <v>103433230</v>
      </c>
      <c r="AE183" s="164">
        <v>103433230</v>
      </c>
      <c r="AF183" s="164">
        <v>103433230</v>
      </c>
      <c r="AG183" s="164">
        <v>103433230</v>
      </c>
      <c r="AH183" s="164">
        <v>103433230</v>
      </c>
      <c r="AI183" s="164">
        <v>103433230</v>
      </c>
      <c r="AJ183" s="164">
        <v>103433230</v>
      </c>
      <c r="AK183" s="164">
        <v>103433230</v>
      </c>
      <c r="AL183" s="164">
        <v>103433230</v>
      </c>
      <c r="AM183" s="164">
        <v>103433230</v>
      </c>
      <c r="AN183" s="164">
        <v>103433230</v>
      </c>
    </row>
    <row r="184" spans="1:40" x14ac:dyDescent="0.2">
      <c r="A184" s="27" t="s">
        <v>911</v>
      </c>
      <c r="B184" s="164">
        <v>84165401.849999994</v>
      </c>
      <c r="C184" s="164">
        <v>84165401.849999994</v>
      </c>
      <c r="D184" s="164">
        <v>84165401.849999994</v>
      </c>
      <c r="E184" s="164">
        <v>84165401.849999994</v>
      </c>
      <c r="F184" s="164">
        <v>84165401.849999994</v>
      </c>
      <c r="G184" s="164">
        <v>84165401.849999994</v>
      </c>
      <c r="H184" s="164">
        <v>84165401.849999994</v>
      </c>
      <c r="I184" s="164">
        <v>84165401.849999994</v>
      </c>
      <c r="J184" s="164">
        <v>84165401.849999994</v>
      </c>
      <c r="K184" s="164">
        <v>84165401.849999994</v>
      </c>
      <c r="L184" s="164">
        <v>84165401.849999994</v>
      </c>
      <c r="M184" s="164">
        <v>84165401.849999994</v>
      </c>
      <c r="N184" s="164">
        <v>84165401.849999994</v>
      </c>
      <c r="O184" s="164">
        <v>84165401.849999994</v>
      </c>
      <c r="P184" s="164">
        <v>84165401.849999994</v>
      </c>
      <c r="Q184" s="164">
        <v>84165401.849999994</v>
      </c>
      <c r="R184" s="164">
        <v>84165401.849999994</v>
      </c>
      <c r="S184" s="164">
        <v>84165401.849999994</v>
      </c>
      <c r="T184" s="164">
        <v>84165401.849999994</v>
      </c>
      <c r="U184" s="164">
        <v>84165401.849999994</v>
      </c>
      <c r="V184" s="164">
        <v>84165401.849999994</v>
      </c>
      <c r="W184" s="164">
        <v>84165401.849999994</v>
      </c>
      <c r="X184" s="164">
        <v>84165401.849999994</v>
      </c>
      <c r="Y184" s="164">
        <v>84165401.849999994</v>
      </c>
      <c r="Z184" s="164">
        <v>84165401.849999994</v>
      </c>
      <c r="AA184" s="164">
        <v>84165401.849999994</v>
      </c>
      <c r="AB184" s="164">
        <v>84165401.849999994</v>
      </c>
      <c r="AC184" s="164">
        <v>84165401.849999994</v>
      </c>
      <c r="AD184" s="164">
        <v>84165401.849999994</v>
      </c>
      <c r="AE184" s="164">
        <v>84165401.849999994</v>
      </c>
      <c r="AF184" s="164">
        <v>84165401.849999994</v>
      </c>
      <c r="AG184" s="164">
        <v>84165401.849999994</v>
      </c>
      <c r="AH184" s="164">
        <v>84165401.849999994</v>
      </c>
      <c r="AI184" s="164">
        <v>84165401.849999994</v>
      </c>
      <c r="AJ184" s="164">
        <v>84165401.849999994</v>
      </c>
      <c r="AK184" s="164">
        <v>84165401.849999994</v>
      </c>
      <c r="AL184" s="164">
        <v>84165401.849999994</v>
      </c>
      <c r="AM184" s="164">
        <v>84165401.849999994</v>
      </c>
      <c r="AN184" s="164">
        <v>84165401.849999994</v>
      </c>
    </row>
    <row r="185" spans="1:40" x14ac:dyDescent="0.2">
      <c r="A185" s="27" t="s">
        <v>912</v>
      </c>
      <c r="B185" s="164">
        <v>5199309.2499999898</v>
      </c>
      <c r="C185" s="164">
        <v>5199309.2499999898</v>
      </c>
      <c r="D185" s="164">
        <v>5199309.2499999898</v>
      </c>
      <c r="E185" s="164">
        <v>5199309.2499999898</v>
      </c>
      <c r="F185" s="164">
        <v>5199309.2499999898</v>
      </c>
      <c r="G185" s="164">
        <v>5199309.2499999898</v>
      </c>
      <c r="H185" s="164">
        <v>5199309.2499999898</v>
      </c>
      <c r="I185" s="164">
        <v>5199309.2499999898</v>
      </c>
      <c r="J185" s="164">
        <v>5199309.2499999898</v>
      </c>
      <c r="K185" s="164">
        <v>5199309.2499999898</v>
      </c>
      <c r="L185" s="164">
        <v>5199309.2499999898</v>
      </c>
      <c r="M185" s="164">
        <v>5199309.2499999898</v>
      </c>
      <c r="N185" s="164">
        <v>5199309.2499999898</v>
      </c>
      <c r="O185" s="164">
        <v>5199309.2499999898</v>
      </c>
      <c r="P185" s="164">
        <v>5199309.2499999898</v>
      </c>
      <c r="Q185" s="164">
        <v>5199309.2499999898</v>
      </c>
      <c r="R185" s="164">
        <v>5199309.2499999898</v>
      </c>
      <c r="S185" s="164">
        <v>5199309.2499999898</v>
      </c>
      <c r="T185" s="164">
        <v>5199309.2499999898</v>
      </c>
      <c r="U185" s="164">
        <v>5199309.2499999898</v>
      </c>
      <c r="V185" s="164">
        <v>5199309.2499999898</v>
      </c>
      <c r="W185" s="164">
        <v>5199309.2499999898</v>
      </c>
      <c r="X185" s="164">
        <v>5199309.2499999898</v>
      </c>
      <c r="Y185" s="164">
        <v>5199309.2499999898</v>
      </c>
      <c r="Z185" s="164">
        <v>5199309.2499999898</v>
      </c>
      <c r="AA185" s="164">
        <v>5199309.2499999898</v>
      </c>
      <c r="AB185" s="164">
        <v>5199309.2499999898</v>
      </c>
      <c r="AC185" s="164">
        <v>5199309.2499999898</v>
      </c>
      <c r="AD185" s="164">
        <v>5199309.2499999898</v>
      </c>
      <c r="AE185" s="164">
        <v>5199309.2499999898</v>
      </c>
      <c r="AF185" s="164">
        <v>5199309.2499999898</v>
      </c>
      <c r="AG185" s="164">
        <v>5199309.2499999898</v>
      </c>
      <c r="AH185" s="164">
        <v>5199309.2499999898</v>
      </c>
      <c r="AI185" s="164">
        <v>5199309.2499999898</v>
      </c>
      <c r="AJ185" s="164">
        <v>5199309.2499999898</v>
      </c>
      <c r="AK185" s="164">
        <v>5199309.2499999898</v>
      </c>
      <c r="AL185" s="164">
        <v>5199309.2499999898</v>
      </c>
      <c r="AM185" s="164">
        <v>5199309.2499999898</v>
      </c>
      <c r="AN185" s="164">
        <v>5199309.2499999898</v>
      </c>
    </row>
    <row r="186" spans="1:40" x14ac:dyDescent="0.2">
      <c r="A186" s="27" t="s">
        <v>913</v>
      </c>
      <c r="B186" s="164">
        <v>44954482.780000001</v>
      </c>
      <c r="C186" s="164">
        <v>44954482.780000001</v>
      </c>
      <c r="D186" s="164">
        <v>44954482.780000001</v>
      </c>
      <c r="E186" s="164">
        <v>44954482.780000001</v>
      </c>
      <c r="F186" s="164">
        <v>44954482.780000001</v>
      </c>
      <c r="G186" s="164">
        <v>44954482.780000001</v>
      </c>
      <c r="H186" s="164">
        <v>44954482.780000001</v>
      </c>
      <c r="I186" s="164">
        <v>44954482.780000001</v>
      </c>
      <c r="J186" s="164">
        <v>44954482.780000001</v>
      </c>
      <c r="K186" s="164">
        <v>44954482.780000001</v>
      </c>
      <c r="L186" s="164">
        <v>44954482.780000001</v>
      </c>
      <c r="M186" s="164">
        <v>44954482.780000001</v>
      </c>
      <c r="N186" s="164">
        <v>44954482.780000001</v>
      </c>
      <c r="O186" s="164">
        <v>44954482.780000001</v>
      </c>
      <c r="P186" s="164">
        <v>44954482.780000001</v>
      </c>
      <c r="Q186" s="164">
        <v>44954482.780000001</v>
      </c>
      <c r="R186" s="164">
        <v>44954482.780000001</v>
      </c>
      <c r="S186" s="164">
        <v>44954482.780000001</v>
      </c>
      <c r="T186" s="164">
        <v>44954482.780000001</v>
      </c>
      <c r="U186" s="164">
        <v>44954482.780000001</v>
      </c>
      <c r="V186" s="164">
        <v>44954482.780000001</v>
      </c>
      <c r="W186" s="164">
        <v>44954482.780000001</v>
      </c>
      <c r="X186" s="164">
        <v>44954482.780000001</v>
      </c>
      <c r="Y186" s="164">
        <v>44954482.780000001</v>
      </c>
      <c r="Z186" s="164">
        <v>44954482.780000001</v>
      </c>
      <c r="AA186" s="164">
        <v>44954482.780000001</v>
      </c>
      <c r="AB186" s="164">
        <v>44954482.780000001</v>
      </c>
      <c r="AC186" s="164">
        <v>44954482.780000001</v>
      </c>
      <c r="AD186" s="164">
        <v>44954482.780000001</v>
      </c>
      <c r="AE186" s="164">
        <v>44954482.780000001</v>
      </c>
      <c r="AF186" s="164">
        <v>44954482.780000001</v>
      </c>
      <c r="AG186" s="164">
        <v>44954482.780000001</v>
      </c>
      <c r="AH186" s="164">
        <v>44954482.780000001</v>
      </c>
      <c r="AI186" s="164">
        <v>44954482.780000001</v>
      </c>
      <c r="AJ186" s="164">
        <v>44954482.780000001</v>
      </c>
      <c r="AK186" s="164">
        <v>44954482.780000001</v>
      </c>
      <c r="AL186" s="164">
        <v>44954482.780000001</v>
      </c>
      <c r="AM186" s="164">
        <v>44954482.780000001</v>
      </c>
      <c r="AN186" s="164">
        <v>44954482.780000001</v>
      </c>
    </row>
    <row r="187" spans="1:40" x14ac:dyDescent="0.2">
      <c r="A187" s="27" t="s">
        <v>914</v>
      </c>
      <c r="B187" s="164">
        <v>48749991.530000001</v>
      </c>
      <c r="C187" s="164">
        <v>48749991.530000001</v>
      </c>
      <c r="D187" s="164">
        <v>48749991.530000001</v>
      </c>
      <c r="E187" s="164">
        <v>48749991.530000001</v>
      </c>
      <c r="F187" s="164">
        <v>48749991.530000001</v>
      </c>
      <c r="G187" s="164">
        <v>48749991.530000001</v>
      </c>
      <c r="H187" s="164">
        <v>48749991.530000001</v>
      </c>
      <c r="I187" s="164">
        <v>48749991.530000001</v>
      </c>
      <c r="J187" s="164">
        <v>48749991.530000001</v>
      </c>
      <c r="K187" s="164">
        <v>48749991.530000001</v>
      </c>
      <c r="L187" s="164">
        <v>48749991.530000001</v>
      </c>
      <c r="M187" s="164">
        <v>48749991.530000001</v>
      </c>
      <c r="N187" s="164">
        <v>48749991.530000001</v>
      </c>
      <c r="O187" s="164">
        <v>48749991.530000001</v>
      </c>
      <c r="P187" s="164">
        <v>48749991.530000001</v>
      </c>
      <c r="Q187" s="164">
        <v>48749991.530000001</v>
      </c>
      <c r="R187" s="164">
        <v>48749991.530000001</v>
      </c>
      <c r="S187" s="164">
        <v>48749991.530000001</v>
      </c>
      <c r="T187" s="164">
        <v>48749991.530000001</v>
      </c>
      <c r="U187" s="164">
        <v>48749991.530000001</v>
      </c>
      <c r="V187" s="164">
        <v>48749991.530000001</v>
      </c>
      <c r="W187" s="164">
        <v>48749991.530000001</v>
      </c>
      <c r="X187" s="164">
        <v>48749991.530000001</v>
      </c>
      <c r="Y187" s="164">
        <v>48749991.530000001</v>
      </c>
      <c r="Z187" s="164">
        <v>48749991.530000001</v>
      </c>
      <c r="AA187" s="164">
        <v>48749991.530000001</v>
      </c>
      <c r="AB187" s="164">
        <v>48749991.530000001</v>
      </c>
      <c r="AC187" s="164">
        <v>48749991.530000001</v>
      </c>
      <c r="AD187" s="164">
        <v>48749991.530000001</v>
      </c>
      <c r="AE187" s="164">
        <v>48749991.530000001</v>
      </c>
      <c r="AF187" s="164">
        <v>48749991.530000001</v>
      </c>
      <c r="AG187" s="164">
        <v>48749991.530000001</v>
      </c>
      <c r="AH187" s="164">
        <v>48749991.530000001</v>
      </c>
      <c r="AI187" s="164">
        <v>48749991.530000001</v>
      </c>
      <c r="AJ187" s="164">
        <v>48749991.530000001</v>
      </c>
      <c r="AK187" s="164">
        <v>48749991.530000001</v>
      </c>
      <c r="AL187" s="164">
        <v>48749991.530000001</v>
      </c>
      <c r="AM187" s="164">
        <v>48749991.530000001</v>
      </c>
      <c r="AN187" s="164">
        <v>48749991.530000001</v>
      </c>
    </row>
    <row r="188" spans="1:40" x14ac:dyDescent="0.2">
      <c r="A188" s="27" t="s">
        <v>915</v>
      </c>
      <c r="B188" s="164">
        <v>1992551243.3761499</v>
      </c>
      <c r="C188" s="164">
        <v>2000606544.7632599</v>
      </c>
      <c r="D188" s="164">
        <v>2009999057.53613</v>
      </c>
      <c r="E188" s="164">
        <v>2018110784.83109</v>
      </c>
      <c r="F188" s="164">
        <v>2026252217.74964</v>
      </c>
      <c r="G188" s="164">
        <v>2035727969.0631199</v>
      </c>
      <c r="H188" s="164">
        <v>2043994385.8712399</v>
      </c>
      <c r="I188" s="164">
        <v>2052295712.1581099</v>
      </c>
      <c r="J188" s="164">
        <v>2062639632.36689</v>
      </c>
      <c r="K188" s="164">
        <v>2071094666.1831601</v>
      </c>
      <c r="L188" s="164">
        <v>2079584230.9505899</v>
      </c>
      <c r="M188" s="164">
        <v>2102053795.26724</v>
      </c>
      <c r="N188" s="164">
        <v>2102053795.26724</v>
      </c>
      <c r="O188" s="164">
        <v>2121946789.0193601</v>
      </c>
      <c r="P188" s="164">
        <v>2141839799.6770899</v>
      </c>
      <c r="Q188" s="164">
        <v>2162518290.4137502</v>
      </c>
      <c r="R188" s="164">
        <v>2181890222.9539099</v>
      </c>
      <c r="S188" s="164">
        <v>2201262224.9323101</v>
      </c>
      <c r="T188" s="164">
        <v>2221294564.3206801</v>
      </c>
      <c r="U188" s="164">
        <v>2240022376.58951</v>
      </c>
      <c r="V188" s="164">
        <v>2258745396.8952498</v>
      </c>
      <c r="W188" s="164">
        <v>2278675203.1395798</v>
      </c>
      <c r="X188" s="164">
        <v>2296592922.2189999</v>
      </c>
      <c r="Y188" s="164">
        <v>2314505849.5002599</v>
      </c>
      <c r="Z188" s="164">
        <v>2334004559.38308</v>
      </c>
      <c r="AA188" s="164">
        <v>2334004559.38308</v>
      </c>
      <c r="AB188" s="164">
        <v>2338598347.8796201</v>
      </c>
      <c r="AC188" s="164">
        <v>2343187502.2869902</v>
      </c>
      <c r="AD188" s="164">
        <v>2348383356.9660602</v>
      </c>
      <c r="AE188" s="164">
        <v>2352784757.2556601</v>
      </c>
      <c r="AF188" s="164">
        <v>2357177348.51018</v>
      </c>
      <c r="AG188" s="164">
        <v>2361998338.7168498</v>
      </c>
      <c r="AH188" s="164">
        <v>2366162515.1297402</v>
      </c>
      <c r="AI188" s="164">
        <v>2370332188.4012098</v>
      </c>
      <c r="AJ188" s="164">
        <v>2375363353.8548198</v>
      </c>
      <c r="AK188" s="164">
        <v>2379187088.6960702</v>
      </c>
      <c r="AL188" s="164">
        <v>2383018992.9090199</v>
      </c>
      <c r="AM188" s="164">
        <v>2391762400.2353101</v>
      </c>
      <c r="AN188" s="164">
        <v>2391762400.2353101</v>
      </c>
    </row>
    <row r="189" spans="1:40" x14ac:dyDescent="0.2">
      <c r="A189" s="27" t="s">
        <v>916</v>
      </c>
      <c r="B189" s="164">
        <v>2175620428.78615</v>
      </c>
      <c r="C189" s="164">
        <v>2183675730.1732602</v>
      </c>
      <c r="D189" s="164">
        <v>2193068242.9461298</v>
      </c>
      <c r="E189" s="164">
        <v>2201179970.2410898</v>
      </c>
      <c r="F189" s="164">
        <v>2209321403.1596398</v>
      </c>
      <c r="G189" s="164">
        <v>2218797154.4731202</v>
      </c>
      <c r="H189" s="164">
        <v>2227063571.28124</v>
      </c>
      <c r="I189" s="164">
        <v>2235364897.56811</v>
      </c>
      <c r="J189" s="164">
        <v>2245708817.7768898</v>
      </c>
      <c r="K189" s="164">
        <v>2254163851.5931602</v>
      </c>
      <c r="L189" s="164">
        <v>2262653416.36059</v>
      </c>
      <c r="M189" s="164">
        <v>2285122980.6772399</v>
      </c>
      <c r="N189" s="164">
        <v>2285122980.6772399</v>
      </c>
      <c r="O189" s="164">
        <v>2305015974.4293599</v>
      </c>
      <c r="P189" s="164">
        <v>2324908985.08709</v>
      </c>
      <c r="Q189" s="164">
        <v>2345587475.82375</v>
      </c>
      <c r="R189" s="164">
        <v>2364959408.3639102</v>
      </c>
      <c r="S189" s="164">
        <v>2384331410.34231</v>
      </c>
      <c r="T189" s="164">
        <v>2404363749.73068</v>
      </c>
      <c r="U189" s="164">
        <v>2423091561.9995098</v>
      </c>
      <c r="V189" s="164">
        <v>2441814582.3052502</v>
      </c>
      <c r="W189" s="164">
        <v>2461744388.5495801</v>
      </c>
      <c r="X189" s="164">
        <v>2479662107.6290002</v>
      </c>
      <c r="Y189" s="164">
        <v>2497575034.9102602</v>
      </c>
      <c r="Z189" s="164">
        <v>2517073744.7930799</v>
      </c>
      <c r="AA189" s="164">
        <v>2517073744.7930799</v>
      </c>
      <c r="AB189" s="164">
        <v>2521667533.2896199</v>
      </c>
      <c r="AC189" s="164">
        <v>2526256687.69699</v>
      </c>
      <c r="AD189" s="164">
        <v>2531452542.37606</v>
      </c>
      <c r="AE189" s="164">
        <v>2535853942.6656599</v>
      </c>
      <c r="AF189" s="164">
        <v>2540246533.9201798</v>
      </c>
      <c r="AG189" s="164">
        <v>2545067524.1268501</v>
      </c>
      <c r="AH189" s="164">
        <v>2549231700.5397401</v>
      </c>
      <c r="AI189" s="164">
        <v>2553401373.8112102</v>
      </c>
      <c r="AJ189" s="164">
        <v>2558432539.2648201</v>
      </c>
      <c r="AK189" s="164">
        <v>2562256274.10607</v>
      </c>
      <c r="AL189" s="164">
        <v>2566088178.3190198</v>
      </c>
      <c r="AM189" s="164">
        <v>2574831585.6453099</v>
      </c>
      <c r="AN189" s="164">
        <v>2574831585.6453099</v>
      </c>
    </row>
    <row r="190" spans="1:40" x14ac:dyDescent="0.2">
      <c r="A190" s="27" t="s">
        <v>917</v>
      </c>
      <c r="B190" s="164">
        <v>56501945.800867699</v>
      </c>
      <c r="C190" s="164">
        <v>56779001.2013015</v>
      </c>
      <c r="D190" s="164">
        <v>57056056.601735398</v>
      </c>
      <c r="E190" s="164">
        <v>57333112.002169199</v>
      </c>
      <c r="F190" s="164">
        <v>57610167.402603</v>
      </c>
      <c r="G190" s="164">
        <v>57887222.803036898</v>
      </c>
      <c r="H190" s="164">
        <v>58164278.203470699</v>
      </c>
      <c r="I190" s="164">
        <v>58441333.603904597</v>
      </c>
      <c r="J190" s="164">
        <v>58718389.004338399</v>
      </c>
      <c r="K190" s="164">
        <v>58995444.404772297</v>
      </c>
      <c r="L190" s="164">
        <v>59272499.805206098</v>
      </c>
      <c r="M190" s="164">
        <v>59549555.205640003</v>
      </c>
      <c r="N190" s="164">
        <v>59549555.205640003</v>
      </c>
      <c r="O190" s="164">
        <v>59549555.205640003</v>
      </c>
      <c r="P190" s="164">
        <v>59549555.205640003</v>
      </c>
      <c r="Q190" s="164">
        <v>59549555.205640003</v>
      </c>
      <c r="R190" s="164">
        <v>59549555.205640003</v>
      </c>
      <c r="S190" s="164">
        <v>59549555.205640003</v>
      </c>
      <c r="T190" s="164">
        <v>59549555.205640003</v>
      </c>
      <c r="U190" s="164">
        <v>59549555.205640003</v>
      </c>
      <c r="V190" s="164">
        <v>59549555.205640003</v>
      </c>
      <c r="W190" s="164">
        <v>59549555.205640003</v>
      </c>
      <c r="X190" s="164">
        <v>59549555.205640003</v>
      </c>
      <c r="Y190" s="164">
        <v>59549555.205640003</v>
      </c>
      <c r="Z190" s="164">
        <v>59549555.205640003</v>
      </c>
      <c r="AA190" s="164">
        <v>59549555.205640003</v>
      </c>
      <c r="AB190" s="164">
        <v>59549555.205640003</v>
      </c>
      <c r="AC190" s="164">
        <v>59549555.205640003</v>
      </c>
      <c r="AD190" s="164">
        <v>59549555.205640003</v>
      </c>
      <c r="AE190" s="164">
        <v>59549555.205640003</v>
      </c>
      <c r="AF190" s="164">
        <v>59549555.205640003</v>
      </c>
      <c r="AG190" s="164">
        <v>59549555.205640003</v>
      </c>
      <c r="AH190" s="164">
        <v>59549555.205640003</v>
      </c>
      <c r="AI190" s="164">
        <v>59549555.205640003</v>
      </c>
      <c r="AJ190" s="164">
        <v>59549555.205640003</v>
      </c>
      <c r="AK190" s="164">
        <v>59549555.205640003</v>
      </c>
      <c r="AL190" s="164">
        <v>59549555.205640003</v>
      </c>
      <c r="AM190" s="164">
        <v>59549555.205640003</v>
      </c>
      <c r="AN190" s="164">
        <v>59549555.205640003</v>
      </c>
    </row>
    <row r="191" spans="1:40" x14ac:dyDescent="0.2">
      <c r="A191" s="27" t="s">
        <v>918</v>
      </c>
      <c r="B191" s="164">
        <v>81443650</v>
      </c>
      <c r="C191" s="164">
        <v>81443650</v>
      </c>
      <c r="D191" s="164">
        <v>81443650</v>
      </c>
      <c r="E191" s="164">
        <v>81443650</v>
      </c>
      <c r="F191" s="164">
        <v>81443650</v>
      </c>
      <c r="G191" s="164">
        <v>81443650</v>
      </c>
      <c r="H191" s="164">
        <v>81443650</v>
      </c>
      <c r="I191" s="164">
        <v>81443650</v>
      </c>
      <c r="J191" s="164">
        <v>81443650</v>
      </c>
      <c r="K191" s="164">
        <v>81443650</v>
      </c>
      <c r="L191" s="164">
        <v>81443650</v>
      </c>
      <c r="M191" s="164">
        <v>81443650</v>
      </c>
      <c r="N191" s="164">
        <v>81443650</v>
      </c>
      <c r="O191" s="164">
        <v>81443650</v>
      </c>
      <c r="P191" s="164">
        <v>81443650</v>
      </c>
      <c r="Q191" s="164">
        <v>81443650</v>
      </c>
      <c r="R191" s="164">
        <v>81443650</v>
      </c>
      <c r="S191" s="164">
        <v>81443650</v>
      </c>
      <c r="T191" s="164">
        <v>81443650</v>
      </c>
      <c r="U191" s="164">
        <v>81443650</v>
      </c>
      <c r="V191" s="164">
        <v>81443650</v>
      </c>
      <c r="W191" s="164">
        <v>81443650</v>
      </c>
      <c r="X191" s="164">
        <v>81443650</v>
      </c>
      <c r="Y191" s="164">
        <v>81443650</v>
      </c>
      <c r="Z191" s="164">
        <v>81443650</v>
      </c>
      <c r="AA191" s="164">
        <v>81443650</v>
      </c>
      <c r="AB191" s="164">
        <v>81443650</v>
      </c>
      <c r="AC191" s="164">
        <v>81443650</v>
      </c>
      <c r="AD191" s="164">
        <v>81443650</v>
      </c>
      <c r="AE191" s="164">
        <v>81443650</v>
      </c>
      <c r="AF191" s="164">
        <v>81443650</v>
      </c>
      <c r="AG191" s="164">
        <v>81443650</v>
      </c>
      <c r="AH191" s="164">
        <v>81443650</v>
      </c>
      <c r="AI191" s="164">
        <v>81443650</v>
      </c>
      <c r="AJ191" s="164">
        <v>81443650</v>
      </c>
      <c r="AK191" s="164">
        <v>81443650</v>
      </c>
      <c r="AL191" s="164">
        <v>81443650</v>
      </c>
      <c r="AM191" s="164">
        <v>81443650</v>
      </c>
      <c r="AN191" s="164">
        <v>81443650</v>
      </c>
    </row>
    <row r="192" spans="1:40" x14ac:dyDescent="0.2">
      <c r="A192" s="27" t="s">
        <v>919</v>
      </c>
      <c r="B192" s="164">
        <v>2337543061.4493499</v>
      </c>
      <c r="C192" s="164">
        <v>2376711060.0946102</v>
      </c>
      <c r="D192" s="164">
        <v>2405025972.8336301</v>
      </c>
      <c r="E192" s="164">
        <v>2432635839.1184502</v>
      </c>
      <c r="F192" s="164">
        <v>2460197861.1893101</v>
      </c>
      <c r="G192" s="164">
        <v>2489572649.0509801</v>
      </c>
      <c r="H192" s="164">
        <v>2518498607.4986701</v>
      </c>
      <c r="I192" s="164">
        <v>2547553371.9505401</v>
      </c>
      <c r="J192" s="164">
        <v>2577614875.17452</v>
      </c>
      <c r="K192" s="164">
        <v>2607183336.5408802</v>
      </c>
      <c r="L192" s="164">
        <v>2629503449.1756301</v>
      </c>
      <c r="M192" s="164">
        <v>2652799292.6874299</v>
      </c>
      <c r="N192" s="164">
        <v>2652799292.6874299</v>
      </c>
      <c r="O192" s="164">
        <v>2671562652.75421</v>
      </c>
      <c r="P192" s="164">
        <v>2687992118.6153598</v>
      </c>
      <c r="Q192" s="164">
        <v>2706051891.49579</v>
      </c>
      <c r="R192" s="164">
        <v>2722824145.4189401</v>
      </c>
      <c r="S192" s="164">
        <v>2740518639.3807702</v>
      </c>
      <c r="T192" s="164">
        <v>2759479676.8869801</v>
      </c>
      <c r="U192" s="164">
        <v>2782541575.7214098</v>
      </c>
      <c r="V192" s="164">
        <v>2805931837.0275402</v>
      </c>
      <c r="W192" s="164">
        <v>2830638713.8162999</v>
      </c>
      <c r="X192" s="164">
        <v>2854712676.2586398</v>
      </c>
      <c r="Y192" s="164">
        <v>2878980167.4001698</v>
      </c>
      <c r="Z192" s="164">
        <v>2904402999.0199499</v>
      </c>
      <c r="AA192" s="164">
        <v>2904402999.0199499</v>
      </c>
      <c r="AB192" s="164">
        <v>2928735700.4553099</v>
      </c>
      <c r="AC192" s="164">
        <v>2951869969.0048299</v>
      </c>
      <c r="AD192" s="164">
        <v>2976019169.8715301</v>
      </c>
      <c r="AE192" s="164">
        <v>2998486797.39884</v>
      </c>
      <c r="AF192" s="164">
        <v>3021772960.3112998</v>
      </c>
      <c r="AG192" s="164">
        <v>3043415884.5559001</v>
      </c>
      <c r="AH192" s="164">
        <v>3070970616.0179601</v>
      </c>
      <c r="AI192" s="164">
        <v>3092972413.9779801</v>
      </c>
      <c r="AJ192" s="164">
        <v>3115952769.5552902</v>
      </c>
      <c r="AK192" s="164">
        <v>3140123363.3406401</v>
      </c>
      <c r="AL192" s="164">
        <v>3164421889.4006901</v>
      </c>
      <c r="AM192" s="164">
        <v>3189625944.1163301</v>
      </c>
      <c r="AN192" s="164">
        <v>3189625944.1163301</v>
      </c>
    </row>
    <row r="193" spans="1:40" x14ac:dyDescent="0.2">
      <c r="A193" s="27" t="s">
        <v>920</v>
      </c>
      <c r="B193" s="164">
        <v>1138012145.3143499</v>
      </c>
      <c r="C193" s="164">
        <v>1153951426.9786201</v>
      </c>
      <c r="D193" s="164">
        <v>1169254672.36851</v>
      </c>
      <c r="E193" s="164">
        <v>1184432733.1946299</v>
      </c>
      <c r="F193" s="164">
        <v>1199599963.80565</v>
      </c>
      <c r="G193" s="164">
        <v>1215559836.5909801</v>
      </c>
      <c r="H193" s="164">
        <v>1231321046.1505899</v>
      </c>
      <c r="I193" s="164">
        <v>1247154173.5414801</v>
      </c>
      <c r="J193" s="164">
        <v>1263471271.45346</v>
      </c>
      <c r="K193" s="164">
        <v>1279568995.76069</v>
      </c>
      <c r="L193" s="164">
        <v>1293906162.0064199</v>
      </c>
      <c r="M193" s="164">
        <v>1308711474.34477</v>
      </c>
      <c r="N193" s="164">
        <v>1308711474.34477</v>
      </c>
      <c r="O193" s="164">
        <v>1317512791.5812399</v>
      </c>
      <c r="P193" s="164">
        <v>1325277621.41763</v>
      </c>
      <c r="Q193" s="164">
        <v>1333807579.36005</v>
      </c>
      <c r="R193" s="164">
        <v>1341730392.5383999</v>
      </c>
      <c r="S193" s="164">
        <v>1350099219.21118</v>
      </c>
      <c r="T193" s="164">
        <v>1359056899.3034</v>
      </c>
      <c r="U193" s="164">
        <v>1370133572.4289899</v>
      </c>
      <c r="V193" s="164">
        <v>1381362725.2744401</v>
      </c>
      <c r="W193" s="164">
        <v>1393208111.81778</v>
      </c>
      <c r="X193" s="164">
        <v>1404754884.6393399</v>
      </c>
      <c r="Y193" s="164">
        <v>1416390977.1610301</v>
      </c>
      <c r="Z193" s="164">
        <v>1428566419.10601</v>
      </c>
      <c r="AA193" s="164">
        <v>1428566419.10601</v>
      </c>
      <c r="AB193" s="164">
        <v>1440230373.70943</v>
      </c>
      <c r="AC193" s="164">
        <v>1451375556.88714</v>
      </c>
      <c r="AD193" s="164">
        <v>1463040107.3161099</v>
      </c>
      <c r="AE193" s="164">
        <v>1473958124.0495601</v>
      </c>
      <c r="AF193" s="164">
        <v>1485357700.48086</v>
      </c>
      <c r="AG193" s="164">
        <v>1496031480.36866</v>
      </c>
      <c r="AH193" s="164">
        <v>1508867383.5239201</v>
      </c>
      <c r="AI193" s="164">
        <v>1518960610.7429099</v>
      </c>
      <c r="AJ193" s="164">
        <v>1529797529.60394</v>
      </c>
      <c r="AK193" s="164">
        <v>1541487408.7174001</v>
      </c>
      <c r="AL193" s="164">
        <v>1553226968.3111801</v>
      </c>
      <c r="AM193" s="164">
        <v>1565380456.9102499</v>
      </c>
      <c r="AN193" s="164">
        <v>1565380456.9102499</v>
      </c>
    </row>
    <row r="194" spans="1:40" x14ac:dyDescent="0.2">
      <c r="A194" s="27" t="s">
        <v>921</v>
      </c>
      <c r="B194" s="164">
        <v>45418837.729999997</v>
      </c>
      <c r="C194" s="164">
        <v>45418837.729999997</v>
      </c>
      <c r="D194" s="164">
        <v>45418837.729999997</v>
      </c>
      <c r="E194" s="164">
        <v>45418837.729999997</v>
      </c>
      <c r="F194" s="164">
        <v>45418837.729999997</v>
      </c>
      <c r="G194" s="164">
        <v>45418837.729999997</v>
      </c>
      <c r="H194" s="164">
        <v>45418837.729999997</v>
      </c>
      <c r="I194" s="164">
        <v>45418837.729999997</v>
      </c>
      <c r="J194" s="164">
        <v>45418837.729999997</v>
      </c>
      <c r="K194" s="164">
        <v>45418837.729999997</v>
      </c>
      <c r="L194" s="164">
        <v>45418837.729999997</v>
      </c>
      <c r="M194" s="164">
        <v>45418837.729999997</v>
      </c>
      <c r="N194" s="164">
        <v>45418837.729999997</v>
      </c>
      <c r="O194" s="164">
        <v>45418837.729999997</v>
      </c>
      <c r="P194" s="164">
        <v>45418837.729999997</v>
      </c>
      <c r="Q194" s="164">
        <v>45418837.729999997</v>
      </c>
      <c r="R194" s="164">
        <v>45418837.729999997</v>
      </c>
      <c r="S194" s="164">
        <v>45418837.729999997</v>
      </c>
      <c r="T194" s="164">
        <v>45418837.729999997</v>
      </c>
      <c r="U194" s="164">
        <v>45418837.729999997</v>
      </c>
      <c r="V194" s="164">
        <v>45418837.729999997</v>
      </c>
      <c r="W194" s="164">
        <v>45418837.729999997</v>
      </c>
      <c r="X194" s="164">
        <v>45418837.729999997</v>
      </c>
      <c r="Y194" s="164">
        <v>45418837.729999997</v>
      </c>
      <c r="Z194" s="164">
        <v>45418837.729999997</v>
      </c>
      <c r="AA194" s="164">
        <v>45418837.729999997</v>
      </c>
      <c r="AB194" s="164">
        <v>45418837.729999997</v>
      </c>
      <c r="AC194" s="164">
        <v>45418837.729999997</v>
      </c>
      <c r="AD194" s="164">
        <v>45418837.729999997</v>
      </c>
      <c r="AE194" s="164">
        <v>45418837.729999997</v>
      </c>
      <c r="AF194" s="164">
        <v>45418837.729999997</v>
      </c>
      <c r="AG194" s="164">
        <v>45418837.729999997</v>
      </c>
      <c r="AH194" s="164">
        <v>45418837.729999997</v>
      </c>
      <c r="AI194" s="164">
        <v>45418837.729999997</v>
      </c>
      <c r="AJ194" s="164">
        <v>45418837.729999997</v>
      </c>
      <c r="AK194" s="164">
        <v>45418837.729999997</v>
      </c>
      <c r="AL194" s="164">
        <v>45418837.729999997</v>
      </c>
      <c r="AM194" s="164">
        <v>45418837.729999997</v>
      </c>
      <c r="AN194" s="164">
        <v>45418837.729999997</v>
      </c>
    </row>
    <row r="195" spans="1:40" x14ac:dyDescent="0.2">
      <c r="A195" s="27" t="s">
        <v>922</v>
      </c>
      <c r="B195" s="164">
        <v>1183430983.0443499</v>
      </c>
      <c r="C195" s="164">
        <v>1199370264.7086201</v>
      </c>
      <c r="D195" s="164">
        <v>1214673510.09851</v>
      </c>
      <c r="E195" s="164">
        <v>1229851570.9246299</v>
      </c>
      <c r="F195" s="164">
        <v>1245018801.53565</v>
      </c>
      <c r="G195" s="164">
        <v>1260978674.3209801</v>
      </c>
      <c r="H195" s="164">
        <v>1276739883.88059</v>
      </c>
      <c r="I195" s="164">
        <v>1292573011.2714801</v>
      </c>
      <c r="J195" s="164">
        <v>1308890109.18346</v>
      </c>
      <c r="K195" s="164">
        <v>1324987833.49069</v>
      </c>
      <c r="L195" s="164">
        <v>1339324999.7364199</v>
      </c>
      <c r="M195" s="164">
        <v>1354130312.07477</v>
      </c>
      <c r="N195" s="164">
        <v>1354130312.07477</v>
      </c>
      <c r="O195" s="164">
        <v>1362931629.31124</v>
      </c>
      <c r="P195" s="164">
        <v>1370696459.14763</v>
      </c>
      <c r="Q195" s="164">
        <v>1379226417.09005</v>
      </c>
      <c r="R195" s="164">
        <v>1387149230.2684</v>
      </c>
      <c r="S195" s="164">
        <v>1395518056.94118</v>
      </c>
      <c r="T195" s="164">
        <v>1404475737.0334001</v>
      </c>
      <c r="U195" s="164">
        <v>1415552410.1589899</v>
      </c>
      <c r="V195" s="164">
        <v>1426781563.0044401</v>
      </c>
      <c r="W195" s="164">
        <v>1438626949.54778</v>
      </c>
      <c r="X195" s="164">
        <v>1450173722.3693399</v>
      </c>
      <c r="Y195" s="164">
        <v>1461809814.8910301</v>
      </c>
      <c r="Z195" s="164">
        <v>1473985256.83601</v>
      </c>
      <c r="AA195" s="164">
        <v>1473985256.83601</v>
      </c>
      <c r="AB195" s="164">
        <v>1485649211.43943</v>
      </c>
      <c r="AC195" s="164">
        <v>1496794394.6171401</v>
      </c>
      <c r="AD195" s="164">
        <v>1508458945.0461099</v>
      </c>
      <c r="AE195" s="164">
        <v>1519376961.7795601</v>
      </c>
      <c r="AF195" s="164">
        <v>1530776538.21086</v>
      </c>
      <c r="AG195" s="164">
        <v>1541450318.09866</v>
      </c>
      <c r="AH195" s="164">
        <v>1554286221.2539201</v>
      </c>
      <c r="AI195" s="164">
        <v>1564379448.4729099</v>
      </c>
      <c r="AJ195" s="164">
        <v>1575216367.33394</v>
      </c>
      <c r="AK195" s="164">
        <v>1586906246.4474001</v>
      </c>
      <c r="AL195" s="164">
        <v>1598645806.0411799</v>
      </c>
      <c r="AM195" s="164">
        <v>1610799294.64025</v>
      </c>
      <c r="AN195" s="164">
        <v>1610799294.64025</v>
      </c>
    </row>
    <row r="196" spans="1:40" x14ac:dyDescent="0.2">
      <c r="A196" s="27" t="s">
        <v>923</v>
      </c>
      <c r="B196" s="164">
        <v>41047349.999999903</v>
      </c>
      <c r="C196" s="164">
        <v>41024119.999999903</v>
      </c>
      <c r="D196" s="164">
        <v>41000889.999999903</v>
      </c>
      <c r="E196" s="164">
        <v>40977659.999999903</v>
      </c>
      <c r="F196" s="164">
        <v>40954429.999999903</v>
      </c>
      <c r="G196" s="164">
        <v>40931199.999999903</v>
      </c>
      <c r="H196" s="164">
        <v>40907969.999999903</v>
      </c>
      <c r="I196" s="164">
        <v>40884739.999999903</v>
      </c>
      <c r="J196" s="164">
        <v>40861509.999999903</v>
      </c>
      <c r="K196" s="164">
        <v>40838279.999999903</v>
      </c>
      <c r="L196" s="164">
        <v>40815049.999999903</v>
      </c>
      <c r="M196" s="164">
        <v>40791819.999999903</v>
      </c>
      <c r="N196" s="164">
        <v>40791819.999999903</v>
      </c>
      <c r="O196" s="164">
        <v>40768589.999999799</v>
      </c>
      <c r="P196" s="164">
        <v>40745359.999999903</v>
      </c>
      <c r="Q196" s="164">
        <v>40722129.999999799</v>
      </c>
      <c r="R196" s="164">
        <v>40698899.999999799</v>
      </c>
      <c r="S196" s="164">
        <v>40675669.999999799</v>
      </c>
      <c r="T196" s="164">
        <v>40652439.999999799</v>
      </c>
      <c r="U196" s="164">
        <v>40629209.999999799</v>
      </c>
      <c r="V196" s="164">
        <v>40605979.999999799</v>
      </c>
      <c r="W196" s="164">
        <v>40582749.999999799</v>
      </c>
      <c r="X196" s="164">
        <v>40559519.999999799</v>
      </c>
      <c r="Y196" s="164">
        <v>40536289.999999799</v>
      </c>
      <c r="Z196" s="164">
        <v>40513059.999999799</v>
      </c>
      <c r="AA196" s="164">
        <v>40513059.999999799</v>
      </c>
      <c r="AB196" s="164">
        <v>40489829.999999799</v>
      </c>
      <c r="AC196" s="164">
        <v>40466599.999999799</v>
      </c>
      <c r="AD196" s="164">
        <v>40443369.999999799</v>
      </c>
      <c r="AE196" s="164">
        <v>40420139.999999799</v>
      </c>
      <c r="AF196" s="164">
        <v>40396909.999999799</v>
      </c>
      <c r="AG196" s="164">
        <v>40373679.999999799</v>
      </c>
      <c r="AH196" s="164">
        <v>40350449.999999799</v>
      </c>
      <c r="AI196" s="164">
        <v>40327219.999999799</v>
      </c>
      <c r="AJ196" s="164">
        <v>40303989.999999799</v>
      </c>
      <c r="AK196" s="164">
        <v>40280759.999999799</v>
      </c>
      <c r="AL196" s="164">
        <v>40257529.999999799</v>
      </c>
      <c r="AM196" s="164">
        <v>40234299.999999799</v>
      </c>
      <c r="AN196" s="164">
        <v>40234299.999999799</v>
      </c>
    </row>
    <row r="197" spans="1:40" x14ac:dyDescent="0.2">
      <c r="A197" s="27" t="s">
        <v>924</v>
      </c>
      <c r="B197" s="164">
        <v>87773139.999999896</v>
      </c>
      <c r="C197" s="164">
        <v>87773139.999999896</v>
      </c>
      <c r="D197" s="164">
        <v>87773139.999999896</v>
      </c>
      <c r="E197" s="164">
        <v>87773139.999999896</v>
      </c>
      <c r="F197" s="164">
        <v>87773139.999999896</v>
      </c>
      <c r="G197" s="164">
        <v>87773139.999999896</v>
      </c>
      <c r="H197" s="164">
        <v>87773139.999999896</v>
      </c>
      <c r="I197" s="164">
        <v>87773139.999999896</v>
      </c>
      <c r="J197" s="164">
        <v>87773139.999999896</v>
      </c>
      <c r="K197" s="164">
        <v>87773139.999999896</v>
      </c>
      <c r="L197" s="164">
        <v>87773139.999999896</v>
      </c>
      <c r="M197" s="164">
        <v>87773139.999999896</v>
      </c>
      <c r="N197" s="164">
        <v>87773139.999999896</v>
      </c>
      <c r="O197" s="164">
        <v>87773139.999999896</v>
      </c>
      <c r="P197" s="164">
        <v>87773139.999999896</v>
      </c>
      <c r="Q197" s="164">
        <v>87773139.999999896</v>
      </c>
      <c r="R197" s="164">
        <v>87773139.999999896</v>
      </c>
      <c r="S197" s="164">
        <v>87773139.999999896</v>
      </c>
      <c r="T197" s="164">
        <v>87773139.999999896</v>
      </c>
      <c r="U197" s="164">
        <v>87773139.999999896</v>
      </c>
      <c r="V197" s="164">
        <v>87773139.999999896</v>
      </c>
      <c r="W197" s="164">
        <v>87773139.999999896</v>
      </c>
      <c r="X197" s="164">
        <v>87773139.999999896</v>
      </c>
      <c r="Y197" s="164">
        <v>87773139.999999896</v>
      </c>
      <c r="Z197" s="164">
        <v>87773139.999999896</v>
      </c>
      <c r="AA197" s="164">
        <v>87773139.999999896</v>
      </c>
      <c r="AB197" s="164">
        <v>87773139.999999896</v>
      </c>
      <c r="AC197" s="164">
        <v>87773139.999999896</v>
      </c>
      <c r="AD197" s="164">
        <v>87773139.999999896</v>
      </c>
      <c r="AE197" s="164">
        <v>87773139.999999896</v>
      </c>
      <c r="AF197" s="164">
        <v>87773139.999999896</v>
      </c>
      <c r="AG197" s="164">
        <v>87773139.999999896</v>
      </c>
      <c r="AH197" s="164">
        <v>87773139.999999896</v>
      </c>
      <c r="AI197" s="164">
        <v>87773139.999999896</v>
      </c>
      <c r="AJ197" s="164">
        <v>87773139.999999896</v>
      </c>
      <c r="AK197" s="164">
        <v>87773139.999999896</v>
      </c>
      <c r="AL197" s="164">
        <v>87773139.999999896</v>
      </c>
      <c r="AM197" s="164">
        <v>87773139.999999896</v>
      </c>
      <c r="AN197" s="164">
        <v>87773139.999999896</v>
      </c>
    </row>
    <row r="198" spans="1:40" x14ac:dyDescent="0.2">
      <c r="A198" s="27" t="s">
        <v>925</v>
      </c>
      <c r="B198" s="164">
        <v>49871010</v>
      </c>
      <c r="C198" s="164">
        <v>49871010</v>
      </c>
      <c r="D198" s="164">
        <v>49871010</v>
      </c>
      <c r="E198" s="164">
        <v>49871010</v>
      </c>
      <c r="F198" s="164">
        <v>49871010</v>
      </c>
      <c r="G198" s="164">
        <v>49871010</v>
      </c>
      <c r="H198" s="164">
        <v>49871010</v>
      </c>
      <c r="I198" s="164">
        <v>49871010</v>
      </c>
      <c r="J198" s="164">
        <v>49871010</v>
      </c>
      <c r="K198" s="164">
        <v>49871010</v>
      </c>
      <c r="L198" s="164">
        <v>49871010</v>
      </c>
      <c r="M198" s="164">
        <v>49871010</v>
      </c>
      <c r="N198" s="164">
        <v>49871010</v>
      </c>
      <c r="O198" s="164">
        <v>49871010</v>
      </c>
      <c r="P198" s="164">
        <v>49871010</v>
      </c>
      <c r="Q198" s="164">
        <v>49871010</v>
      </c>
      <c r="R198" s="164">
        <v>49871010</v>
      </c>
      <c r="S198" s="164">
        <v>49871010</v>
      </c>
      <c r="T198" s="164">
        <v>49871010</v>
      </c>
      <c r="U198" s="164">
        <v>49871010</v>
      </c>
      <c r="V198" s="164">
        <v>49871010</v>
      </c>
      <c r="W198" s="164">
        <v>49871010</v>
      </c>
      <c r="X198" s="164">
        <v>49871010</v>
      </c>
      <c r="Y198" s="164">
        <v>49871010</v>
      </c>
      <c r="Z198" s="164">
        <v>49871010</v>
      </c>
      <c r="AA198" s="164">
        <v>49871010</v>
      </c>
      <c r="AB198" s="164">
        <v>49871010</v>
      </c>
      <c r="AC198" s="164">
        <v>49871010</v>
      </c>
      <c r="AD198" s="164">
        <v>49871010</v>
      </c>
      <c r="AE198" s="164">
        <v>49871010</v>
      </c>
      <c r="AF198" s="164">
        <v>49871010</v>
      </c>
      <c r="AG198" s="164">
        <v>49871010</v>
      </c>
      <c r="AH198" s="164">
        <v>49871010</v>
      </c>
      <c r="AI198" s="164">
        <v>49871010</v>
      </c>
      <c r="AJ198" s="164">
        <v>49871010</v>
      </c>
      <c r="AK198" s="164">
        <v>49871010</v>
      </c>
      <c r="AL198" s="164">
        <v>49871010</v>
      </c>
      <c r="AM198" s="164">
        <v>49871010</v>
      </c>
      <c r="AN198" s="164">
        <v>49871010</v>
      </c>
    </row>
    <row r="199" spans="1:40" x14ac:dyDescent="0.2">
      <c r="A199" s="30" t="s">
        <v>926</v>
      </c>
      <c r="B199" s="164">
        <v>0</v>
      </c>
      <c r="C199" s="164">
        <v>0</v>
      </c>
      <c r="D199" s="164">
        <v>0</v>
      </c>
      <c r="E199" s="164">
        <v>0</v>
      </c>
      <c r="F199" s="164">
        <v>0</v>
      </c>
      <c r="G199" s="164">
        <v>0</v>
      </c>
      <c r="H199" s="164">
        <v>0</v>
      </c>
      <c r="I199" s="164">
        <v>0</v>
      </c>
      <c r="J199" s="164">
        <v>0</v>
      </c>
      <c r="K199" s="164">
        <v>0</v>
      </c>
      <c r="L199" s="164">
        <v>0</v>
      </c>
      <c r="M199" s="164">
        <v>0</v>
      </c>
      <c r="N199" s="164">
        <v>0</v>
      </c>
      <c r="O199" s="164">
        <v>0</v>
      </c>
      <c r="P199" s="164">
        <v>0</v>
      </c>
      <c r="Q199" s="164">
        <v>0</v>
      </c>
      <c r="R199" s="164">
        <v>0</v>
      </c>
      <c r="S199" s="164">
        <v>0</v>
      </c>
      <c r="T199" s="164">
        <v>0</v>
      </c>
      <c r="U199" s="164">
        <v>0</v>
      </c>
      <c r="V199" s="164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  <c r="AB199" s="164">
        <v>0</v>
      </c>
      <c r="AC199" s="164">
        <v>0</v>
      </c>
      <c r="AD199" s="164">
        <v>0</v>
      </c>
      <c r="AE199" s="164">
        <v>0</v>
      </c>
      <c r="AF199" s="164">
        <v>0</v>
      </c>
      <c r="AG199" s="164">
        <v>0</v>
      </c>
      <c r="AH199" s="164">
        <v>0</v>
      </c>
      <c r="AI199" s="164">
        <v>0</v>
      </c>
      <c r="AJ199" s="164">
        <v>0</v>
      </c>
      <c r="AK199" s="164">
        <v>0</v>
      </c>
      <c r="AL199" s="164">
        <v>0</v>
      </c>
      <c r="AM199" s="164">
        <v>0</v>
      </c>
      <c r="AN199" s="164">
        <v>0</v>
      </c>
    </row>
    <row r="200" spans="1:40" x14ac:dyDescent="0.2">
      <c r="A200" s="27" t="s">
        <v>927</v>
      </c>
      <c r="B200" s="164">
        <v>0</v>
      </c>
      <c r="C200" s="164">
        <v>0</v>
      </c>
      <c r="D200" s="164">
        <v>0</v>
      </c>
      <c r="E200" s="164">
        <v>0</v>
      </c>
      <c r="F200" s="164">
        <v>0</v>
      </c>
      <c r="G200" s="164">
        <v>0</v>
      </c>
      <c r="H200" s="164">
        <v>0</v>
      </c>
      <c r="I200" s="164">
        <v>0</v>
      </c>
      <c r="J200" s="164">
        <v>0</v>
      </c>
      <c r="K200" s="164">
        <v>0</v>
      </c>
      <c r="L200" s="164">
        <v>0</v>
      </c>
      <c r="M200" s="164">
        <v>0</v>
      </c>
      <c r="N200" s="164">
        <v>0</v>
      </c>
      <c r="O200" s="164">
        <v>0</v>
      </c>
      <c r="P200" s="164">
        <v>0</v>
      </c>
      <c r="Q200" s="164">
        <v>0</v>
      </c>
      <c r="R200" s="164">
        <v>0</v>
      </c>
      <c r="S200" s="164">
        <v>0</v>
      </c>
      <c r="T200" s="164">
        <v>0</v>
      </c>
      <c r="U200" s="164">
        <v>0</v>
      </c>
      <c r="V200" s="164">
        <v>0</v>
      </c>
      <c r="W200" s="164">
        <v>0</v>
      </c>
      <c r="X200" s="164">
        <v>0</v>
      </c>
      <c r="Y200" s="164">
        <v>0</v>
      </c>
      <c r="Z200" s="164">
        <v>0</v>
      </c>
      <c r="AA200" s="164">
        <v>0</v>
      </c>
      <c r="AB200" s="164">
        <v>0</v>
      </c>
      <c r="AC200" s="164">
        <v>0</v>
      </c>
      <c r="AD200" s="164">
        <v>0</v>
      </c>
      <c r="AE200" s="164">
        <v>0</v>
      </c>
      <c r="AF200" s="164">
        <v>0</v>
      </c>
      <c r="AG200" s="164">
        <v>0</v>
      </c>
      <c r="AH200" s="164">
        <v>0</v>
      </c>
      <c r="AI200" s="164">
        <v>0</v>
      </c>
      <c r="AJ200" s="164">
        <v>0</v>
      </c>
      <c r="AK200" s="164">
        <v>0</v>
      </c>
      <c r="AL200" s="164">
        <v>0</v>
      </c>
      <c r="AM200" s="164">
        <v>0</v>
      </c>
      <c r="AN200" s="164">
        <v>0</v>
      </c>
    </row>
    <row r="201" spans="1:40" x14ac:dyDescent="0.2">
      <c r="A201" s="27" t="s">
        <v>928</v>
      </c>
      <c r="B201" s="164">
        <v>0</v>
      </c>
      <c r="C201" s="164">
        <v>0</v>
      </c>
      <c r="D201" s="164">
        <v>0</v>
      </c>
      <c r="E201" s="164">
        <v>0</v>
      </c>
      <c r="F201" s="164">
        <v>0</v>
      </c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4">
        <v>0</v>
      </c>
      <c r="R201" s="164">
        <v>0</v>
      </c>
      <c r="S201" s="164">
        <v>0</v>
      </c>
      <c r="T201" s="164">
        <v>0</v>
      </c>
      <c r="U201" s="164">
        <v>0</v>
      </c>
      <c r="V201" s="164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  <c r="AC201" s="164">
        <v>0</v>
      </c>
      <c r="AD201" s="164">
        <v>0</v>
      </c>
      <c r="AE201" s="164">
        <v>0</v>
      </c>
      <c r="AF201" s="164">
        <v>0</v>
      </c>
      <c r="AG201" s="164">
        <v>0</v>
      </c>
      <c r="AH201" s="164">
        <v>0</v>
      </c>
      <c r="AI201" s="164">
        <v>0</v>
      </c>
      <c r="AJ201" s="164">
        <v>0</v>
      </c>
      <c r="AK201" s="164">
        <v>0</v>
      </c>
      <c r="AL201" s="164">
        <v>0</v>
      </c>
      <c r="AM201" s="164">
        <v>0</v>
      </c>
      <c r="AN201" s="164">
        <v>0</v>
      </c>
    </row>
    <row r="202" spans="1:40" x14ac:dyDescent="0.2">
      <c r="A202" s="27" t="s">
        <v>929</v>
      </c>
      <c r="B202" s="164">
        <v>0</v>
      </c>
      <c r="C202" s="164">
        <v>0</v>
      </c>
      <c r="D202" s="164">
        <v>0</v>
      </c>
      <c r="E202" s="164">
        <v>0</v>
      </c>
      <c r="F202" s="164">
        <v>0</v>
      </c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  <c r="O202" s="164">
        <v>0</v>
      </c>
      <c r="P202" s="164">
        <v>0</v>
      </c>
      <c r="Q202" s="164">
        <v>0</v>
      </c>
      <c r="R202" s="164">
        <v>0</v>
      </c>
      <c r="S202" s="164">
        <v>0</v>
      </c>
      <c r="T202" s="164">
        <v>0</v>
      </c>
      <c r="U202" s="164">
        <v>0</v>
      </c>
      <c r="V202" s="164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  <c r="AB202" s="164">
        <v>0</v>
      </c>
      <c r="AC202" s="164">
        <v>0</v>
      </c>
      <c r="AD202" s="164">
        <v>0</v>
      </c>
      <c r="AE202" s="164">
        <v>0</v>
      </c>
      <c r="AF202" s="164">
        <v>0</v>
      </c>
      <c r="AG202" s="164">
        <v>0</v>
      </c>
      <c r="AH202" s="164">
        <v>0</v>
      </c>
      <c r="AI202" s="164">
        <v>0</v>
      </c>
      <c r="AJ202" s="164">
        <v>0</v>
      </c>
      <c r="AK202" s="164">
        <v>0</v>
      </c>
      <c r="AL202" s="164">
        <v>0</v>
      </c>
      <c r="AM202" s="164">
        <v>0</v>
      </c>
      <c r="AN202" s="164">
        <v>0</v>
      </c>
    </row>
    <row r="203" spans="1:40" x14ac:dyDescent="0.2">
      <c r="A203" s="27" t="s">
        <v>930</v>
      </c>
      <c r="B203" s="164">
        <v>0</v>
      </c>
      <c r="C203" s="164">
        <v>0</v>
      </c>
      <c r="D203" s="164">
        <v>0</v>
      </c>
      <c r="E203" s="164">
        <v>0</v>
      </c>
      <c r="F203" s="164">
        <v>0</v>
      </c>
      <c r="G203" s="164">
        <v>0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4">
        <v>0</v>
      </c>
      <c r="N203" s="164">
        <v>0</v>
      </c>
      <c r="O203" s="164">
        <v>0</v>
      </c>
      <c r="P203" s="164">
        <v>0</v>
      </c>
      <c r="Q203" s="164">
        <v>0</v>
      </c>
      <c r="R203" s="164">
        <v>0</v>
      </c>
      <c r="S203" s="164">
        <v>0</v>
      </c>
      <c r="T203" s="164">
        <v>0</v>
      </c>
      <c r="U203" s="164">
        <v>0</v>
      </c>
      <c r="V203" s="164">
        <v>0</v>
      </c>
      <c r="W203" s="164">
        <v>0</v>
      </c>
      <c r="X203" s="164">
        <v>0</v>
      </c>
      <c r="Y203" s="164">
        <v>0</v>
      </c>
      <c r="Z203" s="164">
        <v>0</v>
      </c>
      <c r="AA203" s="164">
        <v>0</v>
      </c>
      <c r="AB203" s="164">
        <v>0</v>
      </c>
      <c r="AC203" s="164">
        <v>0</v>
      </c>
      <c r="AD203" s="164">
        <v>0</v>
      </c>
      <c r="AE203" s="164">
        <v>0</v>
      </c>
      <c r="AF203" s="164">
        <v>0</v>
      </c>
      <c r="AG203" s="164">
        <v>0</v>
      </c>
      <c r="AH203" s="164">
        <v>0</v>
      </c>
      <c r="AI203" s="164">
        <v>0</v>
      </c>
      <c r="AJ203" s="164">
        <v>0</v>
      </c>
      <c r="AK203" s="164">
        <v>0</v>
      </c>
      <c r="AL203" s="164">
        <v>0</v>
      </c>
      <c r="AM203" s="164">
        <v>0</v>
      </c>
      <c r="AN203" s="164">
        <v>0</v>
      </c>
    </row>
    <row r="204" spans="1:40" x14ac:dyDescent="0.2">
      <c r="A204" s="27" t="s">
        <v>931</v>
      </c>
      <c r="B204" s="164">
        <v>389134501.27165699</v>
      </c>
      <c r="C204" s="164">
        <v>403050919.76865399</v>
      </c>
      <c r="D204" s="164">
        <v>417354306.89514899</v>
      </c>
      <c r="E204" s="164">
        <v>431635797.43615103</v>
      </c>
      <c r="F204" s="164">
        <v>445885125.27558899</v>
      </c>
      <c r="G204" s="164">
        <v>460051952.57999498</v>
      </c>
      <c r="H204" s="164">
        <v>474398434.92352802</v>
      </c>
      <c r="I204" s="164">
        <v>488953425.10433799</v>
      </c>
      <c r="J204" s="164">
        <v>503579862.88228703</v>
      </c>
      <c r="K204" s="164">
        <v>518377076.59847403</v>
      </c>
      <c r="L204" s="164">
        <v>533413375.62862003</v>
      </c>
      <c r="M204" s="164">
        <v>548833698.86809695</v>
      </c>
      <c r="N204" s="164">
        <v>548833698.86809695</v>
      </c>
      <c r="O204" s="164">
        <v>564124971.691324</v>
      </c>
      <c r="P204" s="164">
        <v>579596625.61197901</v>
      </c>
      <c r="Q204" s="164">
        <v>595397301.78881395</v>
      </c>
      <c r="R204" s="164">
        <v>610817193.60050499</v>
      </c>
      <c r="S204" s="164">
        <v>626251065.69267404</v>
      </c>
      <c r="T204" s="164">
        <v>641647340.65324199</v>
      </c>
      <c r="U204" s="164">
        <v>657314961.93886495</v>
      </c>
      <c r="V204" s="164">
        <v>673029418.07980502</v>
      </c>
      <c r="W204" s="164">
        <v>688606631.94717801</v>
      </c>
      <c r="X204" s="164">
        <v>704320771.85736096</v>
      </c>
      <c r="Y204" s="164">
        <v>720117422.56468296</v>
      </c>
      <c r="Z204" s="164">
        <v>736075021.65630603</v>
      </c>
      <c r="AA204" s="164">
        <v>736075021.65630603</v>
      </c>
      <c r="AB204" s="164">
        <v>751481567.70829105</v>
      </c>
      <c r="AC204" s="164">
        <v>767047432.37160397</v>
      </c>
      <c r="AD204" s="164">
        <v>782937634.60018003</v>
      </c>
      <c r="AE204" s="164">
        <v>798416718.208583</v>
      </c>
      <c r="AF204" s="164">
        <v>813883660.89083004</v>
      </c>
      <c r="AG204" s="164">
        <v>829284143.29709303</v>
      </c>
      <c r="AH204" s="164">
        <v>844942482.89682198</v>
      </c>
      <c r="AI204" s="164">
        <v>860633505.81209099</v>
      </c>
      <c r="AJ204" s="164">
        <v>876164274.69674206</v>
      </c>
      <c r="AK204" s="164">
        <v>891817633.44855702</v>
      </c>
      <c r="AL204" s="164">
        <v>907541896.75431502</v>
      </c>
      <c r="AM204" s="164">
        <v>923423213.58903694</v>
      </c>
      <c r="AN204" s="164">
        <v>923423213.58903694</v>
      </c>
    </row>
    <row r="205" spans="1:40" x14ac:dyDescent="0.2">
      <c r="A205" s="27" t="s">
        <v>932</v>
      </c>
      <c r="B205" s="164">
        <v>0</v>
      </c>
      <c r="C205" s="164">
        <v>0</v>
      </c>
      <c r="D205" s="164">
        <v>0</v>
      </c>
      <c r="E205" s="164">
        <v>0</v>
      </c>
      <c r="F205" s="164">
        <v>0</v>
      </c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4">
        <v>0</v>
      </c>
      <c r="R205" s="164">
        <v>0</v>
      </c>
      <c r="S205" s="164">
        <v>0</v>
      </c>
      <c r="T205" s="164">
        <v>0</v>
      </c>
      <c r="U205" s="164">
        <v>0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>
        <v>0</v>
      </c>
      <c r="AE205" s="164">
        <v>0</v>
      </c>
      <c r="AF205" s="164">
        <v>0</v>
      </c>
      <c r="AG205" s="164">
        <v>0</v>
      </c>
      <c r="AH205" s="164">
        <v>0</v>
      </c>
      <c r="AI205" s="164">
        <v>0</v>
      </c>
      <c r="AJ205" s="164">
        <v>0</v>
      </c>
      <c r="AK205" s="164">
        <v>0</v>
      </c>
      <c r="AL205" s="164">
        <v>0</v>
      </c>
      <c r="AM205" s="164">
        <v>0</v>
      </c>
      <c r="AN205" s="164">
        <v>0</v>
      </c>
    </row>
    <row r="206" spans="1:40" x14ac:dyDescent="0.2">
      <c r="A206" s="27" t="s">
        <v>933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  <c r="O206" s="164">
        <v>0</v>
      </c>
      <c r="P206" s="164">
        <v>0</v>
      </c>
      <c r="Q206" s="164">
        <v>0</v>
      </c>
      <c r="R206" s="164">
        <v>0</v>
      </c>
      <c r="S206" s="164">
        <v>0</v>
      </c>
      <c r="T206" s="164">
        <v>0</v>
      </c>
      <c r="U206" s="164">
        <v>0</v>
      </c>
      <c r="V206" s="164">
        <v>0</v>
      </c>
      <c r="W206" s="164">
        <v>0</v>
      </c>
      <c r="X206" s="164">
        <v>0</v>
      </c>
      <c r="Y206" s="164">
        <v>0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>
        <v>0</v>
      </c>
      <c r="AF206" s="164">
        <v>0</v>
      </c>
      <c r="AG206" s="164">
        <v>0</v>
      </c>
      <c r="AH206" s="164">
        <v>0</v>
      </c>
      <c r="AI206" s="164">
        <v>0</v>
      </c>
      <c r="AJ206" s="164">
        <v>0</v>
      </c>
      <c r="AK206" s="164">
        <v>0</v>
      </c>
      <c r="AL206" s="164">
        <v>0</v>
      </c>
      <c r="AM206" s="164">
        <v>0</v>
      </c>
      <c r="AN206" s="164">
        <v>0</v>
      </c>
    </row>
    <row r="207" spans="1:40" x14ac:dyDescent="0.2">
      <c r="A207" s="27" t="s">
        <v>934</v>
      </c>
      <c r="B207" s="164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4">
        <v>0</v>
      </c>
      <c r="AL207" s="164">
        <v>0</v>
      </c>
      <c r="AM207" s="164">
        <v>0</v>
      </c>
      <c r="AN207" s="164">
        <v>0</v>
      </c>
    </row>
    <row r="208" spans="1:40" x14ac:dyDescent="0.2">
      <c r="A208" s="27" t="s">
        <v>935</v>
      </c>
      <c r="B208" s="164">
        <v>389134501.27165699</v>
      </c>
      <c r="C208" s="164">
        <v>403050919.76865399</v>
      </c>
      <c r="D208" s="164">
        <v>417354306.89514899</v>
      </c>
      <c r="E208" s="164">
        <v>431635797.43615103</v>
      </c>
      <c r="F208" s="164">
        <v>445885125.27558899</v>
      </c>
      <c r="G208" s="164">
        <v>460051952.57999498</v>
      </c>
      <c r="H208" s="164">
        <v>474398434.92352802</v>
      </c>
      <c r="I208" s="164">
        <v>488953425.10433799</v>
      </c>
      <c r="J208" s="164">
        <v>503579862.88228703</v>
      </c>
      <c r="K208" s="164">
        <v>518377076.59847403</v>
      </c>
      <c r="L208" s="164">
        <v>533413375.62862003</v>
      </c>
      <c r="M208" s="164">
        <v>548833698.86809695</v>
      </c>
      <c r="N208" s="164">
        <v>548833698.86809695</v>
      </c>
      <c r="O208" s="164">
        <v>564124971.691324</v>
      </c>
      <c r="P208" s="164">
        <v>579596625.61197901</v>
      </c>
      <c r="Q208" s="164">
        <v>595397301.78881395</v>
      </c>
      <c r="R208" s="164">
        <v>610817193.60050499</v>
      </c>
      <c r="S208" s="164">
        <v>626251065.69267404</v>
      </c>
      <c r="T208" s="164">
        <v>641647340.65324199</v>
      </c>
      <c r="U208" s="164">
        <v>657314961.93886495</v>
      </c>
      <c r="V208" s="164">
        <v>673029418.07980502</v>
      </c>
      <c r="W208" s="164">
        <v>688606631.94717801</v>
      </c>
      <c r="X208" s="164">
        <v>704320771.85736096</v>
      </c>
      <c r="Y208" s="164">
        <v>720117422.56468296</v>
      </c>
      <c r="Z208" s="164">
        <v>736075021.65630603</v>
      </c>
      <c r="AA208" s="164">
        <v>736075021.65630603</v>
      </c>
      <c r="AB208" s="164">
        <v>751481567.70829105</v>
      </c>
      <c r="AC208" s="164">
        <v>767047432.37160397</v>
      </c>
      <c r="AD208" s="164">
        <v>782937634.60018003</v>
      </c>
      <c r="AE208" s="164">
        <v>798416718.208583</v>
      </c>
      <c r="AF208" s="164">
        <v>813883660.89083004</v>
      </c>
      <c r="AG208" s="164">
        <v>829284143.29709303</v>
      </c>
      <c r="AH208" s="164">
        <v>844942482.89682198</v>
      </c>
      <c r="AI208" s="164">
        <v>860633505.81209099</v>
      </c>
      <c r="AJ208" s="164">
        <v>876164274.69674206</v>
      </c>
      <c r="AK208" s="164">
        <v>891817633.44855702</v>
      </c>
      <c r="AL208" s="164">
        <v>907541896.75431502</v>
      </c>
      <c r="AM208" s="164">
        <v>923423213.58903694</v>
      </c>
      <c r="AN208" s="164">
        <v>923423213.58903694</v>
      </c>
    </row>
    <row r="209" spans="1:40" x14ac:dyDescent="0.2">
      <c r="A209" s="27" t="s">
        <v>936</v>
      </c>
      <c r="B209" s="164">
        <v>-389134501.27165699</v>
      </c>
      <c r="C209" s="164">
        <v>-403050919.76865399</v>
      </c>
      <c r="D209" s="164">
        <v>-417354306.89514899</v>
      </c>
      <c r="E209" s="164">
        <v>-431635797.43615103</v>
      </c>
      <c r="F209" s="164">
        <v>-445885125.27558899</v>
      </c>
      <c r="G209" s="164">
        <v>-460051952.57999498</v>
      </c>
      <c r="H209" s="164">
        <v>-474398434.92352802</v>
      </c>
      <c r="I209" s="164">
        <v>-488953425.10433799</v>
      </c>
      <c r="J209" s="164">
        <v>-503579862.88228703</v>
      </c>
      <c r="K209" s="164">
        <v>-518377076.59847403</v>
      </c>
      <c r="L209" s="164">
        <v>-533413375.62862003</v>
      </c>
      <c r="M209" s="164">
        <v>-548833698.86809695</v>
      </c>
      <c r="N209" s="164">
        <v>-548833698.86809695</v>
      </c>
      <c r="O209" s="164">
        <v>-564124971.691324</v>
      </c>
      <c r="P209" s="164">
        <v>-579596625.61197901</v>
      </c>
      <c r="Q209" s="164">
        <v>-595397301.78881395</v>
      </c>
      <c r="R209" s="164">
        <v>-610817193.60050499</v>
      </c>
      <c r="S209" s="164">
        <v>-626251065.69267404</v>
      </c>
      <c r="T209" s="164">
        <v>-641647340.65324199</v>
      </c>
      <c r="U209" s="164">
        <v>-657314961.93886495</v>
      </c>
      <c r="V209" s="164">
        <v>-673029418.07980502</v>
      </c>
      <c r="W209" s="164">
        <v>-688606631.94717801</v>
      </c>
      <c r="X209" s="164">
        <v>-704320771.85736096</v>
      </c>
      <c r="Y209" s="164">
        <v>-720117422.56468296</v>
      </c>
      <c r="Z209" s="164">
        <v>-736075021.65630603</v>
      </c>
      <c r="AA209" s="164">
        <v>-736075021.65630603</v>
      </c>
      <c r="AB209" s="164">
        <v>-751481567.70829105</v>
      </c>
      <c r="AC209" s="164">
        <v>-767047432.37160397</v>
      </c>
      <c r="AD209" s="164">
        <v>-782937634.60018003</v>
      </c>
      <c r="AE209" s="164">
        <v>-798416718.208583</v>
      </c>
      <c r="AF209" s="164">
        <v>-813883660.89083004</v>
      </c>
      <c r="AG209" s="164">
        <v>-829284143.29709303</v>
      </c>
      <c r="AH209" s="164">
        <v>-844942482.89682198</v>
      </c>
      <c r="AI209" s="164">
        <v>-860633505.81209099</v>
      </c>
      <c r="AJ209" s="164">
        <v>-876164274.69674206</v>
      </c>
      <c r="AK209" s="164">
        <v>-891817633.44855702</v>
      </c>
      <c r="AL209" s="164">
        <v>-907541896.75431502</v>
      </c>
      <c r="AM209" s="164">
        <v>-923423213.58903694</v>
      </c>
      <c r="AN209" s="164">
        <v>-923423213.58903694</v>
      </c>
    </row>
    <row r="210" spans="1:40" x14ac:dyDescent="0.2">
      <c r="A210" s="27" t="s">
        <v>937</v>
      </c>
      <c r="B210" s="164">
        <v>0</v>
      </c>
      <c r="C210" s="164">
        <v>0</v>
      </c>
      <c r="D210" s="164">
        <v>0</v>
      </c>
      <c r="E210" s="164">
        <v>0</v>
      </c>
      <c r="F210" s="164">
        <v>0</v>
      </c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4">
        <v>0</v>
      </c>
      <c r="R210" s="164">
        <v>0</v>
      </c>
      <c r="S210" s="164">
        <v>0</v>
      </c>
      <c r="T210" s="164">
        <v>0</v>
      </c>
      <c r="U210" s="164">
        <v>0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  <c r="AC210" s="164">
        <v>0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>
        <v>0</v>
      </c>
      <c r="AJ210" s="164">
        <v>0</v>
      </c>
      <c r="AK210" s="164">
        <v>0</v>
      </c>
      <c r="AL210" s="164">
        <v>0</v>
      </c>
      <c r="AM210" s="164">
        <v>0</v>
      </c>
      <c r="AN210" s="164">
        <v>0</v>
      </c>
    </row>
    <row r="211" spans="1:40" x14ac:dyDescent="0.2">
      <c r="A211" s="27" t="s">
        <v>938</v>
      </c>
      <c r="B211" s="164">
        <v>6309574474.5508404</v>
      </c>
      <c r="C211" s="164">
        <v>6374222850.3166704</v>
      </c>
      <c r="D211" s="164">
        <v>6430221741.1089401</v>
      </c>
      <c r="E211" s="164">
        <v>6483400683.4971199</v>
      </c>
      <c r="F211" s="164">
        <v>6536638894.6356201</v>
      </c>
      <c r="G211" s="164">
        <v>6593871690.7956896</v>
      </c>
      <c r="H211" s="164">
        <v>6649301572.6422195</v>
      </c>
      <c r="I211" s="164">
        <v>6705030533.5349197</v>
      </c>
      <c r="J211" s="164">
        <v>6764424609.0036097</v>
      </c>
      <c r="K211" s="164">
        <v>6821324049.9481497</v>
      </c>
      <c r="L211" s="164">
        <v>6869226419.4191399</v>
      </c>
      <c r="M211" s="164">
        <v>6932555113.79251</v>
      </c>
      <c r="N211" s="164">
        <v>6932555113.79251</v>
      </c>
      <c r="O211" s="164">
        <v>6982531933.7305298</v>
      </c>
      <c r="P211" s="164">
        <v>7029558405.02005</v>
      </c>
      <c r="Q211" s="164">
        <v>7079772727.9511099</v>
      </c>
      <c r="R211" s="164">
        <v>7125345940.0112896</v>
      </c>
      <c r="S211" s="164">
        <v>7172285990.1816397</v>
      </c>
      <c r="T211" s="164">
        <v>7221776177.0223799</v>
      </c>
      <c r="U211" s="164">
        <v>7276183599.5222397</v>
      </c>
      <c r="V211" s="164">
        <v>7331070839.2192898</v>
      </c>
      <c r="W211" s="164">
        <v>7389108776.48979</v>
      </c>
      <c r="X211" s="164">
        <v>7444145500.6848602</v>
      </c>
      <c r="Y211" s="164">
        <v>7499390375.8350401</v>
      </c>
      <c r="Z211" s="164">
        <v>7557935194.2609797</v>
      </c>
      <c r="AA211" s="164">
        <v>7557935194.2609797</v>
      </c>
      <c r="AB211" s="164">
        <v>7599918274.4957104</v>
      </c>
      <c r="AC211" s="164">
        <v>7640143398.1767197</v>
      </c>
      <c r="AD211" s="164">
        <v>7682093882.52491</v>
      </c>
      <c r="AE211" s="164">
        <v>7720762474.7122698</v>
      </c>
      <c r="AF211" s="164">
        <v>7760658047.6571398</v>
      </c>
      <c r="AG211" s="164">
        <v>7798550024.7570801</v>
      </c>
      <c r="AH211" s="164">
        <v>7843728261.2896204</v>
      </c>
      <c r="AI211" s="164">
        <v>7880552116.3013401</v>
      </c>
      <c r="AJ211" s="164">
        <v>7919894478.9641399</v>
      </c>
      <c r="AK211" s="164">
        <v>7959991464.8952599</v>
      </c>
      <c r="AL211" s="164">
        <v>8000192703.5514803</v>
      </c>
      <c r="AM211" s="164">
        <v>8046575481.4171305</v>
      </c>
      <c r="AN211" s="164">
        <v>8046575481.4171305</v>
      </c>
    </row>
    <row r="212" spans="1:40" x14ac:dyDescent="0.2">
      <c r="A212" s="27" t="s">
        <v>939</v>
      </c>
    </row>
    <row r="213" spans="1:40" x14ac:dyDescent="0.2">
      <c r="A213" s="27" t="s">
        <v>940</v>
      </c>
    </row>
    <row r="214" spans="1:40" x14ac:dyDescent="0.2">
      <c r="A214" s="27" t="s">
        <v>941</v>
      </c>
      <c r="B214" s="164">
        <v>152758989.149575</v>
      </c>
      <c r="C214" s="164">
        <v>153555528.30211899</v>
      </c>
      <c r="D214" s="164">
        <v>154351707.63280699</v>
      </c>
      <c r="E214" s="164">
        <v>155147555.29663301</v>
      </c>
      <c r="F214" s="164">
        <v>155943099.98565099</v>
      </c>
      <c r="G214" s="164">
        <v>156738370.507707</v>
      </c>
      <c r="H214" s="164">
        <v>157533393.765672</v>
      </c>
      <c r="I214" s="164">
        <v>158328206.981332</v>
      </c>
      <c r="J214" s="164">
        <v>159122926.56413901</v>
      </c>
      <c r="K214" s="164">
        <v>159917564.501183</v>
      </c>
      <c r="L214" s="164">
        <v>160712131.245309</v>
      </c>
      <c r="M214" s="164">
        <v>160849949.648379</v>
      </c>
      <c r="N214" s="164">
        <v>160849949.648379</v>
      </c>
      <c r="O214" s="164">
        <v>160841145.55509999</v>
      </c>
      <c r="P214" s="164">
        <v>160832283.29848799</v>
      </c>
      <c r="Q214" s="164">
        <v>160823372.68772399</v>
      </c>
      <c r="R214" s="164">
        <v>160814421.52149799</v>
      </c>
      <c r="S214" s="164">
        <v>160805436.066935</v>
      </c>
      <c r="T214" s="164">
        <v>160796421.409843</v>
      </c>
      <c r="U214" s="164">
        <v>160787381.713651</v>
      </c>
      <c r="V214" s="164">
        <v>160778320.41670099</v>
      </c>
      <c r="W214" s="164">
        <v>160769233.41726199</v>
      </c>
      <c r="X214" s="164">
        <v>160760124.11762401</v>
      </c>
      <c r="Y214" s="164">
        <v>160750995.46970999</v>
      </c>
      <c r="Z214" s="164">
        <v>161049542.342381</v>
      </c>
      <c r="AA214" s="164">
        <v>161049542.342381</v>
      </c>
      <c r="AB214" s="164">
        <v>161348074.65007299</v>
      </c>
      <c r="AC214" s="164">
        <v>161646606.957766</v>
      </c>
      <c r="AD214" s="164">
        <v>161945139.26545799</v>
      </c>
      <c r="AE214" s="164">
        <v>162243671.57315099</v>
      </c>
      <c r="AF214" s="164">
        <v>162542203.880844</v>
      </c>
      <c r="AG214" s="164">
        <v>162840736.18853599</v>
      </c>
      <c r="AH214" s="164">
        <v>163139268.49622801</v>
      </c>
      <c r="AI214" s="164">
        <v>163437800.80392101</v>
      </c>
      <c r="AJ214" s="164">
        <v>163736333.11161301</v>
      </c>
      <c r="AK214" s="164">
        <v>164034865.419305</v>
      </c>
      <c r="AL214" s="164">
        <v>164333397.726998</v>
      </c>
      <c r="AM214" s="164">
        <v>164785776.18853599</v>
      </c>
      <c r="AN214" s="164">
        <v>164785776.18853599</v>
      </c>
    </row>
    <row r="215" spans="1:40" x14ac:dyDescent="0.2">
      <c r="A215" s="27" t="s">
        <v>942</v>
      </c>
      <c r="B215" s="164">
        <v>140546463.09367701</v>
      </c>
      <c r="C215" s="164">
        <v>142780712.77014101</v>
      </c>
      <c r="D215" s="164">
        <v>145571536.18680099</v>
      </c>
      <c r="E215" s="164">
        <v>148140187.867001</v>
      </c>
      <c r="F215" s="164">
        <v>150708839.54720101</v>
      </c>
      <c r="G215" s="164">
        <v>153880157.59941399</v>
      </c>
      <c r="H215" s="164">
        <v>156843669.53763601</v>
      </c>
      <c r="I215" s="164">
        <v>159807181.47585699</v>
      </c>
      <c r="J215" s="164">
        <v>163599139.745334</v>
      </c>
      <c r="K215" s="164">
        <v>166837116.69355899</v>
      </c>
      <c r="L215" s="164">
        <v>170075093.64178401</v>
      </c>
      <c r="M215" s="164">
        <v>174245899.09632501</v>
      </c>
      <c r="N215" s="164">
        <v>174245899.09632501</v>
      </c>
      <c r="O215" s="164">
        <v>177012014.046105</v>
      </c>
      <c r="P215" s="164">
        <v>179778128.995884</v>
      </c>
      <c r="Q215" s="164">
        <v>183137774.31111401</v>
      </c>
      <c r="R215" s="164">
        <v>185940845.88614699</v>
      </c>
      <c r="S215" s="164">
        <v>188743917.46118101</v>
      </c>
      <c r="T215" s="164">
        <v>192202323.83592999</v>
      </c>
      <c r="U215" s="164">
        <v>195058063.83866599</v>
      </c>
      <c r="V215" s="164">
        <v>197913803.84140199</v>
      </c>
      <c r="W215" s="164">
        <v>201670712.541823</v>
      </c>
      <c r="X215" s="164">
        <v>204599174.91098899</v>
      </c>
      <c r="Y215" s="164">
        <v>207527637.28015399</v>
      </c>
      <c r="Z215" s="164">
        <v>211470818.625469</v>
      </c>
      <c r="AA215" s="164">
        <v>211470818.625469</v>
      </c>
      <c r="AB215" s="164">
        <v>214481171.464468</v>
      </c>
      <c r="AC215" s="164">
        <v>217491524.30346599</v>
      </c>
      <c r="AD215" s="164">
        <v>220933777.06154999</v>
      </c>
      <c r="AE215" s="164">
        <v>223782499.454184</v>
      </c>
      <c r="AF215" s="164">
        <v>226631221.846818</v>
      </c>
      <c r="AG215" s="164">
        <v>229949298.01277199</v>
      </c>
      <c r="AH215" s="164">
        <v>232612039.37901101</v>
      </c>
      <c r="AI215" s="164">
        <v>235274780.74524999</v>
      </c>
      <c r="AJ215" s="164">
        <v>238582755.249769</v>
      </c>
      <c r="AK215" s="164">
        <v>240989561.05660099</v>
      </c>
      <c r="AL215" s="164">
        <v>243396366.86343399</v>
      </c>
      <c r="AM215" s="164">
        <v>246529704.27979699</v>
      </c>
      <c r="AN215" s="164">
        <v>246529704.27979699</v>
      </c>
    </row>
    <row r="216" spans="1:40" x14ac:dyDescent="0.2">
      <c r="A216" s="27" t="s">
        <v>943</v>
      </c>
      <c r="B216" s="164">
        <v>1701317950.02492</v>
      </c>
      <c r="C216" s="164">
        <v>1713083304.3238699</v>
      </c>
      <c r="D216" s="164">
        <v>1725928147.1375599</v>
      </c>
      <c r="E216" s="164">
        <v>1737770584.02092</v>
      </c>
      <c r="F216" s="164">
        <v>1749728278.89376</v>
      </c>
      <c r="G216" s="164">
        <v>1763672838.00508</v>
      </c>
      <c r="H216" s="164">
        <v>1775414668.23874</v>
      </c>
      <c r="I216" s="164">
        <v>1787259486.6579499</v>
      </c>
      <c r="J216" s="164">
        <v>1801080468.2289701</v>
      </c>
      <c r="K216" s="164">
        <v>1812720736.21245</v>
      </c>
      <c r="L216" s="164">
        <v>1824463283.2045701</v>
      </c>
      <c r="M216" s="164">
        <v>1838146753.1898</v>
      </c>
      <c r="N216" s="164">
        <v>1838146753.1898</v>
      </c>
      <c r="O216" s="164">
        <v>1849952472.7116799</v>
      </c>
      <c r="P216" s="164">
        <v>1861791924.3076301</v>
      </c>
      <c r="Q216" s="164">
        <v>1874292593.5850699</v>
      </c>
      <c r="R216" s="164">
        <v>1885860813.0483999</v>
      </c>
      <c r="S216" s="164">
        <v>1897456947.61638</v>
      </c>
      <c r="T216" s="164">
        <v>1910416182.99822</v>
      </c>
      <c r="U216" s="164">
        <v>1921472748.38289</v>
      </c>
      <c r="V216" s="164">
        <v>1932532178.66029</v>
      </c>
      <c r="W216" s="164">
        <v>1944590005.56177</v>
      </c>
      <c r="X216" s="164">
        <v>1954775745.9302499</v>
      </c>
      <c r="Y216" s="164">
        <v>1964959743.20892</v>
      </c>
      <c r="Z216" s="164">
        <v>1977048541.8114901</v>
      </c>
      <c r="AA216" s="164">
        <v>1977048541.8114901</v>
      </c>
      <c r="AB216" s="164">
        <v>1987331606.7413599</v>
      </c>
      <c r="AC216" s="164">
        <v>1997646619.18188</v>
      </c>
      <c r="AD216" s="164">
        <v>2008461857.38814</v>
      </c>
      <c r="AE216" s="164">
        <v>2018654036.6686101</v>
      </c>
      <c r="AF216" s="164">
        <v>2028865389.3631201</v>
      </c>
      <c r="AG216" s="164">
        <v>2040601068.9834499</v>
      </c>
      <c r="AH216" s="164">
        <v>2050990746.88536</v>
      </c>
      <c r="AI216" s="164">
        <v>2061392986.91976</v>
      </c>
      <c r="AJ216" s="164">
        <v>2072914603.40715</v>
      </c>
      <c r="AK216" s="164">
        <v>2083445416.9791801</v>
      </c>
      <c r="AL216" s="164">
        <v>2093987023.7490001</v>
      </c>
      <c r="AM216" s="164">
        <v>2106074367.3624699</v>
      </c>
      <c r="AN216" s="164">
        <v>2106074367.3624699</v>
      </c>
    </row>
    <row r="217" spans="1:40" x14ac:dyDescent="0.2">
      <c r="A217" s="27" t="s">
        <v>944</v>
      </c>
      <c r="B217" s="164">
        <v>4566422.7359999996</v>
      </c>
      <c r="C217" s="164">
        <v>4566422.7359999996</v>
      </c>
      <c r="D217" s="164">
        <v>4566422.7359999996</v>
      </c>
      <c r="E217" s="164">
        <v>4566422.7359999996</v>
      </c>
      <c r="F217" s="164">
        <v>4566422.7359999996</v>
      </c>
      <c r="G217" s="164">
        <v>4566422.7359999996</v>
      </c>
      <c r="H217" s="164">
        <v>4566422.7359999996</v>
      </c>
      <c r="I217" s="164">
        <v>4566422.7359999996</v>
      </c>
      <c r="J217" s="164">
        <v>4566422.7359999996</v>
      </c>
      <c r="K217" s="164">
        <v>4566422.7359999996</v>
      </c>
      <c r="L217" s="164">
        <v>4566422.7359999996</v>
      </c>
      <c r="M217" s="164">
        <v>4566422.7359999996</v>
      </c>
      <c r="N217" s="164">
        <v>4566422.7359999996</v>
      </c>
      <c r="O217" s="164">
        <v>4566422.7359999996</v>
      </c>
      <c r="P217" s="164">
        <v>4566422.7359999996</v>
      </c>
      <c r="Q217" s="164">
        <v>4566422.7359999996</v>
      </c>
      <c r="R217" s="164">
        <v>4566422.7359999996</v>
      </c>
      <c r="S217" s="164">
        <v>4566422.7359999996</v>
      </c>
      <c r="T217" s="164">
        <v>4566422.7359999996</v>
      </c>
      <c r="U217" s="164">
        <v>4566422.7359999996</v>
      </c>
      <c r="V217" s="164">
        <v>4566422.7359999996</v>
      </c>
      <c r="W217" s="164">
        <v>4566422.7359999996</v>
      </c>
      <c r="X217" s="164">
        <v>4566422.7359999996</v>
      </c>
      <c r="Y217" s="164">
        <v>4566422.7359999996</v>
      </c>
      <c r="Z217" s="164">
        <v>4566422.7359999996</v>
      </c>
      <c r="AA217" s="164">
        <v>4566422.7359999996</v>
      </c>
      <c r="AB217" s="164">
        <v>4566422.7359999996</v>
      </c>
      <c r="AC217" s="164">
        <v>4566422.7359999996</v>
      </c>
      <c r="AD217" s="164">
        <v>4566422.7359999996</v>
      </c>
      <c r="AE217" s="164">
        <v>4566422.7359999996</v>
      </c>
      <c r="AF217" s="164">
        <v>4566422.7359999996</v>
      </c>
      <c r="AG217" s="164">
        <v>4566422.7359999996</v>
      </c>
      <c r="AH217" s="164">
        <v>4566422.7359999996</v>
      </c>
      <c r="AI217" s="164">
        <v>4566422.7359999996</v>
      </c>
      <c r="AJ217" s="164">
        <v>4566422.7359999996</v>
      </c>
      <c r="AK217" s="164">
        <v>4566422.7359999996</v>
      </c>
      <c r="AL217" s="164">
        <v>4566422.7359999996</v>
      </c>
      <c r="AM217" s="164">
        <v>4566422.7359999996</v>
      </c>
      <c r="AN217" s="164">
        <v>4566422.7359999996</v>
      </c>
    </row>
    <row r="218" spans="1:40" x14ac:dyDescent="0.2">
      <c r="A218" s="27" t="s">
        <v>945</v>
      </c>
      <c r="B218" s="164">
        <v>1705884372.76092</v>
      </c>
      <c r="C218" s="164">
        <v>1717649727.05987</v>
      </c>
      <c r="D218" s="164">
        <v>1730494569.87356</v>
      </c>
      <c r="E218" s="164">
        <v>1742337006.7569201</v>
      </c>
      <c r="F218" s="164">
        <v>1754294701.62976</v>
      </c>
      <c r="G218" s="164">
        <v>1768239260.74108</v>
      </c>
      <c r="H218" s="164">
        <v>1779981090.97474</v>
      </c>
      <c r="I218" s="164">
        <v>1791825909.39395</v>
      </c>
      <c r="J218" s="164">
        <v>1805646890.9649701</v>
      </c>
      <c r="K218" s="164">
        <v>1817287158.9484501</v>
      </c>
      <c r="L218" s="164">
        <v>1829029705.9405701</v>
      </c>
      <c r="M218" s="164">
        <v>1842713175.9258001</v>
      </c>
      <c r="N218" s="164">
        <v>1842713175.9258001</v>
      </c>
      <c r="O218" s="164">
        <v>1854518895.44768</v>
      </c>
      <c r="P218" s="164">
        <v>1866358347.0436299</v>
      </c>
      <c r="Q218" s="164">
        <v>1878859016.32107</v>
      </c>
      <c r="R218" s="164">
        <v>1890427235.7844</v>
      </c>
      <c r="S218" s="164">
        <v>1902023370.35238</v>
      </c>
      <c r="T218" s="164">
        <v>1914982605.73422</v>
      </c>
      <c r="U218" s="164">
        <v>1926039171.11889</v>
      </c>
      <c r="V218" s="164">
        <v>1937098601.3962901</v>
      </c>
      <c r="W218" s="164">
        <v>1949156428.29777</v>
      </c>
      <c r="X218" s="164">
        <v>1959342168.66625</v>
      </c>
      <c r="Y218" s="164">
        <v>1969526165.9449201</v>
      </c>
      <c r="Z218" s="164">
        <v>1981614964.5474899</v>
      </c>
      <c r="AA218" s="164">
        <v>1981614964.5474899</v>
      </c>
      <c r="AB218" s="164">
        <v>1991898029.47736</v>
      </c>
      <c r="AC218" s="164">
        <v>2002213041.9178801</v>
      </c>
      <c r="AD218" s="164">
        <v>2013028280.12414</v>
      </c>
      <c r="AE218" s="164">
        <v>2023220459.4046099</v>
      </c>
      <c r="AF218" s="164">
        <v>2033431812.0991199</v>
      </c>
      <c r="AG218" s="164">
        <v>2045167491.71945</v>
      </c>
      <c r="AH218" s="164">
        <v>2055557169.6213601</v>
      </c>
      <c r="AI218" s="164">
        <v>2065959409.65576</v>
      </c>
      <c r="AJ218" s="164">
        <v>2077481026.1431501</v>
      </c>
      <c r="AK218" s="164">
        <v>2088011839.7151799</v>
      </c>
      <c r="AL218" s="164">
        <v>2098553446.4849999</v>
      </c>
      <c r="AM218" s="164">
        <v>2110640790.09847</v>
      </c>
      <c r="AN218" s="164">
        <v>2110640790.09847</v>
      </c>
    </row>
    <row r="219" spans="1:40" x14ac:dyDescent="0.2">
      <c r="A219" s="27" t="s">
        <v>946</v>
      </c>
      <c r="B219" s="164">
        <v>35825119.230769202</v>
      </c>
      <c r="C219" s="164">
        <v>41212070.769230701</v>
      </c>
      <c r="D219" s="164">
        <v>46599022.307692297</v>
      </c>
      <c r="E219" s="164">
        <v>50146945.384615399</v>
      </c>
      <c r="F219" s="164">
        <v>53694868.461538501</v>
      </c>
      <c r="G219" s="164">
        <v>57739689.230769202</v>
      </c>
      <c r="H219" s="164">
        <v>61784510</v>
      </c>
      <c r="I219" s="164">
        <v>65829330.769230798</v>
      </c>
      <c r="J219" s="164">
        <v>69874151.538461596</v>
      </c>
      <c r="K219" s="164">
        <v>73918972.307692304</v>
      </c>
      <c r="L219" s="164">
        <v>77963793.076923102</v>
      </c>
      <c r="M219" s="164">
        <v>82008613.8461539</v>
      </c>
      <c r="N219" s="164">
        <v>82008613.8461539</v>
      </c>
      <c r="O219" s="164">
        <v>82505511.538461596</v>
      </c>
      <c r="P219" s="164">
        <v>83002409.230769306</v>
      </c>
      <c r="Q219" s="164">
        <v>83499306.923077002</v>
      </c>
      <c r="R219" s="164">
        <v>83996204.615384698</v>
      </c>
      <c r="S219" s="164">
        <v>84493102.307692394</v>
      </c>
      <c r="T219" s="164">
        <v>84990000.000000104</v>
      </c>
      <c r="U219" s="164">
        <v>84990000.000000104</v>
      </c>
      <c r="V219" s="164">
        <v>84990000.000000104</v>
      </c>
      <c r="W219" s="164">
        <v>84990000.000000104</v>
      </c>
      <c r="X219" s="164">
        <v>84990000.000000104</v>
      </c>
      <c r="Y219" s="164">
        <v>84990000.000000104</v>
      </c>
      <c r="Z219" s="164">
        <v>84990000.000000104</v>
      </c>
      <c r="AA219" s="164">
        <v>84990000.000000104</v>
      </c>
      <c r="AB219" s="164">
        <v>84990000.000000104</v>
      </c>
      <c r="AC219" s="164">
        <v>84990000.000000104</v>
      </c>
      <c r="AD219" s="164">
        <v>94452997.191142797</v>
      </c>
      <c r="AE219" s="164">
        <v>104270417.459208</v>
      </c>
      <c r="AF219" s="164">
        <v>114442260.804197</v>
      </c>
      <c r="AG219" s="164">
        <v>124968527.226109</v>
      </c>
      <c r="AH219" s="164">
        <v>135849216.724944</v>
      </c>
      <c r="AI219" s="164">
        <v>147084329.30070201</v>
      </c>
      <c r="AJ219" s="164">
        <v>158673864.953383</v>
      </c>
      <c r="AK219" s="164">
        <v>170617823.68298799</v>
      </c>
      <c r="AL219" s="164">
        <v>182916205.48951501</v>
      </c>
      <c r="AM219" s="164">
        <v>195569010.37296501</v>
      </c>
      <c r="AN219" s="164">
        <v>195569010.37296501</v>
      </c>
    </row>
    <row r="220" spans="1:40" x14ac:dyDescent="0.2">
      <c r="A220" s="27" t="s">
        <v>947</v>
      </c>
      <c r="B220" s="164">
        <v>0</v>
      </c>
      <c r="C220" s="164">
        <v>0</v>
      </c>
      <c r="D220" s="164">
        <v>0</v>
      </c>
      <c r="E220" s="164">
        <v>0</v>
      </c>
      <c r="F220" s="164">
        <v>0</v>
      </c>
      <c r="G220" s="164">
        <v>0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64">
        <v>0</v>
      </c>
      <c r="N220" s="164">
        <v>0</v>
      </c>
      <c r="O220" s="164">
        <v>0</v>
      </c>
      <c r="P220" s="164">
        <v>0</v>
      </c>
      <c r="Q220" s="164">
        <v>0</v>
      </c>
      <c r="R220" s="164">
        <v>0</v>
      </c>
      <c r="S220" s="164">
        <v>0</v>
      </c>
      <c r="T220" s="164">
        <v>0</v>
      </c>
      <c r="U220" s="164">
        <v>0</v>
      </c>
      <c r="V220" s="164">
        <v>0</v>
      </c>
      <c r="W220" s="164">
        <v>0</v>
      </c>
      <c r="X220" s="164">
        <v>0</v>
      </c>
      <c r="Y220" s="164">
        <v>0</v>
      </c>
      <c r="Z220" s="164">
        <v>0</v>
      </c>
      <c r="AA220" s="164">
        <v>0</v>
      </c>
      <c r="AB220" s="164">
        <v>0</v>
      </c>
      <c r="AC220" s="164">
        <v>0</v>
      </c>
      <c r="AD220" s="164">
        <v>-9462997.1911427695</v>
      </c>
      <c r="AE220" s="164">
        <v>-19280417.4592086</v>
      </c>
      <c r="AF220" s="164">
        <v>-29452260.804197501</v>
      </c>
      <c r="AG220" s="164">
        <v>-39978527.226109497</v>
      </c>
      <c r="AH220" s="164">
        <v>-50859216.724944599</v>
      </c>
      <c r="AI220" s="164">
        <v>-62094329.300702699</v>
      </c>
      <c r="AJ220" s="164">
        <v>-73683864.953383997</v>
      </c>
      <c r="AK220" s="164">
        <v>-85627823.682988301</v>
      </c>
      <c r="AL220" s="164">
        <v>-97926205.489515707</v>
      </c>
      <c r="AM220" s="164">
        <v>-110579010.37296601</v>
      </c>
      <c r="AN220" s="164">
        <v>-110579010.37296601</v>
      </c>
    </row>
    <row r="221" spans="1:40" x14ac:dyDescent="0.2">
      <c r="A221" s="27" t="s">
        <v>948</v>
      </c>
      <c r="B221" s="164">
        <v>782667976.09098804</v>
      </c>
      <c r="C221" s="164">
        <v>793574448.29003203</v>
      </c>
      <c r="D221" s="164">
        <v>804631032.70083904</v>
      </c>
      <c r="E221" s="164">
        <v>815696778.19593596</v>
      </c>
      <c r="F221" s="164">
        <v>826797957.04121995</v>
      </c>
      <c r="G221" s="164">
        <v>838243430.29073203</v>
      </c>
      <c r="H221" s="164">
        <v>849382560.85479999</v>
      </c>
      <c r="I221" s="164">
        <v>860560148.12804997</v>
      </c>
      <c r="J221" s="164">
        <v>873118163.60692406</v>
      </c>
      <c r="K221" s="164">
        <v>885699933.09863102</v>
      </c>
      <c r="L221" s="164">
        <v>898255460.13051498</v>
      </c>
      <c r="M221" s="164">
        <v>920613186.02206397</v>
      </c>
      <c r="N221" s="164">
        <v>920613186.02206397</v>
      </c>
      <c r="O221" s="164">
        <v>936532265.21986997</v>
      </c>
      <c r="P221" s="164">
        <v>951393969.54914403</v>
      </c>
      <c r="Q221" s="164">
        <v>966387523.47000599</v>
      </c>
      <c r="R221" s="164">
        <v>981357223.72017097</v>
      </c>
      <c r="S221" s="164">
        <v>996333988.10562599</v>
      </c>
      <c r="T221" s="164">
        <v>1011665788.1796401</v>
      </c>
      <c r="U221" s="164">
        <v>1026681906.40034</v>
      </c>
      <c r="V221" s="164">
        <v>1041705722.49809</v>
      </c>
      <c r="W221" s="164">
        <v>1056773051.3812701</v>
      </c>
      <c r="X221" s="164">
        <v>1070513023.8131599</v>
      </c>
      <c r="Y221" s="164">
        <v>1084193947.6557801</v>
      </c>
      <c r="Z221" s="164">
        <v>1100849738.5118699</v>
      </c>
      <c r="AA221" s="164">
        <v>1100849738.5118699</v>
      </c>
      <c r="AB221" s="164">
        <v>1107768107.40817</v>
      </c>
      <c r="AC221" s="164">
        <v>1114692715.3046999</v>
      </c>
      <c r="AD221" s="164">
        <v>1121746375.60833</v>
      </c>
      <c r="AE221" s="164">
        <v>1128762944.73173</v>
      </c>
      <c r="AF221" s="164">
        <v>1135783133.9200499</v>
      </c>
      <c r="AG221" s="164">
        <v>1143207387.4765699</v>
      </c>
      <c r="AH221" s="164">
        <v>1150280106.4151001</v>
      </c>
      <c r="AI221" s="164">
        <v>1157356773.53601</v>
      </c>
      <c r="AJ221" s="164">
        <v>1164478596.9732699</v>
      </c>
      <c r="AK221" s="164">
        <v>1171574785.7974801</v>
      </c>
      <c r="AL221" s="164">
        <v>1178607564.36079</v>
      </c>
      <c r="AM221" s="164">
        <v>1186317196.36678</v>
      </c>
      <c r="AN221" s="164">
        <v>1186317196.36678</v>
      </c>
    </row>
    <row r="222" spans="1:40" x14ac:dyDescent="0.2">
      <c r="A222" s="27" t="s">
        <v>949</v>
      </c>
      <c r="B222" s="164">
        <v>287596220.32593101</v>
      </c>
      <c r="C222" s="164">
        <v>291603871.43387598</v>
      </c>
      <c r="D222" s="164">
        <v>295666682.208561</v>
      </c>
      <c r="E222" s="164">
        <v>299732859.28069901</v>
      </c>
      <c r="F222" s="164">
        <v>303812056.55795598</v>
      </c>
      <c r="G222" s="164">
        <v>308017766.95745498</v>
      </c>
      <c r="H222" s="164">
        <v>312110909.83004701</v>
      </c>
      <c r="I222" s="164">
        <v>316218183.85984099</v>
      </c>
      <c r="J222" s="164">
        <v>320832704.82766902</v>
      </c>
      <c r="K222" s="164">
        <v>325455954.35539198</v>
      </c>
      <c r="L222" s="164">
        <v>330069560.927881</v>
      </c>
      <c r="M222" s="164">
        <v>338285046.49509001</v>
      </c>
      <c r="N222" s="164">
        <v>338285046.49509001</v>
      </c>
      <c r="O222" s="164">
        <v>344134611.25079203</v>
      </c>
      <c r="P222" s="164">
        <v>349595637.02834803</v>
      </c>
      <c r="Q222" s="164">
        <v>355105111.75916499</v>
      </c>
      <c r="R222" s="164">
        <v>360605821.31018299</v>
      </c>
      <c r="S222" s="164">
        <v>366109126.62169099</v>
      </c>
      <c r="T222" s="164">
        <v>371742892.00724101</v>
      </c>
      <c r="U222" s="164">
        <v>377260658.13050801</v>
      </c>
      <c r="V222" s="164">
        <v>382781252.88661897</v>
      </c>
      <c r="W222" s="164">
        <v>388317836.68663001</v>
      </c>
      <c r="X222" s="164">
        <v>393366675.09513199</v>
      </c>
      <c r="Y222" s="164">
        <v>398393815.731902</v>
      </c>
      <c r="Z222" s="164">
        <v>404514089.772847</v>
      </c>
      <c r="AA222" s="164">
        <v>404514089.772847</v>
      </c>
      <c r="AB222" s="164">
        <v>407056287.49420601</v>
      </c>
      <c r="AC222" s="164">
        <v>409600777.77503699</v>
      </c>
      <c r="AD222" s="164">
        <v>412192689.16627401</v>
      </c>
      <c r="AE222" s="164">
        <v>414770971.17242199</v>
      </c>
      <c r="AF222" s="164">
        <v>417350583.39396501</v>
      </c>
      <c r="AG222" s="164">
        <v>420078671.58310902</v>
      </c>
      <c r="AH222" s="164">
        <v>422677586.18839097</v>
      </c>
      <c r="AI222" s="164">
        <v>425277951.577869</v>
      </c>
      <c r="AJ222" s="164">
        <v>427894909.93690902</v>
      </c>
      <c r="AK222" s="164">
        <v>430502448.69779599</v>
      </c>
      <c r="AL222" s="164">
        <v>433086686.963552</v>
      </c>
      <c r="AM222" s="164">
        <v>435919639.24058598</v>
      </c>
      <c r="AN222" s="164">
        <v>435919639.24058598</v>
      </c>
    </row>
    <row r="223" spans="1:40" x14ac:dyDescent="0.2">
      <c r="A223" s="27" t="s">
        <v>950</v>
      </c>
      <c r="B223" s="164">
        <v>116800907.749907</v>
      </c>
      <c r="C223" s="164">
        <v>116821445.664114</v>
      </c>
      <c r="D223" s="164">
        <v>116856876.408336</v>
      </c>
      <c r="E223" s="164">
        <v>116886671.90581299</v>
      </c>
      <c r="F223" s="164">
        <v>116914860.16260201</v>
      </c>
      <c r="G223" s="164">
        <v>116980691.37055901</v>
      </c>
      <c r="H223" s="164">
        <v>116993439.07704701</v>
      </c>
      <c r="I223" s="164">
        <v>117005287.920488</v>
      </c>
      <c r="J223" s="164">
        <v>117187339.582544</v>
      </c>
      <c r="K223" s="164">
        <v>117366164.48711701</v>
      </c>
      <c r="L223" s="164">
        <v>117535821.87593301</v>
      </c>
      <c r="M223" s="164">
        <v>118950896.723491</v>
      </c>
      <c r="N223" s="164">
        <v>118950896.723491</v>
      </c>
      <c r="O223" s="164">
        <v>119386258.595615</v>
      </c>
      <c r="P223" s="164">
        <v>121280783.04727399</v>
      </c>
      <c r="Q223" s="164">
        <v>123192115.28017201</v>
      </c>
      <c r="R223" s="164">
        <v>125100406.72034501</v>
      </c>
      <c r="S223" s="164">
        <v>127009598.67480201</v>
      </c>
      <c r="T223" s="164">
        <v>128964049.489097</v>
      </c>
      <c r="U223" s="164">
        <v>130878258.14968</v>
      </c>
      <c r="V223" s="164">
        <v>132793448.112001</v>
      </c>
      <c r="W223" s="164">
        <v>134714184.950652</v>
      </c>
      <c r="X223" s="164">
        <v>136465714.46305501</v>
      </c>
      <c r="Y223" s="164">
        <v>138209716.64254099</v>
      </c>
      <c r="Z223" s="164">
        <v>140332945.737901</v>
      </c>
      <c r="AA223" s="164">
        <v>140332945.737901</v>
      </c>
      <c r="AB223" s="164">
        <v>141214878.169691</v>
      </c>
      <c r="AC223" s="164">
        <v>142097605.930078</v>
      </c>
      <c r="AD223" s="164">
        <v>142996784.89521199</v>
      </c>
      <c r="AE223" s="164">
        <v>143891235.590536</v>
      </c>
      <c r="AF223" s="164">
        <v>144786147.76062599</v>
      </c>
      <c r="AG223" s="164">
        <v>145732568.81614599</v>
      </c>
      <c r="AH223" s="164">
        <v>146634177.317559</v>
      </c>
      <c r="AI223" s="164">
        <v>147536289.12114301</v>
      </c>
      <c r="AJ223" s="164">
        <v>148444157.31333399</v>
      </c>
      <c r="AK223" s="164">
        <v>149348757.68373501</v>
      </c>
      <c r="AL223" s="164">
        <v>150245274.70870599</v>
      </c>
      <c r="AM223" s="164">
        <v>151228074.93303001</v>
      </c>
      <c r="AN223" s="164">
        <v>151228074.93303001</v>
      </c>
    </row>
    <row r="224" spans="1:40" x14ac:dyDescent="0.2">
      <c r="A224" s="27" t="s">
        <v>951</v>
      </c>
      <c r="B224" s="164">
        <v>1187065104.16682</v>
      </c>
      <c r="C224" s="164">
        <v>1201999765.38802</v>
      </c>
      <c r="D224" s="164">
        <v>1217154591.3177299</v>
      </c>
      <c r="E224" s="164">
        <v>1232316309.3824401</v>
      </c>
      <c r="F224" s="164">
        <v>1247524873.76177</v>
      </c>
      <c r="G224" s="164">
        <v>1263241888.6187401</v>
      </c>
      <c r="H224" s="164">
        <v>1278486909.7618899</v>
      </c>
      <c r="I224" s="164">
        <v>1293783619.90838</v>
      </c>
      <c r="J224" s="164">
        <v>1311138208.0171299</v>
      </c>
      <c r="K224" s="164">
        <v>1328522051.9411399</v>
      </c>
      <c r="L224" s="164">
        <v>1345860842.93433</v>
      </c>
      <c r="M224" s="164">
        <v>1377849129.2406399</v>
      </c>
      <c r="N224" s="164">
        <v>1377849129.2406399</v>
      </c>
      <c r="O224" s="164">
        <v>1400053135.0662701</v>
      </c>
      <c r="P224" s="164">
        <v>1422270389.6247599</v>
      </c>
      <c r="Q224" s="164">
        <v>1444684750.50934</v>
      </c>
      <c r="R224" s="164">
        <v>1467063451.7507</v>
      </c>
      <c r="S224" s="164">
        <v>1489452713.4021201</v>
      </c>
      <c r="T224" s="164">
        <v>1512372729.6759801</v>
      </c>
      <c r="U224" s="164">
        <v>1534820822.6805201</v>
      </c>
      <c r="V224" s="164">
        <v>1557280423.4967101</v>
      </c>
      <c r="W224" s="164">
        <v>1579805073.0185599</v>
      </c>
      <c r="X224" s="164">
        <v>1600345413.37135</v>
      </c>
      <c r="Y224" s="164">
        <v>1620797480.03023</v>
      </c>
      <c r="Z224" s="164">
        <v>1645696774.0226099</v>
      </c>
      <c r="AA224" s="164">
        <v>1645696774.0226099</v>
      </c>
      <c r="AB224" s="164">
        <v>1656039273.0720699</v>
      </c>
      <c r="AC224" s="164">
        <v>1666391099.00982</v>
      </c>
      <c r="AD224" s="164">
        <v>1676935849.6698201</v>
      </c>
      <c r="AE224" s="164">
        <v>1687425151.4946799</v>
      </c>
      <c r="AF224" s="164">
        <v>1697919865.07464</v>
      </c>
      <c r="AG224" s="164">
        <v>1709018627.8758199</v>
      </c>
      <c r="AH224" s="164">
        <v>1719591869.9210501</v>
      </c>
      <c r="AI224" s="164">
        <v>1730171014.2350199</v>
      </c>
      <c r="AJ224" s="164">
        <v>1740817664.22351</v>
      </c>
      <c r="AK224" s="164">
        <v>1751425992.1790099</v>
      </c>
      <c r="AL224" s="164">
        <v>1761939526.03304</v>
      </c>
      <c r="AM224" s="164">
        <v>1773464910.5404</v>
      </c>
      <c r="AN224" s="164">
        <v>1773464910.5404</v>
      </c>
    </row>
    <row r="225" spans="1:40" x14ac:dyDescent="0.2">
      <c r="A225" s="27" t="s">
        <v>952</v>
      </c>
      <c r="B225" s="164">
        <v>1014214804.8033201</v>
      </c>
      <c r="C225" s="164">
        <v>1024500164.98506</v>
      </c>
      <c r="D225" s="164">
        <v>1034963413.54129</v>
      </c>
      <c r="E225" s="164">
        <v>1045441592.54009</v>
      </c>
      <c r="F225" s="164">
        <v>1055971982.2903399</v>
      </c>
      <c r="G225" s="164">
        <v>1066941365.34698</v>
      </c>
      <c r="H225" s="164">
        <v>1077495957.44946</v>
      </c>
      <c r="I225" s="164">
        <v>1088090414.6391599</v>
      </c>
      <c r="J225" s="164">
        <v>1100373540.3239</v>
      </c>
      <c r="K225" s="164">
        <v>1112668810.26436</v>
      </c>
      <c r="L225" s="164">
        <v>1124947212.5747299</v>
      </c>
      <c r="M225" s="164">
        <v>1149294651.2044001</v>
      </c>
      <c r="N225" s="164">
        <v>1149294651.2044001</v>
      </c>
      <c r="O225" s="164">
        <v>1165499807.7402501</v>
      </c>
      <c r="P225" s="164">
        <v>1182958016.6143401</v>
      </c>
      <c r="Q225" s="164">
        <v>1200565172.77934</v>
      </c>
      <c r="R225" s="164">
        <v>1218143978.1831501</v>
      </c>
      <c r="S225" s="164">
        <v>1235737784.80091</v>
      </c>
      <c r="T225" s="164">
        <v>1253786763.9572001</v>
      </c>
      <c r="U225" s="164">
        <v>1271424827.2467</v>
      </c>
      <c r="V225" s="164">
        <v>1289062500.9138999</v>
      </c>
      <c r="W225" s="164">
        <v>1306741140.05281</v>
      </c>
      <c r="X225" s="164">
        <v>1322764930.93924</v>
      </c>
      <c r="Y225" s="164">
        <v>1338727659.2508299</v>
      </c>
      <c r="Z225" s="164">
        <v>1358042777.49862</v>
      </c>
      <c r="AA225" s="164">
        <v>1358042777.49862</v>
      </c>
      <c r="AB225" s="164">
        <v>1365340045.7203701</v>
      </c>
      <c r="AC225" s="164">
        <v>1372657843.3296101</v>
      </c>
      <c r="AD225" s="164">
        <v>1380123051.03528</v>
      </c>
      <c r="AE225" s="164">
        <v>1387545765.7161701</v>
      </c>
      <c r="AF225" s="164">
        <v>1394982185.50404</v>
      </c>
      <c r="AG225" s="164">
        <v>1402940809.3599801</v>
      </c>
      <c r="AH225" s="164">
        <v>1410442567.7102499</v>
      </c>
      <c r="AI225" s="164">
        <v>1417940754.1154799</v>
      </c>
      <c r="AJ225" s="164">
        <v>1425483743.1515</v>
      </c>
      <c r="AK225" s="164">
        <v>1432974221.6863501</v>
      </c>
      <c r="AL225" s="164">
        <v>1440401549.0183599</v>
      </c>
      <c r="AM225" s="164">
        <v>1448481103.46349</v>
      </c>
      <c r="AN225" s="164">
        <v>1448481103.46349</v>
      </c>
    </row>
    <row r="226" spans="1:40" x14ac:dyDescent="0.2">
      <c r="A226" s="27" t="s">
        <v>953</v>
      </c>
      <c r="B226" s="164">
        <v>436428528.20618999</v>
      </c>
      <c r="C226" s="164">
        <v>442605729.595047</v>
      </c>
      <c r="D226" s="164">
        <v>448866019.43950701</v>
      </c>
      <c r="E226" s="164">
        <v>455138848.04258299</v>
      </c>
      <c r="F226" s="164">
        <v>461440371.09886003</v>
      </c>
      <c r="G226" s="164">
        <v>467944753.39378899</v>
      </c>
      <c r="H226" s="164">
        <v>474277464.25007403</v>
      </c>
      <c r="I226" s="164">
        <v>480633242.112791</v>
      </c>
      <c r="J226" s="164">
        <v>487752715.29673398</v>
      </c>
      <c r="K226" s="164">
        <v>494883024.370942</v>
      </c>
      <c r="L226" s="164">
        <v>502010352.299164</v>
      </c>
      <c r="M226" s="164">
        <v>514563103.69791102</v>
      </c>
      <c r="N226" s="164">
        <v>514563103.69791102</v>
      </c>
      <c r="O226" s="164">
        <v>523630348.40504003</v>
      </c>
      <c r="P226" s="164">
        <v>531473891.52238798</v>
      </c>
      <c r="Q226" s="164">
        <v>539384352.98782206</v>
      </c>
      <c r="R226" s="164">
        <v>547282077.15475202</v>
      </c>
      <c r="S226" s="164">
        <v>555186540.99751103</v>
      </c>
      <c r="T226" s="164">
        <v>563295502.64743996</v>
      </c>
      <c r="U226" s="164">
        <v>571219849.92243397</v>
      </c>
      <c r="V226" s="164">
        <v>579144022.14972401</v>
      </c>
      <c r="W226" s="164">
        <v>587086599.15416396</v>
      </c>
      <c r="X226" s="164">
        <v>594285693.61038303</v>
      </c>
      <c r="Y226" s="164">
        <v>601457354.15617299</v>
      </c>
      <c r="Z226" s="164">
        <v>610135160.90517795</v>
      </c>
      <c r="AA226" s="164">
        <v>610135160.90517795</v>
      </c>
      <c r="AB226" s="164">
        <v>613413643.729442</v>
      </c>
      <c r="AC226" s="164">
        <v>616701349.90171194</v>
      </c>
      <c r="AD226" s="164">
        <v>620055283.79846299</v>
      </c>
      <c r="AE226" s="164">
        <v>623390126.62610602</v>
      </c>
      <c r="AF226" s="164">
        <v>626731126.82065797</v>
      </c>
      <c r="AG226" s="164">
        <v>630306740.43709195</v>
      </c>
      <c r="AH226" s="164">
        <v>633677095.637941</v>
      </c>
      <c r="AI226" s="164">
        <v>637045846.05188596</v>
      </c>
      <c r="AJ226" s="164">
        <v>640434725.18400705</v>
      </c>
      <c r="AK226" s="164">
        <v>643800012.64169395</v>
      </c>
      <c r="AL226" s="164">
        <v>647136927.81984401</v>
      </c>
      <c r="AM226" s="164">
        <v>650766872.570557</v>
      </c>
      <c r="AN226" s="164">
        <v>650766872.570557</v>
      </c>
    </row>
    <row r="227" spans="1:40" x14ac:dyDescent="0.2">
      <c r="A227" s="27" t="s">
        <v>954</v>
      </c>
      <c r="B227" s="164">
        <v>3226722.6364297098</v>
      </c>
      <c r="C227" s="164">
        <v>3226722.6364297098</v>
      </c>
      <c r="D227" s="164">
        <v>3226722.6364297098</v>
      </c>
      <c r="E227" s="164">
        <v>3226722.6364297098</v>
      </c>
      <c r="F227" s="164">
        <v>3226722.6364297098</v>
      </c>
      <c r="G227" s="164">
        <v>3226722.6364297098</v>
      </c>
      <c r="H227" s="164">
        <v>3226722.6364297098</v>
      </c>
      <c r="I227" s="164">
        <v>3226722.6364297098</v>
      </c>
      <c r="J227" s="164">
        <v>3226722.6364297098</v>
      </c>
      <c r="K227" s="164">
        <v>3226722.6364297098</v>
      </c>
      <c r="L227" s="164">
        <v>3226722.6364297098</v>
      </c>
      <c r="M227" s="164">
        <v>3226722.6364297098</v>
      </c>
      <c r="N227" s="164">
        <v>3226722.6364297098</v>
      </c>
      <c r="O227" s="164">
        <v>3226722.6364297098</v>
      </c>
      <c r="P227" s="164">
        <v>3226722.6364297098</v>
      </c>
      <c r="Q227" s="164">
        <v>3226722.6364297098</v>
      </c>
      <c r="R227" s="164">
        <v>3226722.6364297098</v>
      </c>
      <c r="S227" s="164">
        <v>3226722.6364297098</v>
      </c>
      <c r="T227" s="164">
        <v>3226722.6364297098</v>
      </c>
      <c r="U227" s="164">
        <v>3226722.6364297098</v>
      </c>
      <c r="V227" s="164">
        <v>3226722.6364297098</v>
      </c>
      <c r="W227" s="164">
        <v>3226722.6364297098</v>
      </c>
      <c r="X227" s="164">
        <v>3226722.6364297098</v>
      </c>
      <c r="Y227" s="164">
        <v>3226722.6364297098</v>
      </c>
      <c r="Z227" s="164">
        <v>3226722.6364297098</v>
      </c>
      <c r="AA227" s="164">
        <v>3226722.6364297098</v>
      </c>
      <c r="AB227" s="164">
        <v>3226722.6364297098</v>
      </c>
      <c r="AC227" s="164">
        <v>3226722.6364297098</v>
      </c>
      <c r="AD227" s="164">
        <v>3226722.6364297098</v>
      </c>
      <c r="AE227" s="164">
        <v>3226722.6364297098</v>
      </c>
      <c r="AF227" s="164">
        <v>3226722.6364297098</v>
      </c>
      <c r="AG227" s="164">
        <v>3226722.6364297098</v>
      </c>
      <c r="AH227" s="164">
        <v>3226722.6364297098</v>
      </c>
      <c r="AI227" s="164">
        <v>3226722.6364297098</v>
      </c>
      <c r="AJ227" s="164">
        <v>3226722.6364297098</v>
      </c>
      <c r="AK227" s="164">
        <v>3226722.6364297098</v>
      </c>
      <c r="AL227" s="164">
        <v>3226722.6364297098</v>
      </c>
      <c r="AM227" s="164">
        <v>3226722.6364297098</v>
      </c>
      <c r="AN227" s="164">
        <v>3226722.6364297098</v>
      </c>
    </row>
    <row r="228" spans="1:40" x14ac:dyDescent="0.2">
      <c r="A228" s="27" t="s">
        <v>955</v>
      </c>
      <c r="B228" s="164">
        <v>1453870055.6459401</v>
      </c>
      <c r="C228" s="164">
        <v>1470332617.2165301</v>
      </c>
      <c r="D228" s="164">
        <v>1487056155.6172299</v>
      </c>
      <c r="E228" s="164">
        <v>1503807163.2191</v>
      </c>
      <c r="F228" s="164">
        <v>1520639076.02563</v>
      </c>
      <c r="G228" s="164">
        <v>1538112841.3771999</v>
      </c>
      <c r="H228" s="164">
        <v>1555000144.3359699</v>
      </c>
      <c r="I228" s="164">
        <v>1571950379.3883801</v>
      </c>
      <c r="J228" s="164">
        <v>1591352978.2570601</v>
      </c>
      <c r="K228" s="164">
        <v>1610778557.2717299</v>
      </c>
      <c r="L228" s="164">
        <v>1630184287.51033</v>
      </c>
      <c r="M228" s="164">
        <v>1667084477.5387399</v>
      </c>
      <c r="N228" s="164">
        <v>1667084477.5387399</v>
      </c>
      <c r="O228" s="164">
        <v>1692356878.7817199</v>
      </c>
      <c r="P228" s="164">
        <v>1717658630.77316</v>
      </c>
      <c r="Q228" s="164">
        <v>1743176248.4036</v>
      </c>
      <c r="R228" s="164">
        <v>1768652777.97434</v>
      </c>
      <c r="S228" s="164">
        <v>1794151048.43485</v>
      </c>
      <c r="T228" s="164">
        <v>1820308989.24107</v>
      </c>
      <c r="U228" s="164">
        <v>1845871399.8055699</v>
      </c>
      <c r="V228" s="164">
        <v>1871433245.7000501</v>
      </c>
      <c r="W228" s="164">
        <v>1897054461.84341</v>
      </c>
      <c r="X228" s="164">
        <v>1920277347.1860499</v>
      </c>
      <c r="Y228" s="164">
        <v>1943411736.0434401</v>
      </c>
      <c r="Z228" s="164">
        <v>1971404661.04023</v>
      </c>
      <c r="AA228" s="164">
        <v>1971404661.04023</v>
      </c>
      <c r="AB228" s="164">
        <v>1981980412.0862401</v>
      </c>
      <c r="AC228" s="164">
        <v>1992585915.8677599</v>
      </c>
      <c r="AD228" s="164">
        <v>2003405057.47018</v>
      </c>
      <c r="AE228" s="164">
        <v>2014162614.9786999</v>
      </c>
      <c r="AF228" s="164">
        <v>2024940034.9611299</v>
      </c>
      <c r="AG228" s="164">
        <v>2036474272.4335001</v>
      </c>
      <c r="AH228" s="164">
        <v>2047346385.9846201</v>
      </c>
      <c r="AI228" s="164">
        <v>2058213322.8038001</v>
      </c>
      <c r="AJ228" s="164">
        <v>2069145190.97193</v>
      </c>
      <c r="AK228" s="164">
        <v>2080000956.9644699</v>
      </c>
      <c r="AL228" s="164">
        <v>2090765199.4746301</v>
      </c>
      <c r="AM228" s="164">
        <v>2102474698.67048</v>
      </c>
      <c r="AN228" s="164">
        <v>2102474698.67048</v>
      </c>
    </row>
    <row r="229" spans="1:40" x14ac:dyDescent="0.2">
      <c r="A229" s="27" t="s">
        <v>956</v>
      </c>
      <c r="B229" s="164">
        <v>529361809.99018103</v>
      </c>
      <c r="C229" s="164">
        <v>530911917.62616998</v>
      </c>
      <c r="D229" s="164">
        <v>532511304.21789098</v>
      </c>
      <c r="E229" s="164">
        <v>534114653.37255698</v>
      </c>
      <c r="F229" s="164">
        <v>535743338.47557098</v>
      </c>
      <c r="G229" s="164">
        <v>537603740.86356902</v>
      </c>
      <c r="H229" s="164">
        <v>539244688.32681</v>
      </c>
      <c r="I229" s="164">
        <v>540906192.38858998</v>
      </c>
      <c r="J229" s="164">
        <v>542607323.74908197</v>
      </c>
      <c r="K229" s="164">
        <v>544313468.429528</v>
      </c>
      <c r="L229" s="164">
        <v>546039195.67738795</v>
      </c>
      <c r="M229" s="164">
        <v>548008508.66204</v>
      </c>
      <c r="N229" s="164">
        <v>548008508.66204</v>
      </c>
      <c r="O229" s="164">
        <v>549780368.58663499</v>
      </c>
      <c r="P229" s="164">
        <v>551563444.72212696</v>
      </c>
      <c r="Q229" s="164">
        <v>553382642.52464795</v>
      </c>
      <c r="R229" s="164">
        <v>555188337.80645704</v>
      </c>
      <c r="S229" s="164">
        <v>557003223.30093002</v>
      </c>
      <c r="T229" s="164">
        <v>559061536.14300799</v>
      </c>
      <c r="U229" s="164">
        <v>560903436.58442199</v>
      </c>
      <c r="V229" s="164">
        <v>562746441.31179202</v>
      </c>
      <c r="W229" s="164">
        <v>564613390.70466304</v>
      </c>
      <c r="X229" s="164">
        <v>566460856.76270795</v>
      </c>
      <c r="Y229" s="164">
        <v>568307932.67001796</v>
      </c>
      <c r="Z229" s="164">
        <v>570398339.75322795</v>
      </c>
      <c r="AA229" s="164">
        <v>570398339.75322795</v>
      </c>
      <c r="AB229" s="164">
        <v>572282064.60383797</v>
      </c>
      <c r="AC229" s="164">
        <v>574178188.70594394</v>
      </c>
      <c r="AD229" s="164">
        <v>576112760.86246395</v>
      </c>
      <c r="AE229" s="164">
        <v>578027932.82682502</v>
      </c>
      <c r="AF229" s="164">
        <v>579953300.97451401</v>
      </c>
      <c r="AG229" s="164">
        <v>582159251.57477796</v>
      </c>
      <c r="AH229" s="164">
        <v>584125849.55692506</v>
      </c>
      <c r="AI229" s="164">
        <v>586093955.55434</v>
      </c>
      <c r="AJ229" s="164">
        <v>588090224.955356</v>
      </c>
      <c r="AK229" s="164">
        <v>590063296.00091505</v>
      </c>
      <c r="AL229" s="164">
        <v>592036075.84640396</v>
      </c>
      <c r="AM229" s="164">
        <v>594291621.47149706</v>
      </c>
      <c r="AN229" s="164">
        <v>594291621.47149706</v>
      </c>
    </row>
    <row r="230" spans="1:40" x14ac:dyDescent="0.2">
      <c r="A230" s="27" t="s">
        <v>957</v>
      </c>
      <c r="B230" s="164">
        <v>0</v>
      </c>
      <c r="C230" s="164">
        <v>0</v>
      </c>
      <c r="D230" s="164">
        <v>0</v>
      </c>
      <c r="E230" s="164">
        <v>0</v>
      </c>
      <c r="F230" s="164">
        <v>0</v>
      </c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4">
        <v>0</v>
      </c>
      <c r="R230" s="164">
        <v>0</v>
      </c>
      <c r="S230" s="164">
        <v>0</v>
      </c>
      <c r="T230" s="164">
        <v>0</v>
      </c>
      <c r="U230" s="164">
        <v>0</v>
      </c>
      <c r="V230" s="164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  <c r="AC230" s="164">
        <v>0</v>
      </c>
      <c r="AD230" s="164">
        <v>0</v>
      </c>
      <c r="AE230" s="164">
        <v>0</v>
      </c>
      <c r="AF230" s="164">
        <v>0</v>
      </c>
      <c r="AG230" s="164">
        <v>0</v>
      </c>
      <c r="AH230" s="164">
        <v>0</v>
      </c>
      <c r="AI230" s="164">
        <v>0</v>
      </c>
      <c r="AJ230" s="164">
        <v>0</v>
      </c>
      <c r="AK230" s="164">
        <v>0</v>
      </c>
      <c r="AL230" s="164">
        <v>0</v>
      </c>
      <c r="AM230" s="164">
        <v>0</v>
      </c>
      <c r="AN230" s="164">
        <v>0</v>
      </c>
    </row>
    <row r="231" spans="1:40" x14ac:dyDescent="0.2">
      <c r="A231" s="27" t="s">
        <v>958</v>
      </c>
      <c r="B231" s="164">
        <v>529361809.99018103</v>
      </c>
      <c r="C231" s="164">
        <v>530911917.62616998</v>
      </c>
      <c r="D231" s="164">
        <v>532511304.21789098</v>
      </c>
      <c r="E231" s="164">
        <v>534114653.37255698</v>
      </c>
      <c r="F231" s="164">
        <v>535743338.47557098</v>
      </c>
      <c r="G231" s="164">
        <v>537603740.86356902</v>
      </c>
      <c r="H231" s="164">
        <v>539244688.32681</v>
      </c>
      <c r="I231" s="164">
        <v>540906192.38858998</v>
      </c>
      <c r="J231" s="164">
        <v>542607323.74908197</v>
      </c>
      <c r="K231" s="164">
        <v>544313468.429528</v>
      </c>
      <c r="L231" s="164">
        <v>546039195.67738795</v>
      </c>
      <c r="M231" s="164">
        <v>548008508.66204</v>
      </c>
      <c r="N231" s="164">
        <v>548008508.66204</v>
      </c>
      <c r="O231" s="164">
        <v>549780368.58663499</v>
      </c>
      <c r="P231" s="164">
        <v>551563444.72212696</v>
      </c>
      <c r="Q231" s="164">
        <v>553382642.52464795</v>
      </c>
      <c r="R231" s="164">
        <v>555188337.80645704</v>
      </c>
      <c r="S231" s="164">
        <v>557003223.30093002</v>
      </c>
      <c r="T231" s="164">
        <v>559061536.14300799</v>
      </c>
      <c r="U231" s="164">
        <v>560903436.58442199</v>
      </c>
      <c r="V231" s="164">
        <v>562746441.31179202</v>
      </c>
      <c r="W231" s="164">
        <v>564613390.70466304</v>
      </c>
      <c r="X231" s="164">
        <v>566460856.76270795</v>
      </c>
      <c r="Y231" s="164">
        <v>568307932.67001796</v>
      </c>
      <c r="Z231" s="164">
        <v>570398339.75322795</v>
      </c>
      <c r="AA231" s="164">
        <v>570398339.75322795</v>
      </c>
      <c r="AB231" s="164">
        <v>572282064.60383797</v>
      </c>
      <c r="AC231" s="164">
        <v>574178188.70594394</v>
      </c>
      <c r="AD231" s="164">
        <v>576112760.86246395</v>
      </c>
      <c r="AE231" s="164">
        <v>578027932.82682502</v>
      </c>
      <c r="AF231" s="164">
        <v>579953300.97451401</v>
      </c>
      <c r="AG231" s="164">
        <v>582159251.57477796</v>
      </c>
      <c r="AH231" s="164">
        <v>584125849.55692506</v>
      </c>
      <c r="AI231" s="164">
        <v>586093955.55434</v>
      </c>
      <c r="AJ231" s="164">
        <v>588090224.955356</v>
      </c>
      <c r="AK231" s="164">
        <v>590063296.00091505</v>
      </c>
      <c r="AL231" s="164">
        <v>592036075.84640396</v>
      </c>
      <c r="AM231" s="164">
        <v>594291621.47149706</v>
      </c>
      <c r="AN231" s="164">
        <v>594291621.47149706</v>
      </c>
    </row>
    <row r="232" spans="1:40" x14ac:dyDescent="0.2">
      <c r="A232" s="27" t="s">
        <v>959</v>
      </c>
      <c r="B232" s="164">
        <v>922126462.098701</v>
      </c>
      <c r="C232" s="164">
        <v>922928087.175735</v>
      </c>
      <c r="D232" s="164">
        <v>923818871.20319605</v>
      </c>
      <c r="E232" s="164">
        <v>924711004.561782</v>
      </c>
      <c r="F232" s="164">
        <v>925646173.61888194</v>
      </c>
      <c r="G232" s="164">
        <v>927016570.44447696</v>
      </c>
      <c r="H232" s="164">
        <v>927950101.61421895</v>
      </c>
      <c r="I232" s="164">
        <v>928917896.54406905</v>
      </c>
      <c r="J232" s="164">
        <v>929956421.37894297</v>
      </c>
      <c r="K232" s="164">
        <v>930999171.72276795</v>
      </c>
      <c r="L232" s="164">
        <v>932074971.27402604</v>
      </c>
      <c r="M232" s="164">
        <v>933614461.31436396</v>
      </c>
      <c r="N232" s="164">
        <v>933614461.31436396</v>
      </c>
      <c r="O232" s="164">
        <v>934760669.98835397</v>
      </c>
      <c r="P232" s="164">
        <v>938156389.849352</v>
      </c>
      <c r="Q232" s="164">
        <v>941620803.454126</v>
      </c>
      <c r="R232" s="164">
        <v>945059538.79964602</v>
      </c>
      <c r="S232" s="164">
        <v>948515751.42783296</v>
      </c>
      <c r="T232" s="164">
        <v>952434857.78911805</v>
      </c>
      <c r="U232" s="164">
        <v>955942170.63562095</v>
      </c>
      <c r="V232" s="164">
        <v>959451543.09915304</v>
      </c>
      <c r="W232" s="164">
        <v>963006411.50472295</v>
      </c>
      <c r="X232" s="164">
        <v>966524187.34920299</v>
      </c>
      <c r="Y232" s="164">
        <v>970041180.78946602</v>
      </c>
      <c r="Z232" s="164">
        <v>974028830.01279902</v>
      </c>
      <c r="AA232" s="164">
        <v>974028830.01279902</v>
      </c>
      <c r="AB232" s="164">
        <v>977619078.85776806</v>
      </c>
      <c r="AC232" s="164">
        <v>981232907.72590899</v>
      </c>
      <c r="AD232" s="164">
        <v>984919854.51019704</v>
      </c>
      <c r="AE232" s="164">
        <v>988569907.23540699</v>
      </c>
      <c r="AF232" s="164">
        <v>992239350.33351099</v>
      </c>
      <c r="AG232" s="164">
        <v>996442370.55990899</v>
      </c>
      <c r="AH232" s="164">
        <v>1000190245.99295</v>
      </c>
      <c r="AI232" s="164">
        <v>1003940989.21542</v>
      </c>
      <c r="AJ232" s="164">
        <v>1007745291.68443</v>
      </c>
      <c r="AK232" s="164">
        <v>1011505476.99827</v>
      </c>
      <c r="AL232" s="164">
        <v>1015265108.4718699</v>
      </c>
      <c r="AM232" s="164">
        <v>1019600027.37098</v>
      </c>
      <c r="AN232" s="164">
        <v>1019600027.37098</v>
      </c>
    </row>
    <row r="233" spans="1:40" x14ac:dyDescent="0.2">
      <c r="A233" s="27" t="s">
        <v>960</v>
      </c>
      <c r="B233" s="164">
        <v>499966262.40451801</v>
      </c>
      <c r="C233" s="164">
        <v>503843831.85323</v>
      </c>
      <c r="D233" s="164">
        <v>507780997.21574199</v>
      </c>
      <c r="E233" s="164">
        <v>511728774.899225</v>
      </c>
      <c r="F233" s="164">
        <v>515709996.77964097</v>
      </c>
      <c r="G233" s="164">
        <v>519955831.17163599</v>
      </c>
      <c r="H233" s="164">
        <v>523976143.28159899</v>
      </c>
      <c r="I233" s="164">
        <v>528024308.562962</v>
      </c>
      <c r="J233" s="164">
        <v>532121428.16933</v>
      </c>
      <c r="K233" s="164">
        <v>536229519.86321098</v>
      </c>
      <c r="L233" s="164">
        <v>540363739.04702604</v>
      </c>
      <c r="M233" s="164">
        <v>544776459.82773101</v>
      </c>
      <c r="N233" s="164">
        <v>544776459.82773101</v>
      </c>
      <c r="O233" s="164">
        <v>548986425.23125505</v>
      </c>
      <c r="P233" s="164">
        <v>550980736.89565098</v>
      </c>
      <c r="Q233" s="164">
        <v>553015392.50480402</v>
      </c>
      <c r="R233" s="164">
        <v>555034967.23153806</v>
      </c>
      <c r="S233" s="164">
        <v>557064806.39412403</v>
      </c>
      <c r="T233" s="164">
        <v>559366503.78091097</v>
      </c>
      <c r="U233" s="164">
        <v>561426354.18282497</v>
      </c>
      <c r="V233" s="164">
        <v>563487414.20108998</v>
      </c>
      <c r="W233" s="164">
        <v>565575194.05832899</v>
      </c>
      <c r="X233" s="164">
        <v>567641189.39556396</v>
      </c>
      <c r="Y233" s="164">
        <v>569706725.225559</v>
      </c>
      <c r="Z233" s="164">
        <v>572048677.94402504</v>
      </c>
      <c r="AA233" s="164">
        <v>572048677.94402504</v>
      </c>
      <c r="AB233" s="164">
        <v>574157236.789482</v>
      </c>
      <c r="AC233" s="164">
        <v>576279644.21997797</v>
      </c>
      <c r="AD233" s="164">
        <v>578444993.91868699</v>
      </c>
      <c r="AE233" s="164">
        <v>580588675.67793703</v>
      </c>
      <c r="AF233" s="164">
        <v>582743745.43396604</v>
      </c>
      <c r="AG233" s="164">
        <v>585212185.88439095</v>
      </c>
      <c r="AH233" s="164">
        <v>587413319.07522798</v>
      </c>
      <c r="AI233" s="164">
        <v>589616136.52334297</v>
      </c>
      <c r="AJ233" s="164">
        <v>591850409.40197206</v>
      </c>
      <c r="AK233" s="164">
        <v>594058772.205338</v>
      </c>
      <c r="AL233" s="164">
        <v>596266809.73744905</v>
      </c>
      <c r="AM233" s="164">
        <v>598812714.48772395</v>
      </c>
      <c r="AN233" s="164">
        <v>598812714.48772395</v>
      </c>
    </row>
    <row r="234" spans="1:40" x14ac:dyDescent="0.2">
      <c r="A234" s="27" t="s">
        <v>961</v>
      </c>
      <c r="B234" s="164">
        <v>1422092724.5032101</v>
      </c>
      <c r="C234" s="164">
        <v>1426771919.02896</v>
      </c>
      <c r="D234" s="164">
        <v>1431599868.4189301</v>
      </c>
      <c r="E234" s="164">
        <v>1436439779.461</v>
      </c>
      <c r="F234" s="164">
        <v>1441356170.39852</v>
      </c>
      <c r="G234" s="164">
        <v>1446972401.6161101</v>
      </c>
      <c r="H234" s="164">
        <v>1451926244.8958099</v>
      </c>
      <c r="I234" s="164">
        <v>1456942205.1070299</v>
      </c>
      <c r="J234" s="164">
        <v>1462077849.54827</v>
      </c>
      <c r="K234" s="164">
        <v>1467228691.5859799</v>
      </c>
      <c r="L234" s="164">
        <v>1472438710.3210499</v>
      </c>
      <c r="M234" s="164">
        <v>1478390921.1420901</v>
      </c>
      <c r="N234" s="164">
        <v>1478390921.1420901</v>
      </c>
      <c r="O234" s="164">
        <v>1483747095.21961</v>
      </c>
      <c r="P234" s="164">
        <v>1489137126.7449999</v>
      </c>
      <c r="Q234" s="164">
        <v>1494636195.95893</v>
      </c>
      <c r="R234" s="164">
        <v>1500094506.0311799</v>
      </c>
      <c r="S234" s="164">
        <v>1505580557.82195</v>
      </c>
      <c r="T234" s="164">
        <v>1511801361.57002</v>
      </c>
      <c r="U234" s="164">
        <v>1517368524.81844</v>
      </c>
      <c r="V234" s="164">
        <v>1522938957.30024</v>
      </c>
      <c r="W234" s="164">
        <v>1528581605.56305</v>
      </c>
      <c r="X234" s="164">
        <v>1534165376.74476</v>
      </c>
      <c r="Y234" s="164">
        <v>1539747906.0150199</v>
      </c>
      <c r="Z234" s="164">
        <v>1546077507.95682</v>
      </c>
      <c r="AA234" s="164">
        <v>1546077507.95682</v>
      </c>
      <c r="AB234" s="164">
        <v>1551776315.6472499</v>
      </c>
      <c r="AC234" s="164">
        <v>1557512551.9458799</v>
      </c>
      <c r="AD234" s="164">
        <v>1563364848.42888</v>
      </c>
      <c r="AE234" s="164">
        <v>1569158582.9133401</v>
      </c>
      <c r="AF234" s="164">
        <v>1574983095.7674699</v>
      </c>
      <c r="AG234" s="164">
        <v>1581654556.4442999</v>
      </c>
      <c r="AH234" s="164">
        <v>1587603565.0681801</v>
      </c>
      <c r="AI234" s="164">
        <v>1593557125.73876</v>
      </c>
      <c r="AJ234" s="164">
        <v>1599595701.08641</v>
      </c>
      <c r="AK234" s="164">
        <v>1605564249.2036099</v>
      </c>
      <c r="AL234" s="164">
        <v>1611531918.2093201</v>
      </c>
      <c r="AM234" s="164">
        <v>1618412741.8587101</v>
      </c>
      <c r="AN234" s="164">
        <v>1618412741.8587101</v>
      </c>
    </row>
    <row r="235" spans="1:40" x14ac:dyDescent="0.2">
      <c r="A235" s="27" t="s">
        <v>962</v>
      </c>
      <c r="B235" s="164">
        <v>1195252316.04913</v>
      </c>
      <c r="C235" s="164">
        <v>1209475131.8348501</v>
      </c>
      <c r="D235" s="164">
        <v>1223920719.7918401</v>
      </c>
      <c r="E235" s="164">
        <v>1238389882.9074099</v>
      </c>
      <c r="F235" s="164">
        <v>1252927062.1438</v>
      </c>
      <c r="G235" s="164">
        <v>1268004243.6076</v>
      </c>
      <c r="H235" s="164">
        <v>1282592713.84389</v>
      </c>
      <c r="I235" s="164">
        <v>1297234603.47313</v>
      </c>
      <c r="J235" s="164">
        <v>1314014455.80514</v>
      </c>
      <c r="K235" s="164">
        <v>1330814455.4285901</v>
      </c>
      <c r="L235" s="164">
        <v>1347595688.8670599</v>
      </c>
      <c r="M235" s="164">
        <v>1379693116.733</v>
      </c>
      <c r="N235" s="164">
        <v>1379693116.733</v>
      </c>
      <c r="O235" s="164">
        <v>1401649040.8877499</v>
      </c>
      <c r="P235" s="164">
        <v>1423629429.5585101</v>
      </c>
      <c r="Q235" s="164">
        <v>1445794565.2392499</v>
      </c>
      <c r="R235" s="164">
        <v>1467925224.7305801</v>
      </c>
      <c r="S235" s="164">
        <v>1490073914.10497</v>
      </c>
      <c r="T235" s="164">
        <v>1512773348.1819999</v>
      </c>
      <c r="U235" s="164">
        <v>1534971639.73421</v>
      </c>
      <c r="V235" s="164">
        <v>1557168722.2098899</v>
      </c>
      <c r="W235" s="164">
        <v>1579414559.1827199</v>
      </c>
      <c r="X235" s="164">
        <v>1599567523.5377901</v>
      </c>
      <c r="Y235" s="164">
        <v>1619642649.35303</v>
      </c>
      <c r="Z235" s="164">
        <v>1644053483.3016901</v>
      </c>
      <c r="AA235" s="164">
        <v>1644053483.3016901</v>
      </c>
      <c r="AB235" s="164">
        <v>1653211776.3411601</v>
      </c>
      <c r="AC235" s="164">
        <v>1662394761.8313</v>
      </c>
      <c r="AD235" s="164">
        <v>1671760307.0309</v>
      </c>
      <c r="AE235" s="164">
        <v>1681074090.9690599</v>
      </c>
      <c r="AF235" s="164">
        <v>1690404159.80793</v>
      </c>
      <c r="AG235" s="164">
        <v>1700365972.2058201</v>
      </c>
      <c r="AH235" s="164">
        <v>1709774473.9123001</v>
      </c>
      <c r="AI235" s="164">
        <v>1719178298.3399501</v>
      </c>
      <c r="AJ235" s="164">
        <v>1728635896.1466899</v>
      </c>
      <c r="AK235" s="164">
        <v>1738029449.74031</v>
      </c>
      <c r="AL235" s="164">
        <v>1747343112.38873</v>
      </c>
      <c r="AM235" s="164">
        <v>1758012053.8301301</v>
      </c>
      <c r="AN235" s="164">
        <v>1758012053.8301301</v>
      </c>
    </row>
    <row r="236" spans="1:40" x14ac:dyDescent="0.2">
      <c r="A236" s="27" t="s">
        <v>963</v>
      </c>
      <c r="B236" s="164">
        <v>176436117.069139</v>
      </c>
      <c r="C236" s="164">
        <v>177890795.83132201</v>
      </c>
      <c r="D236" s="164">
        <v>179379932.86203799</v>
      </c>
      <c r="E236" s="164">
        <v>180840138.199976</v>
      </c>
      <c r="F236" s="164">
        <v>182299095.662705</v>
      </c>
      <c r="G236" s="164">
        <v>184012958.26905099</v>
      </c>
      <c r="H236" s="164">
        <v>185405344.95111901</v>
      </c>
      <c r="I236" s="164">
        <v>186791496.31973001</v>
      </c>
      <c r="J236" s="164">
        <v>188198642.14584699</v>
      </c>
      <c r="K236" s="164">
        <v>189578171.12677401</v>
      </c>
      <c r="L236" s="164">
        <v>190948001.15776899</v>
      </c>
      <c r="M236" s="164">
        <v>192589618.23655501</v>
      </c>
      <c r="N236" s="164">
        <v>192589618.23655501</v>
      </c>
      <c r="O236" s="164">
        <v>193936118.443652</v>
      </c>
      <c r="P236" s="164">
        <v>195297989.767416</v>
      </c>
      <c r="Q236" s="164">
        <v>196708716.618999</v>
      </c>
      <c r="R236" s="164">
        <v>198098810.07290801</v>
      </c>
      <c r="S236" s="164">
        <v>199497592.75268501</v>
      </c>
      <c r="T236" s="164">
        <v>201200375.17235801</v>
      </c>
      <c r="U236" s="164">
        <v>202634579.12138799</v>
      </c>
      <c r="V236" s="164">
        <v>204067743.79041401</v>
      </c>
      <c r="W236" s="164">
        <v>205532636.123265</v>
      </c>
      <c r="X236" s="164">
        <v>206968212.554409</v>
      </c>
      <c r="Y236" s="164">
        <v>208398642.82624799</v>
      </c>
      <c r="Z236" s="164">
        <v>210133293.66867799</v>
      </c>
      <c r="AA236" s="164">
        <v>210133293.66867799</v>
      </c>
      <c r="AB236" s="164">
        <v>211608366.71453601</v>
      </c>
      <c r="AC236" s="164">
        <v>213100464.03010899</v>
      </c>
      <c r="AD236" s="164">
        <v>214644639.06617099</v>
      </c>
      <c r="AE236" s="164">
        <v>216159849.47189599</v>
      </c>
      <c r="AF236" s="164">
        <v>217685057.50804201</v>
      </c>
      <c r="AG236" s="164">
        <v>219565544.841205</v>
      </c>
      <c r="AH236" s="164">
        <v>221146131.066616</v>
      </c>
      <c r="AI236" s="164">
        <v>222726180.81788799</v>
      </c>
      <c r="AJ236" s="164">
        <v>224343840.09816101</v>
      </c>
      <c r="AK236" s="164">
        <v>225926913.36760899</v>
      </c>
      <c r="AL236" s="164">
        <v>227504864.71996599</v>
      </c>
      <c r="AM236" s="164">
        <v>229441530.05089501</v>
      </c>
      <c r="AN236" s="164">
        <v>229441530.05089501</v>
      </c>
    </row>
    <row r="237" spans="1:40" x14ac:dyDescent="0.2">
      <c r="A237" s="27" t="s">
        <v>964</v>
      </c>
      <c r="B237" s="164">
        <v>500538950.50103098</v>
      </c>
      <c r="C237" s="164">
        <v>501263160.56473702</v>
      </c>
      <c r="D237" s="164">
        <v>502022180.73444599</v>
      </c>
      <c r="E237" s="164">
        <v>502815702.57075399</v>
      </c>
      <c r="F237" s="164">
        <v>503646085.47802901</v>
      </c>
      <c r="G237" s="164">
        <v>504547271.893031</v>
      </c>
      <c r="H237" s="164">
        <v>505461460.30712098</v>
      </c>
      <c r="I237" s="164">
        <v>506410779.19980001</v>
      </c>
      <c r="J237" s="164">
        <v>507394805.282803</v>
      </c>
      <c r="K237" s="164">
        <v>508413495.16781402</v>
      </c>
      <c r="L237" s="164">
        <v>509469410.03321803</v>
      </c>
      <c r="M237" s="164">
        <v>510595929.20169502</v>
      </c>
      <c r="N237" s="164">
        <v>510595929.20169502</v>
      </c>
      <c r="O237" s="164">
        <v>511740017.90927202</v>
      </c>
      <c r="P237" s="164">
        <v>512884501.37851602</v>
      </c>
      <c r="Q237" s="164">
        <v>514030903.22974598</v>
      </c>
      <c r="R237" s="164">
        <v>515178958.79163402</v>
      </c>
      <c r="S237" s="164">
        <v>516331243.18742299</v>
      </c>
      <c r="T237" s="164">
        <v>517521664.05518401</v>
      </c>
      <c r="U237" s="164">
        <v>518676467.85957301</v>
      </c>
      <c r="V237" s="164">
        <v>519833863.12556201</v>
      </c>
      <c r="W237" s="164">
        <v>520993188.19306999</v>
      </c>
      <c r="X237" s="164">
        <v>522154442.62132198</v>
      </c>
      <c r="Y237" s="164">
        <v>523320294.754852</v>
      </c>
      <c r="Z237" s="164">
        <v>524523926.69874698</v>
      </c>
      <c r="AA237" s="164">
        <v>524523926.69874698</v>
      </c>
      <c r="AB237" s="164">
        <v>525696618.01387</v>
      </c>
      <c r="AC237" s="164">
        <v>526869713.89500302</v>
      </c>
      <c r="AD237" s="164">
        <v>528044776.05368</v>
      </c>
      <c r="AE237" s="164">
        <v>529221533.20198601</v>
      </c>
      <c r="AF237" s="164">
        <v>530402624.84057498</v>
      </c>
      <c r="AG237" s="164">
        <v>531622806.28412199</v>
      </c>
      <c r="AH237" s="164">
        <v>532806480.15931797</v>
      </c>
      <c r="AI237" s="164">
        <v>533992810.21905702</v>
      </c>
      <c r="AJ237" s="164">
        <v>535181118.26157498</v>
      </c>
      <c r="AK237" s="164">
        <v>536371403.835163</v>
      </c>
      <c r="AL237" s="164">
        <v>537566401.99205005</v>
      </c>
      <c r="AM237" s="164">
        <v>538800124.37600994</v>
      </c>
      <c r="AN237" s="164">
        <v>538800124.37600994</v>
      </c>
    </row>
    <row r="238" spans="1:40" x14ac:dyDescent="0.2">
      <c r="A238" s="27" t="s">
        <v>965</v>
      </c>
      <c r="B238" s="164">
        <v>408795713.65375698</v>
      </c>
      <c r="C238" s="164">
        <v>410848710.502662</v>
      </c>
      <c r="D238" s="164">
        <v>413264248.76543701</v>
      </c>
      <c r="E238" s="164">
        <v>415528516.25565398</v>
      </c>
      <c r="F238" s="164">
        <v>417816923.23852301</v>
      </c>
      <c r="G238" s="164">
        <v>420622382.21479797</v>
      </c>
      <c r="H238" s="164">
        <v>423084998.323286</v>
      </c>
      <c r="I238" s="164">
        <v>425567200.27745903</v>
      </c>
      <c r="J238" s="164">
        <v>428402880.24645901</v>
      </c>
      <c r="K238" s="164">
        <v>431088356.80901003</v>
      </c>
      <c r="L238" s="164">
        <v>433792491.185036</v>
      </c>
      <c r="M238" s="164">
        <v>437025178.42515302</v>
      </c>
      <c r="N238" s="164">
        <v>437025178.42515302</v>
      </c>
      <c r="O238" s="164">
        <v>439937422.60539901</v>
      </c>
      <c r="P238" s="164">
        <v>442860353.25138998</v>
      </c>
      <c r="Q238" s="164">
        <v>446133289.28263098</v>
      </c>
      <c r="R238" s="164">
        <v>449077770.76772702</v>
      </c>
      <c r="S238" s="164">
        <v>452031008.39732403</v>
      </c>
      <c r="T238" s="164">
        <v>455510497.07800299</v>
      </c>
      <c r="U238" s="164">
        <v>458487515.84507298</v>
      </c>
      <c r="V238" s="164">
        <v>461465586.68624097</v>
      </c>
      <c r="W238" s="164">
        <v>464782193.42799801</v>
      </c>
      <c r="X238" s="164">
        <v>467764514.79012197</v>
      </c>
      <c r="Y238" s="164">
        <v>470746464.36289603</v>
      </c>
      <c r="Z238" s="164">
        <v>474254665.45156699</v>
      </c>
      <c r="AA238" s="164">
        <v>474254665.45156699</v>
      </c>
      <c r="AB238" s="164">
        <v>477269474.405913</v>
      </c>
      <c r="AC238" s="164">
        <v>480296097.08055902</v>
      </c>
      <c r="AD238" s="164">
        <v>483674941.74650598</v>
      </c>
      <c r="AE238" s="164">
        <v>486719712.791978</v>
      </c>
      <c r="AF238" s="164">
        <v>489774198.52755898</v>
      </c>
      <c r="AG238" s="164">
        <v>493385756.21809298</v>
      </c>
      <c r="AH238" s="164">
        <v>496474945.11527699</v>
      </c>
      <c r="AI238" s="164">
        <v>499565570.83082998</v>
      </c>
      <c r="AJ238" s="164">
        <v>502998752.03781098</v>
      </c>
      <c r="AK238" s="164">
        <v>506094108.36645198</v>
      </c>
      <c r="AL238" s="164">
        <v>509189187.26513302</v>
      </c>
      <c r="AM238" s="164">
        <v>512843460.014741</v>
      </c>
      <c r="AN238" s="164">
        <v>512843460.014741</v>
      </c>
    </row>
    <row r="239" spans="1:40" x14ac:dyDescent="0.2">
      <c r="A239" s="27" t="s">
        <v>966</v>
      </c>
      <c r="B239" s="164">
        <v>31022104.7179318</v>
      </c>
      <c r="C239" s="164">
        <v>31711502.153795499</v>
      </c>
      <c r="D239" s="164">
        <v>32417138.307591099</v>
      </c>
      <c r="E239" s="164">
        <v>33139013.179318599</v>
      </c>
      <c r="F239" s="164">
        <v>33877126.768977903</v>
      </c>
      <c r="G239" s="164">
        <v>34631479.076569103</v>
      </c>
      <c r="H239" s="164">
        <v>35402070.102092102</v>
      </c>
      <c r="I239" s="164">
        <v>36188899.845547102</v>
      </c>
      <c r="J239" s="164">
        <v>36991968.306933798</v>
      </c>
      <c r="K239" s="164">
        <v>37811275.486252502</v>
      </c>
      <c r="L239" s="164">
        <v>38646821.383502997</v>
      </c>
      <c r="M239" s="164">
        <v>39498605.998887599</v>
      </c>
      <c r="N239" s="164">
        <v>39498605.998887599</v>
      </c>
      <c r="O239" s="164">
        <v>40366667.793763697</v>
      </c>
      <c r="P239" s="164">
        <v>41234768.0501993</v>
      </c>
      <c r="Q239" s="164">
        <v>42102906.768194497</v>
      </c>
      <c r="R239" s="164">
        <v>42971083.947749302</v>
      </c>
      <c r="S239" s="164">
        <v>43839299.588863596</v>
      </c>
      <c r="T239" s="164">
        <v>44707553.691537499</v>
      </c>
      <c r="U239" s="164">
        <v>45575846.255771004</v>
      </c>
      <c r="V239" s="164">
        <v>46444177.281564102</v>
      </c>
      <c r="W239" s="164">
        <v>47312546.768916696</v>
      </c>
      <c r="X239" s="164">
        <v>48180954.7178289</v>
      </c>
      <c r="Y239" s="164">
        <v>49049401.128300697</v>
      </c>
      <c r="Z239" s="164">
        <v>49917886.000280999</v>
      </c>
      <c r="AA239" s="164">
        <v>49917886.000280999</v>
      </c>
      <c r="AB239" s="164">
        <v>50804659.333620198</v>
      </c>
      <c r="AC239" s="164">
        <v>51709682.666961201</v>
      </c>
      <c r="AD239" s="164">
        <v>52632956.000303797</v>
      </c>
      <c r="AE239" s="164">
        <v>53574479.333648197</v>
      </c>
      <c r="AF239" s="164">
        <v>54534252.666994199</v>
      </c>
      <c r="AG239" s="164">
        <v>55512276.000341803</v>
      </c>
      <c r="AH239" s="164">
        <v>56508549.333691202</v>
      </c>
      <c r="AI239" s="164">
        <v>57523072.6670423</v>
      </c>
      <c r="AJ239" s="164">
        <v>58555846.000395</v>
      </c>
      <c r="AK239" s="164">
        <v>59606869.333749399</v>
      </c>
      <c r="AL239" s="164">
        <v>60676142.667105503</v>
      </c>
      <c r="AM239" s="164">
        <v>61763666.000391997</v>
      </c>
      <c r="AN239" s="164">
        <v>61763666.000391997</v>
      </c>
    </row>
    <row r="240" spans="1:40" x14ac:dyDescent="0.2">
      <c r="A240" s="27" t="s">
        <v>967</v>
      </c>
      <c r="B240" s="164">
        <v>0</v>
      </c>
      <c r="C240" s="164">
        <v>0</v>
      </c>
      <c r="D240" s="164">
        <v>0</v>
      </c>
      <c r="E240" s="164">
        <v>0</v>
      </c>
      <c r="F240" s="164">
        <v>0</v>
      </c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4">
        <v>0</v>
      </c>
      <c r="R240" s="164">
        <v>0</v>
      </c>
      <c r="S240" s="164">
        <v>0</v>
      </c>
      <c r="T240" s="164">
        <v>0</v>
      </c>
      <c r="U240" s="164">
        <v>0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64">
        <v>0</v>
      </c>
      <c r="AB240" s="164">
        <v>0</v>
      </c>
      <c r="AC240" s="164">
        <v>0</v>
      </c>
      <c r="AD240" s="164">
        <v>0</v>
      </c>
      <c r="AE240" s="164">
        <v>0</v>
      </c>
      <c r="AF240" s="164">
        <v>0</v>
      </c>
      <c r="AG240" s="164">
        <v>0</v>
      </c>
      <c r="AH240" s="164">
        <v>0</v>
      </c>
      <c r="AI240" s="164">
        <v>0</v>
      </c>
      <c r="AJ240" s="164">
        <v>0</v>
      </c>
      <c r="AK240" s="164">
        <v>0</v>
      </c>
      <c r="AL240" s="164">
        <v>0</v>
      </c>
      <c r="AM240" s="164">
        <v>0</v>
      </c>
      <c r="AN240" s="164">
        <v>0</v>
      </c>
    </row>
    <row r="241" spans="1:40" x14ac:dyDescent="0.2">
      <c r="A241" s="27" t="s">
        <v>968</v>
      </c>
      <c r="B241" s="164">
        <v>692552493.37317097</v>
      </c>
      <c r="C241" s="164">
        <v>695948792.05565298</v>
      </c>
      <c r="D241" s="164">
        <v>699344484.28195</v>
      </c>
      <c r="E241" s="164">
        <v>702689861.74884903</v>
      </c>
      <c r="F241" s="164">
        <v>706027898.28480995</v>
      </c>
      <c r="G241" s="164">
        <v>709406808.38137197</v>
      </c>
      <c r="H241" s="164">
        <v>712781172.58545899</v>
      </c>
      <c r="I241" s="164">
        <v>716208289.29553103</v>
      </c>
      <c r="J241" s="164">
        <v>719668593.21004999</v>
      </c>
      <c r="K241" s="164">
        <v>723119110.536708</v>
      </c>
      <c r="L241" s="164">
        <v>726507783.57550597</v>
      </c>
      <c r="M241" s="164">
        <v>729913572.31644404</v>
      </c>
      <c r="N241" s="164">
        <v>729913572.31644404</v>
      </c>
      <c r="O241" s="164">
        <v>733439625.16992903</v>
      </c>
      <c r="P241" s="164">
        <v>736993200.37291396</v>
      </c>
      <c r="Q241" s="164">
        <v>740624131.96576798</v>
      </c>
      <c r="R241" s="164">
        <v>744289338.68531203</v>
      </c>
      <c r="S241" s="164">
        <v>747940485.47245002</v>
      </c>
      <c r="T241" s="164">
        <v>751623105.36575603</v>
      </c>
      <c r="U241" s="164">
        <v>755279756.67759705</v>
      </c>
      <c r="V241" s="164">
        <v>758930053.64086401</v>
      </c>
      <c r="W241" s="164">
        <v>762617077.50699699</v>
      </c>
      <c r="X241" s="164">
        <v>766393016.14501095</v>
      </c>
      <c r="Y241" s="164">
        <v>770178712.11429203</v>
      </c>
      <c r="Z241" s="164">
        <v>773962607.03736901</v>
      </c>
      <c r="AA241" s="164">
        <v>773962607.03736901</v>
      </c>
      <c r="AB241" s="164">
        <v>777847324.33160496</v>
      </c>
      <c r="AC241" s="164">
        <v>781675861.727826</v>
      </c>
      <c r="AD241" s="164">
        <v>785563150.32432795</v>
      </c>
      <c r="AE241" s="164">
        <v>789415409.84399199</v>
      </c>
      <c r="AF241" s="164">
        <v>793226416.03308702</v>
      </c>
      <c r="AG241" s="164">
        <v>797090951.18891203</v>
      </c>
      <c r="AH241" s="164">
        <v>800904887.28709805</v>
      </c>
      <c r="AI241" s="164">
        <v>804745674.05726099</v>
      </c>
      <c r="AJ241" s="164">
        <v>808637643.49128199</v>
      </c>
      <c r="AK241" s="164">
        <v>812590950.02019799</v>
      </c>
      <c r="AL241" s="164">
        <v>816472659.03339505</v>
      </c>
      <c r="AM241" s="164">
        <v>820350137.52565205</v>
      </c>
      <c r="AN241" s="164">
        <v>820350137.52565205</v>
      </c>
    </row>
    <row r="242" spans="1:40" x14ac:dyDescent="0.2">
      <c r="A242" s="27" t="s">
        <v>969</v>
      </c>
      <c r="B242" s="164">
        <v>692552493.37317097</v>
      </c>
      <c r="C242" s="164">
        <v>695948792.05565298</v>
      </c>
      <c r="D242" s="164">
        <v>699344484.28195</v>
      </c>
      <c r="E242" s="164">
        <v>702689861.74884903</v>
      </c>
      <c r="F242" s="164">
        <v>706027898.28480995</v>
      </c>
      <c r="G242" s="164">
        <v>709406808.38137197</v>
      </c>
      <c r="H242" s="164">
        <v>712781172.58545899</v>
      </c>
      <c r="I242" s="164">
        <v>716208289.29553103</v>
      </c>
      <c r="J242" s="164">
        <v>719668593.21004999</v>
      </c>
      <c r="K242" s="164">
        <v>723119110.536708</v>
      </c>
      <c r="L242" s="164">
        <v>726507783.57550597</v>
      </c>
      <c r="M242" s="164">
        <v>729913572.31644404</v>
      </c>
      <c r="N242" s="164">
        <v>729913572.31644404</v>
      </c>
      <c r="O242" s="164">
        <v>733439625.16992903</v>
      </c>
      <c r="P242" s="164">
        <v>736993200.37291396</v>
      </c>
      <c r="Q242" s="164">
        <v>740624131.96576798</v>
      </c>
      <c r="R242" s="164">
        <v>744289338.68531203</v>
      </c>
      <c r="S242" s="164">
        <v>747940485.47245002</v>
      </c>
      <c r="T242" s="164">
        <v>751623105.36575603</v>
      </c>
      <c r="U242" s="164">
        <v>755279756.67759705</v>
      </c>
      <c r="V242" s="164">
        <v>758930053.64086401</v>
      </c>
      <c r="W242" s="164">
        <v>762617077.50699699</v>
      </c>
      <c r="X242" s="164">
        <v>766393016.14501095</v>
      </c>
      <c r="Y242" s="164">
        <v>770178712.11429203</v>
      </c>
      <c r="Z242" s="164">
        <v>773962607.03736901</v>
      </c>
      <c r="AA242" s="164">
        <v>773962607.03736901</v>
      </c>
      <c r="AB242" s="164">
        <v>777847324.33160496</v>
      </c>
      <c r="AC242" s="164">
        <v>781675861.727826</v>
      </c>
      <c r="AD242" s="164">
        <v>785563150.32432795</v>
      </c>
      <c r="AE242" s="164">
        <v>789415409.84399199</v>
      </c>
      <c r="AF242" s="164">
        <v>793226416.03308702</v>
      </c>
      <c r="AG242" s="164">
        <v>797090951.18891203</v>
      </c>
      <c r="AH242" s="164">
        <v>800904887.28709805</v>
      </c>
      <c r="AI242" s="164">
        <v>804745674.05726099</v>
      </c>
      <c r="AJ242" s="164">
        <v>808637643.49128199</v>
      </c>
      <c r="AK242" s="164">
        <v>812590950.02019799</v>
      </c>
      <c r="AL242" s="164">
        <v>816472659.03339505</v>
      </c>
      <c r="AM242" s="164">
        <v>820350137.52565205</v>
      </c>
      <c r="AN242" s="164">
        <v>820350137.52565205</v>
      </c>
    </row>
    <row r="243" spans="1:40" x14ac:dyDescent="0.2">
      <c r="A243" s="27" t="s">
        <v>970</v>
      </c>
      <c r="B243" s="164">
        <v>0</v>
      </c>
      <c r="C243" s="164">
        <v>0</v>
      </c>
      <c r="D243" s="164">
        <v>0</v>
      </c>
      <c r="E243" s="164">
        <v>0</v>
      </c>
      <c r="F243" s="164">
        <v>0</v>
      </c>
      <c r="G243" s="164">
        <v>0</v>
      </c>
      <c r="H243" s="164">
        <v>0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v>0</v>
      </c>
      <c r="S243" s="164">
        <v>0</v>
      </c>
      <c r="T243" s="164">
        <v>0</v>
      </c>
      <c r="U243" s="164">
        <v>0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164">
        <v>0</v>
      </c>
      <c r="AD243" s="164">
        <v>0</v>
      </c>
      <c r="AE243" s="164">
        <v>0</v>
      </c>
      <c r="AF243" s="164">
        <v>0</v>
      </c>
      <c r="AG243" s="164">
        <v>0</v>
      </c>
      <c r="AH243" s="164">
        <v>0</v>
      </c>
      <c r="AI243" s="164">
        <v>0</v>
      </c>
      <c r="AJ243" s="164">
        <v>0</v>
      </c>
      <c r="AK243" s="164">
        <v>0</v>
      </c>
      <c r="AL243" s="164">
        <v>0</v>
      </c>
      <c r="AM243" s="164">
        <v>0</v>
      </c>
      <c r="AN243" s="164">
        <v>0</v>
      </c>
    </row>
    <row r="244" spans="1:40" x14ac:dyDescent="0.2">
      <c r="A244" s="30" t="s">
        <v>971</v>
      </c>
      <c r="B244" s="164">
        <v>0</v>
      </c>
      <c r="C244" s="164">
        <v>0</v>
      </c>
      <c r="D244" s="164">
        <v>0</v>
      </c>
      <c r="E244" s="164">
        <v>0</v>
      </c>
      <c r="F244" s="164">
        <v>0</v>
      </c>
      <c r="G244" s="164">
        <v>0</v>
      </c>
      <c r="H244" s="164">
        <v>0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4">
        <v>0</v>
      </c>
      <c r="AD244" s="164">
        <v>0</v>
      </c>
      <c r="AE244" s="164">
        <v>0</v>
      </c>
      <c r="AF244" s="164">
        <v>0</v>
      </c>
      <c r="AG244" s="164">
        <v>0</v>
      </c>
      <c r="AH244" s="164">
        <v>0</v>
      </c>
      <c r="AI244" s="164">
        <v>0</v>
      </c>
      <c r="AJ244" s="164">
        <v>0</v>
      </c>
      <c r="AK244" s="164">
        <v>0</v>
      </c>
      <c r="AL244" s="164">
        <v>0</v>
      </c>
      <c r="AM244" s="164">
        <v>0</v>
      </c>
      <c r="AN244" s="164">
        <v>0</v>
      </c>
    </row>
    <row r="245" spans="1:40" x14ac:dyDescent="0.2">
      <c r="A245" s="30" t="s">
        <v>972</v>
      </c>
      <c r="B245" s="164">
        <v>0</v>
      </c>
      <c r="C245" s="164">
        <v>0</v>
      </c>
      <c r="D245" s="164">
        <v>0</v>
      </c>
      <c r="E245" s="164">
        <v>0</v>
      </c>
      <c r="F245" s="164">
        <v>0</v>
      </c>
      <c r="G245" s="164">
        <v>0</v>
      </c>
      <c r="H245" s="164">
        <v>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v>0</v>
      </c>
      <c r="S245" s="164">
        <v>0</v>
      </c>
      <c r="T245" s="164">
        <v>0</v>
      </c>
      <c r="U245" s="164">
        <v>0</v>
      </c>
      <c r="V245" s="164">
        <v>0</v>
      </c>
      <c r="W245" s="164">
        <v>0</v>
      </c>
      <c r="X245" s="164">
        <v>0</v>
      </c>
      <c r="Y245" s="164">
        <v>0</v>
      </c>
      <c r="Z245" s="164">
        <v>0</v>
      </c>
      <c r="AA245" s="164">
        <v>0</v>
      </c>
      <c r="AB245" s="164">
        <v>0</v>
      </c>
      <c r="AC245" s="164">
        <v>0</v>
      </c>
      <c r="AD245" s="164">
        <v>0</v>
      </c>
      <c r="AE245" s="164">
        <v>0</v>
      </c>
      <c r="AF245" s="164">
        <v>0</v>
      </c>
      <c r="AG245" s="164">
        <v>0</v>
      </c>
      <c r="AH245" s="164">
        <v>0</v>
      </c>
      <c r="AI245" s="164">
        <v>0</v>
      </c>
      <c r="AJ245" s="164">
        <v>0</v>
      </c>
      <c r="AK245" s="164">
        <v>0</v>
      </c>
      <c r="AL245" s="164">
        <v>0</v>
      </c>
      <c r="AM245" s="164">
        <v>0</v>
      </c>
      <c r="AN245" s="164">
        <v>0</v>
      </c>
    </row>
    <row r="246" spans="1:40" x14ac:dyDescent="0.2">
      <c r="A246" s="27" t="s">
        <v>973</v>
      </c>
      <c r="B246" s="164">
        <v>0</v>
      </c>
      <c r="C246" s="164">
        <v>0</v>
      </c>
      <c r="D246" s="164">
        <v>0</v>
      </c>
      <c r="E246" s="164">
        <v>0</v>
      </c>
      <c r="F246" s="164">
        <v>0</v>
      </c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  <c r="O246" s="164">
        <v>0</v>
      </c>
      <c r="P246" s="164">
        <v>0</v>
      </c>
      <c r="Q246" s="164">
        <v>0</v>
      </c>
      <c r="R246" s="164">
        <v>0</v>
      </c>
      <c r="S246" s="164">
        <v>0</v>
      </c>
      <c r="T246" s="164">
        <v>0</v>
      </c>
      <c r="U246" s="164">
        <v>0</v>
      </c>
      <c r="V246" s="164">
        <v>0</v>
      </c>
      <c r="W246" s="164">
        <v>0</v>
      </c>
      <c r="X246" s="164">
        <v>0</v>
      </c>
      <c r="Y246" s="164">
        <v>0</v>
      </c>
      <c r="Z246" s="164">
        <v>0</v>
      </c>
      <c r="AA246" s="164">
        <v>0</v>
      </c>
      <c r="AB246" s="164">
        <v>0</v>
      </c>
      <c r="AC246" s="164">
        <v>0</v>
      </c>
      <c r="AD246" s="164">
        <v>0</v>
      </c>
      <c r="AE246" s="164">
        <v>0</v>
      </c>
      <c r="AF246" s="164">
        <v>0</v>
      </c>
      <c r="AG246" s="164">
        <v>0</v>
      </c>
      <c r="AH246" s="164">
        <v>0</v>
      </c>
      <c r="AI246" s="164">
        <v>0</v>
      </c>
      <c r="AJ246" s="164">
        <v>0</v>
      </c>
      <c r="AK246" s="164">
        <v>0</v>
      </c>
      <c r="AL246" s="164">
        <v>0</v>
      </c>
      <c r="AM246" s="164">
        <v>0</v>
      </c>
      <c r="AN246" s="164">
        <v>0</v>
      </c>
    </row>
    <row r="247" spans="1:40" x14ac:dyDescent="0.2">
      <c r="A247" s="27" t="s">
        <v>974</v>
      </c>
      <c r="B247" s="164">
        <v>0</v>
      </c>
      <c r="C247" s="164">
        <v>0</v>
      </c>
      <c r="D247" s="164">
        <v>0</v>
      </c>
      <c r="E247" s="164">
        <v>0</v>
      </c>
      <c r="F247" s="164">
        <v>0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  <c r="O247" s="164">
        <v>0</v>
      </c>
      <c r="P247" s="164">
        <v>0</v>
      </c>
      <c r="Q247" s="164">
        <v>0</v>
      </c>
      <c r="R247" s="164">
        <v>0</v>
      </c>
      <c r="S247" s="164">
        <v>0</v>
      </c>
      <c r="T247" s="164">
        <v>0</v>
      </c>
      <c r="U247" s="164">
        <v>0</v>
      </c>
      <c r="V247" s="164">
        <v>0</v>
      </c>
      <c r="W247" s="164">
        <v>0</v>
      </c>
      <c r="X247" s="164">
        <v>0</v>
      </c>
      <c r="Y247" s="164">
        <v>0</v>
      </c>
      <c r="Z247" s="164">
        <v>0</v>
      </c>
      <c r="AA247" s="164">
        <v>0</v>
      </c>
      <c r="AB247" s="164">
        <v>0</v>
      </c>
      <c r="AC247" s="164">
        <v>0</v>
      </c>
      <c r="AD247" s="164">
        <v>0</v>
      </c>
      <c r="AE247" s="164">
        <v>0</v>
      </c>
      <c r="AF247" s="164">
        <v>0</v>
      </c>
      <c r="AG247" s="164">
        <v>0</v>
      </c>
      <c r="AH247" s="164">
        <v>0</v>
      </c>
      <c r="AI247" s="164">
        <v>0</v>
      </c>
      <c r="AJ247" s="164">
        <v>0</v>
      </c>
      <c r="AK247" s="164">
        <v>0</v>
      </c>
      <c r="AL247" s="164">
        <v>0</v>
      </c>
      <c r="AM247" s="164">
        <v>0</v>
      </c>
      <c r="AN247" s="164">
        <v>0</v>
      </c>
    </row>
    <row r="248" spans="1:40" x14ac:dyDescent="0.2">
      <c r="A248" s="27" t="s">
        <v>975</v>
      </c>
      <c r="B248" s="164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0</v>
      </c>
      <c r="U248" s="164">
        <v>0</v>
      </c>
      <c r="V248" s="164">
        <v>0</v>
      </c>
      <c r="W248" s="164">
        <v>0</v>
      </c>
      <c r="X248" s="164">
        <v>0</v>
      </c>
      <c r="Y248" s="164">
        <v>0</v>
      </c>
      <c r="Z248" s="164">
        <v>0</v>
      </c>
      <c r="AA248" s="164">
        <v>0</v>
      </c>
      <c r="AB248" s="164">
        <v>0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0</v>
      </c>
      <c r="AI248" s="164">
        <v>0</v>
      </c>
      <c r="AJ248" s="164">
        <v>0</v>
      </c>
      <c r="AK248" s="164">
        <v>0</v>
      </c>
      <c r="AL248" s="164">
        <v>0</v>
      </c>
      <c r="AM248" s="164">
        <v>0</v>
      </c>
      <c r="AN248" s="164">
        <v>0</v>
      </c>
    </row>
    <row r="249" spans="1:40" x14ac:dyDescent="0.2">
      <c r="A249" s="27" t="s">
        <v>976</v>
      </c>
      <c r="B249" s="164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0</v>
      </c>
      <c r="U249" s="164">
        <v>0</v>
      </c>
      <c r="V249" s="164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164">
        <v>0</v>
      </c>
      <c r="AD249" s="164">
        <v>0</v>
      </c>
      <c r="AE249" s="164">
        <v>0</v>
      </c>
      <c r="AF249" s="164">
        <v>0</v>
      </c>
      <c r="AG249" s="164">
        <v>0</v>
      </c>
      <c r="AH249" s="164">
        <v>0</v>
      </c>
      <c r="AI249" s="164">
        <v>0</v>
      </c>
      <c r="AJ249" s="164">
        <v>0</v>
      </c>
      <c r="AK249" s="164">
        <v>0</v>
      </c>
      <c r="AL249" s="164">
        <v>0</v>
      </c>
      <c r="AM249" s="164">
        <v>0</v>
      </c>
      <c r="AN249" s="164">
        <v>0</v>
      </c>
    </row>
    <row r="250" spans="1:40" x14ac:dyDescent="0.2">
      <c r="A250" s="27" t="s">
        <v>977</v>
      </c>
      <c r="B250" s="164">
        <v>463544867.27888298</v>
      </c>
      <c r="C250" s="164">
        <v>496346032.36221701</v>
      </c>
      <c r="D250" s="164">
        <v>529604554.65091199</v>
      </c>
      <c r="E250" s="164">
        <v>562973974.70599997</v>
      </c>
      <c r="F250" s="164">
        <v>596438382.370363</v>
      </c>
      <c r="G250" s="164">
        <v>629986565.17889905</v>
      </c>
      <c r="H250" s="164">
        <v>663623782.37372005</v>
      </c>
      <c r="I250" s="164">
        <v>697332002.14643204</v>
      </c>
      <c r="J250" s="164">
        <v>738473219.078174</v>
      </c>
      <c r="K250" s="164">
        <v>779693057.582003</v>
      </c>
      <c r="L250" s="164">
        <v>820730930.74933898</v>
      </c>
      <c r="M250" s="164">
        <v>908263688.68156099</v>
      </c>
      <c r="N250" s="164">
        <v>908263688.68156099</v>
      </c>
      <c r="O250" s="164">
        <v>967464145.76642203</v>
      </c>
      <c r="P250" s="164">
        <v>1026660610.336</v>
      </c>
      <c r="Q250" s="164">
        <v>1086226371.9086599</v>
      </c>
      <c r="R250" s="164">
        <v>1145778817.5127001</v>
      </c>
      <c r="S250" s="164">
        <v>1205320722.38304</v>
      </c>
      <c r="T250" s="164">
        <v>1264847465.82288</v>
      </c>
      <c r="U250" s="164">
        <v>1324362898.76408</v>
      </c>
      <c r="V250" s="164">
        <v>1383867665.3548999</v>
      </c>
      <c r="W250" s="164">
        <v>1443354156.9597499</v>
      </c>
      <c r="X250" s="164">
        <v>1495455429.08055</v>
      </c>
      <c r="Y250" s="164">
        <v>1547281949.6361699</v>
      </c>
      <c r="Z250" s="164">
        <v>1612302256.5969501</v>
      </c>
      <c r="AA250" s="164">
        <v>1612302256.5969501</v>
      </c>
      <c r="AB250" s="164">
        <v>1630779167.90082</v>
      </c>
      <c r="AC250" s="164">
        <v>1649235433.6326699</v>
      </c>
      <c r="AD250" s="164">
        <v>1668056571.9648299</v>
      </c>
      <c r="AE250" s="164">
        <v>1686835539.6604199</v>
      </c>
      <c r="AF250" s="164">
        <v>1705574786.9491899</v>
      </c>
      <c r="AG250" s="164">
        <v>1724266264.5779901</v>
      </c>
      <c r="AH250" s="164">
        <v>1742935964.9205301</v>
      </c>
      <c r="AI250" s="164">
        <v>1761585531.62362</v>
      </c>
      <c r="AJ250" s="164">
        <v>1780192337.01669</v>
      </c>
      <c r="AK250" s="164">
        <v>1798765796.87485</v>
      </c>
      <c r="AL250" s="164">
        <v>1817067104.1241</v>
      </c>
      <c r="AM250" s="164">
        <v>1835378921.8889999</v>
      </c>
      <c r="AN250" s="164">
        <v>1835378921.8889999</v>
      </c>
    </row>
    <row r="251" spans="1:40" x14ac:dyDescent="0.2">
      <c r="A251" s="27" t="s">
        <v>978</v>
      </c>
      <c r="B251" s="164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4">
        <v>0</v>
      </c>
      <c r="R251" s="164">
        <v>0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0</v>
      </c>
      <c r="AI251" s="164">
        <v>0</v>
      </c>
      <c r="AJ251" s="164">
        <v>0</v>
      </c>
      <c r="AK251" s="164">
        <v>0</v>
      </c>
      <c r="AL251" s="164">
        <v>0</v>
      </c>
      <c r="AM251" s="164">
        <v>0</v>
      </c>
      <c r="AN251" s="164">
        <v>0</v>
      </c>
    </row>
    <row r="252" spans="1:40" x14ac:dyDescent="0.2">
      <c r="A252" s="27" t="s">
        <v>979</v>
      </c>
      <c r="B252" s="164">
        <v>0</v>
      </c>
      <c r="C252" s="164">
        <v>0</v>
      </c>
      <c r="D252" s="164">
        <v>0</v>
      </c>
      <c r="E252" s="164">
        <v>0</v>
      </c>
      <c r="F252" s="164">
        <v>0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0</v>
      </c>
      <c r="T252" s="164">
        <v>0</v>
      </c>
      <c r="U252" s="164">
        <v>0</v>
      </c>
      <c r="V252" s="164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164">
        <v>0</v>
      </c>
      <c r="AD252" s="164">
        <v>0</v>
      </c>
      <c r="AE252" s="164">
        <v>0</v>
      </c>
      <c r="AF252" s="164">
        <v>0</v>
      </c>
      <c r="AG252" s="164">
        <v>0</v>
      </c>
      <c r="AH252" s="164">
        <v>0</v>
      </c>
      <c r="AI252" s="164">
        <v>0</v>
      </c>
      <c r="AJ252" s="164">
        <v>0</v>
      </c>
      <c r="AK252" s="164">
        <v>0</v>
      </c>
      <c r="AL252" s="164">
        <v>0</v>
      </c>
      <c r="AM252" s="164">
        <v>0</v>
      </c>
      <c r="AN252" s="164">
        <v>0</v>
      </c>
    </row>
    <row r="253" spans="1:40" x14ac:dyDescent="0.2">
      <c r="A253" s="27" t="s">
        <v>980</v>
      </c>
      <c r="B253" s="164">
        <v>0</v>
      </c>
      <c r="C253" s="164">
        <v>0</v>
      </c>
      <c r="D253" s="164">
        <v>0</v>
      </c>
      <c r="E253" s="164">
        <v>0</v>
      </c>
      <c r="F253" s="164">
        <v>0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64">
        <v>0</v>
      </c>
      <c r="AB253" s="164">
        <v>0</v>
      </c>
      <c r="AC253" s="164">
        <v>0</v>
      </c>
      <c r="AD253" s="164">
        <v>0</v>
      </c>
      <c r="AE253" s="164">
        <v>0</v>
      </c>
      <c r="AF253" s="164">
        <v>0</v>
      </c>
      <c r="AG253" s="164">
        <v>0</v>
      </c>
      <c r="AH253" s="164">
        <v>0</v>
      </c>
      <c r="AI253" s="164">
        <v>0</v>
      </c>
      <c r="AJ253" s="164">
        <v>0</v>
      </c>
      <c r="AK253" s="164">
        <v>0</v>
      </c>
      <c r="AL253" s="164">
        <v>0</v>
      </c>
      <c r="AM253" s="164">
        <v>0</v>
      </c>
      <c r="AN253" s="164">
        <v>0</v>
      </c>
    </row>
    <row r="254" spans="1:40" x14ac:dyDescent="0.2">
      <c r="A254" s="27" t="s">
        <v>981</v>
      </c>
      <c r="B254" s="164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v>0</v>
      </c>
      <c r="S254" s="164">
        <v>0</v>
      </c>
      <c r="T254" s="164">
        <v>0</v>
      </c>
      <c r="U254" s="164">
        <v>0</v>
      </c>
      <c r="V254" s="164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  <c r="AB254" s="164">
        <v>0</v>
      </c>
      <c r="AC254" s="164">
        <v>0</v>
      </c>
      <c r="AD254" s="164">
        <v>0</v>
      </c>
      <c r="AE254" s="164">
        <v>0</v>
      </c>
      <c r="AF254" s="164">
        <v>0</v>
      </c>
      <c r="AG254" s="164">
        <v>0</v>
      </c>
      <c r="AH254" s="164">
        <v>0</v>
      </c>
      <c r="AI254" s="164">
        <v>0</v>
      </c>
      <c r="AJ254" s="164">
        <v>0</v>
      </c>
      <c r="AK254" s="164">
        <v>0</v>
      </c>
      <c r="AL254" s="164">
        <v>0</v>
      </c>
      <c r="AM254" s="164">
        <v>0</v>
      </c>
      <c r="AN254" s="164">
        <v>0</v>
      </c>
    </row>
    <row r="255" spans="1:40" x14ac:dyDescent="0.2">
      <c r="A255" s="27" t="s">
        <v>982</v>
      </c>
      <c r="B255" s="164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64">
        <v>0</v>
      </c>
      <c r="AB255" s="164">
        <v>0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0</v>
      </c>
      <c r="AI255" s="164">
        <v>0</v>
      </c>
      <c r="AJ255" s="164">
        <v>0</v>
      </c>
      <c r="AK255" s="164">
        <v>0</v>
      </c>
      <c r="AL255" s="164">
        <v>0</v>
      </c>
      <c r="AM255" s="164">
        <v>0</v>
      </c>
      <c r="AN255" s="164">
        <v>0</v>
      </c>
    </row>
    <row r="256" spans="1:40" x14ac:dyDescent="0.2">
      <c r="A256" s="27" t="s">
        <v>983</v>
      </c>
      <c r="B256" s="164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4">
        <v>0</v>
      </c>
      <c r="AL256" s="164">
        <v>0</v>
      </c>
      <c r="AM256" s="164">
        <v>0</v>
      </c>
      <c r="AN256" s="164">
        <v>0</v>
      </c>
    </row>
    <row r="257" spans="1:40" x14ac:dyDescent="0.2">
      <c r="A257" s="27" t="s">
        <v>984</v>
      </c>
      <c r="B257" s="164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4">
        <v>0</v>
      </c>
      <c r="AL257" s="164">
        <v>0</v>
      </c>
      <c r="AM257" s="164">
        <v>0</v>
      </c>
      <c r="AN257" s="164">
        <v>0</v>
      </c>
    </row>
    <row r="258" spans="1:40" x14ac:dyDescent="0.2">
      <c r="A258" s="27" t="s">
        <v>985</v>
      </c>
      <c r="B258" s="164">
        <v>463544867.27888298</v>
      </c>
      <c r="C258" s="164">
        <v>496346032.36221701</v>
      </c>
      <c r="D258" s="164">
        <v>529604554.65091199</v>
      </c>
      <c r="E258" s="164">
        <v>562973974.70599997</v>
      </c>
      <c r="F258" s="164">
        <v>596438382.370363</v>
      </c>
      <c r="G258" s="164">
        <v>629986565.17889905</v>
      </c>
      <c r="H258" s="164">
        <v>663623782.37372005</v>
      </c>
      <c r="I258" s="164">
        <v>697332002.14643204</v>
      </c>
      <c r="J258" s="164">
        <v>738473219.078174</v>
      </c>
      <c r="K258" s="164">
        <v>779693057.582003</v>
      </c>
      <c r="L258" s="164">
        <v>820730930.74933898</v>
      </c>
      <c r="M258" s="164">
        <v>908263688.68156099</v>
      </c>
      <c r="N258" s="164">
        <v>908263688.68156099</v>
      </c>
      <c r="O258" s="164">
        <v>967464145.76642203</v>
      </c>
      <c r="P258" s="164">
        <v>1026660610.336</v>
      </c>
      <c r="Q258" s="164">
        <v>1086226371.9086599</v>
      </c>
      <c r="R258" s="164">
        <v>1145778817.5127001</v>
      </c>
      <c r="S258" s="164">
        <v>1205320722.38304</v>
      </c>
      <c r="T258" s="164">
        <v>1264847465.82288</v>
      </c>
      <c r="U258" s="164">
        <v>1324362898.76408</v>
      </c>
      <c r="V258" s="164">
        <v>1383867665.3548999</v>
      </c>
      <c r="W258" s="164">
        <v>1443354156.9597499</v>
      </c>
      <c r="X258" s="164">
        <v>1495455429.08055</v>
      </c>
      <c r="Y258" s="164">
        <v>1547281949.6361699</v>
      </c>
      <c r="Z258" s="164">
        <v>1612302256.5969501</v>
      </c>
      <c r="AA258" s="164">
        <v>1612302256.5969501</v>
      </c>
      <c r="AB258" s="164">
        <v>1630779167.90082</v>
      </c>
      <c r="AC258" s="164">
        <v>1649235433.6326699</v>
      </c>
      <c r="AD258" s="164">
        <v>1668056571.9648299</v>
      </c>
      <c r="AE258" s="164">
        <v>1686835539.6604199</v>
      </c>
      <c r="AF258" s="164">
        <v>1705574786.9491899</v>
      </c>
      <c r="AG258" s="164">
        <v>1724266264.5779901</v>
      </c>
      <c r="AH258" s="164">
        <v>1742935964.9205301</v>
      </c>
      <c r="AI258" s="164">
        <v>1761585531.62362</v>
      </c>
      <c r="AJ258" s="164">
        <v>1780192337.01669</v>
      </c>
      <c r="AK258" s="164">
        <v>1798765796.87485</v>
      </c>
      <c r="AL258" s="164">
        <v>1817067104.1241</v>
      </c>
      <c r="AM258" s="164">
        <v>1835378921.8889999</v>
      </c>
      <c r="AN258" s="164">
        <v>1835378921.8889999</v>
      </c>
    </row>
    <row r="259" spans="1:40" x14ac:dyDescent="0.2">
      <c r="A259" s="27" t="s">
        <v>986</v>
      </c>
      <c r="B259" s="164">
        <v>-463544867.27888298</v>
      </c>
      <c r="C259" s="164">
        <v>-496346032.36221701</v>
      </c>
      <c r="D259" s="164">
        <v>-529604554.65091199</v>
      </c>
      <c r="E259" s="164">
        <v>-562973974.70599997</v>
      </c>
      <c r="F259" s="164">
        <v>-596438382.370363</v>
      </c>
      <c r="G259" s="164">
        <v>-629986565.17889905</v>
      </c>
      <c r="H259" s="164">
        <v>-663623782.37372005</v>
      </c>
      <c r="I259" s="164">
        <v>-697332002.14643204</v>
      </c>
      <c r="J259" s="164">
        <v>-738473219.078174</v>
      </c>
      <c r="K259" s="164">
        <v>-779693057.582003</v>
      </c>
      <c r="L259" s="164">
        <v>-820730930.74933898</v>
      </c>
      <c r="M259" s="164">
        <v>-908263688.68156099</v>
      </c>
      <c r="N259" s="164">
        <v>-908263688.68156099</v>
      </c>
      <c r="O259" s="164">
        <v>-967464145.76642203</v>
      </c>
      <c r="P259" s="164">
        <v>-1026660610.336</v>
      </c>
      <c r="Q259" s="164">
        <v>-1086226371.9086599</v>
      </c>
      <c r="R259" s="164">
        <v>-1145778817.5127001</v>
      </c>
      <c r="S259" s="164">
        <v>-1205320722.38304</v>
      </c>
      <c r="T259" s="164">
        <v>-1264847465.82288</v>
      </c>
      <c r="U259" s="164">
        <v>-1324362898.76408</v>
      </c>
      <c r="V259" s="164">
        <v>-1383867665.3548999</v>
      </c>
      <c r="W259" s="164">
        <v>-1443354156.9597499</v>
      </c>
      <c r="X259" s="164">
        <v>-1495455429.08055</v>
      </c>
      <c r="Y259" s="164">
        <v>-1547281949.6361699</v>
      </c>
      <c r="Z259" s="164">
        <v>-1612302256.5969501</v>
      </c>
      <c r="AA259" s="164">
        <v>-1612302256.5969501</v>
      </c>
      <c r="AB259" s="164">
        <v>-1630779167.90082</v>
      </c>
      <c r="AC259" s="164">
        <v>-1649235433.6326699</v>
      </c>
      <c r="AD259" s="164">
        <v>-1668056571.9648299</v>
      </c>
      <c r="AE259" s="164">
        <v>-1686835539.6604199</v>
      </c>
      <c r="AF259" s="164">
        <v>-1705574786.9491899</v>
      </c>
      <c r="AG259" s="164">
        <v>-1724266264.5779901</v>
      </c>
      <c r="AH259" s="164">
        <v>-1742935964.9205301</v>
      </c>
      <c r="AI259" s="164">
        <v>-1761585531.62362</v>
      </c>
      <c r="AJ259" s="164">
        <v>-1780192337.01669</v>
      </c>
      <c r="AK259" s="164">
        <v>-1798765796.87485</v>
      </c>
      <c r="AL259" s="164">
        <v>-1817067104.1241</v>
      </c>
      <c r="AM259" s="164">
        <v>-1835378921.8889999</v>
      </c>
      <c r="AN259" s="164">
        <v>-1835378921.8889999</v>
      </c>
    </row>
    <row r="260" spans="1:40" x14ac:dyDescent="0.2">
      <c r="A260" s="27" t="s">
        <v>987</v>
      </c>
      <c r="B260" s="164">
        <v>0</v>
      </c>
      <c r="C260" s="164">
        <v>0</v>
      </c>
      <c r="D260" s="164">
        <v>0</v>
      </c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4">
        <v>0</v>
      </c>
      <c r="R260" s="164">
        <v>0</v>
      </c>
      <c r="S260" s="164">
        <v>0</v>
      </c>
      <c r="T260" s="164">
        <v>0</v>
      </c>
      <c r="U260" s="164">
        <v>0</v>
      </c>
      <c r="V260" s="164">
        <v>0</v>
      </c>
      <c r="W260" s="164">
        <v>0</v>
      </c>
      <c r="X260" s="164">
        <v>0</v>
      </c>
      <c r="Y260" s="164">
        <v>0</v>
      </c>
      <c r="Z260" s="164">
        <v>0</v>
      </c>
      <c r="AA260" s="164">
        <v>0</v>
      </c>
      <c r="AB260" s="164">
        <v>0</v>
      </c>
      <c r="AC260" s="164">
        <v>0</v>
      </c>
      <c r="AD260" s="164">
        <v>0</v>
      </c>
      <c r="AE260" s="164">
        <v>0</v>
      </c>
      <c r="AF260" s="164">
        <v>0</v>
      </c>
      <c r="AG260" s="164">
        <v>0</v>
      </c>
      <c r="AH260" s="164">
        <v>0</v>
      </c>
      <c r="AI260" s="164">
        <v>0</v>
      </c>
      <c r="AJ260" s="164">
        <v>0</v>
      </c>
      <c r="AK260" s="164">
        <v>0</v>
      </c>
      <c r="AL260" s="164">
        <v>0</v>
      </c>
      <c r="AM260" s="164">
        <v>0</v>
      </c>
      <c r="AN260" s="164">
        <v>0</v>
      </c>
    </row>
    <row r="261" spans="1:40" x14ac:dyDescent="0.2">
      <c r="A261" s="27" t="s">
        <v>988</v>
      </c>
      <c r="B261" s="164">
        <v>9632002333.9052792</v>
      </c>
      <c r="C261" s="164">
        <v>9712352351.1040897</v>
      </c>
      <c r="D261" s="164">
        <v>9795687460.3159809</v>
      </c>
      <c r="E261" s="164">
        <v>9875852715.6022606</v>
      </c>
      <c r="F261" s="164">
        <v>9956499159.8625107</v>
      </c>
      <c r="G261" s="164">
        <v>10043753493.997</v>
      </c>
      <c r="H261" s="164">
        <v>10125528411.7115</v>
      </c>
      <c r="I261" s="164">
        <v>10207774293.8239</v>
      </c>
      <c r="J261" s="164">
        <v>10300090813.381701</v>
      </c>
      <c r="K261" s="164">
        <v>10389628446.2344</v>
      </c>
      <c r="L261" s="164">
        <v>10479263956.549801</v>
      </c>
      <c r="M261" s="164">
        <v>10620466696.0119</v>
      </c>
      <c r="N261" s="164">
        <v>10620466696.0119</v>
      </c>
      <c r="O261" s="164">
        <v>10721883937.0513</v>
      </c>
      <c r="P261" s="164">
        <v>10823501002.812799</v>
      </c>
      <c r="Q261" s="164">
        <v>10927593820.744101</v>
      </c>
      <c r="R261" s="164">
        <v>11029718968.365999</v>
      </c>
      <c r="S261" s="164">
        <v>11131966912.651699</v>
      </c>
      <c r="T261" s="164">
        <v>11239852511.1549</v>
      </c>
      <c r="U261" s="164">
        <v>11341464606.053699</v>
      </c>
      <c r="V261" s="164">
        <v>11443089940.197701</v>
      </c>
      <c r="W261" s="164">
        <v>11547293106.5895</v>
      </c>
      <c r="X261" s="164">
        <v>11641969126.1262</v>
      </c>
      <c r="Y261" s="164">
        <v>11736396017.993099</v>
      </c>
      <c r="Z261" s="164">
        <v>11849548470.446501</v>
      </c>
      <c r="AA261" s="164">
        <v>11849548470.446501</v>
      </c>
      <c r="AB261" s="164">
        <v>11911233560.142</v>
      </c>
      <c r="AC261" s="164">
        <v>11973055509.9403</v>
      </c>
      <c r="AD261" s="164">
        <v>12037036483.104401</v>
      </c>
      <c r="AE261" s="164">
        <v>12099175988.257999</v>
      </c>
      <c r="AF261" s="164">
        <v>12161418243.988701</v>
      </c>
      <c r="AG261" s="164">
        <v>12229797540.9876</v>
      </c>
      <c r="AH261" s="164">
        <v>12292581614.9016</v>
      </c>
      <c r="AI261" s="164">
        <v>12355429016.468901</v>
      </c>
      <c r="AJ261" s="164">
        <v>12420791991.777599</v>
      </c>
      <c r="AK261" s="164">
        <v>12483700455.2026</v>
      </c>
      <c r="AL261" s="164">
        <v>12546298298.7052</v>
      </c>
      <c r="AM261" s="164">
        <v>12616801214.905701</v>
      </c>
      <c r="AN261" s="164">
        <v>12616801214.905701</v>
      </c>
    </row>
    <row r="262" spans="1:40" x14ac:dyDescent="0.2">
      <c r="A262" s="27" t="s">
        <v>989</v>
      </c>
    </row>
    <row r="263" spans="1:40" x14ac:dyDescent="0.2">
      <c r="A263" s="30" t="s">
        <v>990</v>
      </c>
    </row>
    <row r="264" spans="1:40" s="301" customFormat="1" x14ac:dyDescent="0.2">
      <c r="A264" s="300" t="s">
        <v>991</v>
      </c>
      <c r="B264" s="301">
        <v>0</v>
      </c>
      <c r="C264" s="301">
        <v>0</v>
      </c>
      <c r="D264" s="301">
        <v>0</v>
      </c>
      <c r="E264" s="301">
        <v>0</v>
      </c>
      <c r="F264" s="301">
        <v>0</v>
      </c>
      <c r="G264" s="301">
        <v>0</v>
      </c>
      <c r="H264" s="301">
        <v>0</v>
      </c>
      <c r="I264" s="301">
        <v>0</v>
      </c>
      <c r="J264" s="301">
        <v>0</v>
      </c>
      <c r="K264" s="301">
        <v>0</v>
      </c>
      <c r="L264" s="301">
        <v>0</v>
      </c>
      <c r="M264" s="301">
        <v>0</v>
      </c>
      <c r="N264" s="301">
        <v>0</v>
      </c>
      <c r="O264" s="301">
        <v>0</v>
      </c>
      <c r="P264" s="301">
        <v>0</v>
      </c>
      <c r="Q264" s="301">
        <v>0</v>
      </c>
      <c r="R264" s="301">
        <v>0</v>
      </c>
      <c r="S264" s="301">
        <v>0</v>
      </c>
      <c r="T264" s="301">
        <v>0</v>
      </c>
      <c r="U264" s="301">
        <v>0</v>
      </c>
      <c r="V264" s="301">
        <v>0</v>
      </c>
      <c r="W264" s="301">
        <v>0</v>
      </c>
      <c r="X264" s="301">
        <v>0</v>
      </c>
      <c r="Y264" s="301">
        <v>0</v>
      </c>
      <c r="Z264" s="301">
        <v>0</v>
      </c>
      <c r="AA264" s="301">
        <v>0</v>
      </c>
      <c r="AB264" s="301">
        <v>0</v>
      </c>
      <c r="AC264" s="301">
        <v>0</v>
      </c>
      <c r="AD264" s="301">
        <v>9462997.1911427695</v>
      </c>
      <c r="AE264" s="301">
        <v>19280417.4592086</v>
      </c>
      <c r="AF264" s="301">
        <v>29452260.804197501</v>
      </c>
      <c r="AG264" s="301">
        <v>39978527.226109497</v>
      </c>
      <c r="AH264" s="301">
        <v>50859216.724944599</v>
      </c>
      <c r="AI264" s="301">
        <v>62094329.300702699</v>
      </c>
      <c r="AJ264" s="301">
        <v>73683864.953383997</v>
      </c>
      <c r="AK264" s="301">
        <v>85627823.682988301</v>
      </c>
      <c r="AL264" s="301">
        <v>97926205.489515707</v>
      </c>
      <c r="AM264" s="301">
        <v>110579010.37296601</v>
      </c>
      <c r="AN264" s="301">
        <v>110579010.37296601</v>
      </c>
    </row>
    <row r="265" spans="1:40" x14ac:dyDescent="0.2">
      <c r="A265" s="27" t="s">
        <v>992</v>
      </c>
    </row>
    <row r="266" spans="1:40" x14ac:dyDescent="0.2">
      <c r="A266" s="27" t="s">
        <v>993</v>
      </c>
    </row>
    <row r="267" spans="1:40" x14ac:dyDescent="0.2">
      <c r="A267" s="27" t="s">
        <v>994</v>
      </c>
      <c r="B267" s="164">
        <v>17450789.999999899</v>
      </c>
      <c r="C267" s="164">
        <v>17450779.999999899</v>
      </c>
      <c r="D267" s="164">
        <v>17450769.999999899</v>
      </c>
      <c r="E267" s="164">
        <v>17450759.999999899</v>
      </c>
      <c r="F267" s="164">
        <v>17450749.999999899</v>
      </c>
      <c r="G267" s="164">
        <v>17450739.999999899</v>
      </c>
      <c r="H267" s="164">
        <v>17450729.999999899</v>
      </c>
      <c r="I267" s="164">
        <v>17450719.999999899</v>
      </c>
      <c r="J267" s="164">
        <v>17450709.999999899</v>
      </c>
      <c r="K267" s="164">
        <v>17450699.999999899</v>
      </c>
      <c r="L267" s="164">
        <v>17450689.999999899</v>
      </c>
      <c r="M267" s="164">
        <v>17450679.999999899</v>
      </c>
      <c r="N267" s="164">
        <v>17450679.999999899</v>
      </c>
      <c r="O267" s="164">
        <v>17450669.999999899</v>
      </c>
      <c r="P267" s="164">
        <v>17450659.999999899</v>
      </c>
      <c r="Q267" s="164">
        <v>17450649.999999899</v>
      </c>
      <c r="R267" s="164">
        <v>17450639.999999899</v>
      </c>
      <c r="S267" s="164">
        <v>17450629.999999899</v>
      </c>
      <c r="T267" s="164">
        <v>17450619.999999899</v>
      </c>
      <c r="U267" s="164">
        <v>17450609.999999899</v>
      </c>
      <c r="V267" s="164">
        <v>17450599.999999899</v>
      </c>
      <c r="W267" s="164">
        <v>17450589.999999899</v>
      </c>
      <c r="X267" s="164">
        <v>17450579.999999899</v>
      </c>
      <c r="Y267" s="164">
        <v>17450569.999999899</v>
      </c>
      <c r="Z267" s="164">
        <v>17450559.999999899</v>
      </c>
      <c r="AA267" s="164">
        <v>17450559.999999899</v>
      </c>
      <c r="AB267" s="164">
        <v>17450549.999999899</v>
      </c>
      <c r="AC267" s="164">
        <v>17450539.999999899</v>
      </c>
      <c r="AD267" s="164">
        <v>17450529.999999899</v>
      </c>
      <c r="AE267" s="164">
        <v>17450519.999999899</v>
      </c>
      <c r="AF267" s="164">
        <v>17450509.999999899</v>
      </c>
      <c r="AG267" s="164">
        <v>17450499.999999899</v>
      </c>
      <c r="AH267" s="164">
        <v>17450489.999999899</v>
      </c>
      <c r="AI267" s="164">
        <v>17450479.999999899</v>
      </c>
      <c r="AJ267" s="164">
        <v>17450469.999999899</v>
      </c>
      <c r="AK267" s="164">
        <v>17450459.999999899</v>
      </c>
      <c r="AL267" s="164">
        <v>17450449.999999899</v>
      </c>
      <c r="AM267" s="164">
        <v>17450439.999999899</v>
      </c>
      <c r="AN267" s="164">
        <v>17450439.999999899</v>
      </c>
    </row>
    <row r="268" spans="1:40" x14ac:dyDescent="0.2">
      <c r="A268" s="27" t="s">
        <v>995</v>
      </c>
      <c r="B268" s="164">
        <v>386952500.92989701</v>
      </c>
      <c r="C268" s="164">
        <v>390435692.26272601</v>
      </c>
      <c r="D268" s="164">
        <v>393926874.12348503</v>
      </c>
      <c r="E268" s="164">
        <v>397377932.61304301</v>
      </c>
      <c r="F268" s="164">
        <v>400834050.95008397</v>
      </c>
      <c r="G268" s="164">
        <v>404299613.74999398</v>
      </c>
      <c r="H268" s="164">
        <v>407759878.619515</v>
      </c>
      <c r="I268" s="164">
        <v>411230638.30381399</v>
      </c>
      <c r="J268" s="164">
        <v>414716277.41827703</v>
      </c>
      <c r="K268" s="164">
        <v>418164663.579512</v>
      </c>
      <c r="L268" s="164">
        <v>421623544.55552602</v>
      </c>
      <c r="M268" s="164">
        <v>426916653.56105</v>
      </c>
      <c r="N268" s="164">
        <v>426916653.56105</v>
      </c>
      <c r="O268" s="164">
        <v>429132718.67729503</v>
      </c>
      <c r="P268" s="164">
        <v>431355093.822308</v>
      </c>
      <c r="Q268" s="164">
        <v>433586548.22685897</v>
      </c>
      <c r="R268" s="164">
        <v>435821543.42940801</v>
      </c>
      <c r="S268" s="164">
        <v>438062848.66072398</v>
      </c>
      <c r="T268" s="164">
        <v>440314848.53619403</v>
      </c>
      <c r="U268" s="164">
        <v>442612774.12460202</v>
      </c>
      <c r="V268" s="164">
        <v>444923543.53043199</v>
      </c>
      <c r="W268" s="164">
        <v>447251541.36906803</v>
      </c>
      <c r="X268" s="164">
        <v>449587998.40973997</v>
      </c>
      <c r="Y268" s="164">
        <v>451937299.26783299</v>
      </c>
      <c r="Z268" s="164">
        <v>454543180.61666799</v>
      </c>
      <c r="AA268" s="164">
        <v>454543180.61666799</v>
      </c>
      <c r="AB268" s="164">
        <v>455299709.38220602</v>
      </c>
      <c r="AC268" s="164">
        <v>456061775.26131302</v>
      </c>
      <c r="AD268" s="164">
        <v>456832147.48475897</v>
      </c>
      <c r="AE268" s="164">
        <v>457605287.59100401</v>
      </c>
      <c r="AF268" s="164">
        <v>458383964.81081802</v>
      </c>
      <c r="AG268" s="164">
        <v>459172563.75958598</v>
      </c>
      <c r="AH268" s="164">
        <v>460012048.97120899</v>
      </c>
      <c r="AI268" s="164">
        <v>460862804.76151401</v>
      </c>
      <c r="AJ268" s="164">
        <v>461729215.74588698</v>
      </c>
      <c r="AK268" s="164">
        <v>462602512.69355899</v>
      </c>
      <c r="AL268" s="164">
        <v>463487080.21991402</v>
      </c>
      <c r="AM268" s="164">
        <v>464399100.75085902</v>
      </c>
      <c r="AN268" s="164">
        <v>464399100.75085902</v>
      </c>
    </row>
    <row r="269" spans="1:40" x14ac:dyDescent="0.2">
      <c r="A269" s="27" t="s">
        <v>996</v>
      </c>
      <c r="B269" s="164">
        <v>90289427.677033007</v>
      </c>
      <c r="C269" s="164">
        <v>90263784.731977999</v>
      </c>
      <c r="D269" s="164">
        <v>90238141.786923096</v>
      </c>
      <c r="E269" s="164">
        <v>90212498.841868207</v>
      </c>
      <c r="F269" s="164">
        <v>90186855.896813199</v>
      </c>
      <c r="G269" s="164">
        <v>90161212.951758295</v>
      </c>
      <c r="H269" s="164">
        <v>90135570.006703302</v>
      </c>
      <c r="I269" s="164">
        <v>90109927.061648399</v>
      </c>
      <c r="J269" s="164">
        <v>90084284.116593495</v>
      </c>
      <c r="K269" s="164">
        <v>90058641.171538502</v>
      </c>
      <c r="L269" s="164">
        <v>90032998.226483494</v>
      </c>
      <c r="M269" s="164">
        <v>90592526.973736301</v>
      </c>
      <c r="N269" s="164">
        <v>90592526.973736301</v>
      </c>
      <c r="O269" s="164">
        <v>90650062.951758295</v>
      </c>
      <c r="P269" s="164">
        <v>90707598.929780304</v>
      </c>
      <c r="Q269" s="164">
        <v>90765134.907802299</v>
      </c>
      <c r="R269" s="164">
        <v>90822670.885824203</v>
      </c>
      <c r="S269" s="164">
        <v>90880206.863846198</v>
      </c>
      <c r="T269" s="164">
        <v>90937742.841868207</v>
      </c>
      <c r="U269" s="164">
        <v>90995278.819890201</v>
      </c>
      <c r="V269" s="164">
        <v>91052814.797912106</v>
      </c>
      <c r="W269" s="164">
        <v>91110350.7759341</v>
      </c>
      <c r="X269" s="164">
        <v>91167886.753956094</v>
      </c>
      <c r="Y269" s="164">
        <v>91225422.731978104</v>
      </c>
      <c r="Z269" s="164">
        <v>91902189.479230896</v>
      </c>
      <c r="AA269" s="164">
        <v>91902189.479230896</v>
      </c>
      <c r="AB269" s="164">
        <v>91993784.534175903</v>
      </c>
      <c r="AC269" s="164">
        <v>92085379.589120999</v>
      </c>
      <c r="AD269" s="164">
        <v>92176974.644066006</v>
      </c>
      <c r="AE269" s="164">
        <v>92268569.699011102</v>
      </c>
      <c r="AF269" s="164">
        <v>92360164.753956094</v>
      </c>
      <c r="AG269" s="164">
        <v>92451759.808901206</v>
      </c>
      <c r="AH269" s="164">
        <v>92543354.863846198</v>
      </c>
      <c r="AI269" s="164">
        <v>92634949.918791294</v>
      </c>
      <c r="AJ269" s="164">
        <v>92726544.973736405</v>
      </c>
      <c r="AK269" s="164">
        <v>92818140.028681397</v>
      </c>
      <c r="AL269" s="164">
        <v>92909735.083626494</v>
      </c>
      <c r="AM269" s="164">
        <v>93620560.907802299</v>
      </c>
      <c r="AN269" s="164">
        <v>93620560.907802299</v>
      </c>
    </row>
    <row r="270" spans="1:40" x14ac:dyDescent="0.2">
      <c r="A270" s="27" t="s">
        <v>997</v>
      </c>
      <c r="B270" s="164">
        <v>76257374.627184704</v>
      </c>
      <c r="C270" s="164">
        <v>76657153.396750301</v>
      </c>
      <c r="D270" s="164">
        <v>77046326.452055901</v>
      </c>
      <c r="E270" s="164">
        <v>77424856.330052093</v>
      </c>
      <c r="F270" s="164">
        <v>77788478.570742697</v>
      </c>
      <c r="G270" s="164">
        <v>78141392.095275193</v>
      </c>
      <c r="H270" s="164">
        <v>78483662.416412205</v>
      </c>
      <c r="I270" s="164">
        <v>78811025.155448899</v>
      </c>
      <c r="J270" s="164">
        <v>79127744.759641707</v>
      </c>
      <c r="K270" s="164">
        <v>79433821.230810598</v>
      </c>
      <c r="L270" s="164">
        <v>79724990.138685197</v>
      </c>
      <c r="M270" s="164">
        <v>80005450.401273906</v>
      </c>
      <c r="N270" s="164">
        <v>80005450.401273906</v>
      </c>
      <c r="O270" s="164">
        <v>80273774.992636904</v>
      </c>
      <c r="P270" s="164">
        <v>80540607.0306319</v>
      </c>
      <c r="Q270" s="164">
        <v>80805946.515258893</v>
      </c>
      <c r="R270" s="164">
        <v>81069793.4465179</v>
      </c>
      <c r="S270" s="164">
        <v>81332147.824408904</v>
      </c>
      <c r="T270" s="164">
        <v>81593009.648931906</v>
      </c>
      <c r="U270" s="164">
        <v>81852378.920086905</v>
      </c>
      <c r="V270" s="164">
        <v>82110255.637873903</v>
      </c>
      <c r="W270" s="164">
        <v>82366639.802292898</v>
      </c>
      <c r="X270" s="164">
        <v>82621531.413343996</v>
      </c>
      <c r="Y270" s="164">
        <v>82874930.471027002</v>
      </c>
      <c r="Z270" s="164">
        <v>83126836.975393996</v>
      </c>
      <c r="AA270" s="164">
        <v>83126836.975393996</v>
      </c>
      <c r="AB270" s="164">
        <v>83376833.011590704</v>
      </c>
      <c r="AC270" s="164">
        <v>83626411.132879302</v>
      </c>
      <c r="AD270" s="164">
        <v>83875571.339259803</v>
      </c>
      <c r="AE270" s="164">
        <v>84124313.630732298</v>
      </c>
      <c r="AF270" s="164">
        <v>84372638.007296607</v>
      </c>
      <c r="AG270" s="164">
        <v>84620544.468952805</v>
      </c>
      <c r="AH270" s="164">
        <v>84868033.015700996</v>
      </c>
      <c r="AI270" s="164">
        <v>85115103.647541001</v>
      </c>
      <c r="AJ270" s="164">
        <v>85361756.364473</v>
      </c>
      <c r="AK270" s="164">
        <v>85607991.166496903</v>
      </c>
      <c r="AL270" s="164">
        <v>85853808.053612694</v>
      </c>
      <c r="AM270" s="164">
        <v>86099207.0257155</v>
      </c>
      <c r="AN270" s="164">
        <v>86099207.0257155</v>
      </c>
    </row>
    <row r="271" spans="1:40" x14ac:dyDescent="0.2">
      <c r="A271" s="27" t="s">
        <v>998</v>
      </c>
      <c r="B271" s="164">
        <v>6912705.3870042004</v>
      </c>
      <c r="C271" s="164">
        <v>7157075.7409271402</v>
      </c>
      <c r="D271" s="164">
        <v>7389000.7086918997</v>
      </c>
      <c r="E271" s="164">
        <v>7608413.4287600098</v>
      </c>
      <c r="F271" s="164">
        <v>7815225.6711314796</v>
      </c>
      <c r="G271" s="164">
        <v>8009492.2465755204</v>
      </c>
      <c r="H271" s="164">
        <v>8191159.2958613802</v>
      </c>
      <c r="I271" s="164">
        <v>8360326.9297582898</v>
      </c>
      <c r="J271" s="164">
        <v>8517073.1644200794</v>
      </c>
      <c r="K271" s="164">
        <v>8661287.2767698392</v>
      </c>
      <c r="L271" s="164">
        <v>8792957.8952691108</v>
      </c>
      <c r="M271" s="164">
        <v>8912080.7530468907</v>
      </c>
      <c r="N271" s="164">
        <v>8912080.7530468907</v>
      </c>
      <c r="O271" s="164">
        <v>9018949.1269756705</v>
      </c>
      <c r="P271" s="164">
        <v>9126095.3470597807</v>
      </c>
      <c r="Q271" s="164">
        <v>9233519.4132992309</v>
      </c>
      <c r="R271" s="164">
        <v>9341221.3256940208</v>
      </c>
      <c r="S271" s="164">
        <v>9449201.0842441507</v>
      </c>
      <c r="T271" s="164">
        <v>9557458.6889496092</v>
      </c>
      <c r="U271" s="164">
        <v>9665994.1398104206</v>
      </c>
      <c r="V271" s="164">
        <v>9774807.4368265606</v>
      </c>
      <c r="W271" s="164">
        <v>9883898.5799980406</v>
      </c>
      <c r="X271" s="164">
        <v>9993267.5693248492</v>
      </c>
      <c r="Y271" s="164">
        <v>10102914.404806999</v>
      </c>
      <c r="Z271" s="164">
        <v>10212839.0864786</v>
      </c>
      <c r="AA271" s="164">
        <v>10212839.0864786</v>
      </c>
      <c r="AB271" s="164">
        <v>10323041.6142624</v>
      </c>
      <c r="AC271" s="164">
        <v>10433244.142054901</v>
      </c>
      <c r="AD271" s="164">
        <v>10543446.6698562</v>
      </c>
      <c r="AE271" s="164">
        <v>10653649.197666399</v>
      </c>
      <c r="AF271" s="164">
        <v>10763851.725485301</v>
      </c>
      <c r="AG271" s="164">
        <v>10874054.2533131</v>
      </c>
      <c r="AH271" s="164">
        <v>10984256.7811497</v>
      </c>
      <c r="AI271" s="164">
        <v>11094459.308994999</v>
      </c>
      <c r="AJ271" s="164">
        <v>11204661.8368492</v>
      </c>
      <c r="AK271" s="164">
        <v>11314864.3647121</v>
      </c>
      <c r="AL271" s="164">
        <v>11425066.892583899</v>
      </c>
      <c r="AM271" s="164">
        <v>11535269.420392999</v>
      </c>
      <c r="AN271" s="164">
        <v>11535269.420392999</v>
      </c>
    </row>
    <row r="272" spans="1:40" x14ac:dyDescent="0.2">
      <c r="A272" s="27" t="s">
        <v>999</v>
      </c>
      <c r="B272" s="164">
        <v>107327963.804142</v>
      </c>
      <c r="C272" s="164">
        <v>107970584.23575699</v>
      </c>
      <c r="D272" s="164">
        <v>108581671.255325</v>
      </c>
      <c r="E272" s="164">
        <v>109161134.415921</v>
      </c>
      <c r="F272" s="164">
        <v>109708854.365238</v>
      </c>
      <c r="G272" s="164">
        <v>110224905.24789301</v>
      </c>
      <c r="H272" s="164">
        <v>110709214.20696101</v>
      </c>
      <c r="I272" s="164">
        <v>111161916.665519</v>
      </c>
      <c r="J272" s="164">
        <v>111583118.159722</v>
      </c>
      <c r="K272" s="164">
        <v>111972668.90956999</v>
      </c>
      <c r="L272" s="164">
        <v>112330553.53352299</v>
      </c>
      <c r="M272" s="164">
        <v>112656766.340176</v>
      </c>
      <c r="N272" s="164">
        <v>112656766.340176</v>
      </c>
      <c r="O272" s="164">
        <v>112952090.884635</v>
      </c>
      <c r="P272" s="164">
        <v>113248178.192026</v>
      </c>
      <c r="Q272" s="164">
        <v>113545028.262348</v>
      </c>
      <c r="R272" s="164">
        <v>113842641.095603</v>
      </c>
      <c r="S272" s="164">
        <v>114141016.691789</v>
      </c>
      <c r="T272" s="164">
        <v>114440155.050907</v>
      </c>
      <c r="U272" s="164">
        <v>114740056.172956</v>
      </c>
      <c r="V272" s="164">
        <v>115040720.057937</v>
      </c>
      <c r="W272" s="164">
        <v>115342146.70585001</v>
      </c>
      <c r="X272" s="164">
        <v>115644336.116695</v>
      </c>
      <c r="Y272" s="164">
        <v>115947288.290471</v>
      </c>
      <c r="Z272" s="164">
        <v>116251003.310699</v>
      </c>
      <c r="AA272" s="164">
        <v>116251003.310699</v>
      </c>
      <c r="AB272" s="164">
        <v>116556262.851282</v>
      </c>
      <c r="AC272" s="164">
        <v>116862304.230958</v>
      </c>
      <c r="AD272" s="164">
        <v>117169127.449726</v>
      </c>
      <c r="AE272" s="164">
        <v>117476732.507587</v>
      </c>
      <c r="AF272" s="164">
        <v>117785119.404542</v>
      </c>
      <c r="AG272" s="164">
        <v>118094288.140589</v>
      </c>
      <c r="AH272" s="164">
        <v>118404238.715728</v>
      </c>
      <c r="AI272" s="164">
        <v>118714971.129961</v>
      </c>
      <c r="AJ272" s="164">
        <v>119026485.383287</v>
      </c>
      <c r="AK272" s="164">
        <v>119338781.475705</v>
      </c>
      <c r="AL272" s="164">
        <v>119651859.407216</v>
      </c>
      <c r="AM272" s="164">
        <v>119965719.17774899</v>
      </c>
      <c r="AN272" s="164">
        <v>119965719.17774899</v>
      </c>
    </row>
    <row r="273" spans="1:40" x14ac:dyDescent="0.2">
      <c r="A273" s="27" t="s">
        <v>1000</v>
      </c>
      <c r="B273" s="164">
        <v>505779.99999999901</v>
      </c>
      <c r="C273" s="164">
        <v>505779.99999999901</v>
      </c>
      <c r="D273" s="164">
        <v>505779.99999999901</v>
      </c>
      <c r="E273" s="164">
        <v>505779.99999999901</v>
      </c>
      <c r="F273" s="164">
        <v>505779.99999999901</v>
      </c>
      <c r="G273" s="164">
        <v>505779.99999999901</v>
      </c>
      <c r="H273" s="164">
        <v>505779.99999999901</v>
      </c>
      <c r="I273" s="164">
        <v>505779.99999999901</v>
      </c>
      <c r="J273" s="164">
        <v>505779.99999999901</v>
      </c>
      <c r="K273" s="164">
        <v>505779.99999999901</v>
      </c>
      <c r="L273" s="164">
        <v>505779.99999999901</v>
      </c>
      <c r="M273" s="164">
        <v>505779.99999999901</v>
      </c>
      <c r="N273" s="164">
        <v>505779.99999999901</v>
      </c>
      <c r="O273" s="164">
        <v>505779.99999999901</v>
      </c>
      <c r="P273" s="164">
        <v>505779.99999999901</v>
      </c>
      <c r="Q273" s="164">
        <v>505779.99999999901</v>
      </c>
      <c r="R273" s="164">
        <v>505779.99999999901</v>
      </c>
      <c r="S273" s="164">
        <v>505779.99999999901</v>
      </c>
      <c r="T273" s="164">
        <v>505779.99999999901</v>
      </c>
      <c r="U273" s="164">
        <v>505779.99999999901</v>
      </c>
      <c r="V273" s="164">
        <v>505779.99999999901</v>
      </c>
      <c r="W273" s="164">
        <v>505779.99999999901</v>
      </c>
      <c r="X273" s="164">
        <v>505779.99999999901</v>
      </c>
      <c r="Y273" s="164">
        <v>505779.99999999901</v>
      </c>
      <c r="Z273" s="164">
        <v>505779.99999999901</v>
      </c>
      <c r="AA273" s="164">
        <v>505779.99999999901</v>
      </c>
      <c r="AB273" s="164">
        <v>505779.99999999901</v>
      </c>
      <c r="AC273" s="164">
        <v>505779.99999999901</v>
      </c>
      <c r="AD273" s="164">
        <v>505779.99999999901</v>
      </c>
      <c r="AE273" s="164">
        <v>505779.99999999901</v>
      </c>
      <c r="AF273" s="164">
        <v>505779.99999999901</v>
      </c>
      <c r="AG273" s="164">
        <v>505779.99999999901</v>
      </c>
      <c r="AH273" s="164">
        <v>505779.99999999901</v>
      </c>
      <c r="AI273" s="164">
        <v>505779.99999999901</v>
      </c>
      <c r="AJ273" s="164">
        <v>505779.99999999901</v>
      </c>
      <c r="AK273" s="164">
        <v>505779.99999999901</v>
      </c>
      <c r="AL273" s="164">
        <v>505779.99999999901</v>
      </c>
      <c r="AM273" s="164">
        <v>505779.99999999901</v>
      </c>
      <c r="AN273" s="164">
        <v>505779.99999999901</v>
      </c>
    </row>
    <row r="274" spans="1:40" x14ac:dyDescent="0.2">
      <c r="A274" s="27" t="s">
        <v>1001</v>
      </c>
      <c r="B274" s="164">
        <v>19998693.2526084</v>
      </c>
      <c r="C274" s="164">
        <v>20108042.339202002</v>
      </c>
      <c r="D274" s="164">
        <v>20214818.083142899</v>
      </c>
      <c r="E274" s="164">
        <v>20319011.394494999</v>
      </c>
      <c r="F274" s="164">
        <v>20419587.555885401</v>
      </c>
      <c r="G274" s="164">
        <v>20517565.3825128</v>
      </c>
      <c r="H274" s="164">
        <v>20612960.770222198</v>
      </c>
      <c r="I274" s="164">
        <v>20704739.021364599</v>
      </c>
      <c r="J274" s="164">
        <v>20793934.850221898</v>
      </c>
      <c r="K274" s="164">
        <v>20880548.2572359</v>
      </c>
      <c r="L274" s="164">
        <v>20963544.532246001</v>
      </c>
      <c r="M274" s="164">
        <v>21043942.489689499</v>
      </c>
      <c r="N274" s="164">
        <v>21043942.489689499</v>
      </c>
      <c r="O274" s="164">
        <v>21121395.879740302</v>
      </c>
      <c r="P274" s="164">
        <v>21198487.120562099</v>
      </c>
      <c r="Q274" s="164">
        <v>21275216.212154701</v>
      </c>
      <c r="R274" s="164">
        <v>21351583.154518299</v>
      </c>
      <c r="S274" s="164">
        <v>21427587.947652701</v>
      </c>
      <c r="T274" s="164">
        <v>21503230.591557998</v>
      </c>
      <c r="U274" s="164">
        <v>21578511.086234201</v>
      </c>
      <c r="V274" s="164">
        <v>21653429.431681301</v>
      </c>
      <c r="W274" s="164">
        <v>21727985.6278993</v>
      </c>
      <c r="X274" s="164">
        <v>21802179.674888201</v>
      </c>
      <c r="Y274" s="164">
        <v>21876011.572647899</v>
      </c>
      <c r="Z274" s="164">
        <v>21949481.321191199</v>
      </c>
      <c r="AA274" s="164">
        <v>21949481.321191199</v>
      </c>
      <c r="AB274" s="164">
        <v>22022487.518755302</v>
      </c>
      <c r="AC274" s="164">
        <v>22095392.314543799</v>
      </c>
      <c r="AD274" s="164">
        <v>22168195.7085566</v>
      </c>
      <c r="AE274" s="164">
        <v>22240897.700793698</v>
      </c>
      <c r="AF274" s="164">
        <v>22313498.291255198</v>
      </c>
      <c r="AG274" s="164">
        <v>22385997.479940899</v>
      </c>
      <c r="AH274" s="164">
        <v>22458395.266851101</v>
      </c>
      <c r="AI274" s="164">
        <v>22530691.6519855</v>
      </c>
      <c r="AJ274" s="164">
        <v>22602886.6353443</v>
      </c>
      <c r="AK274" s="164">
        <v>22674980.216927402</v>
      </c>
      <c r="AL274" s="164">
        <v>22746972.3967348</v>
      </c>
      <c r="AM274" s="164">
        <v>22818863.174741101</v>
      </c>
      <c r="AN274" s="164">
        <v>22818863.174741101</v>
      </c>
    </row>
    <row r="275" spans="1:40" x14ac:dyDescent="0.2">
      <c r="A275" s="27" t="s">
        <v>1002</v>
      </c>
      <c r="B275" s="164">
        <v>125568639.999999</v>
      </c>
      <c r="C275" s="164">
        <v>125010239.999999</v>
      </c>
      <c r="D275" s="164">
        <v>124451839.999999</v>
      </c>
      <c r="E275" s="164">
        <v>123893439.999999</v>
      </c>
      <c r="F275" s="164">
        <v>123335039.999999</v>
      </c>
      <c r="G275" s="164">
        <v>122776639.999999</v>
      </c>
      <c r="H275" s="164">
        <v>122218239.999999</v>
      </c>
      <c r="I275" s="164">
        <v>121659839.999999</v>
      </c>
      <c r="J275" s="164">
        <v>121101439.999999</v>
      </c>
      <c r="K275" s="164">
        <v>120543039.999999</v>
      </c>
      <c r="L275" s="164">
        <v>119984639.999999</v>
      </c>
      <c r="M275" s="164">
        <v>119426239.999999</v>
      </c>
      <c r="N275" s="164">
        <v>119426239.999999</v>
      </c>
      <c r="O275" s="164">
        <v>118867839.999999</v>
      </c>
      <c r="P275" s="164">
        <v>118309439.999999</v>
      </c>
      <c r="Q275" s="164">
        <v>117751039.999999</v>
      </c>
      <c r="R275" s="164">
        <v>117192639.999999</v>
      </c>
      <c r="S275" s="164">
        <v>116634239.999999</v>
      </c>
      <c r="T275" s="164">
        <v>116075839.999999</v>
      </c>
      <c r="U275" s="164">
        <v>115517439.999999</v>
      </c>
      <c r="V275" s="164">
        <v>114959039.999999</v>
      </c>
      <c r="W275" s="164">
        <v>114400639.999999</v>
      </c>
      <c r="X275" s="164">
        <v>113842239.999999</v>
      </c>
      <c r="Y275" s="164">
        <v>113283839.999999</v>
      </c>
      <c r="Z275" s="164">
        <v>112725439.999999</v>
      </c>
      <c r="AA275" s="164">
        <v>112725439.999999</v>
      </c>
      <c r="AB275" s="164">
        <v>112167039.999999</v>
      </c>
      <c r="AC275" s="164">
        <v>111608639.999999</v>
      </c>
      <c r="AD275" s="164">
        <v>111050239.999999</v>
      </c>
      <c r="AE275" s="164">
        <v>110491839.999999</v>
      </c>
      <c r="AF275" s="164">
        <v>109933439.999999</v>
      </c>
      <c r="AG275" s="164">
        <v>109375039.999999</v>
      </c>
      <c r="AH275" s="164">
        <v>108816639.999999</v>
      </c>
      <c r="AI275" s="164">
        <v>108258239.999999</v>
      </c>
      <c r="AJ275" s="164">
        <v>107699839.999999</v>
      </c>
      <c r="AK275" s="164">
        <v>107141439.999999</v>
      </c>
      <c r="AL275" s="164">
        <v>106583039.999999</v>
      </c>
      <c r="AM275" s="164">
        <v>106024639.999999</v>
      </c>
      <c r="AN275" s="164">
        <v>106024639.999999</v>
      </c>
    </row>
    <row r="276" spans="1:40" x14ac:dyDescent="0.2">
      <c r="A276" s="27" t="s">
        <v>1003</v>
      </c>
      <c r="B276" s="164">
        <v>8354319.9999999898</v>
      </c>
      <c r="C276" s="164">
        <v>8316189.9999999898</v>
      </c>
      <c r="D276" s="164">
        <v>8278059.9999999898</v>
      </c>
      <c r="E276" s="164">
        <v>8239929.9999999898</v>
      </c>
      <c r="F276" s="164">
        <v>8201799.9999999898</v>
      </c>
      <c r="G276" s="164">
        <v>8163669.9999999898</v>
      </c>
      <c r="H276" s="164">
        <v>8125539.9999999898</v>
      </c>
      <c r="I276" s="164">
        <v>8087409.9999999898</v>
      </c>
      <c r="J276" s="164">
        <v>8049279.9999999898</v>
      </c>
      <c r="K276" s="164">
        <v>8011149.9999999898</v>
      </c>
      <c r="L276" s="164">
        <v>7973019.9999999898</v>
      </c>
      <c r="M276" s="164">
        <v>7934889.9999999898</v>
      </c>
      <c r="N276" s="164">
        <v>7934889.9999999898</v>
      </c>
      <c r="O276" s="164">
        <v>7896759.9999999898</v>
      </c>
      <c r="P276" s="164">
        <v>7858629.9999999898</v>
      </c>
      <c r="Q276" s="164">
        <v>7820499.9999999898</v>
      </c>
      <c r="R276" s="164">
        <v>7782369.9999999898</v>
      </c>
      <c r="S276" s="164">
        <v>7744239.9999999898</v>
      </c>
      <c r="T276" s="164">
        <v>7706109.9999999898</v>
      </c>
      <c r="U276" s="164">
        <v>7667979.9999999898</v>
      </c>
      <c r="V276" s="164">
        <v>7629849.9999999898</v>
      </c>
      <c r="W276" s="164">
        <v>7591719.9999999898</v>
      </c>
      <c r="X276" s="164">
        <v>7553589.9999999898</v>
      </c>
      <c r="Y276" s="164">
        <v>7515459.9999999898</v>
      </c>
      <c r="Z276" s="164">
        <v>7477329.9999999898</v>
      </c>
      <c r="AA276" s="164">
        <v>7477329.9999999898</v>
      </c>
      <c r="AB276" s="164">
        <v>7439199.9999999898</v>
      </c>
      <c r="AC276" s="164">
        <v>7401069.9999999898</v>
      </c>
      <c r="AD276" s="164">
        <v>7362939.9999999898</v>
      </c>
      <c r="AE276" s="164">
        <v>7324809.9999999898</v>
      </c>
      <c r="AF276" s="164">
        <v>7286679.9999999898</v>
      </c>
      <c r="AG276" s="164">
        <v>7248549.9999999898</v>
      </c>
      <c r="AH276" s="164">
        <v>7210419.9999999898</v>
      </c>
      <c r="AI276" s="164">
        <v>7172289.9999999898</v>
      </c>
      <c r="AJ276" s="164">
        <v>7134159.9999999898</v>
      </c>
      <c r="AK276" s="164">
        <v>7096029.9999999898</v>
      </c>
      <c r="AL276" s="164">
        <v>7057899.9999999898</v>
      </c>
      <c r="AM276" s="164">
        <v>7019769.9999999898</v>
      </c>
      <c r="AN276" s="164">
        <v>7019769.9999999898</v>
      </c>
    </row>
    <row r="277" spans="1:40" x14ac:dyDescent="0.2">
      <c r="A277" s="27" t="s">
        <v>1004</v>
      </c>
      <c r="B277" s="164">
        <v>0</v>
      </c>
      <c r="C277" s="164">
        <v>0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  <c r="O277" s="164">
        <v>0</v>
      </c>
      <c r="P277" s="164">
        <v>0</v>
      </c>
      <c r="Q277" s="164">
        <v>0</v>
      </c>
      <c r="R277" s="164">
        <v>0</v>
      </c>
      <c r="S277" s="164">
        <v>0</v>
      </c>
      <c r="T277" s="164">
        <v>0</v>
      </c>
      <c r="U277" s="164">
        <v>0</v>
      </c>
      <c r="V277" s="164">
        <v>0</v>
      </c>
      <c r="W277" s="164">
        <v>0</v>
      </c>
      <c r="X277" s="164">
        <v>0</v>
      </c>
      <c r="Y277" s="164">
        <v>0</v>
      </c>
      <c r="Z277" s="164">
        <v>0</v>
      </c>
      <c r="AA277" s="164">
        <v>0</v>
      </c>
      <c r="AB277" s="164">
        <v>0</v>
      </c>
      <c r="AC277" s="164">
        <v>0</v>
      </c>
      <c r="AD277" s="164">
        <v>0</v>
      </c>
      <c r="AE277" s="164">
        <v>0</v>
      </c>
      <c r="AF277" s="164">
        <v>0</v>
      </c>
      <c r="AG277" s="164">
        <v>0</v>
      </c>
      <c r="AH277" s="164">
        <v>0</v>
      </c>
      <c r="AI277" s="164">
        <v>0</v>
      </c>
      <c r="AJ277" s="164">
        <v>0</v>
      </c>
      <c r="AK277" s="164">
        <v>0</v>
      </c>
      <c r="AL277" s="164">
        <v>0</v>
      </c>
      <c r="AM277" s="164">
        <v>0</v>
      </c>
      <c r="AN277" s="164">
        <v>0</v>
      </c>
    </row>
    <row r="278" spans="1:40" x14ac:dyDescent="0.2">
      <c r="A278" s="27" t="s">
        <v>1005</v>
      </c>
      <c r="B278" s="164">
        <v>0</v>
      </c>
      <c r="C278" s="164">
        <v>0</v>
      </c>
      <c r="D278" s="164">
        <v>0</v>
      </c>
      <c r="E278" s="164">
        <v>0</v>
      </c>
      <c r="F278" s="164">
        <v>0</v>
      </c>
      <c r="G278" s="164">
        <v>0</v>
      </c>
      <c r="H278" s="164">
        <v>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  <c r="O278" s="164">
        <v>0</v>
      </c>
      <c r="P278" s="164">
        <v>0</v>
      </c>
      <c r="Q278" s="164">
        <v>0</v>
      </c>
      <c r="R278" s="164">
        <v>0</v>
      </c>
      <c r="S278" s="164">
        <v>0</v>
      </c>
      <c r="T278" s="164">
        <v>0</v>
      </c>
      <c r="U278" s="164">
        <v>0</v>
      </c>
      <c r="V278" s="164">
        <v>0</v>
      </c>
      <c r="W278" s="164">
        <v>0</v>
      </c>
      <c r="X278" s="164">
        <v>0</v>
      </c>
      <c r="Y278" s="164">
        <v>0</v>
      </c>
      <c r="Z278" s="164">
        <v>0</v>
      </c>
      <c r="AA278" s="164">
        <v>0</v>
      </c>
      <c r="AB278" s="164">
        <v>0</v>
      </c>
      <c r="AC278" s="164">
        <v>0</v>
      </c>
      <c r="AD278" s="164">
        <v>0</v>
      </c>
      <c r="AE278" s="164">
        <v>0</v>
      </c>
      <c r="AF278" s="164">
        <v>0</v>
      </c>
      <c r="AG278" s="164">
        <v>0</v>
      </c>
      <c r="AH278" s="164">
        <v>0</v>
      </c>
      <c r="AI278" s="164">
        <v>0</v>
      </c>
      <c r="AJ278" s="164">
        <v>0</v>
      </c>
      <c r="AK278" s="164">
        <v>0</v>
      </c>
      <c r="AL278" s="164">
        <v>0</v>
      </c>
      <c r="AM278" s="164">
        <v>0</v>
      </c>
      <c r="AN278" s="164">
        <v>0</v>
      </c>
    </row>
    <row r="279" spans="1:40" x14ac:dyDescent="0.2">
      <c r="A279" s="27" t="s">
        <v>1006</v>
      </c>
      <c r="B279" s="164">
        <v>8450030</v>
      </c>
      <c r="C279" s="164">
        <v>8450030</v>
      </c>
      <c r="D279" s="164">
        <v>8450030</v>
      </c>
      <c r="E279" s="164">
        <v>8450030</v>
      </c>
      <c r="F279" s="164">
        <v>8450030</v>
      </c>
      <c r="G279" s="164">
        <v>8450030</v>
      </c>
      <c r="H279" s="164">
        <v>8450030</v>
      </c>
      <c r="I279" s="164">
        <v>8450030</v>
      </c>
      <c r="J279" s="164">
        <v>8450030</v>
      </c>
      <c r="K279" s="164">
        <v>8450030</v>
      </c>
      <c r="L279" s="164">
        <v>8450030</v>
      </c>
      <c r="M279" s="164">
        <v>8450030</v>
      </c>
      <c r="N279" s="164">
        <v>8450030</v>
      </c>
      <c r="O279" s="164">
        <v>8450030</v>
      </c>
      <c r="P279" s="164">
        <v>8450030</v>
      </c>
      <c r="Q279" s="164">
        <v>8450030</v>
      </c>
      <c r="R279" s="164">
        <v>8450030</v>
      </c>
      <c r="S279" s="164">
        <v>8450030</v>
      </c>
      <c r="T279" s="164">
        <v>8450030</v>
      </c>
      <c r="U279" s="164">
        <v>8450030</v>
      </c>
      <c r="V279" s="164">
        <v>8450030</v>
      </c>
      <c r="W279" s="164">
        <v>8450030</v>
      </c>
      <c r="X279" s="164">
        <v>8450030</v>
      </c>
      <c r="Y279" s="164">
        <v>8450030</v>
      </c>
      <c r="Z279" s="164">
        <v>8450030</v>
      </c>
      <c r="AA279" s="164">
        <v>8450030</v>
      </c>
      <c r="AB279" s="164">
        <v>8450030</v>
      </c>
      <c r="AC279" s="164">
        <v>8450030</v>
      </c>
      <c r="AD279" s="164">
        <v>8450030</v>
      </c>
      <c r="AE279" s="164">
        <v>8450030</v>
      </c>
      <c r="AF279" s="164">
        <v>8450030</v>
      </c>
      <c r="AG279" s="164">
        <v>8450030</v>
      </c>
      <c r="AH279" s="164">
        <v>8450030</v>
      </c>
      <c r="AI279" s="164">
        <v>8450030</v>
      </c>
      <c r="AJ279" s="164">
        <v>8450030</v>
      </c>
      <c r="AK279" s="164">
        <v>8450030</v>
      </c>
      <c r="AL279" s="164">
        <v>8450030</v>
      </c>
      <c r="AM279" s="164">
        <v>8450030</v>
      </c>
      <c r="AN279" s="164">
        <v>8450030</v>
      </c>
    </row>
    <row r="280" spans="1:40" x14ac:dyDescent="0.2">
      <c r="A280" s="27" t="s">
        <v>1007</v>
      </c>
      <c r="B280" s="164">
        <v>106088489.94120499</v>
      </c>
      <c r="C280" s="164">
        <v>106757480.94982301</v>
      </c>
      <c r="D280" s="164">
        <v>107428782.998752</v>
      </c>
      <c r="E280" s="164">
        <v>108100011.48400401</v>
      </c>
      <c r="F280" s="164">
        <v>108771320.26316699</v>
      </c>
      <c r="G280" s="164">
        <v>109442170.886181</v>
      </c>
      <c r="H280" s="164">
        <v>110112563.364563</v>
      </c>
      <c r="I280" s="164">
        <v>110796420.786796</v>
      </c>
      <c r="J280" s="164">
        <v>111465358.549095</v>
      </c>
      <c r="K280" s="164">
        <v>112133838.201565</v>
      </c>
      <c r="L280" s="164">
        <v>112801859.755888</v>
      </c>
      <c r="M280" s="164">
        <v>113505653.99302</v>
      </c>
      <c r="N280" s="164">
        <v>113505653.99302</v>
      </c>
      <c r="O280" s="164">
        <v>114015333.972682</v>
      </c>
      <c r="P280" s="164">
        <v>114562786.51976199</v>
      </c>
      <c r="Q280" s="164">
        <v>115112857.79946101</v>
      </c>
      <c r="R280" s="164">
        <v>115663086.284713</v>
      </c>
      <c r="S280" s="164">
        <v>116213856.602337</v>
      </c>
      <c r="T280" s="164">
        <v>116764630.302274</v>
      </c>
      <c r="U280" s="164">
        <v>117315407.39604101</v>
      </c>
      <c r="V280" s="164">
        <v>117880110.97212</v>
      </c>
      <c r="W280" s="164">
        <v>118430356.426727</v>
      </c>
      <c r="X280" s="164">
        <v>118980605.309966</v>
      </c>
      <c r="Y280" s="164">
        <v>119530857.63351899</v>
      </c>
      <c r="Z280" s="164">
        <v>120117344.178344</v>
      </c>
      <c r="AA280" s="164">
        <v>120117344.178344</v>
      </c>
      <c r="AB280" s="164">
        <v>120627024.158006</v>
      </c>
      <c r="AC280" s="164">
        <v>121174476.70508599</v>
      </c>
      <c r="AD280" s="164">
        <v>121724547.98478501</v>
      </c>
      <c r="AE280" s="164">
        <v>122274776.470036</v>
      </c>
      <c r="AF280" s="164">
        <v>122825546.787661</v>
      </c>
      <c r="AG280" s="164">
        <v>123376320.487598</v>
      </c>
      <c r="AH280" s="164">
        <v>123927097.581365</v>
      </c>
      <c r="AI280" s="164">
        <v>124491801.157444</v>
      </c>
      <c r="AJ280" s="164">
        <v>125042046.612051</v>
      </c>
      <c r="AK280" s="164">
        <v>125592295.49529</v>
      </c>
      <c r="AL280" s="164">
        <v>126142547.81884301</v>
      </c>
      <c r="AM280" s="164">
        <v>126729034.36366799</v>
      </c>
      <c r="AN280" s="164">
        <v>126729034.36366799</v>
      </c>
    </row>
    <row r="281" spans="1:40" x14ac:dyDescent="0.2">
      <c r="A281" s="27" t="s">
        <v>1008</v>
      </c>
      <c r="B281" s="164">
        <v>360208172.17269701</v>
      </c>
      <c r="C281" s="164">
        <v>362681308.15413898</v>
      </c>
      <c r="D281" s="164">
        <v>365154444.13558102</v>
      </c>
      <c r="E281" s="164">
        <v>367616901.664038</v>
      </c>
      <c r="F281" s="164">
        <v>370079359.19249499</v>
      </c>
      <c r="G281" s="164">
        <v>372541816.72095197</v>
      </c>
      <c r="H281" s="164">
        <v>374993481.23964</v>
      </c>
      <c r="I281" s="164">
        <v>377445145.75832802</v>
      </c>
      <c r="J281" s="164">
        <v>379896810.27701598</v>
      </c>
      <c r="K281" s="164">
        <v>382337681.78593498</v>
      </c>
      <c r="L281" s="164">
        <v>384778553.29485399</v>
      </c>
      <c r="M281" s="164">
        <v>388790959.77563202</v>
      </c>
      <c r="N281" s="164">
        <v>388790959.77563202</v>
      </c>
      <c r="O281" s="164">
        <v>390362494.74749202</v>
      </c>
      <c r="P281" s="164">
        <v>391934029.71935201</v>
      </c>
      <c r="Q281" s="164">
        <v>393505564.691212</v>
      </c>
      <c r="R281" s="164">
        <v>395077099.66307199</v>
      </c>
      <c r="S281" s="164">
        <v>396648634.63493198</v>
      </c>
      <c r="T281" s="164">
        <v>398220169.60679197</v>
      </c>
      <c r="U281" s="164">
        <v>399791704.57865202</v>
      </c>
      <c r="V281" s="164">
        <v>401363239.55051202</v>
      </c>
      <c r="W281" s="164">
        <v>402934774.52237201</v>
      </c>
      <c r="X281" s="164">
        <v>404506309.494232</v>
      </c>
      <c r="Y281" s="164">
        <v>406077844.46609199</v>
      </c>
      <c r="Z281" s="164">
        <v>409058552.98973602</v>
      </c>
      <c r="AA281" s="164">
        <v>409058552.98973602</v>
      </c>
      <c r="AB281" s="164">
        <v>410467726.54152</v>
      </c>
      <c r="AC281" s="164">
        <v>411876900.09330398</v>
      </c>
      <c r="AD281" s="164">
        <v>413286073.64508897</v>
      </c>
      <c r="AE281" s="164">
        <v>414695247.19687301</v>
      </c>
      <c r="AF281" s="164">
        <v>416104420.74865699</v>
      </c>
      <c r="AG281" s="164">
        <v>417513594.30044103</v>
      </c>
      <c r="AH281" s="164">
        <v>418922767.85222602</v>
      </c>
      <c r="AI281" s="164">
        <v>420331941.40401</v>
      </c>
      <c r="AJ281" s="164">
        <v>421741114.95579398</v>
      </c>
      <c r="AK281" s="164">
        <v>423150288.50757903</v>
      </c>
      <c r="AL281" s="164">
        <v>424559462.05936301</v>
      </c>
      <c r="AM281" s="164">
        <v>426942596.35518301</v>
      </c>
      <c r="AN281" s="164">
        <v>426942596.35518301</v>
      </c>
    </row>
    <row r="282" spans="1:40" x14ac:dyDescent="0.2">
      <c r="A282" s="27" t="s">
        <v>1009</v>
      </c>
      <c r="B282" s="164">
        <v>0</v>
      </c>
      <c r="C282" s="164">
        <v>0</v>
      </c>
      <c r="D282" s="164">
        <v>0</v>
      </c>
      <c r="E282" s="164">
        <v>0</v>
      </c>
      <c r="F282" s="164">
        <v>0</v>
      </c>
      <c r="G282" s="164">
        <v>0</v>
      </c>
      <c r="H282" s="164">
        <v>0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  <c r="O282" s="164">
        <v>0</v>
      </c>
      <c r="P282" s="164">
        <v>0</v>
      </c>
      <c r="Q282" s="164">
        <v>0</v>
      </c>
      <c r="R282" s="164">
        <v>0</v>
      </c>
      <c r="S282" s="164">
        <v>0</v>
      </c>
      <c r="T282" s="164">
        <v>0</v>
      </c>
      <c r="U282" s="164">
        <v>0</v>
      </c>
      <c r="V282" s="164">
        <v>0</v>
      </c>
      <c r="W282" s="164">
        <v>0</v>
      </c>
      <c r="X282" s="164">
        <v>0</v>
      </c>
      <c r="Y282" s="164">
        <v>0</v>
      </c>
      <c r="Z282" s="164">
        <v>0</v>
      </c>
      <c r="AA282" s="164">
        <v>0</v>
      </c>
      <c r="AB282" s="164">
        <v>0</v>
      </c>
      <c r="AC282" s="164">
        <v>0</v>
      </c>
      <c r="AD282" s="164">
        <v>0</v>
      </c>
      <c r="AE282" s="164">
        <v>0</v>
      </c>
      <c r="AF282" s="164">
        <v>0</v>
      </c>
      <c r="AG282" s="164">
        <v>0</v>
      </c>
      <c r="AH282" s="164">
        <v>0</v>
      </c>
      <c r="AI282" s="164">
        <v>0</v>
      </c>
      <c r="AJ282" s="164">
        <v>0</v>
      </c>
      <c r="AK282" s="164">
        <v>0</v>
      </c>
      <c r="AL282" s="164">
        <v>0</v>
      </c>
      <c r="AM282" s="164">
        <v>0</v>
      </c>
      <c r="AN282" s="164">
        <v>0</v>
      </c>
    </row>
    <row r="283" spans="1:40" x14ac:dyDescent="0.2">
      <c r="A283" s="27" t="s">
        <v>1010</v>
      </c>
      <c r="B283" s="164">
        <v>1314364887.79177</v>
      </c>
      <c r="C283" s="164">
        <v>1321764141.8113</v>
      </c>
      <c r="D283" s="164">
        <v>1329116539.5439501</v>
      </c>
      <c r="E283" s="164">
        <v>1336360700.1721799</v>
      </c>
      <c r="F283" s="164">
        <v>1343547132.4655499</v>
      </c>
      <c r="G283" s="164">
        <v>1350685029.2811401</v>
      </c>
      <c r="H283" s="164">
        <v>1357748809.9198699</v>
      </c>
      <c r="I283" s="164">
        <v>1364773919.6826701</v>
      </c>
      <c r="J283" s="164">
        <v>1371741841.2949901</v>
      </c>
      <c r="K283" s="164">
        <v>1378603850.41293</v>
      </c>
      <c r="L283" s="164">
        <v>1385413161.9324701</v>
      </c>
      <c r="M283" s="164">
        <v>1396191654.2876201</v>
      </c>
      <c r="N283" s="164">
        <v>1396191654.2876201</v>
      </c>
      <c r="O283" s="164">
        <v>1400697901.2332101</v>
      </c>
      <c r="P283" s="164">
        <v>1405247416.6814799</v>
      </c>
      <c r="Q283" s="164">
        <v>1409807816.0283899</v>
      </c>
      <c r="R283" s="164">
        <v>1414371099.2853501</v>
      </c>
      <c r="S283" s="164">
        <v>1418940420.3099301</v>
      </c>
      <c r="T283" s="164">
        <v>1423519625.2674699</v>
      </c>
      <c r="U283" s="164">
        <v>1428143945.23827</v>
      </c>
      <c r="V283" s="164">
        <v>1432794221.4152901</v>
      </c>
      <c r="W283" s="164">
        <v>1437446453.8101399</v>
      </c>
      <c r="X283" s="164">
        <v>1442106334.7421401</v>
      </c>
      <c r="Y283" s="164">
        <v>1446778248.8383701</v>
      </c>
      <c r="Z283" s="164">
        <v>1453770567.9577401</v>
      </c>
      <c r="AA283" s="164">
        <v>1453770567.9577401</v>
      </c>
      <c r="AB283" s="164">
        <v>1456679469.6118</v>
      </c>
      <c r="AC283" s="164">
        <v>1459631943.46926</v>
      </c>
      <c r="AD283" s="164">
        <v>1462595604.92609</v>
      </c>
      <c r="AE283" s="164">
        <v>1465562453.9937</v>
      </c>
      <c r="AF283" s="164">
        <v>1468535644.52967</v>
      </c>
      <c r="AG283" s="164">
        <v>1471519022.6993201</v>
      </c>
      <c r="AH283" s="164">
        <v>1474553553.04807</v>
      </c>
      <c r="AI283" s="164">
        <v>1477613542.9802401</v>
      </c>
      <c r="AJ283" s="164">
        <v>1480674992.5074201</v>
      </c>
      <c r="AK283" s="164">
        <v>1483743593.9489501</v>
      </c>
      <c r="AL283" s="164">
        <v>1486823731.93189</v>
      </c>
      <c r="AM283" s="164">
        <v>1491561011.17611</v>
      </c>
      <c r="AN283" s="164">
        <v>1491561011.17611</v>
      </c>
    </row>
    <row r="284" spans="1:40" x14ac:dyDescent="0.2">
      <c r="A284" s="27" t="s">
        <v>1011</v>
      </c>
    </row>
    <row r="285" spans="1:40" x14ac:dyDescent="0.2">
      <c r="A285" s="30" t="s">
        <v>1012</v>
      </c>
      <c r="B285" s="164">
        <v>27367371195.276798</v>
      </c>
      <c r="C285" s="164">
        <v>27546383853.660999</v>
      </c>
      <c r="D285" s="164">
        <v>27734602456.033699</v>
      </c>
      <c r="E285" s="164">
        <v>27917484212.543301</v>
      </c>
      <c r="F285" s="164">
        <v>28101809006.137199</v>
      </c>
      <c r="G285" s="164">
        <v>28296808639.234501</v>
      </c>
      <c r="H285" s="164">
        <v>28469266459.336201</v>
      </c>
      <c r="I285" s="164">
        <v>28643560570.7845</v>
      </c>
      <c r="J285" s="164">
        <v>28831621250.822399</v>
      </c>
      <c r="K285" s="164">
        <v>29013967991.125599</v>
      </c>
      <c r="L285" s="164">
        <v>29187459355.168701</v>
      </c>
      <c r="M285" s="164">
        <v>29469717899.0984</v>
      </c>
      <c r="N285" s="164">
        <v>29469717899.0984</v>
      </c>
      <c r="O285" s="164">
        <v>29689216346.449402</v>
      </c>
      <c r="P285" s="164">
        <v>29905928353.248402</v>
      </c>
      <c r="Q285" s="164">
        <v>30128630351.123699</v>
      </c>
      <c r="R285" s="164">
        <v>30329912260.540501</v>
      </c>
      <c r="S285" s="164">
        <v>30532135384.3965</v>
      </c>
      <c r="T285" s="164">
        <v>30768901906.871201</v>
      </c>
      <c r="U285" s="164">
        <v>31004186097.3055</v>
      </c>
      <c r="V285" s="164">
        <v>31242737650.996101</v>
      </c>
      <c r="W285" s="164">
        <v>31486641894.552101</v>
      </c>
      <c r="X285" s="164">
        <v>31718625487.828899</v>
      </c>
      <c r="Y285" s="164">
        <v>31952696876.062</v>
      </c>
      <c r="Z285" s="164">
        <v>32218476934.558601</v>
      </c>
      <c r="AA285" s="164">
        <v>32218476934.558601</v>
      </c>
      <c r="AB285" s="164">
        <v>32370080916.893799</v>
      </c>
      <c r="AC285" s="164">
        <v>32520107374.981602</v>
      </c>
      <c r="AD285" s="164">
        <v>32683518889.3601</v>
      </c>
      <c r="AE285" s="164">
        <v>32841954939.9744</v>
      </c>
      <c r="AF285" s="164">
        <v>33002283166.909801</v>
      </c>
      <c r="AG285" s="164">
        <v>33194180694.249802</v>
      </c>
      <c r="AH285" s="164">
        <v>33362604650.959999</v>
      </c>
      <c r="AI285" s="164">
        <v>33523097650.2868</v>
      </c>
      <c r="AJ285" s="164">
        <v>33687707533.0028</v>
      </c>
      <c r="AK285" s="164">
        <v>33851435493.516201</v>
      </c>
      <c r="AL285" s="164">
        <v>34015706993.341301</v>
      </c>
      <c r="AM285" s="164">
        <v>34207015283.969398</v>
      </c>
      <c r="AN285" s="164">
        <v>34207015283.969398</v>
      </c>
    </row>
    <row r="286" spans="1:40" x14ac:dyDescent="0.2">
      <c r="A286" s="27" t="s">
        <v>1013</v>
      </c>
    </row>
    <row r="287" spans="1:40" x14ac:dyDescent="0.2">
      <c r="A287" s="30" t="s">
        <v>1014</v>
      </c>
    </row>
    <row r="288" spans="1:40" x14ac:dyDescent="0.2">
      <c r="A288" s="27" t="s">
        <v>1015</v>
      </c>
      <c r="B288" s="164">
        <v>235782330.39999899</v>
      </c>
      <c r="C288" s="164">
        <v>235782330.39999899</v>
      </c>
      <c r="D288" s="164">
        <v>235782330.39999899</v>
      </c>
      <c r="E288" s="164">
        <v>235782330.39999899</v>
      </c>
      <c r="F288" s="164">
        <v>235782330.39999899</v>
      </c>
      <c r="G288" s="164">
        <v>235782330.39999899</v>
      </c>
      <c r="H288" s="164">
        <v>235782330.39999899</v>
      </c>
      <c r="I288" s="164">
        <v>235782330.39999899</v>
      </c>
      <c r="J288" s="164">
        <v>235782330.39999899</v>
      </c>
      <c r="K288" s="164">
        <v>235782330.39999899</v>
      </c>
      <c r="L288" s="164">
        <v>235782330.39999899</v>
      </c>
      <c r="M288" s="164">
        <v>235782330.39999899</v>
      </c>
      <c r="N288" s="164">
        <v>235782330.39999899</v>
      </c>
      <c r="O288" s="164">
        <v>235782330.39999899</v>
      </c>
      <c r="P288" s="164">
        <v>235782330.39999899</v>
      </c>
      <c r="Q288" s="164">
        <v>235782330.39999899</v>
      </c>
      <c r="R288" s="164">
        <v>235782330.39999899</v>
      </c>
      <c r="S288" s="164">
        <v>235782330.39999899</v>
      </c>
      <c r="T288" s="164">
        <v>235782330.39999899</v>
      </c>
      <c r="U288" s="164">
        <v>235782330.39999899</v>
      </c>
      <c r="V288" s="164">
        <v>235782330.39999899</v>
      </c>
      <c r="W288" s="164">
        <v>235782330.39999899</v>
      </c>
      <c r="X288" s="164">
        <v>235782330.39999899</v>
      </c>
      <c r="Y288" s="164">
        <v>235782330.39999899</v>
      </c>
      <c r="Z288" s="164">
        <v>235782330.39999899</v>
      </c>
      <c r="AA288" s="164">
        <v>235782330.39999899</v>
      </c>
      <c r="AB288" s="164">
        <v>235782330.39999899</v>
      </c>
      <c r="AC288" s="164">
        <v>235782330.39999899</v>
      </c>
      <c r="AD288" s="164">
        <v>235782330.39999899</v>
      </c>
      <c r="AE288" s="164">
        <v>235782330.39999899</v>
      </c>
      <c r="AF288" s="164">
        <v>235782330.39999899</v>
      </c>
      <c r="AG288" s="164">
        <v>235782330.39999899</v>
      </c>
      <c r="AH288" s="164">
        <v>235782330.39999899</v>
      </c>
      <c r="AI288" s="164">
        <v>235782330.39999899</v>
      </c>
      <c r="AJ288" s="164">
        <v>235782330.39999899</v>
      </c>
      <c r="AK288" s="164">
        <v>235782330.39999899</v>
      </c>
      <c r="AL288" s="164">
        <v>235782330.39999899</v>
      </c>
      <c r="AM288" s="164">
        <v>235782330.39999899</v>
      </c>
      <c r="AN288" s="164">
        <v>235782330.39999899</v>
      </c>
    </row>
    <row r="289" spans="1:40" x14ac:dyDescent="0.2">
      <c r="A289" s="27" t="s">
        <v>1016</v>
      </c>
      <c r="B289" s="164">
        <v>422472187.16000003</v>
      </c>
      <c r="C289" s="164">
        <v>422472187.16000003</v>
      </c>
      <c r="D289" s="164">
        <v>422472187.16000003</v>
      </c>
      <c r="E289" s="164">
        <v>422472187.16000003</v>
      </c>
      <c r="F289" s="164">
        <v>422472187.16000003</v>
      </c>
      <c r="G289" s="164">
        <v>422472187.16000003</v>
      </c>
      <c r="H289" s="164">
        <v>422472187.16000003</v>
      </c>
      <c r="I289" s="164">
        <v>422472187.16000003</v>
      </c>
      <c r="J289" s="164">
        <v>422472187.16000003</v>
      </c>
      <c r="K289" s="164">
        <v>422472187.16000003</v>
      </c>
      <c r="L289" s="164">
        <v>422472187.16000003</v>
      </c>
      <c r="M289" s="164">
        <v>422472187.16000003</v>
      </c>
      <c r="N289" s="164">
        <v>422472187.16000003</v>
      </c>
      <c r="O289" s="164">
        <v>422472187.16000003</v>
      </c>
      <c r="P289" s="164">
        <v>422472187.16000003</v>
      </c>
      <c r="Q289" s="164">
        <v>422472187.16000003</v>
      </c>
      <c r="R289" s="164">
        <v>422472187.16000003</v>
      </c>
      <c r="S289" s="164">
        <v>422472187.16000003</v>
      </c>
      <c r="T289" s="164">
        <v>422472187.16000003</v>
      </c>
      <c r="U289" s="164">
        <v>422472187.16000003</v>
      </c>
      <c r="V289" s="164">
        <v>422472187.16000003</v>
      </c>
      <c r="W289" s="164">
        <v>422472187.16000003</v>
      </c>
      <c r="X289" s="164">
        <v>422472187.16000003</v>
      </c>
      <c r="Y289" s="164">
        <v>422472187.16000003</v>
      </c>
      <c r="Z289" s="164">
        <v>422472187.16000003</v>
      </c>
      <c r="AA289" s="164">
        <v>422472187.16000003</v>
      </c>
      <c r="AB289" s="164">
        <v>422472187.16000003</v>
      </c>
      <c r="AC289" s="164">
        <v>422472187.16000003</v>
      </c>
      <c r="AD289" s="164">
        <v>422472187.16000003</v>
      </c>
      <c r="AE289" s="164">
        <v>422472187.16000003</v>
      </c>
      <c r="AF289" s="164">
        <v>422472187.16000003</v>
      </c>
      <c r="AG289" s="164">
        <v>422472187.16000003</v>
      </c>
      <c r="AH289" s="164">
        <v>422472187.16000003</v>
      </c>
      <c r="AI289" s="164">
        <v>422472187.16000003</v>
      </c>
      <c r="AJ289" s="164">
        <v>422472187.16000003</v>
      </c>
      <c r="AK289" s="164">
        <v>422472187.16000003</v>
      </c>
      <c r="AL289" s="164">
        <v>422472187.16000003</v>
      </c>
      <c r="AM289" s="164">
        <v>422472187.16000003</v>
      </c>
      <c r="AN289" s="164">
        <v>422472187.16000003</v>
      </c>
    </row>
    <row r="290" spans="1:40" x14ac:dyDescent="0.2">
      <c r="A290" s="27" t="s">
        <v>1017</v>
      </c>
      <c r="B290" s="164">
        <v>0</v>
      </c>
      <c r="C290" s="164">
        <v>0</v>
      </c>
      <c r="D290" s="164">
        <v>0</v>
      </c>
      <c r="E290" s="164">
        <v>0</v>
      </c>
      <c r="F290" s="164">
        <v>0</v>
      </c>
      <c r="G290" s="164">
        <v>0</v>
      </c>
      <c r="H290" s="164">
        <v>0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0</v>
      </c>
      <c r="R290" s="164">
        <v>0</v>
      </c>
      <c r="S290" s="164">
        <v>0</v>
      </c>
      <c r="T290" s="164">
        <v>0</v>
      </c>
      <c r="U290" s="164">
        <v>0</v>
      </c>
      <c r="V290" s="164">
        <v>0</v>
      </c>
      <c r="W290" s="164">
        <v>0</v>
      </c>
      <c r="X290" s="164">
        <v>0</v>
      </c>
      <c r="Y290" s="164">
        <v>0</v>
      </c>
      <c r="Z290" s="164">
        <v>0</v>
      </c>
      <c r="AA290" s="164">
        <v>0</v>
      </c>
      <c r="AB290" s="164">
        <v>0</v>
      </c>
      <c r="AC290" s="164">
        <v>0</v>
      </c>
      <c r="AD290" s="164">
        <v>0</v>
      </c>
      <c r="AE290" s="164">
        <v>0</v>
      </c>
      <c r="AF290" s="164">
        <v>0</v>
      </c>
      <c r="AG290" s="164">
        <v>0</v>
      </c>
      <c r="AH290" s="164">
        <v>0</v>
      </c>
      <c r="AI290" s="164">
        <v>0</v>
      </c>
      <c r="AJ290" s="164">
        <v>0</v>
      </c>
      <c r="AK290" s="164">
        <v>0</v>
      </c>
      <c r="AL290" s="164">
        <v>0</v>
      </c>
      <c r="AM290" s="164">
        <v>0</v>
      </c>
      <c r="AN290" s="164">
        <v>0</v>
      </c>
    </row>
    <row r="291" spans="1:40" x14ac:dyDescent="0.2">
      <c r="A291" s="27" t="s">
        <v>1018</v>
      </c>
      <c r="B291" s="164">
        <v>43263724.819999903</v>
      </c>
      <c r="C291" s="164">
        <v>43263724.819999903</v>
      </c>
      <c r="D291" s="164">
        <v>43263724.819999903</v>
      </c>
      <c r="E291" s="164">
        <v>43263724.819999903</v>
      </c>
      <c r="F291" s="164">
        <v>43263724.819999903</v>
      </c>
      <c r="G291" s="164">
        <v>43263724.819999903</v>
      </c>
      <c r="H291" s="164">
        <v>43263724.819999903</v>
      </c>
      <c r="I291" s="164">
        <v>43263724.819999903</v>
      </c>
      <c r="J291" s="164">
        <v>43263724.819999903</v>
      </c>
      <c r="K291" s="164">
        <v>43263724.819999903</v>
      </c>
      <c r="L291" s="164">
        <v>43263724.819999903</v>
      </c>
      <c r="M291" s="164">
        <v>43263724.819999903</v>
      </c>
      <c r="N291" s="164">
        <v>43263724.819999903</v>
      </c>
      <c r="O291" s="164">
        <v>43263724.819999903</v>
      </c>
      <c r="P291" s="164">
        <v>43263724.819999903</v>
      </c>
      <c r="Q291" s="164">
        <v>43263724.819999903</v>
      </c>
      <c r="R291" s="164">
        <v>43263724.819999903</v>
      </c>
      <c r="S291" s="164">
        <v>43263724.819999903</v>
      </c>
      <c r="T291" s="164">
        <v>43263724.819999903</v>
      </c>
      <c r="U291" s="164">
        <v>43263724.819999903</v>
      </c>
      <c r="V291" s="164">
        <v>43263724.819999903</v>
      </c>
      <c r="W291" s="164">
        <v>43263724.819999903</v>
      </c>
      <c r="X291" s="164">
        <v>43263724.819999903</v>
      </c>
      <c r="Y291" s="164">
        <v>43263724.819999903</v>
      </c>
      <c r="Z291" s="164">
        <v>43263724.819999903</v>
      </c>
      <c r="AA291" s="164">
        <v>43263724.819999903</v>
      </c>
      <c r="AB291" s="164">
        <v>43263724.819999903</v>
      </c>
      <c r="AC291" s="164">
        <v>43263724.819999903</v>
      </c>
      <c r="AD291" s="164">
        <v>43263724.819999903</v>
      </c>
      <c r="AE291" s="164">
        <v>43263724.819999903</v>
      </c>
      <c r="AF291" s="164">
        <v>43263724.819999903</v>
      </c>
      <c r="AG291" s="164">
        <v>43263724.819999903</v>
      </c>
      <c r="AH291" s="164">
        <v>43263724.819999903</v>
      </c>
      <c r="AI291" s="164">
        <v>43263724.819999903</v>
      </c>
      <c r="AJ291" s="164">
        <v>43263724.819999903</v>
      </c>
      <c r="AK291" s="164">
        <v>43263724.819999903</v>
      </c>
      <c r="AL291" s="164">
        <v>43263724.819999903</v>
      </c>
      <c r="AM291" s="164">
        <v>43263724.819999903</v>
      </c>
      <c r="AN291" s="164">
        <v>43263724.819999903</v>
      </c>
    </row>
    <row r="292" spans="1:40" x14ac:dyDescent="0.2">
      <c r="A292" s="27" t="s">
        <v>1019</v>
      </c>
      <c r="B292" s="164">
        <v>25397736.120000001</v>
      </c>
      <c r="C292" s="164">
        <v>25397736.120000001</v>
      </c>
      <c r="D292" s="164">
        <v>25397736.120000001</v>
      </c>
      <c r="E292" s="164">
        <v>25397736.120000001</v>
      </c>
      <c r="F292" s="164">
        <v>25397736.120000001</v>
      </c>
      <c r="G292" s="164">
        <v>25397736.120000001</v>
      </c>
      <c r="H292" s="164">
        <v>25397736.120000001</v>
      </c>
      <c r="I292" s="164">
        <v>25397736.120000001</v>
      </c>
      <c r="J292" s="164">
        <v>25397736.120000001</v>
      </c>
      <c r="K292" s="164">
        <v>25397736.120000001</v>
      </c>
      <c r="L292" s="164">
        <v>25397736.120000001</v>
      </c>
      <c r="M292" s="164">
        <v>25397736.120000001</v>
      </c>
      <c r="N292" s="164">
        <v>25397736.120000001</v>
      </c>
      <c r="O292" s="164">
        <v>25397736.120000001</v>
      </c>
      <c r="P292" s="164">
        <v>25397736.120000001</v>
      </c>
      <c r="Q292" s="164">
        <v>25397736.120000001</v>
      </c>
      <c r="R292" s="164">
        <v>25397736.120000001</v>
      </c>
      <c r="S292" s="164">
        <v>25397736.120000001</v>
      </c>
      <c r="T292" s="164">
        <v>25397736.120000001</v>
      </c>
      <c r="U292" s="164">
        <v>25397736.120000001</v>
      </c>
      <c r="V292" s="164">
        <v>25397736.120000001</v>
      </c>
      <c r="W292" s="164">
        <v>25397736.120000001</v>
      </c>
      <c r="X292" s="164">
        <v>25397736.120000001</v>
      </c>
      <c r="Y292" s="164">
        <v>25397736.120000001</v>
      </c>
      <c r="Z292" s="164">
        <v>25397736.120000001</v>
      </c>
      <c r="AA292" s="164">
        <v>25397736.120000001</v>
      </c>
      <c r="AB292" s="164">
        <v>25397736.120000001</v>
      </c>
      <c r="AC292" s="164">
        <v>25397736.120000001</v>
      </c>
      <c r="AD292" s="164">
        <v>25397736.120000001</v>
      </c>
      <c r="AE292" s="164">
        <v>25397736.120000001</v>
      </c>
      <c r="AF292" s="164">
        <v>25397736.120000001</v>
      </c>
      <c r="AG292" s="164">
        <v>25397736.120000001</v>
      </c>
      <c r="AH292" s="164">
        <v>25397736.120000001</v>
      </c>
      <c r="AI292" s="164">
        <v>25397736.120000001</v>
      </c>
      <c r="AJ292" s="164">
        <v>25397736.120000001</v>
      </c>
      <c r="AK292" s="164">
        <v>25397736.120000001</v>
      </c>
      <c r="AL292" s="164">
        <v>25397736.120000001</v>
      </c>
      <c r="AM292" s="164">
        <v>25397736.120000001</v>
      </c>
      <c r="AN292" s="164">
        <v>25397736.120000001</v>
      </c>
    </row>
    <row r="293" spans="1:40" x14ac:dyDescent="0.2">
      <c r="A293" s="27" t="s">
        <v>1020</v>
      </c>
      <c r="B293" s="164">
        <v>-2489592.16</v>
      </c>
      <c r="C293" s="164">
        <v>-2489592.16</v>
      </c>
      <c r="D293" s="164">
        <v>-2489592.16</v>
      </c>
      <c r="E293" s="164">
        <v>-2489592.16</v>
      </c>
      <c r="F293" s="164">
        <v>-2489592.16</v>
      </c>
      <c r="G293" s="164">
        <v>-2489592.16</v>
      </c>
      <c r="H293" s="164">
        <v>-2489592.16</v>
      </c>
      <c r="I293" s="164">
        <v>-2489592.16</v>
      </c>
      <c r="J293" s="164">
        <v>-2489592.16</v>
      </c>
      <c r="K293" s="164">
        <v>-2489592.16</v>
      </c>
      <c r="L293" s="164">
        <v>-2489592.16</v>
      </c>
      <c r="M293" s="164">
        <v>-2489592.16</v>
      </c>
      <c r="N293" s="164">
        <v>-2489592.16</v>
      </c>
      <c r="O293" s="164">
        <v>-2489592.16</v>
      </c>
      <c r="P293" s="164">
        <v>-2489592.16</v>
      </c>
      <c r="Q293" s="164">
        <v>-2489592.16</v>
      </c>
      <c r="R293" s="164">
        <v>-2489592.16</v>
      </c>
      <c r="S293" s="164">
        <v>-2489592.16</v>
      </c>
      <c r="T293" s="164">
        <v>-2489592.16</v>
      </c>
      <c r="U293" s="164">
        <v>-2489592.16</v>
      </c>
      <c r="V293" s="164">
        <v>-2489592.16</v>
      </c>
      <c r="W293" s="164">
        <v>-2489592.16</v>
      </c>
      <c r="X293" s="164">
        <v>-2489592.16</v>
      </c>
      <c r="Y293" s="164">
        <v>-2489592.16</v>
      </c>
      <c r="Z293" s="164">
        <v>-2489592.16</v>
      </c>
      <c r="AA293" s="164">
        <v>-2489592.16</v>
      </c>
      <c r="AB293" s="164">
        <v>-2489592.16</v>
      </c>
      <c r="AC293" s="164">
        <v>-2489592.16</v>
      </c>
      <c r="AD293" s="164">
        <v>-2489592.16</v>
      </c>
      <c r="AE293" s="164">
        <v>-2489592.16</v>
      </c>
      <c r="AF293" s="164">
        <v>-2489592.16</v>
      </c>
      <c r="AG293" s="164">
        <v>-2489592.16</v>
      </c>
      <c r="AH293" s="164">
        <v>-2489592.16</v>
      </c>
      <c r="AI293" s="164">
        <v>-2489592.16</v>
      </c>
      <c r="AJ293" s="164">
        <v>-2489592.16</v>
      </c>
      <c r="AK293" s="164">
        <v>-2489592.16</v>
      </c>
      <c r="AL293" s="164">
        <v>-2489592.16</v>
      </c>
      <c r="AM293" s="164">
        <v>-2489592.16</v>
      </c>
      <c r="AN293" s="164">
        <v>-2489592.16</v>
      </c>
    </row>
    <row r="294" spans="1:40" x14ac:dyDescent="0.2">
      <c r="A294" s="27" t="s">
        <v>1021</v>
      </c>
      <c r="B294" s="164">
        <v>0</v>
      </c>
      <c r="C294" s="164">
        <v>0</v>
      </c>
      <c r="D294" s="164">
        <v>0</v>
      </c>
      <c r="E294" s="164">
        <v>0</v>
      </c>
      <c r="F294" s="164">
        <v>0</v>
      </c>
      <c r="G294" s="164">
        <v>0</v>
      </c>
      <c r="H294" s="164">
        <v>0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0</v>
      </c>
      <c r="S294" s="164">
        <v>0</v>
      </c>
      <c r="T294" s="164">
        <v>0</v>
      </c>
      <c r="U294" s="164">
        <v>0</v>
      </c>
      <c r="V294" s="164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  <c r="AC294" s="164">
        <v>0</v>
      </c>
      <c r="AD294" s="164">
        <v>0</v>
      </c>
      <c r="AE294" s="164">
        <v>0</v>
      </c>
      <c r="AF294" s="164">
        <v>0</v>
      </c>
      <c r="AG294" s="164">
        <v>0</v>
      </c>
      <c r="AH294" s="164">
        <v>0</v>
      </c>
      <c r="AI294" s="164">
        <v>0</v>
      </c>
      <c r="AJ294" s="164">
        <v>0</v>
      </c>
      <c r="AK294" s="164">
        <v>0</v>
      </c>
      <c r="AL294" s="164">
        <v>0</v>
      </c>
      <c r="AM294" s="164">
        <v>0</v>
      </c>
      <c r="AN294" s="164">
        <v>0</v>
      </c>
    </row>
    <row r="295" spans="1:40" x14ac:dyDescent="0.2">
      <c r="A295" s="27" t="s">
        <v>1022</v>
      </c>
      <c r="B295" s="164">
        <v>0</v>
      </c>
      <c r="C295" s="164">
        <v>0</v>
      </c>
      <c r="D295" s="164">
        <v>0</v>
      </c>
      <c r="E295" s="164">
        <v>0</v>
      </c>
      <c r="F295" s="164">
        <v>0</v>
      </c>
      <c r="G295" s="164">
        <v>0</v>
      </c>
      <c r="H295" s="164">
        <v>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0</v>
      </c>
      <c r="P295" s="164">
        <v>0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4">
        <v>0</v>
      </c>
      <c r="AD295" s="164">
        <v>0</v>
      </c>
      <c r="AE295" s="164">
        <v>0</v>
      </c>
      <c r="AF295" s="164">
        <v>0</v>
      </c>
      <c r="AG295" s="164">
        <v>0</v>
      </c>
      <c r="AH295" s="164">
        <v>0</v>
      </c>
      <c r="AI295" s="164">
        <v>0</v>
      </c>
      <c r="AJ295" s="164">
        <v>0</v>
      </c>
      <c r="AK295" s="164">
        <v>0</v>
      </c>
      <c r="AL295" s="164">
        <v>0</v>
      </c>
      <c r="AM295" s="164">
        <v>0</v>
      </c>
      <c r="AN295" s="164">
        <v>0</v>
      </c>
    </row>
    <row r="296" spans="1:40" x14ac:dyDescent="0.2">
      <c r="A296" s="27" t="s">
        <v>1023</v>
      </c>
      <c r="B296" s="164">
        <v>0</v>
      </c>
      <c r="C296" s="164">
        <v>0</v>
      </c>
      <c r="D296" s="164">
        <v>0</v>
      </c>
      <c r="E296" s="164">
        <v>0</v>
      </c>
      <c r="F296" s="164">
        <v>0</v>
      </c>
      <c r="G296" s="164">
        <v>0</v>
      </c>
      <c r="H296" s="164">
        <v>0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0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4">
        <v>0</v>
      </c>
      <c r="AD296" s="164">
        <v>0</v>
      </c>
      <c r="AE296" s="164">
        <v>0</v>
      </c>
      <c r="AF296" s="164">
        <v>0</v>
      </c>
      <c r="AG296" s="164">
        <v>0</v>
      </c>
      <c r="AH296" s="164">
        <v>0</v>
      </c>
      <c r="AI296" s="164">
        <v>0</v>
      </c>
      <c r="AJ296" s="164">
        <v>0</v>
      </c>
      <c r="AK296" s="164">
        <v>0</v>
      </c>
      <c r="AL296" s="164">
        <v>0</v>
      </c>
      <c r="AM296" s="164">
        <v>0</v>
      </c>
      <c r="AN296" s="164">
        <v>0</v>
      </c>
    </row>
    <row r="297" spans="1:40" x14ac:dyDescent="0.2">
      <c r="A297" s="27" t="s">
        <v>1024</v>
      </c>
      <c r="B297" s="164">
        <v>20325435.300000001</v>
      </c>
      <c r="C297" s="164">
        <v>20325435.300000001</v>
      </c>
      <c r="D297" s="164">
        <v>20325435.300000001</v>
      </c>
      <c r="E297" s="164">
        <v>20325435.300000001</v>
      </c>
      <c r="F297" s="164">
        <v>20325435.300000001</v>
      </c>
      <c r="G297" s="164">
        <v>20325435.300000001</v>
      </c>
      <c r="H297" s="164">
        <v>20325435.300000001</v>
      </c>
      <c r="I297" s="164">
        <v>20325435.300000001</v>
      </c>
      <c r="J297" s="164">
        <v>20325435.300000001</v>
      </c>
      <c r="K297" s="164">
        <v>20325435.300000001</v>
      </c>
      <c r="L297" s="164">
        <v>20325435.300000001</v>
      </c>
      <c r="M297" s="164">
        <v>20325435.300000001</v>
      </c>
      <c r="N297" s="164">
        <v>20325435.300000001</v>
      </c>
      <c r="O297" s="164">
        <v>20325435.300000001</v>
      </c>
      <c r="P297" s="164">
        <v>20325435.300000001</v>
      </c>
      <c r="Q297" s="164">
        <v>20325435.300000001</v>
      </c>
      <c r="R297" s="164">
        <v>20325435.300000001</v>
      </c>
      <c r="S297" s="164">
        <v>20325435.300000001</v>
      </c>
      <c r="T297" s="164">
        <v>20325435.300000001</v>
      </c>
      <c r="U297" s="164">
        <v>20325435.300000001</v>
      </c>
      <c r="V297" s="164">
        <v>20325435.300000001</v>
      </c>
      <c r="W297" s="164">
        <v>20325435.300000001</v>
      </c>
      <c r="X297" s="164">
        <v>20325435.300000001</v>
      </c>
      <c r="Y297" s="164">
        <v>20325435.300000001</v>
      </c>
      <c r="Z297" s="164">
        <v>20325435.300000001</v>
      </c>
      <c r="AA297" s="164">
        <v>20325435.300000001</v>
      </c>
      <c r="AB297" s="164">
        <v>20325435.300000001</v>
      </c>
      <c r="AC297" s="164">
        <v>20325435.300000001</v>
      </c>
      <c r="AD297" s="164">
        <v>20325435.300000001</v>
      </c>
      <c r="AE297" s="164">
        <v>20325435.300000001</v>
      </c>
      <c r="AF297" s="164">
        <v>20325435.300000001</v>
      </c>
      <c r="AG297" s="164">
        <v>20325435.300000001</v>
      </c>
      <c r="AH297" s="164">
        <v>20325435.300000001</v>
      </c>
      <c r="AI297" s="164">
        <v>20325435.300000001</v>
      </c>
      <c r="AJ297" s="164">
        <v>20325435.300000001</v>
      </c>
      <c r="AK297" s="164">
        <v>20325435.300000001</v>
      </c>
      <c r="AL297" s="164">
        <v>20325435.300000001</v>
      </c>
      <c r="AM297" s="164">
        <v>20325435.300000001</v>
      </c>
      <c r="AN297" s="164">
        <v>20325435.300000001</v>
      </c>
    </row>
    <row r="298" spans="1:40" x14ac:dyDescent="0.2">
      <c r="A298" s="27" t="s">
        <v>1025</v>
      </c>
      <c r="B298" s="164">
        <v>0</v>
      </c>
      <c r="C298" s="164">
        <v>0</v>
      </c>
      <c r="D298" s="164">
        <v>0</v>
      </c>
      <c r="E298" s="164">
        <v>0</v>
      </c>
      <c r="F298" s="164">
        <v>0</v>
      </c>
      <c r="G298" s="164">
        <v>0</v>
      </c>
      <c r="H298" s="164"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4">
        <v>0</v>
      </c>
      <c r="AD298" s="164">
        <v>0</v>
      </c>
      <c r="AE298" s="164">
        <v>0</v>
      </c>
      <c r="AF298" s="164">
        <v>0</v>
      </c>
      <c r="AG298" s="164">
        <v>0</v>
      </c>
      <c r="AH298" s="164">
        <v>0</v>
      </c>
      <c r="AI298" s="164">
        <v>0</v>
      </c>
      <c r="AJ298" s="164">
        <v>0</v>
      </c>
      <c r="AK298" s="164">
        <v>0</v>
      </c>
      <c r="AL298" s="164">
        <v>0</v>
      </c>
      <c r="AM298" s="164">
        <v>0</v>
      </c>
      <c r="AN298" s="164">
        <v>0</v>
      </c>
    </row>
    <row r="299" spans="1:40" x14ac:dyDescent="0.2">
      <c r="A299" s="27" t="s">
        <v>1026</v>
      </c>
      <c r="B299" s="164">
        <v>22215015.949999899</v>
      </c>
      <c r="C299" s="164">
        <v>22215015.949999899</v>
      </c>
      <c r="D299" s="164">
        <v>22215015.949999899</v>
      </c>
      <c r="E299" s="164">
        <v>22215015.949999899</v>
      </c>
      <c r="F299" s="164">
        <v>22215015.949999899</v>
      </c>
      <c r="G299" s="164">
        <v>22215015.949999899</v>
      </c>
      <c r="H299" s="164">
        <v>22215015.949999899</v>
      </c>
      <c r="I299" s="164">
        <v>22215015.949999899</v>
      </c>
      <c r="J299" s="164">
        <v>22215015.949999899</v>
      </c>
      <c r="K299" s="164">
        <v>22215015.949999899</v>
      </c>
      <c r="L299" s="164">
        <v>22215015.949999899</v>
      </c>
      <c r="M299" s="164">
        <v>22215015.949999899</v>
      </c>
      <c r="N299" s="164">
        <v>22215015.949999899</v>
      </c>
      <c r="O299" s="164">
        <v>22215015.949999899</v>
      </c>
      <c r="P299" s="164">
        <v>22215015.949999899</v>
      </c>
      <c r="Q299" s="164">
        <v>22215015.949999899</v>
      </c>
      <c r="R299" s="164">
        <v>22215015.949999899</v>
      </c>
      <c r="S299" s="164">
        <v>22215015.949999899</v>
      </c>
      <c r="T299" s="164">
        <v>22215015.949999899</v>
      </c>
      <c r="U299" s="164">
        <v>22215015.949999899</v>
      </c>
      <c r="V299" s="164">
        <v>22215015.949999899</v>
      </c>
      <c r="W299" s="164">
        <v>22215015.949999899</v>
      </c>
      <c r="X299" s="164">
        <v>22215015.949999899</v>
      </c>
      <c r="Y299" s="164">
        <v>22215015.949999899</v>
      </c>
      <c r="Z299" s="164">
        <v>22215015.949999899</v>
      </c>
      <c r="AA299" s="164">
        <v>22215015.949999899</v>
      </c>
      <c r="AB299" s="164">
        <v>22215015.949999899</v>
      </c>
      <c r="AC299" s="164">
        <v>22215015.949999899</v>
      </c>
      <c r="AD299" s="164">
        <v>22215015.949999899</v>
      </c>
      <c r="AE299" s="164">
        <v>22215015.949999899</v>
      </c>
      <c r="AF299" s="164">
        <v>22215015.949999899</v>
      </c>
      <c r="AG299" s="164">
        <v>22215015.949999899</v>
      </c>
      <c r="AH299" s="164">
        <v>22215015.949999899</v>
      </c>
      <c r="AI299" s="164">
        <v>22215015.949999899</v>
      </c>
      <c r="AJ299" s="164">
        <v>22215015.949999899</v>
      </c>
      <c r="AK299" s="164">
        <v>22215015.949999899</v>
      </c>
      <c r="AL299" s="164">
        <v>22215015.949999899</v>
      </c>
      <c r="AM299" s="164">
        <v>22215015.949999899</v>
      </c>
      <c r="AN299" s="164">
        <v>22215015.949999899</v>
      </c>
    </row>
    <row r="300" spans="1:40" x14ac:dyDescent="0.2">
      <c r="A300" s="27" t="s">
        <v>1027</v>
      </c>
      <c r="B300" s="164">
        <v>4.0000000008149001</v>
      </c>
      <c r="C300" s="164">
        <v>4.0000000008149001</v>
      </c>
      <c r="D300" s="164">
        <v>4.0000000008149001</v>
      </c>
      <c r="E300" s="164">
        <v>4.0000000008149001</v>
      </c>
      <c r="F300" s="164">
        <v>4.0000000008149001</v>
      </c>
      <c r="G300" s="164">
        <v>4.0000000008149001</v>
      </c>
      <c r="H300" s="164">
        <v>4.0000000008149001</v>
      </c>
      <c r="I300" s="164">
        <v>4.0000000008149001</v>
      </c>
      <c r="J300" s="164">
        <v>4.0000000008149001</v>
      </c>
      <c r="K300" s="164">
        <v>4.0000000008149001</v>
      </c>
      <c r="L300" s="164">
        <v>4.0000000008149001</v>
      </c>
      <c r="M300" s="164">
        <v>4.0000000008149001</v>
      </c>
      <c r="N300" s="164">
        <v>4.0000000008149001</v>
      </c>
      <c r="O300" s="164">
        <v>4.0000000008149001</v>
      </c>
      <c r="P300" s="164">
        <v>4.0000000008149001</v>
      </c>
      <c r="Q300" s="164">
        <v>4.0000000008149001</v>
      </c>
      <c r="R300" s="164">
        <v>4.0000000008149001</v>
      </c>
      <c r="S300" s="164">
        <v>4.0000000008149001</v>
      </c>
      <c r="T300" s="164">
        <v>4.0000000008149001</v>
      </c>
      <c r="U300" s="164">
        <v>4.0000000008149001</v>
      </c>
      <c r="V300" s="164">
        <v>4.0000000008149001</v>
      </c>
      <c r="W300" s="164">
        <v>4.0000000008149001</v>
      </c>
      <c r="X300" s="164">
        <v>4.0000000008149001</v>
      </c>
      <c r="Y300" s="164">
        <v>4.0000000008149001</v>
      </c>
      <c r="Z300" s="164">
        <v>4.0000000008149001</v>
      </c>
      <c r="AA300" s="164">
        <v>4.0000000008149001</v>
      </c>
      <c r="AB300" s="164">
        <v>4.0000000008149001</v>
      </c>
      <c r="AC300" s="164">
        <v>4.0000000008149001</v>
      </c>
      <c r="AD300" s="164">
        <v>4.0000000008149001</v>
      </c>
      <c r="AE300" s="164">
        <v>4.0000000008149001</v>
      </c>
      <c r="AF300" s="164">
        <v>4.0000000008149001</v>
      </c>
      <c r="AG300" s="164">
        <v>4.0000000008149001</v>
      </c>
      <c r="AH300" s="164">
        <v>4.0000000008149001</v>
      </c>
      <c r="AI300" s="164">
        <v>4.0000000008149001</v>
      </c>
      <c r="AJ300" s="164">
        <v>4.0000000008149001</v>
      </c>
      <c r="AK300" s="164">
        <v>4.0000000008149001</v>
      </c>
      <c r="AL300" s="164">
        <v>4.0000000008149001</v>
      </c>
      <c r="AM300" s="164">
        <v>4.0000000008149001</v>
      </c>
      <c r="AN300" s="164">
        <v>4.0000000008149001</v>
      </c>
    </row>
    <row r="301" spans="1:40" x14ac:dyDescent="0.2">
      <c r="A301" s="27" t="s">
        <v>1028</v>
      </c>
      <c r="B301" s="164">
        <v>0</v>
      </c>
      <c r="C301" s="164">
        <v>0</v>
      </c>
      <c r="D301" s="164">
        <v>0</v>
      </c>
      <c r="E301" s="164">
        <v>0</v>
      </c>
      <c r="F301" s="164">
        <v>0</v>
      </c>
      <c r="G301" s="164">
        <v>0</v>
      </c>
      <c r="H301" s="164">
        <v>0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0</v>
      </c>
      <c r="V301" s="164">
        <v>0</v>
      </c>
      <c r="W301" s="164">
        <v>0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4">
        <v>0</v>
      </c>
      <c r="AD301" s="164">
        <v>0</v>
      </c>
      <c r="AE301" s="164">
        <v>0</v>
      </c>
      <c r="AF301" s="164">
        <v>0</v>
      </c>
      <c r="AG301" s="164">
        <v>0</v>
      </c>
      <c r="AH301" s="164">
        <v>0</v>
      </c>
      <c r="AI301" s="164">
        <v>0</v>
      </c>
      <c r="AJ301" s="164">
        <v>0</v>
      </c>
      <c r="AK301" s="164">
        <v>0</v>
      </c>
      <c r="AL301" s="164">
        <v>0</v>
      </c>
      <c r="AM301" s="164">
        <v>0</v>
      </c>
      <c r="AN301" s="164">
        <v>0</v>
      </c>
    </row>
    <row r="302" spans="1:40" x14ac:dyDescent="0.2">
      <c r="A302" s="27" t="s">
        <v>1029</v>
      </c>
      <c r="B302" s="164">
        <v>-2004669.99999999</v>
      </c>
      <c r="C302" s="164">
        <v>-2004669.99999999</v>
      </c>
      <c r="D302" s="164">
        <v>-2004669.99999999</v>
      </c>
      <c r="E302" s="164">
        <v>-2004669.99999999</v>
      </c>
      <c r="F302" s="164">
        <v>-2004669.99999999</v>
      </c>
      <c r="G302" s="164">
        <v>-2004669.99999999</v>
      </c>
      <c r="H302" s="164">
        <v>-2004669.99999999</v>
      </c>
      <c r="I302" s="164">
        <v>-2004669.99999999</v>
      </c>
      <c r="J302" s="164">
        <v>-2004669.99999999</v>
      </c>
      <c r="K302" s="164">
        <v>-2004669.99999999</v>
      </c>
      <c r="L302" s="164">
        <v>-2004669.99999999</v>
      </c>
      <c r="M302" s="164">
        <v>-2004669.99999999</v>
      </c>
      <c r="N302" s="164">
        <v>-2004669.99999999</v>
      </c>
      <c r="O302" s="164">
        <v>-2004669.99999999</v>
      </c>
      <c r="P302" s="164">
        <v>-2004669.99999999</v>
      </c>
      <c r="Q302" s="164">
        <v>-2004669.99999999</v>
      </c>
      <c r="R302" s="164">
        <v>-2004669.99999999</v>
      </c>
      <c r="S302" s="164">
        <v>-2004669.99999999</v>
      </c>
      <c r="T302" s="164">
        <v>-2004669.99999999</v>
      </c>
      <c r="U302" s="164">
        <v>-2004669.99999999</v>
      </c>
      <c r="V302" s="164">
        <v>-2004669.99999999</v>
      </c>
      <c r="W302" s="164">
        <v>-2004669.99999999</v>
      </c>
      <c r="X302" s="164">
        <v>-2004669.99999999</v>
      </c>
      <c r="Y302" s="164">
        <v>-2004669.99999999</v>
      </c>
      <c r="Z302" s="164">
        <v>-2004669.99999999</v>
      </c>
      <c r="AA302" s="164">
        <v>-2004669.99999999</v>
      </c>
      <c r="AB302" s="164">
        <v>-2004669.99999999</v>
      </c>
      <c r="AC302" s="164">
        <v>-2004669.99999999</v>
      </c>
      <c r="AD302" s="164">
        <v>-2004669.99999999</v>
      </c>
      <c r="AE302" s="164">
        <v>-2004669.99999999</v>
      </c>
      <c r="AF302" s="164">
        <v>-2004669.99999999</v>
      </c>
      <c r="AG302" s="164">
        <v>-2004669.99999999</v>
      </c>
      <c r="AH302" s="164">
        <v>-2004669.99999999</v>
      </c>
      <c r="AI302" s="164">
        <v>-2004669.99999999</v>
      </c>
      <c r="AJ302" s="164">
        <v>-2004669.99999999</v>
      </c>
      <c r="AK302" s="164">
        <v>-2004669.99999999</v>
      </c>
      <c r="AL302" s="164">
        <v>-2004669.99999999</v>
      </c>
      <c r="AM302" s="164">
        <v>-2004669.99999999</v>
      </c>
      <c r="AN302" s="164">
        <v>-2004669.99999999</v>
      </c>
    </row>
    <row r="303" spans="1:40" x14ac:dyDescent="0.2">
      <c r="A303" s="27" t="s">
        <v>1030</v>
      </c>
      <c r="B303" s="164">
        <v>0</v>
      </c>
      <c r="C303" s="164">
        <v>0</v>
      </c>
      <c r="D303" s="164">
        <v>0</v>
      </c>
      <c r="E303" s="164">
        <v>0</v>
      </c>
      <c r="F303" s="164">
        <v>0</v>
      </c>
      <c r="G303" s="164">
        <v>0</v>
      </c>
      <c r="H303" s="164">
        <v>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  <c r="AC303" s="164">
        <v>0</v>
      </c>
      <c r="AD303" s="164">
        <v>0</v>
      </c>
      <c r="AE303" s="164">
        <v>0</v>
      </c>
      <c r="AF303" s="164">
        <v>0</v>
      </c>
      <c r="AG303" s="164">
        <v>0</v>
      </c>
      <c r="AH303" s="164">
        <v>0</v>
      </c>
      <c r="AI303" s="164">
        <v>0</v>
      </c>
      <c r="AJ303" s="164">
        <v>0</v>
      </c>
      <c r="AK303" s="164">
        <v>0</v>
      </c>
      <c r="AL303" s="164">
        <v>0</v>
      </c>
      <c r="AM303" s="164">
        <v>0</v>
      </c>
      <c r="AN303" s="164">
        <v>0</v>
      </c>
    </row>
    <row r="304" spans="1:40" x14ac:dyDescent="0.2">
      <c r="A304" s="30" t="s">
        <v>1031</v>
      </c>
      <c r="B304" s="164">
        <v>764962171.59000003</v>
      </c>
      <c r="C304" s="164">
        <v>764962171.59000003</v>
      </c>
      <c r="D304" s="164">
        <v>764962171.59000003</v>
      </c>
      <c r="E304" s="164">
        <v>764962171.59000003</v>
      </c>
      <c r="F304" s="164">
        <v>764962171.59000003</v>
      </c>
      <c r="G304" s="164">
        <v>764962171.59000003</v>
      </c>
      <c r="H304" s="164">
        <v>764962171.59000003</v>
      </c>
      <c r="I304" s="164">
        <v>764962171.59000003</v>
      </c>
      <c r="J304" s="164">
        <v>764962171.59000003</v>
      </c>
      <c r="K304" s="164">
        <v>764962171.59000003</v>
      </c>
      <c r="L304" s="164">
        <v>764962171.59000003</v>
      </c>
      <c r="M304" s="164">
        <v>764962171.59000003</v>
      </c>
      <c r="N304" s="164">
        <v>764962171.59000003</v>
      </c>
      <c r="O304" s="164">
        <v>764962171.59000003</v>
      </c>
      <c r="P304" s="164">
        <v>764962171.59000003</v>
      </c>
      <c r="Q304" s="164">
        <v>764962171.59000003</v>
      </c>
      <c r="R304" s="164">
        <v>764962171.59000003</v>
      </c>
      <c r="S304" s="164">
        <v>764962171.59000003</v>
      </c>
      <c r="T304" s="164">
        <v>764962171.59000003</v>
      </c>
      <c r="U304" s="164">
        <v>764962171.59000003</v>
      </c>
      <c r="V304" s="164">
        <v>764962171.59000003</v>
      </c>
      <c r="W304" s="164">
        <v>764962171.59000003</v>
      </c>
      <c r="X304" s="164">
        <v>764962171.59000003</v>
      </c>
      <c r="Y304" s="164">
        <v>764962171.59000003</v>
      </c>
      <c r="Z304" s="164">
        <v>764962171.59000003</v>
      </c>
      <c r="AA304" s="164">
        <v>764962171.59000003</v>
      </c>
      <c r="AB304" s="164">
        <v>764962171.59000003</v>
      </c>
      <c r="AC304" s="164">
        <v>764962171.59000003</v>
      </c>
      <c r="AD304" s="164">
        <v>764962171.59000003</v>
      </c>
      <c r="AE304" s="164">
        <v>764962171.59000003</v>
      </c>
      <c r="AF304" s="164">
        <v>764962171.59000003</v>
      </c>
      <c r="AG304" s="164">
        <v>764962171.59000003</v>
      </c>
      <c r="AH304" s="164">
        <v>764962171.59000003</v>
      </c>
      <c r="AI304" s="164">
        <v>764962171.59000003</v>
      </c>
      <c r="AJ304" s="164">
        <v>764962171.59000003</v>
      </c>
      <c r="AK304" s="164">
        <v>764962171.59000003</v>
      </c>
      <c r="AL304" s="164">
        <v>764962171.59000003</v>
      </c>
      <c r="AM304" s="164">
        <v>764962171.59000003</v>
      </c>
      <c r="AN304" s="164">
        <v>764962171.59000003</v>
      </c>
    </row>
    <row r="305" spans="1:40" x14ac:dyDescent="0.2">
      <c r="A305" s="27" t="s">
        <v>1032</v>
      </c>
    </row>
    <row r="306" spans="1:40" x14ac:dyDescent="0.2">
      <c r="A306" s="27" t="s">
        <v>1033</v>
      </c>
      <c r="B306" s="164">
        <v>28132333366.866798</v>
      </c>
      <c r="C306" s="164">
        <v>28311346025.250999</v>
      </c>
      <c r="D306" s="164">
        <v>28499564627.623699</v>
      </c>
      <c r="E306" s="164">
        <v>28682446384.133301</v>
      </c>
      <c r="F306" s="164">
        <v>28866771177.7272</v>
      </c>
      <c r="G306" s="164">
        <v>29061770810.824501</v>
      </c>
      <c r="H306" s="164">
        <v>29234228630.926201</v>
      </c>
      <c r="I306" s="164">
        <v>29408522742.3745</v>
      </c>
      <c r="J306" s="164">
        <v>29596583422.412399</v>
      </c>
      <c r="K306" s="164">
        <v>29778930162.715599</v>
      </c>
      <c r="L306" s="164">
        <v>29952421526.758701</v>
      </c>
      <c r="M306" s="164">
        <v>30234680070.6884</v>
      </c>
      <c r="N306" s="164">
        <v>30234680070.6884</v>
      </c>
      <c r="O306" s="164">
        <v>30454178518.039398</v>
      </c>
      <c r="P306" s="164">
        <v>30670890524.838402</v>
      </c>
      <c r="Q306" s="164">
        <v>30893592522.713699</v>
      </c>
      <c r="R306" s="164">
        <v>31094874432.130501</v>
      </c>
      <c r="S306" s="164">
        <v>31297097555.9865</v>
      </c>
      <c r="T306" s="164">
        <v>31533864078.461201</v>
      </c>
      <c r="U306" s="164">
        <v>31769148268.8955</v>
      </c>
      <c r="V306" s="164">
        <v>32007699822.586102</v>
      </c>
      <c r="W306" s="164">
        <v>32251604066.142101</v>
      </c>
      <c r="X306" s="164">
        <v>32483587659.4189</v>
      </c>
      <c r="Y306" s="164">
        <v>32717659047.652</v>
      </c>
      <c r="Z306" s="164">
        <v>32983439106.148602</v>
      </c>
      <c r="AA306" s="164">
        <v>32983439106.148602</v>
      </c>
      <c r="AB306" s="164">
        <v>33135043088.483799</v>
      </c>
      <c r="AC306" s="164">
        <v>33285069546.571602</v>
      </c>
      <c r="AD306" s="164">
        <v>33448481060.950199</v>
      </c>
      <c r="AE306" s="164">
        <v>33606917111.5644</v>
      </c>
      <c r="AF306" s="164">
        <v>33767245338.499802</v>
      </c>
      <c r="AG306" s="164">
        <v>33959142865.839802</v>
      </c>
      <c r="AH306" s="164">
        <v>34127566822.549999</v>
      </c>
      <c r="AI306" s="164">
        <v>34288059821.876801</v>
      </c>
      <c r="AJ306" s="164">
        <v>34452669704.592796</v>
      </c>
      <c r="AK306" s="164">
        <v>34616397665.106201</v>
      </c>
      <c r="AL306" s="164">
        <v>34780669164.931297</v>
      </c>
      <c r="AM306" s="164">
        <v>34971977455.559402</v>
      </c>
      <c r="AN306" s="164">
        <v>34971977455.559402</v>
      </c>
    </row>
    <row r="307" spans="1:40" x14ac:dyDescent="0.2">
      <c r="A307" s="27" t="s">
        <v>1034</v>
      </c>
      <c r="B307" s="164">
        <v>-4.3600241725261402</v>
      </c>
      <c r="C307" s="164">
        <v>-4.3600253187693001</v>
      </c>
      <c r="D307" s="164">
        <v>-4.3600261784516796</v>
      </c>
      <c r="E307" s="164">
        <v>-4.3600284709380199</v>
      </c>
      <c r="F307" s="164">
        <v>-4.3600313365459398</v>
      </c>
      <c r="G307" s="164">
        <v>-4.3600330559106899</v>
      </c>
      <c r="H307" s="164">
        <v>-4.3600344887146498</v>
      </c>
      <c r="I307" s="164">
        <v>-4.3600359215186097</v>
      </c>
      <c r="J307" s="164">
        <v>-4.3600370677617803</v>
      </c>
      <c r="K307" s="164">
        <v>-4.3600393602481198</v>
      </c>
      <c r="L307" s="164">
        <v>-4.3600405064912904</v>
      </c>
      <c r="M307" s="164">
        <v>-4.3600425124168396</v>
      </c>
      <c r="N307" s="164">
        <v>-4.3600425124168396</v>
      </c>
      <c r="O307" s="164">
        <v>-4.3600445183423799</v>
      </c>
      <c r="P307" s="164">
        <v>-4.3600462377071301</v>
      </c>
      <c r="Q307" s="164">
        <v>-4.3600485301934704</v>
      </c>
      <c r="R307" s="164">
        <v>-4.3600485301934704</v>
      </c>
      <c r="S307" s="164">
        <v>-4.3600482436326802</v>
      </c>
      <c r="T307" s="164">
        <v>-4.3600473839502998</v>
      </c>
      <c r="U307" s="164">
        <v>-4.3600462377071301</v>
      </c>
      <c r="V307" s="164">
        <v>-4.3600485301934704</v>
      </c>
      <c r="W307" s="164">
        <v>-4.3600493898758499</v>
      </c>
      <c r="X307" s="164">
        <v>-4.3600508226798098</v>
      </c>
      <c r="Y307" s="164">
        <v>-4.3600511092406</v>
      </c>
      <c r="Z307" s="164">
        <v>-4.3600531151661501</v>
      </c>
      <c r="AA307" s="164">
        <v>-4.3600531151661501</v>
      </c>
      <c r="AB307" s="164">
        <v>-4.3600534017269403</v>
      </c>
      <c r="AC307" s="164">
        <v>-4.3600539748485199</v>
      </c>
      <c r="AD307" s="164">
        <v>-4.3600548345309003</v>
      </c>
      <c r="AE307" s="164">
        <v>-4.3600548345309003</v>
      </c>
      <c r="AF307" s="164">
        <v>-4.36005598077407</v>
      </c>
      <c r="AG307" s="164">
        <v>-4.3600582732604103</v>
      </c>
      <c r="AH307" s="164">
        <v>-4.3600597060643702</v>
      </c>
      <c r="AI307" s="164">
        <v>-4.3600617119899097</v>
      </c>
      <c r="AJ307" s="164">
        <v>-4.3600614254291203</v>
      </c>
      <c r="AK307" s="164">
        <v>-4.3600637179154598</v>
      </c>
      <c r="AL307" s="164">
        <v>-4.3600642910370402</v>
      </c>
      <c r="AM307" s="164">
        <v>-4.3600654372802099</v>
      </c>
      <c r="AN307" s="164">
        <v>-4.3600654372802099</v>
      </c>
    </row>
    <row r="308" spans="1:40" x14ac:dyDescent="0.2">
      <c r="A308" s="30" t="s">
        <v>1035</v>
      </c>
      <c r="B308" s="164">
        <v>28132333362.506802</v>
      </c>
      <c r="C308" s="164">
        <v>28311346020.890999</v>
      </c>
      <c r="D308" s="164">
        <v>28499564623.263699</v>
      </c>
      <c r="E308" s="164">
        <v>28682446379.7733</v>
      </c>
      <c r="F308" s="164">
        <v>28866771173.367199</v>
      </c>
      <c r="G308" s="164">
        <v>29061770806.4645</v>
      </c>
      <c r="H308" s="164">
        <v>29234228626.5662</v>
      </c>
      <c r="I308" s="164">
        <v>29408522738.0145</v>
      </c>
      <c r="J308" s="164">
        <v>29596583418.052299</v>
      </c>
      <c r="K308" s="164">
        <v>29778930158.355598</v>
      </c>
      <c r="L308" s="164">
        <v>29952421522.398701</v>
      </c>
      <c r="M308" s="164">
        <v>30234680066.3283</v>
      </c>
      <c r="N308" s="164">
        <v>30234680066.3283</v>
      </c>
      <c r="O308" s="164">
        <v>30454178513.679401</v>
      </c>
      <c r="P308" s="164">
        <v>30670890520.478401</v>
      </c>
      <c r="Q308" s="164">
        <v>30893592518.3536</v>
      </c>
      <c r="R308" s="164">
        <v>31094874427.7705</v>
      </c>
      <c r="S308" s="164">
        <v>31297097551.6264</v>
      </c>
      <c r="T308" s="164">
        <v>31533864074.1012</v>
      </c>
      <c r="U308" s="164">
        <v>31769148264.5355</v>
      </c>
      <c r="V308" s="164">
        <v>32007699818.226101</v>
      </c>
      <c r="W308" s="164">
        <v>32251604061.782001</v>
      </c>
      <c r="X308" s="164">
        <v>32483587655.058899</v>
      </c>
      <c r="Y308" s="164">
        <v>32717659043.292</v>
      </c>
      <c r="Z308" s="164">
        <v>32983439101.788502</v>
      </c>
      <c r="AA308" s="164">
        <v>32983439101.788502</v>
      </c>
      <c r="AB308" s="164">
        <v>33135043084.123699</v>
      </c>
      <c r="AC308" s="164">
        <v>33285069542.211498</v>
      </c>
      <c r="AD308" s="164">
        <v>33448481056.590099</v>
      </c>
      <c r="AE308" s="164">
        <v>33606917107.204399</v>
      </c>
      <c r="AF308" s="164">
        <v>33767245334.139702</v>
      </c>
      <c r="AG308" s="164">
        <v>33959142861.479698</v>
      </c>
      <c r="AH308" s="164">
        <v>34127566818.189899</v>
      </c>
      <c r="AI308" s="164">
        <v>34288059817.5168</v>
      </c>
      <c r="AJ308" s="164">
        <v>34452669700.232697</v>
      </c>
      <c r="AK308" s="164">
        <v>34616397660.746101</v>
      </c>
      <c r="AL308" s="164">
        <v>34780669160.571198</v>
      </c>
      <c r="AM308" s="164">
        <v>34971977451.199303</v>
      </c>
      <c r="AN308" s="164">
        <v>34971977451.199303</v>
      </c>
    </row>
    <row r="309" spans="1:40" x14ac:dyDescent="0.2">
      <c r="A309" s="27" t="s">
        <v>1036</v>
      </c>
    </row>
    <row r="310" spans="1:40" x14ac:dyDescent="0.2">
      <c r="A310" s="30" t="s">
        <v>1037</v>
      </c>
    </row>
    <row r="311" spans="1:40" x14ac:dyDescent="0.2">
      <c r="A311" s="27" t="s">
        <v>1038</v>
      </c>
      <c r="B311" s="164">
        <v>27367371195.276798</v>
      </c>
      <c r="C311" s="164">
        <v>27546383853.660999</v>
      </c>
      <c r="D311" s="164">
        <v>27734602456.033699</v>
      </c>
      <c r="E311" s="164">
        <v>27917484212.543301</v>
      </c>
      <c r="F311" s="164">
        <v>28101809006.137199</v>
      </c>
      <c r="G311" s="164">
        <v>28296808639.234501</v>
      </c>
      <c r="H311" s="164">
        <v>28469266459.336201</v>
      </c>
      <c r="I311" s="164">
        <v>28643560570.7845</v>
      </c>
      <c r="J311" s="164">
        <v>28831621250.822399</v>
      </c>
      <c r="K311" s="164">
        <v>29013967991.125599</v>
      </c>
      <c r="L311" s="164">
        <v>29187459355.168701</v>
      </c>
      <c r="M311" s="164">
        <v>29469717899.0984</v>
      </c>
      <c r="N311" s="164">
        <v>29469717899.0984</v>
      </c>
      <c r="O311" s="164">
        <v>29689216346.449402</v>
      </c>
      <c r="P311" s="164">
        <v>29905928353.248402</v>
      </c>
      <c r="Q311" s="164">
        <v>30128630351.123699</v>
      </c>
      <c r="R311" s="164">
        <v>30329912260.540501</v>
      </c>
      <c r="S311" s="164">
        <v>30532135384.3965</v>
      </c>
      <c r="T311" s="164">
        <v>30768901906.871201</v>
      </c>
      <c r="U311" s="164">
        <v>31004186097.3055</v>
      </c>
      <c r="V311" s="164">
        <v>31242737650.996101</v>
      </c>
      <c r="W311" s="164">
        <v>31486641894.552101</v>
      </c>
      <c r="X311" s="164">
        <v>31718625487.828999</v>
      </c>
      <c r="Y311" s="164">
        <v>31952696876.062</v>
      </c>
      <c r="Z311" s="164">
        <v>32218476934.558601</v>
      </c>
      <c r="AA311" s="164">
        <v>32218476934.558601</v>
      </c>
      <c r="AB311" s="164">
        <v>32370080916.893799</v>
      </c>
      <c r="AC311" s="164">
        <v>32520107374.981602</v>
      </c>
      <c r="AD311" s="164">
        <v>32683518889.3601</v>
      </c>
      <c r="AE311" s="164">
        <v>32841954939.9744</v>
      </c>
      <c r="AF311" s="164">
        <v>33002283166.909801</v>
      </c>
      <c r="AG311" s="164">
        <v>33194180694.249802</v>
      </c>
      <c r="AH311" s="164">
        <v>33362604650.959999</v>
      </c>
      <c r="AI311" s="164">
        <v>33523097650.2868</v>
      </c>
      <c r="AJ311" s="164">
        <v>33687707533.0028</v>
      </c>
      <c r="AK311" s="164">
        <v>33851435493.516201</v>
      </c>
      <c r="AL311" s="164">
        <v>34015706993.341301</v>
      </c>
      <c r="AM311" s="164">
        <v>34207015283.969398</v>
      </c>
      <c r="AN311" s="164">
        <v>34207015283.969398</v>
      </c>
    </row>
    <row r="312" spans="1:40" x14ac:dyDescent="0.2">
      <c r="A312" s="27" t="s">
        <v>1039</v>
      </c>
      <c r="B312" s="164">
        <v>0</v>
      </c>
      <c r="C312" s="164">
        <v>0</v>
      </c>
      <c r="D312" s="164">
        <v>0</v>
      </c>
      <c r="E312" s="164">
        <v>0</v>
      </c>
      <c r="F312" s="164">
        <v>0</v>
      </c>
      <c r="G312" s="164">
        <v>0</v>
      </c>
      <c r="H312" s="164">
        <v>0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  <c r="O312" s="164">
        <v>0</v>
      </c>
      <c r="P312" s="164">
        <v>0</v>
      </c>
      <c r="Q312" s="164">
        <v>0</v>
      </c>
      <c r="R312" s="164">
        <v>0</v>
      </c>
      <c r="S312" s="164">
        <v>0</v>
      </c>
      <c r="T312" s="164">
        <v>0</v>
      </c>
      <c r="U312" s="164">
        <v>0</v>
      </c>
      <c r="V312" s="164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164">
        <v>0</v>
      </c>
      <c r="AD312" s="164">
        <v>0</v>
      </c>
      <c r="AE312" s="164">
        <v>0</v>
      </c>
      <c r="AF312" s="164">
        <v>0</v>
      </c>
      <c r="AG312" s="164">
        <v>0</v>
      </c>
      <c r="AH312" s="164">
        <v>0</v>
      </c>
      <c r="AI312" s="164">
        <v>0</v>
      </c>
      <c r="AJ312" s="164">
        <v>0</v>
      </c>
      <c r="AK312" s="164">
        <v>0</v>
      </c>
      <c r="AL312" s="164">
        <v>0</v>
      </c>
      <c r="AM312" s="164">
        <v>0</v>
      </c>
      <c r="AN312" s="164">
        <v>0</v>
      </c>
    </row>
    <row r="313" spans="1:40" x14ac:dyDescent="0.2">
      <c r="A313" s="27" t="s">
        <v>1040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4">
        <v>0</v>
      </c>
      <c r="Z313" s="164">
        <v>0</v>
      </c>
      <c r="AA313" s="164">
        <v>0</v>
      </c>
      <c r="AB313" s="164">
        <v>0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0</v>
      </c>
      <c r="AI313" s="164">
        <v>0</v>
      </c>
      <c r="AJ313" s="164">
        <v>0</v>
      </c>
      <c r="AK313" s="164">
        <v>0</v>
      </c>
      <c r="AL313" s="164">
        <v>0</v>
      </c>
      <c r="AM313" s="164">
        <v>0</v>
      </c>
      <c r="AN313" s="164">
        <v>0</v>
      </c>
    </row>
    <row r="314" spans="1:40" x14ac:dyDescent="0.2">
      <c r="A314" s="27" t="s">
        <v>1041</v>
      </c>
      <c r="B314" s="164">
        <v>4.0000000008149001</v>
      </c>
      <c r="C314" s="164">
        <v>4.0000000008149001</v>
      </c>
      <c r="D314" s="164">
        <v>4.0000000008149001</v>
      </c>
      <c r="E314" s="164">
        <v>4.0000000008149001</v>
      </c>
      <c r="F314" s="164">
        <v>4.0000000008149001</v>
      </c>
      <c r="G314" s="164">
        <v>4.0000000008149001</v>
      </c>
      <c r="H314" s="164">
        <v>4.0000000008149001</v>
      </c>
      <c r="I314" s="164">
        <v>4.0000000008149001</v>
      </c>
      <c r="J314" s="164">
        <v>4.0000000008149001</v>
      </c>
      <c r="K314" s="164">
        <v>4.0000000008149001</v>
      </c>
      <c r="L314" s="164">
        <v>4.0000000008149001</v>
      </c>
      <c r="M314" s="164">
        <v>4.0000000008149001</v>
      </c>
      <c r="N314" s="164">
        <v>4.0000000008149001</v>
      </c>
      <c r="O314" s="164">
        <v>4.0000000008149001</v>
      </c>
      <c r="P314" s="164">
        <v>4.0000000008149001</v>
      </c>
      <c r="Q314" s="164">
        <v>4.0000000008149001</v>
      </c>
      <c r="R314" s="164">
        <v>4.0000000008149001</v>
      </c>
      <c r="S314" s="164">
        <v>4.0000000008149001</v>
      </c>
      <c r="T314" s="164">
        <v>4.0000000008149001</v>
      </c>
      <c r="U314" s="164">
        <v>4.0000000008149001</v>
      </c>
      <c r="V314" s="164">
        <v>4.0000000008149001</v>
      </c>
      <c r="W314" s="164">
        <v>4.0000000008149001</v>
      </c>
      <c r="X314" s="164">
        <v>4.0000000008149001</v>
      </c>
      <c r="Y314" s="164">
        <v>4.0000000008149001</v>
      </c>
      <c r="Z314" s="164">
        <v>4.0000000008149001</v>
      </c>
      <c r="AA314" s="164">
        <v>4.0000000008149001</v>
      </c>
      <c r="AB314" s="164">
        <v>4.0000000008149001</v>
      </c>
      <c r="AC314" s="164">
        <v>4.0000000008149001</v>
      </c>
      <c r="AD314" s="164">
        <v>4.0000000008149001</v>
      </c>
      <c r="AE314" s="164">
        <v>4.0000000008149001</v>
      </c>
      <c r="AF314" s="164">
        <v>4.0000000008149001</v>
      </c>
      <c r="AG314" s="164">
        <v>4.0000000008149001</v>
      </c>
      <c r="AH314" s="164">
        <v>4.0000000008149001</v>
      </c>
      <c r="AI314" s="164">
        <v>4.0000000008149001</v>
      </c>
      <c r="AJ314" s="164">
        <v>4.0000000008149001</v>
      </c>
      <c r="AK314" s="164">
        <v>4.0000000008149001</v>
      </c>
      <c r="AL314" s="164">
        <v>4.0000000008149001</v>
      </c>
      <c r="AM314" s="164">
        <v>4.0000000008149001</v>
      </c>
      <c r="AN314" s="164">
        <v>4.0000000008149001</v>
      </c>
    </row>
    <row r="315" spans="1:40" x14ac:dyDescent="0.2">
      <c r="A315" s="27" t="s">
        <v>1042</v>
      </c>
      <c r="B315" s="164">
        <v>0</v>
      </c>
      <c r="C315" s="164">
        <v>0</v>
      </c>
      <c r="D315" s="164">
        <v>0</v>
      </c>
      <c r="E315" s="164">
        <v>0</v>
      </c>
      <c r="F315" s="164">
        <v>0</v>
      </c>
      <c r="G315" s="164">
        <v>0</v>
      </c>
      <c r="H315" s="164">
        <v>0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0</v>
      </c>
      <c r="X315" s="164">
        <v>0</v>
      </c>
      <c r="Y315" s="164">
        <v>0</v>
      </c>
      <c r="Z315" s="164">
        <v>0</v>
      </c>
      <c r="AA315" s="164">
        <v>0</v>
      </c>
      <c r="AB315" s="164">
        <v>0</v>
      </c>
      <c r="AC315" s="164">
        <v>0</v>
      </c>
      <c r="AD315" s="164">
        <v>0</v>
      </c>
      <c r="AE315" s="164">
        <v>0</v>
      </c>
      <c r="AF315" s="164">
        <v>0</v>
      </c>
      <c r="AG315" s="164">
        <v>0</v>
      </c>
      <c r="AH315" s="164">
        <v>0</v>
      </c>
      <c r="AI315" s="164">
        <v>0</v>
      </c>
      <c r="AJ315" s="164">
        <v>0</v>
      </c>
      <c r="AK315" s="164">
        <v>0</v>
      </c>
      <c r="AL315" s="164">
        <v>0</v>
      </c>
      <c r="AM315" s="164">
        <v>0</v>
      </c>
      <c r="AN315" s="164">
        <v>0</v>
      </c>
    </row>
    <row r="316" spans="1:40" x14ac:dyDescent="0.2">
      <c r="A316" s="27" t="s">
        <v>1043</v>
      </c>
      <c r="B316" s="164">
        <v>0</v>
      </c>
      <c r="C316" s="164">
        <v>0</v>
      </c>
      <c r="D316" s="164">
        <v>0</v>
      </c>
      <c r="E316" s="164">
        <v>0</v>
      </c>
      <c r="F316" s="164">
        <v>0</v>
      </c>
      <c r="G316" s="164">
        <v>0</v>
      </c>
      <c r="H316" s="164">
        <v>0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0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0</v>
      </c>
      <c r="AA316" s="164">
        <v>0</v>
      </c>
      <c r="AB316" s="164">
        <v>0</v>
      </c>
      <c r="AC316" s="164">
        <v>0</v>
      </c>
      <c r="AD316" s="164">
        <v>0</v>
      </c>
      <c r="AE316" s="164">
        <v>0</v>
      </c>
      <c r="AF316" s="164">
        <v>0</v>
      </c>
      <c r="AG316" s="164">
        <v>0</v>
      </c>
      <c r="AH316" s="164">
        <v>0</v>
      </c>
      <c r="AI316" s="164">
        <v>0</v>
      </c>
      <c r="AJ316" s="164">
        <v>0</v>
      </c>
      <c r="AK316" s="164">
        <v>0</v>
      </c>
      <c r="AL316" s="164">
        <v>0</v>
      </c>
      <c r="AM316" s="164">
        <v>0</v>
      </c>
      <c r="AN316" s="164">
        <v>0</v>
      </c>
    </row>
    <row r="317" spans="1:40" x14ac:dyDescent="0.2">
      <c r="A317" s="27" t="s">
        <v>1044</v>
      </c>
      <c r="B317" s="164">
        <v>0</v>
      </c>
      <c r="C317" s="164">
        <v>0</v>
      </c>
      <c r="D317" s="164">
        <v>0</v>
      </c>
      <c r="E317" s="164">
        <v>0</v>
      </c>
      <c r="F317" s="164">
        <v>0</v>
      </c>
      <c r="G317" s="164">
        <v>0</v>
      </c>
      <c r="H317" s="164">
        <v>0</v>
      </c>
      <c r="I317" s="164">
        <v>0</v>
      </c>
      <c r="J317" s="164">
        <v>0</v>
      </c>
      <c r="K317" s="164">
        <v>0</v>
      </c>
      <c r="L317" s="164">
        <v>0</v>
      </c>
      <c r="M317" s="164">
        <v>0</v>
      </c>
      <c r="N317" s="164">
        <v>0</v>
      </c>
      <c r="O317" s="164">
        <v>0</v>
      </c>
      <c r="P317" s="164">
        <v>0</v>
      </c>
      <c r="Q317" s="164">
        <v>0</v>
      </c>
      <c r="R317" s="164">
        <v>0</v>
      </c>
      <c r="S317" s="164">
        <v>0</v>
      </c>
      <c r="T317" s="164">
        <v>0</v>
      </c>
      <c r="U317" s="164">
        <v>0</v>
      </c>
      <c r="V317" s="164">
        <v>0</v>
      </c>
      <c r="W317" s="164">
        <v>0</v>
      </c>
      <c r="X317" s="164">
        <v>0</v>
      </c>
      <c r="Y317" s="164">
        <v>0</v>
      </c>
      <c r="Z317" s="164">
        <v>0</v>
      </c>
      <c r="AA317" s="164">
        <v>0</v>
      </c>
      <c r="AB317" s="164">
        <v>0</v>
      </c>
      <c r="AC317" s="164">
        <v>0</v>
      </c>
      <c r="AD317" s="164">
        <v>0</v>
      </c>
      <c r="AE317" s="164">
        <v>0</v>
      </c>
      <c r="AF317" s="164">
        <v>0</v>
      </c>
      <c r="AG317" s="164">
        <v>0</v>
      </c>
      <c r="AH317" s="164">
        <v>0</v>
      </c>
      <c r="AI317" s="164">
        <v>0</v>
      </c>
      <c r="AJ317" s="164">
        <v>0</v>
      </c>
      <c r="AK317" s="164">
        <v>0</v>
      </c>
      <c r="AL317" s="164">
        <v>0</v>
      </c>
      <c r="AM317" s="164">
        <v>0</v>
      </c>
      <c r="AN317" s="164">
        <v>0</v>
      </c>
    </row>
    <row r="318" spans="1:40" x14ac:dyDescent="0.2">
      <c r="A318" s="27" t="s">
        <v>1045</v>
      </c>
      <c r="B318" s="164">
        <v>0</v>
      </c>
      <c r="C318" s="164">
        <v>0</v>
      </c>
      <c r="D318" s="164">
        <v>0</v>
      </c>
      <c r="E318" s="164">
        <v>0</v>
      </c>
      <c r="F318" s="164">
        <v>0</v>
      </c>
      <c r="G318" s="164">
        <v>0</v>
      </c>
      <c r="H318" s="164">
        <v>0</v>
      </c>
      <c r="I318" s="164">
        <v>0</v>
      </c>
      <c r="J318" s="164">
        <v>0</v>
      </c>
      <c r="K318" s="164">
        <v>0</v>
      </c>
      <c r="L318" s="164">
        <v>0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0</v>
      </c>
      <c r="V318" s="164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  <c r="AC318" s="164">
        <v>0</v>
      </c>
      <c r="AD318" s="164">
        <v>0</v>
      </c>
      <c r="AE318" s="164">
        <v>0</v>
      </c>
      <c r="AF318" s="164">
        <v>0</v>
      </c>
      <c r="AG318" s="164">
        <v>0</v>
      </c>
      <c r="AH318" s="164">
        <v>0</v>
      </c>
      <c r="AI318" s="164">
        <v>0</v>
      </c>
      <c r="AJ318" s="164">
        <v>0</v>
      </c>
      <c r="AK318" s="164">
        <v>0</v>
      </c>
      <c r="AL318" s="164">
        <v>0</v>
      </c>
      <c r="AM318" s="164">
        <v>0</v>
      </c>
      <c r="AN318" s="164">
        <v>0</v>
      </c>
    </row>
    <row r="319" spans="1:40" x14ac:dyDescent="0.2">
      <c r="A319" s="27" t="s">
        <v>1046</v>
      </c>
      <c r="B319" s="164">
        <v>0</v>
      </c>
      <c r="C319" s="164">
        <v>0</v>
      </c>
      <c r="D319" s="164">
        <v>0</v>
      </c>
      <c r="E319" s="164">
        <v>0</v>
      </c>
      <c r="F319" s="164">
        <v>0</v>
      </c>
      <c r="G319" s="164">
        <v>0</v>
      </c>
      <c r="H319" s="164">
        <v>0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  <c r="AC319" s="164">
        <v>0</v>
      </c>
      <c r="AD319" s="164">
        <v>0</v>
      </c>
      <c r="AE319" s="164">
        <v>0</v>
      </c>
      <c r="AF319" s="164">
        <v>0</v>
      </c>
      <c r="AG319" s="164">
        <v>0</v>
      </c>
      <c r="AH319" s="164">
        <v>0</v>
      </c>
      <c r="AI319" s="164">
        <v>0</v>
      </c>
      <c r="AJ319" s="164">
        <v>0</v>
      </c>
      <c r="AK319" s="164">
        <v>0</v>
      </c>
      <c r="AL319" s="164">
        <v>0</v>
      </c>
      <c r="AM319" s="164">
        <v>0</v>
      </c>
      <c r="AN319" s="164">
        <v>0</v>
      </c>
    </row>
    <row r="320" spans="1:40" x14ac:dyDescent="0.2">
      <c r="A320" s="27" t="s">
        <v>1047</v>
      </c>
      <c r="B320" s="164">
        <v>0</v>
      </c>
      <c r="C320" s="164">
        <v>0</v>
      </c>
      <c r="D320" s="164">
        <v>0</v>
      </c>
      <c r="E320" s="164">
        <v>0</v>
      </c>
      <c r="F320" s="164">
        <v>0</v>
      </c>
      <c r="G320" s="164">
        <v>0</v>
      </c>
      <c r="H320" s="164">
        <v>0</v>
      </c>
      <c r="I320" s="164">
        <v>0</v>
      </c>
      <c r="J320" s="164">
        <v>0</v>
      </c>
      <c r="K320" s="164">
        <v>0</v>
      </c>
      <c r="L320" s="164">
        <v>0</v>
      </c>
      <c r="M320" s="164">
        <v>0</v>
      </c>
      <c r="N320" s="164">
        <v>0</v>
      </c>
      <c r="O320" s="164">
        <v>0</v>
      </c>
      <c r="P320" s="164">
        <v>0</v>
      </c>
      <c r="Q320" s="164">
        <v>0</v>
      </c>
      <c r="R320" s="164">
        <v>0</v>
      </c>
      <c r="S320" s="164">
        <v>0</v>
      </c>
      <c r="T320" s="164">
        <v>0</v>
      </c>
      <c r="U320" s="164">
        <v>0</v>
      </c>
      <c r="V320" s="164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  <c r="AC320" s="164">
        <v>0</v>
      </c>
      <c r="AD320" s="164">
        <v>0</v>
      </c>
      <c r="AE320" s="164">
        <v>0</v>
      </c>
      <c r="AF320" s="164">
        <v>0</v>
      </c>
      <c r="AG320" s="164">
        <v>0</v>
      </c>
      <c r="AH320" s="164">
        <v>0</v>
      </c>
      <c r="AI320" s="164">
        <v>0</v>
      </c>
      <c r="AJ320" s="164">
        <v>0</v>
      </c>
      <c r="AK320" s="164">
        <v>0</v>
      </c>
      <c r="AL320" s="164">
        <v>0</v>
      </c>
      <c r="AM320" s="164">
        <v>0</v>
      </c>
      <c r="AN320" s="164">
        <v>0</v>
      </c>
    </row>
    <row r="321" spans="1:40" x14ac:dyDescent="0.2">
      <c r="A321" s="27" t="s">
        <v>1048</v>
      </c>
      <c r="B321" s="164">
        <v>35927130</v>
      </c>
      <c r="C321" s="164">
        <v>35927130</v>
      </c>
      <c r="D321" s="164">
        <v>35927130</v>
      </c>
      <c r="E321" s="164">
        <v>35927130</v>
      </c>
      <c r="F321" s="164">
        <v>35927130</v>
      </c>
      <c r="G321" s="164">
        <v>35927130</v>
      </c>
      <c r="H321" s="164">
        <v>35927130</v>
      </c>
      <c r="I321" s="164">
        <v>35927130</v>
      </c>
      <c r="J321" s="164">
        <v>35927130</v>
      </c>
      <c r="K321" s="164">
        <v>35927130</v>
      </c>
      <c r="L321" s="164">
        <v>35927130</v>
      </c>
      <c r="M321" s="164">
        <v>35927130</v>
      </c>
      <c r="N321" s="164">
        <v>35927130</v>
      </c>
      <c r="O321" s="164">
        <v>35927130</v>
      </c>
      <c r="P321" s="164">
        <v>35927130</v>
      </c>
      <c r="Q321" s="164">
        <v>35927130</v>
      </c>
      <c r="R321" s="164">
        <v>35927130</v>
      </c>
      <c r="S321" s="164">
        <v>35927130</v>
      </c>
      <c r="T321" s="164">
        <v>35927130</v>
      </c>
      <c r="U321" s="164">
        <v>35927130</v>
      </c>
      <c r="V321" s="164">
        <v>35927130</v>
      </c>
      <c r="W321" s="164">
        <v>35927130</v>
      </c>
      <c r="X321" s="164">
        <v>35927130</v>
      </c>
      <c r="Y321" s="164">
        <v>35927130</v>
      </c>
      <c r="Z321" s="164">
        <v>35927130</v>
      </c>
      <c r="AA321" s="164">
        <v>35927130</v>
      </c>
      <c r="AB321" s="164">
        <v>35927130</v>
      </c>
      <c r="AC321" s="164">
        <v>35927130</v>
      </c>
      <c r="AD321" s="164">
        <v>35927130</v>
      </c>
      <c r="AE321" s="164">
        <v>35927130</v>
      </c>
      <c r="AF321" s="164">
        <v>35927130</v>
      </c>
      <c r="AG321" s="164">
        <v>35927130</v>
      </c>
      <c r="AH321" s="164">
        <v>35927130</v>
      </c>
      <c r="AI321" s="164">
        <v>35927130</v>
      </c>
      <c r="AJ321" s="164">
        <v>35927130</v>
      </c>
      <c r="AK321" s="164">
        <v>35927130</v>
      </c>
      <c r="AL321" s="164">
        <v>35927130</v>
      </c>
      <c r="AM321" s="164">
        <v>35927130</v>
      </c>
      <c r="AN321" s="164">
        <v>35927130</v>
      </c>
    </row>
    <row r="322" spans="1:40" x14ac:dyDescent="0.2">
      <c r="A322" s="27" t="s">
        <v>1049</v>
      </c>
      <c r="B322" s="164">
        <v>4313570</v>
      </c>
      <c r="C322" s="164">
        <v>4313570</v>
      </c>
      <c r="D322" s="164">
        <v>4313570</v>
      </c>
      <c r="E322" s="164">
        <v>4313570</v>
      </c>
      <c r="F322" s="164">
        <v>4313570</v>
      </c>
      <c r="G322" s="164">
        <v>4313570</v>
      </c>
      <c r="H322" s="164">
        <v>4313570</v>
      </c>
      <c r="I322" s="164">
        <v>4313570</v>
      </c>
      <c r="J322" s="164">
        <v>4313570</v>
      </c>
      <c r="K322" s="164">
        <v>4313570</v>
      </c>
      <c r="L322" s="164">
        <v>4313570</v>
      </c>
      <c r="M322" s="164">
        <v>4313570</v>
      </c>
      <c r="N322" s="164">
        <v>4313570</v>
      </c>
      <c r="O322" s="164">
        <v>4313570</v>
      </c>
      <c r="P322" s="164">
        <v>4313570</v>
      </c>
      <c r="Q322" s="164">
        <v>4313570</v>
      </c>
      <c r="R322" s="164">
        <v>4313570</v>
      </c>
      <c r="S322" s="164">
        <v>4313570</v>
      </c>
      <c r="T322" s="164">
        <v>4313570</v>
      </c>
      <c r="U322" s="164">
        <v>4313570</v>
      </c>
      <c r="V322" s="164">
        <v>4313570</v>
      </c>
      <c r="W322" s="164">
        <v>4313570</v>
      </c>
      <c r="X322" s="164">
        <v>4313570</v>
      </c>
      <c r="Y322" s="164">
        <v>4313570</v>
      </c>
      <c r="Z322" s="164">
        <v>4313570</v>
      </c>
      <c r="AA322" s="164">
        <v>4313570</v>
      </c>
      <c r="AB322" s="164">
        <v>4313570</v>
      </c>
      <c r="AC322" s="164">
        <v>4313570</v>
      </c>
      <c r="AD322" s="164">
        <v>4313570</v>
      </c>
      <c r="AE322" s="164">
        <v>4313570</v>
      </c>
      <c r="AF322" s="164">
        <v>4313570</v>
      </c>
      <c r="AG322" s="164">
        <v>4313570</v>
      </c>
      <c r="AH322" s="164">
        <v>4313570</v>
      </c>
      <c r="AI322" s="164">
        <v>4313570</v>
      </c>
      <c r="AJ322" s="164">
        <v>4313570</v>
      </c>
      <c r="AK322" s="164">
        <v>4313570</v>
      </c>
      <c r="AL322" s="164">
        <v>4313570</v>
      </c>
      <c r="AM322" s="164">
        <v>4313570</v>
      </c>
      <c r="AN322" s="164">
        <v>4313570</v>
      </c>
    </row>
    <row r="323" spans="1:40" x14ac:dyDescent="0.2">
      <c r="A323" s="27" t="s">
        <v>1050</v>
      </c>
      <c r="B323" s="164">
        <v>28420760</v>
      </c>
      <c r="C323" s="164">
        <v>28420760</v>
      </c>
      <c r="D323" s="164">
        <v>28420760</v>
      </c>
      <c r="E323" s="164">
        <v>28420760</v>
      </c>
      <c r="F323" s="164">
        <v>28420760</v>
      </c>
      <c r="G323" s="164">
        <v>28420760</v>
      </c>
      <c r="H323" s="164">
        <v>28420760</v>
      </c>
      <c r="I323" s="164">
        <v>28420760</v>
      </c>
      <c r="J323" s="164">
        <v>28420760</v>
      </c>
      <c r="K323" s="164">
        <v>28420760</v>
      </c>
      <c r="L323" s="164">
        <v>28420760</v>
      </c>
      <c r="M323" s="164">
        <v>28420760</v>
      </c>
      <c r="N323" s="164">
        <v>28420760</v>
      </c>
      <c r="O323" s="164">
        <v>28420760</v>
      </c>
      <c r="P323" s="164">
        <v>28420760</v>
      </c>
      <c r="Q323" s="164">
        <v>28420760</v>
      </c>
      <c r="R323" s="164">
        <v>28420760</v>
      </c>
      <c r="S323" s="164">
        <v>28420760</v>
      </c>
      <c r="T323" s="164">
        <v>28420760</v>
      </c>
      <c r="U323" s="164">
        <v>28420760</v>
      </c>
      <c r="V323" s="164">
        <v>28420760</v>
      </c>
      <c r="W323" s="164">
        <v>28420760</v>
      </c>
      <c r="X323" s="164">
        <v>28420760</v>
      </c>
      <c r="Y323" s="164">
        <v>28420760</v>
      </c>
      <c r="Z323" s="164">
        <v>28420760</v>
      </c>
      <c r="AA323" s="164">
        <v>28420760</v>
      </c>
      <c r="AB323" s="164">
        <v>28420760</v>
      </c>
      <c r="AC323" s="164">
        <v>28420760</v>
      </c>
      <c r="AD323" s="164">
        <v>28420760</v>
      </c>
      <c r="AE323" s="164">
        <v>28420760</v>
      </c>
      <c r="AF323" s="164">
        <v>28420760</v>
      </c>
      <c r="AG323" s="164">
        <v>28420760</v>
      </c>
      <c r="AH323" s="164">
        <v>28420760</v>
      </c>
      <c r="AI323" s="164">
        <v>28420760</v>
      </c>
      <c r="AJ323" s="164">
        <v>28420760</v>
      </c>
      <c r="AK323" s="164">
        <v>28420760</v>
      </c>
      <c r="AL323" s="164">
        <v>28420760</v>
      </c>
      <c r="AM323" s="164">
        <v>28420760</v>
      </c>
      <c r="AN323" s="164">
        <v>28420760</v>
      </c>
    </row>
    <row r="324" spans="1:40" x14ac:dyDescent="0.2">
      <c r="A324" s="27" t="s">
        <v>1051</v>
      </c>
      <c r="B324" s="164">
        <v>34383610</v>
      </c>
      <c r="C324" s="164">
        <v>34383610</v>
      </c>
      <c r="D324" s="164">
        <v>34383610</v>
      </c>
      <c r="E324" s="164">
        <v>34383610</v>
      </c>
      <c r="F324" s="164">
        <v>34383610</v>
      </c>
      <c r="G324" s="164">
        <v>34383610</v>
      </c>
      <c r="H324" s="164">
        <v>34383610</v>
      </c>
      <c r="I324" s="164">
        <v>34383610</v>
      </c>
      <c r="J324" s="164">
        <v>34383610</v>
      </c>
      <c r="K324" s="164">
        <v>34383610</v>
      </c>
      <c r="L324" s="164">
        <v>34383610</v>
      </c>
      <c r="M324" s="164">
        <v>34383610</v>
      </c>
      <c r="N324" s="164">
        <v>34383610</v>
      </c>
      <c r="O324" s="164">
        <v>34383610</v>
      </c>
      <c r="P324" s="164">
        <v>34383610</v>
      </c>
      <c r="Q324" s="164">
        <v>34383610</v>
      </c>
      <c r="R324" s="164">
        <v>34383610</v>
      </c>
      <c r="S324" s="164">
        <v>34383610</v>
      </c>
      <c r="T324" s="164">
        <v>34383610</v>
      </c>
      <c r="U324" s="164">
        <v>34383610</v>
      </c>
      <c r="V324" s="164">
        <v>34383610</v>
      </c>
      <c r="W324" s="164">
        <v>34383610</v>
      </c>
      <c r="X324" s="164">
        <v>34383610</v>
      </c>
      <c r="Y324" s="164">
        <v>34383610</v>
      </c>
      <c r="Z324" s="164">
        <v>34383610</v>
      </c>
      <c r="AA324" s="164">
        <v>34383610</v>
      </c>
      <c r="AB324" s="164">
        <v>34383610</v>
      </c>
      <c r="AC324" s="164">
        <v>34383610</v>
      </c>
      <c r="AD324" s="164">
        <v>34383610</v>
      </c>
      <c r="AE324" s="164">
        <v>34383610</v>
      </c>
      <c r="AF324" s="164">
        <v>34383610</v>
      </c>
      <c r="AG324" s="164">
        <v>34383610</v>
      </c>
      <c r="AH324" s="164">
        <v>34383610</v>
      </c>
      <c r="AI324" s="164">
        <v>34383610</v>
      </c>
      <c r="AJ324" s="164">
        <v>34383610</v>
      </c>
      <c r="AK324" s="164">
        <v>34383610</v>
      </c>
      <c r="AL324" s="164">
        <v>34383610</v>
      </c>
      <c r="AM324" s="164">
        <v>34383610</v>
      </c>
      <c r="AN324" s="164">
        <v>34383610</v>
      </c>
    </row>
    <row r="325" spans="1:40" x14ac:dyDescent="0.2">
      <c r="A325" s="27" t="s">
        <v>1052</v>
      </c>
      <c r="B325" s="164">
        <v>0</v>
      </c>
      <c r="C325" s="164">
        <v>0</v>
      </c>
      <c r="D325" s="164">
        <v>0</v>
      </c>
      <c r="E325" s="164">
        <v>0</v>
      </c>
      <c r="F325" s="164">
        <v>0</v>
      </c>
      <c r="G325" s="164">
        <v>0</v>
      </c>
      <c r="H325" s="164">
        <v>0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  <c r="O325" s="164">
        <v>0</v>
      </c>
      <c r="P325" s="164">
        <v>0</v>
      </c>
      <c r="Q325" s="164">
        <v>0</v>
      </c>
      <c r="R325" s="164">
        <v>0</v>
      </c>
      <c r="S325" s="164">
        <v>0</v>
      </c>
      <c r="T325" s="164">
        <v>0</v>
      </c>
      <c r="U325" s="164">
        <v>0</v>
      </c>
      <c r="V325" s="164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</v>
      </c>
      <c r="AH325" s="164">
        <v>0</v>
      </c>
      <c r="AI325" s="164">
        <v>0</v>
      </c>
      <c r="AJ325" s="164">
        <v>0</v>
      </c>
      <c r="AK325" s="164">
        <v>0</v>
      </c>
      <c r="AL325" s="164">
        <v>0</v>
      </c>
      <c r="AM325" s="164">
        <v>0</v>
      </c>
      <c r="AN325" s="164">
        <v>0</v>
      </c>
    </row>
    <row r="326" spans="1:40" x14ac:dyDescent="0.2">
      <c r="A326" s="27" t="s">
        <v>1053</v>
      </c>
      <c r="B326" s="164">
        <v>27470416269.276798</v>
      </c>
      <c r="C326" s="164">
        <v>27649428927.660999</v>
      </c>
      <c r="D326" s="164">
        <v>27837647530.033699</v>
      </c>
      <c r="E326" s="164">
        <v>28020529286.543301</v>
      </c>
      <c r="F326" s="164">
        <v>28204854080.137199</v>
      </c>
      <c r="G326" s="164">
        <v>28399853713.234501</v>
      </c>
      <c r="H326" s="164">
        <v>28572311533.336201</v>
      </c>
      <c r="I326" s="164">
        <v>28746605644.7845</v>
      </c>
      <c r="J326" s="164">
        <v>28934666324.822399</v>
      </c>
      <c r="K326" s="164">
        <v>29117013065.125599</v>
      </c>
      <c r="L326" s="164">
        <v>29290504429.168701</v>
      </c>
      <c r="M326" s="164">
        <v>29572762973.0984</v>
      </c>
      <c r="N326" s="164">
        <v>29572762973.0984</v>
      </c>
      <c r="O326" s="164">
        <v>29792261420.449402</v>
      </c>
      <c r="P326" s="164">
        <v>30008973427.248402</v>
      </c>
      <c r="Q326" s="164">
        <v>30231675425.123699</v>
      </c>
      <c r="R326" s="164">
        <v>30432957334.540501</v>
      </c>
      <c r="S326" s="164">
        <v>30635180458.3965</v>
      </c>
      <c r="T326" s="164">
        <v>30871946980.871201</v>
      </c>
      <c r="U326" s="164">
        <v>31107231171.3055</v>
      </c>
      <c r="V326" s="164">
        <v>31345782724.996101</v>
      </c>
      <c r="W326" s="164">
        <v>31589686968.552101</v>
      </c>
      <c r="X326" s="164">
        <v>31821670561.828999</v>
      </c>
      <c r="Y326" s="164">
        <v>32055741950.062</v>
      </c>
      <c r="Z326" s="164">
        <v>32321522008.558601</v>
      </c>
      <c r="AA326" s="164">
        <v>32321522008.558601</v>
      </c>
      <c r="AB326" s="164">
        <v>32473125990.893799</v>
      </c>
      <c r="AC326" s="164">
        <v>32623152448.981602</v>
      </c>
      <c r="AD326" s="164">
        <v>32786563963.3601</v>
      </c>
      <c r="AE326" s="164">
        <v>32945000013.9744</v>
      </c>
      <c r="AF326" s="164">
        <v>33105328240.909801</v>
      </c>
      <c r="AG326" s="164">
        <v>33297225768.249802</v>
      </c>
      <c r="AH326" s="164">
        <v>33465649724.959999</v>
      </c>
      <c r="AI326" s="164">
        <v>33626142724.2868</v>
      </c>
      <c r="AJ326" s="164">
        <v>33790752607.0028</v>
      </c>
      <c r="AK326" s="164">
        <v>33954480567.516201</v>
      </c>
      <c r="AL326" s="164">
        <v>34118752067.341301</v>
      </c>
      <c r="AM326" s="164">
        <v>34310060357.969398</v>
      </c>
      <c r="AN326" s="164">
        <v>34310060357.969398</v>
      </c>
    </row>
    <row r="327" spans="1:40" x14ac:dyDescent="0.2">
      <c r="A327" s="27" t="s">
        <v>1054</v>
      </c>
      <c r="B327" s="164">
        <v>27470416269.276798</v>
      </c>
      <c r="C327" s="164">
        <v>27649428927.660999</v>
      </c>
      <c r="D327" s="164">
        <v>27837647530.033699</v>
      </c>
      <c r="E327" s="164">
        <v>28020529286.543301</v>
      </c>
      <c r="F327" s="164">
        <v>28204854080.137199</v>
      </c>
      <c r="G327" s="164">
        <v>28399853713.234501</v>
      </c>
      <c r="H327" s="164">
        <v>28572311533.336201</v>
      </c>
      <c r="I327" s="164">
        <v>28746605644.7845</v>
      </c>
      <c r="J327" s="164">
        <v>28934666324.822399</v>
      </c>
      <c r="K327" s="164">
        <v>29117013065.125599</v>
      </c>
      <c r="L327" s="164">
        <v>29290504429.168701</v>
      </c>
      <c r="M327" s="164">
        <v>29572762973.0984</v>
      </c>
      <c r="N327" s="164">
        <v>29572762973.0984</v>
      </c>
      <c r="O327" s="164">
        <v>29792261420.449402</v>
      </c>
      <c r="P327" s="164">
        <v>30008973427.248402</v>
      </c>
      <c r="Q327" s="164">
        <v>30231675425.123699</v>
      </c>
      <c r="R327" s="164">
        <v>30432957334.540501</v>
      </c>
      <c r="S327" s="164">
        <v>30635180458.3964</v>
      </c>
      <c r="T327" s="164">
        <v>30871946980.871201</v>
      </c>
      <c r="U327" s="164">
        <v>31107231171.3055</v>
      </c>
      <c r="V327" s="164">
        <v>31345782724.996101</v>
      </c>
      <c r="W327" s="164">
        <v>31589686968.551998</v>
      </c>
      <c r="X327" s="164">
        <v>31821670561.828899</v>
      </c>
      <c r="Y327" s="164">
        <v>32055741950.062</v>
      </c>
      <c r="Z327" s="164">
        <v>32321522008.558498</v>
      </c>
      <c r="AA327" s="164">
        <v>32321522008.558498</v>
      </c>
      <c r="AB327" s="164">
        <v>32473125990.893799</v>
      </c>
      <c r="AC327" s="164">
        <v>32623152448.981499</v>
      </c>
      <c r="AD327" s="164">
        <v>32786563963.3601</v>
      </c>
      <c r="AE327" s="164">
        <v>32945000013.9744</v>
      </c>
      <c r="AF327" s="164">
        <v>33105328240.909801</v>
      </c>
      <c r="AG327" s="164">
        <v>33297225768.249802</v>
      </c>
      <c r="AH327" s="164">
        <v>33465649724.959999</v>
      </c>
      <c r="AI327" s="164">
        <v>33626142724.2868</v>
      </c>
      <c r="AJ327" s="164">
        <v>33790752607.002701</v>
      </c>
      <c r="AK327" s="164">
        <v>33954480567.516102</v>
      </c>
      <c r="AL327" s="164">
        <v>34118752067.341301</v>
      </c>
      <c r="AM327" s="164">
        <v>34310060357.969299</v>
      </c>
      <c r="AN327" s="164">
        <v>34310060357.969299</v>
      </c>
    </row>
    <row r="328" spans="1:40" x14ac:dyDescent="0.2">
      <c r="A328" s="27" t="s">
        <v>1055</v>
      </c>
      <c r="B328" s="164">
        <v>1.3181796440711301E-5</v>
      </c>
      <c r="C328" s="164">
        <v>1.43280396094689E-5</v>
      </c>
      <c r="D328" s="164">
        <v>1.46146004016582E-5</v>
      </c>
      <c r="E328" s="164">
        <v>1.5760843570415701E-5</v>
      </c>
      <c r="F328" s="164">
        <v>1.7193647531362598E-5</v>
      </c>
      <c r="G328" s="164">
        <v>1.6907086739173301E-5</v>
      </c>
      <c r="H328" s="164">
        <v>1.77667691157414E-5</v>
      </c>
      <c r="I328" s="164">
        <v>1.60474043626051E-5</v>
      </c>
      <c r="J328" s="164">
        <v>1.54742827782264E-5</v>
      </c>
      <c r="K328" s="164">
        <v>1.54742827782264E-5</v>
      </c>
      <c r="L328" s="164">
        <v>1.7193647531362598E-5</v>
      </c>
      <c r="M328" s="164">
        <v>1.77667691157414E-5</v>
      </c>
      <c r="N328" s="164">
        <v>1.77667691157414E-5</v>
      </c>
      <c r="O328" s="164">
        <v>1.77667691157414E-5</v>
      </c>
      <c r="P328" s="164">
        <v>1.6907086739173301E-5</v>
      </c>
      <c r="Q328" s="164">
        <v>1.43280396094689E-5</v>
      </c>
      <c r="R328" s="164">
        <v>1.49011611938476E-5</v>
      </c>
      <c r="S328" s="164">
        <v>1.49011611938476E-5</v>
      </c>
      <c r="T328" s="164">
        <v>1.37549180250901E-5</v>
      </c>
      <c r="U328" s="164">
        <v>1.3181796440711301E-5</v>
      </c>
      <c r="V328" s="164">
        <v>1.54742827782264E-5</v>
      </c>
      <c r="W328" s="164">
        <v>1.8626451492309499E-5</v>
      </c>
      <c r="X328" s="164">
        <v>1.8913012284498902E-5</v>
      </c>
      <c r="Y328" s="164">
        <v>1.94861338688777E-5</v>
      </c>
      <c r="Z328" s="164">
        <v>2.0632377037635201E-5</v>
      </c>
      <c r="AA328" s="164">
        <v>2.0632377037635201E-5</v>
      </c>
      <c r="AB328" s="164">
        <v>1.8053329907930799E-5</v>
      </c>
      <c r="AC328" s="164">
        <v>1.8913012284498902E-5</v>
      </c>
      <c r="AD328" s="164">
        <v>2.0632377037635201E-5</v>
      </c>
      <c r="AE328" s="164">
        <v>2.23517417907714E-5</v>
      </c>
      <c r="AF328" s="164">
        <v>2.4357667336097099E-5</v>
      </c>
      <c r="AG328" s="164">
        <v>2.4930788920475799E-5</v>
      </c>
      <c r="AH328" s="164">
        <v>2.55039105048546E-5</v>
      </c>
      <c r="AI328" s="164">
        <v>2.6077032089233398E-5</v>
      </c>
      <c r="AJ328" s="164">
        <v>2.4644228128286501E-5</v>
      </c>
      <c r="AK328" s="164">
        <v>2.37845457517183E-5</v>
      </c>
      <c r="AL328" s="164">
        <v>2.37845457517183E-5</v>
      </c>
      <c r="AM328" s="164">
        <v>2.5217349712665201E-5</v>
      </c>
      <c r="AN328" s="164">
        <v>2.5217349712665201E-5</v>
      </c>
    </row>
    <row r="329" spans="1:40" x14ac:dyDescent="0.2">
      <c r="A329" s="27" t="s">
        <v>1056</v>
      </c>
    </row>
    <row r="330" spans="1:40" x14ac:dyDescent="0.2">
      <c r="A330" s="30" t="s">
        <v>1057</v>
      </c>
    </row>
    <row r="331" spans="1:40" x14ac:dyDescent="0.2">
      <c r="A331" s="27" t="s">
        <v>1058</v>
      </c>
      <c r="B331" s="164">
        <v>23782376712.876801</v>
      </c>
      <c r="C331" s="164">
        <v>23961389371.261002</v>
      </c>
      <c r="D331" s="164">
        <v>24149607973.633701</v>
      </c>
      <c r="E331" s="164">
        <v>24332489730.143299</v>
      </c>
      <c r="F331" s="164">
        <v>24516814523.737202</v>
      </c>
      <c r="G331" s="164">
        <v>24711814156.834499</v>
      </c>
      <c r="H331" s="164">
        <v>24884271976.936199</v>
      </c>
      <c r="I331" s="164">
        <v>25058566088.384499</v>
      </c>
      <c r="J331" s="164">
        <v>25246626768.422298</v>
      </c>
      <c r="K331" s="164">
        <v>25428973508.725601</v>
      </c>
      <c r="L331" s="164">
        <v>25602464872.7687</v>
      </c>
      <c r="M331" s="164">
        <v>25884723416.698299</v>
      </c>
      <c r="N331" s="164">
        <v>25884723416.698299</v>
      </c>
      <c r="O331" s="164">
        <v>26104221864.0494</v>
      </c>
      <c r="P331" s="164">
        <v>26320933870.8484</v>
      </c>
      <c r="Q331" s="164">
        <v>26543635868.723701</v>
      </c>
      <c r="R331" s="164">
        <v>26744917778.140499</v>
      </c>
      <c r="S331" s="164">
        <v>26947140901.996399</v>
      </c>
      <c r="T331" s="164">
        <v>27183907424.471199</v>
      </c>
      <c r="U331" s="164">
        <v>27419191614.905499</v>
      </c>
      <c r="V331" s="164">
        <v>27657743168.5961</v>
      </c>
      <c r="W331" s="164">
        <v>27901647412.152</v>
      </c>
      <c r="X331" s="164">
        <v>28133631005.428902</v>
      </c>
      <c r="Y331" s="164">
        <v>28367702393.661999</v>
      </c>
      <c r="Z331" s="164">
        <v>28633482452.158501</v>
      </c>
      <c r="AA331" s="164">
        <v>28633482452.158501</v>
      </c>
      <c r="AB331" s="164">
        <v>28785086434.493698</v>
      </c>
      <c r="AC331" s="164">
        <v>28935112892.581501</v>
      </c>
      <c r="AD331" s="164">
        <v>29098524406.960098</v>
      </c>
      <c r="AE331" s="164">
        <v>29256960457.574402</v>
      </c>
      <c r="AF331" s="164">
        <v>29417288684.509701</v>
      </c>
      <c r="AG331" s="164">
        <v>29609186211.849701</v>
      </c>
      <c r="AH331" s="164">
        <v>29777610168.559898</v>
      </c>
      <c r="AI331" s="164">
        <v>29938103167.886799</v>
      </c>
      <c r="AJ331" s="164">
        <v>30102713050.602699</v>
      </c>
      <c r="AK331" s="164">
        <v>30266441011.1161</v>
      </c>
      <c r="AL331" s="164">
        <v>30430712510.9412</v>
      </c>
      <c r="AM331" s="164">
        <v>30622020801.569302</v>
      </c>
      <c r="AN331" s="164">
        <v>30622020801.569302</v>
      </c>
    </row>
    <row r="332" spans="1:40" x14ac:dyDescent="0.2">
      <c r="A332" s="27" t="s">
        <v>1059</v>
      </c>
      <c r="B332" s="164">
        <v>235782330.39999899</v>
      </c>
      <c r="C332" s="164">
        <v>235782330.39999899</v>
      </c>
      <c r="D332" s="164">
        <v>235782330.39999899</v>
      </c>
      <c r="E332" s="164">
        <v>235782330.39999899</v>
      </c>
      <c r="F332" s="164">
        <v>235782330.39999899</v>
      </c>
      <c r="G332" s="164">
        <v>235782330.39999899</v>
      </c>
      <c r="H332" s="164">
        <v>235782330.39999899</v>
      </c>
      <c r="I332" s="164">
        <v>235782330.39999899</v>
      </c>
      <c r="J332" s="164">
        <v>235782330.39999899</v>
      </c>
      <c r="K332" s="164">
        <v>235782330.39999899</v>
      </c>
      <c r="L332" s="164">
        <v>235782330.39999899</v>
      </c>
      <c r="M332" s="164">
        <v>235782330.39999899</v>
      </c>
      <c r="N332" s="164">
        <v>235782330.39999899</v>
      </c>
      <c r="O332" s="164">
        <v>235782330.39999899</v>
      </c>
      <c r="P332" s="164">
        <v>235782330.39999899</v>
      </c>
      <c r="Q332" s="164">
        <v>235782330.39999899</v>
      </c>
      <c r="R332" s="164">
        <v>235782330.39999899</v>
      </c>
      <c r="S332" s="164">
        <v>235782330.39999899</v>
      </c>
      <c r="T332" s="164">
        <v>235782330.39999899</v>
      </c>
      <c r="U332" s="164">
        <v>235782330.39999899</v>
      </c>
      <c r="V332" s="164">
        <v>235782330.39999899</v>
      </c>
      <c r="W332" s="164">
        <v>235782330.39999899</v>
      </c>
      <c r="X332" s="164">
        <v>235782330.39999899</v>
      </c>
      <c r="Y332" s="164">
        <v>235782330.39999899</v>
      </c>
      <c r="Z332" s="164">
        <v>235782330.39999899</v>
      </c>
      <c r="AA332" s="164">
        <v>235782330.39999899</v>
      </c>
      <c r="AB332" s="164">
        <v>235782330.39999899</v>
      </c>
      <c r="AC332" s="164">
        <v>235782330.39999899</v>
      </c>
      <c r="AD332" s="164">
        <v>235782330.39999899</v>
      </c>
      <c r="AE332" s="164">
        <v>235782330.39999899</v>
      </c>
      <c r="AF332" s="164">
        <v>235782330.39999899</v>
      </c>
      <c r="AG332" s="164">
        <v>235782330.39999899</v>
      </c>
      <c r="AH332" s="164">
        <v>235782330.39999899</v>
      </c>
      <c r="AI332" s="164">
        <v>235782330.39999899</v>
      </c>
      <c r="AJ332" s="164">
        <v>235782330.39999899</v>
      </c>
      <c r="AK332" s="164">
        <v>235782330.39999899</v>
      </c>
      <c r="AL332" s="164">
        <v>235782330.39999899</v>
      </c>
      <c r="AM332" s="164">
        <v>235782330.39999899</v>
      </c>
      <c r="AN332" s="164">
        <v>235782330.39999899</v>
      </c>
    </row>
    <row r="333" spans="1:40" x14ac:dyDescent="0.2">
      <c r="A333" s="27" t="s">
        <v>1060</v>
      </c>
      <c r="B333" s="164">
        <v>422472187.16000003</v>
      </c>
      <c r="C333" s="164">
        <v>422472187.16000003</v>
      </c>
      <c r="D333" s="164">
        <v>422472187.16000003</v>
      </c>
      <c r="E333" s="164">
        <v>422472187.16000003</v>
      </c>
      <c r="F333" s="164">
        <v>422472187.16000003</v>
      </c>
      <c r="G333" s="164">
        <v>422472187.16000003</v>
      </c>
      <c r="H333" s="164">
        <v>422472187.16000003</v>
      </c>
      <c r="I333" s="164">
        <v>422472187.16000003</v>
      </c>
      <c r="J333" s="164">
        <v>422472187.16000003</v>
      </c>
      <c r="K333" s="164">
        <v>422472187.16000003</v>
      </c>
      <c r="L333" s="164">
        <v>422472187.16000003</v>
      </c>
      <c r="M333" s="164">
        <v>422472187.16000003</v>
      </c>
      <c r="N333" s="164">
        <v>422472187.16000003</v>
      </c>
      <c r="O333" s="164">
        <v>422472187.16000003</v>
      </c>
      <c r="P333" s="164">
        <v>422472187.16000003</v>
      </c>
      <c r="Q333" s="164">
        <v>422472187.16000003</v>
      </c>
      <c r="R333" s="164">
        <v>422472187.16000003</v>
      </c>
      <c r="S333" s="164">
        <v>422472187.16000003</v>
      </c>
      <c r="T333" s="164">
        <v>422472187.16000003</v>
      </c>
      <c r="U333" s="164">
        <v>422472187.16000003</v>
      </c>
      <c r="V333" s="164">
        <v>422472187.16000003</v>
      </c>
      <c r="W333" s="164">
        <v>422472187.16000003</v>
      </c>
      <c r="X333" s="164">
        <v>422472187.16000003</v>
      </c>
      <c r="Y333" s="164">
        <v>422472187.16000003</v>
      </c>
      <c r="Z333" s="164">
        <v>422472187.16000003</v>
      </c>
      <c r="AA333" s="164">
        <v>422472187.16000003</v>
      </c>
      <c r="AB333" s="164">
        <v>422472187.16000003</v>
      </c>
      <c r="AC333" s="164">
        <v>422472187.16000003</v>
      </c>
      <c r="AD333" s="164">
        <v>422472187.16000003</v>
      </c>
      <c r="AE333" s="164">
        <v>422472187.16000003</v>
      </c>
      <c r="AF333" s="164">
        <v>422472187.16000003</v>
      </c>
      <c r="AG333" s="164">
        <v>422472187.16000003</v>
      </c>
      <c r="AH333" s="164">
        <v>422472187.16000003</v>
      </c>
      <c r="AI333" s="164">
        <v>422472187.16000003</v>
      </c>
      <c r="AJ333" s="164">
        <v>422472187.16000003</v>
      </c>
      <c r="AK333" s="164">
        <v>422472187.16000003</v>
      </c>
      <c r="AL333" s="164">
        <v>422472187.16000003</v>
      </c>
      <c r="AM333" s="164">
        <v>422472187.16000003</v>
      </c>
      <c r="AN333" s="164">
        <v>422472187.16000003</v>
      </c>
    </row>
    <row r="334" spans="1:40" x14ac:dyDescent="0.2">
      <c r="A334" s="27" t="s">
        <v>1061</v>
      </c>
      <c r="B334" s="164">
        <v>0</v>
      </c>
      <c r="C334" s="164">
        <v>0</v>
      </c>
      <c r="D334" s="164">
        <v>0</v>
      </c>
      <c r="E334" s="164">
        <v>0</v>
      </c>
      <c r="F334" s="164">
        <v>0</v>
      </c>
      <c r="G334" s="164">
        <v>0</v>
      </c>
      <c r="H334" s="164">
        <v>0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  <c r="O334" s="164">
        <v>0</v>
      </c>
      <c r="P334" s="164">
        <v>0</v>
      </c>
      <c r="Q334" s="164">
        <v>0</v>
      </c>
      <c r="R334" s="164">
        <v>0</v>
      </c>
      <c r="S334" s="164">
        <v>0</v>
      </c>
      <c r="T334" s="164">
        <v>0</v>
      </c>
      <c r="U334" s="164">
        <v>0</v>
      </c>
      <c r="V334" s="164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  <c r="AC334" s="164">
        <v>0</v>
      </c>
      <c r="AD334" s="164">
        <v>0</v>
      </c>
      <c r="AE334" s="164">
        <v>0</v>
      </c>
      <c r="AF334" s="164">
        <v>0</v>
      </c>
      <c r="AG334" s="164">
        <v>0</v>
      </c>
      <c r="AH334" s="164">
        <v>0</v>
      </c>
      <c r="AI334" s="164">
        <v>0</v>
      </c>
      <c r="AJ334" s="164">
        <v>0</v>
      </c>
      <c r="AK334" s="164">
        <v>0</v>
      </c>
      <c r="AL334" s="164">
        <v>0</v>
      </c>
      <c r="AM334" s="164">
        <v>0</v>
      </c>
      <c r="AN334" s="164">
        <v>0</v>
      </c>
    </row>
    <row r="335" spans="1:40" x14ac:dyDescent="0.2">
      <c r="A335" s="27" t="s">
        <v>1062</v>
      </c>
      <c r="B335" s="164">
        <v>0</v>
      </c>
      <c r="C335" s="164">
        <v>0</v>
      </c>
      <c r="D335" s="164">
        <v>0</v>
      </c>
      <c r="E335" s="164">
        <v>0</v>
      </c>
      <c r="F335" s="164">
        <v>0</v>
      </c>
      <c r="G335" s="164">
        <v>0</v>
      </c>
      <c r="H335" s="164">
        <v>0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  <c r="O335" s="164">
        <v>0</v>
      </c>
      <c r="P335" s="164">
        <v>0</v>
      </c>
      <c r="Q335" s="164">
        <v>0</v>
      </c>
      <c r="R335" s="164">
        <v>0</v>
      </c>
      <c r="S335" s="164">
        <v>0</v>
      </c>
      <c r="T335" s="164">
        <v>0</v>
      </c>
      <c r="U335" s="164">
        <v>0</v>
      </c>
      <c r="V335" s="164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164">
        <v>0</v>
      </c>
      <c r="AD335" s="164">
        <v>0</v>
      </c>
      <c r="AE335" s="164">
        <v>0</v>
      </c>
      <c r="AF335" s="164">
        <v>0</v>
      </c>
      <c r="AG335" s="164">
        <v>0</v>
      </c>
      <c r="AH335" s="164">
        <v>0</v>
      </c>
      <c r="AI335" s="164">
        <v>0</v>
      </c>
      <c r="AJ335" s="164">
        <v>0</v>
      </c>
      <c r="AK335" s="164">
        <v>0</v>
      </c>
      <c r="AL335" s="164">
        <v>0</v>
      </c>
      <c r="AM335" s="164">
        <v>0</v>
      </c>
      <c r="AN335" s="164">
        <v>0</v>
      </c>
    </row>
    <row r="336" spans="1:40" x14ac:dyDescent="0.2">
      <c r="A336" s="27" t="s">
        <v>1063</v>
      </c>
      <c r="B336" s="164">
        <v>43263724.819999903</v>
      </c>
      <c r="C336" s="164">
        <v>43263724.819999903</v>
      </c>
      <c r="D336" s="164">
        <v>43263724.819999903</v>
      </c>
      <c r="E336" s="164">
        <v>43263724.819999903</v>
      </c>
      <c r="F336" s="164">
        <v>43263724.819999903</v>
      </c>
      <c r="G336" s="164">
        <v>43263724.819999903</v>
      </c>
      <c r="H336" s="164">
        <v>43263724.819999903</v>
      </c>
      <c r="I336" s="164">
        <v>43263724.819999903</v>
      </c>
      <c r="J336" s="164">
        <v>43263724.819999903</v>
      </c>
      <c r="K336" s="164">
        <v>43263724.819999903</v>
      </c>
      <c r="L336" s="164">
        <v>43263724.819999903</v>
      </c>
      <c r="M336" s="164">
        <v>43263724.819999903</v>
      </c>
      <c r="N336" s="164">
        <v>43263724.819999903</v>
      </c>
      <c r="O336" s="164">
        <v>43263724.819999903</v>
      </c>
      <c r="P336" s="164">
        <v>43263724.819999903</v>
      </c>
      <c r="Q336" s="164">
        <v>43263724.819999903</v>
      </c>
      <c r="R336" s="164">
        <v>43263724.819999903</v>
      </c>
      <c r="S336" s="164">
        <v>43263724.819999903</v>
      </c>
      <c r="T336" s="164">
        <v>43263724.819999903</v>
      </c>
      <c r="U336" s="164">
        <v>43263724.819999903</v>
      </c>
      <c r="V336" s="164">
        <v>43263724.819999903</v>
      </c>
      <c r="W336" s="164">
        <v>43263724.819999903</v>
      </c>
      <c r="X336" s="164">
        <v>43263724.819999903</v>
      </c>
      <c r="Y336" s="164">
        <v>43263724.819999903</v>
      </c>
      <c r="Z336" s="164">
        <v>43263724.819999903</v>
      </c>
      <c r="AA336" s="164">
        <v>43263724.819999903</v>
      </c>
      <c r="AB336" s="164">
        <v>43263724.819999903</v>
      </c>
      <c r="AC336" s="164">
        <v>43263724.819999903</v>
      </c>
      <c r="AD336" s="164">
        <v>43263724.819999903</v>
      </c>
      <c r="AE336" s="164">
        <v>43263724.819999903</v>
      </c>
      <c r="AF336" s="164">
        <v>43263724.819999903</v>
      </c>
      <c r="AG336" s="164">
        <v>43263724.819999903</v>
      </c>
      <c r="AH336" s="164">
        <v>43263724.819999903</v>
      </c>
      <c r="AI336" s="164">
        <v>43263724.819999903</v>
      </c>
      <c r="AJ336" s="164">
        <v>43263724.819999903</v>
      </c>
      <c r="AK336" s="164">
        <v>43263724.819999903</v>
      </c>
      <c r="AL336" s="164">
        <v>43263724.819999903</v>
      </c>
      <c r="AM336" s="164">
        <v>43263724.819999903</v>
      </c>
      <c r="AN336" s="164">
        <v>43263724.819999903</v>
      </c>
    </row>
    <row r="337" spans="1:40" x14ac:dyDescent="0.2">
      <c r="A337" s="27" t="s">
        <v>1064</v>
      </c>
      <c r="B337" s="164">
        <v>25397736.120000001</v>
      </c>
      <c r="C337" s="164">
        <v>25397736.120000001</v>
      </c>
      <c r="D337" s="164">
        <v>25397736.120000001</v>
      </c>
      <c r="E337" s="164">
        <v>25397736.120000001</v>
      </c>
      <c r="F337" s="164">
        <v>25397736.120000001</v>
      </c>
      <c r="G337" s="164">
        <v>25397736.120000001</v>
      </c>
      <c r="H337" s="164">
        <v>25397736.120000001</v>
      </c>
      <c r="I337" s="164">
        <v>25397736.120000001</v>
      </c>
      <c r="J337" s="164">
        <v>25397736.120000001</v>
      </c>
      <c r="K337" s="164">
        <v>25397736.120000001</v>
      </c>
      <c r="L337" s="164">
        <v>25397736.120000001</v>
      </c>
      <c r="M337" s="164">
        <v>25397736.120000001</v>
      </c>
      <c r="N337" s="164">
        <v>25397736.120000001</v>
      </c>
      <c r="O337" s="164">
        <v>25397736.120000001</v>
      </c>
      <c r="P337" s="164">
        <v>25397736.120000001</v>
      </c>
      <c r="Q337" s="164">
        <v>25397736.120000001</v>
      </c>
      <c r="R337" s="164">
        <v>25397736.120000001</v>
      </c>
      <c r="S337" s="164">
        <v>25397736.120000001</v>
      </c>
      <c r="T337" s="164">
        <v>25397736.120000001</v>
      </c>
      <c r="U337" s="164">
        <v>25397736.120000001</v>
      </c>
      <c r="V337" s="164">
        <v>25397736.120000001</v>
      </c>
      <c r="W337" s="164">
        <v>25397736.120000001</v>
      </c>
      <c r="X337" s="164">
        <v>25397736.120000001</v>
      </c>
      <c r="Y337" s="164">
        <v>25397736.120000001</v>
      </c>
      <c r="Z337" s="164">
        <v>25397736.120000001</v>
      </c>
      <c r="AA337" s="164">
        <v>25397736.120000001</v>
      </c>
      <c r="AB337" s="164">
        <v>25397736.120000001</v>
      </c>
      <c r="AC337" s="164">
        <v>25397736.120000001</v>
      </c>
      <c r="AD337" s="164">
        <v>25397736.120000001</v>
      </c>
      <c r="AE337" s="164">
        <v>25397736.120000001</v>
      </c>
      <c r="AF337" s="164">
        <v>25397736.120000001</v>
      </c>
      <c r="AG337" s="164">
        <v>25397736.120000001</v>
      </c>
      <c r="AH337" s="164">
        <v>25397736.120000001</v>
      </c>
      <c r="AI337" s="164">
        <v>25397736.120000001</v>
      </c>
      <c r="AJ337" s="164">
        <v>25397736.120000001</v>
      </c>
      <c r="AK337" s="164">
        <v>25397736.120000001</v>
      </c>
      <c r="AL337" s="164">
        <v>25397736.120000001</v>
      </c>
      <c r="AM337" s="164">
        <v>25397736.120000001</v>
      </c>
      <c r="AN337" s="164">
        <v>25397736.120000001</v>
      </c>
    </row>
    <row r="338" spans="1:40" x14ac:dyDescent="0.2">
      <c r="A338" s="27" t="s">
        <v>1065</v>
      </c>
      <c r="B338" s="164">
        <v>-2489592.16</v>
      </c>
      <c r="C338" s="164">
        <v>-2489592.16</v>
      </c>
      <c r="D338" s="164">
        <v>-2489592.16</v>
      </c>
      <c r="E338" s="164">
        <v>-2489592.16</v>
      </c>
      <c r="F338" s="164">
        <v>-2489592.16</v>
      </c>
      <c r="G338" s="164">
        <v>-2489592.16</v>
      </c>
      <c r="H338" s="164">
        <v>-2489592.16</v>
      </c>
      <c r="I338" s="164">
        <v>-2489592.16</v>
      </c>
      <c r="J338" s="164">
        <v>-2489592.16</v>
      </c>
      <c r="K338" s="164">
        <v>-2489592.16</v>
      </c>
      <c r="L338" s="164">
        <v>-2489592.16</v>
      </c>
      <c r="M338" s="164">
        <v>-2489592.16</v>
      </c>
      <c r="N338" s="164">
        <v>-2489592.16</v>
      </c>
      <c r="O338" s="164">
        <v>-2489592.16</v>
      </c>
      <c r="P338" s="164">
        <v>-2489592.16</v>
      </c>
      <c r="Q338" s="164">
        <v>-2489592.16</v>
      </c>
      <c r="R338" s="164">
        <v>-2489592.16</v>
      </c>
      <c r="S338" s="164">
        <v>-2489592.16</v>
      </c>
      <c r="T338" s="164">
        <v>-2489592.16</v>
      </c>
      <c r="U338" s="164">
        <v>-2489592.16</v>
      </c>
      <c r="V338" s="164">
        <v>-2489592.16</v>
      </c>
      <c r="W338" s="164">
        <v>-2489592.16</v>
      </c>
      <c r="X338" s="164">
        <v>-2489592.16</v>
      </c>
      <c r="Y338" s="164">
        <v>-2489592.16</v>
      </c>
      <c r="Z338" s="164">
        <v>-2489592.16</v>
      </c>
      <c r="AA338" s="164">
        <v>-2489592.16</v>
      </c>
      <c r="AB338" s="164">
        <v>-2489592.16</v>
      </c>
      <c r="AC338" s="164">
        <v>-2489592.16</v>
      </c>
      <c r="AD338" s="164">
        <v>-2489592.16</v>
      </c>
      <c r="AE338" s="164">
        <v>-2489592.16</v>
      </c>
      <c r="AF338" s="164">
        <v>-2489592.16</v>
      </c>
      <c r="AG338" s="164">
        <v>-2489592.16</v>
      </c>
      <c r="AH338" s="164">
        <v>-2489592.16</v>
      </c>
      <c r="AI338" s="164">
        <v>-2489592.16</v>
      </c>
      <c r="AJ338" s="164">
        <v>-2489592.16</v>
      </c>
      <c r="AK338" s="164">
        <v>-2489592.16</v>
      </c>
      <c r="AL338" s="164">
        <v>-2489592.16</v>
      </c>
      <c r="AM338" s="164">
        <v>-2489592.16</v>
      </c>
      <c r="AN338" s="164">
        <v>-2489592.16</v>
      </c>
    </row>
    <row r="339" spans="1:40" x14ac:dyDescent="0.2">
      <c r="A339" s="27" t="s">
        <v>1066</v>
      </c>
      <c r="B339" s="164">
        <v>3580458572.0399899</v>
      </c>
      <c r="C339" s="164">
        <v>3580458572.0399899</v>
      </c>
      <c r="D339" s="164">
        <v>3580458572.0399899</v>
      </c>
      <c r="E339" s="164">
        <v>3580458572.0399899</v>
      </c>
      <c r="F339" s="164">
        <v>3580458572.0399899</v>
      </c>
      <c r="G339" s="164">
        <v>3580458572.0399899</v>
      </c>
      <c r="H339" s="164">
        <v>3580458572.0399899</v>
      </c>
      <c r="I339" s="164">
        <v>3580458572.0399899</v>
      </c>
      <c r="J339" s="164">
        <v>3580458572.0399899</v>
      </c>
      <c r="K339" s="164">
        <v>3580458572.0399899</v>
      </c>
      <c r="L339" s="164">
        <v>3580458572.0399899</v>
      </c>
      <c r="M339" s="164">
        <v>3580458572.0399899</v>
      </c>
      <c r="N339" s="164">
        <v>3580458572.0399899</v>
      </c>
      <c r="O339" s="164">
        <v>3580458572.0399899</v>
      </c>
      <c r="P339" s="164">
        <v>3580458572.0399899</v>
      </c>
      <c r="Q339" s="164">
        <v>3580458572.0399899</v>
      </c>
      <c r="R339" s="164">
        <v>3580458572.0399899</v>
      </c>
      <c r="S339" s="164">
        <v>3580458572.0399899</v>
      </c>
      <c r="T339" s="164">
        <v>3580458572.0399899</v>
      </c>
      <c r="U339" s="164">
        <v>3580458572.0399899</v>
      </c>
      <c r="V339" s="164">
        <v>3580458572.0399899</v>
      </c>
      <c r="W339" s="164">
        <v>3580458572.0399899</v>
      </c>
      <c r="X339" s="164">
        <v>3580458572.0399899</v>
      </c>
      <c r="Y339" s="164">
        <v>3580458572.0399899</v>
      </c>
      <c r="Z339" s="164">
        <v>3580458572.0399899</v>
      </c>
      <c r="AA339" s="164">
        <v>3580458572.0399899</v>
      </c>
      <c r="AB339" s="164">
        <v>3580458572.0399899</v>
      </c>
      <c r="AC339" s="164">
        <v>3580458572.0399899</v>
      </c>
      <c r="AD339" s="164">
        <v>3580458572.0399899</v>
      </c>
      <c r="AE339" s="164">
        <v>3580458572.0399899</v>
      </c>
      <c r="AF339" s="164">
        <v>3580458572.0399899</v>
      </c>
      <c r="AG339" s="164">
        <v>3580458572.0399899</v>
      </c>
      <c r="AH339" s="164">
        <v>3580458572.0399899</v>
      </c>
      <c r="AI339" s="164">
        <v>3580458572.0399899</v>
      </c>
      <c r="AJ339" s="164">
        <v>3580458572.0399899</v>
      </c>
      <c r="AK339" s="164">
        <v>3580458572.0399899</v>
      </c>
      <c r="AL339" s="164">
        <v>3580458572.0399899</v>
      </c>
      <c r="AM339" s="164">
        <v>3580458572.0399899</v>
      </c>
      <c r="AN339" s="164">
        <v>3580458572.0399899</v>
      </c>
    </row>
    <row r="340" spans="1:40" x14ac:dyDescent="0.2">
      <c r="A340" s="27" t="s">
        <v>1067</v>
      </c>
      <c r="B340" s="164">
        <v>20325435.300000001</v>
      </c>
      <c r="C340" s="164">
        <v>20325435.300000001</v>
      </c>
      <c r="D340" s="164">
        <v>20325435.300000001</v>
      </c>
      <c r="E340" s="164">
        <v>20325435.300000001</v>
      </c>
      <c r="F340" s="164">
        <v>20325435.300000001</v>
      </c>
      <c r="G340" s="164">
        <v>20325435.300000001</v>
      </c>
      <c r="H340" s="164">
        <v>20325435.300000001</v>
      </c>
      <c r="I340" s="164">
        <v>20325435.300000001</v>
      </c>
      <c r="J340" s="164">
        <v>20325435.300000001</v>
      </c>
      <c r="K340" s="164">
        <v>20325435.300000001</v>
      </c>
      <c r="L340" s="164">
        <v>20325435.300000001</v>
      </c>
      <c r="M340" s="164">
        <v>20325435.300000001</v>
      </c>
      <c r="N340" s="164">
        <v>20325435.300000001</v>
      </c>
      <c r="O340" s="164">
        <v>20325435.300000001</v>
      </c>
      <c r="P340" s="164">
        <v>20325435.300000001</v>
      </c>
      <c r="Q340" s="164">
        <v>20325435.300000001</v>
      </c>
      <c r="R340" s="164">
        <v>20325435.300000001</v>
      </c>
      <c r="S340" s="164">
        <v>20325435.300000001</v>
      </c>
      <c r="T340" s="164">
        <v>20325435.300000001</v>
      </c>
      <c r="U340" s="164">
        <v>20325435.300000001</v>
      </c>
      <c r="V340" s="164">
        <v>20325435.300000001</v>
      </c>
      <c r="W340" s="164">
        <v>20325435.300000001</v>
      </c>
      <c r="X340" s="164">
        <v>20325435.300000001</v>
      </c>
      <c r="Y340" s="164">
        <v>20325435.300000001</v>
      </c>
      <c r="Z340" s="164">
        <v>20325435.300000001</v>
      </c>
      <c r="AA340" s="164">
        <v>20325435.300000001</v>
      </c>
      <c r="AB340" s="164">
        <v>20325435.300000001</v>
      </c>
      <c r="AC340" s="164">
        <v>20325435.300000001</v>
      </c>
      <c r="AD340" s="164">
        <v>20325435.300000001</v>
      </c>
      <c r="AE340" s="164">
        <v>20325435.300000001</v>
      </c>
      <c r="AF340" s="164">
        <v>20325435.300000001</v>
      </c>
      <c r="AG340" s="164">
        <v>20325435.300000001</v>
      </c>
      <c r="AH340" s="164">
        <v>20325435.300000001</v>
      </c>
      <c r="AI340" s="164">
        <v>20325435.300000001</v>
      </c>
      <c r="AJ340" s="164">
        <v>20325435.300000001</v>
      </c>
      <c r="AK340" s="164">
        <v>20325435.300000001</v>
      </c>
      <c r="AL340" s="164">
        <v>20325435.300000001</v>
      </c>
      <c r="AM340" s="164">
        <v>20325435.300000001</v>
      </c>
      <c r="AN340" s="164">
        <v>20325435.300000001</v>
      </c>
    </row>
    <row r="341" spans="1:40" x14ac:dyDescent="0.2">
      <c r="A341" s="27" t="s">
        <v>1068</v>
      </c>
      <c r="B341" s="164">
        <v>2531239.9999999902</v>
      </c>
      <c r="C341" s="164">
        <v>2531239.9999999902</v>
      </c>
      <c r="D341" s="164">
        <v>2531239.9999999902</v>
      </c>
      <c r="E341" s="164">
        <v>2531239.9999999902</v>
      </c>
      <c r="F341" s="164">
        <v>2531239.9999999902</v>
      </c>
      <c r="G341" s="164">
        <v>2531239.9999999902</v>
      </c>
      <c r="H341" s="164">
        <v>2531239.9999999902</v>
      </c>
      <c r="I341" s="164">
        <v>2531239.9999999902</v>
      </c>
      <c r="J341" s="164">
        <v>2531239.9999999902</v>
      </c>
      <c r="K341" s="164">
        <v>2531239.9999999902</v>
      </c>
      <c r="L341" s="164">
        <v>2531239.9999999902</v>
      </c>
      <c r="M341" s="164">
        <v>2531239.9999999902</v>
      </c>
      <c r="N341" s="164">
        <v>2531239.9999999902</v>
      </c>
      <c r="O341" s="164">
        <v>2531239.9999999902</v>
      </c>
      <c r="P341" s="164">
        <v>2531239.9999999902</v>
      </c>
      <c r="Q341" s="164">
        <v>2531239.9999999902</v>
      </c>
      <c r="R341" s="164">
        <v>2531239.9999999902</v>
      </c>
      <c r="S341" s="164">
        <v>2531239.9999999902</v>
      </c>
      <c r="T341" s="164">
        <v>2531239.9999999902</v>
      </c>
      <c r="U341" s="164">
        <v>2531239.9999999902</v>
      </c>
      <c r="V341" s="164">
        <v>2531239.9999999902</v>
      </c>
      <c r="W341" s="164">
        <v>2531239.9999999902</v>
      </c>
      <c r="X341" s="164">
        <v>2531239.9999999902</v>
      </c>
      <c r="Y341" s="164">
        <v>2531239.9999999902</v>
      </c>
      <c r="Z341" s="164">
        <v>2531239.9999999902</v>
      </c>
      <c r="AA341" s="164">
        <v>2531239.9999999902</v>
      </c>
      <c r="AB341" s="164">
        <v>2531239.9999999902</v>
      </c>
      <c r="AC341" s="164">
        <v>2531239.9999999902</v>
      </c>
      <c r="AD341" s="164">
        <v>2531239.9999999902</v>
      </c>
      <c r="AE341" s="164">
        <v>2531239.9999999902</v>
      </c>
      <c r="AF341" s="164">
        <v>2531239.9999999902</v>
      </c>
      <c r="AG341" s="164">
        <v>2531239.9999999902</v>
      </c>
      <c r="AH341" s="164">
        <v>2531239.9999999902</v>
      </c>
      <c r="AI341" s="164">
        <v>2531239.9999999902</v>
      </c>
      <c r="AJ341" s="164">
        <v>2531239.9999999902</v>
      </c>
      <c r="AK341" s="164">
        <v>2531239.9999999902</v>
      </c>
      <c r="AL341" s="164">
        <v>2531239.9999999902</v>
      </c>
      <c r="AM341" s="164">
        <v>2531239.9999999902</v>
      </c>
      <c r="AN341" s="164">
        <v>2531239.9999999902</v>
      </c>
    </row>
    <row r="342" spans="1:40" x14ac:dyDescent="0.2">
      <c r="A342" s="27" t="s">
        <v>1069</v>
      </c>
      <c r="B342" s="164">
        <v>22215015.949999899</v>
      </c>
      <c r="C342" s="164">
        <v>22215015.949999899</v>
      </c>
      <c r="D342" s="164">
        <v>22215015.949999899</v>
      </c>
      <c r="E342" s="164">
        <v>22215015.949999899</v>
      </c>
      <c r="F342" s="164">
        <v>22215015.949999899</v>
      </c>
      <c r="G342" s="164">
        <v>22215015.949999899</v>
      </c>
      <c r="H342" s="164">
        <v>22215015.949999899</v>
      </c>
      <c r="I342" s="164">
        <v>22215015.949999899</v>
      </c>
      <c r="J342" s="164">
        <v>22215015.949999899</v>
      </c>
      <c r="K342" s="164">
        <v>22215015.949999899</v>
      </c>
      <c r="L342" s="164">
        <v>22215015.949999899</v>
      </c>
      <c r="M342" s="164">
        <v>22215015.949999899</v>
      </c>
      <c r="N342" s="164">
        <v>22215015.949999899</v>
      </c>
      <c r="O342" s="164">
        <v>22215015.949999899</v>
      </c>
      <c r="P342" s="164">
        <v>22215015.949999899</v>
      </c>
      <c r="Q342" s="164">
        <v>22215015.949999899</v>
      </c>
      <c r="R342" s="164">
        <v>22215015.949999899</v>
      </c>
      <c r="S342" s="164">
        <v>22215015.949999899</v>
      </c>
      <c r="T342" s="164">
        <v>22215015.949999899</v>
      </c>
      <c r="U342" s="164">
        <v>22215015.949999899</v>
      </c>
      <c r="V342" s="164">
        <v>22215015.949999899</v>
      </c>
      <c r="W342" s="164">
        <v>22215015.949999899</v>
      </c>
      <c r="X342" s="164">
        <v>22215015.949999899</v>
      </c>
      <c r="Y342" s="164">
        <v>22215015.949999899</v>
      </c>
      <c r="Z342" s="164">
        <v>22215015.949999899</v>
      </c>
      <c r="AA342" s="164">
        <v>22215015.949999899</v>
      </c>
      <c r="AB342" s="164">
        <v>22215015.949999899</v>
      </c>
      <c r="AC342" s="164">
        <v>22215015.949999899</v>
      </c>
      <c r="AD342" s="164">
        <v>22215015.949999899</v>
      </c>
      <c r="AE342" s="164">
        <v>22215015.949999899</v>
      </c>
      <c r="AF342" s="164">
        <v>22215015.949999899</v>
      </c>
      <c r="AG342" s="164">
        <v>22215015.949999899</v>
      </c>
      <c r="AH342" s="164">
        <v>22215015.949999899</v>
      </c>
      <c r="AI342" s="164">
        <v>22215015.949999899</v>
      </c>
      <c r="AJ342" s="164">
        <v>22215015.949999899</v>
      </c>
      <c r="AK342" s="164">
        <v>22215015.949999899</v>
      </c>
      <c r="AL342" s="164">
        <v>22215015.949999899</v>
      </c>
      <c r="AM342" s="164">
        <v>22215015.949999899</v>
      </c>
      <c r="AN342" s="164">
        <v>22215015.949999899</v>
      </c>
    </row>
    <row r="343" spans="1:40" x14ac:dyDescent="0.2">
      <c r="A343" s="27" t="s">
        <v>1070</v>
      </c>
      <c r="B343" s="164">
        <v>28132333362.506802</v>
      </c>
      <c r="C343" s="164">
        <v>28311346020.890999</v>
      </c>
      <c r="D343" s="164">
        <v>28499564623.263699</v>
      </c>
      <c r="E343" s="164">
        <v>28682446379.7733</v>
      </c>
      <c r="F343" s="164">
        <v>28866771173.367199</v>
      </c>
      <c r="G343" s="164">
        <v>29061770806.4645</v>
      </c>
      <c r="H343" s="164">
        <v>29234228626.5662</v>
      </c>
      <c r="I343" s="164">
        <v>29408522738.0145</v>
      </c>
      <c r="J343" s="164">
        <v>29596583418.052299</v>
      </c>
      <c r="K343" s="164">
        <v>29778930158.355598</v>
      </c>
      <c r="L343" s="164">
        <v>29952421522.398701</v>
      </c>
      <c r="M343" s="164">
        <v>30234680066.3283</v>
      </c>
      <c r="N343" s="164">
        <v>30234680066.3283</v>
      </c>
      <c r="O343" s="164">
        <v>30454178513.679401</v>
      </c>
      <c r="P343" s="164">
        <v>30670890520.478401</v>
      </c>
      <c r="Q343" s="164">
        <v>30893592518.3536</v>
      </c>
      <c r="R343" s="164">
        <v>31094874427.7705</v>
      </c>
      <c r="S343" s="164">
        <v>31297097551.6264</v>
      </c>
      <c r="T343" s="164">
        <v>31533864074.1012</v>
      </c>
      <c r="U343" s="164">
        <v>31769148264.5355</v>
      </c>
      <c r="V343" s="164">
        <v>32007699818.226101</v>
      </c>
      <c r="W343" s="164">
        <v>32251604061.782001</v>
      </c>
      <c r="X343" s="164">
        <v>32483587655.058899</v>
      </c>
      <c r="Y343" s="164">
        <v>32717659043.292</v>
      </c>
      <c r="Z343" s="164">
        <v>32983439101.788502</v>
      </c>
      <c r="AA343" s="164">
        <v>32983439101.788502</v>
      </c>
      <c r="AB343" s="164">
        <v>33135043084.123798</v>
      </c>
      <c r="AC343" s="164">
        <v>33285069542.211498</v>
      </c>
      <c r="AD343" s="164">
        <v>33448481056.590099</v>
      </c>
      <c r="AE343" s="164">
        <v>33606917107.204399</v>
      </c>
      <c r="AF343" s="164">
        <v>33767245334.139702</v>
      </c>
      <c r="AG343" s="164">
        <v>33959142861.479698</v>
      </c>
      <c r="AH343" s="164">
        <v>34127566818.189899</v>
      </c>
      <c r="AI343" s="164">
        <v>34288059817.5168</v>
      </c>
      <c r="AJ343" s="164">
        <v>34452669700.232697</v>
      </c>
      <c r="AK343" s="164">
        <v>34616397660.746101</v>
      </c>
      <c r="AL343" s="164">
        <v>34780669160.571198</v>
      </c>
      <c r="AM343" s="164">
        <v>34971977451.199303</v>
      </c>
      <c r="AN343" s="164">
        <v>34971977451.199303</v>
      </c>
    </row>
    <row r="344" spans="1:40" x14ac:dyDescent="0.2">
      <c r="A344" s="27" t="s">
        <v>1071</v>
      </c>
      <c r="B344" s="164">
        <v>28132333366.866798</v>
      </c>
      <c r="C344" s="164">
        <v>28311346025.250999</v>
      </c>
      <c r="D344" s="164">
        <v>28499564627.623699</v>
      </c>
      <c r="E344" s="164">
        <v>28682446384.133301</v>
      </c>
      <c r="F344" s="164">
        <v>28866771177.7272</v>
      </c>
      <c r="G344" s="164">
        <v>29061770810.824501</v>
      </c>
      <c r="H344" s="164">
        <v>29234228630.926201</v>
      </c>
      <c r="I344" s="164">
        <v>29408522742.3745</v>
      </c>
      <c r="J344" s="164">
        <v>29596583422.412399</v>
      </c>
      <c r="K344" s="164">
        <v>29778930162.715599</v>
      </c>
      <c r="L344" s="164">
        <v>29952421526.758701</v>
      </c>
      <c r="M344" s="164">
        <v>30234680070.6884</v>
      </c>
      <c r="N344" s="164">
        <v>30234680070.6884</v>
      </c>
      <c r="O344" s="164">
        <v>30454178518.039398</v>
      </c>
      <c r="P344" s="164">
        <v>30670890524.838402</v>
      </c>
      <c r="Q344" s="164">
        <v>30893592522.713699</v>
      </c>
      <c r="R344" s="164">
        <v>31094874432.130501</v>
      </c>
      <c r="S344" s="164">
        <v>31297097555.9865</v>
      </c>
      <c r="T344" s="164">
        <v>31533864078.461201</v>
      </c>
      <c r="U344" s="164">
        <v>31769148268.8955</v>
      </c>
      <c r="V344" s="164">
        <v>32007699822.586102</v>
      </c>
      <c r="W344" s="164">
        <v>32251604066.142101</v>
      </c>
      <c r="X344" s="164">
        <v>32483587659.418999</v>
      </c>
      <c r="Y344" s="164">
        <v>32717659047.6521</v>
      </c>
      <c r="Z344" s="164">
        <v>32983439106.148602</v>
      </c>
      <c r="AA344" s="164">
        <v>32983439106.148602</v>
      </c>
      <c r="AB344" s="164">
        <v>33135043088.483799</v>
      </c>
      <c r="AC344" s="164">
        <v>33285069546.571602</v>
      </c>
      <c r="AD344" s="164">
        <v>33448481060.9501</v>
      </c>
      <c r="AE344" s="164">
        <v>33606917111.5644</v>
      </c>
      <c r="AF344" s="164">
        <v>33767245338.499802</v>
      </c>
      <c r="AG344" s="164">
        <v>33959142865.839802</v>
      </c>
      <c r="AH344" s="164">
        <v>34127566822.549999</v>
      </c>
      <c r="AI344" s="164">
        <v>34288059821.876801</v>
      </c>
      <c r="AJ344" s="164">
        <v>34452669704.592796</v>
      </c>
      <c r="AK344" s="164">
        <v>34616397665.106201</v>
      </c>
      <c r="AL344" s="164">
        <v>34780669164.931297</v>
      </c>
      <c r="AM344" s="164">
        <v>34971977455.559402</v>
      </c>
      <c r="AN344" s="164">
        <v>34971977455.559402</v>
      </c>
    </row>
    <row r="345" spans="1:40" x14ac:dyDescent="0.2">
      <c r="A345" s="27" t="s">
        <v>1072</v>
      </c>
      <c r="B345" s="164">
        <v>-4.3600241725261402</v>
      </c>
      <c r="C345" s="164">
        <v>-4.3600253187693001</v>
      </c>
      <c r="D345" s="164">
        <v>-4.3600261784516796</v>
      </c>
      <c r="E345" s="164">
        <v>-4.3600284709380199</v>
      </c>
      <c r="F345" s="164">
        <v>-4.3600313365459398</v>
      </c>
      <c r="G345" s="164">
        <v>-4.3600330559106899</v>
      </c>
      <c r="H345" s="164">
        <v>-4.3600344887146498</v>
      </c>
      <c r="I345" s="164">
        <v>-4.3600359215186097</v>
      </c>
      <c r="J345" s="164">
        <v>-4.3600370677617803</v>
      </c>
      <c r="K345" s="164">
        <v>-4.3600393602481198</v>
      </c>
      <c r="L345" s="164">
        <v>-4.3600405064912904</v>
      </c>
      <c r="M345" s="164">
        <v>-4.3600425124168396</v>
      </c>
      <c r="N345" s="164">
        <v>-4.3600425124168396</v>
      </c>
      <c r="O345" s="164">
        <v>-4.3600445183423799</v>
      </c>
      <c r="P345" s="164">
        <v>-4.3600462377071301</v>
      </c>
      <c r="Q345" s="164">
        <v>-4.3600485301934704</v>
      </c>
      <c r="R345" s="164">
        <v>-4.3600485301934704</v>
      </c>
      <c r="S345" s="164">
        <v>-4.3600482436326802</v>
      </c>
      <c r="T345" s="164">
        <v>-4.3600473839502998</v>
      </c>
      <c r="U345" s="164">
        <v>-4.3600462377071301</v>
      </c>
      <c r="V345" s="164">
        <v>-4.3600485301934704</v>
      </c>
      <c r="W345" s="164">
        <v>-4.3600493898758499</v>
      </c>
      <c r="X345" s="164">
        <v>-4.3600508226798098</v>
      </c>
      <c r="Y345" s="164">
        <v>-4.3600511092406</v>
      </c>
      <c r="Z345" s="164">
        <v>-4.3600531151661501</v>
      </c>
      <c r="AA345" s="164">
        <v>-4.3600531151661501</v>
      </c>
      <c r="AB345" s="164">
        <v>-4.3600534017269403</v>
      </c>
      <c r="AC345" s="164">
        <v>-4.3600539748485199</v>
      </c>
      <c r="AD345" s="164">
        <v>-4.3600548345309003</v>
      </c>
      <c r="AE345" s="164">
        <v>-4.3600548345309003</v>
      </c>
      <c r="AF345" s="164">
        <v>-4.36005598077407</v>
      </c>
      <c r="AG345" s="164">
        <v>-4.3600582732604103</v>
      </c>
      <c r="AH345" s="164">
        <v>-4.3600597060643702</v>
      </c>
      <c r="AI345" s="164">
        <v>-4.3600617119899097</v>
      </c>
      <c r="AJ345" s="164">
        <v>-4.3600614254291203</v>
      </c>
      <c r="AK345" s="164">
        <v>-4.3600637179154598</v>
      </c>
      <c r="AL345" s="164">
        <v>-4.3600642910370402</v>
      </c>
      <c r="AM345" s="164">
        <v>-4.3600654372802099</v>
      </c>
      <c r="AN345" s="164">
        <v>-4.3600654372802099</v>
      </c>
    </row>
    <row r="346" spans="1:40" x14ac:dyDescent="0.2">
      <c r="A346" s="27" t="s">
        <v>1073</v>
      </c>
    </row>
    <row r="347" spans="1:40" x14ac:dyDescent="0.2">
      <c r="A347" s="30" t="s">
        <v>1074</v>
      </c>
    </row>
    <row r="348" spans="1:40" s="166" customFormat="1" x14ac:dyDescent="0.2">
      <c r="A348" s="165" t="s">
        <v>1075</v>
      </c>
      <c r="B348" s="166">
        <v>0.681369026419265</v>
      </c>
      <c r="C348" s="166">
        <v>0.68024004788303705</v>
      </c>
      <c r="D348" s="166">
        <v>0.678165054236328</v>
      </c>
      <c r="E348" s="166">
        <v>0.67606806151674204</v>
      </c>
      <c r="F348" s="166">
        <v>0.67391749086017705</v>
      </c>
      <c r="G348" s="166">
        <v>0.67171665794184499</v>
      </c>
      <c r="H348" s="166">
        <v>0.67049509353664904</v>
      </c>
      <c r="I348" s="166">
        <v>0.669355055816788</v>
      </c>
      <c r="J348" s="166">
        <v>0.66824433367713398</v>
      </c>
      <c r="K348" s="166">
        <v>0.66714359993140604</v>
      </c>
      <c r="L348" s="166">
        <v>0.66607304116906196</v>
      </c>
      <c r="M348" s="166">
        <v>0.662697563007138</v>
      </c>
      <c r="N348" s="166">
        <v>0.662697563007138</v>
      </c>
      <c r="O348" s="166">
        <v>0.659390615290393</v>
      </c>
      <c r="P348" s="166">
        <v>0.65612061464055804</v>
      </c>
      <c r="Q348" s="166">
        <v>0.65287548827845299</v>
      </c>
      <c r="R348" s="166">
        <v>0.650526832316348</v>
      </c>
      <c r="S348" s="166">
        <v>0.64822908616363495</v>
      </c>
      <c r="T348" s="166">
        <v>0.64449382007622102</v>
      </c>
      <c r="U348" s="166">
        <v>0.64077310418741495</v>
      </c>
      <c r="V348" s="166">
        <v>0.63708528624100902</v>
      </c>
      <c r="W348" s="166">
        <v>0.63333382188265397</v>
      </c>
      <c r="X348" s="166">
        <v>0.62954543098906501</v>
      </c>
      <c r="Y348" s="166">
        <v>0.62572858622943495</v>
      </c>
      <c r="Z348" s="166">
        <v>0.62204948565002505</v>
      </c>
      <c r="AA348" s="166">
        <v>0.62204948565002505</v>
      </c>
      <c r="AB348" s="166">
        <v>0.62031532209356199</v>
      </c>
      <c r="AC348" s="166">
        <v>0.61859480091352403</v>
      </c>
      <c r="AD348" s="166">
        <v>0.61688638998313094</v>
      </c>
      <c r="AE348" s="166">
        <v>0.61519069998069398</v>
      </c>
      <c r="AF348" s="166">
        <v>0.61351936317807299</v>
      </c>
      <c r="AG348" s="166">
        <v>0.61051580529569704</v>
      </c>
      <c r="AH348" s="166">
        <v>0.60879017000806301</v>
      </c>
      <c r="AI348" s="166">
        <v>0.60706089975757405</v>
      </c>
      <c r="AJ348" s="166">
        <v>0.60530743145782595</v>
      </c>
      <c r="AK348" s="166">
        <v>0.60354076851845595</v>
      </c>
      <c r="AL348" s="166">
        <v>0.60180267371114704</v>
      </c>
      <c r="AM348" s="166">
        <v>0.60034193824164805</v>
      </c>
      <c r="AN348" s="166">
        <v>0.60034193824164805</v>
      </c>
    </row>
    <row r="349" spans="1:40" s="166" customFormat="1" x14ac:dyDescent="0.2">
      <c r="A349" s="165" t="s">
        <v>1076</v>
      </c>
      <c r="B349" s="166">
        <v>5.77212218525315E-2</v>
      </c>
      <c r="C349" s="166">
        <v>5.7623086418294903E-2</v>
      </c>
      <c r="D349" s="166">
        <v>5.7441166846251397E-2</v>
      </c>
      <c r="E349" s="166">
        <v>5.7292549666947801E-2</v>
      </c>
      <c r="F349" s="166">
        <v>5.7223326455436103E-2</v>
      </c>
      <c r="G349" s="166">
        <v>5.7207301956724299E-2</v>
      </c>
      <c r="H349" s="166">
        <v>5.7269817654910203E-2</v>
      </c>
      <c r="I349" s="166">
        <v>5.73266741734232E-2</v>
      </c>
      <c r="J349" s="166">
        <v>5.73827244528054E-2</v>
      </c>
      <c r="K349" s="166">
        <v>5.7447304035668903E-2</v>
      </c>
      <c r="L349" s="166">
        <v>5.7510993725094502E-2</v>
      </c>
      <c r="M349" s="166">
        <v>5.7496088517777599E-2</v>
      </c>
      <c r="N349" s="166">
        <v>5.7496088517777599E-2</v>
      </c>
      <c r="O349" s="166">
        <v>5.7445914727305702E-2</v>
      </c>
      <c r="P349" s="166">
        <v>5.7396767157433401E-2</v>
      </c>
      <c r="Q349" s="166">
        <v>5.7370646451800601E-2</v>
      </c>
      <c r="R349" s="166">
        <v>5.7438501710268201E-2</v>
      </c>
      <c r="S349" s="166">
        <v>5.7476963202616499E-2</v>
      </c>
      <c r="T349" s="166">
        <v>5.7297773028111502E-2</v>
      </c>
      <c r="U349" s="166">
        <v>5.7066411515426303E-2</v>
      </c>
      <c r="V349" s="166">
        <v>5.6823291336989601E-2</v>
      </c>
      <c r="W349" s="166">
        <v>5.6584742117661103E-2</v>
      </c>
      <c r="X349" s="166">
        <v>5.6346454785597098E-2</v>
      </c>
      <c r="Y349" s="166">
        <v>5.6094434517118999E-2</v>
      </c>
      <c r="Z349" s="166">
        <v>5.5863189446986698E-2</v>
      </c>
      <c r="AA349" s="166">
        <v>5.5863189446986698E-2</v>
      </c>
      <c r="AB349" s="166">
        <v>5.5722007536601302E-2</v>
      </c>
      <c r="AC349" s="166">
        <v>5.5581936280835902E-2</v>
      </c>
      <c r="AD349" s="166">
        <v>5.5445089609676E-2</v>
      </c>
      <c r="AE349" s="166">
        <v>5.53039440478326E-2</v>
      </c>
      <c r="AF349" s="166">
        <v>5.51584385350481E-2</v>
      </c>
      <c r="AG349" s="166">
        <v>5.4891872455273098E-2</v>
      </c>
      <c r="AH349" s="166">
        <v>5.4747330218475103E-2</v>
      </c>
      <c r="AI349" s="166">
        <v>5.4604025380493602E-2</v>
      </c>
      <c r="AJ349" s="166">
        <v>5.4467730653947798E-2</v>
      </c>
      <c r="AK349" s="166">
        <v>5.4372772065791497E-2</v>
      </c>
      <c r="AL349" s="166">
        <v>5.4276790403242299E-2</v>
      </c>
      <c r="AM349" s="166">
        <v>5.4266383717884698E-2</v>
      </c>
      <c r="AN349" s="166">
        <v>5.4266383717884698E-2</v>
      </c>
    </row>
    <row r="350" spans="1:40" s="166" customFormat="1" x14ac:dyDescent="0.2">
      <c r="A350" s="165" t="s">
        <v>1077</v>
      </c>
      <c r="B350" s="166">
        <v>6.34889640013242E-2</v>
      </c>
      <c r="C350" s="166">
        <v>6.3365016458779302E-2</v>
      </c>
      <c r="D350" s="166">
        <v>6.31518134669867E-2</v>
      </c>
      <c r="E350" s="166">
        <v>6.2941353156944699E-2</v>
      </c>
      <c r="F350" s="166">
        <v>6.2731217813014703E-2</v>
      </c>
      <c r="G350" s="166">
        <v>6.2519965379781703E-2</v>
      </c>
      <c r="H350" s="166">
        <v>6.2400814650443497E-2</v>
      </c>
      <c r="I350" s="166">
        <v>6.2256402474448899E-2</v>
      </c>
      <c r="J350" s="166">
        <v>6.2113288621188797E-2</v>
      </c>
      <c r="K350" s="166">
        <v>6.19725926103257E-2</v>
      </c>
      <c r="L350" s="166">
        <v>6.1832107633103699E-2</v>
      </c>
      <c r="M350" s="166">
        <v>6.1531661637733097E-2</v>
      </c>
      <c r="N350" s="166">
        <v>6.1531661637733097E-2</v>
      </c>
      <c r="O350" s="166">
        <v>6.1226909771583703E-2</v>
      </c>
      <c r="P350" s="166">
        <v>6.0926251536308998E-2</v>
      </c>
      <c r="Q350" s="166">
        <v>6.06273733965388E-2</v>
      </c>
      <c r="R350" s="166">
        <v>6.0412476343425101E-2</v>
      </c>
      <c r="S350" s="166">
        <v>6.0216364561065702E-2</v>
      </c>
      <c r="T350" s="166">
        <v>5.9870606309797701E-2</v>
      </c>
      <c r="U350" s="166">
        <v>5.9512106907244601E-2</v>
      </c>
      <c r="V350" s="166">
        <v>5.9148273838300097E-2</v>
      </c>
      <c r="W350" s="166">
        <v>5.8791506650271198E-2</v>
      </c>
      <c r="X350" s="166">
        <v>5.8442371044541502E-2</v>
      </c>
      <c r="Y350" s="166">
        <v>5.8142686913384402E-2</v>
      </c>
      <c r="Z350" s="166">
        <v>5.7813359875149802E-2</v>
      </c>
      <c r="AA350" s="166">
        <v>5.7813359875149802E-2</v>
      </c>
      <c r="AB350" s="166">
        <v>5.7638508548913198E-2</v>
      </c>
      <c r="AC350" s="166">
        <v>5.7465032748994102E-2</v>
      </c>
      <c r="AD350" s="166">
        <v>5.72927842589918E-2</v>
      </c>
      <c r="AE350" s="166">
        <v>5.7122919346860403E-2</v>
      </c>
      <c r="AF350" s="166">
        <v>5.6953378070443601E-2</v>
      </c>
      <c r="AG350" s="166">
        <v>5.6635499509986101E-2</v>
      </c>
      <c r="AH350" s="166">
        <v>5.6480751199671803E-2</v>
      </c>
      <c r="AI350" s="166">
        <v>5.6344480650629199E-2</v>
      </c>
      <c r="AJ350" s="166">
        <v>5.6211096759489702E-2</v>
      </c>
      <c r="AK350" s="166">
        <v>5.6076570718466702E-2</v>
      </c>
      <c r="AL350" s="166">
        <v>5.5939661961504399E-2</v>
      </c>
      <c r="AM350" s="166">
        <v>5.5718468185973501E-2</v>
      </c>
      <c r="AN350" s="166">
        <v>5.5718468185973501E-2</v>
      </c>
    </row>
    <row r="351" spans="1:40" x14ac:dyDescent="0.2">
      <c r="A351" s="27" t="s">
        <v>1078</v>
      </c>
      <c r="B351" s="164">
        <v>197.42078772687901</v>
      </c>
      <c r="C351" s="164">
        <v>198.77184923988699</v>
      </c>
      <c r="D351" s="164">
        <v>201.24196545043301</v>
      </c>
      <c r="E351" s="164">
        <v>203.69803565936499</v>
      </c>
      <c r="F351" s="164">
        <v>206.127964871372</v>
      </c>
      <c r="G351" s="164">
        <v>208.556074721649</v>
      </c>
      <c r="H351" s="164">
        <v>209.83427415799599</v>
      </c>
      <c r="I351" s="164">
        <v>211.06186753533899</v>
      </c>
      <c r="J351" s="164">
        <v>212.25965324887099</v>
      </c>
      <c r="K351" s="164">
        <v>213.43650342259801</v>
      </c>
      <c r="L351" s="164">
        <v>214.583857472739</v>
      </c>
      <c r="M351" s="164">
        <v>218.27468683735</v>
      </c>
      <c r="N351" s="164">
        <v>218.27468683735</v>
      </c>
      <c r="O351" s="164">
        <v>221.936560210717</v>
      </c>
      <c r="P351" s="164">
        <v>225.55636666569799</v>
      </c>
      <c r="Q351" s="164">
        <v>229.12649187320699</v>
      </c>
      <c r="R351" s="164">
        <v>231.622189629958</v>
      </c>
      <c r="S351" s="164">
        <v>234.07758607268099</v>
      </c>
      <c r="T351" s="164">
        <v>238.33780058586899</v>
      </c>
      <c r="U351" s="164">
        <v>242.648377389914</v>
      </c>
      <c r="V351" s="164">
        <v>246.943148583701</v>
      </c>
      <c r="W351" s="164">
        <v>251.289929349413</v>
      </c>
      <c r="X351" s="164">
        <v>255.665743180795</v>
      </c>
      <c r="Y351" s="164">
        <v>260.03429234006097</v>
      </c>
      <c r="Z351" s="164">
        <v>264.27396502783699</v>
      </c>
      <c r="AA351" s="164">
        <v>264.27396502783699</v>
      </c>
      <c r="AB351" s="164">
        <v>266.32416182092197</v>
      </c>
      <c r="AC351" s="164">
        <v>268.35823005664503</v>
      </c>
      <c r="AD351" s="164">
        <v>270.37573614820099</v>
      </c>
      <c r="AE351" s="164">
        <v>272.38243662461201</v>
      </c>
      <c r="AF351" s="164">
        <v>274.36882021643498</v>
      </c>
      <c r="AG351" s="164">
        <v>277.95682273904299</v>
      </c>
      <c r="AH351" s="164">
        <v>279.98174857378899</v>
      </c>
      <c r="AI351" s="164">
        <v>281.99059421130198</v>
      </c>
      <c r="AJ351" s="164">
        <v>284.013741128736</v>
      </c>
      <c r="AK351" s="164">
        <v>286.00988869728502</v>
      </c>
      <c r="AL351" s="164">
        <v>287.98087392410599</v>
      </c>
      <c r="AM351" s="164">
        <v>289.673209854493</v>
      </c>
      <c r="AN351" s="164">
        <v>289.673209854493</v>
      </c>
    </row>
    <row r="352" spans="1:40" s="166" customFormat="1" x14ac:dyDescent="0.2">
      <c r="A352" s="165" t="s">
        <v>1079</v>
      </c>
      <c r="B352" s="166">
        <v>1</v>
      </c>
      <c r="C352" s="166">
        <v>1</v>
      </c>
      <c r="D352" s="166">
        <v>1</v>
      </c>
      <c r="E352" s="166">
        <v>1</v>
      </c>
      <c r="F352" s="166">
        <v>1</v>
      </c>
      <c r="G352" s="166">
        <v>1</v>
      </c>
      <c r="H352" s="166">
        <v>1</v>
      </c>
      <c r="I352" s="166">
        <v>1</v>
      </c>
      <c r="J352" s="166">
        <v>1</v>
      </c>
      <c r="K352" s="166">
        <v>1</v>
      </c>
      <c r="L352" s="166">
        <v>1</v>
      </c>
      <c r="M352" s="166">
        <v>1</v>
      </c>
      <c r="N352" s="166">
        <v>1</v>
      </c>
      <c r="O352" s="166">
        <v>1</v>
      </c>
      <c r="P352" s="166">
        <v>0.999999999999999</v>
      </c>
      <c r="Q352" s="166">
        <v>1</v>
      </c>
      <c r="R352" s="166">
        <v>1</v>
      </c>
      <c r="S352" s="166">
        <v>1</v>
      </c>
      <c r="T352" s="166">
        <v>1</v>
      </c>
      <c r="U352" s="166">
        <v>1</v>
      </c>
      <c r="V352" s="166">
        <v>1</v>
      </c>
      <c r="W352" s="166">
        <v>1</v>
      </c>
      <c r="X352" s="166">
        <v>1</v>
      </c>
      <c r="Y352" s="166">
        <v>1</v>
      </c>
      <c r="Z352" s="166">
        <v>1</v>
      </c>
      <c r="AA352" s="166">
        <v>1</v>
      </c>
      <c r="AB352" s="166">
        <v>1</v>
      </c>
      <c r="AC352" s="166">
        <v>1</v>
      </c>
      <c r="AD352" s="166">
        <v>1</v>
      </c>
      <c r="AE352" s="166">
        <v>1</v>
      </c>
      <c r="AF352" s="166">
        <v>1</v>
      </c>
      <c r="AG352" s="166">
        <v>1</v>
      </c>
      <c r="AH352" s="166">
        <v>1</v>
      </c>
      <c r="AI352" s="166">
        <v>1</v>
      </c>
      <c r="AJ352" s="166">
        <v>1</v>
      </c>
      <c r="AK352" s="166">
        <v>1</v>
      </c>
      <c r="AL352" s="166">
        <v>1</v>
      </c>
      <c r="AM352" s="166">
        <v>1</v>
      </c>
      <c r="AN352" s="166">
        <v>1</v>
      </c>
    </row>
    <row r="353" spans="1:40" x14ac:dyDescent="0.2">
      <c r="A353" s="27" t="s">
        <v>1080</v>
      </c>
    </row>
    <row r="354" spans="1:40" x14ac:dyDescent="0.2">
      <c r="A354" s="30" t="s">
        <v>1081</v>
      </c>
    </row>
    <row r="355" spans="1:40" x14ac:dyDescent="0.2">
      <c r="A355" s="30" t="s">
        <v>1082</v>
      </c>
    </row>
    <row r="356" spans="1:40" x14ac:dyDescent="0.2">
      <c r="A356" s="27" t="s">
        <v>1083</v>
      </c>
      <c r="B356" s="164">
        <v>84165401.849999994</v>
      </c>
      <c r="C356" s="164">
        <v>84165401.849999994</v>
      </c>
      <c r="D356" s="164">
        <v>84165401.849999994</v>
      </c>
      <c r="E356" s="164">
        <v>84165401.849999994</v>
      </c>
      <c r="F356" s="164">
        <v>84165401.849999994</v>
      </c>
      <c r="G356" s="164">
        <v>84165401.849999994</v>
      </c>
      <c r="H356" s="164">
        <v>84165401.849999994</v>
      </c>
      <c r="I356" s="164">
        <v>84165401.849999994</v>
      </c>
      <c r="J356" s="164">
        <v>84165401.849999994</v>
      </c>
      <c r="K356" s="164">
        <v>84165401.849999994</v>
      </c>
      <c r="L356" s="164">
        <v>84165401.849999994</v>
      </c>
      <c r="M356" s="164">
        <v>84165401.849999994</v>
      </c>
      <c r="N356" s="164">
        <v>84165401.849999994</v>
      </c>
      <c r="O356" s="164">
        <v>84165401.849999994</v>
      </c>
      <c r="P356" s="164">
        <v>84165401.849999994</v>
      </c>
      <c r="Q356" s="164">
        <v>84165401.849999994</v>
      </c>
      <c r="R356" s="164">
        <v>84165401.849999994</v>
      </c>
      <c r="S356" s="164">
        <v>84165401.849999994</v>
      </c>
      <c r="T356" s="164">
        <v>84165401.849999994</v>
      </c>
      <c r="U356" s="164">
        <v>84165401.849999994</v>
      </c>
      <c r="V356" s="164">
        <v>84165401.849999994</v>
      </c>
      <c r="W356" s="164">
        <v>84165401.849999994</v>
      </c>
      <c r="X356" s="164">
        <v>84165401.849999994</v>
      </c>
      <c r="Y356" s="164">
        <v>84165401.849999994</v>
      </c>
      <c r="Z356" s="164">
        <v>84165401.849999994</v>
      </c>
      <c r="AA356" s="164">
        <v>84165401.849999994</v>
      </c>
      <c r="AB356" s="164">
        <v>84165401.849999994</v>
      </c>
      <c r="AC356" s="164">
        <v>84165401.849999994</v>
      </c>
      <c r="AD356" s="164">
        <v>84165401.849999994</v>
      </c>
      <c r="AE356" s="164">
        <v>84165401.849999994</v>
      </c>
      <c r="AF356" s="164">
        <v>84165401.849999994</v>
      </c>
      <c r="AG356" s="164">
        <v>84165401.849999994</v>
      </c>
      <c r="AH356" s="164">
        <v>84165401.849999994</v>
      </c>
      <c r="AI356" s="164">
        <v>84165401.849999994</v>
      </c>
      <c r="AJ356" s="164">
        <v>84165401.849999994</v>
      </c>
      <c r="AK356" s="164">
        <v>84165401.849999994</v>
      </c>
      <c r="AL356" s="164">
        <v>84165401.849999994</v>
      </c>
      <c r="AM356" s="164">
        <v>84165401.849999994</v>
      </c>
      <c r="AN356" s="164">
        <v>84165401.849999994</v>
      </c>
    </row>
    <row r="357" spans="1:40" x14ac:dyDescent="0.2">
      <c r="A357" s="27" t="s">
        <v>1084</v>
      </c>
      <c r="B357" s="164">
        <v>5199309.2499999898</v>
      </c>
      <c r="C357" s="164">
        <v>5199309.2499999898</v>
      </c>
      <c r="D357" s="164">
        <v>5199309.2499999898</v>
      </c>
      <c r="E357" s="164">
        <v>5199309.2499999898</v>
      </c>
      <c r="F357" s="164">
        <v>5199309.2499999898</v>
      </c>
      <c r="G357" s="164">
        <v>5199309.2499999898</v>
      </c>
      <c r="H357" s="164">
        <v>5199309.2499999898</v>
      </c>
      <c r="I357" s="164">
        <v>5199309.2499999898</v>
      </c>
      <c r="J357" s="164">
        <v>5199309.2499999898</v>
      </c>
      <c r="K357" s="164">
        <v>5199309.2499999898</v>
      </c>
      <c r="L357" s="164">
        <v>5199309.2499999898</v>
      </c>
      <c r="M357" s="164">
        <v>5199309.2499999898</v>
      </c>
      <c r="N357" s="164">
        <v>5199309.2499999898</v>
      </c>
      <c r="O357" s="164">
        <v>5199309.2499999898</v>
      </c>
      <c r="P357" s="164">
        <v>5199309.2499999898</v>
      </c>
      <c r="Q357" s="164">
        <v>5199309.2499999898</v>
      </c>
      <c r="R357" s="164">
        <v>5199309.2499999898</v>
      </c>
      <c r="S357" s="164">
        <v>5199309.2499999898</v>
      </c>
      <c r="T357" s="164">
        <v>5199309.2499999898</v>
      </c>
      <c r="U357" s="164">
        <v>5199309.2499999898</v>
      </c>
      <c r="V357" s="164">
        <v>5199309.2499999898</v>
      </c>
      <c r="W357" s="164">
        <v>5199309.2499999898</v>
      </c>
      <c r="X357" s="164">
        <v>5199309.2499999898</v>
      </c>
      <c r="Y357" s="164">
        <v>5199309.2499999898</v>
      </c>
      <c r="Z357" s="164">
        <v>5199309.2499999898</v>
      </c>
      <c r="AA357" s="164">
        <v>5199309.2499999898</v>
      </c>
      <c r="AB357" s="164">
        <v>5199309.2499999898</v>
      </c>
      <c r="AC357" s="164">
        <v>5199309.2499999898</v>
      </c>
      <c r="AD357" s="164">
        <v>5199309.2499999898</v>
      </c>
      <c r="AE357" s="164">
        <v>5199309.2499999898</v>
      </c>
      <c r="AF357" s="164">
        <v>5199309.2499999898</v>
      </c>
      <c r="AG357" s="164">
        <v>5199309.2499999898</v>
      </c>
      <c r="AH357" s="164">
        <v>5199309.2499999898</v>
      </c>
      <c r="AI357" s="164">
        <v>5199309.2499999898</v>
      </c>
      <c r="AJ357" s="164">
        <v>5199309.2499999898</v>
      </c>
      <c r="AK357" s="164">
        <v>5199309.2499999898</v>
      </c>
      <c r="AL357" s="164">
        <v>5199309.2499999898</v>
      </c>
      <c r="AM357" s="164">
        <v>5199309.2499999898</v>
      </c>
      <c r="AN357" s="164">
        <v>5199309.2499999898</v>
      </c>
    </row>
    <row r="358" spans="1:40" x14ac:dyDescent="0.2">
      <c r="A358" s="27" t="s">
        <v>1085</v>
      </c>
      <c r="B358" s="164">
        <v>44954482.780000001</v>
      </c>
      <c r="C358" s="164">
        <v>44954482.780000001</v>
      </c>
      <c r="D358" s="164">
        <v>44954482.780000001</v>
      </c>
      <c r="E358" s="164">
        <v>44954482.780000001</v>
      </c>
      <c r="F358" s="164">
        <v>44954482.780000001</v>
      </c>
      <c r="G358" s="164">
        <v>44954482.780000001</v>
      </c>
      <c r="H358" s="164">
        <v>44954482.780000001</v>
      </c>
      <c r="I358" s="164">
        <v>44954482.780000001</v>
      </c>
      <c r="J358" s="164">
        <v>44954482.780000001</v>
      </c>
      <c r="K358" s="164">
        <v>44954482.780000001</v>
      </c>
      <c r="L358" s="164">
        <v>44954482.780000001</v>
      </c>
      <c r="M358" s="164">
        <v>44954482.780000001</v>
      </c>
      <c r="N358" s="164">
        <v>44954482.780000001</v>
      </c>
      <c r="O358" s="164">
        <v>44954482.780000001</v>
      </c>
      <c r="P358" s="164">
        <v>44954482.780000001</v>
      </c>
      <c r="Q358" s="164">
        <v>44954482.780000001</v>
      </c>
      <c r="R358" s="164">
        <v>44954482.780000001</v>
      </c>
      <c r="S358" s="164">
        <v>44954482.780000001</v>
      </c>
      <c r="T358" s="164">
        <v>44954482.780000001</v>
      </c>
      <c r="U358" s="164">
        <v>44954482.780000001</v>
      </c>
      <c r="V358" s="164">
        <v>44954482.780000001</v>
      </c>
      <c r="W358" s="164">
        <v>44954482.780000001</v>
      </c>
      <c r="X358" s="164">
        <v>44954482.780000001</v>
      </c>
      <c r="Y358" s="164">
        <v>44954482.780000001</v>
      </c>
      <c r="Z358" s="164">
        <v>44954482.780000001</v>
      </c>
      <c r="AA358" s="164">
        <v>44954482.780000001</v>
      </c>
      <c r="AB358" s="164">
        <v>44954482.780000001</v>
      </c>
      <c r="AC358" s="164">
        <v>44954482.780000001</v>
      </c>
      <c r="AD358" s="164">
        <v>44954482.780000001</v>
      </c>
      <c r="AE358" s="164">
        <v>44954482.780000001</v>
      </c>
      <c r="AF358" s="164">
        <v>44954482.780000001</v>
      </c>
      <c r="AG358" s="164">
        <v>44954482.780000001</v>
      </c>
      <c r="AH358" s="164">
        <v>44954482.780000001</v>
      </c>
      <c r="AI358" s="164">
        <v>44954482.780000001</v>
      </c>
      <c r="AJ358" s="164">
        <v>44954482.780000001</v>
      </c>
      <c r="AK358" s="164">
        <v>44954482.780000001</v>
      </c>
      <c r="AL358" s="164">
        <v>44954482.780000001</v>
      </c>
      <c r="AM358" s="164">
        <v>44954482.780000001</v>
      </c>
      <c r="AN358" s="164">
        <v>44954482.780000001</v>
      </c>
    </row>
    <row r="359" spans="1:40" x14ac:dyDescent="0.2">
      <c r="A359" s="27" t="s">
        <v>1086</v>
      </c>
      <c r="B359" s="164">
        <v>48749991.530000001</v>
      </c>
      <c r="C359" s="164">
        <v>48749991.530000001</v>
      </c>
      <c r="D359" s="164">
        <v>48749991.530000001</v>
      </c>
      <c r="E359" s="164">
        <v>48749991.530000001</v>
      </c>
      <c r="F359" s="164">
        <v>48749991.530000001</v>
      </c>
      <c r="G359" s="164">
        <v>48749991.530000001</v>
      </c>
      <c r="H359" s="164">
        <v>48749991.530000001</v>
      </c>
      <c r="I359" s="164">
        <v>48749991.530000001</v>
      </c>
      <c r="J359" s="164">
        <v>48749991.530000001</v>
      </c>
      <c r="K359" s="164">
        <v>48749991.530000001</v>
      </c>
      <c r="L359" s="164">
        <v>48749991.530000001</v>
      </c>
      <c r="M359" s="164">
        <v>48749991.530000001</v>
      </c>
      <c r="N359" s="164">
        <v>48749991.530000001</v>
      </c>
      <c r="O359" s="164">
        <v>48749991.530000001</v>
      </c>
      <c r="P359" s="164">
        <v>48749991.530000001</v>
      </c>
      <c r="Q359" s="164">
        <v>48749991.530000001</v>
      </c>
      <c r="R359" s="164">
        <v>48749991.530000001</v>
      </c>
      <c r="S359" s="164">
        <v>48749991.530000001</v>
      </c>
      <c r="T359" s="164">
        <v>48749991.530000001</v>
      </c>
      <c r="U359" s="164">
        <v>48749991.530000001</v>
      </c>
      <c r="V359" s="164">
        <v>48749991.530000001</v>
      </c>
      <c r="W359" s="164">
        <v>48749991.530000001</v>
      </c>
      <c r="X359" s="164">
        <v>48749991.530000001</v>
      </c>
      <c r="Y359" s="164">
        <v>48749991.530000001</v>
      </c>
      <c r="Z359" s="164">
        <v>48749991.530000001</v>
      </c>
      <c r="AA359" s="164">
        <v>48749991.530000001</v>
      </c>
      <c r="AB359" s="164">
        <v>48749991.530000001</v>
      </c>
      <c r="AC359" s="164">
        <v>48749991.530000001</v>
      </c>
      <c r="AD359" s="164">
        <v>48749991.530000001</v>
      </c>
      <c r="AE359" s="164">
        <v>48749991.530000001</v>
      </c>
      <c r="AF359" s="164">
        <v>48749991.530000001</v>
      </c>
      <c r="AG359" s="164">
        <v>48749991.530000001</v>
      </c>
      <c r="AH359" s="164">
        <v>48749991.530000001</v>
      </c>
      <c r="AI359" s="164">
        <v>48749991.530000001</v>
      </c>
      <c r="AJ359" s="164">
        <v>48749991.530000001</v>
      </c>
      <c r="AK359" s="164">
        <v>48749991.530000001</v>
      </c>
      <c r="AL359" s="164">
        <v>48749991.530000001</v>
      </c>
      <c r="AM359" s="164">
        <v>48749991.530000001</v>
      </c>
      <c r="AN359" s="164">
        <v>48749991.530000001</v>
      </c>
    </row>
    <row r="360" spans="1:40" x14ac:dyDescent="0.2">
      <c r="A360" s="27" t="s">
        <v>1087</v>
      </c>
      <c r="B360" s="164">
        <v>6126505289.1408396</v>
      </c>
      <c r="C360" s="164">
        <v>6191153664.9066696</v>
      </c>
      <c r="D360" s="164">
        <v>6247152555.6989403</v>
      </c>
      <c r="E360" s="164">
        <v>6300331498.0871096</v>
      </c>
      <c r="F360" s="164">
        <v>6353569709.2256203</v>
      </c>
      <c r="G360" s="164">
        <v>6410802505.3856897</v>
      </c>
      <c r="H360" s="164">
        <v>6466232387.2322302</v>
      </c>
      <c r="I360" s="164">
        <v>6521961348.1249199</v>
      </c>
      <c r="J360" s="164">
        <v>6581355423.5936098</v>
      </c>
      <c r="K360" s="164">
        <v>6638254864.5381498</v>
      </c>
      <c r="L360" s="164">
        <v>6686157234.00914</v>
      </c>
      <c r="M360" s="164">
        <v>6749485928.3825102</v>
      </c>
      <c r="N360" s="164">
        <v>6749485928.3825102</v>
      </c>
      <c r="O360" s="164">
        <v>6799462748.3205299</v>
      </c>
      <c r="P360" s="164">
        <v>6846489219.6100502</v>
      </c>
      <c r="Q360" s="164">
        <v>6896703542.5411196</v>
      </c>
      <c r="R360" s="164">
        <v>6942276754.6012897</v>
      </c>
      <c r="S360" s="164">
        <v>6989216804.7716398</v>
      </c>
      <c r="T360" s="164">
        <v>7038706991.61238</v>
      </c>
      <c r="U360" s="164">
        <v>7093114414.1122398</v>
      </c>
      <c r="V360" s="164">
        <v>7148001653.8092899</v>
      </c>
      <c r="W360" s="164">
        <v>7206039591.0797901</v>
      </c>
      <c r="X360" s="164">
        <v>7261076315.2748604</v>
      </c>
      <c r="Y360" s="164">
        <v>7316321190.4250402</v>
      </c>
      <c r="Z360" s="164">
        <v>7374866008.8509798</v>
      </c>
      <c r="AA360" s="164">
        <v>7374866008.8509798</v>
      </c>
      <c r="AB360" s="164">
        <v>7416849089.0857096</v>
      </c>
      <c r="AC360" s="164">
        <v>7457074212.7667198</v>
      </c>
      <c r="AD360" s="164">
        <v>7499024697.1149101</v>
      </c>
      <c r="AE360" s="164">
        <v>7537693289.3022699</v>
      </c>
      <c r="AF360" s="164">
        <v>7577588862.2471304</v>
      </c>
      <c r="AG360" s="164">
        <v>7615480839.3470802</v>
      </c>
      <c r="AH360" s="164">
        <v>7660659075.8796196</v>
      </c>
      <c r="AI360" s="164">
        <v>7697482930.8913403</v>
      </c>
      <c r="AJ360" s="164">
        <v>7736825293.5541401</v>
      </c>
      <c r="AK360" s="164">
        <v>7776922279.48526</v>
      </c>
      <c r="AL360" s="164">
        <v>7817123518.1414804</v>
      </c>
      <c r="AM360" s="164">
        <v>7863506296.0071297</v>
      </c>
      <c r="AN360" s="164">
        <v>7863506296.0071297</v>
      </c>
    </row>
    <row r="361" spans="1:40" x14ac:dyDescent="0.2">
      <c r="A361" s="27" t="s">
        <v>1088</v>
      </c>
      <c r="B361" s="164">
        <v>6309574474.5508404</v>
      </c>
      <c r="C361" s="164">
        <v>6374222850.3166704</v>
      </c>
      <c r="D361" s="164">
        <v>6430221741.1089401</v>
      </c>
      <c r="E361" s="164">
        <v>6483400683.4971199</v>
      </c>
      <c r="F361" s="164">
        <v>6536638894.6356201</v>
      </c>
      <c r="G361" s="164">
        <v>6593871690.7956896</v>
      </c>
      <c r="H361" s="164">
        <v>6649301572.64223</v>
      </c>
      <c r="I361" s="164">
        <v>6705030533.5349197</v>
      </c>
      <c r="J361" s="164">
        <v>6764424609.0036097</v>
      </c>
      <c r="K361" s="164">
        <v>6821324049.9481497</v>
      </c>
      <c r="L361" s="164">
        <v>6869226419.4191399</v>
      </c>
      <c r="M361" s="164">
        <v>6932555113.79251</v>
      </c>
      <c r="N361" s="164">
        <v>6932555113.79251</v>
      </c>
      <c r="O361" s="164">
        <v>6982531933.7305298</v>
      </c>
      <c r="P361" s="164">
        <v>7029558405.02005</v>
      </c>
      <c r="Q361" s="164">
        <v>7079772727.9511099</v>
      </c>
      <c r="R361" s="164">
        <v>7125345940.0112896</v>
      </c>
      <c r="S361" s="164">
        <v>7172285990.1816397</v>
      </c>
      <c r="T361" s="164">
        <v>7221776177.0223799</v>
      </c>
      <c r="U361" s="164">
        <v>7276183599.5222397</v>
      </c>
      <c r="V361" s="164">
        <v>7331070839.2192898</v>
      </c>
      <c r="W361" s="164">
        <v>7389108776.48979</v>
      </c>
      <c r="X361" s="164">
        <v>7444145500.6848602</v>
      </c>
      <c r="Y361" s="164">
        <v>7499390375.8350401</v>
      </c>
      <c r="Z361" s="164">
        <v>7557935194.2609797</v>
      </c>
      <c r="AA361" s="164">
        <v>7557935194.2609797</v>
      </c>
      <c r="AB361" s="164">
        <v>7599918274.4957104</v>
      </c>
      <c r="AC361" s="164">
        <v>7640143398.1767197</v>
      </c>
      <c r="AD361" s="164">
        <v>7682093882.52491</v>
      </c>
      <c r="AE361" s="164">
        <v>7720762474.7122698</v>
      </c>
      <c r="AF361" s="164">
        <v>7760658047.6571302</v>
      </c>
      <c r="AG361" s="164">
        <v>7798550024.7570801</v>
      </c>
      <c r="AH361" s="164">
        <v>7843728261.2896204</v>
      </c>
      <c r="AI361" s="164">
        <v>7880552116.3013401</v>
      </c>
      <c r="AJ361" s="164">
        <v>7919894478.9641399</v>
      </c>
      <c r="AK361" s="164">
        <v>7959991464.8952599</v>
      </c>
      <c r="AL361" s="164">
        <v>8000192703.5514803</v>
      </c>
      <c r="AM361" s="164">
        <v>8046575481.4171305</v>
      </c>
      <c r="AN361" s="164">
        <v>8046575481.4171305</v>
      </c>
    </row>
    <row r="362" spans="1:40" x14ac:dyDescent="0.2">
      <c r="A362" s="30" t="s">
        <v>1089</v>
      </c>
    </row>
    <row r="363" spans="1:40" x14ac:dyDescent="0.2">
      <c r="A363" s="27" t="s">
        <v>1090</v>
      </c>
      <c r="B363" s="164">
        <v>13.355249059481601</v>
      </c>
      <c r="C363" s="164">
        <v>13.2191049164883</v>
      </c>
      <c r="D363" s="164">
        <v>13.1059933778819</v>
      </c>
      <c r="E363" s="164">
        <v>13.000514456561399</v>
      </c>
      <c r="F363" s="164">
        <v>12.895348546212301</v>
      </c>
      <c r="G363" s="164">
        <v>12.783578373565099</v>
      </c>
      <c r="H363" s="164">
        <v>12.676256563466699</v>
      </c>
      <c r="I363" s="164">
        <v>12.568824526916799</v>
      </c>
      <c r="J363" s="164">
        <v>12.455527912930499</v>
      </c>
      <c r="K363" s="164">
        <v>12.348090087429499</v>
      </c>
      <c r="L363" s="164">
        <v>12.259717713713099</v>
      </c>
      <c r="M363" s="164">
        <v>12.1469466825188</v>
      </c>
      <c r="N363" s="164">
        <v>12.1469466825188</v>
      </c>
      <c r="O363" s="164">
        <v>12.0611722385019</v>
      </c>
      <c r="P363" s="164">
        <v>11.981342577353301</v>
      </c>
      <c r="Q363" s="164">
        <v>11.8969082182891</v>
      </c>
      <c r="R363" s="164">
        <v>11.8212328193256</v>
      </c>
      <c r="S363" s="164">
        <v>11.7443309032854</v>
      </c>
      <c r="T363" s="164">
        <v>11.663916416825399</v>
      </c>
      <c r="U363" s="164">
        <v>11.577809246984099</v>
      </c>
      <c r="V363" s="164">
        <v>11.4913907606699</v>
      </c>
      <c r="W363" s="164">
        <v>11.4009023908144</v>
      </c>
      <c r="X363" s="164">
        <v>11.316055696209901</v>
      </c>
      <c r="Y363" s="164">
        <v>11.2313025427248</v>
      </c>
      <c r="Z363" s="164">
        <v>11.142374856325899</v>
      </c>
      <c r="AA363" s="164">
        <v>11.142374856325899</v>
      </c>
      <c r="AB363" s="164">
        <v>11.0806617141644</v>
      </c>
      <c r="AC363" s="164">
        <v>11.021926100219799</v>
      </c>
      <c r="AD363" s="164">
        <v>10.961141314893601</v>
      </c>
      <c r="AE363" s="164">
        <v>10.905617104993199</v>
      </c>
      <c r="AF363" s="164">
        <v>10.8486394798042</v>
      </c>
      <c r="AG363" s="164">
        <v>10.795149011961</v>
      </c>
      <c r="AH363" s="164">
        <v>10.732875940206601</v>
      </c>
      <c r="AI363" s="164">
        <v>10.683095308888699</v>
      </c>
      <c r="AJ363" s="164">
        <v>10.6304186827407</v>
      </c>
      <c r="AK363" s="164">
        <v>10.577563399773499</v>
      </c>
      <c r="AL363" s="164">
        <v>10.5248571920889</v>
      </c>
      <c r="AM363" s="164">
        <v>10.464921286160999</v>
      </c>
      <c r="AN363" s="164">
        <v>10.464921286160999</v>
      </c>
    </row>
    <row r="364" spans="1:40" x14ac:dyDescent="0.2">
      <c r="A364" s="27" t="s">
        <v>1091</v>
      </c>
      <c r="B364" s="164">
        <v>0.82501916992886803</v>
      </c>
      <c r="C364" s="164">
        <v>0.81660887916283997</v>
      </c>
      <c r="D364" s="164">
        <v>0.809621425220587</v>
      </c>
      <c r="E364" s="164">
        <v>0.80310547544493904</v>
      </c>
      <c r="F364" s="164">
        <v>0.79660886189063096</v>
      </c>
      <c r="G364" s="164">
        <v>0.78970427069584603</v>
      </c>
      <c r="H364" s="164">
        <v>0.78307447665095298</v>
      </c>
      <c r="I364" s="164">
        <v>0.77643787337807901</v>
      </c>
      <c r="J364" s="164">
        <v>0.76943898642281605</v>
      </c>
      <c r="K364" s="164">
        <v>0.76280202553806997</v>
      </c>
      <c r="L364" s="164">
        <v>0.75734283102335898</v>
      </c>
      <c r="M364" s="164">
        <v>0.75037641189230597</v>
      </c>
      <c r="N364" s="164">
        <v>0.75037641189230597</v>
      </c>
      <c r="O364" s="164">
        <v>0.74507770422397501</v>
      </c>
      <c r="P364" s="164">
        <v>0.74014623492054599</v>
      </c>
      <c r="Q364" s="164">
        <v>0.73493031086563698</v>
      </c>
      <c r="R364" s="164">
        <v>0.73025547069164898</v>
      </c>
      <c r="S364" s="164">
        <v>0.72550486254837099</v>
      </c>
      <c r="T364" s="164">
        <v>0.72053726572003995</v>
      </c>
      <c r="U364" s="164">
        <v>0.71521800394730695</v>
      </c>
      <c r="V364" s="164">
        <v>0.70987951063071997</v>
      </c>
      <c r="W364" s="164">
        <v>0.70428960066693502</v>
      </c>
      <c r="X364" s="164">
        <v>0.69904820462542205</v>
      </c>
      <c r="Y364" s="164">
        <v>0.69381258707716398</v>
      </c>
      <c r="Z364" s="164">
        <v>0.68831908817723797</v>
      </c>
      <c r="AA364" s="164">
        <v>0.68831908817723797</v>
      </c>
      <c r="AB364" s="164">
        <v>0.68450676501553698</v>
      </c>
      <c r="AC364" s="164">
        <v>0.68087837836051601</v>
      </c>
      <c r="AD364" s="164">
        <v>0.67712340434912099</v>
      </c>
      <c r="AE364" s="164">
        <v>0.67369340185654303</v>
      </c>
      <c r="AF364" s="164">
        <v>0.67017361478042203</v>
      </c>
      <c r="AG364" s="164">
        <v>0.66686924649926305</v>
      </c>
      <c r="AH364" s="164">
        <v>0.66302233374316999</v>
      </c>
      <c r="AI364" s="164">
        <v>0.65994714024093803</v>
      </c>
      <c r="AJ364" s="164">
        <v>0.65669304694880204</v>
      </c>
      <c r="AK364" s="164">
        <v>0.65342791714959403</v>
      </c>
      <c r="AL364" s="164">
        <v>0.65017199646100499</v>
      </c>
      <c r="AM364" s="164">
        <v>0.64646946188921695</v>
      </c>
      <c r="AN364" s="164">
        <v>0.64646946188921695</v>
      </c>
    </row>
    <row r="365" spans="1:40" x14ac:dyDescent="0.2">
      <c r="A365" s="27" t="s">
        <v>1092</v>
      </c>
      <c r="B365" s="164">
        <v>7.1333148855758504</v>
      </c>
      <c r="C365" s="164">
        <v>7.0605974815444901</v>
      </c>
      <c r="D365" s="164">
        <v>7.00018226813454</v>
      </c>
      <c r="E365" s="164">
        <v>6.9438437935603101</v>
      </c>
      <c r="F365" s="164">
        <v>6.88767250462314</v>
      </c>
      <c r="G365" s="164">
        <v>6.8279737425291396</v>
      </c>
      <c r="H365" s="164">
        <v>6.7706509429233801</v>
      </c>
      <c r="I365" s="164">
        <v>6.7132692690889</v>
      </c>
      <c r="J365" s="164">
        <v>6.6527552030887804</v>
      </c>
      <c r="K365" s="164">
        <v>6.59537043725574</v>
      </c>
      <c r="L365" s="164">
        <v>6.5481689237461804</v>
      </c>
      <c r="M365" s="164">
        <v>6.4879355823912199</v>
      </c>
      <c r="N365" s="164">
        <v>6.4879355823912199</v>
      </c>
      <c r="O365" s="164">
        <v>6.44212167689364</v>
      </c>
      <c r="P365" s="164">
        <v>6.3994830029426497</v>
      </c>
      <c r="Q365" s="164">
        <v>6.3543848645489396</v>
      </c>
      <c r="R365" s="164">
        <v>6.3139650679960004</v>
      </c>
      <c r="S365" s="164">
        <v>6.2728901632917902</v>
      </c>
      <c r="T365" s="164">
        <v>6.2299391220400704</v>
      </c>
      <c r="U365" s="164">
        <v>6.1839475007944902</v>
      </c>
      <c r="V365" s="164">
        <v>6.1377895989786602</v>
      </c>
      <c r="W365" s="164">
        <v>6.0894578881444303</v>
      </c>
      <c r="X365" s="164">
        <v>6.0441395128061401</v>
      </c>
      <c r="Y365" s="164">
        <v>5.9988710997153296</v>
      </c>
      <c r="Z365" s="164">
        <v>5.9513729822108496</v>
      </c>
      <c r="AA365" s="164">
        <v>5.9513729822108496</v>
      </c>
      <c r="AB365" s="164">
        <v>5.9184107159397099</v>
      </c>
      <c r="AC365" s="164">
        <v>5.8870388091037498</v>
      </c>
      <c r="AD365" s="164">
        <v>5.8545723974290498</v>
      </c>
      <c r="AE365" s="164">
        <v>5.8249157679473598</v>
      </c>
      <c r="AF365" s="164">
        <v>5.7944828392842398</v>
      </c>
      <c r="AG365" s="164">
        <v>5.7659124735199603</v>
      </c>
      <c r="AH365" s="164">
        <v>5.7326511372665001</v>
      </c>
      <c r="AI365" s="164">
        <v>5.7060622719588103</v>
      </c>
      <c r="AJ365" s="164">
        <v>5.6779265958849496</v>
      </c>
      <c r="AK365" s="164">
        <v>5.6496954955069603</v>
      </c>
      <c r="AL365" s="164">
        <v>5.6215440193222701</v>
      </c>
      <c r="AM365" s="164">
        <v>5.5895310117001902</v>
      </c>
      <c r="AN365" s="164">
        <v>5.5895310117001902</v>
      </c>
    </row>
    <row r="366" spans="1:40" x14ac:dyDescent="0.2">
      <c r="A366" s="27" t="s">
        <v>1093</v>
      </c>
      <c r="B366" s="164">
        <v>7.7355809420491699</v>
      </c>
      <c r="C366" s="164">
        <v>7.6567240047341398</v>
      </c>
      <c r="D366" s="164">
        <v>7.5912079324787403</v>
      </c>
      <c r="E366" s="164">
        <v>7.5301127982793901</v>
      </c>
      <c r="F366" s="164">
        <v>7.4691989652070099</v>
      </c>
      <c r="G366" s="164">
        <v>7.4044598342803596</v>
      </c>
      <c r="H366" s="164">
        <v>7.3422972684483296</v>
      </c>
      <c r="I366" s="164">
        <v>7.2800708576341302</v>
      </c>
      <c r="J366" s="164">
        <v>7.2144475866604898</v>
      </c>
      <c r="K366" s="164">
        <v>7.1522178227901598</v>
      </c>
      <c r="L366" s="164">
        <v>7.1010310836376904</v>
      </c>
      <c r="M366" s="164">
        <v>7.0357122389020601</v>
      </c>
      <c r="N366" s="164">
        <v>7.0357122389020601</v>
      </c>
      <c r="O366" s="164">
        <v>6.9860302635606102</v>
      </c>
      <c r="P366" s="164">
        <v>6.9397916046901802</v>
      </c>
      <c r="Q366" s="164">
        <v>6.8908858286973498</v>
      </c>
      <c r="R366" s="164">
        <v>6.847053387131</v>
      </c>
      <c r="S366" s="164">
        <v>6.8025105266063797</v>
      </c>
      <c r="T366" s="164">
        <v>6.75593312725172</v>
      </c>
      <c r="U366" s="164">
        <v>6.7060584316146903</v>
      </c>
      <c r="V366" s="164">
        <v>6.6560034163323003</v>
      </c>
      <c r="W366" s="164">
        <v>6.6035910572505703</v>
      </c>
      <c r="X366" s="164">
        <v>6.5544464496992596</v>
      </c>
      <c r="Y366" s="164">
        <v>6.5053560227099601</v>
      </c>
      <c r="Z366" s="164">
        <v>6.4538476372756</v>
      </c>
      <c r="AA366" s="164">
        <v>6.4538476372756</v>
      </c>
      <c r="AB366" s="164">
        <v>6.4181023655661802</v>
      </c>
      <c r="AC366" s="164">
        <v>6.3840817274016297</v>
      </c>
      <c r="AD366" s="164">
        <v>6.3488741753117299</v>
      </c>
      <c r="AE366" s="164">
        <v>6.3167136354359599</v>
      </c>
      <c r="AF366" s="164">
        <v>6.2837112534083301</v>
      </c>
      <c r="AG366" s="164">
        <v>6.2527286905383699</v>
      </c>
      <c r="AH366" s="164">
        <v>6.21665909835626</v>
      </c>
      <c r="AI366" s="164">
        <v>6.18782533410441</v>
      </c>
      <c r="AJ366" s="164">
        <v>6.1573141617925504</v>
      </c>
      <c r="AK366" s="164">
        <v>6.1266995084987999</v>
      </c>
      <c r="AL366" s="164">
        <v>6.0961712020721199</v>
      </c>
      <c r="AM366" s="164">
        <v>6.0614553349568396</v>
      </c>
      <c r="AN366" s="164">
        <v>6.0614553349568396</v>
      </c>
    </row>
    <row r="367" spans="1:40" x14ac:dyDescent="0.2">
      <c r="A367" s="27" t="s">
        <v>1094</v>
      </c>
      <c r="B367" s="164">
        <v>970.95083594296398</v>
      </c>
      <c r="C367" s="164">
        <v>971.24696471806897</v>
      </c>
      <c r="D367" s="164">
        <v>971.49299499628398</v>
      </c>
      <c r="E367" s="164">
        <v>971.72242347615395</v>
      </c>
      <c r="F367" s="164">
        <v>971.95117112206594</v>
      </c>
      <c r="G367" s="164">
        <v>972.19428377892905</v>
      </c>
      <c r="H367" s="164">
        <v>972.42772074850996</v>
      </c>
      <c r="I367" s="164">
        <v>972.661397472982</v>
      </c>
      <c r="J367" s="164">
        <v>972.907830310897</v>
      </c>
      <c r="K367" s="164">
        <v>973.141519626986</v>
      </c>
      <c r="L367" s="164">
        <v>973.333739447879</v>
      </c>
      <c r="M367" s="164">
        <v>973.57902908429503</v>
      </c>
      <c r="N367" s="164">
        <v>973.57902908429503</v>
      </c>
      <c r="O367" s="164">
        <v>973.76559811681898</v>
      </c>
      <c r="P367" s="164">
        <v>973.93923658009305</v>
      </c>
      <c r="Q367" s="164">
        <v>974.12289077759795</v>
      </c>
      <c r="R367" s="164">
        <v>974.28749325485501</v>
      </c>
      <c r="S367" s="164">
        <v>974.45476354426796</v>
      </c>
      <c r="T367" s="164">
        <v>974.62967406816199</v>
      </c>
      <c r="U367" s="164">
        <v>974.81696681665903</v>
      </c>
      <c r="V367" s="164">
        <v>975.00493671338802</v>
      </c>
      <c r="W367" s="164">
        <v>975.20175906312295</v>
      </c>
      <c r="X367" s="164">
        <v>975.38631013665895</v>
      </c>
      <c r="Y367" s="164">
        <v>975.57065774777197</v>
      </c>
      <c r="Z367" s="164">
        <v>975.76408543600996</v>
      </c>
      <c r="AA367" s="164">
        <v>975.76408543600996</v>
      </c>
      <c r="AB367" s="164">
        <v>975.89831843931404</v>
      </c>
      <c r="AC367" s="164">
        <v>976.02607498491398</v>
      </c>
      <c r="AD367" s="164">
        <v>976.15828870801602</v>
      </c>
      <c r="AE367" s="164">
        <v>976.27906008976595</v>
      </c>
      <c r="AF367" s="164">
        <v>976.402992812722</v>
      </c>
      <c r="AG367" s="164">
        <v>976.51934057748099</v>
      </c>
      <c r="AH367" s="164">
        <v>976.65479149042699</v>
      </c>
      <c r="AI367" s="164">
        <v>976.76306994480603</v>
      </c>
      <c r="AJ367" s="164">
        <v>976.87764751263205</v>
      </c>
      <c r="AK367" s="164">
        <v>976.99261367907002</v>
      </c>
      <c r="AL367" s="164">
        <v>977.10725559005505</v>
      </c>
      <c r="AM367" s="164">
        <v>977.23762290529203</v>
      </c>
      <c r="AN367" s="164">
        <v>977.23762290529203</v>
      </c>
    </row>
    <row r="368" spans="1:40" x14ac:dyDescent="0.2">
      <c r="A368" s="27" t="s">
        <v>1095</v>
      </c>
      <c r="B368" s="164">
        <v>1000</v>
      </c>
      <c r="C368" s="164">
        <v>1000</v>
      </c>
      <c r="D368" s="164">
        <v>1000</v>
      </c>
      <c r="E368" s="164">
        <v>1000</v>
      </c>
      <c r="F368" s="164">
        <v>1000</v>
      </c>
      <c r="G368" s="164">
        <v>1000</v>
      </c>
      <c r="H368" s="164">
        <v>1000</v>
      </c>
      <c r="I368" s="164">
        <v>1000</v>
      </c>
      <c r="J368" s="164">
        <v>1000</v>
      </c>
      <c r="K368" s="164">
        <v>1000</v>
      </c>
      <c r="L368" s="164">
        <v>1000</v>
      </c>
      <c r="M368" s="164">
        <v>1000</v>
      </c>
      <c r="N368" s="164">
        <v>1000</v>
      </c>
      <c r="O368" s="164">
        <v>1000</v>
      </c>
      <c r="P368" s="164">
        <v>1000</v>
      </c>
      <c r="Q368" s="164">
        <v>1000</v>
      </c>
      <c r="R368" s="164">
        <v>1000</v>
      </c>
      <c r="S368" s="164">
        <v>1000</v>
      </c>
      <c r="T368" s="164">
        <v>1000</v>
      </c>
      <c r="U368" s="164">
        <v>1000</v>
      </c>
      <c r="V368" s="164">
        <v>1000</v>
      </c>
      <c r="W368" s="164">
        <v>1000</v>
      </c>
      <c r="X368" s="164">
        <v>1000</v>
      </c>
      <c r="Y368" s="164">
        <v>1000</v>
      </c>
      <c r="Z368" s="164">
        <v>1000</v>
      </c>
      <c r="AA368" s="164">
        <v>1000</v>
      </c>
      <c r="AB368" s="164">
        <v>1000</v>
      </c>
      <c r="AC368" s="164">
        <v>1000</v>
      </c>
      <c r="AD368" s="164">
        <v>1000</v>
      </c>
      <c r="AE368" s="164">
        <v>1000</v>
      </c>
      <c r="AF368" s="164">
        <v>1000</v>
      </c>
      <c r="AG368" s="164">
        <v>1000</v>
      </c>
      <c r="AH368" s="164">
        <v>1000</v>
      </c>
      <c r="AI368" s="164">
        <v>1000</v>
      </c>
      <c r="AJ368" s="164">
        <v>1000</v>
      </c>
      <c r="AK368" s="164">
        <v>1000</v>
      </c>
      <c r="AL368" s="164">
        <v>1000</v>
      </c>
      <c r="AM368" s="164">
        <v>1000</v>
      </c>
      <c r="AN368" s="164">
        <v>1000</v>
      </c>
    </row>
    <row r="369" spans="1:40" x14ac:dyDescent="0.2">
      <c r="A369" s="30" t="s">
        <v>1096</v>
      </c>
    </row>
    <row r="370" spans="1:40" x14ac:dyDescent="0.2">
      <c r="A370" s="30" t="s">
        <v>1097</v>
      </c>
    </row>
    <row r="371" spans="1:40" x14ac:dyDescent="0.2">
      <c r="A371" s="27" t="s">
        <v>1098</v>
      </c>
      <c r="B371" s="164">
        <v>5278819574.4821301</v>
      </c>
      <c r="C371" s="164">
        <v>5322546234.2423697</v>
      </c>
      <c r="D371" s="164">
        <v>5368375034.9280796</v>
      </c>
      <c r="E371" s="164">
        <v>5411169301.2395401</v>
      </c>
      <c r="F371" s="164">
        <v>5454234538.3141699</v>
      </c>
      <c r="G371" s="164">
        <v>5501836162.2887297</v>
      </c>
      <c r="H371" s="164">
        <v>5545649549.7873497</v>
      </c>
      <c r="I371" s="164">
        <v>5589698857.58424</v>
      </c>
      <c r="J371" s="164">
        <v>5639732135.1357603</v>
      </c>
      <c r="K371" s="164">
        <v>5687075773.2301798</v>
      </c>
      <c r="L371" s="164">
        <v>5734531140.8252602</v>
      </c>
      <c r="M371" s="164">
        <v>5806782022.98353</v>
      </c>
      <c r="N371" s="164">
        <v>5806782022.98353</v>
      </c>
      <c r="O371" s="164">
        <v>5856884255.3864603</v>
      </c>
      <c r="P371" s="164">
        <v>5909476566.56775</v>
      </c>
      <c r="Q371" s="164">
        <v>5963709189.7351103</v>
      </c>
      <c r="R371" s="164">
        <v>6016361363.5808697</v>
      </c>
      <c r="S371" s="164">
        <v>6069090151.0874901</v>
      </c>
      <c r="T371" s="164">
        <v>6125353874.3129702</v>
      </c>
      <c r="U371" s="164">
        <v>6177260534.8023005</v>
      </c>
      <c r="V371" s="164">
        <v>6229180510.7413301</v>
      </c>
      <c r="W371" s="164">
        <v>6283153945.1643295</v>
      </c>
      <c r="X371" s="164">
        <v>6331388043.8231802</v>
      </c>
      <c r="Y371" s="164">
        <v>6379499096.3248997</v>
      </c>
      <c r="Z371" s="164">
        <v>6437878588.5558596</v>
      </c>
      <c r="AA371" s="164">
        <v>6437878588.5558596</v>
      </c>
      <c r="AB371" s="164">
        <v>6471160149.4460602</v>
      </c>
      <c r="AC371" s="164">
        <v>6504536405.5093002</v>
      </c>
      <c r="AD371" s="164">
        <v>6548695812.9225798</v>
      </c>
      <c r="AE371" s="164">
        <v>6591857175.6652899</v>
      </c>
      <c r="AF371" s="164">
        <v>6635439046.6271095</v>
      </c>
      <c r="AG371" s="164">
        <v>6683109449.3821096</v>
      </c>
      <c r="AH371" s="164">
        <v>6727630041.16078</v>
      </c>
      <c r="AI371" s="164">
        <v>6772522370.1908998</v>
      </c>
      <c r="AJ371" s="164">
        <v>6819705413.4864902</v>
      </c>
      <c r="AK371" s="164">
        <v>6865205447.62111</v>
      </c>
      <c r="AL371" s="164">
        <v>6910943291.5263796</v>
      </c>
      <c r="AM371" s="164">
        <v>6961648806.8765497</v>
      </c>
      <c r="AN371" s="164">
        <v>6961648806.8765497</v>
      </c>
    </row>
    <row r="372" spans="1:40" x14ac:dyDescent="0.2">
      <c r="A372" s="27" t="s">
        <v>1099</v>
      </c>
      <c r="B372" s="164">
        <v>2419243326.9857702</v>
      </c>
      <c r="C372" s="164">
        <v>2447528564.717</v>
      </c>
      <c r="D372" s="164">
        <v>2476234418.6556501</v>
      </c>
      <c r="E372" s="164">
        <v>2504990365.12991</v>
      </c>
      <c r="F372" s="164">
        <v>2533889486.5802598</v>
      </c>
      <c r="G372" s="164">
        <v>2563922595.1304798</v>
      </c>
      <c r="H372" s="164">
        <v>2592957231.2056098</v>
      </c>
      <c r="I372" s="164">
        <v>2622110338.0087199</v>
      </c>
      <c r="J372" s="164">
        <v>2654721304.0988698</v>
      </c>
      <c r="K372" s="164">
        <v>2687382954.0181398</v>
      </c>
      <c r="L372" s="164">
        <v>2720039341.14114</v>
      </c>
      <c r="M372" s="164">
        <v>2777317726.7537298</v>
      </c>
      <c r="N372" s="164">
        <v>2777317726.7537298</v>
      </c>
      <c r="O372" s="164">
        <v>2818400425.7748399</v>
      </c>
      <c r="P372" s="164">
        <v>2855679695.0049</v>
      </c>
      <c r="Q372" s="164">
        <v>2893299422.4910498</v>
      </c>
      <c r="R372" s="164">
        <v>2930848090.4270501</v>
      </c>
      <c r="S372" s="164">
        <v>2968434388.1183</v>
      </c>
      <c r="T372" s="164">
        <v>3007178246.61759</v>
      </c>
      <c r="U372" s="164">
        <v>3044878501.9699798</v>
      </c>
      <c r="V372" s="164">
        <v>3082581411.44732</v>
      </c>
      <c r="W372" s="164">
        <v>3120394189.08184</v>
      </c>
      <c r="X372" s="164">
        <v>3154861081.6388798</v>
      </c>
      <c r="Y372" s="164">
        <v>3189200544.46667</v>
      </c>
      <c r="Z372" s="164">
        <v>3230751411.9237399</v>
      </c>
      <c r="AA372" s="164">
        <v>3230751411.9237399</v>
      </c>
      <c r="AB372" s="164">
        <v>3247838944.35429</v>
      </c>
      <c r="AC372" s="164">
        <v>3264976533.7280302</v>
      </c>
      <c r="AD372" s="164">
        <v>3282453273.91432</v>
      </c>
      <c r="AE372" s="164">
        <v>3299823864.4455199</v>
      </c>
      <c r="AF372" s="164">
        <v>3317229615.4565301</v>
      </c>
      <c r="AG372" s="164">
        <v>3335963570.1104102</v>
      </c>
      <c r="AH372" s="164">
        <v>3353542474.8138599</v>
      </c>
      <c r="AI372" s="164">
        <v>3371118232.4930501</v>
      </c>
      <c r="AJ372" s="164">
        <v>3388815940.66958</v>
      </c>
      <c r="AK372" s="164">
        <v>3406390683.28514</v>
      </c>
      <c r="AL372" s="164">
        <v>3423833536.9095802</v>
      </c>
      <c r="AM372" s="164">
        <v>3443511280.1290002</v>
      </c>
      <c r="AN372" s="164">
        <v>3443511280.1290002</v>
      </c>
    </row>
    <row r="373" spans="1:40" x14ac:dyDescent="0.2">
      <c r="A373" s="27" t="s">
        <v>1100</v>
      </c>
      <c r="B373" s="164">
        <v>676975067.570171</v>
      </c>
      <c r="C373" s="164">
        <v>679153956.39605999</v>
      </c>
      <c r="D373" s="164">
        <v>681402113.59648502</v>
      </c>
      <c r="E373" s="164">
        <v>683655840.77073002</v>
      </c>
      <c r="F373" s="164">
        <v>685945181.14073396</v>
      </c>
      <c r="G373" s="164">
        <v>688560230.16208196</v>
      </c>
      <c r="H373" s="164">
        <v>690866805.25823998</v>
      </c>
      <c r="I373" s="164">
        <v>693202275.51953006</v>
      </c>
      <c r="J373" s="164">
        <v>695593447.42865002</v>
      </c>
      <c r="K373" s="164">
        <v>697991666.29458904</v>
      </c>
      <c r="L373" s="164">
        <v>700417411.19098794</v>
      </c>
      <c r="M373" s="164">
        <v>703185547.43824995</v>
      </c>
      <c r="N373" s="164">
        <v>703185547.43824995</v>
      </c>
      <c r="O373" s="164">
        <v>705676136.35292399</v>
      </c>
      <c r="P373" s="164">
        <v>708182491.14593303</v>
      </c>
      <c r="Q373" s="164">
        <v>710739619.84874594</v>
      </c>
      <c r="R373" s="164">
        <v>713277768.86454296</v>
      </c>
      <c r="S373" s="164">
        <v>715828835.94010901</v>
      </c>
      <c r="T373" s="164">
        <v>718722039.227543</v>
      </c>
      <c r="U373" s="164">
        <v>721311046.98096204</v>
      </c>
      <c r="V373" s="164">
        <v>723901606.915977</v>
      </c>
      <c r="W373" s="164">
        <v>726525824.31633604</v>
      </c>
      <c r="X373" s="164">
        <v>729122655.17573094</v>
      </c>
      <c r="Y373" s="164">
        <v>731718937.58109999</v>
      </c>
      <c r="Z373" s="164">
        <v>734657220.36742604</v>
      </c>
      <c r="AA373" s="164">
        <v>734657220.36742604</v>
      </c>
      <c r="AB373" s="164">
        <v>737304984.72840595</v>
      </c>
      <c r="AC373" s="164">
        <v>739970177.92511201</v>
      </c>
      <c r="AD373" s="164">
        <v>742689415.11985099</v>
      </c>
      <c r="AE373" s="164">
        <v>745381382.67388201</v>
      </c>
      <c r="AF373" s="164">
        <v>748087682.34861696</v>
      </c>
      <c r="AG373" s="164">
        <v>751188351.12532794</v>
      </c>
      <c r="AH373" s="164">
        <v>753952611.22593403</v>
      </c>
      <c r="AI373" s="164">
        <v>756718991.03694606</v>
      </c>
      <c r="AJ373" s="164">
        <v>759524958.35973704</v>
      </c>
      <c r="AK373" s="164">
        <v>762298317.20277297</v>
      </c>
      <c r="AL373" s="164">
        <v>765071266.71201599</v>
      </c>
      <c r="AM373" s="164">
        <v>768241654.42690599</v>
      </c>
      <c r="AN373" s="164">
        <v>768241654.42690599</v>
      </c>
    </row>
    <row r="374" spans="1:40" x14ac:dyDescent="0.2">
      <c r="A374" s="27" t="s">
        <v>1101</v>
      </c>
      <c r="B374" s="164">
        <v>439817818.37168902</v>
      </c>
      <c r="C374" s="164">
        <v>442560212.65645701</v>
      </c>
      <c r="D374" s="164">
        <v>445681387.07302803</v>
      </c>
      <c r="E374" s="164">
        <v>448667529.434973</v>
      </c>
      <c r="F374" s="164">
        <v>451694050.00750101</v>
      </c>
      <c r="G374" s="164">
        <v>455253861.29136699</v>
      </c>
      <c r="H374" s="164">
        <v>458487068.42537898</v>
      </c>
      <c r="I374" s="164">
        <v>461756100.12300599</v>
      </c>
      <c r="J374" s="164">
        <v>465394848.55339301</v>
      </c>
      <c r="K374" s="164">
        <v>468899632.29526198</v>
      </c>
      <c r="L374" s="164">
        <v>472439312.56853902</v>
      </c>
      <c r="M374" s="164">
        <v>476523784.42404097</v>
      </c>
      <c r="N374" s="164">
        <v>476523784.42404097</v>
      </c>
      <c r="O374" s="164">
        <v>480304090.39916301</v>
      </c>
      <c r="P374" s="164">
        <v>484095121.30158901</v>
      </c>
      <c r="Q374" s="164">
        <v>488236196.050825</v>
      </c>
      <c r="R374" s="164">
        <v>492048854.71547699</v>
      </c>
      <c r="S374" s="164">
        <v>495870307.98618799</v>
      </c>
      <c r="T374" s="164">
        <v>500218050.76954103</v>
      </c>
      <c r="U374" s="164">
        <v>504063362.10084403</v>
      </c>
      <c r="V374" s="164">
        <v>507909763.96780503</v>
      </c>
      <c r="W374" s="164">
        <v>512094740.19691402</v>
      </c>
      <c r="X374" s="164">
        <v>515945469.50795102</v>
      </c>
      <c r="Y374" s="164">
        <v>519795865.49119598</v>
      </c>
      <c r="Z374" s="164">
        <v>524172551.45184797</v>
      </c>
      <c r="AA374" s="164">
        <v>524172551.45184797</v>
      </c>
      <c r="AB374" s="164">
        <v>528074133.73953301</v>
      </c>
      <c r="AC374" s="164">
        <v>532005779.74752003</v>
      </c>
      <c r="AD374" s="164">
        <v>536307897.74681002</v>
      </c>
      <c r="AE374" s="164">
        <v>540294192.12562597</v>
      </c>
      <c r="AF374" s="164">
        <v>544308451.19455302</v>
      </c>
      <c r="AG374" s="164">
        <v>548898032.21843505</v>
      </c>
      <c r="AH374" s="164">
        <v>552983494.44896805</v>
      </c>
      <c r="AI374" s="164">
        <v>557088643.49787295</v>
      </c>
      <c r="AJ374" s="164">
        <v>561554598.03820598</v>
      </c>
      <c r="AK374" s="164">
        <v>565700977.70020199</v>
      </c>
      <c r="AL374" s="164">
        <v>569865329.93223798</v>
      </c>
      <c r="AM374" s="164">
        <v>574607126.01513398</v>
      </c>
      <c r="AN374" s="164">
        <v>574607126.01513398</v>
      </c>
    </row>
    <row r="375" spans="1:40" x14ac:dyDescent="0.2">
      <c r="A375" s="27" t="s">
        <v>1102</v>
      </c>
      <c r="B375" s="164">
        <v>809353401.12307894</v>
      </c>
      <c r="C375" s="164">
        <v>812770237.71976697</v>
      </c>
      <c r="D375" s="164">
        <v>816201360.69028699</v>
      </c>
      <c r="E375" s="164">
        <v>819576533.65466297</v>
      </c>
      <c r="F375" s="164">
        <v>822942758.44741297</v>
      </c>
      <c r="G375" s="164">
        <v>826387499.75193095</v>
      </c>
      <c r="H375" s="164">
        <v>829774611.66250598</v>
      </c>
      <c r="I375" s="164">
        <v>833213577.21601903</v>
      </c>
      <c r="J375" s="164">
        <v>836855932.79259396</v>
      </c>
      <c r="K375" s="164">
        <v>840485275.023826</v>
      </c>
      <c r="L375" s="164">
        <v>844043605.45143998</v>
      </c>
      <c r="M375" s="164">
        <v>848864469.03993499</v>
      </c>
      <c r="N375" s="164">
        <v>848864469.03993499</v>
      </c>
      <c r="O375" s="164">
        <v>852825883.76554406</v>
      </c>
      <c r="P375" s="164">
        <v>858273983.42018795</v>
      </c>
      <c r="Q375" s="164">
        <v>863816247.24594104</v>
      </c>
      <c r="R375" s="164">
        <v>869389745.40565705</v>
      </c>
      <c r="S375" s="164">
        <v>874950084.14725304</v>
      </c>
      <c r="T375" s="164">
        <v>880587154.85485399</v>
      </c>
      <c r="U375" s="164">
        <v>886158014.82727695</v>
      </c>
      <c r="V375" s="164">
        <v>891723501.75286603</v>
      </c>
      <c r="W375" s="164">
        <v>897331262.45764995</v>
      </c>
      <c r="X375" s="164">
        <v>902858730.60806596</v>
      </c>
      <c r="Y375" s="164">
        <v>908388428.75683296</v>
      </c>
      <c r="Z375" s="164">
        <v>914295552.77527106</v>
      </c>
      <c r="AA375" s="164">
        <v>914295552.77527106</v>
      </c>
      <c r="AB375" s="164">
        <v>919062202.501297</v>
      </c>
      <c r="AC375" s="164">
        <v>923773467.65790498</v>
      </c>
      <c r="AD375" s="164">
        <v>928559935.21954095</v>
      </c>
      <c r="AE375" s="164">
        <v>933306645.43452895</v>
      </c>
      <c r="AF375" s="164">
        <v>938012563.79371297</v>
      </c>
      <c r="AG375" s="164">
        <v>942823520.00505805</v>
      </c>
      <c r="AH375" s="164">
        <v>947539064.60465705</v>
      </c>
      <c r="AI375" s="164">
        <v>952281963.17840505</v>
      </c>
      <c r="AJ375" s="164">
        <v>957081800.80461597</v>
      </c>
      <c r="AK375" s="164">
        <v>961939707.703933</v>
      </c>
      <c r="AL375" s="164">
        <v>966717933.74210095</v>
      </c>
      <c r="AM375" s="164">
        <v>971578212.45868301</v>
      </c>
      <c r="AN375" s="164">
        <v>971578212.45868301</v>
      </c>
    </row>
    <row r="376" spans="1:40" x14ac:dyDescent="0.2">
      <c r="A376" s="27" t="s">
        <v>1103</v>
      </c>
      <c r="B376" s="164">
        <v>7793145.3724297099</v>
      </c>
      <c r="C376" s="164">
        <v>7793145.3724297099</v>
      </c>
      <c r="D376" s="164">
        <v>7793145.3724297099</v>
      </c>
      <c r="E376" s="164">
        <v>7793145.3724297099</v>
      </c>
      <c r="F376" s="164">
        <v>7793145.3724297099</v>
      </c>
      <c r="G376" s="164">
        <v>7793145.3724297099</v>
      </c>
      <c r="H376" s="164">
        <v>7793145.3724297099</v>
      </c>
      <c r="I376" s="164">
        <v>7793145.3724297099</v>
      </c>
      <c r="J376" s="164">
        <v>7793145.3724297099</v>
      </c>
      <c r="K376" s="164">
        <v>7793145.3724297099</v>
      </c>
      <c r="L376" s="164">
        <v>7793145.3724297099</v>
      </c>
      <c r="M376" s="164">
        <v>7793145.3724297099</v>
      </c>
      <c r="N376" s="164">
        <v>7793145.3724297099</v>
      </c>
      <c r="O376" s="164">
        <v>7793145.3724297099</v>
      </c>
      <c r="P376" s="164">
        <v>7793145.3724297099</v>
      </c>
      <c r="Q376" s="164">
        <v>7793145.3724297099</v>
      </c>
      <c r="R376" s="164">
        <v>7793145.3724297099</v>
      </c>
      <c r="S376" s="164">
        <v>7793145.3724297099</v>
      </c>
      <c r="T376" s="164">
        <v>7793145.3724297099</v>
      </c>
      <c r="U376" s="164">
        <v>7793145.3724297099</v>
      </c>
      <c r="V376" s="164">
        <v>7793145.3724297099</v>
      </c>
      <c r="W376" s="164">
        <v>7793145.3724297099</v>
      </c>
      <c r="X376" s="164">
        <v>7793145.3724297099</v>
      </c>
      <c r="Y376" s="164">
        <v>7793145.3724297099</v>
      </c>
      <c r="Z376" s="164">
        <v>7793145.3724297099</v>
      </c>
      <c r="AA376" s="164">
        <v>7793145.3724297099</v>
      </c>
      <c r="AB376" s="164">
        <v>7793145.3724297099</v>
      </c>
      <c r="AC376" s="164">
        <v>7793145.3724297099</v>
      </c>
      <c r="AD376" s="164">
        <v>7793145.3724297099</v>
      </c>
      <c r="AE376" s="164">
        <v>7793145.3724297099</v>
      </c>
      <c r="AF376" s="164">
        <v>7793145.3724297099</v>
      </c>
      <c r="AG376" s="164">
        <v>7793145.3724297099</v>
      </c>
      <c r="AH376" s="164">
        <v>7793145.3724297099</v>
      </c>
      <c r="AI376" s="164">
        <v>7793145.3724297099</v>
      </c>
      <c r="AJ376" s="164">
        <v>7793145.3724297099</v>
      </c>
      <c r="AK376" s="164">
        <v>7793145.3724297099</v>
      </c>
      <c r="AL376" s="164">
        <v>7793145.3724297099</v>
      </c>
      <c r="AM376" s="164">
        <v>7793145.3724297099</v>
      </c>
      <c r="AN376" s="164">
        <v>7793145.3724297099</v>
      </c>
    </row>
    <row r="377" spans="1:40" x14ac:dyDescent="0.2">
      <c r="A377" s="27" t="s">
        <v>1104</v>
      </c>
      <c r="B377" s="164">
        <v>9632002333.9052792</v>
      </c>
      <c r="C377" s="164">
        <v>9712352351.1040897</v>
      </c>
      <c r="D377" s="164">
        <v>9795687460.3159809</v>
      </c>
      <c r="E377" s="164">
        <v>9875852715.6022606</v>
      </c>
      <c r="F377" s="164">
        <v>9956499159.8625107</v>
      </c>
      <c r="G377" s="164">
        <v>10043753493.997</v>
      </c>
      <c r="H377" s="164">
        <v>10125528411.7115</v>
      </c>
      <c r="I377" s="164">
        <v>10207774293.8239</v>
      </c>
      <c r="J377" s="164">
        <v>10300090813.381701</v>
      </c>
      <c r="K377" s="164">
        <v>10389628446.2344</v>
      </c>
      <c r="L377" s="164">
        <v>10479263956.549801</v>
      </c>
      <c r="M377" s="164">
        <v>10620466696.0119</v>
      </c>
      <c r="N377" s="164">
        <v>10620466696.0119</v>
      </c>
      <c r="O377" s="164">
        <v>10721883937.0513</v>
      </c>
      <c r="P377" s="164">
        <v>10823501002.812799</v>
      </c>
      <c r="Q377" s="164">
        <v>10927593820.744101</v>
      </c>
      <c r="R377" s="164">
        <v>11029718968.365999</v>
      </c>
      <c r="S377" s="164">
        <v>11131966912.651699</v>
      </c>
      <c r="T377" s="164">
        <v>11239852511.1549</v>
      </c>
      <c r="U377" s="164">
        <v>11341464606.053699</v>
      </c>
      <c r="V377" s="164">
        <v>11443089940.197701</v>
      </c>
      <c r="W377" s="164">
        <v>11547293106.5895</v>
      </c>
      <c r="X377" s="164">
        <v>11641969126.1262</v>
      </c>
      <c r="Y377" s="164">
        <v>11736396017.993099</v>
      </c>
      <c r="Z377" s="164">
        <v>11849548470.446501</v>
      </c>
      <c r="AA377" s="164">
        <v>11849548470.446501</v>
      </c>
      <c r="AB377" s="164">
        <v>11911233560.142</v>
      </c>
      <c r="AC377" s="164">
        <v>11973055509.9403</v>
      </c>
      <c r="AD377" s="164">
        <v>12046499480.2955</v>
      </c>
      <c r="AE377" s="164">
        <v>12118456405.717199</v>
      </c>
      <c r="AF377" s="164">
        <v>12190870504.7929</v>
      </c>
      <c r="AG377" s="164">
        <v>12269776068.213699</v>
      </c>
      <c r="AH377" s="164">
        <v>12343440831.6266</v>
      </c>
      <c r="AI377" s="164">
        <v>12417523345.7696</v>
      </c>
      <c r="AJ377" s="164">
        <v>12494475856.731001</v>
      </c>
      <c r="AK377" s="164">
        <v>12569328278.8855</v>
      </c>
      <c r="AL377" s="164">
        <v>12644224504.1947</v>
      </c>
      <c r="AM377" s="164">
        <v>12727380225.2787</v>
      </c>
      <c r="AN377" s="164">
        <v>12727380225.2787</v>
      </c>
    </row>
    <row r="378" spans="1:40" x14ac:dyDescent="0.2">
      <c r="A378" s="27" t="s">
        <v>1105</v>
      </c>
      <c r="B378" s="164">
        <v>1.86264514923095E-6</v>
      </c>
      <c r="C378" s="164">
        <v>1.86264514923095E-6</v>
      </c>
      <c r="D378" s="164">
        <v>0</v>
      </c>
      <c r="E378" s="164">
        <v>0</v>
      </c>
      <c r="F378" s="164">
        <v>0</v>
      </c>
      <c r="G378" s="164">
        <v>1.86264514923095E-6</v>
      </c>
      <c r="H378" s="164">
        <v>0</v>
      </c>
      <c r="I378" s="164">
        <v>1.86264514923095E-6</v>
      </c>
      <c r="J378" s="164">
        <v>0</v>
      </c>
      <c r="K378" s="164">
        <v>1.86264514923095E-6</v>
      </c>
      <c r="L378" s="164">
        <v>0</v>
      </c>
      <c r="M378" s="164">
        <v>0</v>
      </c>
      <c r="N378" s="164">
        <v>0</v>
      </c>
      <c r="O378" s="164">
        <v>0</v>
      </c>
      <c r="P378" s="164">
        <v>0</v>
      </c>
      <c r="Q378" s="164">
        <v>0</v>
      </c>
      <c r="R378" s="164">
        <v>1.86264514923095E-6</v>
      </c>
      <c r="S378" s="164">
        <v>-5.5879354476928702E-6</v>
      </c>
      <c r="T378" s="164">
        <v>0</v>
      </c>
      <c r="U378" s="164">
        <v>0</v>
      </c>
      <c r="V378" s="164">
        <v>-1.86264514923095E-6</v>
      </c>
      <c r="W378" s="164">
        <v>-1.86264514923095E-6</v>
      </c>
      <c r="X378" s="164">
        <v>0</v>
      </c>
      <c r="Y378" s="164">
        <v>0</v>
      </c>
      <c r="Z378" s="164">
        <v>0</v>
      </c>
      <c r="AA378" s="164">
        <v>0</v>
      </c>
      <c r="AB378" s="164">
        <v>-1.86264514923095E-6</v>
      </c>
      <c r="AC378" s="164">
        <v>0</v>
      </c>
      <c r="AD378" s="164">
        <v>-9462997.1911441498</v>
      </c>
      <c r="AE378" s="164">
        <v>-19280417.4592085</v>
      </c>
      <c r="AF378" s="164">
        <v>-29452260.804196801</v>
      </c>
      <c r="AG378" s="164">
        <v>-39978527.226110898</v>
      </c>
      <c r="AH378" s="164">
        <v>-50859216.724943303</v>
      </c>
      <c r="AI378" s="164">
        <v>-62094329.300701603</v>
      </c>
      <c r="AJ378" s="164">
        <v>-73683864.953383803</v>
      </c>
      <c r="AK378" s="164">
        <v>-85627823.6829862</v>
      </c>
      <c r="AL378" s="164">
        <v>-97926205.489516199</v>
      </c>
      <c r="AM378" s="164">
        <v>-110579010.372968</v>
      </c>
      <c r="AN378" s="164">
        <v>-110579010.372968</v>
      </c>
    </row>
    <row r="379" spans="1:40" x14ac:dyDescent="0.2">
      <c r="A379" s="30" t="s">
        <v>1106</v>
      </c>
    </row>
    <row r="380" spans="1:40" s="166" customFormat="1" x14ac:dyDescent="0.2">
      <c r="A380" s="165" t="s">
        <v>1107</v>
      </c>
      <c r="B380" s="166">
        <v>0.54805007219530499</v>
      </c>
      <c r="C380" s="166">
        <v>0.54801823923092197</v>
      </c>
      <c r="D380" s="166">
        <v>0.54803453628714704</v>
      </c>
      <c r="E380" s="166">
        <v>0.54791919817625101</v>
      </c>
      <c r="F380" s="166">
        <v>0.54780645794675897</v>
      </c>
      <c r="G380" s="166">
        <v>0.54778685733148202</v>
      </c>
      <c r="H380" s="166">
        <v>0.54768989076886698</v>
      </c>
      <c r="I380" s="166">
        <v>0.54759232489752296</v>
      </c>
      <c r="J380" s="166">
        <v>0.54754198165017298</v>
      </c>
      <c r="K380" s="166">
        <v>0.54738009185413905</v>
      </c>
      <c r="L380" s="166">
        <v>0.54722651940082401</v>
      </c>
      <c r="M380" s="166">
        <v>0.546753941158162</v>
      </c>
      <c r="N380" s="166">
        <v>0.546753941158162</v>
      </c>
      <c r="O380" s="166">
        <v>0.54625514413068399</v>
      </c>
      <c r="P380" s="166">
        <v>0.54598568106862999</v>
      </c>
      <c r="Q380" s="166">
        <v>0.54574769959092495</v>
      </c>
      <c r="R380" s="166">
        <v>0.54546823729926297</v>
      </c>
      <c r="S380" s="166">
        <v>0.54519477094293201</v>
      </c>
      <c r="T380" s="166">
        <v>0.54496746004753105</v>
      </c>
      <c r="U380" s="166">
        <v>0.54466162434656196</v>
      </c>
      <c r="V380" s="166">
        <v>0.54436175397514097</v>
      </c>
      <c r="W380" s="166">
        <v>0.54412353502820698</v>
      </c>
      <c r="X380" s="166">
        <v>0.54384167963602004</v>
      </c>
      <c r="Y380" s="166">
        <v>0.543565425582474</v>
      </c>
      <c r="Z380" s="166">
        <v>0.543301595382497</v>
      </c>
      <c r="AA380" s="166">
        <v>0.543301595382497</v>
      </c>
      <c r="AB380" s="166">
        <v>0.54328211404570104</v>
      </c>
      <c r="AC380" s="166">
        <v>0.54326453260899699</v>
      </c>
      <c r="AD380" s="166">
        <v>0.54361815427247395</v>
      </c>
      <c r="AE380" s="166">
        <v>0.54395188256446203</v>
      </c>
      <c r="AF380" s="166">
        <v>0.54429575345077497</v>
      </c>
      <c r="AG380" s="166">
        <v>0.54468063738306105</v>
      </c>
      <c r="AH380" s="166">
        <v>0.54503684450150203</v>
      </c>
      <c r="AI380" s="166">
        <v>0.54540041372244796</v>
      </c>
      <c r="AJ380" s="166">
        <v>0.54581764706940905</v>
      </c>
      <c r="AK380" s="166">
        <v>0.54618713866782498</v>
      </c>
      <c r="AL380" s="166">
        <v>0.54656916991893501</v>
      </c>
      <c r="AM380" s="166">
        <v>0.54698207200956706</v>
      </c>
      <c r="AN380" s="166">
        <v>0.54698207200956706</v>
      </c>
    </row>
    <row r="381" spans="1:40" s="166" customFormat="1" x14ac:dyDescent="0.2">
      <c r="A381" s="165" t="s">
        <v>1108</v>
      </c>
      <c r="B381" s="166">
        <v>0.251167228071558</v>
      </c>
      <c r="C381" s="166">
        <v>0.252001623936015</v>
      </c>
      <c r="D381" s="166">
        <v>0.25278822223425401</v>
      </c>
      <c r="E381" s="166">
        <v>0.25364800764722101</v>
      </c>
      <c r="F381" s="166">
        <v>0.25449602775994701</v>
      </c>
      <c r="G381" s="166">
        <v>0.25527534070433799</v>
      </c>
      <c r="H381" s="166">
        <v>0.256081176781501</v>
      </c>
      <c r="I381" s="166">
        <v>0.25687385540990898</v>
      </c>
      <c r="J381" s="166">
        <v>0.25773766000683201</v>
      </c>
      <c r="K381" s="166">
        <v>0.25866015978580398</v>
      </c>
      <c r="L381" s="166">
        <v>0.25956396865459702</v>
      </c>
      <c r="M381" s="166">
        <v>0.26150618482675902</v>
      </c>
      <c r="N381" s="166">
        <v>0.26150618482675902</v>
      </c>
      <c r="O381" s="166">
        <v>0.26286429160414199</v>
      </c>
      <c r="P381" s="166">
        <v>0.26384066433428199</v>
      </c>
      <c r="Q381" s="166">
        <v>0.26477003720605202</v>
      </c>
      <c r="R381" s="166">
        <v>0.265722825652487</v>
      </c>
      <c r="S381" s="166">
        <v>0.26665857088962402</v>
      </c>
      <c r="T381" s="166">
        <v>0.26754605931288999</v>
      </c>
      <c r="U381" s="166">
        <v>0.26847313003513601</v>
      </c>
      <c r="V381" s="166">
        <v>0.269383656648429</v>
      </c>
      <c r="W381" s="166">
        <v>0.27022733036032298</v>
      </c>
      <c r="X381" s="166">
        <v>0.27099033225907798</v>
      </c>
      <c r="Y381" s="166">
        <v>0.27173593491369002</v>
      </c>
      <c r="Z381" s="166">
        <v>0.272647638851506</v>
      </c>
      <c r="AA381" s="166">
        <v>0.272647638851506</v>
      </c>
      <c r="AB381" s="166">
        <v>0.27267024258699601</v>
      </c>
      <c r="AC381" s="166">
        <v>0.272693677150112</v>
      </c>
      <c r="AD381" s="166">
        <v>0.272481917197891</v>
      </c>
      <c r="AE381" s="166">
        <v>0.272297374679561</v>
      </c>
      <c r="AF381" s="166">
        <v>0.272107690271365</v>
      </c>
      <c r="AG381" s="166">
        <v>0.271884633555179</v>
      </c>
      <c r="AH381" s="166">
        <v>0.27168619516701797</v>
      </c>
      <c r="AI381" s="166">
        <v>0.271480724346012</v>
      </c>
      <c r="AJ381" s="166">
        <v>0.27122513817527999</v>
      </c>
      <c r="AK381" s="166">
        <v>0.271008172251123</v>
      </c>
      <c r="AL381" s="166">
        <v>0.27078240628942601</v>
      </c>
      <c r="AM381" s="166">
        <v>0.270559315364022</v>
      </c>
      <c r="AN381" s="166">
        <v>0.270559315364022</v>
      </c>
    </row>
    <row r="382" spans="1:40" s="166" customFormat="1" x14ac:dyDescent="0.2">
      <c r="A382" s="165" t="s">
        <v>1109</v>
      </c>
      <c r="B382" s="166">
        <v>7.0283939320402194E-2</v>
      </c>
      <c r="C382" s="166">
        <v>6.9926824300073298E-2</v>
      </c>
      <c r="D382" s="166">
        <v>6.9561438781807095E-2</v>
      </c>
      <c r="E382" s="166">
        <v>6.9224993573533497E-2</v>
      </c>
      <c r="F382" s="166">
        <v>6.8894213731868201E-2</v>
      </c>
      <c r="G382" s="166">
        <v>6.8556066272795493E-2</v>
      </c>
      <c r="H382" s="166">
        <v>6.8230197691130895E-2</v>
      </c>
      <c r="I382" s="166">
        <v>6.7909247948295698E-2</v>
      </c>
      <c r="J382" s="166">
        <v>6.7532748985566896E-2</v>
      </c>
      <c r="K382" s="166">
        <v>6.7181581122620904E-2</v>
      </c>
      <c r="L382" s="166">
        <v>6.6838416714678703E-2</v>
      </c>
      <c r="M382" s="166">
        <v>6.6210418766465495E-2</v>
      </c>
      <c r="N382" s="166">
        <v>6.6210418766465495E-2</v>
      </c>
      <c r="O382" s="166">
        <v>6.5816431188397306E-2</v>
      </c>
      <c r="P382" s="166">
        <v>6.5430075810210694E-2</v>
      </c>
      <c r="Q382" s="166">
        <v>6.5040816076045199E-2</v>
      </c>
      <c r="R382" s="166">
        <v>6.4668716484098096E-2</v>
      </c>
      <c r="S382" s="166">
        <v>6.4303895399343197E-2</v>
      </c>
      <c r="T382" s="166">
        <v>6.3944080984536994E-2</v>
      </c>
      <c r="U382" s="166">
        <v>6.3599461977419003E-2</v>
      </c>
      <c r="V382" s="166">
        <v>6.3261025710636701E-2</v>
      </c>
      <c r="W382" s="166">
        <v>6.2917414290085003E-2</v>
      </c>
      <c r="X382" s="166">
        <v>6.2628808518266493E-2</v>
      </c>
      <c r="Y382" s="166">
        <v>6.2346135598977503E-2</v>
      </c>
      <c r="Z382" s="166">
        <v>6.19987522899881E-2</v>
      </c>
      <c r="AA382" s="166">
        <v>6.19987522899881E-2</v>
      </c>
      <c r="AB382" s="166">
        <v>6.1899968714878802E-2</v>
      </c>
      <c r="AC382" s="166">
        <v>6.1802952246464697E-2</v>
      </c>
      <c r="AD382" s="166">
        <v>6.16518862043424E-2</v>
      </c>
      <c r="AE382" s="166">
        <v>6.1507947688966599E-2</v>
      </c>
      <c r="AF382" s="166">
        <v>6.1364582787955903E-2</v>
      </c>
      <c r="AG382" s="166">
        <v>6.1222661843956902E-2</v>
      </c>
      <c r="AH382" s="166">
        <v>6.10812350875568E-2</v>
      </c>
      <c r="AI382" s="166">
        <v>6.0939606873760599E-2</v>
      </c>
      <c r="AJ382" s="166">
        <v>6.0788861179043502E-2</v>
      </c>
      <c r="AK382" s="166">
        <v>6.0647498441369303E-2</v>
      </c>
      <c r="AL382" s="166">
        <v>6.0507567424020497E-2</v>
      </c>
      <c r="AM382" s="166">
        <v>6.0361334448156799E-2</v>
      </c>
      <c r="AN382" s="166">
        <v>6.0361334448156799E-2</v>
      </c>
    </row>
    <row r="383" spans="1:40" s="166" customFormat="1" x14ac:dyDescent="0.2">
      <c r="A383" s="165" t="s">
        <v>1110</v>
      </c>
      <c r="B383" s="166">
        <v>4.5662137853050698E-2</v>
      </c>
      <c r="C383" s="166">
        <v>4.5566737764219101E-2</v>
      </c>
      <c r="D383" s="166">
        <v>4.5497714058207801E-2</v>
      </c>
      <c r="E383" s="166">
        <v>4.5430763535603297E-2</v>
      </c>
      <c r="F383" s="166">
        <v>4.5366754192920397E-2</v>
      </c>
      <c r="G383" s="166">
        <v>4.5327064385188701E-2</v>
      </c>
      <c r="H383" s="166">
        <v>4.52803102991719E-2</v>
      </c>
      <c r="I383" s="166">
        <v>4.5235727870901597E-2</v>
      </c>
      <c r="J383" s="166">
        <v>4.5183567502993197E-2</v>
      </c>
      <c r="K383" s="166">
        <v>4.5131511172106203E-2</v>
      </c>
      <c r="L383" s="166">
        <v>4.5083253416214601E-2</v>
      </c>
      <c r="M383" s="166">
        <v>4.4868441101837797E-2</v>
      </c>
      <c r="N383" s="166">
        <v>4.4868441101837797E-2</v>
      </c>
      <c r="O383" s="166">
        <v>4.4796613470081202E-2</v>
      </c>
      <c r="P383" s="166">
        <v>4.4726297080379403E-2</v>
      </c>
      <c r="Q383" s="166">
        <v>4.4679204229205002E-2</v>
      </c>
      <c r="R383" s="166">
        <v>4.4611186932931403E-2</v>
      </c>
      <c r="S383" s="166">
        <v>4.4544716300101303E-2</v>
      </c>
      <c r="T383" s="166">
        <v>4.4503969271224998E-2</v>
      </c>
      <c r="U383" s="166">
        <v>4.4444291774431599E-2</v>
      </c>
      <c r="V383" s="166">
        <v>4.4385718072843201E-2</v>
      </c>
      <c r="W383" s="166">
        <v>4.4347600383044299E-2</v>
      </c>
      <c r="X383" s="166">
        <v>4.4317714977451302E-2</v>
      </c>
      <c r="Y383" s="166">
        <v>4.4289223428920999E-2</v>
      </c>
      <c r="Z383" s="166">
        <v>4.4235656131468799E-2</v>
      </c>
      <c r="AA383" s="166">
        <v>4.4235656131468799E-2</v>
      </c>
      <c r="AB383" s="166">
        <v>4.4334126358381701E-2</v>
      </c>
      <c r="AC383" s="166">
        <v>4.4433585003079298E-2</v>
      </c>
      <c r="AD383" s="166">
        <v>4.4519812467019797E-2</v>
      </c>
      <c r="AE383" s="166">
        <v>4.4584406960504003E-2</v>
      </c>
      <c r="AF383" s="166">
        <v>4.4648858420779099E-2</v>
      </c>
      <c r="AG383" s="166">
        <v>4.4735782394628699E-2</v>
      </c>
      <c r="AH383" s="166">
        <v>4.4799784921567498E-2</v>
      </c>
      <c r="AI383" s="166">
        <v>4.4863104178311103E-2</v>
      </c>
      <c r="AJ383" s="166">
        <v>4.4944230112356598E-2</v>
      </c>
      <c r="AK383" s="166">
        <v>4.50064605799569E-2</v>
      </c>
      <c r="AL383" s="166">
        <v>4.5069219527317302E-2</v>
      </c>
      <c r="AM383" s="166">
        <v>4.5147321431779602E-2</v>
      </c>
      <c r="AN383" s="166">
        <v>4.5147321431779602E-2</v>
      </c>
    </row>
    <row r="384" spans="1:40" s="166" customFormat="1" x14ac:dyDescent="0.2">
      <c r="A384" s="165" t="s">
        <v>1111</v>
      </c>
      <c r="B384" s="166">
        <v>8.4027533742812993E-2</v>
      </c>
      <c r="C384" s="166">
        <v>8.3684179520872898E-2</v>
      </c>
      <c r="D384" s="166">
        <v>8.3322519628852898E-2</v>
      </c>
      <c r="E384" s="166">
        <v>8.2987925929663101E-2</v>
      </c>
      <c r="F384" s="166">
        <v>8.2653826935970606E-2</v>
      </c>
      <c r="G384" s="166">
        <v>8.2278751688384999E-2</v>
      </c>
      <c r="H384" s="166">
        <v>8.1948771256496605E-2</v>
      </c>
      <c r="I384" s="166">
        <v>8.1625391905475506E-2</v>
      </c>
      <c r="J384" s="166">
        <v>8.1247432469756894E-2</v>
      </c>
      <c r="K384" s="166">
        <v>8.08965671268492E-2</v>
      </c>
      <c r="L384" s="166">
        <v>8.0544168841542696E-2</v>
      </c>
      <c r="M384" s="166">
        <v>7.9927228561310806E-2</v>
      </c>
      <c r="N384" s="166">
        <v>7.9927228561310806E-2</v>
      </c>
      <c r="O384" s="166">
        <v>7.95406748265996E-2</v>
      </c>
      <c r="P384" s="166">
        <v>7.9297260950698001E-2</v>
      </c>
      <c r="Q384" s="166">
        <v>7.9049080832977001E-2</v>
      </c>
      <c r="R384" s="166">
        <v>7.88224747973294E-2</v>
      </c>
      <c r="S384" s="166">
        <v>7.8597977429563495E-2</v>
      </c>
      <c r="T384" s="166">
        <v>7.8345080950209894E-2</v>
      </c>
      <c r="U384" s="166">
        <v>7.8134354389667399E-2</v>
      </c>
      <c r="V384" s="166">
        <v>7.7926810539204402E-2</v>
      </c>
      <c r="W384" s="166">
        <v>7.7709230568121901E-2</v>
      </c>
      <c r="X384" s="166">
        <v>7.7552063643762895E-2</v>
      </c>
      <c r="Y384" s="166">
        <v>7.7399265273954396E-2</v>
      </c>
      <c r="Z384" s="166">
        <v>7.7158682886151506E-2</v>
      </c>
      <c r="AA384" s="166">
        <v>7.7158682886151506E-2</v>
      </c>
      <c r="AB384" s="166">
        <v>7.7159279755600593E-2</v>
      </c>
      <c r="AC384" s="166">
        <v>7.7154362718101999E-2</v>
      </c>
      <c r="AD384" s="166">
        <v>7.7081307871916305E-2</v>
      </c>
      <c r="AE384" s="166">
        <v>7.7015307411116299E-2</v>
      </c>
      <c r="AF384" s="166">
        <v>7.6943854290382696E-2</v>
      </c>
      <c r="AG384" s="166">
        <v>7.6841135059306204E-2</v>
      </c>
      <c r="AH384" s="166">
        <v>7.6764581086405895E-2</v>
      </c>
      <c r="AI384" s="166">
        <v>7.6688558310850793E-2</v>
      </c>
      <c r="AJ384" s="166">
        <v>7.6600396189409795E-2</v>
      </c>
      <c r="AK384" s="166">
        <v>7.6530717183975097E-2</v>
      </c>
      <c r="AL384" s="166">
        <v>7.6455296520667598E-2</v>
      </c>
      <c r="AM384" s="166">
        <v>7.6337643353261805E-2</v>
      </c>
      <c r="AN384" s="166">
        <v>7.6337643353261805E-2</v>
      </c>
    </row>
    <row r="385" spans="1:40" s="166" customFormat="1" x14ac:dyDescent="0.2">
      <c r="A385" s="165" t="s">
        <v>1112</v>
      </c>
      <c r="B385" s="166">
        <v>8.0908881687012505E-4</v>
      </c>
      <c r="C385" s="166">
        <v>8.0239524789726003E-4</v>
      </c>
      <c r="D385" s="166">
        <v>7.9556900973015796E-4</v>
      </c>
      <c r="E385" s="166">
        <v>7.8911113772664801E-4</v>
      </c>
      <c r="F385" s="166">
        <v>7.8271943253368495E-4</v>
      </c>
      <c r="G385" s="166">
        <v>7.7591961780897197E-4</v>
      </c>
      <c r="H385" s="166">
        <v>7.6965320283096396E-4</v>
      </c>
      <c r="I385" s="166">
        <v>7.63451967893218E-4</v>
      </c>
      <c r="J385" s="166">
        <v>7.5660938467697603E-4</v>
      </c>
      <c r="K385" s="166">
        <v>7.5008893847923995E-4</v>
      </c>
      <c r="L385" s="166">
        <v>7.4367297214216995E-4</v>
      </c>
      <c r="M385" s="166">
        <v>7.3378558546359301E-4</v>
      </c>
      <c r="N385" s="166">
        <v>7.3378558546359301E-4</v>
      </c>
      <c r="O385" s="166">
        <v>7.26844780094952E-4</v>
      </c>
      <c r="P385" s="166">
        <v>7.2002075579837195E-4</v>
      </c>
      <c r="Q385" s="166">
        <v>7.13162064793788E-4</v>
      </c>
      <c r="R385" s="166">
        <v>7.0655883389059702E-4</v>
      </c>
      <c r="S385" s="166">
        <v>7.0006903843494001E-4</v>
      </c>
      <c r="T385" s="166">
        <v>6.9334943360648503E-4</v>
      </c>
      <c r="U385" s="166">
        <v>6.8713747678319397E-4</v>
      </c>
      <c r="V385" s="166">
        <v>6.8103505374484796E-4</v>
      </c>
      <c r="W385" s="166">
        <v>6.7488937021807399E-4</v>
      </c>
      <c r="X385" s="166">
        <v>6.6940096542094101E-4</v>
      </c>
      <c r="Y385" s="166">
        <v>6.6401520198210596E-4</v>
      </c>
      <c r="Z385" s="166">
        <v>6.5767445838685096E-4</v>
      </c>
      <c r="AA385" s="166">
        <v>6.5767445838685096E-4</v>
      </c>
      <c r="AB385" s="166">
        <v>6.5426853844152005E-4</v>
      </c>
      <c r="AC385" s="166">
        <v>6.5089027324392304E-4</v>
      </c>
      <c r="AD385" s="166">
        <v>6.4692198635603196E-4</v>
      </c>
      <c r="AE385" s="166">
        <v>6.4308069538897901E-4</v>
      </c>
      <c r="AF385" s="166">
        <v>6.3926077874141597E-4</v>
      </c>
      <c r="AG385" s="166">
        <v>6.3514976386722403E-4</v>
      </c>
      <c r="AH385" s="166">
        <v>6.3135923594836996E-4</v>
      </c>
      <c r="AI385" s="166">
        <v>6.2759256861672505E-4</v>
      </c>
      <c r="AJ385" s="166">
        <v>6.2372727450038198E-4</v>
      </c>
      <c r="AK385" s="166">
        <v>6.2001287574936698E-4</v>
      </c>
      <c r="AL385" s="166">
        <v>6.1634031963322901E-4</v>
      </c>
      <c r="AM385" s="166">
        <v>6.1231339321121301E-4</v>
      </c>
      <c r="AN385" s="166">
        <v>6.1231339321121301E-4</v>
      </c>
    </row>
    <row r="386" spans="1:40" s="166" customFormat="1" x14ac:dyDescent="0.2">
      <c r="A386" s="165" t="s">
        <v>1113</v>
      </c>
      <c r="B386" s="166">
        <v>1</v>
      </c>
      <c r="C386" s="166">
        <v>1</v>
      </c>
      <c r="D386" s="166">
        <v>1</v>
      </c>
      <c r="E386" s="166">
        <v>0.999999999999999</v>
      </c>
      <c r="F386" s="166">
        <v>1</v>
      </c>
      <c r="G386" s="166">
        <v>1</v>
      </c>
      <c r="H386" s="166">
        <v>0.999999999999999</v>
      </c>
      <c r="I386" s="166">
        <v>0.999999999999999</v>
      </c>
      <c r="J386" s="166">
        <v>1</v>
      </c>
      <c r="K386" s="166">
        <v>1</v>
      </c>
      <c r="L386" s="166">
        <v>1</v>
      </c>
      <c r="M386" s="166">
        <v>1</v>
      </c>
      <c r="N386" s="166">
        <v>1</v>
      </c>
      <c r="O386" s="166">
        <v>1</v>
      </c>
      <c r="P386" s="166">
        <v>1</v>
      </c>
      <c r="Q386" s="166">
        <v>0.999999999999999</v>
      </c>
      <c r="R386" s="166">
        <v>1</v>
      </c>
      <c r="S386" s="166">
        <v>0.999999999999999</v>
      </c>
      <c r="T386" s="166">
        <v>1</v>
      </c>
      <c r="U386" s="166">
        <v>1</v>
      </c>
      <c r="V386" s="166">
        <v>0.999999999999999</v>
      </c>
      <c r="W386" s="166">
        <v>1</v>
      </c>
      <c r="X386" s="166">
        <v>0.999999999999999</v>
      </c>
      <c r="Y386" s="166">
        <v>1</v>
      </c>
      <c r="Z386" s="166">
        <v>0.999999999999999</v>
      </c>
      <c r="AA386" s="166">
        <v>0.999999999999999</v>
      </c>
      <c r="AB386" s="166">
        <v>1</v>
      </c>
      <c r="AC386" s="166">
        <v>0.999999999999999</v>
      </c>
      <c r="AD386" s="166">
        <v>1</v>
      </c>
      <c r="AE386" s="166">
        <v>1</v>
      </c>
      <c r="AF386" s="166">
        <v>1</v>
      </c>
      <c r="AG386" s="166">
        <v>1</v>
      </c>
      <c r="AH386" s="166">
        <v>0.999999999999999</v>
      </c>
      <c r="AI386" s="166">
        <v>1</v>
      </c>
      <c r="AJ386" s="166">
        <v>1</v>
      </c>
      <c r="AK386" s="166">
        <v>1</v>
      </c>
      <c r="AL386" s="166">
        <v>0.999999999999999</v>
      </c>
      <c r="AM386" s="166">
        <v>0.999999999999999</v>
      </c>
      <c r="AN386" s="166">
        <v>0.999999999999999</v>
      </c>
    </row>
    <row r="387" spans="1:40" x14ac:dyDescent="0.2">
      <c r="A387" s="30" t="s">
        <v>1114</v>
      </c>
    </row>
    <row r="388" spans="1:40" s="166" customFormat="1" x14ac:dyDescent="0.2">
      <c r="A388" s="165" t="s">
        <v>1115</v>
      </c>
      <c r="B388" s="166">
        <v>0.68573349452308796</v>
      </c>
      <c r="C388" s="166">
        <v>0.68500579105817605</v>
      </c>
      <c r="D388" s="166">
        <v>0.68433936280608398</v>
      </c>
      <c r="E388" s="166">
        <v>0.68355989890249802</v>
      </c>
      <c r="F388" s="166">
        <v>0.68279292125615798</v>
      </c>
      <c r="G388" s="166">
        <v>0.68212257863873205</v>
      </c>
      <c r="H388" s="166">
        <v>0.68140035500163798</v>
      </c>
      <c r="I388" s="166">
        <v>0.68069029911022005</v>
      </c>
      <c r="J388" s="166">
        <v>0.67994017646281002</v>
      </c>
      <c r="K388" s="166">
        <v>0.67909771347083103</v>
      </c>
      <c r="L388" s="166">
        <v>0.67827586901747505</v>
      </c>
      <c r="M388" s="166">
        <v>0.67645789218156005</v>
      </c>
      <c r="N388" s="166">
        <v>0.67645789218156005</v>
      </c>
      <c r="O388" s="166">
        <v>0.67512300410209003</v>
      </c>
      <c r="P388" s="166">
        <v>0.67420093723548302</v>
      </c>
      <c r="Q388" s="166">
        <v>0.673332210776316</v>
      </c>
      <c r="R388" s="166">
        <v>0.67242880526126703</v>
      </c>
      <c r="S388" s="166">
        <v>0.67154342151538204</v>
      </c>
      <c r="T388" s="166">
        <v>0.67071802137705705</v>
      </c>
      <c r="U388" s="166">
        <v>0.66982947341946797</v>
      </c>
      <c r="V388" s="166">
        <v>0.66895830915715804</v>
      </c>
      <c r="W388" s="166">
        <v>0.66816842488231798</v>
      </c>
      <c r="X388" s="166">
        <v>0.66742797496526696</v>
      </c>
      <c r="Y388" s="166">
        <v>0.66670491663558495</v>
      </c>
      <c r="Z388" s="166">
        <v>0.66585220328386896</v>
      </c>
      <c r="AA388" s="166">
        <v>0.66585220328386896</v>
      </c>
      <c r="AB388" s="166">
        <v>0.66582577969103196</v>
      </c>
      <c r="AC388" s="166">
        <v>0.66579945653023298</v>
      </c>
      <c r="AD388" s="166">
        <v>0.66611702813974605</v>
      </c>
      <c r="AE388" s="166">
        <v>0.66640413787457098</v>
      </c>
      <c r="AF388" s="166">
        <v>0.66669948251225597</v>
      </c>
      <c r="AG388" s="166">
        <v>0.66703870072409299</v>
      </c>
      <c r="AH388" s="166">
        <v>0.66734598882224905</v>
      </c>
      <c r="AI388" s="166">
        <v>0.66766190123089697</v>
      </c>
      <c r="AJ388" s="166">
        <v>0.66804047098457198</v>
      </c>
      <c r="AK388" s="166">
        <v>0.66836793037105102</v>
      </c>
      <c r="AL388" s="166">
        <v>0.66870754988255099</v>
      </c>
      <c r="AM388" s="166">
        <v>0.66905734738003397</v>
      </c>
      <c r="AN388" s="166">
        <v>0.66905734738003397</v>
      </c>
    </row>
    <row r="389" spans="1:40" s="166" customFormat="1" x14ac:dyDescent="0.2">
      <c r="A389" s="165" t="s">
        <v>1116</v>
      </c>
      <c r="B389" s="166">
        <v>0.31426650547691098</v>
      </c>
      <c r="C389" s="166">
        <v>0.31499420894182301</v>
      </c>
      <c r="D389" s="166">
        <v>0.31566063719391502</v>
      </c>
      <c r="E389" s="166">
        <v>0.31644010109750098</v>
      </c>
      <c r="F389" s="166">
        <v>0.31720707874384102</v>
      </c>
      <c r="G389" s="166">
        <v>0.31787742136126701</v>
      </c>
      <c r="H389" s="166">
        <v>0.31859964499836102</v>
      </c>
      <c r="I389" s="166">
        <v>0.319309700889779</v>
      </c>
      <c r="J389" s="166">
        <v>0.32005982353718898</v>
      </c>
      <c r="K389" s="166">
        <v>0.32090228652916802</v>
      </c>
      <c r="L389" s="166">
        <v>0.321724130982524</v>
      </c>
      <c r="M389" s="166">
        <v>0.32354210781843901</v>
      </c>
      <c r="N389" s="166">
        <v>0.32354210781843901</v>
      </c>
      <c r="O389" s="166">
        <v>0.32487699589790903</v>
      </c>
      <c r="P389" s="166">
        <v>0.32579906276451598</v>
      </c>
      <c r="Q389" s="166">
        <v>0.326667789223683</v>
      </c>
      <c r="R389" s="166">
        <v>0.32757119473873197</v>
      </c>
      <c r="S389" s="166">
        <v>0.32845657848461701</v>
      </c>
      <c r="T389" s="166">
        <v>0.32928197862294201</v>
      </c>
      <c r="U389" s="166">
        <v>0.33017052658053098</v>
      </c>
      <c r="V389" s="166">
        <v>0.33104169084284102</v>
      </c>
      <c r="W389" s="166">
        <v>0.33183157511768102</v>
      </c>
      <c r="X389" s="166">
        <v>0.33257202503473199</v>
      </c>
      <c r="Y389" s="166">
        <v>0.33329508336441399</v>
      </c>
      <c r="Z389" s="166">
        <v>0.33414779671613098</v>
      </c>
      <c r="AA389" s="166">
        <v>0.33414779671613098</v>
      </c>
      <c r="AB389" s="166">
        <v>0.33417422030896698</v>
      </c>
      <c r="AC389" s="166">
        <v>0.33420054346976602</v>
      </c>
      <c r="AD389" s="166">
        <v>0.33388297186025301</v>
      </c>
      <c r="AE389" s="166">
        <v>0.33359586212542802</v>
      </c>
      <c r="AF389" s="166">
        <v>0.33330051748774298</v>
      </c>
      <c r="AG389" s="166">
        <v>0.33296129927590601</v>
      </c>
      <c r="AH389" s="166">
        <v>0.33265401117775001</v>
      </c>
      <c r="AI389" s="166">
        <v>0.33233809876910198</v>
      </c>
      <c r="AJ389" s="166">
        <v>0.33195952901542702</v>
      </c>
      <c r="AK389" s="166">
        <v>0.33163206962894798</v>
      </c>
      <c r="AL389" s="166">
        <v>0.33129245011744801</v>
      </c>
      <c r="AM389" s="166">
        <v>0.33094265261996503</v>
      </c>
      <c r="AN389" s="166">
        <v>0.33094265261996503</v>
      </c>
    </row>
    <row r="390" spans="1:40" s="166" customFormat="1" x14ac:dyDescent="0.2">
      <c r="A390" s="165" t="s">
        <v>1117</v>
      </c>
      <c r="B390" s="166">
        <v>1</v>
      </c>
      <c r="C390" s="166">
        <v>1</v>
      </c>
      <c r="D390" s="166">
        <v>1</v>
      </c>
      <c r="E390" s="166">
        <v>1</v>
      </c>
      <c r="F390" s="166">
        <v>1</v>
      </c>
      <c r="G390" s="166">
        <v>1</v>
      </c>
      <c r="H390" s="166">
        <v>1</v>
      </c>
      <c r="I390" s="166">
        <v>1</v>
      </c>
      <c r="J390" s="166">
        <v>1</v>
      </c>
      <c r="K390" s="166">
        <v>1</v>
      </c>
      <c r="L390" s="166">
        <v>0.999999999999999</v>
      </c>
      <c r="M390" s="166">
        <v>1</v>
      </c>
      <c r="N390" s="166">
        <v>1</v>
      </c>
      <c r="O390" s="166">
        <v>1</v>
      </c>
      <c r="P390" s="166">
        <v>0.999999999999999</v>
      </c>
      <c r="Q390" s="166">
        <v>1</v>
      </c>
      <c r="R390" s="166">
        <v>1</v>
      </c>
      <c r="S390" s="166">
        <v>1</v>
      </c>
      <c r="T390" s="166">
        <v>1</v>
      </c>
      <c r="U390" s="166">
        <v>1</v>
      </c>
      <c r="V390" s="166">
        <v>1</v>
      </c>
      <c r="W390" s="166">
        <v>1</v>
      </c>
      <c r="X390" s="166">
        <v>1</v>
      </c>
      <c r="Y390" s="166">
        <v>1</v>
      </c>
      <c r="Z390" s="166">
        <v>1</v>
      </c>
      <c r="AA390" s="166">
        <v>1</v>
      </c>
      <c r="AB390" s="166">
        <v>1</v>
      </c>
      <c r="AC390" s="166">
        <v>1</v>
      </c>
      <c r="AD390" s="166">
        <v>1</v>
      </c>
      <c r="AE390" s="166">
        <v>0.999999999999999</v>
      </c>
      <c r="AF390" s="166">
        <v>1</v>
      </c>
      <c r="AG390" s="166">
        <v>1</v>
      </c>
      <c r="AH390" s="166">
        <v>1</v>
      </c>
      <c r="AI390" s="166">
        <v>1</v>
      </c>
      <c r="AJ390" s="166">
        <v>1</v>
      </c>
      <c r="AK390" s="166">
        <v>1</v>
      </c>
      <c r="AL390" s="166">
        <v>1</v>
      </c>
      <c r="AM390" s="166">
        <v>1</v>
      </c>
      <c r="AN390" s="166">
        <v>1</v>
      </c>
    </row>
    <row r="391" spans="1:40" x14ac:dyDescent="0.2">
      <c r="A391" s="30" t="s">
        <v>1118</v>
      </c>
    </row>
    <row r="392" spans="1:40" s="166" customFormat="1" x14ac:dyDescent="0.2">
      <c r="A392" s="165" t="s">
        <v>1119</v>
      </c>
      <c r="B392" s="166">
        <v>0.63030395730712596</v>
      </c>
      <c r="C392" s="166">
        <v>0.62994462433849197</v>
      </c>
      <c r="D392" s="166">
        <v>0.62964669853286903</v>
      </c>
      <c r="E392" s="166">
        <v>0.62921923112731803</v>
      </c>
      <c r="F392" s="166">
        <v>0.628797673705355</v>
      </c>
      <c r="G392" s="166">
        <v>0.62847106326528901</v>
      </c>
      <c r="H392" s="166">
        <v>0.62808382579259803</v>
      </c>
      <c r="I392" s="166">
        <v>0.62770260046458104</v>
      </c>
      <c r="J392" s="166">
        <v>0.627330669821343</v>
      </c>
      <c r="K392" s="166">
        <v>0.62685112913682195</v>
      </c>
      <c r="L392" s="166">
        <v>0.62638325771149905</v>
      </c>
      <c r="M392" s="166">
        <v>0.62523997456495795</v>
      </c>
      <c r="N392" s="166">
        <v>0.62523997456495795</v>
      </c>
      <c r="O392" s="166">
        <v>0.62433735406416702</v>
      </c>
      <c r="P392" s="166">
        <v>0.62380082891809296</v>
      </c>
      <c r="Q392" s="166">
        <v>0.62331376673796401</v>
      </c>
      <c r="R392" s="166">
        <v>0.622780324095491</v>
      </c>
      <c r="S392" s="166">
        <v>0.62225676827757703</v>
      </c>
      <c r="T392" s="166">
        <v>0.62178416826215099</v>
      </c>
      <c r="U392" s="166">
        <v>0.62123915570264898</v>
      </c>
      <c r="V392" s="166">
        <v>0.62070440013019101</v>
      </c>
      <c r="W392" s="166">
        <v>0.62024758860259399</v>
      </c>
      <c r="X392" s="166">
        <v>0.61979027095457095</v>
      </c>
      <c r="Y392" s="166">
        <v>0.61934367499585297</v>
      </c>
      <c r="Z392" s="166">
        <v>0.61883118786291502</v>
      </c>
      <c r="AA392" s="166">
        <v>0.61883118786291502</v>
      </c>
      <c r="AB392" s="166">
        <v>0.61887643098808698</v>
      </c>
      <c r="AC392" s="166">
        <v>0.618920676972886</v>
      </c>
      <c r="AD392" s="166">
        <v>0.61933003910648898</v>
      </c>
      <c r="AE392" s="166">
        <v>0.61970654243275403</v>
      </c>
      <c r="AF392" s="166">
        <v>0.62009065836543498</v>
      </c>
      <c r="AG392" s="166">
        <v>0.62051506638586995</v>
      </c>
      <c r="AH392" s="166">
        <v>0.62090930766195596</v>
      </c>
      <c r="AI392" s="166">
        <v>0.62131183030807302</v>
      </c>
      <c r="AJ392" s="166">
        <v>0.62177941441625895</v>
      </c>
      <c r="AK392" s="166">
        <v>0.62219241627761401</v>
      </c>
      <c r="AL392" s="166">
        <v>0.62261602431724505</v>
      </c>
      <c r="AM392" s="166">
        <v>0.62305544613703701</v>
      </c>
      <c r="AN392" s="166">
        <v>0.62305544613703701</v>
      </c>
    </row>
    <row r="393" spans="1:40" s="166" customFormat="1" x14ac:dyDescent="0.2">
      <c r="A393" s="165" t="s">
        <v>1120</v>
      </c>
      <c r="B393" s="166">
        <v>0.28886356526735002</v>
      </c>
      <c r="C393" s="166">
        <v>0.28967478992276902</v>
      </c>
      <c r="D393" s="166">
        <v>0.29043291803492199</v>
      </c>
      <c r="E393" s="166">
        <v>0.29128419825403101</v>
      </c>
      <c r="F393" s="166">
        <v>0.29212235069755399</v>
      </c>
      <c r="G393" s="166">
        <v>0.29287516239328398</v>
      </c>
      <c r="H393" s="166">
        <v>0.29367064818487398</v>
      </c>
      <c r="I393" s="166">
        <v>0.29445333636174897</v>
      </c>
      <c r="J393" s="166">
        <v>0.29529560163219398</v>
      </c>
      <c r="K393" s="166">
        <v>0.29621357378055402</v>
      </c>
      <c r="L393" s="166">
        <v>0.29711009701871299</v>
      </c>
      <c r="M393" s="166">
        <v>0.29904516097921302</v>
      </c>
      <c r="N393" s="166">
        <v>0.29904516097921302</v>
      </c>
      <c r="O393" s="166">
        <v>0.30043835387446599</v>
      </c>
      <c r="P393" s="166">
        <v>0.30144384884214098</v>
      </c>
      <c r="Q393" s="166">
        <v>0.30240129153812301</v>
      </c>
      <c r="R393" s="166">
        <v>0.30338512155866099</v>
      </c>
      <c r="S393" s="166">
        <v>0.30435013209740203</v>
      </c>
      <c r="T393" s="166">
        <v>0.30525841661660402</v>
      </c>
      <c r="U393" s="166">
        <v>0.30621951901232403</v>
      </c>
      <c r="V393" s="166">
        <v>0.30716269058916401</v>
      </c>
      <c r="W393" s="166">
        <v>0.30803271544175698</v>
      </c>
      <c r="X393" s="166">
        <v>0.30883468065436398</v>
      </c>
      <c r="Y393" s="166">
        <v>0.30961853833424702</v>
      </c>
      <c r="Z393" s="166">
        <v>0.31055101559146397</v>
      </c>
      <c r="AA393" s="166">
        <v>0.31055101559146397</v>
      </c>
      <c r="AB393" s="166">
        <v>0.31061060580893801</v>
      </c>
      <c r="AC393" s="166">
        <v>0.31066956360548098</v>
      </c>
      <c r="AD393" s="166">
        <v>0.31043156875404199</v>
      </c>
      <c r="AE393" s="166">
        <v>0.31021946974545</v>
      </c>
      <c r="AF393" s="166">
        <v>0.30999954663788998</v>
      </c>
      <c r="AG393" s="166">
        <v>0.30973840423327098</v>
      </c>
      <c r="AH393" s="166">
        <v>0.30950657564582201</v>
      </c>
      <c r="AI393" s="166">
        <v>0.30926669927797301</v>
      </c>
      <c r="AJ393" s="166">
        <v>0.308971702353458</v>
      </c>
      <c r="AK393" s="166">
        <v>0.30872061530993899</v>
      </c>
      <c r="AL393" s="166">
        <v>0.30845769307475601</v>
      </c>
      <c r="AM393" s="166">
        <v>0.30818826350438999</v>
      </c>
      <c r="AN393" s="166">
        <v>0.30818826350438999</v>
      </c>
    </row>
    <row r="394" spans="1:40" s="166" customFormat="1" x14ac:dyDescent="0.2">
      <c r="A394" s="165" t="s">
        <v>1121</v>
      </c>
      <c r="B394" s="166">
        <v>8.0832477425523297E-2</v>
      </c>
      <c r="C394" s="166">
        <v>8.0380585738738103E-2</v>
      </c>
      <c r="D394" s="166">
        <v>7.9920383432208003E-2</v>
      </c>
      <c r="E394" s="166">
        <v>7.9496570618649801E-2</v>
      </c>
      <c r="F394" s="166">
        <v>7.9079975597090305E-2</v>
      </c>
      <c r="G394" s="166">
        <v>7.8653774341426105E-2</v>
      </c>
      <c r="H394" s="166">
        <v>7.8245526022527698E-2</v>
      </c>
      <c r="I394" s="166">
        <v>7.7844063173669195E-2</v>
      </c>
      <c r="J394" s="166">
        <v>7.7373728546461906E-2</v>
      </c>
      <c r="K394" s="166">
        <v>7.6935297082623394E-2</v>
      </c>
      <c r="L394" s="166">
        <v>7.6506645269787094E-2</v>
      </c>
      <c r="M394" s="166">
        <v>7.5714864455828201E-2</v>
      </c>
      <c r="N394" s="166">
        <v>7.5714864455828201E-2</v>
      </c>
      <c r="O394" s="166">
        <v>7.5224292061366299E-2</v>
      </c>
      <c r="P394" s="166">
        <v>7.4755322239765207E-2</v>
      </c>
      <c r="Q394" s="166">
        <v>7.4284941723911896E-2</v>
      </c>
      <c r="R394" s="166">
        <v>7.38345543458475E-2</v>
      </c>
      <c r="S394" s="166">
        <v>7.3393099625019997E-2</v>
      </c>
      <c r="T394" s="166">
        <v>7.2957415121244595E-2</v>
      </c>
      <c r="U394" s="166">
        <v>7.2541325285025895E-2</v>
      </c>
      <c r="V394" s="166">
        <v>7.2132909280644503E-2</v>
      </c>
      <c r="W394" s="166">
        <v>7.1719695955648394E-2</v>
      </c>
      <c r="X394" s="166">
        <v>7.1375048391063803E-2</v>
      </c>
      <c r="Y394" s="166">
        <v>7.1037786669898698E-2</v>
      </c>
      <c r="Z394" s="166">
        <v>7.0617796545620101E-2</v>
      </c>
      <c r="AA394" s="166">
        <v>7.0617796545620101E-2</v>
      </c>
      <c r="AB394" s="166">
        <v>7.0512963202973997E-2</v>
      </c>
      <c r="AC394" s="166">
        <v>7.0409759421632107E-2</v>
      </c>
      <c r="AD394" s="166">
        <v>7.0238392139468697E-2</v>
      </c>
      <c r="AE394" s="166">
        <v>7.0073987821794401E-2</v>
      </c>
      <c r="AF394" s="166">
        <v>6.9909794996673894E-2</v>
      </c>
      <c r="AG394" s="166">
        <v>6.9746529380858804E-2</v>
      </c>
      <c r="AH394" s="166">
        <v>6.9584116692220296E-2</v>
      </c>
      <c r="AI394" s="166">
        <v>6.9421470413953107E-2</v>
      </c>
      <c r="AJ394" s="166">
        <v>6.9248883230282304E-2</v>
      </c>
      <c r="AK394" s="166">
        <v>6.9086968412446104E-2</v>
      </c>
      <c r="AL394" s="166">
        <v>6.8926282607997796E-2</v>
      </c>
      <c r="AM394" s="166">
        <v>6.87562903585721E-2</v>
      </c>
      <c r="AN394" s="166">
        <v>6.87562903585721E-2</v>
      </c>
    </row>
    <row r="395" spans="1:40" s="166" customFormat="1" x14ac:dyDescent="0.2">
      <c r="A395" s="165" t="s">
        <v>1122</v>
      </c>
      <c r="B395" s="166">
        <v>1</v>
      </c>
      <c r="C395" s="166">
        <v>1</v>
      </c>
      <c r="D395" s="166">
        <v>0.999999999999999</v>
      </c>
      <c r="E395" s="166">
        <v>1</v>
      </c>
      <c r="F395" s="166">
        <v>1</v>
      </c>
      <c r="G395" s="166">
        <v>1</v>
      </c>
      <c r="H395" s="166">
        <v>1</v>
      </c>
      <c r="I395" s="166">
        <v>1</v>
      </c>
      <c r="J395" s="166">
        <v>1</v>
      </c>
      <c r="K395" s="166">
        <v>1</v>
      </c>
      <c r="L395" s="166">
        <v>1</v>
      </c>
      <c r="M395" s="166">
        <v>1</v>
      </c>
      <c r="N395" s="166">
        <v>1</v>
      </c>
      <c r="O395" s="166">
        <v>0.999999999999999</v>
      </c>
      <c r="P395" s="166">
        <v>1</v>
      </c>
      <c r="Q395" s="166">
        <v>0.999999999999999</v>
      </c>
      <c r="R395" s="166">
        <v>1</v>
      </c>
      <c r="S395" s="166">
        <v>1</v>
      </c>
      <c r="T395" s="166">
        <v>1</v>
      </c>
      <c r="U395" s="166">
        <v>1</v>
      </c>
      <c r="V395" s="166">
        <v>1</v>
      </c>
      <c r="W395" s="166">
        <v>1</v>
      </c>
      <c r="X395" s="166">
        <v>1</v>
      </c>
      <c r="Y395" s="166">
        <v>0.999999999999999</v>
      </c>
      <c r="Z395" s="166">
        <v>1</v>
      </c>
      <c r="AA395" s="166">
        <v>1</v>
      </c>
      <c r="AB395" s="166">
        <v>1</v>
      </c>
      <c r="AC395" s="166">
        <v>1</v>
      </c>
      <c r="AD395" s="166">
        <v>1</v>
      </c>
      <c r="AE395" s="166">
        <v>0.999999999999999</v>
      </c>
      <c r="AF395" s="166">
        <v>0.999999999999999</v>
      </c>
      <c r="AG395" s="166">
        <v>0.999999999999999</v>
      </c>
      <c r="AH395" s="166">
        <v>1</v>
      </c>
      <c r="AI395" s="166">
        <v>1</v>
      </c>
      <c r="AJ395" s="166">
        <v>1</v>
      </c>
      <c r="AK395" s="166">
        <v>1</v>
      </c>
      <c r="AL395" s="166">
        <v>1</v>
      </c>
      <c r="AM395" s="166">
        <v>1</v>
      </c>
      <c r="AN395" s="166">
        <v>1</v>
      </c>
    </row>
    <row r="396" spans="1:40" x14ac:dyDescent="0.2">
      <c r="A396" s="30" t="s">
        <v>1123</v>
      </c>
    </row>
    <row r="397" spans="1:40" s="166" customFormat="1" x14ac:dyDescent="0.2">
      <c r="A397" s="165" t="s">
        <v>1124</v>
      </c>
      <c r="B397" s="166">
        <v>0.54849385243743398</v>
      </c>
      <c r="C397" s="166">
        <v>0.54845831958022295</v>
      </c>
      <c r="D397" s="166">
        <v>0.54847088272418099</v>
      </c>
      <c r="E397" s="166">
        <v>0.54835190877485895</v>
      </c>
      <c r="F397" s="166">
        <v>0.54823557258302602</v>
      </c>
      <c r="G397" s="166">
        <v>0.548212225952322</v>
      </c>
      <c r="H397" s="166">
        <v>0.54811174673024798</v>
      </c>
      <c r="I397" s="166">
        <v>0.54801070474849001</v>
      </c>
      <c r="J397" s="166">
        <v>0.54795657073398496</v>
      </c>
      <c r="K397" s="166">
        <v>0.547790983811695</v>
      </c>
      <c r="L397" s="166">
        <v>0.54763377984152395</v>
      </c>
      <c r="M397" s="166">
        <v>0.547155435930056</v>
      </c>
      <c r="N397" s="166">
        <v>0.547155435930056</v>
      </c>
      <c r="O397" s="166">
        <v>0.546652475629121</v>
      </c>
      <c r="P397" s="166">
        <v>0.54637908535061697</v>
      </c>
      <c r="Q397" s="166">
        <v>0.54613718391266497</v>
      </c>
      <c r="R397" s="166">
        <v>0.54585391520506499</v>
      </c>
      <c r="S397" s="166">
        <v>0.54557671230730997</v>
      </c>
      <c r="T397" s="166">
        <v>0.54534557509314097</v>
      </c>
      <c r="U397" s="166">
        <v>0.545036139103941</v>
      </c>
      <c r="V397" s="166">
        <v>0.54473273606332195</v>
      </c>
      <c r="W397" s="166">
        <v>0.54449100622048496</v>
      </c>
      <c r="X397" s="166">
        <v>0.54420597163882301</v>
      </c>
      <c r="Y397" s="166">
        <v>0.54392660111437696</v>
      </c>
      <c r="Z397" s="166">
        <v>0.54365914611696697</v>
      </c>
      <c r="AA397" s="166">
        <v>0.54365914611696697</v>
      </c>
      <c r="AB397" s="166">
        <v>0.54363779915399502</v>
      </c>
      <c r="AC397" s="166">
        <v>0.54361836851742196</v>
      </c>
      <c r="AD397" s="166">
        <v>0.54397006046450802</v>
      </c>
      <c r="AE397" s="166">
        <v>0.54430191261692995</v>
      </c>
      <c r="AF397" s="166">
        <v>0.54464392294909603</v>
      </c>
      <c r="AG397" s="166">
        <v>0.54502681103339001</v>
      </c>
      <c r="AH397" s="166">
        <v>0.545381175944047</v>
      </c>
      <c r="AI397" s="166">
        <v>0.54574291792211105</v>
      </c>
      <c r="AJ397" s="166">
        <v>0.54615830089787398</v>
      </c>
      <c r="AK397" s="166">
        <v>0.54652599181968498</v>
      </c>
      <c r="AL397" s="166">
        <v>0.54690625029204898</v>
      </c>
      <c r="AM397" s="166">
        <v>0.54731720166247999</v>
      </c>
      <c r="AN397" s="166">
        <v>0.54731720166247999</v>
      </c>
    </row>
    <row r="398" spans="1:40" s="166" customFormat="1" x14ac:dyDescent="0.2">
      <c r="A398" s="165" t="s">
        <v>1125</v>
      </c>
      <c r="B398" s="166">
        <v>0.25137060922036802</v>
      </c>
      <c r="C398" s="166">
        <v>0.25220399122007098</v>
      </c>
      <c r="D398" s="166">
        <v>0.25298949283454097</v>
      </c>
      <c r="E398" s="166">
        <v>0.25384832218555098</v>
      </c>
      <c r="F398" s="166">
        <v>0.25469538278543002</v>
      </c>
      <c r="G398" s="166">
        <v>0.25547356765731499</v>
      </c>
      <c r="H398" s="166">
        <v>0.256278422290033</v>
      </c>
      <c r="I398" s="166">
        <v>0.257070116095929</v>
      </c>
      <c r="J398" s="166">
        <v>0.25793281439481902</v>
      </c>
      <c r="K398" s="166">
        <v>0.25885432355057703</v>
      </c>
      <c r="L398" s="166">
        <v>0.25975714302118202</v>
      </c>
      <c r="M398" s="166">
        <v>0.26169821520481801</v>
      </c>
      <c r="N398" s="166">
        <v>0.26169821520481801</v>
      </c>
      <c r="O398" s="166">
        <v>0.26305549211546098</v>
      </c>
      <c r="P398" s="166">
        <v>0.26403077197026997</v>
      </c>
      <c r="Q398" s="166">
        <v>0.26495899591066202</v>
      </c>
      <c r="R398" s="166">
        <v>0.26591070721169302</v>
      </c>
      <c r="S398" s="166">
        <v>0.26684538107896699</v>
      </c>
      <c r="T398" s="166">
        <v>0.267731690929154</v>
      </c>
      <c r="U398" s="166">
        <v>0.26865773483316802</v>
      </c>
      <c r="V398" s="166">
        <v>0.269567241389156</v>
      </c>
      <c r="W398" s="166">
        <v>0.27040982707821998</v>
      </c>
      <c r="X398" s="166">
        <v>0.27117185496058299</v>
      </c>
      <c r="Y398" s="166">
        <v>0.27191649159777997</v>
      </c>
      <c r="Z398" s="166">
        <v>0.27282707024716402</v>
      </c>
      <c r="AA398" s="166">
        <v>0.27282707024716402</v>
      </c>
      <c r="AB398" s="166">
        <v>0.27284875894572702</v>
      </c>
      <c r="AC398" s="166">
        <v>0.27287128641628799</v>
      </c>
      <c r="AD398" s="166">
        <v>0.27265830585070799</v>
      </c>
      <c r="AE398" s="166">
        <v>0.27247259654642197</v>
      </c>
      <c r="AF398" s="166">
        <v>0.27228174931446902</v>
      </c>
      <c r="AG398" s="166">
        <v>0.27205743076809003</v>
      </c>
      <c r="AH398" s="166">
        <v>0.271857835122088</v>
      </c>
      <c r="AI398" s="166">
        <v>0.27165121062705699</v>
      </c>
      <c r="AJ398" s="166">
        <v>0.271394414273609</v>
      </c>
      <c r="AK398" s="166">
        <v>0.27117630505185297</v>
      </c>
      <c r="AL398" s="166">
        <v>0.27094940333127898</v>
      </c>
      <c r="AM398" s="166">
        <v>0.27072508395880801</v>
      </c>
      <c r="AN398" s="166">
        <v>0.27072508395880801</v>
      </c>
    </row>
    <row r="399" spans="1:40" s="166" customFormat="1" x14ac:dyDescent="0.2">
      <c r="A399" s="165" t="s">
        <v>1126</v>
      </c>
      <c r="B399" s="166">
        <v>7.0340851316571501E-2</v>
      </c>
      <c r="C399" s="166">
        <v>6.9982978309302404E-2</v>
      </c>
      <c r="D399" s="166">
        <v>6.9616823769353797E-2</v>
      </c>
      <c r="E399" s="166">
        <v>6.9279662927167293E-2</v>
      </c>
      <c r="F399" s="166">
        <v>6.8948180812828205E-2</v>
      </c>
      <c r="G399" s="166">
        <v>6.8609301575852405E-2</v>
      </c>
      <c r="H399" s="166">
        <v>6.8282751729697805E-2</v>
      </c>
      <c r="I399" s="166">
        <v>6.7961133009031699E-2</v>
      </c>
      <c r="J399" s="166">
        <v>6.7583883586141105E-2</v>
      </c>
      <c r="K399" s="166">
        <v>6.7232011110466602E-2</v>
      </c>
      <c r="L399" s="166">
        <v>6.6888159631152702E-2</v>
      </c>
      <c r="M399" s="166">
        <v>6.6259038693965794E-2</v>
      </c>
      <c r="N399" s="166">
        <v>6.6259038693965794E-2</v>
      </c>
      <c r="O399" s="166">
        <v>6.5864304314182706E-2</v>
      </c>
      <c r="P399" s="166">
        <v>6.5477220768195801E-2</v>
      </c>
      <c r="Q399" s="166">
        <v>6.50872338221095E-2</v>
      </c>
      <c r="R399" s="166">
        <v>6.4714441044098098E-2</v>
      </c>
      <c r="S399" s="166">
        <v>6.4348944102765496E-2</v>
      </c>
      <c r="T399" s="166">
        <v>6.3988447338256302E-2</v>
      </c>
      <c r="U399" s="166">
        <v>6.3643193600884301E-2</v>
      </c>
      <c r="V399" s="166">
        <v>6.3304138047694206E-2</v>
      </c>
      <c r="W399" s="166">
        <v>6.2959905260895593E-2</v>
      </c>
      <c r="X399" s="166">
        <v>6.2670760385772406E-2</v>
      </c>
      <c r="Y399" s="166">
        <v>6.2387561888486098E-2</v>
      </c>
      <c r="Z399" s="166">
        <v>6.2039554120142601E-2</v>
      </c>
      <c r="AA399" s="166">
        <v>6.2039554120142601E-2</v>
      </c>
      <c r="AB399" s="166">
        <v>6.1940494431640902E-2</v>
      </c>
      <c r="AC399" s="166">
        <v>6.18432053873176E-2</v>
      </c>
      <c r="AD399" s="166">
        <v>6.1691795983541999E-2</v>
      </c>
      <c r="AE399" s="166">
        <v>6.1547527715889699E-2</v>
      </c>
      <c r="AF399" s="166">
        <v>6.1403835851880299E-2</v>
      </c>
      <c r="AG399" s="166">
        <v>6.1261572117021199E-2</v>
      </c>
      <c r="AH399" s="166">
        <v>6.1119823652719403E-2</v>
      </c>
      <c r="AI399" s="166">
        <v>6.0977876135673403E-2</v>
      </c>
      <c r="AJ399" s="166">
        <v>6.0826800513544402E-2</v>
      </c>
      <c r="AK399" s="166">
        <v>6.0685123999615502E-2</v>
      </c>
      <c r="AL399" s="166">
        <v>6.0544883676978099E-2</v>
      </c>
      <c r="AM399" s="166">
        <v>6.0398317146673097E-2</v>
      </c>
      <c r="AN399" s="166">
        <v>6.0398317146673097E-2</v>
      </c>
    </row>
    <row r="400" spans="1:40" s="166" customFormat="1" x14ac:dyDescent="0.2">
      <c r="A400" s="165" t="s">
        <v>1127</v>
      </c>
      <c r="B400" s="166">
        <v>4.5699112493910399E-2</v>
      </c>
      <c r="C400" s="166">
        <v>4.5603329659225998E-2</v>
      </c>
      <c r="D400" s="166">
        <v>4.5533939449324601E-2</v>
      </c>
      <c r="E400" s="166">
        <v>4.5466641769018303E-2</v>
      </c>
      <c r="F400" s="166">
        <v>4.5402291448718803E-2</v>
      </c>
      <c r="G400" s="166">
        <v>4.5362261854069399E-2</v>
      </c>
      <c r="H400" s="166">
        <v>4.5315187278197402E-2</v>
      </c>
      <c r="I400" s="166">
        <v>4.5270289562555299E-2</v>
      </c>
      <c r="J400" s="166">
        <v>4.5217779699468101E-2</v>
      </c>
      <c r="K400" s="166">
        <v>4.51653892309705E-2</v>
      </c>
      <c r="L400" s="166">
        <v>4.5116805565102801E-2</v>
      </c>
      <c r="M400" s="166">
        <v>4.4901389093922203E-2</v>
      </c>
      <c r="N400" s="166">
        <v>4.4901389093922203E-2</v>
      </c>
      <c r="O400" s="166">
        <v>4.4829197338162298E-2</v>
      </c>
      <c r="P400" s="166">
        <v>4.4758524146763901E-2</v>
      </c>
      <c r="Q400" s="166">
        <v>4.4711090482812903E-2</v>
      </c>
      <c r="R400" s="166">
        <v>4.4642729647933199E-2</v>
      </c>
      <c r="S400" s="166">
        <v>4.4575922523319503E-2</v>
      </c>
      <c r="T400" s="166">
        <v>4.4534847482502797E-2</v>
      </c>
      <c r="U400" s="166">
        <v>4.4474852112092199E-2</v>
      </c>
      <c r="V400" s="166">
        <v>4.4415966903250302E-2</v>
      </c>
      <c r="W400" s="166">
        <v>4.43775503200316E-2</v>
      </c>
      <c r="X400" s="166">
        <v>4.4347401170608799E-2</v>
      </c>
      <c r="Y400" s="166">
        <v>4.4318651687372701E-2</v>
      </c>
      <c r="Z400" s="166">
        <v>4.4264767938748499E-2</v>
      </c>
      <c r="AA400" s="166">
        <v>4.4264767938748499E-2</v>
      </c>
      <c r="AB400" s="166">
        <v>4.4363151772852799E-2</v>
      </c>
      <c r="AC400" s="166">
        <v>4.4462525228274298E-2</v>
      </c>
      <c r="AD400" s="166">
        <v>4.4548631956494597E-2</v>
      </c>
      <c r="AE400" s="166">
        <v>4.4613096781805903E-2</v>
      </c>
      <c r="AF400" s="166">
        <v>4.4677418942404401E-2</v>
      </c>
      <c r="AG400" s="166">
        <v>4.4764214374818603E-2</v>
      </c>
      <c r="AH400" s="166">
        <v>4.4828087548671298E-2</v>
      </c>
      <c r="AI400" s="166">
        <v>4.4891277610535199E-2</v>
      </c>
      <c r="AJ400" s="166">
        <v>4.4972280550332297E-2</v>
      </c>
      <c r="AK400" s="166">
        <v>4.5034382476944003E-2</v>
      </c>
      <c r="AL400" s="166">
        <v>4.5097014635732402E-2</v>
      </c>
      <c r="AM400" s="166">
        <v>4.5174982678711902E-2</v>
      </c>
      <c r="AN400" s="166">
        <v>4.5174982678711902E-2</v>
      </c>
    </row>
    <row r="401" spans="1:40" s="166" customFormat="1" x14ac:dyDescent="0.2">
      <c r="A401" s="165" t="s">
        <v>1128</v>
      </c>
      <c r="B401" s="166">
        <v>8.4095574531714803E-2</v>
      </c>
      <c r="C401" s="166">
        <v>8.3751381231177605E-2</v>
      </c>
      <c r="D401" s="166">
        <v>8.3388861222598296E-2</v>
      </c>
      <c r="E401" s="166">
        <v>8.3053464343403299E-2</v>
      </c>
      <c r="F401" s="166">
        <v>8.2718572369995996E-2</v>
      </c>
      <c r="G401" s="166">
        <v>8.2342642960440193E-2</v>
      </c>
      <c r="H401" s="166">
        <v>8.2011891971823001E-2</v>
      </c>
      <c r="I401" s="166">
        <v>8.1687756583992299E-2</v>
      </c>
      <c r="J401" s="166">
        <v>8.1308951585584793E-2</v>
      </c>
      <c r="K401" s="166">
        <v>8.0957292296289896E-2</v>
      </c>
      <c r="L401" s="166">
        <v>8.0604111941036699E-2</v>
      </c>
      <c r="M401" s="166">
        <v>7.9985921077237301E-2</v>
      </c>
      <c r="N401" s="166">
        <v>7.9985921077237301E-2</v>
      </c>
      <c r="O401" s="166">
        <v>7.9598530603071704E-2</v>
      </c>
      <c r="P401" s="166">
        <v>7.9354397764152096E-2</v>
      </c>
      <c r="Q401" s="166">
        <v>7.9105495871749407E-2</v>
      </c>
      <c r="R401" s="166">
        <v>7.8878206891209807E-2</v>
      </c>
      <c r="S401" s="166">
        <v>7.8653039987637702E-2</v>
      </c>
      <c r="T401" s="166">
        <v>7.8399439156944403E-2</v>
      </c>
      <c r="U401" s="166">
        <v>7.8188080349913494E-2</v>
      </c>
      <c r="V401" s="166">
        <v>7.7979917596575798E-2</v>
      </c>
      <c r="W401" s="166">
        <v>7.7761711120367005E-2</v>
      </c>
      <c r="X401" s="166">
        <v>7.7604011844211895E-2</v>
      </c>
      <c r="Y401" s="166">
        <v>7.7450693711983196E-2</v>
      </c>
      <c r="Z401" s="166">
        <v>7.7209461576976501E-2</v>
      </c>
      <c r="AA401" s="166">
        <v>7.7209461576976501E-2</v>
      </c>
      <c r="AB401" s="166">
        <v>7.7209795695783803E-2</v>
      </c>
      <c r="AC401" s="166">
        <v>7.7204614450697498E-2</v>
      </c>
      <c r="AD401" s="166">
        <v>7.7131205744746703E-2</v>
      </c>
      <c r="AE401" s="166">
        <v>7.7064866338951599E-2</v>
      </c>
      <c r="AF401" s="166">
        <v>7.6993072942149396E-2</v>
      </c>
      <c r="AG401" s="166">
        <v>7.6889971706679397E-2</v>
      </c>
      <c r="AH401" s="166">
        <v>7.6813077732473894E-2</v>
      </c>
      <c r="AI401" s="166">
        <v>7.6736717704622301E-2</v>
      </c>
      <c r="AJ401" s="166">
        <v>7.6648203764639197E-2</v>
      </c>
      <c r="AK401" s="166">
        <v>7.6578196651900896E-2</v>
      </c>
      <c r="AL401" s="166">
        <v>7.6502448063960102E-2</v>
      </c>
      <c r="AM401" s="166">
        <v>7.6384414553325397E-2</v>
      </c>
      <c r="AN401" s="166">
        <v>7.6384414553325397E-2</v>
      </c>
    </row>
    <row r="402" spans="1:40" s="166" customFormat="1" x14ac:dyDescent="0.2">
      <c r="A402" s="165" t="s">
        <v>1129</v>
      </c>
      <c r="B402" s="166">
        <v>0.999999999999999</v>
      </c>
      <c r="C402" s="166">
        <v>1</v>
      </c>
      <c r="D402" s="166">
        <v>1</v>
      </c>
      <c r="E402" s="166">
        <v>1</v>
      </c>
      <c r="F402" s="166">
        <v>0.999999999999999</v>
      </c>
      <c r="G402" s="166">
        <v>1</v>
      </c>
      <c r="H402" s="166">
        <v>1</v>
      </c>
      <c r="I402" s="166">
        <v>0.999999999999999</v>
      </c>
      <c r="J402" s="166">
        <v>1</v>
      </c>
      <c r="K402" s="166">
        <v>1</v>
      </c>
      <c r="L402" s="166">
        <v>1</v>
      </c>
      <c r="M402" s="166">
        <v>1</v>
      </c>
      <c r="N402" s="166">
        <v>1</v>
      </c>
      <c r="O402" s="166">
        <v>1</v>
      </c>
      <c r="P402" s="166">
        <v>1</v>
      </c>
      <c r="Q402" s="166">
        <v>0.999999999999999</v>
      </c>
      <c r="R402" s="166">
        <v>1</v>
      </c>
      <c r="S402" s="166">
        <v>0.999999999999999</v>
      </c>
      <c r="T402" s="166">
        <v>1</v>
      </c>
      <c r="U402" s="166">
        <v>1</v>
      </c>
      <c r="V402" s="166">
        <v>1</v>
      </c>
      <c r="W402" s="166">
        <v>1</v>
      </c>
      <c r="X402" s="166">
        <v>0.999999999999999</v>
      </c>
      <c r="Y402" s="166">
        <v>1</v>
      </c>
      <c r="Z402" s="166">
        <v>1</v>
      </c>
      <c r="AA402" s="166">
        <v>1</v>
      </c>
      <c r="AB402" s="166">
        <v>1</v>
      </c>
      <c r="AC402" s="166">
        <v>0.999999999999999</v>
      </c>
      <c r="AD402" s="166">
        <v>1</v>
      </c>
      <c r="AE402" s="166">
        <v>0.999999999999999</v>
      </c>
      <c r="AF402" s="166">
        <v>1</v>
      </c>
      <c r="AG402" s="166">
        <v>0.999999999999999</v>
      </c>
      <c r="AH402" s="166">
        <v>1</v>
      </c>
      <c r="AI402" s="166">
        <v>1</v>
      </c>
      <c r="AJ402" s="166">
        <v>1</v>
      </c>
      <c r="AK402" s="166">
        <v>1</v>
      </c>
      <c r="AL402" s="166">
        <v>1</v>
      </c>
      <c r="AM402" s="166">
        <v>1</v>
      </c>
      <c r="AN402" s="166">
        <v>1</v>
      </c>
    </row>
    <row r="403" spans="1:40" x14ac:dyDescent="0.2">
      <c r="A403" s="30" t="s">
        <v>1130</v>
      </c>
    </row>
    <row r="404" spans="1:40" s="166" customFormat="1" x14ac:dyDescent="0.2">
      <c r="A404" s="165" t="s">
        <v>1131</v>
      </c>
      <c r="B404" s="166">
        <v>0.57427258619119503</v>
      </c>
      <c r="C404" s="166">
        <v>0.57418183220812802</v>
      </c>
      <c r="D404" s="166">
        <v>0.57415738480543299</v>
      </c>
      <c r="E404" s="166">
        <v>0.57399628779749301</v>
      </c>
      <c r="F404" s="166">
        <v>0.57383970268458995</v>
      </c>
      <c r="G404" s="166">
        <v>0.573795314495542</v>
      </c>
      <c r="H404" s="166">
        <v>0.573665649380806</v>
      </c>
      <c r="I404" s="166">
        <v>0.57353667379740503</v>
      </c>
      <c r="J404" s="166">
        <v>0.57345261666502501</v>
      </c>
      <c r="K404" s="166">
        <v>0.57325181243131296</v>
      </c>
      <c r="L404" s="166">
        <v>0.57306201965619197</v>
      </c>
      <c r="M404" s="166">
        <v>0.57243835790422104</v>
      </c>
      <c r="N404" s="166">
        <v>0.57243835790422104</v>
      </c>
      <c r="O404" s="166">
        <v>0.57187312339326002</v>
      </c>
      <c r="P404" s="166">
        <v>0.57154894916496102</v>
      </c>
      <c r="Q404" s="166">
        <v>0.57127166288743103</v>
      </c>
      <c r="R404" s="166">
        <v>0.57093848058379004</v>
      </c>
      <c r="S404" s="166">
        <v>0.57061254487151303</v>
      </c>
      <c r="T404" s="166">
        <v>0.57035031284418203</v>
      </c>
      <c r="U404" s="166">
        <v>0.56999463208479795</v>
      </c>
      <c r="V404" s="166">
        <v>0.56964589612175298</v>
      </c>
      <c r="W404" s="166">
        <v>0.56937390127027598</v>
      </c>
      <c r="X404" s="166">
        <v>0.56906117039010295</v>
      </c>
      <c r="Y404" s="166">
        <v>0.56875514947387196</v>
      </c>
      <c r="Z404" s="166">
        <v>0.56844723165068201</v>
      </c>
      <c r="AA404" s="166">
        <v>0.56844723165068201</v>
      </c>
      <c r="AB404" s="166">
        <v>0.56848541841877598</v>
      </c>
      <c r="AC404" s="166">
        <v>0.56852618937088495</v>
      </c>
      <c r="AD404" s="166">
        <v>0.56894759448239196</v>
      </c>
      <c r="AE404" s="166">
        <v>0.56933536204278401</v>
      </c>
      <c r="AF404" s="166">
        <v>0.56973371335594902</v>
      </c>
      <c r="AG404" s="166">
        <v>0.57018846445274596</v>
      </c>
      <c r="AH404" s="166">
        <v>0.57059958310075198</v>
      </c>
      <c r="AI404" s="166">
        <v>0.57101805626851898</v>
      </c>
      <c r="AJ404" s="166">
        <v>0.57150342867791004</v>
      </c>
      <c r="AK404" s="166">
        <v>0.57192757450434595</v>
      </c>
      <c r="AL404" s="166">
        <v>0.572365223842075</v>
      </c>
      <c r="AM404" s="166">
        <v>0.57284446521085797</v>
      </c>
      <c r="AN404" s="166">
        <v>0.57284446521085797</v>
      </c>
    </row>
    <row r="405" spans="1:40" s="166" customFormat="1" x14ac:dyDescent="0.2">
      <c r="A405" s="165" t="s">
        <v>1132</v>
      </c>
      <c r="B405" s="166">
        <v>0.26318480910577502</v>
      </c>
      <c r="C405" s="166">
        <v>0.26403273430108198</v>
      </c>
      <c r="D405" s="166">
        <v>0.26483773371462599</v>
      </c>
      <c r="E405" s="166">
        <v>0.26571986395319203</v>
      </c>
      <c r="F405" s="166">
        <v>0.26659036742931302</v>
      </c>
      <c r="G405" s="166">
        <v>0.26739559820027797</v>
      </c>
      <c r="H405" s="166">
        <v>0.26822655858469502</v>
      </c>
      <c r="I405" s="166">
        <v>0.26904426873566101</v>
      </c>
      <c r="J405" s="166">
        <v>0.26993425252726799</v>
      </c>
      <c r="K405" s="166">
        <v>0.27088563798278797</v>
      </c>
      <c r="L405" s="166">
        <v>0.27181842771444398</v>
      </c>
      <c r="M405" s="166">
        <v>0.27379074891885202</v>
      </c>
      <c r="N405" s="166">
        <v>0.27379074891885202</v>
      </c>
      <c r="O405" s="166">
        <v>0.27519195944130898</v>
      </c>
      <c r="P405" s="166">
        <v>0.276193789829973</v>
      </c>
      <c r="Q405" s="166">
        <v>0.27715301328955599</v>
      </c>
      <c r="R405" s="166">
        <v>0.27813056005904202</v>
      </c>
      <c r="S405" s="166">
        <v>0.27909058167224399</v>
      </c>
      <c r="T405" s="166">
        <v>0.280007504697667</v>
      </c>
      <c r="U405" s="166">
        <v>0.28096020747307399</v>
      </c>
      <c r="V405" s="166">
        <v>0.28189580434604999</v>
      </c>
      <c r="W405" s="166">
        <v>0.28276738536798002</v>
      </c>
      <c r="X405" s="166">
        <v>0.28355692734503701</v>
      </c>
      <c r="Y405" s="166">
        <v>0.28432862909491302</v>
      </c>
      <c r="Z405" s="166">
        <v>0.28526659380066799</v>
      </c>
      <c r="AA405" s="166">
        <v>0.28526659380066799</v>
      </c>
      <c r="AB405" s="166">
        <v>0.28531963953883799</v>
      </c>
      <c r="AC405" s="166">
        <v>0.285373860854026</v>
      </c>
      <c r="AD405" s="166">
        <v>0.28517798773141501</v>
      </c>
      <c r="AE405" s="166">
        <v>0.28500411408745402</v>
      </c>
      <c r="AF405" s="166">
        <v>0.28482479208803202</v>
      </c>
      <c r="AG405" s="166">
        <v>0.28461720699298398</v>
      </c>
      <c r="AH405" s="166">
        <v>0.28442853223678299</v>
      </c>
      <c r="AI405" s="166">
        <v>0.28423226611140601</v>
      </c>
      <c r="AJ405" s="166">
        <v>0.28398879597071902</v>
      </c>
      <c r="AK405" s="166">
        <v>0.28378011061279401</v>
      </c>
      <c r="AL405" s="166">
        <v>0.283562339623601</v>
      </c>
      <c r="AM405" s="166">
        <v>0.283351894419691</v>
      </c>
      <c r="AN405" s="166">
        <v>0.283351894419691</v>
      </c>
    </row>
    <row r="406" spans="1:40" s="166" customFormat="1" x14ac:dyDescent="0.2">
      <c r="A406" s="165" t="s">
        <v>1133</v>
      </c>
      <c r="B406" s="166">
        <v>7.3646810116373501E-2</v>
      </c>
      <c r="C406" s="166">
        <v>7.3265284296848796E-2</v>
      </c>
      <c r="D406" s="166">
        <v>7.28771840637049E-2</v>
      </c>
      <c r="E406" s="166">
        <v>7.2519615056875403E-2</v>
      </c>
      <c r="F406" s="166">
        <v>7.2168253132251503E-2</v>
      </c>
      <c r="G406" s="166">
        <v>7.1811050376792404E-2</v>
      </c>
      <c r="H406" s="166">
        <v>7.1466209848999401E-2</v>
      </c>
      <c r="I406" s="166">
        <v>7.1126716751622895E-2</v>
      </c>
      <c r="J406" s="166">
        <v>7.07285156466749E-2</v>
      </c>
      <c r="K406" s="166">
        <v>7.0356894073535306E-2</v>
      </c>
      <c r="L406" s="166">
        <v>6.9993972724630801E-2</v>
      </c>
      <c r="M406" s="166">
        <v>6.9320731944870206E-2</v>
      </c>
      <c r="N406" s="166">
        <v>6.9320731944870206E-2</v>
      </c>
      <c r="O406" s="166">
        <v>6.8903054696546395E-2</v>
      </c>
      <c r="P406" s="166">
        <v>6.8493538145387597E-2</v>
      </c>
      <c r="Q406" s="166">
        <v>6.8082696790419395E-2</v>
      </c>
      <c r="R406" s="166">
        <v>6.7688375245355106E-2</v>
      </c>
      <c r="S406" s="166">
        <v>6.7301836617966196E-2</v>
      </c>
      <c r="T406" s="166">
        <v>6.6922393111110701E-2</v>
      </c>
      <c r="U406" s="166">
        <v>6.6557565854031497E-2</v>
      </c>
      <c r="V406" s="166">
        <v>6.6199330532252201E-2</v>
      </c>
      <c r="W406" s="166">
        <v>6.5837133161914904E-2</v>
      </c>
      <c r="X406" s="166">
        <v>6.5533085105568101E-2</v>
      </c>
      <c r="Y406" s="166">
        <v>6.5235358988693606E-2</v>
      </c>
      <c r="Z406" s="166">
        <v>6.4868241515521799E-2</v>
      </c>
      <c r="AA406" s="166">
        <v>6.4868241515521799E-2</v>
      </c>
      <c r="AB406" s="166">
        <v>6.4771559205107396E-2</v>
      </c>
      <c r="AC406" s="166">
        <v>6.4676773143668806E-2</v>
      </c>
      <c r="AD406" s="166">
        <v>6.4524505069566807E-2</v>
      </c>
      <c r="AE406" s="166">
        <v>6.4378212096465104E-2</v>
      </c>
      <c r="AF406" s="166">
        <v>6.4232490146522006E-2</v>
      </c>
      <c r="AG406" s="166">
        <v>6.4089767747637499E-2</v>
      </c>
      <c r="AH406" s="166">
        <v>6.3946002234245E-2</v>
      </c>
      <c r="AI406" s="166">
        <v>6.3801960892040793E-2</v>
      </c>
      <c r="AJ406" s="166">
        <v>6.3649540786707107E-2</v>
      </c>
      <c r="AK406" s="166">
        <v>6.3505663586163996E-2</v>
      </c>
      <c r="AL406" s="166">
        <v>6.3363301991448795E-2</v>
      </c>
      <c r="AM406" s="166">
        <v>6.3215337614873995E-2</v>
      </c>
      <c r="AN406" s="166">
        <v>6.3215337614873995E-2</v>
      </c>
    </row>
    <row r="407" spans="1:40" s="166" customFormat="1" x14ac:dyDescent="0.2">
      <c r="A407" s="165" t="s">
        <v>1134</v>
      </c>
      <c r="B407" s="166">
        <v>8.8047993352981302E-2</v>
      </c>
      <c r="C407" s="166">
        <v>8.7679445836622294E-2</v>
      </c>
      <c r="D407" s="166">
        <v>8.7294206473942496E-2</v>
      </c>
      <c r="E407" s="166">
        <v>8.69375659297799E-2</v>
      </c>
      <c r="F407" s="166">
        <v>8.6581760376564496E-2</v>
      </c>
      <c r="G407" s="166">
        <v>8.6185277301694202E-2</v>
      </c>
      <c r="H407" s="166">
        <v>8.5835425979510493E-2</v>
      </c>
      <c r="I407" s="166">
        <v>8.5492717195473897E-2</v>
      </c>
      <c r="J407" s="166">
        <v>8.5092201709684803E-2</v>
      </c>
      <c r="K407" s="166">
        <v>8.4720113893537494E-2</v>
      </c>
      <c r="L407" s="166">
        <v>8.4346796859191595E-2</v>
      </c>
      <c r="M407" s="166">
        <v>8.3681905195881798E-2</v>
      </c>
      <c r="N407" s="166">
        <v>8.3681905195881798E-2</v>
      </c>
      <c r="O407" s="166">
        <v>8.3270930514135297E-2</v>
      </c>
      <c r="P407" s="166">
        <v>8.3009990443932799E-2</v>
      </c>
      <c r="Q407" s="166">
        <v>8.2746111236065706E-2</v>
      </c>
      <c r="R407" s="166">
        <v>8.25030330261948E-2</v>
      </c>
      <c r="S407" s="166">
        <v>8.2262329562092396E-2</v>
      </c>
      <c r="T407" s="166">
        <v>8.1994145899752804E-2</v>
      </c>
      <c r="U407" s="166">
        <v>8.1768497343561494E-2</v>
      </c>
      <c r="V407" s="166">
        <v>8.1546301696173801E-2</v>
      </c>
      <c r="W407" s="166">
        <v>8.1315372199420394E-2</v>
      </c>
      <c r="X407" s="166">
        <v>8.1148374160700407E-2</v>
      </c>
      <c r="Y407" s="166">
        <v>8.0986075674116906E-2</v>
      </c>
      <c r="Z407" s="166">
        <v>8.0729819417457799E-2</v>
      </c>
      <c r="AA407" s="166">
        <v>8.0729819417457799E-2</v>
      </c>
      <c r="AB407" s="166">
        <v>8.07387622428965E-2</v>
      </c>
      <c r="AC407" s="166">
        <v>8.0742020133002093E-2</v>
      </c>
      <c r="AD407" s="166">
        <v>8.0672847933077302E-2</v>
      </c>
      <c r="AE407" s="166">
        <v>8.0609221758779201E-2</v>
      </c>
      <c r="AF407" s="166">
        <v>8.0539867428422604E-2</v>
      </c>
      <c r="AG407" s="166">
        <v>8.0439666474610899E-2</v>
      </c>
      <c r="AH407" s="166">
        <v>8.0364911852645202E-2</v>
      </c>
      <c r="AI407" s="166">
        <v>8.0290645923458803E-2</v>
      </c>
      <c r="AJ407" s="166">
        <v>8.0205155138135406E-2</v>
      </c>
      <c r="AK407" s="166">
        <v>8.0137418762488505E-2</v>
      </c>
      <c r="AL407" s="166">
        <v>8.0063705227747403E-2</v>
      </c>
      <c r="AM407" s="166">
        <v>7.9947037974201801E-2</v>
      </c>
      <c r="AN407" s="166">
        <v>7.9947037974201801E-2</v>
      </c>
    </row>
    <row r="408" spans="1:40" s="166" customFormat="1" x14ac:dyDescent="0.2">
      <c r="A408" s="165" t="s">
        <v>1135</v>
      </c>
      <c r="B408" s="166">
        <v>8.4780123367413996E-4</v>
      </c>
      <c r="C408" s="166">
        <v>8.4070335731765197E-4</v>
      </c>
      <c r="D408" s="166">
        <v>8.3349094229269699E-4</v>
      </c>
      <c r="E408" s="166">
        <v>8.2666726265913999E-4</v>
      </c>
      <c r="F408" s="166">
        <v>8.1991637728052102E-4</v>
      </c>
      <c r="G408" s="166">
        <v>8.1275962569241403E-4</v>
      </c>
      <c r="H408" s="166">
        <v>8.0615620598769005E-4</v>
      </c>
      <c r="I408" s="166">
        <v>7.9962351983567696E-4</v>
      </c>
      <c r="J408" s="166">
        <v>7.9241345134615495E-4</v>
      </c>
      <c r="K408" s="166">
        <v>7.8554161882541296E-4</v>
      </c>
      <c r="L408" s="166">
        <v>7.7878304554052395E-4</v>
      </c>
      <c r="M408" s="166">
        <v>7.6825603617378796E-4</v>
      </c>
      <c r="N408" s="166">
        <v>7.6825603617378796E-4</v>
      </c>
      <c r="O408" s="166">
        <v>7.6093195474887096E-4</v>
      </c>
      <c r="P408" s="166">
        <v>7.5373241574405205E-4</v>
      </c>
      <c r="Q408" s="166">
        <v>7.4651579652715197E-4</v>
      </c>
      <c r="R408" s="166">
        <v>7.39551085617533E-4</v>
      </c>
      <c r="S408" s="166">
        <v>7.3270727618355701E-4</v>
      </c>
      <c r="T408" s="166">
        <v>7.2564344728638403E-4</v>
      </c>
      <c r="U408" s="166">
        <v>7.1909724453342696E-4</v>
      </c>
      <c r="V408" s="166">
        <v>7.12667303769704E-4</v>
      </c>
      <c r="W408" s="166">
        <v>7.0620800040745299E-4</v>
      </c>
      <c r="X408" s="166">
        <v>7.0044299859042304E-4</v>
      </c>
      <c r="Y408" s="166">
        <v>6.9478676840338202E-4</v>
      </c>
      <c r="Z408" s="166">
        <v>6.8811361566896597E-4</v>
      </c>
      <c r="AA408" s="166">
        <v>6.8811361566896597E-4</v>
      </c>
      <c r="AB408" s="166">
        <v>6.8462059438032798E-4</v>
      </c>
      <c r="AC408" s="166">
        <v>6.8115649841672199E-4</v>
      </c>
      <c r="AD408" s="166">
        <v>6.77064783547594E-4</v>
      </c>
      <c r="AE408" s="166">
        <v>6.73090014517269E-4</v>
      </c>
      <c r="AF408" s="166">
        <v>6.6913698107347297E-4</v>
      </c>
      <c r="AG408" s="166">
        <v>6.64894332019888E-4</v>
      </c>
      <c r="AH408" s="166">
        <v>6.6097057557354898E-4</v>
      </c>
      <c r="AI408" s="166">
        <v>6.5707080457489504E-4</v>
      </c>
      <c r="AJ408" s="166">
        <v>6.5307942652789795E-4</v>
      </c>
      <c r="AK408" s="166">
        <v>6.4923253420739796E-4</v>
      </c>
      <c r="AL408" s="166">
        <v>6.4542931512601002E-4</v>
      </c>
      <c r="AM408" s="166">
        <v>6.4126478037362098E-4</v>
      </c>
      <c r="AN408" s="166">
        <v>6.4126478037362098E-4</v>
      </c>
    </row>
    <row r="409" spans="1:40" s="166" customFormat="1" x14ac:dyDescent="0.2">
      <c r="A409" s="165" t="s">
        <v>1136</v>
      </c>
      <c r="B409" s="166">
        <v>0.999999999999999</v>
      </c>
      <c r="C409" s="166">
        <v>1</v>
      </c>
      <c r="D409" s="166">
        <v>0.999999999999999</v>
      </c>
      <c r="E409" s="166">
        <v>0.999999999999999</v>
      </c>
      <c r="F409" s="166">
        <v>1</v>
      </c>
      <c r="G409" s="166">
        <v>1</v>
      </c>
      <c r="H409" s="166">
        <v>1</v>
      </c>
      <c r="I409" s="166">
        <v>0.999999999999999</v>
      </c>
      <c r="J409" s="166">
        <v>1</v>
      </c>
      <c r="K409" s="166">
        <v>0.999999999999999</v>
      </c>
      <c r="L409" s="166">
        <v>1</v>
      </c>
      <c r="M409" s="166">
        <v>1</v>
      </c>
      <c r="N409" s="166">
        <v>1</v>
      </c>
      <c r="O409" s="166">
        <v>1</v>
      </c>
      <c r="P409" s="166">
        <v>0.999999999999999</v>
      </c>
      <c r="Q409" s="166">
        <v>0.999999999999999</v>
      </c>
      <c r="R409" s="166">
        <v>1</v>
      </c>
      <c r="S409" s="166">
        <v>1</v>
      </c>
      <c r="T409" s="166">
        <v>1</v>
      </c>
      <c r="U409" s="166">
        <v>1</v>
      </c>
      <c r="V409" s="166">
        <v>1</v>
      </c>
      <c r="W409" s="166">
        <v>1</v>
      </c>
      <c r="X409" s="166">
        <v>0.999999999999999</v>
      </c>
      <c r="Y409" s="166">
        <v>0.999999999999999</v>
      </c>
      <c r="Z409" s="166">
        <v>1</v>
      </c>
      <c r="AA409" s="166">
        <v>1</v>
      </c>
      <c r="AB409" s="166">
        <v>1</v>
      </c>
      <c r="AC409" s="166">
        <v>1</v>
      </c>
      <c r="AD409" s="166">
        <v>1</v>
      </c>
      <c r="AE409" s="166">
        <v>1</v>
      </c>
      <c r="AF409" s="166">
        <v>1</v>
      </c>
      <c r="AG409" s="166">
        <v>0.999999999999999</v>
      </c>
      <c r="AH409" s="166">
        <v>0.999999999999999</v>
      </c>
      <c r="AI409" s="166">
        <v>0.999999999999999</v>
      </c>
      <c r="AJ409" s="166">
        <v>0.999999999999999</v>
      </c>
      <c r="AK409" s="166">
        <v>1</v>
      </c>
      <c r="AL409" s="166">
        <v>1</v>
      </c>
      <c r="AM409" s="166">
        <v>0.999999999999999</v>
      </c>
      <c r="AN409" s="166">
        <v>0.999999999999999</v>
      </c>
    </row>
    <row r="410" spans="1:40" x14ac:dyDescent="0.2">
      <c r="A410" s="27" t="s">
        <v>1137</v>
      </c>
    </row>
    <row r="411" spans="1:40" x14ac:dyDescent="0.2">
      <c r="A411" s="27" t="s">
        <v>1138</v>
      </c>
    </row>
    <row r="412" spans="1:40" x14ac:dyDescent="0.2">
      <c r="A412" s="27" t="s">
        <v>1139</v>
      </c>
    </row>
    <row r="413" spans="1:40" x14ac:dyDescent="0.2">
      <c r="A413" s="30" t="s">
        <v>1140</v>
      </c>
    </row>
    <row r="414" spans="1:40" x14ac:dyDescent="0.2">
      <c r="A414" s="27" t="s">
        <v>1141</v>
      </c>
      <c r="B414" s="164">
        <v>27667950</v>
      </c>
      <c r="C414" s="164">
        <v>27667950</v>
      </c>
      <c r="D414" s="164">
        <v>27667950</v>
      </c>
      <c r="E414" s="164">
        <v>27667950</v>
      </c>
      <c r="F414" s="164">
        <v>27667950</v>
      </c>
      <c r="G414" s="164">
        <v>27667950</v>
      </c>
      <c r="H414" s="164">
        <v>27667950</v>
      </c>
      <c r="I414" s="164">
        <v>27667950</v>
      </c>
      <c r="J414" s="164">
        <v>27667950</v>
      </c>
      <c r="K414" s="164">
        <v>27667950</v>
      </c>
      <c r="L414" s="164">
        <v>27667950</v>
      </c>
      <c r="M414" s="164">
        <v>27667950</v>
      </c>
      <c r="N414" s="164">
        <v>27667950</v>
      </c>
      <c r="O414" s="164">
        <v>27667950</v>
      </c>
      <c r="P414" s="164">
        <v>27667950</v>
      </c>
      <c r="Q414" s="164">
        <v>27667950</v>
      </c>
      <c r="R414" s="164">
        <v>27667950</v>
      </c>
      <c r="S414" s="164">
        <v>27667950</v>
      </c>
      <c r="T414" s="164">
        <v>27667950</v>
      </c>
      <c r="U414" s="164">
        <v>27667950</v>
      </c>
      <c r="V414" s="164">
        <v>27667950</v>
      </c>
      <c r="W414" s="164">
        <v>27667950</v>
      </c>
      <c r="X414" s="164">
        <v>27667950</v>
      </c>
      <c r="Y414" s="164">
        <v>27667950</v>
      </c>
      <c r="Z414" s="164">
        <v>27667950</v>
      </c>
      <c r="AA414" s="164">
        <v>27667950</v>
      </c>
      <c r="AB414" s="164">
        <v>27667950</v>
      </c>
      <c r="AC414" s="164">
        <v>27667950</v>
      </c>
      <c r="AD414" s="164">
        <v>27667950</v>
      </c>
      <c r="AE414" s="164">
        <v>27667950</v>
      </c>
      <c r="AF414" s="164">
        <v>27667950</v>
      </c>
      <c r="AG414" s="164">
        <v>27667950</v>
      </c>
      <c r="AH414" s="164">
        <v>27667950</v>
      </c>
      <c r="AI414" s="164">
        <v>27667950</v>
      </c>
      <c r="AJ414" s="164">
        <v>27667950</v>
      </c>
      <c r="AK414" s="164">
        <v>27667950</v>
      </c>
      <c r="AL414" s="164">
        <v>27667950</v>
      </c>
      <c r="AM414" s="164">
        <v>27667950</v>
      </c>
      <c r="AN414" s="164">
        <v>27667950</v>
      </c>
    </row>
    <row r="415" spans="1:40" x14ac:dyDescent="0.2">
      <c r="A415" s="27" t="s">
        <v>1142</v>
      </c>
      <c r="B415" s="164">
        <v>66800206.119999997</v>
      </c>
      <c r="C415" s="164">
        <v>66800206.119999997</v>
      </c>
      <c r="D415" s="164">
        <v>66800206.119999997</v>
      </c>
      <c r="E415" s="164">
        <v>66800206.119999997</v>
      </c>
      <c r="F415" s="164">
        <v>66800206.119999997</v>
      </c>
      <c r="G415" s="164">
        <v>66800206.119999997</v>
      </c>
      <c r="H415" s="164">
        <v>66800206.119999997</v>
      </c>
      <c r="I415" s="164">
        <v>66800206.119999997</v>
      </c>
      <c r="J415" s="164">
        <v>66800206.119999997</v>
      </c>
      <c r="K415" s="164">
        <v>66800206.119999997</v>
      </c>
      <c r="L415" s="164">
        <v>66800206.119999997</v>
      </c>
      <c r="M415" s="164">
        <v>66800206.119999997</v>
      </c>
      <c r="N415" s="164">
        <v>66800206.119999997</v>
      </c>
      <c r="O415" s="164">
        <v>66800206.119999997</v>
      </c>
      <c r="P415" s="164">
        <v>66800206.119999997</v>
      </c>
      <c r="Q415" s="164">
        <v>66800206.119999997</v>
      </c>
      <c r="R415" s="164">
        <v>66800206.119999997</v>
      </c>
      <c r="S415" s="164">
        <v>66800206.119999997</v>
      </c>
      <c r="T415" s="164">
        <v>66800206.119999997</v>
      </c>
      <c r="U415" s="164">
        <v>66800206.119999997</v>
      </c>
      <c r="V415" s="164">
        <v>66800206.119999997</v>
      </c>
      <c r="W415" s="164">
        <v>66800206.119999997</v>
      </c>
      <c r="X415" s="164">
        <v>66800206.119999997</v>
      </c>
      <c r="Y415" s="164">
        <v>66800206.119999997</v>
      </c>
      <c r="Z415" s="164">
        <v>66800206.119999997</v>
      </c>
      <c r="AA415" s="164">
        <v>66800206.119999997</v>
      </c>
      <c r="AB415" s="164">
        <v>66800206.119999997</v>
      </c>
      <c r="AC415" s="164">
        <v>66800206.119999997</v>
      </c>
      <c r="AD415" s="164">
        <v>66800206.119999997</v>
      </c>
      <c r="AE415" s="164">
        <v>66800206.119999997</v>
      </c>
      <c r="AF415" s="164">
        <v>66800206.119999997</v>
      </c>
      <c r="AG415" s="164">
        <v>66800206.119999997</v>
      </c>
      <c r="AH415" s="164">
        <v>66800206.119999997</v>
      </c>
      <c r="AI415" s="164">
        <v>66800206.119999997</v>
      </c>
      <c r="AJ415" s="164">
        <v>66800206.119999997</v>
      </c>
      <c r="AK415" s="164">
        <v>66800206.119999997</v>
      </c>
      <c r="AL415" s="164">
        <v>66800206.119999997</v>
      </c>
      <c r="AM415" s="164">
        <v>66800206.119999997</v>
      </c>
      <c r="AN415" s="164">
        <v>66800206.119999997</v>
      </c>
    </row>
    <row r="416" spans="1:40" x14ac:dyDescent="0.2">
      <c r="A416" s="27" t="s">
        <v>1143</v>
      </c>
      <c r="B416" s="164">
        <v>94468156.120000005</v>
      </c>
      <c r="C416" s="164">
        <v>94468156.120000005</v>
      </c>
      <c r="D416" s="164">
        <v>94468156.120000005</v>
      </c>
      <c r="E416" s="164">
        <v>94468156.120000005</v>
      </c>
      <c r="F416" s="164">
        <v>94468156.120000005</v>
      </c>
      <c r="G416" s="164">
        <v>94468156.120000005</v>
      </c>
      <c r="H416" s="164">
        <v>94468156.120000005</v>
      </c>
      <c r="I416" s="164">
        <v>94468156.120000005</v>
      </c>
      <c r="J416" s="164">
        <v>94468156.120000005</v>
      </c>
      <c r="K416" s="164">
        <v>94468156.120000005</v>
      </c>
      <c r="L416" s="164">
        <v>94468156.120000005</v>
      </c>
      <c r="M416" s="164">
        <v>94468156.120000005</v>
      </c>
      <c r="N416" s="164">
        <v>94468156.120000005</v>
      </c>
      <c r="O416" s="164">
        <v>94468156.120000005</v>
      </c>
      <c r="P416" s="164">
        <v>94468156.120000005</v>
      </c>
      <c r="Q416" s="164">
        <v>94468156.120000005</v>
      </c>
      <c r="R416" s="164">
        <v>94468156.120000005</v>
      </c>
      <c r="S416" s="164">
        <v>94468156.120000005</v>
      </c>
      <c r="T416" s="164">
        <v>94468156.120000005</v>
      </c>
      <c r="U416" s="164">
        <v>94468156.120000005</v>
      </c>
      <c r="V416" s="164">
        <v>94468156.120000005</v>
      </c>
      <c r="W416" s="164">
        <v>94468156.120000005</v>
      </c>
      <c r="X416" s="164">
        <v>94468156.120000005</v>
      </c>
      <c r="Y416" s="164">
        <v>94468156.120000005</v>
      </c>
      <c r="Z416" s="164">
        <v>94468156.120000005</v>
      </c>
      <c r="AA416" s="164">
        <v>94468156.120000005</v>
      </c>
      <c r="AB416" s="164">
        <v>94468156.120000005</v>
      </c>
      <c r="AC416" s="164">
        <v>94468156.120000005</v>
      </c>
      <c r="AD416" s="164">
        <v>94468156.120000005</v>
      </c>
      <c r="AE416" s="164">
        <v>94468156.120000005</v>
      </c>
      <c r="AF416" s="164">
        <v>94468156.120000005</v>
      </c>
      <c r="AG416" s="164">
        <v>94468156.120000005</v>
      </c>
      <c r="AH416" s="164">
        <v>94468156.120000005</v>
      </c>
      <c r="AI416" s="164">
        <v>94468156.120000005</v>
      </c>
      <c r="AJ416" s="164">
        <v>94468156.120000005</v>
      </c>
      <c r="AK416" s="164">
        <v>94468156.120000005</v>
      </c>
      <c r="AL416" s="164">
        <v>94468156.120000005</v>
      </c>
      <c r="AM416" s="164">
        <v>94468156.120000005</v>
      </c>
      <c r="AN416" s="164">
        <v>94468156.120000005</v>
      </c>
    </row>
    <row r="417" spans="1:40" x14ac:dyDescent="0.2">
      <c r="A417" s="27" t="s">
        <v>1144</v>
      </c>
      <c r="B417" s="164">
        <v>2557188.73</v>
      </c>
      <c r="C417" s="164">
        <v>2557188.73</v>
      </c>
      <c r="D417" s="164">
        <v>2557188.73</v>
      </c>
      <c r="E417" s="164">
        <v>2557188.73</v>
      </c>
      <c r="F417" s="164">
        <v>2557188.73</v>
      </c>
      <c r="G417" s="164">
        <v>2557188.73</v>
      </c>
      <c r="H417" s="164">
        <v>2557188.73</v>
      </c>
      <c r="I417" s="164">
        <v>2557188.73</v>
      </c>
      <c r="J417" s="164">
        <v>2557188.73</v>
      </c>
      <c r="K417" s="164">
        <v>2557188.73</v>
      </c>
      <c r="L417" s="164">
        <v>2557188.73</v>
      </c>
      <c r="M417" s="164">
        <v>2557188.73</v>
      </c>
      <c r="N417" s="164">
        <v>2557188.73</v>
      </c>
      <c r="O417" s="164">
        <v>2557188.73</v>
      </c>
      <c r="P417" s="164">
        <v>2557188.73</v>
      </c>
      <c r="Q417" s="164">
        <v>2557188.73</v>
      </c>
      <c r="R417" s="164">
        <v>2557188.73</v>
      </c>
      <c r="S417" s="164">
        <v>2557188.73</v>
      </c>
      <c r="T417" s="164">
        <v>2557188.73</v>
      </c>
      <c r="U417" s="164">
        <v>2557188.73</v>
      </c>
      <c r="V417" s="164">
        <v>2557188.73</v>
      </c>
      <c r="W417" s="164">
        <v>2557188.73</v>
      </c>
      <c r="X417" s="164">
        <v>2557188.73</v>
      </c>
      <c r="Y417" s="164">
        <v>2557188.73</v>
      </c>
      <c r="Z417" s="164">
        <v>2557188.73</v>
      </c>
      <c r="AA417" s="164">
        <v>2557188.73</v>
      </c>
      <c r="AB417" s="164">
        <v>2557188.73</v>
      </c>
      <c r="AC417" s="164">
        <v>2557188.73</v>
      </c>
      <c r="AD417" s="164">
        <v>2557188.73</v>
      </c>
      <c r="AE417" s="164">
        <v>2557188.73</v>
      </c>
      <c r="AF417" s="164">
        <v>2557188.73</v>
      </c>
      <c r="AG417" s="164">
        <v>2557188.73</v>
      </c>
      <c r="AH417" s="164">
        <v>2557188.73</v>
      </c>
      <c r="AI417" s="164">
        <v>2557188.73</v>
      </c>
      <c r="AJ417" s="164">
        <v>2557188.73</v>
      </c>
      <c r="AK417" s="164">
        <v>2557188.73</v>
      </c>
      <c r="AL417" s="164">
        <v>2557188.73</v>
      </c>
      <c r="AM417" s="164">
        <v>2557188.73</v>
      </c>
      <c r="AN417" s="164">
        <v>2557188.73</v>
      </c>
    </row>
    <row r="418" spans="1:40" x14ac:dyDescent="0.2">
      <c r="A418" s="27" t="s">
        <v>1145</v>
      </c>
      <c r="B418" s="164">
        <v>23808215.039999999</v>
      </c>
      <c r="C418" s="164">
        <v>23808215.039999999</v>
      </c>
      <c r="D418" s="164">
        <v>23808215.039999999</v>
      </c>
      <c r="E418" s="164">
        <v>23808215.039999999</v>
      </c>
      <c r="F418" s="164">
        <v>23808215.039999999</v>
      </c>
      <c r="G418" s="164">
        <v>23808215.039999999</v>
      </c>
      <c r="H418" s="164">
        <v>23808215.039999999</v>
      </c>
      <c r="I418" s="164">
        <v>23808215.039999999</v>
      </c>
      <c r="J418" s="164">
        <v>23808215.039999999</v>
      </c>
      <c r="K418" s="164">
        <v>23808215.039999999</v>
      </c>
      <c r="L418" s="164">
        <v>23808215.039999999</v>
      </c>
      <c r="M418" s="164">
        <v>23808215.039999999</v>
      </c>
      <c r="N418" s="164">
        <v>23808215.039999999</v>
      </c>
      <c r="O418" s="164">
        <v>23808215.039999999</v>
      </c>
      <c r="P418" s="164">
        <v>23808215.039999999</v>
      </c>
      <c r="Q418" s="164">
        <v>23808215.039999999</v>
      </c>
      <c r="R418" s="164">
        <v>23808215.039999999</v>
      </c>
      <c r="S418" s="164">
        <v>23808215.039999999</v>
      </c>
      <c r="T418" s="164">
        <v>23808215.039999999</v>
      </c>
      <c r="U418" s="164">
        <v>23808215.039999999</v>
      </c>
      <c r="V418" s="164">
        <v>23808215.039999999</v>
      </c>
      <c r="W418" s="164">
        <v>23808215.039999999</v>
      </c>
      <c r="X418" s="164">
        <v>23808215.039999999</v>
      </c>
      <c r="Y418" s="164">
        <v>23808215.039999999</v>
      </c>
      <c r="Z418" s="164">
        <v>23808215.039999999</v>
      </c>
      <c r="AA418" s="164">
        <v>23808215.039999999</v>
      </c>
      <c r="AB418" s="164">
        <v>23808215.039999999</v>
      </c>
      <c r="AC418" s="164">
        <v>23808215.039999999</v>
      </c>
      <c r="AD418" s="164">
        <v>23808215.039999999</v>
      </c>
      <c r="AE418" s="164">
        <v>23808215.039999999</v>
      </c>
      <c r="AF418" s="164">
        <v>23808215.039999999</v>
      </c>
      <c r="AG418" s="164">
        <v>23808215.039999999</v>
      </c>
      <c r="AH418" s="164">
        <v>23808215.039999999</v>
      </c>
      <c r="AI418" s="164">
        <v>23808215.039999999</v>
      </c>
      <c r="AJ418" s="164">
        <v>23808215.039999999</v>
      </c>
      <c r="AK418" s="164">
        <v>23808215.039999999</v>
      </c>
      <c r="AL418" s="164">
        <v>23808215.039999999</v>
      </c>
      <c r="AM418" s="164">
        <v>23808215.039999999</v>
      </c>
      <c r="AN418" s="164">
        <v>23808215.039999999</v>
      </c>
    </row>
    <row r="419" spans="1:40" x14ac:dyDescent="0.2">
      <c r="A419" s="27" t="s">
        <v>1146</v>
      </c>
      <c r="B419" s="164">
        <v>4232126.05</v>
      </c>
      <c r="C419" s="164">
        <v>4232126.05</v>
      </c>
      <c r="D419" s="164">
        <v>4232126.05</v>
      </c>
      <c r="E419" s="164">
        <v>4232126.05</v>
      </c>
      <c r="F419" s="164">
        <v>4232126.05</v>
      </c>
      <c r="G419" s="164">
        <v>4232126.05</v>
      </c>
      <c r="H419" s="164">
        <v>4232126.05</v>
      </c>
      <c r="I419" s="164">
        <v>4232126.05</v>
      </c>
      <c r="J419" s="164">
        <v>4232126.05</v>
      </c>
      <c r="K419" s="164">
        <v>4232126.05</v>
      </c>
      <c r="L419" s="164">
        <v>4232126.05</v>
      </c>
      <c r="M419" s="164">
        <v>4232126.05</v>
      </c>
      <c r="N419" s="164">
        <v>4232126.05</v>
      </c>
      <c r="O419" s="164">
        <v>4232126.05</v>
      </c>
      <c r="P419" s="164">
        <v>4232126.05</v>
      </c>
      <c r="Q419" s="164">
        <v>4232126.05</v>
      </c>
      <c r="R419" s="164">
        <v>4232126.05</v>
      </c>
      <c r="S419" s="164">
        <v>4232126.05</v>
      </c>
      <c r="T419" s="164">
        <v>4232126.05</v>
      </c>
      <c r="U419" s="164">
        <v>4232126.05</v>
      </c>
      <c r="V419" s="164">
        <v>4232126.05</v>
      </c>
      <c r="W419" s="164">
        <v>4232126.05</v>
      </c>
      <c r="X419" s="164">
        <v>4232126.05</v>
      </c>
      <c r="Y419" s="164">
        <v>4232126.05</v>
      </c>
      <c r="Z419" s="164">
        <v>4232126.05</v>
      </c>
      <c r="AA419" s="164">
        <v>4232126.05</v>
      </c>
      <c r="AB419" s="164">
        <v>4232126.05</v>
      </c>
      <c r="AC419" s="164">
        <v>4232126.05</v>
      </c>
      <c r="AD419" s="164">
        <v>4232126.05</v>
      </c>
      <c r="AE419" s="164">
        <v>4232126.05</v>
      </c>
      <c r="AF419" s="164">
        <v>4232126.05</v>
      </c>
      <c r="AG419" s="164">
        <v>4232126.05</v>
      </c>
      <c r="AH419" s="164">
        <v>4232126.05</v>
      </c>
      <c r="AI419" s="164">
        <v>4232126.05</v>
      </c>
      <c r="AJ419" s="164">
        <v>4232126.05</v>
      </c>
      <c r="AK419" s="164">
        <v>4232126.05</v>
      </c>
      <c r="AL419" s="164">
        <v>4232126.05</v>
      </c>
      <c r="AM419" s="164">
        <v>4232126.05</v>
      </c>
      <c r="AN419" s="164">
        <v>4232126.05</v>
      </c>
    </row>
    <row r="420" spans="1:40" x14ac:dyDescent="0.2">
      <c r="A420" s="27" t="s">
        <v>1147</v>
      </c>
      <c r="B420" s="164">
        <v>1174866.69</v>
      </c>
      <c r="C420" s="164">
        <v>1174866.69</v>
      </c>
      <c r="D420" s="164">
        <v>1174866.69</v>
      </c>
      <c r="E420" s="164">
        <v>1174866.69</v>
      </c>
      <c r="F420" s="164">
        <v>1174866.69</v>
      </c>
      <c r="G420" s="164">
        <v>1174866.69</v>
      </c>
      <c r="H420" s="164">
        <v>1174866.69</v>
      </c>
      <c r="I420" s="164">
        <v>1174866.69</v>
      </c>
      <c r="J420" s="164">
        <v>1174866.69</v>
      </c>
      <c r="K420" s="164">
        <v>1174866.69</v>
      </c>
      <c r="L420" s="164">
        <v>1174866.69</v>
      </c>
      <c r="M420" s="164">
        <v>1174866.69</v>
      </c>
      <c r="N420" s="164">
        <v>1174866.69</v>
      </c>
      <c r="O420" s="164">
        <v>1174866.69</v>
      </c>
      <c r="P420" s="164">
        <v>1174866.69</v>
      </c>
      <c r="Q420" s="164">
        <v>1174866.69</v>
      </c>
      <c r="R420" s="164">
        <v>1174866.69</v>
      </c>
      <c r="S420" s="164">
        <v>1174866.69</v>
      </c>
      <c r="T420" s="164">
        <v>1174866.69</v>
      </c>
      <c r="U420" s="164">
        <v>1174866.69</v>
      </c>
      <c r="V420" s="164">
        <v>1174866.69</v>
      </c>
      <c r="W420" s="164">
        <v>1174866.69</v>
      </c>
      <c r="X420" s="164">
        <v>1174866.69</v>
      </c>
      <c r="Y420" s="164">
        <v>1174866.69</v>
      </c>
      <c r="Z420" s="164">
        <v>1174866.69</v>
      </c>
      <c r="AA420" s="164">
        <v>1174866.69</v>
      </c>
      <c r="AB420" s="164">
        <v>1174866.69</v>
      </c>
      <c r="AC420" s="164">
        <v>1174866.69</v>
      </c>
      <c r="AD420" s="164">
        <v>1174866.69</v>
      </c>
      <c r="AE420" s="164">
        <v>1174866.69</v>
      </c>
      <c r="AF420" s="164">
        <v>1174866.69</v>
      </c>
      <c r="AG420" s="164">
        <v>1174866.69</v>
      </c>
      <c r="AH420" s="164">
        <v>1174866.69</v>
      </c>
      <c r="AI420" s="164">
        <v>1174866.69</v>
      </c>
      <c r="AJ420" s="164">
        <v>1174866.69</v>
      </c>
      <c r="AK420" s="164">
        <v>1174866.69</v>
      </c>
      <c r="AL420" s="164">
        <v>1174866.69</v>
      </c>
      <c r="AM420" s="164">
        <v>1174866.69</v>
      </c>
      <c r="AN420" s="164">
        <v>1174866.69</v>
      </c>
    </row>
    <row r="421" spans="1:40" x14ac:dyDescent="0.2">
      <c r="A421" s="27" t="s">
        <v>1148</v>
      </c>
      <c r="B421" s="164">
        <v>3462324.17</v>
      </c>
      <c r="C421" s="164">
        <v>3462324.17</v>
      </c>
      <c r="D421" s="164">
        <v>3462324.17</v>
      </c>
      <c r="E421" s="164">
        <v>3462324.17</v>
      </c>
      <c r="F421" s="164">
        <v>3462324.17</v>
      </c>
      <c r="G421" s="164">
        <v>3462324.17</v>
      </c>
      <c r="H421" s="164">
        <v>3462324.17</v>
      </c>
      <c r="I421" s="164">
        <v>3462324.17</v>
      </c>
      <c r="J421" s="164">
        <v>3462324.17</v>
      </c>
      <c r="K421" s="164">
        <v>3462324.17</v>
      </c>
      <c r="L421" s="164">
        <v>3462324.17</v>
      </c>
      <c r="M421" s="164">
        <v>3462324.17</v>
      </c>
      <c r="N421" s="164">
        <v>3462324.17</v>
      </c>
      <c r="O421" s="164">
        <v>3462324.17</v>
      </c>
      <c r="P421" s="164">
        <v>3462324.17</v>
      </c>
      <c r="Q421" s="164">
        <v>3462324.17</v>
      </c>
      <c r="R421" s="164">
        <v>3462324.17</v>
      </c>
      <c r="S421" s="164">
        <v>3462324.17</v>
      </c>
      <c r="T421" s="164">
        <v>3462324.17</v>
      </c>
      <c r="U421" s="164">
        <v>3462324.17</v>
      </c>
      <c r="V421" s="164">
        <v>3462324.17</v>
      </c>
      <c r="W421" s="164">
        <v>3462324.17</v>
      </c>
      <c r="X421" s="164">
        <v>3462324.17</v>
      </c>
      <c r="Y421" s="164">
        <v>3462324.17</v>
      </c>
      <c r="Z421" s="164">
        <v>3462324.17</v>
      </c>
      <c r="AA421" s="164">
        <v>3462324.17</v>
      </c>
      <c r="AB421" s="164">
        <v>3462324.17</v>
      </c>
      <c r="AC421" s="164">
        <v>3462324.17</v>
      </c>
      <c r="AD421" s="164">
        <v>3462324.17</v>
      </c>
      <c r="AE421" s="164">
        <v>3462324.17</v>
      </c>
      <c r="AF421" s="164">
        <v>3462324.17</v>
      </c>
      <c r="AG421" s="164">
        <v>3462324.17</v>
      </c>
      <c r="AH421" s="164">
        <v>3462324.17</v>
      </c>
      <c r="AI421" s="164">
        <v>3462324.17</v>
      </c>
      <c r="AJ421" s="164">
        <v>3462324.17</v>
      </c>
      <c r="AK421" s="164">
        <v>3462324.17</v>
      </c>
      <c r="AL421" s="164">
        <v>3462324.17</v>
      </c>
      <c r="AM421" s="164">
        <v>3462324.17</v>
      </c>
      <c r="AN421" s="164">
        <v>3462324.17</v>
      </c>
    </row>
    <row r="422" spans="1:40" x14ac:dyDescent="0.2">
      <c r="A422" s="27" t="s">
        <v>1149</v>
      </c>
      <c r="B422" s="164">
        <v>129702876.8</v>
      </c>
      <c r="C422" s="164">
        <v>129702876.8</v>
      </c>
      <c r="D422" s="164">
        <v>129702876.8</v>
      </c>
      <c r="E422" s="164">
        <v>129702876.8</v>
      </c>
      <c r="F422" s="164">
        <v>129702876.8</v>
      </c>
      <c r="G422" s="164">
        <v>129702876.8</v>
      </c>
      <c r="H422" s="164">
        <v>129702876.8</v>
      </c>
      <c r="I422" s="164">
        <v>129702876.8</v>
      </c>
      <c r="J422" s="164">
        <v>129702876.8</v>
      </c>
      <c r="K422" s="164">
        <v>129702876.8</v>
      </c>
      <c r="L422" s="164">
        <v>129702876.8</v>
      </c>
      <c r="M422" s="164">
        <v>129702876.8</v>
      </c>
      <c r="N422" s="164">
        <v>129702876.8</v>
      </c>
      <c r="O422" s="164">
        <v>129702876.8</v>
      </c>
      <c r="P422" s="164">
        <v>129702876.8</v>
      </c>
      <c r="Q422" s="164">
        <v>129702876.8</v>
      </c>
      <c r="R422" s="164">
        <v>129702876.8</v>
      </c>
      <c r="S422" s="164">
        <v>129702876.8</v>
      </c>
      <c r="T422" s="164">
        <v>129702876.8</v>
      </c>
      <c r="U422" s="164">
        <v>129702876.8</v>
      </c>
      <c r="V422" s="164">
        <v>129702876.8</v>
      </c>
      <c r="W422" s="164">
        <v>129702876.8</v>
      </c>
      <c r="X422" s="164">
        <v>129702876.8</v>
      </c>
      <c r="Y422" s="164">
        <v>129702876.8</v>
      </c>
      <c r="Z422" s="164">
        <v>129702876.8</v>
      </c>
      <c r="AA422" s="164">
        <v>129702876.8</v>
      </c>
      <c r="AB422" s="164">
        <v>129702876.8</v>
      </c>
      <c r="AC422" s="164">
        <v>129702876.8</v>
      </c>
      <c r="AD422" s="164">
        <v>129702876.8</v>
      </c>
      <c r="AE422" s="164">
        <v>129702876.8</v>
      </c>
      <c r="AF422" s="164">
        <v>129702876.8</v>
      </c>
      <c r="AG422" s="164">
        <v>129702876.8</v>
      </c>
      <c r="AH422" s="164">
        <v>129702876.8</v>
      </c>
      <c r="AI422" s="164">
        <v>129702876.8</v>
      </c>
      <c r="AJ422" s="164">
        <v>129702876.8</v>
      </c>
      <c r="AK422" s="164">
        <v>129702876.8</v>
      </c>
      <c r="AL422" s="164">
        <v>129702876.8</v>
      </c>
      <c r="AM422" s="164">
        <v>129702876.8</v>
      </c>
      <c r="AN422" s="164">
        <v>129702876.8</v>
      </c>
    </row>
    <row r="423" spans="1:40" x14ac:dyDescent="0.2">
      <c r="A423" s="27" t="s">
        <v>1150</v>
      </c>
    </row>
    <row r="424" spans="1:40" x14ac:dyDescent="0.2">
      <c r="A424" s="27" t="s">
        <v>1151</v>
      </c>
    </row>
    <row r="425" spans="1:40" x14ac:dyDescent="0.2">
      <c r="A425" s="27" t="s">
        <v>1152</v>
      </c>
      <c r="B425" s="164">
        <v>129702876.8</v>
      </c>
      <c r="C425" s="164">
        <v>129702876.8</v>
      </c>
      <c r="D425" s="164">
        <v>129702876.8</v>
      </c>
      <c r="E425" s="164">
        <v>129702876.8</v>
      </c>
      <c r="F425" s="164">
        <v>129702876.8</v>
      </c>
      <c r="G425" s="164">
        <v>129702876.8</v>
      </c>
      <c r="H425" s="164">
        <v>129702876.8</v>
      </c>
      <c r="I425" s="164">
        <v>129702876.8</v>
      </c>
      <c r="J425" s="164">
        <v>129702876.8</v>
      </c>
      <c r="K425" s="164">
        <v>129702876.8</v>
      </c>
      <c r="L425" s="164">
        <v>129702876.8</v>
      </c>
      <c r="M425" s="164">
        <v>129702876.8</v>
      </c>
      <c r="N425" s="164">
        <v>129702876.8</v>
      </c>
      <c r="O425" s="164">
        <v>129702876.8</v>
      </c>
      <c r="P425" s="164">
        <v>129702876.8</v>
      </c>
      <c r="Q425" s="164">
        <v>129702876.8</v>
      </c>
      <c r="R425" s="164">
        <v>129702876.8</v>
      </c>
      <c r="S425" s="164">
        <v>129702876.8</v>
      </c>
      <c r="T425" s="164">
        <v>129702876.8</v>
      </c>
      <c r="U425" s="164">
        <v>129702876.8</v>
      </c>
      <c r="V425" s="164">
        <v>129702876.8</v>
      </c>
      <c r="W425" s="164">
        <v>129702876.8</v>
      </c>
      <c r="X425" s="164">
        <v>129702876.8</v>
      </c>
      <c r="Y425" s="164">
        <v>129702876.8</v>
      </c>
      <c r="Z425" s="164">
        <v>129702876.8</v>
      </c>
      <c r="AA425" s="164">
        <v>129702876.8</v>
      </c>
      <c r="AB425" s="164">
        <v>129702876.8</v>
      </c>
      <c r="AC425" s="164">
        <v>129702876.8</v>
      </c>
      <c r="AD425" s="164">
        <v>129702876.8</v>
      </c>
      <c r="AE425" s="164">
        <v>129702876.8</v>
      </c>
      <c r="AF425" s="164">
        <v>129702876.8</v>
      </c>
      <c r="AG425" s="164">
        <v>129702876.8</v>
      </c>
      <c r="AH425" s="164">
        <v>129702876.8</v>
      </c>
      <c r="AI425" s="164">
        <v>129702876.8</v>
      </c>
      <c r="AJ425" s="164">
        <v>129702876.8</v>
      </c>
      <c r="AK425" s="164">
        <v>129702876.8</v>
      </c>
      <c r="AL425" s="164">
        <v>129702876.8</v>
      </c>
      <c r="AM425" s="164">
        <v>129702876.8</v>
      </c>
      <c r="AN425" s="164">
        <v>129702876.8</v>
      </c>
    </row>
    <row r="426" spans="1:40" x14ac:dyDescent="0.2">
      <c r="A426" s="27" t="s">
        <v>1153</v>
      </c>
      <c r="B426" s="164">
        <v>0</v>
      </c>
      <c r="C426" s="164">
        <v>0</v>
      </c>
      <c r="D426" s="164">
        <v>0</v>
      </c>
      <c r="E426" s="164">
        <v>0</v>
      </c>
      <c r="F426" s="164">
        <v>0</v>
      </c>
      <c r="G426" s="164">
        <v>0</v>
      </c>
      <c r="H426" s="164">
        <v>0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0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4">
        <v>0</v>
      </c>
      <c r="AD426" s="164">
        <v>0</v>
      </c>
      <c r="AE426" s="164">
        <v>0</v>
      </c>
      <c r="AF426" s="164">
        <v>0</v>
      </c>
      <c r="AG426" s="164">
        <v>0</v>
      </c>
      <c r="AH426" s="164">
        <v>0</v>
      </c>
      <c r="AI426" s="164">
        <v>0</v>
      </c>
      <c r="AJ426" s="164">
        <v>0</v>
      </c>
      <c r="AK426" s="164">
        <v>0</v>
      </c>
      <c r="AL426" s="164">
        <v>0</v>
      </c>
      <c r="AM426" s="164">
        <v>0</v>
      </c>
      <c r="AN426" s="164">
        <v>0</v>
      </c>
    </row>
    <row r="427" spans="1:40" x14ac:dyDescent="0.2">
      <c r="A427" s="27" t="s">
        <v>1154</v>
      </c>
      <c r="B427" s="164">
        <v>129702876.8</v>
      </c>
      <c r="C427" s="164">
        <v>129702876.8</v>
      </c>
      <c r="D427" s="164">
        <v>129702876.8</v>
      </c>
      <c r="E427" s="164">
        <v>129702876.8</v>
      </c>
      <c r="F427" s="164">
        <v>129702876.8</v>
      </c>
      <c r="G427" s="164">
        <v>129702876.8</v>
      </c>
      <c r="H427" s="164">
        <v>129702876.8</v>
      </c>
      <c r="I427" s="164">
        <v>129702876.8</v>
      </c>
      <c r="J427" s="164">
        <v>129702876.8</v>
      </c>
      <c r="K427" s="164">
        <v>129702876.8</v>
      </c>
      <c r="L427" s="164">
        <v>129702876.8</v>
      </c>
      <c r="M427" s="164">
        <v>129702876.8</v>
      </c>
      <c r="N427" s="164">
        <v>129702876.8</v>
      </c>
      <c r="O427" s="164">
        <v>129702876.8</v>
      </c>
      <c r="P427" s="164">
        <v>129702876.8</v>
      </c>
      <c r="Q427" s="164">
        <v>129702876.8</v>
      </c>
      <c r="R427" s="164">
        <v>129702876.8</v>
      </c>
      <c r="S427" s="164">
        <v>129702876.8</v>
      </c>
      <c r="T427" s="164">
        <v>129702876.8</v>
      </c>
      <c r="U427" s="164">
        <v>129702876.8</v>
      </c>
      <c r="V427" s="164">
        <v>129702876.8</v>
      </c>
      <c r="W427" s="164">
        <v>129702876.8</v>
      </c>
      <c r="X427" s="164">
        <v>129702876.8</v>
      </c>
      <c r="Y427" s="164">
        <v>129702876.8</v>
      </c>
      <c r="Z427" s="164">
        <v>129702876.8</v>
      </c>
      <c r="AA427" s="164">
        <v>129702876.8</v>
      </c>
      <c r="AB427" s="164">
        <v>129702876.8</v>
      </c>
      <c r="AC427" s="164">
        <v>129702876.8</v>
      </c>
      <c r="AD427" s="164">
        <v>129702876.8</v>
      </c>
      <c r="AE427" s="164">
        <v>129702876.8</v>
      </c>
      <c r="AF427" s="164">
        <v>129702876.8</v>
      </c>
      <c r="AG427" s="164">
        <v>129702876.8</v>
      </c>
      <c r="AH427" s="164">
        <v>129702876.8</v>
      </c>
      <c r="AI427" s="164">
        <v>129702876.8</v>
      </c>
      <c r="AJ427" s="164">
        <v>129702876.8</v>
      </c>
      <c r="AK427" s="164">
        <v>129702876.8</v>
      </c>
      <c r="AL427" s="164">
        <v>129702876.8</v>
      </c>
      <c r="AM427" s="164">
        <v>129702876.8</v>
      </c>
      <c r="AN427" s="164">
        <v>129702876.8</v>
      </c>
    </row>
    <row r="428" spans="1:40" x14ac:dyDescent="0.2">
      <c r="A428" s="27" t="s">
        <v>1155</v>
      </c>
    </row>
    <row r="429" spans="1:40" x14ac:dyDescent="0.2">
      <c r="A429" s="27" t="s">
        <v>1156</v>
      </c>
    </row>
    <row r="430" spans="1:40" x14ac:dyDescent="0.2">
      <c r="A430" s="30" t="s">
        <v>1157</v>
      </c>
    </row>
    <row r="431" spans="1:40" x14ac:dyDescent="0.2">
      <c r="A431" s="27" t="s">
        <v>1158</v>
      </c>
      <c r="B431" s="164">
        <v>6889614873.4603996</v>
      </c>
      <c r="C431" s="164">
        <v>6896303883.2145796</v>
      </c>
      <c r="D431" s="164">
        <v>6903433195.0748301</v>
      </c>
      <c r="E431" s="164">
        <v>6910679912.5555696</v>
      </c>
      <c r="F431" s="164">
        <v>6917846487.5864897</v>
      </c>
      <c r="G431" s="164">
        <v>6924390110.54772</v>
      </c>
      <c r="H431" s="164">
        <v>6930698362.8452902</v>
      </c>
      <c r="I431" s="164">
        <v>6938522342.2273197</v>
      </c>
      <c r="J431" s="164">
        <v>6946643080.9190397</v>
      </c>
      <c r="K431" s="164">
        <v>6954579511.6986799</v>
      </c>
      <c r="L431" s="164">
        <v>6962831714.2377901</v>
      </c>
      <c r="M431" s="164">
        <v>6971912650.6844997</v>
      </c>
      <c r="N431" s="164">
        <v>6971912650.6844997</v>
      </c>
      <c r="O431" s="164">
        <v>6979057908.85289</v>
      </c>
      <c r="P431" s="164">
        <v>6986123981.8930702</v>
      </c>
      <c r="Q431" s="164">
        <v>6993247057.2941198</v>
      </c>
      <c r="R431" s="164">
        <v>6999978530.9999399</v>
      </c>
      <c r="S431" s="164">
        <v>7006670634.7617998</v>
      </c>
      <c r="T431" s="164">
        <v>7014511930.1957197</v>
      </c>
      <c r="U431" s="164">
        <v>7021844106.0017796</v>
      </c>
      <c r="V431" s="164">
        <v>7030734748.5731897</v>
      </c>
      <c r="W431" s="164">
        <v>7038108015.6674099</v>
      </c>
      <c r="X431" s="164">
        <v>7044868040.4362402</v>
      </c>
      <c r="Y431" s="164">
        <v>7052043909.0213699</v>
      </c>
      <c r="Z431" s="164">
        <v>7064754540.1254997</v>
      </c>
      <c r="AA431" s="164">
        <v>7064754540.1254997</v>
      </c>
      <c r="AB431" s="164">
        <v>7072990141.0586395</v>
      </c>
      <c r="AC431" s="164">
        <v>7081225741.9917803</v>
      </c>
      <c r="AD431" s="164">
        <v>7089461917.8393402</v>
      </c>
      <c r="AE431" s="164">
        <v>7097561906.1978197</v>
      </c>
      <c r="AF431" s="164">
        <v>7105915606.6204901</v>
      </c>
      <c r="AG431" s="164">
        <v>7115156070.9428501</v>
      </c>
      <c r="AH431" s="164">
        <v>7123381945.0656004</v>
      </c>
      <c r="AI431" s="164">
        <v>7131392461.9966602</v>
      </c>
      <c r="AJ431" s="164">
        <v>7138186069.23736</v>
      </c>
      <c r="AK431" s="164">
        <v>7144940228.9108</v>
      </c>
      <c r="AL431" s="164">
        <v>7152103446.7238798</v>
      </c>
      <c r="AM431" s="164">
        <v>7168982394.6808004</v>
      </c>
      <c r="AN431" s="164">
        <v>7168982394.6808004</v>
      </c>
    </row>
    <row r="432" spans="1:40" x14ac:dyDescent="0.2">
      <c r="A432" s="27" t="s">
        <v>1159</v>
      </c>
      <c r="B432" s="164">
        <v>583644065.35968304</v>
      </c>
      <c r="C432" s="164">
        <v>584185414.93697</v>
      </c>
      <c r="D432" s="164">
        <v>584726764.51425695</v>
      </c>
      <c r="E432" s="164">
        <v>585637001.15371299</v>
      </c>
      <c r="F432" s="164">
        <v>587404531.41004205</v>
      </c>
      <c r="G432" s="164">
        <v>589721382.12858605</v>
      </c>
      <c r="H432" s="164">
        <v>591980217.73389602</v>
      </c>
      <c r="I432" s="164">
        <v>594247262.49734294</v>
      </c>
      <c r="J432" s="164">
        <v>596514307.26079094</v>
      </c>
      <c r="K432" s="164">
        <v>598854345.136289</v>
      </c>
      <c r="L432" s="164">
        <v>601194383.01178706</v>
      </c>
      <c r="M432" s="164">
        <v>604887854.24679697</v>
      </c>
      <c r="N432" s="164">
        <v>604887854.24679697</v>
      </c>
      <c r="O432" s="164">
        <v>608013453.95601201</v>
      </c>
      <c r="P432" s="164">
        <v>611139053.66522706</v>
      </c>
      <c r="Q432" s="164">
        <v>614523154.37978303</v>
      </c>
      <c r="R432" s="164">
        <v>618065633.65422702</v>
      </c>
      <c r="S432" s="164">
        <v>621265165.11386001</v>
      </c>
      <c r="T432" s="164">
        <v>623614843.09004295</v>
      </c>
      <c r="U432" s="164">
        <v>625356218.49862695</v>
      </c>
      <c r="V432" s="164">
        <v>627089492.661955</v>
      </c>
      <c r="W432" s="164">
        <v>628814557.66714597</v>
      </c>
      <c r="X432" s="164">
        <v>630539622.67233706</v>
      </c>
      <c r="Y432" s="164">
        <v>632191694.56547701</v>
      </c>
      <c r="Z432" s="164">
        <v>634450683.38748205</v>
      </c>
      <c r="AA432" s="164">
        <v>634450683.38748205</v>
      </c>
      <c r="AB432" s="164">
        <v>635356238.84997499</v>
      </c>
      <c r="AC432" s="164">
        <v>636261794.31246805</v>
      </c>
      <c r="AD432" s="164">
        <v>637193262.32782805</v>
      </c>
      <c r="AE432" s="164">
        <v>638051203.55153501</v>
      </c>
      <c r="AF432" s="164">
        <v>638857113.15235496</v>
      </c>
      <c r="AG432" s="164">
        <v>639728302.13034499</v>
      </c>
      <c r="AH432" s="164">
        <v>640592050.97491205</v>
      </c>
      <c r="AI432" s="164">
        <v>641455799.81947803</v>
      </c>
      <c r="AJ432" s="164">
        <v>642319548.66404402</v>
      </c>
      <c r="AK432" s="164">
        <v>643685110.85658503</v>
      </c>
      <c r="AL432" s="164">
        <v>645050673.04912603</v>
      </c>
      <c r="AM432" s="164">
        <v>648021943.35441399</v>
      </c>
      <c r="AN432" s="164">
        <v>648021943.35441399</v>
      </c>
    </row>
    <row r="433" spans="1:40" x14ac:dyDescent="0.2">
      <c r="A433" s="27" t="s">
        <v>1160</v>
      </c>
      <c r="B433" s="164">
        <v>641964183.46577704</v>
      </c>
      <c r="C433" s="164">
        <v>642397357.26317096</v>
      </c>
      <c r="D433" s="164">
        <v>642858729.882658</v>
      </c>
      <c r="E433" s="164">
        <v>643378336.72385705</v>
      </c>
      <c r="F433" s="164">
        <v>643943718.17814302</v>
      </c>
      <c r="G433" s="164">
        <v>644486964.65858197</v>
      </c>
      <c r="H433" s="164">
        <v>645017731.087098</v>
      </c>
      <c r="I433" s="164">
        <v>645348736.46176696</v>
      </c>
      <c r="J433" s="164">
        <v>645690243.65566802</v>
      </c>
      <c r="K433" s="164">
        <v>646027816.04879904</v>
      </c>
      <c r="L433" s="164">
        <v>646365388.44193101</v>
      </c>
      <c r="M433" s="164">
        <v>647344119.15308106</v>
      </c>
      <c r="N433" s="164">
        <v>647344119.15308106</v>
      </c>
      <c r="O433" s="164">
        <v>648031893.33807695</v>
      </c>
      <c r="P433" s="164">
        <v>648719667.52307403</v>
      </c>
      <c r="Q433" s="164">
        <v>649407441.70807004</v>
      </c>
      <c r="R433" s="164">
        <v>650067017.07097304</v>
      </c>
      <c r="S433" s="164">
        <v>650875195.67985499</v>
      </c>
      <c r="T433" s="164">
        <v>651616926.56488299</v>
      </c>
      <c r="U433" s="164">
        <v>652157112.07529104</v>
      </c>
      <c r="V433" s="164">
        <v>652747494.21185195</v>
      </c>
      <c r="W433" s="164">
        <v>653337876.34841394</v>
      </c>
      <c r="X433" s="164">
        <v>653993773.46312296</v>
      </c>
      <c r="Y433" s="164">
        <v>655275769.91875803</v>
      </c>
      <c r="Z433" s="164">
        <v>656599203.24677801</v>
      </c>
      <c r="AA433" s="164">
        <v>656599203.24677801</v>
      </c>
      <c r="AB433" s="164">
        <v>657208661.77523994</v>
      </c>
      <c r="AC433" s="164">
        <v>657818120.30370295</v>
      </c>
      <c r="AD433" s="164">
        <v>658427578.83216596</v>
      </c>
      <c r="AE433" s="164">
        <v>659037037.36062801</v>
      </c>
      <c r="AF433" s="164">
        <v>659646495.88909101</v>
      </c>
      <c r="AG433" s="164">
        <v>660049116.94986105</v>
      </c>
      <c r="AH433" s="164">
        <v>660874605.34087801</v>
      </c>
      <c r="AI433" s="164">
        <v>661901639.10651505</v>
      </c>
      <c r="AJ433" s="164">
        <v>662878476.24599898</v>
      </c>
      <c r="AK433" s="164">
        <v>663855313.38548195</v>
      </c>
      <c r="AL433" s="164">
        <v>664813013.63489497</v>
      </c>
      <c r="AM433" s="164">
        <v>665362007.94794905</v>
      </c>
      <c r="AN433" s="164">
        <v>665362007.94794905</v>
      </c>
    </row>
    <row r="434" spans="1:40" x14ac:dyDescent="0.2">
      <c r="A434" s="27" t="s">
        <v>1161</v>
      </c>
      <c r="B434" s="164">
        <v>1996206376.7430999</v>
      </c>
      <c r="C434" s="164">
        <v>2015157855.0142601</v>
      </c>
      <c r="D434" s="164">
        <v>2048558025.5931101</v>
      </c>
      <c r="E434" s="164">
        <v>2082174862.83863</v>
      </c>
      <c r="F434" s="164">
        <v>2115929081.9988899</v>
      </c>
      <c r="G434" s="164">
        <v>2149899967.82581</v>
      </c>
      <c r="H434" s="164">
        <v>2168991353.3963299</v>
      </c>
      <c r="I434" s="164">
        <v>2187863482.5565801</v>
      </c>
      <c r="J434" s="164">
        <v>2206516355.3065801</v>
      </c>
      <c r="K434" s="164">
        <v>2224949971.6463299</v>
      </c>
      <c r="L434" s="164">
        <v>2243164331.57581</v>
      </c>
      <c r="M434" s="164">
        <v>2296359810.9219699</v>
      </c>
      <c r="N434" s="164">
        <v>2296359810.9219699</v>
      </c>
      <c r="O434" s="164">
        <v>2348999318.2873502</v>
      </c>
      <c r="P434" s="164">
        <v>2401638825.65274</v>
      </c>
      <c r="Q434" s="164">
        <v>2454278333.0181198</v>
      </c>
      <c r="R434" s="164">
        <v>2492365071.15274</v>
      </c>
      <c r="S434" s="164">
        <v>2530131065.6976099</v>
      </c>
      <c r="T434" s="164">
        <v>2594009893.57581</v>
      </c>
      <c r="U434" s="164">
        <v>2659036509.9155598</v>
      </c>
      <c r="V434" s="164">
        <v>2725210914.7168398</v>
      </c>
      <c r="W434" s="164">
        <v>2792533107.97966</v>
      </c>
      <c r="X434" s="164">
        <v>2861003089.70402</v>
      </c>
      <c r="Y434" s="164">
        <v>2930620859.8899202</v>
      </c>
      <c r="Z434" s="164">
        <v>3001418275.1335101</v>
      </c>
      <c r="AA434" s="164">
        <v>3001418275.1335101</v>
      </c>
      <c r="AB434" s="164">
        <v>3036694570.9604301</v>
      </c>
      <c r="AC434" s="164">
        <v>3071970866.7873502</v>
      </c>
      <c r="AD434" s="164">
        <v>3107247162.6142802</v>
      </c>
      <c r="AE434" s="164">
        <v>3142523458.4411998</v>
      </c>
      <c r="AF434" s="164">
        <v>3177799754.2681198</v>
      </c>
      <c r="AG434" s="164">
        <v>3239402088.5565801</v>
      </c>
      <c r="AH434" s="164">
        <v>3276033403.6142702</v>
      </c>
      <c r="AI434" s="164">
        <v>3312658744.3129902</v>
      </c>
      <c r="AJ434" s="164">
        <v>3349278110.65274</v>
      </c>
      <c r="AK434" s="164">
        <v>3385891502.6335101</v>
      </c>
      <c r="AL434" s="164">
        <v>3422498920.2553</v>
      </c>
      <c r="AM434" s="164">
        <v>3459132220.1142802</v>
      </c>
      <c r="AN434" s="164">
        <v>3459132220.1142802</v>
      </c>
    </row>
    <row r="435" spans="1:40" x14ac:dyDescent="0.2">
      <c r="A435" s="27" t="s">
        <v>1162</v>
      </c>
      <c r="B435" s="164">
        <v>10111429499.0289</v>
      </c>
      <c r="C435" s="164">
        <v>10138044510.4289</v>
      </c>
      <c r="D435" s="164">
        <v>10179576715.0648</v>
      </c>
      <c r="E435" s="164">
        <v>10221870113.2717</v>
      </c>
      <c r="F435" s="164">
        <v>10265123819.1735</v>
      </c>
      <c r="G435" s="164">
        <v>10308498425.1607</v>
      </c>
      <c r="H435" s="164">
        <v>10336687665.062599</v>
      </c>
      <c r="I435" s="164">
        <v>10365981823.743</v>
      </c>
      <c r="J435" s="164">
        <v>10395363987.142</v>
      </c>
      <c r="K435" s="164">
        <v>10424411644.5301</v>
      </c>
      <c r="L435" s="164">
        <v>10453555817.2673</v>
      </c>
      <c r="M435" s="164">
        <v>10520504435.0063</v>
      </c>
      <c r="N435" s="164">
        <v>10520504435.0063</v>
      </c>
      <c r="O435" s="164">
        <v>10584102574.434299</v>
      </c>
      <c r="P435" s="164">
        <v>10647621528.7341</v>
      </c>
      <c r="Q435" s="164">
        <v>10711455986.400101</v>
      </c>
      <c r="R435" s="164">
        <v>10760476252.8778</v>
      </c>
      <c r="S435" s="164">
        <v>10808942061.253099</v>
      </c>
      <c r="T435" s="164">
        <v>10883753593.426399</v>
      </c>
      <c r="U435" s="164">
        <v>10958393946.491199</v>
      </c>
      <c r="V435" s="164">
        <v>11035782650.163799</v>
      </c>
      <c r="W435" s="164">
        <v>11112793557.6626</v>
      </c>
      <c r="X435" s="164">
        <v>11190404526.2757</v>
      </c>
      <c r="Y435" s="164">
        <v>11270132233.3955</v>
      </c>
      <c r="Z435" s="164">
        <v>11357222701.8932</v>
      </c>
      <c r="AA435" s="164">
        <v>11357222701.8932</v>
      </c>
      <c r="AB435" s="164">
        <v>11402249612.644199</v>
      </c>
      <c r="AC435" s="164">
        <v>11447276523.3953</v>
      </c>
      <c r="AD435" s="164">
        <v>11492329921.6136</v>
      </c>
      <c r="AE435" s="164">
        <v>11537173605.5511</v>
      </c>
      <c r="AF435" s="164">
        <v>11582218969.93</v>
      </c>
      <c r="AG435" s="164">
        <v>11654335578.579599</v>
      </c>
      <c r="AH435" s="164">
        <v>11700882004.9956</v>
      </c>
      <c r="AI435" s="164">
        <v>11747408645.2356</v>
      </c>
      <c r="AJ435" s="164">
        <v>11792662204.8001</v>
      </c>
      <c r="AK435" s="164">
        <v>11838372155.786301</v>
      </c>
      <c r="AL435" s="164">
        <v>11884466053.6632</v>
      </c>
      <c r="AM435" s="164">
        <v>11941498566.097401</v>
      </c>
      <c r="AN435" s="164">
        <v>11941498566.097401</v>
      </c>
    </row>
    <row r="436" spans="1:40" x14ac:dyDescent="0.2">
      <c r="A436" s="27" t="s">
        <v>1163</v>
      </c>
      <c r="B436" s="164">
        <v>0</v>
      </c>
      <c r="C436" s="164">
        <v>0</v>
      </c>
      <c r="D436" s="164">
        <v>0</v>
      </c>
      <c r="E436" s="164">
        <v>0</v>
      </c>
      <c r="F436" s="164">
        <v>0</v>
      </c>
      <c r="G436" s="164">
        <v>0</v>
      </c>
      <c r="H436" s="164">
        <v>0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0</v>
      </c>
      <c r="P436" s="164">
        <v>0</v>
      </c>
      <c r="Q436" s="164">
        <v>0</v>
      </c>
      <c r="R436" s="164">
        <v>0</v>
      </c>
      <c r="S436" s="164">
        <v>0</v>
      </c>
      <c r="T436" s="164">
        <v>0</v>
      </c>
      <c r="U436" s="164">
        <v>0</v>
      </c>
      <c r="V436" s="164">
        <v>0</v>
      </c>
      <c r="W436" s="164">
        <v>0</v>
      </c>
      <c r="X436" s="164">
        <v>0</v>
      </c>
      <c r="Y436" s="164">
        <v>0</v>
      </c>
      <c r="Z436" s="164">
        <v>0</v>
      </c>
      <c r="AA436" s="164">
        <v>0</v>
      </c>
      <c r="AB436" s="164">
        <v>0</v>
      </c>
      <c r="AC436" s="164">
        <v>0</v>
      </c>
      <c r="AD436" s="164">
        <v>0</v>
      </c>
      <c r="AE436" s="164">
        <v>0</v>
      </c>
      <c r="AF436" s="164">
        <v>0</v>
      </c>
      <c r="AG436" s="164">
        <v>0</v>
      </c>
      <c r="AH436" s="164">
        <v>0</v>
      </c>
      <c r="AI436" s="164">
        <v>0</v>
      </c>
      <c r="AJ436" s="164">
        <v>0</v>
      </c>
      <c r="AK436" s="164">
        <v>0</v>
      </c>
      <c r="AL436" s="164">
        <v>0</v>
      </c>
      <c r="AM436" s="164">
        <v>0</v>
      </c>
      <c r="AN436" s="164">
        <v>0</v>
      </c>
    </row>
    <row r="437" spans="1:40" x14ac:dyDescent="0.2">
      <c r="A437" s="27" t="s">
        <v>1164</v>
      </c>
      <c r="B437" s="164">
        <v>84165401.849999994</v>
      </c>
      <c r="C437" s="164">
        <v>84165401.849999994</v>
      </c>
      <c r="D437" s="164">
        <v>84165401.849999994</v>
      </c>
      <c r="E437" s="164">
        <v>84165401.849999994</v>
      </c>
      <c r="F437" s="164">
        <v>84165401.849999994</v>
      </c>
      <c r="G437" s="164">
        <v>84165401.849999994</v>
      </c>
      <c r="H437" s="164">
        <v>84165401.849999994</v>
      </c>
      <c r="I437" s="164">
        <v>84165401.849999994</v>
      </c>
      <c r="J437" s="164">
        <v>84165401.849999994</v>
      </c>
      <c r="K437" s="164">
        <v>84165401.849999994</v>
      </c>
      <c r="L437" s="164">
        <v>84165401.849999994</v>
      </c>
      <c r="M437" s="164">
        <v>84165401.849999994</v>
      </c>
      <c r="N437" s="164">
        <v>84165401.849999994</v>
      </c>
      <c r="O437" s="164">
        <v>84165401.849999994</v>
      </c>
      <c r="P437" s="164">
        <v>84165401.849999994</v>
      </c>
      <c r="Q437" s="164">
        <v>84165401.849999994</v>
      </c>
      <c r="R437" s="164">
        <v>84165401.849999994</v>
      </c>
      <c r="S437" s="164">
        <v>84165401.849999994</v>
      </c>
      <c r="T437" s="164">
        <v>84165401.849999994</v>
      </c>
      <c r="U437" s="164">
        <v>84165401.849999994</v>
      </c>
      <c r="V437" s="164">
        <v>84165401.849999994</v>
      </c>
      <c r="W437" s="164">
        <v>84165401.849999994</v>
      </c>
      <c r="X437" s="164">
        <v>84165401.849999994</v>
      </c>
      <c r="Y437" s="164">
        <v>84165401.849999994</v>
      </c>
      <c r="Z437" s="164">
        <v>84165401.849999994</v>
      </c>
      <c r="AA437" s="164">
        <v>84165401.849999994</v>
      </c>
      <c r="AB437" s="164">
        <v>84165401.849999994</v>
      </c>
      <c r="AC437" s="164">
        <v>84165401.849999994</v>
      </c>
      <c r="AD437" s="164">
        <v>84165401.849999994</v>
      </c>
      <c r="AE437" s="164">
        <v>84165401.849999994</v>
      </c>
      <c r="AF437" s="164">
        <v>84165401.849999994</v>
      </c>
      <c r="AG437" s="164">
        <v>84165401.849999994</v>
      </c>
      <c r="AH437" s="164">
        <v>84165401.849999994</v>
      </c>
      <c r="AI437" s="164">
        <v>84165401.849999994</v>
      </c>
      <c r="AJ437" s="164">
        <v>84165401.849999994</v>
      </c>
      <c r="AK437" s="164">
        <v>84165401.849999994</v>
      </c>
      <c r="AL437" s="164">
        <v>84165401.849999994</v>
      </c>
      <c r="AM437" s="164">
        <v>84165401.849999994</v>
      </c>
      <c r="AN437" s="164">
        <v>84165401.849999994</v>
      </c>
    </row>
    <row r="438" spans="1:40" x14ac:dyDescent="0.2">
      <c r="A438" s="27" t="s">
        <v>1165</v>
      </c>
      <c r="B438" s="164">
        <v>5199309.2499999898</v>
      </c>
      <c r="C438" s="164">
        <v>5199309.2499999898</v>
      </c>
      <c r="D438" s="164">
        <v>5199309.2499999898</v>
      </c>
      <c r="E438" s="164">
        <v>5199309.2499999898</v>
      </c>
      <c r="F438" s="164">
        <v>5199309.2499999898</v>
      </c>
      <c r="G438" s="164">
        <v>5199309.2499999898</v>
      </c>
      <c r="H438" s="164">
        <v>5199309.2499999898</v>
      </c>
      <c r="I438" s="164">
        <v>5199309.2499999898</v>
      </c>
      <c r="J438" s="164">
        <v>5199309.2499999898</v>
      </c>
      <c r="K438" s="164">
        <v>5199309.2499999898</v>
      </c>
      <c r="L438" s="164">
        <v>5199309.2499999898</v>
      </c>
      <c r="M438" s="164">
        <v>5199309.2499999898</v>
      </c>
      <c r="N438" s="164">
        <v>5199309.2499999898</v>
      </c>
      <c r="O438" s="164">
        <v>5199309.2499999898</v>
      </c>
      <c r="P438" s="164">
        <v>5199309.2499999898</v>
      </c>
      <c r="Q438" s="164">
        <v>5199309.2499999898</v>
      </c>
      <c r="R438" s="164">
        <v>5199309.2499999898</v>
      </c>
      <c r="S438" s="164">
        <v>5199309.2499999898</v>
      </c>
      <c r="T438" s="164">
        <v>5199309.2499999898</v>
      </c>
      <c r="U438" s="164">
        <v>5199309.2499999898</v>
      </c>
      <c r="V438" s="164">
        <v>5199309.2499999898</v>
      </c>
      <c r="W438" s="164">
        <v>5199309.2499999898</v>
      </c>
      <c r="X438" s="164">
        <v>5199309.2499999898</v>
      </c>
      <c r="Y438" s="164">
        <v>5199309.2499999898</v>
      </c>
      <c r="Z438" s="164">
        <v>5199309.2499999898</v>
      </c>
      <c r="AA438" s="164">
        <v>5199309.2499999898</v>
      </c>
      <c r="AB438" s="164">
        <v>5199309.2499999898</v>
      </c>
      <c r="AC438" s="164">
        <v>5199309.2499999898</v>
      </c>
      <c r="AD438" s="164">
        <v>5199309.2499999898</v>
      </c>
      <c r="AE438" s="164">
        <v>5199309.2499999898</v>
      </c>
      <c r="AF438" s="164">
        <v>5199309.2499999898</v>
      </c>
      <c r="AG438" s="164">
        <v>5199309.2499999898</v>
      </c>
      <c r="AH438" s="164">
        <v>5199309.2499999898</v>
      </c>
      <c r="AI438" s="164">
        <v>5199309.2499999898</v>
      </c>
      <c r="AJ438" s="164">
        <v>5199309.2499999898</v>
      </c>
      <c r="AK438" s="164">
        <v>5199309.2499999898</v>
      </c>
      <c r="AL438" s="164">
        <v>5199309.2499999898</v>
      </c>
      <c r="AM438" s="164">
        <v>5199309.2499999898</v>
      </c>
      <c r="AN438" s="164">
        <v>5199309.2499999898</v>
      </c>
    </row>
    <row r="439" spans="1:40" x14ac:dyDescent="0.2">
      <c r="A439" s="27" t="s">
        <v>1166</v>
      </c>
      <c r="B439" s="164">
        <v>44954482.780000001</v>
      </c>
      <c r="C439" s="164">
        <v>44954482.780000001</v>
      </c>
      <c r="D439" s="164">
        <v>44954482.780000001</v>
      </c>
      <c r="E439" s="164">
        <v>44954482.780000001</v>
      </c>
      <c r="F439" s="164">
        <v>44954482.780000001</v>
      </c>
      <c r="G439" s="164">
        <v>44954482.780000001</v>
      </c>
      <c r="H439" s="164">
        <v>44954482.780000001</v>
      </c>
      <c r="I439" s="164">
        <v>44954482.780000001</v>
      </c>
      <c r="J439" s="164">
        <v>44954482.780000001</v>
      </c>
      <c r="K439" s="164">
        <v>44954482.780000001</v>
      </c>
      <c r="L439" s="164">
        <v>44954482.780000001</v>
      </c>
      <c r="M439" s="164">
        <v>44954482.780000001</v>
      </c>
      <c r="N439" s="164">
        <v>44954482.780000001</v>
      </c>
      <c r="O439" s="164">
        <v>44954482.780000001</v>
      </c>
      <c r="P439" s="164">
        <v>44954482.780000001</v>
      </c>
      <c r="Q439" s="164">
        <v>44954482.780000001</v>
      </c>
      <c r="R439" s="164">
        <v>44954482.780000001</v>
      </c>
      <c r="S439" s="164">
        <v>44954482.780000001</v>
      </c>
      <c r="T439" s="164">
        <v>44954482.780000001</v>
      </c>
      <c r="U439" s="164">
        <v>44954482.780000001</v>
      </c>
      <c r="V439" s="164">
        <v>44954482.780000001</v>
      </c>
      <c r="W439" s="164">
        <v>44954482.780000001</v>
      </c>
      <c r="X439" s="164">
        <v>44954482.780000001</v>
      </c>
      <c r="Y439" s="164">
        <v>44954482.780000001</v>
      </c>
      <c r="Z439" s="164">
        <v>44954482.780000001</v>
      </c>
      <c r="AA439" s="164">
        <v>44954482.780000001</v>
      </c>
      <c r="AB439" s="164">
        <v>44954482.780000001</v>
      </c>
      <c r="AC439" s="164">
        <v>44954482.780000001</v>
      </c>
      <c r="AD439" s="164">
        <v>44954482.780000001</v>
      </c>
      <c r="AE439" s="164">
        <v>44954482.780000001</v>
      </c>
      <c r="AF439" s="164">
        <v>44954482.780000001</v>
      </c>
      <c r="AG439" s="164">
        <v>44954482.780000001</v>
      </c>
      <c r="AH439" s="164">
        <v>44954482.780000001</v>
      </c>
      <c r="AI439" s="164">
        <v>44954482.780000001</v>
      </c>
      <c r="AJ439" s="164">
        <v>44954482.780000001</v>
      </c>
      <c r="AK439" s="164">
        <v>44954482.780000001</v>
      </c>
      <c r="AL439" s="164">
        <v>44954482.780000001</v>
      </c>
      <c r="AM439" s="164">
        <v>44954482.780000001</v>
      </c>
      <c r="AN439" s="164">
        <v>44954482.780000001</v>
      </c>
    </row>
    <row r="440" spans="1:40" x14ac:dyDescent="0.2">
      <c r="A440" s="27" t="s">
        <v>1167</v>
      </c>
      <c r="B440" s="164">
        <v>6175255280.6708403</v>
      </c>
      <c r="C440" s="164">
        <v>6239903656.4366703</v>
      </c>
      <c r="D440" s="164">
        <v>6295902547.22894</v>
      </c>
      <c r="E440" s="164">
        <v>6349081489.6171198</v>
      </c>
      <c r="F440" s="164">
        <v>6402319700.75562</v>
      </c>
      <c r="G440" s="164">
        <v>6459552496.9156904</v>
      </c>
      <c r="H440" s="164">
        <v>6514982378.7622204</v>
      </c>
      <c r="I440" s="164">
        <v>6570711339.6549196</v>
      </c>
      <c r="J440" s="164">
        <v>6630105415.1236095</v>
      </c>
      <c r="K440" s="164">
        <v>6687004856.0681496</v>
      </c>
      <c r="L440" s="164">
        <v>6734907225.5391397</v>
      </c>
      <c r="M440" s="164">
        <v>6798235919.9125099</v>
      </c>
      <c r="N440" s="164">
        <v>6798235919.9125099</v>
      </c>
      <c r="O440" s="164">
        <v>6848212739.8505297</v>
      </c>
      <c r="P440" s="164">
        <v>6895239211.1400499</v>
      </c>
      <c r="Q440" s="164">
        <v>6945453534.0711098</v>
      </c>
      <c r="R440" s="164">
        <v>6991026746.1312904</v>
      </c>
      <c r="S440" s="164">
        <v>7037966796.3016396</v>
      </c>
      <c r="T440" s="164">
        <v>7087456983.1423798</v>
      </c>
      <c r="U440" s="164">
        <v>7141864405.6422396</v>
      </c>
      <c r="V440" s="164">
        <v>7196751645.3392897</v>
      </c>
      <c r="W440" s="164">
        <v>7254789582.6097898</v>
      </c>
      <c r="X440" s="164">
        <v>7309826306.8048601</v>
      </c>
      <c r="Y440" s="164">
        <v>7365071181.95504</v>
      </c>
      <c r="Z440" s="164">
        <v>7423616000.3809795</v>
      </c>
      <c r="AA440" s="164">
        <v>7423616000.3809795</v>
      </c>
      <c r="AB440" s="164">
        <v>7465599080.6157103</v>
      </c>
      <c r="AC440" s="164">
        <v>7505824204.2967196</v>
      </c>
      <c r="AD440" s="164">
        <v>7547774688.6449099</v>
      </c>
      <c r="AE440" s="164">
        <v>7586443280.8322697</v>
      </c>
      <c r="AF440" s="164">
        <v>7626338853.7771397</v>
      </c>
      <c r="AG440" s="164">
        <v>7664230830.87708</v>
      </c>
      <c r="AH440" s="164">
        <v>7709409067.4096203</v>
      </c>
      <c r="AI440" s="164">
        <v>7746232922.42134</v>
      </c>
      <c r="AJ440" s="164">
        <v>7785575285.0841398</v>
      </c>
      <c r="AK440" s="164">
        <v>7825672271.0152597</v>
      </c>
      <c r="AL440" s="164">
        <v>7865873509.6714802</v>
      </c>
      <c r="AM440" s="164">
        <v>7912256287.5371304</v>
      </c>
      <c r="AN440" s="164">
        <v>7912256287.5371304</v>
      </c>
    </row>
    <row r="441" spans="1:40" x14ac:dyDescent="0.2">
      <c r="A441" s="27" t="s">
        <v>1168</v>
      </c>
      <c r="B441" s="164">
        <v>6309574474.5508404</v>
      </c>
      <c r="C441" s="164">
        <v>6374222850.3166704</v>
      </c>
      <c r="D441" s="164">
        <v>6430221741.1089401</v>
      </c>
      <c r="E441" s="164">
        <v>6483400683.4971199</v>
      </c>
      <c r="F441" s="164">
        <v>6536638894.6356201</v>
      </c>
      <c r="G441" s="164">
        <v>6593871690.7956896</v>
      </c>
      <c r="H441" s="164">
        <v>6649301572.6422195</v>
      </c>
      <c r="I441" s="164">
        <v>6705030533.5349197</v>
      </c>
      <c r="J441" s="164">
        <v>6764424609.0036097</v>
      </c>
      <c r="K441" s="164">
        <v>6821324049.9481497</v>
      </c>
      <c r="L441" s="164">
        <v>6869226419.4191399</v>
      </c>
      <c r="M441" s="164">
        <v>6932555113.79251</v>
      </c>
      <c r="N441" s="164">
        <v>6932555113.79251</v>
      </c>
      <c r="O441" s="164">
        <v>6982531933.7305298</v>
      </c>
      <c r="P441" s="164">
        <v>7029558405.02005</v>
      </c>
      <c r="Q441" s="164">
        <v>7079772727.9511099</v>
      </c>
      <c r="R441" s="164">
        <v>7125345940.0112896</v>
      </c>
      <c r="S441" s="164">
        <v>7172285990.1816397</v>
      </c>
      <c r="T441" s="164">
        <v>7221776177.0223799</v>
      </c>
      <c r="U441" s="164">
        <v>7276183599.5222397</v>
      </c>
      <c r="V441" s="164">
        <v>7331070839.2192898</v>
      </c>
      <c r="W441" s="164">
        <v>7389108776.48979</v>
      </c>
      <c r="X441" s="164">
        <v>7444145500.6848602</v>
      </c>
      <c r="Y441" s="164">
        <v>7499390375.8350401</v>
      </c>
      <c r="Z441" s="164">
        <v>7557935194.2609797</v>
      </c>
      <c r="AA441" s="164">
        <v>7557935194.2609797</v>
      </c>
      <c r="AB441" s="164">
        <v>7599918274.4957104</v>
      </c>
      <c r="AC441" s="164">
        <v>7640143398.1767197</v>
      </c>
      <c r="AD441" s="164">
        <v>7682093882.52491</v>
      </c>
      <c r="AE441" s="164">
        <v>7720762474.7122698</v>
      </c>
      <c r="AF441" s="164">
        <v>7760658047.6571398</v>
      </c>
      <c r="AG441" s="164">
        <v>7798550024.7570801</v>
      </c>
      <c r="AH441" s="164">
        <v>7843728261.2896204</v>
      </c>
      <c r="AI441" s="164">
        <v>7880552116.3013401</v>
      </c>
      <c r="AJ441" s="164">
        <v>7919894478.9641399</v>
      </c>
      <c r="AK441" s="164">
        <v>7959991464.8952599</v>
      </c>
      <c r="AL441" s="164">
        <v>8000192703.5514803</v>
      </c>
      <c r="AM441" s="164">
        <v>8046575481.4171305</v>
      </c>
      <c r="AN441" s="164">
        <v>8046575481.4171305</v>
      </c>
    </row>
    <row r="442" spans="1:40" x14ac:dyDescent="0.2">
      <c r="A442" s="27" t="s">
        <v>1169</v>
      </c>
      <c r="B442" s="164">
        <v>0</v>
      </c>
      <c r="C442" s="164">
        <v>0</v>
      </c>
      <c r="D442" s="164">
        <v>0</v>
      </c>
      <c r="E442" s="164">
        <v>0</v>
      </c>
      <c r="F442" s="164">
        <v>0</v>
      </c>
      <c r="G442" s="164">
        <v>0</v>
      </c>
      <c r="H442" s="164">
        <v>0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0</v>
      </c>
      <c r="U442" s="164">
        <v>0</v>
      </c>
      <c r="V442" s="164">
        <v>0</v>
      </c>
      <c r="W442" s="164">
        <v>0</v>
      </c>
      <c r="X442" s="164">
        <v>0</v>
      </c>
      <c r="Y442" s="164">
        <v>0</v>
      </c>
      <c r="Z442" s="164">
        <v>0</v>
      </c>
      <c r="AA442" s="164">
        <v>0</v>
      </c>
      <c r="AB442" s="164">
        <v>0</v>
      </c>
      <c r="AC442" s="164">
        <v>0</v>
      </c>
      <c r="AD442" s="164">
        <v>0</v>
      </c>
      <c r="AE442" s="164">
        <v>0</v>
      </c>
      <c r="AF442" s="164">
        <v>0</v>
      </c>
      <c r="AG442" s="164">
        <v>0</v>
      </c>
      <c r="AH442" s="164">
        <v>0</v>
      </c>
      <c r="AI442" s="164">
        <v>0</v>
      </c>
      <c r="AJ442" s="164">
        <v>0</v>
      </c>
      <c r="AK442" s="164">
        <v>0</v>
      </c>
      <c r="AL442" s="164">
        <v>0</v>
      </c>
      <c r="AM442" s="164">
        <v>0</v>
      </c>
      <c r="AN442" s="164">
        <v>0</v>
      </c>
    </row>
    <row r="443" spans="1:40" x14ac:dyDescent="0.2">
      <c r="A443" s="27" t="s">
        <v>1170</v>
      </c>
      <c r="B443" s="164">
        <v>5242994455.2513599</v>
      </c>
      <c r="C443" s="164">
        <v>5281334163.4731398</v>
      </c>
      <c r="D443" s="164">
        <v>5321776012.6203899</v>
      </c>
      <c r="E443" s="164">
        <v>5361022355.8549299</v>
      </c>
      <c r="F443" s="164">
        <v>5400539669.8526297</v>
      </c>
      <c r="G443" s="164">
        <v>5444096473.0579596</v>
      </c>
      <c r="H443" s="164">
        <v>5483865039.7873497</v>
      </c>
      <c r="I443" s="164">
        <v>5523869526.8150101</v>
      </c>
      <c r="J443" s="164">
        <v>5569857983.5972996</v>
      </c>
      <c r="K443" s="164">
        <v>5613156800.9224901</v>
      </c>
      <c r="L443" s="164">
        <v>5656567347.7483397</v>
      </c>
      <c r="M443" s="164">
        <v>5724773409.1373796</v>
      </c>
      <c r="N443" s="164">
        <v>5724773409.1373796</v>
      </c>
      <c r="O443" s="164">
        <v>5774378743.8479996</v>
      </c>
      <c r="P443" s="164">
        <v>5826474157.3369799</v>
      </c>
      <c r="Q443" s="164">
        <v>5880209882.8120298</v>
      </c>
      <c r="R443" s="164">
        <v>5932365158.9654799</v>
      </c>
      <c r="S443" s="164">
        <v>5984597048.7798004</v>
      </c>
      <c r="T443" s="164">
        <v>6040363874.3129702</v>
      </c>
      <c r="U443" s="164">
        <v>6092270534.8023005</v>
      </c>
      <c r="V443" s="164">
        <v>6144190510.7413301</v>
      </c>
      <c r="W443" s="164">
        <v>6198163945.1643295</v>
      </c>
      <c r="X443" s="164">
        <v>6246398043.8231802</v>
      </c>
      <c r="Y443" s="164">
        <v>6294509096.3248997</v>
      </c>
      <c r="Z443" s="164">
        <v>6352888588.5558596</v>
      </c>
      <c r="AA443" s="164">
        <v>6352888588.5558596</v>
      </c>
      <c r="AB443" s="164">
        <v>6386170149.4460602</v>
      </c>
      <c r="AC443" s="164">
        <v>6419546405.5093002</v>
      </c>
      <c r="AD443" s="164">
        <v>6454242815.7314396</v>
      </c>
      <c r="AE443" s="164">
        <v>6487586758.2060804</v>
      </c>
      <c r="AF443" s="164">
        <v>6520996785.8229103</v>
      </c>
      <c r="AG443" s="164">
        <v>6558140922.1560001</v>
      </c>
      <c r="AH443" s="164">
        <v>6591780824.4358397</v>
      </c>
      <c r="AI443" s="164">
        <v>6625438040.8901997</v>
      </c>
      <c r="AJ443" s="164">
        <v>6661031548.5331097</v>
      </c>
      <c r="AK443" s="164">
        <v>6694587623.9381199</v>
      </c>
      <c r="AL443" s="164">
        <v>6728027086.03687</v>
      </c>
      <c r="AM443" s="164">
        <v>6766079796.5035801</v>
      </c>
      <c r="AN443" s="164">
        <v>6766079796.5035801</v>
      </c>
    </row>
    <row r="444" spans="1:40" x14ac:dyDescent="0.2">
      <c r="A444" s="27" t="s">
        <v>1171</v>
      </c>
      <c r="B444" s="164">
        <v>2419243326.9857702</v>
      </c>
      <c r="C444" s="164">
        <v>2447528564.717</v>
      </c>
      <c r="D444" s="164">
        <v>2476234418.6556501</v>
      </c>
      <c r="E444" s="164">
        <v>2504990365.12991</v>
      </c>
      <c r="F444" s="164">
        <v>2533889486.5802598</v>
      </c>
      <c r="G444" s="164">
        <v>2563922595.1304798</v>
      </c>
      <c r="H444" s="164">
        <v>2592957231.2056098</v>
      </c>
      <c r="I444" s="164">
        <v>2622110338.0087199</v>
      </c>
      <c r="J444" s="164">
        <v>2654721304.0988698</v>
      </c>
      <c r="K444" s="164">
        <v>2687382954.0181398</v>
      </c>
      <c r="L444" s="164">
        <v>2720039341.14114</v>
      </c>
      <c r="M444" s="164">
        <v>2777317726.7537298</v>
      </c>
      <c r="N444" s="164">
        <v>2777317726.7537298</v>
      </c>
      <c r="O444" s="164">
        <v>2818400425.7748399</v>
      </c>
      <c r="P444" s="164">
        <v>2855679695.0049</v>
      </c>
      <c r="Q444" s="164">
        <v>2893299422.4910498</v>
      </c>
      <c r="R444" s="164">
        <v>2930848090.4270501</v>
      </c>
      <c r="S444" s="164">
        <v>2968434388.1183</v>
      </c>
      <c r="T444" s="164">
        <v>3007178246.61759</v>
      </c>
      <c r="U444" s="164">
        <v>3044878501.9699798</v>
      </c>
      <c r="V444" s="164">
        <v>3082581411.44732</v>
      </c>
      <c r="W444" s="164">
        <v>3120394189.08184</v>
      </c>
      <c r="X444" s="164">
        <v>3154861081.6388798</v>
      </c>
      <c r="Y444" s="164">
        <v>3189200544.46667</v>
      </c>
      <c r="Z444" s="164">
        <v>3230751411.9237399</v>
      </c>
      <c r="AA444" s="164">
        <v>3230751411.9237399</v>
      </c>
      <c r="AB444" s="164">
        <v>3247838944.35429</v>
      </c>
      <c r="AC444" s="164">
        <v>3264976533.7280302</v>
      </c>
      <c r="AD444" s="164">
        <v>3282453273.91432</v>
      </c>
      <c r="AE444" s="164">
        <v>3299823864.4455199</v>
      </c>
      <c r="AF444" s="164">
        <v>3317229615.4565301</v>
      </c>
      <c r="AG444" s="164">
        <v>3335963570.1104102</v>
      </c>
      <c r="AH444" s="164">
        <v>3353542474.8138599</v>
      </c>
      <c r="AI444" s="164">
        <v>3371118232.4930501</v>
      </c>
      <c r="AJ444" s="164">
        <v>3388815940.66958</v>
      </c>
      <c r="AK444" s="164">
        <v>3406390683.28514</v>
      </c>
      <c r="AL444" s="164">
        <v>3423833536.9095802</v>
      </c>
      <c r="AM444" s="164">
        <v>3443511280.1290002</v>
      </c>
      <c r="AN444" s="164">
        <v>3443511280.1290002</v>
      </c>
    </row>
    <row r="445" spans="1:40" x14ac:dyDescent="0.2">
      <c r="A445" s="27" t="s">
        <v>1172</v>
      </c>
      <c r="B445" s="164">
        <v>176436117.069139</v>
      </c>
      <c r="C445" s="164">
        <v>177890795.83132201</v>
      </c>
      <c r="D445" s="164">
        <v>179379932.86203799</v>
      </c>
      <c r="E445" s="164">
        <v>180840138.199976</v>
      </c>
      <c r="F445" s="164">
        <v>182299095.662705</v>
      </c>
      <c r="G445" s="164">
        <v>184012958.26905099</v>
      </c>
      <c r="H445" s="164">
        <v>185405344.95111901</v>
      </c>
      <c r="I445" s="164">
        <v>186791496.31973001</v>
      </c>
      <c r="J445" s="164">
        <v>188198642.14584699</v>
      </c>
      <c r="K445" s="164">
        <v>189578171.12677401</v>
      </c>
      <c r="L445" s="164">
        <v>190948001.15776899</v>
      </c>
      <c r="M445" s="164">
        <v>192589618.23655501</v>
      </c>
      <c r="N445" s="164">
        <v>192589618.23655501</v>
      </c>
      <c r="O445" s="164">
        <v>193936118.443652</v>
      </c>
      <c r="P445" s="164">
        <v>195297989.767416</v>
      </c>
      <c r="Q445" s="164">
        <v>196708716.618999</v>
      </c>
      <c r="R445" s="164">
        <v>198098810.07290801</v>
      </c>
      <c r="S445" s="164">
        <v>199497592.75268501</v>
      </c>
      <c r="T445" s="164">
        <v>201200375.17235801</v>
      </c>
      <c r="U445" s="164">
        <v>202634579.12138799</v>
      </c>
      <c r="V445" s="164">
        <v>204067743.79041401</v>
      </c>
      <c r="W445" s="164">
        <v>205532636.123265</v>
      </c>
      <c r="X445" s="164">
        <v>206968212.554409</v>
      </c>
      <c r="Y445" s="164">
        <v>208398642.82624799</v>
      </c>
      <c r="Z445" s="164">
        <v>210133293.66867799</v>
      </c>
      <c r="AA445" s="164">
        <v>210133293.66867799</v>
      </c>
      <c r="AB445" s="164">
        <v>211608366.71453601</v>
      </c>
      <c r="AC445" s="164">
        <v>213100464.03010899</v>
      </c>
      <c r="AD445" s="164">
        <v>214644639.06617099</v>
      </c>
      <c r="AE445" s="164">
        <v>216159849.47189599</v>
      </c>
      <c r="AF445" s="164">
        <v>217685057.50804201</v>
      </c>
      <c r="AG445" s="164">
        <v>219565544.841205</v>
      </c>
      <c r="AH445" s="164">
        <v>221146131.066616</v>
      </c>
      <c r="AI445" s="164">
        <v>222726180.81788799</v>
      </c>
      <c r="AJ445" s="164">
        <v>224343840.09816101</v>
      </c>
      <c r="AK445" s="164">
        <v>225926913.36760899</v>
      </c>
      <c r="AL445" s="164">
        <v>227504864.71996599</v>
      </c>
      <c r="AM445" s="164">
        <v>229441530.05089501</v>
      </c>
      <c r="AN445" s="164">
        <v>229441530.05089501</v>
      </c>
    </row>
    <row r="446" spans="1:40" x14ac:dyDescent="0.2">
      <c r="A446" s="27" t="s">
        <v>1173</v>
      </c>
      <c r="B446" s="164">
        <v>439817818.37168902</v>
      </c>
      <c r="C446" s="164">
        <v>442560212.65645701</v>
      </c>
      <c r="D446" s="164">
        <v>445681387.07302803</v>
      </c>
      <c r="E446" s="164">
        <v>448667529.434973</v>
      </c>
      <c r="F446" s="164">
        <v>451694050.00750101</v>
      </c>
      <c r="G446" s="164">
        <v>455253861.29136699</v>
      </c>
      <c r="H446" s="164">
        <v>458487068.42537898</v>
      </c>
      <c r="I446" s="164">
        <v>461756100.12300599</v>
      </c>
      <c r="J446" s="164">
        <v>465394848.55339301</v>
      </c>
      <c r="K446" s="164">
        <v>468899632.29526198</v>
      </c>
      <c r="L446" s="164">
        <v>472439312.56853902</v>
      </c>
      <c r="M446" s="164">
        <v>476523784.42404097</v>
      </c>
      <c r="N446" s="164">
        <v>476523784.42404097</v>
      </c>
      <c r="O446" s="164">
        <v>480304090.39916301</v>
      </c>
      <c r="P446" s="164">
        <v>484095121.30158901</v>
      </c>
      <c r="Q446" s="164">
        <v>488236196.050825</v>
      </c>
      <c r="R446" s="164">
        <v>492048854.71547699</v>
      </c>
      <c r="S446" s="164">
        <v>495870307.98618799</v>
      </c>
      <c r="T446" s="164">
        <v>500218050.76954103</v>
      </c>
      <c r="U446" s="164">
        <v>504063362.10084403</v>
      </c>
      <c r="V446" s="164">
        <v>507909763.96780503</v>
      </c>
      <c r="W446" s="164">
        <v>512094740.19691402</v>
      </c>
      <c r="X446" s="164">
        <v>515945469.50795102</v>
      </c>
      <c r="Y446" s="164">
        <v>519795865.49119598</v>
      </c>
      <c r="Z446" s="164">
        <v>524172551.45184797</v>
      </c>
      <c r="AA446" s="164">
        <v>524172551.45184797</v>
      </c>
      <c r="AB446" s="164">
        <v>528074133.73953301</v>
      </c>
      <c r="AC446" s="164">
        <v>532005779.74752003</v>
      </c>
      <c r="AD446" s="164">
        <v>536307897.74681002</v>
      </c>
      <c r="AE446" s="164">
        <v>540294192.12562597</v>
      </c>
      <c r="AF446" s="164">
        <v>544308451.19455302</v>
      </c>
      <c r="AG446" s="164">
        <v>548898032.21843505</v>
      </c>
      <c r="AH446" s="164">
        <v>552983494.44896805</v>
      </c>
      <c r="AI446" s="164">
        <v>557088643.49787295</v>
      </c>
      <c r="AJ446" s="164">
        <v>561554598.03820598</v>
      </c>
      <c r="AK446" s="164">
        <v>565700977.70020199</v>
      </c>
      <c r="AL446" s="164">
        <v>569865329.93223798</v>
      </c>
      <c r="AM446" s="164">
        <v>574607126.01513398</v>
      </c>
      <c r="AN446" s="164">
        <v>574607126.01513398</v>
      </c>
    </row>
    <row r="447" spans="1:40" x14ac:dyDescent="0.2">
      <c r="A447" s="27" t="s">
        <v>1174</v>
      </c>
      <c r="B447" s="164">
        <v>809353401.12307894</v>
      </c>
      <c r="C447" s="164">
        <v>812770237.71976697</v>
      </c>
      <c r="D447" s="164">
        <v>816201360.69028699</v>
      </c>
      <c r="E447" s="164">
        <v>819576533.65466297</v>
      </c>
      <c r="F447" s="164">
        <v>822942758.44741297</v>
      </c>
      <c r="G447" s="164">
        <v>826387499.75193095</v>
      </c>
      <c r="H447" s="164">
        <v>829774611.66250598</v>
      </c>
      <c r="I447" s="164">
        <v>833213577.21601903</v>
      </c>
      <c r="J447" s="164">
        <v>836855932.79259396</v>
      </c>
      <c r="K447" s="164">
        <v>840485275.023826</v>
      </c>
      <c r="L447" s="164">
        <v>844043605.45143998</v>
      </c>
      <c r="M447" s="164">
        <v>848864469.03993499</v>
      </c>
      <c r="N447" s="164">
        <v>848864469.03993499</v>
      </c>
      <c r="O447" s="164">
        <v>852825883.76554406</v>
      </c>
      <c r="P447" s="164">
        <v>858273983.42018795</v>
      </c>
      <c r="Q447" s="164">
        <v>863816247.24594104</v>
      </c>
      <c r="R447" s="164">
        <v>869389745.40565705</v>
      </c>
      <c r="S447" s="164">
        <v>874950084.14725304</v>
      </c>
      <c r="T447" s="164">
        <v>880587154.85485399</v>
      </c>
      <c r="U447" s="164">
        <v>886158014.82727695</v>
      </c>
      <c r="V447" s="164">
        <v>891723501.75286603</v>
      </c>
      <c r="W447" s="164">
        <v>897331262.45764995</v>
      </c>
      <c r="X447" s="164">
        <v>902858730.60806596</v>
      </c>
      <c r="Y447" s="164">
        <v>908388428.75683296</v>
      </c>
      <c r="Z447" s="164">
        <v>914295552.77527106</v>
      </c>
      <c r="AA447" s="164">
        <v>914295552.77527106</v>
      </c>
      <c r="AB447" s="164">
        <v>919062202.501297</v>
      </c>
      <c r="AC447" s="164">
        <v>923773467.65790498</v>
      </c>
      <c r="AD447" s="164">
        <v>928559935.21954095</v>
      </c>
      <c r="AE447" s="164">
        <v>933306645.43452895</v>
      </c>
      <c r="AF447" s="164">
        <v>938012563.79371297</v>
      </c>
      <c r="AG447" s="164">
        <v>942823520.00505805</v>
      </c>
      <c r="AH447" s="164">
        <v>947539064.60465705</v>
      </c>
      <c r="AI447" s="164">
        <v>952281963.17840505</v>
      </c>
      <c r="AJ447" s="164">
        <v>957081800.80461597</v>
      </c>
      <c r="AK447" s="164">
        <v>961939707.703933</v>
      </c>
      <c r="AL447" s="164">
        <v>966717933.74210095</v>
      </c>
      <c r="AM447" s="164">
        <v>971578212.45868301</v>
      </c>
      <c r="AN447" s="164">
        <v>971578212.45868301</v>
      </c>
    </row>
    <row r="448" spans="1:40" x14ac:dyDescent="0.2">
      <c r="A448" s="27" t="s">
        <v>1175</v>
      </c>
      <c r="B448" s="164">
        <v>7793145.3724297099</v>
      </c>
      <c r="C448" s="164">
        <v>7793145.3724297099</v>
      </c>
      <c r="D448" s="164">
        <v>7793145.3724297099</v>
      </c>
      <c r="E448" s="164">
        <v>7793145.3724297099</v>
      </c>
      <c r="F448" s="164">
        <v>7793145.3724297099</v>
      </c>
      <c r="G448" s="164">
        <v>7793145.3724297099</v>
      </c>
      <c r="H448" s="164">
        <v>7793145.3724297099</v>
      </c>
      <c r="I448" s="164">
        <v>7793145.3724297099</v>
      </c>
      <c r="J448" s="164">
        <v>7793145.3724297099</v>
      </c>
      <c r="K448" s="164">
        <v>7793145.3724297099</v>
      </c>
      <c r="L448" s="164">
        <v>7793145.3724297099</v>
      </c>
      <c r="M448" s="164">
        <v>7793145.3724297099</v>
      </c>
      <c r="N448" s="164">
        <v>7793145.3724297099</v>
      </c>
      <c r="O448" s="164">
        <v>7793145.3724297099</v>
      </c>
      <c r="P448" s="164">
        <v>7793145.3724297099</v>
      </c>
      <c r="Q448" s="164">
        <v>7793145.3724297099</v>
      </c>
      <c r="R448" s="164">
        <v>7793145.3724297099</v>
      </c>
      <c r="S448" s="164">
        <v>7793145.3724297099</v>
      </c>
      <c r="T448" s="164">
        <v>7793145.3724297099</v>
      </c>
      <c r="U448" s="164">
        <v>7793145.3724297099</v>
      </c>
      <c r="V448" s="164">
        <v>7793145.3724297099</v>
      </c>
      <c r="W448" s="164">
        <v>7793145.3724297099</v>
      </c>
      <c r="X448" s="164">
        <v>7793145.3724297099</v>
      </c>
      <c r="Y448" s="164">
        <v>7793145.3724297099</v>
      </c>
      <c r="Z448" s="164">
        <v>7793145.3724297099</v>
      </c>
      <c r="AA448" s="164">
        <v>7793145.3724297099</v>
      </c>
      <c r="AB448" s="164">
        <v>7793145.3724297099</v>
      </c>
      <c r="AC448" s="164">
        <v>7793145.3724297099</v>
      </c>
      <c r="AD448" s="164">
        <v>7793145.3724297099</v>
      </c>
      <c r="AE448" s="164">
        <v>7793145.3724297099</v>
      </c>
      <c r="AF448" s="164">
        <v>7793145.3724297099</v>
      </c>
      <c r="AG448" s="164">
        <v>7793145.3724297099</v>
      </c>
      <c r="AH448" s="164">
        <v>7793145.3724297099</v>
      </c>
      <c r="AI448" s="164">
        <v>7793145.3724297099</v>
      </c>
      <c r="AJ448" s="164">
        <v>7793145.3724297099</v>
      </c>
      <c r="AK448" s="164">
        <v>7793145.3724297099</v>
      </c>
      <c r="AL448" s="164">
        <v>7793145.3724297099</v>
      </c>
      <c r="AM448" s="164">
        <v>7793145.3724297099</v>
      </c>
      <c r="AN448" s="164">
        <v>7793145.3724297099</v>
      </c>
    </row>
    <row r="449" spans="1:40" x14ac:dyDescent="0.2">
      <c r="A449" s="27" t="s">
        <v>1176</v>
      </c>
      <c r="B449" s="164">
        <v>9095638264.1734791</v>
      </c>
      <c r="C449" s="164">
        <v>9169877119.7701206</v>
      </c>
      <c r="D449" s="164">
        <v>9247066257.27384</v>
      </c>
      <c r="E449" s="164">
        <v>9322890067.6468906</v>
      </c>
      <c r="F449" s="164">
        <v>9399158205.9229393</v>
      </c>
      <c r="G449" s="164">
        <v>9481466532.87323</v>
      </c>
      <c r="H449" s="164">
        <v>9558282441.4043999</v>
      </c>
      <c r="I449" s="164">
        <v>9635534183.8549194</v>
      </c>
      <c r="J449" s="164">
        <v>9722821856.5604401</v>
      </c>
      <c r="K449" s="164">
        <v>9807295978.7589302</v>
      </c>
      <c r="L449" s="164">
        <v>9891830753.4396591</v>
      </c>
      <c r="M449" s="164">
        <v>10027862152.964001</v>
      </c>
      <c r="N449" s="164">
        <v>10027862152.964001</v>
      </c>
      <c r="O449" s="164">
        <v>10127638407.6036</v>
      </c>
      <c r="P449" s="164">
        <v>10227614092.203501</v>
      </c>
      <c r="Q449" s="164">
        <v>10330063610.5912</v>
      </c>
      <c r="R449" s="164">
        <v>10430543804.959</v>
      </c>
      <c r="S449" s="164">
        <v>10531142567.156601</v>
      </c>
      <c r="T449" s="164">
        <v>10637340847.099701</v>
      </c>
      <c r="U449" s="164">
        <v>10737798138.194201</v>
      </c>
      <c r="V449" s="164">
        <v>10838266077.0721</v>
      </c>
      <c r="W449" s="164">
        <v>10941309918.3964</v>
      </c>
      <c r="X449" s="164">
        <v>11034824683.5049</v>
      </c>
      <c r="Y449" s="164">
        <v>11128085723.238199</v>
      </c>
      <c r="Z449" s="164">
        <v>11240034543.747801</v>
      </c>
      <c r="AA449" s="164">
        <v>11240034543.747801</v>
      </c>
      <c r="AB449" s="164">
        <v>11300546942.128099</v>
      </c>
      <c r="AC449" s="164">
        <v>11361195796.0453</v>
      </c>
      <c r="AD449" s="164">
        <v>11424001707.050699</v>
      </c>
      <c r="AE449" s="164">
        <v>11484964455.056</v>
      </c>
      <c r="AF449" s="164">
        <v>11546025619.1481</v>
      </c>
      <c r="AG449" s="164">
        <v>11613184734.703501</v>
      </c>
      <c r="AH449" s="164">
        <v>11674785134.7423</v>
      </c>
      <c r="AI449" s="164">
        <v>11736446206.2498</v>
      </c>
      <c r="AJ449" s="164">
        <v>11800620873.5161</v>
      </c>
      <c r="AK449" s="164">
        <v>11862339051.367399</v>
      </c>
      <c r="AL449" s="164">
        <v>11923741896.7131</v>
      </c>
      <c r="AM449" s="164">
        <v>11993011090.529699</v>
      </c>
      <c r="AN449" s="164">
        <v>11993011090.529699</v>
      </c>
    </row>
    <row r="450" spans="1:40" x14ac:dyDescent="0.2">
      <c r="A450" s="27" t="s">
        <v>1177</v>
      </c>
      <c r="B450" s="164">
        <v>0</v>
      </c>
      <c r="C450" s="164">
        <v>0</v>
      </c>
      <c r="D450" s="164">
        <v>0</v>
      </c>
      <c r="E450" s="164">
        <v>0</v>
      </c>
      <c r="F450" s="164">
        <v>0</v>
      </c>
      <c r="G450" s="164">
        <v>0</v>
      </c>
      <c r="H450" s="164">
        <v>0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0</v>
      </c>
      <c r="U450" s="164">
        <v>0</v>
      </c>
      <c r="V450" s="164">
        <v>0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4">
        <v>0</v>
      </c>
      <c r="AD450" s="164">
        <v>0</v>
      </c>
      <c r="AE450" s="164">
        <v>0</v>
      </c>
      <c r="AF450" s="164">
        <v>0</v>
      </c>
      <c r="AG450" s="164">
        <v>0</v>
      </c>
      <c r="AH450" s="164">
        <v>0</v>
      </c>
      <c r="AI450" s="164">
        <v>0</v>
      </c>
      <c r="AJ450" s="164">
        <v>0</v>
      </c>
      <c r="AK450" s="164">
        <v>0</v>
      </c>
      <c r="AL450" s="164">
        <v>0</v>
      </c>
      <c r="AM450" s="164">
        <v>0</v>
      </c>
      <c r="AN450" s="164">
        <v>0</v>
      </c>
    </row>
    <row r="451" spans="1:40" x14ac:dyDescent="0.2">
      <c r="A451" s="27" t="s">
        <v>1178</v>
      </c>
      <c r="B451" s="164">
        <v>1314364887.79177</v>
      </c>
      <c r="C451" s="164">
        <v>1321764141.8113</v>
      </c>
      <c r="D451" s="164">
        <v>1329116539.5439501</v>
      </c>
      <c r="E451" s="164">
        <v>1336360700.1721799</v>
      </c>
      <c r="F451" s="164">
        <v>1343547132.4655499</v>
      </c>
      <c r="G451" s="164">
        <v>1350685029.2811401</v>
      </c>
      <c r="H451" s="164">
        <v>1357748809.9198699</v>
      </c>
      <c r="I451" s="164">
        <v>1364773919.6826701</v>
      </c>
      <c r="J451" s="164">
        <v>1371741841.2949901</v>
      </c>
      <c r="K451" s="164">
        <v>1378603850.41293</v>
      </c>
      <c r="L451" s="164">
        <v>1385413161.9324701</v>
      </c>
      <c r="M451" s="164">
        <v>1396191654.2876201</v>
      </c>
      <c r="N451" s="164">
        <v>1396191654.2876201</v>
      </c>
      <c r="O451" s="164">
        <v>1400697901.2332101</v>
      </c>
      <c r="P451" s="164">
        <v>1405247416.6814799</v>
      </c>
      <c r="Q451" s="164">
        <v>1409807816.0283899</v>
      </c>
      <c r="R451" s="164">
        <v>1414371099.2853501</v>
      </c>
      <c r="S451" s="164">
        <v>1418940420.3099301</v>
      </c>
      <c r="T451" s="164">
        <v>1423519625.2674699</v>
      </c>
      <c r="U451" s="164">
        <v>1428143945.23827</v>
      </c>
      <c r="V451" s="164">
        <v>1432794221.4152901</v>
      </c>
      <c r="W451" s="164">
        <v>1437446453.8101399</v>
      </c>
      <c r="X451" s="164">
        <v>1442106334.7421401</v>
      </c>
      <c r="Y451" s="164">
        <v>1446778248.8383701</v>
      </c>
      <c r="Z451" s="164">
        <v>1453770567.9577401</v>
      </c>
      <c r="AA451" s="164">
        <v>1453770567.9577401</v>
      </c>
      <c r="AB451" s="164">
        <v>1456679469.6118</v>
      </c>
      <c r="AC451" s="164">
        <v>1459631943.46926</v>
      </c>
      <c r="AD451" s="164">
        <v>1462595604.92609</v>
      </c>
      <c r="AE451" s="164">
        <v>1465562453.9937</v>
      </c>
      <c r="AF451" s="164">
        <v>1468535644.52967</v>
      </c>
      <c r="AG451" s="164">
        <v>1471519022.6993201</v>
      </c>
      <c r="AH451" s="164">
        <v>1474553553.04807</v>
      </c>
      <c r="AI451" s="164">
        <v>1477613542.9802401</v>
      </c>
      <c r="AJ451" s="164">
        <v>1480674992.5074201</v>
      </c>
      <c r="AK451" s="164">
        <v>1483743593.9489501</v>
      </c>
      <c r="AL451" s="164">
        <v>1486823731.93189</v>
      </c>
      <c r="AM451" s="164">
        <v>1491561011.17611</v>
      </c>
      <c r="AN451" s="164">
        <v>1491561011.17611</v>
      </c>
    </row>
    <row r="452" spans="1:40" x14ac:dyDescent="0.2">
      <c r="A452" s="27" t="s">
        <v>1179</v>
      </c>
      <c r="B452" s="164">
        <v>0</v>
      </c>
      <c r="C452" s="164">
        <v>0</v>
      </c>
      <c r="D452" s="164">
        <v>0</v>
      </c>
      <c r="E452" s="164">
        <v>0</v>
      </c>
      <c r="F452" s="164">
        <v>0</v>
      </c>
      <c r="G452" s="164">
        <v>0</v>
      </c>
      <c r="H452" s="164">
        <v>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0</v>
      </c>
      <c r="O452" s="164">
        <v>0</v>
      </c>
      <c r="P452" s="164">
        <v>0</v>
      </c>
      <c r="Q452" s="164">
        <v>0</v>
      </c>
      <c r="R452" s="164">
        <v>0</v>
      </c>
      <c r="S452" s="164">
        <v>0</v>
      </c>
      <c r="T452" s="164">
        <v>0</v>
      </c>
      <c r="U452" s="164">
        <v>0</v>
      </c>
      <c r="V452" s="164">
        <v>0</v>
      </c>
      <c r="W452" s="164">
        <v>0</v>
      </c>
      <c r="X452" s="164">
        <v>0</v>
      </c>
      <c r="Y452" s="164">
        <v>0</v>
      </c>
      <c r="Z452" s="164">
        <v>0</v>
      </c>
      <c r="AA452" s="164">
        <v>0</v>
      </c>
      <c r="AB452" s="164">
        <v>0</v>
      </c>
      <c r="AC452" s="164">
        <v>0</v>
      </c>
      <c r="AD452" s="164">
        <v>0</v>
      </c>
      <c r="AE452" s="164">
        <v>0</v>
      </c>
      <c r="AF452" s="164">
        <v>0</v>
      </c>
      <c r="AG452" s="164">
        <v>0</v>
      </c>
      <c r="AH452" s="164">
        <v>0</v>
      </c>
      <c r="AI452" s="164">
        <v>0</v>
      </c>
      <c r="AJ452" s="164">
        <v>0</v>
      </c>
      <c r="AK452" s="164">
        <v>0</v>
      </c>
      <c r="AL452" s="164">
        <v>0</v>
      </c>
      <c r="AM452" s="164">
        <v>0</v>
      </c>
      <c r="AN452" s="164">
        <v>0</v>
      </c>
    </row>
    <row r="453" spans="1:40" x14ac:dyDescent="0.2">
      <c r="A453" s="27" t="s">
        <v>1180</v>
      </c>
      <c r="B453" s="164">
        <v>26831007125.544998</v>
      </c>
      <c r="C453" s="164">
        <v>27003908622.327099</v>
      </c>
      <c r="D453" s="164">
        <v>27185981252.9916</v>
      </c>
      <c r="E453" s="164">
        <v>27364521564.587898</v>
      </c>
      <c r="F453" s="164">
        <v>27544468052.197601</v>
      </c>
      <c r="G453" s="164">
        <v>27734521678.110699</v>
      </c>
      <c r="H453" s="164">
        <v>27902020489.029099</v>
      </c>
      <c r="I453" s="164">
        <v>28071320460.815498</v>
      </c>
      <c r="J453" s="164">
        <v>28254352294.001099</v>
      </c>
      <c r="K453" s="164">
        <v>28431635523.650101</v>
      </c>
      <c r="L453" s="164">
        <v>28600026152.058601</v>
      </c>
      <c r="M453" s="164">
        <v>28877113356.050499</v>
      </c>
      <c r="N453" s="164">
        <v>28877113356.050499</v>
      </c>
      <c r="O453" s="164">
        <v>29094970817.001701</v>
      </c>
      <c r="P453" s="164">
        <v>29310041442.639099</v>
      </c>
      <c r="Q453" s="164">
        <v>29531100140.970901</v>
      </c>
      <c r="R453" s="164">
        <v>29730737097.133499</v>
      </c>
      <c r="S453" s="164">
        <v>29931311038.901299</v>
      </c>
      <c r="T453" s="164">
        <v>30166390242.816002</v>
      </c>
      <c r="U453" s="164">
        <v>30400519629.445999</v>
      </c>
      <c r="V453" s="164">
        <v>30637913787.870602</v>
      </c>
      <c r="W453" s="164">
        <v>30880658706.359001</v>
      </c>
      <c r="X453" s="164">
        <v>31111481045.2076</v>
      </c>
      <c r="Y453" s="164">
        <v>31344386581.307201</v>
      </c>
      <c r="Z453" s="164">
        <v>31608963007.859798</v>
      </c>
      <c r="AA453" s="164">
        <v>31608963007.859798</v>
      </c>
      <c r="AB453" s="164">
        <v>31759394298.879902</v>
      </c>
      <c r="AC453" s="164">
        <v>31908247661.086601</v>
      </c>
      <c r="AD453" s="164">
        <v>32061021116.115299</v>
      </c>
      <c r="AE453" s="164">
        <v>32208462989.313202</v>
      </c>
      <c r="AF453" s="164">
        <v>32357438281.264999</v>
      </c>
      <c r="AG453" s="164">
        <v>32537589360.739601</v>
      </c>
      <c r="AH453" s="164">
        <v>32693948954.075699</v>
      </c>
      <c r="AI453" s="164">
        <v>32842020510.767101</v>
      </c>
      <c r="AJ453" s="164">
        <v>32993852549.7878</v>
      </c>
      <c r="AK453" s="164">
        <v>33144446265.998001</v>
      </c>
      <c r="AL453" s="164">
        <v>33295224385.859699</v>
      </c>
      <c r="AM453" s="164">
        <v>33472646149.220402</v>
      </c>
      <c r="AN453" s="164">
        <v>33472646149.220402</v>
      </c>
    </row>
    <row r="454" spans="1:40" x14ac:dyDescent="0.2">
      <c r="A454" s="27" t="s">
        <v>1181</v>
      </c>
      <c r="B454" s="164">
        <v>27367371195.276798</v>
      </c>
      <c r="C454" s="164">
        <v>27546383853.660999</v>
      </c>
      <c r="D454" s="164">
        <v>27734602456.033699</v>
      </c>
      <c r="E454" s="164">
        <v>27917484212.543301</v>
      </c>
      <c r="F454" s="164">
        <v>28101809006.137199</v>
      </c>
      <c r="G454" s="164">
        <v>28296808639.234501</v>
      </c>
      <c r="H454" s="164">
        <v>28469266459.336201</v>
      </c>
      <c r="I454" s="164">
        <v>28643560570.7845</v>
      </c>
      <c r="J454" s="164">
        <v>28831621250.822399</v>
      </c>
      <c r="K454" s="164">
        <v>29013967991.125599</v>
      </c>
      <c r="L454" s="164">
        <v>29187459355.168701</v>
      </c>
      <c r="M454" s="164">
        <v>29469717899.0984</v>
      </c>
      <c r="N454" s="164">
        <v>29469717899.0984</v>
      </c>
      <c r="O454" s="164">
        <v>29689216346.449402</v>
      </c>
      <c r="P454" s="164">
        <v>29905928353.248402</v>
      </c>
      <c r="Q454" s="164">
        <v>30128630351.123699</v>
      </c>
      <c r="R454" s="164">
        <v>30329912260.540501</v>
      </c>
      <c r="S454" s="164">
        <v>30532135384.3965</v>
      </c>
      <c r="T454" s="164">
        <v>30768901906.871201</v>
      </c>
      <c r="U454" s="164">
        <v>31004186097.3055</v>
      </c>
      <c r="V454" s="164">
        <v>31242737650.996101</v>
      </c>
      <c r="W454" s="164">
        <v>31486641894.552101</v>
      </c>
      <c r="X454" s="164">
        <v>31718625487.828899</v>
      </c>
      <c r="Y454" s="164">
        <v>31952696876.062</v>
      </c>
      <c r="Z454" s="164">
        <v>32218476934.558601</v>
      </c>
      <c r="AA454" s="164">
        <v>32218476934.558601</v>
      </c>
      <c r="AB454" s="164">
        <v>32370080916.893799</v>
      </c>
      <c r="AC454" s="164">
        <v>32520107374.981602</v>
      </c>
      <c r="AD454" s="164">
        <v>32683518889.3601</v>
      </c>
      <c r="AE454" s="164">
        <v>32841954939.9744</v>
      </c>
      <c r="AF454" s="164">
        <v>33002283166.909801</v>
      </c>
      <c r="AG454" s="164">
        <v>33194180694.249802</v>
      </c>
      <c r="AH454" s="164">
        <v>33362604650.959999</v>
      </c>
      <c r="AI454" s="164">
        <v>33523097650.2868</v>
      </c>
      <c r="AJ454" s="164">
        <v>33687707533.0028</v>
      </c>
      <c r="AK454" s="164">
        <v>33851435493.516201</v>
      </c>
      <c r="AL454" s="164">
        <v>34015706993.341301</v>
      </c>
      <c r="AM454" s="164">
        <v>34207015283.969398</v>
      </c>
      <c r="AN454" s="164">
        <v>34207015283.969398</v>
      </c>
    </row>
    <row r="455" spans="1:40" x14ac:dyDescent="0.2">
      <c r="A455" s="27" t="s">
        <v>1182</v>
      </c>
      <c r="B455" s="164">
        <v>-536364069.731812</v>
      </c>
      <c r="C455" s="164">
        <v>-542475231.33397102</v>
      </c>
      <c r="D455" s="164">
        <v>-548621203.04213798</v>
      </c>
      <c r="E455" s="164">
        <v>-552962647.95537198</v>
      </c>
      <c r="F455" s="164">
        <v>-557340953.93957198</v>
      </c>
      <c r="G455" s="164">
        <v>-562286961.12380505</v>
      </c>
      <c r="H455" s="164">
        <v>-567245970.30712295</v>
      </c>
      <c r="I455" s="164">
        <v>-572240109.96904194</v>
      </c>
      <c r="J455" s="164">
        <v>-577268956.82127404</v>
      </c>
      <c r="K455" s="164">
        <v>-582332467.47551405</v>
      </c>
      <c r="L455" s="164">
        <v>-587433203.11015105</v>
      </c>
      <c r="M455" s="164">
        <v>-592604543.04786694</v>
      </c>
      <c r="N455" s="164">
        <v>-592604543.04786694</v>
      </c>
      <c r="O455" s="164">
        <v>-594245529.44774497</v>
      </c>
      <c r="P455" s="164">
        <v>-595886910.60929298</v>
      </c>
      <c r="Q455" s="164">
        <v>-597530210.15282702</v>
      </c>
      <c r="R455" s="164">
        <v>-599175163.40703106</v>
      </c>
      <c r="S455" s="164">
        <v>-600824345.495134</v>
      </c>
      <c r="T455" s="164">
        <v>-602511664.05520201</v>
      </c>
      <c r="U455" s="164">
        <v>-603666467.85958099</v>
      </c>
      <c r="V455" s="164">
        <v>-604823863.12557006</v>
      </c>
      <c r="W455" s="164">
        <v>-605983188.19308197</v>
      </c>
      <c r="X455" s="164">
        <v>-607144442.62132704</v>
      </c>
      <c r="Y455" s="164">
        <v>-608310294.75485504</v>
      </c>
      <c r="Z455" s="164">
        <v>-609513926.69875097</v>
      </c>
      <c r="AA455" s="164">
        <v>-609513926.69875097</v>
      </c>
      <c r="AB455" s="164">
        <v>-610686618.01387703</v>
      </c>
      <c r="AC455" s="164">
        <v>-611859713.89501905</v>
      </c>
      <c r="AD455" s="164">
        <v>-622497773.24484205</v>
      </c>
      <c r="AE455" s="164">
        <v>-633491950.66118598</v>
      </c>
      <c r="AF455" s="164">
        <v>-644844885.64478195</v>
      </c>
      <c r="AG455" s="164">
        <v>-656591333.51023495</v>
      </c>
      <c r="AH455" s="164">
        <v>-668655696.88425505</v>
      </c>
      <c r="AI455" s="164">
        <v>-681077139.51975799</v>
      </c>
      <c r="AJ455" s="164">
        <v>-693854983.21496999</v>
      </c>
      <c r="AK455" s="164">
        <v>-706989227.51816702</v>
      </c>
      <c r="AL455" s="164">
        <v>-720482607.48155403</v>
      </c>
      <c r="AM455" s="164">
        <v>-734369134.74899101</v>
      </c>
      <c r="AN455" s="164">
        <v>-734369134.74899101</v>
      </c>
    </row>
    <row r="456" spans="1:40" x14ac:dyDescent="0.2">
      <c r="A456" s="27" t="s">
        <v>1183</v>
      </c>
    </row>
    <row r="457" spans="1:40" x14ac:dyDescent="0.2">
      <c r="A457" s="27" t="s">
        <v>1184</v>
      </c>
      <c r="B457" s="164">
        <v>0</v>
      </c>
      <c r="C457" s="164">
        <v>0</v>
      </c>
      <c r="D457" s="164">
        <v>0</v>
      </c>
      <c r="E457" s="164">
        <v>0</v>
      </c>
      <c r="F457" s="164">
        <v>0</v>
      </c>
      <c r="G457" s="164">
        <v>0</v>
      </c>
      <c r="H457" s="164">
        <v>0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  <c r="AC457" s="164">
        <v>0</v>
      </c>
      <c r="AD457" s="164">
        <v>0</v>
      </c>
      <c r="AE457" s="164">
        <v>0</v>
      </c>
      <c r="AF457" s="164">
        <v>0</v>
      </c>
      <c r="AG457" s="164">
        <v>0</v>
      </c>
      <c r="AH457" s="164">
        <v>0</v>
      </c>
      <c r="AI457" s="164">
        <v>0</v>
      </c>
      <c r="AJ457" s="164">
        <v>0</v>
      </c>
      <c r="AK457" s="164">
        <v>0</v>
      </c>
      <c r="AL457" s="164">
        <v>0</v>
      </c>
      <c r="AM457" s="164">
        <v>0</v>
      </c>
      <c r="AN457" s="164">
        <v>0</v>
      </c>
    </row>
    <row r="458" spans="1:40" x14ac:dyDescent="0.2">
      <c r="A458" s="27" t="s">
        <v>1185</v>
      </c>
      <c r="B458" s="164">
        <v>0</v>
      </c>
      <c r="C458" s="164">
        <v>0</v>
      </c>
      <c r="D458" s="164">
        <v>0</v>
      </c>
      <c r="E458" s="164">
        <v>0</v>
      </c>
      <c r="F458" s="164">
        <v>0</v>
      </c>
      <c r="G458" s="164">
        <v>0</v>
      </c>
      <c r="H458" s="164">
        <v>0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  <c r="O458" s="164">
        <v>0</v>
      </c>
      <c r="P458" s="164">
        <v>0</v>
      </c>
      <c r="Q458" s="164">
        <v>0</v>
      </c>
      <c r="R458" s="164">
        <v>0</v>
      </c>
      <c r="S458" s="164">
        <v>0</v>
      </c>
      <c r="T458" s="164">
        <v>0</v>
      </c>
      <c r="U458" s="164">
        <v>0</v>
      </c>
      <c r="V458" s="164">
        <v>0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  <c r="AB458" s="164">
        <v>0</v>
      </c>
      <c r="AC458" s="164">
        <v>0</v>
      </c>
      <c r="AD458" s="164">
        <v>0</v>
      </c>
      <c r="AE458" s="164">
        <v>0</v>
      </c>
      <c r="AF458" s="164">
        <v>0</v>
      </c>
      <c r="AG458" s="164">
        <v>0</v>
      </c>
      <c r="AH458" s="164">
        <v>0</v>
      </c>
      <c r="AI458" s="164">
        <v>0</v>
      </c>
      <c r="AJ458" s="164">
        <v>0</v>
      </c>
      <c r="AK458" s="164">
        <v>0</v>
      </c>
      <c r="AL458" s="164">
        <v>0</v>
      </c>
      <c r="AM458" s="164">
        <v>0</v>
      </c>
      <c r="AN458" s="164">
        <v>0</v>
      </c>
    </row>
    <row r="459" spans="1:40" x14ac:dyDescent="0.2">
      <c r="A459" s="27" t="s">
        <v>1186</v>
      </c>
      <c r="B459" s="164">
        <v>0</v>
      </c>
      <c r="C459" s="164">
        <v>0</v>
      </c>
      <c r="D459" s="164">
        <v>0</v>
      </c>
      <c r="E459" s="164">
        <v>0</v>
      </c>
      <c r="F459" s="164">
        <v>0</v>
      </c>
      <c r="G459" s="164">
        <v>0</v>
      </c>
      <c r="H459" s="164">
        <v>0</v>
      </c>
      <c r="I459" s="164">
        <v>0</v>
      </c>
      <c r="J459" s="164">
        <v>0</v>
      </c>
      <c r="K459" s="164">
        <v>0</v>
      </c>
      <c r="L459" s="164">
        <v>0</v>
      </c>
      <c r="M459" s="164">
        <v>0</v>
      </c>
      <c r="N459" s="164">
        <v>0</v>
      </c>
      <c r="O459" s="164">
        <v>0</v>
      </c>
      <c r="P459" s="164">
        <v>0</v>
      </c>
      <c r="Q459" s="164">
        <v>0</v>
      </c>
      <c r="R459" s="164">
        <v>0</v>
      </c>
      <c r="S459" s="164">
        <v>0</v>
      </c>
      <c r="T459" s="164">
        <v>0</v>
      </c>
      <c r="U459" s="164">
        <v>0</v>
      </c>
      <c r="V459" s="164">
        <v>0</v>
      </c>
      <c r="W459" s="164">
        <v>0</v>
      </c>
      <c r="X459" s="164">
        <v>0</v>
      </c>
      <c r="Y459" s="164">
        <v>0</v>
      </c>
      <c r="Z459" s="164">
        <v>0</v>
      </c>
      <c r="AA459" s="164">
        <v>0</v>
      </c>
      <c r="AB459" s="164">
        <v>0</v>
      </c>
      <c r="AC459" s="164">
        <v>0</v>
      </c>
      <c r="AD459" s="164">
        <v>0</v>
      </c>
      <c r="AE459" s="164">
        <v>0</v>
      </c>
      <c r="AF459" s="164">
        <v>0</v>
      </c>
      <c r="AG459" s="164">
        <v>0</v>
      </c>
      <c r="AH459" s="164">
        <v>0</v>
      </c>
      <c r="AI459" s="164">
        <v>0</v>
      </c>
      <c r="AJ459" s="164">
        <v>0</v>
      </c>
      <c r="AK459" s="164">
        <v>0</v>
      </c>
      <c r="AL459" s="164">
        <v>0</v>
      </c>
      <c r="AM459" s="164">
        <v>0</v>
      </c>
      <c r="AN459" s="164">
        <v>0</v>
      </c>
    </row>
    <row r="460" spans="1:40" x14ac:dyDescent="0.2">
      <c r="A460" s="27" t="s">
        <v>1187</v>
      </c>
      <c r="B460" s="164">
        <v>0</v>
      </c>
      <c r="C460" s="164">
        <v>0</v>
      </c>
      <c r="D460" s="164">
        <v>0</v>
      </c>
      <c r="E460" s="164">
        <v>0</v>
      </c>
      <c r="F460" s="164">
        <v>0</v>
      </c>
      <c r="G460" s="164">
        <v>0</v>
      </c>
      <c r="H460" s="164">
        <v>0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4">
        <v>0</v>
      </c>
      <c r="AD460" s="164">
        <v>0</v>
      </c>
      <c r="AE460" s="164">
        <v>0</v>
      </c>
      <c r="AF460" s="164">
        <v>0</v>
      </c>
      <c r="AG460" s="164">
        <v>0</v>
      </c>
      <c r="AH460" s="164">
        <v>0</v>
      </c>
      <c r="AI460" s="164">
        <v>0</v>
      </c>
      <c r="AJ460" s="164">
        <v>0</v>
      </c>
      <c r="AK460" s="164">
        <v>0</v>
      </c>
      <c r="AL460" s="164">
        <v>0</v>
      </c>
      <c r="AM460" s="164">
        <v>0</v>
      </c>
      <c r="AN460" s="164">
        <v>0</v>
      </c>
    </row>
    <row r="461" spans="1:40" x14ac:dyDescent="0.2">
      <c r="A461" s="27" t="s">
        <v>1188</v>
      </c>
      <c r="B461" s="164">
        <v>0</v>
      </c>
      <c r="C461" s="164">
        <v>0</v>
      </c>
      <c r="D461" s="164">
        <v>0</v>
      </c>
      <c r="E461" s="164">
        <v>0</v>
      </c>
      <c r="F461" s="164">
        <v>0</v>
      </c>
      <c r="G461" s="164">
        <v>0</v>
      </c>
      <c r="H461" s="164">
        <v>0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v>0</v>
      </c>
      <c r="S461" s="164">
        <v>0</v>
      </c>
      <c r="T461" s="164">
        <v>0</v>
      </c>
      <c r="U461" s="164">
        <v>0</v>
      </c>
      <c r="V461" s="164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  <c r="AC461" s="164">
        <v>0</v>
      </c>
      <c r="AD461" s="164">
        <v>0</v>
      </c>
      <c r="AE461" s="164">
        <v>0</v>
      </c>
      <c r="AF461" s="164">
        <v>0</v>
      </c>
      <c r="AG461" s="164">
        <v>0</v>
      </c>
      <c r="AH461" s="164">
        <v>0</v>
      </c>
      <c r="AI461" s="164">
        <v>0</v>
      </c>
      <c r="AJ461" s="164">
        <v>0</v>
      </c>
      <c r="AK461" s="164">
        <v>0</v>
      </c>
      <c r="AL461" s="164">
        <v>0</v>
      </c>
      <c r="AM461" s="164">
        <v>0</v>
      </c>
      <c r="AN461" s="164">
        <v>0</v>
      </c>
    </row>
    <row r="462" spans="1:40" x14ac:dyDescent="0.2">
      <c r="A462" s="27" t="s">
        <v>1189</v>
      </c>
      <c r="B462" s="164">
        <v>0</v>
      </c>
      <c r="C462" s="164">
        <v>0</v>
      </c>
      <c r="D462" s="164">
        <v>0</v>
      </c>
      <c r="E462" s="164">
        <v>0</v>
      </c>
      <c r="F462" s="164">
        <v>0</v>
      </c>
      <c r="G462" s="164">
        <v>0</v>
      </c>
      <c r="H462" s="164">
        <v>0</v>
      </c>
      <c r="I462" s="164">
        <v>0</v>
      </c>
      <c r="J462" s="164">
        <v>0</v>
      </c>
      <c r="K462" s="164">
        <v>0</v>
      </c>
      <c r="L462" s="164">
        <v>0</v>
      </c>
      <c r="M462" s="164">
        <v>0</v>
      </c>
      <c r="N462" s="164">
        <v>0</v>
      </c>
      <c r="O462" s="164">
        <v>0</v>
      </c>
      <c r="P462" s="164">
        <v>0</v>
      </c>
      <c r="Q462" s="164">
        <v>0</v>
      </c>
      <c r="R462" s="164">
        <v>0</v>
      </c>
      <c r="S462" s="164">
        <v>0</v>
      </c>
      <c r="T462" s="164">
        <v>0</v>
      </c>
      <c r="U462" s="164">
        <v>0</v>
      </c>
      <c r="V462" s="164">
        <v>0</v>
      </c>
      <c r="W462" s="164">
        <v>0</v>
      </c>
      <c r="X462" s="164">
        <v>0</v>
      </c>
      <c r="Y462" s="164">
        <v>0</v>
      </c>
      <c r="Z462" s="164">
        <v>0</v>
      </c>
      <c r="AA462" s="164">
        <v>0</v>
      </c>
      <c r="AB462" s="164">
        <v>0</v>
      </c>
      <c r="AC462" s="164">
        <v>0</v>
      </c>
      <c r="AD462" s="164">
        <v>0</v>
      </c>
      <c r="AE462" s="164">
        <v>0</v>
      </c>
      <c r="AF462" s="164">
        <v>0</v>
      </c>
      <c r="AG462" s="164">
        <v>0</v>
      </c>
      <c r="AH462" s="164">
        <v>0</v>
      </c>
      <c r="AI462" s="164">
        <v>0</v>
      </c>
      <c r="AJ462" s="164">
        <v>0</v>
      </c>
      <c r="AK462" s="164">
        <v>0</v>
      </c>
      <c r="AL462" s="164">
        <v>0</v>
      </c>
      <c r="AM462" s="164">
        <v>0</v>
      </c>
      <c r="AN462" s="164">
        <v>0</v>
      </c>
    </row>
    <row r="463" spans="1:40" x14ac:dyDescent="0.2">
      <c r="A463" s="27" t="s">
        <v>1190</v>
      </c>
      <c r="B463" s="164">
        <v>0</v>
      </c>
      <c r="C463" s="164">
        <v>0</v>
      </c>
      <c r="D463" s="164">
        <v>0</v>
      </c>
      <c r="E463" s="164">
        <v>0</v>
      </c>
      <c r="F463" s="164">
        <v>0</v>
      </c>
      <c r="G463" s="164">
        <v>0</v>
      </c>
      <c r="H463" s="164">
        <v>0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v>0</v>
      </c>
      <c r="S463" s="164">
        <v>0</v>
      </c>
      <c r="T463" s="164">
        <v>0</v>
      </c>
      <c r="U463" s="164">
        <v>0</v>
      </c>
      <c r="V463" s="164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  <c r="AC463" s="164">
        <v>0</v>
      </c>
      <c r="AD463" s="164">
        <v>0</v>
      </c>
      <c r="AE463" s="164">
        <v>0</v>
      </c>
      <c r="AF463" s="164">
        <v>0</v>
      </c>
      <c r="AG463" s="164">
        <v>0</v>
      </c>
      <c r="AH463" s="164">
        <v>0</v>
      </c>
      <c r="AI463" s="164">
        <v>0</v>
      </c>
      <c r="AJ463" s="164">
        <v>0</v>
      </c>
      <c r="AK463" s="164">
        <v>0</v>
      </c>
      <c r="AL463" s="164">
        <v>0</v>
      </c>
      <c r="AM463" s="164">
        <v>0</v>
      </c>
      <c r="AN463" s="164">
        <v>0</v>
      </c>
    </row>
    <row r="464" spans="1:40" x14ac:dyDescent="0.2">
      <c r="A464" s="27" t="s">
        <v>1191</v>
      </c>
      <c r="B464" s="164">
        <v>0</v>
      </c>
      <c r="C464" s="164">
        <v>0</v>
      </c>
      <c r="D464" s="164">
        <v>0</v>
      </c>
      <c r="E464" s="164">
        <v>0</v>
      </c>
      <c r="F464" s="164">
        <v>0</v>
      </c>
      <c r="G464" s="164">
        <v>0</v>
      </c>
      <c r="H464" s="164">
        <v>0</v>
      </c>
      <c r="I464" s="164">
        <v>0</v>
      </c>
      <c r="J464" s="164">
        <v>0</v>
      </c>
      <c r="K464" s="164">
        <v>0</v>
      </c>
      <c r="L464" s="164">
        <v>0</v>
      </c>
      <c r="M464" s="164">
        <v>0</v>
      </c>
      <c r="N464" s="164">
        <v>0</v>
      </c>
      <c r="O464" s="164">
        <v>0</v>
      </c>
      <c r="P464" s="164">
        <v>0</v>
      </c>
      <c r="Q464" s="164">
        <v>0</v>
      </c>
      <c r="R464" s="164">
        <v>0</v>
      </c>
      <c r="S464" s="164">
        <v>0</v>
      </c>
      <c r="T464" s="164">
        <v>0</v>
      </c>
      <c r="U464" s="164">
        <v>0</v>
      </c>
      <c r="V464" s="164">
        <v>0</v>
      </c>
      <c r="W464" s="164">
        <v>0</v>
      </c>
      <c r="X464" s="164">
        <v>0</v>
      </c>
      <c r="Y464" s="164">
        <v>0</v>
      </c>
      <c r="Z464" s="164">
        <v>0</v>
      </c>
      <c r="AA464" s="164">
        <v>0</v>
      </c>
      <c r="AB464" s="164">
        <v>0</v>
      </c>
      <c r="AC464" s="164">
        <v>0</v>
      </c>
      <c r="AD464" s="164">
        <v>0</v>
      </c>
      <c r="AE464" s="164">
        <v>0</v>
      </c>
      <c r="AF464" s="164">
        <v>0</v>
      </c>
      <c r="AG464" s="164">
        <v>0</v>
      </c>
      <c r="AH464" s="164">
        <v>0</v>
      </c>
      <c r="AI464" s="164">
        <v>0</v>
      </c>
      <c r="AJ464" s="164">
        <v>0</v>
      </c>
      <c r="AK464" s="164">
        <v>0</v>
      </c>
      <c r="AL464" s="164">
        <v>0</v>
      </c>
      <c r="AM464" s="164">
        <v>0</v>
      </c>
      <c r="AN464" s="164">
        <v>0</v>
      </c>
    </row>
    <row r="465" spans="1:40" x14ac:dyDescent="0.2">
      <c r="A465" s="27" t="s">
        <v>1192</v>
      </c>
      <c r="B465" s="164">
        <v>0</v>
      </c>
      <c r="C465" s="164">
        <v>0</v>
      </c>
      <c r="D465" s="164">
        <v>0</v>
      </c>
      <c r="E465" s="164">
        <v>0</v>
      </c>
      <c r="F465" s="164">
        <v>0</v>
      </c>
      <c r="G465" s="164">
        <v>0</v>
      </c>
      <c r="H465" s="164">
        <v>0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  <c r="O465" s="164">
        <v>0</v>
      </c>
      <c r="P465" s="164">
        <v>0</v>
      </c>
      <c r="Q465" s="164">
        <v>0</v>
      </c>
      <c r="R465" s="164">
        <v>0</v>
      </c>
      <c r="S465" s="164">
        <v>0</v>
      </c>
      <c r="T465" s="164">
        <v>0</v>
      </c>
      <c r="U465" s="164">
        <v>0</v>
      </c>
      <c r="V465" s="164">
        <v>0</v>
      </c>
      <c r="W465" s="164">
        <v>0</v>
      </c>
      <c r="X465" s="164">
        <v>0</v>
      </c>
      <c r="Y465" s="164">
        <v>0</v>
      </c>
      <c r="Z465" s="164">
        <v>0</v>
      </c>
      <c r="AA465" s="164">
        <v>0</v>
      </c>
      <c r="AB465" s="164">
        <v>0</v>
      </c>
      <c r="AC465" s="164">
        <v>0</v>
      </c>
      <c r="AD465" s="164">
        <v>0</v>
      </c>
      <c r="AE465" s="164">
        <v>0</v>
      </c>
      <c r="AF465" s="164">
        <v>0</v>
      </c>
      <c r="AG465" s="164">
        <v>0</v>
      </c>
      <c r="AH465" s="164">
        <v>0</v>
      </c>
      <c r="AI465" s="164">
        <v>0</v>
      </c>
      <c r="AJ465" s="164">
        <v>0</v>
      </c>
      <c r="AK465" s="164">
        <v>0</v>
      </c>
      <c r="AL465" s="164">
        <v>0</v>
      </c>
      <c r="AM465" s="164">
        <v>0</v>
      </c>
      <c r="AN465" s="164">
        <v>0</v>
      </c>
    </row>
    <row r="466" spans="1:40" x14ac:dyDescent="0.2">
      <c r="A466" s="27" t="s">
        <v>1193</v>
      </c>
      <c r="B466" s="164">
        <v>0</v>
      </c>
      <c r="C466" s="164">
        <v>0</v>
      </c>
      <c r="D466" s="164">
        <v>0</v>
      </c>
      <c r="E466" s="164">
        <v>0</v>
      </c>
      <c r="F466" s="164">
        <v>0</v>
      </c>
      <c r="G466" s="164">
        <v>0</v>
      </c>
      <c r="H466" s="164">
        <v>0</v>
      </c>
      <c r="I466" s="164">
        <v>0</v>
      </c>
      <c r="J466" s="164">
        <v>0</v>
      </c>
      <c r="K466" s="164">
        <v>0</v>
      </c>
      <c r="L466" s="164">
        <v>0</v>
      </c>
      <c r="M466" s="164">
        <v>0</v>
      </c>
      <c r="N466" s="164">
        <v>0</v>
      </c>
      <c r="O466" s="164">
        <v>0</v>
      </c>
      <c r="P466" s="164">
        <v>0</v>
      </c>
      <c r="Q466" s="164">
        <v>0</v>
      </c>
      <c r="R466" s="164">
        <v>0</v>
      </c>
      <c r="S466" s="164">
        <v>0</v>
      </c>
      <c r="T466" s="164">
        <v>0</v>
      </c>
      <c r="U466" s="164">
        <v>0</v>
      </c>
      <c r="V466" s="164">
        <v>0</v>
      </c>
      <c r="W466" s="164">
        <v>0</v>
      </c>
      <c r="X466" s="164">
        <v>0</v>
      </c>
      <c r="Y466" s="164">
        <v>0</v>
      </c>
      <c r="Z466" s="164">
        <v>0</v>
      </c>
      <c r="AA466" s="164">
        <v>0</v>
      </c>
      <c r="AB466" s="164">
        <v>0</v>
      </c>
      <c r="AC466" s="164">
        <v>0</v>
      </c>
      <c r="AD466" s="164">
        <v>0</v>
      </c>
      <c r="AE466" s="164">
        <v>0</v>
      </c>
      <c r="AF466" s="164">
        <v>0</v>
      </c>
      <c r="AG466" s="164">
        <v>0</v>
      </c>
      <c r="AH466" s="164">
        <v>0</v>
      </c>
      <c r="AI466" s="164">
        <v>0</v>
      </c>
      <c r="AJ466" s="164">
        <v>0</v>
      </c>
      <c r="AK466" s="164">
        <v>0</v>
      </c>
      <c r="AL466" s="164">
        <v>0</v>
      </c>
      <c r="AM466" s="164">
        <v>0</v>
      </c>
      <c r="AN466" s="164">
        <v>0</v>
      </c>
    </row>
    <row r="467" spans="1:40" x14ac:dyDescent="0.2">
      <c r="A467" s="27" t="s">
        <v>1194</v>
      </c>
    </row>
    <row r="468" spans="1:40" x14ac:dyDescent="0.2">
      <c r="A468" s="27" t="s">
        <v>1195</v>
      </c>
    </row>
    <row r="469" spans="1:40" x14ac:dyDescent="0.2">
      <c r="A469" s="27" t="s">
        <v>1196</v>
      </c>
    </row>
    <row r="470" spans="1:40" ht="10.8" thickBot="1" x14ac:dyDescent="0.25">
      <c r="A470" s="170" t="s">
        <v>1197</v>
      </c>
      <c r="B470" s="164">
        <v>0</v>
      </c>
      <c r="C470" s="164">
        <v>0</v>
      </c>
      <c r="D470" s="164">
        <v>0</v>
      </c>
      <c r="E470" s="164">
        <v>0</v>
      </c>
      <c r="F470" s="164">
        <v>0</v>
      </c>
      <c r="G470" s="164">
        <v>0</v>
      </c>
      <c r="H470" s="164">
        <v>0</v>
      </c>
      <c r="I470" s="164">
        <v>0</v>
      </c>
      <c r="J470" s="164">
        <v>0</v>
      </c>
      <c r="K470" s="164">
        <v>0</v>
      </c>
      <c r="L470" s="164">
        <v>0</v>
      </c>
      <c r="M470" s="164">
        <v>0</v>
      </c>
      <c r="N470" s="164">
        <v>0</v>
      </c>
      <c r="O470" s="164">
        <v>0</v>
      </c>
      <c r="P470" s="164">
        <v>0</v>
      </c>
      <c r="Q470" s="164">
        <v>0</v>
      </c>
      <c r="R470" s="164">
        <v>0</v>
      </c>
      <c r="S470" s="164">
        <v>0</v>
      </c>
      <c r="T470" s="164">
        <v>0</v>
      </c>
      <c r="U470" s="164">
        <v>0</v>
      </c>
      <c r="V470" s="164">
        <v>0</v>
      </c>
      <c r="W470" s="164">
        <v>0</v>
      </c>
      <c r="X470" s="164">
        <v>0</v>
      </c>
      <c r="Y470" s="164">
        <v>0</v>
      </c>
      <c r="Z470" s="164">
        <v>0</v>
      </c>
      <c r="AA470" s="164">
        <v>0</v>
      </c>
      <c r="AB470" s="164">
        <v>0</v>
      </c>
      <c r="AC470" s="164">
        <v>0</v>
      </c>
      <c r="AD470" s="164">
        <v>0</v>
      </c>
      <c r="AE470" s="164">
        <v>0</v>
      </c>
      <c r="AF470" s="164">
        <v>0</v>
      </c>
      <c r="AG470" s="164">
        <v>0</v>
      </c>
      <c r="AH470" s="164">
        <v>0</v>
      </c>
      <c r="AI470" s="164">
        <v>0</v>
      </c>
      <c r="AJ470" s="164">
        <v>0</v>
      </c>
      <c r="AK470" s="164">
        <v>0</v>
      </c>
      <c r="AL470" s="164">
        <v>0</v>
      </c>
      <c r="AM470" s="164">
        <v>0</v>
      </c>
      <c r="AN470" s="164">
        <v>0</v>
      </c>
    </row>
    <row r="471" spans="1:40" x14ac:dyDescent="0.2">
      <c r="A471" s="27" t="s">
        <v>1198</v>
      </c>
      <c r="B471" s="164">
        <v>0</v>
      </c>
      <c r="C471" s="164">
        <v>0</v>
      </c>
      <c r="D471" s="164">
        <v>0</v>
      </c>
      <c r="E471" s="164">
        <v>0</v>
      </c>
      <c r="F471" s="164">
        <v>0</v>
      </c>
      <c r="G471" s="164">
        <v>0</v>
      </c>
      <c r="H471" s="164">
        <v>0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  <c r="O471" s="164">
        <v>0</v>
      </c>
      <c r="P471" s="164">
        <v>0</v>
      </c>
      <c r="Q471" s="164">
        <v>0</v>
      </c>
      <c r="R471" s="164">
        <v>0</v>
      </c>
      <c r="S471" s="164">
        <v>0</v>
      </c>
      <c r="T471" s="164">
        <v>0</v>
      </c>
      <c r="U471" s="164">
        <v>0</v>
      </c>
      <c r="V471" s="164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  <c r="AC471" s="164">
        <v>0</v>
      </c>
      <c r="AD471" s="164">
        <v>0</v>
      </c>
      <c r="AE471" s="164">
        <v>0</v>
      </c>
      <c r="AF471" s="164">
        <v>0</v>
      </c>
      <c r="AG471" s="164">
        <v>0</v>
      </c>
      <c r="AH471" s="164">
        <v>0</v>
      </c>
      <c r="AI471" s="164">
        <v>0</v>
      </c>
      <c r="AJ471" s="164">
        <v>0</v>
      </c>
      <c r="AK471" s="164">
        <v>0</v>
      </c>
      <c r="AL471" s="164">
        <v>0</v>
      </c>
      <c r="AM471" s="164">
        <v>0</v>
      </c>
      <c r="AN471" s="164">
        <v>0</v>
      </c>
    </row>
    <row r="472" spans="1:40" x14ac:dyDescent="0.2">
      <c r="A472" s="27" t="s">
        <v>1199</v>
      </c>
      <c r="B472" s="164">
        <v>0</v>
      </c>
      <c r="C472" s="164">
        <v>0</v>
      </c>
      <c r="D472" s="164">
        <v>0</v>
      </c>
      <c r="E472" s="164">
        <v>0</v>
      </c>
      <c r="F472" s="164">
        <v>0</v>
      </c>
      <c r="G472" s="164">
        <v>0</v>
      </c>
      <c r="H472" s="164">
        <v>0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  <c r="O472" s="164">
        <v>0</v>
      </c>
      <c r="P472" s="164">
        <v>0</v>
      </c>
      <c r="Q472" s="164">
        <v>0</v>
      </c>
      <c r="R472" s="164">
        <v>0</v>
      </c>
      <c r="S472" s="164">
        <v>0</v>
      </c>
      <c r="T472" s="164">
        <v>0</v>
      </c>
      <c r="U472" s="164">
        <v>0</v>
      </c>
      <c r="V472" s="164">
        <v>0</v>
      </c>
      <c r="W472" s="164">
        <v>0</v>
      </c>
      <c r="X472" s="164">
        <v>0</v>
      </c>
      <c r="Y472" s="164">
        <v>0</v>
      </c>
      <c r="Z472" s="164">
        <v>0</v>
      </c>
      <c r="AA472" s="164">
        <v>0</v>
      </c>
      <c r="AB472" s="164">
        <v>0</v>
      </c>
      <c r="AC472" s="164">
        <v>0</v>
      </c>
      <c r="AD472" s="164">
        <v>0</v>
      </c>
      <c r="AE472" s="164">
        <v>0</v>
      </c>
      <c r="AF472" s="164">
        <v>0</v>
      </c>
      <c r="AG472" s="164">
        <v>0</v>
      </c>
      <c r="AH472" s="164">
        <v>0</v>
      </c>
      <c r="AI472" s="164">
        <v>0</v>
      </c>
      <c r="AJ472" s="164">
        <v>0</v>
      </c>
      <c r="AK472" s="164">
        <v>0</v>
      </c>
      <c r="AL472" s="164">
        <v>0</v>
      </c>
      <c r="AM472" s="164">
        <v>0</v>
      </c>
      <c r="AN472" s="164">
        <v>0</v>
      </c>
    </row>
    <row r="473" spans="1:40" x14ac:dyDescent="0.2">
      <c r="A473" s="27" t="s">
        <v>1200</v>
      </c>
      <c r="B473" s="164">
        <v>0</v>
      </c>
      <c r="C473" s="164">
        <v>0</v>
      </c>
      <c r="D473" s="164">
        <v>0</v>
      </c>
      <c r="E473" s="164">
        <v>0</v>
      </c>
      <c r="F473" s="164">
        <v>0</v>
      </c>
      <c r="G473" s="164">
        <v>0</v>
      </c>
      <c r="H473" s="164"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  <c r="O473" s="164">
        <v>0</v>
      </c>
      <c r="P473" s="164">
        <v>0</v>
      </c>
      <c r="Q473" s="164">
        <v>0</v>
      </c>
      <c r="R473" s="164">
        <v>0</v>
      </c>
      <c r="S473" s="164">
        <v>0</v>
      </c>
      <c r="T473" s="164">
        <v>0</v>
      </c>
      <c r="U473" s="164">
        <v>0</v>
      </c>
      <c r="V473" s="164">
        <v>0</v>
      </c>
      <c r="W473" s="164">
        <v>0</v>
      </c>
      <c r="X473" s="164">
        <v>0</v>
      </c>
      <c r="Y473" s="164">
        <v>0</v>
      </c>
      <c r="Z473" s="164">
        <v>0</v>
      </c>
      <c r="AA473" s="164">
        <v>0</v>
      </c>
      <c r="AB473" s="164">
        <v>0</v>
      </c>
      <c r="AC473" s="164">
        <v>0</v>
      </c>
      <c r="AD473" s="164">
        <v>0</v>
      </c>
      <c r="AE473" s="164">
        <v>0</v>
      </c>
      <c r="AF473" s="164">
        <v>0</v>
      </c>
      <c r="AG473" s="164">
        <v>0</v>
      </c>
      <c r="AH473" s="164">
        <v>0</v>
      </c>
      <c r="AI473" s="164">
        <v>0</v>
      </c>
      <c r="AJ473" s="164">
        <v>0</v>
      </c>
      <c r="AK473" s="164">
        <v>0</v>
      </c>
      <c r="AL473" s="164">
        <v>0</v>
      </c>
      <c r="AM473" s="164">
        <v>0</v>
      </c>
      <c r="AN473" s="164">
        <v>0</v>
      </c>
    </row>
    <row r="474" spans="1:40" x14ac:dyDescent="0.2">
      <c r="A474" s="27" t="s">
        <v>1201</v>
      </c>
      <c r="B474" s="164">
        <v>0</v>
      </c>
      <c r="C474" s="164">
        <v>0</v>
      </c>
      <c r="D474" s="164">
        <v>0</v>
      </c>
      <c r="E474" s="164">
        <v>0</v>
      </c>
      <c r="F474" s="164">
        <v>0</v>
      </c>
      <c r="G474" s="164">
        <v>0</v>
      </c>
      <c r="H474" s="164">
        <v>0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  <c r="O474" s="164">
        <v>0</v>
      </c>
      <c r="P474" s="164">
        <v>0</v>
      </c>
      <c r="Q474" s="164">
        <v>0</v>
      </c>
      <c r="R474" s="164">
        <v>0</v>
      </c>
      <c r="S474" s="164">
        <v>0</v>
      </c>
      <c r="T474" s="164">
        <v>0</v>
      </c>
      <c r="U474" s="164">
        <v>0</v>
      </c>
      <c r="V474" s="164">
        <v>0</v>
      </c>
      <c r="W474" s="164">
        <v>0</v>
      </c>
      <c r="X474" s="164">
        <v>0</v>
      </c>
      <c r="Y474" s="164">
        <v>0</v>
      </c>
      <c r="Z474" s="164">
        <v>0</v>
      </c>
      <c r="AA474" s="164">
        <v>0</v>
      </c>
      <c r="AB474" s="164">
        <v>0</v>
      </c>
      <c r="AC474" s="164">
        <v>0</v>
      </c>
      <c r="AD474" s="164">
        <v>0</v>
      </c>
      <c r="AE474" s="164">
        <v>0</v>
      </c>
      <c r="AF474" s="164">
        <v>0</v>
      </c>
      <c r="AG474" s="164">
        <v>0</v>
      </c>
      <c r="AH474" s="164">
        <v>0</v>
      </c>
      <c r="AI474" s="164">
        <v>0</v>
      </c>
      <c r="AJ474" s="164">
        <v>0</v>
      </c>
      <c r="AK474" s="164">
        <v>0</v>
      </c>
      <c r="AL474" s="164">
        <v>0</v>
      </c>
      <c r="AM474" s="164">
        <v>0</v>
      </c>
      <c r="AN474" s="164">
        <v>0</v>
      </c>
    </row>
    <row r="475" spans="1:40" x14ac:dyDescent="0.2">
      <c r="A475" s="27" t="s">
        <v>1202</v>
      </c>
      <c r="B475" s="164">
        <v>0</v>
      </c>
      <c r="C475" s="164">
        <v>0</v>
      </c>
      <c r="D475" s="164">
        <v>0</v>
      </c>
      <c r="E475" s="164">
        <v>0</v>
      </c>
      <c r="F475" s="164">
        <v>0</v>
      </c>
      <c r="G475" s="164">
        <v>0</v>
      </c>
      <c r="H475" s="164">
        <v>0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0</v>
      </c>
      <c r="U475" s="164">
        <v>0</v>
      </c>
      <c r="V475" s="164">
        <v>0</v>
      </c>
      <c r="W475" s="164">
        <v>0</v>
      </c>
      <c r="X475" s="164">
        <v>0</v>
      </c>
      <c r="Y475" s="164">
        <v>0</v>
      </c>
      <c r="Z475" s="164">
        <v>0</v>
      </c>
      <c r="AA475" s="164">
        <v>0</v>
      </c>
      <c r="AB475" s="164">
        <v>0</v>
      </c>
      <c r="AC475" s="164">
        <v>0</v>
      </c>
      <c r="AD475" s="164">
        <v>0</v>
      </c>
      <c r="AE475" s="164">
        <v>0</v>
      </c>
      <c r="AF475" s="164">
        <v>0</v>
      </c>
      <c r="AG475" s="164">
        <v>0</v>
      </c>
      <c r="AH475" s="164">
        <v>0</v>
      </c>
      <c r="AI475" s="164">
        <v>0</v>
      </c>
      <c r="AJ475" s="164">
        <v>0</v>
      </c>
      <c r="AK475" s="164">
        <v>0</v>
      </c>
      <c r="AL475" s="164">
        <v>0</v>
      </c>
      <c r="AM475" s="164">
        <v>0</v>
      </c>
      <c r="AN475" s="164">
        <v>0</v>
      </c>
    </row>
    <row r="476" spans="1:40" x14ac:dyDescent="0.2">
      <c r="A476" s="27" t="s">
        <v>1203</v>
      </c>
      <c r="B476" s="164">
        <v>0</v>
      </c>
      <c r="C476" s="164">
        <v>0</v>
      </c>
      <c r="D476" s="164">
        <v>0</v>
      </c>
      <c r="E476" s="164">
        <v>0</v>
      </c>
      <c r="F476" s="164">
        <v>0</v>
      </c>
      <c r="G476" s="164">
        <v>0</v>
      </c>
      <c r="H476" s="164">
        <v>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0</v>
      </c>
      <c r="Q476" s="164">
        <v>0</v>
      </c>
      <c r="R476" s="164">
        <v>0</v>
      </c>
      <c r="S476" s="164">
        <v>0</v>
      </c>
      <c r="T476" s="164">
        <v>0</v>
      </c>
      <c r="U476" s="164">
        <v>0</v>
      </c>
      <c r="V476" s="164">
        <v>0</v>
      </c>
      <c r="W476" s="164">
        <v>0</v>
      </c>
      <c r="X476" s="164">
        <v>0</v>
      </c>
      <c r="Y476" s="164">
        <v>0</v>
      </c>
      <c r="Z476" s="164">
        <v>0</v>
      </c>
      <c r="AA476" s="164">
        <v>0</v>
      </c>
      <c r="AB476" s="164">
        <v>0</v>
      </c>
      <c r="AC476" s="164">
        <v>0</v>
      </c>
      <c r="AD476" s="164">
        <v>0</v>
      </c>
      <c r="AE476" s="164">
        <v>0</v>
      </c>
      <c r="AF476" s="164">
        <v>0</v>
      </c>
      <c r="AG476" s="164">
        <v>0</v>
      </c>
      <c r="AH476" s="164">
        <v>0</v>
      </c>
      <c r="AI476" s="164">
        <v>0</v>
      </c>
      <c r="AJ476" s="164">
        <v>0</v>
      </c>
      <c r="AK476" s="164">
        <v>0</v>
      </c>
      <c r="AL476" s="164">
        <v>0</v>
      </c>
      <c r="AM476" s="164">
        <v>0</v>
      </c>
      <c r="AN476" s="164">
        <v>0</v>
      </c>
    </row>
    <row r="477" spans="1:40" x14ac:dyDescent="0.2">
      <c r="A477" s="27" t="s">
        <v>1204</v>
      </c>
      <c r="B477" s="164">
        <v>0</v>
      </c>
      <c r="C477" s="164">
        <v>0</v>
      </c>
      <c r="D477" s="164">
        <v>0</v>
      </c>
      <c r="E477" s="164">
        <v>0</v>
      </c>
      <c r="F477" s="164">
        <v>0</v>
      </c>
      <c r="G477" s="164">
        <v>0</v>
      </c>
      <c r="H477" s="164">
        <v>0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0</v>
      </c>
      <c r="AB477" s="164">
        <v>0</v>
      </c>
      <c r="AC477" s="164">
        <v>0</v>
      </c>
      <c r="AD477" s="164">
        <v>0</v>
      </c>
      <c r="AE477" s="164">
        <v>0</v>
      </c>
      <c r="AF477" s="164">
        <v>0</v>
      </c>
      <c r="AG477" s="164">
        <v>0</v>
      </c>
      <c r="AH477" s="164">
        <v>0</v>
      </c>
      <c r="AI477" s="164">
        <v>0</v>
      </c>
      <c r="AJ477" s="164">
        <v>0</v>
      </c>
      <c r="AK477" s="164">
        <v>0</v>
      </c>
      <c r="AL477" s="164">
        <v>0</v>
      </c>
      <c r="AM477" s="164">
        <v>0</v>
      </c>
      <c r="AN477" s="164">
        <v>0</v>
      </c>
    </row>
    <row r="478" spans="1:40" x14ac:dyDescent="0.2">
      <c r="A478" s="27" t="s">
        <v>1205</v>
      </c>
      <c r="B478" s="164">
        <v>0</v>
      </c>
      <c r="C478" s="164">
        <v>0</v>
      </c>
      <c r="D478" s="164">
        <v>0</v>
      </c>
      <c r="E478" s="164">
        <v>0</v>
      </c>
      <c r="F478" s="164">
        <v>0</v>
      </c>
      <c r="G478" s="164">
        <v>0</v>
      </c>
      <c r="H478" s="164">
        <v>0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164">
        <v>0</v>
      </c>
      <c r="AD478" s="164">
        <v>0</v>
      </c>
      <c r="AE478" s="164">
        <v>0</v>
      </c>
      <c r="AF478" s="164">
        <v>0</v>
      </c>
      <c r="AG478" s="164">
        <v>0</v>
      </c>
      <c r="AH478" s="164">
        <v>0</v>
      </c>
      <c r="AI478" s="164">
        <v>0</v>
      </c>
      <c r="AJ478" s="164">
        <v>0</v>
      </c>
      <c r="AK478" s="164">
        <v>0</v>
      </c>
      <c r="AL478" s="164">
        <v>0</v>
      </c>
      <c r="AM478" s="164">
        <v>0</v>
      </c>
      <c r="AN478" s="164">
        <v>0</v>
      </c>
    </row>
    <row r="479" spans="1:40" x14ac:dyDescent="0.2">
      <c r="A479" s="27" t="s">
        <v>1206</v>
      </c>
      <c r="B479" s="164">
        <v>0</v>
      </c>
      <c r="C479" s="164">
        <v>0</v>
      </c>
      <c r="D479" s="164">
        <v>0</v>
      </c>
      <c r="E479" s="164">
        <v>0</v>
      </c>
      <c r="F479" s="164">
        <v>0</v>
      </c>
      <c r="G479" s="164">
        <v>0</v>
      </c>
      <c r="H479" s="164">
        <v>0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0</v>
      </c>
      <c r="W479" s="164">
        <v>0</v>
      </c>
      <c r="X479" s="164">
        <v>0</v>
      </c>
      <c r="Y479" s="164">
        <v>0</v>
      </c>
      <c r="Z479" s="164">
        <v>0</v>
      </c>
      <c r="AA479" s="164">
        <v>0</v>
      </c>
      <c r="AB479" s="164">
        <v>0</v>
      </c>
      <c r="AC479" s="164">
        <v>0</v>
      </c>
      <c r="AD479" s="164">
        <v>0</v>
      </c>
      <c r="AE479" s="164">
        <v>0</v>
      </c>
      <c r="AF479" s="164">
        <v>0</v>
      </c>
      <c r="AG479" s="164">
        <v>0</v>
      </c>
      <c r="AH479" s="164">
        <v>0</v>
      </c>
      <c r="AI479" s="164">
        <v>0</v>
      </c>
      <c r="AJ479" s="164">
        <v>0</v>
      </c>
      <c r="AK479" s="164">
        <v>0</v>
      </c>
      <c r="AL479" s="164">
        <v>0</v>
      </c>
      <c r="AM479" s="164">
        <v>0</v>
      </c>
      <c r="AN479" s="164">
        <v>0</v>
      </c>
    </row>
    <row r="480" spans="1:40" x14ac:dyDescent="0.2">
      <c r="A480" s="27" t="s">
        <v>1207</v>
      </c>
      <c r="B480" s="164">
        <v>0</v>
      </c>
      <c r="C480" s="164">
        <v>0</v>
      </c>
      <c r="D480" s="164">
        <v>0</v>
      </c>
      <c r="E480" s="164">
        <v>0</v>
      </c>
      <c r="F480" s="164">
        <v>0</v>
      </c>
      <c r="G480" s="164">
        <v>0</v>
      </c>
      <c r="H480" s="164">
        <v>0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  <c r="AB480" s="164">
        <v>0</v>
      </c>
      <c r="AC480" s="164">
        <v>0</v>
      </c>
      <c r="AD480" s="164">
        <v>0</v>
      </c>
      <c r="AE480" s="164">
        <v>0</v>
      </c>
      <c r="AF480" s="164">
        <v>0</v>
      </c>
      <c r="AG480" s="164">
        <v>0</v>
      </c>
      <c r="AH480" s="164">
        <v>0</v>
      </c>
      <c r="AI480" s="164">
        <v>0</v>
      </c>
      <c r="AJ480" s="164">
        <v>0</v>
      </c>
      <c r="AK480" s="164">
        <v>0</v>
      </c>
      <c r="AL480" s="164">
        <v>0</v>
      </c>
      <c r="AM480" s="164">
        <v>0</v>
      </c>
      <c r="AN480" s="164">
        <v>0</v>
      </c>
    </row>
    <row r="481" spans="1:40" x14ac:dyDescent="0.2">
      <c r="A481" s="27" t="s">
        <v>1208</v>
      </c>
      <c r="B481" s="164">
        <v>0</v>
      </c>
      <c r="C481" s="164">
        <v>0</v>
      </c>
      <c r="D481" s="164">
        <v>0</v>
      </c>
      <c r="E481" s="164">
        <v>0</v>
      </c>
      <c r="F481" s="164">
        <v>0</v>
      </c>
      <c r="G481" s="164">
        <v>0</v>
      </c>
      <c r="H481" s="164">
        <v>0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  <c r="O481" s="164">
        <v>0</v>
      </c>
      <c r="P481" s="164">
        <v>0</v>
      </c>
      <c r="Q481" s="164">
        <v>0</v>
      </c>
      <c r="R481" s="164">
        <v>0</v>
      </c>
      <c r="S481" s="164">
        <v>0</v>
      </c>
      <c r="T481" s="164">
        <v>0</v>
      </c>
      <c r="U481" s="164">
        <v>0</v>
      </c>
      <c r="V481" s="164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  <c r="AC481" s="164">
        <v>0</v>
      </c>
      <c r="AD481" s="164">
        <v>0</v>
      </c>
      <c r="AE481" s="164">
        <v>0</v>
      </c>
      <c r="AF481" s="164">
        <v>0</v>
      </c>
      <c r="AG481" s="164">
        <v>0</v>
      </c>
      <c r="AH481" s="164">
        <v>0</v>
      </c>
      <c r="AI481" s="164">
        <v>0</v>
      </c>
      <c r="AJ481" s="164">
        <v>0</v>
      </c>
      <c r="AK481" s="164">
        <v>0</v>
      </c>
      <c r="AL481" s="164">
        <v>0</v>
      </c>
      <c r="AM481" s="164">
        <v>0</v>
      </c>
      <c r="AN481" s="164">
        <v>0</v>
      </c>
    </row>
    <row r="482" spans="1:40" x14ac:dyDescent="0.2">
      <c r="A482" s="27" t="s">
        <v>1209</v>
      </c>
      <c r="B482" s="164">
        <v>0</v>
      </c>
      <c r="C482" s="164">
        <v>0</v>
      </c>
      <c r="D482" s="164">
        <v>0</v>
      </c>
      <c r="E482" s="164">
        <v>0</v>
      </c>
      <c r="F482" s="164">
        <v>0</v>
      </c>
      <c r="G482" s="164">
        <v>0</v>
      </c>
      <c r="H482" s="164">
        <v>0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  <c r="O482" s="164">
        <v>0</v>
      </c>
      <c r="P482" s="164">
        <v>0</v>
      </c>
      <c r="Q482" s="164">
        <v>0</v>
      </c>
      <c r="R482" s="164">
        <v>0</v>
      </c>
      <c r="S482" s="164">
        <v>0</v>
      </c>
      <c r="T482" s="164">
        <v>0</v>
      </c>
      <c r="U482" s="164">
        <v>0</v>
      </c>
      <c r="V482" s="164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  <c r="AB482" s="164">
        <v>0</v>
      </c>
      <c r="AC482" s="164">
        <v>0</v>
      </c>
      <c r="AD482" s="164">
        <v>0</v>
      </c>
      <c r="AE482" s="164">
        <v>0</v>
      </c>
      <c r="AF482" s="164">
        <v>0</v>
      </c>
      <c r="AG482" s="164">
        <v>0</v>
      </c>
      <c r="AH482" s="164">
        <v>0</v>
      </c>
      <c r="AI482" s="164">
        <v>0</v>
      </c>
      <c r="AJ482" s="164">
        <v>0</v>
      </c>
      <c r="AK482" s="164">
        <v>0</v>
      </c>
      <c r="AL482" s="164">
        <v>0</v>
      </c>
      <c r="AM482" s="164">
        <v>0</v>
      </c>
      <c r="AN482" s="164">
        <v>0</v>
      </c>
    </row>
    <row r="483" spans="1:40" x14ac:dyDescent="0.2">
      <c r="A483" s="27" t="s">
        <v>1210</v>
      </c>
      <c r="B483" s="164">
        <v>0</v>
      </c>
      <c r="C483" s="164">
        <v>0</v>
      </c>
      <c r="D483" s="164">
        <v>0</v>
      </c>
      <c r="E483" s="164">
        <v>0</v>
      </c>
      <c r="F483" s="164">
        <v>0</v>
      </c>
      <c r="G483" s="164">
        <v>0</v>
      </c>
      <c r="H483" s="164">
        <v>0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0</v>
      </c>
      <c r="V483" s="164">
        <v>0</v>
      </c>
      <c r="W483" s="164">
        <v>0</v>
      </c>
      <c r="X483" s="164">
        <v>0</v>
      </c>
      <c r="Y483" s="164">
        <v>0</v>
      </c>
      <c r="Z483" s="164">
        <v>0</v>
      </c>
      <c r="AA483" s="164">
        <v>0</v>
      </c>
      <c r="AB483" s="164">
        <v>0</v>
      </c>
      <c r="AC483" s="164">
        <v>0</v>
      </c>
      <c r="AD483" s="164">
        <v>0</v>
      </c>
      <c r="AE483" s="164">
        <v>0</v>
      </c>
      <c r="AF483" s="164">
        <v>0</v>
      </c>
      <c r="AG483" s="164">
        <v>0</v>
      </c>
      <c r="AH483" s="164">
        <v>0</v>
      </c>
      <c r="AI483" s="164">
        <v>0</v>
      </c>
      <c r="AJ483" s="164">
        <v>0</v>
      </c>
      <c r="AK483" s="164">
        <v>0</v>
      </c>
      <c r="AL483" s="164">
        <v>0</v>
      </c>
      <c r="AM483" s="164">
        <v>0</v>
      </c>
      <c r="AN483" s="164">
        <v>0</v>
      </c>
    </row>
    <row r="484" spans="1:40" x14ac:dyDescent="0.2">
      <c r="A484" s="27" t="s">
        <v>1211</v>
      </c>
      <c r="B484" s="164">
        <v>0</v>
      </c>
      <c r="C484" s="164">
        <v>0</v>
      </c>
      <c r="D484" s="164">
        <v>0</v>
      </c>
      <c r="E484" s="164">
        <v>0</v>
      </c>
      <c r="F484" s="164">
        <v>0</v>
      </c>
      <c r="G484" s="164">
        <v>0</v>
      </c>
      <c r="H484" s="164">
        <v>0</v>
      </c>
      <c r="I484" s="164">
        <v>0</v>
      </c>
      <c r="J484" s="164">
        <v>0</v>
      </c>
      <c r="K484" s="164">
        <v>0</v>
      </c>
      <c r="L484" s="164">
        <v>0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0</v>
      </c>
      <c r="S484" s="164">
        <v>0</v>
      </c>
      <c r="T484" s="164">
        <v>0</v>
      </c>
      <c r="U484" s="164">
        <v>0</v>
      </c>
      <c r="V484" s="164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  <c r="AC484" s="164">
        <v>0</v>
      </c>
      <c r="AD484" s="164">
        <v>0</v>
      </c>
      <c r="AE484" s="164">
        <v>0</v>
      </c>
      <c r="AF484" s="164">
        <v>0</v>
      </c>
      <c r="AG484" s="164">
        <v>0</v>
      </c>
      <c r="AH484" s="164">
        <v>0</v>
      </c>
      <c r="AI484" s="164">
        <v>0</v>
      </c>
      <c r="AJ484" s="164">
        <v>0</v>
      </c>
      <c r="AK484" s="164">
        <v>0</v>
      </c>
      <c r="AL484" s="164">
        <v>0</v>
      </c>
      <c r="AM484" s="164">
        <v>0</v>
      </c>
      <c r="AN484" s="164">
        <v>0</v>
      </c>
    </row>
    <row r="485" spans="1:40" x14ac:dyDescent="0.2">
      <c r="A485" s="27" t="s">
        <v>1212</v>
      </c>
      <c r="B485" s="164">
        <v>0</v>
      </c>
      <c r="C485" s="164">
        <v>0</v>
      </c>
      <c r="D485" s="164">
        <v>0</v>
      </c>
      <c r="E485" s="164">
        <v>0</v>
      </c>
      <c r="F485" s="164">
        <v>0</v>
      </c>
      <c r="G485" s="164">
        <v>0</v>
      </c>
      <c r="H485" s="164"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4">
        <v>0</v>
      </c>
      <c r="Q485" s="164">
        <v>0</v>
      </c>
      <c r="R485" s="164">
        <v>0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0</v>
      </c>
      <c r="Z485" s="164">
        <v>0</v>
      </c>
      <c r="AA485" s="164">
        <v>0</v>
      </c>
      <c r="AB485" s="164">
        <v>0</v>
      </c>
      <c r="AC485" s="164">
        <v>0</v>
      </c>
      <c r="AD485" s="164">
        <v>0</v>
      </c>
      <c r="AE485" s="164">
        <v>0</v>
      </c>
      <c r="AF485" s="164">
        <v>0</v>
      </c>
      <c r="AG485" s="164">
        <v>0</v>
      </c>
      <c r="AH485" s="164">
        <v>0</v>
      </c>
      <c r="AI485" s="164">
        <v>0</v>
      </c>
      <c r="AJ485" s="164">
        <v>0</v>
      </c>
      <c r="AK485" s="164">
        <v>0</v>
      </c>
      <c r="AL485" s="164">
        <v>0</v>
      </c>
      <c r="AM485" s="164">
        <v>0</v>
      </c>
      <c r="AN485" s="164">
        <v>0</v>
      </c>
    </row>
    <row r="486" spans="1:40" x14ac:dyDescent="0.2">
      <c r="A486" s="27" t="s">
        <v>1213</v>
      </c>
      <c r="B486" s="164">
        <v>0</v>
      </c>
      <c r="C486" s="164">
        <v>0</v>
      </c>
      <c r="D486" s="164">
        <v>0</v>
      </c>
      <c r="E486" s="164">
        <v>0</v>
      </c>
      <c r="F486" s="164">
        <v>0</v>
      </c>
      <c r="G486" s="164">
        <v>0</v>
      </c>
      <c r="H486" s="164">
        <v>0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0</v>
      </c>
      <c r="S486" s="164">
        <v>0</v>
      </c>
      <c r="T486" s="164">
        <v>0</v>
      </c>
      <c r="U486" s="164">
        <v>0</v>
      </c>
      <c r="V486" s="164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164">
        <v>0</v>
      </c>
      <c r="AD486" s="164">
        <v>0</v>
      </c>
      <c r="AE486" s="164">
        <v>0</v>
      </c>
      <c r="AF486" s="164">
        <v>0</v>
      </c>
      <c r="AG486" s="164">
        <v>0</v>
      </c>
      <c r="AH486" s="164">
        <v>0</v>
      </c>
      <c r="AI486" s="164">
        <v>0</v>
      </c>
      <c r="AJ486" s="164">
        <v>0</v>
      </c>
      <c r="AK486" s="164">
        <v>0</v>
      </c>
      <c r="AL486" s="164">
        <v>0</v>
      </c>
      <c r="AM486" s="164">
        <v>0</v>
      </c>
      <c r="AN486" s="164">
        <v>0</v>
      </c>
    </row>
    <row r="487" spans="1:40" x14ac:dyDescent="0.2">
      <c r="A487" s="27" t="s">
        <v>1214</v>
      </c>
      <c r="B487" s="164">
        <v>0</v>
      </c>
      <c r="C487" s="164">
        <v>0</v>
      </c>
      <c r="D487" s="164">
        <v>0</v>
      </c>
      <c r="E487" s="164">
        <v>0</v>
      </c>
      <c r="F487" s="164">
        <v>0</v>
      </c>
      <c r="G487" s="164">
        <v>0</v>
      </c>
      <c r="H487" s="164"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0</v>
      </c>
      <c r="W487" s="164">
        <v>0</v>
      </c>
      <c r="X487" s="164">
        <v>0</v>
      </c>
      <c r="Y487" s="164">
        <v>0</v>
      </c>
      <c r="Z487" s="164">
        <v>0</v>
      </c>
      <c r="AA487" s="164">
        <v>0</v>
      </c>
      <c r="AB487" s="164">
        <v>0</v>
      </c>
      <c r="AC487" s="164">
        <v>0</v>
      </c>
      <c r="AD487" s="164">
        <v>0</v>
      </c>
      <c r="AE487" s="164">
        <v>0</v>
      </c>
      <c r="AF487" s="164">
        <v>0</v>
      </c>
      <c r="AG487" s="164">
        <v>0</v>
      </c>
      <c r="AH487" s="164">
        <v>0</v>
      </c>
      <c r="AI487" s="164">
        <v>0</v>
      </c>
      <c r="AJ487" s="164">
        <v>0</v>
      </c>
      <c r="AK487" s="164">
        <v>0</v>
      </c>
      <c r="AL487" s="164">
        <v>0</v>
      </c>
      <c r="AM487" s="164">
        <v>0</v>
      </c>
      <c r="AN487" s="164">
        <v>0</v>
      </c>
    </row>
    <row r="488" spans="1:40" x14ac:dyDescent="0.2">
      <c r="A488" s="27" t="s">
        <v>1215</v>
      </c>
      <c r="B488" s="164">
        <v>0</v>
      </c>
      <c r="C488" s="164">
        <v>0</v>
      </c>
      <c r="D488" s="164">
        <v>0</v>
      </c>
      <c r="E488" s="164">
        <v>0</v>
      </c>
      <c r="F488" s="164">
        <v>0</v>
      </c>
      <c r="G488" s="164">
        <v>0</v>
      </c>
      <c r="H488" s="164">
        <v>0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0</v>
      </c>
      <c r="U488" s="164">
        <v>0</v>
      </c>
      <c r="V488" s="164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164">
        <v>0</v>
      </c>
      <c r="AD488" s="164">
        <v>0</v>
      </c>
      <c r="AE488" s="164">
        <v>0</v>
      </c>
      <c r="AF488" s="164">
        <v>0</v>
      </c>
      <c r="AG488" s="164">
        <v>0</v>
      </c>
      <c r="AH488" s="164">
        <v>0</v>
      </c>
      <c r="AI488" s="164">
        <v>0</v>
      </c>
      <c r="AJ488" s="164">
        <v>0</v>
      </c>
      <c r="AK488" s="164">
        <v>0</v>
      </c>
      <c r="AL488" s="164">
        <v>0</v>
      </c>
      <c r="AM488" s="164">
        <v>0</v>
      </c>
      <c r="AN488" s="164">
        <v>0</v>
      </c>
    </row>
    <row r="489" spans="1:40" x14ac:dyDescent="0.2">
      <c r="A489" s="27" t="s">
        <v>1216</v>
      </c>
      <c r="B489" s="164">
        <v>0</v>
      </c>
      <c r="C489" s="164">
        <v>0</v>
      </c>
      <c r="D489" s="164">
        <v>0</v>
      </c>
      <c r="E489" s="164">
        <v>0</v>
      </c>
      <c r="F489" s="164">
        <v>0</v>
      </c>
      <c r="G489" s="164">
        <v>0</v>
      </c>
      <c r="H489" s="164">
        <v>0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0</v>
      </c>
      <c r="V489" s="164">
        <v>0</v>
      </c>
      <c r="W489" s="164">
        <v>0</v>
      </c>
      <c r="X489" s="164">
        <v>0</v>
      </c>
      <c r="Y489" s="164">
        <v>0</v>
      </c>
      <c r="Z489" s="164">
        <v>0</v>
      </c>
      <c r="AA489" s="164">
        <v>0</v>
      </c>
      <c r="AB489" s="164">
        <v>0</v>
      </c>
      <c r="AC489" s="164">
        <v>0</v>
      </c>
      <c r="AD489" s="164">
        <v>0</v>
      </c>
      <c r="AE489" s="164">
        <v>0</v>
      </c>
      <c r="AF489" s="164">
        <v>0</v>
      </c>
      <c r="AG489" s="164">
        <v>0</v>
      </c>
      <c r="AH489" s="164">
        <v>0</v>
      </c>
      <c r="AI489" s="164">
        <v>0</v>
      </c>
      <c r="AJ489" s="164">
        <v>0</v>
      </c>
      <c r="AK489" s="164">
        <v>0</v>
      </c>
      <c r="AL489" s="164">
        <v>0</v>
      </c>
      <c r="AM489" s="164">
        <v>0</v>
      </c>
      <c r="AN489" s="164">
        <v>0</v>
      </c>
    </row>
    <row r="490" spans="1:40" x14ac:dyDescent="0.2">
      <c r="A490" s="27" t="s">
        <v>1217</v>
      </c>
      <c r="B490" s="164">
        <v>0</v>
      </c>
      <c r="C490" s="164">
        <v>0</v>
      </c>
      <c r="D490" s="164">
        <v>0</v>
      </c>
      <c r="E490" s="164">
        <v>0</v>
      </c>
      <c r="F490" s="164">
        <v>0</v>
      </c>
      <c r="G490" s="164">
        <v>0</v>
      </c>
      <c r="H490" s="164">
        <v>0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0</v>
      </c>
      <c r="S490" s="164">
        <v>0</v>
      </c>
      <c r="T490" s="164">
        <v>0</v>
      </c>
      <c r="U490" s="164">
        <v>0</v>
      </c>
      <c r="V490" s="164">
        <v>0</v>
      </c>
      <c r="W490" s="164">
        <v>0</v>
      </c>
      <c r="X490" s="164">
        <v>0</v>
      </c>
      <c r="Y490" s="164">
        <v>0</v>
      </c>
      <c r="Z490" s="164">
        <v>0</v>
      </c>
      <c r="AA490" s="164">
        <v>0</v>
      </c>
      <c r="AB490" s="164">
        <v>0</v>
      </c>
      <c r="AC490" s="164">
        <v>0</v>
      </c>
      <c r="AD490" s="164">
        <v>0</v>
      </c>
      <c r="AE490" s="164">
        <v>0</v>
      </c>
      <c r="AF490" s="164">
        <v>0</v>
      </c>
      <c r="AG490" s="164">
        <v>0</v>
      </c>
      <c r="AH490" s="164">
        <v>0</v>
      </c>
      <c r="AI490" s="164">
        <v>0</v>
      </c>
      <c r="AJ490" s="164">
        <v>0</v>
      </c>
      <c r="AK490" s="164">
        <v>0</v>
      </c>
      <c r="AL490" s="164">
        <v>0</v>
      </c>
      <c r="AM490" s="164">
        <v>0</v>
      </c>
      <c r="AN490" s="164">
        <v>0</v>
      </c>
    </row>
    <row r="491" spans="1:40" x14ac:dyDescent="0.2">
      <c r="A491" s="27" t="s">
        <v>1218</v>
      </c>
      <c r="B491" s="164">
        <v>0</v>
      </c>
      <c r="C491" s="164">
        <v>0</v>
      </c>
      <c r="D491" s="164">
        <v>0</v>
      </c>
      <c r="E491" s="164">
        <v>0</v>
      </c>
      <c r="F491" s="164">
        <v>0</v>
      </c>
      <c r="G491" s="164">
        <v>0</v>
      </c>
      <c r="H491" s="164">
        <v>0</v>
      </c>
      <c r="I491" s="164">
        <v>0</v>
      </c>
      <c r="J491" s="164">
        <v>0</v>
      </c>
      <c r="K491" s="164">
        <v>0</v>
      </c>
      <c r="L491" s="164">
        <v>0</v>
      </c>
      <c r="M491" s="164">
        <v>0</v>
      </c>
      <c r="N491" s="164">
        <v>0</v>
      </c>
      <c r="O491" s="164">
        <v>0</v>
      </c>
      <c r="P491" s="164">
        <v>0</v>
      </c>
      <c r="Q491" s="164">
        <v>0</v>
      </c>
      <c r="R491" s="164">
        <v>0</v>
      </c>
      <c r="S491" s="164">
        <v>0</v>
      </c>
      <c r="T491" s="164">
        <v>0</v>
      </c>
      <c r="U491" s="164">
        <v>0</v>
      </c>
      <c r="V491" s="164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  <c r="AB491" s="164">
        <v>0</v>
      </c>
      <c r="AC491" s="164">
        <v>0</v>
      </c>
      <c r="AD491" s="164">
        <v>0</v>
      </c>
      <c r="AE491" s="164">
        <v>0</v>
      </c>
      <c r="AF491" s="164">
        <v>0</v>
      </c>
      <c r="AG491" s="164">
        <v>0</v>
      </c>
      <c r="AH491" s="164">
        <v>0</v>
      </c>
      <c r="AI491" s="164">
        <v>0</v>
      </c>
      <c r="AJ491" s="164">
        <v>0</v>
      </c>
      <c r="AK491" s="164">
        <v>0</v>
      </c>
      <c r="AL491" s="164">
        <v>0</v>
      </c>
      <c r="AM491" s="164">
        <v>0</v>
      </c>
      <c r="AN491" s="164">
        <v>0</v>
      </c>
    </row>
    <row r="492" spans="1:40" x14ac:dyDescent="0.2">
      <c r="A492" s="27" t="s">
        <v>1219</v>
      </c>
      <c r="B492" s="164">
        <v>0</v>
      </c>
      <c r="C492" s="164">
        <v>0</v>
      </c>
      <c r="D492" s="164">
        <v>0</v>
      </c>
      <c r="E492" s="164">
        <v>0</v>
      </c>
      <c r="F492" s="164">
        <v>0</v>
      </c>
      <c r="G492" s="164">
        <v>0</v>
      </c>
      <c r="H492" s="164">
        <v>0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  <c r="O492" s="164">
        <v>0</v>
      </c>
      <c r="P492" s="164">
        <v>0</v>
      </c>
      <c r="Q492" s="164">
        <v>0</v>
      </c>
      <c r="R492" s="164">
        <v>0</v>
      </c>
      <c r="S492" s="164">
        <v>0</v>
      </c>
      <c r="T492" s="164">
        <v>0</v>
      </c>
      <c r="U492" s="164">
        <v>0</v>
      </c>
      <c r="V492" s="164">
        <v>0</v>
      </c>
      <c r="W492" s="164">
        <v>0</v>
      </c>
      <c r="X492" s="164">
        <v>0</v>
      </c>
      <c r="Y492" s="164">
        <v>0</v>
      </c>
      <c r="Z492" s="164">
        <v>0</v>
      </c>
      <c r="AA492" s="164">
        <v>0</v>
      </c>
      <c r="AB492" s="164">
        <v>0</v>
      </c>
      <c r="AC492" s="164">
        <v>0</v>
      </c>
      <c r="AD492" s="164">
        <v>0</v>
      </c>
      <c r="AE492" s="164">
        <v>0</v>
      </c>
      <c r="AF492" s="164">
        <v>0</v>
      </c>
      <c r="AG492" s="164">
        <v>0</v>
      </c>
      <c r="AH492" s="164">
        <v>0</v>
      </c>
      <c r="AI492" s="164">
        <v>0</v>
      </c>
      <c r="AJ492" s="164">
        <v>0</v>
      </c>
      <c r="AK492" s="164">
        <v>0</v>
      </c>
      <c r="AL492" s="164">
        <v>0</v>
      </c>
      <c r="AM492" s="164">
        <v>0</v>
      </c>
      <c r="AN492" s="164">
        <v>0</v>
      </c>
    </row>
    <row r="493" spans="1:40" x14ac:dyDescent="0.2">
      <c r="A493" s="27" t="s">
        <v>1220</v>
      </c>
      <c r="B493" s="164">
        <v>0</v>
      </c>
      <c r="C493" s="164">
        <v>0</v>
      </c>
      <c r="D493" s="164">
        <v>0</v>
      </c>
      <c r="E493" s="164">
        <v>0</v>
      </c>
      <c r="F493" s="164">
        <v>0</v>
      </c>
      <c r="G493" s="164">
        <v>0</v>
      </c>
      <c r="H493" s="164">
        <v>0</v>
      </c>
      <c r="I493" s="164">
        <v>0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  <c r="O493" s="164">
        <v>0</v>
      </c>
      <c r="P493" s="164">
        <v>0</v>
      </c>
      <c r="Q493" s="164">
        <v>0</v>
      </c>
      <c r="R493" s="164">
        <v>0</v>
      </c>
      <c r="S493" s="164">
        <v>0</v>
      </c>
      <c r="T493" s="164">
        <v>0</v>
      </c>
      <c r="U493" s="164">
        <v>0</v>
      </c>
      <c r="V493" s="164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164">
        <v>0</v>
      </c>
      <c r="AD493" s="164">
        <v>0</v>
      </c>
      <c r="AE493" s="164">
        <v>0</v>
      </c>
      <c r="AF493" s="164">
        <v>0</v>
      </c>
      <c r="AG493" s="164">
        <v>0</v>
      </c>
      <c r="AH493" s="164">
        <v>0</v>
      </c>
      <c r="AI493" s="164">
        <v>0</v>
      </c>
      <c r="AJ493" s="164">
        <v>0</v>
      </c>
      <c r="AK493" s="164">
        <v>0</v>
      </c>
      <c r="AL493" s="164">
        <v>0</v>
      </c>
      <c r="AM493" s="164">
        <v>0</v>
      </c>
      <c r="AN493" s="164">
        <v>0</v>
      </c>
    </row>
    <row r="494" spans="1:40" x14ac:dyDescent="0.2">
      <c r="A494" s="27" t="s">
        <v>1221</v>
      </c>
      <c r="B494" s="164">
        <v>0</v>
      </c>
      <c r="C494" s="164">
        <v>0</v>
      </c>
      <c r="D494" s="164">
        <v>0</v>
      </c>
      <c r="E494" s="164">
        <v>0</v>
      </c>
      <c r="F494" s="164">
        <v>0</v>
      </c>
      <c r="G494" s="164">
        <v>0</v>
      </c>
      <c r="H494" s="164">
        <v>0</v>
      </c>
      <c r="I494" s="164">
        <v>0</v>
      </c>
      <c r="J494" s="164">
        <v>0</v>
      </c>
      <c r="K494" s="164">
        <v>0</v>
      </c>
      <c r="L494" s="164">
        <v>0</v>
      </c>
      <c r="M494" s="164">
        <v>0</v>
      </c>
      <c r="N494" s="164">
        <v>0</v>
      </c>
      <c r="O494" s="164">
        <v>0</v>
      </c>
      <c r="P494" s="164">
        <v>0</v>
      </c>
      <c r="Q494" s="164">
        <v>0</v>
      </c>
      <c r="R494" s="164">
        <v>0</v>
      </c>
      <c r="S494" s="164">
        <v>0</v>
      </c>
      <c r="T494" s="164">
        <v>0</v>
      </c>
      <c r="U494" s="164">
        <v>0</v>
      </c>
      <c r="V494" s="164">
        <v>0</v>
      </c>
      <c r="W494" s="164">
        <v>0</v>
      </c>
      <c r="X494" s="164">
        <v>0</v>
      </c>
      <c r="Y494" s="164">
        <v>0</v>
      </c>
      <c r="Z494" s="164">
        <v>0</v>
      </c>
      <c r="AA494" s="164">
        <v>0</v>
      </c>
      <c r="AB494" s="164">
        <v>0</v>
      </c>
      <c r="AC494" s="164">
        <v>0</v>
      </c>
      <c r="AD494" s="164">
        <v>0</v>
      </c>
      <c r="AE494" s="164">
        <v>0</v>
      </c>
      <c r="AF494" s="164">
        <v>0</v>
      </c>
      <c r="AG494" s="164">
        <v>0</v>
      </c>
      <c r="AH494" s="164">
        <v>0</v>
      </c>
      <c r="AI494" s="164">
        <v>0</v>
      </c>
      <c r="AJ494" s="164">
        <v>0</v>
      </c>
      <c r="AK494" s="164">
        <v>0</v>
      </c>
      <c r="AL494" s="164">
        <v>0</v>
      </c>
      <c r="AM494" s="164">
        <v>0</v>
      </c>
      <c r="AN494" s="164">
        <v>0</v>
      </c>
    </row>
    <row r="495" spans="1:40" x14ac:dyDescent="0.2">
      <c r="A495" s="27" t="s">
        <v>1222</v>
      </c>
      <c r="B495" s="164">
        <v>0</v>
      </c>
      <c r="C495" s="164">
        <v>0</v>
      </c>
      <c r="D495" s="164">
        <v>0</v>
      </c>
      <c r="E495" s="164">
        <v>0</v>
      </c>
      <c r="F495" s="164">
        <v>0</v>
      </c>
      <c r="G495" s="164">
        <v>0</v>
      </c>
      <c r="H495" s="164">
        <v>0</v>
      </c>
      <c r="I495" s="164">
        <v>0</v>
      </c>
      <c r="J495" s="164">
        <v>0</v>
      </c>
      <c r="K495" s="164">
        <v>0</v>
      </c>
      <c r="L495" s="164">
        <v>0</v>
      </c>
      <c r="M495" s="164">
        <v>0</v>
      </c>
      <c r="N495" s="164">
        <v>0</v>
      </c>
      <c r="O495" s="164">
        <v>0</v>
      </c>
      <c r="P495" s="164">
        <v>0</v>
      </c>
      <c r="Q495" s="164">
        <v>0</v>
      </c>
      <c r="R495" s="164">
        <v>0</v>
      </c>
      <c r="S495" s="164">
        <v>0</v>
      </c>
      <c r="T495" s="164">
        <v>0</v>
      </c>
      <c r="U495" s="164">
        <v>0</v>
      </c>
      <c r="V495" s="164">
        <v>0</v>
      </c>
      <c r="W495" s="164">
        <v>0</v>
      </c>
      <c r="X495" s="164">
        <v>0</v>
      </c>
      <c r="Y495" s="164">
        <v>0</v>
      </c>
      <c r="Z495" s="164">
        <v>0</v>
      </c>
      <c r="AA495" s="164">
        <v>0</v>
      </c>
      <c r="AB495" s="164">
        <v>0</v>
      </c>
      <c r="AC495" s="164">
        <v>0</v>
      </c>
      <c r="AD495" s="164">
        <v>0</v>
      </c>
      <c r="AE495" s="164">
        <v>0</v>
      </c>
      <c r="AF495" s="164">
        <v>0</v>
      </c>
      <c r="AG495" s="164">
        <v>0</v>
      </c>
      <c r="AH495" s="164">
        <v>0</v>
      </c>
      <c r="AI495" s="164">
        <v>0</v>
      </c>
      <c r="AJ495" s="164">
        <v>0</v>
      </c>
      <c r="AK495" s="164">
        <v>0</v>
      </c>
      <c r="AL495" s="164">
        <v>0</v>
      </c>
      <c r="AM495" s="164">
        <v>0</v>
      </c>
      <c r="AN495" s="164">
        <v>0</v>
      </c>
    </row>
    <row r="496" spans="1:40" x14ac:dyDescent="0.2">
      <c r="A496" s="27" t="s">
        <v>1223</v>
      </c>
      <c r="B496" s="164">
        <v>0</v>
      </c>
      <c r="C496" s="164">
        <v>0</v>
      </c>
      <c r="D496" s="164">
        <v>0</v>
      </c>
      <c r="E496" s="164">
        <v>0</v>
      </c>
      <c r="F496" s="164">
        <v>0</v>
      </c>
      <c r="G496" s="164">
        <v>0</v>
      </c>
      <c r="H496" s="164">
        <v>0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  <c r="O496" s="164">
        <v>0</v>
      </c>
      <c r="P496" s="164">
        <v>0</v>
      </c>
      <c r="Q496" s="164">
        <v>0</v>
      </c>
      <c r="R496" s="164">
        <v>0</v>
      </c>
      <c r="S496" s="164">
        <v>0</v>
      </c>
      <c r="T496" s="164">
        <v>0</v>
      </c>
      <c r="U496" s="164">
        <v>0</v>
      </c>
      <c r="V496" s="164">
        <v>0</v>
      </c>
      <c r="W496" s="164">
        <v>0</v>
      </c>
      <c r="X496" s="164">
        <v>0</v>
      </c>
      <c r="Y496" s="164">
        <v>0</v>
      </c>
      <c r="Z496" s="164">
        <v>0</v>
      </c>
      <c r="AA496" s="164">
        <v>0</v>
      </c>
      <c r="AB496" s="164">
        <v>0</v>
      </c>
      <c r="AC496" s="164">
        <v>0</v>
      </c>
      <c r="AD496" s="164">
        <v>0</v>
      </c>
      <c r="AE496" s="164">
        <v>0</v>
      </c>
      <c r="AF496" s="164">
        <v>0</v>
      </c>
      <c r="AG496" s="164">
        <v>0</v>
      </c>
      <c r="AH496" s="164">
        <v>0</v>
      </c>
      <c r="AI496" s="164">
        <v>0</v>
      </c>
      <c r="AJ496" s="164">
        <v>0</v>
      </c>
      <c r="AK496" s="164">
        <v>0</v>
      </c>
      <c r="AL496" s="164">
        <v>0</v>
      </c>
      <c r="AM496" s="164">
        <v>0</v>
      </c>
      <c r="AN496" s="164">
        <v>0</v>
      </c>
    </row>
    <row r="497" spans="1:40" x14ac:dyDescent="0.2">
      <c r="A497" s="27" t="s">
        <v>1224</v>
      </c>
      <c r="B497" s="164">
        <v>0</v>
      </c>
      <c r="C497" s="164">
        <v>0</v>
      </c>
      <c r="D497" s="164">
        <v>0</v>
      </c>
      <c r="E497" s="164">
        <v>0</v>
      </c>
      <c r="F497" s="164">
        <v>0</v>
      </c>
      <c r="G497" s="164">
        <v>0</v>
      </c>
      <c r="H497" s="164">
        <v>0</v>
      </c>
      <c r="I497" s="164">
        <v>0</v>
      </c>
      <c r="J497" s="164">
        <v>0</v>
      </c>
      <c r="K497" s="164">
        <v>0</v>
      </c>
      <c r="L497" s="164">
        <v>0</v>
      </c>
      <c r="M497" s="164">
        <v>0</v>
      </c>
      <c r="N497" s="164">
        <v>0</v>
      </c>
      <c r="O497" s="164">
        <v>0</v>
      </c>
      <c r="P497" s="164">
        <v>0</v>
      </c>
      <c r="Q497" s="164">
        <v>0</v>
      </c>
      <c r="R497" s="164">
        <v>0</v>
      </c>
      <c r="S497" s="164">
        <v>0</v>
      </c>
      <c r="T497" s="164">
        <v>0</v>
      </c>
      <c r="U497" s="164">
        <v>0</v>
      </c>
      <c r="V497" s="164">
        <v>0</v>
      </c>
      <c r="W497" s="164">
        <v>0</v>
      </c>
      <c r="X497" s="164">
        <v>0</v>
      </c>
      <c r="Y497" s="164">
        <v>0</v>
      </c>
      <c r="Z497" s="164">
        <v>0</v>
      </c>
      <c r="AA497" s="164">
        <v>0</v>
      </c>
      <c r="AB497" s="164">
        <v>0</v>
      </c>
      <c r="AC497" s="164">
        <v>0</v>
      </c>
      <c r="AD497" s="164">
        <v>0</v>
      </c>
      <c r="AE497" s="164">
        <v>0</v>
      </c>
      <c r="AF497" s="164">
        <v>0</v>
      </c>
      <c r="AG497" s="164">
        <v>0</v>
      </c>
      <c r="AH497" s="164">
        <v>0</v>
      </c>
      <c r="AI497" s="164">
        <v>0</v>
      </c>
      <c r="AJ497" s="164">
        <v>0</v>
      </c>
      <c r="AK497" s="164">
        <v>0</v>
      </c>
      <c r="AL497" s="164">
        <v>0</v>
      </c>
      <c r="AM497" s="164">
        <v>0</v>
      </c>
      <c r="AN497" s="164">
        <v>0</v>
      </c>
    </row>
    <row r="498" spans="1:40" x14ac:dyDescent="0.2">
      <c r="A498" s="27" t="s">
        <v>1225</v>
      </c>
      <c r="B498" s="164">
        <v>0</v>
      </c>
      <c r="C498" s="164">
        <v>0</v>
      </c>
      <c r="D498" s="164">
        <v>0</v>
      </c>
      <c r="E498" s="164">
        <v>0</v>
      </c>
      <c r="F498" s="164">
        <v>0</v>
      </c>
      <c r="G498" s="164">
        <v>0</v>
      </c>
      <c r="H498" s="164">
        <v>0</v>
      </c>
      <c r="I498" s="164">
        <v>0</v>
      </c>
      <c r="J498" s="164">
        <v>0</v>
      </c>
      <c r="K498" s="164">
        <v>0</v>
      </c>
      <c r="L498" s="164">
        <v>0</v>
      </c>
      <c r="M498" s="164">
        <v>0</v>
      </c>
      <c r="N498" s="164">
        <v>0</v>
      </c>
      <c r="O498" s="164">
        <v>0</v>
      </c>
      <c r="P498" s="164">
        <v>0</v>
      </c>
      <c r="Q498" s="164">
        <v>0</v>
      </c>
      <c r="R498" s="164">
        <v>0</v>
      </c>
      <c r="S498" s="164">
        <v>0</v>
      </c>
      <c r="T498" s="164">
        <v>0</v>
      </c>
      <c r="U498" s="164">
        <v>0</v>
      </c>
      <c r="V498" s="164">
        <v>0</v>
      </c>
      <c r="W498" s="164">
        <v>0</v>
      </c>
      <c r="X498" s="164">
        <v>0</v>
      </c>
      <c r="Y498" s="164">
        <v>0</v>
      </c>
      <c r="Z498" s="164">
        <v>0</v>
      </c>
      <c r="AA498" s="164">
        <v>0</v>
      </c>
      <c r="AB498" s="164">
        <v>0</v>
      </c>
      <c r="AC498" s="164">
        <v>0</v>
      </c>
      <c r="AD498" s="164">
        <v>0</v>
      </c>
      <c r="AE498" s="164">
        <v>0</v>
      </c>
      <c r="AF498" s="164">
        <v>0</v>
      </c>
      <c r="AG498" s="164">
        <v>0</v>
      </c>
      <c r="AH498" s="164">
        <v>0</v>
      </c>
      <c r="AI498" s="164">
        <v>0</v>
      </c>
      <c r="AJ498" s="164">
        <v>0</v>
      </c>
      <c r="AK498" s="164">
        <v>0</v>
      </c>
      <c r="AL498" s="164">
        <v>0</v>
      </c>
      <c r="AM498" s="164">
        <v>0</v>
      </c>
      <c r="AN498" s="164">
        <v>0</v>
      </c>
    </row>
    <row r="499" spans="1:40" x14ac:dyDescent="0.2">
      <c r="A499" s="27" t="s">
        <v>1226</v>
      </c>
      <c r="B499" s="164">
        <v>0</v>
      </c>
      <c r="C499" s="164">
        <v>0</v>
      </c>
      <c r="D499" s="164">
        <v>0</v>
      </c>
      <c r="E499" s="164">
        <v>0</v>
      </c>
      <c r="F499" s="164">
        <v>0</v>
      </c>
      <c r="G499" s="164">
        <v>0</v>
      </c>
      <c r="H499" s="164">
        <v>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  <c r="O499" s="164">
        <v>0</v>
      </c>
      <c r="P499" s="164">
        <v>0</v>
      </c>
      <c r="Q499" s="164">
        <v>0</v>
      </c>
      <c r="R499" s="164">
        <v>0</v>
      </c>
      <c r="S499" s="164">
        <v>0</v>
      </c>
      <c r="T499" s="164">
        <v>0</v>
      </c>
      <c r="U499" s="164">
        <v>0</v>
      </c>
      <c r="V499" s="164">
        <v>0</v>
      </c>
      <c r="W499" s="164">
        <v>0</v>
      </c>
      <c r="X499" s="164">
        <v>0</v>
      </c>
      <c r="Y499" s="164">
        <v>0</v>
      </c>
      <c r="Z499" s="164">
        <v>0</v>
      </c>
      <c r="AA499" s="164">
        <v>0</v>
      </c>
      <c r="AB499" s="164">
        <v>0</v>
      </c>
      <c r="AC499" s="164">
        <v>0</v>
      </c>
      <c r="AD499" s="164">
        <v>0</v>
      </c>
      <c r="AE499" s="164">
        <v>0</v>
      </c>
      <c r="AF499" s="164">
        <v>0</v>
      </c>
      <c r="AG499" s="164">
        <v>0</v>
      </c>
      <c r="AH499" s="164">
        <v>0</v>
      </c>
      <c r="AI499" s="164">
        <v>0</v>
      </c>
      <c r="AJ499" s="164">
        <v>0</v>
      </c>
      <c r="AK499" s="164">
        <v>0</v>
      </c>
      <c r="AL499" s="164">
        <v>0</v>
      </c>
      <c r="AM499" s="164">
        <v>0</v>
      </c>
      <c r="AN499" s="164">
        <v>0</v>
      </c>
    </row>
    <row r="500" spans="1:40" x14ac:dyDescent="0.2">
      <c r="A500" s="27" t="s">
        <v>1227</v>
      </c>
      <c r="B500" s="164">
        <v>0</v>
      </c>
      <c r="C500" s="164">
        <v>0</v>
      </c>
      <c r="D500" s="164">
        <v>0</v>
      </c>
      <c r="E500" s="164">
        <v>0</v>
      </c>
      <c r="F500" s="164">
        <v>0</v>
      </c>
      <c r="G500" s="164">
        <v>0</v>
      </c>
      <c r="H500" s="164">
        <v>0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  <c r="O500" s="164">
        <v>0</v>
      </c>
      <c r="P500" s="164">
        <v>0</v>
      </c>
      <c r="Q500" s="164">
        <v>0</v>
      </c>
      <c r="R500" s="164">
        <v>0</v>
      </c>
      <c r="S500" s="164">
        <v>0</v>
      </c>
      <c r="T500" s="164">
        <v>0</v>
      </c>
      <c r="U500" s="164">
        <v>0</v>
      </c>
      <c r="V500" s="164">
        <v>0</v>
      </c>
      <c r="W500" s="164">
        <v>0</v>
      </c>
      <c r="X500" s="164">
        <v>0</v>
      </c>
      <c r="Y500" s="164">
        <v>0</v>
      </c>
      <c r="Z500" s="164">
        <v>0</v>
      </c>
      <c r="AA500" s="164">
        <v>0</v>
      </c>
      <c r="AB500" s="164">
        <v>0</v>
      </c>
      <c r="AC500" s="164">
        <v>0</v>
      </c>
      <c r="AD500" s="164">
        <v>0</v>
      </c>
      <c r="AE500" s="164">
        <v>0</v>
      </c>
      <c r="AF500" s="164">
        <v>0</v>
      </c>
      <c r="AG500" s="164">
        <v>0</v>
      </c>
      <c r="AH500" s="164">
        <v>0</v>
      </c>
      <c r="AI500" s="164">
        <v>0</v>
      </c>
      <c r="AJ500" s="164">
        <v>0</v>
      </c>
      <c r="AK500" s="164">
        <v>0</v>
      </c>
      <c r="AL500" s="164">
        <v>0</v>
      </c>
      <c r="AM500" s="164">
        <v>0</v>
      </c>
      <c r="AN500" s="164">
        <v>0</v>
      </c>
    </row>
    <row r="501" spans="1:40" x14ac:dyDescent="0.2">
      <c r="A501" s="27" t="s">
        <v>1228</v>
      </c>
      <c r="B501" s="164">
        <v>0</v>
      </c>
      <c r="C501" s="164">
        <v>0</v>
      </c>
      <c r="D501" s="164">
        <v>0</v>
      </c>
      <c r="E501" s="164">
        <v>0</v>
      </c>
      <c r="F501" s="164">
        <v>0</v>
      </c>
      <c r="G501" s="164">
        <v>0</v>
      </c>
      <c r="H501" s="164">
        <v>0</v>
      </c>
      <c r="I501" s="164">
        <v>0</v>
      </c>
      <c r="J501" s="164">
        <v>0</v>
      </c>
      <c r="K501" s="164">
        <v>0</v>
      </c>
      <c r="L501" s="164">
        <v>0</v>
      </c>
      <c r="M501" s="164">
        <v>0</v>
      </c>
      <c r="N501" s="164">
        <v>0</v>
      </c>
      <c r="O501" s="164">
        <v>0</v>
      </c>
      <c r="P501" s="164">
        <v>0</v>
      </c>
      <c r="Q501" s="164">
        <v>0</v>
      </c>
      <c r="R501" s="164">
        <v>0</v>
      </c>
      <c r="S501" s="164">
        <v>0</v>
      </c>
      <c r="T501" s="164">
        <v>0</v>
      </c>
      <c r="U501" s="164">
        <v>0</v>
      </c>
      <c r="V501" s="164">
        <v>0</v>
      </c>
      <c r="W501" s="164">
        <v>0</v>
      </c>
      <c r="X501" s="164">
        <v>0</v>
      </c>
      <c r="Y501" s="164">
        <v>0</v>
      </c>
      <c r="Z501" s="164">
        <v>0</v>
      </c>
      <c r="AA501" s="164">
        <v>0</v>
      </c>
      <c r="AB501" s="164">
        <v>0</v>
      </c>
      <c r="AC501" s="164">
        <v>0</v>
      </c>
      <c r="AD501" s="164">
        <v>0</v>
      </c>
      <c r="AE501" s="164">
        <v>0</v>
      </c>
      <c r="AF501" s="164">
        <v>0</v>
      </c>
      <c r="AG501" s="164">
        <v>0</v>
      </c>
      <c r="AH501" s="164">
        <v>0</v>
      </c>
      <c r="AI501" s="164">
        <v>0</v>
      </c>
      <c r="AJ501" s="164">
        <v>0</v>
      </c>
      <c r="AK501" s="164">
        <v>0</v>
      </c>
      <c r="AL501" s="164">
        <v>0</v>
      </c>
      <c r="AM501" s="164">
        <v>0</v>
      </c>
      <c r="AN501" s="164">
        <v>0</v>
      </c>
    </row>
    <row r="502" spans="1:40" x14ac:dyDescent="0.2">
      <c r="A502" s="27" t="s">
        <v>1229</v>
      </c>
      <c r="B502" s="164">
        <v>0</v>
      </c>
      <c r="C502" s="164">
        <v>0</v>
      </c>
      <c r="D502" s="164">
        <v>0</v>
      </c>
      <c r="E502" s="164">
        <v>0</v>
      </c>
      <c r="F502" s="164">
        <v>0</v>
      </c>
      <c r="G502" s="164">
        <v>0</v>
      </c>
      <c r="H502" s="164">
        <v>0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0</v>
      </c>
      <c r="AB502" s="164">
        <v>0</v>
      </c>
      <c r="AC502" s="164">
        <v>0</v>
      </c>
      <c r="AD502" s="164">
        <v>0</v>
      </c>
      <c r="AE502" s="164">
        <v>0</v>
      </c>
      <c r="AF502" s="164">
        <v>0</v>
      </c>
      <c r="AG502" s="164">
        <v>0</v>
      </c>
      <c r="AH502" s="164">
        <v>0</v>
      </c>
      <c r="AI502" s="164">
        <v>0</v>
      </c>
      <c r="AJ502" s="164">
        <v>0</v>
      </c>
      <c r="AK502" s="164">
        <v>0</v>
      </c>
      <c r="AL502" s="164">
        <v>0</v>
      </c>
      <c r="AM502" s="164">
        <v>0</v>
      </c>
      <c r="AN502" s="164">
        <v>0</v>
      </c>
    </row>
    <row r="503" spans="1:40" x14ac:dyDescent="0.2">
      <c r="A503" s="27" t="s">
        <v>1230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&amp;R20240025-OPCPOD1-00004215</oddFooter>
  </headerFooter>
  <colBreaks count="1" manualBreakCount="1">
    <brk id="4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A3BC04-C68C-44CE-ACFF-93D44D5A90EB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customXml/itemProps2.xml><?xml version="1.0" encoding="utf-8"?>
<ds:datastoreItem xmlns:ds="http://schemas.openxmlformats.org/officeDocument/2006/customXml" ds:itemID="{45CBF223-9BD6-4BBB-B71F-E0906B725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13E71B2-510C-4D38-A50E-17A5C00A7D0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4</vt:i4>
      </vt:variant>
    </vt:vector>
  </HeadingPairs>
  <TitlesOfParts>
    <vt:vector size="43" baseType="lpstr">
      <vt:lpstr>Inputs</vt:lpstr>
      <vt:lpstr>Check Figures</vt:lpstr>
      <vt:lpstr>Page Numbers</vt:lpstr>
      <vt:lpstr>Test Year 3</vt:lpstr>
      <vt:lpstr>Test Year 2</vt:lpstr>
      <vt:lpstr>Test Year 1</vt:lpstr>
      <vt:lpstr>Historical Year</vt:lpstr>
      <vt:lpstr>SUPPORT ---&gt;</vt:lpstr>
      <vt:lpstr>REG FL  EPIS - 2 System Per Boo</vt:lpstr>
      <vt:lpstr>REG FL  EPIS - 7 Juris Sep Fact</vt:lpstr>
      <vt:lpstr>REG FL  EPIS - 9 Retail Per Boo</vt:lpstr>
      <vt:lpstr>REG FL  Accum Depr - 2 System P</vt:lpstr>
      <vt:lpstr>REG FL  Accum Depr - 7 Juris Se</vt:lpstr>
      <vt:lpstr>REG FL  Accum Depr - 9 Retail P</vt:lpstr>
      <vt:lpstr>REG FL  CWIP - 2 System Per Boo</vt:lpstr>
      <vt:lpstr>REG FL  CWIP - 7 Juris Sep Fact</vt:lpstr>
      <vt:lpstr>REG FL  CWIP - 9 Retail Per Boo</vt:lpstr>
      <vt:lpstr>REG FL  Working Capital - 2 Sys</vt:lpstr>
      <vt:lpstr>REG FL  Working Capital - 7 Jur</vt:lpstr>
      <vt:lpstr>REG FL  Working Capital - 9 Ret</vt:lpstr>
      <vt:lpstr>REG FL  Summary - 2 System Per </vt:lpstr>
      <vt:lpstr>REG FL  Summary - 7 Juris Separ</vt:lpstr>
      <vt:lpstr>REG FL  Summary - 9 Retail Per </vt:lpstr>
      <vt:lpstr>SUPPORT ---&gt; (2)</vt:lpstr>
      <vt:lpstr>HIST REG FL  EPIS - 2 System PB</vt:lpstr>
      <vt:lpstr>HIST REG FL  EPIS - 7 Juris Sep</vt:lpstr>
      <vt:lpstr>HIST REG FL  EPIS - 9 Retail</vt:lpstr>
      <vt:lpstr>HIST REG FL  Accum Depr - 2 Sys</vt:lpstr>
      <vt:lpstr>HIST REG FL  Accum Depr - 7 </vt:lpstr>
      <vt:lpstr>HIST REG FL  Accum Depr - 9 Ret</vt:lpstr>
      <vt:lpstr>HIST REG FL  CWIP - 2 System Pe</vt:lpstr>
      <vt:lpstr>HIST REG FL  CWIP - 7 Juris Sep</vt:lpstr>
      <vt:lpstr>HIST REG FL  CWIP - 9 Retail</vt:lpstr>
      <vt:lpstr>HIST REG FL  Working Capital -2</vt:lpstr>
      <vt:lpstr>HIST REG FL  Working Cap- 7 Jur</vt:lpstr>
      <vt:lpstr>HIST REG FL  Working Cap- 9 Ret</vt:lpstr>
      <vt:lpstr>HIST REG FL  Summary - 2 Sys </vt:lpstr>
      <vt:lpstr>HIST REG FL  Summary - 7 Juris</vt:lpstr>
      <vt:lpstr>HIST REG FL  Summary - 9 Reta</vt:lpstr>
      <vt:lpstr>'Historical Year'!Print_Area</vt:lpstr>
      <vt:lpstr>'Test Year 1'!Print_Area</vt:lpstr>
      <vt:lpstr>'Test Year 2'!Print_Area</vt:lpstr>
      <vt:lpstr>'Test Year 3'!Print_Area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Develle, Penney</dc:creator>
  <cp:keywords/>
  <dc:description/>
  <cp:lastModifiedBy>Hampton, Monique</cp:lastModifiedBy>
  <cp:revision/>
  <cp:lastPrinted>2024-04-14T17:08:20Z</cp:lastPrinted>
  <dcterms:created xsi:type="dcterms:W3CDTF">2023-06-09T01:34:02Z</dcterms:created>
  <dcterms:modified xsi:type="dcterms:W3CDTF">2024-04-14T17:08:26Z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